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9.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omments4.xml" ContentType="application/vnd.openxmlformats-officedocument.spreadsheetml.comments+xml"/>
  <Override PartName="/xl/charts/chart3.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12.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3.xml" ContentType="application/vnd.openxmlformats-officedocument.drawing+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drawings/drawing14.xml" ContentType="application/vnd.openxmlformats-officedocument.drawing+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drawings/drawing15.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6.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drawings/drawing17.xml" ContentType="application/vnd.openxmlformats-officedocument.drawing+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drawings/drawing18.xml" ContentType="application/vnd.openxmlformats-officedocument.drawing+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drawings/drawing19.xml" ContentType="application/vnd.openxmlformats-officedocument.drawing+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drawings/drawing20.xml" ContentType="application/vnd.openxmlformats-officedocument.drawing+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1.xml" ContentType="application/vnd.openxmlformats-officedocument.drawingml.chartshapes+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2.xml" ContentType="application/vnd.openxmlformats-officedocument.drawingml.chartshapes+xml"/>
  <Override PartName="/xl/drawings/drawing23.xml" ContentType="application/vnd.openxmlformats-officedocument.drawing+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drawings/drawing24.xml" ContentType="application/vnd.openxmlformats-officedocument.drawing+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5.xml" ContentType="application/vnd.openxmlformats-officedocument.drawingml.chartshapes+xml"/>
  <Override PartName="/xl/charts/chart13.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6.xml" ContentType="application/vnd.openxmlformats-officedocument.drawingml.chartshapes+xml"/>
  <Override PartName="/xl/drawings/drawing27.xml" ContentType="application/vnd.openxmlformats-officedocument.drawing+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omments5.xml" ContentType="application/vnd.openxmlformats-officedocument.spreadsheetml.comments+xml"/>
  <Override PartName="/xl/drawings/drawing28.xml" ContentType="application/vnd.openxmlformats-officedocument.drawing+xml"/>
  <Override PartName="/xl/charts/chart14.xml" ContentType="application/vnd.openxmlformats-officedocument.drawingml.chart+xml"/>
  <Override PartName="/xl/drawings/drawing29.xml" ContentType="application/vnd.openxmlformats-officedocument.drawing+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drawings/drawing30.xml" ContentType="application/vnd.openxmlformats-officedocument.drawing+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drawings/drawing31.xml" ContentType="application/vnd.openxmlformats-officedocument.drawing+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32.xml" ContentType="application/vnd.openxmlformats-officedocument.drawingml.chartshapes+xml"/>
  <Override PartName="/xl/drawings/drawing33.xml" ContentType="application/vnd.openxmlformats-officedocument.drawing+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4.xml" ContentType="application/vnd.openxmlformats-officedocument.drawingml.chartshapes+xml"/>
  <Override PartName="/xl/comments6.xml" ContentType="application/vnd.openxmlformats-officedocument.spreadsheetml.comments+xml"/>
  <Override PartName="/xl/drawings/drawing35.xml" ContentType="application/vnd.openxmlformats-officedocument.drawing+xml"/>
  <Override PartName="/xl/drawings/drawing36.xml" ContentType="application/vnd.openxmlformats-officedocument.drawing+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harts/chart17.xml" ContentType="application/vnd.openxmlformats-officedocument.drawingml.chart+xml"/>
  <Override PartName="/xl/drawings/drawing37.xml" ContentType="application/vnd.openxmlformats-officedocument.drawingml.chartshapes+xml"/>
  <Override PartName="/xl/drawings/drawing38.xml" ContentType="application/vnd.openxmlformats-officedocument.drawing+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drawings/drawing39.xml" ContentType="application/vnd.openxmlformats-officedocument.drawing+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drawings/drawing40.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66925"/>
  <mc:AlternateContent xmlns:mc="http://schemas.openxmlformats.org/markup-compatibility/2006">
    <mc:Choice Requires="x15">
      <x15ac:absPath xmlns:x15ac="http://schemas.microsoft.com/office/spreadsheetml/2010/11/ac" url="C:\LVA_test\_project\_excel_template\"/>
    </mc:Choice>
  </mc:AlternateContent>
  <xr:revisionPtr revIDLastSave="0" documentId="10_ncr:8100000_{1F799B65-A88D-4252-8184-EF0977EA196C}" xr6:coauthVersionLast="33" xr6:coauthVersionMax="33" xr10:uidLastSave="{00000000-0000-0000-0000-000000000000}"/>
  <bookViews>
    <workbookView xWindow="0" yWindow="0" windowWidth="28800" windowHeight="12210" tabRatio="888" activeTab="6" xr2:uid="{00000000-000D-0000-FFFF-FFFF00000000}"/>
  </bookViews>
  <sheets>
    <sheet name="Resume" sheetId="15" r:id="rId1"/>
    <sheet name="Accueil" sheetId="34" r:id="rId2"/>
    <sheet name="Analyse_psychologique_present" sheetId="6" r:id="rId3"/>
    <sheet name="Memoires" sheetId="23" r:id="rId4"/>
    <sheet name="Analyse_psychologique_futur" sheetId="8" r:id="rId5"/>
    <sheet name="Professionnel" sheetId="26" r:id="rId6"/>
    <sheet name="Resume_02" sheetId="48" r:id="rId7"/>
    <sheet name="Couleur_corp2" sheetId="39" r:id="rId8"/>
    <sheet name="Par_couleur02" sheetId="40" r:id="rId9"/>
    <sheet name="Graphe02" sheetId="46" r:id="rId10"/>
    <sheet name="Par_couleur" sheetId="10" r:id="rId11"/>
    <sheet name="Analyse_Avant_Arriere" sheetId="32" r:id="rId12"/>
    <sheet name="Aura" sheetId="24" r:id="rId13"/>
    <sheet name="Rayonnement_couleur" sheetId="37" r:id="rId14"/>
    <sheet name="Rayonnement_profil" sheetId="38" r:id="rId15"/>
    <sheet name="Rayonnement" sheetId="33" r:id="rId16"/>
    <sheet name="Mot_cle" sheetId="2" r:id="rId17"/>
    <sheet name="Param_generaux" sheetId="12" r:id="rId18"/>
    <sheet name="Signature vibratoire" sheetId="16" r:id="rId19"/>
    <sheet name="Resultat_liste" sheetId="29" r:id="rId20"/>
    <sheet name="Graphe" sheetId="45" r:id="rId21"/>
    <sheet name="Organes_Calme_Reactivite" sheetId="14" r:id="rId22"/>
    <sheet name="Organes_Besoin_limitation" sheetId="13" r:id="rId23"/>
    <sheet name="Meridiens" sheetId="19" r:id="rId24"/>
    <sheet name="Mer_pts_spec" sheetId="20" r:id="rId25"/>
    <sheet name="Donnee_source" sheetId="1" r:id="rId26"/>
    <sheet name="Recherche_resonance" sheetId="31" r:id="rId27"/>
    <sheet name="Analyse_psychologique_passé" sheetId="7" r:id="rId28"/>
    <sheet name="Mot_cle_freq" sheetId="4" r:id="rId29"/>
    <sheet name="Interprétation Resumé" sheetId="49" r:id="rId30"/>
    <sheet name="Lexique" sheetId="36" r:id="rId31"/>
    <sheet name="Param02" sheetId="41" r:id="rId32"/>
    <sheet name="Intermediaire_couleur2" sheetId="44" r:id="rId33"/>
    <sheet name="annexe_02" sheetId="18" r:id="rId34"/>
    <sheet name="Donnee_interpretation" sheetId="3" r:id="rId35"/>
    <sheet name="Par_couleur_court" sheetId="9" r:id="rId36"/>
    <sheet name="Couleur_phrase" sheetId="11" r:id="rId37"/>
    <sheet name="Donnee_managment" sheetId="25" r:id="rId38"/>
    <sheet name="Donnee_memoire" sheetId="21" r:id="rId39"/>
    <sheet name="annexe_01" sheetId="5" r:id="rId40"/>
    <sheet name="Mot_cle02" sheetId="43" r:id="rId41"/>
    <sheet name="Par_couleur03" sheetId="42" r:id="rId42"/>
    <sheet name="Couleur_corporelle" sheetId="17" r:id="rId43"/>
    <sheet name="Interpretation_professionnel" sheetId="27" r:id="rId44"/>
    <sheet name="Interpretation_memoire" sheetId="22" r:id="rId45"/>
    <sheet name="Resonnance_liste" sheetId="30" r:id="rId46"/>
    <sheet name="Explication" sheetId="28" r:id="rId47"/>
    <sheet name="Feuil1" sheetId="35" r:id="rId48"/>
    <sheet name="InterpretationCouleurHarmonique" sheetId="50" r:id="rId49"/>
  </sheets>
  <definedNames>
    <definedName name="_xlnm._FilterDatabase" localSheetId="4" hidden="1">Analyse_psychologique_futur!$D$25:$E$157</definedName>
    <definedName name="_xlnm._FilterDatabase" localSheetId="27" hidden="1">Analyse_psychologique_passé!$D$25:$E$168</definedName>
    <definedName name="_xlnm._FilterDatabase" localSheetId="2" hidden="1">Analyse_psychologique_present!$D$25:$E$168</definedName>
    <definedName name="_xlnm._FilterDatabase" localSheetId="3" hidden="1">Memoires!$M$16:$N$60</definedName>
    <definedName name="_xlnm._FilterDatabase" localSheetId="28" hidden="1">Mot_cle_freq!$A$1:$J$669</definedName>
    <definedName name="_xlnm._FilterDatabase" localSheetId="22" hidden="1">Organes_Besoin_limitation!$T$54:$T$96</definedName>
    <definedName name="_xlnm._FilterDatabase" localSheetId="5" hidden="1">Professionnel!$M$16:$N$60</definedName>
    <definedName name="_xlnm._FilterDatabase" localSheetId="19" hidden="1">Resultat_liste!$E$3:$Z$218</definedName>
  </definedNames>
  <calcPr calcId="162913" concurrentCalc="0"/>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21" i="48" l="1"/>
  <c r="O22" i="48"/>
  <c r="O23" i="48"/>
  <c r="O24" i="48"/>
  <c r="O25" i="48"/>
  <c r="N22" i="48"/>
  <c r="N23" i="48"/>
  <c r="N24" i="48"/>
  <c r="N25" i="48"/>
  <c r="O27" i="48"/>
  <c r="N27" i="48"/>
  <c r="B25" i="32"/>
  <c r="A25" i="32"/>
  <c r="D56" i="32"/>
  <c r="E56" i="32"/>
  <c r="F56" i="32"/>
  <c r="G56" i="32"/>
  <c r="H56" i="32"/>
  <c r="I56" i="32"/>
  <c r="J56" i="32"/>
  <c r="K56" i="32"/>
  <c r="L56" i="32"/>
  <c r="M56" i="32"/>
  <c r="N56" i="32"/>
  <c r="O56" i="32"/>
  <c r="P56" i="32"/>
  <c r="Q56" i="32"/>
  <c r="R56" i="32"/>
  <c r="S56" i="32"/>
  <c r="T56" i="32"/>
  <c r="U56" i="32"/>
  <c r="V56" i="32"/>
  <c r="W56" i="32"/>
  <c r="X56" i="32"/>
  <c r="Y56" i="32"/>
  <c r="Z56" i="32"/>
  <c r="AA56" i="32"/>
  <c r="AB56" i="32"/>
  <c r="D57" i="32"/>
  <c r="E57" i="32"/>
  <c r="F57" i="32"/>
  <c r="G57" i="32"/>
  <c r="H57" i="32"/>
  <c r="I57" i="32"/>
  <c r="J57" i="32"/>
  <c r="K57" i="32"/>
  <c r="L57" i="32"/>
  <c r="M57" i="32"/>
  <c r="N57" i="32"/>
  <c r="O57" i="32"/>
  <c r="P57" i="32"/>
  <c r="Q57" i="32"/>
  <c r="R57" i="32"/>
  <c r="S57" i="32"/>
  <c r="T57" i="32"/>
  <c r="U57" i="32"/>
  <c r="V57" i="32"/>
  <c r="W57" i="32"/>
  <c r="X57" i="32"/>
  <c r="Y57" i="32"/>
  <c r="Z57" i="32"/>
  <c r="AA57" i="32"/>
  <c r="AB57" i="32"/>
  <c r="D58" i="32"/>
  <c r="E58" i="32"/>
  <c r="F58" i="32"/>
  <c r="G58" i="32"/>
  <c r="H58" i="32"/>
  <c r="I58" i="32"/>
  <c r="J58" i="32"/>
  <c r="K58" i="32"/>
  <c r="L58" i="32"/>
  <c r="M58" i="32"/>
  <c r="N58" i="32"/>
  <c r="O58" i="32"/>
  <c r="P58" i="32"/>
  <c r="Q58" i="32"/>
  <c r="R58" i="32"/>
  <c r="S58" i="32"/>
  <c r="T58" i="32"/>
  <c r="U58" i="32"/>
  <c r="V58" i="32"/>
  <c r="W58" i="32"/>
  <c r="X58" i="32"/>
  <c r="Y58" i="32"/>
  <c r="Z58" i="32"/>
  <c r="AA58" i="32"/>
  <c r="AB58" i="32"/>
  <c r="D59" i="32"/>
  <c r="E59" i="32"/>
  <c r="F59" i="32"/>
  <c r="G59" i="32"/>
  <c r="H59" i="32"/>
  <c r="I59" i="32"/>
  <c r="J59" i="32"/>
  <c r="K59" i="32"/>
  <c r="L59" i="32"/>
  <c r="M59" i="32"/>
  <c r="N59" i="32"/>
  <c r="O59" i="32"/>
  <c r="P59" i="32"/>
  <c r="Q59" i="32"/>
  <c r="R59" i="32"/>
  <c r="S59" i="32"/>
  <c r="T59" i="32"/>
  <c r="U59" i="32"/>
  <c r="V59" i="32"/>
  <c r="W59" i="32"/>
  <c r="X59" i="32"/>
  <c r="Y59" i="32"/>
  <c r="Z59" i="32"/>
  <c r="AA59" i="32"/>
  <c r="AB59" i="32"/>
  <c r="D60" i="32"/>
  <c r="E60" i="32"/>
  <c r="F60" i="32"/>
  <c r="G60" i="32"/>
  <c r="H60" i="32"/>
  <c r="I60" i="32"/>
  <c r="J60" i="32"/>
  <c r="K60" i="32"/>
  <c r="L60" i="32"/>
  <c r="M60" i="32"/>
  <c r="N60" i="32"/>
  <c r="O60" i="32"/>
  <c r="P60" i="32"/>
  <c r="Q60" i="32"/>
  <c r="R60" i="32"/>
  <c r="S60" i="32"/>
  <c r="T60" i="32"/>
  <c r="U60" i="32"/>
  <c r="V60" i="32"/>
  <c r="W60" i="32"/>
  <c r="X60" i="32"/>
  <c r="Y60" i="32"/>
  <c r="Z60" i="32"/>
  <c r="AA60" i="32"/>
  <c r="AB60" i="32"/>
  <c r="D61" i="32"/>
  <c r="E61" i="32"/>
  <c r="F61" i="32"/>
  <c r="G61" i="32"/>
  <c r="H61" i="32"/>
  <c r="I61" i="32"/>
  <c r="J61" i="32"/>
  <c r="K61" i="32"/>
  <c r="L61" i="32"/>
  <c r="M61" i="32"/>
  <c r="N61" i="32"/>
  <c r="O61" i="32"/>
  <c r="P61" i="32"/>
  <c r="Q61" i="32"/>
  <c r="R61" i="32"/>
  <c r="S61" i="32"/>
  <c r="T61" i="32"/>
  <c r="U61" i="32"/>
  <c r="V61" i="32"/>
  <c r="W61" i="32"/>
  <c r="X61" i="32"/>
  <c r="Y61" i="32"/>
  <c r="Z61" i="32"/>
  <c r="AA61" i="32"/>
  <c r="AB61" i="32"/>
  <c r="D62" i="32"/>
  <c r="E62" i="32"/>
  <c r="F62" i="32"/>
  <c r="G62" i="32"/>
  <c r="H62" i="32"/>
  <c r="I62" i="32"/>
  <c r="J62" i="32"/>
  <c r="K62" i="32"/>
  <c r="L62" i="32"/>
  <c r="M62" i="32"/>
  <c r="N62" i="32"/>
  <c r="O62" i="32"/>
  <c r="P62" i="32"/>
  <c r="Q62" i="32"/>
  <c r="R62" i="32"/>
  <c r="S62" i="32"/>
  <c r="T62" i="32"/>
  <c r="U62" i="32"/>
  <c r="V62" i="32"/>
  <c r="W62" i="32"/>
  <c r="X62" i="32"/>
  <c r="Y62" i="32"/>
  <c r="Z62" i="32"/>
  <c r="AA62" i="32"/>
  <c r="AB62" i="32"/>
  <c r="D63" i="32"/>
  <c r="E63" i="32"/>
  <c r="F63" i="32"/>
  <c r="G63" i="32"/>
  <c r="H63" i="32"/>
  <c r="I63" i="32"/>
  <c r="J63" i="32"/>
  <c r="K63" i="32"/>
  <c r="L63" i="32"/>
  <c r="M63" i="32"/>
  <c r="N63" i="32"/>
  <c r="O63" i="32"/>
  <c r="P63" i="32"/>
  <c r="Q63" i="32"/>
  <c r="R63" i="32"/>
  <c r="S63" i="32"/>
  <c r="T63" i="32"/>
  <c r="U63" i="32"/>
  <c r="V63" i="32"/>
  <c r="W63" i="32"/>
  <c r="X63" i="32"/>
  <c r="Y63" i="32"/>
  <c r="Z63" i="32"/>
  <c r="AA63" i="32"/>
  <c r="AB63" i="32"/>
  <c r="D64" i="32"/>
  <c r="E64" i="32"/>
  <c r="F64" i="32"/>
  <c r="G64" i="32"/>
  <c r="H64" i="32"/>
  <c r="I64" i="32"/>
  <c r="J64" i="32"/>
  <c r="K64" i="32"/>
  <c r="L64" i="32"/>
  <c r="M64" i="32"/>
  <c r="N64" i="32"/>
  <c r="O64" i="32"/>
  <c r="P64" i="32"/>
  <c r="Q64" i="32"/>
  <c r="R64" i="32"/>
  <c r="S64" i="32"/>
  <c r="T64" i="32"/>
  <c r="U64" i="32"/>
  <c r="V64" i="32"/>
  <c r="W64" i="32"/>
  <c r="X64" i="32"/>
  <c r="Y64" i="32"/>
  <c r="Z64" i="32"/>
  <c r="AA64" i="32"/>
  <c r="AB64" i="32"/>
  <c r="D46" i="32"/>
  <c r="E46" i="32"/>
  <c r="F46" i="32"/>
  <c r="G46" i="32"/>
  <c r="H46" i="32"/>
  <c r="I46" i="32"/>
  <c r="J46" i="32"/>
  <c r="K46" i="32"/>
  <c r="L46" i="32"/>
  <c r="M46" i="32"/>
  <c r="N46" i="32"/>
  <c r="O46" i="32"/>
  <c r="P46" i="32"/>
  <c r="Q46" i="32"/>
  <c r="R46" i="32"/>
  <c r="S46" i="32"/>
  <c r="T46" i="32"/>
  <c r="U46" i="32"/>
  <c r="V46" i="32"/>
  <c r="W46" i="32"/>
  <c r="X46" i="32"/>
  <c r="Y46" i="32"/>
  <c r="Z46" i="32"/>
  <c r="AA46" i="32"/>
  <c r="AB46" i="32"/>
  <c r="D47" i="32"/>
  <c r="E47" i="32"/>
  <c r="F47" i="32"/>
  <c r="G47" i="32"/>
  <c r="H47" i="32"/>
  <c r="I47" i="32"/>
  <c r="J47" i="32"/>
  <c r="K47" i="32"/>
  <c r="L47" i="32"/>
  <c r="M47" i="32"/>
  <c r="N47" i="32"/>
  <c r="O47" i="32"/>
  <c r="P47" i="32"/>
  <c r="Q47" i="32"/>
  <c r="R47" i="32"/>
  <c r="S47" i="32"/>
  <c r="T47" i="32"/>
  <c r="U47" i="32"/>
  <c r="V47" i="32"/>
  <c r="W47" i="32"/>
  <c r="X47" i="32"/>
  <c r="Y47" i="32"/>
  <c r="Z47" i="32"/>
  <c r="AA47" i="32"/>
  <c r="AB47" i="32"/>
  <c r="D48" i="32"/>
  <c r="E48" i="32"/>
  <c r="F48" i="32"/>
  <c r="G48" i="32"/>
  <c r="H48" i="32"/>
  <c r="I48" i="32"/>
  <c r="J48" i="32"/>
  <c r="K48" i="32"/>
  <c r="L48" i="32"/>
  <c r="M48" i="32"/>
  <c r="N48" i="32"/>
  <c r="O48" i="32"/>
  <c r="P48" i="32"/>
  <c r="Q48" i="32"/>
  <c r="R48" i="32"/>
  <c r="S48" i="32"/>
  <c r="T48" i="32"/>
  <c r="U48" i="32"/>
  <c r="V48" i="32"/>
  <c r="W48" i="32"/>
  <c r="X48" i="32"/>
  <c r="Y48" i="32"/>
  <c r="Z48" i="32"/>
  <c r="AA48" i="32"/>
  <c r="AB48" i="32"/>
  <c r="D49" i="32"/>
  <c r="E49" i="32"/>
  <c r="F49" i="32"/>
  <c r="G49" i="32"/>
  <c r="H49" i="32"/>
  <c r="I49" i="32"/>
  <c r="J49" i="32"/>
  <c r="K49" i="32"/>
  <c r="L49" i="32"/>
  <c r="M49" i="32"/>
  <c r="N49" i="32"/>
  <c r="O49" i="32"/>
  <c r="P49" i="32"/>
  <c r="Q49" i="32"/>
  <c r="R49" i="32"/>
  <c r="S49" i="32"/>
  <c r="T49" i="32"/>
  <c r="U49" i="32"/>
  <c r="V49" i="32"/>
  <c r="W49" i="32"/>
  <c r="X49" i="32"/>
  <c r="Y49" i="32"/>
  <c r="Z49" i="32"/>
  <c r="AA49" i="32"/>
  <c r="AB49" i="32"/>
  <c r="D50" i="32"/>
  <c r="E50" i="32"/>
  <c r="F50" i="32"/>
  <c r="G50" i="32"/>
  <c r="H50" i="32"/>
  <c r="I50" i="32"/>
  <c r="J50" i="32"/>
  <c r="K50" i="32"/>
  <c r="L50" i="32"/>
  <c r="M50" i="32"/>
  <c r="N50" i="32"/>
  <c r="O50" i="32"/>
  <c r="P50" i="32"/>
  <c r="Q50" i="32"/>
  <c r="R50" i="32"/>
  <c r="S50" i="32"/>
  <c r="T50" i="32"/>
  <c r="U50" i="32"/>
  <c r="V50" i="32"/>
  <c r="W50" i="32"/>
  <c r="X50" i="32"/>
  <c r="Y50" i="32"/>
  <c r="Z50" i="32"/>
  <c r="AA50" i="32"/>
  <c r="AB50" i="32"/>
  <c r="D51" i="32"/>
  <c r="E51" i="32"/>
  <c r="F51" i="32"/>
  <c r="G51" i="32"/>
  <c r="H51" i="32"/>
  <c r="I51" i="32"/>
  <c r="J51" i="32"/>
  <c r="K51" i="32"/>
  <c r="L51" i="32"/>
  <c r="M51" i="32"/>
  <c r="N51" i="32"/>
  <c r="O51" i="32"/>
  <c r="P51" i="32"/>
  <c r="Q51" i="32"/>
  <c r="R51" i="32"/>
  <c r="S51" i="32"/>
  <c r="T51" i="32"/>
  <c r="U51" i="32"/>
  <c r="V51" i="32"/>
  <c r="W51" i="32"/>
  <c r="X51" i="32"/>
  <c r="Y51" i="32"/>
  <c r="Z51" i="32"/>
  <c r="AA51" i="32"/>
  <c r="AB51" i="32"/>
  <c r="D52" i="32"/>
  <c r="E52" i="32"/>
  <c r="F52" i="32"/>
  <c r="G52" i="32"/>
  <c r="H52" i="32"/>
  <c r="I52" i="32"/>
  <c r="J52" i="32"/>
  <c r="K52" i="32"/>
  <c r="L52" i="32"/>
  <c r="M52" i="32"/>
  <c r="N52" i="32"/>
  <c r="O52" i="32"/>
  <c r="P52" i="32"/>
  <c r="Q52" i="32"/>
  <c r="R52" i="32"/>
  <c r="S52" i="32"/>
  <c r="T52" i="32"/>
  <c r="U52" i="32"/>
  <c r="V52" i="32"/>
  <c r="W52" i="32"/>
  <c r="X52" i="32"/>
  <c r="Y52" i="32"/>
  <c r="Z52" i="32"/>
  <c r="AA52" i="32"/>
  <c r="AB52" i="32"/>
  <c r="D53" i="32"/>
  <c r="E53" i="32"/>
  <c r="F53" i="32"/>
  <c r="G53" i="32"/>
  <c r="H53" i="32"/>
  <c r="I53" i="32"/>
  <c r="J53" i="32"/>
  <c r="K53" i="32"/>
  <c r="L53" i="32"/>
  <c r="M53" i="32"/>
  <c r="N53" i="32"/>
  <c r="O53" i="32"/>
  <c r="P53" i="32"/>
  <c r="Q53" i="32"/>
  <c r="R53" i="32"/>
  <c r="S53" i="32"/>
  <c r="T53" i="32"/>
  <c r="U53" i="32"/>
  <c r="V53" i="32"/>
  <c r="W53" i="32"/>
  <c r="X53" i="32"/>
  <c r="Y53" i="32"/>
  <c r="Z53" i="32"/>
  <c r="AA53" i="32"/>
  <c r="AB53" i="32"/>
  <c r="D54" i="32"/>
  <c r="E54" i="32"/>
  <c r="F54" i="32"/>
  <c r="G54" i="32"/>
  <c r="H54" i="32"/>
  <c r="I54" i="32"/>
  <c r="J54" i="32"/>
  <c r="K54" i="32"/>
  <c r="L54" i="32"/>
  <c r="M54" i="32"/>
  <c r="N54" i="32"/>
  <c r="O54" i="32"/>
  <c r="P54" i="32"/>
  <c r="Q54" i="32"/>
  <c r="R54" i="32"/>
  <c r="S54" i="32"/>
  <c r="T54" i="32"/>
  <c r="U54" i="32"/>
  <c r="V54" i="32"/>
  <c r="W54" i="32"/>
  <c r="X54" i="32"/>
  <c r="Y54" i="32"/>
  <c r="Z54" i="32"/>
  <c r="AA54" i="32"/>
  <c r="AB54" i="32"/>
  <c r="C66" i="32"/>
  <c r="C64" i="32"/>
  <c r="C65" i="32"/>
  <c r="C61" i="32"/>
  <c r="C62" i="32"/>
  <c r="C63" i="32"/>
  <c r="C59" i="32"/>
  <c r="C60" i="32"/>
  <c r="C47" i="32"/>
  <c r="C48" i="32"/>
  <c r="C49" i="32"/>
  <c r="C50" i="32"/>
  <c r="C51" i="32"/>
  <c r="C52" i="32"/>
  <c r="C53" i="32"/>
  <c r="C54" i="32"/>
  <c r="C55" i="32"/>
  <c r="C56" i="32"/>
  <c r="C57" i="32"/>
  <c r="C58" i="32"/>
  <c r="C46" i="32"/>
  <c r="C33" i="32"/>
  <c r="M29" i="48"/>
  <c r="N29" i="48"/>
  <c r="M30" i="48"/>
  <c r="N30" i="48"/>
  <c r="M31" i="48"/>
  <c r="N31" i="48"/>
  <c r="M32" i="48"/>
  <c r="N32" i="48"/>
  <c r="M33" i="48"/>
  <c r="N33" i="48"/>
  <c r="N28" i="48"/>
  <c r="M28" i="48"/>
  <c r="Y28" i="48"/>
  <c r="X28" i="48"/>
  <c r="N11" i="48"/>
  <c r="O11" i="48"/>
  <c r="N12" i="48"/>
  <c r="O12" i="48"/>
  <c r="N13" i="48"/>
  <c r="O13" i="48"/>
  <c r="N14" i="48"/>
  <c r="O14" i="48"/>
  <c r="N15" i="48"/>
  <c r="O15" i="48"/>
  <c r="N16" i="48"/>
  <c r="O16" i="48"/>
  <c r="N17" i="48"/>
  <c r="O17" i="48"/>
  <c r="N18" i="48"/>
  <c r="O18" i="48"/>
  <c r="O10" i="48"/>
  <c r="N10" i="48"/>
  <c r="N21" i="48"/>
  <c r="K25" i="48"/>
  <c r="J25" i="48"/>
  <c r="AH33" i="48"/>
  <c r="U33" i="48"/>
  <c r="AO46" i="48"/>
  <c r="D23" i="48"/>
  <c r="F53" i="48"/>
  <c r="H53" i="48"/>
  <c r="G53" i="48"/>
  <c r="I53" i="48"/>
  <c r="AH35" i="48"/>
  <c r="F52" i="48"/>
  <c r="H52" i="48"/>
  <c r="G52" i="48"/>
  <c r="I52" i="48"/>
  <c r="AH34" i="48"/>
  <c r="C23" i="48"/>
  <c r="K52" i="48"/>
  <c r="M52" i="48"/>
  <c r="L52" i="48"/>
  <c r="N52" i="48"/>
  <c r="U34" i="48"/>
  <c r="K53" i="48"/>
  <c r="M53" i="48"/>
  <c r="L53" i="48"/>
  <c r="N53" i="48"/>
  <c r="D65" i="46"/>
  <c r="H66" i="46"/>
  <c r="B80" i="46"/>
  <c r="D80" i="46"/>
  <c r="C80" i="46"/>
  <c r="AA81" i="46"/>
  <c r="B77" i="46"/>
  <c r="D77" i="46"/>
  <c r="C77" i="46"/>
  <c r="Z78" i="46"/>
  <c r="B78" i="46"/>
  <c r="D78" i="46"/>
  <c r="C78" i="46"/>
  <c r="Z79" i="46"/>
  <c r="B79" i="46"/>
  <c r="D79" i="46"/>
  <c r="C79" i="46"/>
  <c r="Z80" i="46"/>
  <c r="Z81" i="46"/>
  <c r="AB81" i="46"/>
  <c r="AC81" i="46"/>
  <c r="AD81" i="46"/>
  <c r="AE81" i="46"/>
  <c r="AF81" i="46"/>
  <c r="AG81" i="46"/>
  <c r="AH81" i="46"/>
  <c r="AI81" i="46"/>
  <c r="AJ81" i="46"/>
  <c r="AK81" i="46"/>
  <c r="AL81" i="46"/>
  <c r="AM81" i="46"/>
  <c r="AN81" i="46"/>
  <c r="AO81" i="46"/>
  <c r="AP81" i="46"/>
  <c r="AQ81" i="46"/>
  <c r="AR81" i="46"/>
  <c r="AS81" i="46"/>
  <c r="AT81" i="46"/>
  <c r="AU81" i="46"/>
  <c r="AV81" i="46"/>
  <c r="AW81" i="46"/>
  <c r="AX81" i="46"/>
  <c r="AY81" i="46"/>
  <c r="AZ81" i="46"/>
  <c r="BA81" i="46"/>
  <c r="BB81" i="46"/>
  <c r="BC81" i="46"/>
  <c r="BD81" i="46"/>
  <c r="BE81" i="46"/>
  <c r="BF81" i="46"/>
  <c r="BG81" i="46"/>
  <c r="BH81" i="46"/>
  <c r="BI81" i="46"/>
  <c r="BJ81" i="46"/>
  <c r="BK81" i="46"/>
  <c r="BL81" i="46"/>
  <c r="BM81" i="46"/>
  <c r="BN81" i="46"/>
  <c r="BO81" i="46"/>
  <c r="BP81" i="46"/>
  <c r="BQ81" i="46"/>
  <c r="BR81" i="46"/>
  <c r="BS81" i="46"/>
  <c r="BT81" i="46"/>
  <c r="BU81" i="46"/>
  <c r="BV81" i="46"/>
  <c r="BW81" i="46"/>
  <c r="BX81" i="46"/>
  <c r="BY81" i="46"/>
  <c r="BZ81" i="46"/>
  <c r="CA81" i="46"/>
  <c r="CB81" i="46"/>
  <c r="CC81" i="46"/>
  <c r="CD81" i="46"/>
  <c r="CE81" i="46"/>
  <c r="CF81" i="46"/>
  <c r="CG81" i="46"/>
  <c r="CH81" i="46"/>
  <c r="CI81" i="46"/>
  <c r="CJ81" i="46"/>
  <c r="CK81" i="46"/>
  <c r="CL81" i="46"/>
  <c r="CM81" i="46"/>
  <c r="CN81" i="46"/>
  <c r="CO81" i="46"/>
  <c r="CP81" i="46"/>
  <c r="CQ81" i="46"/>
  <c r="CR81" i="46"/>
  <c r="CS81" i="46"/>
  <c r="CT81" i="46"/>
  <c r="CU81" i="46"/>
  <c r="CV81" i="46"/>
  <c r="CW81" i="46"/>
  <c r="CX81" i="46"/>
  <c r="CY81" i="46"/>
  <c r="CZ81" i="46"/>
  <c r="DA81" i="46"/>
  <c r="DB81" i="46"/>
  <c r="DC81" i="46"/>
  <c r="DD81" i="46"/>
  <c r="DE81" i="46"/>
  <c r="DF81" i="46"/>
  <c r="DG81" i="46"/>
  <c r="DH81" i="46"/>
  <c r="DI81" i="46"/>
  <c r="DJ81" i="46"/>
  <c r="DK81" i="46"/>
  <c r="DL81" i="46"/>
  <c r="DM81" i="46"/>
  <c r="DN81" i="46"/>
  <c r="DO81" i="46"/>
  <c r="DP81" i="46"/>
  <c r="DQ81" i="46"/>
  <c r="DR81" i="46"/>
  <c r="DS81" i="46"/>
  <c r="DT81" i="46"/>
  <c r="DU81" i="46"/>
  <c r="DV81" i="46"/>
  <c r="DW81" i="46"/>
  <c r="DX81" i="46"/>
  <c r="DY81" i="46"/>
  <c r="DZ81" i="46"/>
  <c r="EA81" i="46"/>
  <c r="EB81" i="46"/>
  <c r="EC81" i="46"/>
  <c r="ED81" i="46"/>
  <c r="EE81" i="46"/>
  <c r="EF81" i="46"/>
  <c r="EG81" i="46"/>
  <c r="EH81" i="46"/>
  <c r="EI81" i="46"/>
  <c r="EJ81" i="46"/>
  <c r="EK81" i="46"/>
  <c r="EL81" i="46"/>
  <c r="EM81" i="46"/>
  <c r="EN81" i="46"/>
  <c r="EO81" i="46"/>
  <c r="EP81" i="46"/>
  <c r="EQ81" i="46"/>
  <c r="ER81" i="46"/>
  <c r="ES81" i="46"/>
  <c r="ET81" i="46"/>
  <c r="EU81" i="46"/>
  <c r="EV81" i="46"/>
  <c r="EW81" i="46"/>
  <c r="EX81" i="46"/>
  <c r="EY81" i="46"/>
  <c r="EZ81" i="46"/>
  <c r="FA81" i="46"/>
  <c r="FB81" i="46"/>
  <c r="FC81" i="46"/>
  <c r="FD81" i="46"/>
  <c r="FE81" i="46"/>
  <c r="FF81" i="46"/>
  <c r="FG81" i="46"/>
  <c r="FH81" i="46"/>
  <c r="FI81" i="46"/>
  <c r="FJ81" i="46"/>
  <c r="FK81" i="46"/>
  <c r="FL81" i="46"/>
  <c r="FM81" i="46"/>
  <c r="FN81" i="46"/>
  <c r="FO81" i="46"/>
  <c r="FP81" i="46"/>
  <c r="FQ81" i="46"/>
  <c r="FR81" i="46"/>
  <c r="FS81" i="46"/>
  <c r="FT81" i="46"/>
  <c r="FU81" i="46"/>
  <c r="FV81" i="46"/>
  <c r="FW81" i="46"/>
  <c r="FX81" i="46"/>
  <c r="FY81" i="46"/>
  <c r="FZ81" i="46"/>
  <c r="GA81" i="46"/>
  <c r="GB81" i="46"/>
  <c r="GC81" i="46"/>
  <c r="GD81" i="46"/>
  <c r="GE81" i="46"/>
  <c r="GF81" i="46"/>
  <c r="GG81" i="46"/>
  <c r="GH81" i="46"/>
  <c r="GI81" i="46"/>
  <c r="GJ81" i="46"/>
  <c r="GK81" i="46"/>
  <c r="GL81" i="46"/>
  <c r="GM81" i="46"/>
  <c r="GN81" i="46"/>
  <c r="GO81" i="46"/>
  <c r="GP81" i="46"/>
  <c r="GQ81" i="46"/>
  <c r="GR81" i="46"/>
  <c r="GS81" i="46"/>
  <c r="GT81" i="46"/>
  <c r="GU81" i="46"/>
  <c r="GV81" i="46"/>
  <c r="GW81" i="46"/>
  <c r="GX81" i="46"/>
  <c r="GY81" i="46"/>
  <c r="GZ81" i="46"/>
  <c r="HA81" i="46"/>
  <c r="HB81" i="46"/>
  <c r="HC81" i="46"/>
  <c r="HD81" i="46"/>
  <c r="HE81" i="46"/>
  <c r="HF81" i="46"/>
  <c r="HG81" i="46"/>
  <c r="HH81" i="46"/>
  <c r="HI81" i="46"/>
  <c r="HJ81" i="46"/>
  <c r="HK81" i="46"/>
  <c r="HL81" i="46"/>
  <c r="HM81" i="46"/>
  <c r="HN81" i="46"/>
  <c r="HO81" i="46"/>
  <c r="HP81" i="46"/>
  <c r="HQ81" i="46"/>
  <c r="HR81" i="46"/>
  <c r="B74" i="46"/>
  <c r="D74" i="46"/>
  <c r="C74" i="46"/>
  <c r="AA75" i="46"/>
  <c r="AB75" i="46"/>
  <c r="AC75" i="46"/>
  <c r="AD75" i="46"/>
  <c r="AE75" i="46"/>
  <c r="AF75" i="46"/>
  <c r="AG75" i="46"/>
  <c r="AH75" i="46"/>
  <c r="AI75" i="46"/>
  <c r="AJ75" i="46"/>
  <c r="AK75" i="46"/>
  <c r="AL75" i="46"/>
  <c r="AM75" i="46"/>
  <c r="AN75" i="46"/>
  <c r="AO75" i="46"/>
  <c r="AP75" i="46"/>
  <c r="AQ75" i="46"/>
  <c r="AR75" i="46"/>
  <c r="AS75" i="46"/>
  <c r="AT75" i="46"/>
  <c r="AU75" i="46"/>
  <c r="AV75" i="46"/>
  <c r="AW75" i="46"/>
  <c r="AX75" i="46"/>
  <c r="AY75" i="46"/>
  <c r="AZ75" i="46"/>
  <c r="BA75" i="46"/>
  <c r="BB75" i="46"/>
  <c r="BC75" i="46"/>
  <c r="BD75" i="46"/>
  <c r="BE75" i="46"/>
  <c r="BF75" i="46"/>
  <c r="BG75" i="46"/>
  <c r="BH75" i="46"/>
  <c r="BI75" i="46"/>
  <c r="BJ75" i="46"/>
  <c r="BK75" i="46"/>
  <c r="BL75" i="46"/>
  <c r="BM75" i="46"/>
  <c r="BN75" i="46"/>
  <c r="BO75" i="46"/>
  <c r="BP75" i="46"/>
  <c r="BQ75" i="46"/>
  <c r="BR75" i="46"/>
  <c r="BS75" i="46"/>
  <c r="BT75" i="46"/>
  <c r="BU75" i="46"/>
  <c r="BV75" i="46"/>
  <c r="BW75" i="46"/>
  <c r="BX75" i="46"/>
  <c r="BY75" i="46"/>
  <c r="BZ75" i="46"/>
  <c r="CA75" i="46"/>
  <c r="CB75" i="46"/>
  <c r="CC75" i="46"/>
  <c r="CD75" i="46"/>
  <c r="CE75" i="46"/>
  <c r="CF75" i="46"/>
  <c r="CG75" i="46"/>
  <c r="CH75" i="46"/>
  <c r="CI75" i="46"/>
  <c r="CJ75" i="46"/>
  <c r="CK75" i="46"/>
  <c r="CL75" i="46"/>
  <c r="CM75" i="46"/>
  <c r="CN75" i="46"/>
  <c r="CO75" i="46"/>
  <c r="CP75" i="46"/>
  <c r="CQ75" i="46"/>
  <c r="CR75" i="46"/>
  <c r="CS75" i="46"/>
  <c r="CT75" i="46"/>
  <c r="CU75" i="46"/>
  <c r="CV75" i="46"/>
  <c r="CW75" i="46"/>
  <c r="CX75" i="46"/>
  <c r="CY75" i="46"/>
  <c r="CZ75" i="46"/>
  <c r="DA75" i="46"/>
  <c r="DB75" i="46"/>
  <c r="DC75" i="46"/>
  <c r="DD75" i="46"/>
  <c r="DE75" i="46"/>
  <c r="DF75" i="46"/>
  <c r="DG75" i="46"/>
  <c r="DH75" i="46"/>
  <c r="DI75" i="46"/>
  <c r="DJ75" i="46"/>
  <c r="DK75" i="46"/>
  <c r="DL75" i="46"/>
  <c r="DM75" i="46"/>
  <c r="DN75" i="46"/>
  <c r="DO75" i="46"/>
  <c r="DP75" i="46"/>
  <c r="DQ75" i="46"/>
  <c r="DR75" i="46"/>
  <c r="DS75" i="46"/>
  <c r="DT75" i="46"/>
  <c r="DU75" i="46"/>
  <c r="DV75" i="46"/>
  <c r="DW75" i="46"/>
  <c r="DX75" i="46"/>
  <c r="DY75" i="46"/>
  <c r="DZ75" i="46"/>
  <c r="EA75" i="46"/>
  <c r="EB75" i="46"/>
  <c r="EC75" i="46"/>
  <c r="ED75" i="46"/>
  <c r="EE75" i="46"/>
  <c r="EF75" i="46"/>
  <c r="EG75" i="46"/>
  <c r="EH75" i="46"/>
  <c r="EI75" i="46"/>
  <c r="EJ75" i="46"/>
  <c r="EK75" i="46"/>
  <c r="EL75" i="46"/>
  <c r="EM75" i="46"/>
  <c r="EN75" i="46"/>
  <c r="EO75" i="46"/>
  <c r="EP75" i="46"/>
  <c r="EQ75" i="46"/>
  <c r="ER75" i="46"/>
  <c r="ES75" i="46"/>
  <c r="ET75" i="46"/>
  <c r="EU75" i="46"/>
  <c r="EV75" i="46"/>
  <c r="EW75" i="46"/>
  <c r="EX75" i="46"/>
  <c r="EY75" i="46"/>
  <c r="EZ75" i="46"/>
  <c r="FA75" i="46"/>
  <c r="FB75" i="46"/>
  <c r="FC75" i="46"/>
  <c r="FD75" i="46"/>
  <c r="FE75" i="46"/>
  <c r="FF75" i="46"/>
  <c r="FG75" i="46"/>
  <c r="FH75" i="46"/>
  <c r="FI75" i="46"/>
  <c r="FJ75" i="46"/>
  <c r="FK75" i="46"/>
  <c r="FL75" i="46"/>
  <c r="FM75" i="46"/>
  <c r="FN75" i="46"/>
  <c r="FO75" i="46"/>
  <c r="FP75" i="46"/>
  <c r="FQ75" i="46"/>
  <c r="FR75" i="46"/>
  <c r="FS75" i="46"/>
  <c r="FT75" i="46"/>
  <c r="FU75" i="46"/>
  <c r="FV75" i="46"/>
  <c r="FW75" i="46"/>
  <c r="FX75" i="46"/>
  <c r="FY75" i="46"/>
  <c r="FZ75" i="46"/>
  <c r="GA75" i="46"/>
  <c r="GB75" i="46"/>
  <c r="GC75" i="46"/>
  <c r="GD75" i="46"/>
  <c r="GE75" i="46"/>
  <c r="GF75" i="46"/>
  <c r="GG75" i="46"/>
  <c r="GH75" i="46"/>
  <c r="GI75" i="46"/>
  <c r="GJ75" i="46"/>
  <c r="GK75" i="46"/>
  <c r="GL75" i="46"/>
  <c r="GM75" i="46"/>
  <c r="GN75" i="46"/>
  <c r="GO75" i="46"/>
  <c r="GP75" i="46"/>
  <c r="GQ75" i="46"/>
  <c r="GR75" i="46"/>
  <c r="GS75" i="46"/>
  <c r="GT75" i="46"/>
  <c r="GU75" i="46"/>
  <c r="GV75" i="46"/>
  <c r="GW75" i="46"/>
  <c r="GX75" i="46"/>
  <c r="GY75" i="46"/>
  <c r="GZ75" i="46"/>
  <c r="HA75" i="46"/>
  <c r="HB75" i="46"/>
  <c r="HC75" i="46"/>
  <c r="HD75" i="46"/>
  <c r="HE75" i="46"/>
  <c r="HF75" i="46"/>
  <c r="HG75" i="46"/>
  <c r="HH75" i="46"/>
  <c r="HI75" i="46"/>
  <c r="HJ75" i="46"/>
  <c r="HK75" i="46"/>
  <c r="HL75" i="46"/>
  <c r="HM75" i="46"/>
  <c r="HN75" i="46"/>
  <c r="HO75" i="46"/>
  <c r="HP75" i="46"/>
  <c r="HQ75" i="46"/>
  <c r="HR75" i="46"/>
  <c r="B75" i="46"/>
  <c r="D75" i="46"/>
  <c r="C75" i="46"/>
  <c r="AA76" i="46"/>
  <c r="AB76" i="46"/>
  <c r="AC76" i="46"/>
  <c r="AD76" i="46"/>
  <c r="AE76" i="46"/>
  <c r="AF76" i="46"/>
  <c r="AG76" i="46"/>
  <c r="AH76" i="46"/>
  <c r="AI76" i="46"/>
  <c r="AJ76" i="46"/>
  <c r="AK76" i="46"/>
  <c r="AL76" i="46"/>
  <c r="AM76" i="46"/>
  <c r="AN76" i="46"/>
  <c r="AO76" i="46"/>
  <c r="AP76" i="46"/>
  <c r="AQ76" i="46"/>
  <c r="AR76" i="46"/>
  <c r="AS76" i="46"/>
  <c r="AT76" i="46"/>
  <c r="AU76" i="46"/>
  <c r="AV76" i="46"/>
  <c r="AW76" i="46"/>
  <c r="AX76" i="46"/>
  <c r="AY76" i="46"/>
  <c r="AZ76" i="46"/>
  <c r="BA76" i="46"/>
  <c r="BB76" i="46"/>
  <c r="BC76" i="46"/>
  <c r="BD76" i="46"/>
  <c r="BE76" i="46"/>
  <c r="BF76" i="46"/>
  <c r="BG76" i="46"/>
  <c r="BH76" i="46"/>
  <c r="BI76" i="46"/>
  <c r="BJ76" i="46"/>
  <c r="BK76" i="46"/>
  <c r="BL76" i="46"/>
  <c r="BM76" i="46"/>
  <c r="BN76" i="46"/>
  <c r="BO76" i="46"/>
  <c r="BP76" i="46"/>
  <c r="BQ76" i="46"/>
  <c r="BR76" i="46"/>
  <c r="BS76" i="46"/>
  <c r="BT76" i="46"/>
  <c r="BU76" i="46"/>
  <c r="BV76" i="46"/>
  <c r="BW76" i="46"/>
  <c r="BX76" i="46"/>
  <c r="BY76" i="46"/>
  <c r="BZ76" i="46"/>
  <c r="CA76" i="46"/>
  <c r="CB76" i="46"/>
  <c r="CC76" i="46"/>
  <c r="CD76" i="46"/>
  <c r="CE76" i="46"/>
  <c r="CF76" i="46"/>
  <c r="CG76" i="46"/>
  <c r="CH76" i="46"/>
  <c r="CI76" i="46"/>
  <c r="CJ76" i="46"/>
  <c r="CK76" i="46"/>
  <c r="CL76" i="46"/>
  <c r="CM76" i="46"/>
  <c r="CN76" i="46"/>
  <c r="CO76" i="46"/>
  <c r="CP76" i="46"/>
  <c r="CQ76" i="46"/>
  <c r="CR76" i="46"/>
  <c r="CS76" i="46"/>
  <c r="CT76" i="46"/>
  <c r="CU76" i="46"/>
  <c r="CV76" i="46"/>
  <c r="CW76" i="46"/>
  <c r="CX76" i="46"/>
  <c r="CY76" i="46"/>
  <c r="CZ76" i="46"/>
  <c r="DA76" i="46"/>
  <c r="DB76" i="46"/>
  <c r="DC76" i="46"/>
  <c r="DD76" i="46"/>
  <c r="DE76" i="46"/>
  <c r="DF76" i="46"/>
  <c r="DG76" i="46"/>
  <c r="DH76" i="46"/>
  <c r="DI76" i="46"/>
  <c r="DJ76" i="46"/>
  <c r="DK76" i="46"/>
  <c r="DL76" i="46"/>
  <c r="DM76" i="46"/>
  <c r="DN76" i="46"/>
  <c r="DO76" i="46"/>
  <c r="DP76" i="46"/>
  <c r="DQ76" i="46"/>
  <c r="DR76" i="46"/>
  <c r="DS76" i="46"/>
  <c r="DT76" i="46"/>
  <c r="DU76" i="46"/>
  <c r="DV76" i="46"/>
  <c r="DW76" i="46"/>
  <c r="DX76" i="46"/>
  <c r="DY76" i="46"/>
  <c r="DZ76" i="46"/>
  <c r="EA76" i="46"/>
  <c r="EB76" i="46"/>
  <c r="EC76" i="46"/>
  <c r="ED76" i="46"/>
  <c r="EE76" i="46"/>
  <c r="EF76" i="46"/>
  <c r="EG76" i="46"/>
  <c r="EH76" i="46"/>
  <c r="EI76" i="46"/>
  <c r="EJ76" i="46"/>
  <c r="EK76" i="46"/>
  <c r="EL76" i="46"/>
  <c r="EM76" i="46"/>
  <c r="EN76" i="46"/>
  <c r="EO76" i="46"/>
  <c r="EP76" i="46"/>
  <c r="EQ76" i="46"/>
  <c r="ER76" i="46"/>
  <c r="ES76" i="46"/>
  <c r="ET76" i="46"/>
  <c r="EU76" i="46"/>
  <c r="EV76" i="46"/>
  <c r="EW76" i="46"/>
  <c r="EX76" i="46"/>
  <c r="EY76" i="46"/>
  <c r="EZ76" i="46"/>
  <c r="FA76" i="46"/>
  <c r="FB76" i="46"/>
  <c r="FC76" i="46"/>
  <c r="FD76" i="46"/>
  <c r="FE76" i="46"/>
  <c r="FF76" i="46"/>
  <c r="FG76" i="46"/>
  <c r="FH76" i="46"/>
  <c r="FI76" i="46"/>
  <c r="FJ76" i="46"/>
  <c r="FK76" i="46"/>
  <c r="FL76" i="46"/>
  <c r="FM76" i="46"/>
  <c r="FN76" i="46"/>
  <c r="FO76" i="46"/>
  <c r="FP76" i="46"/>
  <c r="FQ76" i="46"/>
  <c r="FR76" i="46"/>
  <c r="FS76" i="46"/>
  <c r="FT76" i="46"/>
  <c r="FU76" i="46"/>
  <c r="FV76" i="46"/>
  <c r="FW76" i="46"/>
  <c r="FX76" i="46"/>
  <c r="FY76" i="46"/>
  <c r="FZ76" i="46"/>
  <c r="GA76" i="46"/>
  <c r="GB76" i="46"/>
  <c r="GC76" i="46"/>
  <c r="GD76" i="46"/>
  <c r="GE76" i="46"/>
  <c r="GF76" i="46"/>
  <c r="GG76" i="46"/>
  <c r="GH76" i="46"/>
  <c r="GI76" i="46"/>
  <c r="GJ76" i="46"/>
  <c r="GK76" i="46"/>
  <c r="GL76" i="46"/>
  <c r="GM76" i="46"/>
  <c r="GN76" i="46"/>
  <c r="GO76" i="46"/>
  <c r="GP76" i="46"/>
  <c r="GQ76" i="46"/>
  <c r="GR76" i="46"/>
  <c r="GS76" i="46"/>
  <c r="GT76" i="46"/>
  <c r="GU76" i="46"/>
  <c r="GV76" i="46"/>
  <c r="GW76" i="46"/>
  <c r="GX76" i="46"/>
  <c r="GY76" i="46"/>
  <c r="GZ76" i="46"/>
  <c r="HA76" i="46"/>
  <c r="HB76" i="46"/>
  <c r="HC76" i="46"/>
  <c r="HD76" i="46"/>
  <c r="HE76" i="46"/>
  <c r="HF76" i="46"/>
  <c r="HG76" i="46"/>
  <c r="HH76" i="46"/>
  <c r="HI76" i="46"/>
  <c r="HJ76" i="46"/>
  <c r="HK76" i="46"/>
  <c r="HL76" i="46"/>
  <c r="HM76" i="46"/>
  <c r="HN76" i="46"/>
  <c r="HO76" i="46"/>
  <c r="HP76" i="46"/>
  <c r="HQ76" i="46"/>
  <c r="HR76" i="46"/>
  <c r="B76" i="46"/>
  <c r="D76" i="46"/>
  <c r="C76" i="46"/>
  <c r="AA77" i="46"/>
  <c r="AB77" i="46"/>
  <c r="AC77" i="46"/>
  <c r="AD77" i="46"/>
  <c r="AE77" i="46"/>
  <c r="AF77" i="46"/>
  <c r="AG77" i="46"/>
  <c r="AH77" i="46"/>
  <c r="AI77" i="46"/>
  <c r="AJ77" i="46"/>
  <c r="AK77" i="46"/>
  <c r="AL77" i="46"/>
  <c r="AM77" i="46"/>
  <c r="AN77" i="46"/>
  <c r="AO77" i="46"/>
  <c r="AP77" i="46"/>
  <c r="AQ77" i="46"/>
  <c r="AR77" i="46"/>
  <c r="AS77" i="46"/>
  <c r="AT77" i="46"/>
  <c r="AU77" i="46"/>
  <c r="AV77" i="46"/>
  <c r="AW77" i="46"/>
  <c r="AX77" i="46"/>
  <c r="AY77" i="46"/>
  <c r="AZ77" i="46"/>
  <c r="BA77" i="46"/>
  <c r="BB77" i="46"/>
  <c r="BC77" i="46"/>
  <c r="BD77" i="46"/>
  <c r="BE77" i="46"/>
  <c r="BF77" i="46"/>
  <c r="BG77" i="46"/>
  <c r="BH77" i="46"/>
  <c r="BI77" i="46"/>
  <c r="BJ77" i="46"/>
  <c r="BK77" i="46"/>
  <c r="BL77" i="46"/>
  <c r="BM77" i="46"/>
  <c r="BN77" i="46"/>
  <c r="BO77" i="46"/>
  <c r="BP77" i="46"/>
  <c r="BQ77" i="46"/>
  <c r="BR77" i="46"/>
  <c r="BS77" i="46"/>
  <c r="BT77" i="46"/>
  <c r="BU77" i="46"/>
  <c r="BV77" i="46"/>
  <c r="BW77" i="46"/>
  <c r="BX77" i="46"/>
  <c r="BY77" i="46"/>
  <c r="BZ77" i="46"/>
  <c r="CA77" i="46"/>
  <c r="CB77" i="46"/>
  <c r="CC77" i="46"/>
  <c r="CD77" i="46"/>
  <c r="CE77" i="46"/>
  <c r="CF77" i="46"/>
  <c r="CG77" i="46"/>
  <c r="CH77" i="46"/>
  <c r="CI77" i="46"/>
  <c r="CJ77" i="46"/>
  <c r="CK77" i="46"/>
  <c r="CL77" i="46"/>
  <c r="CM77" i="46"/>
  <c r="CN77" i="46"/>
  <c r="CO77" i="46"/>
  <c r="CP77" i="46"/>
  <c r="CQ77" i="46"/>
  <c r="CR77" i="46"/>
  <c r="CS77" i="46"/>
  <c r="CT77" i="46"/>
  <c r="CU77" i="46"/>
  <c r="CV77" i="46"/>
  <c r="CW77" i="46"/>
  <c r="CX77" i="46"/>
  <c r="CY77" i="46"/>
  <c r="CZ77" i="46"/>
  <c r="DA77" i="46"/>
  <c r="DB77" i="46"/>
  <c r="DC77" i="46"/>
  <c r="DD77" i="46"/>
  <c r="DE77" i="46"/>
  <c r="DF77" i="46"/>
  <c r="DG77" i="46"/>
  <c r="DH77" i="46"/>
  <c r="DI77" i="46"/>
  <c r="DJ77" i="46"/>
  <c r="DK77" i="46"/>
  <c r="DL77" i="46"/>
  <c r="DM77" i="46"/>
  <c r="DN77" i="46"/>
  <c r="DO77" i="46"/>
  <c r="DP77" i="46"/>
  <c r="DQ77" i="46"/>
  <c r="DR77" i="46"/>
  <c r="DS77" i="46"/>
  <c r="DT77" i="46"/>
  <c r="DU77" i="46"/>
  <c r="DV77" i="46"/>
  <c r="DW77" i="46"/>
  <c r="DX77" i="46"/>
  <c r="DY77" i="46"/>
  <c r="DZ77" i="46"/>
  <c r="EA77" i="46"/>
  <c r="EB77" i="46"/>
  <c r="EC77" i="46"/>
  <c r="ED77" i="46"/>
  <c r="EE77" i="46"/>
  <c r="EF77" i="46"/>
  <c r="EG77" i="46"/>
  <c r="EH77" i="46"/>
  <c r="EI77" i="46"/>
  <c r="EJ77" i="46"/>
  <c r="EK77" i="46"/>
  <c r="EL77" i="46"/>
  <c r="EM77" i="46"/>
  <c r="EN77" i="46"/>
  <c r="EO77" i="46"/>
  <c r="EP77" i="46"/>
  <c r="EQ77" i="46"/>
  <c r="ER77" i="46"/>
  <c r="ES77" i="46"/>
  <c r="ET77" i="46"/>
  <c r="EU77" i="46"/>
  <c r="EV77" i="46"/>
  <c r="EW77" i="46"/>
  <c r="EX77" i="46"/>
  <c r="EY77" i="46"/>
  <c r="EZ77" i="46"/>
  <c r="FA77" i="46"/>
  <c r="FB77" i="46"/>
  <c r="FC77" i="46"/>
  <c r="FD77" i="46"/>
  <c r="FE77" i="46"/>
  <c r="FF77" i="46"/>
  <c r="FG77" i="46"/>
  <c r="FH77" i="46"/>
  <c r="FI77" i="46"/>
  <c r="FJ77" i="46"/>
  <c r="FK77" i="46"/>
  <c r="FL77" i="46"/>
  <c r="FM77" i="46"/>
  <c r="FN77" i="46"/>
  <c r="FO77" i="46"/>
  <c r="FP77" i="46"/>
  <c r="FQ77" i="46"/>
  <c r="FR77" i="46"/>
  <c r="FS77" i="46"/>
  <c r="FT77" i="46"/>
  <c r="FU77" i="46"/>
  <c r="FV77" i="46"/>
  <c r="FW77" i="46"/>
  <c r="FX77" i="46"/>
  <c r="FY77" i="46"/>
  <c r="FZ77" i="46"/>
  <c r="GA77" i="46"/>
  <c r="GB77" i="46"/>
  <c r="GC77" i="46"/>
  <c r="GD77" i="46"/>
  <c r="GE77" i="46"/>
  <c r="GF77" i="46"/>
  <c r="GG77" i="46"/>
  <c r="GH77" i="46"/>
  <c r="GI77" i="46"/>
  <c r="GJ77" i="46"/>
  <c r="GK77" i="46"/>
  <c r="GL77" i="46"/>
  <c r="GM77" i="46"/>
  <c r="GN77" i="46"/>
  <c r="GO77" i="46"/>
  <c r="GP77" i="46"/>
  <c r="GQ77" i="46"/>
  <c r="GR77" i="46"/>
  <c r="GS77" i="46"/>
  <c r="GT77" i="46"/>
  <c r="GU77" i="46"/>
  <c r="GV77" i="46"/>
  <c r="GW77" i="46"/>
  <c r="GX77" i="46"/>
  <c r="GY77" i="46"/>
  <c r="GZ77" i="46"/>
  <c r="HA77" i="46"/>
  <c r="HB77" i="46"/>
  <c r="HC77" i="46"/>
  <c r="HD77" i="46"/>
  <c r="HE77" i="46"/>
  <c r="HF77" i="46"/>
  <c r="HG77" i="46"/>
  <c r="HH77" i="46"/>
  <c r="HI77" i="46"/>
  <c r="HJ77" i="46"/>
  <c r="HK77" i="46"/>
  <c r="HL77" i="46"/>
  <c r="HM77" i="46"/>
  <c r="HN77" i="46"/>
  <c r="HO77" i="46"/>
  <c r="HP77" i="46"/>
  <c r="HQ77" i="46"/>
  <c r="HR77" i="46"/>
  <c r="AA78" i="46"/>
  <c r="AB78" i="46"/>
  <c r="AC78" i="46"/>
  <c r="AD78" i="46"/>
  <c r="AE78" i="46"/>
  <c r="AF78" i="46"/>
  <c r="AG78" i="46"/>
  <c r="AH78" i="46"/>
  <c r="AI78" i="46"/>
  <c r="AJ78" i="46"/>
  <c r="AK78" i="46"/>
  <c r="AL78" i="46"/>
  <c r="AM78" i="46"/>
  <c r="AN78" i="46"/>
  <c r="AO78" i="46"/>
  <c r="AP78" i="46"/>
  <c r="AQ78" i="46"/>
  <c r="AR78" i="46"/>
  <c r="AS78" i="46"/>
  <c r="AT78" i="46"/>
  <c r="AU78" i="46"/>
  <c r="AV78" i="46"/>
  <c r="AW78" i="46"/>
  <c r="AX78" i="46"/>
  <c r="AY78" i="46"/>
  <c r="AZ78" i="46"/>
  <c r="BA78" i="46"/>
  <c r="BB78" i="46"/>
  <c r="BC78" i="46"/>
  <c r="BD78" i="46"/>
  <c r="BE78" i="46"/>
  <c r="BF78" i="46"/>
  <c r="BG78" i="46"/>
  <c r="BH78" i="46"/>
  <c r="BI78" i="46"/>
  <c r="BJ78" i="46"/>
  <c r="BK78" i="46"/>
  <c r="BL78" i="46"/>
  <c r="BM78" i="46"/>
  <c r="BN78" i="46"/>
  <c r="BO78" i="46"/>
  <c r="BP78" i="46"/>
  <c r="BQ78" i="46"/>
  <c r="BR78" i="46"/>
  <c r="BS78" i="46"/>
  <c r="BT78" i="46"/>
  <c r="BU78" i="46"/>
  <c r="BV78" i="46"/>
  <c r="BW78" i="46"/>
  <c r="BX78" i="46"/>
  <c r="BY78" i="46"/>
  <c r="BZ78" i="46"/>
  <c r="CA78" i="46"/>
  <c r="CB78" i="46"/>
  <c r="CC78" i="46"/>
  <c r="CD78" i="46"/>
  <c r="CE78" i="46"/>
  <c r="CF78" i="46"/>
  <c r="CG78" i="46"/>
  <c r="CH78" i="46"/>
  <c r="CI78" i="46"/>
  <c r="CJ78" i="46"/>
  <c r="CK78" i="46"/>
  <c r="CL78" i="46"/>
  <c r="CM78" i="46"/>
  <c r="CN78" i="46"/>
  <c r="CO78" i="46"/>
  <c r="CP78" i="46"/>
  <c r="CQ78" i="46"/>
  <c r="CR78" i="46"/>
  <c r="CS78" i="46"/>
  <c r="CT78" i="46"/>
  <c r="CU78" i="46"/>
  <c r="CV78" i="46"/>
  <c r="CW78" i="46"/>
  <c r="CX78" i="46"/>
  <c r="CY78" i="46"/>
  <c r="CZ78" i="46"/>
  <c r="DA78" i="46"/>
  <c r="DB78" i="46"/>
  <c r="DC78" i="46"/>
  <c r="DD78" i="46"/>
  <c r="DE78" i="46"/>
  <c r="DF78" i="46"/>
  <c r="DG78" i="46"/>
  <c r="DH78" i="46"/>
  <c r="DI78" i="46"/>
  <c r="DJ78" i="46"/>
  <c r="DK78" i="46"/>
  <c r="DL78" i="46"/>
  <c r="DM78" i="46"/>
  <c r="DN78" i="46"/>
  <c r="DO78" i="46"/>
  <c r="DP78" i="46"/>
  <c r="DQ78" i="46"/>
  <c r="DR78" i="46"/>
  <c r="DS78" i="46"/>
  <c r="DT78" i="46"/>
  <c r="DU78" i="46"/>
  <c r="DV78" i="46"/>
  <c r="DW78" i="46"/>
  <c r="DX78" i="46"/>
  <c r="DY78" i="46"/>
  <c r="DZ78" i="46"/>
  <c r="EA78" i="46"/>
  <c r="EB78" i="46"/>
  <c r="EC78" i="46"/>
  <c r="ED78" i="46"/>
  <c r="EE78" i="46"/>
  <c r="EF78" i="46"/>
  <c r="EG78" i="46"/>
  <c r="EH78" i="46"/>
  <c r="EI78" i="46"/>
  <c r="EJ78" i="46"/>
  <c r="EK78" i="46"/>
  <c r="EL78" i="46"/>
  <c r="EM78" i="46"/>
  <c r="EN78" i="46"/>
  <c r="EO78" i="46"/>
  <c r="EP78" i="46"/>
  <c r="EQ78" i="46"/>
  <c r="ER78" i="46"/>
  <c r="ES78" i="46"/>
  <c r="ET78" i="46"/>
  <c r="EU78" i="46"/>
  <c r="EV78" i="46"/>
  <c r="EW78" i="46"/>
  <c r="EX78" i="46"/>
  <c r="EY78" i="46"/>
  <c r="EZ78" i="46"/>
  <c r="FA78" i="46"/>
  <c r="FB78" i="46"/>
  <c r="FC78" i="46"/>
  <c r="FD78" i="46"/>
  <c r="FE78" i="46"/>
  <c r="FF78" i="46"/>
  <c r="FG78" i="46"/>
  <c r="FH78" i="46"/>
  <c r="FI78" i="46"/>
  <c r="FJ78" i="46"/>
  <c r="FK78" i="46"/>
  <c r="FL78" i="46"/>
  <c r="FM78" i="46"/>
  <c r="FN78" i="46"/>
  <c r="FO78" i="46"/>
  <c r="FP78" i="46"/>
  <c r="FQ78" i="46"/>
  <c r="FR78" i="46"/>
  <c r="FS78" i="46"/>
  <c r="FT78" i="46"/>
  <c r="FU78" i="46"/>
  <c r="FV78" i="46"/>
  <c r="FW78" i="46"/>
  <c r="FX78" i="46"/>
  <c r="FY78" i="46"/>
  <c r="FZ78" i="46"/>
  <c r="GA78" i="46"/>
  <c r="GB78" i="46"/>
  <c r="GC78" i="46"/>
  <c r="GD78" i="46"/>
  <c r="GE78" i="46"/>
  <c r="GF78" i="46"/>
  <c r="GG78" i="46"/>
  <c r="GH78" i="46"/>
  <c r="GI78" i="46"/>
  <c r="GJ78" i="46"/>
  <c r="GK78" i="46"/>
  <c r="GL78" i="46"/>
  <c r="GM78" i="46"/>
  <c r="GN78" i="46"/>
  <c r="GO78" i="46"/>
  <c r="GP78" i="46"/>
  <c r="GQ78" i="46"/>
  <c r="GR78" i="46"/>
  <c r="GS78" i="46"/>
  <c r="GT78" i="46"/>
  <c r="GU78" i="46"/>
  <c r="GV78" i="46"/>
  <c r="GW78" i="46"/>
  <c r="GX78" i="46"/>
  <c r="GY78" i="46"/>
  <c r="GZ78" i="46"/>
  <c r="HA78" i="46"/>
  <c r="HB78" i="46"/>
  <c r="HC78" i="46"/>
  <c r="HD78" i="46"/>
  <c r="HE78" i="46"/>
  <c r="HF78" i="46"/>
  <c r="HG78" i="46"/>
  <c r="HH78" i="46"/>
  <c r="HI78" i="46"/>
  <c r="HJ78" i="46"/>
  <c r="HK78" i="46"/>
  <c r="HL78" i="46"/>
  <c r="HM78" i="46"/>
  <c r="HN78" i="46"/>
  <c r="HO78" i="46"/>
  <c r="HP78" i="46"/>
  <c r="HQ78" i="46"/>
  <c r="HR78" i="46"/>
  <c r="AA79" i="46"/>
  <c r="AB79" i="46"/>
  <c r="AC79" i="46"/>
  <c r="AD79" i="46"/>
  <c r="AE79" i="46"/>
  <c r="AF79" i="46"/>
  <c r="AG79" i="46"/>
  <c r="AH79" i="46"/>
  <c r="AI79" i="46"/>
  <c r="AJ79" i="46"/>
  <c r="AK79" i="46"/>
  <c r="AL79" i="46"/>
  <c r="AM79" i="46"/>
  <c r="AN79" i="46"/>
  <c r="AO79" i="46"/>
  <c r="AP79" i="46"/>
  <c r="AQ79" i="46"/>
  <c r="AR79" i="46"/>
  <c r="AS79" i="46"/>
  <c r="AT79" i="46"/>
  <c r="AU79" i="46"/>
  <c r="AV79" i="46"/>
  <c r="AW79" i="46"/>
  <c r="AX79" i="46"/>
  <c r="AY79" i="46"/>
  <c r="AZ79" i="46"/>
  <c r="BA79" i="46"/>
  <c r="BB79" i="46"/>
  <c r="BC79" i="46"/>
  <c r="BD79" i="46"/>
  <c r="BE79" i="46"/>
  <c r="BF79" i="46"/>
  <c r="BG79" i="46"/>
  <c r="BH79" i="46"/>
  <c r="BI79" i="46"/>
  <c r="BJ79" i="46"/>
  <c r="BK79" i="46"/>
  <c r="BL79" i="46"/>
  <c r="BM79" i="46"/>
  <c r="BN79" i="46"/>
  <c r="BO79" i="46"/>
  <c r="BP79" i="46"/>
  <c r="BQ79" i="46"/>
  <c r="BR79" i="46"/>
  <c r="BS79" i="46"/>
  <c r="BT79" i="46"/>
  <c r="BU79" i="46"/>
  <c r="BV79" i="46"/>
  <c r="BW79" i="46"/>
  <c r="BX79" i="46"/>
  <c r="BY79" i="46"/>
  <c r="BZ79" i="46"/>
  <c r="CA79" i="46"/>
  <c r="CB79" i="46"/>
  <c r="CC79" i="46"/>
  <c r="CD79" i="46"/>
  <c r="CE79" i="46"/>
  <c r="CF79" i="46"/>
  <c r="CG79" i="46"/>
  <c r="CH79" i="46"/>
  <c r="CI79" i="46"/>
  <c r="CJ79" i="46"/>
  <c r="CK79" i="46"/>
  <c r="CL79" i="46"/>
  <c r="CM79" i="46"/>
  <c r="CN79" i="46"/>
  <c r="CO79" i="46"/>
  <c r="CP79" i="46"/>
  <c r="CQ79" i="46"/>
  <c r="CR79" i="46"/>
  <c r="CS79" i="46"/>
  <c r="CT79" i="46"/>
  <c r="CU79" i="46"/>
  <c r="CV79" i="46"/>
  <c r="CW79" i="46"/>
  <c r="CX79" i="46"/>
  <c r="CY79" i="46"/>
  <c r="CZ79" i="46"/>
  <c r="DA79" i="46"/>
  <c r="DB79" i="46"/>
  <c r="DC79" i="46"/>
  <c r="DD79" i="46"/>
  <c r="DE79" i="46"/>
  <c r="DF79" i="46"/>
  <c r="DG79" i="46"/>
  <c r="DH79" i="46"/>
  <c r="DI79" i="46"/>
  <c r="DJ79" i="46"/>
  <c r="DK79" i="46"/>
  <c r="DL79" i="46"/>
  <c r="DM79" i="46"/>
  <c r="DN79" i="46"/>
  <c r="DO79" i="46"/>
  <c r="DP79" i="46"/>
  <c r="DQ79" i="46"/>
  <c r="DR79" i="46"/>
  <c r="DS79" i="46"/>
  <c r="DT79" i="46"/>
  <c r="DU79" i="46"/>
  <c r="DV79" i="46"/>
  <c r="DW79" i="46"/>
  <c r="DX79" i="46"/>
  <c r="DY79" i="46"/>
  <c r="DZ79" i="46"/>
  <c r="EA79" i="46"/>
  <c r="EB79" i="46"/>
  <c r="EC79" i="46"/>
  <c r="ED79" i="46"/>
  <c r="EE79" i="46"/>
  <c r="EF79" i="46"/>
  <c r="EG79" i="46"/>
  <c r="EH79" i="46"/>
  <c r="EI79" i="46"/>
  <c r="EJ79" i="46"/>
  <c r="EK79" i="46"/>
  <c r="EL79" i="46"/>
  <c r="EM79" i="46"/>
  <c r="EN79" i="46"/>
  <c r="EO79" i="46"/>
  <c r="EP79" i="46"/>
  <c r="EQ79" i="46"/>
  <c r="ER79" i="46"/>
  <c r="ES79" i="46"/>
  <c r="ET79" i="46"/>
  <c r="EU79" i="46"/>
  <c r="EV79" i="46"/>
  <c r="EW79" i="46"/>
  <c r="EX79" i="46"/>
  <c r="EY79" i="46"/>
  <c r="EZ79" i="46"/>
  <c r="FA79" i="46"/>
  <c r="FB79" i="46"/>
  <c r="FC79" i="46"/>
  <c r="FD79" i="46"/>
  <c r="FE79" i="46"/>
  <c r="FF79" i="46"/>
  <c r="FG79" i="46"/>
  <c r="FH79" i="46"/>
  <c r="FI79" i="46"/>
  <c r="FJ79" i="46"/>
  <c r="FK79" i="46"/>
  <c r="FL79" i="46"/>
  <c r="FM79" i="46"/>
  <c r="FN79" i="46"/>
  <c r="FO79" i="46"/>
  <c r="FP79" i="46"/>
  <c r="FQ79" i="46"/>
  <c r="FR79" i="46"/>
  <c r="FS79" i="46"/>
  <c r="FT79" i="46"/>
  <c r="FU79" i="46"/>
  <c r="FV79" i="46"/>
  <c r="FW79" i="46"/>
  <c r="FX79" i="46"/>
  <c r="FY79" i="46"/>
  <c r="FZ79" i="46"/>
  <c r="GA79" i="46"/>
  <c r="GB79" i="46"/>
  <c r="GC79" i="46"/>
  <c r="GD79" i="46"/>
  <c r="GE79" i="46"/>
  <c r="GF79" i="46"/>
  <c r="GG79" i="46"/>
  <c r="GH79" i="46"/>
  <c r="GI79" i="46"/>
  <c r="GJ79" i="46"/>
  <c r="GK79" i="46"/>
  <c r="GL79" i="46"/>
  <c r="GM79" i="46"/>
  <c r="GN79" i="46"/>
  <c r="GO79" i="46"/>
  <c r="GP79" i="46"/>
  <c r="GQ79" i="46"/>
  <c r="GR79" i="46"/>
  <c r="GS79" i="46"/>
  <c r="GT79" i="46"/>
  <c r="GU79" i="46"/>
  <c r="GV79" i="46"/>
  <c r="GW79" i="46"/>
  <c r="GX79" i="46"/>
  <c r="GY79" i="46"/>
  <c r="GZ79" i="46"/>
  <c r="HA79" i="46"/>
  <c r="HB79" i="46"/>
  <c r="HC79" i="46"/>
  <c r="HD79" i="46"/>
  <c r="HE79" i="46"/>
  <c r="HF79" i="46"/>
  <c r="HG79" i="46"/>
  <c r="HH79" i="46"/>
  <c r="HI79" i="46"/>
  <c r="HJ79" i="46"/>
  <c r="HK79" i="46"/>
  <c r="HL79" i="46"/>
  <c r="HM79" i="46"/>
  <c r="HN79" i="46"/>
  <c r="HO79" i="46"/>
  <c r="HP79" i="46"/>
  <c r="HQ79" i="46"/>
  <c r="HR79" i="46"/>
  <c r="AA80" i="46"/>
  <c r="AB80" i="46"/>
  <c r="AC80" i="46"/>
  <c r="AD80" i="46"/>
  <c r="AE80" i="46"/>
  <c r="AF80" i="46"/>
  <c r="AG80" i="46"/>
  <c r="AH80" i="46"/>
  <c r="AI80" i="46"/>
  <c r="AJ80" i="46"/>
  <c r="AK80" i="46"/>
  <c r="AL80" i="46"/>
  <c r="AM80" i="46"/>
  <c r="AN80" i="46"/>
  <c r="AO80" i="46"/>
  <c r="AP80" i="46"/>
  <c r="AQ80" i="46"/>
  <c r="AR80" i="46"/>
  <c r="AS80" i="46"/>
  <c r="AT80" i="46"/>
  <c r="AU80" i="46"/>
  <c r="AV80" i="46"/>
  <c r="AW80" i="46"/>
  <c r="AX80" i="46"/>
  <c r="AY80" i="46"/>
  <c r="AZ80" i="46"/>
  <c r="BA80" i="46"/>
  <c r="BB80" i="46"/>
  <c r="BC80" i="46"/>
  <c r="BD80" i="46"/>
  <c r="BE80" i="46"/>
  <c r="BF80" i="46"/>
  <c r="BG80" i="46"/>
  <c r="BH80" i="46"/>
  <c r="BI80" i="46"/>
  <c r="BJ80" i="46"/>
  <c r="BK80" i="46"/>
  <c r="BL80" i="46"/>
  <c r="BM80" i="46"/>
  <c r="BN80" i="46"/>
  <c r="BO80" i="46"/>
  <c r="BP80" i="46"/>
  <c r="BQ80" i="46"/>
  <c r="BR80" i="46"/>
  <c r="BS80" i="46"/>
  <c r="BT80" i="46"/>
  <c r="BU80" i="46"/>
  <c r="BV80" i="46"/>
  <c r="BW80" i="46"/>
  <c r="BX80" i="46"/>
  <c r="BY80" i="46"/>
  <c r="BZ80" i="46"/>
  <c r="CA80" i="46"/>
  <c r="CB80" i="46"/>
  <c r="CC80" i="46"/>
  <c r="CD80" i="46"/>
  <c r="CE80" i="46"/>
  <c r="CF80" i="46"/>
  <c r="CG80" i="46"/>
  <c r="CH80" i="46"/>
  <c r="CI80" i="46"/>
  <c r="CJ80" i="46"/>
  <c r="CK80" i="46"/>
  <c r="CL80" i="46"/>
  <c r="CM80" i="46"/>
  <c r="CN80" i="46"/>
  <c r="CO80" i="46"/>
  <c r="CP80" i="46"/>
  <c r="CQ80" i="46"/>
  <c r="CR80" i="46"/>
  <c r="CS80" i="46"/>
  <c r="CT80" i="46"/>
  <c r="CU80" i="46"/>
  <c r="CV80" i="46"/>
  <c r="CW80" i="46"/>
  <c r="CX80" i="46"/>
  <c r="CY80" i="46"/>
  <c r="CZ80" i="46"/>
  <c r="DA80" i="46"/>
  <c r="DB80" i="46"/>
  <c r="DC80" i="46"/>
  <c r="DD80" i="46"/>
  <c r="DE80" i="46"/>
  <c r="DF80" i="46"/>
  <c r="DG80" i="46"/>
  <c r="DH80" i="46"/>
  <c r="DI80" i="46"/>
  <c r="DJ80" i="46"/>
  <c r="DK80" i="46"/>
  <c r="DL80" i="46"/>
  <c r="DM80" i="46"/>
  <c r="DN80" i="46"/>
  <c r="DO80" i="46"/>
  <c r="DP80" i="46"/>
  <c r="DQ80" i="46"/>
  <c r="DR80" i="46"/>
  <c r="DS80" i="46"/>
  <c r="DT80" i="46"/>
  <c r="DU80" i="46"/>
  <c r="DV80" i="46"/>
  <c r="DW80" i="46"/>
  <c r="DX80" i="46"/>
  <c r="DY80" i="46"/>
  <c r="DZ80" i="46"/>
  <c r="EA80" i="46"/>
  <c r="EB80" i="46"/>
  <c r="EC80" i="46"/>
  <c r="ED80" i="46"/>
  <c r="EE80" i="46"/>
  <c r="EF80" i="46"/>
  <c r="EG80" i="46"/>
  <c r="EH80" i="46"/>
  <c r="EI80" i="46"/>
  <c r="EJ80" i="46"/>
  <c r="EK80" i="46"/>
  <c r="EL80" i="46"/>
  <c r="EM80" i="46"/>
  <c r="EN80" i="46"/>
  <c r="EO80" i="46"/>
  <c r="EP80" i="46"/>
  <c r="EQ80" i="46"/>
  <c r="ER80" i="46"/>
  <c r="ES80" i="46"/>
  <c r="ET80" i="46"/>
  <c r="EU80" i="46"/>
  <c r="EV80" i="46"/>
  <c r="EW80" i="46"/>
  <c r="EX80" i="46"/>
  <c r="EY80" i="46"/>
  <c r="EZ80" i="46"/>
  <c r="FA80" i="46"/>
  <c r="FB80" i="46"/>
  <c r="FC80" i="46"/>
  <c r="FD80" i="46"/>
  <c r="FE80" i="46"/>
  <c r="FF80" i="46"/>
  <c r="FG80" i="46"/>
  <c r="FH80" i="46"/>
  <c r="FI80" i="46"/>
  <c r="FJ80" i="46"/>
  <c r="FK80" i="46"/>
  <c r="FL80" i="46"/>
  <c r="FM80" i="46"/>
  <c r="FN80" i="46"/>
  <c r="FO80" i="46"/>
  <c r="FP80" i="46"/>
  <c r="FQ80" i="46"/>
  <c r="FR80" i="46"/>
  <c r="FS80" i="46"/>
  <c r="FT80" i="46"/>
  <c r="FU80" i="46"/>
  <c r="FV80" i="46"/>
  <c r="FW80" i="46"/>
  <c r="FX80" i="46"/>
  <c r="FY80" i="46"/>
  <c r="FZ80" i="46"/>
  <c r="GA80" i="46"/>
  <c r="GB80" i="46"/>
  <c r="GC80" i="46"/>
  <c r="GD80" i="46"/>
  <c r="GE80" i="46"/>
  <c r="GF80" i="46"/>
  <c r="GG80" i="46"/>
  <c r="GH80" i="46"/>
  <c r="GI80" i="46"/>
  <c r="GJ80" i="46"/>
  <c r="GK80" i="46"/>
  <c r="GL80" i="46"/>
  <c r="GM80" i="46"/>
  <c r="GN80" i="46"/>
  <c r="GO80" i="46"/>
  <c r="GP80" i="46"/>
  <c r="GQ80" i="46"/>
  <c r="GR80" i="46"/>
  <c r="GS80" i="46"/>
  <c r="GT80" i="46"/>
  <c r="GU80" i="46"/>
  <c r="GV80" i="46"/>
  <c r="GW80" i="46"/>
  <c r="GX80" i="46"/>
  <c r="GY80" i="46"/>
  <c r="GZ80" i="46"/>
  <c r="HA80" i="46"/>
  <c r="HB80" i="46"/>
  <c r="HC80" i="46"/>
  <c r="HD80" i="46"/>
  <c r="HE80" i="46"/>
  <c r="HF80" i="46"/>
  <c r="HG80" i="46"/>
  <c r="HH80" i="46"/>
  <c r="HI80" i="46"/>
  <c r="HJ80" i="46"/>
  <c r="HK80" i="46"/>
  <c r="HL80" i="46"/>
  <c r="HM80" i="46"/>
  <c r="HN80" i="46"/>
  <c r="HO80" i="46"/>
  <c r="HP80" i="46"/>
  <c r="HQ80" i="46"/>
  <c r="HR80" i="46"/>
  <c r="AA40" i="46"/>
  <c r="AB40" i="46"/>
  <c r="AC40" i="46"/>
  <c r="AD40" i="46"/>
  <c r="AE40" i="46"/>
  <c r="AF40" i="46"/>
  <c r="AG40" i="46"/>
  <c r="AH40" i="46"/>
  <c r="AI40" i="46"/>
  <c r="AJ40" i="46"/>
  <c r="AK40" i="46"/>
  <c r="AL40" i="46"/>
  <c r="AM40" i="46"/>
  <c r="AN40" i="46"/>
  <c r="AO40" i="46"/>
  <c r="AP40" i="46"/>
  <c r="AQ40" i="46"/>
  <c r="AR40" i="46"/>
  <c r="AS40" i="46"/>
  <c r="AT40" i="46"/>
  <c r="AU40" i="46"/>
  <c r="AV40" i="46"/>
  <c r="AW40" i="46"/>
  <c r="AX40" i="46"/>
  <c r="AY40" i="46"/>
  <c r="AZ40" i="46"/>
  <c r="BA40" i="46"/>
  <c r="BB40" i="46"/>
  <c r="BC40" i="46"/>
  <c r="BD40" i="46"/>
  <c r="BE40" i="46"/>
  <c r="BF40" i="46"/>
  <c r="BG40" i="46"/>
  <c r="BH40" i="46"/>
  <c r="BI40" i="46"/>
  <c r="BJ40" i="46"/>
  <c r="BK40" i="46"/>
  <c r="BL40" i="46"/>
  <c r="BM40" i="46"/>
  <c r="BN40" i="46"/>
  <c r="BO40" i="46"/>
  <c r="BP40" i="46"/>
  <c r="BQ40" i="46"/>
  <c r="BR40" i="46"/>
  <c r="BS40" i="46"/>
  <c r="BT40" i="46"/>
  <c r="BU40" i="46"/>
  <c r="BV40" i="46"/>
  <c r="BW40" i="46"/>
  <c r="BX40" i="46"/>
  <c r="BY40" i="46"/>
  <c r="BZ40" i="46"/>
  <c r="CA40" i="46"/>
  <c r="CB40" i="46"/>
  <c r="CC40" i="46"/>
  <c r="CD40" i="46"/>
  <c r="CE40" i="46"/>
  <c r="CF40" i="46"/>
  <c r="CG40" i="46"/>
  <c r="CH40" i="46"/>
  <c r="CI40" i="46"/>
  <c r="CJ40" i="46"/>
  <c r="CK40" i="46"/>
  <c r="CL40" i="46"/>
  <c r="CM40" i="46"/>
  <c r="CN40" i="46"/>
  <c r="CO40" i="46"/>
  <c r="CP40" i="46"/>
  <c r="CQ40" i="46"/>
  <c r="CR40" i="46"/>
  <c r="CS40" i="46"/>
  <c r="CT40" i="46"/>
  <c r="CU40" i="46"/>
  <c r="CV40" i="46"/>
  <c r="CW40" i="46"/>
  <c r="CX40" i="46"/>
  <c r="CY40" i="46"/>
  <c r="CZ40" i="46"/>
  <c r="DA40" i="46"/>
  <c r="DB40" i="46"/>
  <c r="DC40" i="46"/>
  <c r="DD40" i="46"/>
  <c r="DE40" i="46"/>
  <c r="DF40" i="46"/>
  <c r="DG40" i="46"/>
  <c r="DH40" i="46"/>
  <c r="DI40" i="46"/>
  <c r="DJ40" i="46"/>
  <c r="DK40" i="46"/>
  <c r="DL40" i="46"/>
  <c r="DM40" i="46"/>
  <c r="DN40" i="46"/>
  <c r="DO40" i="46"/>
  <c r="DP40" i="46"/>
  <c r="DQ40" i="46"/>
  <c r="DR40" i="46"/>
  <c r="DS40" i="46"/>
  <c r="DT40" i="46"/>
  <c r="DU40" i="46"/>
  <c r="DV40" i="46"/>
  <c r="DW40" i="46"/>
  <c r="DX40" i="46"/>
  <c r="DY40" i="46"/>
  <c r="DZ40" i="46"/>
  <c r="EA40" i="46"/>
  <c r="EB40" i="46"/>
  <c r="EC40" i="46"/>
  <c r="ED40" i="46"/>
  <c r="EE40" i="46"/>
  <c r="EF40" i="46"/>
  <c r="EG40" i="46"/>
  <c r="EH40" i="46"/>
  <c r="EI40" i="46"/>
  <c r="EJ40" i="46"/>
  <c r="EK40" i="46"/>
  <c r="EL40" i="46"/>
  <c r="EM40" i="46"/>
  <c r="EN40" i="46"/>
  <c r="EO40" i="46"/>
  <c r="EP40" i="46"/>
  <c r="EQ40" i="46"/>
  <c r="ER40" i="46"/>
  <c r="ES40" i="46"/>
  <c r="ET40" i="46"/>
  <c r="EU40" i="46"/>
  <c r="EV40" i="46"/>
  <c r="EW40" i="46"/>
  <c r="EX40" i="46"/>
  <c r="EY40" i="46"/>
  <c r="EZ40" i="46"/>
  <c r="FA40" i="46"/>
  <c r="FB40" i="46"/>
  <c r="FC40" i="46"/>
  <c r="FD40" i="46"/>
  <c r="FE40" i="46"/>
  <c r="FF40" i="46"/>
  <c r="FG40" i="46"/>
  <c r="FH40" i="46"/>
  <c r="FI40" i="46"/>
  <c r="FJ40" i="46"/>
  <c r="FK40" i="46"/>
  <c r="FL40" i="46"/>
  <c r="FM40" i="46"/>
  <c r="FN40" i="46"/>
  <c r="FO40" i="46"/>
  <c r="FP40" i="46"/>
  <c r="FQ40" i="46"/>
  <c r="FR40" i="46"/>
  <c r="FS40" i="46"/>
  <c r="FT40" i="46"/>
  <c r="FU40" i="46"/>
  <c r="FV40" i="46"/>
  <c r="FW40" i="46"/>
  <c r="FX40" i="46"/>
  <c r="FY40" i="46"/>
  <c r="FZ40" i="46"/>
  <c r="GA40" i="46"/>
  <c r="GB40" i="46"/>
  <c r="GC40" i="46"/>
  <c r="GD40" i="46"/>
  <c r="GE40" i="46"/>
  <c r="GF40" i="46"/>
  <c r="GG40" i="46"/>
  <c r="GH40" i="46"/>
  <c r="GI40" i="46"/>
  <c r="GJ40" i="46"/>
  <c r="GK40" i="46"/>
  <c r="GL40" i="46"/>
  <c r="GM40" i="46"/>
  <c r="GN40" i="46"/>
  <c r="GO40" i="46"/>
  <c r="GP40" i="46"/>
  <c r="GQ40" i="46"/>
  <c r="GR40" i="46"/>
  <c r="GS40" i="46"/>
  <c r="GT40" i="46"/>
  <c r="GU40" i="46"/>
  <c r="GV40" i="46"/>
  <c r="GW40" i="46"/>
  <c r="GX40" i="46"/>
  <c r="GY40" i="46"/>
  <c r="GZ40" i="46"/>
  <c r="HA40" i="46"/>
  <c r="HB40" i="46"/>
  <c r="HC40" i="46"/>
  <c r="HD40" i="46"/>
  <c r="HE40" i="46"/>
  <c r="HF40" i="46"/>
  <c r="HG40" i="46"/>
  <c r="HH40" i="46"/>
  <c r="HI40" i="46"/>
  <c r="HJ40" i="46"/>
  <c r="HK40" i="46"/>
  <c r="HL40" i="46"/>
  <c r="HM40" i="46"/>
  <c r="HN40" i="46"/>
  <c r="HO40" i="46"/>
  <c r="HP40" i="46"/>
  <c r="HQ40" i="46"/>
  <c r="HR40" i="46"/>
  <c r="AA41" i="46"/>
  <c r="AB41" i="46"/>
  <c r="AC41" i="46"/>
  <c r="AD41" i="46"/>
  <c r="AE41" i="46"/>
  <c r="AF41" i="46"/>
  <c r="AG41" i="46"/>
  <c r="AH41" i="46"/>
  <c r="AI41" i="46"/>
  <c r="AJ41" i="46"/>
  <c r="AK41" i="46"/>
  <c r="AL41" i="46"/>
  <c r="AM41" i="46"/>
  <c r="AN41" i="46"/>
  <c r="AO41" i="46"/>
  <c r="AP41" i="46"/>
  <c r="AQ41" i="46"/>
  <c r="AR41" i="46"/>
  <c r="AS41" i="46"/>
  <c r="AT41" i="46"/>
  <c r="AU41" i="46"/>
  <c r="AV41" i="46"/>
  <c r="AW41" i="46"/>
  <c r="AX41" i="46"/>
  <c r="AY41" i="46"/>
  <c r="AZ41" i="46"/>
  <c r="BA41" i="46"/>
  <c r="BB41" i="46"/>
  <c r="BC41" i="46"/>
  <c r="BD41" i="46"/>
  <c r="BE41" i="46"/>
  <c r="BF41" i="46"/>
  <c r="BG41" i="46"/>
  <c r="BH41" i="46"/>
  <c r="BI41" i="46"/>
  <c r="BJ41" i="46"/>
  <c r="BK41" i="46"/>
  <c r="BL41" i="46"/>
  <c r="BM41" i="46"/>
  <c r="BN41" i="46"/>
  <c r="BO41" i="46"/>
  <c r="BP41" i="46"/>
  <c r="BQ41" i="46"/>
  <c r="BR41" i="46"/>
  <c r="BS41" i="46"/>
  <c r="BT41" i="46"/>
  <c r="BU41" i="46"/>
  <c r="BV41" i="46"/>
  <c r="BW41" i="46"/>
  <c r="BX41" i="46"/>
  <c r="BY41" i="46"/>
  <c r="BZ41" i="46"/>
  <c r="CA41" i="46"/>
  <c r="CB41" i="46"/>
  <c r="CC41" i="46"/>
  <c r="CD41" i="46"/>
  <c r="CE41" i="46"/>
  <c r="CF41" i="46"/>
  <c r="CG41" i="46"/>
  <c r="CH41" i="46"/>
  <c r="CI41" i="46"/>
  <c r="CJ41" i="46"/>
  <c r="CK41" i="46"/>
  <c r="CL41" i="46"/>
  <c r="CM41" i="46"/>
  <c r="CN41" i="46"/>
  <c r="CO41" i="46"/>
  <c r="CP41" i="46"/>
  <c r="CQ41" i="46"/>
  <c r="CR41" i="46"/>
  <c r="CS41" i="46"/>
  <c r="CT41" i="46"/>
  <c r="CU41" i="46"/>
  <c r="CV41" i="46"/>
  <c r="CW41" i="46"/>
  <c r="CX41" i="46"/>
  <c r="CY41" i="46"/>
  <c r="CZ41" i="46"/>
  <c r="DA41" i="46"/>
  <c r="DB41" i="46"/>
  <c r="DC41" i="46"/>
  <c r="DD41" i="46"/>
  <c r="DE41" i="46"/>
  <c r="DF41" i="46"/>
  <c r="DG41" i="46"/>
  <c r="DH41" i="46"/>
  <c r="DI41" i="46"/>
  <c r="DJ41" i="46"/>
  <c r="DK41" i="46"/>
  <c r="DL41" i="46"/>
  <c r="DM41" i="46"/>
  <c r="DN41" i="46"/>
  <c r="DO41" i="46"/>
  <c r="DP41" i="46"/>
  <c r="DQ41" i="46"/>
  <c r="DR41" i="46"/>
  <c r="DS41" i="46"/>
  <c r="DT41" i="46"/>
  <c r="DU41" i="46"/>
  <c r="DV41" i="46"/>
  <c r="DW41" i="46"/>
  <c r="DX41" i="46"/>
  <c r="DY41" i="46"/>
  <c r="DZ41" i="46"/>
  <c r="EA41" i="46"/>
  <c r="EB41" i="46"/>
  <c r="EC41" i="46"/>
  <c r="ED41" i="46"/>
  <c r="EE41" i="46"/>
  <c r="EF41" i="46"/>
  <c r="EG41" i="46"/>
  <c r="EH41" i="46"/>
  <c r="EI41" i="46"/>
  <c r="EJ41" i="46"/>
  <c r="EK41" i="46"/>
  <c r="EL41" i="46"/>
  <c r="EM41" i="46"/>
  <c r="EN41" i="46"/>
  <c r="EO41" i="46"/>
  <c r="EP41" i="46"/>
  <c r="EQ41" i="46"/>
  <c r="ER41" i="46"/>
  <c r="ES41" i="46"/>
  <c r="ET41" i="46"/>
  <c r="EU41" i="46"/>
  <c r="EV41" i="46"/>
  <c r="EW41" i="46"/>
  <c r="EX41" i="46"/>
  <c r="EY41" i="46"/>
  <c r="EZ41" i="46"/>
  <c r="FA41" i="46"/>
  <c r="FB41" i="46"/>
  <c r="FC41" i="46"/>
  <c r="FD41" i="46"/>
  <c r="FE41" i="46"/>
  <c r="FF41" i="46"/>
  <c r="FG41" i="46"/>
  <c r="FH41" i="46"/>
  <c r="FI41" i="46"/>
  <c r="FJ41" i="46"/>
  <c r="FK41" i="46"/>
  <c r="FL41" i="46"/>
  <c r="FM41" i="46"/>
  <c r="FN41" i="46"/>
  <c r="FO41" i="46"/>
  <c r="FP41" i="46"/>
  <c r="FQ41" i="46"/>
  <c r="FR41" i="46"/>
  <c r="FS41" i="46"/>
  <c r="FT41" i="46"/>
  <c r="FU41" i="46"/>
  <c r="FV41" i="46"/>
  <c r="FW41" i="46"/>
  <c r="FX41" i="46"/>
  <c r="FY41" i="46"/>
  <c r="FZ41" i="46"/>
  <c r="GA41" i="46"/>
  <c r="GB41" i="46"/>
  <c r="GC41" i="46"/>
  <c r="GD41" i="46"/>
  <c r="GE41" i="46"/>
  <c r="GF41" i="46"/>
  <c r="GG41" i="46"/>
  <c r="GH41" i="46"/>
  <c r="GI41" i="46"/>
  <c r="GJ41" i="46"/>
  <c r="GK41" i="46"/>
  <c r="GL41" i="46"/>
  <c r="GM41" i="46"/>
  <c r="GN41" i="46"/>
  <c r="GO41" i="46"/>
  <c r="GP41" i="46"/>
  <c r="GQ41" i="46"/>
  <c r="GR41" i="46"/>
  <c r="GS41" i="46"/>
  <c r="GT41" i="46"/>
  <c r="GU41" i="46"/>
  <c r="GV41" i="46"/>
  <c r="GW41" i="46"/>
  <c r="GX41" i="46"/>
  <c r="GY41" i="46"/>
  <c r="GZ41" i="46"/>
  <c r="HA41" i="46"/>
  <c r="HB41" i="46"/>
  <c r="HC41" i="46"/>
  <c r="HD41" i="46"/>
  <c r="HE41" i="46"/>
  <c r="HF41" i="46"/>
  <c r="HG41" i="46"/>
  <c r="HH41" i="46"/>
  <c r="HI41" i="46"/>
  <c r="HJ41" i="46"/>
  <c r="HK41" i="46"/>
  <c r="HL41" i="46"/>
  <c r="HM41" i="46"/>
  <c r="HN41" i="46"/>
  <c r="HO41" i="46"/>
  <c r="HP41" i="46"/>
  <c r="HQ41" i="46"/>
  <c r="HR41" i="46"/>
  <c r="AA42" i="46"/>
  <c r="AB42" i="46"/>
  <c r="AC42" i="46"/>
  <c r="AD42" i="46"/>
  <c r="AE42" i="46"/>
  <c r="AF42" i="46"/>
  <c r="AG42" i="46"/>
  <c r="AH42" i="46"/>
  <c r="AI42" i="46"/>
  <c r="AJ42" i="46"/>
  <c r="AK42" i="46"/>
  <c r="AL42" i="46"/>
  <c r="AM42" i="46"/>
  <c r="AN42" i="46"/>
  <c r="AO42" i="46"/>
  <c r="AP42" i="46"/>
  <c r="AQ42" i="46"/>
  <c r="AR42" i="46"/>
  <c r="AS42" i="46"/>
  <c r="AT42" i="46"/>
  <c r="AU42" i="46"/>
  <c r="AV42" i="46"/>
  <c r="AW42" i="46"/>
  <c r="AX42" i="46"/>
  <c r="AY42" i="46"/>
  <c r="AZ42" i="46"/>
  <c r="BA42" i="46"/>
  <c r="BB42" i="46"/>
  <c r="BC42" i="46"/>
  <c r="BD42" i="46"/>
  <c r="BE42" i="46"/>
  <c r="BF42" i="46"/>
  <c r="BG42" i="46"/>
  <c r="BH42" i="46"/>
  <c r="BI42" i="46"/>
  <c r="BJ42" i="46"/>
  <c r="BK42" i="46"/>
  <c r="BL42" i="46"/>
  <c r="BM42" i="46"/>
  <c r="BN42" i="46"/>
  <c r="BO42" i="46"/>
  <c r="BP42" i="46"/>
  <c r="BQ42" i="46"/>
  <c r="BR42" i="46"/>
  <c r="BS42" i="46"/>
  <c r="BT42" i="46"/>
  <c r="BU42" i="46"/>
  <c r="BV42" i="46"/>
  <c r="BW42" i="46"/>
  <c r="BX42" i="46"/>
  <c r="BY42" i="46"/>
  <c r="BZ42" i="46"/>
  <c r="CA42" i="46"/>
  <c r="CB42" i="46"/>
  <c r="CC42" i="46"/>
  <c r="CD42" i="46"/>
  <c r="CE42" i="46"/>
  <c r="CF42" i="46"/>
  <c r="CG42" i="46"/>
  <c r="CH42" i="46"/>
  <c r="CI42" i="46"/>
  <c r="CJ42" i="46"/>
  <c r="CK42" i="46"/>
  <c r="CL42" i="46"/>
  <c r="CM42" i="46"/>
  <c r="CN42" i="46"/>
  <c r="CO42" i="46"/>
  <c r="CP42" i="46"/>
  <c r="CQ42" i="46"/>
  <c r="CR42" i="46"/>
  <c r="CS42" i="46"/>
  <c r="CT42" i="46"/>
  <c r="CU42" i="46"/>
  <c r="CV42" i="46"/>
  <c r="CW42" i="46"/>
  <c r="CX42" i="46"/>
  <c r="CY42" i="46"/>
  <c r="CZ42" i="46"/>
  <c r="DA42" i="46"/>
  <c r="DB42" i="46"/>
  <c r="DC42" i="46"/>
  <c r="DD42" i="46"/>
  <c r="DE42" i="46"/>
  <c r="DF42" i="46"/>
  <c r="DG42" i="46"/>
  <c r="DH42" i="46"/>
  <c r="DI42" i="46"/>
  <c r="DJ42" i="46"/>
  <c r="DK42" i="46"/>
  <c r="DL42" i="46"/>
  <c r="DM42" i="46"/>
  <c r="DN42" i="46"/>
  <c r="DO42" i="46"/>
  <c r="DP42" i="46"/>
  <c r="DQ42" i="46"/>
  <c r="DR42" i="46"/>
  <c r="DS42" i="46"/>
  <c r="DT42" i="46"/>
  <c r="DU42" i="46"/>
  <c r="DV42" i="46"/>
  <c r="DW42" i="46"/>
  <c r="DX42" i="46"/>
  <c r="DY42" i="46"/>
  <c r="DZ42" i="46"/>
  <c r="EA42" i="46"/>
  <c r="EB42" i="46"/>
  <c r="EC42" i="46"/>
  <c r="ED42" i="46"/>
  <c r="EE42" i="46"/>
  <c r="EF42" i="46"/>
  <c r="EG42" i="46"/>
  <c r="EH42" i="46"/>
  <c r="EI42" i="46"/>
  <c r="EJ42" i="46"/>
  <c r="EK42" i="46"/>
  <c r="EL42" i="46"/>
  <c r="EM42" i="46"/>
  <c r="EN42" i="46"/>
  <c r="EO42" i="46"/>
  <c r="EP42" i="46"/>
  <c r="EQ42" i="46"/>
  <c r="ER42" i="46"/>
  <c r="ES42" i="46"/>
  <c r="ET42" i="46"/>
  <c r="EU42" i="46"/>
  <c r="EV42" i="46"/>
  <c r="EW42" i="46"/>
  <c r="EX42" i="46"/>
  <c r="EY42" i="46"/>
  <c r="EZ42" i="46"/>
  <c r="FA42" i="46"/>
  <c r="FB42" i="46"/>
  <c r="FC42" i="46"/>
  <c r="FD42" i="46"/>
  <c r="FE42" i="46"/>
  <c r="FF42" i="46"/>
  <c r="FG42" i="46"/>
  <c r="FH42" i="46"/>
  <c r="FI42" i="46"/>
  <c r="FJ42" i="46"/>
  <c r="FK42" i="46"/>
  <c r="FL42" i="46"/>
  <c r="FM42" i="46"/>
  <c r="FN42" i="46"/>
  <c r="FO42" i="46"/>
  <c r="FP42" i="46"/>
  <c r="FQ42" i="46"/>
  <c r="FR42" i="46"/>
  <c r="FS42" i="46"/>
  <c r="FT42" i="46"/>
  <c r="FU42" i="46"/>
  <c r="FV42" i="46"/>
  <c r="FW42" i="46"/>
  <c r="FX42" i="46"/>
  <c r="FY42" i="46"/>
  <c r="FZ42" i="46"/>
  <c r="GA42" i="46"/>
  <c r="GB42" i="46"/>
  <c r="GC42" i="46"/>
  <c r="GD42" i="46"/>
  <c r="GE42" i="46"/>
  <c r="GF42" i="46"/>
  <c r="GG42" i="46"/>
  <c r="GH42" i="46"/>
  <c r="GI42" i="46"/>
  <c r="GJ42" i="46"/>
  <c r="GK42" i="46"/>
  <c r="GL42" i="46"/>
  <c r="GM42" i="46"/>
  <c r="GN42" i="46"/>
  <c r="GO42" i="46"/>
  <c r="GP42" i="46"/>
  <c r="GQ42" i="46"/>
  <c r="GR42" i="46"/>
  <c r="GS42" i="46"/>
  <c r="GT42" i="46"/>
  <c r="GU42" i="46"/>
  <c r="GV42" i="46"/>
  <c r="GW42" i="46"/>
  <c r="GX42" i="46"/>
  <c r="GY42" i="46"/>
  <c r="GZ42" i="46"/>
  <c r="HA42" i="46"/>
  <c r="HB42" i="46"/>
  <c r="HC42" i="46"/>
  <c r="HD42" i="46"/>
  <c r="HE42" i="46"/>
  <c r="HF42" i="46"/>
  <c r="HG42" i="46"/>
  <c r="HH42" i="46"/>
  <c r="HI42" i="46"/>
  <c r="HJ42" i="46"/>
  <c r="HK42" i="46"/>
  <c r="HL42" i="46"/>
  <c r="HM42" i="46"/>
  <c r="HN42" i="46"/>
  <c r="HO42" i="46"/>
  <c r="HP42" i="46"/>
  <c r="HQ42" i="46"/>
  <c r="HR42" i="46"/>
  <c r="B68" i="46"/>
  <c r="D68" i="46"/>
  <c r="C68" i="46"/>
  <c r="B69" i="46"/>
  <c r="D69" i="46"/>
  <c r="C69" i="46"/>
  <c r="B70" i="46"/>
  <c r="D70" i="46"/>
  <c r="C70" i="46"/>
  <c r="B71" i="46"/>
  <c r="D71" i="46"/>
  <c r="C71" i="46"/>
  <c r="B72" i="46"/>
  <c r="D72" i="46"/>
  <c r="C72" i="46"/>
  <c r="B73" i="46"/>
  <c r="D73" i="46"/>
  <c r="C73" i="46"/>
  <c r="B67" i="46"/>
  <c r="D67" i="46"/>
  <c r="C67" i="46"/>
  <c r="G197" i="45"/>
  <c r="C197" i="45"/>
  <c r="G198" i="45"/>
  <c r="C198" i="45"/>
  <c r="G199" i="45"/>
  <c r="C199" i="45"/>
  <c r="G200" i="45"/>
  <c r="C200" i="45"/>
  <c r="G201" i="45"/>
  <c r="C201" i="45"/>
  <c r="G202" i="45"/>
  <c r="C202" i="45"/>
  <c r="G203" i="45"/>
  <c r="C203" i="45"/>
  <c r="G204" i="45"/>
  <c r="C204" i="45"/>
  <c r="G205" i="45"/>
  <c r="C205" i="45"/>
  <c r="G206" i="45"/>
  <c r="C206" i="45"/>
  <c r="G207" i="45"/>
  <c r="C207" i="45"/>
  <c r="G208" i="45"/>
  <c r="C208" i="45"/>
  <c r="G209" i="45"/>
  <c r="C209" i="45"/>
  <c r="G210" i="45"/>
  <c r="C210" i="45"/>
  <c r="G211" i="45"/>
  <c r="C211" i="45"/>
  <c r="G212" i="45"/>
  <c r="C212" i="45"/>
  <c r="G213" i="45"/>
  <c r="C213" i="45"/>
  <c r="G214" i="45"/>
  <c r="C214" i="45"/>
  <c r="G215" i="45"/>
  <c r="C215" i="45"/>
  <c r="G216" i="45"/>
  <c r="C216" i="45"/>
  <c r="C196" i="45"/>
  <c r="F197" i="45"/>
  <c r="F198" i="45"/>
  <c r="F199" i="45"/>
  <c r="F200" i="45"/>
  <c r="F201" i="45"/>
  <c r="F202" i="45"/>
  <c r="F203" i="45"/>
  <c r="F204" i="45"/>
  <c r="F205" i="45"/>
  <c r="F206" i="45"/>
  <c r="F207" i="45"/>
  <c r="F208" i="45"/>
  <c r="F209" i="45"/>
  <c r="F210" i="45"/>
  <c r="F211" i="45"/>
  <c r="F212" i="45"/>
  <c r="F213" i="45"/>
  <c r="F214" i="45"/>
  <c r="F215" i="45"/>
  <c r="F216" i="45"/>
  <c r="D3" i="45"/>
  <c r="D4" i="45"/>
  <c r="D5" i="45"/>
  <c r="D6" i="45"/>
  <c r="D7" i="45"/>
  <c r="D8" i="45"/>
  <c r="D9" i="45"/>
  <c r="D10" i="45"/>
  <c r="D11" i="45"/>
  <c r="D12" i="45"/>
  <c r="D13" i="45"/>
  <c r="D14" i="45"/>
  <c r="D15" i="45"/>
  <c r="D16" i="45"/>
  <c r="D17" i="45"/>
  <c r="D18" i="45"/>
  <c r="D19" i="45"/>
  <c r="D20" i="45"/>
  <c r="D21" i="45"/>
  <c r="D22" i="45"/>
  <c r="D23" i="45"/>
  <c r="D24" i="45"/>
  <c r="D25" i="45"/>
  <c r="D26" i="45"/>
  <c r="D27" i="45"/>
  <c r="D28" i="45"/>
  <c r="D29" i="45"/>
  <c r="D30" i="45"/>
  <c r="D31" i="45"/>
  <c r="D32" i="45"/>
  <c r="D33" i="45"/>
  <c r="D34" i="45"/>
  <c r="D35" i="45"/>
  <c r="D36" i="45"/>
  <c r="D37" i="45"/>
  <c r="D38" i="45"/>
  <c r="D39" i="45"/>
  <c r="D40" i="45"/>
  <c r="D41" i="45"/>
  <c r="D42" i="45"/>
  <c r="D43" i="45"/>
  <c r="D44" i="45"/>
  <c r="D45" i="45"/>
  <c r="D46" i="45"/>
  <c r="D47" i="45"/>
  <c r="D48" i="45"/>
  <c r="D49" i="45"/>
  <c r="D50" i="45"/>
  <c r="D51" i="45"/>
  <c r="D52" i="45"/>
  <c r="D53" i="45"/>
  <c r="D54" i="45"/>
  <c r="D55" i="45"/>
  <c r="D56" i="45"/>
  <c r="D57" i="45"/>
  <c r="D58" i="45"/>
  <c r="D59" i="45"/>
  <c r="D60" i="45"/>
  <c r="D61" i="45"/>
  <c r="D62" i="45"/>
  <c r="D63" i="45"/>
  <c r="D64" i="45"/>
  <c r="D65" i="45"/>
  <c r="D66" i="45"/>
  <c r="D67" i="45"/>
  <c r="D68" i="45"/>
  <c r="D69" i="45"/>
  <c r="D70" i="45"/>
  <c r="D71" i="45"/>
  <c r="D72" i="45"/>
  <c r="D73" i="45"/>
  <c r="D74" i="45"/>
  <c r="D75" i="45"/>
  <c r="D76" i="45"/>
  <c r="D77" i="45"/>
  <c r="D78" i="45"/>
  <c r="D79" i="45"/>
  <c r="D80" i="45"/>
  <c r="D81" i="45"/>
  <c r="D82" i="45"/>
  <c r="D83" i="45"/>
  <c r="D84" i="45"/>
  <c r="D85" i="45"/>
  <c r="D86" i="45"/>
  <c r="D87" i="45"/>
  <c r="D88" i="45"/>
  <c r="D89" i="45"/>
  <c r="D90" i="45"/>
  <c r="D91" i="45"/>
  <c r="D92" i="45"/>
  <c r="D93" i="45"/>
  <c r="D94" i="45"/>
  <c r="D95" i="45"/>
  <c r="D96" i="45"/>
  <c r="D97" i="45"/>
  <c r="D98" i="45"/>
  <c r="D99" i="45"/>
  <c r="D100" i="45"/>
  <c r="D101" i="45"/>
  <c r="D102" i="45"/>
  <c r="D103" i="45"/>
  <c r="D104" i="45"/>
  <c r="D105" i="45"/>
  <c r="D106" i="45"/>
  <c r="D107" i="45"/>
  <c r="D108" i="45"/>
  <c r="D109" i="45"/>
  <c r="D110" i="45"/>
  <c r="D111" i="45"/>
  <c r="D112" i="45"/>
  <c r="D113" i="45"/>
  <c r="D114" i="45"/>
  <c r="D115" i="45"/>
  <c r="D116" i="45"/>
  <c r="D117" i="45"/>
  <c r="D118" i="45"/>
  <c r="D119" i="45"/>
  <c r="D120" i="45"/>
  <c r="D121" i="45"/>
  <c r="D122" i="45"/>
  <c r="D123" i="45"/>
  <c r="D124" i="45"/>
  <c r="D125" i="45"/>
  <c r="D126" i="45"/>
  <c r="D127" i="45"/>
  <c r="D128" i="45"/>
  <c r="D129" i="45"/>
  <c r="D130" i="45"/>
  <c r="D131" i="45"/>
  <c r="D132" i="45"/>
  <c r="D133" i="45"/>
  <c r="D134" i="45"/>
  <c r="D135" i="45"/>
  <c r="D136" i="45"/>
  <c r="D137" i="45"/>
  <c r="D138" i="45"/>
  <c r="D139" i="45"/>
  <c r="D140" i="45"/>
  <c r="D141" i="45"/>
  <c r="D142" i="45"/>
  <c r="D143" i="45"/>
  <c r="D144" i="45"/>
  <c r="D145" i="45"/>
  <c r="D146" i="45"/>
  <c r="D147" i="45"/>
  <c r="D148" i="45"/>
  <c r="D149" i="45"/>
  <c r="D150" i="45"/>
  <c r="D151" i="45"/>
  <c r="D152" i="45"/>
  <c r="D153" i="45"/>
  <c r="D154" i="45"/>
  <c r="D155" i="45"/>
  <c r="D156" i="45"/>
  <c r="D157" i="45"/>
  <c r="D158" i="45"/>
  <c r="D159" i="45"/>
  <c r="D160" i="45"/>
  <c r="D161" i="45"/>
  <c r="D162" i="45"/>
  <c r="D163" i="45"/>
  <c r="D164" i="45"/>
  <c r="D165" i="45"/>
  <c r="D166" i="45"/>
  <c r="D167" i="45"/>
  <c r="D168" i="45"/>
  <c r="D169" i="45"/>
  <c r="D170" i="45"/>
  <c r="D171" i="45"/>
  <c r="D172" i="45"/>
  <c r="D173" i="45"/>
  <c r="D174" i="45"/>
  <c r="D175" i="45"/>
  <c r="D176" i="45"/>
  <c r="D177" i="45"/>
  <c r="D178" i="45"/>
  <c r="D179" i="45"/>
  <c r="D180" i="45"/>
  <c r="D181" i="45"/>
  <c r="D182" i="45"/>
  <c r="D183" i="45"/>
  <c r="D184" i="45"/>
  <c r="D185" i="45"/>
  <c r="D186" i="45"/>
  <c r="D187" i="45"/>
  <c r="D188" i="45"/>
  <c r="D189" i="45"/>
  <c r="D190" i="45"/>
  <c r="D191" i="45"/>
  <c r="D192" i="45"/>
  <c r="D193" i="45"/>
  <c r="D194" i="45"/>
  <c r="D195" i="45"/>
  <c r="F196" i="45"/>
  <c r="D196" i="45"/>
  <c r="D197" i="45"/>
  <c r="D198" i="45"/>
  <c r="D199" i="45"/>
  <c r="D200" i="45"/>
  <c r="D201" i="45"/>
  <c r="D202" i="45"/>
  <c r="D203" i="45"/>
  <c r="D204" i="45"/>
  <c r="D205" i="45"/>
  <c r="D206" i="45"/>
  <c r="D207" i="45"/>
  <c r="D208" i="45"/>
  <c r="D209" i="45"/>
  <c r="D210" i="45"/>
  <c r="D211" i="45"/>
  <c r="D212" i="45"/>
  <c r="D213" i="45"/>
  <c r="D214" i="45"/>
  <c r="D215" i="45"/>
  <c r="D216" i="45"/>
  <c r="D2" i="45"/>
  <c r="F4" i="45"/>
  <c r="F5" i="45"/>
  <c r="F6" i="45"/>
  <c r="F7" i="45"/>
  <c r="F8" i="45"/>
  <c r="F9" i="45"/>
  <c r="F10" i="45"/>
  <c r="F11" i="45"/>
  <c r="F12" i="45"/>
  <c r="F13" i="45"/>
  <c r="F14" i="45"/>
  <c r="F15" i="45"/>
  <c r="F16" i="45"/>
  <c r="F17" i="45"/>
  <c r="F18" i="45"/>
  <c r="F19" i="45"/>
  <c r="F20" i="45"/>
  <c r="F21" i="45"/>
  <c r="F22" i="45"/>
  <c r="F23" i="45"/>
  <c r="F24" i="45"/>
  <c r="F25" i="45"/>
  <c r="F26" i="45"/>
  <c r="F27" i="45"/>
  <c r="F28" i="45"/>
  <c r="F29" i="45"/>
  <c r="F30" i="45"/>
  <c r="F31" i="45"/>
  <c r="F32" i="45"/>
  <c r="F33" i="45"/>
  <c r="F34" i="45"/>
  <c r="F35" i="45"/>
  <c r="F36" i="45"/>
  <c r="F37" i="45"/>
  <c r="F38" i="45"/>
  <c r="F39" i="45"/>
  <c r="F40" i="45"/>
  <c r="F41" i="45"/>
  <c r="F42" i="45"/>
  <c r="F43" i="45"/>
  <c r="F44" i="45"/>
  <c r="F45" i="45"/>
  <c r="F46" i="45"/>
  <c r="F47" i="45"/>
  <c r="F48" i="45"/>
  <c r="F49" i="45"/>
  <c r="F50" i="45"/>
  <c r="F51" i="45"/>
  <c r="F52" i="45"/>
  <c r="F53" i="45"/>
  <c r="F54" i="45"/>
  <c r="F55" i="45"/>
  <c r="F56" i="45"/>
  <c r="F57" i="45"/>
  <c r="F58" i="45"/>
  <c r="F59" i="45"/>
  <c r="F60" i="45"/>
  <c r="F61" i="45"/>
  <c r="F62" i="45"/>
  <c r="F63" i="45"/>
  <c r="F64" i="45"/>
  <c r="F65" i="45"/>
  <c r="F66" i="45"/>
  <c r="F67" i="45"/>
  <c r="F68" i="45"/>
  <c r="F69" i="45"/>
  <c r="F70" i="45"/>
  <c r="F71" i="45"/>
  <c r="F72" i="45"/>
  <c r="F73" i="45"/>
  <c r="F74" i="45"/>
  <c r="F75" i="45"/>
  <c r="F76" i="45"/>
  <c r="F77" i="45"/>
  <c r="F78" i="45"/>
  <c r="F79" i="45"/>
  <c r="F80" i="45"/>
  <c r="F81" i="45"/>
  <c r="F82" i="45"/>
  <c r="F83" i="45"/>
  <c r="F84" i="45"/>
  <c r="F85" i="45"/>
  <c r="F86" i="45"/>
  <c r="F87" i="45"/>
  <c r="F88" i="45"/>
  <c r="F89" i="45"/>
  <c r="F90" i="45"/>
  <c r="F91" i="45"/>
  <c r="F92" i="45"/>
  <c r="F93" i="45"/>
  <c r="F94" i="45"/>
  <c r="F95" i="45"/>
  <c r="F96" i="45"/>
  <c r="F97" i="45"/>
  <c r="F98" i="45"/>
  <c r="F99" i="45"/>
  <c r="F100" i="45"/>
  <c r="F101" i="45"/>
  <c r="F102" i="45"/>
  <c r="F103" i="45"/>
  <c r="F104" i="45"/>
  <c r="F105" i="45"/>
  <c r="F106" i="45"/>
  <c r="F107" i="45"/>
  <c r="F108" i="45"/>
  <c r="F109" i="45"/>
  <c r="F110" i="45"/>
  <c r="F111" i="45"/>
  <c r="F112" i="45"/>
  <c r="F113" i="45"/>
  <c r="F114" i="45"/>
  <c r="F115" i="45"/>
  <c r="F116" i="45"/>
  <c r="F117" i="45"/>
  <c r="F118" i="45"/>
  <c r="F119" i="45"/>
  <c r="F120" i="45"/>
  <c r="F121" i="45"/>
  <c r="F122" i="45"/>
  <c r="F123" i="45"/>
  <c r="F124" i="45"/>
  <c r="F125" i="45"/>
  <c r="F126" i="45"/>
  <c r="F127" i="45"/>
  <c r="F128" i="45"/>
  <c r="F129" i="45"/>
  <c r="F130" i="45"/>
  <c r="F131" i="45"/>
  <c r="F132" i="45"/>
  <c r="F133" i="45"/>
  <c r="F134" i="45"/>
  <c r="F135" i="45"/>
  <c r="F136" i="45"/>
  <c r="F137" i="45"/>
  <c r="F138" i="45"/>
  <c r="F139" i="45"/>
  <c r="F140" i="45"/>
  <c r="F141" i="45"/>
  <c r="F142" i="45"/>
  <c r="F143" i="45"/>
  <c r="F144" i="45"/>
  <c r="F145" i="45"/>
  <c r="F146" i="45"/>
  <c r="F147" i="45"/>
  <c r="F148" i="45"/>
  <c r="F149" i="45"/>
  <c r="F150" i="45"/>
  <c r="F151" i="45"/>
  <c r="F152" i="45"/>
  <c r="F153" i="45"/>
  <c r="F154" i="45"/>
  <c r="F155" i="45"/>
  <c r="F156" i="45"/>
  <c r="F157" i="45"/>
  <c r="F158" i="45"/>
  <c r="F159" i="45"/>
  <c r="F160" i="45"/>
  <c r="F161" i="45"/>
  <c r="F162" i="45"/>
  <c r="F163" i="45"/>
  <c r="F164" i="45"/>
  <c r="F165" i="45"/>
  <c r="F166" i="45"/>
  <c r="F167" i="45"/>
  <c r="F168" i="45"/>
  <c r="F169" i="45"/>
  <c r="F170" i="45"/>
  <c r="F171" i="45"/>
  <c r="F172" i="45"/>
  <c r="F173" i="45"/>
  <c r="F174" i="45"/>
  <c r="F175" i="45"/>
  <c r="F176" i="45"/>
  <c r="F177" i="45"/>
  <c r="F178" i="45"/>
  <c r="F179" i="45"/>
  <c r="F180" i="45"/>
  <c r="F181" i="45"/>
  <c r="F182" i="45"/>
  <c r="F183" i="45"/>
  <c r="F184" i="45"/>
  <c r="F185" i="45"/>
  <c r="F186" i="45"/>
  <c r="F187" i="45"/>
  <c r="F188" i="45"/>
  <c r="F189" i="45"/>
  <c r="F190" i="45"/>
  <c r="F191" i="45"/>
  <c r="F192" i="45"/>
  <c r="F193" i="45"/>
  <c r="F194" i="45"/>
  <c r="F195" i="45"/>
  <c r="F3" i="45"/>
  <c r="F2" i="45"/>
  <c r="C3" i="45"/>
  <c r="C4" i="45"/>
  <c r="C5" i="45"/>
  <c r="C6" i="45"/>
  <c r="C7" i="45"/>
  <c r="C8" i="45"/>
  <c r="C9" i="45"/>
  <c r="C10" i="45"/>
  <c r="C11" i="45"/>
  <c r="C12" i="45"/>
  <c r="C13" i="45"/>
  <c r="C14" i="45"/>
  <c r="C15" i="45"/>
  <c r="C16" i="45"/>
  <c r="C17" i="45"/>
  <c r="C18" i="45"/>
  <c r="C19" i="45"/>
  <c r="C20" i="45"/>
  <c r="C21" i="45"/>
  <c r="C22" i="45"/>
  <c r="C23" i="45"/>
  <c r="C24" i="45"/>
  <c r="C25" i="45"/>
  <c r="C26" i="45"/>
  <c r="C27" i="45"/>
  <c r="C28" i="45"/>
  <c r="C29" i="45"/>
  <c r="C30" i="45"/>
  <c r="C31" i="45"/>
  <c r="C32" i="45"/>
  <c r="C33" i="45"/>
  <c r="C34" i="45"/>
  <c r="C35" i="45"/>
  <c r="C36" i="45"/>
  <c r="C37" i="45"/>
  <c r="C38" i="45"/>
  <c r="C39" i="45"/>
  <c r="C40" i="45"/>
  <c r="C41" i="45"/>
  <c r="C42" i="45"/>
  <c r="C43" i="45"/>
  <c r="C44" i="45"/>
  <c r="C45" i="45"/>
  <c r="C46" i="45"/>
  <c r="C47" i="45"/>
  <c r="C48" i="45"/>
  <c r="C49" i="45"/>
  <c r="C50" i="45"/>
  <c r="C51" i="45"/>
  <c r="C52" i="45"/>
  <c r="C53" i="45"/>
  <c r="C54" i="45"/>
  <c r="C55" i="45"/>
  <c r="C56" i="45"/>
  <c r="C57" i="45"/>
  <c r="C58" i="45"/>
  <c r="C59" i="45"/>
  <c r="C60" i="45"/>
  <c r="C61" i="45"/>
  <c r="C62" i="45"/>
  <c r="C63" i="45"/>
  <c r="C64" i="45"/>
  <c r="C65" i="45"/>
  <c r="C66" i="45"/>
  <c r="C67" i="45"/>
  <c r="C68" i="45"/>
  <c r="C69" i="45"/>
  <c r="C70" i="45"/>
  <c r="C71" i="45"/>
  <c r="C72" i="45"/>
  <c r="C73" i="45"/>
  <c r="C74" i="45"/>
  <c r="C75" i="45"/>
  <c r="C76" i="45"/>
  <c r="C77" i="45"/>
  <c r="C78" i="45"/>
  <c r="C79" i="45"/>
  <c r="C80" i="45"/>
  <c r="C81" i="45"/>
  <c r="C82" i="45"/>
  <c r="C83" i="45"/>
  <c r="C84" i="45"/>
  <c r="C85" i="45"/>
  <c r="C86" i="45"/>
  <c r="C87" i="45"/>
  <c r="C88" i="45"/>
  <c r="C89" i="45"/>
  <c r="C90" i="45"/>
  <c r="C91" i="45"/>
  <c r="C92" i="45"/>
  <c r="C93" i="45"/>
  <c r="C94" i="45"/>
  <c r="C95" i="45"/>
  <c r="C96" i="45"/>
  <c r="C97" i="45"/>
  <c r="C98" i="45"/>
  <c r="C99" i="45"/>
  <c r="C100" i="45"/>
  <c r="C101" i="45"/>
  <c r="C102" i="45"/>
  <c r="C103" i="45"/>
  <c r="C104" i="45"/>
  <c r="C105" i="45"/>
  <c r="C106" i="45"/>
  <c r="C107" i="45"/>
  <c r="G108" i="45"/>
  <c r="C108" i="45"/>
  <c r="G109" i="45"/>
  <c r="C109" i="45"/>
  <c r="G110" i="45"/>
  <c r="C110" i="45"/>
  <c r="G111" i="45"/>
  <c r="C111" i="45"/>
  <c r="G112" i="45"/>
  <c r="C112" i="45"/>
  <c r="G113" i="45"/>
  <c r="C113" i="45"/>
  <c r="G114" i="45"/>
  <c r="C114" i="45"/>
  <c r="G115" i="45"/>
  <c r="C115" i="45"/>
  <c r="G116" i="45"/>
  <c r="C116" i="45"/>
  <c r="G117" i="45"/>
  <c r="C117" i="45"/>
  <c r="G118" i="45"/>
  <c r="C118" i="45"/>
  <c r="G119" i="45"/>
  <c r="C119" i="45"/>
  <c r="G120" i="45"/>
  <c r="C120" i="45"/>
  <c r="G121" i="45"/>
  <c r="C121" i="45"/>
  <c r="G122" i="45"/>
  <c r="C122" i="45"/>
  <c r="G123" i="45"/>
  <c r="C123" i="45"/>
  <c r="G124" i="45"/>
  <c r="C124" i="45"/>
  <c r="G125" i="45"/>
  <c r="C125" i="45"/>
  <c r="G126" i="45"/>
  <c r="C126" i="45"/>
  <c r="G127" i="45"/>
  <c r="C127" i="45"/>
  <c r="G128" i="45"/>
  <c r="C128" i="45"/>
  <c r="G129" i="45"/>
  <c r="C129" i="45"/>
  <c r="G130" i="45"/>
  <c r="C130" i="45"/>
  <c r="G131" i="45"/>
  <c r="C131" i="45"/>
  <c r="G132" i="45"/>
  <c r="C132" i="45"/>
  <c r="G133" i="45"/>
  <c r="C133" i="45"/>
  <c r="G134" i="45"/>
  <c r="C134" i="45"/>
  <c r="G135" i="45"/>
  <c r="C135" i="45"/>
  <c r="G136" i="45"/>
  <c r="C136" i="45"/>
  <c r="G137" i="45"/>
  <c r="C137" i="45"/>
  <c r="G138" i="45"/>
  <c r="C138" i="45"/>
  <c r="G139" i="45"/>
  <c r="C139" i="45"/>
  <c r="G140" i="45"/>
  <c r="C140" i="45"/>
  <c r="G141" i="45"/>
  <c r="C141" i="45"/>
  <c r="G142" i="45"/>
  <c r="C142" i="45"/>
  <c r="G143" i="45"/>
  <c r="C143" i="45"/>
  <c r="G144" i="45"/>
  <c r="C144" i="45"/>
  <c r="G145" i="45"/>
  <c r="C145" i="45"/>
  <c r="G146" i="45"/>
  <c r="C146" i="45"/>
  <c r="G147" i="45"/>
  <c r="C147" i="45"/>
  <c r="G148" i="45"/>
  <c r="C148" i="45"/>
  <c r="G149" i="45"/>
  <c r="C149" i="45"/>
  <c r="G150" i="45"/>
  <c r="C150" i="45"/>
  <c r="G151" i="45"/>
  <c r="C151" i="45"/>
  <c r="G152" i="45"/>
  <c r="C152" i="45"/>
  <c r="G153" i="45"/>
  <c r="C153" i="45"/>
  <c r="G154" i="45"/>
  <c r="C154" i="45"/>
  <c r="G155" i="45"/>
  <c r="C155" i="45"/>
  <c r="G156" i="45"/>
  <c r="C156" i="45"/>
  <c r="G157" i="45"/>
  <c r="C157" i="45"/>
  <c r="G158" i="45"/>
  <c r="C158" i="45"/>
  <c r="G159" i="45"/>
  <c r="C159" i="45"/>
  <c r="G160" i="45"/>
  <c r="C160" i="45"/>
  <c r="G161" i="45"/>
  <c r="C161" i="45"/>
  <c r="G162" i="45"/>
  <c r="C162" i="45"/>
  <c r="G163" i="45"/>
  <c r="C163" i="45"/>
  <c r="G164" i="45"/>
  <c r="C164" i="45"/>
  <c r="G165" i="45"/>
  <c r="C165" i="45"/>
  <c r="G166" i="45"/>
  <c r="C166" i="45"/>
  <c r="G167" i="45"/>
  <c r="C167" i="45"/>
  <c r="G168" i="45"/>
  <c r="C168" i="45"/>
  <c r="G169" i="45"/>
  <c r="C169" i="45"/>
  <c r="G170" i="45"/>
  <c r="C170" i="45"/>
  <c r="G171" i="45"/>
  <c r="C171" i="45"/>
  <c r="G172" i="45"/>
  <c r="C172" i="45"/>
  <c r="G173" i="45"/>
  <c r="C173" i="45"/>
  <c r="G174" i="45"/>
  <c r="C174" i="45"/>
  <c r="G175" i="45"/>
  <c r="C175" i="45"/>
  <c r="G176" i="45"/>
  <c r="C176" i="45"/>
  <c r="G177" i="45"/>
  <c r="C177" i="45"/>
  <c r="G178" i="45"/>
  <c r="C178" i="45"/>
  <c r="G179" i="45"/>
  <c r="C179" i="45"/>
  <c r="G180" i="45"/>
  <c r="C180" i="45"/>
  <c r="G181" i="45"/>
  <c r="C181" i="45"/>
  <c r="G182" i="45"/>
  <c r="C182" i="45"/>
  <c r="G183" i="45"/>
  <c r="C183" i="45"/>
  <c r="G184" i="45"/>
  <c r="C184" i="45"/>
  <c r="G185" i="45"/>
  <c r="C185" i="45"/>
  <c r="G186" i="45"/>
  <c r="C186" i="45"/>
  <c r="G187" i="45"/>
  <c r="C187" i="45"/>
  <c r="G188" i="45"/>
  <c r="C188" i="45"/>
  <c r="G189" i="45"/>
  <c r="C189" i="45"/>
  <c r="G190" i="45"/>
  <c r="C190" i="45"/>
  <c r="G191" i="45"/>
  <c r="C191" i="45"/>
  <c r="G192" i="45"/>
  <c r="C192" i="45"/>
  <c r="G193" i="45"/>
  <c r="C193" i="45"/>
  <c r="G194" i="45"/>
  <c r="C194" i="45"/>
  <c r="G195" i="45"/>
  <c r="C195" i="45"/>
  <c r="G196" i="45"/>
  <c r="AD3" i="46"/>
  <c r="AE3" i="46"/>
  <c r="AF3" i="46"/>
  <c r="AG3" i="46"/>
  <c r="AH3" i="46"/>
  <c r="AI3" i="46"/>
  <c r="AJ3" i="46"/>
  <c r="AK3" i="46"/>
  <c r="AL3" i="46"/>
  <c r="AM3" i="46"/>
  <c r="AN3" i="46"/>
  <c r="AO3" i="46"/>
  <c r="AP3" i="46"/>
  <c r="AQ3" i="46"/>
  <c r="AR3" i="46"/>
  <c r="AS3" i="46"/>
  <c r="AT3" i="46"/>
  <c r="AU3" i="46"/>
  <c r="AV3" i="46"/>
  <c r="AW3" i="46"/>
  <c r="AX3" i="46"/>
  <c r="AY3" i="46"/>
  <c r="AZ3" i="46"/>
  <c r="BA3" i="46"/>
  <c r="BB3" i="46"/>
  <c r="BC3" i="46"/>
  <c r="BD3" i="46"/>
  <c r="BE3" i="46"/>
  <c r="BF3" i="46"/>
  <c r="BG3" i="46"/>
  <c r="BH3" i="46"/>
  <c r="BI3" i="46"/>
  <c r="BJ3" i="46"/>
  <c r="BK3" i="46"/>
  <c r="BL3" i="46"/>
  <c r="BM3" i="46"/>
  <c r="BN3" i="46"/>
  <c r="BO3" i="46"/>
  <c r="BP3" i="46"/>
  <c r="BQ3" i="46"/>
  <c r="BR3" i="46"/>
  <c r="BS3" i="46"/>
  <c r="BT3" i="46"/>
  <c r="BU3" i="46"/>
  <c r="BV3" i="46"/>
  <c r="BW3" i="46"/>
  <c r="BX3" i="46"/>
  <c r="BY3" i="46"/>
  <c r="BZ3" i="46"/>
  <c r="CA3" i="46"/>
  <c r="CB3" i="46"/>
  <c r="CC3" i="46"/>
  <c r="CD3" i="46"/>
  <c r="CE3" i="46"/>
  <c r="CF3" i="46"/>
  <c r="CG3" i="46"/>
  <c r="CH3" i="46"/>
  <c r="CI3" i="46"/>
  <c r="CJ3" i="46"/>
  <c r="CK3" i="46"/>
  <c r="CL3" i="46"/>
  <c r="CM3" i="46"/>
  <c r="CN3" i="46"/>
  <c r="CO3" i="46"/>
  <c r="CP3" i="46"/>
  <c r="CQ3" i="46"/>
  <c r="CR3" i="46"/>
  <c r="CS3" i="46"/>
  <c r="CT3" i="46"/>
  <c r="CU3" i="46"/>
  <c r="CV3" i="46"/>
  <c r="CW3" i="46"/>
  <c r="CX3" i="46"/>
  <c r="CY3" i="46"/>
  <c r="CZ3" i="46"/>
  <c r="DA3" i="46"/>
  <c r="DB3" i="46"/>
  <c r="DC3" i="46"/>
  <c r="DD3" i="46"/>
  <c r="DE3" i="46"/>
  <c r="DF3" i="46"/>
  <c r="DG3" i="46"/>
  <c r="DH3" i="46"/>
  <c r="DI3" i="46"/>
  <c r="DJ3" i="46"/>
  <c r="DK3" i="46"/>
  <c r="DL3" i="46"/>
  <c r="DM3" i="46"/>
  <c r="DN3" i="46"/>
  <c r="DO3" i="46"/>
  <c r="DP3" i="46"/>
  <c r="DQ3" i="46"/>
  <c r="DR3" i="46"/>
  <c r="DS3" i="46"/>
  <c r="DT3" i="46"/>
  <c r="DU3" i="46"/>
  <c r="DV3" i="46"/>
  <c r="DW3" i="46"/>
  <c r="DX3" i="46"/>
  <c r="DY3" i="46"/>
  <c r="DZ3" i="46"/>
  <c r="EA3" i="46"/>
  <c r="EB3" i="46"/>
  <c r="EC3" i="46"/>
  <c r="ED3" i="46"/>
  <c r="EE3" i="46"/>
  <c r="EF3" i="46"/>
  <c r="EG3" i="46"/>
  <c r="EH3" i="46"/>
  <c r="EI3" i="46"/>
  <c r="EJ3" i="46"/>
  <c r="EK3" i="46"/>
  <c r="EL3" i="46"/>
  <c r="EM3" i="46"/>
  <c r="EN3" i="46"/>
  <c r="EO3" i="46"/>
  <c r="EP3" i="46"/>
  <c r="EQ3" i="46"/>
  <c r="ER3" i="46"/>
  <c r="ES3" i="46"/>
  <c r="ET3" i="46"/>
  <c r="EU3" i="46"/>
  <c r="EV3" i="46"/>
  <c r="EW3" i="46"/>
  <c r="EX3" i="46"/>
  <c r="EY3" i="46"/>
  <c r="EZ3" i="46"/>
  <c r="FA3" i="46"/>
  <c r="FB3" i="46"/>
  <c r="FC3" i="46"/>
  <c r="FD3" i="46"/>
  <c r="FE3" i="46"/>
  <c r="FF3" i="46"/>
  <c r="FG3" i="46"/>
  <c r="FH3" i="46"/>
  <c r="FI3" i="46"/>
  <c r="FJ3" i="46"/>
  <c r="FK3" i="46"/>
  <c r="FL3" i="46"/>
  <c r="FM3" i="46"/>
  <c r="FN3" i="46"/>
  <c r="FO3" i="46"/>
  <c r="FP3" i="46"/>
  <c r="FQ3" i="46"/>
  <c r="FR3" i="46"/>
  <c r="FS3" i="46"/>
  <c r="FT3" i="46"/>
  <c r="FU3" i="46"/>
  <c r="FV3" i="46"/>
  <c r="FW3" i="46"/>
  <c r="FX3" i="46"/>
  <c r="FY3" i="46"/>
  <c r="FZ3" i="46"/>
  <c r="GA3" i="46"/>
  <c r="GB3" i="46"/>
  <c r="GC3" i="46"/>
  <c r="GD3" i="46"/>
  <c r="GE3" i="46"/>
  <c r="GF3" i="46"/>
  <c r="GG3" i="46"/>
  <c r="GH3" i="46"/>
  <c r="GI3" i="46"/>
  <c r="GJ3" i="46"/>
  <c r="GK3" i="46"/>
  <c r="GL3" i="46"/>
  <c r="GM3" i="46"/>
  <c r="GN3" i="46"/>
  <c r="GO3" i="46"/>
  <c r="GP3" i="46"/>
  <c r="GQ3" i="46"/>
  <c r="GR3" i="46"/>
  <c r="GS3" i="46"/>
  <c r="GT3" i="46"/>
  <c r="GU3" i="46"/>
  <c r="GV3" i="46"/>
  <c r="GW3" i="46"/>
  <c r="GX3" i="46"/>
  <c r="GY3" i="46"/>
  <c r="GZ3" i="46"/>
  <c r="HA3" i="46"/>
  <c r="HB3" i="46"/>
  <c r="HC3" i="46"/>
  <c r="HD3" i="46"/>
  <c r="HE3" i="46"/>
  <c r="HF3" i="46"/>
  <c r="HG3" i="46"/>
  <c r="HH3" i="46"/>
  <c r="HI3" i="46"/>
  <c r="HJ3" i="46"/>
  <c r="HK3" i="46"/>
  <c r="HL3" i="46"/>
  <c r="HM3" i="46"/>
  <c r="HN3" i="46"/>
  <c r="HO3" i="46"/>
  <c r="HP3" i="46"/>
  <c r="HQ3" i="46"/>
  <c r="HR3" i="46"/>
  <c r="AC3" i="46"/>
  <c r="Z77" i="46"/>
  <c r="Z76" i="46"/>
  <c r="Z75" i="46"/>
  <c r="M127" i="45"/>
  <c r="Q127" i="45"/>
  <c r="U127" i="45"/>
  <c r="Y127" i="45"/>
  <c r="AC127" i="45"/>
  <c r="AG127" i="45"/>
  <c r="AK127" i="45"/>
  <c r="AO127" i="45"/>
  <c r="AS127" i="45"/>
  <c r="AW127" i="45"/>
  <c r="BA127" i="45"/>
  <c r="BE127" i="45"/>
  <c r="GY127" i="45"/>
  <c r="HR74" i="46"/>
  <c r="L127" i="45"/>
  <c r="P127" i="45"/>
  <c r="T127" i="45"/>
  <c r="X127" i="45"/>
  <c r="AB127" i="45"/>
  <c r="AF127" i="45"/>
  <c r="AJ127" i="45"/>
  <c r="AN127" i="45"/>
  <c r="AR127" i="45"/>
  <c r="AV127" i="45"/>
  <c r="AZ127" i="45"/>
  <c r="BD127" i="45"/>
  <c r="GX127" i="45"/>
  <c r="HQ74" i="46"/>
  <c r="O127" i="45"/>
  <c r="S127" i="45"/>
  <c r="W127" i="45"/>
  <c r="AA127" i="45"/>
  <c r="AE127" i="45"/>
  <c r="AI127" i="45"/>
  <c r="AM127" i="45"/>
  <c r="AQ127" i="45"/>
  <c r="AU127" i="45"/>
  <c r="AY127" i="45"/>
  <c r="BC127" i="45"/>
  <c r="GW127" i="45"/>
  <c r="HP74" i="46"/>
  <c r="N127" i="45"/>
  <c r="R127" i="45"/>
  <c r="V127" i="45"/>
  <c r="Z127" i="45"/>
  <c r="AD127" i="45"/>
  <c r="AH127" i="45"/>
  <c r="AL127" i="45"/>
  <c r="AP127" i="45"/>
  <c r="AT127" i="45"/>
  <c r="AX127" i="45"/>
  <c r="BB127" i="45"/>
  <c r="GV127" i="45"/>
  <c r="HO74" i="46"/>
  <c r="GU127" i="45"/>
  <c r="HN74" i="46"/>
  <c r="GT127" i="45"/>
  <c r="HM74" i="46"/>
  <c r="GS127" i="45"/>
  <c r="HL74" i="46"/>
  <c r="GR127" i="45"/>
  <c r="HK74" i="46"/>
  <c r="GQ127" i="45"/>
  <c r="HJ74" i="46"/>
  <c r="GP127" i="45"/>
  <c r="HI74" i="46"/>
  <c r="GO127" i="45"/>
  <c r="HH74" i="46"/>
  <c r="GN127" i="45"/>
  <c r="HG74" i="46"/>
  <c r="GM127" i="45"/>
  <c r="HF74" i="46"/>
  <c r="GL127" i="45"/>
  <c r="HE74" i="46"/>
  <c r="GK127" i="45"/>
  <c r="HD74" i="46"/>
  <c r="GJ127" i="45"/>
  <c r="HC74" i="46"/>
  <c r="GI127" i="45"/>
  <c r="HB74" i="46"/>
  <c r="GH127" i="45"/>
  <c r="HA74" i="46"/>
  <c r="GG127" i="45"/>
  <c r="GZ74" i="46"/>
  <c r="GF127" i="45"/>
  <c r="GY74" i="46"/>
  <c r="GE127" i="45"/>
  <c r="GX74" i="46"/>
  <c r="GD127" i="45"/>
  <c r="GW74" i="46"/>
  <c r="GC127" i="45"/>
  <c r="GV74" i="46"/>
  <c r="GB127" i="45"/>
  <c r="GU74" i="46"/>
  <c r="GA127" i="45"/>
  <c r="GT74" i="46"/>
  <c r="FZ127" i="45"/>
  <c r="GS74" i="46"/>
  <c r="FY127" i="45"/>
  <c r="GR74" i="46"/>
  <c r="FX127" i="45"/>
  <c r="GQ74" i="46"/>
  <c r="FW127" i="45"/>
  <c r="GP74" i="46"/>
  <c r="FV127" i="45"/>
  <c r="GO74" i="46"/>
  <c r="FU127" i="45"/>
  <c r="GN74" i="46"/>
  <c r="FT127" i="45"/>
  <c r="GM74" i="46"/>
  <c r="FS127" i="45"/>
  <c r="GL74" i="46"/>
  <c r="FR127" i="45"/>
  <c r="GK74" i="46"/>
  <c r="FQ127" i="45"/>
  <c r="GJ74" i="46"/>
  <c r="FP127" i="45"/>
  <c r="GI74" i="46"/>
  <c r="FO127" i="45"/>
  <c r="GH74" i="46"/>
  <c r="FN127" i="45"/>
  <c r="GG74" i="46"/>
  <c r="FM127" i="45"/>
  <c r="GF74" i="46"/>
  <c r="FL127" i="45"/>
  <c r="GE74" i="46"/>
  <c r="FK127" i="45"/>
  <c r="GD74" i="46"/>
  <c r="FJ127" i="45"/>
  <c r="GC74" i="46"/>
  <c r="FI127" i="45"/>
  <c r="GB74" i="46"/>
  <c r="FH127" i="45"/>
  <c r="GA74" i="46"/>
  <c r="FG127" i="45"/>
  <c r="FZ74" i="46"/>
  <c r="FF127" i="45"/>
  <c r="FY74" i="46"/>
  <c r="FE127" i="45"/>
  <c r="FX74" i="46"/>
  <c r="FA127" i="45"/>
  <c r="FD127" i="45"/>
  <c r="FW74" i="46"/>
  <c r="EZ127" i="45"/>
  <c r="FC127" i="45"/>
  <c r="FV74" i="46"/>
  <c r="EY127" i="45"/>
  <c r="FB127" i="45"/>
  <c r="FU74" i="46"/>
  <c r="EX127" i="45"/>
  <c r="FT74" i="46"/>
  <c r="EW127" i="45"/>
  <c r="FS74" i="46"/>
  <c r="EV127" i="45"/>
  <c r="FR74" i="46"/>
  <c r="EU127" i="45"/>
  <c r="FQ74" i="46"/>
  <c r="ET127" i="45"/>
  <c r="FP74" i="46"/>
  <c r="ES127" i="45"/>
  <c r="FO74" i="46"/>
  <c r="ER127" i="45"/>
  <c r="FN74" i="46"/>
  <c r="EQ127" i="45"/>
  <c r="FM74" i="46"/>
  <c r="EP127" i="45"/>
  <c r="FL74" i="46"/>
  <c r="EO127" i="45"/>
  <c r="FK74" i="46"/>
  <c r="EN127" i="45"/>
  <c r="FJ74" i="46"/>
  <c r="EM127" i="45"/>
  <c r="FI74" i="46"/>
  <c r="EL127" i="45"/>
  <c r="FH74" i="46"/>
  <c r="EK127" i="45"/>
  <c r="FG74" i="46"/>
  <c r="EJ127" i="45"/>
  <c r="FF74" i="46"/>
  <c r="EI127" i="45"/>
  <c r="FE74" i="46"/>
  <c r="EH127" i="45"/>
  <c r="FD74" i="46"/>
  <c r="EG127" i="45"/>
  <c r="FC74" i="46"/>
  <c r="EF127" i="45"/>
  <c r="FB74" i="46"/>
  <c r="EE127" i="45"/>
  <c r="FA74" i="46"/>
  <c r="ED127" i="45"/>
  <c r="EZ74" i="46"/>
  <c r="EC127" i="45"/>
  <c r="EY74" i="46"/>
  <c r="EB127" i="45"/>
  <c r="EX74" i="46"/>
  <c r="EA127" i="45"/>
  <c r="EW74" i="46"/>
  <c r="DZ127" i="45"/>
  <c r="EV74" i="46"/>
  <c r="DY127" i="45"/>
  <c r="EU74" i="46"/>
  <c r="DX127" i="45"/>
  <c r="ET74" i="46"/>
  <c r="DW127" i="45"/>
  <c r="ES74" i="46"/>
  <c r="DV127" i="45"/>
  <c r="ER74" i="46"/>
  <c r="DU127" i="45"/>
  <c r="EQ74" i="46"/>
  <c r="DT127" i="45"/>
  <c r="EP74" i="46"/>
  <c r="DS127" i="45"/>
  <c r="EO74" i="46"/>
  <c r="DR127" i="45"/>
  <c r="EN74" i="46"/>
  <c r="DQ127" i="45"/>
  <c r="EM74" i="46"/>
  <c r="DP127" i="45"/>
  <c r="EL74" i="46"/>
  <c r="DO127" i="45"/>
  <c r="EK74" i="46"/>
  <c r="DN127" i="45"/>
  <c r="EJ74" i="46"/>
  <c r="DM127" i="45"/>
  <c r="EI74" i="46"/>
  <c r="DL127" i="45"/>
  <c r="EH74" i="46"/>
  <c r="DK127" i="45"/>
  <c r="EG74" i="46"/>
  <c r="DJ127" i="45"/>
  <c r="EF74" i="46"/>
  <c r="DI127" i="45"/>
  <c r="EE74" i="46"/>
  <c r="DH127" i="45"/>
  <c r="ED74" i="46"/>
  <c r="DG127" i="45"/>
  <c r="EC74" i="46"/>
  <c r="DF127" i="45"/>
  <c r="EB74" i="46"/>
  <c r="DE127" i="45"/>
  <c r="EA74" i="46"/>
  <c r="DD127" i="45"/>
  <c r="DZ74" i="46"/>
  <c r="DC127" i="45"/>
  <c r="DY74" i="46"/>
  <c r="DB127" i="45"/>
  <c r="DX74" i="46"/>
  <c r="DA127" i="45"/>
  <c r="DW74" i="46"/>
  <c r="CZ127" i="45"/>
  <c r="DV74" i="46"/>
  <c r="CY127" i="45"/>
  <c r="DU74" i="46"/>
  <c r="CX127" i="45"/>
  <c r="DT74" i="46"/>
  <c r="CW127" i="45"/>
  <c r="DS74" i="46"/>
  <c r="CV127" i="45"/>
  <c r="DR74" i="46"/>
  <c r="CU127" i="45"/>
  <c r="DQ74" i="46"/>
  <c r="CT127" i="45"/>
  <c r="DP74" i="46"/>
  <c r="CS127" i="45"/>
  <c r="DO74" i="46"/>
  <c r="CR127" i="45"/>
  <c r="DN74" i="46"/>
  <c r="CQ127" i="45"/>
  <c r="DM74" i="46"/>
  <c r="CP127" i="45"/>
  <c r="DL74" i="46"/>
  <c r="CO127" i="45"/>
  <c r="DK74" i="46"/>
  <c r="CN127" i="45"/>
  <c r="DJ74" i="46"/>
  <c r="CM127" i="45"/>
  <c r="DI74" i="46"/>
  <c r="CL127" i="45"/>
  <c r="DH74" i="46"/>
  <c r="CK127" i="45"/>
  <c r="DG74" i="46"/>
  <c r="CJ127" i="45"/>
  <c r="DF74" i="46"/>
  <c r="CI127" i="45"/>
  <c r="DE74" i="46"/>
  <c r="CH127" i="45"/>
  <c r="DD74" i="46"/>
  <c r="CG127" i="45"/>
  <c r="DC74" i="46"/>
  <c r="CF127" i="45"/>
  <c r="DB74" i="46"/>
  <c r="CE127" i="45"/>
  <c r="DA74" i="46"/>
  <c r="CD127" i="45"/>
  <c r="CZ74" i="46"/>
  <c r="CC127" i="45"/>
  <c r="CY74" i="46"/>
  <c r="CB127" i="45"/>
  <c r="CX74" i="46"/>
  <c r="CA127" i="45"/>
  <c r="CW74" i="46"/>
  <c r="BZ127" i="45"/>
  <c r="CV74" i="46"/>
  <c r="BY127" i="45"/>
  <c r="CU74" i="46"/>
  <c r="BX127" i="45"/>
  <c r="CT74" i="46"/>
  <c r="BW127" i="45"/>
  <c r="CS74" i="46"/>
  <c r="BV127" i="45"/>
  <c r="CR74" i="46"/>
  <c r="BU127" i="45"/>
  <c r="CQ74" i="46"/>
  <c r="BT127" i="45"/>
  <c r="CP74" i="46"/>
  <c r="BS127" i="45"/>
  <c r="CO74" i="46"/>
  <c r="BR127" i="45"/>
  <c r="CN74" i="46"/>
  <c r="BQ127" i="45"/>
  <c r="CM74" i="46"/>
  <c r="BP127" i="45"/>
  <c r="CL74" i="46"/>
  <c r="BO127" i="45"/>
  <c r="CK74" i="46"/>
  <c r="BN127" i="45"/>
  <c r="CJ74" i="46"/>
  <c r="BM127" i="45"/>
  <c r="CI74" i="46"/>
  <c r="BL127" i="45"/>
  <c r="CH74" i="46"/>
  <c r="BK127" i="45"/>
  <c r="CG74" i="46"/>
  <c r="BJ127" i="45"/>
  <c r="CF74" i="46"/>
  <c r="BI127" i="45"/>
  <c r="CE74" i="46"/>
  <c r="BH127" i="45"/>
  <c r="CD74" i="46"/>
  <c r="BG127" i="45"/>
  <c r="CC74" i="46"/>
  <c r="BF127" i="45"/>
  <c r="CB74" i="46"/>
  <c r="CA74" i="46"/>
  <c r="BZ74" i="46"/>
  <c r="BY74" i="46"/>
  <c r="BX74" i="46"/>
  <c r="BW74" i="46"/>
  <c r="BV74" i="46"/>
  <c r="BU74" i="46"/>
  <c r="BT74" i="46"/>
  <c r="BS74" i="46"/>
  <c r="BR74" i="46"/>
  <c r="BQ74" i="46"/>
  <c r="BP74" i="46"/>
  <c r="BO74" i="46"/>
  <c r="BN74" i="46"/>
  <c r="BM74" i="46"/>
  <c r="BL74" i="46"/>
  <c r="BK74" i="46"/>
  <c r="BJ74" i="46"/>
  <c r="BI74" i="46"/>
  <c r="BH74" i="46"/>
  <c r="BG74" i="46"/>
  <c r="BF74" i="46"/>
  <c r="BE74" i="46"/>
  <c r="BD74" i="46"/>
  <c r="BC74" i="46"/>
  <c r="BB74" i="46"/>
  <c r="BA74" i="46"/>
  <c r="AZ74" i="46"/>
  <c r="AY74" i="46"/>
  <c r="AX74" i="46"/>
  <c r="AW74" i="46"/>
  <c r="AV74" i="46"/>
  <c r="AU74" i="46"/>
  <c r="AT74" i="46"/>
  <c r="AS74" i="46"/>
  <c r="AR74" i="46"/>
  <c r="AQ74" i="46"/>
  <c r="AP74" i="46"/>
  <c r="AO74" i="46"/>
  <c r="AN74" i="46"/>
  <c r="AM74" i="46"/>
  <c r="AL74" i="46"/>
  <c r="AK74" i="46"/>
  <c r="AJ74" i="46"/>
  <c r="AI74" i="46"/>
  <c r="AH74" i="46"/>
  <c r="AG74" i="46"/>
  <c r="AF74" i="46"/>
  <c r="AE74" i="46"/>
  <c r="AD74" i="46"/>
  <c r="AC74" i="46"/>
  <c r="AB74" i="46"/>
  <c r="AA74" i="46"/>
  <c r="Z74" i="46"/>
  <c r="M126" i="45"/>
  <c r="Q126" i="45"/>
  <c r="U126" i="45"/>
  <c r="Y126" i="45"/>
  <c r="AC126" i="45"/>
  <c r="AG126" i="45"/>
  <c r="AK126" i="45"/>
  <c r="AO126" i="45"/>
  <c r="AS126" i="45"/>
  <c r="AW126" i="45"/>
  <c r="BA126" i="45"/>
  <c r="BE126" i="45"/>
  <c r="GY126" i="45"/>
  <c r="HR73" i="46"/>
  <c r="L126" i="45"/>
  <c r="P126" i="45"/>
  <c r="T126" i="45"/>
  <c r="X126" i="45"/>
  <c r="AB126" i="45"/>
  <c r="AF126" i="45"/>
  <c r="AJ126" i="45"/>
  <c r="AN126" i="45"/>
  <c r="AR126" i="45"/>
  <c r="AV126" i="45"/>
  <c r="AZ126" i="45"/>
  <c r="BD126" i="45"/>
  <c r="GX126" i="45"/>
  <c r="HQ73" i="46"/>
  <c r="O126" i="45"/>
  <c r="S126" i="45"/>
  <c r="W126" i="45"/>
  <c r="AA126" i="45"/>
  <c r="AE126" i="45"/>
  <c r="AI126" i="45"/>
  <c r="AM126" i="45"/>
  <c r="AQ126" i="45"/>
  <c r="AU126" i="45"/>
  <c r="AY126" i="45"/>
  <c r="BC126" i="45"/>
  <c r="GW126" i="45"/>
  <c r="HP73" i="46"/>
  <c r="N126" i="45"/>
  <c r="R126" i="45"/>
  <c r="V126" i="45"/>
  <c r="Z126" i="45"/>
  <c r="AD126" i="45"/>
  <c r="AH126" i="45"/>
  <c r="AL126" i="45"/>
  <c r="AP126" i="45"/>
  <c r="AT126" i="45"/>
  <c r="AX126" i="45"/>
  <c r="BB126" i="45"/>
  <c r="GV126" i="45"/>
  <c r="HO73" i="46"/>
  <c r="GU126" i="45"/>
  <c r="HN73" i="46"/>
  <c r="GT126" i="45"/>
  <c r="HM73" i="46"/>
  <c r="GS126" i="45"/>
  <c r="HL73" i="46"/>
  <c r="GR126" i="45"/>
  <c r="HK73" i="46"/>
  <c r="GQ126" i="45"/>
  <c r="HJ73" i="46"/>
  <c r="GP126" i="45"/>
  <c r="HI73" i="46"/>
  <c r="GO126" i="45"/>
  <c r="HH73" i="46"/>
  <c r="GN126" i="45"/>
  <c r="HG73" i="46"/>
  <c r="GM126" i="45"/>
  <c r="HF73" i="46"/>
  <c r="GL126" i="45"/>
  <c r="HE73" i="46"/>
  <c r="GK126" i="45"/>
  <c r="HD73" i="46"/>
  <c r="GJ126" i="45"/>
  <c r="HC73" i="46"/>
  <c r="GI126" i="45"/>
  <c r="HB73" i="46"/>
  <c r="GH126" i="45"/>
  <c r="HA73" i="46"/>
  <c r="GG126" i="45"/>
  <c r="GZ73" i="46"/>
  <c r="GF126" i="45"/>
  <c r="GY73" i="46"/>
  <c r="GE126" i="45"/>
  <c r="GX73" i="46"/>
  <c r="GD126" i="45"/>
  <c r="GW73" i="46"/>
  <c r="GC126" i="45"/>
  <c r="GV73" i="46"/>
  <c r="GB126" i="45"/>
  <c r="GU73" i="46"/>
  <c r="GA126" i="45"/>
  <c r="GT73" i="46"/>
  <c r="FZ126" i="45"/>
  <c r="GS73" i="46"/>
  <c r="FY126" i="45"/>
  <c r="GR73" i="46"/>
  <c r="FX126" i="45"/>
  <c r="GQ73" i="46"/>
  <c r="FW126" i="45"/>
  <c r="GP73" i="46"/>
  <c r="FV126" i="45"/>
  <c r="GO73" i="46"/>
  <c r="FU126" i="45"/>
  <c r="GN73" i="46"/>
  <c r="FT126" i="45"/>
  <c r="GM73" i="46"/>
  <c r="FS126" i="45"/>
  <c r="GL73" i="46"/>
  <c r="FR126" i="45"/>
  <c r="GK73" i="46"/>
  <c r="FQ126" i="45"/>
  <c r="GJ73" i="46"/>
  <c r="FP126" i="45"/>
  <c r="GI73" i="46"/>
  <c r="FO126" i="45"/>
  <c r="GH73" i="46"/>
  <c r="FN126" i="45"/>
  <c r="GG73" i="46"/>
  <c r="FM126" i="45"/>
  <c r="GF73" i="46"/>
  <c r="FL126" i="45"/>
  <c r="GE73" i="46"/>
  <c r="FK126" i="45"/>
  <c r="GD73" i="46"/>
  <c r="FJ126" i="45"/>
  <c r="GC73" i="46"/>
  <c r="FI126" i="45"/>
  <c r="GB73" i="46"/>
  <c r="FH126" i="45"/>
  <c r="GA73" i="46"/>
  <c r="FG126" i="45"/>
  <c r="FZ73" i="46"/>
  <c r="FF126" i="45"/>
  <c r="FY73" i="46"/>
  <c r="FE126" i="45"/>
  <c r="FX73" i="46"/>
  <c r="FA126" i="45"/>
  <c r="FD126" i="45"/>
  <c r="FW73" i="46"/>
  <c r="EZ126" i="45"/>
  <c r="FC126" i="45"/>
  <c r="FV73" i="46"/>
  <c r="EY126" i="45"/>
  <c r="FB126" i="45"/>
  <c r="FU73" i="46"/>
  <c r="EX126" i="45"/>
  <c r="FT73" i="46"/>
  <c r="EW126" i="45"/>
  <c r="FS73" i="46"/>
  <c r="EV126" i="45"/>
  <c r="FR73" i="46"/>
  <c r="EU126" i="45"/>
  <c r="FQ73" i="46"/>
  <c r="ET126" i="45"/>
  <c r="FP73" i="46"/>
  <c r="ES126" i="45"/>
  <c r="FO73" i="46"/>
  <c r="ER126" i="45"/>
  <c r="FN73" i="46"/>
  <c r="EQ126" i="45"/>
  <c r="FM73" i="46"/>
  <c r="EP126" i="45"/>
  <c r="FL73" i="46"/>
  <c r="EO126" i="45"/>
  <c r="FK73" i="46"/>
  <c r="EN126" i="45"/>
  <c r="FJ73" i="46"/>
  <c r="EM126" i="45"/>
  <c r="FI73" i="46"/>
  <c r="EL126" i="45"/>
  <c r="FH73" i="46"/>
  <c r="EK126" i="45"/>
  <c r="FG73" i="46"/>
  <c r="EJ126" i="45"/>
  <c r="FF73" i="46"/>
  <c r="EI126" i="45"/>
  <c r="FE73" i="46"/>
  <c r="EH126" i="45"/>
  <c r="FD73" i="46"/>
  <c r="EG126" i="45"/>
  <c r="FC73" i="46"/>
  <c r="EF126" i="45"/>
  <c r="FB73" i="46"/>
  <c r="EE126" i="45"/>
  <c r="FA73" i="46"/>
  <c r="ED126" i="45"/>
  <c r="EZ73" i="46"/>
  <c r="EC126" i="45"/>
  <c r="EY73" i="46"/>
  <c r="EB126" i="45"/>
  <c r="EX73" i="46"/>
  <c r="EA126" i="45"/>
  <c r="EW73" i="46"/>
  <c r="DZ126" i="45"/>
  <c r="EV73" i="46"/>
  <c r="DY126" i="45"/>
  <c r="EU73" i="46"/>
  <c r="DX126" i="45"/>
  <c r="ET73" i="46"/>
  <c r="DW126" i="45"/>
  <c r="ES73" i="46"/>
  <c r="DV126" i="45"/>
  <c r="ER73" i="46"/>
  <c r="DU126" i="45"/>
  <c r="EQ73" i="46"/>
  <c r="DT126" i="45"/>
  <c r="EP73" i="46"/>
  <c r="DS126" i="45"/>
  <c r="EO73" i="46"/>
  <c r="DR126" i="45"/>
  <c r="EN73" i="46"/>
  <c r="DQ126" i="45"/>
  <c r="EM73" i="46"/>
  <c r="DP126" i="45"/>
  <c r="EL73" i="46"/>
  <c r="DO126" i="45"/>
  <c r="EK73" i="46"/>
  <c r="DN126" i="45"/>
  <c r="EJ73" i="46"/>
  <c r="DM126" i="45"/>
  <c r="EI73" i="46"/>
  <c r="DL126" i="45"/>
  <c r="EH73" i="46"/>
  <c r="DK126" i="45"/>
  <c r="EG73" i="46"/>
  <c r="DJ126" i="45"/>
  <c r="EF73" i="46"/>
  <c r="DI126" i="45"/>
  <c r="EE73" i="46"/>
  <c r="DH126" i="45"/>
  <c r="ED73" i="46"/>
  <c r="DG126" i="45"/>
  <c r="EC73" i="46"/>
  <c r="DF126" i="45"/>
  <c r="EB73" i="46"/>
  <c r="DE126" i="45"/>
  <c r="EA73" i="46"/>
  <c r="DD126" i="45"/>
  <c r="DZ73" i="46"/>
  <c r="DC126" i="45"/>
  <c r="DY73" i="46"/>
  <c r="DB126" i="45"/>
  <c r="DX73" i="46"/>
  <c r="DA126" i="45"/>
  <c r="DW73" i="46"/>
  <c r="CZ126" i="45"/>
  <c r="DV73" i="46"/>
  <c r="CY126" i="45"/>
  <c r="DU73" i="46"/>
  <c r="CX126" i="45"/>
  <c r="DT73" i="46"/>
  <c r="CW126" i="45"/>
  <c r="DS73" i="46"/>
  <c r="CV126" i="45"/>
  <c r="DR73" i="46"/>
  <c r="CU126" i="45"/>
  <c r="DQ73" i="46"/>
  <c r="CT126" i="45"/>
  <c r="DP73" i="46"/>
  <c r="CS126" i="45"/>
  <c r="DO73" i="46"/>
  <c r="CR126" i="45"/>
  <c r="DN73" i="46"/>
  <c r="CQ126" i="45"/>
  <c r="DM73" i="46"/>
  <c r="CP126" i="45"/>
  <c r="DL73" i="46"/>
  <c r="CO126" i="45"/>
  <c r="DK73" i="46"/>
  <c r="CN126" i="45"/>
  <c r="DJ73" i="46"/>
  <c r="CM126" i="45"/>
  <c r="DI73" i="46"/>
  <c r="CL126" i="45"/>
  <c r="DH73" i="46"/>
  <c r="CK126" i="45"/>
  <c r="DG73" i="46"/>
  <c r="CJ126" i="45"/>
  <c r="DF73" i="46"/>
  <c r="CI126" i="45"/>
  <c r="DE73" i="46"/>
  <c r="CH126" i="45"/>
  <c r="DD73" i="46"/>
  <c r="CG126" i="45"/>
  <c r="DC73" i="46"/>
  <c r="CF126" i="45"/>
  <c r="DB73" i="46"/>
  <c r="CE126" i="45"/>
  <c r="DA73" i="46"/>
  <c r="CD126" i="45"/>
  <c r="CZ73" i="46"/>
  <c r="CC126" i="45"/>
  <c r="CY73" i="46"/>
  <c r="CB126" i="45"/>
  <c r="CX73" i="46"/>
  <c r="CA126" i="45"/>
  <c r="CW73" i="46"/>
  <c r="BZ126" i="45"/>
  <c r="CV73" i="46"/>
  <c r="BY126" i="45"/>
  <c r="CU73" i="46"/>
  <c r="BX126" i="45"/>
  <c r="CT73" i="46"/>
  <c r="BW126" i="45"/>
  <c r="CS73" i="46"/>
  <c r="BV126" i="45"/>
  <c r="CR73" i="46"/>
  <c r="BU126" i="45"/>
  <c r="CQ73" i="46"/>
  <c r="BT126" i="45"/>
  <c r="CP73" i="46"/>
  <c r="BS126" i="45"/>
  <c r="CO73" i="46"/>
  <c r="BR126" i="45"/>
  <c r="CN73" i="46"/>
  <c r="BQ126" i="45"/>
  <c r="CM73" i="46"/>
  <c r="BP126" i="45"/>
  <c r="CL73" i="46"/>
  <c r="BO126" i="45"/>
  <c r="CK73" i="46"/>
  <c r="BN126" i="45"/>
  <c r="CJ73" i="46"/>
  <c r="BM126" i="45"/>
  <c r="CI73" i="46"/>
  <c r="BL126" i="45"/>
  <c r="CH73" i="46"/>
  <c r="BK126" i="45"/>
  <c r="CG73" i="46"/>
  <c r="BJ126" i="45"/>
  <c r="CF73" i="46"/>
  <c r="BI126" i="45"/>
  <c r="CE73" i="46"/>
  <c r="BH126" i="45"/>
  <c r="CD73" i="46"/>
  <c r="BG126" i="45"/>
  <c r="CC73" i="46"/>
  <c r="BF126" i="45"/>
  <c r="CB73" i="46"/>
  <c r="CA73" i="46"/>
  <c r="BZ73" i="46"/>
  <c r="BY73" i="46"/>
  <c r="BX73" i="46"/>
  <c r="BW73" i="46"/>
  <c r="BV73" i="46"/>
  <c r="BU73" i="46"/>
  <c r="BT73" i="46"/>
  <c r="BS73" i="46"/>
  <c r="BR73" i="46"/>
  <c r="BQ73" i="46"/>
  <c r="BP73" i="46"/>
  <c r="BO73" i="46"/>
  <c r="BN73" i="46"/>
  <c r="BM73" i="46"/>
  <c r="BL73" i="46"/>
  <c r="BK73" i="46"/>
  <c r="BJ73" i="46"/>
  <c r="BI73" i="46"/>
  <c r="BH73" i="46"/>
  <c r="BG73" i="46"/>
  <c r="BF73" i="46"/>
  <c r="BE73" i="46"/>
  <c r="BD73" i="46"/>
  <c r="BC73" i="46"/>
  <c r="BB73" i="46"/>
  <c r="BA73" i="46"/>
  <c r="AZ73" i="46"/>
  <c r="AY73" i="46"/>
  <c r="AX73" i="46"/>
  <c r="AW73" i="46"/>
  <c r="AV73" i="46"/>
  <c r="AU73" i="46"/>
  <c r="AT73" i="46"/>
  <c r="AS73" i="46"/>
  <c r="AR73" i="46"/>
  <c r="AQ73" i="46"/>
  <c r="AP73" i="46"/>
  <c r="AO73" i="46"/>
  <c r="AN73" i="46"/>
  <c r="AM73" i="46"/>
  <c r="AL73" i="46"/>
  <c r="AK73" i="46"/>
  <c r="AJ73" i="46"/>
  <c r="AI73" i="46"/>
  <c r="AH73" i="46"/>
  <c r="AG73" i="46"/>
  <c r="AF73" i="46"/>
  <c r="AE73" i="46"/>
  <c r="AD73" i="46"/>
  <c r="AC73" i="46"/>
  <c r="AB73" i="46"/>
  <c r="AA73" i="46"/>
  <c r="Z73" i="46"/>
  <c r="M125" i="45"/>
  <c r="Q125" i="45"/>
  <c r="U125" i="45"/>
  <c r="Y125" i="45"/>
  <c r="AC125" i="45"/>
  <c r="AG125" i="45"/>
  <c r="AK125" i="45"/>
  <c r="AO125" i="45"/>
  <c r="AS125" i="45"/>
  <c r="AW125" i="45"/>
  <c r="BA125" i="45"/>
  <c r="BE125" i="45"/>
  <c r="GY125" i="45"/>
  <c r="HR72" i="46"/>
  <c r="L125" i="45"/>
  <c r="P125" i="45"/>
  <c r="T125" i="45"/>
  <c r="X125" i="45"/>
  <c r="AB125" i="45"/>
  <c r="AF125" i="45"/>
  <c r="AJ125" i="45"/>
  <c r="AN125" i="45"/>
  <c r="AR125" i="45"/>
  <c r="AV125" i="45"/>
  <c r="AZ125" i="45"/>
  <c r="BD125" i="45"/>
  <c r="GX125" i="45"/>
  <c r="HQ72" i="46"/>
  <c r="O125" i="45"/>
  <c r="S125" i="45"/>
  <c r="W125" i="45"/>
  <c r="AA125" i="45"/>
  <c r="AE125" i="45"/>
  <c r="AI125" i="45"/>
  <c r="AM125" i="45"/>
  <c r="AQ125" i="45"/>
  <c r="AU125" i="45"/>
  <c r="AY125" i="45"/>
  <c r="BC125" i="45"/>
  <c r="GW125" i="45"/>
  <c r="HP72" i="46"/>
  <c r="N125" i="45"/>
  <c r="R125" i="45"/>
  <c r="V125" i="45"/>
  <c r="Z125" i="45"/>
  <c r="AD125" i="45"/>
  <c r="AH125" i="45"/>
  <c r="AL125" i="45"/>
  <c r="AP125" i="45"/>
  <c r="AT125" i="45"/>
  <c r="AX125" i="45"/>
  <c r="BB125" i="45"/>
  <c r="GV125" i="45"/>
  <c r="HO72" i="46"/>
  <c r="GU125" i="45"/>
  <c r="HN72" i="46"/>
  <c r="GT125" i="45"/>
  <c r="HM72" i="46"/>
  <c r="GS125" i="45"/>
  <c r="HL72" i="46"/>
  <c r="GR125" i="45"/>
  <c r="HK72" i="46"/>
  <c r="GQ125" i="45"/>
  <c r="HJ72" i="46"/>
  <c r="GP125" i="45"/>
  <c r="HI72" i="46"/>
  <c r="GO125" i="45"/>
  <c r="HH72" i="46"/>
  <c r="GN125" i="45"/>
  <c r="HG72" i="46"/>
  <c r="GM125" i="45"/>
  <c r="HF72" i="46"/>
  <c r="GL125" i="45"/>
  <c r="HE72" i="46"/>
  <c r="GK125" i="45"/>
  <c r="HD72" i="46"/>
  <c r="GJ125" i="45"/>
  <c r="HC72" i="46"/>
  <c r="GI125" i="45"/>
  <c r="HB72" i="46"/>
  <c r="GH125" i="45"/>
  <c r="HA72" i="46"/>
  <c r="GG125" i="45"/>
  <c r="GZ72" i="46"/>
  <c r="GF125" i="45"/>
  <c r="GY72" i="46"/>
  <c r="GE125" i="45"/>
  <c r="GX72" i="46"/>
  <c r="GD125" i="45"/>
  <c r="GW72" i="46"/>
  <c r="GC125" i="45"/>
  <c r="GV72" i="46"/>
  <c r="GB125" i="45"/>
  <c r="GU72" i="46"/>
  <c r="GA125" i="45"/>
  <c r="GT72" i="46"/>
  <c r="FZ125" i="45"/>
  <c r="GS72" i="46"/>
  <c r="FY125" i="45"/>
  <c r="GR72" i="46"/>
  <c r="FX125" i="45"/>
  <c r="GQ72" i="46"/>
  <c r="FW125" i="45"/>
  <c r="GP72" i="46"/>
  <c r="FV125" i="45"/>
  <c r="GO72" i="46"/>
  <c r="FU125" i="45"/>
  <c r="GN72" i="46"/>
  <c r="FT125" i="45"/>
  <c r="GM72" i="46"/>
  <c r="FS125" i="45"/>
  <c r="GL72" i="46"/>
  <c r="FR125" i="45"/>
  <c r="GK72" i="46"/>
  <c r="FQ125" i="45"/>
  <c r="GJ72" i="46"/>
  <c r="FP125" i="45"/>
  <c r="GI72" i="46"/>
  <c r="FO125" i="45"/>
  <c r="GH72" i="46"/>
  <c r="FN125" i="45"/>
  <c r="GG72" i="46"/>
  <c r="FM125" i="45"/>
  <c r="GF72" i="46"/>
  <c r="FL125" i="45"/>
  <c r="GE72" i="46"/>
  <c r="FK125" i="45"/>
  <c r="GD72" i="46"/>
  <c r="FJ125" i="45"/>
  <c r="GC72" i="46"/>
  <c r="FI125" i="45"/>
  <c r="GB72" i="46"/>
  <c r="FH125" i="45"/>
  <c r="GA72" i="46"/>
  <c r="FG125" i="45"/>
  <c r="FZ72" i="46"/>
  <c r="FF125" i="45"/>
  <c r="FY72" i="46"/>
  <c r="FE125" i="45"/>
  <c r="FX72" i="46"/>
  <c r="FA125" i="45"/>
  <c r="FD125" i="45"/>
  <c r="FW72" i="46"/>
  <c r="EZ125" i="45"/>
  <c r="FC125" i="45"/>
  <c r="FV72" i="46"/>
  <c r="EY125" i="45"/>
  <c r="FB125" i="45"/>
  <c r="FU72" i="46"/>
  <c r="EX125" i="45"/>
  <c r="FT72" i="46"/>
  <c r="EW125" i="45"/>
  <c r="FS72" i="46"/>
  <c r="EV125" i="45"/>
  <c r="FR72" i="46"/>
  <c r="EU125" i="45"/>
  <c r="FQ72" i="46"/>
  <c r="ET125" i="45"/>
  <c r="FP72" i="46"/>
  <c r="ES125" i="45"/>
  <c r="FO72" i="46"/>
  <c r="ER125" i="45"/>
  <c r="FN72" i="46"/>
  <c r="EQ125" i="45"/>
  <c r="FM72" i="46"/>
  <c r="EP125" i="45"/>
  <c r="FL72" i="46"/>
  <c r="EO125" i="45"/>
  <c r="FK72" i="46"/>
  <c r="EN125" i="45"/>
  <c r="FJ72" i="46"/>
  <c r="EM125" i="45"/>
  <c r="FI72" i="46"/>
  <c r="EL125" i="45"/>
  <c r="FH72" i="46"/>
  <c r="EK125" i="45"/>
  <c r="FG72" i="46"/>
  <c r="EJ125" i="45"/>
  <c r="FF72" i="46"/>
  <c r="EI125" i="45"/>
  <c r="FE72" i="46"/>
  <c r="EH125" i="45"/>
  <c r="FD72" i="46"/>
  <c r="EG125" i="45"/>
  <c r="FC72" i="46"/>
  <c r="EF125" i="45"/>
  <c r="FB72" i="46"/>
  <c r="EE125" i="45"/>
  <c r="FA72" i="46"/>
  <c r="ED125" i="45"/>
  <c r="EZ72" i="46"/>
  <c r="EC125" i="45"/>
  <c r="EY72" i="46"/>
  <c r="EB125" i="45"/>
  <c r="EX72" i="46"/>
  <c r="EA125" i="45"/>
  <c r="EW72" i="46"/>
  <c r="DZ125" i="45"/>
  <c r="EV72" i="46"/>
  <c r="DY125" i="45"/>
  <c r="EU72" i="46"/>
  <c r="DX125" i="45"/>
  <c r="ET72" i="46"/>
  <c r="DW125" i="45"/>
  <c r="ES72" i="46"/>
  <c r="DV125" i="45"/>
  <c r="ER72" i="46"/>
  <c r="DU125" i="45"/>
  <c r="EQ72" i="46"/>
  <c r="DT125" i="45"/>
  <c r="EP72" i="46"/>
  <c r="DS125" i="45"/>
  <c r="EO72" i="46"/>
  <c r="DR125" i="45"/>
  <c r="EN72" i="46"/>
  <c r="DQ125" i="45"/>
  <c r="EM72" i="46"/>
  <c r="DP125" i="45"/>
  <c r="EL72" i="46"/>
  <c r="DO125" i="45"/>
  <c r="EK72" i="46"/>
  <c r="DN125" i="45"/>
  <c r="EJ72" i="46"/>
  <c r="DM125" i="45"/>
  <c r="EI72" i="46"/>
  <c r="DL125" i="45"/>
  <c r="EH72" i="46"/>
  <c r="DK125" i="45"/>
  <c r="EG72" i="46"/>
  <c r="DJ125" i="45"/>
  <c r="EF72" i="46"/>
  <c r="DI125" i="45"/>
  <c r="EE72" i="46"/>
  <c r="DH125" i="45"/>
  <c r="ED72" i="46"/>
  <c r="DG125" i="45"/>
  <c r="EC72" i="46"/>
  <c r="DF125" i="45"/>
  <c r="EB72" i="46"/>
  <c r="DE125" i="45"/>
  <c r="EA72" i="46"/>
  <c r="DD125" i="45"/>
  <c r="DZ72" i="46"/>
  <c r="DC125" i="45"/>
  <c r="DY72" i="46"/>
  <c r="DB125" i="45"/>
  <c r="DX72" i="46"/>
  <c r="DA125" i="45"/>
  <c r="DW72" i="46"/>
  <c r="CZ125" i="45"/>
  <c r="DV72" i="46"/>
  <c r="CY125" i="45"/>
  <c r="DU72" i="46"/>
  <c r="CX125" i="45"/>
  <c r="DT72" i="46"/>
  <c r="CW125" i="45"/>
  <c r="DS72" i="46"/>
  <c r="CV125" i="45"/>
  <c r="DR72" i="46"/>
  <c r="CU125" i="45"/>
  <c r="DQ72" i="46"/>
  <c r="CT125" i="45"/>
  <c r="DP72" i="46"/>
  <c r="CS125" i="45"/>
  <c r="DO72" i="46"/>
  <c r="CR125" i="45"/>
  <c r="DN72" i="46"/>
  <c r="CQ125" i="45"/>
  <c r="DM72" i="46"/>
  <c r="CP125" i="45"/>
  <c r="DL72" i="46"/>
  <c r="CO125" i="45"/>
  <c r="DK72" i="46"/>
  <c r="CN125" i="45"/>
  <c r="DJ72" i="46"/>
  <c r="CM125" i="45"/>
  <c r="DI72" i="46"/>
  <c r="CL125" i="45"/>
  <c r="DH72" i="46"/>
  <c r="CK125" i="45"/>
  <c r="DG72" i="46"/>
  <c r="CJ125" i="45"/>
  <c r="DF72" i="46"/>
  <c r="CI125" i="45"/>
  <c r="DE72" i="46"/>
  <c r="CH125" i="45"/>
  <c r="DD72" i="46"/>
  <c r="CG125" i="45"/>
  <c r="DC72" i="46"/>
  <c r="CF125" i="45"/>
  <c r="DB72" i="46"/>
  <c r="CE125" i="45"/>
  <c r="DA72" i="46"/>
  <c r="CD125" i="45"/>
  <c r="CZ72" i="46"/>
  <c r="CC125" i="45"/>
  <c r="CY72" i="46"/>
  <c r="CB125" i="45"/>
  <c r="CX72" i="46"/>
  <c r="CA125" i="45"/>
  <c r="CW72" i="46"/>
  <c r="BZ125" i="45"/>
  <c r="CV72" i="46"/>
  <c r="BY125" i="45"/>
  <c r="CU72" i="46"/>
  <c r="BX125" i="45"/>
  <c r="CT72" i="46"/>
  <c r="BW125" i="45"/>
  <c r="CS72" i="46"/>
  <c r="BV125" i="45"/>
  <c r="CR72" i="46"/>
  <c r="BU125" i="45"/>
  <c r="CQ72" i="46"/>
  <c r="BT125" i="45"/>
  <c r="CP72" i="46"/>
  <c r="BS125" i="45"/>
  <c r="CO72" i="46"/>
  <c r="BR125" i="45"/>
  <c r="CN72" i="46"/>
  <c r="BQ125" i="45"/>
  <c r="CM72" i="46"/>
  <c r="BP125" i="45"/>
  <c r="CL72" i="46"/>
  <c r="BO125" i="45"/>
  <c r="CK72" i="46"/>
  <c r="BN125" i="45"/>
  <c r="CJ72" i="46"/>
  <c r="BM125" i="45"/>
  <c r="CI72" i="46"/>
  <c r="BL125" i="45"/>
  <c r="CH72" i="46"/>
  <c r="BK125" i="45"/>
  <c r="CG72" i="46"/>
  <c r="BJ125" i="45"/>
  <c r="CF72" i="46"/>
  <c r="BI125" i="45"/>
  <c r="CE72" i="46"/>
  <c r="BH125" i="45"/>
  <c r="CD72" i="46"/>
  <c r="BG125" i="45"/>
  <c r="CC72" i="46"/>
  <c r="BF125" i="45"/>
  <c r="CB72" i="46"/>
  <c r="CA72" i="46"/>
  <c r="BZ72" i="46"/>
  <c r="BY72" i="46"/>
  <c r="BX72" i="46"/>
  <c r="BW72" i="46"/>
  <c r="BV72" i="46"/>
  <c r="BU72" i="46"/>
  <c r="BT72" i="46"/>
  <c r="BS72" i="46"/>
  <c r="BR72" i="46"/>
  <c r="BQ72" i="46"/>
  <c r="BP72" i="46"/>
  <c r="BO72" i="46"/>
  <c r="BN72" i="46"/>
  <c r="BM72" i="46"/>
  <c r="BL72" i="46"/>
  <c r="BK72" i="46"/>
  <c r="BJ72" i="46"/>
  <c r="BI72" i="46"/>
  <c r="BH72" i="46"/>
  <c r="BG72" i="46"/>
  <c r="BF72" i="46"/>
  <c r="BE72" i="46"/>
  <c r="BD72" i="46"/>
  <c r="BC72" i="46"/>
  <c r="BB72" i="46"/>
  <c r="BA72" i="46"/>
  <c r="AZ72" i="46"/>
  <c r="AY72" i="46"/>
  <c r="AX72" i="46"/>
  <c r="AW72" i="46"/>
  <c r="AV72" i="46"/>
  <c r="AU72" i="46"/>
  <c r="AT72" i="46"/>
  <c r="AS72" i="46"/>
  <c r="AR72" i="46"/>
  <c r="AQ72" i="46"/>
  <c r="AP72" i="46"/>
  <c r="AO72" i="46"/>
  <c r="AN72" i="46"/>
  <c r="AM72" i="46"/>
  <c r="AL72" i="46"/>
  <c r="AK72" i="46"/>
  <c r="AJ72" i="46"/>
  <c r="AI72" i="46"/>
  <c r="AH72" i="46"/>
  <c r="AG72" i="46"/>
  <c r="AF72" i="46"/>
  <c r="AE72" i="46"/>
  <c r="AD72" i="46"/>
  <c r="AC72" i="46"/>
  <c r="AB72" i="46"/>
  <c r="AA72" i="46"/>
  <c r="Z72" i="46"/>
  <c r="M124" i="45"/>
  <c r="Q124" i="45"/>
  <c r="U124" i="45"/>
  <c r="Y124" i="45"/>
  <c r="AC124" i="45"/>
  <c r="AG124" i="45"/>
  <c r="AK124" i="45"/>
  <c r="AO124" i="45"/>
  <c r="AS124" i="45"/>
  <c r="AW124" i="45"/>
  <c r="BA124" i="45"/>
  <c r="BE124" i="45"/>
  <c r="GY124" i="45"/>
  <c r="HR71" i="46"/>
  <c r="L124" i="45"/>
  <c r="P124" i="45"/>
  <c r="T124" i="45"/>
  <c r="X124" i="45"/>
  <c r="AB124" i="45"/>
  <c r="AF124" i="45"/>
  <c r="AJ124" i="45"/>
  <c r="AN124" i="45"/>
  <c r="AR124" i="45"/>
  <c r="AV124" i="45"/>
  <c r="AZ124" i="45"/>
  <c r="BD124" i="45"/>
  <c r="GX124" i="45"/>
  <c r="HQ71" i="46"/>
  <c r="O124" i="45"/>
  <c r="S124" i="45"/>
  <c r="W124" i="45"/>
  <c r="AA124" i="45"/>
  <c r="AE124" i="45"/>
  <c r="AI124" i="45"/>
  <c r="AM124" i="45"/>
  <c r="AQ124" i="45"/>
  <c r="AU124" i="45"/>
  <c r="AY124" i="45"/>
  <c r="BC124" i="45"/>
  <c r="GW124" i="45"/>
  <c r="HP71" i="46"/>
  <c r="N124" i="45"/>
  <c r="R124" i="45"/>
  <c r="V124" i="45"/>
  <c r="Z124" i="45"/>
  <c r="AD124" i="45"/>
  <c r="AH124" i="45"/>
  <c r="AL124" i="45"/>
  <c r="AP124" i="45"/>
  <c r="AT124" i="45"/>
  <c r="AX124" i="45"/>
  <c r="BB124" i="45"/>
  <c r="GV124" i="45"/>
  <c r="HO71" i="46"/>
  <c r="GU124" i="45"/>
  <c r="HN71" i="46"/>
  <c r="GT124" i="45"/>
  <c r="HM71" i="46"/>
  <c r="GS124" i="45"/>
  <c r="HL71" i="46"/>
  <c r="GR124" i="45"/>
  <c r="HK71" i="46"/>
  <c r="GQ124" i="45"/>
  <c r="HJ71" i="46"/>
  <c r="GP124" i="45"/>
  <c r="HI71" i="46"/>
  <c r="GO124" i="45"/>
  <c r="HH71" i="46"/>
  <c r="GN124" i="45"/>
  <c r="HG71" i="46"/>
  <c r="GM124" i="45"/>
  <c r="HF71" i="46"/>
  <c r="GL124" i="45"/>
  <c r="HE71" i="46"/>
  <c r="GK124" i="45"/>
  <c r="HD71" i="46"/>
  <c r="GJ124" i="45"/>
  <c r="HC71" i="46"/>
  <c r="GI124" i="45"/>
  <c r="HB71" i="46"/>
  <c r="GH124" i="45"/>
  <c r="HA71" i="46"/>
  <c r="GG124" i="45"/>
  <c r="GZ71" i="46"/>
  <c r="GF124" i="45"/>
  <c r="GY71" i="46"/>
  <c r="GE124" i="45"/>
  <c r="GX71" i="46"/>
  <c r="GD124" i="45"/>
  <c r="GW71" i="46"/>
  <c r="GC124" i="45"/>
  <c r="GV71" i="46"/>
  <c r="GB124" i="45"/>
  <c r="GU71" i="46"/>
  <c r="GA124" i="45"/>
  <c r="GT71" i="46"/>
  <c r="FZ124" i="45"/>
  <c r="GS71" i="46"/>
  <c r="FY124" i="45"/>
  <c r="GR71" i="46"/>
  <c r="FX124" i="45"/>
  <c r="GQ71" i="46"/>
  <c r="FW124" i="45"/>
  <c r="GP71" i="46"/>
  <c r="FV124" i="45"/>
  <c r="GO71" i="46"/>
  <c r="FU124" i="45"/>
  <c r="GN71" i="46"/>
  <c r="FT124" i="45"/>
  <c r="GM71" i="46"/>
  <c r="FS124" i="45"/>
  <c r="GL71" i="46"/>
  <c r="FR124" i="45"/>
  <c r="GK71" i="46"/>
  <c r="FQ124" i="45"/>
  <c r="GJ71" i="46"/>
  <c r="FP124" i="45"/>
  <c r="GI71" i="46"/>
  <c r="FO124" i="45"/>
  <c r="GH71" i="46"/>
  <c r="FN124" i="45"/>
  <c r="GG71" i="46"/>
  <c r="FM124" i="45"/>
  <c r="GF71" i="46"/>
  <c r="FL124" i="45"/>
  <c r="GE71" i="46"/>
  <c r="FK124" i="45"/>
  <c r="GD71" i="46"/>
  <c r="FJ124" i="45"/>
  <c r="GC71" i="46"/>
  <c r="FI124" i="45"/>
  <c r="GB71" i="46"/>
  <c r="FH124" i="45"/>
  <c r="GA71" i="46"/>
  <c r="FG124" i="45"/>
  <c r="FZ71" i="46"/>
  <c r="FF124" i="45"/>
  <c r="FY71" i="46"/>
  <c r="FE124" i="45"/>
  <c r="FX71" i="46"/>
  <c r="FA124" i="45"/>
  <c r="FD124" i="45"/>
  <c r="FW71" i="46"/>
  <c r="EZ124" i="45"/>
  <c r="FC124" i="45"/>
  <c r="FV71" i="46"/>
  <c r="EY124" i="45"/>
  <c r="FB124" i="45"/>
  <c r="FU71" i="46"/>
  <c r="EX124" i="45"/>
  <c r="FT71" i="46"/>
  <c r="EW124" i="45"/>
  <c r="FS71" i="46"/>
  <c r="EV124" i="45"/>
  <c r="FR71" i="46"/>
  <c r="EU124" i="45"/>
  <c r="FQ71" i="46"/>
  <c r="ET124" i="45"/>
  <c r="FP71" i="46"/>
  <c r="ES124" i="45"/>
  <c r="FO71" i="46"/>
  <c r="ER124" i="45"/>
  <c r="FN71" i="46"/>
  <c r="EQ124" i="45"/>
  <c r="FM71" i="46"/>
  <c r="EP124" i="45"/>
  <c r="FL71" i="46"/>
  <c r="EO124" i="45"/>
  <c r="FK71" i="46"/>
  <c r="EN124" i="45"/>
  <c r="FJ71" i="46"/>
  <c r="EM124" i="45"/>
  <c r="FI71" i="46"/>
  <c r="EL124" i="45"/>
  <c r="FH71" i="46"/>
  <c r="EK124" i="45"/>
  <c r="FG71" i="46"/>
  <c r="EJ124" i="45"/>
  <c r="FF71" i="46"/>
  <c r="EI124" i="45"/>
  <c r="FE71" i="46"/>
  <c r="EH124" i="45"/>
  <c r="FD71" i="46"/>
  <c r="EG124" i="45"/>
  <c r="FC71" i="46"/>
  <c r="EF124" i="45"/>
  <c r="FB71" i="46"/>
  <c r="EE124" i="45"/>
  <c r="FA71" i="46"/>
  <c r="ED124" i="45"/>
  <c r="EZ71" i="46"/>
  <c r="EC124" i="45"/>
  <c r="EY71" i="46"/>
  <c r="EB124" i="45"/>
  <c r="EX71" i="46"/>
  <c r="EA124" i="45"/>
  <c r="EW71" i="46"/>
  <c r="DZ124" i="45"/>
  <c r="EV71" i="46"/>
  <c r="DY124" i="45"/>
  <c r="EU71" i="46"/>
  <c r="DX124" i="45"/>
  <c r="ET71" i="46"/>
  <c r="DW124" i="45"/>
  <c r="ES71" i="46"/>
  <c r="DV124" i="45"/>
  <c r="ER71" i="46"/>
  <c r="DU124" i="45"/>
  <c r="EQ71" i="46"/>
  <c r="DT124" i="45"/>
  <c r="EP71" i="46"/>
  <c r="DS124" i="45"/>
  <c r="EO71" i="46"/>
  <c r="DR124" i="45"/>
  <c r="EN71" i="46"/>
  <c r="DQ124" i="45"/>
  <c r="EM71" i="46"/>
  <c r="DP124" i="45"/>
  <c r="EL71" i="46"/>
  <c r="DO124" i="45"/>
  <c r="EK71" i="46"/>
  <c r="DN124" i="45"/>
  <c r="EJ71" i="46"/>
  <c r="DM124" i="45"/>
  <c r="EI71" i="46"/>
  <c r="DL124" i="45"/>
  <c r="EH71" i="46"/>
  <c r="DK124" i="45"/>
  <c r="EG71" i="46"/>
  <c r="DJ124" i="45"/>
  <c r="EF71" i="46"/>
  <c r="DI124" i="45"/>
  <c r="EE71" i="46"/>
  <c r="DH124" i="45"/>
  <c r="ED71" i="46"/>
  <c r="DG124" i="45"/>
  <c r="EC71" i="46"/>
  <c r="DF124" i="45"/>
  <c r="EB71" i="46"/>
  <c r="DE124" i="45"/>
  <c r="EA71" i="46"/>
  <c r="DD124" i="45"/>
  <c r="DZ71" i="46"/>
  <c r="DC124" i="45"/>
  <c r="DY71" i="46"/>
  <c r="DB124" i="45"/>
  <c r="DX71" i="46"/>
  <c r="DA124" i="45"/>
  <c r="DW71" i="46"/>
  <c r="CZ124" i="45"/>
  <c r="DV71" i="46"/>
  <c r="CY124" i="45"/>
  <c r="DU71" i="46"/>
  <c r="CX124" i="45"/>
  <c r="DT71" i="46"/>
  <c r="CW124" i="45"/>
  <c r="DS71" i="46"/>
  <c r="CV124" i="45"/>
  <c r="DR71" i="46"/>
  <c r="CU124" i="45"/>
  <c r="DQ71" i="46"/>
  <c r="CT124" i="45"/>
  <c r="DP71" i="46"/>
  <c r="CS124" i="45"/>
  <c r="DO71" i="46"/>
  <c r="CR124" i="45"/>
  <c r="DN71" i="46"/>
  <c r="CQ124" i="45"/>
  <c r="DM71" i="46"/>
  <c r="CP124" i="45"/>
  <c r="DL71" i="46"/>
  <c r="CO124" i="45"/>
  <c r="DK71" i="46"/>
  <c r="CN124" i="45"/>
  <c r="DJ71" i="46"/>
  <c r="CM124" i="45"/>
  <c r="DI71" i="46"/>
  <c r="CL124" i="45"/>
  <c r="DH71" i="46"/>
  <c r="CK124" i="45"/>
  <c r="DG71" i="46"/>
  <c r="CJ124" i="45"/>
  <c r="DF71" i="46"/>
  <c r="CI124" i="45"/>
  <c r="DE71" i="46"/>
  <c r="CH124" i="45"/>
  <c r="DD71" i="46"/>
  <c r="CG124" i="45"/>
  <c r="DC71" i="46"/>
  <c r="CF124" i="45"/>
  <c r="DB71" i="46"/>
  <c r="CE124" i="45"/>
  <c r="DA71" i="46"/>
  <c r="CD124" i="45"/>
  <c r="CZ71" i="46"/>
  <c r="CC124" i="45"/>
  <c r="CY71" i="46"/>
  <c r="CB124" i="45"/>
  <c r="CX71" i="46"/>
  <c r="CA124" i="45"/>
  <c r="CW71" i="46"/>
  <c r="BZ124" i="45"/>
  <c r="CV71" i="46"/>
  <c r="BY124" i="45"/>
  <c r="CU71" i="46"/>
  <c r="BX124" i="45"/>
  <c r="CT71" i="46"/>
  <c r="BW124" i="45"/>
  <c r="CS71" i="46"/>
  <c r="BV124" i="45"/>
  <c r="CR71" i="46"/>
  <c r="BU124" i="45"/>
  <c r="CQ71" i="46"/>
  <c r="BT124" i="45"/>
  <c r="CP71" i="46"/>
  <c r="BS124" i="45"/>
  <c r="CO71" i="46"/>
  <c r="BR124" i="45"/>
  <c r="CN71" i="46"/>
  <c r="BQ124" i="45"/>
  <c r="CM71" i="46"/>
  <c r="BP124" i="45"/>
  <c r="CL71" i="46"/>
  <c r="BO124" i="45"/>
  <c r="CK71" i="46"/>
  <c r="BN124" i="45"/>
  <c r="CJ71" i="46"/>
  <c r="BM124" i="45"/>
  <c r="CI71" i="46"/>
  <c r="BL124" i="45"/>
  <c r="CH71" i="46"/>
  <c r="BK124" i="45"/>
  <c r="CG71" i="46"/>
  <c r="BJ124" i="45"/>
  <c r="CF71" i="46"/>
  <c r="BI124" i="45"/>
  <c r="CE71" i="46"/>
  <c r="BH124" i="45"/>
  <c r="CD71" i="46"/>
  <c r="BG124" i="45"/>
  <c r="CC71" i="46"/>
  <c r="BF124" i="45"/>
  <c r="CB71" i="46"/>
  <c r="CA71" i="46"/>
  <c r="BZ71" i="46"/>
  <c r="BY71" i="46"/>
  <c r="BX71" i="46"/>
  <c r="BW71" i="46"/>
  <c r="BV71" i="46"/>
  <c r="BU71" i="46"/>
  <c r="BT71" i="46"/>
  <c r="BS71" i="46"/>
  <c r="BR71" i="46"/>
  <c r="BQ71" i="46"/>
  <c r="BP71" i="46"/>
  <c r="BO71" i="46"/>
  <c r="BN71" i="46"/>
  <c r="BM71" i="46"/>
  <c r="BL71" i="46"/>
  <c r="BK71" i="46"/>
  <c r="BJ71" i="46"/>
  <c r="BI71" i="46"/>
  <c r="BH71" i="46"/>
  <c r="BG71" i="46"/>
  <c r="BF71" i="46"/>
  <c r="BE71" i="46"/>
  <c r="BD71" i="46"/>
  <c r="BC71" i="46"/>
  <c r="BB71" i="46"/>
  <c r="BA71" i="46"/>
  <c r="AZ71" i="46"/>
  <c r="AY71" i="46"/>
  <c r="AX71" i="46"/>
  <c r="AW71" i="46"/>
  <c r="AV71" i="46"/>
  <c r="AU71" i="46"/>
  <c r="AT71" i="46"/>
  <c r="AS71" i="46"/>
  <c r="AR71" i="46"/>
  <c r="AQ71" i="46"/>
  <c r="AP71" i="46"/>
  <c r="AO71" i="46"/>
  <c r="AN71" i="46"/>
  <c r="AM71" i="46"/>
  <c r="AL71" i="46"/>
  <c r="AK71" i="46"/>
  <c r="AJ71" i="46"/>
  <c r="AI71" i="46"/>
  <c r="AH71" i="46"/>
  <c r="AG71" i="46"/>
  <c r="AF71" i="46"/>
  <c r="AE71" i="46"/>
  <c r="AD71" i="46"/>
  <c r="AC71" i="46"/>
  <c r="AB71" i="46"/>
  <c r="AA71" i="46"/>
  <c r="Z71" i="46"/>
  <c r="M123" i="45"/>
  <c r="Q123" i="45"/>
  <c r="U123" i="45"/>
  <c r="Y123" i="45"/>
  <c r="AC123" i="45"/>
  <c r="AG123" i="45"/>
  <c r="AK123" i="45"/>
  <c r="AO123" i="45"/>
  <c r="AS123" i="45"/>
  <c r="AW123" i="45"/>
  <c r="BA123" i="45"/>
  <c r="BE123" i="45"/>
  <c r="GY123" i="45"/>
  <c r="HR70" i="46"/>
  <c r="L123" i="45"/>
  <c r="P123" i="45"/>
  <c r="T123" i="45"/>
  <c r="X123" i="45"/>
  <c r="AB123" i="45"/>
  <c r="AF123" i="45"/>
  <c r="AJ123" i="45"/>
  <c r="AN123" i="45"/>
  <c r="AR123" i="45"/>
  <c r="AV123" i="45"/>
  <c r="AZ123" i="45"/>
  <c r="BD123" i="45"/>
  <c r="GX123" i="45"/>
  <c r="HQ70" i="46"/>
  <c r="O123" i="45"/>
  <c r="S123" i="45"/>
  <c r="W123" i="45"/>
  <c r="AA123" i="45"/>
  <c r="AE123" i="45"/>
  <c r="AI123" i="45"/>
  <c r="AM123" i="45"/>
  <c r="AQ123" i="45"/>
  <c r="AU123" i="45"/>
  <c r="AY123" i="45"/>
  <c r="BC123" i="45"/>
  <c r="GW123" i="45"/>
  <c r="HP70" i="46"/>
  <c r="N123" i="45"/>
  <c r="R123" i="45"/>
  <c r="V123" i="45"/>
  <c r="Z123" i="45"/>
  <c r="AD123" i="45"/>
  <c r="AH123" i="45"/>
  <c r="AL123" i="45"/>
  <c r="AP123" i="45"/>
  <c r="AT123" i="45"/>
  <c r="AX123" i="45"/>
  <c r="BB123" i="45"/>
  <c r="GV123" i="45"/>
  <c r="HO70" i="46"/>
  <c r="GU123" i="45"/>
  <c r="HN70" i="46"/>
  <c r="GT123" i="45"/>
  <c r="HM70" i="46"/>
  <c r="GS123" i="45"/>
  <c r="HL70" i="46"/>
  <c r="GR123" i="45"/>
  <c r="HK70" i="46"/>
  <c r="GQ123" i="45"/>
  <c r="HJ70" i="46"/>
  <c r="GP123" i="45"/>
  <c r="HI70" i="46"/>
  <c r="GO123" i="45"/>
  <c r="HH70" i="46"/>
  <c r="GN123" i="45"/>
  <c r="HG70" i="46"/>
  <c r="GM123" i="45"/>
  <c r="HF70" i="46"/>
  <c r="GL123" i="45"/>
  <c r="HE70" i="46"/>
  <c r="GK123" i="45"/>
  <c r="HD70" i="46"/>
  <c r="GJ123" i="45"/>
  <c r="HC70" i="46"/>
  <c r="GI123" i="45"/>
  <c r="HB70" i="46"/>
  <c r="GH123" i="45"/>
  <c r="HA70" i="46"/>
  <c r="GG123" i="45"/>
  <c r="GZ70" i="46"/>
  <c r="GF123" i="45"/>
  <c r="GY70" i="46"/>
  <c r="GE123" i="45"/>
  <c r="GX70" i="46"/>
  <c r="GD123" i="45"/>
  <c r="GW70" i="46"/>
  <c r="GC123" i="45"/>
  <c r="GV70" i="46"/>
  <c r="GB123" i="45"/>
  <c r="GU70" i="46"/>
  <c r="GA123" i="45"/>
  <c r="GT70" i="46"/>
  <c r="FZ123" i="45"/>
  <c r="GS70" i="46"/>
  <c r="FY123" i="45"/>
  <c r="GR70" i="46"/>
  <c r="FX123" i="45"/>
  <c r="GQ70" i="46"/>
  <c r="FW123" i="45"/>
  <c r="GP70" i="46"/>
  <c r="FV123" i="45"/>
  <c r="GO70" i="46"/>
  <c r="FU123" i="45"/>
  <c r="GN70" i="46"/>
  <c r="FT123" i="45"/>
  <c r="GM70" i="46"/>
  <c r="FS123" i="45"/>
  <c r="GL70" i="46"/>
  <c r="FR123" i="45"/>
  <c r="GK70" i="46"/>
  <c r="FQ123" i="45"/>
  <c r="GJ70" i="46"/>
  <c r="FP123" i="45"/>
  <c r="GI70" i="46"/>
  <c r="FO123" i="45"/>
  <c r="GH70" i="46"/>
  <c r="FN123" i="45"/>
  <c r="GG70" i="46"/>
  <c r="FM123" i="45"/>
  <c r="GF70" i="46"/>
  <c r="FL123" i="45"/>
  <c r="GE70" i="46"/>
  <c r="FK123" i="45"/>
  <c r="GD70" i="46"/>
  <c r="FJ123" i="45"/>
  <c r="GC70" i="46"/>
  <c r="FI123" i="45"/>
  <c r="GB70" i="46"/>
  <c r="FH123" i="45"/>
  <c r="GA70" i="46"/>
  <c r="FG123" i="45"/>
  <c r="FZ70" i="46"/>
  <c r="FF123" i="45"/>
  <c r="FY70" i="46"/>
  <c r="FE123" i="45"/>
  <c r="FX70" i="46"/>
  <c r="FA123" i="45"/>
  <c r="FD123" i="45"/>
  <c r="FW70" i="46"/>
  <c r="EZ123" i="45"/>
  <c r="FC123" i="45"/>
  <c r="FV70" i="46"/>
  <c r="EY123" i="45"/>
  <c r="FB123" i="45"/>
  <c r="FU70" i="46"/>
  <c r="EX123" i="45"/>
  <c r="FT70" i="46"/>
  <c r="EW123" i="45"/>
  <c r="FS70" i="46"/>
  <c r="EV123" i="45"/>
  <c r="FR70" i="46"/>
  <c r="EU123" i="45"/>
  <c r="FQ70" i="46"/>
  <c r="ET123" i="45"/>
  <c r="FP70" i="46"/>
  <c r="ES123" i="45"/>
  <c r="FO70" i="46"/>
  <c r="ER123" i="45"/>
  <c r="FN70" i="46"/>
  <c r="EQ123" i="45"/>
  <c r="FM70" i="46"/>
  <c r="EP123" i="45"/>
  <c r="FL70" i="46"/>
  <c r="EO123" i="45"/>
  <c r="FK70" i="46"/>
  <c r="EN123" i="45"/>
  <c r="FJ70" i="46"/>
  <c r="EM123" i="45"/>
  <c r="FI70" i="46"/>
  <c r="EL123" i="45"/>
  <c r="FH70" i="46"/>
  <c r="EK123" i="45"/>
  <c r="FG70" i="46"/>
  <c r="EJ123" i="45"/>
  <c r="FF70" i="46"/>
  <c r="EI123" i="45"/>
  <c r="FE70" i="46"/>
  <c r="EH123" i="45"/>
  <c r="FD70" i="46"/>
  <c r="EG123" i="45"/>
  <c r="FC70" i="46"/>
  <c r="EF123" i="45"/>
  <c r="FB70" i="46"/>
  <c r="EE123" i="45"/>
  <c r="FA70" i="46"/>
  <c r="ED123" i="45"/>
  <c r="EZ70" i="46"/>
  <c r="EC123" i="45"/>
  <c r="EY70" i="46"/>
  <c r="EB123" i="45"/>
  <c r="EX70" i="46"/>
  <c r="EA123" i="45"/>
  <c r="EW70" i="46"/>
  <c r="DZ123" i="45"/>
  <c r="EV70" i="46"/>
  <c r="DY123" i="45"/>
  <c r="EU70" i="46"/>
  <c r="DX123" i="45"/>
  <c r="ET70" i="46"/>
  <c r="DW123" i="45"/>
  <c r="ES70" i="46"/>
  <c r="DV123" i="45"/>
  <c r="ER70" i="46"/>
  <c r="DU123" i="45"/>
  <c r="EQ70" i="46"/>
  <c r="DT123" i="45"/>
  <c r="EP70" i="46"/>
  <c r="DS123" i="45"/>
  <c r="EO70" i="46"/>
  <c r="DR123" i="45"/>
  <c r="EN70" i="46"/>
  <c r="DQ123" i="45"/>
  <c r="EM70" i="46"/>
  <c r="DP123" i="45"/>
  <c r="EL70" i="46"/>
  <c r="DO123" i="45"/>
  <c r="EK70" i="46"/>
  <c r="DN123" i="45"/>
  <c r="EJ70" i="46"/>
  <c r="DM123" i="45"/>
  <c r="EI70" i="46"/>
  <c r="DL123" i="45"/>
  <c r="EH70" i="46"/>
  <c r="DK123" i="45"/>
  <c r="EG70" i="46"/>
  <c r="DJ123" i="45"/>
  <c r="EF70" i="46"/>
  <c r="DI123" i="45"/>
  <c r="EE70" i="46"/>
  <c r="DH123" i="45"/>
  <c r="ED70" i="46"/>
  <c r="DG123" i="45"/>
  <c r="EC70" i="46"/>
  <c r="DF123" i="45"/>
  <c r="EB70" i="46"/>
  <c r="DE123" i="45"/>
  <c r="EA70" i="46"/>
  <c r="DD123" i="45"/>
  <c r="DZ70" i="46"/>
  <c r="DC123" i="45"/>
  <c r="DY70" i="46"/>
  <c r="DB123" i="45"/>
  <c r="DX70" i="46"/>
  <c r="DA123" i="45"/>
  <c r="DW70" i="46"/>
  <c r="CZ123" i="45"/>
  <c r="DV70" i="46"/>
  <c r="CY123" i="45"/>
  <c r="DU70" i="46"/>
  <c r="CX123" i="45"/>
  <c r="DT70" i="46"/>
  <c r="CW123" i="45"/>
  <c r="DS70" i="46"/>
  <c r="CV123" i="45"/>
  <c r="DR70" i="46"/>
  <c r="CU123" i="45"/>
  <c r="DQ70" i="46"/>
  <c r="CT123" i="45"/>
  <c r="DP70" i="46"/>
  <c r="CS123" i="45"/>
  <c r="DO70" i="46"/>
  <c r="CR123" i="45"/>
  <c r="DN70" i="46"/>
  <c r="CQ123" i="45"/>
  <c r="DM70" i="46"/>
  <c r="CP123" i="45"/>
  <c r="DL70" i="46"/>
  <c r="CO123" i="45"/>
  <c r="DK70" i="46"/>
  <c r="CN123" i="45"/>
  <c r="DJ70" i="46"/>
  <c r="CM123" i="45"/>
  <c r="DI70" i="46"/>
  <c r="CL123" i="45"/>
  <c r="DH70" i="46"/>
  <c r="CK123" i="45"/>
  <c r="DG70" i="46"/>
  <c r="CJ123" i="45"/>
  <c r="DF70" i="46"/>
  <c r="CI123" i="45"/>
  <c r="DE70" i="46"/>
  <c r="CH123" i="45"/>
  <c r="DD70" i="46"/>
  <c r="CG123" i="45"/>
  <c r="DC70" i="46"/>
  <c r="CF123" i="45"/>
  <c r="DB70" i="46"/>
  <c r="CE123" i="45"/>
  <c r="DA70" i="46"/>
  <c r="CD123" i="45"/>
  <c r="CZ70" i="46"/>
  <c r="CC123" i="45"/>
  <c r="CY70" i="46"/>
  <c r="CB123" i="45"/>
  <c r="CX70" i="46"/>
  <c r="CA123" i="45"/>
  <c r="CW70" i="46"/>
  <c r="BZ123" i="45"/>
  <c r="CV70" i="46"/>
  <c r="BY123" i="45"/>
  <c r="CU70" i="46"/>
  <c r="BX123" i="45"/>
  <c r="CT70" i="46"/>
  <c r="BW123" i="45"/>
  <c r="CS70" i="46"/>
  <c r="BV123" i="45"/>
  <c r="CR70" i="46"/>
  <c r="BU123" i="45"/>
  <c r="CQ70" i="46"/>
  <c r="BT123" i="45"/>
  <c r="CP70" i="46"/>
  <c r="BS123" i="45"/>
  <c r="CO70" i="46"/>
  <c r="BR123" i="45"/>
  <c r="CN70" i="46"/>
  <c r="BQ123" i="45"/>
  <c r="CM70" i="46"/>
  <c r="BP123" i="45"/>
  <c r="CL70" i="46"/>
  <c r="BO123" i="45"/>
  <c r="CK70" i="46"/>
  <c r="BN123" i="45"/>
  <c r="CJ70" i="46"/>
  <c r="BM123" i="45"/>
  <c r="CI70" i="46"/>
  <c r="BL123" i="45"/>
  <c r="CH70" i="46"/>
  <c r="BK123" i="45"/>
  <c r="CG70" i="46"/>
  <c r="BJ123" i="45"/>
  <c r="CF70" i="46"/>
  <c r="BI123" i="45"/>
  <c r="CE70" i="46"/>
  <c r="BH123" i="45"/>
  <c r="CD70" i="46"/>
  <c r="BG123" i="45"/>
  <c r="CC70" i="46"/>
  <c r="BF123" i="45"/>
  <c r="CB70" i="46"/>
  <c r="CA70" i="46"/>
  <c r="BZ70" i="46"/>
  <c r="BY70" i="46"/>
  <c r="BX70" i="46"/>
  <c r="BW70" i="46"/>
  <c r="BV70" i="46"/>
  <c r="BU70" i="46"/>
  <c r="BT70" i="46"/>
  <c r="BS70" i="46"/>
  <c r="BR70" i="46"/>
  <c r="BQ70" i="46"/>
  <c r="BP70" i="46"/>
  <c r="BO70" i="46"/>
  <c r="BN70" i="46"/>
  <c r="BM70" i="46"/>
  <c r="BL70" i="46"/>
  <c r="BK70" i="46"/>
  <c r="BJ70" i="46"/>
  <c r="BI70" i="46"/>
  <c r="BH70" i="46"/>
  <c r="BG70" i="46"/>
  <c r="BF70" i="46"/>
  <c r="BE70" i="46"/>
  <c r="BD70" i="46"/>
  <c r="BC70" i="46"/>
  <c r="BB70" i="46"/>
  <c r="BA70" i="46"/>
  <c r="AZ70" i="46"/>
  <c r="AY70" i="46"/>
  <c r="AX70" i="46"/>
  <c r="AW70" i="46"/>
  <c r="AV70" i="46"/>
  <c r="AU70" i="46"/>
  <c r="AT70" i="46"/>
  <c r="AS70" i="46"/>
  <c r="AR70" i="46"/>
  <c r="AQ70" i="46"/>
  <c r="AP70" i="46"/>
  <c r="AO70" i="46"/>
  <c r="AN70" i="46"/>
  <c r="AM70" i="46"/>
  <c r="AL70" i="46"/>
  <c r="AK70" i="46"/>
  <c r="AJ70" i="46"/>
  <c r="AI70" i="46"/>
  <c r="AH70" i="46"/>
  <c r="AG70" i="46"/>
  <c r="AF70" i="46"/>
  <c r="AE70" i="46"/>
  <c r="AD70" i="46"/>
  <c r="AC70" i="46"/>
  <c r="AB70" i="46"/>
  <c r="AA70" i="46"/>
  <c r="Z70" i="46"/>
  <c r="M122" i="45"/>
  <c r="Q122" i="45"/>
  <c r="U122" i="45"/>
  <c r="Y122" i="45"/>
  <c r="AC122" i="45"/>
  <c r="AG122" i="45"/>
  <c r="AK122" i="45"/>
  <c r="AO122" i="45"/>
  <c r="AS122" i="45"/>
  <c r="AW122" i="45"/>
  <c r="BA122" i="45"/>
  <c r="BE122" i="45"/>
  <c r="GY122" i="45"/>
  <c r="HR69" i="46"/>
  <c r="L122" i="45"/>
  <c r="P122" i="45"/>
  <c r="T122" i="45"/>
  <c r="X122" i="45"/>
  <c r="AB122" i="45"/>
  <c r="AF122" i="45"/>
  <c r="AJ122" i="45"/>
  <c r="AN122" i="45"/>
  <c r="AR122" i="45"/>
  <c r="AV122" i="45"/>
  <c r="AZ122" i="45"/>
  <c r="BD122" i="45"/>
  <c r="GX122" i="45"/>
  <c r="HQ69" i="46"/>
  <c r="O122" i="45"/>
  <c r="S122" i="45"/>
  <c r="W122" i="45"/>
  <c r="AA122" i="45"/>
  <c r="AE122" i="45"/>
  <c r="AI122" i="45"/>
  <c r="AM122" i="45"/>
  <c r="AQ122" i="45"/>
  <c r="AU122" i="45"/>
  <c r="AY122" i="45"/>
  <c r="BC122" i="45"/>
  <c r="GW122" i="45"/>
  <c r="HP69" i="46"/>
  <c r="N122" i="45"/>
  <c r="R122" i="45"/>
  <c r="V122" i="45"/>
  <c r="Z122" i="45"/>
  <c r="AD122" i="45"/>
  <c r="AH122" i="45"/>
  <c r="AL122" i="45"/>
  <c r="AP122" i="45"/>
  <c r="AT122" i="45"/>
  <c r="AX122" i="45"/>
  <c r="BB122" i="45"/>
  <c r="GV122" i="45"/>
  <c r="HO69" i="46"/>
  <c r="GU122" i="45"/>
  <c r="HN69" i="46"/>
  <c r="GT122" i="45"/>
  <c r="HM69" i="46"/>
  <c r="GS122" i="45"/>
  <c r="HL69" i="46"/>
  <c r="GR122" i="45"/>
  <c r="HK69" i="46"/>
  <c r="GQ122" i="45"/>
  <c r="HJ69" i="46"/>
  <c r="GP122" i="45"/>
  <c r="HI69" i="46"/>
  <c r="GO122" i="45"/>
  <c r="HH69" i="46"/>
  <c r="GN122" i="45"/>
  <c r="HG69" i="46"/>
  <c r="GM122" i="45"/>
  <c r="HF69" i="46"/>
  <c r="GL122" i="45"/>
  <c r="HE69" i="46"/>
  <c r="GK122" i="45"/>
  <c r="HD69" i="46"/>
  <c r="GJ122" i="45"/>
  <c r="HC69" i="46"/>
  <c r="GI122" i="45"/>
  <c r="HB69" i="46"/>
  <c r="GH122" i="45"/>
  <c r="HA69" i="46"/>
  <c r="GG122" i="45"/>
  <c r="GZ69" i="46"/>
  <c r="GF122" i="45"/>
  <c r="GY69" i="46"/>
  <c r="GE122" i="45"/>
  <c r="GX69" i="46"/>
  <c r="GD122" i="45"/>
  <c r="GW69" i="46"/>
  <c r="GC122" i="45"/>
  <c r="GV69" i="46"/>
  <c r="GB122" i="45"/>
  <c r="GU69" i="46"/>
  <c r="GA122" i="45"/>
  <c r="GT69" i="46"/>
  <c r="FZ122" i="45"/>
  <c r="GS69" i="46"/>
  <c r="FY122" i="45"/>
  <c r="GR69" i="46"/>
  <c r="FX122" i="45"/>
  <c r="GQ69" i="46"/>
  <c r="FW122" i="45"/>
  <c r="GP69" i="46"/>
  <c r="FV122" i="45"/>
  <c r="GO69" i="46"/>
  <c r="FU122" i="45"/>
  <c r="GN69" i="46"/>
  <c r="FT122" i="45"/>
  <c r="GM69" i="46"/>
  <c r="FS122" i="45"/>
  <c r="GL69" i="46"/>
  <c r="FR122" i="45"/>
  <c r="GK69" i="46"/>
  <c r="FQ122" i="45"/>
  <c r="GJ69" i="46"/>
  <c r="FP122" i="45"/>
  <c r="GI69" i="46"/>
  <c r="FO122" i="45"/>
  <c r="GH69" i="46"/>
  <c r="FN122" i="45"/>
  <c r="GG69" i="46"/>
  <c r="FM122" i="45"/>
  <c r="GF69" i="46"/>
  <c r="FL122" i="45"/>
  <c r="GE69" i="46"/>
  <c r="FK122" i="45"/>
  <c r="GD69" i="46"/>
  <c r="FJ122" i="45"/>
  <c r="GC69" i="46"/>
  <c r="FI122" i="45"/>
  <c r="GB69" i="46"/>
  <c r="FH122" i="45"/>
  <c r="GA69" i="46"/>
  <c r="FG122" i="45"/>
  <c r="FZ69" i="46"/>
  <c r="FF122" i="45"/>
  <c r="FY69" i="46"/>
  <c r="FE122" i="45"/>
  <c r="FX69" i="46"/>
  <c r="FA122" i="45"/>
  <c r="FD122" i="45"/>
  <c r="FW69" i="46"/>
  <c r="EZ122" i="45"/>
  <c r="FC122" i="45"/>
  <c r="FV69" i="46"/>
  <c r="EY122" i="45"/>
  <c r="FB122" i="45"/>
  <c r="FU69" i="46"/>
  <c r="EX122" i="45"/>
  <c r="FT69" i="46"/>
  <c r="EW122" i="45"/>
  <c r="FS69" i="46"/>
  <c r="EV122" i="45"/>
  <c r="FR69" i="46"/>
  <c r="EU122" i="45"/>
  <c r="FQ69" i="46"/>
  <c r="ET122" i="45"/>
  <c r="FP69" i="46"/>
  <c r="ES122" i="45"/>
  <c r="FO69" i="46"/>
  <c r="ER122" i="45"/>
  <c r="FN69" i="46"/>
  <c r="EQ122" i="45"/>
  <c r="FM69" i="46"/>
  <c r="EP122" i="45"/>
  <c r="FL69" i="46"/>
  <c r="EO122" i="45"/>
  <c r="FK69" i="46"/>
  <c r="EN122" i="45"/>
  <c r="FJ69" i="46"/>
  <c r="EM122" i="45"/>
  <c r="FI69" i="46"/>
  <c r="EL122" i="45"/>
  <c r="FH69" i="46"/>
  <c r="EK122" i="45"/>
  <c r="FG69" i="46"/>
  <c r="EJ122" i="45"/>
  <c r="FF69" i="46"/>
  <c r="EI122" i="45"/>
  <c r="FE69" i="46"/>
  <c r="EH122" i="45"/>
  <c r="FD69" i="46"/>
  <c r="EG122" i="45"/>
  <c r="FC69" i="46"/>
  <c r="EF122" i="45"/>
  <c r="FB69" i="46"/>
  <c r="EE122" i="45"/>
  <c r="FA69" i="46"/>
  <c r="ED122" i="45"/>
  <c r="EZ69" i="46"/>
  <c r="EC122" i="45"/>
  <c r="EY69" i="46"/>
  <c r="EB122" i="45"/>
  <c r="EX69" i="46"/>
  <c r="EA122" i="45"/>
  <c r="EW69" i="46"/>
  <c r="DZ122" i="45"/>
  <c r="EV69" i="46"/>
  <c r="DY122" i="45"/>
  <c r="EU69" i="46"/>
  <c r="DX122" i="45"/>
  <c r="ET69" i="46"/>
  <c r="DW122" i="45"/>
  <c r="ES69" i="46"/>
  <c r="DV122" i="45"/>
  <c r="ER69" i="46"/>
  <c r="DU122" i="45"/>
  <c r="EQ69" i="46"/>
  <c r="DT122" i="45"/>
  <c r="EP69" i="46"/>
  <c r="DS122" i="45"/>
  <c r="EO69" i="46"/>
  <c r="DR122" i="45"/>
  <c r="EN69" i="46"/>
  <c r="DQ122" i="45"/>
  <c r="EM69" i="46"/>
  <c r="DP122" i="45"/>
  <c r="EL69" i="46"/>
  <c r="DO122" i="45"/>
  <c r="EK69" i="46"/>
  <c r="DN122" i="45"/>
  <c r="EJ69" i="46"/>
  <c r="DM122" i="45"/>
  <c r="EI69" i="46"/>
  <c r="DL122" i="45"/>
  <c r="EH69" i="46"/>
  <c r="DK122" i="45"/>
  <c r="EG69" i="46"/>
  <c r="DJ122" i="45"/>
  <c r="EF69" i="46"/>
  <c r="DI122" i="45"/>
  <c r="EE69" i="46"/>
  <c r="DH122" i="45"/>
  <c r="ED69" i="46"/>
  <c r="DG122" i="45"/>
  <c r="EC69" i="46"/>
  <c r="DF122" i="45"/>
  <c r="EB69" i="46"/>
  <c r="DE122" i="45"/>
  <c r="EA69" i="46"/>
  <c r="DD122" i="45"/>
  <c r="DZ69" i="46"/>
  <c r="DC122" i="45"/>
  <c r="DY69" i="46"/>
  <c r="DB122" i="45"/>
  <c r="DX69" i="46"/>
  <c r="DA122" i="45"/>
  <c r="DW69" i="46"/>
  <c r="CZ122" i="45"/>
  <c r="DV69" i="46"/>
  <c r="CY122" i="45"/>
  <c r="DU69" i="46"/>
  <c r="CX122" i="45"/>
  <c r="DT69" i="46"/>
  <c r="CW122" i="45"/>
  <c r="DS69" i="46"/>
  <c r="CV122" i="45"/>
  <c r="DR69" i="46"/>
  <c r="CU122" i="45"/>
  <c r="DQ69" i="46"/>
  <c r="CT122" i="45"/>
  <c r="DP69" i="46"/>
  <c r="CS122" i="45"/>
  <c r="DO69" i="46"/>
  <c r="CR122" i="45"/>
  <c r="DN69" i="46"/>
  <c r="CQ122" i="45"/>
  <c r="DM69" i="46"/>
  <c r="CP122" i="45"/>
  <c r="DL69" i="46"/>
  <c r="CO122" i="45"/>
  <c r="DK69" i="46"/>
  <c r="CN122" i="45"/>
  <c r="DJ69" i="46"/>
  <c r="CM122" i="45"/>
  <c r="DI69" i="46"/>
  <c r="CL122" i="45"/>
  <c r="DH69" i="46"/>
  <c r="CK122" i="45"/>
  <c r="DG69" i="46"/>
  <c r="CJ122" i="45"/>
  <c r="DF69" i="46"/>
  <c r="CI122" i="45"/>
  <c r="DE69" i="46"/>
  <c r="CH122" i="45"/>
  <c r="DD69" i="46"/>
  <c r="CG122" i="45"/>
  <c r="DC69" i="46"/>
  <c r="CF122" i="45"/>
  <c r="DB69" i="46"/>
  <c r="CE122" i="45"/>
  <c r="DA69" i="46"/>
  <c r="CD122" i="45"/>
  <c r="CZ69" i="46"/>
  <c r="CC122" i="45"/>
  <c r="CY69" i="46"/>
  <c r="CB122" i="45"/>
  <c r="CX69" i="46"/>
  <c r="CA122" i="45"/>
  <c r="CW69" i="46"/>
  <c r="BZ122" i="45"/>
  <c r="CV69" i="46"/>
  <c r="BY122" i="45"/>
  <c r="CU69" i="46"/>
  <c r="BX122" i="45"/>
  <c r="CT69" i="46"/>
  <c r="BW122" i="45"/>
  <c r="CS69" i="46"/>
  <c r="BV122" i="45"/>
  <c r="CR69" i="46"/>
  <c r="BU122" i="45"/>
  <c r="CQ69" i="46"/>
  <c r="BT122" i="45"/>
  <c r="CP69" i="46"/>
  <c r="BS122" i="45"/>
  <c r="CO69" i="46"/>
  <c r="BR122" i="45"/>
  <c r="CN69" i="46"/>
  <c r="BQ122" i="45"/>
  <c r="CM69" i="46"/>
  <c r="BP122" i="45"/>
  <c r="CL69" i="46"/>
  <c r="BO122" i="45"/>
  <c r="CK69" i="46"/>
  <c r="BN122" i="45"/>
  <c r="CJ69" i="46"/>
  <c r="BM122" i="45"/>
  <c r="CI69" i="46"/>
  <c r="BL122" i="45"/>
  <c r="CH69" i="46"/>
  <c r="BK122" i="45"/>
  <c r="CG69" i="46"/>
  <c r="BJ122" i="45"/>
  <c r="CF69" i="46"/>
  <c r="BI122" i="45"/>
  <c r="CE69" i="46"/>
  <c r="BH122" i="45"/>
  <c r="CD69" i="46"/>
  <c r="BG122" i="45"/>
  <c r="CC69" i="46"/>
  <c r="BF122" i="45"/>
  <c r="CB69" i="46"/>
  <c r="CA69" i="46"/>
  <c r="BZ69" i="46"/>
  <c r="BY69" i="46"/>
  <c r="BX69" i="46"/>
  <c r="BW69" i="46"/>
  <c r="BV69" i="46"/>
  <c r="BU69" i="46"/>
  <c r="BT69" i="46"/>
  <c r="BS69" i="46"/>
  <c r="BR69" i="46"/>
  <c r="BQ69" i="46"/>
  <c r="BP69" i="46"/>
  <c r="BO69" i="46"/>
  <c r="BN69" i="46"/>
  <c r="BM69" i="46"/>
  <c r="BL69" i="46"/>
  <c r="BK69" i="46"/>
  <c r="BJ69" i="46"/>
  <c r="BI69" i="46"/>
  <c r="BH69" i="46"/>
  <c r="BG69" i="46"/>
  <c r="BF69" i="46"/>
  <c r="BE69" i="46"/>
  <c r="BD69" i="46"/>
  <c r="BC69" i="46"/>
  <c r="BB69" i="46"/>
  <c r="BA69" i="46"/>
  <c r="AZ69" i="46"/>
  <c r="AY69" i="46"/>
  <c r="AX69" i="46"/>
  <c r="AW69" i="46"/>
  <c r="AV69" i="46"/>
  <c r="AU69" i="46"/>
  <c r="AT69" i="46"/>
  <c r="AS69" i="46"/>
  <c r="AR69" i="46"/>
  <c r="AQ69" i="46"/>
  <c r="AP69" i="46"/>
  <c r="AO69" i="46"/>
  <c r="AN69" i="46"/>
  <c r="AM69" i="46"/>
  <c r="AL69" i="46"/>
  <c r="AK69" i="46"/>
  <c r="AJ69" i="46"/>
  <c r="AI69" i="46"/>
  <c r="AH69" i="46"/>
  <c r="AG69" i="46"/>
  <c r="AF69" i="46"/>
  <c r="AE69" i="46"/>
  <c r="AD69" i="46"/>
  <c r="AC69" i="46"/>
  <c r="AB69" i="46"/>
  <c r="AA69" i="46"/>
  <c r="Z69" i="46"/>
  <c r="M121" i="45"/>
  <c r="Q121" i="45"/>
  <c r="U121" i="45"/>
  <c r="Y121" i="45"/>
  <c r="AC121" i="45"/>
  <c r="AG121" i="45"/>
  <c r="AK121" i="45"/>
  <c r="AO121" i="45"/>
  <c r="AS121" i="45"/>
  <c r="AW121" i="45"/>
  <c r="BA121" i="45"/>
  <c r="BE121" i="45"/>
  <c r="GY121" i="45"/>
  <c r="HR68" i="46"/>
  <c r="L121" i="45"/>
  <c r="P121" i="45"/>
  <c r="T121" i="45"/>
  <c r="X121" i="45"/>
  <c r="AB121" i="45"/>
  <c r="AF121" i="45"/>
  <c r="AJ121" i="45"/>
  <c r="AN121" i="45"/>
  <c r="AR121" i="45"/>
  <c r="AV121" i="45"/>
  <c r="AZ121" i="45"/>
  <c r="BD121" i="45"/>
  <c r="GX121" i="45"/>
  <c r="HQ68" i="46"/>
  <c r="O121" i="45"/>
  <c r="S121" i="45"/>
  <c r="W121" i="45"/>
  <c r="AA121" i="45"/>
  <c r="AE121" i="45"/>
  <c r="AI121" i="45"/>
  <c r="AM121" i="45"/>
  <c r="AQ121" i="45"/>
  <c r="AU121" i="45"/>
  <c r="AY121" i="45"/>
  <c r="BC121" i="45"/>
  <c r="GW121" i="45"/>
  <c r="HP68" i="46"/>
  <c r="N121" i="45"/>
  <c r="R121" i="45"/>
  <c r="V121" i="45"/>
  <c r="Z121" i="45"/>
  <c r="AD121" i="45"/>
  <c r="AH121" i="45"/>
  <c r="AL121" i="45"/>
  <c r="AP121" i="45"/>
  <c r="AT121" i="45"/>
  <c r="AX121" i="45"/>
  <c r="BB121" i="45"/>
  <c r="GV121" i="45"/>
  <c r="HO68" i="46"/>
  <c r="GU121" i="45"/>
  <c r="HN68" i="46"/>
  <c r="GT121" i="45"/>
  <c r="HM68" i="46"/>
  <c r="GS121" i="45"/>
  <c r="HL68" i="46"/>
  <c r="GR121" i="45"/>
  <c r="HK68" i="46"/>
  <c r="GQ121" i="45"/>
  <c r="HJ68" i="46"/>
  <c r="GP121" i="45"/>
  <c r="HI68" i="46"/>
  <c r="GO121" i="45"/>
  <c r="HH68" i="46"/>
  <c r="GN121" i="45"/>
  <c r="HG68" i="46"/>
  <c r="GM121" i="45"/>
  <c r="HF68" i="46"/>
  <c r="GL121" i="45"/>
  <c r="HE68" i="46"/>
  <c r="GK121" i="45"/>
  <c r="HD68" i="46"/>
  <c r="GJ121" i="45"/>
  <c r="HC68" i="46"/>
  <c r="GI121" i="45"/>
  <c r="HB68" i="46"/>
  <c r="GH121" i="45"/>
  <c r="HA68" i="46"/>
  <c r="GG121" i="45"/>
  <c r="GZ68" i="46"/>
  <c r="GF121" i="45"/>
  <c r="GY68" i="46"/>
  <c r="GE121" i="45"/>
  <c r="GX68" i="46"/>
  <c r="GD121" i="45"/>
  <c r="GW68" i="46"/>
  <c r="GC121" i="45"/>
  <c r="GV68" i="46"/>
  <c r="GB121" i="45"/>
  <c r="GU68" i="46"/>
  <c r="GA121" i="45"/>
  <c r="GT68" i="46"/>
  <c r="FZ121" i="45"/>
  <c r="GS68" i="46"/>
  <c r="FY121" i="45"/>
  <c r="GR68" i="46"/>
  <c r="FX121" i="45"/>
  <c r="GQ68" i="46"/>
  <c r="FW121" i="45"/>
  <c r="GP68" i="46"/>
  <c r="FV121" i="45"/>
  <c r="GO68" i="46"/>
  <c r="FU121" i="45"/>
  <c r="GN68" i="46"/>
  <c r="FT121" i="45"/>
  <c r="GM68" i="46"/>
  <c r="FS121" i="45"/>
  <c r="GL68" i="46"/>
  <c r="FR121" i="45"/>
  <c r="GK68" i="46"/>
  <c r="FQ121" i="45"/>
  <c r="GJ68" i="46"/>
  <c r="FP121" i="45"/>
  <c r="GI68" i="46"/>
  <c r="FO121" i="45"/>
  <c r="GH68" i="46"/>
  <c r="FN121" i="45"/>
  <c r="GG68" i="46"/>
  <c r="FM121" i="45"/>
  <c r="GF68" i="46"/>
  <c r="FL121" i="45"/>
  <c r="GE68" i="46"/>
  <c r="FK121" i="45"/>
  <c r="GD68" i="46"/>
  <c r="FJ121" i="45"/>
  <c r="GC68" i="46"/>
  <c r="FI121" i="45"/>
  <c r="GB68" i="46"/>
  <c r="FH121" i="45"/>
  <c r="GA68" i="46"/>
  <c r="FG121" i="45"/>
  <c r="FZ68" i="46"/>
  <c r="FF121" i="45"/>
  <c r="FY68" i="46"/>
  <c r="FE121" i="45"/>
  <c r="FX68" i="46"/>
  <c r="FA121" i="45"/>
  <c r="FD121" i="45"/>
  <c r="FW68" i="46"/>
  <c r="EZ121" i="45"/>
  <c r="FC121" i="45"/>
  <c r="FV68" i="46"/>
  <c r="EY121" i="45"/>
  <c r="FB121" i="45"/>
  <c r="FU68" i="46"/>
  <c r="EX121" i="45"/>
  <c r="FT68" i="46"/>
  <c r="EW121" i="45"/>
  <c r="FS68" i="46"/>
  <c r="EV121" i="45"/>
  <c r="FR68" i="46"/>
  <c r="EU121" i="45"/>
  <c r="FQ68" i="46"/>
  <c r="ET121" i="45"/>
  <c r="FP68" i="46"/>
  <c r="ES121" i="45"/>
  <c r="FO68" i="46"/>
  <c r="ER121" i="45"/>
  <c r="FN68" i="46"/>
  <c r="EQ121" i="45"/>
  <c r="FM68" i="46"/>
  <c r="EP121" i="45"/>
  <c r="FL68" i="46"/>
  <c r="EO121" i="45"/>
  <c r="FK68" i="46"/>
  <c r="EN121" i="45"/>
  <c r="FJ68" i="46"/>
  <c r="EM121" i="45"/>
  <c r="FI68" i="46"/>
  <c r="EL121" i="45"/>
  <c r="FH68" i="46"/>
  <c r="EK121" i="45"/>
  <c r="FG68" i="46"/>
  <c r="EJ121" i="45"/>
  <c r="FF68" i="46"/>
  <c r="EI121" i="45"/>
  <c r="FE68" i="46"/>
  <c r="EH121" i="45"/>
  <c r="FD68" i="46"/>
  <c r="EG121" i="45"/>
  <c r="FC68" i="46"/>
  <c r="EF121" i="45"/>
  <c r="FB68" i="46"/>
  <c r="EE121" i="45"/>
  <c r="FA68" i="46"/>
  <c r="ED121" i="45"/>
  <c r="EZ68" i="46"/>
  <c r="EC121" i="45"/>
  <c r="EY68" i="46"/>
  <c r="EB121" i="45"/>
  <c r="EX68" i="46"/>
  <c r="EA121" i="45"/>
  <c r="EW68" i="46"/>
  <c r="DZ121" i="45"/>
  <c r="EV68" i="46"/>
  <c r="DY121" i="45"/>
  <c r="EU68" i="46"/>
  <c r="DX121" i="45"/>
  <c r="ET68" i="46"/>
  <c r="DW121" i="45"/>
  <c r="ES68" i="46"/>
  <c r="DV121" i="45"/>
  <c r="ER68" i="46"/>
  <c r="DU121" i="45"/>
  <c r="EQ68" i="46"/>
  <c r="DT121" i="45"/>
  <c r="EP68" i="46"/>
  <c r="DS121" i="45"/>
  <c r="EO68" i="46"/>
  <c r="DR121" i="45"/>
  <c r="EN68" i="46"/>
  <c r="DQ121" i="45"/>
  <c r="EM68" i="46"/>
  <c r="DP121" i="45"/>
  <c r="EL68" i="46"/>
  <c r="DO121" i="45"/>
  <c r="EK68" i="46"/>
  <c r="DN121" i="45"/>
  <c r="EJ68" i="46"/>
  <c r="DM121" i="45"/>
  <c r="EI68" i="46"/>
  <c r="DL121" i="45"/>
  <c r="EH68" i="46"/>
  <c r="DK121" i="45"/>
  <c r="EG68" i="46"/>
  <c r="DJ121" i="45"/>
  <c r="EF68" i="46"/>
  <c r="DI121" i="45"/>
  <c r="EE68" i="46"/>
  <c r="DH121" i="45"/>
  <c r="ED68" i="46"/>
  <c r="DG121" i="45"/>
  <c r="EC68" i="46"/>
  <c r="DF121" i="45"/>
  <c r="EB68" i="46"/>
  <c r="DE121" i="45"/>
  <c r="EA68" i="46"/>
  <c r="DD121" i="45"/>
  <c r="DZ68" i="46"/>
  <c r="DC121" i="45"/>
  <c r="DY68" i="46"/>
  <c r="DB121" i="45"/>
  <c r="DX68" i="46"/>
  <c r="DA121" i="45"/>
  <c r="DW68" i="46"/>
  <c r="CZ121" i="45"/>
  <c r="DV68" i="46"/>
  <c r="CY121" i="45"/>
  <c r="DU68" i="46"/>
  <c r="CX121" i="45"/>
  <c r="DT68" i="46"/>
  <c r="CW121" i="45"/>
  <c r="DS68" i="46"/>
  <c r="CV121" i="45"/>
  <c r="DR68" i="46"/>
  <c r="CU121" i="45"/>
  <c r="DQ68" i="46"/>
  <c r="CT121" i="45"/>
  <c r="DP68" i="46"/>
  <c r="CS121" i="45"/>
  <c r="DO68" i="46"/>
  <c r="CR121" i="45"/>
  <c r="DN68" i="46"/>
  <c r="CQ121" i="45"/>
  <c r="DM68" i="46"/>
  <c r="CP121" i="45"/>
  <c r="DL68" i="46"/>
  <c r="CO121" i="45"/>
  <c r="DK68" i="46"/>
  <c r="CN121" i="45"/>
  <c r="DJ68" i="46"/>
  <c r="CM121" i="45"/>
  <c r="DI68" i="46"/>
  <c r="CL121" i="45"/>
  <c r="DH68" i="46"/>
  <c r="CK121" i="45"/>
  <c r="DG68" i="46"/>
  <c r="CJ121" i="45"/>
  <c r="DF68" i="46"/>
  <c r="CI121" i="45"/>
  <c r="DE68" i="46"/>
  <c r="CH121" i="45"/>
  <c r="DD68" i="46"/>
  <c r="CG121" i="45"/>
  <c r="DC68" i="46"/>
  <c r="CF121" i="45"/>
  <c r="DB68" i="46"/>
  <c r="CE121" i="45"/>
  <c r="DA68" i="46"/>
  <c r="CD121" i="45"/>
  <c r="CZ68" i="46"/>
  <c r="CC121" i="45"/>
  <c r="CY68" i="46"/>
  <c r="CB121" i="45"/>
  <c r="CX68" i="46"/>
  <c r="CA121" i="45"/>
  <c r="CW68" i="46"/>
  <c r="BZ121" i="45"/>
  <c r="CV68" i="46"/>
  <c r="BY121" i="45"/>
  <c r="CU68" i="46"/>
  <c r="BX121" i="45"/>
  <c r="CT68" i="46"/>
  <c r="BW121" i="45"/>
  <c r="CS68" i="46"/>
  <c r="BV121" i="45"/>
  <c r="CR68" i="46"/>
  <c r="BU121" i="45"/>
  <c r="CQ68" i="46"/>
  <c r="BT121" i="45"/>
  <c r="CP68" i="46"/>
  <c r="BS121" i="45"/>
  <c r="CO68" i="46"/>
  <c r="BR121" i="45"/>
  <c r="CN68" i="46"/>
  <c r="BQ121" i="45"/>
  <c r="CM68" i="46"/>
  <c r="BP121" i="45"/>
  <c r="CL68" i="46"/>
  <c r="BO121" i="45"/>
  <c r="CK68" i="46"/>
  <c r="BN121" i="45"/>
  <c r="CJ68" i="46"/>
  <c r="BM121" i="45"/>
  <c r="CI68" i="46"/>
  <c r="BL121" i="45"/>
  <c r="CH68" i="46"/>
  <c r="BK121" i="45"/>
  <c r="CG68" i="46"/>
  <c r="BJ121" i="45"/>
  <c r="CF68" i="46"/>
  <c r="BI121" i="45"/>
  <c r="CE68" i="46"/>
  <c r="BH121" i="45"/>
  <c r="CD68" i="46"/>
  <c r="BG121" i="45"/>
  <c r="CC68" i="46"/>
  <c r="BF121" i="45"/>
  <c r="CB68" i="46"/>
  <c r="CA68" i="46"/>
  <c r="BZ68" i="46"/>
  <c r="BY68" i="46"/>
  <c r="BX68" i="46"/>
  <c r="BW68" i="46"/>
  <c r="BV68" i="46"/>
  <c r="BU68" i="46"/>
  <c r="BT68" i="46"/>
  <c r="BS68" i="46"/>
  <c r="BR68" i="46"/>
  <c r="BQ68" i="46"/>
  <c r="BP68" i="46"/>
  <c r="BO68" i="46"/>
  <c r="BN68" i="46"/>
  <c r="BM68" i="46"/>
  <c r="BL68" i="46"/>
  <c r="BK68" i="46"/>
  <c r="BJ68" i="46"/>
  <c r="BI68" i="46"/>
  <c r="BH68" i="46"/>
  <c r="BG68" i="46"/>
  <c r="BF68" i="46"/>
  <c r="BE68" i="46"/>
  <c r="BD68" i="46"/>
  <c r="BC68" i="46"/>
  <c r="BB68" i="46"/>
  <c r="BA68" i="46"/>
  <c r="AZ68" i="46"/>
  <c r="AY68" i="46"/>
  <c r="AX68" i="46"/>
  <c r="AW68" i="46"/>
  <c r="AV68" i="46"/>
  <c r="AU68" i="46"/>
  <c r="AT68" i="46"/>
  <c r="AS68" i="46"/>
  <c r="AR68" i="46"/>
  <c r="AQ68" i="46"/>
  <c r="AP68" i="46"/>
  <c r="AO68" i="46"/>
  <c r="AN68" i="46"/>
  <c r="AM68" i="46"/>
  <c r="AL68" i="46"/>
  <c r="AK68" i="46"/>
  <c r="AJ68" i="46"/>
  <c r="AI68" i="46"/>
  <c r="AH68" i="46"/>
  <c r="AG68" i="46"/>
  <c r="AF68" i="46"/>
  <c r="AE68" i="46"/>
  <c r="AD68" i="46"/>
  <c r="AC68" i="46"/>
  <c r="AB68" i="46"/>
  <c r="AA68" i="46"/>
  <c r="Z68" i="46"/>
  <c r="AG67" i="46"/>
  <c r="AH67" i="46"/>
  <c r="AI67" i="46"/>
  <c r="AJ67" i="46"/>
  <c r="AK67" i="46"/>
  <c r="AL67" i="46"/>
  <c r="AM67" i="46"/>
  <c r="AN67" i="46"/>
  <c r="AO67" i="46"/>
  <c r="AP67" i="46"/>
  <c r="AQ67" i="46"/>
  <c r="AR67" i="46"/>
  <c r="AS67" i="46"/>
  <c r="AT67" i="46"/>
  <c r="AU67" i="46"/>
  <c r="AV67" i="46"/>
  <c r="AW67" i="46"/>
  <c r="AX67" i="46"/>
  <c r="AY67" i="46"/>
  <c r="AZ67" i="46"/>
  <c r="BA67" i="46"/>
  <c r="BB67" i="46"/>
  <c r="BC67" i="46"/>
  <c r="BD67" i="46"/>
  <c r="BE67" i="46"/>
  <c r="BF67" i="46"/>
  <c r="BG67" i="46"/>
  <c r="BH67" i="46"/>
  <c r="BI67" i="46"/>
  <c r="BJ67" i="46"/>
  <c r="BK67" i="46"/>
  <c r="BL67" i="46"/>
  <c r="BM67" i="46"/>
  <c r="BN67" i="46"/>
  <c r="BO67" i="46"/>
  <c r="BP67" i="46"/>
  <c r="BQ67" i="46"/>
  <c r="BR67" i="46"/>
  <c r="BS67" i="46"/>
  <c r="BT67" i="46"/>
  <c r="BU67" i="46"/>
  <c r="BV67" i="46"/>
  <c r="BW67" i="46"/>
  <c r="BX67" i="46"/>
  <c r="BY67" i="46"/>
  <c r="BZ67" i="46"/>
  <c r="CA67" i="46"/>
  <c r="CB67" i="46"/>
  <c r="CC67" i="46"/>
  <c r="CD67" i="46"/>
  <c r="CE67" i="46"/>
  <c r="CF67" i="46"/>
  <c r="CG67" i="46"/>
  <c r="CH67" i="46"/>
  <c r="CI67" i="46"/>
  <c r="CJ67" i="46"/>
  <c r="CK67" i="46"/>
  <c r="CL67" i="46"/>
  <c r="CM67" i="46"/>
  <c r="CN67" i="46"/>
  <c r="CO67" i="46"/>
  <c r="CP67" i="46"/>
  <c r="CQ67" i="46"/>
  <c r="CR67" i="46"/>
  <c r="CS67" i="46"/>
  <c r="CT67" i="46"/>
  <c r="CU67" i="46"/>
  <c r="CV67" i="46"/>
  <c r="CW67" i="46"/>
  <c r="CX67" i="46"/>
  <c r="CY67" i="46"/>
  <c r="CZ67" i="46"/>
  <c r="DA67" i="46"/>
  <c r="DB67" i="46"/>
  <c r="DC67" i="46"/>
  <c r="DD67" i="46"/>
  <c r="DE67" i="46"/>
  <c r="DF67" i="46"/>
  <c r="DG67" i="46"/>
  <c r="DH67" i="46"/>
  <c r="DI67" i="46"/>
  <c r="DJ67" i="46"/>
  <c r="DK67" i="46"/>
  <c r="DL67" i="46"/>
  <c r="DM67" i="46"/>
  <c r="DN67" i="46"/>
  <c r="DO67" i="46"/>
  <c r="DP67" i="46"/>
  <c r="DQ67" i="46"/>
  <c r="DR67" i="46"/>
  <c r="DS67" i="46"/>
  <c r="DT67" i="46"/>
  <c r="DU67" i="46"/>
  <c r="DV67" i="46"/>
  <c r="DW67" i="46"/>
  <c r="DX67" i="46"/>
  <c r="DY67" i="46"/>
  <c r="DZ67" i="46"/>
  <c r="EA67" i="46"/>
  <c r="EB67" i="46"/>
  <c r="EC67" i="46"/>
  <c r="ED67" i="46"/>
  <c r="EE67" i="46"/>
  <c r="EF67" i="46"/>
  <c r="EG67" i="46"/>
  <c r="EH67" i="46"/>
  <c r="EI67" i="46"/>
  <c r="EJ67" i="46"/>
  <c r="EK67" i="46"/>
  <c r="EL67" i="46"/>
  <c r="EM67" i="46"/>
  <c r="EN67" i="46"/>
  <c r="EO67" i="46"/>
  <c r="EP67" i="46"/>
  <c r="EQ67" i="46"/>
  <c r="ER67" i="46"/>
  <c r="ES67" i="46"/>
  <c r="ET67" i="46"/>
  <c r="EU67" i="46"/>
  <c r="EV67" i="46"/>
  <c r="EW67" i="46"/>
  <c r="EX67" i="46"/>
  <c r="EY67" i="46"/>
  <c r="EZ67" i="46"/>
  <c r="FA67" i="46"/>
  <c r="FB67" i="46"/>
  <c r="FC67" i="46"/>
  <c r="FD67" i="46"/>
  <c r="FE67" i="46"/>
  <c r="FF67" i="46"/>
  <c r="FG67" i="46"/>
  <c r="FH67" i="46"/>
  <c r="FI67" i="46"/>
  <c r="FJ67" i="46"/>
  <c r="FK67" i="46"/>
  <c r="FL67" i="46"/>
  <c r="FM67" i="46"/>
  <c r="FN67" i="46"/>
  <c r="FO67" i="46"/>
  <c r="FP67" i="46"/>
  <c r="FQ67" i="46"/>
  <c r="FR67" i="46"/>
  <c r="FS67" i="46"/>
  <c r="FT67" i="46"/>
  <c r="FU67" i="46"/>
  <c r="FV67" i="46"/>
  <c r="FW67" i="46"/>
  <c r="FX67" i="46"/>
  <c r="FY67" i="46"/>
  <c r="FZ67" i="46"/>
  <c r="GA67" i="46"/>
  <c r="GB67" i="46"/>
  <c r="GC67" i="46"/>
  <c r="GD67" i="46"/>
  <c r="GE67" i="46"/>
  <c r="GF67" i="46"/>
  <c r="GG67" i="46"/>
  <c r="GH67" i="46"/>
  <c r="GI67" i="46"/>
  <c r="GJ67" i="46"/>
  <c r="GK67" i="46"/>
  <c r="GL67" i="46"/>
  <c r="GM67" i="46"/>
  <c r="GN67" i="46"/>
  <c r="GO67" i="46"/>
  <c r="GP67" i="46"/>
  <c r="GQ67" i="46"/>
  <c r="GR67" i="46"/>
  <c r="GS67" i="46"/>
  <c r="GT67" i="46"/>
  <c r="GU67" i="46"/>
  <c r="GV67" i="46"/>
  <c r="GW67" i="46"/>
  <c r="GX67" i="46"/>
  <c r="GY67" i="46"/>
  <c r="GZ67" i="46"/>
  <c r="HA67" i="46"/>
  <c r="HB67" i="46"/>
  <c r="HC67" i="46"/>
  <c r="HD67" i="46"/>
  <c r="HE67" i="46"/>
  <c r="HF67" i="46"/>
  <c r="HG67" i="46"/>
  <c r="HH67" i="46"/>
  <c r="HI67" i="46"/>
  <c r="HJ67" i="46"/>
  <c r="HK67" i="46"/>
  <c r="HL67" i="46"/>
  <c r="HM67" i="46"/>
  <c r="HN67" i="46"/>
  <c r="HO67" i="46"/>
  <c r="HP67" i="46"/>
  <c r="HQ67" i="46"/>
  <c r="HR67" i="46"/>
  <c r="AB4" i="46"/>
  <c r="AC4" i="46"/>
  <c r="AD4" i="46"/>
  <c r="L101" i="45"/>
  <c r="AE4" i="46"/>
  <c r="M101" i="45"/>
  <c r="AF4" i="46"/>
  <c r="N101" i="45"/>
  <c r="AG4" i="46"/>
  <c r="O101" i="45"/>
  <c r="AH4" i="46"/>
  <c r="P101" i="45"/>
  <c r="AI4" i="46"/>
  <c r="Q101" i="45"/>
  <c r="AJ4" i="46"/>
  <c r="R101" i="45"/>
  <c r="AK4" i="46"/>
  <c r="S101" i="45"/>
  <c r="AL4" i="46"/>
  <c r="T101" i="45"/>
  <c r="AM4" i="46"/>
  <c r="U101" i="45"/>
  <c r="AN4" i="46"/>
  <c r="V101" i="45"/>
  <c r="AO4" i="46"/>
  <c r="W101" i="45"/>
  <c r="AP4" i="46"/>
  <c r="X101" i="45"/>
  <c r="AQ4" i="46"/>
  <c r="Y101" i="45"/>
  <c r="AR4" i="46"/>
  <c r="Z101" i="45"/>
  <c r="AS4" i="46"/>
  <c r="AA101" i="45"/>
  <c r="AT4" i="46"/>
  <c r="AB101" i="45"/>
  <c r="AU4" i="46"/>
  <c r="AC101" i="45"/>
  <c r="AV4" i="46"/>
  <c r="AD101" i="45"/>
  <c r="AW4" i="46"/>
  <c r="AE101" i="45"/>
  <c r="AX4" i="46"/>
  <c r="AF101" i="45"/>
  <c r="AY4" i="46"/>
  <c r="AG101" i="45"/>
  <c r="AZ4" i="46"/>
  <c r="AH101" i="45"/>
  <c r="BA4" i="46"/>
  <c r="AI101" i="45"/>
  <c r="BB4" i="46"/>
  <c r="AJ101" i="45"/>
  <c r="BC4" i="46"/>
  <c r="AK101" i="45"/>
  <c r="BD4" i="46"/>
  <c r="AL101" i="45"/>
  <c r="BE4" i="46"/>
  <c r="AM101" i="45"/>
  <c r="BF4" i="46"/>
  <c r="AN101" i="45"/>
  <c r="BG4" i="46"/>
  <c r="AO101" i="45"/>
  <c r="BH4" i="46"/>
  <c r="AP101" i="45"/>
  <c r="BI4" i="46"/>
  <c r="AQ101" i="45"/>
  <c r="BJ4" i="46"/>
  <c r="AR101" i="45"/>
  <c r="BK4" i="46"/>
  <c r="AS101" i="45"/>
  <c r="BL4" i="46"/>
  <c r="AT101" i="45"/>
  <c r="BM4" i="46"/>
  <c r="AU101" i="45"/>
  <c r="BN4" i="46"/>
  <c r="AV101" i="45"/>
  <c r="BO4" i="46"/>
  <c r="AW101" i="45"/>
  <c r="BP4" i="46"/>
  <c r="AX101" i="45"/>
  <c r="BQ4" i="46"/>
  <c r="AY101" i="45"/>
  <c r="BR4" i="46"/>
  <c r="AZ101" i="45"/>
  <c r="BS4" i="46"/>
  <c r="BA101" i="45"/>
  <c r="BT4" i="46"/>
  <c r="BB101" i="45"/>
  <c r="BU4" i="46"/>
  <c r="BC101" i="45"/>
  <c r="BV4" i="46"/>
  <c r="BD101" i="45"/>
  <c r="BW4" i="46"/>
  <c r="BE101" i="45"/>
  <c r="BX4" i="46"/>
  <c r="BF101" i="45"/>
  <c r="BY4" i="46"/>
  <c r="BG101" i="45"/>
  <c r="BZ4" i="46"/>
  <c r="BH101" i="45"/>
  <c r="CA4" i="46"/>
  <c r="BI101" i="45"/>
  <c r="CB4" i="46"/>
  <c r="BJ101" i="45"/>
  <c r="CC4" i="46"/>
  <c r="BK101" i="45"/>
  <c r="CD4" i="46"/>
  <c r="BL101" i="45"/>
  <c r="CE4" i="46"/>
  <c r="BM101" i="45"/>
  <c r="CF4" i="46"/>
  <c r="BN101" i="45"/>
  <c r="CG4" i="46"/>
  <c r="BO101" i="45"/>
  <c r="CH4" i="46"/>
  <c r="BP101" i="45"/>
  <c r="CI4" i="46"/>
  <c r="BQ101" i="45"/>
  <c r="CJ4" i="46"/>
  <c r="BR101" i="45"/>
  <c r="CK4" i="46"/>
  <c r="BS101" i="45"/>
  <c r="CL4" i="46"/>
  <c r="BT101" i="45"/>
  <c r="CM4" i="46"/>
  <c r="BU101" i="45"/>
  <c r="CN4" i="46"/>
  <c r="BV101" i="45"/>
  <c r="CO4" i="46"/>
  <c r="BW101" i="45"/>
  <c r="CP4" i="46"/>
  <c r="BX101" i="45"/>
  <c r="CQ4" i="46"/>
  <c r="BY101" i="45"/>
  <c r="CR4" i="46"/>
  <c r="BZ101" i="45"/>
  <c r="CS4" i="46"/>
  <c r="CA101" i="45"/>
  <c r="CT4" i="46"/>
  <c r="CB101" i="45"/>
  <c r="CU4" i="46"/>
  <c r="CC101" i="45"/>
  <c r="CV4" i="46"/>
  <c r="CD101" i="45"/>
  <c r="CW4" i="46"/>
  <c r="CE101" i="45"/>
  <c r="CX4" i="46"/>
  <c r="CF101" i="45"/>
  <c r="CY4" i="46"/>
  <c r="CG101" i="45"/>
  <c r="CZ4" i="46"/>
  <c r="CH101" i="45"/>
  <c r="DA4" i="46"/>
  <c r="CI101" i="45"/>
  <c r="DB4" i="46"/>
  <c r="CJ101" i="45"/>
  <c r="DC4" i="46"/>
  <c r="CK101" i="45"/>
  <c r="DD4" i="46"/>
  <c r="CL101" i="45"/>
  <c r="DE4" i="46"/>
  <c r="CM101" i="45"/>
  <c r="DF4" i="46"/>
  <c r="CN101" i="45"/>
  <c r="DG4" i="46"/>
  <c r="CO101" i="45"/>
  <c r="DH4" i="46"/>
  <c r="CP101" i="45"/>
  <c r="DI4" i="46"/>
  <c r="CQ101" i="45"/>
  <c r="DJ4" i="46"/>
  <c r="CR101" i="45"/>
  <c r="DK4" i="46"/>
  <c r="CS101" i="45"/>
  <c r="DL4" i="46"/>
  <c r="CT101" i="45"/>
  <c r="DM4" i="46"/>
  <c r="CU101" i="45"/>
  <c r="DN4" i="46"/>
  <c r="CV101" i="45"/>
  <c r="DO4" i="46"/>
  <c r="CW101" i="45"/>
  <c r="DP4" i="46"/>
  <c r="CX101" i="45"/>
  <c r="DQ4" i="46"/>
  <c r="CY101" i="45"/>
  <c r="DR4" i="46"/>
  <c r="CZ101" i="45"/>
  <c r="DS4" i="46"/>
  <c r="DA101" i="45"/>
  <c r="DT4" i="46"/>
  <c r="DB101" i="45"/>
  <c r="DU4" i="46"/>
  <c r="DC101" i="45"/>
  <c r="DV4" i="46"/>
  <c r="DD101" i="45"/>
  <c r="DW4" i="46"/>
  <c r="DE101" i="45"/>
  <c r="DX4" i="46"/>
  <c r="DF101" i="45"/>
  <c r="DY4" i="46"/>
  <c r="DG101" i="45"/>
  <c r="DZ4" i="46"/>
  <c r="DH101" i="45"/>
  <c r="EA4" i="46"/>
  <c r="DI101" i="45"/>
  <c r="EB4" i="46"/>
  <c r="DJ101" i="45"/>
  <c r="EC4" i="46"/>
  <c r="DK101" i="45"/>
  <c r="ED4" i="46"/>
  <c r="DL101" i="45"/>
  <c r="EE4" i="46"/>
  <c r="DM101" i="45"/>
  <c r="EF4" i="46"/>
  <c r="DN101" i="45"/>
  <c r="EG4" i="46"/>
  <c r="DO101" i="45"/>
  <c r="EH4" i="46"/>
  <c r="DP101" i="45"/>
  <c r="EI4" i="46"/>
  <c r="DQ101" i="45"/>
  <c r="EJ4" i="46"/>
  <c r="DR101" i="45"/>
  <c r="EK4" i="46"/>
  <c r="DS101" i="45"/>
  <c r="EL4" i="46"/>
  <c r="DT101" i="45"/>
  <c r="EM4" i="46"/>
  <c r="DU101" i="45"/>
  <c r="EN4" i="46"/>
  <c r="DV101" i="45"/>
  <c r="EO4" i="46"/>
  <c r="DW101" i="45"/>
  <c r="EP4" i="46"/>
  <c r="DX101" i="45"/>
  <c r="EQ4" i="46"/>
  <c r="DY101" i="45"/>
  <c r="ER4" i="46"/>
  <c r="DZ101" i="45"/>
  <c r="ES4" i="46"/>
  <c r="EA101" i="45"/>
  <c r="ET4" i="46"/>
  <c r="EB101" i="45"/>
  <c r="EU4" i="46"/>
  <c r="EC101" i="45"/>
  <c r="EV4" i="46"/>
  <c r="ED101" i="45"/>
  <c r="EW4" i="46"/>
  <c r="EE101" i="45"/>
  <c r="EX4" i="46"/>
  <c r="EF101" i="45"/>
  <c r="EY4" i="46"/>
  <c r="EG101" i="45"/>
  <c r="EZ4" i="46"/>
  <c r="EH101" i="45"/>
  <c r="FA4" i="46"/>
  <c r="EI101" i="45"/>
  <c r="FB4" i="46"/>
  <c r="EJ101" i="45"/>
  <c r="FC4" i="46"/>
  <c r="EK101" i="45"/>
  <c r="FD4" i="46"/>
  <c r="EL101" i="45"/>
  <c r="FE4" i="46"/>
  <c r="EM101" i="45"/>
  <c r="FF4" i="46"/>
  <c r="EN101" i="45"/>
  <c r="FG4" i="46"/>
  <c r="EO101" i="45"/>
  <c r="FH4" i="46"/>
  <c r="EP101" i="45"/>
  <c r="FI4" i="46"/>
  <c r="EQ101" i="45"/>
  <c r="FJ4" i="46"/>
  <c r="ER101" i="45"/>
  <c r="FK4" i="46"/>
  <c r="ES101" i="45"/>
  <c r="FL4" i="46"/>
  <c r="ET101" i="45"/>
  <c r="FM4" i="46"/>
  <c r="EU101" i="45"/>
  <c r="FN4" i="46"/>
  <c r="EV101" i="45"/>
  <c r="FO4" i="46"/>
  <c r="EW101" i="45"/>
  <c r="FP4" i="46"/>
  <c r="EX101" i="45"/>
  <c r="FQ4" i="46"/>
  <c r="EY101" i="45"/>
  <c r="FR4" i="46"/>
  <c r="EZ101" i="45"/>
  <c r="FS4" i="46"/>
  <c r="FA101" i="45"/>
  <c r="FT4" i="46"/>
  <c r="FB101" i="45"/>
  <c r="FU4" i="46"/>
  <c r="FC101" i="45"/>
  <c r="FV4" i="46"/>
  <c r="FD101" i="45"/>
  <c r="FW4" i="46"/>
  <c r="FE101" i="45"/>
  <c r="FX4" i="46"/>
  <c r="FF101" i="45"/>
  <c r="FY4" i="46"/>
  <c r="FG101" i="45"/>
  <c r="FZ4" i="46"/>
  <c r="FH101" i="45"/>
  <c r="GA4" i="46"/>
  <c r="FI101" i="45"/>
  <c r="GB4" i="46"/>
  <c r="FJ101" i="45"/>
  <c r="GC4" i="46"/>
  <c r="FK101" i="45"/>
  <c r="GD4" i="46"/>
  <c r="FL101" i="45"/>
  <c r="GE4" i="46"/>
  <c r="FM101" i="45"/>
  <c r="GF4" i="46"/>
  <c r="FN101" i="45"/>
  <c r="GG4" i="46"/>
  <c r="FO101" i="45"/>
  <c r="GH4" i="46"/>
  <c r="FP101" i="45"/>
  <c r="GI4" i="46"/>
  <c r="FQ101" i="45"/>
  <c r="GJ4" i="46"/>
  <c r="FR101" i="45"/>
  <c r="GK4" i="46"/>
  <c r="FS101" i="45"/>
  <c r="GL4" i="46"/>
  <c r="FT101" i="45"/>
  <c r="GM4" i="46"/>
  <c r="FU101" i="45"/>
  <c r="GN4" i="46"/>
  <c r="FV101" i="45"/>
  <c r="GO4" i="46"/>
  <c r="FW101" i="45"/>
  <c r="GP4" i="46"/>
  <c r="FX101" i="45"/>
  <c r="GQ4" i="46"/>
  <c r="FY101" i="45"/>
  <c r="GR4" i="46"/>
  <c r="FZ101" i="45"/>
  <c r="GS4" i="46"/>
  <c r="GA101" i="45"/>
  <c r="GT4" i="46"/>
  <c r="GB101" i="45"/>
  <c r="GU4" i="46"/>
  <c r="GC101" i="45"/>
  <c r="GV4" i="46"/>
  <c r="GD101" i="45"/>
  <c r="GW4" i="46"/>
  <c r="GE101" i="45"/>
  <c r="GX4" i="46"/>
  <c r="GF101" i="45"/>
  <c r="GY4" i="46"/>
  <c r="GG101" i="45"/>
  <c r="GZ4" i="46"/>
  <c r="GH101" i="45"/>
  <c r="HA4" i="46"/>
  <c r="GI101" i="45"/>
  <c r="HB4" i="46"/>
  <c r="GJ101" i="45"/>
  <c r="HC4" i="46"/>
  <c r="GK101" i="45"/>
  <c r="HD4" i="46"/>
  <c r="GL101" i="45"/>
  <c r="HE4" i="46"/>
  <c r="GM101" i="45"/>
  <c r="HF4" i="46"/>
  <c r="GN101" i="45"/>
  <c r="HG4" i="46"/>
  <c r="GO101" i="45"/>
  <c r="HH4" i="46"/>
  <c r="GP101" i="45"/>
  <c r="HI4" i="46"/>
  <c r="GQ101" i="45"/>
  <c r="HJ4" i="46"/>
  <c r="GR101" i="45"/>
  <c r="HK4" i="46"/>
  <c r="GS101" i="45"/>
  <c r="HL4" i="46"/>
  <c r="GT101" i="45"/>
  <c r="HM4" i="46"/>
  <c r="GU101" i="45"/>
  <c r="HN4" i="46"/>
  <c r="GV101" i="45"/>
  <c r="HO4" i="46"/>
  <c r="GW101" i="45"/>
  <c r="HP4" i="46"/>
  <c r="GX101" i="45"/>
  <c r="HQ4" i="46"/>
  <c r="GY101" i="45"/>
  <c r="HR4" i="46"/>
  <c r="AA4" i="46"/>
  <c r="C32" i="46"/>
  <c r="AB33" i="46"/>
  <c r="AC33" i="46"/>
  <c r="AD33" i="46"/>
  <c r="AE33" i="46"/>
  <c r="AF33" i="46"/>
  <c r="AG33" i="46"/>
  <c r="AH33" i="46"/>
  <c r="AI33" i="46"/>
  <c r="AJ33" i="46"/>
  <c r="AK33" i="46"/>
  <c r="AL33" i="46"/>
  <c r="AM33" i="46"/>
  <c r="AN33" i="46"/>
  <c r="AO33" i="46"/>
  <c r="AP33" i="46"/>
  <c r="AQ33" i="46"/>
  <c r="AR33" i="46"/>
  <c r="AS33" i="46"/>
  <c r="AT33" i="46"/>
  <c r="AU33" i="46"/>
  <c r="AV33" i="46"/>
  <c r="AW33" i="46"/>
  <c r="AX33" i="46"/>
  <c r="AY33" i="46"/>
  <c r="AZ33" i="46"/>
  <c r="BA33" i="46"/>
  <c r="BB33" i="46"/>
  <c r="BC33" i="46"/>
  <c r="BD33" i="46"/>
  <c r="BE33" i="46"/>
  <c r="BF33" i="46"/>
  <c r="BG33" i="46"/>
  <c r="BH33" i="46"/>
  <c r="BI33" i="46"/>
  <c r="BJ33" i="46"/>
  <c r="BK33" i="46"/>
  <c r="BL33" i="46"/>
  <c r="BM33" i="46"/>
  <c r="BN33" i="46"/>
  <c r="BO33" i="46"/>
  <c r="BP33" i="46"/>
  <c r="BQ33" i="46"/>
  <c r="BR33" i="46"/>
  <c r="BS33" i="46"/>
  <c r="BT33" i="46"/>
  <c r="BU33" i="46"/>
  <c r="BV33" i="46"/>
  <c r="BW33" i="46"/>
  <c r="BX33" i="46"/>
  <c r="BY33" i="46"/>
  <c r="BZ33" i="46"/>
  <c r="CA33" i="46"/>
  <c r="CB33" i="46"/>
  <c r="CC33" i="46"/>
  <c r="CD33" i="46"/>
  <c r="CE33" i="46"/>
  <c r="CF33" i="46"/>
  <c r="CG33" i="46"/>
  <c r="CH33" i="46"/>
  <c r="CI33" i="46"/>
  <c r="CJ33" i="46"/>
  <c r="CK33" i="46"/>
  <c r="CL33" i="46"/>
  <c r="CM33" i="46"/>
  <c r="CN33" i="46"/>
  <c r="CO33" i="46"/>
  <c r="CP33" i="46"/>
  <c r="CQ33" i="46"/>
  <c r="CR33" i="46"/>
  <c r="CS33" i="46"/>
  <c r="CT33" i="46"/>
  <c r="CU33" i="46"/>
  <c r="CV33" i="46"/>
  <c r="CW33" i="46"/>
  <c r="CX33" i="46"/>
  <c r="CY33" i="46"/>
  <c r="CZ33" i="46"/>
  <c r="DA33" i="46"/>
  <c r="DB33" i="46"/>
  <c r="DC33" i="46"/>
  <c r="DD33" i="46"/>
  <c r="DE33" i="46"/>
  <c r="DF33" i="46"/>
  <c r="DG33" i="46"/>
  <c r="DH33" i="46"/>
  <c r="DI33" i="46"/>
  <c r="DJ33" i="46"/>
  <c r="DK33" i="46"/>
  <c r="DL33" i="46"/>
  <c r="DM33" i="46"/>
  <c r="DN33" i="46"/>
  <c r="DO33" i="46"/>
  <c r="DP33" i="46"/>
  <c r="DQ33" i="46"/>
  <c r="DR33" i="46"/>
  <c r="DS33" i="46"/>
  <c r="DT33" i="46"/>
  <c r="DU33" i="46"/>
  <c r="DV33" i="46"/>
  <c r="DW33" i="46"/>
  <c r="DX33" i="46"/>
  <c r="DY33" i="46"/>
  <c r="DZ33" i="46"/>
  <c r="EA33" i="46"/>
  <c r="EB33" i="46"/>
  <c r="EC33" i="46"/>
  <c r="ED33" i="46"/>
  <c r="EE33" i="46"/>
  <c r="EF33" i="46"/>
  <c r="EG33" i="46"/>
  <c r="EH33" i="46"/>
  <c r="EI33" i="46"/>
  <c r="EJ33" i="46"/>
  <c r="EK33" i="46"/>
  <c r="EL33" i="46"/>
  <c r="EM33" i="46"/>
  <c r="EN33" i="46"/>
  <c r="EO33" i="46"/>
  <c r="EP33" i="46"/>
  <c r="EQ33" i="46"/>
  <c r="ER33" i="46"/>
  <c r="ES33" i="46"/>
  <c r="ET33" i="46"/>
  <c r="EU33" i="46"/>
  <c r="EV33" i="46"/>
  <c r="EW33" i="46"/>
  <c r="EX33" i="46"/>
  <c r="EY33" i="46"/>
  <c r="EZ33" i="46"/>
  <c r="FA33" i="46"/>
  <c r="FB33" i="46"/>
  <c r="FC33" i="46"/>
  <c r="FD33" i="46"/>
  <c r="FE33" i="46"/>
  <c r="FF33" i="46"/>
  <c r="FG33" i="46"/>
  <c r="FH33" i="46"/>
  <c r="FI33" i="46"/>
  <c r="FJ33" i="46"/>
  <c r="FK33" i="46"/>
  <c r="FL33" i="46"/>
  <c r="FM33" i="46"/>
  <c r="FN33" i="46"/>
  <c r="FO33" i="46"/>
  <c r="FP33" i="46"/>
  <c r="FQ33" i="46"/>
  <c r="FR33" i="46"/>
  <c r="FS33" i="46"/>
  <c r="FT33" i="46"/>
  <c r="FU33" i="46"/>
  <c r="FV33" i="46"/>
  <c r="FW33" i="46"/>
  <c r="FX33" i="46"/>
  <c r="FY33" i="46"/>
  <c r="FZ33" i="46"/>
  <c r="GA33" i="46"/>
  <c r="GB33" i="46"/>
  <c r="GC33" i="46"/>
  <c r="GD33" i="46"/>
  <c r="GE33" i="46"/>
  <c r="GF33" i="46"/>
  <c r="GG33" i="46"/>
  <c r="GH33" i="46"/>
  <c r="GI33" i="46"/>
  <c r="GJ33" i="46"/>
  <c r="GK33" i="46"/>
  <c r="GL33" i="46"/>
  <c r="GM33" i="46"/>
  <c r="GN33" i="46"/>
  <c r="GO33" i="46"/>
  <c r="GP33" i="46"/>
  <c r="GQ33" i="46"/>
  <c r="GR33" i="46"/>
  <c r="GS33" i="46"/>
  <c r="GT33" i="46"/>
  <c r="GU33" i="46"/>
  <c r="GV33" i="46"/>
  <c r="GW33" i="46"/>
  <c r="GX33" i="46"/>
  <c r="GY33" i="46"/>
  <c r="GZ33" i="46"/>
  <c r="HA33" i="46"/>
  <c r="HB33" i="46"/>
  <c r="HC33" i="46"/>
  <c r="HD33" i="46"/>
  <c r="HE33" i="46"/>
  <c r="HF33" i="46"/>
  <c r="HG33" i="46"/>
  <c r="HH33" i="46"/>
  <c r="HI33" i="46"/>
  <c r="HJ33" i="46"/>
  <c r="HK33" i="46"/>
  <c r="HL33" i="46"/>
  <c r="HM33" i="46"/>
  <c r="HN33" i="46"/>
  <c r="HO33" i="46"/>
  <c r="HP33" i="46"/>
  <c r="HQ33" i="46"/>
  <c r="HR33" i="46"/>
  <c r="C33" i="46"/>
  <c r="AB34" i="46"/>
  <c r="AC34" i="46"/>
  <c r="AD34" i="46"/>
  <c r="AE34" i="46"/>
  <c r="AF34" i="46"/>
  <c r="AG34" i="46"/>
  <c r="AH34" i="46"/>
  <c r="AI34" i="46"/>
  <c r="AJ34" i="46"/>
  <c r="AK34" i="46"/>
  <c r="AL34" i="46"/>
  <c r="AM34" i="46"/>
  <c r="AN34" i="46"/>
  <c r="AO34" i="46"/>
  <c r="AP34" i="46"/>
  <c r="AQ34" i="46"/>
  <c r="AR34" i="46"/>
  <c r="AS34" i="46"/>
  <c r="AT34" i="46"/>
  <c r="AU34" i="46"/>
  <c r="AV34" i="46"/>
  <c r="AW34" i="46"/>
  <c r="AX34" i="46"/>
  <c r="AY34" i="46"/>
  <c r="AZ34" i="46"/>
  <c r="BA34" i="46"/>
  <c r="BB34" i="46"/>
  <c r="BC34" i="46"/>
  <c r="BD34" i="46"/>
  <c r="BE34" i="46"/>
  <c r="BF34" i="46"/>
  <c r="BG34" i="46"/>
  <c r="BH34" i="46"/>
  <c r="BI34" i="46"/>
  <c r="BJ34" i="46"/>
  <c r="BK34" i="46"/>
  <c r="BL34" i="46"/>
  <c r="BM34" i="46"/>
  <c r="BN34" i="46"/>
  <c r="BO34" i="46"/>
  <c r="BP34" i="46"/>
  <c r="BQ34" i="46"/>
  <c r="BR34" i="46"/>
  <c r="BS34" i="46"/>
  <c r="BT34" i="46"/>
  <c r="BU34" i="46"/>
  <c r="BV34" i="46"/>
  <c r="BW34" i="46"/>
  <c r="BX34" i="46"/>
  <c r="BY34" i="46"/>
  <c r="BZ34" i="46"/>
  <c r="CA34" i="46"/>
  <c r="CB34" i="46"/>
  <c r="CC34" i="46"/>
  <c r="CD34" i="46"/>
  <c r="CE34" i="46"/>
  <c r="CF34" i="46"/>
  <c r="CG34" i="46"/>
  <c r="CH34" i="46"/>
  <c r="CI34" i="46"/>
  <c r="CJ34" i="46"/>
  <c r="CK34" i="46"/>
  <c r="CL34" i="46"/>
  <c r="CM34" i="46"/>
  <c r="CN34" i="46"/>
  <c r="CO34" i="46"/>
  <c r="CP34" i="46"/>
  <c r="CQ34" i="46"/>
  <c r="CR34" i="46"/>
  <c r="CS34" i="46"/>
  <c r="CT34" i="46"/>
  <c r="CU34" i="46"/>
  <c r="CV34" i="46"/>
  <c r="CW34" i="46"/>
  <c r="CX34" i="46"/>
  <c r="CY34" i="46"/>
  <c r="CZ34" i="46"/>
  <c r="DA34" i="46"/>
  <c r="DB34" i="46"/>
  <c r="DC34" i="46"/>
  <c r="DD34" i="46"/>
  <c r="DE34" i="46"/>
  <c r="DF34" i="46"/>
  <c r="DG34" i="46"/>
  <c r="DH34" i="46"/>
  <c r="DI34" i="46"/>
  <c r="DJ34" i="46"/>
  <c r="DK34" i="46"/>
  <c r="DL34" i="46"/>
  <c r="DM34" i="46"/>
  <c r="DN34" i="46"/>
  <c r="DO34" i="46"/>
  <c r="DP34" i="46"/>
  <c r="DQ34" i="46"/>
  <c r="DR34" i="46"/>
  <c r="DS34" i="46"/>
  <c r="DT34" i="46"/>
  <c r="DU34" i="46"/>
  <c r="DV34" i="46"/>
  <c r="DW34" i="46"/>
  <c r="DX34" i="46"/>
  <c r="DY34" i="46"/>
  <c r="DZ34" i="46"/>
  <c r="EA34" i="46"/>
  <c r="EB34" i="46"/>
  <c r="EC34" i="46"/>
  <c r="ED34" i="46"/>
  <c r="EE34" i="46"/>
  <c r="EF34" i="46"/>
  <c r="EG34" i="46"/>
  <c r="EH34" i="46"/>
  <c r="EI34" i="46"/>
  <c r="EJ34" i="46"/>
  <c r="EK34" i="46"/>
  <c r="EL34" i="46"/>
  <c r="EM34" i="46"/>
  <c r="EN34" i="46"/>
  <c r="EO34" i="46"/>
  <c r="EP34" i="46"/>
  <c r="EQ34" i="46"/>
  <c r="ER34" i="46"/>
  <c r="ES34" i="46"/>
  <c r="ET34" i="46"/>
  <c r="EU34" i="46"/>
  <c r="EV34" i="46"/>
  <c r="EW34" i="46"/>
  <c r="EX34" i="46"/>
  <c r="EY34" i="46"/>
  <c r="EZ34" i="46"/>
  <c r="FA34" i="46"/>
  <c r="FB34" i="46"/>
  <c r="FC34" i="46"/>
  <c r="FD34" i="46"/>
  <c r="FE34" i="46"/>
  <c r="FF34" i="46"/>
  <c r="FG34" i="46"/>
  <c r="FH34" i="46"/>
  <c r="FI34" i="46"/>
  <c r="FJ34" i="46"/>
  <c r="FK34" i="46"/>
  <c r="FL34" i="46"/>
  <c r="FM34" i="46"/>
  <c r="FN34" i="46"/>
  <c r="FO34" i="46"/>
  <c r="FP34" i="46"/>
  <c r="FQ34" i="46"/>
  <c r="FR34" i="46"/>
  <c r="FS34" i="46"/>
  <c r="FT34" i="46"/>
  <c r="FU34" i="46"/>
  <c r="FV34" i="46"/>
  <c r="FW34" i="46"/>
  <c r="FX34" i="46"/>
  <c r="FY34" i="46"/>
  <c r="FZ34" i="46"/>
  <c r="GA34" i="46"/>
  <c r="GB34" i="46"/>
  <c r="GC34" i="46"/>
  <c r="GD34" i="46"/>
  <c r="GE34" i="46"/>
  <c r="GF34" i="46"/>
  <c r="GG34" i="46"/>
  <c r="GH34" i="46"/>
  <c r="GI34" i="46"/>
  <c r="GJ34" i="46"/>
  <c r="GK34" i="46"/>
  <c r="GL34" i="46"/>
  <c r="GM34" i="46"/>
  <c r="GN34" i="46"/>
  <c r="GO34" i="46"/>
  <c r="GP34" i="46"/>
  <c r="GQ34" i="46"/>
  <c r="GR34" i="46"/>
  <c r="GS34" i="46"/>
  <c r="GT34" i="46"/>
  <c r="GU34" i="46"/>
  <c r="GV34" i="46"/>
  <c r="GW34" i="46"/>
  <c r="GX34" i="46"/>
  <c r="GY34" i="46"/>
  <c r="GZ34" i="46"/>
  <c r="HA34" i="46"/>
  <c r="HB34" i="46"/>
  <c r="HC34" i="46"/>
  <c r="HD34" i="46"/>
  <c r="HE34" i="46"/>
  <c r="HF34" i="46"/>
  <c r="HG34" i="46"/>
  <c r="HH34" i="46"/>
  <c r="HI34" i="46"/>
  <c r="HJ34" i="46"/>
  <c r="HK34" i="46"/>
  <c r="HL34" i="46"/>
  <c r="HM34" i="46"/>
  <c r="HN34" i="46"/>
  <c r="HO34" i="46"/>
  <c r="HP34" i="46"/>
  <c r="HQ34" i="46"/>
  <c r="HR34" i="46"/>
  <c r="C34" i="46"/>
  <c r="AB35" i="46"/>
  <c r="AC35" i="46"/>
  <c r="AD35" i="46"/>
  <c r="AE35" i="46"/>
  <c r="AF35" i="46"/>
  <c r="AG35" i="46"/>
  <c r="AH35" i="46"/>
  <c r="AI35" i="46"/>
  <c r="AJ35" i="46"/>
  <c r="AK35" i="46"/>
  <c r="AL35" i="46"/>
  <c r="AM35" i="46"/>
  <c r="AN35" i="46"/>
  <c r="AO35" i="46"/>
  <c r="AP35" i="46"/>
  <c r="AQ35" i="46"/>
  <c r="AR35" i="46"/>
  <c r="AS35" i="46"/>
  <c r="AT35" i="46"/>
  <c r="AU35" i="46"/>
  <c r="AV35" i="46"/>
  <c r="AW35" i="46"/>
  <c r="AX35" i="46"/>
  <c r="AY35" i="46"/>
  <c r="AZ35" i="46"/>
  <c r="BA35" i="46"/>
  <c r="BB35" i="46"/>
  <c r="BC35" i="46"/>
  <c r="BD35" i="46"/>
  <c r="BE35" i="46"/>
  <c r="BF35" i="46"/>
  <c r="BG35" i="46"/>
  <c r="BH35" i="46"/>
  <c r="BI35" i="46"/>
  <c r="BJ35" i="46"/>
  <c r="BK35" i="46"/>
  <c r="BL35" i="46"/>
  <c r="BM35" i="46"/>
  <c r="BN35" i="46"/>
  <c r="BO35" i="46"/>
  <c r="BP35" i="46"/>
  <c r="BQ35" i="46"/>
  <c r="BR35" i="46"/>
  <c r="BS35" i="46"/>
  <c r="BT35" i="46"/>
  <c r="BU35" i="46"/>
  <c r="BV35" i="46"/>
  <c r="BW35" i="46"/>
  <c r="BX35" i="46"/>
  <c r="BY35" i="46"/>
  <c r="BZ35" i="46"/>
  <c r="CA35" i="46"/>
  <c r="CB35" i="46"/>
  <c r="CC35" i="46"/>
  <c r="CD35" i="46"/>
  <c r="CE35" i="46"/>
  <c r="CF35" i="46"/>
  <c r="CG35" i="46"/>
  <c r="CH35" i="46"/>
  <c r="CI35" i="46"/>
  <c r="CJ35" i="46"/>
  <c r="CK35" i="46"/>
  <c r="CL35" i="46"/>
  <c r="CM35" i="46"/>
  <c r="CN35" i="46"/>
  <c r="CO35" i="46"/>
  <c r="CP35" i="46"/>
  <c r="CQ35" i="46"/>
  <c r="CR35" i="46"/>
  <c r="CS35" i="46"/>
  <c r="CT35" i="46"/>
  <c r="CU35" i="46"/>
  <c r="CV35" i="46"/>
  <c r="CW35" i="46"/>
  <c r="CX35" i="46"/>
  <c r="CY35" i="46"/>
  <c r="CZ35" i="46"/>
  <c r="DA35" i="46"/>
  <c r="DB35" i="46"/>
  <c r="DC35" i="46"/>
  <c r="DD35" i="46"/>
  <c r="DE35" i="46"/>
  <c r="DF35" i="46"/>
  <c r="DG35" i="46"/>
  <c r="DH35" i="46"/>
  <c r="DI35" i="46"/>
  <c r="DJ35" i="46"/>
  <c r="DK35" i="46"/>
  <c r="DL35" i="46"/>
  <c r="DM35" i="46"/>
  <c r="DN35" i="46"/>
  <c r="DO35" i="46"/>
  <c r="DP35" i="46"/>
  <c r="DQ35" i="46"/>
  <c r="DR35" i="46"/>
  <c r="DS35" i="46"/>
  <c r="DT35" i="46"/>
  <c r="DU35" i="46"/>
  <c r="DV35" i="46"/>
  <c r="DW35" i="46"/>
  <c r="DX35" i="46"/>
  <c r="DY35" i="46"/>
  <c r="DZ35" i="46"/>
  <c r="EA35" i="46"/>
  <c r="EB35" i="46"/>
  <c r="EC35" i="46"/>
  <c r="ED35" i="46"/>
  <c r="EE35" i="46"/>
  <c r="EF35" i="46"/>
  <c r="EG35" i="46"/>
  <c r="EH35" i="46"/>
  <c r="EI35" i="46"/>
  <c r="EJ35" i="46"/>
  <c r="EK35" i="46"/>
  <c r="EL35" i="46"/>
  <c r="EM35" i="46"/>
  <c r="EN35" i="46"/>
  <c r="EO35" i="46"/>
  <c r="EP35" i="46"/>
  <c r="EQ35" i="46"/>
  <c r="ER35" i="46"/>
  <c r="ES35" i="46"/>
  <c r="ET35" i="46"/>
  <c r="EU35" i="46"/>
  <c r="EV35" i="46"/>
  <c r="EW35" i="46"/>
  <c r="EX35" i="46"/>
  <c r="EY35" i="46"/>
  <c r="EZ35" i="46"/>
  <c r="FA35" i="46"/>
  <c r="FB35" i="46"/>
  <c r="FC35" i="46"/>
  <c r="FD35" i="46"/>
  <c r="FE35" i="46"/>
  <c r="FF35" i="46"/>
  <c r="FG35" i="46"/>
  <c r="FH35" i="46"/>
  <c r="FI35" i="46"/>
  <c r="FJ35" i="46"/>
  <c r="FK35" i="46"/>
  <c r="FL35" i="46"/>
  <c r="FM35" i="46"/>
  <c r="FN35" i="46"/>
  <c r="FO35" i="46"/>
  <c r="FP35" i="46"/>
  <c r="FQ35" i="46"/>
  <c r="FR35" i="46"/>
  <c r="FS35" i="46"/>
  <c r="FT35" i="46"/>
  <c r="FU35" i="46"/>
  <c r="FV35" i="46"/>
  <c r="FW35" i="46"/>
  <c r="FX35" i="46"/>
  <c r="FY35" i="46"/>
  <c r="FZ35" i="46"/>
  <c r="GA35" i="46"/>
  <c r="GB35" i="46"/>
  <c r="GC35" i="46"/>
  <c r="GD35" i="46"/>
  <c r="GE35" i="46"/>
  <c r="GF35" i="46"/>
  <c r="GG35" i="46"/>
  <c r="GH35" i="46"/>
  <c r="GI35" i="46"/>
  <c r="GJ35" i="46"/>
  <c r="GK35" i="46"/>
  <c r="GL35" i="46"/>
  <c r="GM35" i="46"/>
  <c r="GN35" i="46"/>
  <c r="GO35" i="46"/>
  <c r="GP35" i="46"/>
  <c r="GQ35" i="46"/>
  <c r="GR35" i="46"/>
  <c r="GS35" i="46"/>
  <c r="GT35" i="46"/>
  <c r="GU35" i="46"/>
  <c r="GV35" i="46"/>
  <c r="GW35" i="46"/>
  <c r="GX35" i="46"/>
  <c r="GY35" i="46"/>
  <c r="GZ35" i="46"/>
  <c r="HA35" i="46"/>
  <c r="HB35" i="46"/>
  <c r="HC35" i="46"/>
  <c r="HD35" i="46"/>
  <c r="HE35" i="46"/>
  <c r="HF35" i="46"/>
  <c r="HG35" i="46"/>
  <c r="HH35" i="46"/>
  <c r="HI35" i="46"/>
  <c r="HJ35" i="46"/>
  <c r="HK35" i="46"/>
  <c r="HL35" i="46"/>
  <c r="HM35" i="46"/>
  <c r="HN35" i="46"/>
  <c r="HO35" i="46"/>
  <c r="HP35" i="46"/>
  <c r="HQ35" i="46"/>
  <c r="HR35" i="46"/>
  <c r="C35" i="46"/>
  <c r="AB36" i="46"/>
  <c r="AC36" i="46"/>
  <c r="AD36" i="46"/>
  <c r="AE36" i="46"/>
  <c r="AF36" i="46"/>
  <c r="AG36" i="46"/>
  <c r="AH36" i="46"/>
  <c r="AI36" i="46"/>
  <c r="AJ36" i="46"/>
  <c r="AK36" i="46"/>
  <c r="AL36" i="46"/>
  <c r="AM36" i="46"/>
  <c r="AN36" i="46"/>
  <c r="AO36" i="46"/>
  <c r="AP36" i="46"/>
  <c r="AQ36" i="46"/>
  <c r="AR36" i="46"/>
  <c r="AS36" i="46"/>
  <c r="AT36" i="46"/>
  <c r="AU36" i="46"/>
  <c r="AV36" i="46"/>
  <c r="AW36" i="46"/>
  <c r="AX36" i="46"/>
  <c r="AY36" i="46"/>
  <c r="AZ36" i="46"/>
  <c r="BA36" i="46"/>
  <c r="BB36" i="46"/>
  <c r="BC36" i="46"/>
  <c r="BD36" i="46"/>
  <c r="BE36" i="46"/>
  <c r="BF36" i="46"/>
  <c r="BG36" i="46"/>
  <c r="BH36" i="46"/>
  <c r="BI36" i="46"/>
  <c r="BJ36" i="46"/>
  <c r="BK36" i="46"/>
  <c r="BL36" i="46"/>
  <c r="BM36" i="46"/>
  <c r="BN36" i="46"/>
  <c r="BO36" i="46"/>
  <c r="BP36" i="46"/>
  <c r="BQ36" i="46"/>
  <c r="BR36" i="46"/>
  <c r="BS36" i="46"/>
  <c r="BT36" i="46"/>
  <c r="BU36" i="46"/>
  <c r="BV36" i="46"/>
  <c r="BW36" i="46"/>
  <c r="BX36" i="46"/>
  <c r="BY36" i="46"/>
  <c r="BZ36" i="46"/>
  <c r="CA36" i="46"/>
  <c r="CB36" i="46"/>
  <c r="CC36" i="46"/>
  <c r="CD36" i="46"/>
  <c r="CE36" i="46"/>
  <c r="CF36" i="46"/>
  <c r="CG36" i="46"/>
  <c r="CH36" i="46"/>
  <c r="CI36" i="46"/>
  <c r="CJ36" i="46"/>
  <c r="CK36" i="46"/>
  <c r="CL36" i="46"/>
  <c r="CM36" i="46"/>
  <c r="CN36" i="46"/>
  <c r="CO36" i="46"/>
  <c r="CP36" i="46"/>
  <c r="CQ36" i="46"/>
  <c r="CR36" i="46"/>
  <c r="CS36" i="46"/>
  <c r="CT36" i="46"/>
  <c r="CU36" i="46"/>
  <c r="CV36" i="46"/>
  <c r="CW36" i="46"/>
  <c r="CX36" i="46"/>
  <c r="CY36" i="46"/>
  <c r="CZ36" i="46"/>
  <c r="DA36" i="46"/>
  <c r="DB36" i="46"/>
  <c r="DC36" i="46"/>
  <c r="DD36" i="46"/>
  <c r="DE36" i="46"/>
  <c r="DF36" i="46"/>
  <c r="DG36" i="46"/>
  <c r="DH36" i="46"/>
  <c r="DI36" i="46"/>
  <c r="DJ36" i="46"/>
  <c r="DK36" i="46"/>
  <c r="DL36" i="46"/>
  <c r="DM36" i="46"/>
  <c r="DN36" i="46"/>
  <c r="DO36" i="46"/>
  <c r="DP36" i="46"/>
  <c r="DQ36" i="46"/>
  <c r="DR36" i="46"/>
  <c r="DS36" i="46"/>
  <c r="DT36" i="46"/>
  <c r="DU36" i="46"/>
  <c r="DV36" i="46"/>
  <c r="DW36" i="46"/>
  <c r="DX36" i="46"/>
  <c r="DY36" i="46"/>
  <c r="DZ36" i="46"/>
  <c r="EA36" i="46"/>
  <c r="EB36" i="46"/>
  <c r="EC36" i="46"/>
  <c r="ED36" i="46"/>
  <c r="EE36" i="46"/>
  <c r="EF36" i="46"/>
  <c r="EG36" i="46"/>
  <c r="EH36" i="46"/>
  <c r="EI36" i="46"/>
  <c r="EJ36" i="46"/>
  <c r="EK36" i="46"/>
  <c r="EL36" i="46"/>
  <c r="EM36" i="46"/>
  <c r="EN36" i="46"/>
  <c r="EO36" i="46"/>
  <c r="EP36" i="46"/>
  <c r="EQ36" i="46"/>
  <c r="ER36" i="46"/>
  <c r="ES36" i="46"/>
  <c r="ET36" i="46"/>
  <c r="EU36" i="46"/>
  <c r="EV36" i="46"/>
  <c r="EW36" i="46"/>
  <c r="EX36" i="46"/>
  <c r="EY36" i="46"/>
  <c r="EZ36" i="46"/>
  <c r="FA36" i="46"/>
  <c r="FB36" i="46"/>
  <c r="FC36" i="46"/>
  <c r="FD36" i="46"/>
  <c r="FE36" i="46"/>
  <c r="FF36" i="46"/>
  <c r="FG36" i="46"/>
  <c r="FH36" i="46"/>
  <c r="FI36" i="46"/>
  <c r="FJ36" i="46"/>
  <c r="FK36" i="46"/>
  <c r="FL36" i="46"/>
  <c r="FM36" i="46"/>
  <c r="FN36" i="46"/>
  <c r="FO36" i="46"/>
  <c r="FP36" i="46"/>
  <c r="FQ36" i="46"/>
  <c r="FR36" i="46"/>
  <c r="FS36" i="46"/>
  <c r="FT36" i="46"/>
  <c r="FU36" i="46"/>
  <c r="FV36" i="46"/>
  <c r="FW36" i="46"/>
  <c r="FX36" i="46"/>
  <c r="FY36" i="46"/>
  <c r="FZ36" i="46"/>
  <c r="GA36" i="46"/>
  <c r="GB36" i="46"/>
  <c r="GC36" i="46"/>
  <c r="GD36" i="46"/>
  <c r="GE36" i="46"/>
  <c r="GF36" i="46"/>
  <c r="GG36" i="46"/>
  <c r="GH36" i="46"/>
  <c r="GI36" i="46"/>
  <c r="GJ36" i="46"/>
  <c r="GK36" i="46"/>
  <c r="GL36" i="46"/>
  <c r="GM36" i="46"/>
  <c r="GN36" i="46"/>
  <c r="GO36" i="46"/>
  <c r="GP36" i="46"/>
  <c r="GQ36" i="46"/>
  <c r="GR36" i="46"/>
  <c r="GS36" i="46"/>
  <c r="GT36" i="46"/>
  <c r="GU36" i="46"/>
  <c r="GV36" i="46"/>
  <c r="GW36" i="46"/>
  <c r="GX36" i="46"/>
  <c r="GY36" i="46"/>
  <c r="GZ36" i="46"/>
  <c r="HA36" i="46"/>
  <c r="HB36" i="46"/>
  <c r="HC36" i="46"/>
  <c r="HD36" i="46"/>
  <c r="HE36" i="46"/>
  <c r="HF36" i="46"/>
  <c r="HG36" i="46"/>
  <c r="HH36" i="46"/>
  <c r="HI36" i="46"/>
  <c r="HJ36" i="46"/>
  <c r="HK36" i="46"/>
  <c r="HL36" i="46"/>
  <c r="HM36" i="46"/>
  <c r="HN36" i="46"/>
  <c r="HO36" i="46"/>
  <c r="HP36" i="46"/>
  <c r="HQ36" i="46"/>
  <c r="HR36" i="46"/>
  <c r="C36" i="46"/>
  <c r="AB37" i="46"/>
  <c r="AC37" i="46"/>
  <c r="AD37" i="46"/>
  <c r="AE37" i="46"/>
  <c r="AF37" i="46"/>
  <c r="AG37" i="46"/>
  <c r="AH37" i="46"/>
  <c r="AI37" i="46"/>
  <c r="AJ37" i="46"/>
  <c r="AK37" i="46"/>
  <c r="AL37" i="46"/>
  <c r="AM37" i="46"/>
  <c r="AN37" i="46"/>
  <c r="AO37" i="46"/>
  <c r="AP37" i="46"/>
  <c r="AQ37" i="46"/>
  <c r="AR37" i="46"/>
  <c r="AS37" i="46"/>
  <c r="AT37" i="46"/>
  <c r="AU37" i="46"/>
  <c r="AV37" i="46"/>
  <c r="AW37" i="46"/>
  <c r="AX37" i="46"/>
  <c r="AY37" i="46"/>
  <c r="AZ37" i="46"/>
  <c r="BA37" i="46"/>
  <c r="BB37" i="46"/>
  <c r="BC37" i="46"/>
  <c r="BD37" i="46"/>
  <c r="BE37" i="46"/>
  <c r="BF37" i="46"/>
  <c r="BG37" i="46"/>
  <c r="BH37" i="46"/>
  <c r="BI37" i="46"/>
  <c r="BJ37" i="46"/>
  <c r="BK37" i="46"/>
  <c r="BL37" i="46"/>
  <c r="BM37" i="46"/>
  <c r="BN37" i="46"/>
  <c r="BO37" i="46"/>
  <c r="BP37" i="46"/>
  <c r="BQ37" i="46"/>
  <c r="BR37" i="46"/>
  <c r="BS37" i="46"/>
  <c r="BT37" i="46"/>
  <c r="BU37" i="46"/>
  <c r="BV37" i="46"/>
  <c r="BW37" i="46"/>
  <c r="BX37" i="46"/>
  <c r="BY37" i="46"/>
  <c r="BZ37" i="46"/>
  <c r="CA37" i="46"/>
  <c r="CB37" i="46"/>
  <c r="CC37" i="46"/>
  <c r="CD37" i="46"/>
  <c r="CE37" i="46"/>
  <c r="CF37" i="46"/>
  <c r="CG37" i="46"/>
  <c r="CH37" i="46"/>
  <c r="CI37" i="46"/>
  <c r="CJ37" i="46"/>
  <c r="CK37" i="46"/>
  <c r="CL37" i="46"/>
  <c r="CM37" i="46"/>
  <c r="CN37" i="46"/>
  <c r="CO37" i="46"/>
  <c r="CP37" i="46"/>
  <c r="CQ37" i="46"/>
  <c r="CR37" i="46"/>
  <c r="CS37" i="46"/>
  <c r="CT37" i="46"/>
  <c r="CU37" i="46"/>
  <c r="CV37" i="46"/>
  <c r="CW37" i="46"/>
  <c r="CX37" i="46"/>
  <c r="CY37" i="46"/>
  <c r="CZ37" i="46"/>
  <c r="DA37" i="46"/>
  <c r="DB37" i="46"/>
  <c r="DC37" i="46"/>
  <c r="DD37" i="46"/>
  <c r="DE37" i="46"/>
  <c r="DF37" i="46"/>
  <c r="DG37" i="46"/>
  <c r="DH37" i="46"/>
  <c r="DI37" i="46"/>
  <c r="DJ37" i="46"/>
  <c r="DK37" i="46"/>
  <c r="DL37" i="46"/>
  <c r="DM37" i="46"/>
  <c r="DN37" i="46"/>
  <c r="DO37" i="46"/>
  <c r="DP37" i="46"/>
  <c r="DQ37" i="46"/>
  <c r="DR37" i="46"/>
  <c r="DS37" i="46"/>
  <c r="DT37" i="46"/>
  <c r="DU37" i="46"/>
  <c r="DV37" i="46"/>
  <c r="DW37" i="46"/>
  <c r="DX37" i="46"/>
  <c r="DY37" i="46"/>
  <c r="DZ37" i="46"/>
  <c r="EA37" i="46"/>
  <c r="EB37" i="46"/>
  <c r="EC37" i="46"/>
  <c r="ED37" i="46"/>
  <c r="EE37" i="46"/>
  <c r="EF37" i="46"/>
  <c r="EG37" i="46"/>
  <c r="EH37" i="46"/>
  <c r="EI37" i="46"/>
  <c r="EJ37" i="46"/>
  <c r="EK37" i="46"/>
  <c r="EL37" i="46"/>
  <c r="EM37" i="46"/>
  <c r="EN37" i="46"/>
  <c r="EO37" i="46"/>
  <c r="EP37" i="46"/>
  <c r="EQ37" i="46"/>
  <c r="ER37" i="46"/>
  <c r="ES37" i="46"/>
  <c r="ET37" i="46"/>
  <c r="EU37" i="46"/>
  <c r="EV37" i="46"/>
  <c r="EW37" i="46"/>
  <c r="EX37" i="46"/>
  <c r="EY37" i="46"/>
  <c r="EZ37" i="46"/>
  <c r="FA37" i="46"/>
  <c r="FB37" i="46"/>
  <c r="FC37" i="46"/>
  <c r="FD37" i="46"/>
  <c r="FE37" i="46"/>
  <c r="FF37" i="46"/>
  <c r="FG37" i="46"/>
  <c r="FH37" i="46"/>
  <c r="FI37" i="46"/>
  <c r="FJ37" i="46"/>
  <c r="FK37" i="46"/>
  <c r="FL37" i="46"/>
  <c r="FM37" i="46"/>
  <c r="FN37" i="46"/>
  <c r="FO37" i="46"/>
  <c r="FP37" i="46"/>
  <c r="FQ37" i="46"/>
  <c r="FR37" i="46"/>
  <c r="FS37" i="46"/>
  <c r="FT37" i="46"/>
  <c r="FU37" i="46"/>
  <c r="FV37" i="46"/>
  <c r="FW37" i="46"/>
  <c r="FX37" i="46"/>
  <c r="FY37" i="46"/>
  <c r="FZ37" i="46"/>
  <c r="GA37" i="46"/>
  <c r="GB37" i="46"/>
  <c r="GC37" i="46"/>
  <c r="GD37" i="46"/>
  <c r="GE37" i="46"/>
  <c r="GF37" i="46"/>
  <c r="GG37" i="46"/>
  <c r="GH37" i="46"/>
  <c r="GI37" i="46"/>
  <c r="GJ37" i="46"/>
  <c r="GK37" i="46"/>
  <c r="GL37" i="46"/>
  <c r="GM37" i="46"/>
  <c r="GN37" i="46"/>
  <c r="GO37" i="46"/>
  <c r="GP37" i="46"/>
  <c r="GQ37" i="46"/>
  <c r="GR37" i="46"/>
  <c r="GS37" i="46"/>
  <c r="GT37" i="46"/>
  <c r="GU37" i="46"/>
  <c r="GV37" i="46"/>
  <c r="GW37" i="46"/>
  <c r="GX37" i="46"/>
  <c r="GY37" i="46"/>
  <c r="GZ37" i="46"/>
  <c r="HA37" i="46"/>
  <c r="HB37" i="46"/>
  <c r="HC37" i="46"/>
  <c r="HD37" i="46"/>
  <c r="HE37" i="46"/>
  <c r="HF37" i="46"/>
  <c r="HG37" i="46"/>
  <c r="HH37" i="46"/>
  <c r="HI37" i="46"/>
  <c r="HJ37" i="46"/>
  <c r="HK37" i="46"/>
  <c r="HL37" i="46"/>
  <c r="HM37" i="46"/>
  <c r="HN37" i="46"/>
  <c r="HO37" i="46"/>
  <c r="HP37" i="46"/>
  <c r="HQ37" i="46"/>
  <c r="HR37" i="46"/>
  <c r="C37" i="46"/>
  <c r="AB38" i="46"/>
  <c r="AC38" i="46"/>
  <c r="AD38" i="46"/>
  <c r="AE38" i="46"/>
  <c r="AF38" i="46"/>
  <c r="AG38" i="46"/>
  <c r="AH38" i="46"/>
  <c r="AI38" i="46"/>
  <c r="AJ38" i="46"/>
  <c r="AK38" i="46"/>
  <c r="AL38" i="46"/>
  <c r="AM38" i="46"/>
  <c r="AN38" i="46"/>
  <c r="AO38" i="46"/>
  <c r="AP38" i="46"/>
  <c r="AQ38" i="46"/>
  <c r="AR38" i="46"/>
  <c r="AS38" i="46"/>
  <c r="AT38" i="46"/>
  <c r="AU38" i="46"/>
  <c r="AV38" i="46"/>
  <c r="AW38" i="46"/>
  <c r="AX38" i="46"/>
  <c r="AY38" i="46"/>
  <c r="AZ38" i="46"/>
  <c r="BA38" i="46"/>
  <c r="BB38" i="46"/>
  <c r="BC38" i="46"/>
  <c r="BD38" i="46"/>
  <c r="BE38" i="46"/>
  <c r="BF38" i="46"/>
  <c r="BG38" i="46"/>
  <c r="BH38" i="46"/>
  <c r="BI38" i="46"/>
  <c r="BJ38" i="46"/>
  <c r="BK38" i="46"/>
  <c r="BL38" i="46"/>
  <c r="BM38" i="46"/>
  <c r="BN38" i="46"/>
  <c r="BO38" i="46"/>
  <c r="BP38" i="46"/>
  <c r="BQ38" i="46"/>
  <c r="BR38" i="46"/>
  <c r="BS38" i="46"/>
  <c r="BT38" i="46"/>
  <c r="BU38" i="46"/>
  <c r="BV38" i="46"/>
  <c r="BW38" i="46"/>
  <c r="BX38" i="46"/>
  <c r="BY38" i="46"/>
  <c r="BZ38" i="46"/>
  <c r="CA38" i="46"/>
  <c r="CB38" i="46"/>
  <c r="CC38" i="46"/>
  <c r="CD38" i="46"/>
  <c r="CE38" i="46"/>
  <c r="CF38" i="46"/>
  <c r="CG38" i="46"/>
  <c r="CH38" i="46"/>
  <c r="CI38" i="46"/>
  <c r="CJ38" i="46"/>
  <c r="CK38" i="46"/>
  <c r="CL38" i="46"/>
  <c r="CM38" i="46"/>
  <c r="CN38" i="46"/>
  <c r="CO38" i="46"/>
  <c r="CP38" i="46"/>
  <c r="CQ38" i="46"/>
  <c r="CR38" i="46"/>
  <c r="CS38" i="46"/>
  <c r="CT38" i="46"/>
  <c r="CU38" i="46"/>
  <c r="CV38" i="46"/>
  <c r="CW38" i="46"/>
  <c r="CX38" i="46"/>
  <c r="CY38" i="46"/>
  <c r="CZ38" i="46"/>
  <c r="DA38" i="46"/>
  <c r="DB38" i="46"/>
  <c r="DC38" i="46"/>
  <c r="DD38" i="46"/>
  <c r="DE38" i="46"/>
  <c r="DF38" i="46"/>
  <c r="DG38" i="46"/>
  <c r="DH38" i="46"/>
  <c r="DI38" i="46"/>
  <c r="DJ38" i="46"/>
  <c r="DK38" i="46"/>
  <c r="DL38" i="46"/>
  <c r="DM38" i="46"/>
  <c r="DN38" i="46"/>
  <c r="DO38" i="46"/>
  <c r="DP38" i="46"/>
  <c r="DQ38" i="46"/>
  <c r="DR38" i="46"/>
  <c r="DS38" i="46"/>
  <c r="DT38" i="46"/>
  <c r="DU38" i="46"/>
  <c r="DV38" i="46"/>
  <c r="DW38" i="46"/>
  <c r="DX38" i="46"/>
  <c r="DY38" i="46"/>
  <c r="DZ38" i="46"/>
  <c r="EA38" i="46"/>
  <c r="EB38" i="46"/>
  <c r="EC38" i="46"/>
  <c r="ED38" i="46"/>
  <c r="EE38" i="46"/>
  <c r="EF38" i="46"/>
  <c r="EG38" i="46"/>
  <c r="EH38" i="46"/>
  <c r="EI38" i="46"/>
  <c r="EJ38" i="46"/>
  <c r="EK38" i="46"/>
  <c r="EL38" i="46"/>
  <c r="EM38" i="46"/>
  <c r="EN38" i="46"/>
  <c r="EO38" i="46"/>
  <c r="EP38" i="46"/>
  <c r="EQ38" i="46"/>
  <c r="ER38" i="46"/>
  <c r="ES38" i="46"/>
  <c r="ET38" i="46"/>
  <c r="EU38" i="46"/>
  <c r="EV38" i="46"/>
  <c r="EW38" i="46"/>
  <c r="EX38" i="46"/>
  <c r="EY38" i="46"/>
  <c r="EZ38" i="46"/>
  <c r="FA38" i="46"/>
  <c r="FB38" i="46"/>
  <c r="FC38" i="46"/>
  <c r="FD38" i="46"/>
  <c r="FE38" i="46"/>
  <c r="FF38" i="46"/>
  <c r="FG38" i="46"/>
  <c r="FH38" i="46"/>
  <c r="FI38" i="46"/>
  <c r="FJ38" i="46"/>
  <c r="FK38" i="46"/>
  <c r="FL38" i="46"/>
  <c r="FM38" i="46"/>
  <c r="FN38" i="46"/>
  <c r="FO38" i="46"/>
  <c r="FP38" i="46"/>
  <c r="FQ38" i="46"/>
  <c r="FR38" i="46"/>
  <c r="FS38" i="46"/>
  <c r="FT38" i="46"/>
  <c r="FU38" i="46"/>
  <c r="FV38" i="46"/>
  <c r="FW38" i="46"/>
  <c r="FX38" i="46"/>
  <c r="FY38" i="46"/>
  <c r="FZ38" i="46"/>
  <c r="GA38" i="46"/>
  <c r="GB38" i="46"/>
  <c r="GC38" i="46"/>
  <c r="GD38" i="46"/>
  <c r="GE38" i="46"/>
  <c r="GF38" i="46"/>
  <c r="GG38" i="46"/>
  <c r="GH38" i="46"/>
  <c r="GI38" i="46"/>
  <c r="GJ38" i="46"/>
  <c r="GK38" i="46"/>
  <c r="GL38" i="46"/>
  <c r="GM38" i="46"/>
  <c r="GN38" i="46"/>
  <c r="GO38" i="46"/>
  <c r="GP38" i="46"/>
  <c r="GQ38" i="46"/>
  <c r="GR38" i="46"/>
  <c r="GS38" i="46"/>
  <c r="GT38" i="46"/>
  <c r="GU38" i="46"/>
  <c r="GV38" i="46"/>
  <c r="GW38" i="46"/>
  <c r="GX38" i="46"/>
  <c r="GY38" i="46"/>
  <c r="GZ38" i="46"/>
  <c r="HA38" i="46"/>
  <c r="HB38" i="46"/>
  <c r="HC38" i="46"/>
  <c r="HD38" i="46"/>
  <c r="HE38" i="46"/>
  <c r="HF38" i="46"/>
  <c r="HG38" i="46"/>
  <c r="HH38" i="46"/>
  <c r="HI38" i="46"/>
  <c r="HJ38" i="46"/>
  <c r="HK38" i="46"/>
  <c r="HL38" i="46"/>
  <c r="HM38" i="46"/>
  <c r="HN38" i="46"/>
  <c r="HO38" i="46"/>
  <c r="HP38" i="46"/>
  <c r="HQ38" i="46"/>
  <c r="HR38" i="46"/>
  <c r="C38" i="46"/>
  <c r="AB39" i="46"/>
  <c r="AC39" i="46"/>
  <c r="AD39" i="46"/>
  <c r="AE39" i="46"/>
  <c r="AF39" i="46"/>
  <c r="AG39" i="46"/>
  <c r="AH39" i="46"/>
  <c r="AI39" i="46"/>
  <c r="AJ39" i="46"/>
  <c r="AK39" i="46"/>
  <c r="AL39" i="46"/>
  <c r="AM39" i="46"/>
  <c r="AN39" i="46"/>
  <c r="AO39" i="46"/>
  <c r="AP39" i="46"/>
  <c r="AQ39" i="46"/>
  <c r="AR39" i="46"/>
  <c r="AS39" i="46"/>
  <c r="AT39" i="46"/>
  <c r="AU39" i="46"/>
  <c r="AV39" i="46"/>
  <c r="AW39" i="46"/>
  <c r="AX39" i="46"/>
  <c r="AY39" i="46"/>
  <c r="AZ39" i="46"/>
  <c r="BA39" i="46"/>
  <c r="BB39" i="46"/>
  <c r="BC39" i="46"/>
  <c r="BD39" i="46"/>
  <c r="BE39" i="46"/>
  <c r="BF39" i="46"/>
  <c r="BG39" i="46"/>
  <c r="BH39" i="46"/>
  <c r="BI39" i="46"/>
  <c r="BJ39" i="46"/>
  <c r="BK39" i="46"/>
  <c r="BL39" i="46"/>
  <c r="BM39" i="46"/>
  <c r="BN39" i="46"/>
  <c r="BO39" i="46"/>
  <c r="BP39" i="46"/>
  <c r="BQ39" i="46"/>
  <c r="BR39" i="46"/>
  <c r="BS39" i="46"/>
  <c r="BT39" i="46"/>
  <c r="BU39" i="46"/>
  <c r="BV39" i="46"/>
  <c r="BW39" i="46"/>
  <c r="BX39" i="46"/>
  <c r="BY39" i="46"/>
  <c r="BZ39" i="46"/>
  <c r="CA39" i="46"/>
  <c r="CB39" i="46"/>
  <c r="CC39" i="46"/>
  <c r="CD39" i="46"/>
  <c r="CE39" i="46"/>
  <c r="CF39" i="46"/>
  <c r="CG39" i="46"/>
  <c r="CH39" i="46"/>
  <c r="CI39" i="46"/>
  <c r="CJ39" i="46"/>
  <c r="CK39" i="46"/>
  <c r="CL39" i="46"/>
  <c r="CM39" i="46"/>
  <c r="CN39" i="46"/>
  <c r="CO39" i="46"/>
  <c r="CP39" i="46"/>
  <c r="CQ39" i="46"/>
  <c r="CR39" i="46"/>
  <c r="CS39" i="46"/>
  <c r="CT39" i="46"/>
  <c r="CU39" i="46"/>
  <c r="CV39" i="46"/>
  <c r="CW39" i="46"/>
  <c r="CX39" i="46"/>
  <c r="CY39" i="46"/>
  <c r="CZ39" i="46"/>
  <c r="DA39" i="46"/>
  <c r="DB39" i="46"/>
  <c r="DC39" i="46"/>
  <c r="DD39" i="46"/>
  <c r="DE39" i="46"/>
  <c r="DF39" i="46"/>
  <c r="DG39" i="46"/>
  <c r="DH39" i="46"/>
  <c r="DI39" i="46"/>
  <c r="DJ39" i="46"/>
  <c r="DK39" i="46"/>
  <c r="DL39" i="46"/>
  <c r="DM39" i="46"/>
  <c r="DN39" i="46"/>
  <c r="DO39" i="46"/>
  <c r="DP39" i="46"/>
  <c r="DQ39" i="46"/>
  <c r="DR39" i="46"/>
  <c r="DS39" i="46"/>
  <c r="DT39" i="46"/>
  <c r="DU39" i="46"/>
  <c r="DV39" i="46"/>
  <c r="DW39" i="46"/>
  <c r="DX39" i="46"/>
  <c r="DY39" i="46"/>
  <c r="DZ39" i="46"/>
  <c r="EA39" i="46"/>
  <c r="EB39" i="46"/>
  <c r="EC39" i="46"/>
  <c r="ED39" i="46"/>
  <c r="EE39" i="46"/>
  <c r="EF39" i="46"/>
  <c r="EG39" i="46"/>
  <c r="EH39" i="46"/>
  <c r="EI39" i="46"/>
  <c r="EJ39" i="46"/>
  <c r="EK39" i="46"/>
  <c r="EL39" i="46"/>
  <c r="EM39" i="46"/>
  <c r="EN39" i="46"/>
  <c r="EO39" i="46"/>
  <c r="EP39" i="46"/>
  <c r="EQ39" i="46"/>
  <c r="ER39" i="46"/>
  <c r="ES39" i="46"/>
  <c r="ET39" i="46"/>
  <c r="EU39" i="46"/>
  <c r="EV39" i="46"/>
  <c r="EW39" i="46"/>
  <c r="EX39" i="46"/>
  <c r="EY39" i="46"/>
  <c r="EZ39" i="46"/>
  <c r="FA39" i="46"/>
  <c r="FB39" i="46"/>
  <c r="FC39" i="46"/>
  <c r="FD39" i="46"/>
  <c r="FE39" i="46"/>
  <c r="FF39" i="46"/>
  <c r="FG39" i="46"/>
  <c r="FH39" i="46"/>
  <c r="FI39" i="46"/>
  <c r="FJ39" i="46"/>
  <c r="FK39" i="46"/>
  <c r="FL39" i="46"/>
  <c r="FM39" i="46"/>
  <c r="FN39" i="46"/>
  <c r="FO39" i="46"/>
  <c r="FP39" i="46"/>
  <c r="FQ39" i="46"/>
  <c r="FR39" i="46"/>
  <c r="FS39" i="46"/>
  <c r="FT39" i="46"/>
  <c r="FU39" i="46"/>
  <c r="FV39" i="46"/>
  <c r="FW39" i="46"/>
  <c r="FX39" i="46"/>
  <c r="FY39" i="46"/>
  <c r="FZ39" i="46"/>
  <c r="GA39" i="46"/>
  <c r="GB39" i="46"/>
  <c r="GC39" i="46"/>
  <c r="GD39" i="46"/>
  <c r="GE39" i="46"/>
  <c r="GF39" i="46"/>
  <c r="GG39" i="46"/>
  <c r="GH39" i="46"/>
  <c r="GI39" i="46"/>
  <c r="GJ39" i="46"/>
  <c r="GK39" i="46"/>
  <c r="GL39" i="46"/>
  <c r="GM39" i="46"/>
  <c r="GN39" i="46"/>
  <c r="GO39" i="46"/>
  <c r="GP39" i="46"/>
  <c r="GQ39" i="46"/>
  <c r="GR39" i="46"/>
  <c r="GS39" i="46"/>
  <c r="GT39" i="46"/>
  <c r="GU39" i="46"/>
  <c r="GV39" i="46"/>
  <c r="GW39" i="46"/>
  <c r="GX39" i="46"/>
  <c r="GY39" i="46"/>
  <c r="GZ39" i="46"/>
  <c r="HA39" i="46"/>
  <c r="HB39" i="46"/>
  <c r="HC39" i="46"/>
  <c r="HD39" i="46"/>
  <c r="HE39" i="46"/>
  <c r="HF39" i="46"/>
  <c r="HG39" i="46"/>
  <c r="HH39" i="46"/>
  <c r="HI39" i="46"/>
  <c r="HJ39" i="46"/>
  <c r="HK39" i="46"/>
  <c r="HL39" i="46"/>
  <c r="HM39" i="46"/>
  <c r="HN39" i="46"/>
  <c r="HO39" i="46"/>
  <c r="HP39" i="46"/>
  <c r="HQ39" i="46"/>
  <c r="HR39" i="46"/>
  <c r="C39" i="46"/>
  <c r="C40" i="46"/>
  <c r="C41" i="46"/>
  <c r="AA34" i="46"/>
  <c r="AA35" i="46"/>
  <c r="AA36" i="46"/>
  <c r="AA37" i="46"/>
  <c r="AA38" i="46"/>
  <c r="AA39" i="46"/>
  <c r="AA33" i="46"/>
  <c r="L3" i="45"/>
  <c r="M3" i="45"/>
  <c r="N3" i="45"/>
  <c r="O3" i="45"/>
  <c r="P3" i="45"/>
  <c r="Q3" i="45"/>
  <c r="R3" i="45"/>
  <c r="S3" i="45"/>
  <c r="T3" i="45"/>
  <c r="U3" i="45"/>
  <c r="V3" i="45"/>
  <c r="W3" i="45"/>
  <c r="X3" i="45"/>
  <c r="Y3" i="45"/>
  <c r="Z3" i="45"/>
  <c r="AA3" i="45"/>
  <c r="AB3" i="45"/>
  <c r="AC3" i="45"/>
  <c r="AD3" i="45"/>
  <c r="AE3" i="45"/>
  <c r="AF3" i="45"/>
  <c r="AG3" i="45"/>
  <c r="AH3" i="45"/>
  <c r="AI3" i="45"/>
  <c r="AJ3" i="45"/>
  <c r="AK3" i="45"/>
  <c r="AL3" i="45"/>
  <c r="AM3" i="45"/>
  <c r="AN3" i="45"/>
  <c r="AO3" i="45"/>
  <c r="AP3" i="45"/>
  <c r="AQ3" i="45"/>
  <c r="AR3" i="45"/>
  <c r="AS3" i="45"/>
  <c r="AT3" i="45"/>
  <c r="AU3" i="45"/>
  <c r="AV3" i="45"/>
  <c r="AW3" i="45"/>
  <c r="AX3" i="45"/>
  <c r="AY3" i="45"/>
  <c r="AZ3" i="45"/>
  <c r="BA3" i="45"/>
  <c r="BB3" i="45"/>
  <c r="BC3" i="45"/>
  <c r="BD3" i="45"/>
  <c r="BE3" i="45"/>
  <c r="L4" i="45"/>
  <c r="M4" i="45"/>
  <c r="N4" i="45"/>
  <c r="O4" i="45"/>
  <c r="P4" i="45"/>
  <c r="Q4" i="45"/>
  <c r="R4" i="45"/>
  <c r="S4" i="45"/>
  <c r="T4" i="45"/>
  <c r="U4" i="45"/>
  <c r="V4" i="45"/>
  <c r="W4" i="45"/>
  <c r="X4" i="45"/>
  <c r="Y4" i="45"/>
  <c r="Z4" i="45"/>
  <c r="AA4" i="45"/>
  <c r="AB4" i="45"/>
  <c r="AC4" i="45"/>
  <c r="AD4" i="45"/>
  <c r="AE4" i="45"/>
  <c r="AF4" i="45"/>
  <c r="AG4" i="45"/>
  <c r="AH4" i="45"/>
  <c r="AI4" i="45"/>
  <c r="AJ4" i="45"/>
  <c r="AK4" i="45"/>
  <c r="AL4" i="45"/>
  <c r="AM4" i="45"/>
  <c r="AN4" i="45"/>
  <c r="AO4" i="45"/>
  <c r="AP4" i="45"/>
  <c r="AQ4" i="45"/>
  <c r="AR4" i="45"/>
  <c r="AS4" i="45"/>
  <c r="AT4" i="45"/>
  <c r="AU4" i="45"/>
  <c r="AV4" i="45"/>
  <c r="AW4" i="45"/>
  <c r="AX4" i="45"/>
  <c r="AY4" i="45"/>
  <c r="AZ4" i="45"/>
  <c r="BA4" i="45"/>
  <c r="BB4" i="45"/>
  <c r="BC4" i="45"/>
  <c r="BD4" i="45"/>
  <c r="BE4" i="45"/>
  <c r="L5" i="45"/>
  <c r="M5" i="45"/>
  <c r="N5" i="45"/>
  <c r="O5" i="45"/>
  <c r="P5" i="45"/>
  <c r="Q5" i="45"/>
  <c r="R5" i="45"/>
  <c r="S5" i="45"/>
  <c r="T5" i="45"/>
  <c r="U5" i="45"/>
  <c r="V5" i="45"/>
  <c r="W5" i="45"/>
  <c r="X5" i="45"/>
  <c r="Y5" i="45"/>
  <c r="Z5" i="45"/>
  <c r="AA5" i="45"/>
  <c r="AB5" i="45"/>
  <c r="AC5" i="45"/>
  <c r="AD5" i="45"/>
  <c r="AE5" i="45"/>
  <c r="AF5" i="45"/>
  <c r="AG5" i="45"/>
  <c r="AH5" i="45"/>
  <c r="AI5" i="45"/>
  <c r="AJ5" i="45"/>
  <c r="AK5" i="45"/>
  <c r="AL5" i="45"/>
  <c r="AM5" i="45"/>
  <c r="AN5" i="45"/>
  <c r="AO5" i="45"/>
  <c r="AP5" i="45"/>
  <c r="AQ5" i="45"/>
  <c r="AR5" i="45"/>
  <c r="AS5" i="45"/>
  <c r="AT5" i="45"/>
  <c r="AU5" i="45"/>
  <c r="AV5" i="45"/>
  <c r="AW5" i="45"/>
  <c r="AX5" i="45"/>
  <c r="AY5" i="45"/>
  <c r="AZ5" i="45"/>
  <c r="BA5" i="45"/>
  <c r="BB5" i="45"/>
  <c r="BC5" i="45"/>
  <c r="BD5" i="45"/>
  <c r="BE5" i="45"/>
  <c r="L6" i="45"/>
  <c r="M6" i="45"/>
  <c r="N6" i="45"/>
  <c r="O6" i="45"/>
  <c r="P6" i="45"/>
  <c r="Q6" i="45"/>
  <c r="R6" i="45"/>
  <c r="S6" i="45"/>
  <c r="T6" i="45"/>
  <c r="U6" i="45"/>
  <c r="V6" i="45"/>
  <c r="W6" i="45"/>
  <c r="X6" i="45"/>
  <c r="Y6" i="45"/>
  <c r="Z6" i="45"/>
  <c r="AA6" i="45"/>
  <c r="AB6" i="45"/>
  <c r="AC6" i="45"/>
  <c r="AD6" i="45"/>
  <c r="AE6" i="45"/>
  <c r="AF6" i="45"/>
  <c r="AG6" i="45"/>
  <c r="AH6" i="45"/>
  <c r="AI6" i="45"/>
  <c r="AJ6" i="45"/>
  <c r="AK6" i="45"/>
  <c r="AL6" i="45"/>
  <c r="AM6" i="45"/>
  <c r="AN6" i="45"/>
  <c r="AO6" i="45"/>
  <c r="AP6" i="45"/>
  <c r="AQ6" i="45"/>
  <c r="AR6" i="45"/>
  <c r="AS6" i="45"/>
  <c r="AT6" i="45"/>
  <c r="AU6" i="45"/>
  <c r="AV6" i="45"/>
  <c r="AW6" i="45"/>
  <c r="AX6" i="45"/>
  <c r="AY6" i="45"/>
  <c r="AZ6" i="45"/>
  <c r="BA6" i="45"/>
  <c r="BB6" i="45"/>
  <c r="BC6" i="45"/>
  <c r="BD6" i="45"/>
  <c r="BE6" i="45"/>
  <c r="L7" i="45"/>
  <c r="M7" i="45"/>
  <c r="N7" i="45"/>
  <c r="O7" i="45"/>
  <c r="P7" i="45"/>
  <c r="Q7" i="45"/>
  <c r="R7" i="45"/>
  <c r="S7" i="45"/>
  <c r="T7" i="45"/>
  <c r="U7" i="45"/>
  <c r="V7" i="45"/>
  <c r="W7" i="45"/>
  <c r="X7" i="45"/>
  <c r="Y7" i="45"/>
  <c r="Z7" i="45"/>
  <c r="AA7" i="45"/>
  <c r="AB7" i="45"/>
  <c r="AC7" i="45"/>
  <c r="AD7" i="45"/>
  <c r="AE7" i="45"/>
  <c r="AF7" i="45"/>
  <c r="AG7" i="45"/>
  <c r="AH7" i="45"/>
  <c r="AI7" i="45"/>
  <c r="AJ7" i="45"/>
  <c r="AK7" i="45"/>
  <c r="AL7" i="45"/>
  <c r="AM7" i="45"/>
  <c r="AN7" i="45"/>
  <c r="AO7" i="45"/>
  <c r="AP7" i="45"/>
  <c r="AQ7" i="45"/>
  <c r="AR7" i="45"/>
  <c r="AS7" i="45"/>
  <c r="AT7" i="45"/>
  <c r="AU7" i="45"/>
  <c r="AV7" i="45"/>
  <c r="AW7" i="45"/>
  <c r="AX7" i="45"/>
  <c r="AY7" i="45"/>
  <c r="AZ7" i="45"/>
  <c r="BA7" i="45"/>
  <c r="BB7" i="45"/>
  <c r="BC7" i="45"/>
  <c r="BD7" i="45"/>
  <c r="BE7" i="45"/>
  <c r="L8" i="45"/>
  <c r="M8" i="45"/>
  <c r="N8" i="45"/>
  <c r="O8" i="45"/>
  <c r="P8" i="45"/>
  <c r="Q8" i="45"/>
  <c r="R8" i="45"/>
  <c r="S8" i="45"/>
  <c r="T8" i="45"/>
  <c r="U8" i="45"/>
  <c r="V8" i="45"/>
  <c r="W8" i="45"/>
  <c r="X8" i="45"/>
  <c r="Y8" i="45"/>
  <c r="Z8" i="45"/>
  <c r="AA8" i="45"/>
  <c r="AB8" i="45"/>
  <c r="AC8" i="45"/>
  <c r="AD8" i="45"/>
  <c r="AE8" i="45"/>
  <c r="AF8" i="45"/>
  <c r="AG8" i="45"/>
  <c r="AH8" i="45"/>
  <c r="AI8" i="45"/>
  <c r="AJ8" i="45"/>
  <c r="AK8" i="45"/>
  <c r="AL8" i="45"/>
  <c r="AM8" i="45"/>
  <c r="AN8" i="45"/>
  <c r="AO8" i="45"/>
  <c r="AP8" i="45"/>
  <c r="AQ8" i="45"/>
  <c r="AR8" i="45"/>
  <c r="AS8" i="45"/>
  <c r="AT8" i="45"/>
  <c r="AU8" i="45"/>
  <c r="AV8" i="45"/>
  <c r="AW8" i="45"/>
  <c r="AX8" i="45"/>
  <c r="AY8" i="45"/>
  <c r="AZ8" i="45"/>
  <c r="BA8" i="45"/>
  <c r="BB8" i="45"/>
  <c r="BC8" i="45"/>
  <c r="BD8" i="45"/>
  <c r="BE8" i="45"/>
  <c r="L9" i="45"/>
  <c r="M9" i="45"/>
  <c r="N9" i="45"/>
  <c r="O9" i="45"/>
  <c r="P9" i="45"/>
  <c r="Q9" i="45"/>
  <c r="R9" i="45"/>
  <c r="S9" i="45"/>
  <c r="T9" i="45"/>
  <c r="U9" i="45"/>
  <c r="V9" i="45"/>
  <c r="W9" i="45"/>
  <c r="X9" i="45"/>
  <c r="Y9" i="45"/>
  <c r="Z9" i="45"/>
  <c r="AA9" i="45"/>
  <c r="AB9" i="45"/>
  <c r="AC9" i="45"/>
  <c r="AD9" i="45"/>
  <c r="AE9" i="45"/>
  <c r="AF9" i="45"/>
  <c r="AG9" i="45"/>
  <c r="AH9" i="45"/>
  <c r="AI9" i="45"/>
  <c r="AJ9" i="45"/>
  <c r="AK9" i="45"/>
  <c r="AL9" i="45"/>
  <c r="AM9" i="45"/>
  <c r="AN9" i="45"/>
  <c r="AO9" i="45"/>
  <c r="AP9" i="45"/>
  <c r="AQ9" i="45"/>
  <c r="AR9" i="45"/>
  <c r="AS9" i="45"/>
  <c r="AT9" i="45"/>
  <c r="AU9" i="45"/>
  <c r="AV9" i="45"/>
  <c r="AW9" i="45"/>
  <c r="AX9" i="45"/>
  <c r="AY9" i="45"/>
  <c r="AZ9" i="45"/>
  <c r="BA9" i="45"/>
  <c r="BB9" i="45"/>
  <c r="BC9" i="45"/>
  <c r="BD9" i="45"/>
  <c r="BE9" i="45"/>
  <c r="L10" i="45"/>
  <c r="M10" i="45"/>
  <c r="N10" i="45"/>
  <c r="O10" i="45"/>
  <c r="P10" i="45"/>
  <c r="Q10" i="45"/>
  <c r="R10" i="45"/>
  <c r="S10" i="45"/>
  <c r="T10" i="45"/>
  <c r="U10" i="45"/>
  <c r="V10" i="45"/>
  <c r="W10" i="45"/>
  <c r="X10" i="45"/>
  <c r="Y10" i="45"/>
  <c r="Z10" i="45"/>
  <c r="AA10" i="45"/>
  <c r="AB10" i="45"/>
  <c r="AC10" i="45"/>
  <c r="AD10" i="45"/>
  <c r="AE10" i="45"/>
  <c r="AF10" i="45"/>
  <c r="AG10" i="45"/>
  <c r="AH10" i="45"/>
  <c r="AI10" i="45"/>
  <c r="AJ10" i="45"/>
  <c r="AK10" i="45"/>
  <c r="AL10" i="45"/>
  <c r="AM10" i="45"/>
  <c r="AN10" i="45"/>
  <c r="AO10" i="45"/>
  <c r="AP10" i="45"/>
  <c r="AQ10" i="45"/>
  <c r="AR10" i="45"/>
  <c r="AS10" i="45"/>
  <c r="AT10" i="45"/>
  <c r="AU10" i="45"/>
  <c r="AV10" i="45"/>
  <c r="AW10" i="45"/>
  <c r="AX10" i="45"/>
  <c r="AY10" i="45"/>
  <c r="AZ10" i="45"/>
  <c r="BA10" i="45"/>
  <c r="BB10" i="45"/>
  <c r="BC10" i="45"/>
  <c r="BD10" i="45"/>
  <c r="BE10" i="45"/>
  <c r="L11" i="45"/>
  <c r="M11" i="45"/>
  <c r="N11" i="45"/>
  <c r="O11" i="45"/>
  <c r="P11" i="45"/>
  <c r="Q11" i="45"/>
  <c r="R11" i="45"/>
  <c r="S11" i="45"/>
  <c r="T11" i="45"/>
  <c r="U11" i="45"/>
  <c r="V11" i="45"/>
  <c r="W11" i="45"/>
  <c r="X11" i="45"/>
  <c r="Y11" i="45"/>
  <c r="Z11" i="45"/>
  <c r="AA11" i="45"/>
  <c r="AB11" i="45"/>
  <c r="AC11" i="45"/>
  <c r="AD11" i="45"/>
  <c r="AE11" i="45"/>
  <c r="AF11" i="45"/>
  <c r="AG11" i="45"/>
  <c r="AH11" i="45"/>
  <c r="AI11" i="45"/>
  <c r="AJ11" i="45"/>
  <c r="AK11" i="45"/>
  <c r="AL11" i="45"/>
  <c r="AM11" i="45"/>
  <c r="AN11" i="45"/>
  <c r="AO11" i="45"/>
  <c r="AP11" i="45"/>
  <c r="AQ11" i="45"/>
  <c r="AR11" i="45"/>
  <c r="AS11" i="45"/>
  <c r="AT11" i="45"/>
  <c r="AU11" i="45"/>
  <c r="AV11" i="45"/>
  <c r="AW11" i="45"/>
  <c r="AX11" i="45"/>
  <c r="AY11" i="45"/>
  <c r="AZ11" i="45"/>
  <c r="BA11" i="45"/>
  <c r="BB11" i="45"/>
  <c r="BC11" i="45"/>
  <c r="BD11" i="45"/>
  <c r="BE11" i="45"/>
  <c r="L12" i="45"/>
  <c r="M12" i="45"/>
  <c r="N12" i="45"/>
  <c r="O12" i="45"/>
  <c r="P12" i="45"/>
  <c r="Q12" i="45"/>
  <c r="R12" i="45"/>
  <c r="S12" i="45"/>
  <c r="T12" i="45"/>
  <c r="U12" i="45"/>
  <c r="V12" i="45"/>
  <c r="W12" i="45"/>
  <c r="X12" i="45"/>
  <c r="Y12" i="45"/>
  <c r="Z12" i="45"/>
  <c r="AA12" i="45"/>
  <c r="AB12" i="45"/>
  <c r="AC12" i="45"/>
  <c r="AD12" i="45"/>
  <c r="AE12" i="45"/>
  <c r="AF12" i="45"/>
  <c r="AG12" i="45"/>
  <c r="AH12" i="45"/>
  <c r="AI12" i="45"/>
  <c r="AJ12" i="45"/>
  <c r="AK12" i="45"/>
  <c r="AL12" i="45"/>
  <c r="AM12" i="45"/>
  <c r="AN12" i="45"/>
  <c r="AO12" i="45"/>
  <c r="AP12" i="45"/>
  <c r="AQ12" i="45"/>
  <c r="AR12" i="45"/>
  <c r="AS12" i="45"/>
  <c r="AT12" i="45"/>
  <c r="AU12" i="45"/>
  <c r="AV12" i="45"/>
  <c r="AW12" i="45"/>
  <c r="AX12" i="45"/>
  <c r="AY12" i="45"/>
  <c r="AZ12" i="45"/>
  <c r="BA12" i="45"/>
  <c r="BB12" i="45"/>
  <c r="BC12" i="45"/>
  <c r="BD12" i="45"/>
  <c r="BE12" i="45"/>
  <c r="L13" i="45"/>
  <c r="M13" i="45"/>
  <c r="N13" i="45"/>
  <c r="O13" i="45"/>
  <c r="P13" i="45"/>
  <c r="Q13" i="45"/>
  <c r="R13" i="45"/>
  <c r="S13" i="45"/>
  <c r="T13" i="45"/>
  <c r="U13" i="45"/>
  <c r="V13" i="45"/>
  <c r="W13" i="45"/>
  <c r="X13" i="45"/>
  <c r="Y13" i="45"/>
  <c r="Z13" i="45"/>
  <c r="AA13" i="45"/>
  <c r="AB13" i="45"/>
  <c r="AC13" i="45"/>
  <c r="AD13" i="45"/>
  <c r="AE13" i="45"/>
  <c r="AF13" i="45"/>
  <c r="AG13" i="45"/>
  <c r="AH13" i="45"/>
  <c r="AI13" i="45"/>
  <c r="AJ13" i="45"/>
  <c r="AK13" i="45"/>
  <c r="AL13" i="45"/>
  <c r="AM13" i="45"/>
  <c r="AN13" i="45"/>
  <c r="AO13" i="45"/>
  <c r="AP13" i="45"/>
  <c r="AQ13" i="45"/>
  <c r="AR13" i="45"/>
  <c r="AS13" i="45"/>
  <c r="AT13" i="45"/>
  <c r="AU13" i="45"/>
  <c r="AV13" i="45"/>
  <c r="AW13" i="45"/>
  <c r="AX13" i="45"/>
  <c r="AY13" i="45"/>
  <c r="AZ13" i="45"/>
  <c r="BA13" i="45"/>
  <c r="BB13" i="45"/>
  <c r="BC13" i="45"/>
  <c r="BD13" i="45"/>
  <c r="BE13" i="45"/>
  <c r="L14" i="45"/>
  <c r="M14" i="45"/>
  <c r="N14" i="45"/>
  <c r="O14" i="45"/>
  <c r="P14" i="45"/>
  <c r="Q14" i="45"/>
  <c r="R14" i="45"/>
  <c r="S14" i="45"/>
  <c r="T14" i="45"/>
  <c r="U14" i="45"/>
  <c r="V14" i="45"/>
  <c r="W14" i="45"/>
  <c r="X14" i="45"/>
  <c r="Y14" i="45"/>
  <c r="Z14" i="45"/>
  <c r="AA14" i="45"/>
  <c r="AB14" i="45"/>
  <c r="AC14" i="45"/>
  <c r="AD14" i="45"/>
  <c r="AE14" i="45"/>
  <c r="AF14" i="45"/>
  <c r="AG14" i="45"/>
  <c r="AH14" i="45"/>
  <c r="AI14" i="45"/>
  <c r="AJ14" i="45"/>
  <c r="AK14" i="45"/>
  <c r="AL14" i="45"/>
  <c r="AM14" i="45"/>
  <c r="AN14" i="45"/>
  <c r="AO14" i="45"/>
  <c r="AP14" i="45"/>
  <c r="AQ14" i="45"/>
  <c r="AR14" i="45"/>
  <c r="AS14" i="45"/>
  <c r="AT14" i="45"/>
  <c r="AU14" i="45"/>
  <c r="AV14" i="45"/>
  <c r="AW14" i="45"/>
  <c r="AX14" i="45"/>
  <c r="AY14" i="45"/>
  <c r="AZ14" i="45"/>
  <c r="BA14" i="45"/>
  <c r="BB14" i="45"/>
  <c r="BC14" i="45"/>
  <c r="BD14" i="45"/>
  <c r="BE14" i="45"/>
  <c r="L15" i="45"/>
  <c r="M15" i="45"/>
  <c r="N15" i="45"/>
  <c r="O15" i="45"/>
  <c r="P15" i="45"/>
  <c r="Q15" i="45"/>
  <c r="R15" i="45"/>
  <c r="S15" i="45"/>
  <c r="T15" i="45"/>
  <c r="U15" i="45"/>
  <c r="V15" i="45"/>
  <c r="W15" i="45"/>
  <c r="X15" i="45"/>
  <c r="Y15" i="45"/>
  <c r="Z15" i="45"/>
  <c r="AA15" i="45"/>
  <c r="AB15" i="45"/>
  <c r="AC15" i="45"/>
  <c r="AD15" i="45"/>
  <c r="AE15" i="45"/>
  <c r="AF15" i="45"/>
  <c r="AG15" i="45"/>
  <c r="AH15" i="45"/>
  <c r="AI15" i="45"/>
  <c r="AJ15" i="45"/>
  <c r="AK15" i="45"/>
  <c r="AL15" i="45"/>
  <c r="AM15" i="45"/>
  <c r="AN15" i="45"/>
  <c r="AO15" i="45"/>
  <c r="AP15" i="45"/>
  <c r="AQ15" i="45"/>
  <c r="AR15" i="45"/>
  <c r="AS15" i="45"/>
  <c r="AT15" i="45"/>
  <c r="AU15" i="45"/>
  <c r="AV15" i="45"/>
  <c r="AW15" i="45"/>
  <c r="AX15" i="45"/>
  <c r="AY15" i="45"/>
  <c r="AZ15" i="45"/>
  <c r="BA15" i="45"/>
  <c r="BB15" i="45"/>
  <c r="BC15" i="45"/>
  <c r="BD15" i="45"/>
  <c r="BE15" i="45"/>
  <c r="L16" i="45"/>
  <c r="M16" i="45"/>
  <c r="N16" i="45"/>
  <c r="O16" i="45"/>
  <c r="P16" i="45"/>
  <c r="Q16" i="45"/>
  <c r="R16" i="45"/>
  <c r="S16" i="45"/>
  <c r="T16" i="45"/>
  <c r="U16" i="45"/>
  <c r="V16" i="45"/>
  <c r="W16" i="45"/>
  <c r="X16" i="45"/>
  <c r="Y16" i="45"/>
  <c r="Z16" i="45"/>
  <c r="AA16" i="45"/>
  <c r="AB16" i="45"/>
  <c r="AC16" i="45"/>
  <c r="AD16" i="45"/>
  <c r="AE16" i="45"/>
  <c r="AF16" i="45"/>
  <c r="AG16" i="45"/>
  <c r="AH16" i="45"/>
  <c r="AI16" i="45"/>
  <c r="AJ16" i="45"/>
  <c r="AK16" i="45"/>
  <c r="AL16" i="45"/>
  <c r="AM16" i="45"/>
  <c r="AN16" i="45"/>
  <c r="AO16" i="45"/>
  <c r="AP16" i="45"/>
  <c r="AQ16" i="45"/>
  <c r="AR16" i="45"/>
  <c r="AS16" i="45"/>
  <c r="AT16" i="45"/>
  <c r="AU16" i="45"/>
  <c r="AV16" i="45"/>
  <c r="AW16" i="45"/>
  <c r="AX16" i="45"/>
  <c r="AY16" i="45"/>
  <c r="AZ16" i="45"/>
  <c r="BA16" i="45"/>
  <c r="BB16" i="45"/>
  <c r="BC16" i="45"/>
  <c r="BD16" i="45"/>
  <c r="BE16" i="45"/>
  <c r="L17" i="45"/>
  <c r="M17" i="45"/>
  <c r="N17" i="45"/>
  <c r="O17" i="45"/>
  <c r="P17" i="45"/>
  <c r="Q17" i="45"/>
  <c r="R17" i="45"/>
  <c r="S17" i="45"/>
  <c r="T17" i="45"/>
  <c r="U17" i="45"/>
  <c r="V17" i="45"/>
  <c r="W17" i="45"/>
  <c r="X17" i="45"/>
  <c r="Y17" i="45"/>
  <c r="Z17" i="45"/>
  <c r="AA17" i="45"/>
  <c r="AB17" i="45"/>
  <c r="AC17" i="45"/>
  <c r="AD17" i="45"/>
  <c r="AE17" i="45"/>
  <c r="AF17" i="45"/>
  <c r="AG17" i="45"/>
  <c r="AH17" i="45"/>
  <c r="AI17" i="45"/>
  <c r="AJ17" i="45"/>
  <c r="AK17" i="45"/>
  <c r="AL17" i="45"/>
  <c r="AM17" i="45"/>
  <c r="AN17" i="45"/>
  <c r="AO17" i="45"/>
  <c r="AP17" i="45"/>
  <c r="AQ17" i="45"/>
  <c r="AR17" i="45"/>
  <c r="AS17" i="45"/>
  <c r="AT17" i="45"/>
  <c r="AU17" i="45"/>
  <c r="AV17" i="45"/>
  <c r="AW17" i="45"/>
  <c r="AX17" i="45"/>
  <c r="AY17" i="45"/>
  <c r="AZ17" i="45"/>
  <c r="BA17" i="45"/>
  <c r="BB17" i="45"/>
  <c r="BC17" i="45"/>
  <c r="BD17" i="45"/>
  <c r="BE17" i="45"/>
  <c r="L18" i="45"/>
  <c r="M18" i="45"/>
  <c r="N18" i="45"/>
  <c r="O18" i="45"/>
  <c r="P18" i="45"/>
  <c r="Q18" i="45"/>
  <c r="R18" i="45"/>
  <c r="S18" i="45"/>
  <c r="T18" i="45"/>
  <c r="U18" i="45"/>
  <c r="V18" i="45"/>
  <c r="W18" i="45"/>
  <c r="X18" i="45"/>
  <c r="Y18" i="45"/>
  <c r="Z18" i="45"/>
  <c r="AA18" i="45"/>
  <c r="AB18" i="45"/>
  <c r="AC18" i="45"/>
  <c r="AD18" i="45"/>
  <c r="AE18" i="45"/>
  <c r="AF18" i="45"/>
  <c r="AG18" i="45"/>
  <c r="AH18" i="45"/>
  <c r="AI18" i="45"/>
  <c r="AJ18" i="45"/>
  <c r="AK18" i="45"/>
  <c r="AL18" i="45"/>
  <c r="AM18" i="45"/>
  <c r="AN18" i="45"/>
  <c r="AO18" i="45"/>
  <c r="AP18" i="45"/>
  <c r="AQ18" i="45"/>
  <c r="AR18" i="45"/>
  <c r="AS18" i="45"/>
  <c r="AT18" i="45"/>
  <c r="AU18" i="45"/>
  <c r="AV18" i="45"/>
  <c r="AW18" i="45"/>
  <c r="AX18" i="45"/>
  <c r="AY18" i="45"/>
  <c r="AZ18" i="45"/>
  <c r="BA18" i="45"/>
  <c r="BB18" i="45"/>
  <c r="BC18" i="45"/>
  <c r="BD18" i="45"/>
  <c r="BE18" i="45"/>
  <c r="L19" i="45"/>
  <c r="M19" i="45"/>
  <c r="N19" i="45"/>
  <c r="O19" i="45"/>
  <c r="P19" i="45"/>
  <c r="Q19" i="45"/>
  <c r="R19" i="45"/>
  <c r="S19" i="45"/>
  <c r="T19" i="45"/>
  <c r="U19" i="45"/>
  <c r="V19" i="45"/>
  <c r="W19" i="45"/>
  <c r="X19" i="45"/>
  <c r="Y19" i="45"/>
  <c r="Z19" i="45"/>
  <c r="AA19" i="45"/>
  <c r="AB19" i="45"/>
  <c r="AC19" i="45"/>
  <c r="AD19" i="45"/>
  <c r="AE19" i="45"/>
  <c r="AF19" i="45"/>
  <c r="AG19" i="45"/>
  <c r="AH19" i="45"/>
  <c r="AI19" i="45"/>
  <c r="AJ19" i="45"/>
  <c r="AK19" i="45"/>
  <c r="AL19" i="45"/>
  <c r="AM19" i="45"/>
  <c r="AN19" i="45"/>
  <c r="AO19" i="45"/>
  <c r="AP19" i="45"/>
  <c r="AQ19" i="45"/>
  <c r="AR19" i="45"/>
  <c r="AS19" i="45"/>
  <c r="AT19" i="45"/>
  <c r="AU19" i="45"/>
  <c r="AV19" i="45"/>
  <c r="AW19" i="45"/>
  <c r="AX19" i="45"/>
  <c r="AY19" i="45"/>
  <c r="AZ19" i="45"/>
  <c r="BA19" i="45"/>
  <c r="BB19" i="45"/>
  <c r="BC19" i="45"/>
  <c r="BD19" i="45"/>
  <c r="BE19" i="45"/>
  <c r="L20" i="45"/>
  <c r="M20" i="45"/>
  <c r="N20" i="45"/>
  <c r="O20" i="45"/>
  <c r="P20" i="45"/>
  <c r="Q20" i="45"/>
  <c r="R20" i="45"/>
  <c r="S20" i="45"/>
  <c r="T20" i="45"/>
  <c r="U20" i="45"/>
  <c r="V20" i="45"/>
  <c r="W20" i="45"/>
  <c r="X20" i="45"/>
  <c r="Y20" i="45"/>
  <c r="Z20" i="45"/>
  <c r="AA20" i="45"/>
  <c r="AB20" i="45"/>
  <c r="AC20" i="45"/>
  <c r="AD20" i="45"/>
  <c r="AE20" i="45"/>
  <c r="AF20" i="45"/>
  <c r="AG20" i="45"/>
  <c r="AH20" i="45"/>
  <c r="AI20" i="45"/>
  <c r="AJ20" i="45"/>
  <c r="AK20" i="45"/>
  <c r="AL20" i="45"/>
  <c r="AM20" i="45"/>
  <c r="AN20" i="45"/>
  <c r="AO20" i="45"/>
  <c r="AP20" i="45"/>
  <c r="AQ20" i="45"/>
  <c r="AR20" i="45"/>
  <c r="AS20" i="45"/>
  <c r="AT20" i="45"/>
  <c r="AU20" i="45"/>
  <c r="AV20" i="45"/>
  <c r="AW20" i="45"/>
  <c r="AX20" i="45"/>
  <c r="AY20" i="45"/>
  <c r="AZ20" i="45"/>
  <c r="BA20" i="45"/>
  <c r="BB20" i="45"/>
  <c r="BC20" i="45"/>
  <c r="BD20" i="45"/>
  <c r="BE20" i="45"/>
  <c r="L21" i="45"/>
  <c r="M21" i="45"/>
  <c r="N21" i="45"/>
  <c r="O21" i="45"/>
  <c r="P21" i="45"/>
  <c r="Q21" i="45"/>
  <c r="R21" i="45"/>
  <c r="S21" i="45"/>
  <c r="T21" i="45"/>
  <c r="U21" i="45"/>
  <c r="V21" i="45"/>
  <c r="W21" i="45"/>
  <c r="X21" i="45"/>
  <c r="Y21" i="45"/>
  <c r="Z21" i="45"/>
  <c r="AA21" i="45"/>
  <c r="AB21" i="45"/>
  <c r="AC21" i="45"/>
  <c r="AD21" i="45"/>
  <c r="AE21" i="45"/>
  <c r="AF21" i="45"/>
  <c r="AG21" i="45"/>
  <c r="AH21" i="45"/>
  <c r="AI21" i="45"/>
  <c r="AJ21" i="45"/>
  <c r="AK21" i="45"/>
  <c r="AL21" i="45"/>
  <c r="AM21" i="45"/>
  <c r="AN21" i="45"/>
  <c r="AO21" i="45"/>
  <c r="AP21" i="45"/>
  <c r="AQ21" i="45"/>
  <c r="AR21" i="45"/>
  <c r="AS21" i="45"/>
  <c r="AT21" i="45"/>
  <c r="AU21" i="45"/>
  <c r="AV21" i="45"/>
  <c r="AW21" i="45"/>
  <c r="AX21" i="45"/>
  <c r="AY21" i="45"/>
  <c r="AZ21" i="45"/>
  <c r="BA21" i="45"/>
  <c r="BB21" i="45"/>
  <c r="BC21" i="45"/>
  <c r="BD21" i="45"/>
  <c r="BE21" i="45"/>
  <c r="L22" i="45"/>
  <c r="M22" i="45"/>
  <c r="N22" i="45"/>
  <c r="O22" i="45"/>
  <c r="P22" i="45"/>
  <c r="Q22" i="45"/>
  <c r="R22" i="45"/>
  <c r="S22" i="45"/>
  <c r="T22" i="45"/>
  <c r="U22" i="45"/>
  <c r="V22" i="45"/>
  <c r="W22" i="45"/>
  <c r="X22" i="45"/>
  <c r="Y22" i="45"/>
  <c r="Z22" i="45"/>
  <c r="AA22" i="45"/>
  <c r="AB22" i="45"/>
  <c r="AC22" i="45"/>
  <c r="AD22" i="45"/>
  <c r="AE22" i="45"/>
  <c r="AF22" i="45"/>
  <c r="AG22" i="45"/>
  <c r="AH22" i="45"/>
  <c r="AI22" i="45"/>
  <c r="AJ22" i="45"/>
  <c r="AK22" i="45"/>
  <c r="AL22" i="45"/>
  <c r="AM22" i="45"/>
  <c r="AN22" i="45"/>
  <c r="AO22" i="45"/>
  <c r="AP22" i="45"/>
  <c r="AQ22" i="45"/>
  <c r="AR22" i="45"/>
  <c r="AS22" i="45"/>
  <c r="AT22" i="45"/>
  <c r="AU22" i="45"/>
  <c r="AV22" i="45"/>
  <c r="AW22" i="45"/>
  <c r="AX22" i="45"/>
  <c r="AY22" i="45"/>
  <c r="AZ22" i="45"/>
  <c r="BA22" i="45"/>
  <c r="BB22" i="45"/>
  <c r="BC22" i="45"/>
  <c r="BD22" i="45"/>
  <c r="BE22" i="45"/>
  <c r="L23" i="45"/>
  <c r="M23" i="45"/>
  <c r="N23" i="45"/>
  <c r="O23" i="45"/>
  <c r="P23" i="45"/>
  <c r="Q23" i="45"/>
  <c r="R23" i="45"/>
  <c r="S23" i="45"/>
  <c r="T23" i="45"/>
  <c r="U23" i="45"/>
  <c r="V23" i="45"/>
  <c r="W23" i="45"/>
  <c r="X23" i="45"/>
  <c r="Y23" i="45"/>
  <c r="Z23" i="45"/>
  <c r="AA23" i="45"/>
  <c r="AB23" i="45"/>
  <c r="AC23" i="45"/>
  <c r="AD23" i="45"/>
  <c r="AE23" i="45"/>
  <c r="AF23" i="45"/>
  <c r="AG23" i="45"/>
  <c r="AH23" i="45"/>
  <c r="AI23" i="45"/>
  <c r="AJ23" i="45"/>
  <c r="AK23" i="45"/>
  <c r="AL23" i="45"/>
  <c r="AM23" i="45"/>
  <c r="AN23" i="45"/>
  <c r="AO23" i="45"/>
  <c r="AP23" i="45"/>
  <c r="AQ23" i="45"/>
  <c r="AR23" i="45"/>
  <c r="AS23" i="45"/>
  <c r="AT23" i="45"/>
  <c r="AU23" i="45"/>
  <c r="AV23" i="45"/>
  <c r="AW23" i="45"/>
  <c r="AX23" i="45"/>
  <c r="AY23" i="45"/>
  <c r="AZ23" i="45"/>
  <c r="BA23" i="45"/>
  <c r="BB23" i="45"/>
  <c r="BC23" i="45"/>
  <c r="BD23" i="45"/>
  <c r="BE23" i="45"/>
  <c r="L24" i="45"/>
  <c r="M24" i="45"/>
  <c r="N24" i="45"/>
  <c r="O24" i="45"/>
  <c r="P24" i="45"/>
  <c r="Q24" i="45"/>
  <c r="R24" i="45"/>
  <c r="S24" i="45"/>
  <c r="T24" i="45"/>
  <c r="U24" i="45"/>
  <c r="V24" i="45"/>
  <c r="W24" i="45"/>
  <c r="X24" i="45"/>
  <c r="Y24" i="45"/>
  <c r="Z24" i="45"/>
  <c r="AA24" i="45"/>
  <c r="AB24" i="45"/>
  <c r="AC24" i="45"/>
  <c r="AD24" i="45"/>
  <c r="AE24" i="45"/>
  <c r="AF24" i="45"/>
  <c r="AG24" i="45"/>
  <c r="AH24" i="45"/>
  <c r="AI24" i="45"/>
  <c r="AJ24" i="45"/>
  <c r="AK24" i="45"/>
  <c r="AL24" i="45"/>
  <c r="AM24" i="45"/>
  <c r="AN24" i="45"/>
  <c r="AO24" i="45"/>
  <c r="AP24" i="45"/>
  <c r="AQ24" i="45"/>
  <c r="AR24" i="45"/>
  <c r="AS24" i="45"/>
  <c r="AT24" i="45"/>
  <c r="AU24" i="45"/>
  <c r="AV24" i="45"/>
  <c r="AW24" i="45"/>
  <c r="AX24" i="45"/>
  <c r="AY24" i="45"/>
  <c r="AZ24" i="45"/>
  <c r="BA24" i="45"/>
  <c r="BB24" i="45"/>
  <c r="BC24" i="45"/>
  <c r="BD24" i="45"/>
  <c r="BE24" i="45"/>
  <c r="L25" i="45"/>
  <c r="M25" i="45"/>
  <c r="N25" i="45"/>
  <c r="O25" i="45"/>
  <c r="P25" i="45"/>
  <c r="Q25" i="45"/>
  <c r="R25" i="45"/>
  <c r="S25" i="45"/>
  <c r="T25" i="45"/>
  <c r="U25" i="45"/>
  <c r="V25" i="45"/>
  <c r="W25" i="45"/>
  <c r="X25" i="45"/>
  <c r="Y25" i="45"/>
  <c r="Z25" i="45"/>
  <c r="AA25" i="45"/>
  <c r="AB25" i="45"/>
  <c r="AC25" i="45"/>
  <c r="AD25" i="45"/>
  <c r="AE25" i="45"/>
  <c r="AF25" i="45"/>
  <c r="AG25" i="45"/>
  <c r="AH25" i="45"/>
  <c r="AI25" i="45"/>
  <c r="AJ25" i="45"/>
  <c r="AK25" i="45"/>
  <c r="AL25" i="45"/>
  <c r="AM25" i="45"/>
  <c r="AN25" i="45"/>
  <c r="AO25" i="45"/>
  <c r="AP25" i="45"/>
  <c r="AQ25" i="45"/>
  <c r="AR25" i="45"/>
  <c r="AS25" i="45"/>
  <c r="AT25" i="45"/>
  <c r="AU25" i="45"/>
  <c r="AV25" i="45"/>
  <c r="AW25" i="45"/>
  <c r="AX25" i="45"/>
  <c r="AY25" i="45"/>
  <c r="AZ25" i="45"/>
  <c r="BA25" i="45"/>
  <c r="BB25" i="45"/>
  <c r="BC25" i="45"/>
  <c r="BD25" i="45"/>
  <c r="BE25" i="45"/>
  <c r="L26" i="45"/>
  <c r="M26" i="45"/>
  <c r="N26" i="45"/>
  <c r="O26" i="45"/>
  <c r="P26" i="45"/>
  <c r="Q26" i="45"/>
  <c r="R26" i="45"/>
  <c r="S26" i="45"/>
  <c r="T26" i="45"/>
  <c r="U26" i="45"/>
  <c r="V26" i="45"/>
  <c r="W26" i="45"/>
  <c r="X26" i="45"/>
  <c r="Y26" i="45"/>
  <c r="Z26" i="45"/>
  <c r="AA26" i="45"/>
  <c r="AB26" i="45"/>
  <c r="AC26" i="45"/>
  <c r="AD26" i="45"/>
  <c r="AE26" i="45"/>
  <c r="AF26" i="45"/>
  <c r="AG26" i="45"/>
  <c r="AH26" i="45"/>
  <c r="AI26" i="45"/>
  <c r="AJ26" i="45"/>
  <c r="AK26" i="45"/>
  <c r="AL26" i="45"/>
  <c r="AM26" i="45"/>
  <c r="AN26" i="45"/>
  <c r="AO26" i="45"/>
  <c r="AP26" i="45"/>
  <c r="AQ26" i="45"/>
  <c r="AR26" i="45"/>
  <c r="AS26" i="45"/>
  <c r="AT26" i="45"/>
  <c r="AU26" i="45"/>
  <c r="AV26" i="45"/>
  <c r="AW26" i="45"/>
  <c r="AX26" i="45"/>
  <c r="AY26" i="45"/>
  <c r="AZ26" i="45"/>
  <c r="BA26" i="45"/>
  <c r="BB26" i="45"/>
  <c r="BC26" i="45"/>
  <c r="BD26" i="45"/>
  <c r="BE26" i="45"/>
  <c r="L27" i="45"/>
  <c r="M27" i="45"/>
  <c r="N27" i="45"/>
  <c r="O27" i="45"/>
  <c r="P27" i="45"/>
  <c r="Q27" i="45"/>
  <c r="R27" i="45"/>
  <c r="S27" i="45"/>
  <c r="T27" i="45"/>
  <c r="U27" i="45"/>
  <c r="V27" i="45"/>
  <c r="W27" i="45"/>
  <c r="X27" i="45"/>
  <c r="Y27" i="45"/>
  <c r="Z27" i="45"/>
  <c r="AA27" i="45"/>
  <c r="AB27" i="45"/>
  <c r="AC27" i="45"/>
  <c r="AD27" i="45"/>
  <c r="AE27" i="45"/>
  <c r="AF27" i="45"/>
  <c r="AG27" i="45"/>
  <c r="AH27" i="45"/>
  <c r="AI27" i="45"/>
  <c r="AJ27" i="45"/>
  <c r="AK27" i="45"/>
  <c r="AL27" i="45"/>
  <c r="AM27" i="45"/>
  <c r="AN27" i="45"/>
  <c r="AO27" i="45"/>
  <c r="AP27" i="45"/>
  <c r="AQ27" i="45"/>
  <c r="AR27" i="45"/>
  <c r="AS27" i="45"/>
  <c r="AT27" i="45"/>
  <c r="AU27" i="45"/>
  <c r="AV27" i="45"/>
  <c r="AW27" i="45"/>
  <c r="AX27" i="45"/>
  <c r="AY27" i="45"/>
  <c r="AZ27" i="45"/>
  <c r="BA27" i="45"/>
  <c r="BB27" i="45"/>
  <c r="BC27" i="45"/>
  <c r="BD27" i="45"/>
  <c r="BE27" i="45"/>
  <c r="L28" i="45"/>
  <c r="M28" i="45"/>
  <c r="N28" i="45"/>
  <c r="O28" i="45"/>
  <c r="P28" i="45"/>
  <c r="Q28" i="45"/>
  <c r="R28" i="45"/>
  <c r="S28" i="45"/>
  <c r="T28" i="45"/>
  <c r="U28" i="45"/>
  <c r="V28" i="45"/>
  <c r="W28" i="45"/>
  <c r="X28" i="45"/>
  <c r="Y28" i="45"/>
  <c r="Z28" i="45"/>
  <c r="AA28" i="45"/>
  <c r="AB28" i="45"/>
  <c r="AC28" i="45"/>
  <c r="AD28" i="45"/>
  <c r="AE28" i="45"/>
  <c r="AF28" i="45"/>
  <c r="AG28" i="45"/>
  <c r="AH28" i="45"/>
  <c r="AI28" i="45"/>
  <c r="AJ28" i="45"/>
  <c r="AK28" i="45"/>
  <c r="AL28" i="45"/>
  <c r="AM28" i="45"/>
  <c r="AN28" i="45"/>
  <c r="AO28" i="45"/>
  <c r="AP28" i="45"/>
  <c r="AQ28" i="45"/>
  <c r="AR28" i="45"/>
  <c r="AS28" i="45"/>
  <c r="AT28" i="45"/>
  <c r="AU28" i="45"/>
  <c r="AV28" i="45"/>
  <c r="AW28" i="45"/>
  <c r="AX28" i="45"/>
  <c r="AY28" i="45"/>
  <c r="AZ28" i="45"/>
  <c r="BA28" i="45"/>
  <c r="BB28" i="45"/>
  <c r="BC28" i="45"/>
  <c r="BD28" i="45"/>
  <c r="BE28" i="45"/>
  <c r="L29" i="45"/>
  <c r="M29" i="45"/>
  <c r="N29" i="45"/>
  <c r="O29" i="45"/>
  <c r="P29" i="45"/>
  <c r="Q29" i="45"/>
  <c r="R29" i="45"/>
  <c r="S29" i="45"/>
  <c r="T29" i="45"/>
  <c r="U29" i="45"/>
  <c r="V29" i="45"/>
  <c r="W29" i="45"/>
  <c r="X29" i="45"/>
  <c r="Y29" i="45"/>
  <c r="Z29" i="45"/>
  <c r="AA29" i="45"/>
  <c r="AB29" i="45"/>
  <c r="AC29" i="45"/>
  <c r="AD29" i="45"/>
  <c r="AE29" i="45"/>
  <c r="AF29" i="45"/>
  <c r="AG29" i="45"/>
  <c r="AH29" i="45"/>
  <c r="AI29" i="45"/>
  <c r="AJ29" i="45"/>
  <c r="AK29" i="45"/>
  <c r="AL29" i="45"/>
  <c r="AM29" i="45"/>
  <c r="AN29" i="45"/>
  <c r="AO29" i="45"/>
  <c r="AP29" i="45"/>
  <c r="AQ29" i="45"/>
  <c r="AR29" i="45"/>
  <c r="AS29" i="45"/>
  <c r="AT29" i="45"/>
  <c r="AU29" i="45"/>
  <c r="AV29" i="45"/>
  <c r="AW29" i="45"/>
  <c r="AX29" i="45"/>
  <c r="AY29" i="45"/>
  <c r="AZ29" i="45"/>
  <c r="BA29" i="45"/>
  <c r="BB29" i="45"/>
  <c r="BC29" i="45"/>
  <c r="BD29" i="45"/>
  <c r="BE29" i="45"/>
  <c r="L30" i="45"/>
  <c r="M30" i="45"/>
  <c r="N30" i="45"/>
  <c r="O30" i="45"/>
  <c r="P30" i="45"/>
  <c r="Q30" i="45"/>
  <c r="R30" i="45"/>
  <c r="S30" i="45"/>
  <c r="T30" i="45"/>
  <c r="U30" i="45"/>
  <c r="V30" i="45"/>
  <c r="W30" i="45"/>
  <c r="X30" i="45"/>
  <c r="Y30" i="45"/>
  <c r="Z30" i="45"/>
  <c r="AA30" i="45"/>
  <c r="AB30" i="45"/>
  <c r="AC30" i="45"/>
  <c r="AD30" i="45"/>
  <c r="AE30" i="45"/>
  <c r="AF30" i="45"/>
  <c r="AG30" i="45"/>
  <c r="AH30" i="45"/>
  <c r="AI30" i="45"/>
  <c r="AJ30" i="45"/>
  <c r="AK30" i="45"/>
  <c r="AL30" i="45"/>
  <c r="AM30" i="45"/>
  <c r="AN30" i="45"/>
  <c r="AO30" i="45"/>
  <c r="AP30" i="45"/>
  <c r="AQ30" i="45"/>
  <c r="AR30" i="45"/>
  <c r="AS30" i="45"/>
  <c r="AT30" i="45"/>
  <c r="AU30" i="45"/>
  <c r="AV30" i="45"/>
  <c r="AW30" i="45"/>
  <c r="AX30" i="45"/>
  <c r="AY30" i="45"/>
  <c r="AZ30" i="45"/>
  <c r="BA30" i="45"/>
  <c r="BB30" i="45"/>
  <c r="BC30" i="45"/>
  <c r="BD30" i="45"/>
  <c r="BE30" i="45"/>
  <c r="L31" i="45"/>
  <c r="M31" i="45"/>
  <c r="N31" i="45"/>
  <c r="O31" i="45"/>
  <c r="P31" i="45"/>
  <c r="Q31" i="45"/>
  <c r="R31" i="45"/>
  <c r="S31" i="45"/>
  <c r="T31" i="45"/>
  <c r="U31" i="45"/>
  <c r="V31" i="45"/>
  <c r="W31" i="45"/>
  <c r="X31" i="45"/>
  <c r="Y31" i="45"/>
  <c r="Z31" i="45"/>
  <c r="AA31" i="45"/>
  <c r="AB31" i="45"/>
  <c r="AC31" i="45"/>
  <c r="AD31" i="45"/>
  <c r="AE31" i="45"/>
  <c r="AF31" i="45"/>
  <c r="AG31" i="45"/>
  <c r="AH31" i="45"/>
  <c r="AI31" i="45"/>
  <c r="AJ31" i="45"/>
  <c r="AK31" i="45"/>
  <c r="AL31" i="45"/>
  <c r="AM31" i="45"/>
  <c r="AN31" i="45"/>
  <c r="AO31" i="45"/>
  <c r="AP31" i="45"/>
  <c r="AQ31" i="45"/>
  <c r="AR31" i="45"/>
  <c r="AS31" i="45"/>
  <c r="AT31" i="45"/>
  <c r="AU31" i="45"/>
  <c r="AV31" i="45"/>
  <c r="AW31" i="45"/>
  <c r="AX31" i="45"/>
  <c r="AY31" i="45"/>
  <c r="AZ31" i="45"/>
  <c r="BA31" i="45"/>
  <c r="BB31" i="45"/>
  <c r="BC31" i="45"/>
  <c r="BD31" i="45"/>
  <c r="BE31" i="45"/>
  <c r="L32" i="45"/>
  <c r="M32" i="45"/>
  <c r="N32" i="45"/>
  <c r="O32" i="45"/>
  <c r="P32" i="45"/>
  <c r="Q32" i="45"/>
  <c r="R32" i="45"/>
  <c r="S32" i="45"/>
  <c r="T32" i="45"/>
  <c r="U32" i="45"/>
  <c r="V32" i="45"/>
  <c r="W32" i="45"/>
  <c r="X32" i="45"/>
  <c r="Y32" i="45"/>
  <c r="Z32" i="45"/>
  <c r="AA32" i="45"/>
  <c r="AB32" i="45"/>
  <c r="AC32" i="45"/>
  <c r="AD32" i="45"/>
  <c r="AE32" i="45"/>
  <c r="AF32" i="45"/>
  <c r="AG32" i="45"/>
  <c r="AH32" i="45"/>
  <c r="AI32" i="45"/>
  <c r="AJ32" i="45"/>
  <c r="AK32" i="45"/>
  <c r="AL32" i="45"/>
  <c r="AM32" i="45"/>
  <c r="AN32" i="45"/>
  <c r="AO32" i="45"/>
  <c r="AP32" i="45"/>
  <c r="AQ32" i="45"/>
  <c r="AR32" i="45"/>
  <c r="AS32" i="45"/>
  <c r="AT32" i="45"/>
  <c r="AU32" i="45"/>
  <c r="AV32" i="45"/>
  <c r="AW32" i="45"/>
  <c r="AX32" i="45"/>
  <c r="AY32" i="45"/>
  <c r="AZ32" i="45"/>
  <c r="BA32" i="45"/>
  <c r="BB32" i="45"/>
  <c r="BC32" i="45"/>
  <c r="BD32" i="45"/>
  <c r="BE32" i="45"/>
  <c r="L33" i="45"/>
  <c r="M33" i="45"/>
  <c r="N33" i="45"/>
  <c r="O33" i="45"/>
  <c r="P33" i="45"/>
  <c r="Q33" i="45"/>
  <c r="R33" i="45"/>
  <c r="S33" i="45"/>
  <c r="T33" i="45"/>
  <c r="U33" i="45"/>
  <c r="V33" i="45"/>
  <c r="W33" i="45"/>
  <c r="X33" i="45"/>
  <c r="Y33" i="45"/>
  <c r="Z33" i="45"/>
  <c r="AA33" i="45"/>
  <c r="AB33" i="45"/>
  <c r="AC33" i="45"/>
  <c r="AD33" i="45"/>
  <c r="AE33" i="45"/>
  <c r="AF33" i="45"/>
  <c r="AG33" i="45"/>
  <c r="AH33" i="45"/>
  <c r="AI33" i="45"/>
  <c r="AJ33" i="45"/>
  <c r="AK33" i="45"/>
  <c r="AL33" i="45"/>
  <c r="AM33" i="45"/>
  <c r="AN33" i="45"/>
  <c r="AO33" i="45"/>
  <c r="AP33" i="45"/>
  <c r="AQ33" i="45"/>
  <c r="AR33" i="45"/>
  <c r="AS33" i="45"/>
  <c r="AT33" i="45"/>
  <c r="AU33" i="45"/>
  <c r="AV33" i="45"/>
  <c r="AW33" i="45"/>
  <c r="AX33" i="45"/>
  <c r="AY33" i="45"/>
  <c r="AZ33" i="45"/>
  <c r="BA33" i="45"/>
  <c r="BB33" i="45"/>
  <c r="BC33" i="45"/>
  <c r="BD33" i="45"/>
  <c r="BE33" i="45"/>
  <c r="L34" i="45"/>
  <c r="M34" i="45"/>
  <c r="N34" i="45"/>
  <c r="O34" i="45"/>
  <c r="P34" i="45"/>
  <c r="Q34" i="45"/>
  <c r="R34" i="45"/>
  <c r="S34" i="45"/>
  <c r="T34" i="45"/>
  <c r="U34" i="45"/>
  <c r="V34" i="45"/>
  <c r="W34" i="45"/>
  <c r="X34" i="45"/>
  <c r="Y34" i="45"/>
  <c r="Z34" i="45"/>
  <c r="AA34" i="45"/>
  <c r="AB34" i="45"/>
  <c r="AC34" i="45"/>
  <c r="AD34" i="45"/>
  <c r="AE34" i="45"/>
  <c r="AF34" i="45"/>
  <c r="AG34" i="45"/>
  <c r="AH34" i="45"/>
  <c r="AI34" i="45"/>
  <c r="AJ34" i="45"/>
  <c r="AK34" i="45"/>
  <c r="AL34" i="45"/>
  <c r="AM34" i="45"/>
  <c r="AN34" i="45"/>
  <c r="AO34" i="45"/>
  <c r="AP34" i="45"/>
  <c r="AQ34" i="45"/>
  <c r="AR34" i="45"/>
  <c r="AS34" i="45"/>
  <c r="AT34" i="45"/>
  <c r="AU34" i="45"/>
  <c r="AV34" i="45"/>
  <c r="AW34" i="45"/>
  <c r="AX34" i="45"/>
  <c r="AY34" i="45"/>
  <c r="AZ34" i="45"/>
  <c r="BA34" i="45"/>
  <c r="BB34" i="45"/>
  <c r="BC34" i="45"/>
  <c r="BD34" i="45"/>
  <c r="BE34" i="45"/>
  <c r="L35" i="45"/>
  <c r="M35" i="45"/>
  <c r="N35" i="45"/>
  <c r="O35" i="45"/>
  <c r="P35" i="45"/>
  <c r="Q35" i="45"/>
  <c r="R35" i="45"/>
  <c r="S35" i="45"/>
  <c r="T35" i="45"/>
  <c r="U35" i="45"/>
  <c r="V35" i="45"/>
  <c r="W35" i="45"/>
  <c r="X35" i="45"/>
  <c r="Y35" i="45"/>
  <c r="Z35" i="45"/>
  <c r="AA35" i="45"/>
  <c r="AB35" i="45"/>
  <c r="AC35" i="45"/>
  <c r="AD35" i="45"/>
  <c r="AE35" i="45"/>
  <c r="AF35" i="45"/>
  <c r="AG35" i="45"/>
  <c r="AH35" i="45"/>
  <c r="AI35" i="45"/>
  <c r="AJ35" i="45"/>
  <c r="AK35" i="45"/>
  <c r="AL35" i="45"/>
  <c r="AM35" i="45"/>
  <c r="AN35" i="45"/>
  <c r="AO35" i="45"/>
  <c r="AP35" i="45"/>
  <c r="AQ35" i="45"/>
  <c r="AR35" i="45"/>
  <c r="AS35" i="45"/>
  <c r="AT35" i="45"/>
  <c r="AU35" i="45"/>
  <c r="AV35" i="45"/>
  <c r="AW35" i="45"/>
  <c r="AX35" i="45"/>
  <c r="AY35" i="45"/>
  <c r="AZ35" i="45"/>
  <c r="BA35" i="45"/>
  <c r="BB35" i="45"/>
  <c r="BC35" i="45"/>
  <c r="BD35" i="45"/>
  <c r="BE35" i="45"/>
  <c r="L36" i="45"/>
  <c r="M36" i="45"/>
  <c r="N36" i="45"/>
  <c r="O36" i="45"/>
  <c r="P36" i="45"/>
  <c r="Q36" i="45"/>
  <c r="R36" i="45"/>
  <c r="S36" i="45"/>
  <c r="T36" i="45"/>
  <c r="U36" i="45"/>
  <c r="V36" i="45"/>
  <c r="W36" i="45"/>
  <c r="X36" i="45"/>
  <c r="Y36" i="45"/>
  <c r="Z36" i="45"/>
  <c r="AA36" i="45"/>
  <c r="AB36" i="45"/>
  <c r="AC36" i="45"/>
  <c r="AD36" i="45"/>
  <c r="AE36" i="45"/>
  <c r="AF36" i="45"/>
  <c r="AG36" i="45"/>
  <c r="AH36" i="45"/>
  <c r="AI36" i="45"/>
  <c r="AJ36" i="45"/>
  <c r="AK36" i="45"/>
  <c r="AL36" i="45"/>
  <c r="AM36" i="45"/>
  <c r="AN36" i="45"/>
  <c r="AO36" i="45"/>
  <c r="AP36" i="45"/>
  <c r="AQ36" i="45"/>
  <c r="AR36" i="45"/>
  <c r="AS36" i="45"/>
  <c r="AT36" i="45"/>
  <c r="AU36" i="45"/>
  <c r="AV36" i="45"/>
  <c r="AW36" i="45"/>
  <c r="AX36" i="45"/>
  <c r="AY36" i="45"/>
  <c r="AZ36" i="45"/>
  <c r="BA36" i="45"/>
  <c r="BB36" i="45"/>
  <c r="BC36" i="45"/>
  <c r="BD36" i="45"/>
  <c r="BE36" i="45"/>
  <c r="L37" i="45"/>
  <c r="M37" i="45"/>
  <c r="N37" i="45"/>
  <c r="O37" i="45"/>
  <c r="P37" i="45"/>
  <c r="Q37" i="45"/>
  <c r="R37" i="45"/>
  <c r="S37" i="45"/>
  <c r="T37" i="45"/>
  <c r="U37" i="45"/>
  <c r="V37" i="45"/>
  <c r="W37" i="45"/>
  <c r="X37" i="45"/>
  <c r="Y37" i="45"/>
  <c r="Z37" i="45"/>
  <c r="AA37" i="45"/>
  <c r="AB37" i="45"/>
  <c r="AC37" i="45"/>
  <c r="AD37" i="45"/>
  <c r="AE37" i="45"/>
  <c r="AF37" i="45"/>
  <c r="AG37" i="45"/>
  <c r="AH37" i="45"/>
  <c r="AI37" i="45"/>
  <c r="AJ37" i="45"/>
  <c r="AK37" i="45"/>
  <c r="AL37" i="45"/>
  <c r="AM37" i="45"/>
  <c r="AN37" i="45"/>
  <c r="AO37" i="45"/>
  <c r="AP37" i="45"/>
  <c r="AQ37" i="45"/>
  <c r="AR37" i="45"/>
  <c r="AS37" i="45"/>
  <c r="AT37" i="45"/>
  <c r="AU37" i="45"/>
  <c r="AV37" i="45"/>
  <c r="AW37" i="45"/>
  <c r="AX37" i="45"/>
  <c r="AY37" i="45"/>
  <c r="AZ37" i="45"/>
  <c r="BA37" i="45"/>
  <c r="BB37" i="45"/>
  <c r="BC37" i="45"/>
  <c r="BD37" i="45"/>
  <c r="BE37" i="45"/>
  <c r="L38" i="45"/>
  <c r="M38" i="45"/>
  <c r="N38" i="45"/>
  <c r="O38" i="45"/>
  <c r="P38" i="45"/>
  <c r="Q38" i="45"/>
  <c r="R38" i="45"/>
  <c r="S38" i="45"/>
  <c r="T38" i="45"/>
  <c r="U38" i="45"/>
  <c r="V38" i="45"/>
  <c r="W38" i="45"/>
  <c r="X38" i="45"/>
  <c r="Y38" i="45"/>
  <c r="Z38" i="45"/>
  <c r="AA38" i="45"/>
  <c r="AB38" i="45"/>
  <c r="AC38" i="45"/>
  <c r="AD38" i="45"/>
  <c r="AE38" i="45"/>
  <c r="AF38" i="45"/>
  <c r="AG38" i="45"/>
  <c r="AH38" i="45"/>
  <c r="AI38" i="45"/>
  <c r="AJ38" i="45"/>
  <c r="AK38" i="45"/>
  <c r="AL38" i="45"/>
  <c r="AM38" i="45"/>
  <c r="AN38" i="45"/>
  <c r="AO38" i="45"/>
  <c r="AP38" i="45"/>
  <c r="AQ38" i="45"/>
  <c r="AR38" i="45"/>
  <c r="AS38" i="45"/>
  <c r="AT38" i="45"/>
  <c r="AU38" i="45"/>
  <c r="AV38" i="45"/>
  <c r="AW38" i="45"/>
  <c r="AX38" i="45"/>
  <c r="AY38" i="45"/>
  <c r="AZ38" i="45"/>
  <c r="BA38" i="45"/>
  <c r="BB38" i="45"/>
  <c r="BC38" i="45"/>
  <c r="BD38" i="45"/>
  <c r="BE38" i="45"/>
  <c r="L39" i="45"/>
  <c r="M39" i="45"/>
  <c r="N39" i="45"/>
  <c r="O39" i="45"/>
  <c r="P39" i="45"/>
  <c r="Q39" i="45"/>
  <c r="R39" i="45"/>
  <c r="S39" i="45"/>
  <c r="T39" i="45"/>
  <c r="U39" i="45"/>
  <c r="V39" i="45"/>
  <c r="W39" i="45"/>
  <c r="X39" i="45"/>
  <c r="Y39" i="45"/>
  <c r="Z39" i="45"/>
  <c r="AA39" i="45"/>
  <c r="AB39" i="45"/>
  <c r="AC39" i="45"/>
  <c r="AD39" i="45"/>
  <c r="AE39" i="45"/>
  <c r="AF39" i="45"/>
  <c r="AG39" i="45"/>
  <c r="AH39" i="45"/>
  <c r="AI39" i="45"/>
  <c r="AJ39" i="45"/>
  <c r="AK39" i="45"/>
  <c r="AL39" i="45"/>
  <c r="AM39" i="45"/>
  <c r="AN39" i="45"/>
  <c r="AO39" i="45"/>
  <c r="AP39" i="45"/>
  <c r="AQ39" i="45"/>
  <c r="AR39" i="45"/>
  <c r="AS39" i="45"/>
  <c r="AT39" i="45"/>
  <c r="AU39" i="45"/>
  <c r="AV39" i="45"/>
  <c r="AW39" i="45"/>
  <c r="AX39" i="45"/>
  <c r="AY39" i="45"/>
  <c r="AZ39" i="45"/>
  <c r="BA39" i="45"/>
  <c r="BB39" i="45"/>
  <c r="BC39" i="45"/>
  <c r="BD39" i="45"/>
  <c r="BE39" i="45"/>
  <c r="L40" i="45"/>
  <c r="M40" i="45"/>
  <c r="N40" i="45"/>
  <c r="O40" i="45"/>
  <c r="P40" i="45"/>
  <c r="Q40" i="45"/>
  <c r="R40" i="45"/>
  <c r="S40" i="45"/>
  <c r="T40" i="45"/>
  <c r="U40" i="45"/>
  <c r="V40" i="45"/>
  <c r="W40" i="45"/>
  <c r="X40" i="45"/>
  <c r="Y40" i="45"/>
  <c r="Z40" i="45"/>
  <c r="AA40" i="45"/>
  <c r="AB40" i="45"/>
  <c r="AC40" i="45"/>
  <c r="AD40" i="45"/>
  <c r="AE40" i="45"/>
  <c r="AF40" i="45"/>
  <c r="AG40" i="45"/>
  <c r="AH40" i="45"/>
  <c r="AI40" i="45"/>
  <c r="AJ40" i="45"/>
  <c r="AK40" i="45"/>
  <c r="AL40" i="45"/>
  <c r="AM40" i="45"/>
  <c r="AN40" i="45"/>
  <c r="AO40" i="45"/>
  <c r="AP40" i="45"/>
  <c r="AQ40" i="45"/>
  <c r="AR40" i="45"/>
  <c r="AS40" i="45"/>
  <c r="AT40" i="45"/>
  <c r="AU40" i="45"/>
  <c r="AV40" i="45"/>
  <c r="AW40" i="45"/>
  <c r="AX40" i="45"/>
  <c r="AY40" i="45"/>
  <c r="AZ40" i="45"/>
  <c r="BA40" i="45"/>
  <c r="BB40" i="45"/>
  <c r="BC40" i="45"/>
  <c r="BD40" i="45"/>
  <c r="BE40" i="45"/>
  <c r="L41" i="45"/>
  <c r="M41" i="45"/>
  <c r="N41" i="45"/>
  <c r="O41" i="45"/>
  <c r="P41" i="45"/>
  <c r="Q41" i="45"/>
  <c r="R41" i="45"/>
  <c r="S41" i="45"/>
  <c r="T41" i="45"/>
  <c r="U41" i="45"/>
  <c r="V41" i="45"/>
  <c r="W41" i="45"/>
  <c r="X41" i="45"/>
  <c r="Y41" i="45"/>
  <c r="Z41" i="45"/>
  <c r="AA41" i="45"/>
  <c r="AB41" i="45"/>
  <c r="AC41" i="45"/>
  <c r="AD41" i="45"/>
  <c r="AE41" i="45"/>
  <c r="AF41" i="45"/>
  <c r="AG41" i="45"/>
  <c r="AH41" i="45"/>
  <c r="AI41" i="45"/>
  <c r="AJ41" i="45"/>
  <c r="AK41" i="45"/>
  <c r="AL41" i="45"/>
  <c r="AM41" i="45"/>
  <c r="AN41" i="45"/>
  <c r="AO41" i="45"/>
  <c r="AP41" i="45"/>
  <c r="AQ41" i="45"/>
  <c r="AR41" i="45"/>
  <c r="AS41" i="45"/>
  <c r="AT41" i="45"/>
  <c r="AU41" i="45"/>
  <c r="AV41" i="45"/>
  <c r="AW41" i="45"/>
  <c r="AX41" i="45"/>
  <c r="AY41" i="45"/>
  <c r="AZ41" i="45"/>
  <c r="BA41" i="45"/>
  <c r="BB41" i="45"/>
  <c r="BC41" i="45"/>
  <c r="BD41" i="45"/>
  <c r="BE41" i="45"/>
  <c r="L42" i="45"/>
  <c r="M42" i="45"/>
  <c r="N42" i="45"/>
  <c r="O42" i="45"/>
  <c r="P42" i="45"/>
  <c r="Q42" i="45"/>
  <c r="R42" i="45"/>
  <c r="S42" i="45"/>
  <c r="T42" i="45"/>
  <c r="U42" i="45"/>
  <c r="V42" i="45"/>
  <c r="W42" i="45"/>
  <c r="X42" i="45"/>
  <c r="Y42" i="45"/>
  <c r="Z42" i="45"/>
  <c r="AA42" i="45"/>
  <c r="AB42" i="45"/>
  <c r="AC42" i="45"/>
  <c r="AD42" i="45"/>
  <c r="AE42" i="45"/>
  <c r="AF42" i="45"/>
  <c r="AG42" i="45"/>
  <c r="AH42" i="45"/>
  <c r="AI42" i="45"/>
  <c r="AJ42" i="45"/>
  <c r="AK42" i="45"/>
  <c r="AL42" i="45"/>
  <c r="AM42" i="45"/>
  <c r="AN42" i="45"/>
  <c r="AO42" i="45"/>
  <c r="AP42" i="45"/>
  <c r="AQ42" i="45"/>
  <c r="AR42" i="45"/>
  <c r="AS42" i="45"/>
  <c r="AT42" i="45"/>
  <c r="AU42" i="45"/>
  <c r="AV42" i="45"/>
  <c r="AW42" i="45"/>
  <c r="AX42" i="45"/>
  <c r="AY42" i="45"/>
  <c r="AZ42" i="45"/>
  <c r="BA42" i="45"/>
  <c r="BB42" i="45"/>
  <c r="BC42" i="45"/>
  <c r="BD42" i="45"/>
  <c r="BE42" i="45"/>
  <c r="L43" i="45"/>
  <c r="M43" i="45"/>
  <c r="N43" i="45"/>
  <c r="O43" i="45"/>
  <c r="P43" i="45"/>
  <c r="Q43" i="45"/>
  <c r="R43" i="45"/>
  <c r="S43" i="45"/>
  <c r="T43" i="45"/>
  <c r="U43" i="45"/>
  <c r="V43" i="45"/>
  <c r="W43" i="45"/>
  <c r="X43" i="45"/>
  <c r="Y43" i="45"/>
  <c r="Z43" i="45"/>
  <c r="AA43" i="45"/>
  <c r="AB43" i="45"/>
  <c r="AC43" i="45"/>
  <c r="AD43" i="45"/>
  <c r="AE43" i="45"/>
  <c r="AF43" i="45"/>
  <c r="AG43" i="45"/>
  <c r="AH43" i="45"/>
  <c r="AI43" i="45"/>
  <c r="AJ43" i="45"/>
  <c r="AK43" i="45"/>
  <c r="AL43" i="45"/>
  <c r="AM43" i="45"/>
  <c r="AN43" i="45"/>
  <c r="AO43" i="45"/>
  <c r="AP43" i="45"/>
  <c r="AQ43" i="45"/>
  <c r="AR43" i="45"/>
  <c r="AS43" i="45"/>
  <c r="AT43" i="45"/>
  <c r="AU43" i="45"/>
  <c r="AV43" i="45"/>
  <c r="AW43" i="45"/>
  <c r="AX43" i="45"/>
  <c r="AY43" i="45"/>
  <c r="AZ43" i="45"/>
  <c r="BA43" i="45"/>
  <c r="BB43" i="45"/>
  <c r="BC43" i="45"/>
  <c r="BD43" i="45"/>
  <c r="BE43" i="45"/>
  <c r="L44" i="45"/>
  <c r="M44" i="45"/>
  <c r="N44" i="45"/>
  <c r="O44" i="45"/>
  <c r="P44" i="45"/>
  <c r="Q44" i="45"/>
  <c r="R44" i="45"/>
  <c r="S44" i="45"/>
  <c r="T44" i="45"/>
  <c r="U44" i="45"/>
  <c r="V44" i="45"/>
  <c r="W44" i="45"/>
  <c r="X44" i="45"/>
  <c r="Y44" i="45"/>
  <c r="Z44" i="45"/>
  <c r="AA44" i="45"/>
  <c r="AB44" i="45"/>
  <c r="AC44" i="45"/>
  <c r="AD44" i="45"/>
  <c r="AE44" i="45"/>
  <c r="AF44" i="45"/>
  <c r="AG44" i="45"/>
  <c r="AH44" i="45"/>
  <c r="AI44" i="45"/>
  <c r="AJ44" i="45"/>
  <c r="AK44" i="45"/>
  <c r="AL44" i="45"/>
  <c r="AM44" i="45"/>
  <c r="AN44" i="45"/>
  <c r="AO44" i="45"/>
  <c r="AP44" i="45"/>
  <c r="AQ44" i="45"/>
  <c r="AR44" i="45"/>
  <c r="AS44" i="45"/>
  <c r="AT44" i="45"/>
  <c r="AU44" i="45"/>
  <c r="AV44" i="45"/>
  <c r="AW44" i="45"/>
  <c r="AX44" i="45"/>
  <c r="AY44" i="45"/>
  <c r="AZ44" i="45"/>
  <c r="BA44" i="45"/>
  <c r="BB44" i="45"/>
  <c r="BC44" i="45"/>
  <c r="BD44" i="45"/>
  <c r="BE44" i="45"/>
  <c r="L45" i="45"/>
  <c r="M45" i="45"/>
  <c r="N45" i="45"/>
  <c r="O45" i="45"/>
  <c r="P45" i="45"/>
  <c r="Q45" i="45"/>
  <c r="R45" i="45"/>
  <c r="S45" i="45"/>
  <c r="T45" i="45"/>
  <c r="U45" i="45"/>
  <c r="V45" i="45"/>
  <c r="W45" i="45"/>
  <c r="X45" i="45"/>
  <c r="Y45" i="45"/>
  <c r="Z45" i="45"/>
  <c r="AA45" i="45"/>
  <c r="AB45" i="45"/>
  <c r="AC45" i="45"/>
  <c r="AD45" i="45"/>
  <c r="AE45" i="45"/>
  <c r="AF45" i="45"/>
  <c r="AG45" i="45"/>
  <c r="AH45" i="45"/>
  <c r="AI45" i="45"/>
  <c r="AJ45" i="45"/>
  <c r="AK45" i="45"/>
  <c r="AL45" i="45"/>
  <c r="AM45" i="45"/>
  <c r="AN45" i="45"/>
  <c r="AO45" i="45"/>
  <c r="AP45" i="45"/>
  <c r="AQ45" i="45"/>
  <c r="AR45" i="45"/>
  <c r="AS45" i="45"/>
  <c r="AT45" i="45"/>
  <c r="AU45" i="45"/>
  <c r="AV45" i="45"/>
  <c r="AW45" i="45"/>
  <c r="AX45" i="45"/>
  <c r="AY45" i="45"/>
  <c r="AZ45" i="45"/>
  <c r="BA45" i="45"/>
  <c r="BB45" i="45"/>
  <c r="BC45" i="45"/>
  <c r="BD45" i="45"/>
  <c r="BE45" i="45"/>
  <c r="L46" i="45"/>
  <c r="M46" i="45"/>
  <c r="N46" i="45"/>
  <c r="O46" i="45"/>
  <c r="P46" i="45"/>
  <c r="Q46" i="45"/>
  <c r="R46" i="45"/>
  <c r="S46" i="45"/>
  <c r="T46" i="45"/>
  <c r="U46" i="45"/>
  <c r="V46" i="45"/>
  <c r="W46" i="45"/>
  <c r="X46" i="45"/>
  <c r="Y46" i="45"/>
  <c r="Z46" i="45"/>
  <c r="AA46" i="45"/>
  <c r="AB46" i="45"/>
  <c r="AC46" i="45"/>
  <c r="AD46" i="45"/>
  <c r="AE46" i="45"/>
  <c r="AF46" i="45"/>
  <c r="AG46" i="45"/>
  <c r="AH46" i="45"/>
  <c r="AI46" i="45"/>
  <c r="AJ46" i="45"/>
  <c r="AK46" i="45"/>
  <c r="AL46" i="45"/>
  <c r="AM46" i="45"/>
  <c r="AN46" i="45"/>
  <c r="AO46" i="45"/>
  <c r="AP46" i="45"/>
  <c r="AQ46" i="45"/>
  <c r="AR46" i="45"/>
  <c r="AS46" i="45"/>
  <c r="AT46" i="45"/>
  <c r="AU46" i="45"/>
  <c r="AV46" i="45"/>
  <c r="AW46" i="45"/>
  <c r="AX46" i="45"/>
  <c r="AY46" i="45"/>
  <c r="AZ46" i="45"/>
  <c r="BA46" i="45"/>
  <c r="BB46" i="45"/>
  <c r="BC46" i="45"/>
  <c r="BD46" i="45"/>
  <c r="BE46" i="45"/>
  <c r="L47" i="45"/>
  <c r="M47" i="45"/>
  <c r="N47" i="45"/>
  <c r="O47" i="45"/>
  <c r="P47" i="45"/>
  <c r="Q47" i="45"/>
  <c r="R47" i="45"/>
  <c r="S47" i="45"/>
  <c r="T47" i="45"/>
  <c r="U47" i="45"/>
  <c r="V47" i="45"/>
  <c r="W47" i="45"/>
  <c r="X47" i="45"/>
  <c r="Y47" i="45"/>
  <c r="Z47" i="45"/>
  <c r="AA47" i="45"/>
  <c r="AB47" i="45"/>
  <c r="AC47" i="45"/>
  <c r="AD47" i="45"/>
  <c r="AE47" i="45"/>
  <c r="AF47" i="45"/>
  <c r="AG47" i="45"/>
  <c r="AH47" i="45"/>
  <c r="AI47" i="45"/>
  <c r="AJ47" i="45"/>
  <c r="AK47" i="45"/>
  <c r="AL47" i="45"/>
  <c r="AM47" i="45"/>
  <c r="AN47" i="45"/>
  <c r="AO47" i="45"/>
  <c r="AP47" i="45"/>
  <c r="AQ47" i="45"/>
  <c r="AR47" i="45"/>
  <c r="AS47" i="45"/>
  <c r="AT47" i="45"/>
  <c r="AU47" i="45"/>
  <c r="AV47" i="45"/>
  <c r="AW47" i="45"/>
  <c r="AX47" i="45"/>
  <c r="AY47" i="45"/>
  <c r="AZ47" i="45"/>
  <c r="BA47" i="45"/>
  <c r="BB47" i="45"/>
  <c r="BC47" i="45"/>
  <c r="BD47" i="45"/>
  <c r="BE47" i="45"/>
  <c r="L48" i="45"/>
  <c r="M48" i="45"/>
  <c r="N48" i="45"/>
  <c r="O48" i="45"/>
  <c r="P48" i="45"/>
  <c r="Q48" i="45"/>
  <c r="R48" i="45"/>
  <c r="S48" i="45"/>
  <c r="T48" i="45"/>
  <c r="U48" i="45"/>
  <c r="V48" i="45"/>
  <c r="W48" i="45"/>
  <c r="X48" i="45"/>
  <c r="Y48" i="45"/>
  <c r="Z48" i="45"/>
  <c r="AA48" i="45"/>
  <c r="AB48" i="45"/>
  <c r="AC48" i="45"/>
  <c r="AD48" i="45"/>
  <c r="AE48" i="45"/>
  <c r="AF48" i="45"/>
  <c r="AG48" i="45"/>
  <c r="AH48" i="45"/>
  <c r="AI48" i="45"/>
  <c r="AJ48" i="45"/>
  <c r="AK48" i="45"/>
  <c r="AL48" i="45"/>
  <c r="AM48" i="45"/>
  <c r="AN48" i="45"/>
  <c r="AO48" i="45"/>
  <c r="AP48" i="45"/>
  <c r="AQ48" i="45"/>
  <c r="AR48" i="45"/>
  <c r="AS48" i="45"/>
  <c r="AT48" i="45"/>
  <c r="AU48" i="45"/>
  <c r="AV48" i="45"/>
  <c r="AW48" i="45"/>
  <c r="AX48" i="45"/>
  <c r="AY48" i="45"/>
  <c r="AZ48" i="45"/>
  <c r="BA48" i="45"/>
  <c r="BB48" i="45"/>
  <c r="BC48" i="45"/>
  <c r="BD48" i="45"/>
  <c r="BE48" i="45"/>
  <c r="L49" i="45"/>
  <c r="M49" i="45"/>
  <c r="N49" i="45"/>
  <c r="O49" i="45"/>
  <c r="P49" i="45"/>
  <c r="Q49" i="45"/>
  <c r="R49" i="45"/>
  <c r="S49" i="45"/>
  <c r="T49" i="45"/>
  <c r="U49" i="45"/>
  <c r="V49" i="45"/>
  <c r="W49" i="45"/>
  <c r="X49" i="45"/>
  <c r="Y49" i="45"/>
  <c r="Z49" i="45"/>
  <c r="AA49" i="45"/>
  <c r="AB49" i="45"/>
  <c r="AC49" i="45"/>
  <c r="AD49" i="45"/>
  <c r="AE49" i="45"/>
  <c r="AF49" i="45"/>
  <c r="AG49" i="45"/>
  <c r="AH49" i="45"/>
  <c r="AI49" i="45"/>
  <c r="AJ49" i="45"/>
  <c r="AK49" i="45"/>
  <c r="AL49" i="45"/>
  <c r="AM49" i="45"/>
  <c r="AN49" i="45"/>
  <c r="AO49" i="45"/>
  <c r="AP49" i="45"/>
  <c r="AQ49" i="45"/>
  <c r="AR49" i="45"/>
  <c r="AS49" i="45"/>
  <c r="AT49" i="45"/>
  <c r="AU49" i="45"/>
  <c r="AV49" i="45"/>
  <c r="AW49" i="45"/>
  <c r="AX49" i="45"/>
  <c r="AY49" i="45"/>
  <c r="AZ49" i="45"/>
  <c r="BA49" i="45"/>
  <c r="BB49" i="45"/>
  <c r="BC49" i="45"/>
  <c r="BD49" i="45"/>
  <c r="BE49" i="45"/>
  <c r="L50" i="45"/>
  <c r="M50" i="45"/>
  <c r="N50" i="45"/>
  <c r="O50" i="45"/>
  <c r="P50" i="45"/>
  <c r="Q50" i="45"/>
  <c r="R50" i="45"/>
  <c r="S50" i="45"/>
  <c r="T50" i="45"/>
  <c r="U50" i="45"/>
  <c r="V50" i="45"/>
  <c r="W50" i="45"/>
  <c r="X50" i="45"/>
  <c r="Y50" i="45"/>
  <c r="Z50" i="45"/>
  <c r="AA50" i="45"/>
  <c r="AB50" i="45"/>
  <c r="AC50" i="45"/>
  <c r="AD50" i="45"/>
  <c r="AE50" i="45"/>
  <c r="AF50" i="45"/>
  <c r="AG50" i="45"/>
  <c r="AH50" i="45"/>
  <c r="AI50" i="45"/>
  <c r="AJ50" i="45"/>
  <c r="AK50" i="45"/>
  <c r="AL50" i="45"/>
  <c r="AM50" i="45"/>
  <c r="AN50" i="45"/>
  <c r="AO50" i="45"/>
  <c r="AP50" i="45"/>
  <c r="AQ50" i="45"/>
  <c r="AR50" i="45"/>
  <c r="AS50" i="45"/>
  <c r="AT50" i="45"/>
  <c r="AU50" i="45"/>
  <c r="AV50" i="45"/>
  <c r="AW50" i="45"/>
  <c r="AX50" i="45"/>
  <c r="AY50" i="45"/>
  <c r="AZ50" i="45"/>
  <c r="BA50" i="45"/>
  <c r="BB50" i="45"/>
  <c r="BC50" i="45"/>
  <c r="BD50" i="45"/>
  <c r="BE50" i="45"/>
  <c r="L51" i="45"/>
  <c r="M51" i="45"/>
  <c r="N51" i="45"/>
  <c r="O51" i="45"/>
  <c r="P51" i="45"/>
  <c r="Q51" i="45"/>
  <c r="R51" i="45"/>
  <c r="S51" i="45"/>
  <c r="T51" i="45"/>
  <c r="U51" i="45"/>
  <c r="V51" i="45"/>
  <c r="W51" i="45"/>
  <c r="X51" i="45"/>
  <c r="Y51" i="45"/>
  <c r="Z51" i="45"/>
  <c r="AA51" i="45"/>
  <c r="AB51" i="45"/>
  <c r="AC51" i="45"/>
  <c r="AD51" i="45"/>
  <c r="AE51" i="45"/>
  <c r="AF51" i="45"/>
  <c r="AG51" i="45"/>
  <c r="AH51" i="45"/>
  <c r="AI51" i="45"/>
  <c r="AJ51" i="45"/>
  <c r="AK51" i="45"/>
  <c r="AL51" i="45"/>
  <c r="AM51" i="45"/>
  <c r="AN51" i="45"/>
  <c r="AO51" i="45"/>
  <c r="AP51" i="45"/>
  <c r="AQ51" i="45"/>
  <c r="AR51" i="45"/>
  <c r="AS51" i="45"/>
  <c r="AT51" i="45"/>
  <c r="AU51" i="45"/>
  <c r="AV51" i="45"/>
  <c r="AW51" i="45"/>
  <c r="AX51" i="45"/>
  <c r="AY51" i="45"/>
  <c r="AZ51" i="45"/>
  <c r="BA51" i="45"/>
  <c r="BB51" i="45"/>
  <c r="BC51" i="45"/>
  <c r="BD51" i="45"/>
  <c r="BE51" i="45"/>
  <c r="L52" i="45"/>
  <c r="M52" i="45"/>
  <c r="N52" i="45"/>
  <c r="O52" i="45"/>
  <c r="P52" i="45"/>
  <c r="Q52" i="45"/>
  <c r="R52" i="45"/>
  <c r="S52" i="45"/>
  <c r="T52" i="45"/>
  <c r="U52" i="45"/>
  <c r="V52" i="45"/>
  <c r="W52" i="45"/>
  <c r="X52" i="45"/>
  <c r="Y52" i="45"/>
  <c r="Z52" i="45"/>
  <c r="AA52" i="45"/>
  <c r="AB52" i="45"/>
  <c r="AC52" i="45"/>
  <c r="AD52" i="45"/>
  <c r="AE52" i="45"/>
  <c r="AF52" i="45"/>
  <c r="AG52" i="45"/>
  <c r="AH52" i="45"/>
  <c r="AI52" i="45"/>
  <c r="AJ52" i="45"/>
  <c r="AK52" i="45"/>
  <c r="AL52" i="45"/>
  <c r="AM52" i="45"/>
  <c r="AN52" i="45"/>
  <c r="AO52" i="45"/>
  <c r="AP52" i="45"/>
  <c r="AQ52" i="45"/>
  <c r="AR52" i="45"/>
  <c r="AS52" i="45"/>
  <c r="AT52" i="45"/>
  <c r="AU52" i="45"/>
  <c r="AV52" i="45"/>
  <c r="AW52" i="45"/>
  <c r="AX52" i="45"/>
  <c r="AY52" i="45"/>
  <c r="AZ52" i="45"/>
  <c r="BA52" i="45"/>
  <c r="BB52" i="45"/>
  <c r="BC52" i="45"/>
  <c r="BD52" i="45"/>
  <c r="BE52" i="45"/>
  <c r="L53" i="45"/>
  <c r="M53" i="45"/>
  <c r="N53" i="45"/>
  <c r="O53" i="45"/>
  <c r="P53" i="45"/>
  <c r="Q53" i="45"/>
  <c r="R53" i="45"/>
  <c r="S53" i="45"/>
  <c r="T53" i="45"/>
  <c r="U53" i="45"/>
  <c r="V53" i="45"/>
  <c r="W53" i="45"/>
  <c r="X53" i="45"/>
  <c r="Y53" i="45"/>
  <c r="Z53" i="45"/>
  <c r="AA53" i="45"/>
  <c r="AB53" i="45"/>
  <c r="AC53" i="45"/>
  <c r="AD53" i="45"/>
  <c r="AE53" i="45"/>
  <c r="AF53" i="45"/>
  <c r="AG53" i="45"/>
  <c r="AH53" i="45"/>
  <c r="AI53" i="45"/>
  <c r="AJ53" i="45"/>
  <c r="AK53" i="45"/>
  <c r="AL53" i="45"/>
  <c r="AM53" i="45"/>
  <c r="AN53" i="45"/>
  <c r="AO53" i="45"/>
  <c r="AP53" i="45"/>
  <c r="AQ53" i="45"/>
  <c r="AR53" i="45"/>
  <c r="AS53" i="45"/>
  <c r="AT53" i="45"/>
  <c r="AU53" i="45"/>
  <c r="AV53" i="45"/>
  <c r="AW53" i="45"/>
  <c r="AX53" i="45"/>
  <c r="AY53" i="45"/>
  <c r="AZ53" i="45"/>
  <c r="BA53" i="45"/>
  <c r="BB53" i="45"/>
  <c r="BC53" i="45"/>
  <c r="BD53" i="45"/>
  <c r="BE53" i="45"/>
  <c r="L54" i="45"/>
  <c r="M54" i="45"/>
  <c r="N54" i="45"/>
  <c r="O54" i="45"/>
  <c r="P54" i="45"/>
  <c r="Q54" i="45"/>
  <c r="R54" i="45"/>
  <c r="S54" i="45"/>
  <c r="T54" i="45"/>
  <c r="U54" i="45"/>
  <c r="V54" i="45"/>
  <c r="W54" i="45"/>
  <c r="X54" i="45"/>
  <c r="Y54" i="45"/>
  <c r="Z54" i="45"/>
  <c r="AA54" i="45"/>
  <c r="AB54" i="45"/>
  <c r="AC54" i="45"/>
  <c r="AD54" i="45"/>
  <c r="AE54" i="45"/>
  <c r="AF54" i="45"/>
  <c r="AG54" i="45"/>
  <c r="AH54" i="45"/>
  <c r="AI54" i="45"/>
  <c r="AJ54" i="45"/>
  <c r="AK54" i="45"/>
  <c r="AL54" i="45"/>
  <c r="AM54" i="45"/>
  <c r="AN54" i="45"/>
  <c r="AO54" i="45"/>
  <c r="AP54" i="45"/>
  <c r="AQ54" i="45"/>
  <c r="AR54" i="45"/>
  <c r="AS54" i="45"/>
  <c r="AT54" i="45"/>
  <c r="AU54" i="45"/>
  <c r="AV54" i="45"/>
  <c r="AW54" i="45"/>
  <c r="AX54" i="45"/>
  <c r="AY54" i="45"/>
  <c r="AZ54" i="45"/>
  <c r="BA54" i="45"/>
  <c r="BB54" i="45"/>
  <c r="BC54" i="45"/>
  <c r="BD54" i="45"/>
  <c r="BE54" i="45"/>
  <c r="L55" i="45"/>
  <c r="M55" i="45"/>
  <c r="N55" i="45"/>
  <c r="O55" i="45"/>
  <c r="P55" i="45"/>
  <c r="Q55" i="45"/>
  <c r="R55" i="45"/>
  <c r="S55" i="45"/>
  <c r="T55" i="45"/>
  <c r="U55" i="45"/>
  <c r="V55" i="45"/>
  <c r="W55" i="45"/>
  <c r="X55" i="45"/>
  <c r="Y55" i="45"/>
  <c r="Z55" i="45"/>
  <c r="AA55" i="45"/>
  <c r="AB55" i="45"/>
  <c r="AC55" i="45"/>
  <c r="AD55" i="45"/>
  <c r="AE55" i="45"/>
  <c r="AF55" i="45"/>
  <c r="AG55" i="45"/>
  <c r="AH55" i="45"/>
  <c r="AI55" i="45"/>
  <c r="AJ55" i="45"/>
  <c r="AK55" i="45"/>
  <c r="AL55" i="45"/>
  <c r="AM55" i="45"/>
  <c r="AN55" i="45"/>
  <c r="AO55" i="45"/>
  <c r="AP55" i="45"/>
  <c r="AQ55" i="45"/>
  <c r="AR55" i="45"/>
  <c r="AS55" i="45"/>
  <c r="AT55" i="45"/>
  <c r="AU55" i="45"/>
  <c r="AV55" i="45"/>
  <c r="AW55" i="45"/>
  <c r="AX55" i="45"/>
  <c r="AY55" i="45"/>
  <c r="AZ55" i="45"/>
  <c r="BA55" i="45"/>
  <c r="BB55" i="45"/>
  <c r="BC55" i="45"/>
  <c r="BD55" i="45"/>
  <c r="BE55" i="45"/>
  <c r="L56" i="45"/>
  <c r="M56" i="45"/>
  <c r="N56" i="45"/>
  <c r="O56" i="45"/>
  <c r="P56" i="45"/>
  <c r="Q56" i="45"/>
  <c r="R56" i="45"/>
  <c r="S56" i="45"/>
  <c r="T56" i="45"/>
  <c r="U56" i="45"/>
  <c r="V56" i="45"/>
  <c r="W56" i="45"/>
  <c r="X56" i="45"/>
  <c r="Y56" i="45"/>
  <c r="Z56" i="45"/>
  <c r="AA56" i="45"/>
  <c r="AB56" i="45"/>
  <c r="AC56" i="45"/>
  <c r="AD56" i="45"/>
  <c r="AE56" i="45"/>
  <c r="AF56" i="45"/>
  <c r="AG56" i="45"/>
  <c r="AH56" i="45"/>
  <c r="AI56" i="45"/>
  <c r="AJ56" i="45"/>
  <c r="AK56" i="45"/>
  <c r="AL56" i="45"/>
  <c r="AM56" i="45"/>
  <c r="AN56" i="45"/>
  <c r="AO56" i="45"/>
  <c r="AP56" i="45"/>
  <c r="AQ56" i="45"/>
  <c r="AR56" i="45"/>
  <c r="AS56" i="45"/>
  <c r="AT56" i="45"/>
  <c r="AU56" i="45"/>
  <c r="AV56" i="45"/>
  <c r="AW56" i="45"/>
  <c r="AX56" i="45"/>
  <c r="AY56" i="45"/>
  <c r="AZ56" i="45"/>
  <c r="BA56" i="45"/>
  <c r="BB56" i="45"/>
  <c r="BC56" i="45"/>
  <c r="BD56" i="45"/>
  <c r="BE56" i="45"/>
  <c r="L57" i="45"/>
  <c r="M57" i="45"/>
  <c r="N57" i="45"/>
  <c r="O57" i="45"/>
  <c r="P57" i="45"/>
  <c r="Q57" i="45"/>
  <c r="R57" i="45"/>
  <c r="S57" i="45"/>
  <c r="T57" i="45"/>
  <c r="U57" i="45"/>
  <c r="V57" i="45"/>
  <c r="W57" i="45"/>
  <c r="X57" i="45"/>
  <c r="Y57" i="45"/>
  <c r="Z57" i="45"/>
  <c r="AA57" i="45"/>
  <c r="AB57" i="45"/>
  <c r="AC57" i="45"/>
  <c r="AD57" i="45"/>
  <c r="AE57" i="45"/>
  <c r="AF57" i="45"/>
  <c r="AG57" i="45"/>
  <c r="AH57" i="45"/>
  <c r="AI57" i="45"/>
  <c r="AJ57" i="45"/>
  <c r="AK57" i="45"/>
  <c r="AL57" i="45"/>
  <c r="AM57" i="45"/>
  <c r="AN57" i="45"/>
  <c r="AO57" i="45"/>
  <c r="AP57" i="45"/>
  <c r="AQ57" i="45"/>
  <c r="AR57" i="45"/>
  <c r="AS57" i="45"/>
  <c r="AT57" i="45"/>
  <c r="AU57" i="45"/>
  <c r="AV57" i="45"/>
  <c r="AW57" i="45"/>
  <c r="AX57" i="45"/>
  <c r="AY57" i="45"/>
  <c r="AZ57" i="45"/>
  <c r="BA57" i="45"/>
  <c r="BB57" i="45"/>
  <c r="BC57" i="45"/>
  <c r="BD57" i="45"/>
  <c r="BE57" i="45"/>
  <c r="L58" i="45"/>
  <c r="M58" i="45"/>
  <c r="N58" i="45"/>
  <c r="O58" i="45"/>
  <c r="P58" i="45"/>
  <c r="Q58" i="45"/>
  <c r="R58" i="45"/>
  <c r="S58" i="45"/>
  <c r="T58" i="45"/>
  <c r="U58" i="45"/>
  <c r="V58" i="45"/>
  <c r="W58" i="45"/>
  <c r="X58" i="45"/>
  <c r="Y58" i="45"/>
  <c r="Z58" i="45"/>
  <c r="AA58" i="45"/>
  <c r="AB58" i="45"/>
  <c r="AC58" i="45"/>
  <c r="AD58" i="45"/>
  <c r="AE58" i="45"/>
  <c r="AF58" i="45"/>
  <c r="AG58" i="45"/>
  <c r="AH58" i="45"/>
  <c r="AI58" i="45"/>
  <c r="AJ58" i="45"/>
  <c r="AK58" i="45"/>
  <c r="AL58" i="45"/>
  <c r="AM58" i="45"/>
  <c r="AN58" i="45"/>
  <c r="AO58" i="45"/>
  <c r="AP58" i="45"/>
  <c r="AQ58" i="45"/>
  <c r="AR58" i="45"/>
  <c r="AS58" i="45"/>
  <c r="AT58" i="45"/>
  <c r="AU58" i="45"/>
  <c r="AV58" i="45"/>
  <c r="AW58" i="45"/>
  <c r="AX58" i="45"/>
  <c r="AY58" i="45"/>
  <c r="AZ58" i="45"/>
  <c r="BA58" i="45"/>
  <c r="BB58" i="45"/>
  <c r="BC58" i="45"/>
  <c r="BD58" i="45"/>
  <c r="BE58" i="45"/>
  <c r="L59" i="45"/>
  <c r="M59" i="45"/>
  <c r="N59" i="45"/>
  <c r="O59" i="45"/>
  <c r="P59" i="45"/>
  <c r="Q59" i="45"/>
  <c r="R59" i="45"/>
  <c r="S59" i="45"/>
  <c r="T59" i="45"/>
  <c r="U59" i="45"/>
  <c r="V59" i="45"/>
  <c r="W59" i="45"/>
  <c r="X59" i="45"/>
  <c r="Y59" i="45"/>
  <c r="Z59" i="45"/>
  <c r="AA59" i="45"/>
  <c r="AB59" i="45"/>
  <c r="AC59" i="45"/>
  <c r="AD59" i="45"/>
  <c r="AE59" i="45"/>
  <c r="AF59" i="45"/>
  <c r="AG59" i="45"/>
  <c r="AH59" i="45"/>
  <c r="AI59" i="45"/>
  <c r="AJ59" i="45"/>
  <c r="AK59" i="45"/>
  <c r="AL59" i="45"/>
  <c r="AM59" i="45"/>
  <c r="AN59" i="45"/>
  <c r="AO59" i="45"/>
  <c r="AP59" i="45"/>
  <c r="AQ59" i="45"/>
  <c r="AR59" i="45"/>
  <c r="AS59" i="45"/>
  <c r="AT59" i="45"/>
  <c r="AU59" i="45"/>
  <c r="AV59" i="45"/>
  <c r="AW59" i="45"/>
  <c r="AX59" i="45"/>
  <c r="AY59" i="45"/>
  <c r="AZ59" i="45"/>
  <c r="BA59" i="45"/>
  <c r="BB59" i="45"/>
  <c r="BC59" i="45"/>
  <c r="BD59" i="45"/>
  <c r="BE59" i="45"/>
  <c r="L60" i="45"/>
  <c r="M60" i="45"/>
  <c r="N60" i="45"/>
  <c r="O60" i="45"/>
  <c r="P60" i="45"/>
  <c r="Q60" i="45"/>
  <c r="R60" i="45"/>
  <c r="S60" i="45"/>
  <c r="T60" i="45"/>
  <c r="U60" i="45"/>
  <c r="V60" i="45"/>
  <c r="W60" i="45"/>
  <c r="X60" i="45"/>
  <c r="Y60" i="45"/>
  <c r="Z60" i="45"/>
  <c r="AA60" i="45"/>
  <c r="AB60" i="45"/>
  <c r="AC60" i="45"/>
  <c r="AD60" i="45"/>
  <c r="AE60" i="45"/>
  <c r="AF60" i="45"/>
  <c r="AG60" i="45"/>
  <c r="AH60" i="45"/>
  <c r="AI60" i="45"/>
  <c r="AJ60" i="45"/>
  <c r="AK60" i="45"/>
  <c r="AL60" i="45"/>
  <c r="AM60" i="45"/>
  <c r="AN60" i="45"/>
  <c r="AO60" i="45"/>
  <c r="AP60" i="45"/>
  <c r="AQ60" i="45"/>
  <c r="AR60" i="45"/>
  <c r="AS60" i="45"/>
  <c r="AT60" i="45"/>
  <c r="AU60" i="45"/>
  <c r="AV60" i="45"/>
  <c r="AW60" i="45"/>
  <c r="AX60" i="45"/>
  <c r="AY60" i="45"/>
  <c r="AZ60" i="45"/>
  <c r="BA60" i="45"/>
  <c r="BB60" i="45"/>
  <c r="BC60" i="45"/>
  <c r="BD60" i="45"/>
  <c r="BE60" i="45"/>
  <c r="L61" i="45"/>
  <c r="M61" i="45"/>
  <c r="N61" i="45"/>
  <c r="O61" i="45"/>
  <c r="P61" i="45"/>
  <c r="Q61" i="45"/>
  <c r="R61" i="45"/>
  <c r="S61" i="45"/>
  <c r="T61" i="45"/>
  <c r="U61" i="45"/>
  <c r="V61" i="45"/>
  <c r="W61" i="45"/>
  <c r="X61" i="45"/>
  <c r="Y61" i="45"/>
  <c r="Z61" i="45"/>
  <c r="AA61" i="45"/>
  <c r="AB61" i="45"/>
  <c r="AC61" i="45"/>
  <c r="AD61" i="45"/>
  <c r="AE61" i="45"/>
  <c r="AF61" i="45"/>
  <c r="AG61" i="45"/>
  <c r="AH61" i="45"/>
  <c r="AI61" i="45"/>
  <c r="AJ61" i="45"/>
  <c r="AK61" i="45"/>
  <c r="AL61" i="45"/>
  <c r="AM61" i="45"/>
  <c r="AN61" i="45"/>
  <c r="AO61" i="45"/>
  <c r="AP61" i="45"/>
  <c r="AQ61" i="45"/>
  <c r="AR61" i="45"/>
  <c r="AS61" i="45"/>
  <c r="AT61" i="45"/>
  <c r="AU61" i="45"/>
  <c r="AV61" i="45"/>
  <c r="AW61" i="45"/>
  <c r="AX61" i="45"/>
  <c r="AY61" i="45"/>
  <c r="AZ61" i="45"/>
  <c r="BA61" i="45"/>
  <c r="BB61" i="45"/>
  <c r="BC61" i="45"/>
  <c r="BD61" i="45"/>
  <c r="BE61" i="45"/>
  <c r="L62" i="45"/>
  <c r="M62" i="45"/>
  <c r="N62" i="45"/>
  <c r="O62" i="45"/>
  <c r="P62" i="45"/>
  <c r="Q62" i="45"/>
  <c r="R62" i="45"/>
  <c r="S62" i="45"/>
  <c r="T62" i="45"/>
  <c r="U62" i="45"/>
  <c r="V62" i="45"/>
  <c r="W62" i="45"/>
  <c r="X62" i="45"/>
  <c r="Y62" i="45"/>
  <c r="Z62" i="45"/>
  <c r="AA62" i="45"/>
  <c r="AB62" i="45"/>
  <c r="AC62" i="45"/>
  <c r="AD62" i="45"/>
  <c r="AE62" i="45"/>
  <c r="AF62" i="45"/>
  <c r="AG62" i="45"/>
  <c r="AH62" i="45"/>
  <c r="AI62" i="45"/>
  <c r="AJ62" i="45"/>
  <c r="AK62" i="45"/>
  <c r="AL62" i="45"/>
  <c r="AM62" i="45"/>
  <c r="AN62" i="45"/>
  <c r="AO62" i="45"/>
  <c r="AP62" i="45"/>
  <c r="AQ62" i="45"/>
  <c r="AR62" i="45"/>
  <c r="AS62" i="45"/>
  <c r="AT62" i="45"/>
  <c r="AU62" i="45"/>
  <c r="AV62" i="45"/>
  <c r="AW62" i="45"/>
  <c r="AX62" i="45"/>
  <c r="AY62" i="45"/>
  <c r="AZ62" i="45"/>
  <c r="BA62" i="45"/>
  <c r="BB62" i="45"/>
  <c r="BC62" i="45"/>
  <c r="BD62" i="45"/>
  <c r="BE62" i="45"/>
  <c r="L63" i="45"/>
  <c r="M63" i="45"/>
  <c r="N63" i="45"/>
  <c r="O63" i="45"/>
  <c r="P63" i="45"/>
  <c r="Q63" i="45"/>
  <c r="R63" i="45"/>
  <c r="S63" i="45"/>
  <c r="T63" i="45"/>
  <c r="U63" i="45"/>
  <c r="V63" i="45"/>
  <c r="W63" i="45"/>
  <c r="X63" i="45"/>
  <c r="Y63" i="45"/>
  <c r="Z63" i="45"/>
  <c r="AA63" i="45"/>
  <c r="AB63" i="45"/>
  <c r="AC63" i="45"/>
  <c r="AD63" i="45"/>
  <c r="AE63" i="45"/>
  <c r="AF63" i="45"/>
  <c r="AG63" i="45"/>
  <c r="AH63" i="45"/>
  <c r="AI63" i="45"/>
  <c r="AJ63" i="45"/>
  <c r="AK63" i="45"/>
  <c r="AL63" i="45"/>
  <c r="AM63" i="45"/>
  <c r="AN63" i="45"/>
  <c r="AO63" i="45"/>
  <c r="AP63" i="45"/>
  <c r="AQ63" i="45"/>
  <c r="AR63" i="45"/>
  <c r="AS63" i="45"/>
  <c r="AT63" i="45"/>
  <c r="AU63" i="45"/>
  <c r="AV63" i="45"/>
  <c r="AW63" i="45"/>
  <c r="AX63" i="45"/>
  <c r="AY63" i="45"/>
  <c r="AZ63" i="45"/>
  <c r="BA63" i="45"/>
  <c r="BB63" i="45"/>
  <c r="BC63" i="45"/>
  <c r="BD63" i="45"/>
  <c r="BE63" i="45"/>
  <c r="L64" i="45"/>
  <c r="M64" i="45"/>
  <c r="N64" i="45"/>
  <c r="O64" i="45"/>
  <c r="P64" i="45"/>
  <c r="Q64" i="45"/>
  <c r="R64" i="45"/>
  <c r="S64" i="45"/>
  <c r="T64" i="45"/>
  <c r="U64" i="45"/>
  <c r="V64" i="45"/>
  <c r="W64" i="45"/>
  <c r="X64" i="45"/>
  <c r="Y64" i="45"/>
  <c r="Z64" i="45"/>
  <c r="AA64" i="45"/>
  <c r="AB64" i="45"/>
  <c r="AC64" i="45"/>
  <c r="AD64" i="45"/>
  <c r="AE64" i="45"/>
  <c r="AF64" i="45"/>
  <c r="AG64" i="45"/>
  <c r="AH64" i="45"/>
  <c r="AI64" i="45"/>
  <c r="AJ64" i="45"/>
  <c r="AK64" i="45"/>
  <c r="AL64" i="45"/>
  <c r="AM64" i="45"/>
  <c r="AN64" i="45"/>
  <c r="AO64" i="45"/>
  <c r="AP64" i="45"/>
  <c r="AQ64" i="45"/>
  <c r="AR64" i="45"/>
  <c r="AS64" i="45"/>
  <c r="AT64" i="45"/>
  <c r="AU64" i="45"/>
  <c r="AV64" i="45"/>
  <c r="AW64" i="45"/>
  <c r="AX64" i="45"/>
  <c r="AY64" i="45"/>
  <c r="AZ64" i="45"/>
  <c r="BA64" i="45"/>
  <c r="BB64" i="45"/>
  <c r="BC64" i="45"/>
  <c r="BD64" i="45"/>
  <c r="BE64" i="45"/>
  <c r="L65" i="45"/>
  <c r="M65" i="45"/>
  <c r="N65" i="45"/>
  <c r="O65" i="45"/>
  <c r="P65" i="45"/>
  <c r="Q65" i="45"/>
  <c r="R65" i="45"/>
  <c r="S65" i="45"/>
  <c r="T65" i="45"/>
  <c r="U65" i="45"/>
  <c r="V65" i="45"/>
  <c r="W65" i="45"/>
  <c r="X65" i="45"/>
  <c r="Y65" i="45"/>
  <c r="Z65" i="45"/>
  <c r="AA65" i="45"/>
  <c r="AB65" i="45"/>
  <c r="AC65" i="45"/>
  <c r="AD65" i="45"/>
  <c r="AE65" i="45"/>
  <c r="AF65" i="45"/>
  <c r="AG65" i="45"/>
  <c r="AH65" i="45"/>
  <c r="AI65" i="45"/>
  <c r="AJ65" i="45"/>
  <c r="AK65" i="45"/>
  <c r="AL65" i="45"/>
  <c r="AM65" i="45"/>
  <c r="AN65" i="45"/>
  <c r="AO65" i="45"/>
  <c r="AP65" i="45"/>
  <c r="AQ65" i="45"/>
  <c r="AR65" i="45"/>
  <c r="AS65" i="45"/>
  <c r="AT65" i="45"/>
  <c r="AU65" i="45"/>
  <c r="AV65" i="45"/>
  <c r="AW65" i="45"/>
  <c r="AX65" i="45"/>
  <c r="AY65" i="45"/>
  <c r="AZ65" i="45"/>
  <c r="BA65" i="45"/>
  <c r="BB65" i="45"/>
  <c r="BC65" i="45"/>
  <c r="BD65" i="45"/>
  <c r="BE65" i="45"/>
  <c r="L66" i="45"/>
  <c r="M66" i="45"/>
  <c r="N66" i="45"/>
  <c r="O66" i="45"/>
  <c r="P66" i="45"/>
  <c r="Q66" i="45"/>
  <c r="R66" i="45"/>
  <c r="S66" i="45"/>
  <c r="T66" i="45"/>
  <c r="U66" i="45"/>
  <c r="V66" i="45"/>
  <c r="W66" i="45"/>
  <c r="X66" i="45"/>
  <c r="Y66" i="45"/>
  <c r="Z66" i="45"/>
  <c r="AA66" i="45"/>
  <c r="AB66" i="45"/>
  <c r="AC66" i="45"/>
  <c r="AD66" i="45"/>
  <c r="AE66" i="45"/>
  <c r="AF66" i="45"/>
  <c r="AG66" i="45"/>
  <c r="AH66" i="45"/>
  <c r="AI66" i="45"/>
  <c r="AJ66" i="45"/>
  <c r="AK66" i="45"/>
  <c r="AL66" i="45"/>
  <c r="AM66" i="45"/>
  <c r="AN66" i="45"/>
  <c r="AO66" i="45"/>
  <c r="AP66" i="45"/>
  <c r="AQ66" i="45"/>
  <c r="AR66" i="45"/>
  <c r="AS66" i="45"/>
  <c r="AT66" i="45"/>
  <c r="AU66" i="45"/>
  <c r="AV66" i="45"/>
  <c r="AW66" i="45"/>
  <c r="AX66" i="45"/>
  <c r="AY66" i="45"/>
  <c r="AZ66" i="45"/>
  <c r="BA66" i="45"/>
  <c r="BB66" i="45"/>
  <c r="BC66" i="45"/>
  <c r="BD66" i="45"/>
  <c r="BE66" i="45"/>
  <c r="L67" i="45"/>
  <c r="M67" i="45"/>
  <c r="N67" i="45"/>
  <c r="O67" i="45"/>
  <c r="P67" i="45"/>
  <c r="Q67" i="45"/>
  <c r="R67" i="45"/>
  <c r="S67" i="45"/>
  <c r="T67" i="45"/>
  <c r="U67" i="45"/>
  <c r="V67" i="45"/>
  <c r="W67" i="45"/>
  <c r="X67" i="45"/>
  <c r="Y67" i="45"/>
  <c r="Z67" i="45"/>
  <c r="AA67" i="45"/>
  <c r="AB67" i="45"/>
  <c r="AC67" i="45"/>
  <c r="AD67" i="45"/>
  <c r="AE67" i="45"/>
  <c r="AF67" i="45"/>
  <c r="AG67" i="45"/>
  <c r="AH67" i="45"/>
  <c r="AI67" i="45"/>
  <c r="AJ67" i="45"/>
  <c r="AK67" i="45"/>
  <c r="AL67" i="45"/>
  <c r="AM67" i="45"/>
  <c r="AN67" i="45"/>
  <c r="AO67" i="45"/>
  <c r="AP67" i="45"/>
  <c r="AQ67" i="45"/>
  <c r="AR67" i="45"/>
  <c r="AS67" i="45"/>
  <c r="AT67" i="45"/>
  <c r="AU67" i="45"/>
  <c r="AV67" i="45"/>
  <c r="AW67" i="45"/>
  <c r="AX67" i="45"/>
  <c r="AY67" i="45"/>
  <c r="AZ67" i="45"/>
  <c r="BA67" i="45"/>
  <c r="BB67" i="45"/>
  <c r="BC67" i="45"/>
  <c r="BD67" i="45"/>
  <c r="BE67" i="45"/>
  <c r="L68" i="45"/>
  <c r="M68" i="45"/>
  <c r="N68" i="45"/>
  <c r="O68" i="45"/>
  <c r="P68" i="45"/>
  <c r="Q68" i="45"/>
  <c r="R68" i="45"/>
  <c r="S68" i="45"/>
  <c r="T68" i="45"/>
  <c r="U68" i="45"/>
  <c r="V68" i="45"/>
  <c r="W68" i="45"/>
  <c r="X68" i="45"/>
  <c r="Y68" i="45"/>
  <c r="Z68" i="45"/>
  <c r="AA68" i="45"/>
  <c r="AB68" i="45"/>
  <c r="AC68" i="45"/>
  <c r="AD68" i="45"/>
  <c r="AE68" i="45"/>
  <c r="AF68" i="45"/>
  <c r="AG68" i="45"/>
  <c r="AH68" i="45"/>
  <c r="AI68" i="45"/>
  <c r="AJ68" i="45"/>
  <c r="AK68" i="45"/>
  <c r="AL68" i="45"/>
  <c r="AM68" i="45"/>
  <c r="AN68" i="45"/>
  <c r="AO68" i="45"/>
  <c r="AP68" i="45"/>
  <c r="AQ68" i="45"/>
  <c r="AR68" i="45"/>
  <c r="AS68" i="45"/>
  <c r="AT68" i="45"/>
  <c r="AU68" i="45"/>
  <c r="AV68" i="45"/>
  <c r="AW68" i="45"/>
  <c r="AX68" i="45"/>
  <c r="AY68" i="45"/>
  <c r="AZ68" i="45"/>
  <c r="BA68" i="45"/>
  <c r="BB68" i="45"/>
  <c r="BC68" i="45"/>
  <c r="BD68" i="45"/>
  <c r="BE68" i="45"/>
  <c r="L69" i="45"/>
  <c r="M69" i="45"/>
  <c r="N69" i="45"/>
  <c r="O69" i="45"/>
  <c r="P69" i="45"/>
  <c r="Q69" i="45"/>
  <c r="R69" i="45"/>
  <c r="S69" i="45"/>
  <c r="T69" i="45"/>
  <c r="U69" i="45"/>
  <c r="V69" i="45"/>
  <c r="W69" i="45"/>
  <c r="X69" i="45"/>
  <c r="Y69" i="45"/>
  <c r="Z69" i="45"/>
  <c r="AA69" i="45"/>
  <c r="AB69" i="45"/>
  <c r="AC69" i="45"/>
  <c r="AD69" i="45"/>
  <c r="AE69" i="45"/>
  <c r="AF69" i="45"/>
  <c r="AG69" i="45"/>
  <c r="AH69" i="45"/>
  <c r="AI69" i="45"/>
  <c r="AJ69" i="45"/>
  <c r="AK69" i="45"/>
  <c r="AL69" i="45"/>
  <c r="AM69" i="45"/>
  <c r="AN69" i="45"/>
  <c r="AO69" i="45"/>
  <c r="AP69" i="45"/>
  <c r="AQ69" i="45"/>
  <c r="AR69" i="45"/>
  <c r="AS69" i="45"/>
  <c r="AT69" i="45"/>
  <c r="AU69" i="45"/>
  <c r="AV69" i="45"/>
  <c r="AW69" i="45"/>
  <c r="AX69" i="45"/>
  <c r="AY69" i="45"/>
  <c r="AZ69" i="45"/>
  <c r="BA69" i="45"/>
  <c r="BB69" i="45"/>
  <c r="BC69" i="45"/>
  <c r="BD69" i="45"/>
  <c r="BE69" i="45"/>
  <c r="L70" i="45"/>
  <c r="M70" i="45"/>
  <c r="N70" i="45"/>
  <c r="O70" i="45"/>
  <c r="P70" i="45"/>
  <c r="Q70" i="45"/>
  <c r="R70" i="45"/>
  <c r="S70" i="45"/>
  <c r="T70" i="45"/>
  <c r="U70" i="45"/>
  <c r="V70" i="45"/>
  <c r="W70" i="45"/>
  <c r="X70" i="45"/>
  <c r="Y70" i="45"/>
  <c r="Z70" i="45"/>
  <c r="AA70" i="45"/>
  <c r="AB70" i="45"/>
  <c r="AC70" i="45"/>
  <c r="AD70" i="45"/>
  <c r="AE70" i="45"/>
  <c r="AF70" i="45"/>
  <c r="AG70" i="45"/>
  <c r="AH70" i="45"/>
  <c r="AI70" i="45"/>
  <c r="AJ70" i="45"/>
  <c r="AK70" i="45"/>
  <c r="AL70" i="45"/>
  <c r="AM70" i="45"/>
  <c r="AN70" i="45"/>
  <c r="AO70" i="45"/>
  <c r="AP70" i="45"/>
  <c r="AQ70" i="45"/>
  <c r="AR70" i="45"/>
  <c r="AS70" i="45"/>
  <c r="AT70" i="45"/>
  <c r="AU70" i="45"/>
  <c r="AV70" i="45"/>
  <c r="AW70" i="45"/>
  <c r="AX70" i="45"/>
  <c r="AY70" i="45"/>
  <c r="AZ70" i="45"/>
  <c r="BA70" i="45"/>
  <c r="BB70" i="45"/>
  <c r="BC70" i="45"/>
  <c r="BD70" i="45"/>
  <c r="BE70" i="45"/>
  <c r="L71" i="45"/>
  <c r="M71" i="45"/>
  <c r="N71" i="45"/>
  <c r="O71" i="45"/>
  <c r="P71" i="45"/>
  <c r="Q71" i="45"/>
  <c r="R71" i="45"/>
  <c r="S71" i="45"/>
  <c r="T71" i="45"/>
  <c r="U71" i="45"/>
  <c r="V71" i="45"/>
  <c r="W71" i="45"/>
  <c r="X71" i="45"/>
  <c r="Y71" i="45"/>
  <c r="Z71" i="45"/>
  <c r="AA71" i="45"/>
  <c r="AB71" i="45"/>
  <c r="AC71" i="45"/>
  <c r="AD71" i="45"/>
  <c r="AE71" i="45"/>
  <c r="AF71" i="45"/>
  <c r="AG71" i="45"/>
  <c r="AH71" i="45"/>
  <c r="AI71" i="45"/>
  <c r="AJ71" i="45"/>
  <c r="AK71" i="45"/>
  <c r="AL71" i="45"/>
  <c r="AM71" i="45"/>
  <c r="AN71" i="45"/>
  <c r="AO71" i="45"/>
  <c r="AP71" i="45"/>
  <c r="AQ71" i="45"/>
  <c r="AR71" i="45"/>
  <c r="AS71" i="45"/>
  <c r="AT71" i="45"/>
  <c r="AU71" i="45"/>
  <c r="AV71" i="45"/>
  <c r="AW71" i="45"/>
  <c r="AX71" i="45"/>
  <c r="AY71" i="45"/>
  <c r="AZ71" i="45"/>
  <c r="BA71" i="45"/>
  <c r="BB71" i="45"/>
  <c r="BC71" i="45"/>
  <c r="BD71" i="45"/>
  <c r="BE71" i="45"/>
  <c r="L72" i="45"/>
  <c r="M72" i="45"/>
  <c r="N72" i="45"/>
  <c r="O72" i="45"/>
  <c r="P72" i="45"/>
  <c r="Q72" i="45"/>
  <c r="R72" i="45"/>
  <c r="S72" i="45"/>
  <c r="T72" i="45"/>
  <c r="U72" i="45"/>
  <c r="V72" i="45"/>
  <c r="W72" i="45"/>
  <c r="X72" i="45"/>
  <c r="Y72" i="45"/>
  <c r="Z72" i="45"/>
  <c r="AA72" i="45"/>
  <c r="AB72" i="45"/>
  <c r="AC72" i="45"/>
  <c r="AD72" i="45"/>
  <c r="AE72" i="45"/>
  <c r="AF72" i="45"/>
  <c r="AG72" i="45"/>
  <c r="AH72" i="45"/>
  <c r="AI72" i="45"/>
  <c r="AJ72" i="45"/>
  <c r="AK72" i="45"/>
  <c r="AL72" i="45"/>
  <c r="AM72" i="45"/>
  <c r="AN72" i="45"/>
  <c r="AO72" i="45"/>
  <c r="AP72" i="45"/>
  <c r="AQ72" i="45"/>
  <c r="AR72" i="45"/>
  <c r="AS72" i="45"/>
  <c r="AT72" i="45"/>
  <c r="AU72" i="45"/>
  <c r="AV72" i="45"/>
  <c r="AW72" i="45"/>
  <c r="AX72" i="45"/>
  <c r="AY72" i="45"/>
  <c r="AZ72" i="45"/>
  <c r="BA72" i="45"/>
  <c r="BB72" i="45"/>
  <c r="BC72" i="45"/>
  <c r="BD72" i="45"/>
  <c r="BE72" i="45"/>
  <c r="L73" i="45"/>
  <c r="M73" i="45"/>
  <c r="N73" i="45"/>
  <c r="O73" i="45"/>
  <c r="P73" i="45"/>
  <c r="Q73" i="45"/>
  <c r="R73" i="45"/>
  <c r="S73" i="45"/>
  <c r="T73" i="45"/>
  <c r="U73" i="45"/>
  <c r="V73" i="45"/>
  <c r="W73" i="45"/>
  <c r="X73" i="45"/>
  <c r="Y73" i="45"/>
  <c r="Z73" i="45"/>
  <c r="AA73" i="45"/>
  <c r="AB73" i="45"/>
  <c r="AC73" i="45"/>
  <c r="AD73" i="45"/>
  <c r="AE73" i="45"/>
  <c r="AF73" i="45"/>
  <c r="AG73" i="45"/>
  <c r="AH73" i="45"/>
  <c r="AI73" i="45"/>
  <c r="AJ73" i="45"/>
  <c r="AK73" i="45"/>
  <c r="AL73" i="45"/>
  <c r="AM73" i="45"/>
  <c r="AN73" i="45"/>
  <c r="AO73" i="45"/>
  <c r="AP73" i="45"/>
  <c r="AQ73" i="45"/>
  <c r="AR73" i="45"/>
  <c r="AS73" i="45"/>
  <c r="AT73" i="45"/>
  <c r="AU73" i="45"/>
  <c r="AV73" i="45"/>
  <c r="AW73" i="45"/>
  <c r="AX73" i="45"/>
  <c r="AY73" i="45"/>
  <c r="AZ73" i="45"/>
  <c r="BA73" i="45"/>
  <c r="BB73" i="45"/>
  <c r="BC73" i="45"/>
  <c r="BD73" i="45"/>
  <c r="BE73" i="45"/>
  <c r="L74" i="45"/>
  <c r="M74" i="45"/>
  <c r="N74" i="45"/>
  <c r="O74" i="45"/>
  <c r="P74" i="45"/>
  <c r="Q74" i="45"/>
  <c r="R74" i="45"/>
  <c r="S74" i="45"/>
  <c r="T74" i="45"/>
  <c r="U74" i="45"/>
  <c r="V74" i="45"/>
  <c r="W74" i="45"/>
  <c r="X74" i="45"/>
  <c r="Y74" i="45"/>
  <c r="Z74" i="45"/>
  <c r="AA74" i="45"/>
  <c r="AB74" i="45"/>
  <c r="AC74" i="45"/>
  <c r="AD74" i="45"/>
  <c r="AE74" i="45"/>
  <c r="AF74" i="45"/>
  <c r="AG74" i="45"/>
  <c r="AH74" i="45"/>
  <c r="AI74" i="45"/>
  <c r="AJ74" i="45"/>
  <c r="AK74" i="45"/>
  <c r="AL74" i="45"/>
  <c r="AM74" i="45"/>
  <c r="AN74" i="45"/>
  <c r="AO74" i="45"/>
  <c r="AP74" i="45"/>
  <c r="AQ74" i="45"/>
  <c r="AR74" i="45"/>
  <c r="AS74" i="45"/>
  <c r="AT74" i="45"/>
  <c r="AU74" i="45"/>
  <c r="AV74" i="45"/>
  <c r="AW74" i="45"/>
  <c r="AX74" i="45"/>
  <c r="AY74" i="45"/>
  <c r="AZ74" i="45"/>
  <c r="BA74" i="45"/>
  <c r="BB74" i="45"/>
  <c r="BC74" i="45"/>
  <c r="BD74" i="45"/>
  <c r="BE74" i="45"/>
  <c r="L75" i="45"/>
  <c r="M75" i="45"/>
  <c r="N75" i="45"/>
  <c r="O75" i="45"/>
  <c r="P75" i="45"/>
  <c r="Q75" i="45"/>
  <c r="R75" i="45"/>
  <c r="S75" i="45"/>
  <c r="T75" i="45"/>
  <c r="U75" i="45"/>
  <c r="V75" i="45"/>
  <c r="W75" i="45"/>
  <c r="X75" i="45"/>
  <c r="Y75" i="45"/>
  <c r="Z75" i="45"/>
  <c r="AA75" i="45"/>
  <c r="AB75" i="45"/>
  <c r="AC75" i="45"/>
  <c r="AD75" i="45"/>
  <c r="AE75" i="45"/>
  <c r="AF75" i="45"/>
  <c r="AG75" i="45"/>
  <c r="AH75" i="45"/>
  <c r="AI75" i="45"/>
  <c r="AJ75" i="45"/>
  <c r="AK75" i="45"/>
  <c r="AL75" i="45"/>
  <c r="AM75" i="45"/>
  <c r="AN75" i="45"/>
  <c r="AO75" i="45"/>
  <c r="AP75" i="45"/>
  <c r="AQ75" i="45"/>
  <c r="AR75" i="45"/>
  <c r="AS75" i="45"/>
  <c r="AT75" i="45"/>
  <c r="AU75" i="45"/>
  <c r="AV75" i="45"/>
  <c r="AW75" i="45"/>
  <c r="AX75" i="45"/>
  <c r="AY75" i="45"/>
  <c r="AZ75" i="45"/>
  <c r="BA75" i="45"/>
  <c r="BB75" i="45"/>
  <c r="BC75" i="45"/>
  <c r="BD75" i="45"/>
  <c r="BE75" i="45"/>
  <c r="L76" i="45"/>
  <c r="M76" i="45"/>
  <c r="N76" i="45"/>
  <c r="O76" i="45"/>
  <c r="P76" i="45"/>
  <c r="Q76" i="45"/>
  <c r="R76" i="45"/>
  <c r="S76" i="45"/>
  <c r="T76" i="45"/>
  <c r="U76" i="45"/>
  <c r="V76" i="45"/>
  <c r="W76" i="45"/>
  <c r="X76" i="45"/>
  <c r="Y76" i="45"/>
  <c r="Z76" i="45"/>
  <c r="AA76" i="45"/>
  <c r="AB76" i="45"/>
  <c r="AC76" i="45"/>
  <c r="AD76" i="45"/>
  <c r="AE76" i="45"/>
  <c r="AF76" i="45"/>
  <c r="AG76" i="45"/>
  <c r="AH76" i="45"/>
  <c r="AI76" i="45"/>
  <c r="AJ76" i="45"/>
  <c r="AK76" i="45"/>
  <c r="AL76" i="45"/>
  <c r="AM76" i="45"/>
  <c r="AN76" i="45"/>
  <c r="AO76" i="45"/>
  <c r="AP76" i="45"/>
  <c r="AQ76" i="45"/>
  <c r="AR76" i="45"/>
  <c r="AS76" i="45"/>
  <c r="AT76" i="45"/>
  <c r="AU76" i="45"/>
  <c r="AV76" i="45"/>
  <c r="AW76" i="45"/>
  <c r="AX76" i="45"/>
  <c r="AY76" i="45"/>
  <c r="AZ76" i="45"/>
  <c r="BA76" i="45"/>
  <c r="BB76" i="45"/>
  <c r="BC76" i="45"/>
  <c r="BD76" i="45"/>
  <c r="BE76" i="45"/>
  <c r="L77" i="45"/>
  <c r="M77" i="45"/>
  <c r="N77" i="45"/>
  <c r="O77" i="45"/>
  <c r="P77" i="45"/>
  <c r="Q77" i="45"/>
  <c r="R77" i="45"/>
  <c r="S77" i="45"/>
  <c r="T77" i="45"/>
  <c r="U77" i="45"/>
  <c r="V77" i="45"/>
  <c r="W77" i="45"/>
  <c r="X77" i="45"/>
  <c r="Y77" i="45"/>
  <c r="Z77" i="45"/>
  <c r="AA77" i="45"/>
  <c r="AB77" i="45"/>
  <c r="AC77" i="45"/>
  <c r="AD77" i="45"/>
  <c r="AE77" i="45"/>
  <c r="AF77" i="45"/>
  <c r="AG77" i="45"/>
  <c r="AH77" i="45"/>
  <c r="AI77" i="45"/>
  <c r="AJ77" i="45"/>
  <c r="AK77" i="45"/>
  <c r="AL77" i="45"/>
  <c r="AM77" i="45"/>
  <c r="AN77" i="45"/>
  <c r="AO77" i="45"/>
  <c r="AP77" i="45"/>
  <c r="AQ77" i="45"/>
  <c r="AR77" i="45"/>
  <c r="AS77" i="45"/>
  <c r="AT77" i="45"/>
  <c r="AU77" i="45"/>
  <c r="AV77" i="45"/>
  <c r="AW77" i="45"/>
  <c r="AX77" i="45"/>
  <c r="AY77" i="45"/>
  <c r="AZ77" i="45"/>
  <c r="BA77" i="45"/>
  <c r="BB77" i="45"/>
  <c r="BC77" i="45"/>
  <c r="BD77" i="45"/>
  <c r="BE77" i="45"/>
  <c r="L78" i="45"/>
  <c r="M78" i="45"/>
  <c r="N78" i="45"/>
  <c r="O78" i="45"/>
  <c r="P78" i="45"/>
  <c r="Q78" i="45"/>
  <c r="R78" i="45"/>
  <c r="S78" i="45"/>
  <c r="T78" i="45"/>
  <c r="U78" i="45"/>
  <c r="V78" i="45"/>
  <c r="W78" i="45"/>
  <c r="X78" i="45"/>
  <c r="Y78" i="45"/>
  <c r="Z78" i="45"/>
  <c r="AA78" i="45"/>
  <c r="AB78" i="45"/>
  <c r="AC78" i="45"/>
  <c r="AD78" i="45"/>
  <c r="AE78" i="45"/>
  <c r="AF78" i="45"/>
  <c r="AG78" i="45"/>
  <c r="AH78" i="45"/>
  <c r="AI78" i="45"/>
  <c r="AJ78" i="45"/>
  <c r="AK78" i="45"/>
  <c r="AL78" i="45"/>
  <c r="AM78" i="45"/>
  <c r="AN78" i="45"/>
  <c r="AO78" i="45"/>
  <c r="AP78" i="45"/>
  <c r="AQ78" i="45"/>
  <c r="AR78" i="45"/>
  <c r="AS78" i="45"/>
  <c r="AT78" i="45"/>
  <c r="AU78" i="45"/>
  <c r="AV78" i="45"/>
  <c r="AW78" i="45"/>
  <c r="AX78" i="45"/>
  <c r="AY78" i="45"/>
  <c r="AZ78" i="45"/>
  <c r="BA78" i="45"/>
  <c r="BB78" i="45"/>
  <c r="BC78" i="45"/>
  <c r="BD78" i="45"/>
  <c r="BE78" i="45"/>
  <c r="L79" i="45"/>
  <c r="M79" i="45"/>
  <c r="N79" i="45"/>
  <c r="O79" i="45"/>
  <c r="P79" i="45"/>
  <c r="Q79" i="45"/>
  <c r="R79" i="45"/>
  <c r="S79" i="45"/>
  <c r="T79" i="45"/>
  <c r="U79" i="45"/>
  <c r="V79" i="45"/>
  <c r="W79" i="45"/>
  <c r="X79" i="45"/>
  <c r="Y79" i="45"/>
  <c r="Z79" i="45"/>
  <c r="AA79" i="45"/>
  <c r="AB79" i="45"/>
  <c r="AC79" i="45"/>
  <c r="AD79" i="45"/>
  <c r="AE79" i="45"/>
  <c r="AF79" i="45"/>
  <c r="AG79" i="45"/>
  <c r="AH79" i="45"/>
  <c r="AI79" i="45"/>
  <c r="AJ79" i="45"/>
  <c r="AK79" i="45"/>
  <c r="AL79" i="45"/>
  <c r="AM79" i="45"/>
  <c r="AN79" i="45"/>
  <c r="AO79" i="45"/>
  <c r="AP79" i="45"/>
  <c r="AQ79" i="45"/>
  <c r="AR79" i="45"/>
  <c r="AS79" i="45"/>
  <c r="AT79" i="45"/>
  <c r="AU79" i="45"/>
  <c r="AV79" i="45"/>
  <c r="AW79" i="45"/>
  <c r="AX79" i="45"/>
  <c r="AY79" i="45"/>
  <c r="AZ79" i="45"/>
  <c r="BA79" i="45"/>
  <c r="BB79" i="45"/>
  <c r="BC79" i="45"/>
  <c r="BD79" i="45"/>
  <c r="BE79" i="45"/>
  <c r="L80" i="45"/>
  <c r="M80" i="45"/>
  <c r="N80" i="45"/>
  <c r="O80" i="45"/>
  <c r="P80" i="45"/>
  <c r="Q80" i="45"/>
  <c r="R80" i="45"/>
  <c r="S80" i="45"/>
  <c r="T80" i="45"/>
  <c r="U80" i="45"/>
  <c r="V80" i="45"/>
  <c r="W80" i="45"/>
  <c r="X80" i="45"/>
  <c r="Y80" i="45"/>
  <c r="Z80" i="45"/>
  <c r="AA80" i="45"/>
  <c r="AB80" i="45"/>
  <c r="AC80" i="45"/>
  <c r="AD80" i="45"/>
  <c r="AE80" i="45"/>
  <c r="AF80" i="45"/>
  <c r="AG80" i="45"/>
  <c r="AH80" i="45"/>
  <c r="AI80" i="45"/>
  <c r="AJ80" i="45"/>
  <c r="AK80" i="45"/>
  <c r="AL80" i="45"/>
  <c r="AM80" i="45"/>
  <c r="AN80" i="45"/>
  <c r="AO80" i="45"/>
  <c r="AP80" i="45"/>
  <c r="AQ80" i="45"/>
  <c r="AR80" i="45"/>
  <c r="AS80" i="45"/>
  <c r="AT80" i="45"/>
  <c r="AU80" i="45"/>
  <c r="AV80" i="45"/>
  <c r="AW80" i="45"/>
  <c r="AX80" i="45"/>
  <c r="AY80" i="45"/>
  <c r="AZ80" i="45"/>
  <c r="BA80" i="45"/>
  <c r="BB80" i="45"/>
  <c r="BC80" i="45"/>
  <c r="BD80" i="45"/>
  <c r="BE80" i="45"/>
  <c r="L81" i="45"/>
  <c r="M81" i="45"/>
  <c r="N81" i="45"/>
  <c r="O81" i="45"/>
  <c r="P81" i="45"/>
  <c r="Q81" i="45"/>
  <c r="R81" i="45"/>
  <c r="S81" i="45"/>
  <c r="T81" i="45"/>
  <c r="U81" i="45"/>
  <c r="V81" i="45"/>
  <c r="W81" i="45"/>
  <c r="X81" i="45"/>
  <c r="Y81" i="45"/>
  <c r="Z81" i="45"/>
  <c r="AA81" i="45"/>
  <c r="AB81" i="45"/>
  <c r="AC81" i="45"/>
  <c r="AD81" i="45"/>
  <c r="AE81" i="45"/>
  <c r="AF81" i="45"/>
  <c r="AG81" i="45"/>
  <c r="AH81" i="45"/>
  <c r="AI81" i="45"/>
  <c r="AJ81" i="45"/>
  <c r="AK81" i="45"/>
  <c r="AL81" i="45"/>
  <c r="AM81" i="45"/>
  <c r="AN81" i="45"/>
  <c r="AO81" i="45"/>
  <c r="AP81" i="45"/>
  <c r="AQ81" i="45"/>
  <c r="AR81" i="45"/>
  <c r="AS81" i="45"/>
  <c r="AT81" i="45"/>
  <c r="AU81" i="45"/>
  <c r="AV81" i="45"/>
  <c r="AW81" i="45"/>
  <c r="AX81" i="45"/>
  <c r="AY81" i="45"/>
  <c r="AZ81" i="45"/>
  <c r="BA81" i="45"/>
  <c r="BB81" i="45"/>
  <c r="BC81" i="45"/>
  <c r="BD81" i="45"/>
  <c r="BE81" i="45"/>
  <c r="L82" i="45"/>
  <c r="M82" i="45"/>
  <c r="N82" i="45"/>
  <c r="O82" i="45"/>
  <c r="P82" i="45"/>
  <c r="Q82" i="45"/>
  <c r="R82" i="45"/>
  <c r="S82" i="45"/>
  <c r="T82" i="45"/>
  <c r="U82" i="45"/>
  <c r="V82" i="45"/>
  <c r="W82" i="45"/>
  <c r="X82" i="45"/>
  <c r="Y82" i="45"/>
  <c r="Z82" i="45"/>
  <c r="AA82" i="45"/>
  <c r="AB82" i="45"/>
  <c r="AC82" i="45"/>
  <c r="AD82" i="45"/>
  <c r="AE82" i="45"/>
  <c r="AF82" i="45"/>
  <c r="AG82" i="45"/>
  <c r="AH82" i="45"/>
  <c r="AI82" i="45"/>
  <c r="AJ82" i="45"/>
  <c r="AK82" i="45"/>
  <c r="AL82" i="45"/>
  <c r="AM82" i="45"/>
  <c r="AN82" i="45"/>
  <c r="AO82" i="45"/>
  <c r="AP82" i="45"/>
  <c r="AQ82" i="45"/>
  <c r="AR82" i="45"/>
  <c r="AS82" i="45"/>
  <c r="AT82" i="45"/>
  <c r="AU82" i="45"/>
  <c r="AV82" i="45"/>
  <c r="AW82" i="45"/>
  <c r="AX82" i="45"/>
  <c r="AY82" i="45"/>
  <c r="AZ82" i="45"/>
  <c r="BA82" i="45"/>
  <c r="BB82" i="45"/>
  <c r="BC82" i="45"/>
  <c r="BD82" i="45"/>
  <c r="BE82" i="45"/>
  <c r="L83" i="45"/>
  <c r="M83" i="45"/>
  <c r="N83" i="45"/>
  <c r="O83" i="45"/>
  <c r="P83" i="45"/>
  <c r="Q83" i="45"/>
  <c r="R83" i="45"/>
  <c r="S83" i="45"/>
  <c r="T83" i="45"/>
  <c r="U83" i="45"/>
  <c r="V83" i="45"/>
  <c r="W83" i="45"/>
  <c r="X83" i="45"/>
  <c r="Y83" i="45"/>
  <c r="Z83" i="45"/>
  <c r="AA83" i="45"/>
  <c r="AB83" i="45"/>
  <c r="AC83" i="45"/>
  <c r="AD83" i="45"/>
  <c r="AE83" i="45"/>
  <c r="AF83" i="45"/>
  <c r="AG83" i="45"/>
  <c r="AH83" i="45"/>
  <c r="AI83" i="45"/>
  <c r="AJ83" i="45"/>
  <c r="AK83" i="45"/>
  <c r="AL83" i="45"/>
  <c r="AM83" i="45"/>
  <c r="AN83" i="45"/>
  <c r="AO83" i="45"/>
  <c r="AP83" i="45"/>
  <c r="AQ83" i="45"/>
  <c r="AR83" i="45"/>
  <c r="AS83" i="45"/>
  <c r="AT83" i="45"/>
  <c r="AU83" i="45"/>
  <c r="AV83" i="45"/>
  <c r="AW83" i="45"/>
  <c r="AX83" i="45"/>
  <c r="AY83" i="45"/>
  <c r="AZ83" i="45"/>
  <c r="BA83" i="45"/>
  <c r="BB83" i="45"/>
  <c r="BC83" i="45"/>
  <c r="BD83" i="45"/>
  <c r="BE83" i="45"/>
  <c r="L84" i="45"/>
  <c r="M84" i="45"/>
  <c r="N84" i="45"/>
  <c r="O84" i="45"/>
  <c r="P84" i="45"/>
  <c r="Q84" i="45"/>
  <c r="R84" i="45"/>
  <c r="S84" i="45"/>
  <c r="T84" i="45"/>
  <c r="U84" i="45"/>
  <c r="V84" i="45"/>
  <c r="W84" i="45"/>
  <c r="X84" i="45"/>
  <c r="Y84" i="45"/>
  <c r="Z84" i="45"/>
  <c r="AA84" i="45"/>
  <c r="AB84" i="45"/>
  <c r="AC84" i="45"/>
  <c r="AD84" i="45"/>
  <c r="AE84" i="45"/>
  <c r="AF84" i="45"/>
  <c r="AG84" i="45"/>
  <c r="AH84" i="45"/>
  <c r="AI84" i="45"/>
  <c r="AJ84" i="45"/>
  <c r="AK84" i="45"/>
  <c r="AL84" i="45"/>
  <c r="AM84" i="45"/>
  <c r="AN84" i="45"/>
  <c r="AO84" i="45"/>
  <c r="AP84" i="45"/>
  <c r="AQ84" i="45"/>
  <c r="AR84" i="45"/>
  <c r="AS84" i="45"/>
  <c r="AT84" i="45"/>
  <c r="AU84" i="45"/>
  <c r="AV84" i="45"/>
  <c r="AW84" i="45"/>
  <c r="AX84" i="45"/>
  <c r="AY84" i="45"/>
  <c r="AZ84" i="45"/>
  <c r="BA84" i="45"/>
  <c r="BB84" i="45"/>
  <c r="BC84" i="45"/>
  <c r="BD84" i="45"/>
  <c r="BE84" i="45"/>
  <c r="L85" i="45"/>
  <c r="M85" i="45"/>
  <c r="N85" i="45"/>
  <c r="O85" i="45"/>
  <c r="P85" i="45"/>
  <c r="Q85" i="45"/>
  <c r="R85" i="45"/>
  <c r="S85" i="45"/>
  <c r="T85" i="45"/>
  <c r="U85" i="45"/>
  <c r="V85" i="45"/>
  <c r="W85" i="45"/>
  <c r="X85" i="45"/>
  <c r="Y85" i="45"/>
  <c r="Z85" i="45"/>
  <c r="AA85" i="45"/>
  <c r="AB85" i="45"/>
  <c r="AC85" i="45"/>
  <c r="AD85" i="45"/>
  <c r="AE85" i="45"/>
  <c r="AF85" i="45"/>
  <c r="AG85" i="45"/>
  <c r="AH85" i="45"/>
  <c r="AI85" i="45"/>
  <c r="AJ85" i="45"/>
  <c r="AK85" i="45"/>
  <c r="AL85" i="45"/>
  <c r="AM85" i="45"/>
  <c r="AN85" i="45"/>
  <c r="AO85" i="45"/>
  <c r="AP85" i="45"/>
  <c r="AQ85" i="45"/>
  <c r="AR85" i="45"/>
  <c r="AS85" i="45"/>
  <c r="AT85" i="45"/>
  <c r="AU85" i="45"/>
  <c r="AV85" i="45"/>
  <c r="AW85" i="45"/>
  <c r="AX85" i="45"/>
  <c r="AY85" i="45"/>
  <c r="AZ85" i="45"/>
  <c r="BA85" i="45"/>
  <c r="BB85" i="45"/>
  <c r="BC85" i="45"/>
  <c r="BD85" i="45"/>
  <c r="BE85" i="45"/>
  <c r="L86" i="45"/>
  <c r="M86" i="45"/>
  <c r="N86" i="45"/>
  <c r="O86" i="45"/>
  <c r="P86" i="45"/>
  <c r="Q86" i="45"/>
  <c r="R86" i="45"/>
  <c r="S86" i="45"/>
  <c r="T86" i="45"/>
  <c r="U86" i="45"/>
  <c r="V86" i="45"/>
  <c r="W86" i="45"/>
  <c r="X86" i="45"/>
  <c r="Y86" i="45"/>
  <c r="Z86" i="45"/>
  <c r="AA86" i="45"/>
  <c r="AB86" i="45"/>
  <c r="AC86" i="45"/>
  <c r="AD86" i="45"/>
  <c r="AE86" i="45"/>
  <c r="AF86" i="45"/>
  <c r="AG86" i="45"/>
  <c r="AH86" i="45"/>
  <c r="AI86" i="45"/>
  <c r="AJ86" i="45"/>
  <c r="AK86" i="45"/>
  <c r="AL86" i="45"/>
  <c r="AM86" i="45"/>
  <c r="AN86" i="45"/>
  <c r="AO86" i="45"/>
  <c r="AP86" i="45"/>
  <c r="AQ86" i="45"/>
  <c r="AR86" i="45"/>
  <c r="AS86" i="45"/>
  <c r="AT86" i="45"/>
  <c r="AU86" i="45"/>
  <c r="AV86" i="45"/>
  <c r="AW86" i="45"/>
  <c r="AX86" i="45"/>
  <c r="AY86" i="45"/>
  <c r="AZ86" i="45"/>
  <c r="BA86" i="45"/>
  <c r="BB86" i="45"/>
  <c r="BC86" i="45"/>
  <c r="BD86" i="45"/>
  <c r="BE86" i="45"/>
  <c r="L87" i="45"/>
  <c r="M87" i="45"/>
  <c r="N87" i="45"/>
  <c r="O87" i="45"/>
  <c r="P87" i="45"/>
  <c r="Q87" i="45"/>
  <c r="R87" i="45"/>
  <c r="S87" i="45"/>
  <c r="T87" i="45"/>
  <c r="U87" i="45"/>
  <c r="V87" i="45"/>
  <c r="W87" i="45"/>
  <c r="X87" i="45"/>
  <c r="Y87" i="45"/>
  <c r="Z87" i="45"/>
  <c r="AA87" i="45"/>
  <c r="AB87" i="45"/>
  <c r="AC87" i="45"/>
  <c r="AD87" i="45"/>
  <c r="AE87" i="45"/>
  <c r="AF87" i="45"/>
  <c r="AG87" i="45"/>
  <c r="AH87" i="45"/>
  <c r="AI87" i="45"/>
  <c r="AJ87" i="45"/>
  <c r="AK87" i="45"/>
  <c r="AL87" i="45"/>
  <c r="AM87" i="45"/>
  <c r="AN87" i="45"/>
  <c r="AO87" i="45"/>
  <c r="AP87" i="45"/>
  <c r="AQ87" i="45"/>
  <c r="AR87" i="45"/>
  <c r="AS87" i="45"/>
  <c r="AT87" i="45"/>
  <c r="AU87" i="45"/>
  <c r="AV87" i="45"/>
  <c r="AW87" i="45"/>
  <c r="AX87" i="45"/>
  <c r="AY87" i="45"/>
  <c r="AZ87" i="45"/>
  <c r="BA87" i="45"/>
  <c r="BB87" i="45"/>
  <c r="BC87" i="45"/>
  <c r="BD87" i="45"/>
  <c r="BE87" i="45"/>
  <c r="L88" i="45"/>
  <c r="M88" i="45"/>
  <c r="N88" i="45"/>
  <c r="O88" i="45"/>
  <c r="P88" i="45"/>
  <c r="Q88" i="45"/>
  <c r="R88" i="45"/>
  <c r="S88" i="45"/>
  <c r="T88" i="45"/>
  <c r="U88" i="45"/>
  <c r="V88" i="45"/>
  <c r="W88" i="45"/>
  <c r="X88" i="45"/>
  <c r="Y88" i="45"/>
  <c r="Z88" i="45"/>
  <c r="AA88" i="45"/>
  <c r="AB88" i="45"/>
  <c r="AC88" i="45"/>
  <c r="AD88" i="45"/>
  <c r="AE88" i="45"/>
  <c r="AF88" i="45"/>
  <c r="AG88" i="45"/>
  <c r="AH88" i="45"/>
  <c r="AI88" i="45"/>
  <c r="AJ88" i="45"/>
  <c r="AK88" i="45"/>
  <c r="AL88" i="45"/>
  <c r="AM88" i="45"/>
  <c r="AN88" i="45"/>
  <c r="AO88" i="45"/>
  <c r="AP88" i="45"/>
  <c r="AQ88" i="45"/>
  <c r="AR88" i="45"/>
  <c r="AS88" i="45"/>
  <c r="AT88" i="45"/>
  <c r="AU88" i="45"/>
  <c r="AV88" i="45"/>
  <c r="AW88" i="45"/>
  <c r="AX88" i="45"/>
  <c r="AY88" i="45"/>
  <c r="AZ88" i="45"/>
  <c r="BA88" i="45"/>
  <c r="BB88" i="45"/>
  <c r="BC88" i="45"/>
  <c r="BD88" i="45"/>
  <c r="BE88" i="45"/>
  <c r="L89" i="45"/>
  <c r="M89" i="45"/>
  <c r="N89" i="45"/>
  <c r="O89" i="45"/>
  <c r="P89" i="45"/>
  <c r="Q89" i="45"/>
  <c r="R89" i="45"/>
  <c r="S89" i="45"/>
  <c r="T89" i="45"/>
  <c r="U89" i="45"/>
  <c r="V89" i="45"/>
  <c r="W89" i="45"/>
  <c r="X89" i="45"/>
  <c r="Y89" i="45"/>
  <c r="Z89" i="45"/>
  <c r="AA89" i="45"/>
  <c r="AB89" i="45"/>
  <c r="AC89" i="45"/>
  <c r="AD89" i="45"/>
  <c r="AE89" i="45"/>
  <c r="AF89" i="45"/>
  <c r="AG89" i="45"/>
  <c r="AH89" i="45"/>
  <c r="AI89" i="45"/>
  <c r="AJ89" i="45"/>
  <c r="AK89" i="45"/>
  <c r="AL89" i="45"/>
  <c r="AM89" i="45"/>
  <c r="AN89" i="45"/>
  <c r="AO89" i="45"/>
  <c r="AP89" i="45"/>
  <c r="AQ89" i="45"/>
  <c r="AR89" i="45"/>
  <c r="AS89" i="45"/>
  <c r="AT89" i="45"/>
  <c r="AU89" i="45"/>
  <c r="AV89" i="45"/>
  <c r="AW89" i="45"/>
  <c r="AX89" i="45"/>
  <c r="AY89" i="45"/>
  <c r="AZ89" i="45"/>
  <c r="BA89" i="45"/>
  <c r="BB89" i="45"/>
  <c r="BC89" i="45"/>
  <c r="BD89" i="45"/>
  <c r="BE89" i="45"/>
  <c r="L90" i="45"/>
  <c r="M90" i="45"/>
  <c r="N90" i="45"/>
  <c r="O90" i="45"/>
  <c r="P90" i="45"/>
  <c r="Q90" i="45"/>
  <c r="R90" i="45"/>
  <c r="S90" i="45"/>
  <c r="T90" i="45"/>
  <c r="U90" i="45"/>
  <c r="V90" i="45"/>
  <c r="W90" i="45"/>
  <c r="X90" i="45"/>
  <c r="Y90" i="45"/>
  <c r="Z90" i="45"/>
  <c r="AA90" i="45"/>
  <c r="AB90" i="45"/>
  <c r="AC90" i="45"/>
  <c r="AD90" i="45"/>
  <c r="AE90" i="45"/>
  <c r="AF90" i="45"/>
  <c r="AG90" i="45"/>
  <c r="AH90" i="45"/>
  <c r="AI90" i="45"/>
  <c r="AJ90" i="45"/>
  <c r="AK90" i="45"/>
  <c r="AL90" i="45"/>
  <c r="AM90" i="45"/>
  <c r="AN90" i="45"/>
  <c r="AO90" i="45"/>
  <c r="AP90" i="45"/>
  <c r="AQ90" i="45"/>
  <c r="AR90" i="45"/>
  <c r="AS90" i="45"/>
  <c r="AT90" i="45"/>
  <c r="AU90" i="45"/>
  <c r="AV90" i="45"/>
  <c r="AW90" i="45"/>
  <c r="AX90" i="45"/>
  <c r="AY90" i="45"/>
  <c r="AZ90" i="45"/>
  <c r="BA90" i="45"/>
  <c r="BB90" i="45"/>
  <c r="BC90" i="45"/>
  <c r="BD90" i="45"/>
  <c r="BE90" i="45"/>
  <c r="L91" i="45"/>
  <c r="M91" i="45"/>
  <c r="N91" i="45"/>
  <c r="O91" i="45"/>
  <c r="P91" i="45"/>
  <c r="Q91" i="45"/>
  <c r="R91" i="45"/>
  <c r="S91" i="45"/>
  <c r="T91" i="45"/>
  <c r="U91" i="45"/>
  <c r="V91" i="45"/>
  <c r="W91" i="45"/>
  <c r="X91" i="45"/>
  <c r="Y91" i="45"/>
  <c r="Z91" i="45"/>
  <c r="AA91" i="45"/>
  <c r="AB91" i="45"/>
  <c r="AC91" i="45"/>
  <c r="AD91" i="45"/>
  <c r="AE91" i="45"/>
  <c r="AF91" i="45"/>
  <c r="AG91" i="45"/>
  <c r="AH91" i="45"/>
  <c r="AI91" i="45"/>
  <c r="AJ91" i="45"/>
  <c r="AK91" i="45"/>
  <c r="AL91" i="45"/>
  <c r="AM91" i="45"/>
  <c r="AN91" i="45"/>
  <c r="AO91" i="45"/>
  <c r="AP91" i="45"/>
  <c r="AQ91" i="45"/>
  <c r="AR91" i="45"/>
  <c r="AS91" i="45"/>
  <c r="AT91" i="45"/>
  <c r="AU91" i="45"/>
  <c r="AV91" i="45"/>
  <c r="AW91" i="45"/>
  <c r="AX91" i="45"/>
  <c r="AY91" i="45"/>
  <c r="AZ91" i="45"/>
  <c r="BA91" i="45"/>
  <c r="BB91" i="45"/>
  <c r="BC91" i="45"/>
  <c r="BD91" i="45"/>
  <c r="BE91" i="45"/>
  <c r="L92" i="45"/>
  <c r="M92" i="45"/>
  <c r="N92" i="45"/>
  <c r="O92" i="45"/>
  <c r="P92" i="45"/>
  <c r="Q92" i="45"/>
  <c r="R92" i="45"/>
  <c r="S92" i="45"/>
  <c r="T92" i="45"/>
  <c r="U92" i="45"/>
  <c r="V92" i="45"/>
  <c r="W92" i="45"/>
  <c r="X92" i="45"/>
  <c r="Y92" i="45"/>
  <c r="Z92" i="45"/>
  <c r="AA92" i="45"/>
  <c r="AB92" i="45"/>
  <c r="AC92" i="45"/>
  <c r="AD92" i="45"/>
  <c r="AE92" i="45"/>
  <c r="AF92" i="45"/>
  <c r="AG92" i="45"/>
  <c r="AH92" i="45"/>
  <c r="AI92" i="45"/>
  <c r="AJ92" i="45"/>
  <c r="AK92" i="45"/>
  <c r="AL92" i="45"/>
  <c r="AM92" i="45"/>
  <c r="AN92" i="45"/>
  <c r="AO92" i="45"/>
  <c r="AP92" i="45"/>
  <c r="AQ92" i="45"/>
  <c r="AR92" i="45"/>
  <c r="AS92" i="45"/>
  <c r="AT92" i="45"/>
  <c r="AU92" i="45"/>
  <c r="AV92" i="45"/>
  <c r="AW92" i="45"/>
  <c r="AX92" i="45"/>
  <c r="AY92" i="45"/>
  <c r="AZ92" i="45"/>
  <c r="BA92" i="45"/>
  <c r="BB92" i="45"/>
  <c r="BC92" i="45"/>
  <c r="BD92" i="45"/>
  <c r="BE92" i="45"/>
  <c r="L93" i="45"/>
  <c r="M93" i="45"/>
  <c r="N93" i="45"/>
  <c r="O93" i="45"/>
  <c r="P93" i="45"/>
  <c r="Q93" i="45"/>
  <c r="R93" i="45"/>
  <c r="S93" i="45"/>
  <c r="T93" i="45"/>
  <c r="U93" i="45"/>
  <c r="V93" i="45"/>
  <c r="W93" i="45"/>
  <c r="X93" i="45"/>
  <c r="Y93" i="45"/>
  <c r="Z93" i="45"/>
  <c r="AA93" i="45"/>
  <c r="AB93" i="45"/>
  <c r="AC93" i="45"/>
  <c r="AD93" i="45"/>
  <c r="AE93" i="45"/>
  <c r="AF93" i="45"/>
  <c r="AG93" i="45"/>
  <c r="AH93" i="45"/>
  <c r="AI93" i="45"/>
  <c r="AJ93" i="45"/>
  <c r="AK93" i="45"/>
  <c r="AL93" i="45"/>
  <c r="AM93" i="45"/>
  <c r="AN93" i="45"/>
  <c r="AO93" i="45"/>
  <c r="AP93" i="45"/>
  <c r="AQ93" i="45"/>
  <c r="AR93" i="45"/>
  <c r="AS93" i="45"/>
  <c r="AT93" i="45"/>
  <c r="AU93" i="45"/>
  <c r="AV93" i="45"/>
  <c r="AW93" i="45"/>
  <c r="AX93" i="45"/>
  <c r="AY93" i="45"/>
  <c r="AZ93" i="45"/>
  <c r="BA93" i="45"/>
  <c r="BB93" i="45"/>
  <c r="BC93" i="45"/>
  <c r="BD93" i="45"/>
  <c r="BE93" i="45"/>
  <c r="L94" i="45"/>
  <c r="M94" i="45"/>
  <c r="N94" i="45"/>
  <c r="O94" i="45"/>
  <c r="P94" i="45"/>
  <c r="Q94" i="45"/>
  <c r="R94" i="45"/>
  <c r="S94" i="45"/>
  <c r="T94" i="45"/>
  <c r="U94" i="45"/>
  <c r="V94" i="45"/>
  <c r="W94" i="45"/>
  <c r="X94" i="45"/>
  <c r="Y94" i="45"/>
  <c r="Z94" i="45"/>
  <c r="AA94" i="45"/>
  <c r="AB94" i="45"/>
  <c r="AC94" i="45"/>
  <c r="AD94" i="45"/>
  <c r="AE94" i="45"/>
  <c r="AF94" i="45"/>
  <c r="AG94" i="45"/>
  <c r="AH94" i="45"/>
  <c r="AI94" i="45"/>
  <c r="AJ94" i="45"/>
  <c r="AK94" i="45"/>
  <c r="AL94" i="45"/>
  <c r="AM94" i="45"/>
  <c r="AN94" i="45"/>
  <c r="AO94" i="45"/>
  <c r="AP94" i="45"/>
  <c r="AQ94" i="45"/>
  <c r="AR94" i="45"/>
  <c r="AS94" i="45"/>
  <c r="AT94" i="45"/>
  <c r="AU94" i="45"/>
  <c r="AV94" i="45"/>
  <c r="AW94" i="45"/>
  <c r="AX94" i="45"/>
  <c r="AY94" i="45"/>
  <c r="AZ94" i="45"/>
  <c r="BA94" i="45"/>
  <c r="BB94" i="45"/>
  <c r="BC94" i="45"/>
  <c r="BD94" i="45"/>
  <c r="BE94" i="45"/>
  <c r="L95" i="45"/>
  <c r="M95" i="45"/>
  <c r="N95" i="45"/>
  <c r="O95" i="45"/>
  <c r="P95" i="45"/>
  <c r="Q95" i="45"/>
  <c r="R95" i="45"/>
  <c r="S95" i="45"/>
  <c r="T95" i="45"/>
  <c r="U95" i="45"/>
  <c r="V95" i="45"/>
  <c r="W95" i="45"/>
  <c r="X95" i="45"/>
  <c r="Y95" i="45"/>
  <c r="Z95" i="45"/>
  <c r="AA95" i="45"/>
  <c r="AB95" i="45"/>
  <c r="AC95" i="45"/>
  <c r="AD95" i="45"/>
  <c r="AE95" i="45"/>
  <c r="AF95" i="45"/>
  <c r="AG95" i="45"/>
  <c r="AH95" i="45"/>
  <c r="AI95" i="45"/>
  <c r="AJ95" i="45"/>
  <c r="AK95" i="45"/>
  <c r="AL95" i="45"/>
  <c r="AM95" i="45"/>
  <c r="AN95" i="45"/>
  <c r="AO95" i="45"/>
  <c r="AP95" i="45"/>
  <c r="AQ95" i="45"/>
  <c r="AR95" i="45"/>
  <c r="AS95" i="45"/>
  <c r="AT95" i="45"/>
  <c r="AU95" i="45"/>
  <c r="AV95" i="45"/>
  <c r="AW95" i="45"/>
  <c r="AX95" i="45"/>
  <c r="AY95" i="45"/>
  <c r="AZ95" i="45"/>
  <c r="BA95" i="45"/>
  <c r="BB95" i="45"/>
  <c r="BC95" i="45"/>
  <c r="BD95" i="45"/>
  <c r="BE95" i="45"/>
  <c r="L96" i="45"/>
  <c r="M96" i="45"/>
  <c r="N96" i="45"/>
  <c r="O96" i="45"/>
  <c r="P96" i="45"/>
  <c r="Q96" i="45"/>
  <c r="R96" i="45"/>
  <c r="S96" i="45"/>
  <c r="T96" i="45"/>
  <c r="U96" i="45"/>
  <c r="V96" i="45"/>
  <c r="W96" i="45"/>
  <c r="X96" i="45"/>
  <c r="Y96" i="45"/>
  <c r="Z96" i="45"/>
  <c r="AA96" i="45"/>
  <c r="AB96" i="45"/>
  <c r="AC96" i="45"/>
  <c r="AD96" i="45"/>
  <c r="AE96" i="45"/>
  <c r="AF96" i="45"/>
  <c r="AG96" i="45"/>
  <c r="AH96" i="45"/>
  <c r="AI96" i="45"/>
  <c r="AJ96" i="45"/>
  <c r="AK96" i="45"/>
  <c r="AL96" i="45"/>
  <c r="AM96" i="45"/>
  <c r="AN96" i="45"/>
  <c r="AO96" i="45"/>
  <c r="AP96" i="45"/>
  <c r="AQ96" i="45"/>
  <c r="AR96" i="45"/>
  <c r="AS96" i="45"/>
  <c r="AT96" i="45"/>
  <c r="AU96" i="45"/>
  <c r="AV96" i="45"/>
  <c r="AW96" i="45"/>
  <c r="AX96" i="45"/>
  <c r="AY96" i="45"/>
  <c r="AZ96" i="45"/>
  <c r="BA96" i="45"/>
  <c r="BB96" i="45"/>
  <c r="BC96" i="45"/>
  <c r="BD96" i="45"/>
  <c r="BE96" i="45"/>
  <c r="L97" i="45"/>
  <c r="M97" i="45"/>
  <c r="N97" i="45"/>
  <c r="O97" i="45"/>
  <c r="P97" i="45"/>
  <c r="Q97" i="45"/>
  <c r="R97" i="45"/>
  <c r="S97" i="45"/>
  <c r="T97" i="45"/>
  <c r="U97" i="45"/>
  <c r="V97" i="45"/>
  <c r="W97" i="45"/>
  <c r="X97" i="45"/>
  <c r="Y97" i="45"/>
  <c r="Z97" i="45"/>
  <c r="AA97" i="45"/>
  <c r="AB97" i="45"/>
  <c r="AC97" i="45"/>
  <c r="AD97" i="45"/>
  <c r="AE97" i="45"/>
  <c r="AF97" i="45"/>
  <c r="AG97" i="45"/>
  <c r="AH97" i="45"/>
  <c r="AI97" i="45"/>
  <c r="AJ97" i="45"/>
  <c r="AK97" i="45"/>
  <c r="AL97" i="45"/>
  <c r="AM97" i="45"/>
  <c r="AN97" i="45"/>
  <c r="AO97" i="45"/>
  <c r="AP97" i="45"/>
  <c r="AQ97" i="45"/>
  <c r="AR97" i="45"/>
  <c r="AS97" i="45"/>
  <c r="AT97" i="45"/>
  <c r="AU97" i="45"/>
  <c r="AV97" i="45"/>
  <c r="AW97" i="45"/>
  <c r="AX97" i="45"/>
  <c r="AY97" i="45"/>
  <c r="AZ97" i="45"/>
  <c r="BA97" i="45"/>
  <c r="BB97" i="45"/>
  <c r="BC97" i="45"/>
  <c r="BD97" i="45"/>
  <c r="BE97" i="45"/>
  <c r="L98" i="45"/>
  <c r="M98" i="45"/>
  <c r="N98" i="45"/>
  <c r="O98" i="45"/>
  <c r="P98" i="45"/>
  <c r="Q98" i="45"/>
  <c r="R98" i="45"/>
  <c r="S98" i="45"/>
  <c r="T98" i="45"/>
  <c r="U98" i="45"/>
  <c r="V98" i="45"/>
  <c r="W98" i="45"/>
  <c r="X98" i="45"/>
  <c r="Y98" i="45"/>
  <c r="Z98" i="45"/>
  <c r="AA98" i="45"/>
  <c r="AB98" i="45"/>
  <c r="AC98" i="45"/>
  <c r="AD98" i="45"/>
  <c r="AE98" i="45"/>
  <c r="AF98" i="45"/>
  <c r="AG98" i="45"/>
  <c r="AH98" i="45"/>
  <c r="AI98" i="45"/>
  <c r="AJ98" i="45"/>
  <c r="AK98" i="45"/>
  <c r="AL98" i="45"/>
  <c r="AM98" i="45"/>
  <c r="AN98" i="45"/>
  <c r="AO98" i="45"/>
  <c r="AP98" i="45"/>
  <c r="AQ98" i="45"/>
  <c r="AR98" i="45"/>
  <c r="AS98" i="45"/>
  <c r="AT98" i="45"/>
  <c r="AU98" i="45"/>
  <c r="AV98" i="45"/>
  <c r="AW98" i="45"/>
  <c r="AX98" i="45"/>
  <c r="AY98" i="45"/>
  <c r="AZ98" i="45"/>
  <c r="BA98" i="45"/>
  <c r="BB98" i="45"/>
  <c r="BC98" i="45"/>
  <c r="BD98" i="45"/>
  <c r="BE98" i="45"/>
  <c r="L99" i="45"/>
  <c r="M99" i="45"/>
  <c r="N99" i="45"/>
  <c r="O99" i="45"/>
  <c r="P99" i="45"/>
  <c r="Q99" i="45"/>
  <c r="R99" i="45"/>
  <c r="S99" i="45"/>
  <c r="T99" i="45"/>
  <c r="U99" i="45"/>
  <c r="V99" i="45"/>
  <c r="W99" i="45"/>
  <c r="X99" i="45"/>
  <c r="Y99" i="45"/>
  <c r="Z99" i="45"/>
  <c r="AA99" i="45"/>
  <c r="AB99" i="45"/>
  <c r="AC99" i="45"/>
  <c r="AD99" i="45"/>
  <c r="AE99" i="45"/>
  <c r="AF99" i="45"/>
  <c r="AG99" i="45"/>
  <c r="AH99" i="45"/>
  <c r="AI99" i="45"/>
  <c r="AJ99" i="45"/>
  <c r="AK99" i="45"/>
  <c r="AL99" i="45"/>
  <c r="AM99" i="45"/>
  <c r="AN99" i="45"/>
  <c r="AO99" i="45"/>
  <c r="AP99" i="45"/>
  <c r="AQ99" i="45"/>
  <c r="AR99" i="45"/>
  <c r="AS99" i="45"/>
  <c r="AT99" i="45"/>
  <c r="AU99" i="45"/>
  <c r="AV99" i="45"/>
  <c r="AW99" i="45"/>
  <c r="AX99" i="45"/>
  <c r="AY99" i="45"/>
  <c r="AZ99" i="45"/>
  <c r="BA99" i="45"/>
  <c r="BB99" i="45"/>
  <c r="BC99" i="45"/>
  <c r="BD99" i="45"/>
  <c r="BE99" i="45"/>
  <c r="L100" i="45"/>
  <c r="M100" i="45"/>
  <c r="N100" i="45"/>
  <c r="O100" i="45"/>
  <c r="P100" i="45"/>
  <c r="Q100" i="45"/>
  <c r="R100" i="45"/>
  <c r="S100" i="45"/>
  <c r="T100" i="45"/>
  <c r="U100" i="45"/>
  <c r="V100" i="45"/>
  <c r="W100" i="45"/>
  <c r="X100" i="45"/>
  <c r="Y100" i="45"/>
  <c r="Z100" i="45"/>
  <c r="AA100" i="45"/>
  <c r="AB100" i="45"/>
  <c r="AC100" i="45"/>
  <c r="AD100" i="45"/>
  <c r="AE100" i="45"/>
  <c r="AF100" i="45"/>
  <c r="AG100" i="45"/>
  <c r="AH100" i="45"/>
  <c r="AI100" i="45"/>
  <c r="AJ100" i="45"/>
  <c r="AK100" i="45"/>
  <c r="AL100" i="45"/>
  <c r="AM100" i="45"/>
  <c r="AN100" i="45"/>
  <c r="AO100" i="45"/>
  <c r="AP100" i="45"/>
  <c r="AQ100" i="45"/>
  <c r="AR100" i="45"/>
  <c r="AS100" i="45"/>
  <c r="AT100" i="45"/>
  <c r="AU100" i="45"/>
  <c r="AV100" i="45"/>
  <c r="AW100" i="45"/>
  <c r="AX100" i="45"/>
  <c r="AY100" i="45"/>
  <c r="AZ100" i="45"/>
  <c r="BA100" i="45"/>
  <c r="BB100" i="45"/>
  <c r="BC100" i="45"/>
  <c r="BD100" i="45"/>
  <c r="BE100" i="45"/>
  <c r="L102" i="45"/>
  <c r="M102" i="45"/>
  <c r="N102" i="45"/>
  <c r="O102" i="45"/>
  <c r="P102" i="45"/>
  <c r="Q102" i="45"/>
  <c r="R102" i="45"/>
  <c r="S102" i="45"/>
  <c r="T102" i="45"/>
  <c r="U102" i="45"/>
  <c r="V102" i="45"/>
  <c r="W102" i="45"/>
  <c r="X102" i="45"/>
  <c r="Y102" i="45"/>
  <c r="Z102" i="45"/>
  <c r="AA102" i="45"/>
  <c r="AB102" i="45"/>
  <c r="AC102" i="45"/>
  <c r="AD102" i="45"/>
  <c r="AE102" i="45"/>
  <c r="AF102" i="45"/>
  <c r="AG102" i="45"/>
  <c r="AH102" i="45"/>
  <c r="AI102" i="45"/>
  <c r="AJ102" i="45"/>
  <c r="AK102" i="45"/>
  <c r="AL102" i="45"/>
  <c r="AM102" i="45"/>
  <c r="AN102" i="45"/>
  <c r="AO102" i="45"/>
  <c r="AP102" i="45"/>
  <c r="AQ102" i="45"/>
  <c r="AR102" i="45"/>
  <c r="AS102" i="45"/>
  <c r="AT102" i="45"/>
  <c r="AU102" i="45"/>
  <c r="AV102" i="45"/>
  <c r="AW102" i="45"/>
  <c r="AX102" i="45"/>
  <c r="AY102" i="45"/>
  <c r="AZ102" i="45"/>
  <c r="BA102" i="45"/>
  <c r="BB102" i="45"/>
  <c r="BC102" i="45"/>
  <c r="BD102" i="45"/>
  <c r="BE102" i="45"/>
  <c r="L103" i="45"/>
  <c r="M103" i="45"/>
  <c r="N103" i="45"/>
  <c r="O103" i="45"/>
  <c r="P103" i="45"/>
  <c r="Q103" i="45"/>
  <c r="R103" i="45"/>
  <c r="S103" i="45"/>
  <c r="T103" i="45"/>
  <c r="U103" i="45"/>
  <c r="V103" i="45"/>
  <c r="W103" i="45"/>
  <c r="X103" i="45"/>
  <c r="Y103" i="45"/>
  <c r="Z103" i="45"/>
  <c r="AA103" i="45"/>
  <c r="AB103" i="45"/>
  <c r="AC103" i="45"/>
  <c r="AD103" i="45"/>
  <c r="AE103" i="45"/>
  <c r="AF103" i="45"/>
  <c r="AG103" i="45"/>
  <c r="AH103" i="45"/>
  <c r="AI103" i="45"/>
  <c r="AJ103" i="45"/>
  <c r="AK103" i="45"/>
  <c r="AL103" i="45"/>
  <c r="AM103" i="45"/>
  <c r="AN103" i="45"/>
  <c r="AO103" i="45"/>
  <c r="AP103" i="45"/>
  <c r="AQ103" i="45"/>
  <c r="AR103" i="45"/>
  <c r="AS103" i="45"/>
  <c r="AT103" i="45"/>
  <c r="AU103" i="45"/>
  <c r="AV103" i="45"/>
  <c r="AW103" i="45"/>
  <c r="AX103" i="45"/>
  <c r="AY103" i="45"/>
  <c r="AZ103" i="45"/>
  <c r="BA103" i="45"/>
  <c r="BB103" i="45"/>
  <c r="BC103" i="45"/>
  <c r="BD103" i="45"/>
  <c r="BE103" i="45"/>
  <c r="L104" i="45"/>
  <c r="M104" i="45"/>
  <c r="N104" i="45"/>
  <c r="O104" i="45"/>
  <c r="P104" i="45"/>
  <c r="Q104" i="45"/>
  <c r="R104" i="45"/>
  <c r="S104" i="45"/>
  <c r="T104" i="45"/>
  <c r="U104" i="45"/>
  <c r="V104" i="45"/>
  <c r="W104" i="45"/>
  <c r="X104" i="45"/>
  <c r="Y104" i="45"/>
  <c r="Z104" i="45"/>
  <c r="AA104" i="45"/>
  <c r="AB104" i="45"/>
  <c r="AC104" i="45"/>
  <c r="AD104" i="45"/>
  <c r="AE104" i="45"/>
  <c r="AF104" i="45"/>
  <c r="AG104" i="45"/>
  <c r="AH104" i="45"/>
  <c r="AI104" i="45"/>
  <c r="AJ104" i="45"/>
  <c r="AK104" i="45"/>
  <c r="AL104" i="45"/>
  <c r="AM104" i="45"/>
  <c r="AN104" i="45"/>
  <c r="AO104" i="45"/>
  <c r="AP104" i="45"/>
  <c r="AQ104" i="45"/>
  <c r="AR104" i="45"/>
  <c r="AS104" i="45"/>
  <c r="AT104" i="45"/>
  <c r="AU104" i="45"/>
  <c r="AV104" i="45"/>
  <c r="AW104" i="45"/>
  <c r="AX104" i="45"/>
  <c r="AY104" i="45"/>
  <c r="AZ104" i="45"/>
  <c r="BA104" i="45"/>
  <c r="BB104" i="45"/>
  <c r="BC104" i="45"/>
  <c r="BD104" i="45"/>
  <c r="BE104" i="45"/>
  <c r="L105" i="45"/>
  <c r="M105" i="45"/>
  <c r="N105" i="45"/>
  <c r="O105" i="45"/>
  <c r="P105" i="45"/>
  <c r="Q105" i="45"/>
  <c r="R105" i="45"/>
  <c r="S105" i="45"/>
  <c r="T105" i="45"/>
  <c r="U105" i="45"/>
  <c r="V105" i="45"/>
  <c r="W105" i="45"/>
  <c r="X105" i="45"/>
  <c r="Y105" i="45"/>
  <c r="Z105" i="45"/>
  <c r="AA105" i="45"/>
  <c r="AB105" i="45"/>
  <c r="AC105" i="45"/>
  <c r="AD105" i="45"/>
  <c r="AE105" i="45"/>
  <c r="AF105" i="45"/>
  <c r="AG105" i="45"/>
  <c r="AH105" i="45"/>
  <c r="AI105" i="45"/>
  <c r="AJ105" i="45"/>
  <c r="AK105" i="45"/>
  <c r="AL105" i="45"/>
  <c r="AM105" i="45"/>
  <c r="AN105" i="45"/>
  <c r="AO105" i="45"/>
  <c r="AP105" i="45"/>
  <c r="AQ105" i="45"/>
  <c r="AR105" i="45"/>
  <c r="AS105" i="45"/>
  <c r="AT105" i="45"/>
  <c r="AU105" i="45"/>
  <c r="AV105" i="45"/>
  <c r="AW105" i="45"/>
  <c r="AX105" i="45"/>
  <c r="AY105" i="45"/>
  <c r="AZ105" i="45"/>
  <c r="BA105" i="45"/>
  <c r="BB105" i="45"/>
  <c r="BC105" i="45"/>
  <c r="BD105" i="45"/>
  <c r="BE105" i="45"/>
  <c r="L106" i="45"/>
  <c r="M106" i="45"/>
  <c r="N106" i="45"/>
  <c r="O106" i="45"/>
  <c r="P106" i="45"/>
  <c r="Q106" i="45"/>
  <c r="R106" i="45"/>
  <c r="S106" i="45"/>
  <c r="T106" i="45"/>
  <c r="U106" i="45"/>
  <c r="V106" i="45"/>
  <c r="W106" i="45"/>
  <c r="X106" i="45"/>
  <c r="Y106" i="45"/>
  <c r="Z106" i="45"/>
  <c r="AA106" i="45"/>
  <c r="AB106" i="45"/>
  <c r="AC106" i="45"/>
  <c r="AD106" i="45"/>
  <c r="AE106" i="45"/>
  <c r="AF106" i="45"/>
  <c r="AG106" i="45"/>
  <c r="AH106" i="45"/>
  <c r="AI106" i="45"/>
  <c r="AJ106" i="45"/>
  <c r="AK106" i="45"/>
  <c r="AL106" i="45"/>
  <c r="AM106" i="45"/>
  <c r="AN106" i="45"/>
  <c r="AO106" i="45"/>
  <c r="AP106" i="45"/>
  <c r="AQ106" i="45"/>
  <c r="AR106" i="45"/>
  <c r="AS106" i="45"/>
  <c r="AT106" i="45"/>
  <c r="AU106" i="45"/>
  <c r="AV106" i="45"/>
  <c r="AW106" i="45"/>
  <c r="AX106" i="45"/>
  <c r="AY106" i="45"/>
  <c r="AZ106" i="45"/>
  <c r="BA106" i="45"/>
  <c r="BB106" i="45"/>
  <c r="BC106" i="45"/>
  <c r="BD106" i="45"/>
  <c r="BE106" i="45"/>
  <c r="L107" i="45"/>
  <c r="M107" i="45"/>
  <c r="N107" i="45"/>
  <c r="O107" i="45"/>
  <c r="P107" i="45"/>
  <c r="Q107" i="45"/>
  <c r="R107" i="45"/>
  <c r="S107" i="45"/>
  <c r="T107" i="45"/>
  <c r="U107" i="45"/>
  <c r="V107" i="45"/>
  <c r="W107" i="45"/>
  <c r="X107" i="45"/>
  <c r="Y107" i="45"/>
  <c r="Z107" i="45"/>
  <c r="AA107" i="45"/>
  <c r="AB107" i="45"/>
  <c r="AC107" i="45"/>
  <c r="AD107" i="45"/>
  <c r="AE107" i="45"/>
  <c r="AF107" i="45"/>
  <c r="AG107" i="45"/>
  <c r="AH107" i="45"/>
  <c r="AI107" i="45"/>
  <c r="AJ107" i="45"/>
  <c r="AK107" i="45"/>
  <c r="AL107" i="45"/>
  <c r="AM107" i="45"/>
  <c r="AN107" i="45"/>
  <c r="AO107" i="45"/>
  <c r="AP107" i="45"/>
  <c r="AQ107" i="45"/>
  <c r="AR107" i="45"/>
  <c r="AS107" i="45"/>
  <c r="AT107" i="45"/>
  <c r="AU107" i="45"/>
  <c r="AV107" i="45"/>
  <c r="AW107" i="45"/>
  <c r="AX107" i="45"/>
  <c r="AY107" i="45"/>
  <c r="AZ107" i="45"/>
  <c r="BA107" i="45"/>
  <c r="BB107" i="45"/>
  <c r="BC107" i="45"/>
  <c r="BD107" i="45"/>
  <c r="BE107" i="45"/>
  <c r="L108" i="45"/>
  <c r="M108" i="45"/>
  <c r="N108" i="45"/>
  <c r="O108" i="45"/>
  <c r="P108" i="45"/>
  <c r="Q108" i="45"/>
  <c r="R108" i="45"/>
  <c r="S108" i="45"/>
  <c r="T108" i="45"/>
  <c r="U108" i="45"/>
  <c r="V108" i="45"/>
  <c r="W108" i="45"/>
  <c r="X108" i="45"/>
  <c r="Y108" i="45"/>
  <c r="Z108" i="45"/>
  <c r="AA108" i="45"/>
  <c r="AB108" i="45"/>
  <c r="AC108" i="45"/>
  <c r="AD108" i="45"/>
  <c r="AE108" i="45"/>
  <c r="AF108" i="45"/>
  <c r="AG108" i="45"/>
  <c r="AH108" i="45"/>
  <c r="AI108" i="45"/>
  <c r="AJ108" i="45"/>
  <c r="AK108" i="45"/>
  <c r="AL108" i="45"/>
  <c r="AM108" i="45"/>
  <c r="AN108" i="45"/>
  <c r="AO108" i="45"/>
  <c r="AP108" i="45"/>
  <c r="AQ108" i="45"/>
  <c r="AR108" i="45"/>
  <c r="AS108" i="45"/>
  <c r="AT108" i="45"/>
  <c r="AU108" i="45"/>
  <c r="AV108" i="45"/>
  <c r="AW108" i="45"/>
  <c r="AX108" i="45"/>
  <c r="AY108" i="45"/>
  <c r="AZ108" i="45"/>
  <c r="BA108" i="45"/>
  <c r="BB108" i="45"/>
  <c r="BC108" i="45"/>
  <c r="BD108" i="45"/>
  <c r="BE108" i="45"/>
  <c r="L109" i="45"/>
  <c r="M109" i="45"/>
  <c r="N109" i="45"/>
  <c r="O109" i="45"/>
  <c r="P109" i="45"/>
  <c r="Q109" i="45"/>
  <c r="R109" i="45"/>
  <c r="S109" i="45"/>
  <c r="T109" i="45"/>
  <c r="U109" i="45"/>
  <c r="V109" i="45"/>
  <c r="W109" i="45"/>
  <c r="X109" i="45"/>
  <c r="Y109" i="45"/>
  <c r="Z109" i="45"/>
  <c r="AA109" i="45"/>
  <c r="AB109" i="45"/>
  <c r="AC109" i="45"/>
  <c r="AD109" i="45"/>
  <c r="AE109" i="45"/>
  <c r="AF109" i="45"/>
  <c r="AG109" i="45"/>
  <c r="AH109" i="45"/>
  <c r="AI109" i="45"/>
  <c r="AJ109" i="45"/>
  <c r="AK109" i="45"/>
  <c r="AL109" i="45"/>
  <c r="AM109" i="45"/>
  <c r="AN109" i="45"/>
  <c r="AO109" i="45"/>
  <c r="AP109" i="45"/>
  <c r="AQ109" i="45"/>
  <c r="AR109" i="45"/>
  <c r="AS109" i="45"/>
  <c r="AT109" i="45"/>
  <c r="AU109" i="45"/>
  <c r="AV109" i="45"/>
  <c r="AW109" i="45"/>
  <c r="AX109" i="45"/>
  <c r="AY109" i="45"/>
  <c r="AZ109" i="45"/>
  <c r="BA109" i="45"/>
  <c r="BB109" i="45"/>
  <c r="BC109" i="45"/>
  <c r="BD109" i="45"/>
  <c r="BE109" i="45"/>
  <c r="L110" i="45"/>
  <c r="M110" i="45"/>
  <c r="N110" i="45"/>
  <c r="O110" i="45"/>
  <c r="P110" i="45"/>
  <c r="Q110" i="45"/>
  <c r="R110" i="45"/>
  <c r="S110" i="45"/>
  <c r="T110" i="45"/>
  <c r="U110" i="45"/>
  <c r="V110" i="45"/>
  <c r="W110" i="45"/>
  <c r="X110" i="45"/>
  <c r="Y110" i="45"/>
  <c r="Z110" i="45"/>
  <c r="AA110" i="45"/>
  <c r="AB110" i="45"/>
  <c r="AC110" i="45"/>
  <c r="AD110" i="45"/>
  <c r="AE110" i="45"/>
  <c r="AF110" i="45"/>
  <c r="AG110" i="45"/>
  <c r="AH110" i="45"/>
  <c r="AI110" i="45"/>
  <c r="AJ110" i="45"/>
  <c r="AK110" i="45"/>
  <c r="AL110" i="45"/>
  <c r="AM110" i="45"/>
  <c r="AN110" i="45"/>
  <c r="AO110" i="45"/>
  <c r="AP110" i="45"/>
  <c r="AQ110" i="45"/>
  <c r="AR110" i="45"/>
  <c r="AS110" i="45"/>
  <c r="AT110" i="45"/>
  <c r="AU110" i="45"/>
  <c r="AV110" i="45"/>
  <c r="AW110" i="45"/>
  <c r="AX110" i="45"/>
  <c r="AY110" i="45"/>
  <c r="AZ110" i="45"/>
  <c r="BA110" i="45"/>
  <c r="BB110" i="45"/>
  <c r="BC110" i="45"/>
  <c r="BD110" i="45"/>
  <c r="BE110" i="45"/>
  <c r="L111" i="45"/>
  <c r="M111" i="45"/>
  <c r="N111" i="45"/>
  <c r="O111" i="45"/>
  <c r="P111" i="45"/>
  <c r="Q111" i="45"/>
  <c r="R111" i="45"/>
  <c r="S111" i="45"/>
  <c r="T111" i="45"/>
  <c r="U111" i="45"/>
  <c r="V111" i="45"/>
  <c r="W111" i="45"/>
  <c r="X111" i="45"/>
  <c r="Y111" i="45"/>
  <c r="Z111" i="45"/>
  <c r="AA111" i="45"/>
  <c r="AB111" i="45"/>
  <c r="AC111" i="45"/>
  <c r="AD111" i="45"/>
  <c r="AE111" i="45"/>
  <c r="AF111" i="45"/>
  <c r="AG111" i="45"/>
  <c r="AH111" i="45"/>
  <c r="AI111" i="45"/>
  <c r="AJ111" i="45"/>
  <c r="AK111" i="45"/>
  <c r="AL111" i="45"/>
  <c r="AM111" i="45"/>
  <c r="AN111" i="45"/>
  <c r="AO111" i="45"/>
  <c r="AP111" i="45"/>
  <c r="AQ111" i="45"/>
  <c r="AR111" i="45"/>
  <c r="AS111" i="45"/>
  <c r="AT111" i="45"/>
  <c r="AU111" i="45"/>
  <c r="AV111" i="45"/>
  <c r="AW111" i="45"/>
  <c r="AX111" i="45"/>
  <c r="AY111" i="45"/>
  <c r="AZ111" i="45"/>
  <c r="BA111" i="45"/>
  <c r="BB111" i="45"/>
  <c r="BC111" i="45"/>
  <c r="BD111" i="45"/>
  <c r="BE111" i="45"/>
  <c r="L112" i="45"/>
  <c r="M112" i="45"/>
  <c r="N112" i="45"/>
  <c r="O112" i="45"/>
  <c r="P112" i="45"/>
  <c r="Q112" i="45"/>
  <c r="R112" i="45"/>
  <c r="S112" i="45"/>
  <c r="T112" i="45"/>
  <c r="U112" i="45"/>
  <c r="V112" i="45"/>
  <c r="W112" i="45"/>
  <c r="X112" i="45"/>
  <c r="Y112" i="45"/>
  <c r="Z112" i="45"/>
  <c r="AA112" i="45"/>
  <c r="AB112" i="45"/>
  <c r="AC112" i="45"/>
  <c r="AD112" i="45"/>
  <c r="AE112" i="45"/>
  <c r="AF112" i="45"/>
  <c r="AG112" i="45"/>
  <c r="AH112" i="45"/>
  <c r="AI112" i="45"/>
  <c r="AJ112" i="45"/>
  <c r="AK112" i="45"/>
  <c r="AL112" i="45"/>
  <c r="AM112" i="45"/>
  <c r="AN112" i="45"/>
  <c r="AO112" i="45"/>
  <c r="AP112" i="45"/>
  <c r="AQ112" i="45"/>
  <c r="AR112" i="45"/>
  <c r="AS112" i="45"/>
  <c r="AT112" i="45"/>
  <c r="AU112" i="45"/>
  <c r="AV112" i="45"/>
  <c r="AW112" i="45"/>
  <c r="AX112" i="45"/>
  <c r="AY112" i="45"/>
  <c r="AZ112" i="45"/>
  <c r="BA112" i="45"/>
  <c r="BB112" i="45"/>
  <c r="BC112" i="45"/>
  <c r="BD112" i="45"/>
  <c r="BE112" i="45"/>
  <c r="L113" i="45"/>
  <c r="M113" i="45"/>
  <c r="N113" i="45"/>
  <c r="O113" i="45"/>
  <c r="P113" i="45"/>
  <c r="Q113" i="45"/>
  <c r="R113" i="45"/>
  <c r="S113" i="45"/>
  <c r="T113" i="45"/>
  <c r="U113" i="45"/>
  <c r="V113" i="45"/>
  <c r="W113" i="45"/>
  <c r="X113" i="45"/>
  <c r="Y113" i="45"/>
  <c r="Z113" i="45"/>
  <c r="AA113" i="45"/>
  <c r="AB113" i="45"/>
  <c r="AC113" i="45"/>
  <c r="AD113" i="45"/>
  <c r="AE113" i="45"/>
  <c r="AF113" i="45"/>
  <c r="AG113" i="45"/>
  <c r="AH113" i="45"/>
  <c r="AI113" i="45"/>
  <c r="AJ113" i="45"/>
  <c r="AK113" i="45"/>
  <c r="AL113" i="45"/>
  <c r="AM113" i="45"/>
  <c r="AN113" i="45"/>
  <c r="AO113" i="45"/>
  <c r="AP113" i="45"/>
  <c r="AQ113" i="45"/>
  <c r="AR113" i="45"/>
  <c r="AS113" i="45"/>
  <c r="AT113" i="45"/>
  <c r="AU113" i="45"/>
  <c r="AV113" i="45"/>
  <c r="AW113" i="45"/>
  <c r="AX113" i="45"/>
  <c r="AY113" i="45"/>
  <c r="AZ113" i="45"/>
  <c r="BA113" i="45"/>
  <c r="BB113" i="45"/>
  <c r="BC113" i="45"/>
  <c r="BD113" i="45"/>
  <c r="BE113" i="45"/>
  <c r="L114" i="45"/>
  <c r="M114" i="45"/>
  <c r="N114" i="45"/>
  <c r="O114" i="45"/>
  <c r="P114" i="45"/>
  <c r="Q114" i="45"/>
  <c r="R114" i="45"/>
  <c r="S114" i="45"/>
  <c r="T114" i="45"/>
  <c r="U114" i="45"/>
  <c r="V114" i="45"/>
  <c r="W114" i="45"/>
  <c r="X114" i="45"/>
  <c r="Y114" i="45"/>
  <c r="Z114" i="45"/>
  <c r="AA114" i="45"/>
  <c r="AB114" i="45"/>
  <c r="AC114" i="45"/>
  <c r="AD114" i="45"/>
  <c r="AE114" i="45"/>
  <c r="AF114" i="45"/>
  <c r="AG114" i="45"/>
  <c r="AH114" i="45"/>
  <c r="AI114" i="45"/>
  <c r="AJ114" i="45"/>
  <c r="AK114" i="45"/>
  <c r="AL114" i="45"/>
  <c r="AM114" i="45"/>
  <c r="AN114" i="45"/>
  <c r="AO114" i="45"/>
  <c r="AP114" i="45"/>
  <c r="AQ114" i="45"/>
  <c r="AR114" i="45"/>
  <c r="AS114" i="45"/>
  <c r="AT114" i="45"/>
  <c r="AU114" i="45"/>
  <c r="AV114" i="45"/>
  <c r="AW114" i="45"/>
  <c r="AX114" i="45"/>
  <c r="AY114" i="45"/>
  <c r="AZ114" i="45"/>
  <c r="BA114" i="45"/>
  <c r="BB114" i="45"/>
  <c r="BC114" i="45"/>
  <c r="BD114" i="45"/>
  <c r="BE114" i="45"/>
  <c r="L115" i="45"/>
  <c r="M115" i="45"/>
  <c r="N115" i="45"/>
  <c r="O115" i="45"/>
  <c r="P115" i="45"/>
  <c r="Q115" i="45"/>
  <c r="R115" i="45"/>
  <c r="S115" i="45"/>
  <c r="T115" i="45"/>
  <c r="U115" i="45"/>
  <c r="V115" i="45"/>
  <c r="W115" i="45"/>
  <c r="X115" i="45"/>
  <c r="Y115" i="45"/>
  <c r="Z115" i="45"/>
  <c r="AA115" i="45"/>
  <c r="AB115" i="45"/>
  <c r="AC115" i="45"/>
  <c r="AD115" i="45"/>
  <c r="AE115" i="45"/>
  <c r="AF115" i="45"/>
  <c r="AG115" i="45"/>
  <c r="AH115" i="45"/>
  <c r="AI115" i="45"/>
  <c r="AJ115" i="45"/>
  <c r="AK115" i="45"/>
  <c r="AL115" i="45"/>
  <c r="AM115" i="45"/>
  <c r="AN115" i="45"/>
  <c r="AO115" i="45"/>
  <c r="AP115" i="45"/>
  <c r="AQ115" i="45"/>
  <c r="AR115" i="45"/>
  <c r="AS115" i="45"/>
  <c r="AT115" i="45"/>
  <c r="AU115" i="45"/>
  <c r="AV115" i="45"/>
  <c r="AW115" i="45"/>
  <c r="AX115" i="45"/>
  <c r="AY115" i="45"/>
  <c r="AZ115" i="45"/>
  <c r="BA115" i="45"/>
  <c r="BB115" i="45"/>
  <c r="BC115" i="45"/>
  <c r="BD115" i="45"/>
  <c r="BE115" i="45"/>
  <c r="L116" i="45"/>
  <c r="M116" i="45"/>
  <c r="N116" i="45"/>
  <c r="O116" i="45"/>
  <c r="P116" i="45"/>
  <c r="Q116" i="45"/>
  <c r="R116" i="45"/>
  <c r="S116" i="45"/>
  <c r="T116" i="45"/>
  <c r="U116" i="45"/>
  <c r="V116" i="45"/>
  <c r="W116" i="45"/>
  <c r="X116" i="45"/>
  <c r="Y116" i="45"/>
  <c r="Z116" i="45"/>
  <c r="AA116" i="45"/>
  <c r="AB116" i="45"/>
  <c r="AC116" i="45"/>
  <c r="AD116" i="45"/>
  <c r="AE116" i="45"/>
  <c r="AF116" i="45"/>
  <c r="AG116" i="45"/>
  <c r="AH116" i="45"/>
  <c r="AI116" i="45"/>
  <c r="AJ116" i="45"/>
  <c r="AK116" i="45"/>
  <c r="AL116" i="45"/>
  <c r="AM116" i="45"/>
  <c r="AN116" i="45"/>
  <c r="AO116" i="45"/>
  <c r="AP116" i="45"/>
  <c r="AQ116" i="45"/>
  <c r="AR116" i="45"/>
  <c r="AS116" i="45"/>
  <c r="AT116" i="45"/>
  <c r="AU116" i="45"/>
  <c r="AV116" i="45"/>
  <c r="AW116" i="45"/>
  <c r="AX116" i="45"/>
  <c r="AY116" i="45"/>
  <c r="AZ116" i="45"/>
  <c r="BA116" i="45"/>
  <c r="BB116" i="45"/>
  <c r="BC116" i="45"/>
  <c r="BD116" i="45"/>
  <c r="BE116" i="45"/>
  <c r="L117" i="45"/>
  <c r="M117" i="45"/>
  <c r="N117" i="45"/>
  <c r="O117" i="45"/>
  <c r="P117" i="45"/>
  <c r="Q117" i="45"/>
  <c r="R117" i="45"/>
  <c r="S117" i="45"/>
  <c r="T117" i="45"/>
  <c r="U117" i="45"/>
  <c r="V117" i="45"/>
  <c r="W117" i="45"/>
  <c r="X117" i="45"/>
  <c r="Y117" i="45"/>
  <c r="Z117" i="45"/>
  <c r="AA117" i="45"/>
  <c r="AB117" i="45"/>
  <c r="AC117" i="45"/>
  <c r="AD117" i="45"/>
  <c r="AE117" i="45"/>
  <c r="AF117" i="45"/>
  <c r="AG117" i="45"/>
  <c r="AH117" i="45"/>
  <c r="AI117" i="45"/>
  <c r="AJ117" i="45"/>
  <c r="AK117" i="45"/>
  <c r="AL117" i="45"/>
  <c r="AM117" i="45"/>
  <c r="AN117" i="45"/>
  <c r="AO117" i="45"/>
  <c r="AP117" i="45"/>
  <c r="AQ117" i="45"/>
  <c r="AR117" i="45"/>
  <c r="AS117" i="45"/>
  <c r="AT117" i="45"/>
  <c r="AU117" i="45"/>
  <c r="AV117" i="45"/>
  <c r="AW117" i="45"/>
  <c r="AX117" i="45"/>
  <c r="AY117" i="45"/>
  <c r="AZ117" i="45"/>
  <c r="BA117" i="45"/>
  <c r="BB117" i="45"/>
  <c r="BC117" i="45"/>
  <c r="BD117" i="45"/>
  <c r="BE117" i="45"/>
  <c r="L118" i="45"/>
  <c r="M118" i="45"/>
  <c r="N118" i="45"/>
  <c r="O118" i="45"/>
  <c r="P118" i="45"/>
  <c r="Q118" i="45"/>
  <c r="R118" i="45"/>
  <c r="S118" i="45"/>
  <c r="T118" i="45"/>
  <c r="U118" i="45"/>
  <c r="V118" i="45"/>
  <c r="W118" i="45"/>
  <c r="X118" i="45"/>
  <c r="Y118" i="45"/>
  <c r="Z118" i="45"/>
  <c r="AA118" i="45"/>
  <c r="AB118" i="45"/>
  <c r="AC118" i="45"/>
  <c r="AD118" i="45"/>
  <c r="AE118" i="45"/>
  <c r="AF118" i="45"/>
  <c r="AG118" i="45"/>
  <c r="AH118" i="45"/>
  <c r="AI118" i="45"/>
  <c r="AJ118" i="45"/>
  <c r="AK118" i="45"/>
  <c r="AL118" i="45"/>
  <c r="AM118" i="45"/>
  <c r="AN118" i="45"/>
  <c r="AO118" i="45"/>
  <c r="AP118" i="45"/>
  <c r="AQ118" i="45"/>
  <c r="AR118" i="45"/>
  <c r="AS118" i="45"/>
  <c r="AT118" i="45"/>
  <c r="AU118" i="45"/>
  <c r="AV118" i="45"/>
  <c r="AW118" i="45"/>
  <c r="AX118" i="45"/>
  <c r="AY118" i="45"/>
  <c r="AZ118" i="45"/>
  <c r="BA118" i="45"/>
  <c r="BB118" i="45"/>
  <c r="BC118" i="45"/>
  <c r="BD118" i="45"/>
  <c r="BE118" i="45"/>
  <c r="L119" i="45"/>
  <c r="M119" i="45"/>
  <c r="N119" i="45"/>
  <c r="O119" i="45"/>
  <c r="P119" i="45"/>
  <c r="Q119" i="45"/>
  <c r="R119" i="45"/>
  <c r="S119" i="45"/>
  <c r="T119" i="45"/>
  <c r="U119" i="45"/>
  <c r="V119" i="45"/>
  <c r="W119" i="45"/>
  <c r="X119" i="45"/>
  <c r="Y119" i="45"/>
  <c r="Z119" i="45"/>
  <c r="AA119" i="45"/>
  <c r="AB119" i="45"/>
  <c r="AC119" i="45"/>
  <c r="AD119" i="45"/>
  <c r="AE119" i="45"/>
  <c r="AF119" i="45"/>
  <c r="AG119" i="45"/>
  <c r="AH119" i="45"/>
  <c r="AI119" i="45"/>
  <c r="AJ119" i="45"/>
  <c r="AK119" i="45"/>
  <c r="AL119" i="45"/>
  <c r="AM119" i="45"/>
  <c r="AN119" i="45"/>
  <c r="AO119" i="45"/>
  <c r="AP119" i="45"/>
  <c r="AQ119" i="45"/>
  <c r="AR119" i="45"/>
  <c r="AS119" i="45"/>
  <c r="AT119" i="45"/>
  <c r="AU119" i="45"/>
  <c r="AV119" i="45"/>
  <c r="AW119" i="45"/>
  <c r="AX119" i="45"/>
  <c r="AY119" i="45"/>
  <c r="AZ119" i="45"/>
  <c r="BA119" i="45"/>
  <c r="BB119" i="45"/>
  <c r="BC119" i="45"/>
  <c r="BD119" i="45"/>
  <c r="BE119" i="45"/>
  <c r="L120" i="45"/>
  <c r="M120" i="45"/>
  <c r="N120" i="45"/>
  <c r="O120" i="45"/>
  <c r="P120" i="45"/>
  <c r="Q120" i="45"/>
  <c r="R120" i="45"/>
  <c r="S120" i="45"/>
  <c r="T120" i="45"/>
  <c r="U120" i="45"/>
  <c r="V120" i="45"/>
  <c r="W120" i="45"/>
  <c r="X120" i="45"/>
  <c r="Y120" i="45"/>
  <c r="Z120" i="45"/>
  <c r="AA120" i="45"/>
  <c r="AB120" i="45"/>
  <c r="AC120" i="45"/>
  <c r="AD120" i="45"/>
  <c r="AE120" i="45"/>
  <c r="AF120" i="45"/>
  <c r="AG120" i="45"/>
  <c r="AH120" i="45"/>
  <c r="AI120" i="45"/>
  <c r="AJ120" i="45"/>
  <c r="AK120" i="45"/>
  <c r="AL120" i="45"/>
  <c r="AM120" i="45"/>
  <c r="AN120" i="45"/>
  <c r="AO120" i="45"/>
  <c r="AP120" i="45"/>
  <c r="AQ120" i="45"/>
  <c r="AR120" i="45"/>
  <c r="AS120" i="45"/>
  <c r="AT120" i="45"/>
  <c r="AU120" i="45"/>
  <c r="AV120" i="45"/>
  <c r="AW120" i="45"/>
  <c r="AX120" i="45"/>
  <c r="AY120" i="45"/>
  <c r="AZ120" i="45"/>
  <c r="BA120" i="45"/>
  <c r="BB120" i="45"/>
  <c r="BC120" i="45"/>
  <c r="BD120" i="45"/>
  <c r="BE120" i="45"/>
  <c r="L128" i="45"/>
  <c r="M128" i="45"/>
  <c r="N128" i="45"/>
  <c r="O128" i="45"/>
  <c r="P128" i="45"/>
  <c r="Q128" i="45"/>
  <c r="R128" i="45"/>
  <c r="S128" i="45"/>
  <c r="T128" i="45"/>
  <c r="U128" i="45"/>
  <c r="V128" i="45"/>
  <c r="W128" i="45"/>
  <c r="X128" i="45"/>
  <c r="Y128" i="45"/>
  <c r="Z128" i="45"/>
  <c r="AA128" i="45"/>
  <c r="AB128" i="45"/>
  <c r="AC128" i="45"/>
  <c r="AD128" i="45"/>
  <c r="AE128" i="45"/>
  <c r="AF128" i="45"/>
  <c r="AG128" i="45"/>
  <c r="AH128" i="45"/>
  <c r="AI128" i="45"/>
  <c r="AJ128" i="45"/>
  <c r="AK128" i="45"/>
  <c r="AL128" i="45"/>
  <c r="AM128" i="45"/>
  <c r="AN128" i="45"/>
  <c r="AO128" i="45"/>
  <c r="AP128" i="45"/>
  <c r="AQ128" i="45"/>
  <c r="AR128" i="45"/>
  <c r="AS128" i="45"/>
  <c r="AT128" i="45"/>
  <c r="AU128" i="45"/>
  <c r="AV128" i="45"/>
  <c r="AW128" i="45"/>
  <c r="AX128" i="45"/>
  <c r="AY128" i="45"/>
  <c r="AZ128" i="45"/>
  <c r="BA128" i="45"/>
  <c r="BB128" i="45"/>
  <c r="BC128" i="45"/>
  <c r="BD128" i="45"/>
  <c r="BE128" i="45"/>
  <c r="L129" i="45"/>
  <c r="M129" i="45"/>
  <c r="N129" i="45"/>
  <c r="O129" i="45"/>
  <c r="P129" i="45"/>
  <c r="Q129" i="45"/>
  <c r="R129" i="45"/>
  <c r="S129" i="45"/>
  <c r="T129" i="45"/>
  <c r="U129" i="45"/>
  <c r="V129" i="45"/>
  <c r="W129" i="45"/>
  <c r="X129" i="45"/>
  <c r="Y129" i="45"/>
  <c r="Z129" i="45"/>
  <c r="AA129" i="45"/>
  <c r="AB129" i="45"/>
  <c r="AC129" i="45"/>
  <c r="AD129" i="45"/>
  <c r="AE129" i="45"/>
  <c r="AF129" i="45"/>
  <c r="AG129" i="45"/>
  <c r="AH129" i="45"/>
  <c r="AI129" i="45"/>
  <c r="AJ129" i="45"/>
  <c r="AK129" i="45"/>
  <c r="AL129" i="45"/>
  <c r="AM129" i="45"/>
  <c r="AN129" i="45"/>
  <c r="AO129" i="45"/>
  <c r="AP129" i="45"/>
  <c r="AQ129" i="45"/>
  <c r="AR129" i="45"/>
  <c r="AS129" i="45"/>
  <c r="AT129" i="45"/>
  <c r="AU129" i="45"/>
  <c r="AV129" i="45"/>
  <c r="AW129" i="45"/>
  <c r="AX129" i="45"/>
  <c r="AY129" i="45"/>
  <c r="AZ129" i="45"/>
  <c r="BA129" i="45"/>
  <c r="BB129" i="45"/>
  <c r="BC129" i="45"/>
  <c r="BD129" i="45"/>
  <c r="BE129" i="45"/>
  <c r="L130" i="45"/>
  <c r="M130" i="45"/>
  <c r="N130" i="45"/>
  <c r="O130" i="45"/>
  <c r="P130" i="45"/>
  <c r="Q130" i="45"/>
  <c r="R130" i="45"/>
  <c r="S130" i="45"/>
  <c r="T130" i="45"/>
  <c r="U130" i="45"/>
  <c r="V130" i="45"/>
  <c r="W130" i="45"/>
  <c r="X130" i="45"/>
  <c r="Y130" i="45"/>
  <c r="Z130" i="45"/>
  <c r="AA130" i="45"/>
  <c r="AB130" i="45"/>
  <c r="AC130" i="45"/>
  <c r="AD130" i="45"/>
  <c r="AE130" i="45"/>
  <c r="AF130" i="45"/>
  <c r="AG130" i="45"/>
  <c r="AH130" i="45"/>
  <c r="AI130" i="45"/>
  <c r="AJ130" i="45"/>
  <c r="AK130" i="45"/>
  <c r="AL130" i="45"/>
  <c r="AM130" i="45"/>
  <c r="AN130" i="45"/>
  <c r="AO130" i="45"/>
  <c r="AP130" i="45"/>
  <c r="AQ130" i="45"/>
  <c r="AR130" i="45"/>
  <c r="AS130" i="45"/>
  <c r="AT130" i="45"/>
  <c r="AU130" i="45"/>
  <c r="AV130" i="45"/>
  <c r="AW130" i="45"/>
  <c r="AX130" i="45"/>
  <c r="AY130" i="45"/>
  <c r="AZ130" i="45"/>
  <c r="BA130" i="45"/>
  <c r="BB130" i="45"/>
  <c r="BC130" i="45"/>
  <c r="BD130" i="45"/>
  <c r="BE130" i="45"/>
  <c r="L131" i="45"/>
  <c r="M131" i="45"/>
  <c r="N131" i="45"/>
  <c r="O131" i="45"/>
  <c r="P131" i="45"/>
  <c r="Q131" i="45"/>
  <c r="R131" i="45"/>
  <c r="S131" i="45"/>
  <c r="T131" i="45"/>
  <c r="U131" i="45"/>
  <c r="V131" i="45"/>
  <c r="W131" i="45"/>
  <c r="X131" i="45"/>
  <c r="Y131" i="45"/>
  <c r="Z131" i="45"/>
  <c r="AA131" i="45"/>
  <c r="AB131" i="45"/>
  <c r="AC131" i="45"/>
  <c r="AD131" i="45"/>
  <c r="AE131" i="45"/>
  <c r="AF131" i="45"/>
  <c r="AG131" i="45"/>
  <c r="AH131" i="45"/>
  <c r="AI131" i="45"/>
  <c r="AJ131" i="45"/>
  <c r="AK131" i="45"/>
  <c r="AL131" i="45"/>
  <c r="AM131" i="45"/>
  <c r="AN131" i="45"/>
  <c r="AO131" i="45"/>
  <c r="AP131" i="45"/>
  <c r="AQ131" i="45"/>
  <c r="AR131" i="45"/>
  <c r="AS131" i="45"/>
  <c r="AT131" i="45"/>
  <c r="AU131" i="45"/>
  <c r="AV131" i="45"/>
  <c r="AW131" i="45"/>
  <c r="AX131" i="45"/>
  <c r="AY131" i="45"/>
  <c r="AZ131" i="45"/>
  <c r="BA131" i="45"/>
  <c r="BB131" i="45"/>
  <c r="BC131" i="45"/>
  <c r="BD131" i="45"/>
  <c r="BE131" i="45"/>
  <c r="L132" i="45"/>
  <c r="M132" i="45"/>
  <c r="N132" i="45"/>
  <c r="O132" i="45"/>
  <c r="P132" i="45"/>
  <c r="Q132" i="45"/>
  <c r="R132" i="45"/>
  <c r="S132" i="45"/>
  <c r="T132" i="45"/>
  <c r="U132" i="45"/>
  <c r="V132" i="45"/>
  <c r="W132" i="45"/>
  <c r="X132" i="45"/>
  <c r="Y132" i="45"/>
  <c r="Z132" i="45"/>
  <c r="AA132" i="45"/>
  <c r="AB132" i="45"/>
  <c r="AC132" i="45"/>
  <c r="AD132" i="45"/>
  <c r="AE132" i="45"/>
  <c r="AF132" i="45"/>
  <c r="AG132" i="45"/>
  <c r="AH132" i="45"/>
  <c r="AI132" i="45"/>
  <c r="AJ132" i="45"/>
  <c r="AK132" i="45"/>
  <c r="AL132" i="45"/>
  <c r="AM132" i="45"/>
  <c r="AN132" i="45"/>
  <c r="AO132" i="45"/>
  <c r="AP132" i="45"/>
  <c r="AQ132" i="45"/>
  <c r="AR132" i="45"/>
  <c r="AS132" i="45"/>
  <c r="AT132" i="45"/>
  <c r="AU132" i="45"/>
  <c r="AV132" i="45"/>
  <c r="AW132" i="45"/>
  <c r="AX132" i="45"/>
  <c r="AY132" i="45"/>
  <c r="AZ132" i="45"/>
  <c r="BA132" i="45"/>
  <c r="BB132" i="45"/>
  <c r="BC132" i="45"/>
  <c r="BD132" i="45"/>
  <c r="BE132" i="45"/>
  <c r="L133" i="45"/>
  <c r="M133" i="45"/>
  <c r="N133" i="45"/>
  <c r="O133" i="45"/>
  <c r="P133" i="45"/>
  <c r="Q133" i="45"/>
  <c r="R133" i="45"/>
  <c r="S133" i="45"/>
  <c r="T133" i="45"/>
  <c r="U133" i="45"/>
  <c r="V133" i="45"/>
  <c r="W133" i="45"/>
  <c r="X133" i="45"/>
  <c r="Y133" i="45"/>
  <c r="Z133" i="45"/>
  <c r="AA133" i="45"/>
  <c r="AB133" i="45"/>
  <c r="AC133" i="45"/>
  <c r="AD133" i="45"/>
  <c r="AE133" i="45"/>
  <c r="AF133" i="45"/>
  <c r="AG133" i="45"/>
  <c r="AH133" i="45"/>
  <c r="AI133" i="45"/>
  <c r="AJ133" i="45"/>
  <c r="AK133" i="45"/>
  <c r="AL133" i="45"/>
  <c r="AM133" i="45"/>
  <c r="AN133" i="45"/>
  <c r="AO133" i="45"/>
  <c r="AP133" i="45"/>
  <c r="AQ133" i="45"/>
  <c r="AR133" i="45"/>
  <c r="AS133" i="45"/>
  <c r="AT133" i="45"/>
  <c r="AU133" i="45"/>
  <c r="AV133" i="45"/>
  <c r="AW133" i="45"/>
  <c r="AX133" i="45"/>
  <c r="AY133" i="45"/>
  <c r="AZ133" i="45"/>
  <c r="BA133" i="45"/>
  <c r="BB133" i="45"/>
  <c r="BC133" i="45"/>
  <c r="BD133" i="45"/>
  <c r="BE133" i="45"/>
  <c r="L134" i="45"/>
  <c r="M134" i="45"/>
  <c r="N134" i="45"/>
  <c r="O134" i="45"/>
  <c r="P134" i="45"/>
  <c r="Q134" i="45"/>
  <c r="R134" i="45"/>
  <c r="S134" i="45"/>
  <c r="T134" i="45"/>
  <c r="U134" i="45"/>
  <c r="V134" i="45"/>
  <c r="W134" i="45"/>
  <c r="X134" i="45"/>
  <c r="Y134" i="45"/>
  <c r="Z134" i="45"/>
  <c r="AA134" i="45"/>
  <c r="AB134" i="45"/>
  <c r="AC134" i="45"/>
  <c r="AD134" i="45"/>
  <c r="AE134" i="45"/>
  <c r="AF134" i="45"/>
  <c r="AG134" i="45"/>
  <c r="AH134" i="45"/>
  <c r="AI134" i="45"/>
  <c r="AJ134" i="45"/>
  <c r="AK134" i="45"/>
  <c r="AL134" i="45"/>
  <c r="AM134" i="45"/>
  <c r="AN134" i="45"/>
  <c r="AO134" i="45"/>
  <c r="AP134" i="45"/>
  <c r="AQ134" i="45"/>
  <c r="AR134" i="45"/>
  <c r="AS134" i="45"/>
  <c r="AT134" i="45"/>
  <c r="AU134" i="45"/>
  <c r="AV134" i="45"/>
  <c r="AW134" i="45"/>
  <c r="AX134" i="45"/>
  <c r="AY134" i="45"/>
  <c r="AZ134" i="45"/>
  <c r="BA134" i="45"/>
  <c r="BB134" i="45"/>
  <c r="BC134" i="45"/>
  <c r="BD134" i="45"/>
  <c r="BE134" i="45"/>
  <c r="L135" i="45"/>
  <c r="M135" i="45"/>
  <c r="N135" i="45"/>
  <c r="O135" i="45"/>
  <c r="P135" i="45"/>
  <c r="Q135" i="45"/>
  <c r="R135" i="45"/>
  <c r="S135" i="45"/>
  <c r="T135" i="45"/>
  <c r="U135" i="45"/>
  <c r="V135" i="45"/>
  <c r="W135" i="45"/>
  <c r="X135" i="45"/>
  <c r="Y135" i="45"/>
  <c r="Z135" i="45"/>
  <c r="AA135" i="45"/>
  <c r="AB135" i="45"/>
  <c r="AC135" i="45"/>
  <c r="AD135" i="45"/>
  <c r="AE135" i="45"/>
  <c r="AF135" i="45"/>
  <c r="AG135" i="45"/>
  <c r="AH135" i="45"/>
  <c r="AI135" i="45"/>
  <c r="AJ135" i="45"/>
  <c r="AK135" i="45"/>
  <c r="AL135" i="45"/>
  <c r="AM135" i="45"/>
  <c r="AN135" i="45"/>
  <c r="AO135" i="45"/>
  <c r="AP135" i="45"/>
  <c r="AQ135" i="45"/>
  <c r="AR135" i="45"/>
  <c r="AS135" i="45"/>
  <c r="AT135" i="45"/>
  <c r="AU135" i="45"/>
  <c r="AV135" i="45"/>
  <c r="AW135" i="45"/>
  <c r="AX135" i="45"/>
  <c r="AY135" i="45"/>
  <c r="AZ135" i="45"/>
  <c r="BA135" i="45"/>
  <c r="BB135" i="45"/>
  <c r="BC135" i="45"/>
  <c r="BD135" i="45"/>
  <c r="BE135" i="45"/>
  <c r="L136" i="45"/>
  <c r="M136" i="45"/>
  <c r="N136" i="45"/>
  <c r="O136" i="45"/>
  <c r="P136" i="45"/>
  <c r="Q136" i="45"/>
  <c r="R136" i="45"/>
  <c r="S136" i="45"/>
  <c r="T136" i="45"/>
  <c r="U136" i="45"/>
  <c r="V136" i="45"/>
  <c r="W136" i="45"/>
  <c r="X136" i="45"/>
  <c r="Y136" i="45"/>
  <c r="Z136" i="45"/>
  <c r="AA136" i="45"/>
  <c r="AB136" i="45"/>
  <c r="AC136" i="45"/>
  <c r="AD136" i="45"/>
  <c r="AE136" i="45"/>
  <c r="AF136" i="45"/>
  <c r="AG136" i="45"/>
  <c r="AH136" i="45"/>
  <c r="AI136" i="45"/>
  <c r="AJ136" i="45"/>
  <c r="AK136" i="45"/>
  <c r="AL136" i="45"/>
  <c r="AM136" i="45"/>
  <c r="AN136" i="45"/>
  <c r="AO136" i="45"/>
  <c r="AP136" i="45"/>
  <c r="AQ136" i="45"/>
  <c r="AR136" i="45"/>
  <c r="AS136" i="45"/>
  <c r="AT136" i="45"/>
  <c r="AU136" i="45"/>
  <c r="AV136" i="45"/>
  <c r="AW136" i="45"/>
  <c r="AX136" i="45"/>
  <c r="AY136" i="45"/>
  <c r="AZ136" i="45"/>
  <c r="BA136" i="45"/>
  <c r="BB136" i="45"/>
  <c r="BC136" i="45"/>
  <c r="BD136" i="45"/>
  <c r="BE136" i="45"/>
  <c r="L137" i="45"/>
  <c r="M137" i="45"/>
  <c r="N137" i="45"/>
  <c r="O137" i="45"/>
  <c r="P137" i="45"/>
  <c r="Q137" i="45"/>
  <c r="R137" i="45"/>
  <c r="S137" i="45"/>
  <c r="T137" i="45"/>
  <c r="U137" i="45"/>
  <c r="V137" i="45"/>
  <c r="W137" i="45"/>
  <c r="X137" i="45"/>
  <c r="Y137" i="45"/>
  <c r="Z137" i="45"/>
  <c r="AA137" i="45"/>
  <c r="AB137" i="45"/>
  <c r="AC137" i="45"/>
  <c r="AD137" i="45"/>
  <c r="AE137" i="45"/>
  <c r="AF137" i="45"/>
  <c r="AG137" i="45"/>
  <c r="AH137" i="45"/>
  <c r="AI137" i="45"/>
  <c r="AJ137" i="45"/>
  <c r="AK137" i="45"/>
  <c r="AL137" i="45"/>
  <c r="AM137" i="45"/>
  <c r="AN137" i="45"/>
  <c r="AO137" i="45"/>
  <c r="AP137" i="45"/>
  <c r="AQ137" i="45"/>
  <c r="AR137" i="45"/>
  <c r="AS137" i="45"/>
  <c r="AT137" i="45"/>
  <c r="AU137" i="45"/>
  <c r="AV137" i="45"/>
  <c r="AW137" i="45"/>
  <c r="AX137" i="45"/>
  <c r="AY137" i="45"/>
  <c r="AZ137" i="45"/>
  <c r="BA137" i="45"/>
  <c r="BB137" i="45"/>
  <c r="BC137" i="45"/>
  <c r="BD137" i="45"/>
  <c r="BE137" i="45"/>
  <c r="L138" i="45"/>
  <c r="M138" i="45"/>
  <c r="N138" i="45"/>
  <c r="O138" i="45"/>
  <c r="P138" i="45"/>
  <c r="Q138" i="45"/>
  <c r="R138" i="45"/>
  <c r="S138" i="45"/>
  <c r="T138" i="45"/>
  <c r="U138" i="45"/>
  <c r="V138" i="45"/>
  <c r="W138" i="45"/>
  <c r="X138" i="45"/>
  <c r="Y138" i="45"/>
  <c r="Z138" i="45"/>
  <c r="AA138" i="45"/>
  <c r="AB138" i="45"/>
  <c r="AC138" i="45"/>
  <c r="AD138" i="45"/>
  <c r="AE138" i="45"/>
  <c r="AF138" i="45"/>
  <c r="AG138" i="45"/>
  <c r="AH138" i="45"/>
  <c r="AI138" i="45"/>
  <c r="AJ138" i="45"/>
  <c r="AK138" i="45"/>
  <c r="AL138" i="45"/>
  <c r="AM138" i="45"/>
  <c r="AN138" i="45"/>
  <c r="AO138" i="45"/>
  <c r="AP138" i="45"/>
  <c r="AQ138" i="45"/>
  <c r="AR138" i="45"/>
  <c r="AS138" i="45"/>
  <c r="AT138" i="45"/>
  <c r="AU138" i="45"/>
  <c r="AV138" i="45"/>
  <c r="AW138" i="45"/>
  <c r="AX138" i="45"/>
  <c r="AY138" i="45"/>
  <c r="AZ138" i="45"/>
  <c r="BA138" i="45"/>
  <c r="BB138" i="45"/>
  <c r="BC138" i="45"/>
  <c r="BD138" i="45"/>
  <c r="BE138" i="45"/>
  <c r="L139" i="45"/>
  <c r="M139" i="45"/>
  <c r="N139" i="45"/>
  <c r="O139" i="45"/>
  <c r="P139" i="45"/>
  <c r="Q139" i="45"/>
  <c r="R139" i="45"/>
  <c r="S139" i="45"/>
  <c r="T139" i="45"/>
  <c r="U139" i="45"/>
  <c r="V139" i="45"/>
  <c r="W139" i="45"/>
  <c r="X139" i="45"/>
  <c r="Y139" i="45"/>
  <c r="Z139" i="45"/>
  <c r="AA139" i="45"/>
  <c r="AB139" i="45"/>
  <c r="AC139" i="45"/>
  <c r="AD139" i="45"/>
  <c r="AE139" i="45"/>
  <c r="AF139" i="45"/>
  <c r="AG139" i="45"/>
  <c r="AH139" i="45"/>
  <c r="AI139" i="45"/>
  <c r="AJ139" i="45"/>
  <c r="AK139" i="45"/>
  <c r="AL139" i="45"/>
  <c r="AM139" i="45"/>
  <c r="AN139" i="45"/>
  <c r="AO139" i="45"/>
  <c r="AP139" i="45"/>
  <c r="AQ139" i="45"/>
  <c r="AR139" i="45"/>
  <c r="AS139" i="45"/>
  <c r="AT139" i="45"/>
  <c r="AU139" i="45"/>
  <c r="AV139" i="45"/>
  <c r="AW139" i="45"/>
  <c r="AX139" i="45"/>
  <c r="AY139" i="45"/>
  <c r="AZ139" i="45"/>
  <c r="BA139" i="45"/>
  <c r="BB139" i="45"/>
  <c r="BC139" i="45"/>
  <c r="BD139" i="45"/>
  <c r="BE139" i="45"/>
  <c r="L140" i="45"/>
  <c r="M140" i="45"/>
  <c r="N140" i="45"/>
  <c r="O140" i="45"/>
  <c r="P140" i="45"/>
  <c r="Q140" i="45"/>
  <c r="R140" i="45"/>
  <c r="S140" i="45"/>
  <c r="T140" i="45"/>
  <c r="U140" i="45"/>
  <c r="V140" i="45"/>
  <c r="W140" i="45"/>
  <c r="X140" i="45"/>
  <c r="Y140" i="45"/>
  <c r="Z140" i="45"/>
  <c r="AA140" i="45"/>
  <c r="AB140" i="45"/>
  <c r="AC140" i="45"/>
  <c r="AD140" i="45"/>
  <c r="AE140" i="45"/>
  <c r="AF140" i="45"/>
  <c r="AG140" i="45"/>
  <c r="AH140" i="45"/>
  <c r="AI140" i="45"/>
  <c r="AJ140" i="45"/>
  <c r="AK140" i="45"/>
  <c r="AL140" i="45"/>
  <c r="AM140" i="45"/>
  <c r="AN140" i="45"/>
  <c r="AO140" i="45"/>
  <c r="AP140" i="45"/>
  <c r="AQ140" i="45"/>
  <c r="AR140" i="45"/>
  <c r="AS140" i="45"/>
  <c r="AT140" i="45"/>
  <c r="AU140" i="45"/>
  <c r="AV140" i="45"/>
  <c r="AW140" i="45"/>
  <c r="AX140" i="45"/>
  <c r="AY140" i="45"/>
  <c r="AZ140" i="45"/>
  <c r="BA140" i="45"/>
  <c r="BB140" i="45"/>
  <c r="BC140" i="45"/>
  <c r="BD140" i="45"/>
  <c r="BE140" i="45"/>
  <c r="L141" i="45"/>
  <c r="M141" i="45"/>
  <c r="N141" i="45"/>
  <c r="O141" i="45"/>
  <c r="P141" i="45"/>
  <c r="Q141" i="45"/>
  <c r="R141" i="45"/>
  <c r="S141" i="45"/>
  <c r="T141" i="45"/>
  <c r="U141" i="45"/>
  <c r="V141" i="45"/>
  <c r="W141" i="45"/>
  <c r="X141" i="45"/>
  <c r="Y141" i="45"/>
  <c r="Z141" i="45"/>
  <c r="AA141" i="45"/>
  <c r="AB141" i="45"/>
  <c r="AC141" i="45"/>
  <c r="AD141" i="45"/>
  <c r="AE141" i="45"/>
  <c r="AF141" i="45"/>
  <c r="AG141" i="45"/>
  <c r="AH141" i="45"/>
  <c r="AI141" i="45"/>
  <c r="AJ141" i="45"/>
  <c r="AK141" i="45"/>
  <c r="AL141" i="45"/>
  <c r="AM141" i="45"/>
  <c r="AN141" i="45"/>
  <c r="AO141" i="45"/>
  <c r="AP141" i="45"/>
  <c r="AQ141" i="45"/>
  <c r="AR141" i="45"/>
  <c r="AS141" i="45"/>
  <c r="AT141" i="45"/>
  <c r="AU141" i="45"/>
  <c r="AV141" i="45"/>
  <c r="AW141" i="45"/>
  <c r="AX141" i="45"/>
  <c r="AY141" i="45"/>
  <c r="AZ141" i="45"/>
  <c r="BA141" i="45"/>
  <c r="BB141" i="45"/>
  <c r="BC141" i="45"/>
  <c r="BD141" i="45"/>
  <c r="BE141" i="45"/>
  <c r="L142" i="45"/>
  <c r="M142" i="45"/>
  <c r="N142" i="45"/>
  <c r="O142" i="45"/>
  <c r="P142" i="45"/>
  <c r="Q142" i="45"/>
  <c r="R142" i="45"/>
  <c r="S142" i="45"/>
  <c r="T142" i="45"/>
  <c r="U142" i="45"/>
  <c r="V142" i="45"/>
  <c r="W142" i="45"/>
  <c r="X142" i="45"/>
  <c r="Y142" i="45"/>
  <c r="Z142" i="45"/>
  <c r="AA142" i="45"/>
  <c r="AB142" i="45"/>
  <c r="AC142" i="45"/>
  <c r="AD142" i="45"/>
  <c r="AE142" i="45"/>
  <c r="AF142" i="45"/>
  <c r="AG142" i="45"/>
  <c r="AH142" i="45"/>
  <c r="AI142" i="45"/>
  <c r="AJ142" i="45"/>
  <c r="AK142" i="45"/>
  <c r="AL142" i="45"/>
  <c r="AM142" i="45"/>
  <c r="AN142" i="45"/>
  <c r="AO142" i="45"/>
  <c r="AP142" i="45"/>
  <c r="AQ142" i="45"/>
  <c r="AR142" i="45"/>
  <c r="AS142" i="45"/>
  <c r="AT142" i="45"/>
  <c r="AU142" i="45"/>
  <c r="AV142" i="45"/>
  <c r="AW142" i="45"/>
  <c r="AX142" i="45"/>
  <c r="AY142" i="45"/>
  <c r="AZ142" i="45"/>
  <c r="BA142" i="45"/>
  <c r="BB142" i="45"/>
  <c r="BC142" i="45"/>
  <c r="BD142" i="45"/>
  <c r="BE142" i="45"/>
  <c r="L143" i="45"/>
  <c r="M143" i="45"/>
  <c r="N143" i="45"/>
  <c r="O143" i="45"/>
  <c r="P143" i="45"/>
  <c r="Q143" i="45"/>
  <c r="R143" i="45"/>
  <c r="S143" i="45"/>
  <c r="T143" i="45"/>
  <c r="U143" i="45"/>
  <c r="V143" i="45"/>
  <c r="W143" i="45"/>
  <c r="X143" i="45"/>
  <c r="Y143" i="45"/>
  <c r="Z143" i="45"/>
  <c r="AA143" i="45"/>
  <c r="AB143" i="45"/>
  <c r="AC143" i="45"/>
  <c r="AD143" i="45"/>
  <c r="AE143" i="45"/>
  <c r="AF143" i="45"/>
  <c r="AG143" i="45"/>
  <c r="AH143" i="45"/>
  <c r="AI143" i="45"/>
  <c r="AJ143" i="45"/>
  <c r="AK143" i="45"/>
  <c r="AL143" i="45"/>
  <c r="AM143" i="45"/>
  <c r="AN143" i="45"/>
  <c r="AO143" i="45"/>
  <c r="AP143" i="45"/>
  <c r="AQ143" i="45"/>
  <c r="AR143" i="45"/>
  <c r="AS143" i="45"/>
  <c r="AT143" i="45"/>
  <c r="AU143" i="45"/>
  <c r="AV143" i="45"/>
  <c r="AW143" i="45"/>
  <c r="AX143" i="45"/>
  <c r="AY143" i="45"/>
  <c r="AZ143" i="45"/>
  <c r="BA143" i="45"/>
  <c r="BB143" i="45"/>
  <c r="BC143" i="45"/>
  <c r="BD143" i="45"/>
  <c r="BE143" i="45"/>
  <c r="L144" i="45"/>
  <c r="M144" i="45"/>
  <c r="N144" i="45"/>
  <c r="O144" i="45"/>
  <c r="P144" i="45"/>
  <c r="Q144" i="45"/>
  <c r="R144" i="45"/>
  <c r="S144" i="45"/>
  <c r="T144" i="45"/>
  <c r="U144" i="45"/>
  <c r="V144" i="45"/>
  <c r="W144" i="45"/>
  <c r="X144" i="45"/>
  <c r="Y144" i="45"/>
  <c r="Z144" i="45"/>
  <c r="AA144" i="45"/>
  <c r="AB144" i="45"/>
  <c r="AC144" i="45"/>
  <c r="AD144" i="45"/>
  <c r="AE144" i="45"/>
  <c r="AF144" i="45"/>
  <c r="AG144" i="45"/>
  <c r="AH144" i="45"/>
  <c r="AI144" i="45"/>
  <c r="AJ144" i="45"/>
  <c r="AK144" i="45"/>
  <c r="AL144" i="45"/>
  <c r="AM144" i="45"/>
  <c r="AN144" i="45"/>
  <c r="AO144" i="45"/>
  <c r="AP144" i="45"/>
  <c r="AQ144" i="45"/>
  <c r="AR144" i="45"/>
  <c r="AS144" i="45"/>
  <c r="AT144" i="45"/>
  <c r="AU144" i="45"/>
  <c r="AV144" i="45"/>
  <c r="AW144" i="45"/>
  <c r="AX144" i="45"/>
  <c r="AY144" i="45"/>
  <c r="AZ144" i="45"/>
  <c r="BA144" i="45"/>
  <c r="BB144" i="45"/>
  <c r="BC144" i="45"/>
  <c r="BD144" i="45"/>
  <c r="BE144" i="45"/>
  <c r="L145" i="45"/>
  <c r="M145" i="45"/>
  <c r="N145" i="45"/>
  <c r="O145" i="45"/>
  <c r="P145" i="45"/>
  <c r="Q145" i="45"/>
  <c r="R145" i="45"/>
  <c r="S145" i="45"/>
  <c r="T145" i="45"/>
  <c r="U145" i="45"/>
  <c r="V145" i="45"/>
  <c r="W145" i="45"/>
  <c r="X145" i="45"/>
  <c r="Y145" i="45"/>
  <c r="Z145" i="45"/>
  <c r="AA145" i="45"/>
  <c r="AB145" i="45"/>
  <c r="AC145" i="45"/>
  <c r="AD145" i="45"/>
  <c r="AE145" i="45"/>
  <c r="AF145" i="45"/>
  <c r="AG145" i="45"/>
  <c r="AH145" i="45"/>
  <c r="AI145" i="45"/>
  <c r="AJ145" i="45"/>
  <c r="AK145" i="45"/>
  <c r="AL145" i="45"/>
  <c r="AM145" i="45"/>
  <c r="AN145" i="45"/>
  <c r="AO145" i="45"/>
  <c r="AP145" i="45"/>
  <c r="AQ145" i="45"/>
  <c r="AR145" i="45"/>
  <c r="AS145" i="45"/>
  <c r="AT145" i="45"/>
  <c r="AU145" i="45"/>
  <c r="AV145" i="45"/>
  <c r="AW145" i="45"/>
  <c r="AX145" i="45"/>
  <c r="AY145" i="45"/>
  <c r="AZ145" i="45"/>
  <c r="BA145" i="45"/>
  <c r="BB145" i="45"/>
  <c r="BC145" i="45"/>
  <c r="BD145" i="45"/>
  <c r="BE145" i="45"/>
  <c r="L146" i="45"/>
  <c r="M146" i="45"/>
  <c r="N146" i="45"/>
  <c r="O146" i="45"/>
  <c r="P146" i="45"/>
  <c r="Q146" i="45"/>
  <c r="R146" i="45"/>
  <c r="S146" i="45"/>
  <c r="T146" i="45"/>
  <c r="U146" i="45"/>
  <c r="V146" i="45"/>
  <c r="W146" i="45"/>
  <c r="X146" i="45"/>
  <c r="Y146" i="45"/>
  <c r="Z146" i="45"/>
  <c r="AA146" i="45"/>
  <c r="AB146" i="45"/>
  <c r="AC146" i="45"/>
  <c r="AD146" i="45"/>
  <c r="AE146" i="45"/>
  <c r="AF146" i="45"/>
  <c r="AG146" i="45"/>
  <c r="AH146" i="45"/>
  <c r="AI146" i="45"/>
  <c r="AJ146" i="45"/>
  <c r="AK146" i="45"/>
  <c r="AL146" i="45"/>
  <c r="AM146" i="45"/>
  <c r="AN146" i="45"/>
  <c r="AO146" i="45"/>
  <c r="AP146" i="45"/>
  <c r="AQ146" i="45"/>
  <c r="AR146" i="45"/>
  <c r="AS146" i="45"/>
  <c r="AT146" i="45"/>
  <c r="AU146" i="45"/>
  <c r="AV146" i="45"/>
  <c r="AW146" i="45"/>
  <c r="AX146" i="45"/>
  <c r="AY146" i="45"/>
  <c r="AZ146" i="45"/>
  <c r="BA146" i="45"/>
  <c r="BB146" i="45"/>
  <c r="BC146" i="45"/>
  <c r="BD146" i="45"/>
  <c r="BE146" i="45"/>
  <c r="L147" i="45"/>
  <c r="M147" i="45"/>
  <c r="N147" i="45"/>
  <c r="O147" i="45"/>
  <c r="P147" i="45"/>
  <c r="Q147" i="45"/>
  <c r="R147" i="45"/>
  <c r="S147" i="45"/>
  <c r="T147" i="45"/>
  <c r="U147" i="45"/>
  <c r="V147" i="45"/>
  <c r="W147" i="45"/>
  <c r="X147" i="45"/>
  <c r="Y147" i="45"/>
  <c r="Z147" i="45"/>
  <c r="AA147" i="45"/>
  <c r="AB147" i="45"/>
  <c r="AC147" i="45"/>
  <c r="AD147" i="45"/>
  <c r="AE147" i="45"/>
  <c r="AF147" i="45"/>
  <c r="AG147" i="45"/>
  <c r="AH147" i="45"/>
  <c r="AI147" i="45"/>
  <c r="AJ147" i="45"/>
  <c r="AK147" i="45"/>
  <c r="AL147" i="45"/>
  <c r="AM147" i="45"/>
  <c r="AN147" i="45"/>
  <c r="AO147" i="45"/>
  <c r="AP147" i="45"/>
  <c r="AQ147" i="45"/>
  <c r="AR147" i="45"/>
  <c r="AS147" i="45"/>
  <c r="AT147" i="45"/>
  <c r="AU147" i="45"/>
  <c r="AV147" i="45"/>
  <c r="AW147" i="45"/>
  <c r="AX147" i="45"/>
  <c r="AY147" i="45"/>
  <c r="AZ147" i="45"/>
  <c r="BA147" i="45"/>
  <c r="BB147" i="45"/>
  <c r="BC147" i="45"/>
  <c r="BD147" i="45"/>
  <c r="BE147" i="45"/>
  <c r="L148" i="45"/>
  <c r="M148" i="45"/>
  <c r="N148" i="45"/>
  <c r="O148" i="45"/>
  <c r="P148" i="45"/>
  <c r="Q148" i="45"/>
  <c r="R148" i="45"/>
  <c r="S148" i="45"/>
  <c r="T148" i="45"/>
  <c r="U148" i="45"/>
  <c r="V148" i="45"/>
  <c r="W148" i="45"/>
  <c r="X148" i="45"/>
  <c r="Y148" i="45"/>
  <c r="Z148" i="45"/>
  <c r="AA148" i="45"/>
  <c r="AB148" i="45"/>
  <c r="AC148" i="45"/>
  <c r="AD148" i="45"/>
  <c r="AE148" i="45"/>
  <c r="AF148" i="45"/>
  <c r="AG148" i="45"/>
  <c r="AH148" i="45"/>
  <c r="AI148" i="45"/>
  <c r="AJ148" i="45"/>
  <c r="AK148" i="45"/>
  <c r="AL148" i="45"/>
  <c r="AM148" i="45"/>
  <c r="AN148" i="45"/>
  <c r="AO148" i="45"/>
  <c r="AP148" i="45"/>
  <c r="AQ148" i="45"/>
  <c r="AR148" i="45"/>
  <c r="AS148" i="45"/>
  <c r="AT148" i="45"/>
  <c r="AU148" i="45"/>
  <c r="AV148" i="45"/>
  <c r="AW148" i="45"/>
  <c r="AX148" i="45"/>
  <c r="AY148" i="45"/>
  <c r="AZ148" i="45"/>
  <c r="BA148" i="45"/>
  <c r="BB148" i="45"/>
  <c r="BC148" i="45"/>
  <c r="BD148" i="45"/>
  <c r="BE148" i="45"/>
  <c r="L149" i="45"/>
  <c r="M149" i="45"/>
  <c r="N149" i="45"/>
  <c r="O149" i="45"/>
  <c r="P149" i="45"/>
  <c r="Q149" i="45"/>
  <c r="R149" i="45"/>
  <c r="S149" i="45"/>
  <c r="T149" i="45"/>
  <c r="U149" i="45"/>
  <c r="V149" i="45"/>
  <c r="W149" i="45"/>
  <c r="X149" i="45"/>
  <c r="Y149" i="45"/>
  <c r="Z149" i="45"/>
  <c r="AA149" i="45"/>
  <c r="AB149" i="45"/>
  <c r="AC149" i="45"/>
  <c r="AD149" i="45"/>
  <c r="AE149" i="45"/>
  <c r="AF149" i="45"/>
  <c r="AG149" i="45"/>
  <c r="AH149" i="45"/>
  <c r="AI149" i="45"/>
  <c r="AJ149" i="45"/>
  <c r="AK149" i="45"/>
  <c r="AL149" i="45"/>
  <c r="AM149" i="45"/>
  <c r="AN149" i="45"/>
  <c r="AO149" i="45"/>
  <c r="AP149" i="45"/>
  <c r="AQ149" i="45"/>
  <c r="AR149" i="45"/>
  <c r="AS149" i="45"/>
  <c r="AT149" i="45"/>
  <c r="AU149" i="45"/>
  <c r="AV149" i="45"/>
  <c r="AW149" i="45"/>
  <c r="AX149" i="45"/>
  <c r="AY149" i="45"/>
  <c r="AZ149" i="45"/>
  <c r="BA149" i="45"/>
  <c r="BB149" i="45"/>
  <c r="BC149" i="45"/>
  <c r="BD149" i="45"/>
  <c r="BE149" i="45"/>
  <c r="L150" i="45"/>
  <c r="M150" i="45"/>
  <c r="N150" i="45"/>
  <c r="O150" i="45"/>
  <c r="P150" i="45"/>
  <c r="Q150" i="45"/>
  <c r="R150" i="45"/>
  <c r="S150" i="45"/>
  <c r="T150" i="45"/>
  <c r="U150" i="45"/>
  <c r="V150" i="45"/>
  <c r="W150" i="45"/>
  <c r="X150" i="45"/>
  <c r="Y150" i="45"/>
  <c r="Z150" i="45"/>
  <c r="AA150" i="45"/>
  <c r="AB150" i="45"/>
  <c r="AC150" i="45"/>
  <c r="AD150" i="45"/>
  <c r="AE150" i="45"/>
  <c r="AF150" i="45"/>
  <c r="AG150" i="45"/>
  <c r="AH150" i="45"/>
  <c r="AI150" i="45"/>
  <c r="AJ150" i="45"/>
  <c r="AK150" i="45"/>
  <c r="AL150" i="45"/>
  <c r="AM150" i="45"/>
  <c r="AN150" i="45"/>
  <c r="AO150" i="45"/>
  <c r="AP150" i="45"/>
  <c r="AQ150" i="45"/>
  <c r="AR150" i="45"/>
  <c r="AS150" i="45"/>
  <c r="AT150" i="45"/>
  <c r="AU150" i="45"/>
  <c r="AV150" i="45"/>
  <c r="AW150" i="45"/>
  <c r="AX150" i="45"/>
  <c r="AY150" i="45"/>
  <c r="AZ150" i="45"/>
  <c r="BA150" i="45"/>
  <c r="BB150" i="45"/>
  <c r="BC150" i="45"/>
  <c r="BD150" i="45"/>
  <c r="BE150" i="45"/>
  <c r="L151" i="45"/>
  <c r="M151" i="45"/>
  <c r="N151" i="45"/>
  <c r="O151" i="45"/>
  <c r="P151" i="45"/>
  <c r="Q151" i="45"/>
  <c r="R151" i="45"/>
  <c r="S151" i="45"/>
  <c r="T151" i="45"/>
  <c r="U151" i="45"/>
  <c r="V151" i="45"/>
  <c r="W151" i="45"/>
  <c r="X151" i="45"/>
  <c r="Y151" i="45"/>
  <c r="Z151" i="45"/>
  <c r="AA151" i="45"/>
  <c r="AB151" i="45"/>
  <c r="AC151" i="45"/>
  <c r="AD151" i="45"/>
  <c r="AE151" i="45"/>
  <c r="AF151" i="45"/>
  <c r="AG151" i="45"/>
  <c r="AH151" i="45"/>
  <c r="AI151" i="45"/>
  <c r="AJ151" i="45"/>
  <c r="AK151" i="45"/>
  <c r="AL151" i="45"/>
  <c r="AM151" i="45"/>
  <c r="AN151" i="45"/>
  <c r="AO151" i="45"/>
  <c r="AP151" i="45"/>
  <c r="AQ151" i="45"/>
  <c r="AR151" i="45"/>
  <c r="AS151" i="45"/>
  <c r="AT151" i="45"/>
  <c r="AU151" i="45"/>
  <c r="AV151" i="45"/>
  <c r="AW151" i="45"/>
  <c r="AX151" i="45"/>
  <c r="AY151" i="45"/>
  <c r="AZ151" i="45"/>
  <c r="BA151" i="45"/>
  <c r="BB151" i="45"/>
  <c r="BC151" i="45"/>
  <c r="BD151" i="45"/>
  <c r="BE151" i="45"/>
  <c r="L152" i="45"/>
  <c r="M152" i="45"/>
  <c r="N152" i="45"/>
  <c r="O152" i="45"/>
  <c r="P152" i="45"/>
  <c r="Q152" i="45"/>
  <c r="R152" i="45"/>
  <c r="S152" i="45"/>
  <c r="T152" i="45"/>
  <c r="U152" i="45"/>
  <c r="V152" i="45"/>
  <c r="W152" i="45"/>
  <c r="X152" i="45"/>
  <c r="Y152" i="45"/>
  <c r="Z152" i="45"/>
  <c r="AA152" i="45"/>
  <c r="AB152" i="45"/>
  <c r="AC152" i="45"/>
  <c r="AD152" i="45"/>
  <c r="AE152" i="45"/>
  <c r="AF152" i="45"/>
  <c r="AG152" i="45"/>
  <c r="AH152" i="45"/>
  <c r="AI152" i="45"/>
  <c r="AJ152" i="45"/>
  <c r="AK152" i="45"/>
  <c r="AL152" i="45"/>
  <c r="AM152" i="45"/>
  <c r="AN152" i="45"/>
  <c r="AO152" i="45"/>
  <c r="AP152" i="45"/>
  <c r="AQ152" i="45"/>
  <c r="AR152" i="45"/>
  <c r="AS152" i="45"/>
  <c r="AT152" i="45"/>
  <c r="AU152" i="45"/>
  <c r="AV152" i="45"/>
  <c r="AW152" i="45"/>
  <c r="AX152" i="45"/>
  <c r="AY152" i="45"/>
  <c r="AZ152" i="45"/>
  <c r="BA152" i="45"/>
  <c r="BB152" i="45"/>
  <c r="BC152" i="45"/>
  <c r="BD152" i="45"/>
  <c r="BE152" i="45"/>
  <c r="L153" i="45"/>
  <c r="M153" i="45"/>
  <c r="N153" i="45"/>
  <c r="O153" i="45"/>
  <c r="P153" i="45"/>
  <c r="Q153" i="45"/>
  <c r="R153" i="45"/>
  <c r="S153" i="45"/>
  <c r="T153" i="45"/>
  <c r="U153" i="45"/>
  <c r="V153" i="45"/>
  <c r="W153" i="45"/>
  <c r="X153" i="45"/>
  <c r="Y153" i="45"/>
  <c r="Z153" i="45"/>
  <c r="AA153" i="45"/>
  <c r="AB153" i="45"/>
  <c r="AC153" i="45"/>
  <c r="AD153" i="45"/>
  <c r="AE153" i="45"/>
  <c r="AF153" i="45"/>
  <c r="AG153" i="45"/>
  <c r="AH153" i="45"/>
  <c r="AI153" i="45"/>
  <c r="AJ153" i="45"/>
  <c r="AK153" i="45"/>
  <c r="AL153" i="45"/>
  <c r="AM153" i="45"/>
  <c r="AN153" i="45"/>
  <c r="AO153" i="45"/>
  <c r="AP153" i="45"/>
  <c r="AQ153" i="45"/>
  <c r="AR153" i="45"/>
  <c r="AS153" i="45"/>
  <c r="AT153" i="45"/>
  <c r="AU153" i="45"/>
  <c r="AV153" i="45"/>
  <c r="AW153" i="45"/>
  <c r="AX153" i="45"/>
  <c r="AY153" i="45"/>
  <c r="AZ153" i="45"/>
  <c r="BA153" i="45"/>
  <c r="BB153" i="45"/>
  <c r="BC153" i="45"/>
  <c r="BD153" i="45"/>
  <c r="BE153" i="45"/>
  <c r="L154" i="45"/>
  <c r="M154" i="45"/>
  <c r="N154" i="45"/>
  <c r="O154" i="45"/>
  <c r="P154" i="45"/>
  <c r="Q154" i="45"/>
  <c r="R154" i="45"/>
  <c r="S154" i="45"/>
  <c r="T154" i="45"/>
  <c r="U154" i="45"/>
  <c r="V154" i="45"/>
  <c r="W154" i="45"/>
  <c r="X154" i="45"/>
  <c r="Y154" i="45"/>
  <c r="Z154" i="45"/>
  <c r="AA154" i="45"/>
  <c r="AB154" i="45"/>
  <c r="AC154" i="45"/>
  <c r="AD154" i="45"/>
  <c r="AE154" i="45"/>
  <c r="AF154" i="45"/>
  <c r="AG154" i="45"/>
  <c r="AH154" i="45"/>
  <c r="AI154" i="45"/>
  <c r="AJ154" i="45"/>
  <c r="AK154" i="45"/>
  <c r="AL154" i="45"/>
  <c r="AM154" i="45"/>
  <c r="AN154" i="45"/>
  <c r="AO154" i="45"/>
  <c r="AP154" i="45"/>
  <c r="AQ154" i="45"/>
  <c r="AR154" i="45"/>
  <c r="AS154" i="45"/>
  <c r="AT154" i="45"/>
  <c r="AU154" i="45"/>
  <c r="AV154" i="45"/>
  <c r="AW154" i="45"/>
  <c r="AX154" i="45"/>
  <c r="AY154" i="45"/>
  <c r="AZ154" i="45"/>
  <c r="BA154" i="45"/>
  <c r="BB154" i="45"/>
  <c r="BC154" i="45"/>
  <c r="BD154" i="45"/>
  <c r="BE154" i="45"/>
  <c r="L155" i="45"/>
  <c r="M155" i="45"/>
  <c r="N155" i="45"/>
  <c r="O155" i="45"/>
  <c r="P155" i="45"/>
  <c r="Q155" i="45"/>
  <c r="R155" i="45"/>
  <c r="S155" i="45"/>
  <c r="T155" i="45"/>
  <c r="U155" i="45"/>
  <c r="V155" i="45"/>
  <c r="W155" i="45"/>
  <c r="X155" i="45"/>
  <c r="Y155" i="45"/>
  <c r="Z155" i="45"/>
  <c r="AA155" i="45"/>
  <c r="AB155" i="45"/>
  <c r="AC155" i="45"/>
  <c r="AD155" i="45"/>
  <c r="AE155" i="45"/>
  <c r="AF155" i="45"/>
  <c r="AG155" i="45"/>
  <c r="AH155" i="45"/>
  <c r="AI155" i="45"/>
  <c r="AJ155" i="45"/>
  <c r="AK155" i="45"/>
  <c r="AL155" i="45"/>
  <c r="AM155" i="45"/>
  <c r="AN155" i="45"/>
  <c r="AO155" i="45"/>
  <c r="AP155" i="45"/>
  <c r="AQ155" i="45"/>
  <c r="AR155" i="45"/>
  <c r="AS155" i="45"/>
  <c r="AT155" i="45"/>
  <c r="AU155" i="45"/>
  <c r="AV155" i="45"/>
  <c r="AW155" i="45"/>
  <c r="AX155" i="45"/>
  <c r="AY155" i="45"/>
  <c r="AZ155" i="45"/>
  <c r="BA155" i="45"/>
  <c r="BB155" i="45"/>
  <c r="BC155" i="45"/>
  <c r="BD155" i="45"/>
  <c r="BE155" i="45"/>
  <c r="L156" i="45"/>
  <c r="M156" i="45"/>
  <c r="N156" i="45"/>
  <c r="O156" i="45"/>
  <c r="P156" i="45"/>
  <c r="Q156" i="45"/>
  <c r="R156" i="45"/>
  <c r="S156" i="45"/>
  <c r="T156" i="45"/>
  <c r="U156" i="45"/>
  <c r="V156" i="45"/>
  <c r="W156" i="45"/>
  <c r="X156" i="45"/>
  <c r="Y156" i="45"/>
  <c r="Z156" i="45"/>
  <c r="AA156" i="45"/>
  <c r="AB156" i="45"/>
  <c r="AC156" i="45"/>
  <c r="AD156" i="45"/>
  <c r="AE156" i="45"/>
  <c r="AF156" i="45"/>
  <c r="AG156" i="45"/>
  <c r="AH156" i="45"/>
  <c r="AI156" i="45"/>
  <c r="AJ156" i="45"/>
  <c r="AK156" i="45"/>
  <c r="AL156" i="45"/>
  <c r="AM156" i="45"/>
  <c r="AN156" i="45"/>
  <c r="AO156" i="45"/>
  <c r="AP156" i="45"/>
  <c r="AQ156" i="45"/>
  <c r="AR156" i="45"/>
  <c r="AS156" i="45"/>
  <c r="AT156" i="45"/>
  <c r="AU156" i="45"/>
  <c r="AV156" i="45"/>
  <c r="AW156" i="45"/>
  <c r="AX156" i="45"/>
  <c r="AY156" i="45"/>
  <c r="AZ156" i="45"/>
  <c r="BA156" i="45"/>
  <c r="BB156" i="45"/>
  <c r="BC156" i="45"/>
  <c r="BD156" i="45"/>
  <c r="BE156" i="45"/>
  <c r="L157" i="45"/>
  <c r="M157" i="45"/>
  <c r="N157" i="45"/>
  <c r="O157" i="45"/>
  <c r="P157" i="45"/>
  <c r="Q157" i="45"/>
  <c r="R157" i="45"/>
  <c r="S157" i="45"/>
  <c r="T157" i="45"/>
  <c r="U157" i="45"/>
  <c r="V157" i="45"/>
  <c r="W157" i="45"/>
  <c r="X157" i="45"/>
  <c r="Y157" i="45"/>
  <c r="Z157" i="45"/>
  <c r="AA157" i="45"/>
  <c r="AB157" i="45"/>
  <c r="AC157" i="45"/>
  <c r="AD157" i="45"/>
  <c r="AE157" i="45"/>
  <c r="AF157" i="45"/>
  <c r="AG157" i="45"/>
  <c r="AH157" i="45"/>
  <c r="AI157" i="45"/>
  <c r="AJ157" i="45"/>
  <c r="AK157" i="45"/>
  <c r="AL157" i="45"/>
  <c r="AM157" i="45"/>
  <c r="AN157" i="45"/>
  <c r="AO157" i="45"/>
  <c r="AP157" i="45"/>
  <c r="AQ157" i="45"/>
  <c r="AR157" i="45"/>
  <c r="AS157" i="45"/>
  <c r="AT157" i="45"/>
  <c r="AU157" i="45"/>
  <c r="AV157" i="45"/>
  <c r="AW157" i="45"/>
  <c r="AX157" i="45"/>
  <c r="AY157" i="45"/>
  <c r="AZ157" i="45"/>
  <c r="BA157" i="45"/>
  <c r="BB157" i="45"/>
  <c r="BC157" i="45"/>
  <c r="BD157" i="45"/>
  <c r="BE157" i="45"/>
  <c r="L158" i="45"/>
  <c r="M158" i="45"/>
  <c r="N158" i="45"/>
  <c r="O158" i="45"/>
  <c r="P158" i="45"/>
  <c r="Q158" i="45"/>
  <c r="R158" i="45"/>
  <c r="S158" i="45"/>
  <c r="T158" i="45"/>
  <c r="U158" i="45"/>
  <c r="V158" i="45"/>
  <c r="W158" i="45"/>
  <c r="X158" i="45"/>
  <c r="Y158" i="45"/>
  <c r="Z158" i="45"/>
  <c r="AA158" i="45"/>
  <c r="AB158" i="45"/>
  <c r="AC158" i="45"/>
  <c r="AD158" i="45"/>
  <c r="AE158" i="45"/>
  <c r="AF158" i="45"/>
  <c r="AG158" i="45"/>
  <c r="AH158" i="45"/>
  <c r="AI158" i="45"/>
  <c r="AJ158" i="45"/>
  <c r="AK158" i="45"/>
  <c r="AL158" i="45"/>
  <c r="AM158" i="45"/>
  <c r="AN158" i="45"/>
  <c r="AO158" i="45"/>
  <c r="AP158" i="45"/>
  <c r="AQ158" i="45"/>
  <c r="AR158" i="45"/>
  <c r="AS158" i="45"/>
  <c r="AT158" i="45"/>
  <c r="AU158" i="45"/>
  <c r="AV158" i="45"/>
  <c r="AW158" i="45"/>
  <c r="AX158" i="45"/>
  <c r="AY158" i="45"/>
  <c r="AZ158" i="45"/>
  <c r="BA158" i="45"/>
  <c r="BB158" i="45"/>
  <c r="BC158" i="45"/>
  <c r="BD158" i="45"/>
  <c r="BE158" i="45"/>
  <c r="L159" i="45"/>
  <c r="M159" i="45"/>
  <c r="N159" i="45"/>
  <c r="O159" i="45"/>
  <c r="P159" i="45"/>
  <c r="Q159" i="45"/>
  <c r="R159" i="45"/>
  <c r="S159" i="45"/>
  <c r="T159" i="45"/>
  <c r="U159" i="45"/>
  <c r="V159" i="45"/>
  <c r="W159" i="45"/>
  <c r="X159" i="45"/>
  <c r="Y159" i="45"/>
  <c r="Z159" i="45"/>
  <c r="AA159" i="45"/>
  <c r="AB159" i="45"/>
  <c r="AC159" i="45"/>
  <c r="AD159" i="45"/>
  <c r="AE159" i="45"/>
  <c r="AF159" i="45"/>
  <c r="AG159" i="45"/>
  <c r="AH159" i="45"/>
  <c r="AI159" i="45"/>
  <c r="AJ159" i="45"/>
  <c r="AK159" i="45"/>
  <c r="AL159" i="45"/>
  <c r="AM159" i="45"/>
  <c r="AN159" i="45"/>
  <c r="AO159" i="45"/>
  <c r="AP159" i="45"/>
  <c r="AQ159" i="45"/>
  <c r="AR159" i="45"/>
  <c r="AS159" i="45"/>
  <c r="AT159" i="45"/>
  <c r="AU159" i="45"/>
  <c r="AV159" i="45"/>
  <c r="AW159" i="45"/>
  <c r="AX159" i="45"/>
  <c r="AY159" i="45"/>
  <c r="AZ159" i="45"/>
  <c r="BA159" i="45"/>
  <c r="BB159" i="45"/>
  <c r="BC159" i="45"/>
  <c r="BD159" i="45"/>
  <c r="BE159" i="45"/>
  <c r="L160" i="45"/>
  <c r="M160" i="45"/>
  <c r="N160" i="45"/>
  <c r="O160" i="45"/>
  <c r="P160" i="45"/>
  <c r="Q160" i="45"/>
  <c r="R160" i="45"/>
  <c r="S160" i="45"/>
  <c r="T160" i="45"/>
  <c r="U160" i="45"/>
  <c r="V160" i="45"/>
  <c r="W160" i="45"/>
  <c r="X160" i="45"/>
  <c r="Y160" i="45"/>
  <c r="Z160" i="45"/>
  <c r="AA160" i="45"/>
  <c r="AB160" i="45"/>
  <c r="AC160" i="45"/>
  <c r="AD160" i="45"/>
  <c r="AE160" i="45"/>
  <c r="AF160" i="45"/>
  <c r="AG160" i="45"/>
  <c r="AH160" i="45"/>
  <c r="AI160" i="45"/>
  <c r="AJ160" i="45"/>
  <c r="AK160" i="45"/>
  <c r="AL160" i="45"/>
  <c r="AM160" i="45"/>
  <c r="AN160" i="45"/>
  <c r="AO160" i="45"/>
  <c r="AP160" i="45"/>
  <c r="AQ160" i="45"/>
  <c r="AR160" i="45"/>
  <c r="AS160" i="45"/>
  <c r="AT160" i="45"/>
  <c r="AU160" i="45"/>
  <c r="AV160" i="45"/>
  <c r="AW160" i="45"/>
  <c r="AX160" i="45"/>
  <c r="AY160" i="45"/>
  <c r="AZ160" i="45"/>
  <c r="BA160" i="45"/>
  <c r="BB160" i="45"/>
  <c r="BC160" i="45"/>
  <c r="BD160" i="45"/>
  <c r="BE160" i="45"/>
  <c r="L161" i="45"/>
  <c r="M161" i="45"/>
  <c r="N161" i="45"/>
  <c r="O161" i="45"/>
  <c r="P161" i="45"/>
  <c r="Q161" i="45"/>
  <c r="R161" i="45"/>
  <c r="S161" i="45"/>
  <c r="T161" i="45"/>
  <c r="U161" i="45"/>
  <c r="V161" i="45"/>
  <c r="W161" i="45"/>
  <c r="X161" i="45"/>
  <c r="Y161" i="45"/>
  <c r="Z161" i="45"/>
  <c r="AA161" i="45"/>
  <c r="AB161" i="45"/>
  <c r="AC161" i="45"/>
  <c r="AD161" i="45"/>
  <c r="AE161" i="45"/>
  <c r="AF161" i="45"/>
  <c r="AG161" i="45"/>
  <c r="AH161" i="45"/>
  <c r="AI161" i="45"/>
  <c r="AJ161" i="45"/>
  <c r="AK161" i="45"/>
  <c r="AL161" i="45"/>
  <c r="AM161" i="45"/>
  <c r="AN161" i="45"/>
  <c r="AO161" i="45"/>
  <c r="AP161" i="45"/>
  <c r="AQ161" i="45"/>
  <c r="AR161" i="45"/>
  <c r="AS161" i="45"/>
  <c r="AT161" i="45"/>
  <c r="AU161" i="45"/>
  <c r="AV161" i="45"/>
  <c r="AW161" i="45"/>
  <c r="AX161" i="45"/>
  <c r="AY161" i="45"/>
  <c r="AZ161" i="45"/>
  <c r="BA161" i="45"/>
  <c r="BB161" i="45"/>
  <c r="BC161" i="45"/>
  <c r="BD161" i="45"/>
  <c r="BE161" i="45"/>
  <c r="L162" i="45"/>
  <c r="M162" i="45"/>
  <c r="N162" i="45"/>
  <c r="O162" i="45"/>
  <c r="P162" i="45"/>
  <c r="Q162" i="45"/>
  <c r="R162" i="45"/>
  <c r="S162" i="45"/>
  <c r="T162" i="45"/>
  <c r="U162" i="45"/>
  <c r="V162" i="45"/>
  <c r="W162" i="45"/>
  <c r="X162" i="45"/>
  <c r="Y162" i="45"/>
  <c r="Z162" i="45"/>
  <c r="AA162" i="45"/>
  <c r="AB162" i="45"/>
  <c r="AC162" i="45"/>
  <c r="AD162" i="45"/>
  <c r="AE162" i="45"/>
  <c r="AF162" i="45"/>
  <c r="AG162" i="45"/>
  <c r="AH162" i="45"/>
  <c r="AI162" i="45"/>
  <c r="AJ162" i="45"/>
  <c r="AK162" i="45"/>
  <c r="AL162" i="45"/>
  <c r="AM162" i="45"/>
  <c r="AN162" i="45"/>
  <c r="AO162" i="45"/>
  <c r="AP162" i="45"/>
  <c r="AQ162" i="45"/>
  <c r="AR162" i="45"/>
  <c r="AS162" i="45"/>
  <c r="AT162" i="45"/>
  <c r="AU162" i="45"/>
  <c r="AV162" i="45"/>
  <c r="AW162" i="45"/>
  <c r="AX162" i="45"/>
  <c r="AY162" i="45"/>
  <c r="AZ162" i="45"/>
  <c r="BA162" i="45"/>
  <c r="BB162" i="45"/>
  <c r="BC162" i="45"/>
  <c r="BD162" i="45"/>
  <c r="BE162" i="45"/>
  <c r="L163" i="45"/>
  <c r="M163" i="45"/>
  <c r="N163" i="45"/>
  <c r="O163" i="45"/>
  <c r="P163" i="45"/>
  <c r="Q163" i="45"/>
  <c r="R163" i="45"/>
  <c r="S163" i="45"/>
  <c r="T163" i="45"/>
  <c r="U163" i="45"/>
  <c r="V163" i="45"/>
  <c r="W163" i="45"/>
  <c r="X163" i="45"/>
  <c r="Y163" i="45"/>
  <c r="Z163" i="45"/>
  <c r="AA163" i="45"/>
  <c r="AB163" i="45"/>
  <c r="AC163" i="45"/>
  <c r="AD163" i="45"/>
  <c r="AE163" i="45"/>
  <c r="AF163" i="45"/>
  <c r="AG163" i="45"/>
  <c r="AH163" i="45"/>
  <c r="AI163" i="45"/>
  <c r="AJ163" i="45"/>
  <c r="AK163" i="45"/>
  <c r="AL163" i="45"/>
  <c r="AM163" i="45"/>
  <c r="AN163" i="45"/>
  <c r="AO163" i="45"/>
  <c r="AP163" i="45"/>
  <c r="AQ163" i="45"/>
  <c r="AR163" i="45"/>
  <c r="AS163" i="45"/>
  <c r="AT163" i="45"/>
  <c r="AU163" i="45"/>
  <c r="AV163" i="45"/>
  <c r="AW163" i="45"/>
  <c r="AX163" i="45"/>
  <c r="AY163" i="45"/>
  <c r="AZ163" i="45"/>
  <c r="BA163" i="45"/>
  <c r="BB163" i="45"/>
  <c r="BC163" i="45"/>
  <c r="BD163" i="45"/>
  <c r="BE163" i="45"/>
  <c r="L164" i="45"/>
  <c r="M164" i="45"/>
  <c r="N164" i="45"/>
  <c r="O164" i="45"/>
  <c r="P164" i="45"/>
  <c r="Q164" i="45"/>
  <c r="R164" i="45"/>
  <c r="S164" i="45"/>
  <c r="T164" i="45"/>
  <c r="U164" i="45"/>
  <c r="V164" i="45"/>
  <c r="W164" i="45"/>
  <c r="X164" i="45"/>
  <c r="Y164" i="45"/>
  <c r="Z164" i="45"/>
  <c r="AA164" i="45"/>
  <c r="AB164" i="45"/>
  <c r="AC164" i="45"/>
  <c r="AD164" i="45"/>
  <c r="AE164" i="45"/>
  <c r="AF164" i="45"/>
  <c r="AG164" i="45"/>
  <c r="AH164" i="45"/>
  <c r="AI164" i="45"/>
  <c r="AJ164" i="45"/>
  <c r="AK164" i="45"/>
  <c r="AL164" i="45"/>
  <c r="AM164" i="45"/>
  <c r="AN164" i="45"/>
  <c r="AO164" i="45"/>
  <c r="AP164" i="45"/>
  <c r="AQ164" i="45"/>
  <c r="AR164" i="45"/>
  <c r="AS164" i="45"/>
  <c r="AT164" i="45"/>
  <c r="AU164" i="45"/>
  <c r="AV164" i="45"/>
  <c r="AW164" i="45"/>
  <c r="AX164" i="45"/>
  <c r="AY164" i="45"/>
  <c r="AZ164" i="45"/>
  <c r="BA164" i="45"/>
  <c r="BB164" i="45"/>
  <c r="BC164" i="45"/>
  <c r="BD164" i="45"/>
  <c r="BE164" i="45"/>
  <c r="L165" i="45"/>
  <c r="M165" i="45"/>
  <c r="N165" i="45"/>
  <c r="O165" i="45"/>
  <c r="P165" i="45"/>
  <c r="Q165" i="45"/>
  <c r="R165" i="45"/>
  <c r="S165" i="45"/>
  <c r="T165" i="45"/>
  <c r="U165" i="45"/>
  <c r="V165" i="45"/>
  <c r="W165" i="45"/>
  <c r="X165" i="45"/>
  <c r="Y165" i="45"/>
  <c r="Z165" i="45"/>
  <c r="AA165" i="45"/>
  <c r="AB165" i="45"/>
  <c r="AC165" i="45"/>
  <c r="AD165" i="45"/>
  <c r="AE165" i="45"/>
  <c r="AF165" i="45"/>
  <c r="AG165" i="45"/>
  <c r="AH165" i="45"/>
  <c r="AI165" i="45"/>
  <c r="AJ165" i="45"/>
  <c r="AK165" i="45"/>
  <c r="AL165" i="45"/>
  <c r="AM165" i="45"/>
  <c r="AN165" i="45"/>
  <c r="AO165" i="45"/>
  <c r="AP165" i="45"/>
  <c r="AQ165" i="45"/>
  <c r="AR165" i="45"/>
  <c r="AS165" i="45"/>
  <c r="AT165" i="45"/>
  <c r="AU165" i="45"/>
  <c r="AV165" i="45"/>
  <c r="AW165" i="45"/>
  <c r="AX165" i="45"/>
  <c r="AY165" i="45"/>
  <c r="AZ165" i="45"/>
  <c r="BA165" i="45"/>
  <c r="BB165" i="45"/>
  <c r="BC165" i="45"/>
  <c r="BD165" i="45"/>
  <c r="BE165" i="45"/>
  <c r="L166" i="45"/>
  <c r="M166" i="45"/>
  <c r="N166" i="45"/>
  <c r="O166" i="45"/>
  <c r="P166" i="45"/>
  <c r="Q166" i="45"/>
  <c r="R166" i="45"/>
  <c r="S166" i="45"/>
  <c r="T166" i="45"/>
  <c r="U166" i="45"/>
  <c r="V166" i="45"/>
  <c r="W166" i="45"/>
  <c r="X166" i="45"/>
  <c r="Y166" i="45"/>
  <c r="Z166" i="45"/>
  <c r="AA166" i="45"/>
  <c r="AB166" i="45"/>
  <c r="AC166" i="45"/>
  <c r="AD166" i="45"/>
  <c r="AE166" i="45"/>
  <c r="AF166" i="45"/>
  <c r="AG166" i="45"/>
  <c r="AH166" i="45"/>
  <c r="AI166" i="45"/>
  <c r="AJ166" i="45"/>
  <c r="AK166" i="45"/>
  <c r="AL166" i="45"/>
  <c r="AM166" i="45"/>
  <c r="AN166" i="45"/>
  <c r="AO166" i="45"/>
  <c r="AP166" i="45"/>
  <c r="AQ166" i="45"/>
  <c r="AR166" i="45"/>
  <c r="AS166" i="45"/>
  <c r="AT166" i="45"/>
  <c r="AU166" i="45"/>
  <c r="AV166" i="45"/>
  <c r="AW166" i="45"/>
  <c r="AX166" i="45"/>
  <c r="AY166" i="45"/>
  <c r="AZ166" i="45"/>
  <c r="BA166" i="45"/>
  <c r="BB166" i="45"/>
  <c r="BC166" i="45"/>
  <c r="BD166" i="45"/>
  <c r="BE166" i="45"/>
  <c r="L167" i="45"/>
  <c r="M167" i="45"/>
  <c r="N167" i="45"/>
  <c r="O167" i="45"/>
  <c r="P167" i="45"/>
  <c r="Q167" i="45"/>
  <c r="R167" i="45"/>
  <c r="S167" i="45"/>
  <c r="T167" i="45"/>
  <c r="U167" i="45"/>
  <c r="V167" i="45"/>
  <c r="W167" i="45"/>
  <c r="X167" i="45"/>
  <c r="Y167" i="45"/>
  <c r="Z167" i="45"/>
  <c r="AA167" i="45"/>
  <c r="AB167" i="45"/>
  <c r="AC167" i="45"/>
  <c r="AD167" i="45"/>
  <c r="AE167" i="45"/>
  <c r="AF167" i="45"/>
  <c r="AG167" i="45"/>
  <c r="AH167" i="45"/>
  <c r="AI167" i="45"/>
  <c r="AJ167" i="45"/>
  <c r="AK167" i="45"/>
  <c r="AL167" i="45"/>
  <c r="AM167" i="45"/>
  <c r="AN167" i="45"/>
  <c r="AO167" i="45"/>
  <c r="AP167" i="45"/>
  <c r="AQ167" i="45"/>
  <c r="AR167" i="45"/>
  <c r="AS167" i="45"/>
  <c r="AT167" i="45"/>
  <c r="AU167" i="45"/>
  <c r="AV167" i="45"/>
  <c r="AW167" i="45"/>
  <c r="AX167" i="45"/>
  <c r="AY167" i="45"/>
  <c r="AZ167" i="45"/>
  <c r="BA167" i="45"/>
  <c r="BB167" i="45"/>
  <c r="BC167" i="45"/>
  <c r="BD167" i="45"/>
  <c r="BE167" i="45"/>
  <c r="L168" i="45"/>
  <c r="M168" i="45"/>
  <c r="N168" i="45"/>
  <c r="O168" i="45"/>
  <c r="P168" i="45"/>
  <c r="Q168" i="45"/>
  <c r="R168" i="45"/>
  <c r="S168" i="45"/>
  <c r="T168" i="45"/>
  <c r="U168" i="45"/>
  <c r="V168" i="45"/>
  <c r="W168" i="45"/>
  <c r="X168" i="45"/>
  <c r="Y168" i="45"/>
  <c r="Z168" i="45"/>
  <c r="AA168" i="45"/>
  <c r="AB168" i="45"/>
  <c r="AC168" i="45"/>
  <c r="AD168" i="45"/>
  <c r="AE168" i="45"/>
  <c r="AF168" i="45"/>
  <c r="AG168" i="45"/>
  <c r="AH168" i="45"/>
  <c r="AI168" i="45"/>
  <c r="AJ168" i="45"/>
  <c r="AK168" i="45"/>
  <c r="AL168" i="45"/>
  <c r="AM168" i="45"/>
  <c r="AN168" i="45"/>
  <c r="AO168" i="45"/>
  <c r="AP168" i="45"/>
  <c r="AQ168" i="45"/>
  <c r="AR168" i="45"/>
  <c r="AS168" i="45"/>
  <c r="AT168" i="45"/>
  <c r="AU168" i="45"/>
  <c r="AV168" i="45"/>
  <c r="AW168" i="45"/>
  <c r="AX168" i="45"/>
  <c r="AY168" i="45"/>
  <c r="AZ168" i="45"/>
  <c r="BA168" i="45"/>
  <c r="BB168" i="45"/>
  <c r="BC168" i="45"/>
  <c r="BD168" i="45"/>
  <c r="BE168" i="45"/>
  <c r="L169" i="45"/>
  <c r="M169" i="45"/>
  <c r="N169" i="45"/>
  <c r="O169" i="45"/>
  <c r="P169" i="45"/>
  <c r="Q169" i="45"/>
  <c r="R169" i="45"/>
  <c r="S169" i="45"/>
  <c r="T169" i="45"/>
  <c r="U169" i="45"/>
  <c r="V169" i="45"/>
  <c r="W169" i="45"/>
  <c r="X169" i="45"/>
  <c r="Y169" i="45"/>
  <c r="Z169" i="45"/>
  <c r="AA169" i="45"/>
  <c r="AB169" i="45"/>
  <c r="AC169" i="45"/>
  <c r="AD169" i="45"/>
  <c r="AE169" i="45"/>
  <c r="AF169" i="45"/>
  <c r="AG169" i="45"/>
  <c r="AH169" i="45"/>
  <c r="AI169" i="45"/>
  <c r="AJ169" i="45"/>
  <c r="AK169" i="45"/>
  <c r="AL169" i="45"/>
  <c r="AM169" i="45"/>
  <c r="AN169" i="45"/>
  <c r="AO169" i="45"/>
  <c r="AP169" i="45"/>
  <c r="AQ169" i="45"/>
  <c r="AR169" i="45"/>
  <c r="AS169" i="45"/>
  <c r="AT169" i="45"/>
  <c r="AU169" i="45"/>
  <c r="AV169" i="45"/>
  <c r="AW169" i="45"/>
  <c r="AX169" i="45"/>
  <c r="AY169" i="45"/>
  <c r="AZ169" i="45"/>
  <c r="BA169" i="45"/>
  <c r="BB169" i="45"/>
  <c r="BC169" i="45"/>
  <c r="BD169" i="45"/>
  <c r="BE169" i="45"/>
  <c r="L170" i="45"/>
  <c r="M170" i="45"/>
  <c r="N170" i="45"/>
  <c r="O170" i="45"/>
  <c r="P170" i="45"/>
  <c r="Q170" i="45"/>
  <c r="R170" i="45"/>
  <c r="S170" i="45"/>
  <c r="T170" i="45"/>
  <c r="U170" i="45"/>
  <c r="V170" i="45"/>
  <c r="W170" i="45"/>
  <c r="X170" i="45"/>
  <c r="Y170" i="45"/>
  <c r="Z170" i="45"/>
  <c r="AA170" i="45"/>
  <c r="AB170" i="45"/>
  <c r="AC170" i="45"/>
  <c r="AD170" i="45"/>
  <c r="AE170" i="45"/>
  <c r="AF170" i="45"/>
  <c r="AG170" i="45"/>
  <c r="AH170" i="45"/>
  <c r="AI170" i="45"/>
  <c r="AJ170" i="45"/>
  <c r="AK170" i="45"/>
  <c r="AL170" i="45"/>
  <c r="AM170" i="45"/>
  <c r="AN170" i="45"/>
  <c r="AO170" i="45"/>
  <c r="AP170" i="45"/>
  <c r="AQ170" i="45"/>
  <c r="AR170" i="45"/>
  <c r="AS170" i="45"/>
  <c r="AT170" i="45"/>
  <c r="AU170" i="45"/>
  <c r="AV170" i="45"/>
  <c r="AW170" i="45"/>
  <c r="AX170" i="45"/>
  <c r="AY170" i="45"/>
  <c r="AZ170" i="45"/>
  <c r="BA170" i="45"/>
  <c r="BB170" i="45"/>
  <c r="BC170" i="45"/>
  <c r="BD170" i="45"/>
  <c r="BE170" i="45"/>
  <c r="L171" i="45"/>
  <c r="M171" i="45"/>
  <c r="N171" i="45"/>
  <c r="O171" i="45"/>
  <c r="P171" i="45"/>
  <c r="Q171" i="45"/>
  <c r="R171" i="45"/>
  <c r="S171" i="45"/>
  <c r="T171" i="45"/>
  <c r="U171" i="45"/>
  <c r="V171" i="45"/>
  <c r="W171" i="45"/>
  <c r="X171" i="45"/>
  <c r="Y171" i="45"/>
  <c r="Z171" i="45"/>
  <c r="AA171" i="45"/>
  <c r="AB171" i="45"/>
  <c r="AC171" i="45"/>
  <c r="AD171" i="45"/>
  <c r="AE171" i="45"/>
  <c r="AF171" i="45"/>
  <c r="AG171" i="45"/>
  <c r="AH171" i="45"/>
  <c r="AI171" i="45"/>
  <c r="AJ171" i="45"/>
  <c r="AK171" i="45"/>
  <c r="AL171" i="45"/>
  <c r="AM171" i="45"/>
  <c r="AN171" i="45"/>
  <c r="AO171" i="45"/>
  <c r="AP171" i="45"/>
  <c r="AQ171" i="45"/>
  <c r="AR171" i="45"/>
  <c r="AS171" i="45"/>
  <c r="AT171" i="45"/>
  <c r="AU171" i="45"/>
  <c r="AV171" i="45"/>
  <c r="AW171" i="45"/>
  <c r="AX171" i="45"/>
  <c r="AY171" i="45"/>
  <c r="AZ171" i="45"/>
  <c r="BA171" i="45"/>
  <c r="BB171" i="45"/>
  <c r="BC171" i="45"/>
  <c r="BD171" i="45"/>
  <c r="BE171" i="45"/>
  <c r="L172" i="45"/>
  <c r="M172" i="45"/>
  <c r="N172" i="45"/>
  <c r="O172" i="45"/>
  <c r="P172" i="45"/>
  <c r="Q172" i="45"/>
  <c r="R172" i="45"/>
  <c r="S172" i="45"/>
  <c r="T172" i="45"/>
  <c r="U172" i="45"/>
  <c r="V172" i="45"/>
  <c r="W172" i="45"/>
  <c r="X172" i="45"/>
  <c r="Y172" i="45"/>
  <c r="Z172" i="45"/>
  <c r="AA172" i="45"/>
  <c r="AB172" i="45"/>
  <c r="AC172" i="45"/>
  <c r="AD172" i="45"/>
  <c r="AE172" i="45"/>
  <c r="AF172" i="45"/>
  <c r="AG172" i="45"/>
  <c r="AH172" i="45"/>
  <c r="AI172" i="45"/>
  <c r="AJ172" i="45"/>
  <c r="AK172" i="45"/>
  <c r="AL172" i="45"/>
  <c r="AM172" i="45"/>
  <c r="AN172" i="45"/>
  <c r="AO172" i="45"/>
  <c r="AP172" i="45"/>
  <c r="AQ172" i="45"/>
  <c r="AR172" i="45"/>
  <c r="AS172" i="45"/>
  <c r="AT172" i="45"/>
  <c r="AU172" i="45"/>
  <c r="AV172" i="45"/>
  <c r="AW172" i="45"/>
  <c r="AX172" i="45"/>
  <c r="AY172" i="45"/>
  <c r="AZ172" i="45"/>
  <c r="BA172" i="45"/>
  <c r="BB172" i="45"/>
  <c r="BC172" i="45"/>
  <c r="BD172" i="45"/>
  <c r="BE172" i="45"/>
  <c r="L173" i="45"/>
  <c r="M173" i="45"/>
  <c r="N173" i="45"/>
  <c r="O173" i="45"/>
  <c r="P173" i="45"/>
  <c r="Q173" i="45"/>
  <c r="R173" i="45"/>
  <c r="S173" i="45"/>
  <c r="T173" i="45"/>
  <c r="U173" i="45"/>
  <c r="V173" i="45"/>
  <c r="W173" i="45"/>
  <c r="X173" i="45"/>
  <c r="Y173" i="45"/>
  <c r="Z173" i="45"/>
  <c r="AA173" i="45"/>
  <c r="AB173" i="45"/>
  <c r="AC173" i="45"/>
  <c r="AD173" i="45"/>
  <c r="AE173" i="45"/>
  <c r="AF173" i="45"/>
  <c r="AG173" i="45"/>
  <c r="AH173" i="45"/>
  <c r="AI173" i="45"/>
  <c r="AJ173" i="45"/>
  <c r="AK173" i="45"/>
  <c r="AL173" i="45"/>
  <c r="AM173" i="45"/>
  <c r="AN173" i="45"/>
  <c r="AO173" i="45"/>
  <c r="AP173" i="45"/>
  <c r="AQ173" i="45"/>
  <c r="AR173" i="45"/>
  <c r="AS173" i="45"/>
  <c r="AT173" i="45"/>
  <c r="AU173" i="45"/>
  <c r="AV173" i="45"/>
  <c r="AW173" i="45"/>
  <c r="AX173" i="45"/>
  <c r="AY173" i="45"/>
  <c r="AZ173" i="45"/>
  <c r="BA173" i="45"/>
  <c r="BB173" i="45"/>
  <c r="BC173" i="45"/>
  <c r="BD173" i="45"/>
  <c r="BE173" i="45"/>
  <c r="L174" i="45"/>
  <c r="M174" i="45"/>
  <c r="N174" i="45"/>
  <c r="O174" i="45"/>
  <c r="P174" i="45"/>
  <c r="Q174" i="45"/>
  <c r="R174" i="45"/>
  <c r="S174" i="45"/>
  <c r="T174" i="45"/>
  <c r="U174" i="45"/>
  <c r="V174" i="45"/>
  <c r="W174" i="45"/>
  <c r="X174" i="45"/>
  <c r="Y174" i="45"/>
  <c r="Z174" i="45"/>
  <c r="AA174" i="45"/>
  <c r="AB174" i="45"/>
  <c r="AC174" i="45"/>
  <c r="AD174" i="45"/>
  <c r="AE174" i="45"/>
  <c r="AF174" i="45"/>
  <c r="AG174" i="45"/>
  <c r="AH174" i="45"/>
  <c r="AI174" i="45"/>
  <c r="AJ174" i="45"/>
  <c r="AK174" i="45"/>
  <c r="AL174" i="45"/>
  <c r="AM174" i="45"/>
  <c r="AN174" i="45"/>
  <c r="AO174" i="45"/>
  <c r="AP174" i="45"/>
  <c r="AQ174" i="45"/>
  <c r="AR174" i="45"/>
  <c r="AS174" i="45"/>
  <c r="AT174" i="45"/>
  <c r="AU174" i="45"/>
  <c r="AV174" i="45"/>
  <c r="AW174" i="45"/>
  <c r="AX174" i="45"/>
  <c r="AY174" i="45"/>
  <c r="AZ174" i="45"/>
  <c r="BA174" i="45"/>
  <c r="BB174" i="45"/>
  <c r="BC174" i="45"/>
  <c r="BD174" i="45"/>
  <c r="BE174" i="45"/>
  <c r="L175" i="45"/>
  <c r="M175" i="45"/>
  <c r="N175" i="45"/>
  <c r="O175" i="45"/>
  <c r="P175" i="45"/>
  <c r="Q175" i="45"/>
  <c r="R175" i="45"/>
  <c r="S175" i="45"/>
  <c r="T175" i="45"/>
  <c r="U175" i="45"/>
  <c r="V175" i="45"/>
  <c r="W175" i="45"/>
  <c r="X175" i="45"/>
  <c r="Y175" i="45"/>
  <c r="Z175" i="45"/>
  <c r="AA175" i="45"/>
  <c r="AB175" i="45"/>
  <c r="AC175" i="45"/>
  <c r="AD175" i="45"/>
  <c r="AE175" i="45"/>
  <c r="AF175" i="45"/>
  <c r="AG175" i="45"/>
  <c r="AH175" i="45"/>
  <c r="AI175" i="45"/>
  <c r="AJ175" i="45"/>
  <c r="AK175" i="45"/>
  <c r="AL175" i="45"/>
  <c r="AM175" i="45"/>
  <c r="AN175" i="45"/>
  <c r="AO175" i="45"/>
  <c r="AP175" i="45"/>
  <c r="AQ175" i="45"/>
  <c r="AR175" i="45"/>
  <c r="AS175" i="45"/>
  <c r="AT175" i="45"/>
  <c r="AU175" i="45"/>
  <c r="AV175" i="45"/>
  <c r="AW175" i="45"/>
  <c r="AX175" i="45"/>
  <c r="AY175" i="45"/>
  <c r="AZ175" i="45"/>
  <c r="BA175" i="45"/>
  <c r="BB175" i="45"/>
  <c r="BC175" i="45"/>
  <c r="BD175" i="45"/>
  <c r="BE175" i="45"/>
  <c r="L176" i="45"/>
  <c r="M176" i="45"/>
  <c r="N176" i="45"/>
  <c r="O176" i="45"/>
  <c r="P176" i="45"/>
  <c r="Q176" i="45"/>
  <c r="R176" i="45"/>
  <c r="S176" i="45"/>
  <c r="T176" i="45"/>
  <c r="U176" i="45"/>
  <c r="V176" i="45"/>
  <c r="W176" i="45"/>
  <c r="X176" i="45"/>
  <c r="Y176" i="45"/>
  <c r="Z176" i="45"/>
  <c r="AA176" i="45"/>
  <c r="AB176" i="45"/>
  <c r="AC176" i="45"/>
  <c r="AD176" i="45"/>
  <c r="AE176" i="45"/>
  <c r="AF176" i="45"/>
  <c r="AG176" i="45"/>
  <c r="AH176" i="45"/>
  <c r="AI176" i="45"/>
  <c r="AJ176" i="45"/>
  <c r="AK176" i="45"/>
  <c r="AL176" i="45"/>
  <c r="AM176" i="45"/>
  <c r="AN176" i="45"/>
  <c r="AO176" i="45"/>
  <c r="AP176" i="45"/>
  <c r="AQ176" i="45"/>
  <c r="AR176" i="45"/>
  <c r="AS176" i="45"/>
  <c r="AT176" i="45"/>
  <c r="AU176" i="45"/>
  <c r="AV176" i="45"/>
  <c r="AW176" i="45"/>
  <c r="AX176" i="45"/>
  <c r="AY176" i="45"/>
  <c r="AZ176" i="45"/>
  <c r="BA176" i="45"/>
  <c r="BB176" i="45"/>
  <c r="BC176" i="45"/>
  <c r="BD176" i="45"/>
  <c r="BE176" i="45"/>
  <c r="L177" i="45"/>
  <c r="M177" i="45"/>
  <c r="N177" i="45"/>
  <c r="O177" i="45"/>
  <c r="P177" i="45"/>
  <c r="Q177" i="45"/>
  <c r="R177" i="45"/>
  <c r="S177" i="45"/>
  <c r="T177" i="45"/>
  <c r="U177" i="45"/>
  <c r="V177" i="45"/>
  <c r="W177" i="45"/>
  <c r="X177" i="45"/>
  <c r="Y177" i="45"/>
  <c r="Z177" i="45"/>
  <c r="AA177" i="45"/>
  <c r="AB177" i="45"/>
  <c r="AC177" i="45"/>
  <c r="AD177" i="45"/>
  <c r="AE177" i="45"/>
  <c r="AF177" i="45"/>
  <c r="AG177" i="45"/>
  <c r="AH177" i="45"/>
  <c r="AI177" i="45"/>
  <c r="AJ177" i="45"/>
  <c r="AK177" i="45"/>
  <c r="AL177" i="45"/>
  <c r="AM177" i="45"/>
  <c r="AN177" i="45"/>
  <c r="AO177" i="45"/>
  <c r="AP177" i="45"/>
  <c r="AQ177" i="45"/>
  <c r="AR177" i="45"/>
  <c r="AS177" i="45"/>
  <c r="AT177" i="45"/>
  <c r="AU177" i="45"/>
  <c r="AV177" i="45"/>
  <c r="AW177" i="45"/>
  <c r="AX177" i="45"/>
  <c r="AY177" i="45"/>
  <c r="AZ177" i="45"/>
  <c r="BA177" i="45"/>
  <c r="BB177" i="45"/>
  <c r="BC177" i="45"/>
  <c r="BD177" i="45"/>
  <c r="BE177" i="45"/>
  <c r="L178" i="45"/>
  <c r="M178" i="45"/>
  <c r="N178" i="45"/>
  <c r="O178" i="45"/>
  <c r="P178" i="45"/>
  <c r="Q178" i="45"/>
  <c r="R178" i="45"/>
  <c r="S178" i="45"/>
  <c r="T178" i="45"/>
  <c r="U178" i="45"/>
  <c r="V178" i="45"/>
  <c r="W178" i="45"/>
  <c r="X178" i="45"/>
  <c r="Y178" i="45"/>
  <c r="Z178" i="45"/>
  <c r="AA178" i="45"/>
  <c r="AB178" i="45"/>
  <c r="AC178" i="45"/>
  <c r="AD178" i="45"/>
  <c r="AE178" i="45"/>
  <c r="AF178" i="45"/>
  <c r="AG178" i="45"/>
  <c r="AH178" i="45"/>
  <c r="AI178" i="45"/>
  <c r="AJ178" i="45"/>
  <c r="AK178" i="45"/>
  <c r="AL178" i="45"/>
  <c r="AM178" i="45"/>
  <c r="AN178" i="45"/>
  <c r="AO178" i="45"/>
  <c r="AP178" i="45"/>
  <c r="AQ178" i="45"/>
  <c r="AR178" i="45"/>
  <c r="AS178" i="45"/>
  <c r="AT178" i="45"/>
  <c r="AU178" i="45"/>
  <c r="AV178" i="45"/>
  <c r="AW178" i="45"/>
  <c r="AX178" i="45"/>
  <c r="AY178" i="45"/>
  <c r="AZ178" i="45"/>
  <c r="BA178" i="45"/>
  <c r="BB178" i="45"/>
  <c r="BC178" i="45"/>
  <c r="BD178" i="45"/>
  <c r="BE178" i="45"/>
  <c r="L179" i="45"/>
  <c r="M179" i="45"/>
  <c r="N179" i="45"/>
  <c r="O179" i="45"/>
  <c r="P179" i="45"/>
  <c r="Q179" i="45"/>
  <c r="R179" i="45"/>
  <c r="S179" i="45"/>
  <c r="T179" i="45"/>
  <c r="U179" i="45"/>
  <c r="V179" i="45"/>
  <c r="W179" i="45"/>
  <c r="X179" i="45"/>
  <c r="Y179" i="45"/>
  <c r="Z179" i="45"/>
  <c r="AA179" i="45"/>
  <c r="AB179" i="45"/>
  <c r="AC179" i="45"/>
  <c r="AD179" i="45"/>
  <c r="AE179" i="45"/>
  <c r="AF179" i="45"/>
  <c r="AG179" i="45"/>
  <c r="AH179" i="45"/>
  <c r="AI179" i="45"/>
  <c r="AJ179" i="45"/>
  <c r="AK179" i="45"/>
  <c r="AL179" i="45"/>
  <c r="AM179" i="45"/>
  <c r="AN179" i="45"/>
  <c r="AO179" i="45"/>
  <c r="AP179" i="45"/>
  <c r="AQ179" i="45"/>
  <c r="AR179" i="45"/>
  <c r="AS179" i="45"/>
  <c r="AT179" i="45"/>
  <c r="AU179" i="45"/>
  <c r="AV179" i="45"/>
  <c r="AW179" i="45"/>
  <c r="AX179" i="45"/>
  <c r="AY179" i="45"/>
  <c r="AZ179" i="45"/>
  <c r="BA179" i="45"/>
  <c r="BB179" i="45"/>
  <c r="BC179" i="45"/>
  <c r="BD179" i="45"/>
  <c r="BE179" i="45"/>
  <c r="L180" i="45"/>
  <c r="M180" i="45"/>
  <c r="N180" i="45"/>
  <c r="O180" i="45"/>
  <c r="P180" i="45"/>
  <c r="Q180" i="45"/>
  <c r="R180" i="45"/>
  <c r="S180" i="45"/>
  <c r="T180" i="45"/>
  <c r="U180" i="45"/>
  <c r="V180" i="45"/>
  <c r="W180" i="45"/>
  <c r="X180" i="45"/>
  <c r="Y180" i="45"/>
  <c r="Z180" i="45"/>
  <c r="AA180" i="45"/>
  <c r="AB180" i="45"/>
  <c r="AC180" i="45"/>
  <c r="AD180" i="45"/>
  <c r="AE180" i="45"/>
  <c r="AF180" i="45"/>
  <c r="AG180" i="45"/>
  <c r="AH180" i="45"/>
  <c r="AI180" i="45"/>
  <c r="AJ180" i="45"/>
  <c r="AK180" i="45"/>
  <c r="AL180" i="45"/>
  <c r="AM180" i="45"/>
  <c r="AN180" i="45"/>
  <c r="AO180" i="45"/>
  <c r="AP180" i="45"/>
  <c r="AQ180" i="45"/>
  <c r="AR180" i="45"/>
  <c r="AS180" i="45"/>
  <c r="AT180" i="45"/>
  <c r="AU180" i="45"/>
  <c r="AV180" i="45"/>
  <c r="AW180" i="45"/>
  <c r="AX180" i="45"/>
  <c r="AY180" i="45"/>
  <c r="AZ180" i="45"/>
  <c r="BA180" i="45"/>
  <c r="BB180" i="45"/>
  <c r="BC180" i="45"/>
  <c r="BD180" i="45"/>
  <c r="BE180" i="45"/>
  <c r="L181" i="45"/>
  <c r="M181" i="45"/>
  <c r="N181" i="45"/>
  <c r="O181" i="45"/>
  <c r="P181" i="45"/>
  <c r="Q181" i="45"/>
  <c r="R181" i="45"/>
  <c r="S181" i="45"/>
  <c r="T181" i="45"/>
  <c r="U181" i="45"/>
  <c r="V181" i="45"/>
  <c r="W181" i="45"/>
  <c r="X181" i="45"/>
  <c r="Y181" i="45"/>
  <c r="Z181" i="45"/>
  <c r="AA181" i="45"/>
  <c r="AB181" i="45"/>
  <c r="AC181" i="45"/>
  <c r="AD181" i="45"/>
  <c r="AE181" i="45"/>
  <c r="AF181" i="45"/>
  <c r="AG181" i="45"/>
  <c r="AH181" i="45"/>
  <c r="AI181" i="45"/>
  <c r="AJ181" i="45"/>
  <c r="AK181" i="45"/>
  <c r="AL181" i="45"/>
  <c r="AM181" i="45"/>
  <c r="AN181" i="45"/>
  <c r="AO181" i="45"/>
  <c r="AP181" i="45"/>
  <c r="AQ181" i="45"/>
  <c r="AR181" i="45"/>
  <c r="AS181" i="45"/>
  <c r="AT181" i="45"/>
  <c r="AU181" i="45"/>
  <c r="AV181" i="45"/>
  <c r="AW181" i="45"/>
  <c r="AX181" i="45"/>
  <c r="AY181" i="45"/>
  <c r="AZ181" i="45"/>
  <c r="BA181" i="45"/>
  <c r="BB181" i="45"/>
  <c r="BC181" i="45"/>
  <c r="BD181" i="45"/>
  <c r="BE181" i="45"/>
  <c r="L182" i="45"/>
  <c r="M182" i="45"/>
  <c r="N182" i="45"/>
  <c r="O182" i="45"/>
  <c r="P182" i="45"/>
  <c r="Q182" i="45"/>
  <c r="R182" i="45"/>
  <c r="S182" i="45"/>
  <c r="T182" i="45"/>
  <c r="U182" i="45"/>
  <c r="V182" i="45"/>
  <c r="W182" i="45"/>
  <c r="X182" i="45"/>
  <c r="Y182" i="45"/>
  <c r="Z182" i="45"/>
  <c r="AA182" i="45"/>
  <c r="AB182" i="45"/>
  <c r="AC182" i="45"/>
  <c r="AD182" i="45"/>
  <c r="AE182" i="45"/>
  <c r="AF182" i="45"/>
  <c r="AG182" i="45"/>
  <c r="AH182" i="45"/>
  <c r="AI182" i="45"/>
  <c r="AJ182" i="45"/>
  <c r="AK182" i="45"/>
  <c r="AL182" i="45"/>
  <c r="AM182" i="45"/>
  <c r="AN182" i="45"/>
  <c r="AO182" i="45"/>
  <c r="AP182" i="45"/>
  <c r="AQ182" i="45"/>
  <c r="AR182" i="45"/>
  <c r="AS182" i="45"/>
  <c r="AT182" i="45"/>
  <c r="AU182" i="45"/>
  <c r="AV182" i="45"/>
  <c r="AW182" i="45"/>
  <c r="AX182" i="45"/>
  <c r="AY182" i="45"/>
  <c r="AZ182" i="45"/>
  <c r="BA182" i="45"/>
  <c r="BB182" i="45"/>
  <c r="BC182" i="45"/>
  <c r="BD182" i="45"/>
  <c r="BE182" i="45"/>
  <c r="L183" i="45"/>
  <c r="M183" i="45"/>
  <c r="N183" i="45"/>
  <c r="O183" i="45"/>
  <c r="P183" i="45"/>
  <c r="Q183" i="45"/>
  <c r="R183" i="45"/>
  <c r="S183" i="45"/>
  <c r="T183" i="45"/>
  <c r="U183" i="45"/>
  <c r="V183" i="45"/>
  <c r="W183" i="45"/>
  <c r="X183" i="45"/>
  <c r="Y183" i="45"/>
  <c r="Z183" i="45"/>
  <c r="AA183" i="45"/>
  <c r="AB183" i="45"/>
  <c r="AC183" i="45"/>
  <c r="AD183" i="45"/>
  <c r="AE183" i="45"/>
  <c r="AF183" i="45"/>
  <c r="AG183" i="45"/>
  <c r="AH183" i="45"/>
  <c r="AI183" i="45"/>
  <c r="AJ183" i="45"/>
  <c r="AK183" i="45"/>
  <c r="AL183" i="45"/>
  <c r="AM183" i="45"/>
  <c r="AN183" i="45"/>
  <c r="AO183" i="45"/>
  <c r="AP183" i="45"/>
  <c r="AQ183" i="45"/>
  <c r="AR183" i="45"/>
  <c r="AS183" i="45"/>
  <c r="AT183" i="45"/>
  <c r="AU183" i="45"/>
  <c r="AV183" i="45"/>
  <c r="AW183" i="45"/>
  <c r="AX183" i="45"/>
  <c r="AY183" i="45"/>
  <c r="AZ183" i="45"/>
  <c r="BA183" i="45"/>
  <c r="BB183" i="45"/>
  <c r="BC183" i="45"/>
  <c r="BD183" i="45"/>
  <c r="BE183" i="45"/>
  <c r="L184" i="45"/>
  <c r="M184" i="45"/>
  <c r="N184" i="45"/>
  <c r="O184" i="45"/>
  <c r="P184" i="45"/>
  <c r="Q184" i="45"/>
  <c r="R184" i="45"/>
  <c r="S184" i="45"/>
  <c r="T184" i="45"/>
  <c r="U184" i="45"/>
  <c r="V184" i="45"/>
  <c r="W184" i="45"/>
  <c r="X184" i="45"/>
  <c r="Y184" i="45"/>
  <c r="Z184" i="45"/>
  <c r="AA184" i="45"/>
  <c r="AB184" i="45"/>
  <c r="AC184" i="45"/>
  <c r="AD184" i="45"/>
  <c r="AE184" i="45"/>
  <c r="AF184" i="45"/>
  <c r="AG184" i="45"/>
  <c r="AH184" i="45"/>
  <c r="AI184" i="45"/>
  <c r="AJ184" i="45"/>
  <c r="AK184" i="45"/>
  <c r="AL184" i="45"/>
  <c r="AM184" i="45"/>
  <c r="AN184" i="45"/>
  <c r="AO184" i="45"/>
  <c r="AP184" i="45"/>
  <c r="AQ184" i="45"/>
  <c r="AR184" i="45"/>
  <c r="AS184" i="45"/>
  <c r="AT184" i="45"/>
  <c r="AU184" i="45"/>
  <c r="AV184" i="45"/>
  <c r="AW184" i="45"/>
  <c r="AX184" i="45"/>
  <c r="AY184" i="45"/>
  <c r="AZ184" i="45"/>
  <c r="BA184" i="45"/>
  <c r="BB184" i="45"/>
  <c r="BC184" i="45"/>
  <c r="BD184" i="45"/>
  <c r="BE184" i="45"/>
  <c r="L185" i="45"/>
  <c r="M185" i="45"/>
  <c r="N185" i="45"/>
  <c r="O185" i="45"/>
  <c r="P185" i="45"/>
  <c r="Q185" i="45"/>
  <c r="R185" i="45"/>
  <c r="S185" i="45"/>
  <c r="T185" i="45"/>
  <c r="U185" i="45"/>
  <c r="V185" i="45"/>
  <c r="W185" i="45"/>
  <c r="X185" i="45"/>
  <c r="Y185" i="45"/>
  <c r="Z185" i="45"/>
  <c r="AA185" i="45"/>
  <c r="AB185" i="45"/>
  <c r="AC185" i="45"/>
  <c r="AD185" i="45"/>
  <c r="AE185" i="45"/>
  <c r="AF185" i="45"/>
  <c r="AG185" i="45"/>
  <c r="AH185" i="45"/>
  <c r="AI185" i="45"/>
  <c r="AJ185" i="45"/>
  <c r="AK185" i="45"/>
  <c r="AL185" i="45"/>
  <c r="AM185" i="45"/>
  <c r="AN185" i="45"/>
  <c r="AO185" i="45"/>
  <c r="AP185" i="45"/>
  <c r="AQ185" i="45"/>
  <c r="AR185" i="45"/>
  <c r="AS185" i="45"/>
  <c r="AT185" i="45"/>
  <c r="AU185" i="45"/>
  <c r="AV185" i="45"/>
  <c r="AW185" i="45"/>
  <c r="AX185" i="45"/>
  <c r="AY185" i="45"/>
  <c r="AZ185" i="45"/>
  <c r="BA185" i="45"/>
  <c r="BB185" i="45"/>
  <c r="BC185" i="45"/>
  <c r="BD185" i="45"/>
  <c r="BE185" i="45"/>
  <c r="L186" i="45"/>
  <c r="M186" i="45"/>
  <c r="N186" i="45"/>
  <c r="O186" i="45"/>
  <c r="P186" i="45"/>
  <c r="Q186" i="45"/>
  <c r="R186" i="45"/>
  <c r="S186" i="45"/>
  <c r="T186" i="45"/>
  <c r="U186" i="45"/>
  <c r="V186" i="45"/>
  <c r="W186" i="45"/>
  <c r="X186" i="45"/>
  <c r="Y186" i="45"/>
  <c r="Z186" i="45"/>
  <c r="AA186" i="45"/>
  <c r="AB186" i="45"/>
  <c r="AC186" i="45"/>
  <c r="AD186" i="45"/>
  <c r="AE186" i="45"/>
  <c r="AF186" i="45"/>
  <c r="AG186" i="45"/>
  <c r="AH186" i="45"/>
  <c r="AI186" i="45"/>
  <c r="AJ186" i="45"/>
  <c r="AK186" i="45"/>
  <c r="AL186" i="45"/>
  <c r="AM186" i="45"/>
  <c r="AN186" i="45"/>
  <c r="AO186" i="45"/>
  <c r="AP186" i="45"/>
  <c r="AQ186" i="45"/>
  <c r="AR186" i="45"/>
  <c r="AS186" i="45"/>
  <c r="AT186" i="45"/>
  <c r="AU186" i="45"/>
  <c r="AV186" i="45"/>
  <c r="AW186" i="45"/>
  <c r="AX186" i="45"/>
  <c r="AY186" i="45"/>
  <c r="AZ186" i="45"/>
  <c r="BA186" i="45"/>
  <c r="BB186" i="45"/>
  <c r="BC186" i="45"/>
  <c r="BD186" i="45"/>
  <c r="BE186" i="45"/>
  <c r="L187" i="45"/>
  <c r="M187" i="45"/>
  <c r="N187" i="45"/>
  <c r="O187" i="45"/>
  <c r="P187" i="45"/>
  <c r="Q187" i="45"/>
  <c r="R187" i="45"/>
  <c r="S187" i="45"/>
  <c r="T187" i="45"/>
  <c r="U187" i="45"/>
  <c r="V187" i="45"/>
  <c r="W187" i="45"/>
  <c r="X187" i="45"/>
  <c r="Y187" i="45"/>
  <c r="Z187" i="45"/>
  <c r="AA187" i="45"/>
  <c r="AB187" i="45"/>
  <c r="AC187" i="45"/>
  <c r="AD187" i="45"/>
  <c r="AE187" i="45"/>
  <c r="AF187" i="45"/>
  <c r="AG187" i="45"/>
  <c r="AH187" i="45"/>
  <c r="AI187" i="45"/>
  <c r="AJ187" i="45"/>
  <c r="AK187" i="45"/>
  <c r="AL187" i="45"/>
  <c r="AM187" i="45"/>
  <c r="AN187" i="45"/>
  <c r="AO187" i="45"/>
  <c r="AP187" i="45"/>
  <c r="AQ187" i="45"/>
  <c r="AR187" i="45"/>
  <c r="AS187" i="45"/>
  <c r="AT187" i="45"/>
  <c r="AU187" i="45"/>
  <c r="AV187" i="45"/>
  <c r="AW187" i="45"/>
  <c r="AX187" i="45"/>
  <c r="AY187" i="45"/>
  <c r="AZ187" i="45"/>
  <c r="BA187" i="45"/>
  <c r="BB187" i="45"/>
  <c r="BC187" i="45"/>
  <c r="BD187" i="45"/>
  <c r="BE187" i="45"/>
  <c r="L188" i="45"/>
  <c r="M188" i="45"/>
  <c r="N188" i="45"/>
  <c r="O188" i="45"/>
  <c r="P188" i="45"/>
  <c r="Q188" i="45"/>
  <c r="R188" i="45"/>
  <c r="S188" i="45"/>
  <c r="T188" i="45"/>
  <c r="U188" i="45"/>
  <c r="V188" i="45"/>
  <c r="W188" i="45"/>
  <c r="X188" i="45"/>
  <c r="Y188" i="45"/>
  <c r="Z188" i="45"/>
  <c r="AA188" i="45"/>
  <c r="AB188" i="45"/>
  <c r="AC188" i="45"/>
  <c r="AD188" i="45"/>
  <c r="AE188" i="45"/>
  <c r="AF188" i="45"/>
  <c r="AG188" i="45"/>
  <c r="AH188" i="45"/>
  <c r="AI188" i="45"/>
  <c r="AJ188" i="45"/>
  <c r="AK188" i="45"/>
  <c r="AL188" i="45"/>
  <c r="AM188" i="45"/>
  <c r="AN188" i="45"/>
  <c r="AO188" i="45"/>
  <c r="AP188" i="45"/>
  <c r="AQ188" i="45"/>
  <c r="AR188" i="45"/>
  <c r="AS188" i="45"/>
  <c r="AT188" i="45"/>
  <c r="AU188" i="45"/>
  <c r="AV188" i="45"/>
  <c r="AW188" i="45"/>
  <c r="AX188" i="45"/>
  <c r="AY188" i="45"/>
  <c r="AZ188" i="45"/>
  <c r="BA188" i="45"/>
  <c r="BB188" i="45"/>
  <c r="BC188" i="45"/>
  <c r="BD188" i="45"/>
  <c r="BE188" i="45"/>
  <c r="L189" i="45"/>
  <c r="M189" i="45"/>
  <c r="N189" i="45"/>
  <c r="O189" i="45"/>
  <c r="P189" i="45"/>
  <c r="Q189" i="45"/>
  <c r="R189" i="45"/>
  <c r="S189" i="45"/>
  <c r="T189" i="45"/>
  <c r="U189" i="45"/>
  <c r="V189" i="45"/>
  <c r="W189" i="45"/>
  <c r="X189" i="45"/>
  <c r="Y189" i="45"/>
  <c r="Z189" i="45"/>
  <c r="AA189" i="45"/>
  <c r="AB189" i="45"/>
  <c r="AC189" i="45"/>
  <c r="AD189" i="45"/>
  <c r="AE189" i="45"/>
  <c r="AF189" i="45"/>
  <c r="AG189" i="45"/>
  <c r="AH189" i="45"/>
  <c r="AI189" i="45"/>
  <c r="AJ189" i="45"/>
  <c r="AK189" i="45"/>
  <c r="AL189" i="45"/>
  <c r="AM189" i="45"/>
  <c r="AN189" i="45"/>
  <c r="AO189" i="45"/>
  <c r="AP189" i="45"/>
  <c r="AQ189" i="45"/>
  <c r="AR189" i="45"/>
  <c r="AS189" i="45"/>
  <c r="AT189" i="45"/>
  <c r="AU189" i="45"/>
  <c r="AV189" i="45"/>
  <c r="AW189" i="45"/>
  <c r="AX189" i="45"/>
  <c r="AY189" i="45"/>
  <c r="AZ189" i="45"/>
  <c r="BA189" i="45"/>
  <c r="BB189" i="45"/>
  <c r="BC189" i="45"/>
  <c r="BD189" i="45"/>
  <c r="BE189" i="45"/>
  <c r="L190" i="45"/>
  <c r="M190" i="45"/>
  <c r="N190" i="45"/>
  <c r="O190" i="45"/>
  <c r="P190" i="45"/>
  <c r="Q190" i="45"/>
  <c r="R190" i="45"/>
  <c r="S190" i="45"/>
  <c r="T190" i="45"/>
  <c r="U190" i="45"/>
  <c r="V190" i="45"/>
  <c r="W190" i="45"/>
  <c r="X190" i="45"/>
  <c r="Y190" i="45"/>
  <c r="Z190" i="45"/>
  <c r="AA190" i="45"/>
  <c r="AB190" i="45"/>
  <c r="AC190" i="45"/>
  <c r="AD190" i="45"/>
  <c r="AE190" i="45"/>
  <c r="AF190" i="45"/>
  <c r="AG190" i="45"/>
  <c r="AH190" i="45"/>
  <c r="AI190" i="45"/>
  <c r="AJ190" i="45"/>
  <c r="AK190" i="45"/>
  <c r="AL190" i="45"/>
  <c r="AM190" i="45"/>
  <c r="AN190" i="45"/>
  <c r="AO190" i="45"/>
  <c r="AP190" i="45"/>
  <c r="AQ190" i="45"/>
  <c r="AR190" i="45"/>
  <c r="AS190" i="45"/>
  <c r="AT190" i="45"/>
  <c r="AU190" i="45"/>
  <c r="AV190" i="45"/>
  <c r="AW190" i="45"/>
  <c r="AX190" i="45"/>
  <c r="AY190" i="45"/>
  <c r="AZ190" i="45"/>
  <c r="BA190" i="45"/>
  <c r="BB190" i="45"/>
  <c r="BC190" i="45"/>
  <c r="BD190" i="45"/>
  <c r="BE190" i="45"/>
  <c r="L191" i="45"/>
  <c r="M191" i="45"/>
  <c r="N191" i="45"/>
  <c r="O191" i="45"/>
  <c r="P191" i="45"/>
  <c r="Q191" i="45"/>
  <c r="R191" i="45"/>
  <c r="S191" i="45"/>
  <c r="T191" i="45"/>
  <c r="U191" i="45"/>
  <c r="V191" i="45"/>
  <c r="W191" i="45"/>
  <c r="X191" i="45"/>
  <c r="Y191" i="45"/>
  <c r="Z191" i="45"/>
  <c r="AA191" i="45"/>
  <c r="AB191" i="45"/>
  <c r="AC191" i="45"/>
  <c r="AD191" i="45"/>
  <c r="AE191" i="45"/>
  <c r="AF191" i="45"/>
  <c r="AG191" i="45"/>
  <c r="AH191" i="45"/>
  <c r="AI191" i="45"/>
  <c r="AJ191" i="45"/>
  <c r="AK191" i="45"/>
  <c r="AL191" i="45"/>
  <c r="AM191" i="45"/>
  <c r="AN191" i="45"/>
  <c r="AO191" i="45"/>
  <c r="AP191" i="45"/>
  <c r="AQ191" i="45"/>
  <c r="AR191" i="45"/>
  <c r="AS191" i="45"/>
  <c r="AT191" i="45"/>
  <c r="AU191" i="45"/>
  <c r="AV191" i="45"/>
  <c r="AW191" i="45"/>
  <c r="AX191" i="45"/>
  <c r="AY191" i="45"/>
  <c r="AZ191" i="45"/>
  <c r="BA191" i="45"/>
  <c r="BB191" i="45"/>
  <c r="BC191" i="45"/>
  <c r="BD191" i="45"/>
  <c r="BE191" i="45"/>
  <c r="L192" i="45"/>
  <c r="M192" i="45"/>
  <c r="N192" i="45"/>
  <c r="O192" i="45"/>
  <c r="P192" i="45"/>
  <c r="Q192" i="45"/>
  <c r="R192" i="45"/>
  <c r="S192" i="45"/>
  <c r="T192" i="45"/>
  <c r="U192" i="45"/>
  <c r="V192" i="45"/>
  <c r="W192" i="45"/>
  <c r="X192" i="45"/>
  <c r="Y192" i="45"/>
  <c r="Z192" i="45"/>
  <c r="AA192" i="45"/>
  <c r="AB192" i="45"/>
  <c r="AC192" i="45"/>
  <c r="AD192" i="45"/>
  <c r="AE192" i="45"/>
  <c r="AF192" i="45"/>
  <c r="AG192" i="45"/>
  <c r="AH192" i="45"/>
  <c r="AI192" i="45"/>
  <c r="AJ192" i="45"/>
  <c r="AK192" i="45"/>
  <c r="AL192" i="45"/>
  <c r="AM192" i="45"/>
  <c r="AN192" i="45"/>
  <c r="AO192" i="45"/>
  <c r="AP192" i="45"/>
  <c r="AQ192" i="45"/>
  <c r="AR192" i="45"/>
  <c r="AS192" i="45"/>
  <c r="AT192" i="45"/>
  <c r="AU192" i="45"/>
  <c r="AV192" i="45"/>
  <c r="AW192" i="45"/>
  <c r="AX192" i="45"/>
  <c r="AY192" i="45"/>
  <c r="AZ192" i="45"/>
  <c r="BA192" i="45"/>
  <c r="BB192" i="45"/>
  <c r="BC192" i="45"/>
  <c r="BD192" i="45"/>
  <c r="BE192" i="45"/>
  <c r="L193" i="45"/>
  <c r="M193" i="45"/>
  <c r="N193" i="45"/>
  <c r="O193" i="45"/>
  <c r="P193" i="45"/>
  <c r="Q193" i="45"/>
  <c r="R193" i="45"/>
  <c r="S193" i="45"/>
  <c r="T193" i="45"/>
  <c r="U193" i="45"/>
  <c r="V193" i="45"/>
  <c r="W193" i="45"/>
  <c r="X193" i="45"/>
  <c r="Y193" i="45"/>
  <c r="Z193" i="45"/>
  <c r="AA193" i="45"/>
  <c r="AB193" i="45"/>
  <c r="AC193" i="45"/>
  <c r="AD193" i="45"/>
  <c r="AE193" i="45"/>
  <c r="AF193" i="45"/>
  <c r="AG193" i="45"/>
  <c r="AH193" i="45"/>
  <c r="AI193" i="45"/>
  <c r="AJ193" i="45"/>
  <c r="AK193" i="45"/>
  <c r="AL193" i="45"/>
  <c r="AM193" i="45"/>
  <c r="AN193" i="45"/>
  <c r="AO193" i="45"/>
  <c r="AP193" i="45"/>
  <c r="AQ193" i="45"/>
  <c r="AR193" i="45"/>
  <c r="AS193" i="45"/>
  <c r="AT193" i="45"/>
  <c r="AU193" i="45"/>
  <c r="AV193" i="45"/>
  <c r="AW193" i="45"/>
  <c r="AX193" i="45"/>
  <c r="AY193" i="45"/>
  <c r="AZ193" i="45"/>
  <c r="BA193" i="45"/>
  <c r="BB193" i="45"/>
  <c r="BC193" i="45"/>
  <c r="BD193" i="45"/>
  <c r="BE193" i="45"/>
  <c r="L194" i="45"/>
  <c r="M194" i="45"/>
  <c r="N194" i="45"/>
  <c r="O194" i="45"/>
  <c r="P194" i="45"/>
  <c r="Q194" i="45"/>
  <c r="R194" i="45"/>
  <c r="S194" i="45"/>
  <c r="T194" i="45"/>
  <c r="U194" i="45"/>
  <c r="V194" i="45"/>
  <c r="W194" i="45"/>
  <c r="X194" i="45"/>
  <c r="Y194" i="45"/>
  <c r="Z194" i="45"/>
  <c r="AA194" i="45"/>
  <c r="AB194" i="45"/>
  <c r="AC194" i="45"/>
  <c r="AD194" i="45"/>
  <c r="AE194" i="45"/>
  <c r="AF194" i="45"/>
  <c r="AG194" i="45"/>
  <c r="AH194" i="45"/>
  <c r="AI194" i="45"/>
  <c r="AJ194" i="45"/>
  <c r="AK194" i="45"/>
  <c r="AL194" i="45"/>
  <c r="AM194" i="45"/>
  <c r="AN194" i="45"/>
  <c r="AO194" i="45"/>
  <c r="AP194" i="45"/>
  <c r="AQ194" i="45"/>
  <c r="AR194" i="45"/>
  <c r="AS194" i="45"/>
  <c r="AT194" i="45"/>
  <c r="AU194" i="45"/>
  <c r="AV194" i="45"/>
  <c r="AW194" i="45"/>
  <c r="AX194" i="45"/>
  <c r="AY194" i="45"/>
  <c r="AZ194" i="45"/>
  <c r="BA194" i="45"/>
  <c r="BB194" i="45"/>
  <c r="BC194" i="45"/>
  <c r="BD194" i="45"/>
  <c r="BE194" i="45"/>
  <c r="L195" i="45"/>
  <c r="M195" i="45"/>
  <c r="N195" i="45"/>
  <c r="O195" i="45"/>
  <c r="P195" i="45"/>
  <c r="Q195" i="45"/>
  <c r="R195" i="45"/>
  <c r="S195" i="45"/>
  <c r="T195" i="45"/>
  <c r="U195" i="45"/>
  <c r="V195" i="45"/>
  <c r="W195" i="45"/>
  <c r="X195" i="45"/>
  <c r="Y195" i="45"/>
  <c r="Z195" i="45"/>
  <c r="AA195" i="45"/>
  <c r="AB195" i="45"/>
  <c r="AC195" i="45"/>
  <c r="AD195" i="45"/>
  <c r="AE195" i="45"/>
  <c r="AF195" i="45"/>
  <c r="AG195" i="45"/>
  <c r="AH195" i="45"/>
  <c r="AI195" i="45"/>
  <c r="AJ195" i="45"/>
  <c r="AK195" i="45"/>
  <c r="AL195" i="45"/>
  <c r="AM195" i="45"/>
  <c r="AN195" i="45"/>
  <c r="AO195" i="45"/>
  <c r="AP195" i="45"/>
  <c r="AQ195" i="45"/>
  <c r="AR195" i="45"/>
  <c r="AS195" i="45"/>
  <c r="AT195" i="45"/>
  <c r="AU195" i="45"/>
  <c r="AV195" i="45"/>
  <c r="AW195" i="45"/>
  <c r="AX195" i="45"/>
  <c r="AY195" i="45"/>
  <c r="AZ195" i="45"/>
  <c r="BA195" i="45"/>
  <c r="BB195" i="45"/>
  <c r="BC195" i="45"/>
  <c r="BD195" i="45"/>
  <c r="BE195" i="45"/>
  <c r="L196" i="45"/>
  <c r="M196" i="45"/>
  <c r="N196" i="45"/>
  <c r="O196" i="45"/>
  <c r="P196" i="45"/>
  <c r="Q196" i="45"/>
  <c r="R196" i="45"/>
  <c r="S196" i="45"/>
  <c r="T196" i="45"/>
  <c r="U196" i="45"/>
  <c r="V196" i="45"/>
  <c r="W196" i="45"/>
  <c r="X196" i="45"/>
  <c r="Y196" i="45"/>
  <c r="Z196" i="45"/>
  <c r="AA196" i="45"/>
  <c r="AB196" i="45"/>
  <c r="AC196" i="45"/>
  <c r="AD196" i="45"/>
  <c r="AE196" i="45"/>
  <c r="AF196" i="45"/>
  <c r="AG196" i="45"/>
  <c r="AH196" i="45"/>
  <c r="AI196" i="45"/>
  <c r="AJ196" i="45"/>
  <c r="AK196" i="45"/>
  <c r="AL196" i="45"/>
  <c r="AM196" i="45"/>
  <c r="AN196" i="45"/>
  <c r="AO196" i="45"/>
  <c r="AP196" i="45"/>
  <c r="AQ196" i="45"/>
  <c r="AR196" i="45"/>
  <c r="AS196" i="45"/>
  <c r="AT196" i="45"/>
  <c r="AU196" i="45"/>
  <c r="AV196" i="45"/>
  <c r="AW196" i="45"/>
  <c r="AX196" i="45"/>
  <c r="AY196" i="45"/>
  <c r="AZ196" i="45"/>
  <c r="BA196" i="45"/>
  <c r="BB196" i="45"/>
  <c r="BC196" i="45"/>
  <c r="BD196" i="45"/>
  <c r="BE196" i="45"/>
  <c r="L197" i="45"/>
  <c r="M197" i="45"/>
  <c r="N197" i="45"/>
  <c r="O197" i="45"/>
  <c r="P197" i="45"/>
  <c r="Q197" i="45"/>
  <c r="R197" i="45"/>
  <c r="S197" i="45"/>
  <c r="T197" i="45"/>
  <c r="U197" i="45"/>
  <c r="V197" i="45"/>
  <c r="W197" i="45"/>
  <c r="X197" i="45"/>
  <c r="Y197" i="45"/>
  <c r="Z197" i="45"/>
  <c r="AA197" i="45"/>
  <c r="AB197" i="45"/>
  <c r="AC197" i="45"/>
  <c r="AD197" i="45"/>
  <c r="AE197" i="45"/>
  <c r="AF197" i="45"/>
  <c r="AG197" i="45"/>
  <c r="AH197" i="45"/>
  <c r="AI197" i="45"/>
  <c r="AJ197" i="45"/>
  <c r="AK197" i="45"/>
  <c r="AL197" i="45"/>
  <c r="AM197" i="45"/>
  <c r="AN197" i="45"/>
  <c r="AO197" i="45"/>
  <c r="AP197" i="45"/>
  <c r="AQ197" i="45"/>
  <c r="AR197" i="45"/>
  <c r="AS197" i="45"/>
  <c r="AT197" i="45"/>
  <c r="AU197" i="45"/>
  <c r="AV197" i="45"/>
  <c r="AW197" i="45"/>
  <c r="AX197" i="45"/>
  <c r="AY197" i="45"/>
  <c r="AZ197" i="45"/>
  <c r="BA197" i="45"/>
  <c r="BB197" i="45"/>
  <c r="BC197" i="45"/>
  <c r="BD197" i="45"/>
  <c r="BE197" i="45"/>
  <c r="L198" i="45"/>
  <c r="M198" i="45"/>
  <c r="N198" i="45"/>
  <c r="O198" i="45"/>
  <c r="P198" i="45"/>
  <c r="Q198" i="45"/>
  <c r="R198" i="45"/>
  <c r="S198" i="45"/>
  <c r="T198" i="45"/>
  <c r="U198" i="45"/>
  <c r="V198" i="45"/>
  <c r="W198" i="45"/>
  <c r="X198" i="45"/>
  <c r="Y198" i="45"/>
  <c r="Z198" i="45"/>
  <c r="AA198" i="45"/>
  <c r="AB198" i="45"/>
  <c r="AC198" i="45"/>
  <c r="AD198" i="45"/>
  <c r="AE198" i="45"/>
  <c r="AF198" i="45"/>
  <c r="AG198" i="45"/>
  <c r="AH198" i="45"/>
  <c r="AI198" i="45"/>
  <c r="AJ198" i="45"/>
  <c r="AK198" i="45"/>
  <c r="AL198" i="45"/>
  <c r="AM198" i="45"/>
  <c r="AN198" i="45"/>
  <c r="AO198" i="45"/>
  <c r="AP198" i="45"/>
  <c r="AQ198" i="45"/>
  <c r="AR198" i="45"/>
  <c r="AS198" i="45"/>
  <c r="AT198" i="45"/>
  <c r="AU198" i="45"/>
  <c r="AV198" i="45"/>
  <c r="AW198" i="45"/>
  <c r="AX198" i="45"/>
  <c r="AY198" i="45"/>
  <c r="AZ198" i="45"/>
  <c r="BA198" i="45"/>
  <c r="BB198" i="45"/>
  <c r="BC198" i="45"/>
  <c r="BD198" i="45"/>
  <c r="BE198" i="45"/>
  <c r="L199" i="45"/>
  <c r="M199" i="45"/>
  <c r="N199" i="45"/>
  <c r="O199" i="45"/>
  <c r="P199" i="45"/>
  <c r="Q199" i="45"/>
  <c r="R199" i="45"/>
  <c r="S199" i="45"/>
  <c r="T199" i="45"/>
  <c r="U199" i="45"/>
  <c r="V199" i="45"/>
  <c r="W199" i="45"/>
  <c r="X199" i="45"/>
  <c r="Y199" i="45"/>
  <c r="Z199" i="45"/>
  <c r="AA199" i="45"/>
  <c r="AB199" i="45"/>
  <c r="AC199" i="45"/>
  <c r="AD199" i="45"/>
  <c r="AE199" i="45"/>
  <c r="AF199" i="45"/>
  <c r="AG199" i="45"/>
  <c r="AH199" i="45"/>
  <c r="AI199" i="45"/>
  <c r="AJ199" i="45"/>
  <c r="AK199" i="45"/>
  <c r="AL199" i="45"/>
  <c r="AM199" i="45"/>
  <c r="AN199" i="45"/>
  <c r="AO199" i="45"/>
  <c r="AP199" i="45"/>
  <c r="AQ199" i="45"/>
  <c r="AR199" i="45"/>
  <c r="AS199" i="45"/>
  <c r="AT199" i="45"/>
  <c r="AU199" i="45"/>
  <c r="AV199" i="45"/>
  <c r="AW199" i="45"/>
  <c r="AX199" i="45"/>
  <c r="AY199" i="45"/>
  <c r="AZ199" i="45"/>
  <c r="BA199" i="45"/>
  <c r="BB199" i="45"/>
  <c r="BC199" i="45"/>
  <c r="BD199" i="45"/>
  <c r="BE199" i="45"/>
  <c r="L200" i="45"/>
  <c r="M200" i="45"/>
  <c r="N200" i="45"/>
  <c r="O200" i="45"/>
  <c r="P200" i="45"/>
  <c r="Q200" i="45"/>
  <c r="R200" i="45"/>
  <c r="S200" i="45"/>
  <c r="T200" i="45"/>
  <c r="U200" i="45"/>
  <c r="V200" i="45"/>
  <c r="W200" i="45"/>
  <c r="X200" i="45"/>
  <c r="Y200" i="45"/>
  <c r="Z200" i="45"/>
  <c r="AA200" i="45"/>
  <c r="AB200" i="45"/>
  <c r="AC200" i="45"/>
  <c r="AD200" i="45"/>
  <c r="AE200" i="45"/>
  <c r="AF200" i="45"/>
  <c r="AG200" i="45"/>
  <c r="AH200" i="45"/>
  <c r="AI200" i="45"/>
  <c r="AJ200" i="45"/>
  <c r="AK200" i="45"/>
  <c r="AL200" i="45"/>
  <c r="AM200" i="45"/>
  <c r="AN200" i="45"/>
  <c r="AO200" i="45"/>
  <c r="AP200" i="45"/>
  <c r="AQ200" i="45"/>
  <c r="AR200" i="45"/>
  <c r="AS200" i="45"/>
  <c r="AT200" i="45"/>
  <c r="AU200" i="45"/>
  <c r="AV200" i="45"/>
  <c r="AW200" i="45"/>
  <c r="AX200" i="45"/>
  <c r="AY200" i="45"/>
  <c r="AZ200" i="45"/>
  <c r="BA200" i="45"/>
  <c r="BB200" i="45"/>
  <c r="BC200" i="45"/>
  <c r="BD200" i="45"/>
  <c r="BE200" i="45"/>
  <c r="L201" i="45"/>
  <c r="M201" i="45"/>
  <c r="N201" i="45"/>
  <c r="O201" i="45"/>
  <c r="P201" i="45"/>
  <c r="Q201" i="45"/>
  <c r="R201" i="45"/>
  <c r="S201" i="45"/>
  <c r="T201" i="45"/>
  <c r="U201" i="45"/>
  <c r="V201" i="45"/>
  <c r="W201" i="45"/>
  <c r="X201" i="45"/>
  <c r="Y201" i="45"/>
  <c r="Z201" i="45"/>
  <c r="AA201" i="45"/>
  <c r="AB201" i="45"/>
  <c r="AC201" i="45"/>
  <c r="AD201" i="45"/>
  <c r="AE201" i="45"/>
  <c r="AF201" i="45"/>
  <c r="AG201" i="45"/>
  <c r="AH201" i="45"/>
  <c r="AI201" i="45"/>
  <c r="AJ201" i="45"/>
  <c r="AK201" i="45"/>
  <c r="AL201" i="45"/>
  <c r="AM201" i="45"/>
  <c r="AN201" i="45"/>
  <c r="AO201" i="45"/>
  <c r="AP201" i="45"/>
  <c r="AQ201" i="45"/>
  <c r="AR201" i="45"/>
  <c r="AS201" i="45"/>
  <c r="AT201" i="45"/>
  <c r="AU201" i="45"/>
  <c r="AV201" i="45"/>
  <c r="AW201" i="45"/>
  <c r="AX201" i="45"/>
  <c r="AY201" i="45"/>
  <c r="AZ201" i="45"/>
  <c r="BA201" i="45"/>
  <c r="BB201" i="45"/>
  <c r="BC201" i="45"/>
  <c r="BD201" i="45"/>
  <c r="BE201" i="45"/>
  <c r="L202" i="45"/>
  <c r="M202" i="45"/>
  <c r="N202" i="45"/>
  <c r="O202" i="45"/>
  <c r="P202" i="45"/>
  <c r="Q202" i="45"/>
  <c r="R202" i="45"/>
  <c r="S202" i="45"/>
  <c r="T202" i="45"/>
  <c r="U202" i="45"/>
  <c r="V202" i="45"/>
  <c r="W202" i="45"/>
  <c r="X202" i="45"/>
  <c r="Y202" i="45"/>
  <c r="Z202" i="45"/>
  <c r="AA202" i="45"/>
  <c r="AB202" i="45"/>
  <c r="AC202" i="45"/>
  <c r="AD202" i="45"/>
  <c r="AE202" i="45"/>
  <c r="AF202" i="45"/>
  <c r="AG202" i="45"/>
  <c r="AH202" i="45"/>
  <c r="AI202" i="45"/>
  <c r="AJ202" i="45"/>
  <c r="AK202" i="45"/>
  <c r="AL202" i="45"/>
  <c r="AM202" i="45"/>
  <c r="AN202" i="45"/>
  <c r="AO202" i="45"/>
  <c r="AP202" i="45"/>
  <c r="AQ202" i="45"/>
  <c r="AR202" i="45"/>
  <c r="AS202" i="45"/>
  <c r="AT202" i="45"/>
  <c r="AU202" i="45"/>
  <c r="AV202" i="45"/>
  <c r="AW202" i="45"/>
  <c r="AX202" i="45"/>
  <c r="AY202" i="45"/>
  <c r="AZ202" i="45"/>
  <c r="BA202" i="45"/>
  <c r="BB202" i="45"/>
  <c r="BC202" i="45"/>
  <c r="BD202" i="45"/>
  <c r="BE202" i="45"/>
  <c r="L203" i="45"/>
  <c r="M203" i="45"/>
  <c r="N203" i="45"/>
  <c r="O203" i="45"/>
  <c r="P203" i="45"/>
  <c r="Q203" i="45"/>
  <c r="R203" i="45"/>
  <c r="S203" i="45"/>
  <c r="T203" i="45"/>
  <c r="U203" i="45"/>
  <c r="V203" i="45"/>
  <c r="W203" i="45"/>
  <c r="X203" i="45"/>
  <c r="Y203" i="45"/>
  <c r="Z203" i="45"/>
  <c r="AA203" i="45"/>
  <c r="AB203" i="45"/>
  <c r="AC203" i="45"/>
  <c r="AD203" i="45"/>
  <c r="AE203" i="45"/>
  <c r="AF203" i="45"/>
  <c r="AG203" i="45"/>
  <c r="AH203" i="45"/>
  <c r="AI203" i="45"/>
  <c r="AJ203" i="45"/>
  <c r="AK203" i="45"/>
  <c r="AL203" i="45"/>
  <c r="AM203" i="45"/>
  <c r="AN203" i="45"/>
  <c r="AO203" i="45"/>
  <c r="AP203" i="45"/>
  <c r="AQ203" i="45"/>
  <c r="AR203" i="45"/>
  <c r="AS203" i="45"/>
  <c r="AT203" i="45"/>
  <c r="AU203" i="45"/>
  <c r="AV203" i="45"/>
  <c r="AW203" i="45"/>
  <c r="AX203" i="45"/>
  <c r="AY203" i="45"/>
  <c r="AZ203" i="45"/>
  <c r="BA203" i="45"/>
  <c r="BB203" i="45"/>
  <c r="BC203" i="45"/>
  <c r="BD203" i="45"/>
  <c r="BE203" i="45"/>
  <c r="L204" i="45"/>
  <c r="M204" i="45"/>
  <c r="N204" i="45"/>
  <c r="O204" i="45"/>
  <c r="P204" i="45"/>
  <c r="Q204" i="45"/>
  <c r="R204" i="45"/>
  <c r="S204" i="45"/>
  <c r="T204" i="45"/>
  <c r="U204" i="45"/>
  <c r="V204" i="45"/>
  <c r="W204" i="45"/>
  <c r="X204" i="45"/>
  <c r="Y204" i="45"/>
  <c r="Z204" i="45"/>
  <c r="AA204" i="45"/>
  <c r="AB204" i="45"/>
  <c r="AC204" i="45"/>
  <c r="AD204" i="45"/>
  <c r="AE204" i="45"/>
  <c r="AF204" i="45"/>
  <c r="AG204" i="45"/>
  <c r="AH204" i="45"/>
  <c r="AI204" i="45"/>
  <c r="AJ204" i="45"/>
  <c r="AK204" i="45"/>
  <c r="AL204" i="45"/>
  <c r="AM204" i="45"/>
  <c r="AN204" i="45"/>
  <c r="AO204" i="45"/>
  <c r="AP204" i="45"/>
  <c r="AQ204" i="45"/>
  <c r="AR204" i="45"/>
  <c r="AS204" i="45"/>
  <c r="AT204" i="45"/>
  <c r="AU204" i="45"/>
  <c r="AV204" i="45"/>
  <c r="AW204" i="45"/>
  <c r="AX204" i="45"/>
  <c r="AY204" i="45"/>
  <c r="AZ204" i="45"/>
  <c r="BA204" i="45"/>
  <c r="BB204" i="45"/>
  <c r="BC204" i="45"/>
  <c r="BD204" i="45"/>
  <c r="BE204" i="45"/>
  <c r="L205" i="45"/>
  <c r="M205" i="45"/>
  <c r="N205" i="45"/>
  <c r="O205" i="45"/>
  <c r="P205" i="45"/>
  <c r="Q205" i="45"/>
  <c r="R205" i="45"/>
  <c r="S205" i="45"/>
  <c r="T205" i="45"/>
  <c r="U205" i="45"/>
  <c r="V205" i="45"/>
  <c r="W205" i="45"/>
  <c r="X205" i="45"/>
  <c r="Y205" i="45"/>
  <c r="Z205" i="45"/>
  <c r="AA205" i="45"/>
  <c r="AB205" i="45"/>
  <c r="AC205" i="45"/>
  <c r="AD205" i="45"/>
  <c r="AE205" i="45"/>
  <c r="AF205" i="45"/>
  <c r="AG205" i="45"/>
  <c r="AH205" i="45"/>
  <c r="AI205" i="45"/>
  <c r="AJ205" i="45"/>
  <c r="AK205" i="45"/>
  <c r="AL205" i="45"/>
  <c r="AM205" i="45"/>
  <c r="AN205" i="45"/>
  <c r="AO205" i="45"/>
  <c r="AP205" i="45"/>
  <c r="AQ205" i="45"/>
  <c r="AR205" i="45"/>
  <c r="AS205" i="45"/>
  <c r="AT205" i="45"/>
  <c r="AU205" i="45"/>
  <c r="AV205" i="45"/>
  <c r="AW205" i="45"/>
  <c r="AX205" i="45"/>
  <c r="AY205" i="45"/>
  <c r="AZ205" i="45"/>
  <c r="BA205" i="45"/>
  <c r="BB205" i="45"/>
  <c r="BC205" i="45"/>
  <c r="BD205" i="45"/>
  <c r="BE205" i="45"/>
  <c r="L206" i="45"/>
  <c r="M206" i="45"/>
  <c r="N206" i="45"/>
  <c r="O206" i="45"/>
  <c r="P206" i="45"/>
  <c r="Q206" i="45"/>
  <c r="R206" i="45"/>
  <c r="S206" i="45"/>
  <c r="T206" i="45"/>
  <c r="U206" i="45"/>
  <c r="V206" i="45"/>
  <c r="W206" i="45"/>
  <c r="X206" i="45"/>
  <c r="Y206" i="45"/>
  <c r="Z206" i="45"/>
  <c r="AA206" i="45"/>
  <c r="AB206" i="45"/>
  <c r="AC206" i="45"/>
  <c r="AD206" i="45"/>
  <c r="AE206" i="45"/>
  <c r="AF206" i="45"/>
  <c r="AG206" i="45"/>
  <c r="AH206" i="45"/>
  <c r="AI206" i="45"/>
  <c r="AJ206" i="45"/>
  <c r="AK206" i="45"/>
  <c r="AL206" i="45"/>
  <c r="AM206" i="45"/>
  <c r="AN206" i="45"/>
  <c r="AO206" i="45"/>
  <c r="AP206" i="45"/>
  <c r="AQ206" i="45"/>
  <c r="AR206" i="45"/>
  <c r="AS206" i="45"/>
  <c r="AT206" i="45"/>
  <c r="AU206" i="45"/>
  <c r="AV206" i="45"/>
  <c r="AW206" i="45"/>
  <c r="AX206" i="45"/>
  <c r="AY206" i="45"/>
  <c r="AZ206" i="45"/>
  <c r="BA206" i="45"/>
  <c r="BB206" i="45"/>
  <c r="BC206" i="45"/>
  <c r="BD206" i="45"/>
  <c r="BE206" i="45"/>
  <c r="L207" i="45"/>
  <c r="M207" i="45"/>
  <c r="N207" i="45"/>
  <c r="O207" i="45"/>
  <c r="P207" i="45"/>
  <c r="Q207" i="45"/>
  <c r="R207" i="45"/>
  <c r="S207" i="45"/>
  <c r="T207" i="45"/>
  <c r="U207" i="45"/>
  <c r="V207" i="45"/>
  <c r="W207" i="45"/>
  <c r="X207" i="45"/>
  <c r="Y207" i="45"/>
  <c r="Z207" i="45"/>
  <c r="AA207" i="45"/>
  <c r="AB207" i="45"/>
  <c r="AC207" i="45"/>
  <c r="AD207" i="45"/>
  <c r="AE207" i="45"/>
  <c r="AF207" i="45"/>
  <c r="AG207" i="45"/>
  <c r="AH207" i="45"/>
  <c r="AI207" i="45"/>
  <c r="AJ207" i="45"/>
  <c r="AK207" i="45"/>
  <c r="AL207" i="45"/>
  <c r="AM207" i="45"/>
  <c r="AN207" i="45"/>
  <c r="AO207" i="45"/>
  <c r="AP207" i="45"/>
  <c r="AQ207" i="45"/>
  <c r="AR207" i="45"/>
  <c r="AS207" i="45"/>
  <c r="AT207" i="45"/>
  <c r="AU207" i="45"/>
  <c r="AV207" i="45"/>
  <c r="AW207" i="45"/>
  <c r="AX207" i="45"/>
  <c r="AY207" i="45"/>
  <c r="AZ207" i="45"/>
  <c r="BA207" i="45"/>
  <c r="BB207" i="45"/>
  <c r="BC207" i="45"/>
  <c r="BD207" i="45"/>
  <c r="BE207" i="45"/>
  <c r="L208" i="45"/>
  <c r="M208" i="45"/>
  <c r="N208" i="45"/>
  <c r="O208" i="45"/>
  <c r="P208" i="45"/>
  <c r="Q208" i="45"/>
  <c r="R208" i="45"/>
  <c r="S208" i="45"/>
  <c r="T208" i="45"/>
  <c r="U208" i="45"/>
  <c r="V208" i="45"/>
  <c r="W208" i="45"/>
  <c r="X208" i="45"/>
  <c r="Y208" i="45"/>
  <c r="Z208" i="45"/>
  <c r="AA208" i="45"/>
  <c r="AB208" i="45"/>
  <c r="AC208" i="45"/>
  <c r="AD208" i="45"/>
  <c r="AE208" i="45"/>
  <c r="AF208" i="45"/>
  <c r="AG208" i="45"/>
  <c r="AH208" i="45"/>
  <c r="AI208" i="45"/>
  <c r="AJ208" i="45"/>
  <c r="AK208" i="45"/>
  <c r="AL208" i="45"/>
  <c r="AM208" i="45"/>
  <c r="AN208" i="45"/>
  <c r="AO208" i="45"/>
  <c r="AP208" i="45"/>
  <c r="AQ208" i="45"/>
  <c r="AR208" i="45"/>
  <c r="AS208" i="45"/>
  <c r="AT208" i="45"/>
  <c r="AU208" i="45"/>
  <c r="AV208" i="45"/>
  <c r="AW208" i="45"/>
  <c r="AX208" i="45"/>
  <c r="AY208" i="45"/>
  <c r="AZ208" i="45"/>
  <c r="BA208" i="45"/>
  <c r="BB208" i="45"/>
  <c r="BC208" i="45"/>
  <c r="BD208" i="45"/>
  <c r="BE208" i="45"/>
  <c r="L209" i="45"/>
  <c r="M209" i="45"/>
  <c r="N209" i="45"/>
  <c r="O209" i="45"/>
  <c r="P209" i="45"/>
  <c r="Q209" i="45"/>
  <c r="R209" i="45"/>
  <c r="S209" i="45"/>
  <c r="T209" i="45"/>
  <c r="U209" i="45"/>
  <c r="V209" i="45"/>
  <c r="W209" i="45"/>
  <c r="X209" i="45"/>
  <c r="Y209" i="45"/>
  <c r="Z209" i="45"/>
  <c r="AA209" i="45"/>
  <c r="AB209" i="45"/>
  <c r="AC209" i="45"/>
  <c r="AD209" i="45"/>
  <c r="AE209" i="45"/>
  <c r="AF209" i="45"/>
  <c r="AG209" i="45"/>
  <c r="AH209" i="45"/>
  <c r="AI209" i="45"/>
  <c r="AJ209" i="45"/>
  <c r="AK209" i="45"/>
  <c r="AL209" i="45"/>
  <c r="AM209" i="45"/>
  <c r="AN209" i="45"/>
  <c r="AO209" i="45"/>
  <c r="AP209" i="45"/>
  <c r="AQ209" i="45"/>
  <c r="AR209" i="45"/>
  <c r="AS209" i="45"/>
  <c r="AT209" i="45"/>
  <c r="AU209" i="45"/>
  <c r="AV209" i="45"/>
  <c r="AW209" i="45"/>
  <c r="AX209" i="45"/>
  <c r="AY209" i="45"/>
  <c r="AZ209" i="45"/>
  <c r="BA209" i="45"/>
  <c r="BB209" i="45"/>
  <c r="BC209" i="45"/>
  <c r="BD209" i="45"/>
  <c r="BE209" i="45"/>
  <c r="L210" i="45"/>
  <c r="M210" i="45"/>
  <c r="N210" i="45"/>
  <c r="O210" i="45"/>
  <c r="P210" i="45"/>
  <c r="Q210" i="45"/>
  <c r="R210" i="45"/>
  <c r="S210" i="45"/>
  <c r="T210" i="45"/>
  <c r="U210" i="45"/>
  <c r="V210" i="45"/>
  <c r="W210" i="45"/>
  <c r="X210" i="45"/>
  <c r="Y210" i="45"/>
  <c r="Z210" i="45"/>
  <c r="AA210" i="45"/>
  <c r="AB210" i="45"/>
  <c r="AC210" i="45"/>
  <c r="AD210" i="45"/>
  <c r="AE210" i="45"/>
  <c r="AF210" i="45"/>
  <c r="AG210" i="45"/>
  <c r="AH210" i="45"/>
  <c r="AI210" i="45"/>
  <c r="AJ210" i="45"/>
  <c r="AK210" i="45"/>
  <c r="AL210" i="45"/>
  <c r="AM210" i="45"/>
  <c r="AN210" i="45"/>
  <c r="AO210" i="45"/>
  <c r="AP210" i="45"/>
  <c r="AQ210" i="45"/>
  <c r="AR210" i="45"/>
  <c r="AS210" i="45"/>
  <c r="AT210" i="45"/>
  <c r="AU210" i="45"/>
  <c r="AV210" i="45"/>
  <c r="AW210" i="45"/>
  <c r="AX210" i="45"/>
  <c r="AY210" i="45"/>
  <c r="AZ210" i="45"/>
  <c r="BA210" i="45"/>
  <c r="BB210" i="45"/>
  <c r="BC210" i="45"/>
  <c r="BD210" i="45"/>
  <c r="BE210" i="45"/>
  <c r="L211" i="45"/>
  <c r="M211" i="45"/>
  <c r="N211" i="45"/>
  <c r="O211" i="45"/>
  <c r="P211" i="45"/>
  <c r="Q211" i="45"/>
  <c r="R211" i="45"/>
  <c r="S211" i="45"/>
  <c r="T211" i="45"/>
  <c r="U211" i="45"/>
  <c r="V211" i="45"/>
  <c r="W211" i="45"/>
  <c r="X211" i="45"/>
  <c r="Y211" i="45"/>
  <c r="Z211" i="45"/>
  <c r="AA211" i="45"/>
  <c r="AB211" i="45"/>
  <c r="AC211" i="45"/>
  <c r="AD211" i="45"/>
  <c r="AE211" i="45"/>
  <c r="AF211" i="45"/>
  <c r="AG211" i="45"/>
  <c r="AH211" i="45"/>
  <c r="AI211" i="45"/>
  <c r="AJ211" i="45"/>
  <c r="AK211" i="45"/>
  <c r="AL211" i="45"/>
  <c r="AM211" i="45"/>
  <c r="AN211" i="45"/>
  <c r="AO211" i="45"/>
  <c r="AP211" i="45"/>
  <c r="AQ211" i="45"/>
  <c r="AR211" i="45"/>
  <c r="AS211" i="45"/>
  <c r="AT211" i="45"/>
  <c r="AU211" i="45"/>
  <c r="AV211" i="45"/>
  <c r="AW211" i="45"/>
  <c r="AX211" i="45"/>
  <c r="AY211" i="45"/>
  <c r="AZ211" i="45"/>
  <c r="BA211" i="45"/>
  <c r="BB211" i="45"/>
  <c r="BC211" i="45"/>
  <c r="BD211" i="45"/>
  <c r="BE211" i="45"/>
  <c r="L212" i="45"/>
  <c r="M212" i="45"/>
  <c r="N212" i="45"/>
  <c r="O212" i="45"/>
  <c r="P212" i="45"/>
  <c r="Q212" i="45"/>
  <c r="R212" i="45"/>
  <c r="S212" i="45"/>
  <c r="T212" i="45"/>
  <c r="U212" i="45"/>
  <c r="V212" i="45"/>
  <c r="W212" i="45"/>
  <c r="X212" i="45"/>
  <c r="Y212" i="45"/>
  <c r="Z212" i="45"/>
  <c r="AA212" i="45"/>
  <c r="AB212" i="45"/>
  <c r="AC212" i="45"/>
  <c r="AD212" i="45"/>
  <c r="AE212" i="45"/>
  <c r="AF212" i="45"/>
  <c r="AG212" i="45"/>
  <c r="AH212" i="45"/>
  <c r="AI212" i="45"/>
  <c r="AJ212" i="45"/>
  <c r="AK212" i="45"/>
  <c r="AL212" i="45"/>
  <c r="AM212" i="45"/>
  <c r="AN212" i="45"/>
  <c r="AO212" i="45"/>
  <c r="AP212" i="45"/>
  <c r="AQ212" i="45"/>
  <c r="AR212" i="45"/>
  <c r="AS212" i="45"/>
  <c r="AT212" i="45"/>
  <c r="AU212" i="45"/>
  <c r="AV212" i="45"/>
  <c r="AW212" i="45"/>
  <c r="AX212" i="45"/>
  <c r="AY212" i="45"/>
  <c r="AZ212" i="45"/>
  <c r="BA212" i="45"/>
  <c r="BB212" i="45"/>
  <c r="BC212" i="45"/>
  <c r="BD212" i="45"/>
  <c r="BE212" i="45"/>
  <c r="L213" i="45"/>
  <c r="M213" i="45"/>
  <c r="N213" i="45"/>
  <c r="O213" i="45"/>
  <c r="P213" i="45"/>
  <c r="Q213" i="45"/>
  <c r="R213" i="45"/>
  <c r="S213" i="45"/>
  <c r="T213" i="45"/>
  <c r="U213" i="45"/>
  <c r="V213" i="45"/>
  <c r="W213" i="45"/>
  <c r="X213" i="45"/>
  <c r="Y213" i="45"/>
  <c r="Z213" i="45"/>
  <c r="AA213" i="45"/>
  <c r="AB213" i="45"/>
  <c r="AC213" i="45"/>
  <c r="AD213" i="45"/>
  <c r="AE213" i="45"/>
  <c r="AF213" i="45"/>
  <c r="AG213" i="45"/>
  <c r="AH213" i="45"/>
  <c r="AI213" i="45"/>
  <c r="AJ213" i="45"/>
  <c r="AK213" i="45"/>
  <c r="AL213" i="45"/>
  <c r="AM213" i="45"/>
  <c r="AN213" i="45"/>
  <c r="AO213" i="45"/>
  <c r="AP213" i="45"/>
  <c r="AQ213" i="45"/>
  <c r="AR213" i="45"/>
  <c r="AS213" i="45"/>
  <c r="AT213" i="45"/>
  <c r="AU213" i="45"/>
  <c r="AV213" i="45"/>
  <c r="AW213" i="45"/>
  <c r="AX213" i="45"/>
  <c r="AY213" i="45"/>
  <c r="AZ213" i="45"/>
  <c r="BA213" i="45"/>
  <c r="BB213" i="45"/>
  <c r="BC213" i="45"/>
  <c r="BD213" i="45"/>
  <c r="BE213" i="45"/>
  <c r="L214" i="45"/>
  <c r="M214" i="45"/>
  <c r="N214" i="45"/>
  <c r="O214" i="45"/>
  <c r="P214" i="45"/>
  <c r="Q214" i="45"/>
  <c r="R214" i="45"/>
  <c r="S214" i="45"/>
  <c r="T214" i="45"/>
  <c r="U214" i="45"/>
  <c r="V214" i="45"/>
  <c r="W214" i="45"/>
  <c r="X214" i="45"/>
  <c r="Y214" i="45"/>
  <c r="Z214" i="45"/>
  <c r="AA214" i="45"/>
  <c r="AB214" i="45"/>
  <c r="AC214" i="45"/>
  <c r="AD214" i="45"/>
  <c r="AE214" i="45"/>
  <c r="AF214" i="45"/>
  <c r="AG214" i="45"/>
  <c r="AH214" i="45"/>
  <c r="AI214" i="45"/>
  <c r="AJ214" i="45"/>
  <c r="AK214" i="45"/>
  <c r="AL214" i="45"/>
  <c r="AM214" i="45"/>
  <c r="AN214" i="45"/>
  <c r="AO214" i="45"/>
  <c r="AP214" i="45"/>
  <c r="AQ214" i="45"/>
  <c r="AR214" i="45"/>
  <c r="AS214" i="45"/>
  <c r="AT214" i="45"/>
  <c r="AU214" i="45"/>
  <c r="AV214" i="45"/>
  <c r="AW214" i="45"/>
  <c r="AX214" i="45"/>
  <c r="AY214" i="45"/>
  <c r="AZ214" i="45"/>
  <c r="BA214" i="45"/>
  <c r="BB214" i="45"/>
  <c r="BC214" i="45"/>
  <c r="BD214" i="45"/>
  <c r="BE214" i="45"/>
  <c r="L215" i="45"/>
  <c r="M215" i="45"/>
  <c r="N215" i="45"/>
  <c r="O215" i="45"/>
  <c r="P215" i="45"/>
  <c r="Q215" i="45"/>
  <c r="R215" i="45"/>
  <c r="S215" i="45"/>
  <c r="T215" i="45"/>
  <c r="U215" i="45"/>
  <c r="V215" i="45"/>
  <c r="W215" i="45"/>
  <c r="X215" i="45"/>
  <c r="Y215" i="45"/>
  <c r="Z215" i="45"/>
  <c r="AA215" i="45"/>
  <c r="AB215" i="45"/>
  <c r="AC215" i="45"/>
  <c r="AD215" i="45"/>
  <c r="AE215" i="45"/>
  <c r="AF215" i="45"/>
  <c r="AG215" i="45"/>
  <c r="AH215" i="45"/>
  <c r="AI215" i="45"/>
  <c r="AJ215" i="45"/>
  <c r="AK215" i="45"/>
  <c r="AL215" i="45"/>
  <c r="AM215" i="45"/>
  <c r="AN215" i="45"/>
  <c r="AO215" i="45"/>
  <c r="AP215" i="45"/>
  <c r="AQ215" i="45"/>
  <c r="AR215" i="45"/>
  <c r="AS215" i="45"/>
  <c r="AT215" i="45"/>
  <c r="AU215" i="45"/>
  <c r="AV215" i="45"/>
  <c r="AW215" i="45"/>
  <c r="AX215" i="45"/>
  <c r="AY215" i="45"/>
  <c r="AZ215" i="45"/>
  <c r="BA215" i="45"/>
  <c r="BB215" i="45"/>
  <c r="BC215" i="45"/>
  <c r="BD215" i="45"/>
  <c r="BE215" i="45"/>
  <c r="L216" i="45"/>
  <c r="M216" i="45"/>
  <c r="N216" i="45"/>
  <c r="O216" i="45"/>
  <c r="P216" i="45"/>
  <c r="Q216" i="45"/>
  <c r="R216" i="45"/>
  <c r="S216" i="45"/>
  <c r="T216" i="45"/>
  <c r="U216" i="45"/>
  <c r="V216" i="45"/>
  <c r="W216" i="45"/>
  <c r="X216" i="45"/>
  <c r="Y216" i="45"/>
  <c r="Z216" i="45"/>
  <c r="AA216" i="45"/>
  <c r="AB216" i="45"/>
  <c r="AC216" i="45"/>
  <c r="AD216" i="45"/>
  <c r="AE216" i="45"/>
  <c r="AF216" i="45"/>
  <c r="AG216" i="45"/>
  <c r="AH216" i="45"/>
  <c r="AI216" i="45"/>
  <c r="AJ216" i="45"/>
  <c r="AK216" i="45"/>
  <c r="AL216" i="45"/>
  <c r="AM216" i="45"/>
  <c r="AN216" i="45"/>
  <c r="AO216" i="45"/>
  <c r="AP216" i="45"/>
  <c r="AQ216" i="45"/>
  <c r="AR216" i="45"/>
  <c r="AS216" i="45"/>
  <c r="AT216" i="45"/>
  <c r="AU216" i="45"/>
  <c r="AV216" i="45"/>
  <c r="AW216" i="45"/>
  <c r="AX216" i="45"/>
  <c r="AY216" i="45"/>
  <c r="AZ216" i="45"/>
  <c r="BA216" i="45"/>
  <c r="BB216" i="45"/>
  <c r="BC216" i="45"/>
  <c r="BD216" i="45"/>
  <c r="BE216" i="45"/>
  <c r="M2" i="45"/>
  <c r="N2" i="45"/>
  <c r="O2" i="45"/>
  <c r="L2" i="45"/>
  <c r="P2" i="45"/>
  <c r="Q2" i="45"/>
  <c r="R2" i="45"/>
  <c r="S2" i="45"/>
  <c r="T2" i="45"/>
  <c r="U2" i="45"/>
  <c r="V2" i="45"/>
  <c r="W2" i="45"/>
  <c r="X2" i="45"/>
  <c r="Y2" i="45"/>
  <c r="Z2" i="45"/>
  <c r="AA2" i="45"/>
  <c r="AB2" i="45"/>
  <c r="AC2" i="45"/>
  <c r="AD2" i="45"/>
  <c r="AE2" i="45"/>
  <c r="AF2" i="45"/>
  <c r="AG2" i="45"/>
  <c r="AH2" i="45"/>
  <c r="AI2" i="45"/>
  <c r="AJ2" i="45"/>
  <c r="AK2" i="45"/>
  <c r="AL2" i="45"/>
  <c r="AM2" i="45"/>
  <c r="AN2" i="45"/>
  <c r="AO2" i="45"/>
  <c r="AP2" i="45"/>
  <c r="AQ2" i="45"/>
  <c r="AR2" i="45"/>
  <c r="AS2" i="45"/>
  <c r="AT2" i="45"/>
  <c r="AU2" i="45"/>
  <c r="AV2" i="45"/>
  <c r="AW2" i="45"/>
  <c r="AX2" i="45"/>
  <c r="AY2" i="45"/>
  <c r="AZ2" i="45"/>
  <c r="BA2" i="45"/>
  <c r="BB2" i="45"/>
  <c r="BC2" i="45"/>
  <c r="BD2" i="45"/>
  <c r="BE2" i="45"/>
  <c r="AG32" i="46"/>
  <c r="AH32" i="46"/>
  <c r="AI32" i="46"/>
  <c r="AJ32" i="46"/>
  <c r="AK32" i="46"/>
  <c r="AL32" i="46"/>
  <c r="AM32" i="46"/>
  <c r="AN32" i="46"/>
  <c r="AO32" i="46"/>
  <c r="AP32" i="46"/>
  <c r="AQ32" i="46"/>
  <c r="AR32" i="46"/>
  <c r="AS32" i="46"/>
  <c r="AT32" i="46"/>
  <c r="AU32" i="46"/>
  <c r="AV32" i="46"/>
  <c r="AW32" i="46"/>
  <c r="AX32" i="46"/>
  <c r="AY32" i="46"/>
  <c r="AZ32" i="46"/>
  <c r="BA32" i="46"/>
  <c r="BB32" i="46"/>
  <c r="BC32" i="46"/>
  <c r="BD32" i="46"/>
  <c r="BE32" i="46"/>
  <c r="BF32" i="46"/>
  <c r="BG32" i="46"/>
  <c r="BH32" i="46"/>
  <c r="BI32" i="46"/>
  <c r="BJ32" i="46"/>
  <c r="BK32" i="46"/>
  <c r="BL32" i="46"/>
  <c r="BM32" i="46"/>
  <c r="BN32" i="46"/>
  <c r="BO32" i="46"/>
  <c r="BP32" i="46"/>
  <c r="BQ32" i="46"/>
  <c r="BR32" i="46"/>
  <c r="BS32" i="46"/>
  <c r="BT32" i="46"/>
  <c r="BU32" i="46"/>
  <c r="BV32" i="46"/>
  <c r="BW32" i="46"/>
  <c r="BX32" i="46"/>
  <c r="BY32" i="46"/>
  <c r="BZ32" i="46"/>
  <c r="CA32" i="46"/>
  <c r="CB32" i="46"/>
  <c r="CC32" i="46"/>
  <c r="CD32" i="46"/>
  <c r="CE32" i="46"/>
  <c r="CF32" i="46"/>
  <c r="CG32" i="46"/>
  <c r="CH32" i="46"/>
  <c r="CI32" i="46"/>
  <c r="CJ32" i="46"/>
  <c r="CK32" i="46"/>
  <c r="CL32" i="46"/>
  <c r="CM32" i="46"/>
  <c r="CN32" i="46"/>
  <c r="CO32" i="46"/>
  <c r="CP32" i="46"/>
  <c r="CQ32" i="46"/>
  <c r="CR32" i="46"/>
  <c r="CS32" i="46"/>
  <c r="CT32" i="46"/>
  <c r="CU32" i="46"/>
  <c r="CV32" i="46"/>
  <c r="CW32" i="46"/>
  <c r="CX32" i="46"/>
  <c r="CY32" i="46"/>
  <c r="CZ32" i="46"/>
  <c r="DA32" i="46"/>
  <c r="DB32" i="46"/>
  <c r="DC32" i="46"/>
  <c r="DD32" i="46"/>
  <c r="DE32" i="46"/>
  <c r="DF32" i="46"/>
  <c r="DG32" i="46"/>
  <c r="DH32" i="46"/>
  <c r="DI32" i="46"/>
  <c r="DJ32" i="46"/>
  <c r="DK32" i="46"/>
  <c r="DL32" i="46"/>
  <c r="DM32" i="46"/>
  <c r="DN32" i="46"/>
  <c r="DO32" i="46"/>
  <c r="DP32" i="46"/>
  <c r="DQ32" i="46"/>
  <c r="DR32" i="46"/>
  <c r="DS32" i="46"/>
  <c r="DT32" i="46"/>
  <c r="DU32" i="46"/>
  <c r="DV32" i="46"/>
  <c r="DW32" i="46"/>
  <c r="DX32" i="46"/>
  <c r="DY32" i="46"/>
  <c r="DZ32" i="46"/>
  <c r="EA32" i="46"/>
  <c r="EB32" i="46"/>
  <c r="EC32" i="46"/>
  <c r="ED32" i="46"/>
  <c r="EE32" i="46"/>
  <c r="EF32" i="46"/>
  <c r="EG32" i="46"/>
  <c r="EH32" i="46"/>
  <c r="EI32" i="46"/>
  <c r="EJ32" i="46"/>
  <c r="EK32" i="46"/>
  <c r="EL32" i="46"/>
  <c r="EM32" i="46"/>
  <c r="EN32" i="46"/>
  <c r="EO32" i="46"/>
  <c r="EP32" i="46"/>
  <c r="EQ32" i="46"/>
  <c r="ER32" i="46"/>
  <c r="ES32" i="46"/>
  <c r="ET32" i="46"/>
  <c r="EU32" i="46"/>
  <c r="EV32" i="46"/>
  <c r="EW32" i="46"/>
  <c r="EX32" i="46"/>
  <c r="EY32" i="46"/>
  <c r="EZ32" i="46"/>
  <c r="FA32" i="46"/>
  <c r="FB32" i="46"/>
  <c r="FC32" i="46"/>
  <c r="FD32" i="46"/>
  <c r="FE32" i="46"/>
  <c r="FF32" i="46"/>
  <c r="FG32" i="46"/>
  <c r="FH32" i="46"/>
  <c r="FI32" i="46"/>
  <c r="FJ32" i="46"/>
  <c r="FK32" i="46"/>
  <c r="FL32" i="46"/>
  <c r="FM32" i="46"/>
  <c r="FN32" i="46"/>
  <c r="FO32" i="46"/>
  <c r="FP32" i="46"/>
  <c r="FQ32" i="46"/>
  <c r="FR32" i="46"/>
  <c r="FS32" i="46"/>
  <c r="FT32" i="46"/>
  <c r="FU32" i="46"/>
  <c r="FV32" i="46"/>
  <c r="FW32" i="46"/>
  <c r="FX32" i="46"/>
  <c r="FY32" i="46"/>
  <c r="FZ32" i="46"/>
  <c r="GA32" i="46"/>
  <c r="GB32" i="46"/>
  <c r="GC32" i="46"/>
  <c r="GD32" i="46"/>
  <c r="GE32" i="46"/>
  <c r="GF32" i="46"/>
  <c r="GG32" i="46"/>
  <c r="GH32" i="46"/>
  <c r="GI32" i="46"/>
  <c r="GJ32" i="46"/>
  <c r="GK32" i="46"/>
  <c r="GL32" i="46"/>
  <c r="GM32" i="46"/>
  <c r="GN32" i="46"/>
  <c r="GO32" i="46"/>
  <c r="GP32" i="46"/>
  <c r="GQ32" i="46"/>
  <c r="GR32" i="46"/>
  <c r="GS32" i="46"/>
  <c r="GT32" i="46"/>
  <c r="GU32" i="46"/>
  <c r="GV32" i="46"/>
  <c r="GW32" i="46"/>
  <c r="GX32" i="46"/>
  <c r="GY32" i="46"/>
  <c r="GZ32" i="46"/>
  <c r="HA32" i="46"/>
  <c r="HB32" i="46"/>
  <c r="HC32" i="46"/>
  <c r="HD32" i="46"/>
  <c r="HE32" i="46"/>
  <c r="HF32" i="46"/>
  <c r="HG32" i="46"/>
  <c r="HH32" i="46"/>
  <c r="HI32" i="46"/>
  <c r="HJ32" i="46"/>
  <c r="HK32" i="46"/>
  <c r="HL32" i="46"/>
  <c r="HM32" i="46"/>
  <c r="HN32" i="46"/>
  <c r="HO32" i="46"/>
  <c r="HP32" i="46"/>
  <c r="HQ32" i="46"/>
  <c r="HR32" i="46"/>
  <c r="GW21" i="45"/>
  <c r="GX21" i="45"/>
  <c r="GY21" i="45"/>
  <c r="GV21" i="45"/>
  <c r="BJ21" i="45"/>
  <c r="BK21" i="45"/>
  <c r="BL21" i="45"/>
  <c r="BM21" i="45"/>
  <c r="BN21" i="45"/>
  <c r="BO21" i="45"/>
  <c r="BP21" i="45"/>
  <c r="BQ21" i="45"/>
  <c r="BR21" i="45"/>
  <c r="BS21" i="45"/>
  <c r="BT21" i="45"/>
  <c r="BU21" i="45"/>
  <c r="BV21" i="45"/>
  <c r="BW21" i="45"/>
  <c r="BX21" i="45"/>
  <c r="BY21" i="45"/>
  <c r="BZ21" i="45"/>
  <c r="CA21" i="45"/>
  <c r="CB21" i="45"/>
  <c r="CC21" i="45"/>
  <c r="CD21" i="45"/>
  <c r="CE21" i="45"/>
  <c r="CF21" i="45"/>
  <c r="CG21" i="45"/>
  <c r="CH21" i="45"/>
  <c r="CI21" i="45"/>
  <c r="CJ21" i="45"/>
  <c r="CK21" i="45"/>
  <c r="CL21" i="45"/>
  <c r="CM21" i="45"/>
  <c r="CN21" i="45"/>
  <c r="CO21" i="45"/>
  <c r="CP21" i="45"/>
  <c r="CQ21" i="45"/>
  <c r="CR21" i="45"/>
  <c r="CS21" i="45"/>
  <c r="CT21" i="45"/>
  <c r="CU21" i="45"/>
  <c r="CV21" i="45"/>
  <c r="CW21" i="45"/>
  <c r="CX21" i="45"/>
  <c r="CY21" i="45"/>
  <c r="CZ21" i="45"/>
  <c r="DA21" i="45"/>
  <c r="DB21" i="45"/>
  <c r="DC21" i="45"/>
  <c r="DH21" i="45"/>
  <c r="DI21" i="45"/>
  <c r="DJ21" i="45"/>
  <c r="DK21" i="45"/>
  <c r="DL21" i="45"/>
  <c r="DM21" i="45"/>
  <c r="DN21" i="45"/>
  <c r="DO21" i="45"/>
  <c r="DP21" i="45"/>
  <c r="DQ21" i="45"/>
  <c r="DR21" i="45"/>
  <c r="DS21" i="45"/>
  <c r="DT21" i="45"/>
  <c r="DU21" i="45"/>
  <c r="DV21" i="45"/>
  <c r="DW21" i="45"/>
  <c r="DX21" i="45"/>
  <c r="DY21" i="45"/>
  <c r="DZ21" i="45"/>
  <c r="EA21" i="45"/>
  <c r="EB21" i="45"/>
  <c r="EC21" i="45"/>
  <c r="ED21" i="45"/>
  <c r="EE21" i="45"/>
  <c r="EF21" i="45"/>
  <c r="EG21" i="45"/>
  <c r="EH21" i="45"/>
  <c r="EI21" i="45"/>
  <c r="EJ21" i="45"/>
  <c r="EK21" i="45"/>
  <c r="EL21" i="45"/>
  <c r="EM21" i="45"/>
  <c r="EN21" i="45"/>
  <c r="EO21" i="45"/>
  <c r="EP21" i="45"/>
  <c r="EQ21" i="45"/>
  <c r="ER21" i="45"/>
  <c r="ES21" i="45"/>
  <c r="ET21" i="45"/>
  <c r="EU21" i="45"/>
  <c r="EV21" i="45"/>
  <c r="EW21" i="45"/>
  <c r="EX21" i="45"/>
  <c r="EY21" i="45"/>
  <c r="EZ21" i="45"/>
  <c r="FA21" i="45"/>
  <c r="FF21" i="45"/>
  <c r="FG21" i="45"/>
  <c r="FH21" i="45"/>
  <c r="FI21" i="45"/>
  <c r="FJ21" i="45"/>
  <c r="FK21" i="45"/>
  <c r="FL21" i="45"/>
  <c r="FM21" i="45"/>
  <c r="FN21" i="45"/>
  <c r="FO21" i="45"/>
  <c r="FP21" i="45"/>
  <c r="FQ21" i="45"/>
  <c r="FR21" i="45"/>
  <c r="FS21" i="45"/>
  <c r="FT21" i="45"/>
  <c r="FU21" i="45"/>
  <c r="FV21" i="45"/>
  <c r="FW21" i="45"/>
  <c r="FX21" i="45"/>
  <c r="FY21" i="45"/>
  <c r="FZ21" i="45"/>
  <c r="GA21" i="45"/>
  <c r="GB21" i="45"/>
  <c r="GC21" i="45"/>
  <c r="GD21" i="45"/>
  <c r="GE21" i="45"/>
  <c r="GF21" i="45"/>
  <c r="GG21" i="45"/>
  <c r="GH21" i="45"/>
  <c r="GI21" i="45"/>
  <c r="GJ21" i="45"/>
  <c r="GK21" i="45"/>
  <c r="GL21" i="45"/>
  <c r="GM21" i="45"/>
  <c r="GN21" i="45"/>
  <c r="GO21" i="45"/>
  <c r="GP21" i="45"/>
  <c r="GQ21" i="45"/>
  <c r="GR21" i="45"/>
  <c r="GS21" i="45"/>
  <c r="GT21" i="45"/>
  <c r="GU21" i="45"/>
  <c r="GY216" i="45"/>
  <c r="GX216" i="45"/>
  <c r="GW216" i="45"/>
  <c r="GV216" i="45"/>
  <c r="GU216" i="45"/>
  <c r="GT216" i="45"/>
  <c r="GS216" i="45"/>
  <c r="GR216" i="45"/>
  <c r="GQ216" i="45"/>
  <c r="GP216" i="45"/>
  <c r="GO216" i="45"/>
  <c r="GN216" i="45"/>
  <c r="GM216" i="45"/>
  <c r="GL216" i="45"/>
  <c r="GK216" i="45"/>
  <c r="GJ216" i="45"/>
  <c r="GI216" i="45"/>
  <c r="GH216" i="45"/>
  <c r="GG216" i="45"/>
  <c r="GF216" i="45"/>
  <c r="GE216" i="45"/>
  <c r="GD216" i="45"/>
  <c r="GC216" i="45"/>
  <c r="GB216" i="45"/>
  <c r="GA216" i="45"/>
  <c r="GY215" i="45"/>
  <c r="GX215" i="45"/>
  <c r="GW215" i="45"/>
  <c r="GV215" i="45"/>
  <c r="GU215" i="45"/>
  <c r="GT215" i="45"/>
  <c r="GS215" i="45"/>
  <c r="GR215" i="45"/>
  <c r="GQ215" i="45"/>
  <c r="GP215" i="45"/>
  <c r="GO215" i="45"/>
  <c r="GN215" i="45"/>
  <c r="GM215" i="45"/>
  <c r="GL215" i="45"/>
  <c r="GK215" i="45"/>
  <c r="GJ215" i="45"/>
  <c r="GI215" i="45"/>
  <c r="GH215" i="45"/>
  <c r="GG215" i="45"/>
  <c r="GF215" i="45"/>
  <c r="GE215" i="45"/>
  <c r="GD215" i="45"/>
  <c r="GC215" i="45"/>
  <c r="GB215" i="45"/>
  <c r="GA215" i="45"/>
  <c r="GY214" i="45"/>
  <c r="GX214" i="45"/>
  <c r="GW214" i="45"/>
  <c r="GV214" i="45"/>
  <c r="GU214" i="45"/>
  <c r="GT214" i="45"/>
  <c r="GS214" i="45"/>
  <c r="GR214" i="45"/>
  <c r="GQ214" i="45"/>
  <c r="GP214" i="45"/>
  <c r="GO214" i="45"/>
  <c r="GN214" i="45"/>
  <c r="GM214" i="45"/>
  <c r="GL214" i="45"/>
  <c r="GK214" i="45"/>
  <c r="GJ214" i="45"/>
  <c r="GI214" i="45"/>
  <c r="GH214" i="45"/>
  <c r="GG214" i="45"/>
  <c r="GF214" i="45"/>
  <c r="GE214" i="45"/>
  <c r="GD214" i="45"/>
  <c r="GC214" i="45"/>
  <c r="GB214" i="45"/>
  <c r="GA214" i="45"/>
  <c r="GY213" i="45"/>
  <c r="GX213" i="45"/>
  <c r="GW213" i="45"/>
  <c r="GV213" i="45"/>
  <c r="GU213" i="45"/>
  <c r="GT213" i="45"/>
  <c r="GS213" i="45"/>
  <c r="GR213" i="45"/>
  <c r="GQ213" i="45"/>
  <c r="GP213" i="45"/>
  <c r="GO213" i="45"/>
  <c r="GN213" i="45"/>
  <c r="GM213" i="45"/>
  <c r="GL213" i="45"/>
  <c r="GK213" i="45"/>
  <c r="GJ213" i="45"/>
  <c r="GI213" i="45"/>
  <c r="GH213" i="45"/>
  <c r="GG213" i="45"/>
  <c r="GF213" i="45"/>
  <c r="GE213" i="45"/>
  <c r="GD213" i="45"/>
  <c r="GC213" i="45"/>
  <c r="GB213" i="45"/>
  <c r="GA213" i="45"/>
  <c r="GY212" i="45"/>
  <c r="GX212" i="45"/>
  <c r="GW212" i="45"/>
  <c r="GV212" i="45"/>
  <c r="GU212" i="45"/>
  <c r="GT212" i="45"/>
  <c r="GS212" i="45"/>
  <c r="GR212" i="45"/>
  <c r="GQ212" i="45"/>
  <c r="GP212" i="45"/>
  <c r="GO212" i="45"/>
  <c r="GN212" i="45"/>
  <c r="GM212" i="45"/>
  <c r="GL212" i="45"/>
  <c r="GK212" i="45"/>
  <c r="GJ212" i="45"/>
  <c r="GI212" i="45"/>
  <c r="GH212" i="45"/>
  <c r="GG212" i="45"/>
  <c r="GF212" i="45"/>
  <c r="GE212" i="45"/>
  <c r="GD212" i="45"/>
  <c r="GC212" i="45"/>
  <c r="GB212" i="45"/>
  <c r="GA212" i="45"/>
  <c r="GY211" i="45"/>
  <c r="GX211" i="45"/>
  <c r="GW211" i="45"/>
  <c r="GV211" i="45"/>
  <c r="GU211" i="45"/>
  <c r="GT211" i="45"/>
  <c r="GS211" i="45"/>
  <c r="GR211" i="45"/>
  <c r="GQ211" i="45"/>
  <c r="GP211" i="45"/>
  <c r="GO211" i="45"/>
  <c r="GN211" i="45"/>
  <c r="GM211" i="45"/>
  <c r="GL211" i="45"/>
  <c r="GK211" i="45"/>
  <c r="GJ211" i="45"/>
  <c r="GI211" i="45"/>
  <c r="GH211" i="45"/>
  <c r="GG211" i="45"/>
  <c r="GF211" i="45"/>
  <c r="GE211" i="45"/>
  <c r="GD211" i="45"/>
  <c r="GC211" i="45"/>
  <c r="GB211" i="45"/>
  <c r="GA211" i="45"/>
  <c r="GY210" i="45"/>
  <c r="GX210" i="45"/>
  <c r="GW210" i="45"/>
  <c r="GV210" i="45"/>
  <c r="GU210" i="45"/>
  <c r="GT210" i="45"/>
  <c r="GS210" i="45"/>
  <c r="GR210" i="45"/>
  <c r="GQ210" i="45"/>
  <c r="GP210" i="45"/>
  <c r="GO210" i="45"/>
  <c r="GN210" i="45"/>
  <c r="GM210" i="45"/>
  <c r="GL210" i="45"/>
  <c r="GK210" i="45"/>
  <c r="GJ210" i="45"/>
  <c r="GI210" i="45"/>
  <c r="GH210" i="45"/>
  <c r="GG210" i="45"/>
  <c r="GF210" i="45"/>
  <c r="GE210" i="45"/>
  <c r="GD210" i="45"/>
  <c r="GC210" i="45"/>
  <c r="GB210" i="45"/>
  <c r="GA210" i="45"/>
  <c r="GY209" i="45"/>
  <c r="GX209" i="45"/>
  <c r="GW209" i="45"/>
  <c r="GV209" i="45"/>
  <c r="GU209" i="45"/>
  <c r="GT209" i="45"/>
  <c r="GS209" i="45"/>
  <c r="GR209" i="45"/>
  <c r="GQ209" i="45"/>
  <c r="GP209" i="45"/>
  <c r="GO209" i="45"/>
  <c r="GN209" i="45"/>
  <c r="GM209" i="45"/>
  <c r="GL209" i="45"/>
  <c r="GK209" i="45"/>
  <c r="GJ209" i="45"/>
  <c r="GI209" i="45"/>
  <c r="GH209" i="45"/>
  <c r="GG209" i="45"/>
  <c r="GF209" i="45"/>
  <c r="GE209" i="45"/>
  <c r="GD209" i="45"/>
  <c r="GC209" i="45"/>
  <c r="GB209" i="45"/>
  <c r="GA209" i="45"/>
  <c r="GY208" i="45"/>
  <c r="GX208" i="45"/>
  <c r="GW208" i="45"/>
  <c r="GV208" i="45"/>
  <c r="GU208" i="45"/>
  <c r="GT208" i="45"/>
  <c r="GS208" i="45"/>
  <c r="GR208" i="45"/>
  <c r="GQ208" i="45"/>
  <c r="GP208" i="45"/>
  <c r="GO208" i="45"/>
  <c r="GN208" i="45"/>
  <c r="GM208" i="45"/>
  <c r="GL208" i="45"/>
  <c r="GK208" i="45"/>
  <c r="GJ208" i="45"/>
  <c r="GI208" i="45"/>
  <c r="GH208" i="45"/>
  <c r="GG208" i="45"/>
  <c r="GF208" i="45"/>
  <c r="GE208" i="45"/>
  <c r="GD208" i="45"/>
  <c r="GC208" i="45"/>
  <c r="GB208" i="45"/>
  <c r="GA208" i="45"/>
  <c r="GY207" i="45"/>
  <c r="GX207" i="45"/>
  <c r="GW207" i="45"/>
  <c r="GV207" i="45"/>
  <c r="GU207" i="45"/>
  <c r="GT207" i="45"/>
  <c r="GS207" i="45"/>
  <c r="GR207" i="45"/>
  <c r="GQ207" i="45"/>
  <c r="GP207" i="45"/>
  <c r="GO207" i="45"/>
  <c r="GN207" i="45"/>
  <c r="GM207" i="45"/>
  <c r="GL207" i="45"/>
  <c r="GK207" i="45"/>
  <c r="GJ207" i="45"/>
  <c r="GI207" i="45"/>
  <c r="GH207" i="45"/>
  <c r="GG207" i="45"/>
  <c r="GF207" i="45"/>
  <c r="GE207" i="45"/>
  <c r="GD207" i="45"/>
  <c r="GC207" i="45"/>
  <c r="GB207" i="45"/>
  <c r="GA207" i="45"/>
  <c r="GY206" i="45"/>
  <c r="GX206" i="45"/>
  <c r="GW206" i="45"/>
  <c r="GV206" i="45"/>
  <c r="GU206" i="45"/>
  <c r="GT206" i="45"/>
  <c r="GS206" i="45"/>
  <c r="GR206" i="45"/>
  <c r="GQ206" i="45"/>
  <c r="GP206" i="45"/>
  <c r="GO206" i="45"/>
  <c r="GN206" i="45"/>
  <c r="GM206" i="45"/>
  <c r="GL206" i="45"/>
  <c r="GK206" i="45"/>
  <c r="GJ206" i="45"/>
  <c r="GI206" i="45"/>
  <c r="GH206" i="45"/>
  <c r="GG206" i="45"/>
  <c r="GF206" i="45"/>
  <c r="GE206" i="45"/>
  <c r="GD206" i="45"/>
  <c r="GC206" i="45"/>
  <c r="GB206" i="45"/>
  <c r="GA206" i="45"/>
  <c r="GY205" i="45"/>
  <c r="GX205" i="45"/>
  <c r="GW205" i="45"/>
  <c r="GV205" i="45"/>
  <c r="GU205" i="45"/>
  <c r="GT205" i="45"/>
  <c r="GS205" i="45"/>
  <c r="GR205" i="45"/>
  <c r="GQ205" i="45"/>
  <c r="GP205" i="45"/>
  <c r="GO205" i="45"/>
  <c r="GN205" i="45"/>
  <c r="GM205" i="45"/>
  <c r="GL205" i="45"/>
  <c r="GK205" i="45"/>
  <c r="GJ205" i="45"/>
  <c r="GI205" i="45"/>
  <c r="GH205" i="45"/>
  <c r="GG205" i="45"/>
  <c r="GF205" i="45"/>
  <c r="GE205" i="45"/>
  <c r="GD205" i="45"/>
  <c r="GC205" i="45"/>
  <c r="GB205" i="45"/>
  <c r="GA205" i="45"/>
  <c r="GY204" i="45"/>
  <c r="GX204" i="45"/>
  <c r="GW204" i="45"/>
  <c r="GV204" i="45"/>
  <c r="GU204" i="45"/>
  <c r="GT204" i="45"/>
  <c r="GS204" i="45"/>
  <c r="GR204" i="45"/>
  <c r="GQ204" i="45"/>
  <c r="GP204" i="45"/>
  <c r="GO204" i="45"/>
  <c r="GN204" i="45"/>
  <c r="GM204" i="45"/>
  <c r="GL204" i="45"/>
  <c r="GK204" i="45"/>
  <c r="GJ204" i="45"/>
  <c r="GI204" i="45"/>
  <c r="GH204" i="45"/>
  <c r="GG204" i="45"/>
  <c r="GF204" i="45"/>
  <c r="GE204" i="45"/>
  <c r="GD204" i="45"/>
  <c r="GC204" i="45"/>
  <c r="GB204" i="45"/>
  <c r="GA204" i="45"/>
  <c r="GY203" i="45"/>
  <c r="GX203" i="45"/>
  <c r="GW203" i="45"/>
  <c r="GV203" i="45"/>
  <c r="GU203" i="45"/>
  <c r="GT203" i="45"/>
  <c r="GS203" i="45"/>
  <c r="GR203" i="45"/>
  <c r="GQ203" i="45"/>
  <c r="GP203" i="45"/>
  <c r="GO203" i="45"/>
  <c r="GN203" i="45"/>
  <c r="GM203" i="45"/>
  <c r="GL203" i="45"/>
  <c r="GK203" i="45"/>
  <c r="GJ203" i="45"/>
  <c r="GI203" i="45"/>
  <c r="GH203" i="45"/>
  <c r="GG203" i="45"/>
  <c r="GF203" i="45"/>
  <c r="GE203" i="45"/>
  <c r="GD203" i="45"/>
  <c r="GC203" i="45"/>
  <c r="GB203" i="45"/>
  <c r="GA203" i="45"/>
  <c r="GY202" i="45"/>
  <c r="GX202" i="45"/>
  <c r="GW202" i="45"/>
  <c r="GV202" i="45"/>
  <c r="GU202" i="45"/>
  <c r="GT202" i="45"/>
  <c r="GS202" i="45"/>
  <c r="GR202" i="45"/>
  <c r="GQ202" i="45"/>
  <c r="GP202" i="45"/>
  <c r="GO202" i="45"/>
  <c r="GN202" i="45"/>
  <c r="GM202" i="45"/>
  <c r="GL202" i="45"/>
  <c r="GK202" i="45"/>
  <c r="GJ202" i="45"/>
  <c r="GI202" i="45"/>
  <c r="GH202" i="45"/>
  <c r="GG202" i="45"/>
  <c r="GF202" i="45"/>
  <c r="GE202" i="45"/>
  <c r="GD202" i="45"/>
  <c r="GC202" i="45"/>
  <c r="GB202" i="45"/>
  <c r="GA202" i="45"/>
  <c r="GY201" i="45"/>
  <c r="GX201" i="45"/>
  <c r="GW201" i="45"/>
  <c r="GV201" i="45"/>
  <c r="GU201" i="45"/>
  <c r="GT201" i="45"/>
  <c r="GS201" i="45"/>
  <c r="GR201" i="45"/>
  <c r="GQ201" i="45"/>
  <c r="GP201" i="45"/>
  <c r="GO201" i="45"/>
  <c r="GN201" i="45"/>
  <c r="GM201" i="45"/>
  <c r="GL201" i="45"/>
  <c r="GK201" i="45"/>
  <c r="GJ201" i="45"/>
  <c r="GI201" i="45"/>
  <c r="GH201" i="45"/>
  <c r="GG201" i="45"/>
  <c r="GF201" i="45"/>
  <c r="GE201" i="45"/>
  <c r="GD201" i="45"/>
  <c r="GC201" i="45"/>
  <c r="GB201" i="45"/>
  <c r="GA201" i="45"/>
  <c r="GY200" i="45"/>
  <c r="GX200" i="45"/>
  <c r="GW200" i="45"/>
  <c r="GV200" i="45"/>
  <c r="GU200" i="45"/>
  <c r="GT200" i="45"/>
  <c r="GS200" i="45"/>
  <c r="GR200" i="45"/>
  <c r="GQ200" i="45"/>
  <c r="GP200" i="45"/>
  <c r="GO200" i="45"/>
  <c r="GN200" i="45"/>
  <c r="GM200" i="45"/>
  <c r="GL200" i="45"/>
  <c r="GK200" i="45"/>
  <c r="GJ200" i="45"/>
  <c r="GI200" i="45"/>
  <c r="GH200" i="45"/>
  <c r="GG200" i="45"/>
  <c r="GF200" i="45"/>
  <c r="GE200" i="45"/>
  <c r="GD200" i="45"/>
  <c r="GC200" i="45"/>
  <c r="GB200" i="45"/>
  <c r="GA200" i="45"/>
  <c r="GY199" i="45"/>
  <c r="GX199" i="45"/>
  <c r="GW199" i="45"/>
  <c r="GV199" i="45"/>
  <c r="GU199" i="45"/>
  <c r="GT199" i="45"/>
  <c r="GS199" i="45"/>
  <c r="GR199" i="45"/>
  <c r="GQ199" i="45"/>
  <c r="GP199" i="45"/>
  <c r="GO199" i="45"/>
  <c r="GN199" i="45"/>
  <c r="GM199" i="45"/>
  <c r="GL199" i="45"/>
  <c r="GK199" i="45"/>
  <c r="GJ199" i="45"/>
  <c r="GI199" i="45"/>
  <c r="GH199" i="45"/>
  <c r="GG199" i="45"/>
  <c r="GF199" i="45"/>
  <c r="GE199" i="45"/>
  <c r="GD199" i="45"/>
  <c r="GC199" i="45"/>
  <c r="GB199" i="45"/>
  <c r="GA199" i="45"/>
  <c r="GY198" i="45"/>
  <c r="GX198" i="45"/>
  <c r="GW198" i="45"/>
  <c r="GV198" i="45"/>
  <c r="GU198" i="45"/>
  <c r="GT198" i="45"/>
  <c r="GS198" i="45"/>
  <c r="GR198" i="45"/>
  <c r="GQ198" i="45"/>
  <c r="GP198" i="45"/>
  <c r="GO198" i="45"/>
  <c r="GN198" i="45"/>
  <c r="GM198" i="45"/>
  <c r="GL198" i="45"/>
  <c r="GK198" i="45"/>
  <c r="GJ198" i="45"/>
  <c r="GI198" i="45"/>
  <c r="GH198" i="45"/>
  <c r="GG198" i="45"/>
  <c r="GF198" i="45"/>
  <c r="GE198" i="45"/>
  <c r="GD198" i="45"/>
  <c r="GC198" i="45"/>
  <c r="GB198" i="45"/>
  <c r="GA198" i="45"/>
  <c r="GY197" i="45"/>
  <c r="GX197" i="45"/>
  <c r="GW197" i="45"/>
  <c r="GV197" i="45"/>
  <c r="GU197" i="45"/>
  <c r="GT197" i="45"/>
  <c r="GS197" i="45"/>
  <c r="GR197" i="45"/>
  <c r="GQ197" i="45"/>
  <c r="GP197" i="45"/>
  <c r="GO197" i="45"/>
  <c r="GN197" i="45"/>
  <c r="GM197" i="45"/>
  <c r="GL197" i="45"/>
  <c r="GK197" i="45"/>
  <c r="GJ197" i="45"/>
  <c r="GI197" i="45"/>
  <c r="GH197" i="45"/>
  <c r="GG197" i="45"/>
  <c r="GF197" i="45"/>
  <c r="GE197" i="45"/>
  <c r="GD197" i="45"/>
  <c r="GC197" i="45"/>
  <c r="GB197" i="45"/>
  <c r="GA197" i="45"/>
  <c r="GY196" i="45"/>
  <c r="GX196" i="45"/>
  <c r="GW196" i="45"/>
  <c r="GV196" i="45"/>
  <c r="GU196" i="45"/>
  <c r="GT196" i="45"/>
  <c r="GS196" i="45"/>
  <c r="GR196" i="45"/>
  <c r="GQ196" i="45"/>
  <c r="GP196" i="45"/>
  <c r="GO196" i="45"/>
  <c r="GN196" i="45"/>
  <c r="GM196" i="45"/>
  <c r="GL196" i="45"/>
  <c r="GK196" i="45"/>
  <c r="GJ196" i="45"/>
  <c r="GI196" i="45"/>
  <c r="GH196" i="45"/>
  <c r="GG196" i="45"/>
  <c r="GF196" i="45"/>
  <c r="GE196" i="45"/>
  <c r="GD196" i="45"/>
  <c r="GC196" i="45"/>
  <c r="GB196" i="45"/>
  <c r="GA196" i="45"/>
  <c r="GY195" i="45"/>
  <c r="GX195" i="45"/>
  <c r="GW195" i="45"/>
  <c r="GV195" i="45"/>
  <c r="GU195" i="45"/>
  <c r="GT195" i="45"/>
  <c r="GS195" i="45"/>
  <c r="GR195" i="45"/>
  <c r="GQ195" i="45"/>
  <c r="GP195" i="45"/>
  <c r="GO195" i="45"/>
  <c r="GN195" i="45"/>
  <c r="GM195" i="45"/>
  <c r="GL195" i="45"/>
  <c r="GK195" i="45"/>
  <c r="GJ195" i="45"/>
  <c r="GI195" i="45"/>
  <c r="GH195" i="45"/>
  <c r="GG195" i="45"/>
  <c r="GF195" i="45"/>
  <c r="GE195" i="45"/>
  <c r="GD195" i="45"/>
  <c r="GC195" i="45"/>
  <c r="GB195" i="45"/>
  <c r="GA195" i="45"/>
  <c r="GY194" i="45"/>
  <c r="GX194" i="45"/>
  <c r="GW194" i="45"/>
  <c r="GV194" i="45"/>
  <c r="GU194" i="45"/>
  <c r="GT194" i="45"/>
  <c r="GS194" i="45"/>
  <c r="GR194" i="45"/>
  <c r="GQ194" i="45"/>
  <c r="GP194" i="45"/>
  <c r="GO194" i="45"/>
  <c r="GN194" i="45"/>
  <c r="GM194" i="45"/>
  <c r="GL194" i="45"/>
  <c r="GK194" i="45"/>
  <c r="GJ194" i="45"/>
  <c r="GI194" i="45"/>
  <c r="GH194" i="45"/>
  <c r="GG194" i="45"/>
  <c r="GF194" i="45"/>
  <c r="GE194" i="45"/>
  <c r="GD194" i="45"/>
  <c r="GC194" i="45"/>
  <c r="GB194" i="45"/>
  <c r="GA194" i="45"/>
  <c r="GY193" i="45"/>
  <c r="GX193" i="45"/>
  <c r="GW193" i="45"/>
  <c r="GV193" i="45"/>
  <c r="GU193" i="45"/>
  <c r="GT193" i="45"/>
  <c r="GS193" i="45"/>
  <c r="GR193" i="45"/>
  <c r="GQ193" i="45"/>
  <c r="GP193" i="45"/>
  <c r="GO193" i="45"/>
  <c r="GN193" i="45"/>
  <c r="GM193" i="45"/>
  <c r="GL193" i="45"/>
  <c r="GK193" i="45"/>
  <c r="GJ193" i="45"/>
  <c r="GI193" i="45"/>
  <c r="GH193" i="45"/>
  <c r="GG193" i="45"/>
  <c r="GF193" i="45"/>
  <c r="GE193" i="45"/>
  <c r="GD193" i="45"/>
  <c r="GC193" i="45"/>
  <c r="GB193" i="45"/>
  <c r="GA193" i="45"/>
  <c r="GY192" i="45"/>
  <c r="GX192" i="45"/>
  <c r="GW192" i="45"/>
  <c r="GV192" i="45"/>
  <c r="GU192" i="45"/>
  <c r="GT192" i="45"/>
  <c r="GS192" i="45"/>
  <c r="GR192" i="45"/>
  <c r="GQ192" i="45"/>
  <c r="GP192" i="45"/>
  <c r="GO192" i="45"/>
  <c r="GN192" i="45"/>
  <c r="GM192" i="45"/>
  <c r="GL192" i="45"/>
  <c r="GK192" i="45"/>
  <c r="GJ192" i="45"/>
  <c r="GI192" i="45"/>
  <c r="GH192" i="45"/>
  <c r="GG192" i="45"/>
  <c r="GF192" i="45"/>
  <c r="GE192" i="45"/>
  <c r="GD192" i="45"/>
  <c r="GC192" i="45"/>
  <c r="GB192" i="45"/>
  <c r="GA192" i="45"/>
  <c r="GY191" i="45"/>
  <c r="GX191" i="45"/>
  <c r="GW191" i="45"/>
  <c r="GV191" i="45"/>
  <c r="GU191" i="45"/>
  <c r="GT191" i="45"/>
  <c r="GS191" i="45"/>
  <c r="GR191" i="45"/>
  <c r="GQ191" i="45"/>
  <c r="GP191" i="45"/>
  <c r="GO191" i="45"/>
  <c r="GN191" i="45"/>
  <c r="GM191" i="45"/>
  <c r="GL191" i="45"/>
  <c r="GK191" i="45"/>
  <c r="GJ191" i="45"/>
  <c r="GI191" i="45"/>
  <c r="GH191" i="45"/>
  <c r="GG191" i="45"/>
  <c r="GF191" i="45"/>
  <c r="GE191" i="45"/>
  <c r="GD191" i="45"/>
  <c r="GC191" i="45"/>
  <c r="GB191" i="45"/>
  <c r="GA191" i="45"/>
  <c r="GY190" i="45"/>
  <c r="GX190" i="45"/>
  <c r="GW190" i="45"/>
  <c r="GV190" i="45"/>
  <c r="GU190" i="45"/>
  <c r="GT190" i="45"/>
  <c r="GS190" i="45"/>
  <c r="GR190" i="45"/>
  <c r="GQ190" i="45"/>
  <c r="GP190" i="45"/>
  <c r="GO190" i="45"/>
  <c r="GN190" i="45"/>
  <c r="GM190" i="45"/>
  <c r="GL190" i="45"/>
  <c r="GK190" i="45"/>
  <c r="GJ190" i="45"/>
  <c r="GI190" i="45"/>
  <c r="GH190" i="45"/>
  <c r="GG190" i="45"/>
  <c r="GF190" i="45"/>
  <c r="GE190" i="45"/>
  <c r="GD190" i="45"/>
  <c r="GC190" i="45"/>
  <c r="GB190" i="45"/>
  <c r="GA190" i="45"/>
  <c r="GY189" i="45"/>
  <c r="GX189" i="45"/>
  <c r="GW189" i="45"/>
  <c r="GV189" i="45"/>
  <c r="GU189" i="45"/>
  <c r="GT189" i="45"/>
  <c r="GS189" i="45"/>
  <c r="GR189" i="45"/>
  <c r="GQ189" i="45"/>
  <c r="GP189" i="45"/>
  <c r="GO189" i="45"/>
  <c r="GN189" i="45"/>
  <c r="GM189" i="45"/>
  <c r="GL189" i="45"/>
  <c r="GK189" i="45"/>
  <c r="GJ189" i="45"/>
  <c r="GI189" i="45"/>
  <c r="GH189" i="45"/>
  <c r="GG189" i="45"/>
  <c r="GF189" i="45"/>
  <c r="GE189" i="45"/>
  <c r="GD189" i="45"/>
  <c r="GC189" i="45"/>
  <c r="GB189" i="45"/>
  <c r="GA189" i="45"/>
  <c r="GY188" i="45"/>
  <c r="GX188" i="45"/>
  <c r="GW188" i="45"/>
  <c r="GV188" i="45"/>
  <c r="GU188" i="45"/>
  <c r="GT188" i="45"/>
  <c r="GS188" i="45"/>
  <c r="GR188" i="45"/>
  <c r="GQ188" i="45"/>
  <c r="GP188" i="45"/>
  <c r="GO188" i="45"/>
  <c r="GN188" i="45"/>
  <c r="GM188" i="45"/>
  <c r="GL188" i="45"/>
  <c r="GK188" i="45"/>
  <c r="GJ188" i="45"/>
  <c r="GI188" i="45"/>
  <c r="GH188" i="45"/>
  <c r="GG188" i="45"/>
  <c r="GF188" i="45"/>
  <c r="GE188" i="45"/>
  <c r="GD188" i="45"/>
  <c r="GC188" i="45"/>
  <c r="GB188" i="45"/>
  <c r="GA188" i="45"/>
  <c r="GY187" i="45"/>
  <c r="GX187" i="45"/>
  <c r="GW187" i="45"/>
  <c r="GV187" i="45"/>
  <c r="GU187" i="45"/>
  <c r="GT187" i="45"/>
  <c r="GS187" i="45"/>
  <c r="GR187" i="45"/>
  <c r="GQ187" i="45"/>
  <c r="GP187" i="45"/>
  <c r="GO187" i="45"/>
  <c r="GN187" i="45"/>
  <c r="GM187" i="45"/>
  <c r="GL187" i="45"/>
  <c r="GK187" i="45"/>
  <c r="GJ187" i="45"/>
  <c r="GI187" i="45"/>
  <c r="GH187" i="45"/>
  <c r="GG187" i="45"/>
  <c r="GF187" i="45"/>
  <c r="GE187" i="45"/>
  <c r="GD187" i="45"/>
  <c r="GC187" i="45"/>
  <c r="GB187" i="45"/>
  <c r="GA187" i="45"/>
  <c r="GY186" i="45"/>
  <c r="GX186" i="45"/>
  <c r="GW186" i="45"/>
  <c r="GV186" i="45"/>
  <c r="GU186" i="45"/>
  <c r="GT186" i="45"/>
  <c r="GS186" i="45"/>
  <c r="GR186" i="45"/>
  <c r="GQ186" i="45"/>
  <c r="GP186" i="45"/>
  <c r="GO186" i="45"/>
  <c r="GN186" i="45"/>
  <c r="GM186" i="45"/>
  <c r="GL186" i="45"/>
  <c r="GK186" i="45"/>
  <c r="GJ186" i="45"/>
  <c r="GI186" i="45"/>
  <c r="GH186" i="45"/>
  <c r="GG186" i="45"/>
  <c r="GF186" i="45"/>
  <c r="GE186" i="45"/>
  <c r="GD186" i="45"/>
  <c r="GC186" i="45"/>
  <c r="GB186" i="45"/>
  <c r="GA186" i="45"/>
  <c r="GY185" i="45"/>
  <c r="GX185" i="45"/>
  <c r="GW185" i="45"/>
  <c r="GV185" i="45"/>
  <c r="GU185" i="45"/>
  <c r="GT185" i="45"/>
  <c r="GS185" i="45"/>
  <c r="GR185" i="45"/>
  <c r="GQ185" i="45"/>
  <c r="GP185" i="45"/>
  <c r="GO185" i="45"/>
  <c r="GN185" i="45"/>
  <c r="GM185" i="45"/>
  <c r="GL185" i="45"/>
  <c r="GK185" i="45"/>
  <c r="GJ185" i="45"/>
  <c r="GI185" i="45"/>
  <c r="GH185" i="45"/>
  <c r="GG185" i="45"/>
  <c r="GF185" i="45"/>
  <c r="GE185" i="45"/>
  <c r="GD185" i="45"/>
  <c r="GC185" i="45"/>
  <c r="GB185" i="45"/>
  <c r="GA185" i="45"/>
  <c r="GY184" i="45"/>
  <c r="GX184" i="45"/>
  <c r="GW184" i="45"/>
  <c r="GV184" i="45"/>
  <c r="GU184" i="45"/>
  <c r="GT184" i="45"/>
  <c r="GS184" i="45"/>
  <c r="GR184" i="45"/>
  <c r="GQ184" i="45"/>
  <c r="GP184" i="45"/>
  <c r="GO184" i="45"/>
  <c r="GN184" i="45"/>
  <c r="GM184" i="45"/>
  <c r="GL184" i="45"/>
  <c r="GK184" i="45"/>
  <c r="GJ184" i="45"/>
  <c r="GI184" i="45"/>
  <c r="GH184" i="45"/>
  <c r="GG184" i="45"/>
  <c r="GF184" i="45"/>
  <c r="GE184" i="45"/>
  <c r="GD184" i="45"/>
  <c r="GC184" i="45"/>
  <c r="GB184" i="45"/>
  <c r="GA184" i="45"/>
  <c r="GY183" i="45"/>
  <c r="GX183" i="45"/>
  <c r="GW183" i="45"/>
  <c r="GV183" i="45"/>
  <c r="GU183" i="45"/>
  <c r="GT183" i="45"/>
  <c r="GS183" i="45"/>
  <c r="GR183" i="45"/>
  <c r="GQ183" i="45"/>
  <c r="GP183" i="45"/>
  <c r="GO183" i="45"/>
  <c r="GN183" i="45"/>
  <c r="GM183" i="45"/>
  <c r="GL183" i="45"/>
  <c r="GK183" i="45"/>
  <c r="GJ183" i="45"/>
  <c r="GI183" i="45"/>
  <c r="GH183" i="45"/>
  <c r="GG183" i="45"/>
  <c r="GF183" i="45"/>
  <c r="GE183" i="45"/>
  <c r="GD183" i="45"/>
  <c r="GC183" i="45"/>
  <c r="GB183" i="45"/>
  <c r="GA183" i="45"/>
  <c r="GY182" i="45"/>
  <c r="GX182" i="45"/>
  <c r="GW182" i="45"/>
  <c r="GV182" i="45"/>
  <c r="GU182" i="45"/>
  <c r="GT182" i="45"/>
  <c r="GS182" i="45"/>
  <c r="GR182" i="45"/>
  <c r="GQ182" i="45"/>
  <c r="GP182" i="45"/>
  <c r="GO182" i="45"/>
  <c r="GN182" i="45"/>
  <c r="GM182" i="45"/>
  <c r="GL182" i="45"/>
  <c r="GK182" i="45"/>
  <c r="GJ182" i="45"/>
  <c r="GI182" i="45"/>
  <c r="GH182" i="45"/>
  <c r="GG182" i="45"/>
  <c r="GF182" i="45"/>
  <c r="GE182" i="45"/>
  <c r="GD182" i="45"/>
  <c r="GC182" i="45"/>
  <c r="GB182" i="45"/>
  <c r="GA182" i="45"/>
  <c r="GY181" i="45"/>
  <c r="GX181" i="45"/>
  <c r="GW181" i="45"/>
  <c r="GV181" i="45"/>
  <c r="GU181" i="45"/>
  <c r="GT181" i="45"/>
  <c r="GS181" i="45"/>
  <c r="GR181" i="45"/>
  <c r="GQ181" i="45"/>
  <c r="GP181" i="45"/>
  <c r="GO181" i="45"/>
  <c r="GN181" i="45"/>
  <c r="GM181" i="45"/>
  <c r="GL181" i="45"/>
  <c r="GK181" i="45"/>
  <c r="GJ181" i="45"/>
  <c r="GI181" i="45"/>
  <c r="GH181" i="45"/>
  <c r="GG181" i="45"/>
  <c r="GF181" i="45"/>
  <c r="GE181" i="45"/>
  <c r="GD181" i="45"/>
  <c r="GC181" i="45"/>
  <c r="GB181" i="45"/>
  <c r="GA181" i="45"/>
  <c r="GY180" i="45"/>
  <c r="GX180" i="45"/>
  <c r="GW180" i="45"/>
  <c r="GV180" i="45"/>
  <c r="GU180" i="45"/>
  <c r="GT180" i="45"/>
  <c r="GS180" i="45"/>
  <c r="GR180" i="45"/>
  <c r="GQ180" i="45"/>
  <c r="GP180" i="45"/>
  <c r="GO180" i="45"/>
  <c r="GN180" i="45"/>
  <c r="GM180" i="45"/>
  <c r="GL180" i="45"/>
  <c r="GK180" i="45"/>
  <c r="GJ180" i="45"/>
  <c r="GI180" i="45"/>
  <c r="GH180" i="45"/>
  <c r="GG180" i="45"/>
  <c r="GF180" i="45"/>
  <c r="GE180" i="45"/>
  <c r="GD180" i="45"/>
  <c r="GC180" i="45"/>
  <c r="GB180" i="45"/>
  <c r="GA180" i="45"/>
  <c r="GY179" i="45"/>
  <c r="GX179" i="45"/>
  <c r="GW179" i="45"/>
  <c r="GV179" i="45"/>
  <c r="GU179" i="45"/>
  <c r="GT179" i="45"/>
  <c r="GS179" i="45"/>
  <c r="GR179" i="45"/>
  <c r="GQ179" i="45"/>
  <c r="GP179" i="45"/>
  <c r="GO179" i="45"/>
  <c r="GN179" i="45"/>
  <c r="GM179" i="45"/>
  <c r="GL179" i="45"/>
  <c r="GK179" i="45"/>
  <c r="GJ179" i="45"/>
  <c r="GI179" i="45"/>
  <c r="GH179" i="45"/>
  <c r="GG179" i="45"/>
  <c r="GF179" i="45"/>
  <c r="GE179" i="45"/>
  <c r="GD179" i="45"/>
  <c r="GC179" i="45"/>
  <c r="GB179" i="45"/>
  <c r="GA179" i="45"/>
  <c r="GY178" i="45"/>
  <c r="GX178" i="45"/>
  <c r="GW178" i="45"/>
  <c r="GV178" i="45"/>
  <c r="GU178" i="45"/>
  <c r="GT178" i="45"/>
  <c r="GS178" i="45"/>
  <c r="GR178" i="45"/>
  <c r="GQ178" i="45"/>
  <c r="GP178" i="45"/>
  <c r="GO178" i="45"/>
  <c r="GN178" i="45"/>
  <c r="GM178" i="45"/>
  <c r="GL178" i="45"/>
  <c r="GK178" i="45"/>
  <c r="GJ178" i="45"/>
  <c r="GI178" i="45"/>
  <c r="GH178" i="45"/>
  <c r="GG178" i="45"/>
  <c r="GF178" i="45"/>
  <c r="GE178" i="45"/>
  <c r="GD178" i="45"/>
  <c r="GC178" i="45"/>
  <c r="GB178" i="45"/>
  <c r="GA178" i="45"/>
  <c r="GY177" i="45"/>
  <c r="GX177" i="45"/>
  <c r="GW177" i="45"/>
  <c r="GV177" i="45"/>
  <c r="GU177" i="45"/>
  <c r="GT177" i="45"/>
  <c r="GS177" i="45"/>
  <c r="GR177" i="45"/>
  <c r="GQ177" i="45"/>
  <c r="GP177" i="45"/>
  <c r="GO177" i="45"/>
  <c r="GN177" i="45"/>
  <c r="GM177" i="45"/>
  <c r="GL177" i="45"/>
  <c r="GK177" i="45"/>
  <c r="GJ177" i="45"/>
  <c r="GI177" i="45"/>
  <c r="GH177" i="45"/>
  <c r="GG177" i="45"/>
  <c r="GF177" i="45"/>
  <c r="GE177" i="45"/>
  <c r="GD177" i="45"/>
  <c r="GC177" i="45"/>
  <c r="GB177" i="45"/>
  <c r="GA177" i="45"/>
  <c r="GY176" i="45"/>
  <c r="GX176" i="45"/>
  <c r="GW176" i="45"/>
  <c r="GV176" i="45"/>
  <c r="GU176" i="45"/>
  <c r="GT176" i="45"/>
  <c r="GS176" i="45"/>
  <c r="GR176" i="45"/>
  <c r="GQ176" i="45"/>
  <c r="GP176" i="45"/>
  <c r="GO176" i="45"/>
  <c r="GN176" i="45"/>
  <c r="GM176" i="45"/>
  <c r="GL176" i="45"/>
  <c r="GK176" i="45"/>
  <c r="GJ176" i="45"/>
  <c r="GI176" i="45"/>
  <c r="GH176" i="45"/>
  <c r="GG176" i="45"/>
  <c r="GF176" i="45"/>
  <c r="GE176" i="45"/>
  <c r="GD176" i="45"/>
  <c r="GC176" i="45"/>
  <c r="GB176" i="45"/>
  <c r="GA176" i="45"/>
  <c r="GY175" i="45"/>
  <c r="GX175" i="45"/>
  <c r="GW175" i="45"/>
  <c r="GV175" i="45"/>
  <c r="GU175" i="45"/>
  <c r="GT175" i="45"/>
  <c r="GS175" i="45"/>
  <c r="GR175" i="45"/>
  <c r="GQ175" i="45"/>
  <c r="GP175" i="45"/>
  <c r="GO175" i="45"/>
  <c r="GN175" i="45"/>
  <c r="GM175" i="45"/>
  <c r="GL175" i="45"/>
  <c r="GK175" i="45"/>
  <c r="GJ175" i="45"/>
  <c r="GI175" i="45"/>
  <c r="GH175" i="45"/>
  <c r="GG175" i="45"/>
  <c r="GF175" i="45"/>
  <c r="GE175" i="45"/>
  <c r="GD175" i="45"/>
  <c r="GC175" i="45"/>
  <c r="GB175" i="45"/>
  <c r="GA175" i="45"/>
  <c r="GY174" i="45"/>
  <c r="GX174" i="45"/>
  <c r="GW174" i="45"/>
  <c r="GV174" i="45"/>
  <c r="GU174" i="45"/>
  <c r="GT174" i="45"/>
  <c r="GS174" i="45"/>
  <c r="GR174" i="45"/>
  <c r="GQ174" i="45"/>
  <c r="GP174" i="45"/>
  <c r="GO174" i="45"/>
  <c r="GN174" i="45"/>
  <c r="GM174" i="45"/>
  <c r="GL174" i="45"/>
  <c r="GK174" i="45"/>
  <c r="GJ174" i="45"/>
  <c r="GI174" i="45"/>
  <c r="GH174" i="45"/>
  <c r="GG174" i="45"/>
  <c r="GF174" i="45"/>
  <c r="GE174" i="45"/>
  <c r="GD174" i="45"/>
  <c r="GC174" i="45"/>
  <c r="GB174" i="45"/>
  <c r="GA174" i="45"/>
  <c r="GY173" i="45"/>
  <c r="GX173" i="45"/>
  <c r="GW173" i="45"/>
  <c r="GV173" i="45"/>
  <c r="GU173" i="45"/>
  <c r="GT173" i="45"/>
  <c r="GS173" i="45"/>
  <c r="GR173" i="45"/>
  <c r="GQ173" i="45"/>
  <c r="GP173" i="45"/>
  <c r="GO173" i="45"/>
  <c r="GN173" i="45"/>
  <c r="GM173" i="45"/>
  <c r="GL173" i="45"/>
  <c r="GK173" i="45"/>
  <c r="GJ173" i="45"/>
  <c r="GI173" i="45"/>
  <c r="GH173" i="45"/>
  <c r="GG173" i="45"/>
  <c r="GF173" i="45"/>
  <c r="GE173" i="45"/>
  <c r="GD173" i="45"/>
  <c r="GC173" i="45"/>
  <c r="GB173" i="45"/>
  <c r="GA173" i="45"/>
  <c r="GY172" i="45"/>
  <c r="GX172" i="45"/>
  <c r="GW172" i="45"/>
  <c r="GV172" i="45"/>
  <c r="GU172" i="45"/>
  <c r="GT172" i="45"/>
  <c r="GS172" i="45"/>
  <c r="GR172" i="45"/>
  <c r="GQ172" i="45"/>
  <c r="GP172" i="45"/>
  <c r="GO172" i="45"/>
  <c r="GN172" i="45"/>
  <c r="GM172" i="45"/>
  <c r="GL172" i="45"/>
  <c r="GK172" i="45"/>
  <c r="GJ172" i="45"/>
  <c r="GI172" i="45"/>
  <c r="GH172" i="45"/>
  <c r="GG172" i="45"/>
  <c r="GF172" i="45"/>
  <c r="GE172" i="45"/>
  <c r="GD172" i="45"/>
  <c r="GC172" i="45"/>
  <c r="GB172" i="45"/>
  <c r="GA172" i="45"/>
  <c r="GY171" i="45"/>
  <c r="GX171" i="45"/>
  <c r="GW171" i="45"/>
  <c r="GV171" i="45"/>
  <c r="GU171" i="45"/>
  <c r="GT171" i="45"/>
  <c r="GS171" i="45"/>
  <c r="GR171" i="45"/>
  <c r="GQ171" i="45"/>
  <c r="GP171" i="45"/>
  <c r="GO171" i="45"/>
  <c r="GN171" i="45"/>
  <c r="GM171" i="45"/>
  <c r="GL171" i="45"/>
  <c r="GK171" i="45"/>
  <c r="GJ171" i="45"/>
  <c r="GI171" i="45"/>
  <c r="GH171" i="45"/>
  <c r="GG171" i="45"/>
  <c r="GF171" i="45"/>
  <c r="GE171" i="45"/>
  <c r="GD171" i="45"/>
  <c r="GC171" i="45"/>
  <c r="GB171" i="45"/>
  <c r="GA171" i="45"/>
  <c r="GY170" i="45"/>
  <c r="GX170" i="45"/>
  <c r="GW170" i="45"/>
  <c r="GV170" i="45"/>
  <c r="GU170" i="45"/>
  <c r="GT170" i="45"/>
  <c r="GS170" i="45"/>
  <c r="GR170" i="45"/>
  <c r="GQ170" i="45"/>
  <c r="GP170" i="45"/>
  <c r="GO170" i="45"/>
  <c r="GN170" i="45"/>
  <c r="GM170" i="45"/>
  <c r="GL170" i="45"/>
  <c r="GK170" i="45"/>
  <c r="GJ170" i="45"/>
  <c r="GI170" i="45"/>
  <c r="GH170" i="45"/>
  <c r="GG170" i="45"/>
  <c r="GF170" i="45"/>
  <c r="GE170" i="45"/>
  <c r="GD170" i="45"/>
  <c r="GC170" i="45"/>
  <c r="GB170" i="45"/>
  <c r="GA170" i="45"/>
  <c r="GY169" i="45"/>
  <c r="GX169" i="45"/>
  <c r="GW169" i="45"/>
  <c r="GV169" i="45"/>
  <c r="GU169" i="45"/>
  <c r="GT169" i="45"/>
  <c r="GS169" i="45"/>
  <c r="GR169" i="45"/>
  <c r="GQ169" i="45"/>
  <c r="GP169" i="45"/>
  <c r="GO169" i="45"/>
  <c r="GN169" i="45"/>
  <c r="GM169" i="45"/>
  <c r="GL169" i="45"/>
  <c r="GK169" i="45"/>
  <c r="GJ169" i="45"/>
  <c r="GI169" i="45"/>
  <c r="GH169" i="45"/>
  <c r="GG169" i="45"/>
  <c r="GF169" i="45"/>
  <c r="GE169" i="45"/>
  <c r="GD169" i="45"/>
  <c r="GC169" i="45"/>
  <c r="GB169" i="45"/>
  <c r="GA169" i="45"/>
  <c r="GY168" i="45"/>
  <c r="GX168" i="45"/>
  <c r="GW168" i="45"/>
  <c r="GV168" i="45"/>
  <c r="GU168" i="45"/>
  <c r="GT168" i="45"/>
  <c r="GS168" i="45"/>
  <c r="GR168" i="45"/>
  <c r="GQ168" i="45"/>
  <c r="GP168" i="45"/>
  <c r="GO168" i="45"/>
  <c r="GN168" i="45"/>
  <c r="GM168" i="45"/>
  <c r="GL168" i="45"/>
  <c r="GK168" i="45"/>
  <c r="GJ168" i="45"/>
  <c r="GI168" i="45"/>
  <c r="GH168" i="45"/>
  <c r="GG168" i="45"/>
  <c r="GF168" i="45"/>
  <c r="GE168" i="45"/>
  <c r="GD168" i="45"/>
  <c r="GC168" i="45"/>
  <c r="GB168" i="45"/>
  <c r="GA168" i="45"/>
  <c r="GY167" i="45"/>
  <c r="GX167" i="45"/>
  <c r="GW167" i="45"/>
  <c r="GV167" i="45"/>
  <c r="GU167" i="45"/>
  <c r="GT167" i="45"/>
  <c r="GS167" i="45"/>
  <c r="GR167" i="45"/>
  <c r="GQ167" i="45"/>
  <c r="GP167" i="45"/>
  <c r="GO167" i="45"/>
  <c r="GN167" i="45"/>
  <c r="GM167" i="45"/>
  <c r="GL167" i="45"/>
  <c r="GK167" i="45"/>
  <c r="GJ167" i="45"/>
  <c r="GI167" i="45"/>
  <c r="GH167" i="45"/>
  <c r="GG167" i="45"/>
  <c r="GF167" i="45"/>
  <c r="GE167" i="45"/>
  <c r="GD167" i="45"/>
  <c r="GC167" i="45"/>
  <c r="GB167" i="45"/>
  <c r="GA167" i="45"/>
  <c r="GY166" i="45"/>
  <c r="GX166" i="45"/>
  <c r="GW166" i="45"/>
  <c r="GV166" i="45"/>
  <c r="GU166" i="45"/>
  <c r="GT166" i="45"/>
  <c r="GS166" i="45"/>
  <c r="GR166" i="45"/>
  <c r="GQ166" i="45"/>
  <c r="GP166" i="45"/>
  <c r="GO166" i="45"/>
  <c r="GN166" i="45"/>
  <c r="GM166" i="45"/>
  <c r="GL166" i="45"/>
  <c r="GK166" i="45"/>
  <c r="GJ166" i="45"/>
  <c r="GI166" i="45"/>
  <c r="GH166" i="45"/>
  <c r="GG166" i="45"/>
  <c r="GF166" i="45"/>
  <c r="GE166" i="45"/>
  <c r="GD166" i="45"/>
  <c r="GC166" i="45"/>
  <c r="GB166" i="45"/>
  <c r="GA166" i="45"/>
  <c r="GY165" i="45"/>
  <c r="GX165" i="45"/>
  <c r="GW165" i="45"/>
  <c r="GV165" i="45"/>
  <c r="GU165" i="45"/>
  <c r="GT165" i="45"/>
  <c r="GS165" i="45"/>
  <c r="GR165" i="45"/>
  <c r="GQ165" i="45"/>
  <c r="GP165" i="45"/>
  <c r="GO165" i="45"/>
  <c r="GN165" i="45"/>
  <c r="GM165" i="45"/>
  <c r="GL165" i="45"/>
  <c r="GK165" i="45"/>
  <c r="GJ165" i="45"/>
  <c r="GI165" i="45"/>
  <c r="GH165" i="45"/>
  <c r="GG165" i="45"/>
  <c r="GF165" i="45"/>
  <c r="GE165" i="45"/>
  <c r="GD165" i="45"/>
  <c r="GC165" i="45"/>
  <c r="GB165" i="45"/>
  <c r="GA165" i="45"/>
  <c r="GY164" i="45"/>
  <c r="GX164" i="45"/>
  <c r="GW164" i="45"/>
  <c r="GV164" i="45"/>
  <c r="GU164" i="45"/>
  <c r="GT164" i="45"/>
  <c r="GS164" i="45"/>
  <c r="GR164" i="45"/>
  <c r="GQ164" i="45"/>
  <c r="GP164" i="45"/>
  <c r="GO164" i="45"/>
  <c r="GN164" i="45"/>
  <c r="GM164" i="45"/>
  <c r="GL164" i="45"/>
  <c r="GK164" i="45"/>
  <c r="GJ164" i="45"/>
  <c r="GI164" i="45"/>
  <c r="GH164" i="45"/>
  <c r="GG164" i="45"/>
  <c r="GF164" i="45"/>
  <c r="GE164" i="45"/>
  <c r="GD164" i="45"/>
  <c r="GC164" i="45"/>
  <c r="GB164" i="45"/>
  <c r="GA164" i="45"/>
  <c r="GY163" i="45"/>
  <c r="GX163" i="45"/>
  <c r="GW163" i="45"/>
  <c r="GV163" i="45"/>
  <c r="GU163" i="45"/>
  <c r="GT163" i="45"/>
  <c r="GS163" i="45"/>
  <c r="GR163" i="45"/>
  <c r="GQ163" i="45"/>
  <c r="GP163" i="45"/>
  <c r="GO163" i="45"/>
  <c r="GN163" i="45"/>
  <c r="GM163" i="45"/>
  <c r="GL163" i="45"/>
  <c r="GK163" i="45"/>
  <c r="GJ163" i="45"/>
  <c r="GI163" i="45"/>
  <c r="GH163" i="45"/>
  <c r="GG163" i="45"/>
  <c r="GF163" i="45"/>
  <c r="GE163" i="45"/>
  <c r="GD163" i="45"/>
  <c r="GC163" i="45"/>
  <c r="GB163" i="45"/>
  <c r="GA163" i="45"/>
  <c r="GY162" i="45"/>
  <c r="GX162" i="45"/>
  <c r="GW162" i="45"/>
  <c r="GV162" i="45"/>
  <c r="GU162" i="45"/>
  <c r="GT162" i="45"/>
  <c r="GS162" i="45"/>
  <c r="GR162" i="45"/>
  <c r="GQ162" i="45"/>
  <c r="GP162" i="45"/>
  <c r="GO162" i="45"/>
  <c r="GN162" i="45"/>
  <c r="GM162" i="45"/>
  <c r="GL162" i="45"/>
  <c r="GK162" i="45"/>
  <c r="GJ162" i="45"/>
  <c r="GI162" i="45"/>
  <c r="GH162" i="45"/>
  <c r="GG162" i="45"/>
  <c r="GF162" i="45"/>
  <c r="GE162" i="45"/>
  <c r="GD162" i="45"/>
  <c r="GC162" i="45"/>
  <c r="GB162" i="45"/>
  <c r="GA162" i="45"/>
  <c r="GY161" i="45"/>
  <c r="GX161" i="45"/>
  <c r="GW161" i="45"/>
  <c r="GV161" i="45"/>
  <c r="GU161" i="45"/>
  <c r="GT161" i="45"/>
  <c r="GS161" i="45"/>
  <c r="GR161" i="45"/>
  <c r="GQ161" i="45"/>
  <c r="GP161" i="45"/>
  <c r="GO161" i="45"/>
  <c r="GN161" i="45"/>
  <c r="GM161" i="45"/>
  <c r="GL161" i="45"/>
  <c r="GK161" i="45"/>
  <c r="GJ161" i="45"/>
  <c r="GI161" i="45"/>
  <c r="GH161" i="45"/>
  <c r="GG161" i="45"/>
  <c r="GF161" i="45"/>
  <c r="GE161" i="45"/>
  <c r="GD161" i="45"/>
  <c r="GC161" i="45"/>
  <c r="GB161" i="45"/>
  <c r="GA161" i="45"/>
  <c r="GY160" i="45"/>
  <c r="GX160" i="45"/>
  <c r="GW160" i="45"/>
  <c r="GV160" i="45"/>
  <c r="GU160" i="45"/>
  <c r="GT160" i="45"/>
  <c r="GS160" i="45"/>
  <c r="GR160" i="45"/>
  <c r="GQ160" i="45"/>
  <c r="GP160" i="45"/>
  <c r="GO160" i="45"/>
  <c r="GN160" i="45"/>
  <c r="GM160" i="45"/>
  <c r="GL160" i="45"/>
  <c r="GK160" i="45"/>
  <c r="GJ160" i="45"/>
  <c r="GI160" i="45"/>
  <c r="GH160" i="45"/>
  <c r="GG160" i="45"/>
  <c r="GF160" i="45"/>
  <c r="GE160" i="45"/>
  <c r="GD160" i="45"/>
  <c r="GC160" i="45"/>
  <c r="GB160" i="45"/>
  <c r="GA160" i="45"/>
  <c r="GY159" i="45"/>
  <c r="GX159" i="45"/>
  <c r="GW159" i="45"/>
  <c r="GV159" i="45"/>
  <c r="GU159" i="45"/>
  <c r="GT159" i="45"/>
  <c r="GS159" i="45"/>
  <c r="GR159" i="45"/>
  <c r="GQ159" i="45"/>
  <c r="GP159" i="45"/>
  <c r="GO159" i="45"/>
  <c r="GN159" i="45"/>
  <c r="GM159" i="45"/>
  <c r="GL159" i="45"/>
  <c r="GK159" i="45"/>
  <c r="GJ159" i="45"/>
  <c r="GI159" i="45"/>
  <c r="GH159" i="45"/>
  <c r="GG159" i="45"/>
  <c r="GF159" i="45"/>
  <c r="GE159" i="45"/>
  <c r="GD159" i="45"/>
  <c r="GC159" i="45"/>
  <c r="GB159" i="45"/>
  <c r="GA159" i="45"/>
  <c r="GY158" i="45"/>
  <c r="GX158" i="45"/>
  <c r="GW158" i="45"/>
  <c r="GV158" i="45"/>
  <c r="GU158" i="45"/>
  <c r="GT158" i="45"/>
  <c r="GS158" i="45"/>
  <c r="GR158" i="45"/>
  <c r="GQ158" i="45"/>
  <c r="GP158" i="45"/>
  <c r="GO158" i="45"/>
  <c r="GN158" i="45"/>
  <c r="GM158" i="45"/>
  <c r="GL158" i="45"/>
  <c r="GK158" i="45"/>
  <c r="GJ158" i="45"/>
  <c r="GI158" i="45"/>
  <c r="GH158" i="45"/>
  <c r="GG158" i="45"/>
  <c r="GF158" i="45"/>
  <c r="GE158" i="45"/>
  <c r="GD158" i="45"/>
  <c r="GC158" i="45"/>
  <c r="GB158" i="45"/>
  <c r="GA158" i="45"/>
  <c r="GY157" i="45"/>
  <c r="GX157" i="45"/>
  <c r="GW157" i="45"/>
  <c r="GV157" i="45"/>
  <c r="GU157" i="45"/>
  <c r="GT157" i="45"/>
  <c r="GS157" i="45"/>
  <c r="GR157" i="45"/>
  <c r="GQ157" i="45"/>
  <c r="GP157" i="45"/>
  <c r="GO157" i="45"/>
  <c r="GN157" i="45"/>
  <c r="GM157" i="45"/>
  <c r="GL157" i="45"/>
  <c r="GK157" i="45"/>
  <c r="GJ157" i="45"/>
  <c r="GI157" i="45"/>
  <c r="GH157" i="45"/>
  <c r="GG157" i="45"/>
  <c r="GF157" i="45"/>
  <c r="GE157" i="45"/>
  <c r="GD157" i="45"/>
  <c r="GC157" i="45"/>
  <c r="GB157" i="45"/>
  <c r="GA157" i="45"/>
  <c r="GY156" i="45"/>
  <c r="GX156" i="45"/>
  <c r="GW156" i="45"/>
  <c r="GV156" i="45"/>
  <c r="GU156" i="45"/>
  <c r="GT156" i="45"/>
  <c r="GS156" i="45"/>
  <c r="GR156" i="45"/>
  <c r="GQ156" i="45"/>
  <c r="GP156" i="45"/>
  <c r="GO156" i="45"/>
  <c r="GN156" i="45"/>
  <c r="GM156" i="45"/>
  <c r="GL156" i="45"/>
  <c r="GK156" i="45"/>
  <c r="GJ156" i="45"/>
  <c r="GI156" i="45"/>
  <c r="GH156" i="45"/>
  <c r="GG156" i="45"/>
  <c r="GF156" i="45"/>
  <c r="GE156" i="45"/>
  <c r="GD156" i="45"/>
  <c r="GC156" i="45"/>
  <c r="GB156" i="45"/>
  <c r="GA156" i="45"/>
  <c r="GY155" i="45"/>
  <c r="GX155" i="45"/>
  <c r="GW155" i="45"/>
  <c r="GV155" i="45"/>
  <c r="GU155" i="45"/>
  <c r="GT155" i="45"/>
  <c r="GS155" i="45"/>
  <c r="GR155" i="45"/>
  <c r="GQ155" i="45"/>
  <c r="GP155" i="45"/>
  <c r="GO155" i="45"/>
  <c r="GN155" i="45"/>
  <c r="GM155" i="45"/>
  <c r="GL155" i="45"/>
  <c r="GK155" i="45"/>
  <c r="GJ155" i="45"/>
  <c r="GI155" i="45"/>
  <c r="GH155" i="45"/>
  <c r="GG155" i="45"/>
  <c r="GF155" i="45"/>
  <c r="GE155" i="45"/>
  <c r="GD155" i="45"/>
  <c r="GC155" i="45"/>
  <c r="GB155" i="45"/>
  <c r="GA155" i="45"/>
  <c r="GY154" i="45"/>
  <c r="GX154" i="45"/>
  <c r="GW154" i="45"/>
  <c r="GV154" i="45"/>
  <c r="GU154" i="45"/>
  <c r="GT154" i="45"/>
  <c r="GS154" i="45"/>
  <c r="GR154" i="45"/>
  <c r="GQ154" i="45"/>
  <c r="GP154" i="45"/>
  <c r="GO154" i="45"/>
  <c r="GN154" i="45"/>
  <c r="GM154" i="45"/>
  <c r="GL154" i="45"/>
  <c r="GK154" i="45"/>
  <c r="GJ154" i="45"/>
  <c r="GI154" i="45"/>
  <c r="GH154" i="45"/>
  <c r="GG154" i="45"/>
  <c r="GF154" i="45"/>
  <c r="GE154" i="45"/>
  <c r="GD154" i="45"/>
  <c r="GC154" i="45"/>
  <c r="GB154" i="45"/>
  <c r="GA154" i="45"/>
  <c r="GY153" i="45"/>
  <c r="GX153" i="45"/>
  <c r="GW153" i="45"/>
  <c r="GV153" i="45"/>
  <c r="GU153" i="45"/>
  <c r="GT153" i="45"/>
  <c r="GS153" i="45"/>
  <c r="GR153" i="45"/>
  <c r="GQ153" i="45"/>
  <c r="GP153" i="45"/>
  <c r="GO153" i="45"/>
  <c r="GN153" i="45"/>
  <c r="GM153" i="45"/>
  <c r="GL153" i="45"/>
  <c r="GK153" i="45"/>
  <c r="GJ153" i="45"/>
  <c r="GI153" i="45"/>
  <c r="GH153" i="45"/>
  <c r="GG153" i="45"/>
  <c r="GF153" i="45"/>
  <c r="GE153" i="45"/>
  <c r="GD153" i="45"/>
  <c r="GC153" i="45"/>
  <c r="GB153" i="45"/>
  <c r="GA153" i="45"/>
  <c r="GY152" i="45"/>
  <c r="GX152" i="45"/>
  <c r="GW152" i="45"/>
  <c r="GV152" i="45"/>
  <c r="GU152" i="45"/>
  <c r="GT152" i="45"/>
  <c r="GS152" i="45"/>
  <c r="GR152" i="45"/>
  <c r="GQ152" i="45"/>
  <c r="GP152" i="45"/>
  <c r="GO152" i="45"/>
  <c r="GN152" i="45"/>
  <c r="GM152" i="45"/>
  <c r="GL152" i="45"/>
  <c r="GK152" i="45"/>
  <c r="GJ152" i="45"/>
  <c r="GI152" i="45"/>
  <c r="GH152" i="45"/>
  <c r="GG152" i="45"/>
  <c r="GF152" i="45"/>
  <c r="GE152" i="45"/>
  <c r="GD152" i="45"/>
  <c r="GC152" i="45"/>
  <c r="GB152" i="45"/>
  <c r="GA152" i="45"/>
  <c r="GY151" i="45"/>
  <c r="GX151" i="45"/>
  <c r="GW151" i="45"/>
  <c r="GV151" i="45"/>
  <c r="GU151" i="45"/>
  <c r="GT151" i="45"/>
  <c r="GS151" i="45"/>
  <c r="GR151" i="45"/>
  <c r="GQ151" i="45"/>
  <c r="GP151" i="45"/>
  <c r="GO151" i="45"/>
  <c r="GN151" i="45"/>
  <c r="GM151" i="45"/>
  <c r="GL151" i="45"/>
  <c r="GK151" i="45"/>
  <c r="GJ151" i="45"/>
  <c r="GI151" i="45"/>
  <c r="GH151" i="45"/>
  <c r="GG151" i="45"/>
  <c r="GF151" i="45"/>
  <c r="GE151" i="45"/>
  <c r="GD151" i="45"/>
  <c r="GC151" i="45"/>
  <c r="GB151" i="45"/>
  <c r="GA151" i="45"/>
  <c r="GY150" i="45"/>
  <c r="GX150" i="45"/>
  <c r="GW150" i="45"/>
  <c r="GV150" i="45"/>
  <c r="GU150" i="45"/>
  <c r="GT150" i="45"/>
  <c r="GS150" i="45"/>
  <c r="GR150" i="45"/>
  <c r="GQ150" i="45"/>
  <c r="GP150" i="45"/>
  <c r="GO150" i="45"/>
  <c r="GN150" i="45"/>
  <c r="GM150" i="45"/>
  <c r="GL150" i="45"/>
  <c r="GK150" i="45"/>
  <c r="GJ150" i="45"/>
  <c r="GI150" i="45"/>
  <c r="GH150" i="45"/>
  <c r="GG150" i="45"/>
  <c r="GF150" i="45"/>
  <c r="GE150" i="45"/>
  <c r="GD150" i="45"/>
  <c r="GC150" i="45"/>
  <c r="GB150" i="45"/>
  <c r="GA150" i="45"/>
  <c r="GY149" i="45"/>
  <c r="GX149" i="45"/>
  <c r="GW149" i="45"/>
  <c r="GV149" i="45"/>
  <c r="GU149" i="45"/>
  <c r="GT149" i="45"/>
  <c r="GS149" i="45"/>
  <c r="GR149" i="45"/>
  <c r="GQ149" i="45"/>
  <c r="GP149" i="45"/>
  <c r="GO149" i="45"/>
  <c r="GN149" i="45"/>
  <c r="GM149" i="45"/>
  <c r="GL149" i="45"/>
  <c r="GK149" i="45"/>
  <c r="GJ149" i="45"/>
  <c r="GI149" i="45"/>
  <c r="GH149" i="45"/>
  <c r="GG149" i="45"/>
  <c r="GF149" i="45"/>
  <c r="GE149" i="45"/>
  <c r="GD149" i="45"/>
  <c r="GC149" i="45"/>
  <c r="GB149" i="45"/>
  <c r="GA149" i="45"/>
  <c r="GY148" i="45"/>
  <c r="GX148" i="45"/>
  <c r="GW148" i="45"/>
  <c r="GV148" i="45"/>
  <c r="GU148" i="45"/>
  <c r="GT148" i="45"/>
  <c r="GS148" i="45"/>
  <c r="GR148" i="45"/>
  <c r="GQ148" i="45"/>
  <c r="GP148" i="45"/>
  <c r="GO148" i="45"/>
  <c r="GN148" i="45"/>
  <c r="GM148" i="45"/>
  <c r="GL148" i="45"/>
  <c r="GK148" i="45"/>
  <c r="GJ148" i="45"/>
  <c r="GI148" i="45"/>
  <c r="GH148" i="45"/>
  <c r="GG148" i="45"/>
  <c r="GF148" i="45"/>
  <c r="GE148" i="45"/>
  <c r="GD148" i="45"/>
  <c r="GC148" i="45"/>
  <c r="GB148" i="45"/>
  <c r="GA148" i="45"/>
  <c r="GY147" i="45"/>
  <c r="GX147" i="45"/>
  <c r="GW147" i="45"/>
  <c r="GV147" i="45"/>
  <c r="GU147" i="45"/>
  <c r="GT147" i="45"/>
  <c r="GS147" i="45"/>
  <c r="GR147" i="45"/>
  <c r="GQ147" i="45"/>
  <c r="GP147" i="45"/>
  <c r="GO147" i="45"/>
  <c r="GN147" i="45"/>
  <c r="GM147" i="45"/>
  <c r="GL147" i="45"/>
  <c r="GK147" i="45"/>
  <c r="GJ147" i="45"/>
  <c r="GI147" i="45"/>
  <c r="GH147" i="45"/>
  <c r="GG147" i="45"/>
  <c r="GF147" i="45"/>
  <c r="GE147" i="45"/>
  <c r="GD147" i="45"/>
  <c r="GC147" i="45"/>
  <c r="GB147" i="45"/>
  <c r="GA147" i="45"/>
  <c r="GY146" i="45"/>
  <c r="GX146" i="45"/>
  <c r="GW146" i="45"/>
  <c r="GV146" i="45"/>
  <c r="GU146" i="45"/>
  <c r="GT146" i="45"/>
  <c r="GS146" i="45"/>
  <c r="GR146" i="45"/>
  <c r="GQ146" i="45"/>
  <c r="GP146" i="45"/>
  <c r="GO146" i="45"/>
  <c r="GN146" i="45"/>
  <c r="GM146" i="45"/>
  <c r="GL146" i="45"/>
  <c r="GK146" i="45"/>
  <c r="GJ146" i="45"/>
  <c r="GI146" i="45"/>
  <c r="GH146" i="45"/>
  <c r="GG146" i="45"/>
  <c r="GF146" i="45"/>
  <c r="GE146" i="45"/>
  <c r="GD146" i="45"/>
  <c r="GC146" i="45"/>
  <c r="GB146" i="45"/>
  <c r="GA146" i="45"/>
  <c r="GY145" i="45"/>
  <c r="GX145" i="45"/>
  <c r="GW145" i="45"/>
  <c r="GV145" i="45"/>
  <c r="GU145" i="45"/>
  <c r="GT145" i="45"/>
  <c r="GS145" i="45"/>
  <c r="GR145" i="45"/>
  <c r="GQ145" i="45"/>
  <c r="GP145" i="45"/>
  <c r="GO145" i="45"/>
  <c r="GN145" i="45"/>
  <c r="GM145" i="45"/>
  <c r="GL145" i="45"/>
  <c r="GK145" i="45"/>
  <c r="GJ145" i="45"/>
  <c r="GI145" i="45"/>
  <c r="GH145" i="45"/>
  <c r="GG145" i="45"/>
  <c r="GF145" i="45"/>
  <c r="GE145" i="45"/>
  <c r="GD145" i="45"/>
  <c r="GC145" i="45"/>
  <c r="GB145" i="45"/>
  <c r="GA145" i="45"/>
  <c r="GY144" i="45"/>
  <c r="GX144" i="45"/>
  <c r="GW144" i="45"/>
  <c r="GV144" i="45"/>
  <c r="GU144" i="45"/>
  <c r="GT144" i="45"/>
  <c r="GS144" i="45"/>
  <c r="GR144" i="45"/>
  <c r="GQ144" i="45"/>
  <c r="GP144" i="45"/>
  <c r="GO144" i="45"/>
  <c r="GN144" i="45"/>
  <c r="GM144" i="45"/>
  <c r="GL144" i="45"/>
  <c r="GK144" i="45"/>
  <c r="GJ144" i="45"/>
  <c r="GI144" i="45"/>
  <c r="GH144" i="45"/>
  <c r="GG144" i="45"/>
  <c r="GF144" i="45"/>
  <c r="GE144" i="45"/>
  <c r="GD144" i="45"/>
  <c r="GC144" i="45"/>
  <c r="GB144" i="45"/>
  <c r="GA144" i="45"/>
  <c r="GY143" i="45"/>
  <c r="GX143" i="45"/>
  <c r="GW143" i="45"/>
  <c r="GV143" i="45"/>
  <c r="GU143" i="45"/>
  <c r="GT143" i="45"/>
  <c r="GS143" i="45"/>
  <c r="GR143" i="45"/>
  <c r="GQ143" i="45"/>
  <c r="GP143" i="45"/>
  <c r="GO143" i="45"/>
  <c r="GN143" i="45"/>
  <c r="GM143" i="45"/>
  <c r="GL143" i="45"/>
  <c r="GK143" i="45"/>
  <c r="GJ143" i="45"/>
  <c r="GI143" i="45"/>
  <c r="GH143" i="45"/>
  <c r="GG143" i="45"/>
  <c r="GF143" i="45"/>
  <c r="GE143" i="45"/>
  <c r="GD143" i="45"/>
  <c r="GC143" i="45"/>
  <c r="GB143" i="45"/>
  <c r="GA143" i="45"/>
  <c r="GY142" i="45"/>
  <c r="GX142" i="45"/>
  <c r="GW142" i="45"/>
  <c r="GV142" i="45"/>
  <c r="GU142" i="45"/>
  <c r="GT142" i="45"/>
  <c r="GS142" i="45"/>
  <c r="GR142" i="45"/>
  <c r="GQ142" i="45"/>
  <c r="GP142" i="45"/>
  <c r="GO142" i="45"/>
  <c r="GN142" i="45"/>
  <c r="GM142" i="45"/>
  <c r="GL142" i="45"/>
  <c r="GK142" i="45"/>
  <c r="GJ142" i="45"/>
  <c r="GI142" i="45"/>
  <c r="GH142" i="45"/>
  <c r="GG142" i="45"/>
  <c r="GF142" i="45"/>
  <c r="GE142" i="45"/>
  <c r="GD142" i="45"/>
  <c r="GC142" i="45"/>
  <c r="GB142" i="45"/>
  <c r="GA142" i="45"/>
  <c r="GY141" i="45"/>
  <c r="GX141" i="45"/>
  <c r="GW141" i="45"/>
  <c r="GV141" i="45"/>
  <c r="GU141" i="45"/>
  <c r="GT141" i="45"/>
  <c r="GS141" i="45"/>
  <c r="GR141" i="45"/>
  <c r="GQ141" i="45"/>
  <c r="GP141" i="45"/>
  <c r="GO141" i="45"/>
  <c r="GN141" i="45"/>
  <c r="GM141" i="45"/>
  <c r="GL141" i="45"/>
  <c r="GK141" i="45"/>
  <c r="GJ141" i="45"/>
  <c r="GI141" i="45"/>
  <c r="GH141" i="45"/>
  <c r="GG141" i="45"/>
  <c r="GF141" i="45"/>
  <c r="GE141" i="45"/>
  <c r="GD141" i="45"/>
  <c r="GC141" i="45"/>
  <c r="GB141" i="45"/>
  <c r="GA141" i="45"/>
  <c r="GY140" i="45"/>
  <c r="GX140" i="45"/>
  <c r="GW140" i="45"/>
  <c r="GV140" i="45"/>
  <c r="GU140" i="45"/>
  <c r="GT140" i="45"/>
  <c r="GS140" i="45"/>
  <c r="GR140" i="45"/>
  <c r="GQ140" i="45"/>
  <c r="GP140" i="45"/>
  <c r="GO140" i="45"/>
  <c r="GN140" i="45"/>
  <c r="GM140" i="45"/>
  <c r="GL140" i="45"/>
  <c r="GK140" i="45"/>
  <c r="GJ140" i="45"/>
  <c r="GI140" i="45"/>
  <c r="GH140" i="45"/>
  <c r="GG140" i="45"/>
  <c r="GF140" i="45"/>
  <c r="GE140" i="45"/>
  <c r="GD140" i="45"/>
  <c r="GC140" i="45"/>
  <c r="GB140" i="45"/>
  <c r="GA140" i="45"/>
  <c r="GY139" i="45"/>
  <c r="GX139" i="45"/>
  <c r="GW139" i="45"/>
  <c r="GV139" i="45"/>
  <c r="GU139" i="45"/>
  <c r="GT139" i="45"/>
  <c r="GS139" i="45"/>
  <c r="GR139" i="45"/>
  <c r="GQ139" i="45"/>
  <c r="GP139" i="45"/>
  <c r="GO139" i="45"/>
  <c r="GN139" i="45"/>
  <c r="GM139" i="45"/>
  <c r="GL139" i="45"/>
  <c r="GK139" i="45"/>
  <c r="GJ139" i="45"/>
  <c r="GI139" i="45"/>
  <c r="GH139" i="45"/>
  <c r="GG139" i="45"/>
  <c r="GF139" i="45"/>
  <c r="GE139" i="45"/>
  <c r="GD139" i="45"/>
  <c r="GC139" i="45"/>
  <c r="GB139" i="45"/>
  <c r="GA139" i="45"/>
  <c r="GY138" i="45"/>
  <c r="GX138" i="45"/>
  <c r="GW138" i="45"/>
  <c r="GV138" i="45"/>
  <c r="GU138" i="45"/>
  <c r="GT138" i="45"/>
  <c r="GS138" i="45"/>
  <c r="GR138" i="45"/>
  <c r="GQ138" i="45"/>
  <c r="GP138" i="45"/>
  <c r="GO138" i="45"/>
  <c r="GN138" i="45"/>
  <c r="GM138" i="45"/>
  <c r="GL138" i="45"/>
  <c r="GK138" i="45"/>
  <c r="GJ138" i="45"/>
  <c r="GI138" i="45"/>
  <c r="GH138" i="45"/>
  <c r="GG138" i="45"/>
  <c r="GF138" i="45"/>
  <c r="GE138" i="45"/>
  <c r="GD138" i="45"/>
  <c r="GC138" i="45"/>
  <c r="GB138" i="45"/>
  <c r="GA138" i="45"/>
  <c r="GY137" i="45"/>
  <c r="GX137" i="45"/>
  <c r="GW137" i="45"/>
  <c r="GV137" i="45"/>
  <c r="GU137" i="45"/>
  <c r="GT137" i="45"/>
  <c r="GS137" i="45"/>
  <c r="GR137" i="45"/>
  <c r="GQ137" i="45"/>
  <c r="GP137" i="45"/>
  <c r="GO137" i="45"/>
  <c r="GN137" i="45"/>
  <c r="GM137" i="45"/>
  <c r="GL137" i="45"/>
  <c r="GK137" i="45"/>
  <c r="GJ137" i="45"/>
  <c r="GI137" i="45"/>
  <c r="GH137" i="45"/>
  <c r="GG137" i="45"/>
  <c r="GF137" i="45"/>
  <c r="GE137" i="45"/>
  <c r="GD137" i="45"/>
  <c r="GC137" i="45"/>
  <c r="GB137" i="45"/>
  <c r="GA137" i="45"/>
  <c r="GY136" i="45"/>
  <c r="GX136" i="45"/>
  <c r="GW136" i="45"/>
  <c r="GV136" i="45"/>
  <c r="GU136" i="45"/>
  <c r="GT136" i="45"/>
  <c r="GS136" i="45"/>
  <c r="GR136" i="45"/>
  <c r="GQ136" i="45"/>
  <c r="GP136" i="45"/>
  <c r="GO136" i="45"/>
  <c r="GN136" i="45"/>
  <c r="GM136" i="45"/>
  <c r="GL136" i="45"/>
  <c r="GK136" i="45"/>
  <c r="GJ136" i="45"/>
  <c r="GI136" i="45"/>
  <c r="GH136" i="45"/>
  <c r="GG136" i="45"/>
  <c r="GF136" i="45"/>
  <c r="GE136" i="45"/>
  <c r="GD136" i="45"/>
  <c r="GC136" i="45"/>
  <c r="GB136" i="45"/>
  <c r="GA136" i="45"/>
  <c r="GY135" i="45"/>
  <c r="GX135" i="45"/>
  <c r="GW135" i="45"/>
  <c r="GV135" i="45"/>
  <c r="GU135" i="45"/>
  <c r="GT135" i="45"/>
  <c r="GS135" i="45"/>
  <c r="GR135" i="45"/>
  <c r="GQ135" i="45"/>
  <c r="GP135" i="45"/>
  <c r="GO135" i="45"/>
  <c r="GN135" i="45"/>
  <c r="GM135" i="45"/>
  <c r="GL135" i="45"/>
  <c r="GK135" i="45"/>
  <c r="GJ135" i="45"/>
  <c r="GI135" i="45"/>
  <c r="GH135" i="45"/>
  <c r="GG135" i="45"/>
  <c r="GF135" i="45"/>
  <c r="GE135" i="45"/>
  <c r="GD135" i="45"/>
  <c r="GC135" i="45"/>
  <c r="GB135" i="45"/>
  <c r="GA135" i="45"/>
  <c r="GY134" i="45"/>
  <c r="GX134" i="45"/>
  <c r="GW134" i="45"/>
  <c r="GV134" i="45"/>
  <c r="GU134" i="45"/>
  <c r="GT134" i="45"/>
  <c r="GS134" i="45"/>
  <c r="GR134" i="45"/>
  <c r="GQ134" i="45"/>
  <c r="GP134" i="45"/>
  <c r="GO134" i="45"/>
  <c r="GN134" i="45"/>
  <c r="GM134" i="45"/>
  <c r="GL134" i="45"/>
  <c r="GK134" i="45"/>
  <c r="GJ134" i="45"/>
  <c r="GI134" i="45"/>
  <c r="GH134" i="45"/>
  <c r="GG134" i="45"/>
  <c r="GF134" i="45"/>
  <c r="GE134" i="45"/>
  <c r="GD134" i="45"/>
  <c r="GC134" i="45"/>
  <c r="GB134" i="45"/>
  <c r="GA134" i="45"/>
  <c r="GY133" i="45"/>
  <c r="GX133" i="45"/>
  <c r="GW133" i="45"/>
  <c r="GV133" i="45"/>
  <c r="GU133" i="45"/>
  <c r="GT133" i="45"/>
  <c r="GS133" i="45"/>
  <c r="GR133" i="45"/>
  <c r="GQ133" i="45"/>
  <c r="GP133" i="45"/>
  <c r="GO133" i="45"/>
  <c r="GN133" i="45"/>
  <c r="GM133" i="45"/>
  <c r="GL133" i="45"/>
  <c r="GK133" i="45"/>
  <c r="GJ133" i="45"/>
  <c r="GI133" i="45"/>
  <c r="GH133" i="45"/>
  <c r="GG133" i="45"/>
  <c r="GF133" i="45"/>
  <c r="GE133" i="45"/>
  <c r="GD133" i="45"/>
  <c r="GC133" i="45"/>
  <c r="GB133" i="45"/>
  <c r="GA133" i="45"/>
  <c r="GY132" i="45"/>
  <c r="GX132" i="45"/>
  <c r="GW132" i="45"/>
  <c r="GV132" i="45"/>
  <c r="GU132" i="45"/>
  <c r="GT132" i="45"/>
  <c r="GS132" i="45"/>
  <c r="GR132" i="45"/>
  <c r="GQ132" i="45"/>
  <c r="GP132" i="45"/>
  <c r="GO132" i="45"/>
  <c r="GN132" i="45"/>
  <c r="GM132" i="45"/>
  <c r="GL132" i="45"/>
  <c r="GK132" i="45"/>
  <c r="GJ132" i="45"/>
  <c r="GI132" i="45"/>
  <c r="GH132" i="45"/>
  <c r="GG132" i="45"/>
  <c r="GF132" i="45"/>
  <c r="GE132" i="45"/>
  <c r="GD132" i="45"/>
  <c r="GC132" i="45"/>
  <c r="GB132" i="45"/>
  <c r="GA132" i="45"/>
  <c r="GY131" i="45"/>
  <c r="GX131" i="45"/>
  <c r="GW131" i="45"/>
  <c r="GV131" i="45"/>
  <c r="GU131" i="45"/>
  <c r="GT131" i="45"/>
  <c r="GS131" i="45"/>
  <c r="GR131" i="45"/>
  <c r="GQ131" i="45"/>
  <c r="GP131" i="45"/>
  <c r="GO131" i="45"/>
  <c r="GN131" i="45"/>
  <c r="GM131" i="45"/>
  <c r="GL131" i="45"/>
  <c r="GK131" i="45"/>
  <c r="GJ131" i="45"/>
  <c r="GI131" i="45"/>
  <c r="GH131" i="45"/>
  <c r="GG131" i="45"/>
  <c r="GF131" i="45"/>
  <c r="GE131" i="45"/>
  <c r="GD131" i="45"/>
  <c r="GC131" i="45"/>
  <c r="GB131" i="45"/>
  <c r="GA131" i="45"/>
  <c r="GY130" i="45"/>
  <c r="GX130" i="45"/>
  <c r="GW130" i="45"/>
  <c r="GV130" i="45"/>
  <c r="GU130" i="45"/>
  <c r="GT130" i="45"/>
  <c r="GS130" i="45"/>
  <c r="GR130" i="45"/>
  <c r="GQ130" i="45"/>
  <c r="GP130" i="45"/>
  <c r="GO130" i="45"/>
  <c r="GN130" i="45"/>
  <c r="GM130" i="45"/>
  <c r="GL130" i="45"/>
  <c r="GK130" i="45"/>
  <c r="GJ130" i="45"/>
  <c r="GI130" i="45"/>
  <c r="GH130" i="45"/>
  <c r="GG130" i="45"/>
  <c r="GF130" i="45"/>
  <c r="GE130" i="45"/>
  <c r="GD130" i="45"/>
  <c r="GC130" i="45"/>
  <c r="GB130" i="45"/>
  <c r="GA130" i="45"/>
  <c r="GY129" i="45"/>
  <c r="GX129" i="45"/>
  <c r="GW129" i="45"/>
  <c r="GV129" i="45"/>
  <c r="GU129" i="45"/>
  <c r="GT129" i="45"/>
  <c r="GS129" i="45"/>
  <c r="GR129" i="45"/>
  <c r="GQ129" i="45"/>
  <c r="GP129" i="45"/>
  <c r="GO129" i="45"/>
  <c r="GN129" i="45"/>
  <c r="GM129" i="45"/>
  <c r="GL129" i="45"/>
  <c r="GK129" i="45"/>
  <c r="GJ129" i="45"/>
  <c r="GI129" i="45"/>
  <c r="GH129" i="45"/>
  <c r="GG129" i="45"/>
  <c r="GF129" i="45"/>
  <c r="GE129" i="45"/>
  <c r="GD129" i="45"/>
  <c r="GC129" i="45"/>
  <c r="GB129" i="45"/>
  <c r="GA129" i="45"/>
  <c r="GY128" i="45"/>
  <c r="GX128" i="45"/>
  <c r="GW128" i="45"/>
  <c r="GV128" i="45"/>
  <c r="GU128" i="45"/>
  <c r="GT128" i="45"/>
  <c r="GS128" i="45"/>
  <c r="GR128" i="45"/>
  <c r="GQ128" i="45"/>
  <c r="GP128" i="45"/>
  <c r="GO128" i="45"/>
  <c r="GN128" i="45"/>
  <c r="GM128" i="45"/>
  <c r="GL128" i="45"/>
  <c r="GK128" i="45"/>
  <c r="GJ128" i="45"/>
  <c r="GI128" i="45"/>
  <c r="GH128" i="45"/>
  <c r="GG128" i="45"/>
  <c r="GF128" i="45"/>
  <c r="GE128" i="45"/>
  <c r="GD128" i="45"/>
  <c r="GC128" i="45"/>
  <c r="GB128" i="45"/>
  <c r="GA128" i="45"/>
  <c r="GY120" i="45"/>
  <c r="GX120" i="45"/>
  <c r="GW120" i="45"/>
  <c r="GV120" i="45"/>
  <c r="GU120" i="45"/>
  <c r="GT120" i="45"/>
  <c r="GS120" i="45"/>
  <c r="GR120" i="45"/>
  <c r="GQ120" i="45"/>
  <c r="GP120" i="45"/>
  <c r="GO120" i="45"/>
  <c r="GN120" i="45"/>
  <c r="GM120" i="45"/>
  <c r="GL120" i="45"/>
  <c r="GK120" i="45"/>
  <c r="GJ120" i="45"/>
  <c r="GI120" i="45"/>
  <c r="GH120" i="45"/>
  <c r="GG120" i="45"/>
  <c r="GF120" i="45"/>
  <c r="GE120" i="45"/>
  <c r="GD120" i="45"/>
  <c r="GC120" i="45"/>
  <c r="GB120" i="45"/>
  <c r="GA120" i="45"/>
  <c r="GY119" i="45"/>
  <c r="GX119" i="45"/>
  <c r="GW119" i="45"/>
  <c r="GV119" i="45"/>
  <c r="GU119" i="45"/>
  <c r="GT119" i="45"/>
  <c r="GS119" i="45"/>
  <c r="GR119" i="45"/>
  <c r="GQ119" i="45"/>
  <c r="GP119" i="45"/>
  <c r="GO119" i="45"/>
  <c r="GN119" i="45"/>
  <c r="GM119" i="45"/>
  <c r="GL119" i="45"/>
  <c r="GK119" i="45"/>
  <c r="GJ119" i="45"/>
  <c r="GI119" i="45"/>
  <c r="GH119" i="45"/>
  <c r="GG119" i="45"/>
  <c r="GF119" i="45"/>
  <c r="GE119" i="45"/>
  <c r="GD119" i="45"/>
  <c r="GC119" i="45"/>
  <c r="GB119" i="45"/>
  <c r="GA119" i="45"/>
  <c r="GY118" i="45"/>
  <c r="GX118" i="45"/>
  <c r="GW118" i="45"/>
  <c r="GV118" i="45"/>
  <c r="GU118" i="45"/>
  <c r="GT118" i="45"/>
  <c r="GS118" i="45"/>
  <c r="GR118" i="45"/>
  <c r="GQ118" i="45"/>
  <c r="GP118" i="45"/>
  <c r="GO118" i="45"/>
  <c r="GN118" i="45"/>
  <c r="GM118" i="45"/>
  <c r="GL118" i="45"/>
  <c r="GK118" i="45"/>
  <c r="GJ118" i="45"/>
  <c r="GI118" i="45"/>
  <c r="GH118" i="45"/>
  <c r="GG118" i="45"/>
  <c r="GF118" i="45"/>
  <c r="GE118" i="45"/>
  <c r="GD118" i="45"/>
  <c r="GC118" i="45"/>
  <c r="GB118" i="45"/>
  <c r="GA118" i="45"/>
  <c r="GY117" i="45"/>
  <c r="GX117" i="45"/>
  <c r="GW117" i="45"/>
  <c r="GV117" i="45"/>
  <c r="GU117" i="45"/>
  <c r="GT117" i="45"/>
  <c r="GS117" i="45"/>
  <c r="GR117" i="45"/>
  <c r="GQ117" i="45"/>
  <c r="GP117" i="45"/>
  <c r="GO117" i="45"/>
  <c r="GN117" i="45"/>
  <c r="GM117" i="45"/>
  <c r="GL117" i="45"/>
  <c r="GK117" i="45"/>
  <c r="GJ117" i="45"/>
  <c r="GI117" i="45"/>
  <c r="GH117" i="45"/>
  <c r="GG117" i="45"/>
  <c r="GF117" i="45"/>
  <c r="GE117" i="45"/>
  <c r="GD117" i="45"/>
  <c r="GC117" i="45"/>
  <c r="GB117" i="45"/>
  <c r="GA117" i="45"/>
  <c r="GY116" i="45"/>
  <c r="GX116" i="45"/>
  <c r="GW116" i="45"/>
  <c r="GV116" i="45"/>
  <c r="GU116" i="45"/>
  <c r="GT116" i="45"/>
  <c r="GS116" i="45"/>
  <c r="GR116" i="45"/>
  <c r="GQ116" i="45"/>
  <c r="GP116" i="45"/>
  <c r="GO116" i="45"/>
  <c r="GN116" i="45"/>
  <c r="GM116" i="45"/>
  <c r="GL116" i="45"/>
  <c r="GK116" i="45"/>
  <c r="GJ116" i="45"/>
  <c r="GI116" i="45"/>
  <c r="GH116" i="45"/>
  <c r="GG116" i="45"/>
  <c r="GF116" i="45"/>
  <c r="GE116" i="45"/>
  <c r="GD116" i="45"/>
  <c r="GC116" i="45"/>
  <c r="GB116" i="45"/>
  <c r="GA116" i="45"/>
  <c r="GY115" i="45"/>
  <c r="GX115" i="45"/>
  <c r="GW115" i="45"/>
  <c r="GV115" i="45"/>
  <c r="GU115" i="45"/>
  <c r="GT115" i="45"/>
  <c r="GS115" i="45"/>
  <c r="GR115" i="45"/>
  <c r="GQ115" i="45"/>
  <c r="GP115" i="45"/>
  <c r="GO115" i="45"/>
  <c r="GN115" i="45"/>
  <c r="GM115" i="45"/>
  <c r="GL115" i="45"/>
  <c r="GK115" i="45"/>
  <c r="GJ115" i="45"/>
  <c r="GI115" i="45"/>
  <c r="GH115" i="45"/>
  <c r="GG115" i="45"/>
  <c r="GF115" i="45"/>
  <c r="GE115" i="45"/>
  <c r="GD115" i="45"/>
  <c r="GC115" i="45"/>
  <c r="GB115" i="45"/>
  <c r="GA115" i="45"/>
  <c r="GY114" i="45"/>
  <c r="GX114" i="45"/>
  <c r="GW114" i="45"/>
  <c r="GV114" i="45"/>
  <c r="GU114" i="45"/>
  <c r="GT114" i="45"/>
  <c r="GS114" i="45"/>
  <c r="GR114" i="45"/>
  <c r="GQ114" i="45"/>
  <c r="GP114" i="45"/>
  <c r="GO114" i="45"/>
  <c r="GN114" i="45"/>
  <c r="GM114" i="45"/>
  <c r="GL114" i="45"/>
  <c r="GK114" i="45"/>
  <c r="GJ114" i="45"/>
  <c r="GI114" i="45"/>
  <c r="GH114" i="45"/>
  <c r="GG114" i="45"/>
  <c r="GF114" i="45"/>
  <c r="GE114" i="45"/>
  <c r="GD114" i="45"/>
  <c r="GC114" i="45"/>
  <c r="GB114" i="45"/>
  <c r="GA114" i="45"/>
  <c r="GY113" i="45"/>
  <c r="GX113" i="45"/>
  <c r="GW113" i="45"/>
  <c r="GV113" i="45"/>
  <c r="GU113" i="45"/>
  <c r="GT113" i="45"/>
  <c r="GS113" i="45"/>
  <c r="GR113" i="45"/>
  <c r="GQ113" i="45"/>
  <c r="GP113" i="45"/>
  <c r="GO113" i="45"/>
  <c r="GN113" i="45"/>
  <c r="GM113" i="45"/>
  <c r="GL113" i="45"/>
  <c r="GK113" i="45"/>
  <c r="GJ113" i="45"/>
  <c r="GI113" i="45"/>
  <c r="GH113" i="45"/>
  <c r="GG113" i="45"/>
  <c r="GF113" i="45"/>
  <c r="GE113" i="45"/>
  <c r="GD113" i="45"/>
  <c r="GC113" i="45"/>
  <c r="GB113" i="45"/>
  <c r="GA113" i="45"/>
  <c r="GY112" i="45"/>
  <c r="GX112" i="45"/>
  <c r="GW112" i="45"/>
  <c r="GV112" i="45"/>
  <c r="GU112" i="45"/>
  <c r="GT112" i="45"/>
  <c r="GS112" i="45"/>
  <c r="GR112" i="45"/>
  <c r="GQ112" i="45"/>
  <c r="GP112" i="45"/>
  <c r="GO112" i="45"/>
  <c r="GN112" i="45"/>
  <c r="GM112" i="45"/>
  <c r="GL112" i="45"/>
  <c r="GK112" i="45"/>
  <c r="GJ112" i="45"/>
  <c r="GI112" i="45"/>
  <c r="GH112" i="45"/>
  <c r="GG112" i="45"/>
  <c r="GF112" i="45"/>
  <c r="GE112" i="45"/>
  <c r="GD112" i="45"/>
  <c r="GC112" i="45"/>
  <c r="GB112" i="45"/>
  <c r="GA112" i="45"/>
  <c r="GY111" i="45"/>
  <c r="GX111" i="45"/>
  <c r="GW111" i="45"/>
  <c r="GV111" i="45"/>
  <c r="GU111" i="45"/>
  <c r="GT111" i="45"/>
  <c r="GS111" i="45"/>
  <c r="GR111" i="45"/>
  <c r="GQ111" i="45"/>
  <c r="GP111" i="45"/>
  <c r="GO111" i="45"/>
  <c r="GN111" i="45"/>
  <c r="GM111" i="45"/>
  <c r="GL111" i="45"/>
  <c r="GK111" i="45"/>
  <c r="GJ111" i="45"/>
  <c r="GI111" i="45"/>
  <c r="GH111" i="45"/>
  <c r="GG111" i="45"/>
  <c r="GF111" i="45"/>
  <c r="GE111" i="45"/>
  <c r="GD111" i="45"/>
  <c r="GC111" i="45"/>
  <c r="GB111" i="45"/>
  <c r="GA111" i="45"/>
  <c r="GY110" i="45"/>
  <c r="GX110" i="45"/>
  <c r="GW110" i="45"/>
  <c r="GV110" i="45"/>
  <c r="GU110" i="45"/>
  <c r="GT110" i="45"/>
  <c r="GS110" i="45"/>
  <c r="GR110" i="45"/>
  <c r="GQ110" i="45"/>
  <c r="GP110" i="45"/>
  <c r="GO110" i="45"/>
  <c r="GN110" i="45"/>
  <c r="GM110" i="45"/>
  <c r="GL110" i="45"/>
  <c r="GK110" i="45"/>
  <c r="GJ110" i="45"/>
  <c r="GI110" i="45"/>
  <c r="GH110" i="45"/>
  <c r="GG110" i="45"/>
  <c r="GF110" i="45"/>
  <c r="GE110" i="45"/>
  <c r="GD110" i="45"/>
  <c r="GC110" i="45"/>
  <c r="GB110" i="45"/>
  <c r="GA110" i="45"/>
  <c r="GY109" i="45"/>
  <c r="GX109" i="45"/>
  <c r="GW109" i="45"/>
  <c r="GV109" i="45"/>
  <c r="GU109" i="45"/>
  <c r="GT109" i="45"/>
  <c r="GS109" i="45"/>
  <c r="GR109" i="45"/>
  <c r="GQ109" i="45"/>
  <c r="GP109" i="45"/>
  <c r="GO109" i="45"/>
  <c r="GN109" i="45"/>
  <c r="GM109" i="45"/>
  <c r="GL109" i="45"/>
  <c r="GK109" i="45"/>
  <c r="GJ109" i="45"/>
  <c r="GI109" i="45"/>
  <c r="GH109" i="45"/>
  <c r="GG109" i="45"/>
  <c r="GF109" i="45"/>
  <c r="GE109" i="45"/>
  <c r="GD109" i="45"/>
  <c r="GC109" i="45"/>
  <c r="GB109" i="45"/>
  <c r="GA109" i="45"/>
  <c r="GY108" i="45"/>
  <c r="GX108" i="45"/>
  <c r="GW108" i="45"/>
  <c r="GV108" i="45"/>
  <c r="GU108" i="45"/>
  <c r="GT108" i="45"/>
  <c r="GS108" i="45"/>
  <c r="GR108" i="45"/>
  <c r="GQ108" i="45"/>
  <c r="GP108" i="45"/>
  <c r="GO108" i="45"/>
  <c r="GN108" i="45"/>
  <c r="GM108" i="45"/>
  <c r="GL108" i="45"/>
  <c r="GK108" i="45"/>
  <c r="GJ108" i="45"/>
  <c r="GI108" i="45"/>
  <c r="GH108" i="45"/>
  <c r="GG108" i="45"/>
  <c r="GF108" i="45"/>
  <c r="GE108" i="45"/>
  <c r="GD108" i="45"/>
  <c r="GC108" i="45"/>
  <c r="GB108" i="45"/>
  <c r="GA108" i="45"/>
  <c r="GY107" i="45"/>
  <c r="GX107" i="45"/>
  <c r="GW107" i="45"/>
  <c r="GV107" i="45"/>
  <c r="GU107" i="45"/>
  <c r="GT107" i="45"/>
  <c r="GS107" i="45"/>
  <c r="GR107" i="45"/>
  <c r="GQ107" i="45"/>
  <c r="GP107" i="45"/>
  <c r="GO107" i="45"/>
  <c r="GN107" i="45"/>
  <c r="GM107" i="45"/>
  <c r="GL107" i="45"/>
  <c r="GK107" i="45"/>
  <c r="GJ107" i="45"/>
  <c r="GI107" i="45"/>
  <c r="GH107" i="45"/>
  <c r="GG107" i="45"/>
  <c r="GF107" i="45"/>
  <c r="GE107" i="45"/>
  <c r="GD107" i="45"/>
  <c r="GC107" i="45"/>
  <c r="GB107" i="45"/>
  <c r="GA107" i="45"/>
  <c r="GY106" i="45"/>
  <c r="GX106" i="45"/>
  <c r="GW106" i="45"/>
  <c r="GV106" i="45"/>
  <c r="GU106" i="45"/>
  <c r="GT106" i="45"/>
  <c r="GS106" i="45"/>
  <c r="GR106" i="45"/>
  <c r="GQ106" i="45"/>
  <c r="GP106" i="45"/>
  <c r="GO106" i="45"/>
  <c r="GN106" i="45"/>
  <c r="GM106" i="45"/>
  <c r="GL106" i="45"/>
  <c r="GK106" i="45"/>
  <c r="GJ106" i="45"/>
  <c r="GI106" i="45"/>
  <c r="GH106" i="45"/>
  <c r="GG106" i="45"/>
  <c r="GF106" i="45"/>
  <c r="GE106" i="45"/>
  <c r="GD106" i="45"/>
  <c r="GC106" i="45"/>
  <c r="GB106" i="45"/>
  <c r="GA106" i="45"/>
  <c r="GY105" i="45"/>
  <c r="GX105" i="45"/>
  <c r="GW105" i="45"/>
  <c r="GV105" i="45"/>
  <c r="GU105" i="45"/>
  <c r="GT105" i="45"/>
  <c r="GS105" i="45"/>
  <c r="GR105" i="45"/>
  <c r="GQ105" i="45"/>
  <c r="GP105" i="45"/>
  <c r="GO105" i="45"/>
  <c r="GN105" i="45"/>
  <c r="GM105" i="45"/>
  <c r="GL105" i="45"/>
  <c r="GK105" i="45"/>
  <c r="GJ105" i="45"/>
  <c r="GI105" i="45"/>
  <c r="GH105" i="45"/>
  <c r="GG105" i="45"/>
  <c r="GF105" i="45"/>
  <c r="GE105" i="45"/>
  <c r="GD105" i="45"/>
  <c r="GC105" i="45"/>
  <c r="GB105" i="45"/>
  <c r="GA105" i="45"/>
  <c r="GY104" i="45"/>
  <c r="GX104" i="45"/>
  <c r="GW104" i="45"/>
  <c r="GV104" i="45"/>
  <c r="GU104" i="45"/>
  <c r="GT104" i="45"/>
  <c r="GS104" i="45"/>
  <c r="GR104" i="45"/>
  <c r="GQ104" i="45"/>
  <c r="GP104" i="45"/>
  <c r="GO104" i="45"/>
  <c r="GN104" i="45"/>
  <c r="GM104" i="45"/>
  <c r="GL104" i="45"/>
  <c r="GK104" i="45"/>
  <c r="GJ104" i="45"/>
  <c r="GI104" i="45"/>
  <c r="GH104" i="45"/>
  <c r="GG104" i="45"/>
  <c r="GF104" i="45"/>
  <c r="GE104" i="45"/>
  <c r="GD104" i="45"/>
  <c r="GC104" i="45"/>
  <c r="GB104" i="45"/>
  <c r="GA104" i="45"/>
  <c r="GY103" i="45"/>
  <c r="GX103" i="45"/>
  <c r="GW103" i="45"/>
  <c r="GV103" i="45"/>
  <c r="GU103" i="45"/>
  <c r="GT103" i="45"/>
  <c r="GS103" i="45"/>
  <c r="GR103" i="45"/>
  <c r="GQ103" i="45"/>
  <c r="GP103" i="45"/>
  <c r="GO103" i="45"/>
  <c r="GN103" i="45"/>
  <c r="GM103" i="45"/>
  <c r="GL103" i="45"/>
  <c r="GK103" i="45"/>
  <c r="GJ103" i="45"/>
  <c r="GI103" i="45"/>
  <c r="GH103" i="45"/>
  <c r="GG103" i="45"/>
  <c r="GF103" i="45"/>
  <c r="GE103" i="45"/>
  <c r="GD103" i="45"/>
  <c r="GC103" i="45"/>
  <c r="GB103" i="45"/>
  <c r="GA103" i="45"/>
  <c r="GY102" i="45"/>
  <c r="GX102" i="45"/>
  <c r="GW102" i="45"/>
  <c r="GV102" i="45"/>
  <c r="GU102" i="45"/>
  <c r="GT102" i="45"/>
  <c r="GS102" i="45"/>
  <c r="GR102" i="45"/>
  <c r="GQ102" i="45"/>
  <c r="GP102" i="45"/>
  <c r="GO102" i="45"/>
  <c r="GN102" i="45"/>
  <c r="GM102" i="45"/>
  <c r="GL102" i="45"/>
  <c r="GK102" i="45"/>
  <c r="GJ102" i="45"/>
  <c r="GI102" i="45"/>
  <c r="GH102" i="45"/>
  <c r="GG102" i="45"/>
  <c r="GF102" i="45"/>
  <c r="GE102" i="45"/>
  <c r="GD102" i="45"/>
  <c r="GC102" i="45"/>
  <c r="GB102" i="45"/>
  <c r="GA102" i="45"/>
  <c r="GY100" i="45"/>
  <c r="GX100" i="45"/>
  <c r="GW100" i="45"/>
  <c r="GV100" i="45"/>
  <c r="GU100" i="45"/>
  <c r="GT100" i="45"/>
  <c r="GS100" i="45"/>
  <c r="GR100" i="45"/>
  <c r="GQ100" i="45"/>
  <c r="GP100" i="45"/>
  <c r="GO100" i="45"/>
  <c r="GN100" i="45"/>
  <c r="GM100" i="45"/>
  <c r="GL100" i="45"/>
  <c r="GK100" i="45"/>
  <c r="GJ100" i="45"/>
  <c r="GI100" i="45"/>
  <c r="GH100" i="45"/>
  <c r="GG100" i="45"/>
  <c r="GF100" i="45"/>
  <c r="GE100" i="45"/>
  <c r="GD100" i="45"/>
  <c r="GC100" i="45"/>
  <c r="GB100" i="45"/>
  <c r="GA100" i="45"/>
  <c r="GY99" i="45"/>
  <c r="GX99" i="45"/>
  <c r="GW99" i="45"/>
  <c r="GV99" i="45"/>
  <c r="GU99" i="45"/>
  <c r="GT99" i="45"/>
  <c r="GS99" i="45"/>
  <c r="GR99" i="45"/>
  <c r="GQ99" i="45"/>
  <c r="GP99" i="45"/>
  <c r="GO99" i="45"/>
  <c r="GN99" i="45"/>
  <c r="GM99" i="45"/>
  <c r="GL99" i="45"/>
  <c r="GK99" i="45"/>
  <c r="GJ99" i="45"/>
  <c r="GI99" i="45"/>
  <c r="GH99" i="45"/>
  <c r="GG99" i="45"/>
  <c r="GF99" i="45"/>
  <c r="GE99" i="45"/>
  <c r="GD99" i="45"/>
  <c r="GC99" i="45"/>
  <c r="GB99" i="45"/>
  <c r="GA99" i="45"/>
  <c r="GY98" i="45"/>
  <c r="GX98" i="45"/>
  <c r="GW98" i="45"/>
  <c r="GV98" i="45"/>
  <c r="GU98" i="45"/>
  <c r="GT98" i="45"/>
  <c r="GS98" i="45"/>
  <c r="GR98" i="45"/>
  <c r="GQ98" i="45"/>
  <c r="GP98" i="45"/>
  <c r="GO98" i="45"/>
  <c r="GN98" i="45"/>
  <c r="GM98" i="45"/>
  <c r="GL98" i="45"/>
  <c r="GK98" i="45"/>
  <c r="GJ98" i="45"/>
  <c r="GI98" i="45"/>
  <c r="GH98" i="45"/>
  <c r="GG98" i="45"/>
  <c r="GF98" i="45"/>
  <c r="GE98" i="45"/>
  <c r="GD98" i="45"/>
  <c r="GC98" i="45"/>
  <c r="GB98" i="45"/>
  <c r="GA98" i="45"/>
  <c r="GY97" i="45"/>
  <c r="GX97" i="45"/>
  <c r="GW97" i="45"/>
  <c r="GV97" i="45"/>
  <c r="GU97" i="45"/>
  <c r="GT97" i="45"/>
  <c r="GS97" i="45"/>
  <c r="GR97" i="45"/>
  <c r="GQ97" i="45"/>
  <c r="GP97" i="45"/>
  <c r="GO97" i="45"/>
  <c r="GN97" i="45"/>
  <c r="GM97" i="45"/>
  <c r="GL97" i="45"/>
  <c r="GK97" i="45"/>
  <c r="GJ97" i="45"/>
  <c r="GI97" i="45"/>
  <c r="GH97" i="45"/>
  <c r="GG97" i="45"/>
  <c r="GF97" i="45"/>
  <c r="GE97" i="45"/>
  <c r="GD97" i="45"/>
  <c r="GC97" i="45"/>
  <c r="GB97" i="45"/>
  <c r="GA97" i="45"/>
  <c r="GY96" i="45"/>
  <c r="GX96" i="45"/>
  <c r="GW96" i="45"/>
  <c r="GV96" i="45"/>
  <c r="GU96" i="45"/>
  <c r="GT96" i="45"/>
  <c r="GS96" i="45"/>
  <c r="GR96" i="45"/>
  <c r="GQ96" i="45"/>
  <c r="GP96" i="45"/>
  <c r="GO96" i="45"/>
  <c r="GN96" i="45"/>
  <c r="GM96" i="45"/>
  <c r="GL96" i="45"/>
  <c r="GK96" i="45"/>
  <c r="GJ96" i="45"/>
  <c r="GI96" i="45"/>
  <c r="GH96" i="45"/>
  <c r="GG96" i="45"/>
  <c r="GF96" i="45"/>
  <c r="GE96" i="45"/>
  <c r="GD96" i="45"/>
  <c r="GC96" i="45"/>
  <c r="GB96" i="45"/>
  <c r="GA96" i="45"/>
  <c r="GY95" i="45"/>
  <c r="GX95" i="45"/>
  <c r="GW95" i="45"/>
  <c r="GV95" i="45"/>
  <c r="GU95" i="45"/>
  <c r="GT95" i="45"/>
  <c r="GS95" i="45"/>
  <c r="GR95" i="45"/>
  <c r="GQ95" i="45"/>
  <c r="GP95" i="45"/>
  <c r="GO95" i="45"/>
  <c r="GN95" i="45"/>
  <c r="GM95" i="45"/>
  <c r="GL95" i="45"/>
  <c r="GK95" i="45"/>
  <c r="GJ95" i="45"/>
  <c r="GI95" i="45"/>
  <c r="GH95" i="45"/>
  <c r="GG95" i="45"/>
  <c r="GF95" i="45"/>
  <c r="GE95" i="45"/>
  <c r="GD95" i="45"/>
  <c r="GC95" i="45"/>
  <c r="GB95" i="45"/>
  <c r="GA95" i="45"/>
  <c r="GY94" i="45"/>
  <c r="GX94" i="45"/>
  <c r="GW94" i="45"/>
  <c r="GV94" i="45"/>
  <c r="GU94" i="45"/>
  <c r="GT94" i="45"/>
  <c r="GS94" i="45"/>
  <c r="GR94" i="45"/>
  <c r="GQ94" i="45"/>
  <c r="GP94" i="45"/>
  <c r="GO94" i="45"/>
  <c r="GN94" i="45"/>
  <c r="GM94" i="45"/>
  <c r="GL94" i="45"/>
  <c r="GK94" i="45"/>
  <c r="GJ94" i="45"/>
  <c r="GI94" i="45"/>
  <c r="GH94" i="45"/>
  <c r="GG94" i="45"/>
  <c r="GF94" i="45"/>
  <c r="GE94" i="45"/>
  <c r="GD94" i="45"/>
  <c r="GC94" i="45"/>
  <c r="GB94" i="45"/>
  <c r="GA94" i="45"/>
  <c r="GY93" i="45"/>
  <c r="GX93" i="45"/>
  <c r="GW93" i="45"/>
  <c r="GV93" i="45"/>
  <c r="GU93" i="45"/>
  <c r="GT93" i="45"/>
  <c r="GS93" i="45"/>
  <c r="GR93" i="45"/>
  <c r="GQ93" i="45"/>
  <c r="GP93" i="45"/>
  <c r="GO93" i="45"/>
  <c r="GN93" i="45"/>
  <c r="GM93" i="45"/>
  <c r="GL93" i="45"/>
  <c r="GK93" i="45"/>
  <c r="GJ93" i="45"/>
  <c r="GI93" i="45"/>
  <c r="GH93" i="45"/>
  <c r="GG93" i="45"/>
  <c r="GF93" i="45"/>
  <c r="GE93" i="45"/>
  <c r="GD93" i="45"/>
  <c r="GC93" i="45"/>
  <c r="GB93" i="45"/>
  <c r="GA93" i="45"/>
  <c r="GY92" i="45"/>
  <c r="GX92" i="45"/>
  <c r="GW92" i="45"/>
  <c r="GV92" i="45"/>
  <c r="GU92" i="45"/>
  <c r="GT92" i="45"/>
  <c r="GS92" i="45"/>
  <c r="GR92" i="45"/>
  <c r="GQ92" i="45"/>
  <c r="GP92" i="45"/>
  <c r="GO92" i="45"/>
  <c r="GN92" i="45"/>
  <c r="GM92" i="45"/>
  <c r="GL92" i="45"/>
  <c r="GK92" i="45"/>
  <c r="GJ92" i="45"/>
  <c r="GI92" i="45"/>
  <c r="GH92" i="45"/>
  <c r="GG92" i="45"/>
  <c r="GF92" i="45"/>
  <c r="GE92" i="45"/>
  <c r="GD92" i="45"/>
  <c r="GC92" i="45"/>
  <c r="GB92" i="45"/>
  <c r="GA92" i="45"/>
  <c r="GY91" i="45"/>
  <c r="GX91" i="45"/>
  <c r="GW91" i="45"/>
  <c r="GV91" i="45"/>
  <c r="GU91" i="45"/>
  <c r="GT91" i="45"/>
  <c r="GS91" i="45"/>
  <c r="GR91" i="45"/>
  <c r="GQ91" i="45"/>
  <c r="GP91" i="45"/>
  <c r="GO91" i="45"/>
  <c r="GN91" i="45"/>
  <c r="GM91" i="45"/>
  <c r="GL91" i="45"/>
  <c r="GK91" i="45"/>
  <c r="GJ91" i="45"/>
  <c r="GI91" i="45"/>
  <c r="GH91" i="45"/>
  <c r="GG91" i="45"/>
  <c r="GF91" i="45"/>
  <c r="GE91" i="45"/>
  <c r="GD91" i="45"/>
  <c r="GC91" i="45"/>
  <c r="GB91" i="45"/>
  <c r="GA91" i="45"/>
  <c r="GY90" i="45"/>
  <c r="GX90" i="45"/>
  <c r="GW90" i="45"/>
  <c r="GV90" i="45"/>
  <c r="GU90" i="45"/>
  <c r="GT90" i="45"/>
  <c r="GS90" i="45"/>
  <c r="GR90" i="45"/>
  <c r="GQ90" i="45"/>
  <c r="GP90" i="45"/>
  <c r="GO90" i="45"/>
  <c r="GN90" i="45"/>
  <c r="GM90" i="45"/>
  <c r="GL90" i="45"/>
  <c r="GK90" i="45"/>
  <c r="GJ90" i="45"/>
  <c r="GI90" i="45"/>
  <c r="GH90" i="45"/>
  <c r="GG90" i="45"/>
  <c r="GF90" i="45"/>
  <c r="GE90" i="45"/>
  <c r="GD90" i="45"/>
  <c r="GC90" i="45"/>
  <c r="GB90" i="45"/>
  <c r="GA90" i="45"/>
  <c r="GY89" i="45"/>
  <c r="GX89" i="45"/>
  <c r="GW89" i="45"/>
  <c r="GV89" i="45"/>
  <c r="GU89" i="45"/>
  <c r="GT89" i="45"/>
  <c r="GS89" i="45"/>
  <c r="GR89" i="45"/>
  <c r="GQ89" i="45"/>
  <c r="GP89" i="45"/>
  <c r="GO89" i="45"/>
  <c r="GN89" i="45"/>
  <c r="GM89" i="45"/>
  <c r="GL89" i="45"/>
  <c r="GK89" i="45"/>
  <c r="GJ89" i="45"/>
  <c r="GI89" i="45"/>
  <c r="GH89" i="45"/>
  <c r="GG89" i="45"/>
  <c r="GF89" i="45"/>
  <c r="GE89" i="45"/>
  <c r="GD89" i="45"/>
  <c r="GC89" i="45"/>
  <c r="GB89" i="45"/>
  <c r="GA89" i="45"/>
  <c r="GY88" i="45"/>
  <c r="GX88" i="45"/>
  <c r="GW88" i="45"/>
  <c r="GV88" i="45"/>
  <c r="GU88" i="45"/>
  <c r="GT88" i="45"/>
  <c r="GS88" i="45"/>
  <c r="GR88" i="45"/>
  <c r="GQ88" i="45"/>
  <c r="GP88" i="45"/>
  <c r="GO88" i="45"/>
  <c r="GN88" i="45"/>
  <c r="GM88" i="45"/>
  <c r="GL88" i="45"/>
  <c r="GK88" i="45"/>
  <c r="GJ88" i="45"/>
  <c r="GI88" i="45"/>
  <c r="GH88" i="45"/>
  <c r="GG88" i="45"/>
  <c r="GF88" i="45"/>
  <c r="GE88" i="45"/>
  <c r="GD88" i="45"/>
  <c r="GC88" i="45"/>
  <c r="GB88" i="45"/>
  <c r="GA88" i="45"/>
  <c r="GY87" i="45"/>
  <c r="GX87" i="45"/>
  <c r="GW87" i="45"/>
  <c r="GV87" i="45"/>
  <c r="GU87" i="45"/>
  <c r="GT87" i="45"/>
  <c r="GS87" i="45"/>
  <c r="GR87" i="45"/>
  <c r="GQ87" i="45"/>
  <c r="GP87" i="45"/>
  <c r="GO87" i="45"/>
  <c r="GN87" i="45"/>
  <c r="GM87" i="45"/>
  <c r="GL87" i="45"/>
  <c r="GK87" i="45"/>
  <c r="GJ87" i="45"/>
  <c r="GI87" i="45"/>
  <c r="GH87" i="45"/>
  <c r="GG87" i="45"/>
  <c r="GF87" i="45"/>
  <c r="GE87" i="45"/>
  <c r="GD87" i="45"/>
  <c r="GC87" i="45"/>
  <c r="GB87" i="45"/>
  <c r="GA87" i="45"/>
  <c r="GY86" i="45"/>
  <c r="GX86" i="45"/>
  <c r="GW86" i="45"/>
  <c r="GV86" i="45"/>
  <c r="GU86" i="45"/>
  <c r="GT86" i="45"/>
  <c r="GS86" i="45"/>
  <c r="GR86" i="45"/>
  <c r="GQ86" i="45"/>
  <c r="GP86" i="45"/>
  <c r="GO86" i="45"/>
  <c r="GN86" i="45"/>
  <c r="GM86" i="45"/>
  <c r="GL86" i="45"/>
  <c r="GK86" i="45"/>
  <c r="GJ86" i="45"/>
  <c r="GI86" i="45"/>
  <c r="GH86" i="45"/>
  <c r="GG86" i="45"/>
  <c r="GF86" i="45"/>
  <c r="GE86" i="45"/>
  <c r="GD86" i="45"/>
  <c r="GC86" i="45"/>
  <c r="GB86" i="45"/>
  <c r="GA86" i="45"/>
  <c r="GY85" i="45"/>
  <c r="GX85" i="45"/>
  <c r="GW85" i="45"/>
  <c r="GV85" i="45"/>
  <c r="GU85" i="45"/>
  <c r="GT85" i="45"/>
  <c r="GS85" i="45"/>
  <c r="GR85" i="45"/>
  <c r="GQ85" i="45"/>
  <c r="GP85" i="45"/>
  <c r="GO85" i="45"/>
  <c r="GN85" i="45"/>
  <c r="GM85" i="45"/>
  <c r="GL85" i="45"/>
  <c r="GK85" i="45"/>
  <c r="GJ85" i="45"/>
  <c r="GI85" i="45"/>
  <c r="GH85" i="45"/>
  <c r="GG85" i="45"/>
  <c r="GF85" i="45"/>
  <c r="GE85" i="45"/>
  <c r="GD85" i="45"/>
  <c r="GC85" i="45"/>
  <c r="GB85" i="45"/>
  <c r="GA85" i="45"/>
  <c r="GY84" i="45"/>
  <c r="GX84" i="45"/>
  <c r="GW84" i="45"/>
  <c r="GV84" i="45"/>
  <c r="GU84" i="45"/>
  <c r="GT84" i="45"/>
  <c r="GS84" i="45"/>
  <c r="GR84" i="45"/>
  <c r="GQ84" i="45"/>
  <c r="GP84" i="45"/>
  <c r="GO84" i="45"/>
  <c r="GN84" i="45"/>
  <c r="GM84" i="45"/>
  <c r="GL84" i="45"/>
  <c r="GK84" i="45"/>
  <c r="GJ84" i="45"/>
  <c r="GI84" i="45"/>
  <c r="GH84" i="45"/>
  <c r="GG84" i="45"/>
  <c r="GF84" i="45"/>
  <c r="GE84" i="45"/>
  <c r="GD84" i="45"/>
  <c r="GC84" i="45"/>
  <c r="GB84" i="45"/>
  <c r="GA84" i="45"/>
  <c r="GY83" i="45"/>
  <c r="GX83" i="45"/>
  <c r="GW83" i="45"/>
  <c r="GV83" i="45"/>
  <c r="GU83" i="45"/>
  <c r="GT83" i="45"/>
  <c r="GS83" i="45"/>
  <c r="GR83" i="45"/>
  <c r="GQ83" i="45"/>
  <c r="GP83" i="45"/>
  <c r="GO83" i="45"/>
  <c r="GN83" i="45"/>
  <c r="GM83" i="45"/>
  <c r="GL83" i="45"/>
  <c r="GK83" i="45"/>
  <c r="GJ83" i="45"/>
  <c r="GI83" i="45"/>
  <c r="GH83" i="45"/>
  <c r="GG83" i="45"/>
  <c r="GF83" i="45"/>
  <c r="GE83" i="45"/>
  <c r="GD83" i="45"/>
  <c r="GC83" i="45"/>
  <c r="GB83" i="45"/>
  <c r="GA83" i="45"/>
  <c r="GY82" i="45"/>
  <c r="GX82" i="45"/>
  <c r="GW82" i="45"/>
  <c r="GV82" i="45"/>
  <c r="GU82" i="45"/>
  <c r="GT82" i="45"/>
  <c r="GS82" i="45"/>
  <c r="GR82" i="45"/>
  <c r="GQ82" i="45"/>
  <c r="GP82" i="45"/>
  <c r="GO82" i="45"/>
  <c r="GN82" i="45"/>
  <c r="GM82" i="45"/>
  <c r="GL82" i="45"/>
  <c r="GK82" i="45"/>
  <c r="GJ82" i="45"/>
  <c r="GI82" i="45"/>
  <c r="GH82" i="45"/>
  <c r="GG82" i="45"/>
  <c r="GF82" i="45"/>
  <c r="GE82" i="45"/>
  <c r="GD82" i="45"/>
  <c r="GC82" i="45"/>
  <c r="GB82" i="45"/>
  <c r="GA82" i="45"/>
  <c r="GY81" i="45"/>
  <c r="GX81" i="45"/>
  <c r="GW81" i="45"/>
  <c r="GV81" i="45"/>
  <c r="GU81" i="45"/>
  <c r="GT81" i="45"/>
  <c r="GS81" i="45"/>
  <c r="GR81" i="45"/>
  <c r="GQ81" i="45"/>
  <c r="GP81" i="45"/>
  <c r="GO81" i="45"/>
  <c r="GN81" i="45"/>
  <c r="GM81" i="45"/>
  <c r="GL81" i="45"/>
  <c r="GK81" i="45"/>
  <c r="GJ81" i="45"/>
  <c r="GI81" i="45"/>
  <c r="GH81" i="45"/>
  <c r="GG81" i="45"/>
  <c r="GF81" i="45"/>
  <c r="GE81" i="45"/>
  <c r="GD81" i="45"/>
  <c r="GC81" i="45"/>
  <c r="GB81" i="45"/>
  <c r="GA81" i="45"/>
  <c r="GY80" i="45"/>
  <c r="GX80" i="45"/>
  <c r="GW80" i="45"/>
  <c r="GV80" i="45"/>
  <c r="GU80" i="45"/>
  <c r="GT80" i="45"/>
  <c r="GS80" i="45"/>
  <c r="GR80" i="45"/>
  <c r="GQ80" i="45"/>
  <c r="GP80" i="45"/>
  <c r="GO80" i="45"/>
  <c r="GN80" i="45"/>
  <c r="GM80" i="45"/>
  <c r="GL80" i="45"/>
  <c r="GK80" i="45"/>
  <c r="GJ80" i="45"/>
  <c r="GI80" i="45"/>
  <c r="GH80" i="45"/>
  <c r="GG80" i="45"/>
  <c r="GF80" i="45"/>
  <c r="GE80" i="45"/>
  <c r="GD80" i="45"/>
  <c r="GC80" i="45"/>
  <c r="GB80" i="45"/>
  <c r="GA80" i="45"/>
  <c r="GY79" i="45"/>
  <c r="GX79" i="45"/>
  <c r="GW79" i="45"/>
  <c r="GV79" i="45"/>
  <c r="GU79" i="45"/>
  <c r="GT79" i="45"/>
  <c r="GS79" i="45"/>
  <c r="GR79" i="45"/>
  <c r="GQ79" i="45"/>
  <c r="GP79" i="45"/>
  <c r="GO79" i="45"/>
  <c r="GN79" i="45"/>
  <c r="GM79" i="45"/>
  <c r="GL79" i="45"/>
  <c r="GK79" i="45"/>
  <c r="GJ79" i="45"/>
  <c r="GI79" i="45"/>
  <c r="GH79" i="45"/>
  <c r="GG79" i="45"/>
  <c r="GF79" i="45"/>
  <c r="GE79" i="45"/>
  <c r="GD79" i="45"/>
  <c r="GC79" i="45"/>
  <c r="GB79" i="45"/>
  <c r="GA79" i="45"/>
  <c r="GY78" i="45"/>
  <c r="GX78" i="45"/>
  <c r="GW78" i="45"/>
  <c r="GV78" i="45"/>
  <c r="GU78" i="45"/>
  <c r="GT78" i="45"/>
  <c r="GS78" i="45"/>
  <c r="GR78" i="45"/>
  <c r="GQ78" i="45"/>
  <c r="GP78" i="45"/>
  <c r="GO78" i="45"/>
  <c r="GN78" i="45"/>
  <c r="GM78" i="45"/>
  <c r="GL78" i="45"/>
  <c r="GK78" i="45"/>
  <c r="GJ78" i="45"/>
  <c r="GI78" i="45"/>
  <c r="GH78" i="45"/>
  <c r="GG78" i="45"/>
  <c r="GF78" i="45"/>
  <c r="GE78" i="45"/>
  <c r="GD78" i="45"/>
  <c r="GC78" i="45"/>
  <c r="GB78" i="45"/>
  <c r="GA78" i="45"/>
  <c r="GY77" i="45"/>
  <c r="GX77" i="45"/>
  <c r="GW77" i="45"/>
  <c r="GV77" i="45"/>
  <c r="GU77" i="45"/>
  <c r="GT77" i="45"/>
  <c r="GS77" i="45"/>
  <c r="GR77" i="45"/>
  <c r="GQ77" i="45"/>
  <c r="GP77" i="45"/>
  <c r="GO77" i="45"/>
  <c r="GN77" i="45"/>
  <c r="GM77" i="45"/>
  <c r="GL77" i="45"/>
  <c r="GK77" i="45"/>
  <c r="GJ77" i="45"/>
  <c r="GI77" i="45"/>
  <c r="GH77" i="45"/>
  <c r="GG77" i="45"/>
  <c r="GF77" i="45"/>
  <c r="GE77" i="45"/>
  <c r="GD77" i="45"/>
  <c r="GC77" i="45"/>
  <c r="GB77" i="45"/>
  <c r="GA77" i="45"/>
  <c r="GY76" i="45"/>
  <c r="GX76" i="45"/>
  <c r="GW76" i="45"/>
  <c r="GV76" i="45"/>
  <c r="GU76" i="45"/>
  <c r="GT76" i="45"/>
  <c r="GS76" i="45"/>
  <c r="GR76" i="45"/>
  <c r="GQ76" i="45"/>
  <c r="GP76" i="45"/>
  <c r="GO76" i="45"/>
  <c r="GN76" i="45"/>
  <c r="GM76" i="45"/>
  <c r="GL76" i="45"/>
  <c r="GK76" i="45"/>
  <c r="GJ76" i="45"/>
  <c r="GI76" i="45"/>
  <c r="GH76" i="45"/>
  <c r="GG76" i="45"/>
  <c r="GF76" i="45"/>
  <c r="GE76" i="45"/>
  <c r="GD76" i="45"/>
  <c r="GC76" i="45"/>
  <c r="GB76" i="45"/>
  <c r="GA76" i="45"/>
  <c r="GY75" i="45"/>
  <c r="GX75" i="45"/>
  <c r="GW75" i="45"/>
  <c r="GV75" i="45"/>
  <c r="GU75" i="45"/>
  <c r="GT75" i="45"/>
  <c r="GS75" i="45"/>
  <c r="GR75" i="45"/>
  <c r="GQ75" i="45"/>
  <c r="GP75" i="45"/>
  <c r="GO75" i="45"/>
  <c r="GN75" i="45"/>
  <c r="GM75" i="45"/>
  <c r="GL75" i="45"/>
  <c r="GK75" i="45"/>
  <c r="GJ75" i="45"/>
  <c r="GI75" i="45"/>
  <c r="GH75" i="45"/>
  <c r="GG75" i="45"/>
  <c r="GF75" i="45"/>
  <c r="GE75" i="45"/>
  <c r="GD75" i="45"/>
  <c r="GC75" i="45"/>
  <c r="GB75" i="45"/>
  <c r="GA75" i="45"/>
  <c r="GY74" i="45"/>
  <c r="GX74" i="45"/>
  <c r="GW74" i="45"/>
  <c r="GV74" i="45"/>
  <c r="GU74" i="45"/>
  <c r="GT74" i="45"/>
  <c r="GS74" i="45"/>
  <c r="GR74" i="45"/>
  <c r="GQ74" i="45"/>
  <c r="GP74" i="45"/>
  <c r="GO74" i="45"/>
  <c r="GN74" i="45"/>
  <c r="GM74" i="45"/>
  <c r="GL74" i="45"/>
  <c r="GK74" i="45"/>
  <c r="GJ74" i="45"/>
  <c r="GI74" i="45"/>
  <c r="GH74" i="45"/>
  <c r="GG74" i="45"/>
  <c r="GF74" i="45"/>
  <c r="GE74" i="45"/>
  <c r="GD74" i="45"/>
  <c r="GC74" i="45"/>
  <c r="GB74" i="45"/>
  <c r="GA74" i="45"/>
  <c r="GY73" i="45"/>
  <c r="GX73" i="45"/>
  <c r="GW73" i="45"/>
  <c r="GV73" i="45"/>
  <c r="GU73" i="45"/>
  <c r="GT73" i="45"/>
  <c r="GS73" i="45"/>
  <c r="GR73" i="45"/>
  <c r="GQ73" i="45"/>
  <c r="GP73" i="45"/>
  <c r="GO73" i="45"/>
  <c r="GN73" i="45"/>
  <c r="GM73" i="45"/>
  <c r="GL73" i="45"/>
  <c r="GK73" i="45"/>
  <c r="GJ73" i="45"/>
  <c r="GI73" i="45"/>
  <c r="GH73" i="45"/>
  <c r="GG73" i="45"/>
  <c r="GF73" i="45"/>
  <c r="GE73" i="45"/>
  <c r="GD73" i="45"/>
  <c r="GC73" i="45"/>
  <c r="GB73" i="45"/>
  <c r="GA73" i="45"/>
  <c r="GY72" i="45"/>
  <c r="GX72" i="45"/>
  <c r="GW72" i="45"/>
  <c r="GV72" i="45"/>
  <c r="GU72" i="45"/>
  <c r="GT72" i="45"/>
  <c r="GS72" i="45"/>
  <c r="GR72" i="45"/>
  <c r="GQ72" i="45"/>
  <c r="GP72" i="45"/>
  <c r="GO72" i="45"/>
  <c r="GN72" i="45"/>
  <c r="GM72" i="45"/>
  <c r="GL72" i="45"/>
  <c r="GK72" i="45"/>
  <c r="GJ72" i="45"/>
  <c r="GI72" i="45"/>
  <c r="GH72" i="45"/>
  <c r="GG72" i="45"/>
  <c r="GF72" i="45"/>
  <c r="GE72" i="45"/>
  <c r="GD72" i="45"/>
  <c r="GC72" i="45"/>
  <c r="GB72" i="45"/>
  <c r="GA72" i="45"/>
  <c r="GY71" i="45"/>
  <c r="GX71" i="45"/>
  <c r="GW71" i="45"/>
  <c r="GV71" i="45"/>
  <c r="GU71" i="45"/>
  <c r="GT71" i="45"/>
  <c r="GS71" i="45"/>
  <c r="GR71" i="45"/>
  <c r="GQ71" i="45"/>
  <c r="GP71" i="45"/>
  <c r="GO71" i="45"/>
  <c r="GN71" i="45"/>
  <c r="GM71" i="45"/>
  <c r="GL71" i="45"/>
  <c r="GK71" i="45"/>
  <c r="GJ71" i="45"/>
  <c r="GI71" i="45"/>
  <c r="GH71" i="45"/>
  <c r="GG71" i="45"/>
  <c r="GF71" i="45"/>
  <c r="GE71" i="45"/>
  <c r="GD71" i="45"/>
  <c r="GC71" i="45"/>
  <c r="GB71" i="45"/>
  <c r="GA71" i="45"/>
  <c r="GY70" i="45"/>
  <c r="GX70" i="45"/>
  <c r="GW70" i="45"/>
  <c r="GV70" i="45"/>
  <c r="GU70" i="45"/>
  <c r="GT70" i="45"/>
  <c r="GS70" i="45"/>
  <c r="GR70" i="45"/>
  <c r="GQ70" i="45"/>
  <c r="GP70" i="45"/>
  <c r="GO70" i="45"/>
  <c r="GN70" i="45"/>
  <c r="GM70" i="45"/>
  <c r="GL70" i="45"/>
  <c r="GK70" i="45"/>
  <c r="GJ70" i="45"/>
  <c r="GI70" i="45"/>
  <c r="GH70" i="45"/>
  <c r="GG70" i="45"/>
  <c r="GF70" i="45"/>
  <c r="GE70" i="45"/>
  <c r="GD70" i="45"/>
  <c r="GC70" i="45"/>
  <c r="GB70" i="45"/>
  <c r="GA70" i="45"/>
  <c r="GY69" i="45"/>
  <c r="GX69" i="45"/>
  <c r="GW69" i="45"/>
  <c r="GV69" i="45"/>
  <c r="GU69" i="45"/>
  <c r="GT69" i="45"/>
  <c r="GS69" i="45"/>
  <c r="GR69" i="45"/>
  <c r="GQ69" i="45"/>
  <c r="GP69" i="45"/>
  <c r="GO69" i="45"/>
  <c r="GN69" i="45"/>
  <c r="GM69" i="45"/>
  <c r="GL69" i="45"/>
  <c r="GK69" i="45"/>
  <c r="GJ69" i="45"/>
  <c r="GI69" i="45"/>
  <c r="GH69" i="45"/>
  <c r="GG69" i="45"/>
  <c r="GF69" i="45"/>
  <c r="GE69" i="45"/>
  <c r="GD69" i="45"/>
  <c r="GC69" i="45"/>
  <c r="GB69" i="45"/>
  <c r="GA69" i="45"/>
  <c r="GY68" i="45"/>
  <c r="GX68" i="45"/>
  <c r="GW68" i="45"/>
  <c r="GV68" i="45"/>
  <c r="GU68" i="45"/>
  <c r="GT68" i="45"/>
  <c r="GS68" i="45"/>
  <c r="GR68" i="45"/>
  <c r="GQ68" i="45"/>
  <c r="GP68" i="45"/>
  <c r="GO68" i="45"/>
  <c r="GN68" i="45"/>
  <c r="GM68" i="45"/>
  <c r="GL68" i="45"/>
  <c r="GK68" i="45"/>
  <c r="GJ68" i="45"/>
  <c r="GI68" i="45"/>
  <c r="GH68" i="45"/>
  <c r="GG68" i="45"/>
  <c r="GF68" i="45"/>
  <c r="GE68" i="45"/>
  <c r="GD68" i="45"/>
  <c r="GC68" i="45"/>
  <c r="GB68" i="45"/>
  <c r="GA68" i="45"/>
  <c r="GY67" i="45"/>
  <c r="GX67" i="45"/>
  <c r="GW67" i="45"/>
  <c r="GV67" i="45"/>
  <c r="GU67" i="45"/>
  <c r="GT67" i="45"/>
  <c r="GS67" i="45"/>
  <c r="GR67" i="45"/>
  <c r="GQ67" i="45"/>
  <c r="GP67" i="45"/>
  <c r="GO67" i="45"/>
  <c r="GN67" i="45"/>
  <c r="GM67" i="45"/>
  <c r="GL67" i="45"/>
  <c r="GK67" i="45"/>
  <c r="GJ67" i="45"/>
  <c r="GI67" i="45"/>
  <c r="GH67" i="45"/>
  <c r="GG67" i="45"/>
  <c r="GF67" i="45"/>
  <c r="GE67" i="45"/>
  <c r="GD67" i="45"/>
  <c r="GC67" i="45"/>
  <c r="GB67" i="45"/>
  <c r="GA67" i="45"/>
  <c r="GY66" i="45"/>
  <c r="GX66" i="45"/>
  <c r="GW66" i="45"/>
  <c r="GV66" i="45"/>
  <c r="GU66" i="45"/>
  <c r="GT66" i="45"/>
  <c r="GS66" i="45"/>
  <c r="GR66" i="45"/>
  <c r="GQ66" i="45"/>
  <c r="GP66" i="45"/>
  <c r="GO66" i="45"/>
  <c r="GN66" i="45"/>
  <c r="GM66" i="45"/>
  <c r="GL66" i="45"/>
  <c r="GK66" i="45"/>
  <c r="GJ66" i="45"/>
  <c r="GI66" i="45"/>
  <c r="GH66" i="45"/>
  <c r="GG66" i="45"/>
  <c r="GF66" i="45"/>
  <c r="GE66" i="45"/>
  <c r="GD66" i="45"/>
  <c r="GC66" i="45"/>
  <c r="GB66" i="45"/>
  <c r="GA66" i="45"/>
  <c r="GY65" i="45"/>
  <c r="GX65" i="45"/>
  <c r="GW65" i="45"/>
  <c r="GV65" i="45"/>
  <c r="GU65" i="45"/>
  <c r="GT65" i="45"/>
  <c r="GS65" i="45"/>
  <c r="GR65" i="45"/>
  <c r="GQ65" i="45"/>
  <c r="GP65" i="45"/>
  <c r="GO65" i="45"/>
  <c r="GN65" i="45"/>
  <c r="GM65" i="45"/>
  <c r="GL65" i="45"/>
  <c r="GK65" i="45"/>
  <c r="GJ65" i="45"/>
  <c r="GI65" i="45"/>
  <c r="GH65" i="45"/>
  <c r="GG65" i="45"/>
  <c r="GF65" i="45"/>
  <c r="GE65" i="45"/>
  <c r="GD65" i="45"/>
  <c r="GC65" i="45"/>
  <c r="GB65" i="45"/>
  <c r="GA65" i="45"/>
  <c r="GY64" i="45"/>
  <c r="GX64" i="45"/>
  <c r="GW64" i="45"/>
  <c r="GV64" i="45"/>
  <c r="GU64" i="45"/>
  <c r="GT64" i="45"/>
  <c r="GS64" i="45"/>
  <c r="GR64" i="45"/>
  <c r="GQ64" i="45"/>
  <c r="GP64" i="45"/>
  <c r="GO64" i="45"/>
  <c r="GN64" i="45"/>
  <c r="GM64" i="45"/>
  <c r="GL64" i="45"/>
  <c r="GK64" i="45"/>
  <c r="GJ64" i="45"/>
  <c r="GI64" i="45"/>
  <c r="GH64" i="45"/>
  <c r="GG64" i="45"/>
  <c r="GF64" i="45"/>
  <c r="GE64" i="45"/>
  <c r="GD64" i="45"/>
  <c r="GC64" i="45"/>
  <c r="GB64" i="45"/>
  <c r="GA64" i="45"/>
  <c r="GY63" i="45"/>
  <c r="GX63" i="45"/>
  <c r="GW63" i="45"/>
  <c r="GV63" i="45"/>
  <c r="GU63" i="45"/>
  <c r="GT63" i="45"/>
  <c r="GS63" i="45"/>
  <c r="GR63" i="45"/>
  <c r="GQ63" i="45"/>
  <c r="GP63" i="45"/>
  <c r="GO63" i="45"/>
  <c r="GN63" i="45"/>
  <c r="GM63" i="45"/>
  <c r="GL63" i="45"/>
  <c r="GK63" i="45"/>
  <c r="GJ63" i="45"/>
  <c r="GI63" i="45"/>
  <c r="GH63" i="45"/>
  <c r="GG63" i="45"/>
  <c r="GF63" i="45"/>
  <c r="GE63" i="45"/>
  <c r="GD63" i="45"/>
  <c r="GC63" i="45"/>
  <c r="GB63" i="45"/>
  <c r="GA63" i="45"/>
  <c r="GY62" i="45"/>
  <c r="GX62" i="45"/>
  <c r="GW62" i="45"/>
  <c r="GV62" i="45"/>
  <c r="GU62" i="45"/>
  <c r="GT62" i="45"/>
  <c r="GS62" i="45"/>
  <c r="GR62" i="45"/>
  <c r="GQ62" i="45"/>
  <c r="GP62" i="45"/>
  <c r="GO62" i="45"/>
  <c r="GN62" i="45"/>
  <c r="GM62" i="45"/>
  <c r="GL62" i="45"/>
  <c r="GK62" i="45"/>
  <c r="GJ62" i="45"/>
  <c r="GI62" i="45"/>
  <c r="GH62" i="45"/>
  <c r="GG62" i="45"/>
  <c r="GF62" i="45"/>
  <c r="GE62" i="45"/>
  <c r="GD62" i="45"/>
  <c r="GC62" i="45"/>
  <c r="GB62" i="45"/>
  <c r="GA62" i="45"/>
  <c r="GY61" i="45"/>
  <c r="GX61" i="45"/>
  <c r="GW61" i="45"/>
  <c r="GV61" i="45"/>
  <c r="GU61" i="45"/>
  <c r="GT61" i="45"/>
  <c r="GS61" i="45"/>
  <c r="GR61" i="45"/>
  <c r="GQ61" i="45"/>
  <c r="GP61" i="45"/>
  <c r="GO61" i="45"/>
  <c r="GN61" i="45"/>
  <c r="GM61" i="45"/>
  <c r="GL61" i="45"/>
  <c r="GK61" i="45"/>
  <c r="GJ61" i="45"/>
  <c r="GI61" i="45"/>
  <c r="GH61" i="45"/>
  <c r="GG61" i="45"/>
  <c r="GF61" i="45"/>
  <c r="GE61" i="45"/>
  <c r="GD61" i="45"/>
  <c r="GC61" i="45"/>
  <c r="GB61" i="45"/>
  <c r="GA61" i="45"/>
  <c r="GY60" i="45"/>
  <c r="GX60" i="45"/>
  <c r="GW60" i="45"/>
  <c r="GV60" i="45"/>
  <c r="GU60" i="45"/>
  <c r="GT60" i="45"/>
  <c r="GS60" i="45"/>
  <c r="GR60" i="45"/>
  <c r="GQ60" i="45"/>
  <c r="GP60" i="45"/>
  <c r="GO60" i="45"/>
  <c r="GN60" i="45"/>
  <c r="GM60" i="45"/>
  <c r="GL60" i="45"/>
  <c r="GK60" i="45"/>
  <c r="GJ60" i="45"/>
  <c r="GI60" i="45"/>
  <c r="GH60" i="45"/>
  <c r="GG60" i="45"/>
  <c r="GF60" i="45"/>
  <c r="GE60" i="45"/>
  <c r="GD60" i="45"/>
  <c r="GC60" i="45"/>
  <c r="GB60" i="45"/>
  <c r="GA60" i="45"/>
  <c r="GY59" i="45"/>
  <c r="GX59" i="45"/>
  <c r="GW59" i="45"/>
  <c r="GV59" i="45"/>
  <c r="GU59" i="45"/>
  <c r="GT59" i="45"/>
  <c r="GS59" i="45"/>
  <c r="GR59" i="45"/>
  <c r="GQ59" i="45"/>
  <c r="GP59" i="45"/>
  <c r="GO59" i="45"/>
  <c r="GN59" i="45"/>
  <c r="GM59" i="45"/>
  <c r="GL59" i="45"/>
  <c r="GK59" i="45"/>
  <c r="GJ59" i="45"/>
  <c r="GI59" i="45"/>
  <c r="GH59" i="45"/>
  <c r="GG59" i="45"/>
  <c r="GF59" i="45"/>
  <c r="GE59" i="45"/>
  <c r="GD59" i="45"/>
  <c r="GC59" i="45"/>
  <c r="GB59" i="45"/>
  <c r="GA59" i="45"/>
  <c r="GY58" i="45"/>
  <c r="GX58" i="45"/>
  <c r="GW58" i="45"/>
  <c r="GV58" i="45"/>
  <c r="GU58" i="45"/>
  <c r="GT58" i="45"/>
  <c r="GS58" i="45"/>
  <c r="GR58" i="45"/>
  <c r="GQ58" i="45"/>
  <c r="GP58" i="45"/>
  <c r="GO58" i="45"/>
  <c r="GN58" i="45"/>
  <c r="GM58" i="45"/>
  <c r="GL58" i="45"/>
  <c r="GK58" i="45"/>
  <c r="GJ58" i="45"/>
  <c r="GI58" i="45"/>
  <c r="GH58" i="45"/>
  <c r="GG58" i="45"/>
  <c r="GF58" i="45"/>
  <c r="GE58" i="45"/>
  <c r="GD58" i="45"/>
  <c r="GC58" i="45"/>
  <c r="GB58" i="45"/>
  <c r="GA58" i="45"/>
  <c r="GY57" i="45"/>
  <c r="GX57" i="45"/>
  <c r="GW57" i="45"/>
  <c r="GV57" i="45"/>
  <c r="GU57" i="45"/>
  <c r="GT57" i="45"/>
  <c r="GS57" i="45"/>
  <c r="GR57" i="45"/>
  <c r="GQ57" i="45"/>
  <c r="GP57" i="45"/>
  <c r="GO57" i="45"/>
  <c r="GN57" i="45"/>
  <c r="GM57" i="45"/>
  <c r="GL57" i="45"/>
  <c r="GK57" i="45"/>
  <c r="GJ57" i="45"/>
  <c r="GI57" i="45"/>
  <c r="GH57" i="45"/>
  <c r="GG57" i="45"/>
  <c r="GF57" i="45"/>
  <c r="GE57" i="45"/>
  <c r="GD57" i="45"/>
  <c r="GC57" i="45"/>
  <c r="GB57" i="45"/>
  <c r="GA57" i="45"/>
  <c r="GY56" i="45"/>
  <c r="GX56" i="45"/>
  <c r="GW56" i="45"/>
  <c r="GV56" i="45"/>
  <c r="GU56" i="45"/>
  <c r="GT56" i="45"/>
  <c r="GS56" i="45"/>
  <c r="GR56" i="45"/>
  <c r="GQ56" i="45"/>
  <c r="GP56" i="45"/>
  <c r="GO56" i="45"/>
  <c r="GN56" i="45"/>
  <c r="GM56" i="45"/>
  <c r="GL56" i="45"/>
  <c r="GK56" i="45"/>
  <c r="GJ56" i="45"/>
  <c r="GI56" i="45"/>
  <c r="GH56" i="45"/>
  <c r="GG56" i="45"/>
  <c r="GF56" i="45"/>
  <c r="GE56" i="45"/>
  <c r="GD56" i="45"/>
  <c r="GC56" i="45"/>
  <c r="GB56" i="45"/>
  <c r="GA56" i="45"/>
  <c r="GY55" i="45"/>
  <c r="GX55" i="45"/>
  <c r="GW55" i="45"/>
  <c r="GV55" i="45"/>
  <c r="GU55" i="45"/>
  <c r="GT55" i="45"/>
  <c r="GS55" i="45"/>
  <c r="GR55" i="45"/>
  <c r="GQ55" i="45"/>
  <c r="GP55" i="45"/>
  <c r="GO55" i="45"/>
  <c r="GN55" i="45"/>
  <c r="GM55" i="45"/>
  <c r="GL55" i="45"/>
  <c r="GK55" i="45"/>
  <c r="GJ55" i="45"/>
  <c r="GI55" i="45"/>
  <c r="GH55" i="45"/>
  <c r="GG55" i="45"/>
  <c r="GF55" i="45"/>
  <c r="GE55" i="45"/>
  <c r="GD55" i="45"/>
  <c r="GC55" i="45"/>
  <c r="GB55" i="45"/>
  <c r="GA55" i="45"/>
  <c r="GY54" i="45"/>
  <c r="GX54" i="45"/>
  <c r="GW54" i="45"/>
  <c r="GV54" i="45"/>
  <c r="GU54" i="45"/>
  <c r="GT54" i="45"/>
  <c r="GS54" i="45"/>
  <c r="GR54" i="45"/>
  <c r="GQ54" i="45"/>
  <c r="GP54" i="45"/>
  <c r="GO54" i="45"/>
  <c r="GN54" i="45"/>
  <c r="GM54" i="45"/>
  <c r="GL54" i="45"/>
  <c r="GK54" i="45"/>
  <c r="GJ54" i="45"/>
  <c r="GI54" i="45"/>
  <c r="GH54" i="45"/>
  <c r="GG54" i="45"/>
  <c r="GF54" i="45"/>
  <c r="GE54" i="45"/>
  <c r="GD54" i="45"/>
  <c r="GC54" i="45"/>
  <c r="GB54" i="45"/>
  <c r="GA54" i="45"/>
  <c r="GY53" i="45"/>
  <c r="GX53" i="45"/>
  <c r="GW53" i="45"/>
  <c r="GV53" i="45"/>
  <c r="GU53" i="45"/>
  <c r="GT53" i="45"/>
  <c r="GS53" i="45"/>
  <c r="GR53" i="45"/>
  <c r="GQ53" i="45"/>
  <c r="GP53" i="45"/>
  <c r="GO53" i="45"/>
  <c r="GN53" i="45"/>
  <c r="GM53" i="45"/>
  <c r="GL53" i="45"/>
  <c r="GK53" i="45"/>
  <c r="GJ53" i="45"/>
  <c r="GI53" i="45"/>
  <c r="GH53" i="45"/>
  <c r="GG53" i="45"/>
  <c r="GF53" i="45"/>
  <c r="GE53" i="45"/>
  <c r="GD53" i="45"/>
  <c r="GC53" i="45"/>
  <c r="GB53" i="45"/>
  <c r="GA53" i="45"/>
  <c r="GY52" i="45"/>
  <c r="GX52" i="45"/>
  <c r="GW52" i="45"/>
  <c r="GV52" i="45"/>
  <c r="GU52" i="45"/>
  <c r="GT52" i="45"/>
  <c r="GS52" i="45"/>
  <c r="GR52" i="45"/>
  <c r="GQ52" i="45"/>
  <c r="GP52" i="45"/>
  <c r="GO52" i="45"/>
  <c r="GN52" i="45"/>
  <c r="GM52" i="45"/>
  <c r="GL52" i="45"/>
  <c r="GK52" i="45"/>
  <c r="GJ52" i="45"/>
  <c r="GI52" i="45"/>
  <c r="GH52" i="45"/>
  <c r="GG52" i="45"/>
  <c r="GF52" i="45"/>
  <c r="GE52" i="45"/>
  <c r="GD52" i="45"/>
  <c r="GC52" i="45"/>
  <c r="GB52" i="45"/>
  <c r="GA52" i="45"/>
  <c r="GY51" i="45"/>
  <c r="GX51" i="45"/>
  <c r="GW51" i="45"/>
  <c r="GV51" i="45"/>
  <c r="GU51" i="45"/>
  <c r="GT51" i="45"/>
  <c r="GS51" i="45"/>
  <c r="GR51" i="45"/>
  <c r="GQ51" i="45"/>
  <c r="GP51" i="45"/>
  <c r="GO51" i="45"/>
  <c r="GN51" i="45"/>
  <c r="GM51" i="45"/>
  <c r="GL51" i="45"/>
  <c r="GK51" i="45"/>
  <c r="GJ51" i="45"/>
  <c r="GI51" i="45"/>
  <c r="GH51" i="45"/>
  <c r="GG51" i="45"/>
  <c r="GF51" i="45"/>
  <c r="GE51" i="45"/>
  <c r="GD51" i="45"/>
  <c r="GC51" i="45"/>
  <c r="GB51" i="45"/>
  <c r="GA51" i="45"/>
  <c r="GY50" i="45"/>
  <c r="GX50" i="45"/>
  <c r="GW50" i="45"/>
  <c r="GV50" i="45"/>
  <c r="GU50" i="45"/>
  <c r="GT50" i="45"/>
  <c r="GS50" i="45"/>
  <c r="GR50" i="45"/>
  <c r="GQ50" i="45"/>
  <c r="GP50" i="45"/>
  <c r="GO50" i="45"/>
  <c r="GN50" i="45"/>
  <c r="GM50" i="45"/>
  <c r="GL50" i="45"/>
  <c r="GK50" i="45"/>
  <c r="GJ50" i="45"/>
  <c r="GI50" i="45"/>
  <c r="GH50" i="45"/>
  <c r="GG50" i="45"/>
  <c r="GF50" i="45"/>
  <c r="GE50" i="45"/>
  <c r="GD50" i="45"/>
  <c r="GC50" i="45"/>
  <c r="GB50" i="45"/>
  <c r="GA50" i="45"/>
  <c r="GY49" i="45"/>
  <c r="GX49" i="45"/>
  <c r="GW49" i="45"/>
  <c r="GV49" i="45"/>
  <c r="GU49" i="45"/>
  <c r="GT49" i="45"/>
  <c r="GS49" i="45"/>
  <c r="GR49" i="45"/>
  <c r="GQ49" i="45"/>
  <c r="GP49" i="45"/>
  <c r="GO49" i="45"/>
  <c r="GN49" i="45"/>
  <c r="GM49" i="45"/>
  <c r="GL49" i="45"/>
  <c r="GK49" i="45"/>
  <c r="GJ49" i="45"/>
  <c r="GI49" i="45"/>
  <c r="GH49" i="45"/>
  <c r="GG49" i="45"/>
  <c r="GF49" i="45"/>
  <c r="GE49" i="45"/>
  <c r="GD49" i="45"/>
  <c r="GC49" i="45"/>
  <c r="GB49" i="45"/>
  <c r="GA49" i="45"/>
  <c r="GY48" i="45"/>
  <c r="GX48" i="45"/>
  <c r="GW48" i="45"/>
  <c r="GV48" i="45"/>
  <c r="GU48" i="45"/>
  <c r="GT48" i="45"/>
  <c r="GS48" i="45"/>
  <c r="GR48" i="45"/>
  <c r="GQ48" i="45"/>
  <c r="GP48" i="45"/>
  <c r="GO48" i="45"/>
  <c r="GN48" i="45"/>
  <c r="GM48" i="45"/>
  <c r="GL48" i="45"/>
  <c r="GK48" i="45"/>
  <c r="GJ48" i="45"/>
  <c r="GI48" i="45"/>
  <c r="GH48" i="45"/>
  <c r="GG48" i="45"/>
  <c r="GF48" i="45"/>
  <c r="GE48" i="45"/>
  <c r="GD48" i="45"/>
  <c r="GC48" i="45"/>
  <c r="GB48" i="45"/>
  <c r="GA48" i="45"/>
  <c r="GY47" i="45"/>
  <c r="GX47" i="45"/>
  <c r="GW47" i="45"/>
  <c r="GV47" i="45"/>
  <c r="GU47" i="45"/>
  <c r="GT47" i="45"/>
  <c r="GS47" i="45"/>
  <c r="GR47" i="45"/>
  <c r="GQ47" i="45"/>
  <c r="GP47" i="45"/>
  <c r="GO47" i="45"/>
  <c r="GN47" i="45"/>
  <c r="GM47" i="45"/>
  <c r="GL47" i="45"/>
  <c r="GK47" i="45"/>
  <c r="GJ47" i="45"/>
  <c r="GI47" i="45"/>
  <c r="GH47" i="45"/>
  <c r="GG47" i="45"/>
  <c r="GF47" i="45"/>
  <c r="GE47" i="45"/>
  <c r="GD47" i="45"/>
  <c r="GC47" i="45"/>
  <c r="GB47" i="45"/>
  <c r="GA47" i="45"/>
  <c r="GY46" i="45"/>
  <c r="GX46" i="45"/>
  <c r="GW46" i="45"/>
  <c r="GV46" i="45"/>
  <c r="GU46" i="45"/>
  <c r="GT46" i="45"/>
  <c r="GS46" i="45"/>
  <c r="GR46" i="45"/>
  <c r="GQ46" i="45"/>
  <c r="GP46" i="45"/>
  <c r="GO46" i="45"/>
  <c r="GN46" i="45"/>
  <c r="GM46" i="45"/>
  <c r="GL46" i="45"/>
  <c r="GK46" i="45"/>
  <c r="GJ46" i="45"/>
  <c r="GI46" i="45"/>
  <c r="GH46" i="45"/>
  <c r="GG46" i="45"/>
  <c r="GF46" i="45"/>
  <c r="GE46" i="45"/>
  <c r="GD46" i="45"/>
  <c r="GC46" i="45"/>
  <c r="GB46" i="45"/>
  <c r="GA46" i="45"/>
  <c r="GY45" i="45"/>
  <c r="GX45" i="45"/>
  <c r="GW45" i="45"/>
  <c r="GV45" i="45"/>
  <c r="GU45" i="45"/>
  <c r="GT45" i="45"/>
  <c r="GS45" i="45"/>
  <c r="GR45" i="45"/>
  <c r="GQ45" i="45"/>
  <c r="GP45" i="45"/>
  <c r="GO45" i="45"/>
  <c r="GN45" i="45"/>
  <c r="GM45" i="45"/>
  <c r="GL45" i="45"/>
  <c r="GK45" i="45"/>
  <c r="GJ45" i="45"/>
  <c r="GI45" i="45"/>
  <c r="GH45" i="45"/>
  <c r="GG45" i="45"/>
  <c r="GF45" i="45"/>
  <c r="GE45" i="45"/>
  <c r="GD45" i="45"/>
  <c r="GC45" i="45"/>
  <c r="GB45" i="45"/>
  <c r="GA45" i="45"/>
  <c r="GY44" i="45"/>
  <c r="GX44" i="45"/>
  <c r="GW44" i="45"/>
  <c r="GV44" i="45"/>
  <c r="GU44" i="45"/>
  <c r="GT44" i="45"/>
  <c r="GS44" i="45"/>
  <c r="GR44" i="45"/>
  <c r="GQ44" i="45"/>
  <c r="GP44" i="45"/>
  <c r="GO44" i="45"/>
  <c r="GN44" i="45"/>
  <c r="GM44" i="45"/>
  <c r="GL44" i="45"/>
  <c r="GK44" i="45"/>
  <c r="GJ44" i="45"/>
  <c r="GI44" i="45"/>
  <c r="GH44" i="45"/>
  <c r="GG44" i="45"/>
  <c r="GF44" i="45"/>
  <c r="GE44" i="45"/>
  <c r="GD44" i="45"/>
  <c r="GC44" i="45"/>
  <c r="GB44" i="45"/>
  <c r="GA44" i="45"/>
  <c r="GY43" i="45"/>
  <c r="GX43" i="45"/>
  <c r="GW43" i="45"/>
  <c r="GV43" i="45"/>
  <c r="GU43" i="45"/>
  <c r="GT43" i="45"/>
  <c r="GS43" i="45"/>
  <c r="GR43" i="45"/>
  <c r="GQ43" i="45"/>
  <c r="GP43" i="45"/>
  <c r="GO43" i="45"/>
  <c r="GN43" i="45"/>
  <c r="GM43" i="45"/>
  <c r="GL43" i="45"/>
  <c r="GK43" i="45"/>
  <c r="GJ43" i="45"/>
  <c r="GI43" i="45"/>
  <c r="GH43" i="45"/>
  <c r="GG43" i="45"/>
  <c r="GF43" i="45"/>
  <c r="GE43" i="45"/>
  <c r="GD43" i="45"/>
  <c r="GC43" i="45"/>
  <c r="GB43" i="45"/>
  <c r="GA43" i="45"/>
  <c r="GY42" i="45"/>
  <c r="GX42" i="45"/>
  <c r="GW42" i="45"/>
  <c r="GV42" i="45"/>
  <c r="GU42" i="45"/>
  <c r="GT42" i="45"/>
  <c r="GS42" i="45"/>
  <c r="GR42" i="45"/>
  <c r="GQ42" i="45"/>
  <c r="GP42" i="45"/>
  <c r="GO42" i="45"/>
  <c r="GN42" i="45"/>
  <c r="GM42" i="45"/>
  <c r="GL42" i="45"/>
  <c r="GK42" i="45"/>
  <c r="GJ42" i="45"/>
  <c r="GI42" i="45"/>
  <c r="GH42" i="45"/>
  <c r="GG42" i="45"/>
  <c r="GF42" i="45"/>
  <c r="GE42" i="45"/>
  <c r="GD42" i="45"/>
  <c r="GC42" i="45"/>
  <c r="GB42" i="45"/>
  <c r="GA42" i="45"/>
  <c r="GY41" i="45"/>
  <c r="GX41" i="45"/>
  <c r="GW41" i="45"/>
  <c r="GV41" i="45"/>
  <c r="GU41" i="45"/>
  <c r="GT41" i="45"/>
  <c r="GS41" i="45"/>
  <c r="GR41" i="45"/>
  <c r="GQ41" i="45"/>
  <c r="GP41" i="45"/>
  <c r="GO41" i="45"/>
  <c r="GN41" i="45"/>
  <c r="GM41" i="45"/>
  <c r="GL41" i="45"/>
  <c r="GK41" i="45"/>
  <c r="GJ41" i="45"/>
  <c r="GI41" i="45"/>
  <c r="GH41" i="45"/>
  <c r="GG41" i="45"/>
  <c r="GF41" i="45"/>
  <c r="GE41" i="45"/>
  <c r="GD41" i="45"/>
  <c r="GC41" i="45"/>
  <c r="GB41" i="45"/>
  <c r="GA41" i="45"/>
  <c r="GY40" i="45"/>
  <c r="GX40" i="45"/>
  <c r="GW40" i="45"/>
  <c r="GV40" i="45"/>
  <c r="GU40" i="45"/>
  <c r="GT40" i="45"/>
  <c r="GS40" i="45"/>
  <c r="GR40" i="45"/>
  <c r="GQ40" i="45"/>
  <c r="GP40" i="45"/>
  <c r="GO40" i="45"/>
  <c r="GN40" i="45"/>
  <c r="GM40" i="45"/>
  <c r="GL40" i="45"/>
  <c r="GK40" i="45"/>
  <c r="GJ40" i="45"/>
  <c r="GI40" i="45"/>
  <c r="GH40" i="45"/>
  <c r="GG40" i="45"/>
  <c r="GF40" i="45"/>
  <c r="GE40" i="45"/>
  <c r="GD40" i="45"/>
  <c r="GC40" i="45"/>
  <c r="GB40" i="45"/>
  <c r="GA40" i="45"/>
  <c r="GY39" i="45"/>
  <c r="GX39" i="45"/>
  <c r="GW39" i="45"/>
  <c r="GV39" i="45"/>
  <c r="GU39" i="45"/>
  <c r="GT39" i="45"/>
  <c r="GS39" i="45"/>
  <c r="GR39" i="45"/>
  <c r="GQ39" i="45"/>
  <c r="GP39" i="45"/>
  <c r="GO39" i="45"/>
  <c r="GN39" i="45"/>
  <c r="GM39" i="45"/>
  <c r="GL39" i="45"/>
  <c r="GK39" i="45"/>
  <c r="GJ39" i="45"/>
  <c r="GI39" i="45"/>
  <c r="GH39" i="45"/>
  <c r="GG39" i="45"/>
  <c r="GF39" i="45"/>
  <c r="GE39" i="45"/>
  <c r="GD39" i="45"/>
  <c r="GC39" i="45"/>
  <c r="GB39" i="45"/>
  <c r="GA39" i="45"/>
  <c r="GY38" i="45"/>
  <c r="GX38" i="45"/>
  <c r="GW38" i="45"/>
  <c r="GV38" i="45"/>
  <c r="GU38" i="45"/>
  <c r="GT38" i="45"/>
  <c r="GS38" i="45"/>
  <c r="GR38" i="45"/>
  <c r="GQ38" i="45"/>
  <c r="GP38" i="45"/>
  <c r="GO38" i="45"/>
  <c r="GN38" i="45"/>
  <c r="GM38" i="45"/>
  <c r="GL38" i="45"/>
  <c r="GK38" i="45"/>
  <c r="GJ38" i="45"/>
  <c r="GI38" i="45"/>
  <c r="GH38" i="45"/>
  <c r="GG38" i="45"/>
  <c r="GF38" i="45"/>
  <c r="GE38" i="45"/>
  <c r="GD38" i="45"/>
  <c r="GC38" i="45"/>
  <c r="GB38" i="45"/>
  <c r="GA38" i="45"/>
  <c r="GY37" i="45"/>
  <c r="GX37" i="45"/>
  <c r="GW37" i="45"/>
  <c r="GV37" i="45"/>
  <c r="GU37" i="45"/>
  <c r="GT37" i="45"/>
  <c r="GS37" i="45"/>
  <c r="GR37" i="45"/>
  <c r="GQ37" i="45"/>
  <c r="GP37" i="45"/>
  <c r="GO37" i="45"/>
  <c r="GN37" i="45"/>
  <c r="GM37" i="45"/>
  <c r="GL37" i="45"/>
  <c r="GK37" i="45"/>
  <c r="GJ37" i="45"/>
  <c r="GI37" i="45"/>
  <c r="GH37" i="45"/>
  <c r="GG37" i="45"/>
  <c r="GF37" i="45"/>
  <c r="GE37" i="45"/>
  <c r="GD37" i="45"/>
  <c r="GC37" i="45"/>
  <c r="GB37" i="45"/>
  <c r="GA37" i="45"/>
  <c r="GY36" i="45"/>
  <c r="GX36" i="45"/>
  <c r="GW36" i="45"/>
  <c r="GV36" i="45"/>
  <c r="GU36" i="45"/>
  <c r="GT36" i="45"/>
  <c r="GS36" i="45"/>
  <c r="GR36" i="45"/>
  <c r="GQ36" i="45"/>
  <c r="GP36" i="45"/>
  <c r="GO36" i="45"/>
  <c r="GN36" i="45"/>
  <c r="GM36" i="45"/>
  <c r="GL36" i="45"/>
  <c r="GK36" i="45"/>
  <c r="GJ36" i="45"/>
  <c r="GI36" i="45"/>
  <c r="GH36" i="45"/>
  <c r="GG36" i="45"/>
  <c r="GF36" i="45"/>
  <c r="GE36" i="45"/>
  <c r="GD36" i="45"/>
  <c r="GC36" i="45"/>
  <c r="GB36" i="45"/>
  <c r="GA36" i="45"/>
  <c r="GY35" i="45"/>
  <c r="GX35" i="45"/>
  <c r="GW35" i="45"/>
  <c r="GV35" i="45"/>
  <c r="GU35" i="45"/>
  <c r="GT35" i="45"/>
  <c r="GS35" i="45"/>
  <c r="GR35" i="45"/>
  <c r="GQ35" i="45"/>
  <c r="GP35" i="45"/>
  <c r="GO35" i="45"/>
  <c r="GN35" i="45"/>
  <c r="GM35" i="45"/>
  <c r="GL35" i="45"/>
  <c r="GK35" i="45"/>
  <c r="GJ35" i="45"/>
  <c r="GI35" i="45"/>
  <c r="GH35" i="45"/>
  <c r="GG35" i="45"/>
  <c r="GF35" i="45"/>
  <c r="GE35" i="45"/>
  <c r="GD35" i="45"/>
  <c r="GC35" i="45"/>
  <c r="GB35" i="45"/>
  <c r="GA35" i="45"/>
  <c r="GY34" i="45"/>
  <c r="GX34" i="45"/>
  <c r="GW34" i="45"/>
  <c r="GV34" i="45"/>
  <c r="GU34" i="45"/>
  <c r="GT34" i="45"/>
  <c r="GS34" i="45"/>
  <c r="GR34" i="45"/>
  <c r="GQ34" i="45"/>
  <c r="GP34" i="45"/>
  <c r="GO34" i="45"/>
  <c r="GN34" i="45"/>
  <c r="GM34" i="45"/>
  <c r="GL34" i="45"/>
  <c r="GK34" i="45"/>
  <c r="GJ34" i="45"/>
  <c r="GI34" i="45"/>
  <c r="GH34" i="45"/>
  <c r="GG34" i="45"/>
  <c r="GF34" i="45"/>
  <c r="GE34" i="45"/>
  <c r="GD34" i="45"/>
  <c r="GC34" i="45"/>
  <c r="GB34" i="45"/>
  <c r="GA34" i="45"/>
  <c r="GY33" i="45"/>
  <c r="GX33" i="45"/>
  <c r="GW33" i="45"/>
  <c r="GV33" i="45"/>
  <c r="GU33" i="45"/>
  <c r="GT33" i="45"/>
  <c r="GS33" i="45"/>
  <c r="GR33" i="45"/>
  <c r="GQ33" i="45"/>
  <c r="GP33" i="45"/>
  <c r="GO33" i="45"/>
  <c r="GN33" i="45"/>
  <c r="GM33" i="45"/>
  <c r="GL33" i="45"/>
  <c r="GK33" i="45"/>
  <c r="GJ33" i="45"/>
  <c r="GI33" i="45"/>
  <c r="GH33" i="45"/>
  <c r="GG33" i="45"/>
  <c r="GF33" i="45"/>
  <c r="GE33" i="45"/>
  <c r="GD33" i="45"/>
  <c r="GC33" i="45"/>
  <c r="GB33" i="45"/>
  <c r="GA33" i="45"/>
  <c r="GY32" i="45"/>
  <c r="GX32" i="45"/>
  <c r="GW32" i="45"/>
  <c r="GV32" i="45"/>
  <c r="GU32" i="45"/>
  <c r="GT32" i="45"/>
  <c r="GS32" i="45"/>
  <c r="GR32" i="45"/>
  <c r="GQ32" i="45"/>
  <c r="GP32" i="45"/>
  <c r="GO32" i="45"/>
  <c r="GN32" i="45"/>
  <c r="GM32" i="45"/>
  <c r="GL32" i="45"/>
  <c r="GK32" i="45"/>
  <c r="GJ32" i="45"/>
  <c r="GI32" i="45"/>
  <c r="GH32" i="45"/>
  <c r="GG32" i="45"/>
  <c r="GF32" i="45"/>
  <c r="GE32" i="45"/>
  <c r="GD32" i="45"/>
  <c r="GC32" i="45"/>
  <c r="GB32" i="45"/>
  <c r="GA32" i="45"/>
  <c r="GY31" i="45"/>
  <c r="GX31" i="45"/>
  <c r="GW31" i="45"/>
  <c r="GV31" i="45"/>
  <c r="GU31" i="45"/>
  <c r="GT31" i="45"/>
  <c r="GS31" i="45"/>
  <c r="GR31" i="45"/>
  <c r="GQ31" i="45"/>
  <c r="GP31" i="45"/>
  <c r="GO31" i="45"/>
  <c r="GN31" i="45"/>
  <c r="GM31" i="45"/>
  <c r="GL31" i="45"/>
  <c r="GK31" i="45"/>
  <c r="GJ31" i="45"/>
  <c r="GI31" i="45"/>
  <c r="GH31" i="45"/>
  <c r="GG31" i="45"/>
  <c r="GF31" i="45"/>
  <c r="GE31" i="45"/>
  <c r="GD31" i="45"/>
  <c r="GC31" i="45"/>
  <c r="GB31" i="45"/>
  <c r="GA31" i="45"/>
  <c r="GY30" i="45"/>
  <c r="GX30" i="45"/>
  <c r="GW30" i="45"/>
  <c r="GV30" i="45"/>
  <c r="GU30" i="45"/>
  <c r="GT30" i="45"/>
  <c r="GS30" i="45"/>
  <c r="GR30" i="45"/>
  <c r="GQ30" i="45"/>
  <c r="GP30" i="45"/>
  <c r="GO30" i="45"/>
  <c r="GN30" i="45"/>
  <c r="GM30" i="45"/>
  <c r="GL30" i="45"/>
  <c r="GK30" i="45"/>
  <c r="GJ30" i="45"/>
  <c r="GI30" i="45"/>
  <c r="GH30" i="45"/>
  <c r="GG30" i="45"/>
  <c r="GF30" i="45"/>
  <c r="GE30" i="45"/>
  <c r="GD30" i="45"/>
  <c r="GC30" i="45"/>
  <c r="GB30" i="45"/>
  <c r="GA30" i="45"/>
  <c r="GY29" i="45"/>
  <c r="GX29" i="45"/>
  <c r="GW29" i="45"/>
  <c r="GV29" i="45"/>
  <c r="GU29" i="45"/>
  <c r="GT29" i="45"/>
  <c r="GS29" i="45"/>
  <c r="GR29" i="45"/>
  <c r="GQ29" i="45"/>
  <c r="GP29" i="45"/>
  <c r="GO29" i="45"/>
  <c r="GN29" i="45"/>
  <c r="GM29" i="45"/>
  <c r="GL29" i="45"/>
  <c r="GK29" i="45"/>
  <c r="GJ29" i="45"/>
  <c r="GI29" i="45"/>
  <c r="GH29" i="45"/>
  <c r="GG29" i="45"/>
  <c r="GF29" i="45"/>
  <c r="GE29" i="45"/>
  <c r="GD29" i="45"/>
  <c r="GC29" i="45"/>
  <c r="GB29" i="45"/>
  <c r="GA29" i="45"/>
  <c r="GY28" i="45"/>
  <c r="GX28" i="45"/>
  <c r="GW28" i="45"/>
  <c r="GV28" i="45"/>
  <c r="GU28" i="45"/>
  <c r="GT28" i="45"/>
  <c r="GS28" i="45"/>
  <c r="GR28" i="45"/>
  <c r="GQ28" i="45"/>
  <c r="GP28" i="45"/>
  <c r="GO28" i="45"/>
  <c r="GN28" i="45"/>
  <c r="GM28" i="45"/>
  <c r="GL28" i="45"/>
  <c r="GK28" i="45"/>
  <c r="GJ28" i="45"/>
  <c r="GI28" i="45"/>
  <c r="GH28" i="45"/>
  <c r="GG28" i="45"/>
  <c r="GF28" i="45"/>
  <c r="GE28" i="45"/>
  <c r="GD28" i="45"/>
  <c r="GC28" i="45"/>
  <c r="GB28" i="45"/>
  <c r="GA28" i="45"/>
  <c r="GY27" i="45"/>
  <c r="GX27" i="45"/>
  <c r="GW27" i="45"/>
  <c r="GV27" i="45"/>
  <c r="GU27" i="45"/>
  <c r="GT27" i="45"/>
  <c r="GS27" i="45"/>
  <c r="GR27" i="45"/>
  <c r="GQ27" i="45"/>
  <c r="GP27" i="45"/>
  <c r="GO27" i="45"/>
  <c r="GN27" i="45"/>
  <c r="GM27" i="45"/>
  <c r="GL27" i="45"/>
  <c r="GK27" i="45"/>
  <c r="GJ27" i="45"/>
  <c r="GI27" i="45"/>
  <c r="GH27" i="45"/>
  <c r="GG27" i="45"/>
  <c r="GF27" i="45"/>
  <c r="GE27" i="45"/>
  <c r="GD27" i="45"/>
  <c r="GC27" i="45"/>
  <c r="GB27" i="45"/>
  <c r="GA27" i="45"/>
  <c r="GY26" i="45"/>
  <c r="GX26" i="45"/>
  <c r="GW26" i="45"/>
  <c r="GV26" i="45"/>
  <c r="GU26" i="45"/>
  <c r="GT26" i="45"/>
  <c r="GS26" i="45"/>
  <c r="GR26" i="45"/>
  <c r="GQ26" i="45"/>
  <c r="GP26" i="45"/>
  <c r="GO26" i="45"/>
  <c r="GN26" i="45"/>
  <c r="GM26" i="45"/>
  <c r="GL26" i="45"/>
  <c r="GK26" i="45"/>
  <c r="GJ26" i="45"/>
  <c r="GI26" i="45"/>
  <c r="GH26" i="45"/>
  <c r="GG26" i="45"/>
  <c r="GF26" i="45"/>
  <c r="GE26" i="45"/>
  <c r="GD26" i="45"/>
  <c r="GC26" i="45"/>
  <c r="GB26" i="45"/>
  <c r="GA26" i="45"/>
  <c r="GY25" i="45"/>
  <c r="GX25" i="45"/>
  <c r="GW25" i="45"/>
  <c r="GV25" i="45"/>
  <c r="GU25" i="45"/>
  <c r="GT25" i="45"/>
  <c r="GS25" i="45"/>
  <c r="GR25" i="45"/>
  <c r="GQ25" i="45"/>
  <c r="GP25" i="45"/>
  <c r="GO25" i="45"/>
  <c r="GN25" i="45"/>
  <c r="GM25" i="45"/>
  <c r="GL25" i="45"/>
  <c r="GK25" i="45"/>
  <c r="GJ25" i="45"/>
  <c r="GI25" i="45"/>
  <c r="GH25" i="45"/>
  <c r="GG25" i="45"/>
  <c r="GF25" i="45"/>
  <c r="GE25" i="45"/>
  <c r="GD25" i="45"/>
  <c r="GC25" i="45"/>
  <c r="GB25" i="45"/>
  <c r="GA25" i="45"/>
  <c r="GY24" i="45"/>
  <c r="GX24" i="45"/>
  <c r="GW24" i="45"/>
  <c r="GV24" i="45"/>
  <c r="GU24" i="45"/>
  <c r="GT24" i="45"/>
  <c r="GS24" i="45"/>
  <c r="GR24" i="45"/>
  <c r="GQ24" i="45"/>
  <c r="GP24" i="45"/>
  <c r="GO24" i="45"/>
  <c r="GN24" i="45"/>
  <c r="GM24" i="45"/>
  <c r="GL24" i="45"/>
  <c r="GK24" i="45"/>
  <c r="GJ24" i="45"/>
  <c r="GI24" i="45"/>
  <c r="GH24" i="45"/>
  <c r="GG24" i="45"/>
  <c r="GF24" i="45"/>
  <c r="GE24" i="45"/>
  <c r="GD24" i="45"/>
  <c r="GC24" i="45"/>
  <c r="GB24" i="45"/>
  <c r="GA24" i="45"/>
  <c r="GY23" i="45"/>
  <c r="GX23" i="45"/>
  <c r="GW23" i="45"/>
  <c r="GV23" i="45"/>
  <c r="GU23" i="45"/>
  <c r="GT23" i="45"/>
  <c r="GS23" i="45"/>
  <c r="GR23" i="45"/>
  <c r="GQ23" i="45"/>
  <c r="GP23" i="45"/>
  <c r="GO23" i="45"/>
  <c r="GN23" i="45"/>
  <c r="GM23" i="45"/>
  <c r="GL23" i="45"/>
  <c r="GK23" i="45"/>
  <c r="GJ23" i="45"/>
  <c r="GI23" i="45"/>
  <c r="GH23" i="45"/>
  <c r="GG23" i="45"/>
  <c r="GF23" i="45"/>
  <c r="GE23" i="45"/>
  <c r="GD23" i="45"/>
  <c r="GC23" i="45"/>
  <c r="GB23" i="45"/>
  <c r="GA23" i="45"/>
  <c r="GY22" i="45"/>
  <c r="GX22" i="45"/>
  <c r="GW22" i="45"/>
  <c r="GV22" i="45"/>
  <c r="GU22" i="45"/>
  <c r="GT22" i="45"/>
  <c r="GS22" i="45"/>
  <c r="GR22" i="45"/>
  <c r="GQ22" i="45"/>
  <c r="GP22" i="45"/>
  <c r="GO22" i="45"/>
  <c r="GN22" i="45"/>
  <c r="GM22" i="45"/>
  <c r="GL22" i="45"/>
  <c r="GK22" i="45"/>
  <c r="GJ22" i="45"/>
  <c r="GI22" i="45"/>
  <c r="GH22" i="45"/>
  <c r="GG22" i="45"/>
  <c r="GF22" i="45"/>
  <c r="GE22" i="45"/>
  <c r="GD22" i="45"/>
  <c r="GC22" i="45"/>
  <c r="GB22" i="45"/>
  <c r="GA22" i="45"/>
  <c r="GY20" i="45"/>
  <c r="GX20" i="45"/>
  <c r="GW20" i="45"/>
  <c r="GV20" i="45"/>
  <c r="GU20" i="45"/>
  <c r="GT20" i="45"/>
  <c r="GS20" i="45"/>
  <c r="GR20" i="45"/>
  <c r="GQ20" i="45"/>
  <c r="GP20" i="45"/>
  <c r="GO20" i="45"/>
  <c r="GN20" i="45"/>
  <c r="GM20" i="45"/>
  <c r="GL20" i="45"/>
  <c r="GK20" i="45"/>
  <c r="GJ20" i="45"/>
  <c r="GI20" i="45"/>
  <c r="GH20" i="45"/>
  <c r="GG20" i="45"/>
  <c r="GF20" i="45"/>
  <c r="GE20" i="45"/>
  <c r="GD20" i="45"/>
  <c r="GC20" i="45"/>
  <c r="GB20" i="45"/>
  <c r="GA20" i="45"/>
  <c r="GY19" i="45"/>
  <c r="GX19" i="45"/>
  <c r="GW19" i="45"/>
  <c r="GV19" i="45"/>
  <c r="GU19" i="45"/>
  <c r="GT19" i="45"/>
  <c r="GS19" i="45"/>
  <c r="GR19" i="45"/>
  <c r="GQ19" i="45"/>
  <c r="GP19" i="45"/>
  <c r="GO19" i="45"/>
  <c r="GN19" i="45"/>
  <c r="GM19" i="45"/>
  <c r="GL19" i="45"/>
  <c r="GK19" i="45"/>
  <c r="GJ19" i="45"/>
  <c r="GI19" i="45"/>
  <c r="GH19" i="45"/>
  <c r="GG19" i="45"/>
  <c r="GF19" i="45"/>
  <c r="GE19" i="45"/>
  <c r="GD19" i="45"/>
  <c r="GC19" i="45"/>
  <c r="GB19" i="45"/>
  <c r="GA19" i="45"/>
  <c r="GY18" i="45"/>
  <c r="GX18" i="45"/>
  <c r="GW18" i="45"/>
  <c r="GV18" i="45"/>
  <c r="GU18" i="45"/>
  <c r="GT18" i="45"/>
  <c r="GS18" i="45"/>
  <c r="GR18" i="45"/>
  <c r="GQ18" i="45"/>
  <c r="GP18" i="45"/>
  <c r="GO18" i="45"/>
  <c r="GN18" i="45"/>
  <c r="GM18" i="45"/>
  <c r="GL18" i="45"/>
  <c r="GK18" i="45"/>
  <c r="GJ18" i="45"/>
  <c r="GI18" i="45"/>
  <c r="GH18" i="45"/>
  <c r="GG18" i="45"/>
  <c r="GF18" i="45"/>
  <c r="GE18" i="45"/>
  <c r="GD18" i="45"/>
  <c r="GC18" i="45"/>
  <c r="GB18" i="45"/>
  <c r="GA18" i="45"/>
  <c r="GY17" i="45"/>
  <c r="GX17" i="45"/>
  <c r="GW17" i="45"/>
  <c r="GV17" i="45"/>
  <c r="GU17" i="45"/>
  <c r="GT17" i="45"/>
  <c r="GS17" i="45"/>
  <c r="GR17" i="45"/>
  <c r="GQ17" i="45"/>
  <c r="GP17" i="45"/>
  <c r="GO17" i="45"/>
  <c r="GN17" i="45"/>
  <c r="GM17" i="45"/>
  <c r="GL17" i="45"/>
  <c r="GK17" i="45"/>
  <c r="GJ17" i="45"/>
  <c r="GI17" i="45"/>
  <c r="GH17" i="45"/>
  <c r="GG17" i="45"/>
  <c r="GF17" i="45"/>
  <c r="GE17" i="45"/>
  <c r="GD17" i="45"/>
  <c r="GC17" i="45"/>
  <c r="GB17" i="45"/>
  <c r="GA17" i="45"/>
  <c r="GY16" i="45"/>
  <c r="GX16" i="45"/>
  <c r="GW16" i="45"/>
  <c r="GV16" i="45"/>
  <c r="GU16" i="45"/>
  <c r="GT16" i="45"/>
  <c r="GS16" i="45"/>
  <c r="GR16" i="45"/>
  <c r="GQ16" i="45"/>
  <c r="GP16" i="45"/>
  <c r="GO16" i="45"/>
  <c r="GN16" i="45"/>
  <c r="GM16" i="45"/>
  <c r="GL16" i="45"/>
  <c r="GK16" i="45"/>
  <c r="GJ16" i="45"/>
  <c r="GI16" i="45"/>
  <c r="GH16" i="45"/>
  <c r="GG16" i="45"/>
  <c r="GF16" i="45"/>
  <c r="GE16" i="45"/>
  <c r="GD16" i="45"/>
  <c r="GC16" i="45"/>
  <c r="GB16" i="45"/>
  <c r="GA16" i="45"/>
  <c r="GY15" i="45"/>
  <c r="GX15" i="45"/>
  <c r="GW15" i="45"/>
  <c r="GV15" i="45"/>
  <c r="GU15" i="45"/>
  <c r="GT15" i="45"/>
  <c r="GS15" i="45"/>
  <c r="GR15" i="45"/>
  <c r="GQ15" i="45"/>
  <c r="GP15" i="45"/>
  <c r="GO15" i="45"/>
  <c r="GN15" i="45"/>
  <c r="GM15" i="45"/>
  <c r="GL15" i="45"/>
  <c r="GK15" i="45"/>
  <c r="GJ15" i="45"/>
  <c r="GI15" i="45"/>
  <c r="GH15" i="45"/>
  <c r="GG15" i="45"/>
  <c r="GF15" i="45"/>
  <c r="GE15" i="45"/>
  <c r="GD15" i="45"/>
  <c r="GC15" i="45"/>
  <c r="GB15" i="45"/>
  <c r="GA15" i="45"/>
  <c r="GY14" i="45"/>
  <c r="GX14" i="45"/>
  <c r="GW14" i="45"/>
  <c r="GV14" i="45"/>
  <c r="GU14" i="45"/>
  <c r="GT14" i="45"/>
  <c r="GS14" i="45"/>
  <c r="GR14" i="45"/>
  <c r="GQ14" i="45"/>
  <c r="GP14" i="45"/>
  <c r="GO14" i="45"/>
  <c r="GN14" i="45"/>
  <c r="GM14" i="45"/>
  <c r="GL14" i="45"/>
  <c r="GK14" i="45"/>
  <c r="GJ14" i="45"/>
  <c r="GI14" i="45"/>
  <c r="GH14" i="45"/>
  <c r="GG14" i="45"/>
  <c r="GF14" i="45"/>
  <c r="GE14" i="45"/>
  <c r="GD14" i="45"/>
  <c r="GC14" i="45"/>
  <c r="GB14" i="45"/>
  <c r="GA14" i="45"/>
  <c r="GY13" i="45"/>
  <c r="GX13" i="45"/>
  <c r="GW13" i="45"/>
  <c r="GV13" i="45"/>
  <c r="GU13" i="45"/>
  <c r="GT13" i="45"/>
  <c r="GS13" i="45"/>
  <c r="GR13" i="45"/>
  <c r="GQ13" i="45"/>
  <c r="GP13" i="45"/>
  <c r="GO13" i="45"/>
  <c r="GN13" i="45"/>
  <c r="GM13" i="45"/>
  <c r="GL13" i="45"/>
  <c r="GK13" i="45"/>
  <c r="GJ13" i="45"/>
  <c r="GI13" i="45"/>
  <c r="GH13" i="45"/>
  <c r="GG13" i="45"/>
  <c r="GF13" i="45"/>
  <c r="GE13" i="45"/>
  <c r="GD13" i="45"/>
  <c r="GC13" i="45"/>
  <c r="GB13" i="45"/>
  <c r="GA13" i="45"/>
  <c r="GY12" i="45"/>
  <c r="GX12" i="45"/>
  <c r="GW12" i="45"/>
  <c r="GV12" i="45"/>
  <c r="GU12" i="45"/>
  <c r="GT12" i="45"/>
  <c r="GS12" i="45"/>
  <c r="GR12" i="45"/>
  <c r="GQ12" i="45"/>
  <c r="GP12" i="45"/>
  <c r="GO12" i="45"/>
  <c r="GN12" i="45"/>
  <c r="GM12" i="45"/>
  <c r="GL12" i="45"/>
  <c r="GK12" i="45"/>
  <c r="GJ12" i="45"/>
  <c r="GI12" i="45"/>
  <c r="GH12" i="45"/>
  <c r="GG12" i="45"/>
  <c r="GF12" i="45"/>
  <c r="GE12" i="45"/>
  <c r="GD12" i="45"/>
  <c r="GC12" i="45"/>
  <c r="GB12" i="45"/>
  <c r="GA12" i="45"/>
  <c r="GY11" i="45"/>
  <c r="GX11" i="45"/>
  <c r="GW11" i="45"/>
  <c r="GV11" i="45"/>
  <c r="GU11" i="45"/>
  <c r="GT11" i="45"/>
  <c r="GS11" i="45"/>
  <c r="GR11" i="45"/>
  <c r="GQ11" i="45"/>
  <c r="GP11" i="45"/>
  <c r="GO11" i="45"/>
  <c r="GN11" i="45"/>
  <c r="GM11" i="45"/>
  <c r="GL11" i="45"/>
  <c r="GK11" i="45"/>
  <c r="GJ11" i="45"/>
  <c r="GI11" i="45"/>
  <c r="GH11" i="45"/>
  <c r="GG11" i="45"/>
  <c r="GF11" i="45"/>
  <c r="GE11" i="45"/>
  <c r="GD11" i="45"/>
  <c r="GC11" i="45"/>
  <c r="GB11" i="45"/>
  <c r="GA11" i="45"/>
  <c r="GY10" i="45"/>
  <c r="GX10" i="45"/>
  <c r="GW10" i="45"/>
  <c r="GV10" i="45"/>
  <c r="GU10" i="45"/>
  <c r="GT10" i="45"/>
  <c r="GS10" i="45"/>
  <c r="GR10" i="45"/>
  <c r="GQ10" i="45"/>
  <c r="GP10" i="45"/>
  <c r="GO10" i="45"/>
  <c r="GN10" i="45"/>
  <c r="GM10" i="45"/>
  <c r="GL10" i="45"/>
  <c r="GK10" i="45"/>
  <c r="GJ10" i="45"/>
  <c r="GI10" i="45"/>
  <c r="GH10" i="45"/>
  <c r="GG10" i="45"/>
  <c r="GF10" i="45"/>
  <c r="GE10" i="45"/>
  <c r="GD10" i="45"/>
  <c r="GC10" i="45"/>
  <c r="GB10" i="45"/>
  <c r="GA10" i="45"/>
  <c r="GY9" i="45"/>
  <c r="GX9" i="45"/>
  <c r="GW9" i="45"/>
  <c r="GV9" i="45"/>
  <c r="GU9" i="45"/>
  <c r="GT9" i="45"/>
  <c r="GS9" i="45"/>
  <c r="GR9" i="45"/>
  <c r="GQ9" i="45"/>
  <c r="GP9" i="45"/>
  <c r="GO9" i="45"/>
  <c r="GN9" i="45"/>
  <c r="GM9" i="45"/>
  <c r="GL9" i="45"/>
  <c r="GK9" i="45"/>
  <c r="GJ9" i="45"/>
  <c r="GI9" i="45"/>
  <c r="GH9" i="45"/>
  <c r="GG9" i="45"/>
  <c r="GF9" i="45"/>
  <c r="GE9" i="45"/>
  <c r="GD9" i="45"/>
  <c r="GC9" i="45"/>
  <c r="GB9" i="45"/>
  <c r="GA9" i="45"/>
  <c r="GY8" i="45"/>
  <c r="GX8" i="45"/>
  <c r="GW8" i="45"/>
  <c r="GV8" i="45"/>
  <c r="GU8" i="45"/>
  <c r="GT8" i="45"/>
  <c r="GS8" i="45"/>
  <c r="GR8" i="45"/>
  <c r="GQ8" i="45"/>
  <c r="GP8" i="45"/>
  <c r="GO8" i="45"/>
  <c r="GN8" i="45"/>
  <c r="GM8" i="45"/>
  <c r="GL8" i="45"/>
  <c r="GK8" i="45"/>
  <c r="GJ8" i="45"/>
  <c r="GI8" i="45"/>
  <c r="GH8" i="45"/>
  <c r="GG8" i="45"/>
  <c r="GF8" i="45"/>
  <c r="GE8" i="45"/>
  <c r="GD8" i="45"/>
  <c r="GC8" i="45"/>
  <c r="GB8" i="45"/>
  <c r="GA8" i="45"/>
  <c r="GY7" i="45"/>
  <c r="GX7" i="45"/>
  <c r="GW7" i="45"/>
  <c r="GV7" i="45"/>
  <c r="GU7" i="45"/>
  <c r="GT7" i="45"/>
  <c r="GS7" i="45"/>
  <c r="GR7" i="45"/>
  <c r="GQ7" i="45"/>
  <c r="GP7" i="45"/>
  <c r="GO7" i="45"/>
  <c r="GN7" i="45"/>
  <c r="GM7" i="45"/>
  <c r="GL7" i="45"/>
  <c r="GK7" i="45"/>
  <c r="GJ7" i="45"/>
  <c r="GI7" i="45"/>
  <c r="GH7" i="45"/>
  <c r="GG7" i="45"/>
  <c r="GF7" i="45"/>
  <c r="GE7" i="45"/>
  <c r="GD7" i="45"/>
  <c r="GC7" i="45"/>
  <c r="GB7" i="45"/>
  <c r="GA7" i="45"/>
  <c r="GY6" i="45"/>
  <c r="GX6" i="45"/>
  <c r="GW6" i="45"/>
  <c r="GV6" i="45"/>
  <c r="GU6" i="45"/>
  <c r="GT6" i="45"/>
  <c r="GS6" i="45"/>
  <c r="GR6" i="45"/>
  <c r="GQ6" i="45"/>
  <c r="GP6" i="45"/>
  <c r="GO6" i="45"/>
  <c r="GN6" i="45"/>
  <c r="GM6" i="45"/>
  <c r="GL6" i="45"/>
  <c r="GK6" i="45"/>
  <c r="GJ6" i="45"/>
  <c r="GI6" i="45"/>
  <c r="GH6" i="45"/>
  <c r="GG6" i="45"/>
  <c r="GF6" i="45"/>
  <c r="GE6" i="45"/>
  <c r="GD6" i="45"/>
  <c r="GC6" i="45"/>
  <c r="GB6" i="45"/>
  <c r="GA6" i="45"/>
  <c r="GY5" i="45"/>
  <c r="GX5" i="45"/>
  <c r="GW5" i="45"/>
  <c r="GV5" i="45"/>
  <c r="GU5" i="45"/>
  <c r="GT5" i="45"/>
  <c r="GS5" i="45"/>
  <c r="GR5" i="45"/>
  <c r="GQ5" i="45"/>
  <c r="GP5" i="45"/>
  <c r="GO5" i="45"/>
  <c r="GN5" i="45"/>
  <c r="GM5" i="45"/>
  <c r="GL5" i="45"/>
  <c r="GK5" i="45"/>
  <c r="GJ5" i="45"/>
  <c r="GI5" i="45"/>
  <c r="GH5" i="45"/>
  <c r="GG5" i="45"/>
  <c r="GF5" i="45"/>
  <c r="GE5" i="45"/>
  <c r="GD5" i="45"/>
  <c r="GC5" i="45"/>
  <c r="GB5" i="45"/>
  <c r="GA5" i="45"/>
  <c r="GY4" i="45"/>
  <c r="GX4" i="45"/>
  <c r="GW4" i="45"/>
  <c r="GV4" i="45"/>
  <c r="GU4" i="45"/>
  <c r="GT4" i="45"/>
  <c r="GS4" i="45"/>
  <c r="GR4" i="45"/>
  <c r="GQ4" i="45"/>
  <c r="GP4" i="45"/>
  <c r="GO4" i="45"/>
  <c r="GN4" i="45"/>
  <c r="GM4" i="45"/>
  <c r="GL4" i="45"/>
  <c r="GK4" i="45"/>
  <c r="GJ4" i="45"/>
  <c r="GI4" i="45"/>
  <c r="GH4" i="45"/>
  <c r="GG4" i="45"/>
  <c r="GF4" i="45"/>
  <c r="GE4" i="45"/>
  <c r="GD4" i="45"/>
  <c r="GC4" i="45"/>
  <c r="GB4" i="45"/>
  <c r="GA4" i="45"/>
  <c r="GY3" i="45"/>
  <c r="GX3" i="45"/>
  <c r="GW3" i="45"/>
  <c r="GV3" i="45"/>
  <c r="GU3" i="45"/>
  <c r="GT3" i="45"/>
  <c r="GS3" i="45"/>
  <c r="GR3" i="45"/>
  <c r="GQ3" i="45"/>
  <c r="GP3" i="45"/>
  <c r="GO3" i="45"/>
  <c r="GN3" i="45"/>
  <c r="GM3" i="45"/>
  <c r="GL3" i="45"/>
  <c r="GK3" i="45"/>
  <c r="GJ3" i="45"/>
  <c r="GI3" i="45"/>
  <c r="GH3" i="45"/>
  <c r="GG3" i="45"/>
  <c r="GF3" i="45"/>
  <c r="GE3" i="45"/>
  <c r="GD3" i="45"/>
  <c r="GC3" i="45"/>
  <c r="GB3" i="45"/>
  <c r="GA3" i="45"/>
  <c r="GY2" i="45"/>
  <c r="GX2" i="45"/>
  <c r="GW2" i="45"/>
  <c r="GV2" i="45"/>
  <c r="GU2" i="45"/>
  <c r="GT2" i="45"/>
  <c r="GS2" i="45"/>
  <c r="GR2" i="45"/>
  <c r="GQ2" i="45"/>
  <c r="GP2" i="45"/>
  <c r="GO2" i="45"/>
  <c r="GN2" i="45"/>
  <c r="GM2" i="45"/>
  <c r="GL2" i="45"/>
  <c r="GK2" i="45"/>
  <c r="GJ2" i="45"/>
  <c r="GI2" i="45"/>
  <c r="GH2" i="45"/>
  <c r="GG2" i="45"/>
  <c r="GF2" i="45"/>
  <c r="GE2" i="45"/>
  <c r="GD2" i="45"/>
  <c r="GC2" i="45"/>
  <c r="GB2" i="45"/>
  <c r="GA2" i="45"/>
  <c r="FA216" i="45"/>
  <c r="EZ216" i="45"/>
  <c r="EY216" i="45"/>
  <c r="EX216" i="45"/>
  <c r="EW216" i="45"/>
  <c r="EV216" i="45"/>
  <c r="EU216" i="45"/>
  <c r="ET216" i="45"/>
  <c r="ES216" i="45"/>
  <c r="ER216" i="45"/>
  <c r="EQ216" i="45"/>
  <c r="EP216" i="45"/>
  <c r="EO216" i="45"/>
  <c r="EN216" i="45"/>
  <c r="EM216" i="45"/>
  <c r="EL216" i="45"/>
  <c r="EK216" i="45"/>
  <c r="EJ216" i="45"/>
  <c r="EI216" i="45"/>
  <c r="EH216" i="45"/>
  <c r="EG216" i="45"/>
  <c r="EF216" i="45"/>
  <c r="EE216" i="45"/>
  <c r="ED216" i="45"/>
  <c r="EC216" i="45"/>
  <c r="FA215" i="45"/>
  <c r="EZ215" i="45"/>
  <c r="EY215" i="45"/>
  <c r="EX215" i="45"/>
  <c r="EW215" i="45"/>
  <c r="EV215" i="45"/>
  <c r="EU215" i="45"/>
  <c r="ET215" i="45"/>
  <c r="ES215" i="45"/>
  <c r="ER215" i="45"/>
  <c r="EQ215" i="45"/>
  <c r="EP215" i="45"/>
  <c r="EO215" i="45"/>
  <c r="EN215" i="45"/>
  <c r="EM215" i="45"/>
  <c r="EL215" i="45"/>
  <c r="EK215" i="45"/>
  <c r="EJ215" i="45"/>
  <c r="EI215" i="45"/>
  <c r="EH215" i="45"/>
  <c r="EG215" i="45"/>
  <c r="EF215" i="45"/>
  <c r="EE215" i="45"/>
  <c r="ED215" i="45"/>
  <c r="EC215" i="45"/>
  <c r="FA214" i="45"/>
  <c r="EZ214" i="45"/>
  <c r="EY214" i="45"/>
  <c r="EX214" i="45"/>
  <c r="EW214" i="45"/>
  <c r="EV214" i="45"/>
  <c r="EU214" i="45"/>
  <c r="ET214" i="45"/>
  <c r="ES214" i="45"/>
  <c r="ER214" i="45"/>
  <c r="EQ214" i="45"/>
  <c r="EP214" i="45"/>
  <c r="EO214" i="45"/>
  <c r="EN214" i="45"/>
  <c r="EM214" i="45"/>
  <c r="EL214" i="45"/>
  <c r="EK214" i="45"/>
  <c r="EJ214" i="45"/>
  <c r="EI214" i="45"/>
  <c r="EH214" i="45"/>
  <c r="EG214" i="45"/>
  <c r="EF214" i="45"/>
  <c r="EE214" i="45"/>
  <c r="ED214" i="45"/>
  <c r="EC214" i="45"/>
  <c r="FA213" i="45"/>
  <c r="EZ213" i="45"/>
  <c r="EY213" i="45"/>
  <c r="EX213" i="45"/>
  <c r="EW213" i="45"/>
  <c r="EV213" i="45"/>
  <c r="EU213" i="45"/>
  <c r="ET213" i="45"/>
  <c r="ES213" i="45"/>
  <c r="ER213" i="45"/>
  <c r="EQ213" i="45"/>
  <c r="EP213" i="45"/>
  <c r="EO213" i="45"/>
  <c r="EN213" i="45"/>
  <c r="EM213" i="45"/>
  <c r="EL213" i="45"/>
  <c r="EK213" i="45"/>
  <c r="EJ213" i="45"/>
  <c r="EI213" i="45"/>
  <c r="EH213" i="45"/>
  <c r="EG213" i="45"/>
  <c r="EF213" i="45"/>
  <c r="EE213" i="45"/>
  <c r="ED213" i="45"/>
  <c r="EC213" i="45"/>
  <c r="FA212" i="45"/>
  <c r="EZ212" i="45"/>
  <c r="EY212" i="45"/>
  <c r="EX212" i="45"/>
  <c r="EW212" i="45"/>
  <c r="EV212" i="45"/>
  <c r="EU212" i="45"/>
  <c r="ET212" i="45"/>
  <c r="ES212" i="45"/>
  <c r="ER212" i="45"/>
  <c r="EQ212" i="45"/>
  <c r="EP212" i="45"/>
  <c r="EO212" i="45"/>
  <c r="EN212" i="45"/>
  <c r="EM212" i="45"/>
  <c r="EL212" i="45"/>
  <c r="EK212" i="45"/>
  <c r="EJ212" i="45"/>
  <c r="EI212" i="45"/>
  <c r="EH212" i="45"/>
  <c r="EG212" i="45"/>
  <c r="EF212" i="45"/>
  <c r="EE212" i="45"/>
  <c r="ED212" i="45"/>
  <c r="EC212" i="45"/>
  <c r="FA211" i="45"/>
  <c r="EZ211" i="45"/>
  <c r="EY211" i="45"/>
  <c r="EX211" i="45"/>
  <c r="EW211" i="45"/>
  <c r="EV211" i="45"/>
  <c r="EU211" i="45"/>
  <c r="ET211" i="45"/>
  <c r="ES211" i="45"/>
  <c r="ER211" i="45"/>
  <c r="EQ211" i="45"/>
  <c r="EP211" i="45"/>
  <c r="EO211" i="45"/>
  <c r="EN211" i="45"/>
  <c r="EM211" i="45"/>
  <c r="EL211" i="45"/>
  <c r="EK211" i="45"/>
  <c r="EJ211" i="45"/>
  <c r="EI211" i="45"/>
  <c r="EH211" i="45"/>
  <c r="EG211" i="45"/>
  <c r="EF211" i="45"/>
  <c r="EE211" i="45"/>
  <c r="ED211" i="45"/>
  <c r="EC211" i="45"/>
  <c r="FA210" i="45"/>
  <c r="EZ210" i="45"/>
  <c r="EY210" i="45"/>
  <c r="EX210" i="45"/>
  <c r="EW210" i="45"/>
  <c r="EV210" i="45"/>
  <c r="EU210" i="45"/>
  <c r="ET210" i="45"/>
  <c r="ES210" i="45"/>
  <c r="ER210" i="45"/>
  <c r="EQ210" i="45"/>
  <c r="EP210" i="45"/>
  <c r="EO210" i="45"/>
  <c r="EN210" i="45"/>
  <c r="EM210" i="45"/>
  <c r="EL210" i="45"/>
  <c r="EK210" i="45"/>
  <c r="EJ210" i="45"/>
  <c r="EI210" i="45"/>
  <c r="EH210" i="45"/>
  <c r="EG210" i="45"/>
  <c r="EF210" i="45"/>
  <c r="EE210" i="45"/>
  <c r="ED210" i="45"/>
  <c r="EC210" i="45"/>
  <c r="FA209" i="45"/>
  <c r="EZ209" i="45"/>
  <c r="EY209" i="45"/>
  <c r="EX209" i="45"/>
  <c r="EW209" i="45"/>
  <c r="EV209" i="45"/>
  <c r="EU209" i="45"/>
  <c r="ET209" i="45"/>
  <c r="ES209" i="45"/>
  <c r="ER209" i="45"/>
  <c r="EQ209" i="45"/>
  <c r="EP209" i="45"/>
  <c r="EO209" i="45"/>
  <c r="EN209" i="45"/>
  <c r="EM209" i="45"/>
  <c r="EL209" i="45"/>
  <c r="EK209" i="45"/>
  <c r="EJ209" i="45"/>
  <c r="EI209" i="45"/>
  <c r="EH209" i="45"/>
  <c r="EG209" i="45"/>
  <c r="EF209" i="45"/>
  <c r="EE209" i="45"/>
  <c r="ED209" i="45"/>
  <c r="EC209" i="45"/>
  <c r="FA208" i="45"/>
  <c r="EZ208" i="45"/>
  <c r="EY208" i="45"/>
  <c r="EX208" i="45"/>
  <c r="EW208" i="45"/>
  <c r="EV208" i="45"/>
  <c r="EU208" i="45"/>
  <c r="ET208" i="45"/>
  <c r="ES208" i="45"/>
  <c r="ER208" i="45"/>
  <c r="EQ208" i="45"/>
  <c r="EP208" i="45"/>
  <c r="EO208" i="45"/>
  <c r="EN208" i="45"/>
  <c r="EM208" i="45"/>
  <c r="EL208" i="45"/>
  <c r="EK208" i="45"/>
  <c r="EJ208" i="45"/>
  <c r="EI208" i="45"/>
  <c r="EH208" i="45"/>
  <c r="EG208" i="45"/>
  <c r="EF208" i="45"/>
  <c r="EE208" i="45"/>
  <c r="ED208" i="45"/>
  <c r="EC208" i="45"/>
  <c r="FA207" i="45"/>
  <c r="EZ207" i="45"/>
  <c r="EY207" i="45"/>
  <c r="EX207" i="45"/>
  <c r="EW207" i="45"/>
  <c r="EV207" i="45"/>
  <c r="EU207" i="45"/>
  <c r="ET207" i="45"/>
  <c r="ES207" i="45"/>
  <c r="ER207" i="45"/>
  <c r="EQ207" i="45"/>
  <c r="EP207" i="45"/>
  <c r="EO207" i="45"/>
  <c r="EN207" i="45"/>
  <c r="EM207" i="45"/>
  <c r="EL207" i="45"/>
  <c r="EK207" i="45"/>
  <c r="EJ207" i="45"/>
  <c r="EI207" i="45"/>
  <c r="EH207" i="45"/>
  <c r="EG207" i="45"/>
  <c r="EF207" i="45"/>
  <c r="EE207" i="45"/>
  <c r="ED207" i="45"/>
  <c r="EC207" i="45"/>
  <c r="FA206" i="45"/>
  <c r="EZ206" i="45"/>
  <c r="EY206" i="45"/>
  <c r="EX206" i="45"/>
  <c r="EW206" i="45"/>
  <c r="EV206" i="45"/>
  <c r="EU206" i="45"/>
  <c r="ET206" i="45"/>
  <c r="ES206" i="45"/>
  <c r="ER206" i="45"/>
  <c r="EQ206" i="45"/>
  <c r="EP206" i="45"/>
  <c r="EO206" i="45"/>
  <c r="EN206" i="45"/>
  <c r="EM206" i="45"/>
  <c r="EL206" i="45"/>
  <c r="EK206" i="45"/>
  <c r="EJ206" i="45"/>
  <c r="EI206" i="45"/>
  <c r="EH206" i="45"/>
  <c r="EG206" i="45"/>
  <c r="EF206" i="45"/>
  <c r="EE206" i="45"/>
  <c r="ED206" i="45"/>
  <c r="EC206" i="45"/>
  <c r="FA205" i="45"/>
  <c r="EZ205" i="45"/>
  <c r="EY205" i="45"/>
  <c r="EX205" i="45"/>
  <c r="EW205" i="45"/>
  <c r="EV205" i="45"/>
  <c r="EU205" i="45"/>
  <c r="ET205" i="45"/>
  <c r="ES205" i="45"/>
  <c r="ER205" i="45"/>
  <c r="EQ205" i="45"/>
  <c r="EP205" i="45"/>
  <c r="EO205" i="45"/>
  <c r="EN205" i="45"/>
  <c r="EM205" i="45"/>
  <c r="EL205" i="45"/>
  <c r="EK205" i="45"/>
  <c r="EJ205" i="45"/>
  <c r="EI205" i="45"/>
  <c r="EH205" i="45"/>
  <c r="EG205" i="45"/>
  <c r="EF205" i="45"/>
  <c r="EE205" i="45"/>
  <c r="ED205" i="45"/>
  <c r="EC205" i="45"/>
  <c r="FA204" i="45"/>
  <c r="EZ204" i="45"/>
  <c r="EY204" i="45"/>
  <c r="EX204" i="45"/>
  <c r="EW204" i="45"/>
  <c r="EV204" i="45"/>
  <c r="EU204" i="45"/>
  <c r="ET204" i="45"/>
  <c r="ES204" i="45"/>
  <c r="ER204" i="45"/>
  <c r="EQ204" i="45"/>
  <c r="EP204" i="45"/>
  <c r="EO204" i="45"/>
  <c r="EN204" i="45"/>
  <c r="EM204" i="45"/>
  <c r="EL204" i="45"/>
  <c r="EK204" i="45"/>
  <c r="EJ204" i="45"/>
  <c r="EI204" i="45"/>
  <c r="EH204" i="45"/>
  <c r="EG204" i="45"/>
  <c r="EF204" i="45"/>
  <c r="EE204" i="45"/>
  <c r="ED204" i="45"/>
  <c r="EC204" i="45"/>
  <c r="FA203" i="45"/>
  <c r="EZ203" i="45"/>
  <c r="EY203" i="45"/>
  <c r="EX203" i="45"/>
  <c r="EW203" i="45"/>
  <c r="EV203" i="45"/>
  <c r="EU203" i="45"/>
  <c r="ET203" i="45"/>
  <c r="ES203" i="45"/>
  <c r="ER203" i="45"/>
  <c r="EQ203" i="45"/>
  <c r="EP203" i="45"/>
  <c r="EO203" i="45"/>
  <c r="EN203" i="45"/>
  <c r="EM203" i="45"/>
  <c r="EL203" i="45"/>
  <c r="EK203" i="45"/>
  <c r="EJ203" i="45"/>
  <c r="EI203" i="45"/>
  <c r="EH203" i="45"/>
  <c r="EG203" i="45"/>
  <c r="EF203" i="45"/>
  <c r="EE203" i="45"/>
  <c r="ED203" i="45"/>
  <c r="EC203" i="45"/>
  <c r="FA202" i="45"/>
  <c r="EZ202" i="45"/>
  <c r="EY202" i="45"/>
  <c r="EX202" i="45"/>
  <c r="EW202" i="45"/>
  <c r="EV202" i="45"/>
  <c r="EU202" i="45"/>
  <c r="ET202" i="45"/>
  <c r="ES202" i="45"/>
  <c r="ER202" i="45"/>
  <c r="EQ202" i="45"/>
  <c r="EP202" i="45"/>
  <c r="EO202" i="45"/>
  <c r="EN202" i="45"/>
  <c r="EM202" i="45"/>
  <c r="EL202" i="45"/>
  <c r="EK202" i="45"/>
  <c r="EJ202" i="45"/>
  <c r="EI202" i="45"/>
  <c r="EH202" i="45"/>
  <c r="EG202" i="45"/>
  <c r="EF202" i="45"/>
  <c r="EE202" i="45"/>
  <c r="ED202" i="45"/>
  <c r="EC202" i="45"/>
  <c r="FA201" i="45"/>
  <c r="EZ201" i="45"/>
  <c r="EY201" i="45"/>
  <c r="EX201" i="45"/>
  <c r="EW201" i="45"/>
  <c r="EV201" i="45"/>
  <c r="EU201" i="45"/>
  <c r="ET201" i="45"/>
  <c r="ES201" i="45"/>
  <c r="ER201" i="45"/>
  <c r="EQ201" i="45"/>
  <c r="EP201" i="45"/>
  <c r="EO201" i="45"/>
  <c r="EN201" i="45"/>
  <c r="EM201" i="45"/>
  <c r="EL201" i="45"/>
  <c r="EK201" i="45"/>
  <c r="EJ201" i="45"/>
  <c r="EI201" i="45"/>
  <c r="EH201" i="45"/>
  <c r="EG201" i="45"/>
  <c r="EF201" i="45"/>
  <c r="EE201" i="45"/>
  <c r="ED201" i="45"/>
  <c r="EC201" i="45"/>
  <c r="FA200" i="45"/>
  <c r="EZ200" i="45"/>
  <c r="EY200" i="45"/>
  <c r="EX200" i="45"/>
  <c r="EW200" i="45"/>
  <c r="EV200" i="45"/>
  <c r="EU200" i="45"/>
  <c r="ET200" i="45"/>
  <c r="ES200" i="45"/>
  <c r="ER200" i="45"/>
  <c r="EQ200" i="45"/>
  <c r="EP200" i="45"/>
  <c r="EO200" i="45"/>
  <c r="EN200" i="45"/>
  <c r="EM200" i="45"/>
  <c r="EL200" i="45"/>
  <c r="EK200" i="45"/>
  <c r="EJ200" i="45"/>
  <c r="EI200" i="45"/>
  <c r="EH200" i="45"/>
  <c r="EG200" i="45"/>
  <c r="EF200" i="45"/>
  <c r="EE200" i="45"/>
  <c r="ED200" i="45"/>
  <c r="EC200" i="45"/>
  <c r="FA199" i="45"/>
  <c r="EZ199" i="45"/>
  <c r="EY199" i="45"/>
  <c r="EX199" i="45"/>
  <c r="EW199" i="45"/>
  <c r="EV199" i="45"/>
  <c r="EU199" i="45"/>
  <c r="ET199" i="45"/>
  <c r="ES199" i="45"/>
  <c r="ER199" i="45"/>
  <c r="EQ199" i="45"/>
  <c r="EP199" i="45"/>
  <c r="EO199" i="45"/>
  <c r="EN199" i="45"/>
  <c r="EM199" i="45"/>
  <c r="EL199" i="45"/>
  <c r="EK199" i="45"/>
  <c r="EJ199" i="45"/>
  <c r="EI199" i="45"/>
  <c r="EH199" i="45"/>
  <c r="EG199" i="45"/>
  <c r="EF199" i="45"/>
  <c r="EE199" i="45"/>
  <c r="ED199" i="45"/>
  <c r="EC199" i="45"/>
  <c r="FA198" i="45"/>
  <c r="EZ198" i="45"/>
  <c r="EY198" i="45"/>
  <c r="EX198" i="45"/>
  <c r="EW198" i="45"/>
  <c r="EV198" i="45"/>
  <c r="EU198" i="45"/>
  <c r="ET198" i="45"/>
  <c r="ES198" i="45"/>
  <c r="ER198" i="45"/>
  <c r="EQ198" i="45"/>
  <c r="EP198" i="45"/>
  <c r="EO198" i="45"/>
  <c r="EN198" i="45"/>
  <c r="EM198" i="45"/>
  <c r="EL198" i="45"/>
  <c r="EK198" i="45"/>
  <c r="EJ198" i="45"/>
  <c r="EI198" i="45"/>
  <c r="EH198" i="45"/>
  <c r="EG198" i="45"/>
  <c r="EF198" i="45"/>
  <c r="EE198" i="45"/>
  <c r="ED198" i="45"/>
  <c r="EC198" i="45"/>
  <c r="FA197" i="45"/>
  <c r="EZ197" i="45"/>
  <c r="EY197" i="45"/>
  <c r="EX197" i="45"/>
  <c r="EW197" i="45"/>
  <c r="EV197" i="45"/>
  <c r="EU197" i="45"/>
  <c r="ET197" i="45"/>
  <c r="ES197" i="45"/>
  <c r="ER197" i="45"/>
  <c r="EQ197" i="45"/>
  <c r="EP197" i="45"/>
  <c r="EO197" i="45"/>
  <c r="EN197" i="45"/>
  <c r="EM197" i="45"/>
  <c r="EL197" i="45"/>
  <c r="EK197" i="45"/>
  <c r="EJ197" i="45"/>
  <c r="EI197" i="45"/>
  <c r="EH197" i="45"/>
  <c r="EG197" i="45"/>
  <c r="EF197" i="45"/>
  <c r="EE197" i="45"/>
  <c r="ED197" i="45"/>
  <c r="EC197" i="45"/>
  <c r="FA196" i="45"/>
  <c r="EZ196" i="45"/>
  <c r="EY196" i="45"/>
  <c r="EX196" i="45"/>
  <c r="EW196" i="45"/>
  <c r="EV196" i="45"/>
  <c r="EU196" i="45"/>
  <c r="ET196" i="45"/>
  <c r="ES196" i="45"/>
  <c r="ER196" i="45"/>
  <c r="EQ196" i="45"/>
  <c r="EP196" i="45"/>
  <c r="EO196" i="45"/>
  <c r="EN196" i="45"/>
  <c r="EM196" i="45"/>
  <c r="EL196" i="45"/>
  <c r="EK196" i="45"/>
  <c r="EJ196" i="45"/>
  <c r="EI196" i="45"/>
  <c r="EH196" i="45"/>
  <c r="EG196" i="45"/>
  <c r="EF196" i="45"/>
  <c r="EE196" i="45"/>
  <c r="ED196" i="45"/>
  <c r="EC196" i="45"/>
  <c r="FA195" i="45"/>
  <c r="EZ195" i="45"/>
  <c r="EY195" i="45"/>
  <c r="EX195" i="45"/>
  <c r="EW195" i="45"/>
  <c r="EV195" i="45"/>
  <c r="EU195" i="45"/>
  <c r="ET195" i="45"/>
  <c r="ES195" i="45"/>
  <c r="ER195" i="45"/>
  <c r="EQ195" i="45"/>
  <c r="EP195" i="45"/>
  <c r="EO195" i="45"/>
  <c r="EN195" i="45"/>
  <c r="EM195" i="45"/>
  <c r="EL195" i="45"/>
  <c r="EK195" i="45"/>
  <c r="EJ195" i="45"/>
  <c r="EI195" i="45"/>
  <c r="EH195" i="45"/>
  <c r="EG195" i="45"/>
  <c r="EF195" i="45"/>
  <c r="EE195" i="45"/>
  <c r="ED195" i="45"/>
  <c r="EC195" i="45"/>
  <c r="FA194" i="45"/>
  <c r="EZ194" i="45"/>
  <c r="EY194" i="45"/>
  <c r="EX194" i="45"/>
  <c r="EW194" i="45"/>
  <c r="EV194" i="45"/>
  <c r="EU194" i="45"/>
  <c r="ET194" i="45"/>
  <c r="ES194" i="45"/>
  <c r="ER194" i="45"/>
  <c r="EQ194" i="45"/>
  <c r="EP194" i="45"/>
  <c r="EO194" i="45"/>
  <c r="EN194" i="45"/>
  <c r="EM194" i="45"/>
  <c r="EL194" i="45"/>
  <c r="EK194" i="45"/>
  <c r="EJ194" i="45"/>
  <c r="EI194" i="45"/>
  <c r="EH194" i="45"/>
  <c r="EG194" i="45"/>
  <c r="EF194" i="45"/>
  <c r="EE194" i="45"/>
  <c r="ED194" i="45"/>
  <c r="EC194" i="45"/>
  <c r="FA193" i="45"/>
  <c r="EZ193" i="45"/>
  <c r="EY193" i="45"/>
  <c r="EX193" i="45"/>
  <c r="EW193" i="45"/>
  <c r="EV193" i="45"/>
  <c r="EU193" i="45"/>
  <c r="ET193" i="45"/>
  <c r="ES193" i="45"/>
  <c r="ER193" i="45"/>
  <c r="EQ193" i="45"/>
  <c r="EP193" i="45"/>
  <c r="EO193" i="45"/>
  <c r="EN193" i="45"/>
  <c r="EM193" i="45"/>
  <c r="EL193" i="45"/>
  <c r="EK193" i="45"/>
  <c r="EJ193" i="45"/>
  <c r="EI193" i="45"/>
  <c r="EH193" i="45"/>
  <c r="EG193" i="45"/>
  <c r="EF193" i="45"/>
  <c r="EE193" i="45"/>
  <c r="ED193" i="45"/>
  <c r="EC193" i="45"/>
  <c r="FA192" i="45"/>
  <c r="EZ192" i="45"/>
  <c r="EY192" i="45"/>
  <c r="EX192" i="45"/>
  <c r="EW192" i="45"/>
  <c r="EV192" i="45"/>
  <c r="EU192" i="45"/>
  <c r="ET192" i="45"/>
  <c r="ES192" i="45"/>
  <c r="ER192" i="45"/>
  <c r="EQ192" i="45"/>
  <c r="EP192" i="45"/>
  <c r="EO192" i="45"/>
  <c r="EN192" i="45"/>
  <c r="EM192" i="45"/>
  <c r="EL192" i="45"/>
  <c r="EK192" i="45"/>
  <c r="EJ192" i="45"/>
  <c r="EI192" i="45"/>
  <c r="EH192" i="45"/>
  <c r="EG192" i="45"/>
  <c r="EF192" i="45"/>
  <c r="EE192" i="45"/>
  <c r="ED192" i="45"/>
  <c r="EC192" i="45"/>
  <c r="FA191" i="45"/>
  <c r="EZ191" i="45"/>
  <c r="EY191" i="45"/>
  <c r="EX191" i="45"/>
  <c r="EW191" i="45"/>
  <c r="EV191" i="45"/>
  <c r="EU191" i="45"/>
  <c r="ET191" i="45"/>
  <c r="ES191" i="45"/>
  <c r="ER191" i="45"/>
  <c r="EQ191" i="45"/>
  <c r="EP191" i="45"/>
  <c r="EO191" i="45"/>
  <c r="EN191" i="45"/>
  <c r="EM191" i="45"/>
  <c r="EL191" i="45"/>
  <c r="EK191" i="45"/>
  <c r="EJ191" i="45"/>
  <c r="EI191" i="45"/>
  <c r="EH191" i="45"/>
  <c r="EG191" i="45"/>
  <c r="EF191" i="45"/>
  <c r="EE191" i="45"/>
  <c r="ED191" i="45"/>
  <c r="EC191" i="45"/>
  <c r="FA190" i="45"/>
  <c r="EZ190" i="45"/>
  <c r="EY190" i="45"/>
  <c r="EX190" i="45"/>
  <c r="EW190" i="45"/>
  <c r="EV190" i="45"/>
  <c r="EU190" i="45"/>
  <c r="ET190" i="45"/>
  <c r="ES190" i="45"/>
  <c r="ER190" i="45"/>
  <c r="EQ190" i="45"/>
  <c r="EP190" i="45"/>
  <c r="EO190" i="45"/>
  <c r="EN190" i="45"/>
  <c r="EM190" i="45"/>
  <c r="EL190" i="45"/>
  <c r="EK190" i="45"/>
  <c r="EJ190" i="45"/>
  <c r="EI190" i="45"/>
  <c r="EH190" i="45"/>
  <c r="EG190" i="45"/>
  <c r="EF190" i="45"/>
  <c r="EE190" i="45"/>
  <c r="ED190" i="45"/>
  <c r="EC190" i="45"/>
  <c r="FA189" i="45"/>
  <c r="EZ189" i="45"/>
  <c r="EY189" i="45"/>
  <c r="EX189" i="45"/>
  <c r="EW189" i="45"/>
  <c r="EV189" i="45"/>
  <c r="EU189" i="45"/>
  <c r="ET189" i="45"/>
  <c r="ES189" i="45"/>
  <c r="ER189" i="45"/>
  <c r="EQ189" i="45"/>
  <c r="EP189" i="45"/>
  <c r="EO189" i="45"/>
  <c r="EN189" i="45"/>
  <c r="EM189" i="45"/>
  <c r="EL189" i="45"/>
  <c r="EK189" i="45"/>
  <c r="EJ189" i="45"/>
  <c r="EI189" i="45"/>
  <c r="EH189" i="45"/>
  <c r="EG189" i="45"/>
  <c r="EF189" i="45"/>
  <c r="EE189" i="45"/>
  <c r="ED189" i="45"/>
  <c r="EC189" i="45"/>
  <c r="FA188" i="45"/>
  <c r="EZ188" i="45"/>
  <c r="EY188" i="45"/>
  <c r="EX188" i="45"/>
  <c r="EW188" i="45"/>
  <c r="EV188" i="45"/>
  <c r="EU188" i="45"/>
  <c r="ET188" i="45"/>
  <c r="ES188" i="45"/>
  <c r="ER188" i="45"/>
  <c r="EQ188" i="45"/>
  <c r="EP188" i="45"/>
  <c r="EO188" i="45"/>
  <c r="EN188" i="45"/>
  <c r="EM188" i="45"/>
  <c r="EL188" i="45"/>
  <c r="EK188" i="45"/>
  <c r="EJ188" i="45"/>
  <c r="EI188" i="45"/>
  <c r="EH188" i="45"/>
  <c r="EG188" i="45"/>
  <c r="EF188" i="45"/>
  <c r="EE188" i="45"/>
  <c r="ED188" i="45"/>
  <c r="EC188" i="45"/>
  <c r="FA187" i="45"/>
  <c r="EZ187" i="45"/>
  <c r="EY187" i="45"/>
  <c r="EX187" i="45"/>
  <c r="EW187" i="45"/>
  <c r="EV187" i="45"/>
  <c r="EU187" i="45"/>
  <c r="ET187" i="45"/>
  <c r="ES187" i="45"/>
  <c r="ER187" i="45"/>
  <c r="EQ187" i="45"/>
  <c r="EP187" i="45"/>
  <c r="EO187" i="45"/>
  <c r="EN187" i="45"/>
  <c r="EM187" i="45"/>
  <c r="EL187" i="45"/>
  <c r="EK187" i="45"/>
  <c r="EJ187" i="45"/>
  <c r="EI187" i="45"/>
  <c r="EH187" i="45"/>
  <c r="EG187" i="45"/>
  <c r="EF187" i="45"/>
  <c r="EE187" i="45"/>
  <c r="ED187" i="45"/>
  <c r="EC187" i="45"/>
  <c r="FA186" i="45"/>
  <c r="EZ186" i="45"/>
  <c r="EY186" i="45"/>
  <c r="EX186" i="45"/>
  <c r="EW186" i="45"/>
  <c r="EV186" i="45"/>
  <c r="EU186" i="45"/>
  <c r="ET186" i="45"/>
  <c r="ES186" i="45"/>
  <c r="ER186" i="45"/>
  <c r="EQ186" i="45"/>
  <c r="EP186" i="45"/>
  <c r="EO186" i="45"/>
  <c r="EN186" i="45"/>
  <c r="EM186" i="45"/>
  <c r="EL186" i="45"/>
  <c r="EK186" i="45"/>
  <c r="EJ186" i="45"/>
  <c r="EI186" i="45"/>
  <c r="EH186" i="45"/>
  <c r="EG186" i="45"/>
  <c r="EF186" i="45"/>
  <c r="EE186" i="45"/>
  <c r="ED186" i="45"/>
  <c r="EC186" i="45"/>
  <c r="FA185" i="45"/>
  <c r="EZ185" i="45"/>
  <c r="EY185" i="45"/>
  <c r="EX185" i="45"/>
  <c r="EW185" i="45"/>
  <c r="EV185" i="45"/>
  <c r="EU185" i="45"/>
  <c r="ET185" i="45"/>
  <c r="ES185" i="45"/>
  <c r="ER185" i="45"/>
  <c r="EQ185" i="45"/>
  <c r="EP185" i="45"/>
  <c r="EO185" i="45"/>
  <c r="EN185" i="45"/>
  <c r="EM185" i="45"/>
  <c r="EL185" i="45"/>
  <c r="EK185" i="45"/>
  <c r="EJ185" i="45"/>
  <c r="EI185" i="45"/>
  <c r="EH185" i="45"/>
  <c r="EG185" i="45"/>
  <c r="EF185" i="45"/>
  <c r="EE185" i="45"/>
  <c r="ED185" i="45"/>
  <c r="EC185" i="45"/>
  <c r="FA184" i="45"/>
  <c r="EZ184" i="45"/>
  <c r="EY184" i="45"/>
  <c r="EX184" i="45"/>
  <c r="EW184" i="45"/>
  <c r="EV184" i="45"/>
  <c r="EU184" i="45"/>
  <c r="ET184" i="45"/>
  <c r="ES184" i="45"/>
  <c r="ER184" i="45"/>
  <c r="EQ184" i="45"/>
  <c r="EP184" i="45"/>
  <c r="EO184" i="45"/>
  <c r="EN184" i="45"/>
  <c r="EM184" i="45"/>
  <c r="EL184" i="45"/>
  <c r="EK184" i="45"/>
  <c r="EJ184" i="45"/>
  <c r="EI184" i="45"/>
  <c r="EH184" i="45"/>
  <c r="EG184" i="45"/>
  <c r="EF184" i="45"/>
  <c r="EE184" i="45"/>
  <c r="ED184" i="45"/>
  <c r="EC184" i="45"/>
  <c r="FA183" i="45"/>
  <c r="EZ183" i="45"/>
  <c r="EY183" i="45"/>
  <c r="EX183" i="45"/>
  <c r="EW183" i="45"/>
  <c r="EV183" i="45"/>
  <c r="EU183" i="45"/>
  <c r="ET183" i="45"/>
  <c r="ES183" i="45"/>
  <c r="ER183" i="45"/>
  <c r="EQ183" i="45"/>
  <c r="EP183" i="45"/>
  <c r="EO183" i="45"/>
  <c r="EN183" i="45"/>
  <c r="EM183" i="45"/>
  <c r="EL183" i="45"/>
  <c r="EK183" i="45"/>
  <c r="EJ183" i="45"/>
  <c r="EI183" i="45"/>
  <c r="EH183" i="45"/>
  <c r="EG183" i="45"/>
  <c r="EF183" i="45"/>
  <c r="EE183" i="45"/>
  <c r="ED183" i="45"/>
  <c r="EC183" i="45"/>
  <c r="FA182" i="45"/>
  <c r="EZ182" i="45"/>
  <c r="EY182" i="45"/>
  <c r="EX182" i="45"/>
  <c r="EW182" i="45"/>
  <c r="EV182" i="45"/>
  <c r="EU182" i="45"/>
  <c r="ET182" i="45"/>
  <c r="ES182" i="45"/>
  <c r="ER182" i="45"/>
  <c r="EQ182" i="45"/>
  <c r="EP182" i="45"/>
  <c r="EO182" i="45"/>
  <c r="EN182" i="45"/>
  <c r="EM182" i="45"/>
  <c r="EL182" i="45"/>
  <c r="EK182" i="45"/>
  <c r="EJ182" i="45"/>
  <c r="EI182" i="45"/>
  <c r="EH182" i="45"/>
  <c r="EG182" i="45"/>
  <c r="EF182" i="45"/>
  <c r="EE182" i="45"/>
  <c r="ED182" i="45"/>
  <c r="EC182" i="45"/>
  <c r="FA181" i="45"/>
  <c r="EZ181" i="45"/>
  <c r="EY181" i="45"/>
  <c r="EX181" i="45"/>
  <c r="EW181" i="45"/>
  <c r="EV181" i="45"/>
  <c r="EU181" i="45"/>
  <c r="ET181" i="45"/>
  <c r="ES181" i="45"/>
  <c r="ER181" i="45"/>
  <c r="EQ181" i="45"/>
  <c r="EP181" i="45"/>
  <c r="EO181" i="45"/>
  <c r="EN181" i="45"/>
  <c r="EM181" i="45"/>
  <c r="EL181" i="45"/>
  <c r="EK181" i="45"/>
  <c r="EJ181" i="45"/>
  <c r="EI181" i="45"/>
  <c r="EH181" i="45"/>
  <c r="EG181" i="45"/>
  <c r="EF181" i="45"/>
  <c r="EE181" i="45"/>
  <c r="ED181" i="45"/>
  <c r="EC181" i="45"/>
  <c r="FA180" i="45"/>
  <c r="EZ180" i="45"/>
  <c r="EY180" i="45"/>
  <c r="EX180" i="45"/>
  <c r="EW180" i="45"/>
  <c r="EV180" i="45"/>
  <c r="EU180" i="45"/>
  <c r="ET180" i="45"/>
  <c r="ES180" i="45"/>
  <c r="ER180" i="45"/>
  <c r="EQ180" i="45"/>
  <c r="EP180" i="45"/>
  <c r="EO180" i="45"/>
  <c r="EN180" i="45"/>
  <c r="EM180" i="45"/>
  <c r="EL180" i="45"/>
  <c r="EK180" i="45"/>
  <c r="EJ180" i="45"/>
  <c r="EI180" i="45"/>
  <c r="EH180" i="45"/>
  <c r="EG180" i="45"/>
  <c r="EF180" i="45"/>
  <c r="EE180" i="45"/>
  <c r="ED180" i="45"/>
  <c r="EC180" i="45"/>
  <c r="FA179" i="45"/>
  <c r="EZ179" i="45"/>
  <c r="EY179" i="45"/>
  <c r="EX179" i="45"/>
  <c r="EW179" i="45"/>
  <c r="EV179" i="45"/>
  <c r="EU179" i="45"/>
  <c r="ET179" i="45"/>
  <c r="ES179" i="45"/>
  <c r="ER179" i="45"/>
  <c r="EQ179" i="45"/>
  <c r="EP179" i="45"/>
  <c r="EO179" i="45"/>
  <c r="EN179" i="45"/>
  <c r="EM179" i="45"/>
  <c r="EL179" i="45"/>
  <c r="EK179" i="45"/>
  <c r="EJ179" i="45"/>
  <c r="EI179" i="45"/>
  <c r="EH179" i="45"/>
  <c r="EG179" i="45"/>
  <c r="EF179" i="45"/>
  <c r="EE179" i="45"/>
  <c r="ED179" i="45"/>
  <c r="EC179" i="45"/>
  <c r="FA178" i="45"/>
  <c r="EZ178" i="45"/>
  <c r="EY178" i="45"/>
  <c r="EX178" i="45"/>
  <c r="EW178" i="45"/>
  <c r="EV178" i="45"/>
  <c r="EU178" i="45"/>
  <c r="ET178" i="45"/>
  <c r="ES178" i="45"/>
  <c r="ER178" i="45"/>
  <c r="EQ178" i="45"/>
  <c r="EP178" i="45"/>
  <c r="EO178" i="45"/>
  <c r="EN178" i="45"/>
  <c r="EM178" i="45"/>
  <c r="EL178" i="45"/>
  <c r="EK178" i="45"/>
  <c r="EJ178" i="45"/>
  <c r="EI178" i="45"/>
  <c r="EH178" i="45"/>
  <c r="EG178" i="45"/>
  <c r="EF178" i="45"/>
  <c r="EE178" i="45"/>
  <c r="ED178" i="45"/>
  <c r="EC178" i="45"/>
  <c r="FA177" i="45"/>
  <c r="EZ177" i="45"/>
  <c r="EY177" i="45"/>
  <c r="EX177" i="45"/>
  <c r="EW177" i="45"/>
  <c r="EV177" i="45"/>
  <c r="EU177" i="45"/>
  <c r="ET177" i="45"/>
  <c r="ES177" i="45"/>
  <c r="ER177" i="45"/>
  <c r="EQ177" i="45"/>
  <c r="EP177" i="45"/>
  <c r="EO177" i="45"/>
  <c r="EN177" i="45"/>
  <c r="EM177" i="45"/>
  <c r="EL177" i="45"/>
  <c r="EK177" i="45"/>
  <c r="EJ177" i="45"/>
  <c r="EI177" i="45"/>
  <c r="EH177" i="45"/>
  <c r="EG177" i="45"/>
  <c r="EF177" i="45"/>
  <c r="EE177" i="45"/>
  <c r="ED177" i="45"/>
  <c r="EC177" i="45"/>
  <c r="FA176" i="45"/>
  <c r="EZ176" i="45"/>
  <c r="EY176" i="45"/>
  <c r="EX176" i="45"/>
  <c r="EW176" i="45"/>
  <c r="EV176" i="45"/>
  <c r="EU176" i="45"/>
  <c r="ET176" i="45"/>
  <c r="ES176" i="45"/>
  <c r="ER176" i="45"/>
  <c r="EQ176" i="45"/>
  <c r="EP176" i="45"/>
  <c r="EO176" i="45"/>
  <c r="EN176" i="45"/>
  <c r="EM176" i="45"/>
  <c r="EL176" i="45"/>
  <c r="EK176" i="45"/>
  <c r="EJ176" i="45"/>
  <c r="EI176" i="45"/>
  <c r="EH176" i="45"/>
  <c r="EG176" i="45"/>
  <c r="EF176" i="45"/>
  <c r="EE176" i="45"/>
  <c r="ED176" i="45"/>
  <c r="EC176" i="45"/>
  <c r="FA175" i="45"/>
  <c r="EZ175" i="45"/>
  <c r="EY175" i="45"/>
  <c r="EX175" i="45"/>
  <c r="EW175" i="45"/>
  <c r="EV175" i="45"/>
  <c r="EU175" i="45"/>
  <c r="ET175" i="45"/>
  <c r="ES175" i="45"/>
  <c r="ER175" i="45"/>
  <c r="EQ175" i="45"/>
  <c r="EP175" i="45"/>
  <c r="EO175" i="45"/>
  <c r="EN175" i="45"/>
  <c r="EM175" i="45"/>
  <c r="EL175" i="45"/>
  <c r="EK175" i="45"/>
  <c r="EJ175" i="45"/>
  <c r="EI175" i="45"/>
  <c r="EH175" i="45"/>
  <c r="EG175" i="45"/>
  <c r="EF175" i="45"/>
  <c r="EE175" i="45"/>
  <c r="ED175" i="45"/>
  <c r="EC175" i="45"/>
  <c r="FA174" i="45"/>
  <c r="EZ174" i="45"/>
  <c r="EY174" i="45"/>
  <c r="EX174" i="45"/>
  <c r="EW174" i="45"/>
  <c r="EV174" i="45"/>
  <c r="EU174" i="45"/>
  <c r="ET174" i="45"/>
  <c r="ES174" i="45"/>
  <c r="ER174" i="45"/>
  <c r="EQ174" i="45"/>
  <c r="EP174" i="45"/>
  <c r="EO174" i="45"/>
  <c r="EN174" i="45"/>
  <c r="EM174" i="45"/>
  <c r="EL174" i="45"/>
  <c r="EK174" i="45"/>
  <c r="EJ174" i="45"/>
  <c r="EI174" i="45"/>
  <c r="EH174" i="45"/>
  <c r="EG174" i="45"/>
  <c r="EF174" i="45"/>
  <c r="EE174" i="45"/>
  <c r="ED174" i="45"/>
  <c r="EC174" i="45"/>
  <c r="FA173" i="45"/>
  <c r="EZ173" i="45"/>
  <c r="EY173" i="45"/>
  <c r="EX173" i="45"/>
  <c r="EW173" i="45"/>
  <c r="EV173" i="45"/>
  <c r="EU173" i="45"/>
  <c r="ET173" i="45"/>
  <c r="ES173" i="45"/>
  <c r="ER173" i="45"/>
  <c r="EQ173" i="45"/>
  <c r="EP173" i="45"/>
  <c r="EO173" i="45"/>
  <c r="EN173" i="45"/>
  <c r="EM173" i="45"/>
  <c r="EL173" i="45"/>
  <c r="EK173" i="45"/>
  <c r="EJ173" i="45"/>
  <c r="EI173" i="45"/>
  <c r="EH173" i="45"/>
  <c r="EG173" i="45"/>
  <c r="EF173" i="45"/>
  <c r="EE173" i="45"/>
  <c r="ED173" i="45"/>
  <c r="EC173" i="45"/>
  <c r="FA172" i="45"/>
  <c r="EZ172" i="45"/>
  <c r="EY172" i="45"/>
  <c r="EX172" i="45"/>
  <c r="EW172" i="45"/>
  <c r="EV172" i="45"/>
  <c r="EU172" i="45"/>
  <c r="ET172" i="45"/>
  <c r="ES172" i="45"/>
  <c r="ER172" i="45"/>
  <c r="EQ172" i="45"/>
  <c r="EP172" i="45"/>
  <c r="EO172" i="45"/>
  <c r="EN172" i="45"/>
  <c r="EM172" i="45"/>
  <c r="EL172" i="45"/>
  <c r="EK172" i="45"/>
  <c r="EJ172" i="45"/>
  <c r="EI172" i="45"/>
  <c r="EH172" i="45"/>
  <c r="EG172" i="45"/>
  <c r="EF172" i="45"/>
  <c r="EE172" i="45"/>
  <c r="ED172" i="45"/>
  <c r="EC172" i="45"/>
  <c r="FA171" i="45"/>
  <c r="EZ171" i="45"/>
  <c r="EY171" i="45"/>
  <c r="EX171" i="45"/>
  <c r="EW171" i="45"/>
  <c r="EV171" i="45"/>
  <c r="EU171" i="45"/>
  <c r="ET171" i="45"/>
  <c r="ES171" i="45"/>
  <c r="ER171" i="45"/>
  <c r="EQ171" i="45"/>
  <c r="EP171" i="45"/>
  <c r="EO171" i="45"/>
  <c r="EN171" i="45"/>
  <c r="EM171" i="45"/>
  <c r="EL171" i="45"/>
  <c r="EK171" i="45"/>
  <c r="EJ171" i="45"/>
  <c r="EI171" i="45"/>
  <c r="EH171" i="45"/>
  <c r="EG171" i="45"/>
  <c r="EF171" i="45"/>
  <c r="EE171" i="45"/>
  <c r="ED171" i="45"/>
  <c r="EC171" i="45"/>
  <c r="FA170" i="45"/>
  <c r="EZ170" i="45"/>
  <c r="EY170" i="45"/>
  <c r="EX170" i="45"/>
  <c r="EW170" i="45"/>
  <c r="EV170" i="45"/>
  <c r="EU170" i="45"/>
  <c r="ET170" i="45"/>
  <c r="ES170" i="45"/>
  <c r="ER170" i="45"/>
  <c r="EQ170" i="45"/>
  <c r="EP170" i="45"/>
  <c r="EO170" i="45"/>
  <c r="EN170" i="45"/>
  <c r="EM170" i="45"/>
  <c r="EL170" i="45"/>
  <c r="EK170" i="45"/>
  <c r="EJ170" i="45"/>
  <c r="EI170" i="45"/>
  <c r="EH170" i="45"/>
  <c r="EG170" i="45"/>
  <c r="EF170" i="45"/>
  <c r="EE170" i="45"/>
  <c r="ED170" i="45"/>
  <c r="EC170" i="45"/>
  <c r="FA169" i="45"/>
  <c r="EZ169" i="45"/>
  <c r="EY169" i="45"/>
  <c r="EX169" i="45"/>
  <c r="EW169" i="45"/>
  <c r="EV169" i="45"/>
  <c r="EU169" i="45"/>
  <c r="ET169" i="45"/>
  <c r="ES169" i="45"/>
  <c r="ER169" i="45"/>
  <c r="EQ169" i="45"/>
  <c r="EP169" i="45"/>
  <c r="EO169" i="45"/>
  <c r="EN169" i="45"/>
  <c r="EM169" i="45"/>
  <c r="EL169" i="45"/>
  <c r="EK169" i="45"/>
  <c r="EJ169" i="45"/>
  <c r="EI169" i="45"/>
  <c r="EH169" i="45"/>
  <c r="EG169" i="45"/>
  <c r="EF169" i="45"/>
  <c r="EE169" i="45"/>
  <c r="ED169" i="45"/>
  <c r="EC169" i="45"/>
  <c r="FA168" i="45"/>
  <c r="EZ168" i="45"/>
  <c r="EY168" i="45"/>
  <c r="EX168" i="45"/>
  <c r="EW168" i="45"/>
  <c r="EV168" i="45"/>
  <c r="EU168" i="45"/>
  <c r="ET168" i="45"/>
  <c r="ES168" i="45"/>
  <c r="ER168" i="45"/>
  <c r="EQ168" i="45"/>
  <c r="EP168" i="45"/>
  <c r="EO168" i="45"/>
  <c r="EN168" i="45"/>
  <c r="EM168" i="45"/>
  <c r="EL168" i="45"/>
  <c r="EK168" i="45"/>
  <c r="EJ168" i="45"/>
  <c r="EI168" i="45"/>
  <c r="EH168" i="45"/>
  <c r="EG168" i="45"/>
  <c r="EF168" i="45"/>
  <c r="EE168" i="45"/>
  <c r="ED168" i="45"/>
  <c r="EC168" i="45"/>
  <c r="FA167" i="45"/>
  <c r="EZ167" i="45"/>
  <c r="EY167" i="45"/>
  <c r="EX167" i="45"/>
  <c r="EW167" i="45"/>
  <c r="EV167" i="45"/>
  <c r="EU167" i="45"/>
  <c r="ET167" i="45"/>
  <c r="ES167" i="45"/>
  <c r="ER167" i="45"/>
  <c r="EQ167" i="45"/>
  <c r="EP167" i="45"/>
  <c r="EO167" i="45"/>
  <c r="EN167" i="45"/>
  <c r="EM167" i="45"/>
  <c r="EL167" i="45"/>
  <c r="EK167" i="45"/>
  <c r="EJ167" i="45"/>
  <c r="EI167" i="45"/>
  <c r="EH167" i="45"/>
  <c r="EG167" i="45"/>
  <c r="EF167" i="45"/>
  <c r="EE167" i="45"/>
  <c r="ED167" i="45"/>
  <c r="EC167" i="45"/>
  <c r="FA166" i="45"/>
  <c r="EZ166" i="45"/>
  <c r="EY166" i="45"/>
  <c r="EX166" i="45"/>
  <c r="EW166" i="45"/>
  <c r="EV166" i="45"/>
  <c r="EU166" i="45"/>
  <c r="ET166" i="45"/>
  <c r="ES166" i="45"/>
  <c r="ER166" i="45"/>
  <c r="EQ166" i="45"/>
  <c r="EP166" i="45"/>
  <c r="EO166" i="45"/>
  <c r="EN166" i="45"/>
  <c r="EM166" i="45"/>
  <c r="EL166" i="45"/>
  <c r="EK166" i="45"/>
  <c r="EJ166" i="45"/>
  <c r="EI166" i="45"/>
  <c r="EH166" i="45"/>
  <c r="EG166" i="45"/>
  <c r="EF166" i="45"/>
  <c r="EE166" i="45"/>
  <c r="ED166" i="45"/>
  <c r="EC166" i="45"/>
  <c r="FA165" i="45"/>
  <c r="EZ165" i="45"/>
  <c r="EY165" i="45"/>
  <c r="EX165" i="45"/>
  <c r="EW165" i="45"/>
  <c r="EV165" i="45"/>
  <c r="EU165" i="45"/>
  <c r="ET165" i="45"/>
  <c r="ES165" i="45"/>
  <c r="ER165" i="45"/>
  <c r="EQ165" i="45"/>
  <c r="EP165" i="45"/>
  <c r="EO165" i="45"/>
  <c r="EN165" i="45"/>
  <c r="EM165" i="45"/>
  <c r="EL165" i="45"/>
  <c r="EK165" i="45"/>
  <c r="EJ165" i="45"/>
  <c r="EI165" i="45"/>
  <c r="EH165" i="45"/>
  <c r="EG165" i="45"/>
  <c r="EF165" i="45"/>
  <c r="EE165" i="45"/>
  <c r="ED165" i="45"/>
  <c r="EC165" i="45"/>
  <c r="FA164" i="45"/>
  <c r="EZ164" i="45"/>
  <c r="EY164" i="45"/>
  <c r="EX164" i="45"/>
  <c r="EW164" i="45"/>
  <c r="EV164" i="45"/>
  <c r="EU164" i="45"/>
  <c r="ET164" i="45"/>
  <c r="ES164" i="45"/>
  <c r="ER164" i="45"/>
  <c r="EQ164" i="45"/>
  <c r="EP164" i="45"/>
  <c r="EO164" i="45"/>
  <c r="EN164" i="45"/>
  <c r="EM164" i="45"/>
  <c r="EL164" i="45"/>
  <c r="EK164" i="45"/>
  <c r="EJ164" i="45"/>
  <c r="EI164" i="45"/>
  <c r="EH164" i="45"/>
  <c r="EG164" i="45"/>
  <c r="EF164" i="45"/>
  <c r="EE164" i="45"/>
  <c r="ED164" i="45"/>
  <c r="EC164" i="45"/>
  <c r="FA163" i="45"/>
  <c r="EZ163" i="45"/>
  <c r="EY163" i="45"/>
  <c r="EX163" i="45"/>
  <c r="EW163" i="45"/>
  <c r="EV163" i="45"/>
  <c r="EU163" i="45"/>
  <c r="ET163" i="45"/>
  <c r="ES163" i="45"/>
  <c r="ER163" i="45"/>
  <c r="EQ163" i="45"/>
  <c r="EP163" i="45"/>
  <c r="EO163" i="45"/>
  <c r="EN163" i="45"/>
  <c r="EM163" i="45"/>
  <c r="EL163" i="45"/>
  <c r="EK163" i="45"/>
  <c r="EJ163" i="45"/>
  <c r="EI163" i="45"/>
  <c r="EH163" i="45"/>
  <c r="EG163" i="45"/>
  <c r="EF163" i="45"/>
  <c r="EE163" i="45"/>
  <c r="ED163" i="45"/>
  <c r="EC163" i="45"/>
  <c r="FA162" i="45"/>
  <c r="EZ162" i="45"/>
  <c r="EY162" i="45"/>
  <c r="EX162" i="45"/>
  <c r="EW162" i="45"/>
  <c r="EV162" i="45"/>
  <c r="EU162" i="45"/>
  <c r="ET162" i="45"/>
  <c r="ES162" i="45"/>
  <c r="ER162" i="45"/>
  <c r="EQ162" i="45"/>
  <c r="EP162" i="45"/>
  <c r="EO162" i="45"/>
  <c r="EN162" i="45"/>
  <c r="EM162" i="45"/>
  <c r="EL162" i="45"/>
  <c r="EK162" i="45"/>
  <c r="EJ162" i="45"/>
  <c r="EI162" i="45"/>
  <c r="EH162" i="45"/>
  <c r="EG162" i="45"/>
  <c r="EF162" i="45"/>
  <c r="EE162" i="45"/>
  <c r="ED162" i="45"/>
  <c r="EC162" i="45"/>
  <c r="FA161" i="45"/>
  <c r="EZ161" i="45"/>
  <c r="EY161" i="45"/>
  <c r="EX161" i="45"/>
  <c r="EW161" i="45"/>
  <c r="EV161" i="45"/>
  <c r="EU161" i="45"/>
  <c r="ET161" i="45"/>
  <c r="ES161" i="45"/>
  <c r="ER161" i="45"/>
  <c r="EQ161" i="45"/>
  <c r="EP161" i="45"/>
  <c r="EO161" i="45"/>
  <c r="EN161" i="45"/>
  <c r="EM161" i="45"/>
  <c r="EL161" i="45"/>
  <c r="EK161" i="45"/>
  <c r="EJ161" i="45"/>
  <c r="EI161" i="45"/>
  <c r="EH161" i="45"/>
  <c r="EG161" i="45"/>
  <c r="EF161" i="45"/>
  <c r="EE161" i="45"/>
  <c r="ED161" i="45"/>
  <c r="EC161" i="45"/>
  <c r="FA160" i="45"/>
  <c r="EZ160" i="45"/>
  <c r="EY160" i="45"/>
  <c r="EX160" i="45"/>
  <c r="EW160" i="45"/>
  <c r="EV160" i="45"/>
  <c r="EU160" i="45"/>
  <c r="ET160" i="45"/>
  <c r="ES160" i="45"/>
  <c r="ER160" i="45"/>
  <c r="EQ160" i="45"/>
  <c r="EP160" i="45"/>
  <c r="EO160" i="45"/>
  <c r="EN160" i="45"/>
  <c r="EM160" i="45"/>
  <c r="EL160" i="45"/>
  <c r="EK160" i="45"/>
  <c r="EJ160" i="45"/>
  <c r="EI160" i="45"/>
  <c r="EH160" i="45"/>
  <c r="EG160" i="45"/>
  <c r="EF160" i="45"/>
  <c r="EE160" i="45"/>
  <c r="ED160" i="45"/>
  <c r="EC160" i="45"/>
  <c r="FA159" i="45"/>
  <c r="EZ159" i="45"/>
  <c r="EY159" i="45"/>
  <c r="EX159" i="45"/>
  <c r="EW159" i="45"/>
  <c r="EV159" i="45"/>
  <c r="EU159" i="45"/>
  <c r="ET159" i="45"/>
  <c r="ES159" i="45"/>
  <c r="ER159" i="45"/>
  <c r="EQ159" i="45"/>
  <c r="EP159" i="45"/>
  <c r="EO159" i="45"/>
  <c r="EN159" i="45"/>
  <c r="EM159" i="45"/>
  <c r="EL159" i="45"/>
  <c r="EK159" i="45"/>
  <c r="EJ159" i="45"/>
  <c r="EI159" i="45"/>
  <c r="EH159" i="45"/>
  <c r="EG159" i="45"/>
  <c r="EF159" i="45"/>
  <c r="EE159" i="45"/>
  <c r="ED159" i="45"/>
  <c r="EC159" i="45"/>
  <c r="FA158" i="45"/>
  <c r="EZ158" i="45"/>
  <c r="EY158" i="45"/>
  <c r="EX158" i="45"/>
  <c r="EW158" i="45"/>
  <c r="EV158" i="45"/>
  <c r="EU158" i="45"/>
  <c r="ET158" i="45"/>
  <c r="ES158" i="45"/>
  <c r="ER158" i="45"/>
  <c r="EQ158" i="45"/>
  <c r="EP158" i="45"/>
  <c r="EO158" i="45"/>
  <c r="EN158" i="45"/>
  <c r="EM158" i="45"/>
  <c r="EL158" i="45"/>
  <c r="EK158" i="45"/>
  <c r="EJ158" i="45"/>
  <c r="EI158" i="45"/>
  <c r="EH158" i="45"/>
  <c r="EG158" i="45"/>
  <c r="EF158" i="45"/>
  <c r="EE158" i="45"/>
  <c r="ED158" i="45"/>
  <c r="EC158" i="45"/>
  <c r="FA157" i="45"/>
  <c r="EZ157" i="45"/>
  <c r="EY157" i="45"/>
  <c r="EX157" i="45"/>
  <c r="EW157" i="45"/>
  <c r="EV157" i="45"/>
  <c r="EU157" i="45"/>
  <c r="ET157" i="45"/>
  <c r="ES157" i="45"/>
  <c r="ER157" i="45"/>
  <c r="EQ157" i="45"/>
  <c r="EP157" i="45"/>
  <c r="EO157" i="45"/>
  <c r="EN157" i="45"/>
  <c r="EM157" i="45"/>
  <c r="EL157" i="45"/>
  <c r="EK157" i="45"/>
  <c r="EJ157" i="45"/>
  <c r="EI157" i="45"/>
  <c r="EH157" i="45"/>
  <c r="EG157" i="45"/>
  <c r="EF157" i="45"/>
  <c r="EE157" i="45"/>
  <c r="ED157" i="45"/>
  <c r="EC157" i="45"/>
  <c r="FA156" i="45"/>
  <c r="EZ156" i="45"/>
  <c r="EY156" i="45"/>
  <c r="EX156" i="45"/>
  <c r="EW156" i="45"/>
  <c r="EV156" i="45"/>
  <c r="EU156" i="45"/>
  <c r="ET156" i="45"/>
  <c r="ES156" i="45"/>
  <c r="ER156" i="45"/>
  <c r="EQ156" i="45"/>
  <c r="EP156" i="45"/>
  <c r="EO156" i="45"/>
  <c r="EN156" i="45"/>
  <c r="EM156" i="45"/>
  <c r="EL156" i="45"/>
  <c r="EK156" i="45"/>
  <c r="EJ156" i="45"/>
  <c r="EI156" i="45"/>
  <c r="EH156" i="45"/>
  <c r="EG156" i="45"/>
  <c r="EF156" i="45"/>
  <c r="EE156" i="45"/>
  <c r="ED156" i="45"/>
  <c r="EC156" i="45"/>
  <c r="FA155" i="45"/>
  <c r="EZ155" i="45"/>
  <c r="EY155" i="45"/>
  <c r="EX155" i="45"/>
  <c r="EW155" i="45"/>
  <c r="EV155" i="45"/>
  <c r="EU155" i="45"/>
  <c r="ET155" i="45"/>
  <c r="ES155" i="45"/>
  <c r="ER155" i="45"/>
  <c r="EQ155" i="45"/>
  <c r="EP155" i="45"/>
  <c r="EO155" i="45"/>
  <c r="EN155" i="45"/>
  <c r="EM155" i="45"/>
  <c r="EL155" i="45"/>
  <c r="EK155" i="45"/>
  <c r="EJ155" i="45"/>
  <c r="EI155" i="45"/>
  <c r="EH155" i="45"/>
  <c r="EG155" i="45"/>
  <c r="EF155" i="45"/>
  <c r="EE155" i="45"/>
  <c r="ED155" i="45"/>
  <c r="EC155" i="45"/>
  <c r="FA154" i="45"/>
  <c r="EZ154" i="45"/>
  <c r="EY154" i="45"/>
  <c r="EX154" i="45"/>
  <c r="EW154" i="45"/>
  <c r="EV154" i="45"/>
  <c r="EU154" i="45"/>
  <c r="ET154" i="45"/>
  <c r="ES154" i="45"/>
  <c r="ER154" i="45"/>
  <c r="EQ154" i="45"/>
  <c r="EP154" i="45"/>
  <c r="EO154" i="45"/>
  <c r="EN154" i="45"/>
  <c r="EM154" i="45"/>
  <c r="EL154" i="45"/>
  <c r="EK154" i="45"/>
  <c r="EJ154" i="45"/>
  <c r="EI154" i="45"/>
  <c r="EH154" i="45"/>
  <c r="EG154" i="45"/>
  <c r="EF154" i="45"/>
  <c r="EE154" i="45"/>
  <c r="ED154" i="45"/>
  <c r="EC154" i="45"/>
  <c r="FA153" i="45"/>
  <c r="EZ153" i="45"/>
  <c r="EY153" i="45"/>
  <c r="EX153" i="45"/>
  <c r="EW153" i="45"/>
  <c r="EV153" i="45"/>
  <c r="EU153" i="45"/>
  <c r="ET153" i="45"/>
  <c r="ES153" i="45"/>
  <c r="ER153" i="45"/>
  <c r="EQ153" i="45"/>
  <c r="EP153" i="45"/>
  <c r="EO153" i="45"/>
  <c r="EN153" i="45"/>
  <c r="EM153" i="45"/>
  <c r="EL153" i="45"/>
  <c r="EK153" i="45"/>
  <c r="EJ153" i="45"/>
  <c r="EI153" i="45"/>
  <c r="EH153" i="45"/>
  <c r="EG153" i="45"/>
  <c r="EF153" i="45"/>
  <c r="EE153" i="45"/>
  <c r="ED153" i="45"/>
  <c r="EC153" i="45"/>
  <c r="FA152" i="45"/>
  <c r="EZ152" i="45"/>
  <c r="EY152" i="45"/>
  <c r="EX152" i="45"/>
  <c r="EW152" i="45"/>
  <c r="EV152" i="45"/>
  <c r="EU152" i="45"/>
  <c r="ET152" i="45"/>
  <c r="ES152" i="45"/>
  <c r="ER152" i="45"/>
  <c r="EQ152" i="45"/>
  <c r="EP152" i="45"/>
  <c r="EO152" i="45"/>
  <c r="EN152" i="45"/>
  <c r="EM152" i="45"/>
  <c r="EL152" i="45"/>
  <c r="EK152" i="45"/>
  <c r="EJ152" i="45"/>
  <c r="EI152" i="45"/>
  <c r="EH152" i="45"/>
  <c r="EG152" i="45"/>
  <c r="EF152" i="45"/>
  <c r="EE152" i="45"/>
  <c r="ED152" i="45"/>
  <c r="EC152" i="45"/>
  <c r="FA151" i="45"/>
  <c r="EZ151" i="45"/>
  <c r="EY151" i="45"/>
  <c r="EX151" i="45"/>
  <c r="EW151" i="45"/>
  <c r="EV151" i="45"/>
  <c r="EU151" i="45"/>
  <c r="ET151" i="45"/>
  <c r="ES151" i="45"/>
  <c r="ER151" i="45"/>
  <c r="EQ151" i="45"/>
  <c r="EP151" i="45"/>
  <c r="EO151" i="45"/>
  <c r="EN151" i="45"/>
  <c r="EM151" i="45"/>
  <c r="EL151" i="45"/>
  <c r="EK151" i="45"/>
  <c r="EJ151" i="45"/>
  <c r="EI151" i="45"/>
  <c r="EH151" i="45"/>
  <c r="EG151" i="45"/>
  <c r="EF151" i="45"/>
  <c r="EE151" i="45"/>
  <c r="ED151" i="45"/>
  <c r="EC151" i="45"/>
  <c r="FA150" i="45"/>
  <c r="EZ150" i="45"/>
  <c r="EY150" i="45"/>
  <c r="EX150" i="45"/>
  <c r="EW150" i="45"/>
  <c r="EV150" i="45"/>
  <c r="EU150" i="45"/>
  <c r="ET150" i="45"/>
  <c r="ES150" i="45"/>
  <c r="ER150" i="45"/>
  <c r="EQ150" i="45"/>
  <c r="EP150" i="45"/>
  <c r="EO150" i="45"/>
  <c r="EN150" i="45"/>
  <c r="EM150" i="45"/>
  <c r="EL150" i="45"/>
  <c r="EK150" i="45"/>
  <c r="EJ150" i="45"/>
  <c r="EI150" i="45"/>
  <c r="EH150" i="45"/>
  <c r="EG150" i="45"/>
  <c r="EF150" i="45"/>
  <c r="EE150" i="45"/>
  <c r="ED150" i="45"/>
  <c r="EC150" i="45"/>
  <c r="FA149" i="45"/>
  <c r="EZ149" i="45"/>
  <c r="EY149" i="45"/>
  <c r="EX149" i="45"/>
  <c r="EW149" i="45"/>
  <c r="EV149" i="45"/>
  <c r="EU149" i="45"/>
  <c r="ET149" i="45"/>
  <c r="ES149" i="45"/>
  <c r="ER149" i="45"/>
  <c r="EQ149" i="45"/>
  <c r="EP149" i="45"/>
  <c r="EO149" i="45"/>
  <c r="EN149" i="45"/>
  <c r="EM149" i="45"/>
  <c r="EL149" i="45"/>
  <c r="EK149" i="45"/>
  <c r="EJ149" i="45"/>
  <c r="EI149" i="45"/>
  <c r="EH149" i="45"/>
  <c r="EG149" i="45"/>
  <c r="EF149" i="45"/>
  <c r="EE149" i="45"/>
  <c r="ED149" i="45"/>
  <c r="EC149" i="45"/>
  <c r="FA148" i="45"/>
  <c r="EZ148" i="45"/>
  <c r="EY148" i="45"/>
  <c r="EX148" i="45"/>
  <c r="EW148" i="45"/>
  <c r="EV148" i="45"/>
  <c r="EU148" i="45"/>
  <c r="ET148" i="45"/>
  <c r="ES148" i="45"/>
  <c r="ER148" i="45"/>
  <c r="EQ148" i="45"/>
  <c r="EP148" i="45"/>
  <c r="EO148" i="45"/>
  <c r="EN148" i="45"/>
  <c r="EM148" i="45"/>
  <c r="EL148" i="45"/>
  <c r="EK148" i="45"/>
  <c r="EJ148" i="45"/>
  <c r="EI148" i="45"/>
  <c r="EH148" i="45"/>
  <c r="EG148" i="45"/>
  <c r="EF148" i="45"/>
  <c r="EE148" i="45"/>
  <c r="ED148" i="45"/>
  <c r="EC148" i="45"/>
  <c r="FA147" i="45"/>
  <c r="EZ147" i="45"/>
  <c r="EY147" i="45"/>
  <c r="EX147" i="45"/>
  <c r="EW147" i="45"/>
  <c r="EV147" i="45"/>
  <c r="EU147" i="45"/>
  <c r="ET147" i="45"/>
  <c r="ES147" i="45"/>
  <c r="ER147" i="45"/>
  <c r="EQ147" i="45"/>
  <c r="EP147" i="45"/>
  <c r="EO147" i="45"/>
  <c r="EN147" i="45"/>
  <c r="EM147" i="45"/>
  <c r="EL147" i="45"/>
  <c r="EK147" i="45"/>
  <c r="EJ147" i="45"/>
  <c r="EI147" i="45"/>
  <c r="EH147" i="45"/>
  <c r="EG147" i="45"/>
  <c r="EF147" i="45"/>
  <c r="EE147" i="45"/>
  <c r="ED147" i="45"/>
  <c r="EC147" i="45"/>
  <c r="FA146" i="45"/>
  <c r="EZ146" i="45"/>
  <c r="EY146" i="45"/>
  <c r="EX146" i="45"/>
  <c r="EW146" i="45"/>
  <c r="EV146" i="45"/>
  <c r="EU146" i="45"/>
  <c r="ET146" i="45"/>
  <c r="ES146" i="45"/>
  <c r="ER146" i="45"/>
  <c r="EQ146" i="45"/>
  <c r="EP146" i="45"/>
  <c r="EO146" i="45"/>
  <c r="EN146" i="45"/>
  <c r="EM146" i="45"/>
  <c r="EL146" i="45"/>
  <c r="EK146" i="45"/>
  <c r="EJ146" i="45"/>
  <c r="EI146" i="45"/>
  <c r="EH146" i="45"/>
  <c r="EG146" i="45"/>
  <c r="EF146" i="45"/>
  <c r="EE146" i="45"/>
  <c r="ED146" i="45"/>
  <c r="EC146" i="45"/>
  <c r="FA145" i="45"/>
  <c r="EZ145" i="45"/>
  <c r="EY145" i="45"/>
  <c r="EX145" i="45"/>
  <c r="EW145" i="45"/>
  <c r="EV145" i="45"/>
  <c r="EU145" i="45"/>
  <c r="ET145" i="45"/>
  <c r="ES145" i="45"/>
  <c r="ER145" i="45"/>
  <c r="EQ145" i="45"/>
  <c r="EP145" i="45"/>
  <c r="EO145" i="45"/>
  <c r="EN145" i="45"/>
  <c r="EM145" i="45"/>
  <c r="EL145" i="45"/>
  <c r="EK145" i="45"/>
  <c r="EJ145" i="45"/>
  <c r="EI145" i="45"/>
  <c r="EH145" i="45"/>
  <c r="EG145" i="45"/>
  <c r="EF145" i="45"/>
  <c r="EE145" i="45"/>
  <c r="ED145" i="45"/>
  <c r="EC145" i="45"/>
  <c r="FA144" i="45"/>
  <c r="EZ144" i="45"/>
  <c r="EY144" i="45"/>
  <c r="EX144" i="45"/>
  <c r="EW144" i="45"/>
  <c r="EV144" i="45"/>
  <c r="EU144" i="45"/>
  <c r="ET144" i="45"/>
  <c r="ES144" i="45"/>
  <c r="ER144" i="45"/>
  <c r="EQ144" i="45"/>
  <c r="EP144" i="45"/>
  <c r="EO144" i="45"/>
  <c r="EN144" i="45"/>
  <c r="EM144" i="45"/>
  <c r="EL144" i="45"/>
  <c r="EK144" i="45"/>
  <c r="EJ144" i="45"/>
  <c r="EI144" i="45"/>
  <c r="EH144" i="45"/>
  <c r="EG144" i="45"/>
  <c r="EF144" i="45"/>
  <c r="EE144" i="45"/>
  <c r="ED144" i="45"/>
  <c r="EC144" i="45"/>
  <c r="FA143" i="45"/>
  <c r="EZ143" i="45"/>
  <c r="EY143" i="45"/>
  <c r="EX143" i="45"/>
  <c r="EW143" i="45"/>
  <c r="EV143" i="45"/>
  <c r="EU143" i="45"/>
  <c r="ET143" i="45"/>
  <c r="ES143" i="45"/>
  <c r="ER143" i="45"/>
  <c r="EQ143" i="45"/>
  <c r="EP143" i="45"/>
  <c r="EO143" i="45"/>
  <c r="EN143" i="45"/>
  <c r="EM143" i="45"/>
  <c r="EL143" i="45"/>
  <c r="EK143" i="45"/>
  <c r="EJ143" i="45"/>
  <c r="EI143" i="45"/>
  <c r="EH143" i="45"/>
  <c r="EG143" i="45"/>
  <c r="EF143" i="45"/>
  <c r="EE143" i="45"/>
  <c r="ED143" i="45"/>
  <c r="EC143" i="45"/>
  <c r="FA142" i="45"/>
  <c r="EZ142" i="45"/>
  <c r="EY142" i="45"/>
  <c r="EX142" i="45"/>
  <c r="EW142" i="45"/>
  <c r="EV142" i="45"/>
  <c r="EU142" i="45"/>
  <c r="ET142" i="45"/>
  <c r="ES142" i="45"/>
  <c r="ER142" i="45"/>
  <c r="EQ142" i="45"/>
  <c r="EP142" i="45"/>
  <c r="EO142" i="45"/>
  <c r="EN142" i="45"/>
  <c r="EM142" i="45"/>
  <c r="EL142" i="45"/>
  <c r="EK142" i="45"/>
  <c r="EJ142" i="45"/>
  <c r="EI142" i="45"/>
  <c r="EH142" i="45"/>
  <c r="EG142" i="45"/>
  <c r="EF142" i="45"/>
  <c r="EE142" i="45"/>
  <c r="ED142" i="45"/>
  <c r="EC142" i="45"/>
  <c r="FA141" i="45"/>
  <c r="EZ141" i="45"/>
  <c r="EY141" i="45"/>
  <c r="EX141" i="45"/>
  <c r="EW141" i="45"/>
  <c r="EV141" i="45"/>
  <c r="EU141" i="45"/>
  <c r="ET141" i="45"/>
  <c r="ES141" i="45"/>
  <c r="ER141" i="45"/>
  <c r="EQ141" i="45"/>
  <c r="EP141" i="45"/>
  <c r="EO141" i="45"/>
  <c r="EN141" i="45"/>
  <c r="EM141" i="45"/>
  <c r="EL141" i="45"/>
  <c r="EK141" i="45"/>
  <c r="EJ141" i="45"/>
  <c r="EI141" i="45"/>
  <c r="EH141" i="45"/>
  <c r="EG141" i="45"/>
  <c r="EF141" i="45"/>
  <c r="EE141" i="45"/>
  <c r="ED141" i="45"/>
  <c r="EC141" i="45"/>
  <c r="FA140" i="45"/>
  <c r="EZ140" i="45"/>
  <c r="EY140" i="45"/>
  <c r="EX140" i="45"/>
  <c r="EW140" i="45"/>
  <c r="EV140" i="45"/>
  <c r="EU140" i="45"/>
  <c r="ET140" i="45"/>
  <c r="ES140" i="45"/>
  <c r="ER140" i="45"/>
  <c r="EQ140" i="45"/>
  <c r="EP140" i="45"/>
  <c r="EO140" i="45"/>
  <c r="EN140" i="45"/>
  <c r="EM140" i="45"/>
  <c r="EL140" i="45"/>
  <c r="EK140" i="45"/>
  <c r="EJ140" i="45"/>
  <c r="EI140" i="45"/>
  <c r="EH140" i="45"/>
  <c r="EG140" i="45"/>
  <c r="EF140" i="45"/>
  <c r="EE140" i="45"/>
  <c r="ED140" i="45"/>
  <c r="EC140" i="45"/>
  <c r="FA139" i="45"/>
  <c r="EZ139" i="45"/>
  <c r="EY139" i="45"/>
  <c r="EX139" i="45"/>
  <c r="EW139" i="45"/>
  <c r="EV139" i="45"/>
  <c r="EU139" i="45"/>
  <c r="ET139" i="45"/>
  <c r="ES139" i="45"/>
  <c r="ER139" i="45"/>
  <c r="EQ139" i="45"/>
  <c r="EP139" i="45"/>
  <c r="EO139" i="45"/>
  <c r="EN139" i="45"/>
  <c r="EM139" i="45"/>
  <c r="EL139" i="45"/>
  <c r="EK139" i="45"/>
  <c r="EJ139" i="45"/>
  <c r="EI139" i="45"/>
  <c r="EH139" i="45"/>
  <c r="EG139" i="45"/>
  <c r="EF139" i="45"/>
  <c r="EE139" i="45"/>
  <c r="ED139" i="45"/>
  <c r="EC139" i="45"/>
  <c r="FA138" i="45"/>
  <c r="EZ138" i="45"/>
  <c r="EY138" i="45"/>
  <c r="EX138" i="45"/>
  <c r="EW138" i="45"/>
  <c r="EV138" i="45"/>
  <c r="EU138" i="45"/>
  <c r="ET138" i="45"/>
  <c r="ES138" i="45"/>
  <c r="ER138" i="45"/>
  <c r="EQ138" i="45"/>
  <c r="EP138" i="45"/>
  <c r="EO138" i="45"/>
  <c r="EN138" i="45"/>
  <c r="EM138" i="45"/>
  <c r="EL138" i="45"/>
  <c r="EK138" i="45"/>
  <c r="EJ138" i="45"/>
  <c r="EI138" i="45"/>
  <c r="EH138" i="45"/>
  <c r="EG138" i="45"/>
  <c r="EF138" i="45"/>
  <c r="EE138" i="45"/>
  <c r="ED138" i="45"/>
  <c r="EC138" i="45"/>
  <c r="FA137" i="45"/>
  <c r="EZ137" i="45"/>
  <c r="EY137" i="45"/>
  <c r="EX137" i="45"/>
  <c r="EW137" i="45"/>
  <c r="EV137" i="45"/>
  <c r="EU137" i="45"/>
  <c r="ET137" i="45"/>
  <c r="ES137" i="45"/>
  <c r="ER137" i="45"/>
  <c r="EQ137" i="45"/>
  <c r="EP137" i="45"/>
  <c r="EO137" i="45"/>
  <c r="EN137" i="45"/>
  <c r="EM137" i="45"/>
  <c r="EL137" i="45"/>
  <c r="EK137" i="45"/>
  <c r="EJ137" i="45"/>
  <c r="EI137" i="45"/>
  <c r="EH137" i="45"/>
  <c r="EG137" i="45"/>
  <c r="EF137" i="45"/>
  <c r="EE137" i="45"/>
  <c r="ED137" i="45"/>
  <c r="EC137" i="45"/>
  <c r="FA136" i="45"/>
  <c r="EZ136" i="45"/>
  <c r="EY136" i="45"/>
  <c r="EX136" i="45"/>
  <c r="EW136" i="45"/>
  <c r="EV136" i="45"/>
  <c r="EU136" i="45"/>
  <c r="ET136" i="45"/>
  <c r="ES136" i="45"/>
  <c r="ER136" i="45"/>
  <c r="EQ136" i="45"/>
  <c r="EP136" i="45"/>
  <c r="EO136" i="45"/>
  <c r="EN136" i="45"/>
  <c r="EM136" i="45"/>
  <c r="EL136" i="45"/>
  <c r="EK136" i="45"/>
  <c r="EJ136" i="45"/>
  <c r="EI136" i="45"/>
  <c r="EH136" i="45"/>
  <c r="EG136" i="45"/>
  <c r="EF136" i="45"/>
  <c r="EE136" i="45"/>
  <c r="ED136" i="45"/>
  <c r="EC136" i="45"/>
  <c r="FA135" i="45"/>
  <c r="EZ135" i="45"/>
  <c r="EY135" i="45"/>
  <c r="EX135" i="45"/>
  <c r="EW135" i="45"/>
  <c r="EV135" i="45"/>
  <c r="EU135" i="45"/>
  <c r="ET135" i="45"/>
  <c r="ES135" i="45"/>
  <c r="ER135" i="45"/>
  <c r="EQ135" i="45"/>
  <c r="EP135" i="45"/>
  <c r="EO135" i="45"/>
  <c r="EN135" i="45"/>
  <c r="EM135" i="45"/>
  <c r="EL135" i="45"/>
  <c r="EK135" i="45"/>
  <c r="EJ135" i="45"/>
  <c r="EI135" i="45"/>
  <c r="EH135" i="45"/>
  <c r="EG135" i="45"/>
  <c r="EF135" i="45"/>
  <c r="EE135" i="45"/>
  <c r="ED135" i="45"/>
  <c r="EC135" i="45"/>
  <c r="FA134" i="45"/>
  <c r="EZ134" i="45"/>
  <c r="EY134" i="45"/>
  <c r="EX134" i="45"/>
  <c r="EW134" i="45"/>
  <c r="EV134" i="45"/>
  <c r="EU134" i="45"/>
  <c r="ET134" i="45"/>
  <c r="ES134" i="45"/>
  <c r="ER134" i="45"/>
  <c r="EQ134" i="45"/>
  <c r="EP134" i="45"/>
  <c r="EO134" i="45"/>
  <c r="EN134" i="45"/>
  <c r="EM134" i="45"/>
  <c r="EL134" i="45"/>
  <c r="EK134" i="45"/>
  <c r="EJ134" i="45"/>
  <c r="EI134" i="45"/>
  <c r="EH134" i="45"/>
  <c r="EG134" i="45"/>
  <c r="EF134" i="45"/>
  <c r="EE134" i="45"/>
  <c r="ED134" i="45"/>
  <c r="EC134" i="45"/>
  <c r="FA133" i="45"/>
  <c r="EZ133" i="45"/>
  <c r="EY133" i="45"/>
  <c r="EX133" i="45"/>
  <c r="EW133" i="45"/>
  <c r="EV133" i="45"/>
  <c r="EU133" i="45"/>
  <c r="ET133" i="45"/>
  <c r="ES133" i="45"/>
  <c r="ER133" i="45"/>
  <c r="EQ133" i="45"/>
  <c r="EP133" i="45"/>
  <c r="EO133" i="45"/>
  <c r="EN133" i="45"/>
  <c r="EM133" i="45"/>
  <c r="EL133" i="45"/>
  <c r="EK133" i="45"/>
  <c r="EJ133" i="45"/>
  <c r="EI133" i="45"/>
  <c r="EH133" i="45"/>
  <c r="EG133" i="45"/>
  <c r="EF133" i="45"/>
  <c r="EE133" i="45"/>
  <c r="ED133" i="45"/>
  <c r="EC133" i="45"/>
  <c r="FA132" i="45"/>
  <c r="EZ132" i="45"/>
  <c r="EY132" i="45"/>
  <c r="EX132" i="45"/>
  <c r="EW132" i="45"/>
  <c r="EV132" i="45"/>
  <c r="EU132" i="45"/>
  <c r="ET132" i="45"/>
  <c r="ES132" i="45"/>
  <c r="ER132" i="45"/>
  <c r="EQ132" i="45"/>
  <c r="EP132" i="45"/>
  <c r="EO132" i="45"/>
  <c r="EN132" i="45"/>
  <c r="EM132" i="45"/>
  <c r="EL132" i="45"/>
  <c r="EK132" i="45"/>
  <c r="EJ132" i="45"/>
  <c r="EI132" i="45"/>
  <c r="EH132" i="45"/>
  <c r="EG132" i="45"/>
  <c r="EF132" i="45"/>
  <c r="EE132" i="45"/>
  <c r="ED132" i="45"/>
  <c r="EC132" i="45"/>
  <c r="FA131" i="45"/>
  <c r="EZ131" i="45"/>
  <c r="EY131" i="45"/>
  <c r="EX131" i="45"/>
  <c r="EW131" i="45"/>
  <c r="EV131" i="45"/>
  <c r="EU131" i="45"/>
  <c r="ET131" i="45"/>
  <c r="ES131" i="45"/>
  <c r="ER131" i="45"/>
  <c r="EQ131" i="45"/>
  <c r="EP131" i="45"/>
  <c r="EO131" i="45"/>
  <c r="EN131" i="45"/>
  <c r="EM131" i="45"/>
  <c r="EL131" i="45"/>
  <c r="EK131" i="45"/>
  <c r="EJ131" i="45"/>
  <c r="EI131" i="45"/>
  <c r="EH131" i="45"/>
  <c r="EG131" i="45"/>
  <c r="EF131" i="45"/>
  <c r="EE131" i="45"/>
  <c r="ED131" i="45"/>
  <c r="EC131" i="45"/>
  <c r="FA130" i="45"/>
  <c r="EZ130" i="45"/>
  <c r="EY130" i="45"/>
  <c r="EX130" i="45"/>
  <c r="EW130" i="45"/>
  <c r="EV130" i="45"/>
  <c r="EU130" i="45"/>
  <c r="ET130" i="45"/>
  <c r="ES130" i="45"/>
  <c r="ER130" i="45"/>
  <c r="EQ130" i="45"/>
  <c r="EP130" i="45"/>
  <c r="EO130" i="45"/>
  <c r="EN130" i="45"/>
  <c r="EM130" i="45"/>
  <c r="EL130" i="45"/>
  <c r="EK130" i="45"/>
  <c r="EJ130" i="45"/>
  <c r="EI130" i="45"/>
  <c r="EH130" i="45"/>
  <c r="EG130" i="45"/>
  <c r="EF130" i="45"/>
  <c r="EE130" i="45"/>
  <c r="ED130" i="45"/>
  <c r="EC130" i="45"/>
  <c r="FA129" i="45"/>
  <c r="EZ129" i="45"/>
  <c r="EY129" i="45"/>
  <c r="EX129" i="45"/>
  <c r="EW129" i="45"/>
  <c r="EV129" i="45"/>
  <c r="EU129" i="45"/>
  <c r="ET129" i="45"/>
  <c r="ES129" i="45"/>
  <c r="ER129" i="45"/>
  <c r="EQ129" i="45"/>
  <c r="EP129" i="45"/>
  <c r="EO129" i="45"/>
  <c r="EN129" i="45"/>
  <c r="EM129" i="45"/>
  <c r="EL129" i="45"/>
  <c r="EK129" i="45"/>
  <c r="EJ129" i="45"/>
  <c r="EI129" i="45"/>
  <c r="EH129" i="45"/>
  <c r="EG129" i="45"/>
  <c r="EF129" i="45"/>
  <c r="EE129" i="45"/>
  <c r="ED129" i="45"/>
  <c r="EC129" i="45"/>
  <c r="FA128" i="45"/>
  <c r="EZ128" i="45"/>
  <c r="EY128" i="45"/>
  <c r="EX128" i="45"/>
  <c r="EW128" i="45"/>
  <c r="EV128" i="45"/>
  <c r="EU128" i="45"/>
  <c r="ET128" i="45"/>
  <c r="ES128" i="45"/>
  <c r="ER128" i="45"/>
  <c r="EQ128" i="45"/>
  <c r="EP128" i="45"/>
  <c r="EO128" i="45"/>
  <c r="EN128" i="45"/>
  <c r="EM128" i="45"/>
  <c r="EL128" i="45"/>
  <c r="EK128" i="45"/>
  <c r="EJ128" i="45"/>
  <c r="EI128" i="45"/>
  <c r="EH128" i="45"/>
  <c r="EG128" i="45"/>
  <c r="EF128" i="45"/>
  <c r="EE128" i="45"/>
  <c r="ED128" i="45"/>
  <c r="EC128" i="45"/>
  <c r="FA120" i="45"/>
  <c r="EZ120" i="45"/>
  <c r="EY120" i="45"/>
  <c r="EX120" i="45"/>
  <c r="EW120" i="45"/>
  <c r="EV120" i="45"/>
  <c r="EU120" i="45"/>
  <c r="ET120" i="45"/>
  <c r="ES120" i="45"/>
  <c r="ER120" i="45"/>
  <c r="EQ120" i="45"/>
  <c r="EP120" i="45"/>
  <c r="EO120" i="45"/>
  <c r="EN120" i="45"/>
  <c r="EM120" i="45"/>
  <c r="EL120" i="45"/>
  <c r="EK120" i="45"/>
  <c r="EJ120" i="45"/>
  <c r="EI120" i="45"/>
  <c r="EH120" i="45"/>
  <c r="EG120" i="45"/>
  <c r="EF120" i="45"/>
  <c r="EE120" i="45"/>
  <c r="ED120" i="45"/>
  <c r="EC120" i="45"/>
  <c r="FA119" i="45"/>
  <c r="EZ119" i="45"/>
  <c r="EY119" i="45"/>
  <c r="EX119" i="45"/>
  <c r="EW119" i="45"/>
  <c r="EV119" i="45"/>
  <c r="EU119" i="45"/>
  <c r="ET119" i="45"/>
  <c r="ES119" i="45"/>
  <c r="ER119" i="45"/>
  <c r="EQ119" i="45"/>
  <c r="EP119" i="45"/>
  <c r="EO119" i="45"/>
  <c r="EN119" i="45"/>
  <c r="EM119" i="45"/>
  <c r="EL119" i="45"/>
  <c r="EK119" i="45"/>
  <c r="EJ119" i="45"/>
  <c r="EI119" i="45"/>
  <c r="EH119" i="45"/>
  <c r="EG119" i="45"/>
  <c r="EF119" i="45"/>
  <c r="EE119" i="45"/>
  <c r="ED119" i="45"/>
  <c r="EC119" i="45"/>
  <c r="FA118" i="45"/>
  <c r="EZ118" i="45"/>
  <c r="EY118" i="45"/>
  <c r="EX118" i="45"/>
  <c r="EW118" i="45"/>
  <c r="EV118" i="45"/>
  <c r="EU118" i="45"/>
  <c r="ET118" i="45"/>
  <c r="ES118" i="45"/>
  <c r="ER118" i="45"/>
  <c r="EQ118" i="45"/>
  <c r="EP118" i="45"/>
  <c r="EO118" i="45"/>
  <c r="EN118" i="45"/>
  <c r="EM118" i="45"/>
  <c r="EL118" i="45"/>
  <c r="EK118" i="45"/>
  <c r="EJ118" i="45"/>
  <c r="EI118" i="45"/>
  <c r="EH118" i="45"/>
  <c r="EG118" i="45"/>
  <c r="EF118" i="45"/>
  <c r="EE118" i="45"/>
  <c r="ED118" i="45"/>
  <c r="EC118" i="45"/>
  <c r="FA117" i="45"/>
  <c r="EZ117" i="45"/>
  <c r="EY117" i="45"/>
  <c r="EX117" i="45"/>
  <c r="EW117" i="45"/>
  <c r="EV117" i="45"/>
  <c r="EU117" i="45"/>
  <c r="ET117" i="45"/>
  <c r="ES117" i="45"/>
  <c r="ER117" i="45"/>
  <c r="EQ117" i="45"/>
  <c r="EP117" i="45"/>
  <c r="EO117" i="45"/>
  <c r="EN117" i="45"/>
  <c r="EM117" i="45"/>
  <c r="EL117" i="45"/>
  <c r="EK117" i="45"/>
  <c r="EJ117" i="45"/>
  <c r="EI117" i="45"/>
  <c r="EH117" i="45"/>
  <c r="EG117" i="45"/>
  <c r="EF117" i="45"/>
  <c r="EE117" i="45"/>
  <c r="ED117" i="45"/>
  <c r="EC117" i="45"/>
  <c r="FA116" i="45"/>
  <c r="EZ116" i="45"/>
  <c r="EY116" i="45"/>
  <c r="EX116" i="45"/>
  <c r="EW116" i="45"/>
  <c r="EV116" i="45"/>
  <c r="EU116" i="45"/>
  <c r="ET116" i="45"/>
  <c r="ES116" i="45"/>
  <c r="ER116" i="45"/>
  <c r="EQ116" i="45"/>
  <c r="EP116" i="45"/>
  <c r="EO116" i="45"/>
  <c r="EN116" i="45"/>
  <c r="EM116" i="45"/>
  <c r="EL116" i="45"/>
  <c r="EK116" i="45"/>
  <c r="EJ116" i="45"/>
  <c r="EI116" i="45"/>
  <c r="EH116" i="45"/>
  <c r="EG116" i="45"/>
  <c r="EF116" i="45"/>
  <c r="EE116" i="45"/>
  <c r="ED116" i="45"/>
  <c r="EC116" i="45"/>
  <c r="FA115" i="45"/>
  <c r="EZ115" i="45"/>
  <c r="EY115" i="45"/>
  <c r="EX115" i="45"/>
  <c r="EW115" i="45"/>
  <c r="EV115" i="45"/>
  <c r="EU115" i="45"/>
  <c r="ET115" i="45"/>
  <c r="ES115" i="45"/>
  <c r="ER115" i="45"/>
  <c r="EQ115" i="45"/>
  <c r="EP115" i="45"/>
  <c r="EO115" i="45"/>
  <c r="EN115" i="45"/>
  <c r="EM115" i="45"/>
  <c r="EL115" i="45"/>
  <c r="EK115" i="45"/>
  <c r="EJ115" i="45"/>
  <c r="EI115" i="45"/>
  <c r="EH115" i="45"/>
  <c r="EG115" i="45"/>
  <c r="EF115" i="45"/>
  <c r="EE115" i="45"/>
  <c r="ED115" i="45"/>
  <c r="EC115" i="45"/>
  <c r="FA114" i="45"/>
  <c r="EZ114" i="45"/>
  <c r="EY114" i="45"/>
  <c r="EX114" i="45"/>
  <c r="EW114" i="45"/>
  <c r="EV114" i="45"/>
  <c r="EU114" i="45"/>
  <c r="ET114" i="45"/>
  <c r="ES114" i="45"/>
  <c r="ER114" i="45"/>
  <c r="EQ114" i="45"/>
  <c r="EP114" i="45"/>
  <c r="EO114" i="45"/>
  <c r="EN114" i="45"/>
  <c r="EM114" i="45"/>
  <c r="EL114" i="45"/>
  <c r="EK114" i="45"/>
  <c r="EJ114" i="45"/>
  <c r="EI114" i="45"/>
  <c r="EH114" i="45"/>
  <c r="EG114" i="45"/>
  <c r="EF114" i="45"/>
  <c r="EE114" i="45"/>
  <c r="ED114" i="45"/>
  <c r="EC114" i="45"/>
  <c r="FA113" i="45"/>
  <c r="EZ113" i="45"/>
  <c r="EY113" i="45"/>
  <c r="EX113" i="45"/>
  <c r="EW113" i="45"/>
  <c r="EV113" i="45"/>
  <c r="EU113" i="45"/>
  <c r="ET113" i="45"/>
  <c r="ES113" i="45"/>
  <c r="ER113" i="45"/>
  <c r="EQ113" i="45"/>
  <c r="EP113" i="45"/>
  <c r="EO113" i="45"/>
  <c r="EN113" i="45"/>
  <c r="EM113" i="45"/>
  <c r="EL113" i="45"/>
  <c r="EK113" i="45"/>
  <c r="EJ113" i="45"/>
  <c r="EI113" i="45"/>
  <c r="EH113" i="45"/>
  <c r="EG113" i="45"/>
  <c r="EF113" i="45"/>
  <c r="EE113" i="45"/>
  <c r="ED113" i="45"/>
  <c r="EC113" i="45"/>
  <c r="FA112" i="45"/>
  <c r="EZ112" i="45"/>
  <c r="EY112" i="45"/>
  <c r="EX112" i="45"/>
  <c r="EW112" i="45"/>
  <c r="EV112" i="45"/>
  <c r="EU112" i="45"/>
  <c r="ET112" i="45"/>
  <c r="ES112" i="45"/>
  <c r="ER112" i="45"/>
  <c r="EQ112" i="45"/>
  <c r="EP112" i="45"/>
  <c r="EO112" i="45"/>
  <c r="EN112" i="45"/>
  <c r="EM112" i="45"/>
  <c r="EL112" i="45"/>
  <c r="EK112" i="45"/>
  <c r="EJ112" i="45"/>
  <c r="EI112" i="45"/>
  <c r="EH112" i="45"/>
  <c r="EG112" i="45"/>
  <c r="EF112" i="45"/>
  <c r="EE112" i="45"/>
  <c r="ED112" i="45"/>
  <c r="EC112" i="45"/>
  <c r="FA111" i="45"/>
  <c r="EZ111" i="45"/>
  <c r="EY111" i="45"/>
  <c r="EX111" i="45"/>
  <c r="EW111" i="45"/>
  <c r="EV111" i="45"/>
  <c r="EU111" i="45"/>
  <c r="ET111" i="45"/>
  <c r="ES111" i="45"/>
  <c r="ER111" i="45"/>
  <c r="EQ111" i="45"/>
  <c r="EP111" i="45"/>
  <c r="EO111" i="45"/>
  <c r="EN111" i="45"/>
  <c r="EM111" i="45"/>
  <c r="EL111" i="45"/>
  <c r="EK111" i="45"/>
  <c r="EJ111" i="45"/>
  <c r="EI111" i="45"/>
  <c r="EH111" i="45"/>
  <c r="EG111" i="45"/>
  <c r="EF111" i="45"/>
  <c r="EE111" i="45"/>
  <c r="ED111" i="45"/>
  <c r="EC111" i="45"/>
  <c r="FA110" i="45"/>
  <c r="EZ110" i="45"/>
  <c r="EY110" i="45"/>
  <c r="EX110" i="45"/>
  <c r="EW110" i="45"/>
  <c r="EV110" i="45"/>
  <c r="EU110" i="45"/>
  <c r="ET110" i="45"/>
  <c r="ES110" i="45"/>
  <c r="ER110" i="45"/>
  <c r="EQ110" i="45"/>
  <c r="EP110" i="45"/>
  <c r="EO110" i="45"/>
  <c r="EN110" i="45"/>
  <c r="EM110" i="45"/>
  <c r="EL110" i="45"/>
  <c r="EK110" i="45"/>
  <c r="EJ110" i="45"/>
  <c r="EI110" i="45"/>
  <c r="EH110" i="45"/>
  <c r="EG110" i="45"/>
  <c r="EF110" i="45"/>
  <c r="EE110" i="45"/>
  <c r="ED110" i="45"/>
  <c r="EC110" i="45"/>
  <c r="FA109" i="45"/>
  <c r="EZ109" i="45"/>
  <c r="EY109" i="45"/>
  <c r="EX109" i="45"/>
  <c r="EW109" i="45"/>
  <c r="EV109" i="45"/>
  <c r="EU109" i="45"/>
  <c r="ET109" i="45"/>
  <c r="ES109" i="45"/>
  <c r="ER109" i="45"/>
  <c r="EQ109" i="45"/>
  <c r="EP109" i="45"/>
  <c r="EO109" i="45"/>
  <c r="EN109" i="45"/>
  <c r="EM109" i="45"/>
  <c r="EL109" i="45"/>
  <c r="EK109" i="45"/>
  <c r="EJ109" i="45"/>
  <c r="EI109" i="45"/>
  <c r="EH109" i="45"/>
  <c r="EG109" i="45"/>
  <c r="EF109" i="45"/>
  <c r="EE109" i="45"/>
  <c r="ED109" i="45"/>
  <c r="EC109" i="45"/>
  <c r="FA108" i="45"/>
  <c r="EZ108" i="45"/>
  <c r="EY108" i="45"/>
  <c r="EX108" i="45"/>
  <c r="EW108" i="45"/>
  <c r="EV108" i="45"/>
  <c r="EU108" i="45"/>
  <c r="ET108" i="45"/>
  <c r="ES108" i="45"/>
  <c r="ER108" i="45"/>
  <c r="EQ108" i="45"/>
  <c r="EP108" i="45"/>
  <c r="EO108" i="45"/>
  <c r="EN108" i="45"/>
  <c r="EM108" i="45"/>
  <c r="EL108" i="45"/>
  <c r="EK108" i="45"/>
  <c r="EJ108" i="45"/>
  <c r="EI108" i="45"/>
  <c r="EH108" i="45"/>
  <c r="EG108" i="45"/>
  <c r="EF108" i="45"/>
  <c r="EE108" i="45"/>
  <c r="ED108" i="45"/>
  <c r="EC108" i="45"/>
  <c r="FA107" i="45"/>
  <c r="EZ107" i="45"/>
  <c r="EY107" i="45"/>
  <c r="EX107" i="45"/>
  <c r="EW107" i="45"/>
  <c r="EV107" i="45"/>
  <c r="EU107" i="45"/>
  <c r="ET107" i="45"/>
  <c r="ES107" i="45"/>
  <c r="ER107" i="45"/>
  <c r="EQ107" i="45"/>
  <c r="EP107" i="45"/>
  <c r="EO107" i="45"/>
  <c r="EN107" i="45"/>
  <c r="EM107" i="45"/>
  <c r="EL107" i="45"/>
  <c r="EK107" i="45"/>
  <c r="EJ107" i="45"/>
  <c r="EI107" i="45"/>
  <c r="EH107" i="45"/>
  <c r="EG107" i="45"/>
  <c r="EF107" i="45"/>
  <c r="EE107" i="45"/>
  <c r="ED107" i="45"/>
  <c r="EC107" i="45"/>
  <c r="FA106" i="45"/>
  <c r="EZ106" i="45"/>
  <c r="EY106" i="45"/>
  <c r="EX106" i="45"/>
  <c r="EW106" i="45"/>
  <c r="EV106" i="45"/>
  <c r="EU106" i="45"/>
  <c r="ET106" i="45"/>
  <c r="ES106" i="45"/>
  <c r="ER106" i="45"/>
  <c r="EQ106" i="45"/>
  <c r="EP106" i="45"/>
  <c r="EO106" i="45"/>
  <c r="EN106" i="45"/>
  <c r="EM106" i="45"/>
  <c r="EL106" i="45"/>
  <c r="EK106" i="45"/>
  <c r="EJ106" i="45"/>
  <c r="EI106" i="45"/>
  <c r="EH106" i="45"/>
  <c r="EG106" i="45"/>
  <c r="EF106" i="45"/>
  <c r="EE106" i="45"/>
  <c r="ED106" i="45"/>
  <c r="EC106" i="45"/>
  <c r="FA105" i="45"/>
  <c r="EZ105" i="45"/>
  <c r="EY105" i="45"/>
  <c r="EX105" i="45"/>
  <c r="EW105" i="45"/>
  <c r="EV105" i="45"/>
  <c r="EU105" i="45"/>
  <c r="ET105" i="45"/>
  <c r="ES105" i="45"/>
  <c r="ER105" i="45"/>
  <c r="EQ105" i="45"/>
  <c r="EP105" i="45"/>
  <c r="EO105" i="45"/>
  <c r="EN105" i="45"/>
  <c r="EM105" i="45"/>
  <c r="EL105" i="45"/>
  <c r="EK105" i="45"/>
  <c r="EJ105" i="45"/>
  <c r="EI105" i="45"/>
  <c r="EH105" i="45"/>
  <c r="EG105" i="45"/>
  <c r="EF105" i="45"/>
  <c r="EE105" i="45"/>
  <c r="ED105" i="45"/>
  <c r="EC105" i="45"/>
  <c r="FA104" i="45"/>
  <c r="EZ104" i="45"/>
  <c r="EY104" i="45"/>
  <c r="EX104" i="45"/>
  <c r="EW104" i="45"/>
  <c r="EV104" i="45"/>
  <c r="EU104" i="45"/>
  <c r="ET104" i="45"/>
  <c r="ES104" i="45"/>
  <c r="ER104" i="45"/>
  <c r="EQ104" i="45"/>
  <c r="EP104" i="45"/>
  <c r="EO104" i="45"/>
  <c r="EN104" i="45"/>
  <c r="EM104" i="45"/>
  <c r="EL104" i="45"/>
  <c r="EK104" i="45"/>
  <c r="EJ104" i="45"/>
  <c r="EI104" i="45"/>
  <c r="EH104" i="45"/>
  <c r="EG104" i="45"/>
  <c r="EF104" i="45"/>
  <c r="EE104" i="45"/>
  <c r="ED104" i="45"/>
  <c r="EC104" i="45"/>
  <c r="FA103" i="45"/>
  <c r="EZ103" i="45"/>
  <c r="EY103" i="45"/>
  <c r="EX103" i="45"/>
  <c r="EW103" i="45"/>
  <c r="EV103" i="45"/>
  <c r="EU103" i="45"/>
  <c r="ET103" i="45"/>
  <c r="ES103" i="45"/>
  <c r="ER103" i="45"/>
  <c r="EQ103" i="45"/>
  <c r="EP103" i="45"/>
  <c r="EO103" i="45"/>
  <c r="EN103" i="45"/>
  <c r="EM103" i="45"/>
  <c r="EL103" i="45"/>
  <c r="EK103" i="45"/>
  <c r="EJ103" i="45"/>
  <c r="EI103" i="45"/>
  <c r="EH103" i="45"/>
  <c r="EG103" i="45"/>
  <c r="EF103" i="45"/>
  <c r="EE103" i="45"/>
  <c r="ED103" i="45"/>
  <c r="EC103" i="45"/>
  <c r="FA102" i="45"/>
  <c r="EZ102" i="45"/>
  <c r="EY102" i="45"/>
  <c r="EX102" i="45"/>
  <c r="EW102" i="45"/>
  <c r="EV102" i="45"/>
  <c r="EU102" i="45"/>
  <c r="ET102" i="45"/>
  <c r="ES102" i="45"/>
  <c r="ER102" i="45"/>
  <c r="EQ102" i="45"/>
  <c r="EP102" i="45"/>
  <c r="EO102" i="45"/>
  <c r="EN102" i="45"/>
  <c r="EM102" i="45"/>
  <c r="EL102" i="45"/>
  <c r="EK102" i="45"/>
  <c r="EJ102" i="45"/>
  <c r="EI102" i="45"/>
  <c r="EH102" i="45"/>
  <c r="EG102" i="45"/>
  <c r="EF102" i="45"/>
  <c r="EE102" i="45"/>
  <c r="ED102" i="45"/>
  <c r="EC102" i="45"/>
  <c r="FA100" i="45"/>
  <c r="EZ100" i="45"/>
  <c r="EY100" i="45"/>
  <c r="EX100" i="45"/>
  <c r="EW100" i="45"/>
  <c r="EV100" i="45"/>
  <c r="EU100" i="45"/>
  <c r="ET100" i="45"/>
  <c r="ES100" i="45"/>
  <c r="ER100" i="45"/>
  <c r="EQ100" i="45"/>
  <c r="EP100" i="45"/>
  <c r="EO100" i="45"/>
  <c r="EN100" i="45"/>
  <c r="EM100" i="45"/>
  <c r="EL100" i="45"/>
  <c r="EK100" i="45"/>
  <c r="EJ100" i="45"/>
  <c r="EI100" i="45"/>
  <c r="EH100" i="45"/>
  <c r="EG100" i="45"/>
  <c r="EF100" i="45"/>
  <c r="EE100" i="45"/>
  <c r="ED100" i="45"/>
  <c r="EC100" i="45"/>
  <c r="FA99" i="45"/>
  <c r="EZ99" i="45"/>
  <c r="EY99" i="45"/>
  <c r="EX99" i="45"/>
  <c r="EW99" i="45"/>
  <c r="EV99" i="45"/>
  <c r="EU99" i="45"/>
  <c r="ET99" i="45"/>
  <c r="ES99" i="45"/>
  <c r="ER99" i="45"/>
  <c r="EQ99" i="45"/>
  <c r="EP99" i="45"/>
  <c r="EO99" i="45"/>
  <c r="EN99" i="45"/>
  <c r="EM99" i="45"/>
  <c r="EL99" i="45"/>
  <c r="EK99" i="45"/>
  <c r="EJ99" i="45"/>
  <c r="EI99" i="45"/>
  <c r="EH99" i="45"/>
  <c r="EG99" i="45"/>
  <c r="EF99" i="45"/>
  <c r="EE99" i="45"/>
  <c r="ED99" i="45"/>
  <c r="EC99" i="45"/>
  <c r="FA98" i="45"/>
  <c r="EZ98" i="45"/>
  <c r="EY98" i="45"/>
  <c r="EX98" i="45"/>
  <c r="EW98" i="45"/>
  <c r="EV98" i="45"/>
  <c r="EU98" i="45"/>
  <c r="ET98" i="45"/>
  <c r="ES98" i="45"/>
  <c r="ER98" i="45"/>
  <c r="EQ98" i="45"/>
  <c r="EP98" i="45"/>
  <c r="EO98" i="45"/>
  <c r="EN98" i="45"/>
  <c r="EM98" i="45"/>
  <c r="EL98" i="45"/>
  <c r="EK98" i="45"/>
  <c r="EJ98" i="45"/>
  <c r="EI98" i="45"/>
  <c r="EH98" i="45"/>
  <c r="EG98" i="45"/>
  <c r="EF98" i="45"/>
  <c r="EE98" i="45"/>
  <c r="ED98" i="45"/>
  <c r="EC98" i="45"/>
  <c r="FA97" i="45"/>
  <c r="EZ97" i="45"/>
  <c r="EY97" i="45"/>
  <c r="EX97" i="45"/>
  <c r="EW97" i="45"/>
  <c r="EV97" i="45"/>
  <c r="EU97" i="45"/>
  <c r="ET97" i="45"/>
  <c r="ES97" i="45"/>
  <c r="ER97" i="45"/>
  <c r="EQ97" i="45"/>
  <c r="EP97" i="45"/>
  <c r="EO97" i="45"/>
  <c r="EN97" i="45"/>
  <c r="EM97" i="45"/>
  <c r="EL97" i="45"/>
  <c r="EK97" i="45"/>
  <c r="EJ97" i="45"/>
  <c r="EI97" i="45"/>
  <c r="EH97" i="45"/>
  <c r="EG97" i="45"/>
  <c r="EF97" i="45"/>
  <c r="EE97" i="45"/>
  <c r="ED97" i="45"/>
  <c r="EC97" i="45"/>
  <c r="FA96" i="45"/>
  <c r="EZ96" i="45"/>
  <c r="EY96" i="45"/>
  <c r="EX96" i="45"/>
  <c r="EW96" i="45"/>
  <c r="EV96" i="45"/>
  <c r="EU96" i="45"/>
  <c r="ET96" i="45"/>
  <c r="ES96" i="45"/>
  <c r="ER96" i="45"/>
  <c r="EQ96" i="45"/>
  <c r="EP96" i="45"/>
  <c r="EO96" i="45"/>
  <c r="EN96" i="45"/>
  <c r="EM96" i="45"/>
  <c r="EL96" i="45"/>
  <c r="EK96" i="45"/>
  <c r="EJ96" i="45"/>
  <c r="EI96" i="45"/>
  <c r="EH96" i="45"/>
  <c r="EG96" i="45"/>
  <c r="EF96" i="45"/>
  <c r="EE96" i="45"/>
  <c r="ED96" i="45"/>
  <c r="EC96" i="45"/>
  <c r="FA95" i="45"/>
  <c r="EZ95" i="45"/>
  <c r="EY95" i="45"/>
  <c r="EX95" i="45"/>
  <c r="EW95" i="45"/>
  <c r="EV95" i="45"/>
  <c r="EU95" i="45"/>
  <c r="ET95" i="45"/>
  <c r="ES95" i="45"/>
  <c r="ER95" i="45"/>
  <c r="EQ95" i="45"/>
  <c r="EP95" i="45"/>
  <c r="EO95" i="45"/>
  <c r="EN95" i="45"/>
  <c r="EM95" i="45"/>
  <c r="EL95" i="45"/>
  <c r="EK95" i="45"/>
  <c r="EJ95" i="45"/>
  <c r="EI95" i="45"/>
  <c r="EH95" i="45"/>
  <c r="EG95" i="45"/>
  <c r="EF95" i="45"/>
  <c r="EE95" i="45"/>
  <c r="ED95" i="45"/>
  <c r="EC95" i="45"/>
  <c r="FA94" i="45"/>
  <c r="EZ94" i="45"/>
  <c r="EY94" i="45"/>
  <c r="EX94" i="45"/>
  <c r="EW94" i="45"/>
  <c r="EV94" i="45"/>
  <c r="EU94" i="45"/>
  <c r="ET94" i="45"/>
  <c r="ES94" i="45"/>
  <c r="ER94" i="45"/>
  <c r="EQ94" i="45"/>
  <c r="EP94" i="45"/>
  <c r="EO94" i="45"/>
  <c r="EN94" i="45"/>
  <c r="EM94" i="45"/>
  <c r="EL94" i="45"/>
  <c r="EK94" i="45"/>
  <c r="EJ94" i="45"/>
  <c r="EI94" i="45"/>
  <c r="EH94" i="45"/>
  <c r="EG94" i="45"/>
  <c r="EF94" i="45"/>
  <c r="EE94" i="45"/>
  <c r="ED94" i="45"/>
  <c r="EC94" i="45"/>
  <c r="FA93" i="45"/>
  <c r="EZ93" i="45"/>
  <c r="EY93" i="45"/>
  <c r="EX93" i="45"/>
  <c r="EW93" i="45"/>
  <c r="EV93" i="45"/>
  <c r="EU93" i="45"/>
  <c r="ET93" i="45"/>
  <c r="ES93" i="45"/>
  <c r="ER93" i="45"/>
  <c r="EQ93" i="45"/>
  <c r="EP93" i="45"/>
  <c r="EO93" i="45"/>
  <c r="EN93" i="45"/>
  <c r="EM93" i="45"/>
  <c r="EL93" i="45"/>
  <c r="EK93" i="45"/>
  <c r="EJ93" i="45"/>
  <c r="EI93" i="45"/>
  <c r="EH93" i="45"/>
  <c r="EG93" i="45"/>
  <c r="EF93" i="45"/>
  <c r="EE93" i="45"/>
  <c r="ED93" i="45"/>
  <c r="EC93" i="45"/>
  <c r="FA92" i="45"/>
  <c r="EZ92" i="45"/>
  <c r="EY92" i="45"/>
  <c r="EX92" i="45"/>
  <c r="EW92" i="45"/>
  <c r="EV92" i="45"/>
  <c r="EU92" i="45"/>
  <c r="ET92" i="45"/>
  <c r="ES92" i="45"/>
  <c r="ER92" i="45"/>
  <c r="EQ92" i="45"/>
  <c r="EP92" i="45"/>
  <c r="EO92" i="45"/>
  <c r="EN92" i="45"/>
  <c r="EM92" i="45"/>
  <c r="EL92" i="45"/>
  <c r="EK92" i="45"/>
  <c r="EJ92" i="45"/>
  <c r="EI92" i="45"/>
  <c r="EH92" i="45"/>
  <c r="EG92" i="45"/>
  <c r="EF92" i="45"/>
  <c r="EE92" i="45"/>
  <c r="ED92" i="45"/>
  <c r="EC92" i="45"/>
  <c r="FA91" i="45"/>
  <c r="EZ91" i="45"/>
  <c r="EY91" i="45"/>
  <c r="EX91" i="45"/>
  <c r="EW91" i="45"/>
  <c r="EV91" i="45"/>
  <c r="EU91" i="45"/>
  <c r="ET91" i="45"/>
  <c r="ES91" i="45"/>
  <c r="ER91" i="45"/>
  <c r="EQ91" i="45"/>
  <c r="EP91" i="45"/>
  <c r="EO91" i="45"/>
  <c r="EN91" i="45"/>
  <c r="EM91" i="45"/>
  <c r="EL91" i="45"/>
  <c r="EK91" i="45"/>
  <c r="EJ91" i="45"/>
  <c r="EI91" i="45"/>
  <c r="EH91" i="45"/>
  <c r="EG91" i="45"/>
  <c r="EF91" i="45"/>
  <c r="EE91" i="45"/>
  <c r="ED91" i="45"/>
  <c r="EC91" i="45"/>
  <c r="FA90" i="45"/>
  <c r="EZ90" i="45"/>
  <c r="EY90" i="45"/>
  <c r="EX90" i="45"/>
  <c r="EW90" i="45"/>
  <c r="EV90" i="45"/>
  <c r="EU90" i="45"/>
  <c r="ET90" i="45"/>
  <c r="ES90" i="45"/>
  <c r="ER90" i="45"/>
  <c r="EQ90" i="45"/>
  <c r="EP90" i="45"/>
  <c r="EO90" i="45"/>
  <c r="EN90" i="45"/>
  <c r="EM90" i="45"/>
  <c r="EL90" i="45"/>
  <c r="EK90" i="45"/>
  <c r="EJ90" i="45"/>
  <c r="EI90" i="45"/>
  <c r="EH90" i="45"/>
  <c r="EG90" i="45"/>
  <c r="EF90" i="45"/>
  <c r="EE90" i="45"/>
  <c r="ED90" i="45"/>
  <c r="EC90" i="45"/>
  <c r="FA89" i="45"/>
  <c r="EZ89" i="45"/>
  <c r="EY89" i="45"/>
  <c r="EX89" i="45"/>
  <c r="EW89" i="45"/>
  <c r="EV89" i="45"/>
  <c r="EU89" i="45"/>
  <c r="ET89" i="45"/>
  <c r="ES89" i="45"/>
  <c r="ER89" i="45"/>
  <c r="EQ89" i="45"/>
  <c r="EP89" i="45"/>
  <c r="EO89" i="45"/>
  <c r="EN89" i="45"/>
  <c r="EM89" i="45"/>
  <c r="EL89" i="45"/>
  <c r="EK89" i="45"/>
  <c r="EJ89" i="45"/>
  <c r="EI89" i="45"/>
  <c r="EH89" i="45"/>
  <c r="EG89" i="45"/>
  <c r="EF89" i="45"/>
  <c r="EE89" i="45"/>
  <c r="ED89" i="45"/>
  <c r="EC89" i="45"/>
  <c r="FA88" i="45"/>
  <c r="EZ88" i="45"/>
  <c r="EY88" i="45"/>
  <c r="EX88" i="45"/>
  <c r="EW88" i="45"/>
  <c r="EV88" i="45"/>
  <c r="EU88" i="45"/>
  <c r="ET88" i="45"/>
  <c r="ES88" i="45"/>
  <c r="ER88" i="45"/>
  <c r="EQ88" i="45"/>
  <c r="EP88" i="45"/>
  <c r="EO88" i="45"/>
  <c r="EN88" i="45"/>
  <c r="EM88" i="45"/>
  <c r="EL88" i="45"/>
  <c r="EK88" i="45"/>
  <c r="EJ88" i="45"/>
  <c r="EI88" i="45"/>
  <c r="EH88" i="45"/>
  <c r="EG88" i="45"/>
  <c r="EF88" i="45"/>
  <c r="EE88" i="45"/>
  <c r="ED88" i="45"/>
  <c r="EC88" i="45"/>
  <c r="FA87" i="45"/>
  <c r="EZ87" i="45"/>
  <c r="EY87" i="45"/>
  <c r="EX87" i="45"/>
  <c r="EW87" i="45"/>
  <c r="EV87" i="45"/>
  <c r="EU87" i="45"/>
  <c r="ET87" i="45"/>
  <c r="ES87" i="45"/>
  <c r="ER87" i="45"/>
  <c r="EQ87" i="45"/>
  <c r="EP87" i="45"/>
  <c r="EO87" i="45"/>
  <c r="EN87" i="45"/>
  <c r="EM87" i="45"/>
  <c r="EL87" i="45"/>
  <c r="EK87" i="45"/>
  <c r="EJ87" i="45"/>
  <c r="EI87" i="45"/>
  <c r="EH87" i="45"/>
  <c r="EG87" i="45"/>
  <c r="EF87" i="45"/>
  <c r="EE87" i="45"/>
  <c r="ED87" i="45"/>
  <c r="EC87" i="45"/>
  <c r="FA86" i="45"/>
  <c r="EZ86" i="45"/>
  <c r="EY86" i="45"/>
  <c r="EX86" i="45"/>
  <c r="EW86" i="45"/>
  <c r="EV86" i="45"/>
  <c r="EU86" i="45"/>
  <c r="ET86" i="45"/>
  <c r="ES86" i="45"/>
  <c r="ER86" i="45"/>
  <c r="EQ86" i="45"/>
  <c r="EP86" i="45"/>
  <c r="EO86" i="45"/>
  <c r="EN86" i="45"/>
  <c r="EM86" i="45"/>
  <c r="EL86" i="45"/>
  <c r="EK86" i="45"/>
  <c r="EJ86" i="45"/>
  <c r="EI86" i="45"/>
  <c r="EH86" i="45"/>
  <c r="EG86" i="45"/>
  <c r="EF86" i="45"/>
  <c r="EE86" i="45"/>
  <c r="ED86" i="45"/>
  <c r="EC86" i="45"/>
  <c r="FA85" i="45"/>
  <c r="EZ85" i="45"/>
  <c r="EY85" i="45"/>
  <c r="EX85" i="45"/>
  <c r="EW85" i="45"/>
  <c r="EV85" i="45"/>
  <c r="EU85" i="45"/>
  <c r="ET85" i="45"/>
  <c r="ES85" i="45"/>
  <c r="ER85" i="45"/>
  <c r="EQ85" i="45"/>
  <c r="EP85" i="45"/>
  <c r="EO85" i="45"/>
  <c r="EN85" i="45"/>
  <c r="EM85" i="45"/>
  <c r="EL85" i="45"/>
  <c r="EK85" i="45"/>
  <c r="EJ85" i="45"/>
  <c r="EI85" i="45"/>
  <c r="EH85" i="45"/>
  <c r="EG85" i="45"/>
  <c r="EF85" i="45"/>
  <c r="EE85" i="45"/>
  <c r="ED85" i="45"/>
  <c r="EC85" i="45"/>
  <c r="FA84" i="45"/>
  <c r="EZ84" i="45"/>
  <c r="EY84" i="45"/>
  <c r="EX84" i="45"/>
  <c r="EW84" i="45"/>
  <c r="EV84" i="45"/>
  <c r="EU84" i="45"/>
  <c r="ET84" i="45"/>
  <c r="ES84" i="45"/>
  <c r="ER84" i="45"/>
  <c r="EQ84" i="45"/>
  <c r="EP84" i="45"/>
  <c r="EO84" i="45"/>
  <c r="EN84" i="45"/>
  <c r="EM84" i="45"/>
  <c r="EL84" i="45"/>
  <c r="EK84" i="45"/>
  <c r="EJ84" i="45"/>
  <c r="EI84" i="45"/>
  <c r="EH84" i="45"/>
  <c r="EG84" i="45"/>
  <c r="EF84" i="45"/>
  <c r="EE84" i="45"/>
  <c r="ED84" i="45"/>
  <c r="EC84" i="45"/>
  <c r="FA83" i="45"/>
  <c r="EZ83" i="45"/>
  <c r="EY83" i="45"/>
  <c r="EX83" i="45"/>
  <c r="EW83" i="45"/>
  <c r="EV83" i="45"/>
  <c r="EU83" i="45"/>
  <c r="ET83" i="45"/>
  <c r="ES83" i="45"/>
  <c r="ER83" i="45"/>
  <c r="EQ83" i="45"/>
  <c r="EP83" i="45"/>
  <c r="EO83" i="45"/>
  <c r="EN83" i="45"/>
  <c r="EM83" i="45"/>
  <c r="EL83" i="45"/>
  <c r="EK83" i="45"/>
  <c r="EJ83" i="45"/>
  <c r="EI83" i="45"/>
  <c r="EH83" i="45"/>
  <c r="EG83" i="45"/>
  <c r="EF83" i="45"/>
  <c r="EE83" i="45"/>
  <c r="ED83" i="45"/>
  <c r="EC83" i="45"/>
  <c r="FA82" i="45"/>
  <c r="EZ82" i="45"/>
  <c r="EY82" i="45"/>
  <c r="EX82" i="45"/>
  <c r="EW82" i="45"/>
  <c r="EV82" i="45"/>
  <c r="EU82" i="45"/>
  <c r="ET82" i="45"/>
  <c r="ES82" i="45"/>
  <c r="ER82" i="45"/>
  <c r="EQ82" i="45"/>
  <c r="EP82" i="45"/>
  <c r="EO82" i="45"/>
  <c r="EN82" i="45"/>
  <c r="EM82" i="45"/>
  <c r="EL82" i="45"/>
  <c r="EK82" i="45"/>
  <c r="EJ82" i="45"/>
  <c r="EI82" i="45"/>
  <c r="EH82" i="45"/>
  <c r="EG82" i="45"/>
  <c r="EF82" i="45"/>
  <c r="EE82" i="45"/>
  <c r="ED82" i="45"/>
  <c r="EC82" i="45"/>
  <c r="FA81" i="45"/>
  <c r="EZ81" i="45"/>
  <c r="EY81" i="45"/>
  <c r="EX81" i="45"/>
  <c r="EW81" i="45"/>
  <c r="EV81" i="45"/>
  <c r="EU81" i="45"/>
  <c r="ET81" i="45"/>
  <c r="ES81" i="45"/>
  <c r="ER81" i="45"/>
  <c r="EQ81" i="45"/>
  <c r="EP81" i="45"/>
  <c r="EO81" i="45"/>
  <c r="EN81" i="45"/>
  <c r="EM81" i="45"/>
  <c r="EL81" i="45"/>
  <c r="EK81" i="45"/>
  <c r="EJ81" i="45"/>
  <c r="EI81" i="45"/>
  <c r="EH81" i="45"/>
  <c r="EG81" i="45"/>
  <c r="EF81" i="45"/>
  <c r="EE81" i="45"/>
  <c r="ED81" i="45"/>
  <c r="EC81" i="45"/>
  <c r="FA80" i="45"/>
  <c r="EZ80" i="45"/>
  <c r="EY80" i="45"/>
  <c r="EX80" i="45"/>
  <c r="EW80" i="45"/>
  <c r="EV80" i="45"/>
  <c r="EU80" i="45"/>
  <c r="ET80" i="45"/>
  <c r="ES80" i="45"/>
  <c r="ER80" i="45"/>
  <c r="EQ80" i="45"/>
  <c r="EP80" i="45"/>
  <c r="EO80" i="45"/>
  <c r="EN80" i="45"/>
  <c r="EM80" i="45"/>
  <c r="EL80" i="45"/>
  <c r="EK80" i="45"/>
  <c r="EJ80" i="45"/>
  <c r="EI80" i="45"/>
  <c r="EH80" i="45"/>
  <c r="EG80" i="45"/>
  <c r="EF80" i="45"/>
  <c r="EE80" i="45"/>
  <c r="ED80" i="45"/>
  <c r="EC80" i="45"/>
  <c r="FA79" i="45"/>
  <c r="EZ79" i="45"/>
  <c r="EY79" i="45"/>
  <c r="EX79" i="45"/>
  <c r="EW79" i="45"/>
  <c r="EV79" i="45"/>
  <c r="EU79" i="45"/>
  <c r="ET79" i="45"/>
  <c r="ES79" i="45"/>
  <c r="ER79" i="45"/>
  <c r="EQ79" i="45"/>
  <c r="EP79" i="45"/>
  <c r="EO79" i="45"/>
  <c r="EN79" i="45"/>
  <c r="EM79" i="45"/>
  <c r="EL79" i="45"/>
  <c r="EK79" i="45"/>
  <c r="EJ79" i="45"/>
  <c r="EI79" i="45"/>
  <c r="EH79" i="45"/>
  <c r="EG79" i="45"/>
  <c r="EF79" i="45"/>
  <c r="EE79" i="45"/>
  <c r="ED79" i="45"/>
  <c r="EC79" i="45"/>
  <c r="FA78" i="45"/>
  <c r="EZ78" i="45"/>
  <c r="EY78" i="45"/>
  <c r="EX78" i="45"/>
  <c r="EW78" i="45"/>
  <c r="EV78" i="45"/>
  <c r="EU78" i="45"/>
  <c r="ET78" i="45"/>
  <c r="ES78" i="45"/>
  <c r="ER78" i="45"/>
  <c r="EQ78" i="45"/>
  <c r="EP78" i="45"/>
  <c r="EO78" i="45"/>
  <c r="EN78" i="45"/>
  <c r="EM78" i="45"/>
  <c r="EL78" i="45"/>
  <c r="EK78" i="45"/>
  <c r="EJ78" i="45"/>
  <c r="EI78" i="45"/>
  <c r="EH78" i="45"/>
  <c r="EG78" i="45"/>
  <c r="EF78" i="45"/>
  <c r="EE78" i="45"/>
  <c r="ED78" i="45"/>
  <c r="EC78" i="45"/>
  <c r="FA77" i="45"/>
  <c r="EZ77" i="45"/>
  <c r="EY77" i="45"/>
  <c r="EX77" i="45"/>
  <c r="EW77" i="45"/>
  <c r="EV77" i="45"/>
  <c r="EU77" i="45"/>
  <c r="ET77" i="45"/>
  <c r="ES77" i="45"/>
  <c r="ER77" i="45"/>
  <c r="EQ77" i="45"/>
  <c r="EP77" i="45"/>
  <c r="EO77" i="45"/>
  <c r="EN77" i="45"/>
  <c r="EM77" i="45"/>
  <c r="EL77" i="45"/>
  <c r="EK77" i="45"/>
  <c r="EJ77" i="45"/>
  <c r="EI77" i="45"/>
  <c r="EH77" i="45"/>
  <c r="EG77" i="45"/>
  <c r="EF77" i="45"/>
  <c r="EE77" i="45"/>
  <c r="ED77" i="45"/>
  <c r="EC77" i="45"/>
  <c r="FA76" i="45"/>
  <c r="EZ76" i="45"/>
  <c r="EY76" i="45"/>
  <c r="EX76" i="45"/>
  <c r="EW76" i="45"/>
  <c r="EV76" i="45"/>
  <c r="EU76" i="45"/>
  <c r="ET76" i="45"/>
  <c r="ES76" i="45"/>
  <c r="ER76" i="45"/>
  <c r="EQ76" i="45"/>
  <c r="EP76" i="45"/>
  <c r="EO76" i="45"/>
  <c r="EN76" i="45"/>
  <c r="EM76" i="45"/>
  <c r="EL76" i="45"/>
  <c r="EK76" i="45"/>
  <c r="EJ76" i="45"/>
  <c r="EI76" i="45"/>
  <c r="EH76" i="45"/>
  <c r="EG76" i="45"/>
  <c r="EF76" i="45"/>
  <c r="EE76" i="45"/>
  <c r="ED76" i="45"/>
  <c r="EC76" i="45"/>
  <c r="FA75" i="45"/>
  <c r="EZ75" i="45"/>
  <c r="EY75" i="45"/>
  <c r="EX75" i="45"/>
  <c r="EW75" i="45"/>
  <c r="EV75" i="45"/>
  <c r="EU75" i="45"/>
  <c r="ET75" i="45"/>
  <c r="ES75" i="45"/>
  <c r="ER75" i="45"/>
  <c r="EQ75" i="45"/>
  <c r="EP75" i="45"/>
  <c r="EO75" i="45"/>
  <c r="EN75" i="45"/>
  <c r="EM75" i="45"/>
  <c r="EL75" i="45"/>
  <c r="EK75" i="45"/>
  <c r="EJ75" i="45"/>
  <c r="EI75" i="45"/>
  <c r="EH75" i="45"/>
  <c r="EG75" i="45"/>
  <c r="EF75" i="45"/>
  <c r="EE75" i="45"/>
  <c r="ED75" i="45"/>
  <c r="EC75" i="45"/>
  <c r="FA74" i="45"/>
  <c r="EZ74" i="45"/>
  <c r="EY74" i="45"/>
  <c r="EX74" i="45"/>
  <c r="EW74" i="45"/>
  <c r="EV74" i="45"/>
  <c r="EU74" i="45"/>
  <c r="ET74" i="45"/>
  <c r="ES74" i="45"/>
  <c r="ER74" i="45"/>
  <c r="EQ74" i="45"/>
  <c r="EP74" i="45"/>
  <c r="EO74" i="45"/>
  <c r="EN74" i="45"/>
  <c r="EM74" i="45"/>
  <c r="EL74" i="45"/>
  <c r="EK74" i="45"/>
  <c r="EJ74" i="45"/>
  <c r="EI74" i="45"/>
  <c r="EH74" i="45"/>
  <c r="EG74" i="45"/>
  <c r="EF74" i="45"/>
  <c r="EE74" i="45"/>
  <c r="ED74" i="45"/>
  <c r="EC74" i="45"/>
  <c r="FA73" i="45"/>
  <c r="EZ73" i="45"/>
  <c r="EY73" i="45"/>
  <c r="EX73" i="45"/>
  <c r="EW73" i="45"/>
  <c r="EV73" i="45"/>
  <c r="EU73" i="45"/>
  <c r="ET73" i="45"/>
  <c r="ES73" i="45"/>
  <c r="ER73" i="45"/>
  <c r="EQ73" i="45"/>
  <c r="EP73" i="45"/>
  <c r="EO73" i="45"/>
  <c r="EN73" i="45"/>
  <c r="EM73" i="45"/>
  <c r="EL73" i="45"/>
  <c r="EK73" i="45"/>
  <c r="EJ73" i="45"/>
  <c r="EI73" i="45"/>
  <c r="EH73" i="45"/>
  <c r="EG73" i="45"/>
  <c r="EF73" i="45"/>
  <c r="EE73" i="45"/>
  <c r="ED73" i="45"/>
  <c r="EC73" i="45"/>
  <c r="FA72" i="45"/>
  <c r="EZ72" i="45"/>
  <c r="EY72" i="45"/>
  <c r="EX72" i="45"/>
  <c r="EW72" i="45"/>
  <c r="EV72" i="45"/>
  <c r="EU72" i="45"/>
  <c r="ET72" i="45"/>
  <c r="ES72" i="45"/>
  <c r="ER72" i="45"/>
  <c r="EQ72" i="45"/>
  <c r="EP72" i="45"/>
  <c r="EO72" i="45"/>
  <c r="EN72" i="45"/>
  <c r="EM72" i="45"/>
  <c r="EL72" i="45"/>
  <c r="EK72" i="45"/>
  <c r="EJ72" i="45"/>
  <c r="EI72" i="45"/>
  <c r="EH72" i="45"/>
  <c r="EG72" i="45"/>
  <c r="EF72" i="45"/>
  <c r="EE72" i="45"/>
  <c r="ED72" i="45"/>
  <c r="EC72" i="45"/>
  <c r="FA71" i="45"/>
  <c r="EZ71" i="45"/>
  <c r="EY71" i="45"/>
  <c r="EX71" i="45"/>
  <c r="EW71" i="45"/>
  <c r="EV71" i="45"/>
  <c r="EU71" i="45"/>
  <c r="ET71" i="45"/>
  <c r="ES71" i="45"/>
  <c r="ER71" i="45"/>
  <c r="EQ71" i="45"/>
  <c r="EP71" i="45"/>
  <c r="EO71" i="45"/>
  <c r="EN71" i="45"/>
  <c r="EM71" i="45"/>
  <c r="EL71" i="45"/>
  <c r="EK71" i="45"/>
  <c r="EJ71" i="45"/>
  <c r="EI71" i="45"/>
  <c r="EH71" i="45"/>
  <c r="EG71" i="45"/>
  <c r="EF71" i="45"/>
  <c r="EE71" i="45"/>
  <c r="ED71" i="45"/>
  <c r="EC71" i="45"/>
  <c r="FA70" i="45"/>
  <c r="EZ70" i="45"/>
  <c r="EY70" i="45"/>
  <c r="EX70" i="45"/>
  <c r="EW70" i="45"/>
  <c r="EV70" i="45"/>
  <c r="EU70" i="45"/>
  <c r="ET70" i="45"/>
  <c r="ES70" i="45"/>
  <c r="ER70" i="45"/>
  <c r="EQ70" i="45"/>
  <c r="EP70" i="45"/>
  <c r="EO70" i="45"/>
  <c r="EN70" i="45"/>
  <c r="EM70" i="45"/>
  <c r="EL70" i="45"/>
  <c r="EK70" i="45"/>
  <c r="EJ70" i="45"/>
  <c r="EI70" i="45"/>
  <c r="EH70" i="45"/>
  <c r="EG70" i="45"/>
  <c r="EF70" i="45"/>
  <c r="EE70" i="45"/>
  <c r="ED70" i="45"/>
  <c r="EC70" i="45"/>
  <c r="FA69" i="45"/>
  <c r="EZ69" i="45"/>
  <c r="EY69" i="45"/>
  <c r="EX69" i="45"/>
  <c r="EW69" i="45"/>
  <c r="EV69" i="45"/>
  <c r="EU69" i="45"/>
  <c r="ET69" i="45"/>
  <c r="ES69" i="45"/>
  <c r="ER69" i="45"/>
  <c r="EQ69" i="45"/>
  <c r="EP69" i="45"/>
  <c r="EO69" i="45"/>
  <c r="EN69" i="45"/>
  <c r="EM69" i="45"/>
  <c r="EL69" i="45"/>
  <c r="EK69" i="45"/>
  <c r="EJ69" i="45"/>
  <c r="EI69" i="45"/>
  <c r="EH69" i="45"/>
  <c r="EG69" i="45"/>
  <c r="EF69" i="45"/>
  <c r="EE69" i="45"/>
  <c r="ED69" i="45"/>
  <c r="EC69" i="45"/>
  <c r="FA68" i="45"/>
  <c r="EZ68" i="45"/>
  <c r="EY68" i="45"/>
  <c r="EX68" i="45"/>
  <c r="EW68" i="45"/>
  <c r="EV68" i="45"/>
  <c r="EU68" i="45"/>
  <c r="ET68" i="45"/>
  <c r="ES68" i="45"/>
  <c r="ER68" i="45"/>
  <c r="EQ68" i="45"/>
  <c r="EP68" i="45"/>
  <c r="EO68" i="45"/>
  <c r="EN68" i="45"/>
  <c r="EM68" i="45"/>
  <c r="EL68" i="45"/>
  <c r="EK68" i="45"/>
  <c r="EJ68" i="45"/>
  <c r="EI68" i="45"/>
  <c r="EH68" i="45"/>
  <c r="EG68" i="45"/>
  <c r="EF68" i="45"/>
  <c r="EE68" i="45"/>
  <c r="ED68" i="45"/>
  <c r="EC68" i="45"/>
  <c r="FA67" i="45"/>
  <c r="EZ67" i="45"/>
  <c r="EY67" i="45"/>
  <c r="EX67" i="45"/>
  <c r="EW67" i="45"/>
  <c r="EV67" i="45"/>
  <c r="EU67" i="45"/>
  <c r="ET67" i="45"/>
  <c r="ES67" i="45"/>
  <c r="ER67" i="45"/>
  <c r="EQ67" i="45"/>
  <c r="EP67" i="45"/>
  <c r="EO67" i="45"/>
  <c r="EN67" i="45"/>
  <c r="EM67" i="45"/>
  <c r="EL67" i="45"/>
  <c r="EK67" i="45"/>
  <c r="EJ67" i="45"/>
  <c r="EI67" i="45"/>
  <c r="EH67" i="45"/>
  <c r="EG67" i="45"/>
  <c r="EF67" i="45"/>
  <c r="EE67" i="45"/>
  <c r="ED67" i="45"/>
  <c r="EC67" i="45"/>
  <c r="FA66" i="45"/>
  <c r="EZ66" i="45"/>
  <c r="EY66" i="45"/>
  <c r="EX66" i="45"/>
  <c r="EW66" i="45"/>
  <c r="EV66" i="45"/>
  <c r="EU66" i="45"/>
  <c r="ET66" i="45"/>
  <c r="ES66" i="45"/>
  <c r="ER66" i="45"/>
  <c r="EQ66" i="45"/>
  <c r="EP66" i="45"/>
  <c r="EO66" i="45"/>
  <c r="EN66" i="45"/>
  <c r="EM66" i="45"/>
  <c r="EL66" i="45"/>
  <c r="EK66" i="45"/>
  <c r="EJ66" i="45"/>
  <c r="EI66" i="45"/>
  <c r="EH66" i="45"/>
  <c r="EG66" i="45"/>
  <c r="EF66" i="45"/>
  <c r="EE66" i="45"/>
  <c r="ED66" i="45"/>
  <c r="EC66" i="45"/>
  <c r="FA65" i="45"/>
  <c r="EZ65" i="45"/>
  <c r="EY65" i="45"/>
  <c r="EX65" i="45"/>
  <c r="EW65" i="45"/>
  <c r="EV65" i="45"/>
  <c r="EU65" i="45"/>
  <c r="ET65" i="45"/>
  <c r="ES65" i="45"/>
  <c r="ER65" i="45"/>
  <c r="EQ65" i="45"/>
  <c r="EP65" i="45"/>
  <c r="EO65" i="45"/>
  <c r="EN65" i="45"/>
  <c r="EM65" i="45"/>
  <c r="EL65" i="45"/>
  <c r="EK65" i="45"/>
  <c r="EJ65" i="45"/>
  <c r="EI65" i="45"/>
  <c r="EH65" i="45"/>
  <c r="EG65" i="45"/>
  <c r="EF65" i="45"/>
  <c r="EE65" i="45"/>
  <c r="ED65" i="45"/>
  <c r="EC65" i="45"/>
  <c r="FA64" i="45"/>
  <c r="EZ64" i="45"/>
  <c r="EY64" i="45"/>
  <c r="EX64" i="45"/>
  <c r="EW64" i="45"/>
  <c r="EV64" i="45"/>
  <c r="EU64" i="45"/>
  <c r="ET64" i="45"/>
  <c r="ES64" i="45"/>
  <c r="ER64" i="45"/>
  <c r="EQ64" i="45"/>
  <c r="EP64" i="45"/>
  <c r="EO64" i="45"/>
  <c r="EN64" i="45"/>
  <c r="EM64" i="45"/>
  <c r="EL64" i="45"/>
  <c r="EK64" i="45"/>
  <c r="EJ64" i="45"/>
  <c r="EI64" i="45"/>
  <c r="EH64" i="45"/>
  <c r="EG64" i="45"/>
  <c r="EF64" i="45"/>
  <c r="EE64" i="45"/>
  <c r="ED64" i="45"/>
  <c r="EC64" i="45"/>
  <c r="FA63" i="45"/>
  <c r="EZ63" i="45"/>
  <c r="EY63" i="45"/>
  <c r="EX63" i="45"/>
  <c r="EW63" i="45"/>
  <c r="EV63" i="45"/>
  <c r="EU63" i="45"/>
  <c r="ET63" i="45"/>
  <c r="ES63" i="45"/>
  <c r="ER63" i="45"/>
  <c r="EQ63" i="45"/>
  <c r="EP63" i="45"/>
  <c r="EO63" i="45"/>
  <c r="EN63" i="45"/>
  <c r="EM63" i="45"/>
  <c r="EL63" i="45"/>
  <c r="EK63" i="45"/>
  <c r="EJ63" i="45"/>
  <c r="EI63" i="45"/>
  <c r="EH63" i="45"/>
  <c r="EG63" i="45"/>
  <c r="EF63" i="45"/>
  <c r="EE63" i="45"/>
  <c r="ED63" i="45"/>
  <c r="EC63" i="45"/>
  <c r="FA62" i="45"/>
  <c r="EZ62" i="45"/>
  <c r="EY62" i="45"/>
  <c r="EX62" i="45"/>
  <c r="EW62" i="45"/>
  <c r="EV62" i="45"/>
  <c r="EU62" i="45"/>
  <c r="ET62" i="45"/>
  <c r="ES62" i="45"/>
  <c r="ER62" i="45"/>
  <c r="EQ62" i="45"/>
  <c r="EP62" i="45"/>
  <c r="EO62" i="45"/>
  <c r="EN62" i="45"/>
  <c r="EM62" i="45"/>
  <c r="EL62" i="45"/>
  <c r="EK62" i="45"/>
  <c r="EJ62" i="45"/>
  <c r="EI62" i="45"/>
  <c r="EH62" i="45"/>
  <c r="EG62" i="45"/>
  <c r="EF62" i="45"/>
  <c r="EE62" i="45"/>
  <c r="ED62" i="45"/>
  <c r="EC62" i="45"/>
  <c r="FA61" i="45"/>
  <c r="EZ61" i="45"/>
  <c r="EY61" i="45"/>
  <c r="EX61" i="45"/>
  <c r="EW61" i="45"/>
  <c r="EV61" i="45"/>
  <c r="EU61" i="45"/>
  <c r="ET61" i="45"/>
  <c r="ES61" i="45"/>
  <c r="ER61" i="45"/>
  <c r="EQ61" i="45"/>
  <c r="EP61" i="45"/>
  <c r="EO61" i="45"/>
  <c r="EN61" i="45"/>
  <c r="EM61" i="45"/>
  <c r="EL61" i="45"/>
  <c r="EK61" i="45"/>
  <c r="EJ61" i="45"/>
  <c r="EI61" i="45"/>
  <c r="EH61" i="45"/>
  <c r="EG61" i="45"/>
  <c r="EF61" i="45"/>
  <c r="EE61" i="45"/>
  <c r="ED61" i="45"/>
  <c r="EC61" i="45"/>
  <c r="FA60" i="45"/>
  <c r="EZ60" i="45"/>
  <c r="EY60" i="45"/>
  <c r="EX60" i="45"/>
  <c r="EW60" i="45"/>
  <c r="EV60" i="45"/>
  <c r="EU60" i="45"/>
  <c r="ET60" i="45"/>
  <c r="ES60" i="45"/>
  <c r="ER60" i="45"/>
  <c r="EQ60" i="45"/>
  <c r="EP60" i="45"/>
  <c r="EO60" i="45"/>
  <c r="EN60" i="45"/>
  <c r="EM60" i="45"/>
  <c r="EL60" i="45"/>
  <c r="EK60" i="45"/>
  <c r="EJ60" i="45"/>
  <c r="EI60" i="45"/>
  <c r="EH60" i="45"/>
  <c r="EG60" i="45"/>
  <c r="EF60" i="45"/>
  <c r="EE60" i="45"/>
  <c r="ED60" i="45"/>
  <c r="EC60" i="45"/>
  <c r="FA59" i="45"/>
  <c r="EZ59" i="45"/>
  <c r="EY59" i="45"/>
  <c r="EX59" i="45"/>
  <c r="EW59" i="45"/>
  <c r="EV59" i="45"/>
  <c r="EU59" i="45"/>
  <c r="ET59" i="45"/>
  <c r="ES59" i="45"/>
  <c r="ER59" i="45"/>
  <c r="EQ59" i="45"/>
  <c r="EP59" i="45"/>
  <c r="EO59" i="45"/>
  <c r="EN59" i="45"/>
  <c r="EM59" i="45"/>
  <c r="EL59" i="45"/>
  <c r="EK59" i="45"/>
  <c r="EJ59" i="45"/>
  <c r="EI59" i="45"/>
  <c r="EH59" i="45"/>
  <c r="EG59" i="45"/>
  <c r="EF59" i="45"/>
  <c r="EE59" i="45"/>
  <c r="ED59" i="45"/>
  <c r="EC59" i="45"/>
  <c r="FA58" i="45"/>
  <c r="EZ58" i="45"/>
  <c r="EY58" i="45"/>
  <c r="EX58" i="45"/>
  <c r="EW58" i="45"/>
  <c r="EV58" i="45"/>
  <c r="EU58" i="45"/>
  <c r="ET58" i="45"/>
  <c r="ES58" i="45"/>
  <c r="ER58" i="45"/>
  <c r="EQ58" i="45"/>
  <c r="EP58" i="45"/>
  <c r="EO58" i="45"/>
  <c r="EN58" i="45"/>
  <c r="EM58" i="45"/>
  <c r="EL58" i="45"/>
  <c r="EK58" i="45"/>
  <c r="EJ58" i="45"/>
  <c r="EI58" i="45"/>
  <c r="EH58" i="45"/>
  <c r="EG58" i="45"/>
  <c r="EF58" i="45"/>
  <c r="EE58" i="45"/>
  <c r="ED58" i="45"/>
  <c r="EC58" i="45"/>
  <c r="FA57" i="45"/>
  <c r="EZ57" i="45"/>
  <c r="EY57" i="45"/>
  <c r="EX57" i="45"/>
  <c r="EW57" i="45"/>
  <c r="EV57" i="45"/>
  <c r="EU57" i="45"/>
  <c r="ET57" i="45"/>
  <c r="ES57" i="45"/>
  <c r="ER57" i="45"/>
  <c r="EQ57" i="45"/>
  <c r="EP57" i="45"/>
  <c r="EO57" i="45"/>
  <c r="EN57" i="45"/>
  <c r="EM57" i="45"/>
  <c r="EL57" i="45"/>
  <c r="EK57" i="45"/>
  <c r="EJ57" i="45"/>
  <c r="EI57" i="45"/>
  <c r="EH57" i="45"/>
  <c r="EG57" i="45"/>
  <c r="EF57" i="45"/>
  <c r="EE57" i="45"/>
  <c r="ED57" i="45"/>
  <c r="EC57" i="45"/>
  <c r="FA56" i="45"/>
  <c r="EZ56" i="45"/>
  <c r="EY56" i="45"/>
  <c r="EX56" i="45"/>
  <c r="EW56" i="45"/>
  <c r="EV56" i="45"/>
  <c r="EU56" i="45"/>
  <c r="ET56" i="45"/>
  <c r="ES56" i="45"/>
  <c r="ER56" i="45"/>
  <c r="EQ56" i="45"/>
  <c r="EP56" i="45"/>
  <c r="EO56" i="45"/>
  <c r="EN56" i="45"/>
  <c r="EM56" i="45"/>
  <c r="EL56" i="45"/>
  <c r="EK56" i="45"/>
  <c r="EJ56" i="45"/>
  <c r="EI56" i="45"/>
  <c r="EH56" i="45"/>
  <c r="EG56" i="45"/>
  <c r="EF56" i="45"/>
  <c r="EE56" i="45"/>
  <c r="ED56" i="45"/>
  <c r="EC56" i="45"/>
  <c r="FA55" i="45"/>
  <c r="EZ55" i="45"/>
  <c r="EY55" i="45"/>
  <c r="EX55" i="45"/>
  <c r="EW55" i="45"/>
  <c r="EV55" i="45"/>
  <c r="EU55" i="45"/>
  <c r="ET55" i="45"/>
  <c r="ES55" i="45"/>
  <c r="ER55" i="45"/>
  <c r="EQ55" i="45"/>
  <c r="EP55" i="45"/>
  <c r="EO55" i="45"/>
  <c r="EN55" i="45"/>
  <c r="EM55" i="45"/>
  <c r="EL55" i="45"/>
  <c r="EK55" i="45"/>
  <c r="EJ55" i="45"/>
  <c r="EI55" i="45"/>
  <c r="EH55" i="45"/>
  <c r="EG55" i="45"/>
  <c r="EF55" i="45"/>
  <c r="EE55" i="45"/>
  <c r="ED55" i="45"/>
  <c r="EC55" i="45"/>
  <c r="FA54" i="45"/>
  <c r="EZ54" i="45"/>
  <c r="EY54" i="45"/>
  <c r="EX54" i="45"/>
  <c r="EW54" i="45"/>
  <c r="EV54" i="45"/>
  <c r="EU54" i="45"/>
  <c r="ET54" i="45"/>
  <c r="ES54" i="45"/>
  <c r="ER54" i="45"/>
  <c r="EQ54" i="45"/>
  <c r="EP54" i="45"/>
  <c r="EO54" i="45"/>
  <c r="EN54" i="45"/>
  <c r="EM54" i="45"/>
  <c r="EL54" i="45"/>
  <c r="EK54" i="45"/>
  <c r="EJ54" i="45"/>
  <c r="EI54" i="45"/>
  <c r="EH54" i="45"/>
  <c r="EG54" i="45"/>
  <c r="EF54" i="45"/>
  <c r="EE54" i="45"/>
  <c r="ED54" i="45"/>
  <c r="EC54" i="45"/>
  <c r="FA53" i="45"/>
  <c r="EZ53" i="45"/>
  <c r="EY53" i="45"/>
  <c r="EX53" i="45"/>
  <c r="EW53" i="45"/>
  <c r="EV53" i="45"/>
  <c r="EU53" i="45"/>
  <c r="ET53" i="45"/>
  <c r="ES53" i="45"/>
  <c r="ER53" i="45"/>
  <c r="EQ53" i="45"/>
  <c r="EP53" i="45"/>
  <c r="EO53" i="45"/>
  <c r="EN53" i="45"/>
  <c r="EM53" i="45"/>
  <c r="EL53" i="45"/>
  <c r="EK53" i="45"/>
  <c r="EJ53" i="45"/>
  <c r="EI53" i="45"/>
  <c r="EH53" i="45"/>
  <c r="EG53" i="45"/>
  <c r="EF53" i="45"/>
  <c r="EE53" i="45"/>
  <c r="ED53" i="45"/>
  <c r="EC53" i="45"/>
  <c r="FA52" i="45"/>
  <c r="EZ52" i="45"/>
  <c r="EY52" i="45"/>
  <c r="EX52" i="45"/>
  <c r="EW52" i="45"/>
  <c r="EV52" i="45"/>
  <c r="EU52" i="45"/>
  <c r="ET52" i="45"/>
  <c r="ES52" i="45"/>
  <c r="ER52" i="45"/>
  <c r="EQ52" i="45"/>
  <c r="EP52" i="45"/>
  <c r="EO52" i="45"/>
  <c r="EN52" i="45"/>
  <c r="EM52" i="45"/>
  <c r="EL52" i="45"/>
  <c r="EK52" i="45"/>
  <c r="EJ52" i="45"/>
  <c r="EI52" i="45"/>
  <c r="EH52" i="45"/>
  <c r="EG52" i="45"/>
  <c r="EF52" i="45"/>
  <c r="EE52" i="45"/>
  <c r="ED52" i="45"/>
  <c r="EC52" i="45"/>
  <c r="FA51" i="45"/>
  <c r="EZ51" i="45"/>
  <c r="EY51" i="45"/>
  <c r="EX51" i="45"/>
  <c r="EW51" i="45"/>
  <c r="EV51" i="45"/>
  <c r="EU51" i="45"/>
  <c r="ET51" i="45"/>
  <c r="ES51" i="45"/>
  <c r="ER51" i="45"/>
  <c r="EQ51" i="45"/>
  <c r="EP51" i="45"/>
  <c r="EO51" i="45"/>
  <c r="EN51" i="45"/>
  <c r="EM51" i="45"/>
  <c r="EL51" i="45"/>
  <c r="EK51" i="45"/>
  <c r="EJ51" i="45"/>
  <c r="EI51" i="45"/>
  <c r="EH51" i="45"/>
  <c r="EG51" i="45"/>
  <c r="EF51" i="45"/>
  <c r="EE51" i="45"/>
  <c r="ED51" i="45"/>
  <c r="EC51" i="45"/>
  <c r="FA50" i="45"/>
  <c r="EZ50" i="45"/>
  <c r="EY50" i="45"/>
  <c r="EX50" i="45"/>
  <c r="EW50" i="45"/>
  <c r="EV50" i="45"/>
  <c r="EU50" i="45"/>
  <c r="ET50" i="45"/>
  <c r="ES50" i="45"/>
  <c r="ER50" i="45"/>
  <c r="EQ50" i="45"/>
  <c r="EP50" i="45"/>
  <c r="EO50" i="45"/>
  <c r="EN50" i="45"/>
  <c r="EM50" i="45"/>
  <c r="EL50" i="45"/>
  <c r="EK50" i="45"/>
  <c r="EJ50" i="45"/>
  <c r="EI50" i="45"/>
  <c r="EH50" i="45"/>
  <c r="EG50" i="45"/>
  <c r="EF50" i="45"/>
  <c r="EE50" i="45"/>
  <c r="ED50" i="45"/>
  <c r="EC50" i="45"/>
  <c r="FA49" i="45"/>
  <c r="EZ49" i="45"/>
  <c r="EY49" i="45"/>
  <c r="EX49" i="45"/>
  <c r="EW49" i="45"/>
  <c r="EV49" i="45"/>
  <c r="EU49" i="45"/>
  <c r="ET49" i="45"/>
  <c r="ES49" i="45"/>
  <c r="ER49" i="45"/>
  <c r="EQ49" i="45"/>
  <c r="EP49" i="45"/>
  <c r="EO49" i="45"/>
  <c r="EN49" i="45"/>
  <c r="EM49" i="45"/>
  <c r="EL49" i="45"/>
  <c r="EK49" i="45"/>
  <c r="EJ49" i="45"/>
  <c r="EI49" i="45"/>
  <c r="EH49" i="45"/>
  <c r="EG49" i="45"/>
  <c r="EF49" i="45"/>
  <c r="EE49" i="45"/>
  <c r="ED49" i="45"/>
  <c r="EC49" i="45"/>
  <c r="FA48" i="45"/>
  <c r="EZ48" i="45"/>
  <c r="EY48" i="45"/>
  <c r="EX48" i="45"/>
  <c r="EW48" i="45"/>
  <c r="EV48" i="45"/>
  <c r="EU48" i="45"/>
  <c r="ET48" i="45"/>
  <c r="ES48" i="45"/>
  <c r="ER48" i="45"/>
  <c r="EQ48" i="45"/>
  <c r="EP48" i="45"/>
  <c r="EO48" i="45"/>
  <c r="EN48" i="45"/>
  <c r="EM48" i="45"/>
  <c r="EL48" i="45"/>
  <c r="EK48" i="45"/>
  <c r="EJ48" i="45"/>
  <c r="EI48" i="45"/>
  <c r="EH48" i="45"/>
  <c r="EG48" i="45"/>
  <c r="EF48" i="45"/>
  <c r="EE48" i="45"/>
  <c r="ED48" i="45"/>
  <c r="EC48" i="45"/>
  <c r="FA47" i="45"/>
  <c r="EZ47" i="45"/>
  <c r="EY47" i="45"/>
  <c r="EX47" i="45"/>
  <c r="EW47" i="45"/>
  <c r="EV47" i="45"/>
  <c r="EU47" i="45"/>
  <c r="ET47" i="45"/>
  <c r="ES47" i="45"/>
  <c r="ER47" i="45"/>
  <c r="EQ47" i="45"/>
  <c r="EP47" i="45"/>
  <c r="EO47" i="45"/>
  <c r="EN47" i="45"/>
  <c r="EM47" i="45"/>
  <c r="EL47" i="45"/>
  <c r="EK47" i="45"/>
  <c r="EJ47" i="45"/>
  <c r="EI47" i="45"/>
  <c r="EH47" i="45"/>
  <c r="EG47" i="45"/>
  <c r="EF47" i="45"/>
  <c r="EE47" i="45"/>
  <c r="ED47" i="45"/>
  <c r="EC47" i="45"/>
  <c r="FA46" i="45"/>
  <c r="EZ46" i="45"/>
  <c r="EY46" i="45"/>
  <c r="EX46" i="45"/>
  <c r="EW46" i="45"/>
  <c r="EV46" i="45"/>
  <c r="EU46" i="45"/>
  <c r="ET46" i="45"/>
  <c r="ES46" i="45"/>
  <c r="ER46" i="45"/>
  <c r="EQ46" i="45"/>
  <c r="EP46" i="45"/>
  <c r="EO46" i="45"/>
  <c r="EN46" i="45"/>
  <c r="EM46" i="45"/>
  <c r="EL46" i="45"/>
  <c r="EK46" i="45"/>
  <c r="EJ46" i="45"/>
  <c r="EI46" i="45"/>
  <c r="EH46" i="45"/>
  <c r="EG46" i="45"/>
  <c r="EF46" i="45"/>
  <c r="EE46" i="45"/>
  <c r="ED46" i="45"/>
  <c r="EC46" i="45"/>
  <c r="FA45" i="45"/>
  <c r="EZ45" i="45"/>
  <c r="EY45" i="45"/>
  <c r="EX45" i="45"/>
  <c r="EW45" i="45"/>
  <c r="EV45" i="45"/>
  <c r="EU45" i="45"/>
  <c r="ET45" i="45"/>
  <c r="ES45" i="45"/>
  <c r="ER45" i="45"/>
  <c r="EQ45" i="45"/>
  <c r="EP45" i="45"/>
  <c r="EO45" i="45"/>
  <c r="EN45" i="45"/>
  <c r="EM45" i="45"/>
  <c r="EL45" i="45"/>
  <c r="EK45" i="45"/>
  <c r="EJ45" i="45"/>
  <c r="EI45" i="45"/>
  <c r="EH45" i="45"/>
  <c r="EG45" i="45"/>
  <c r="EF45" i="45"/>
  <c r="EE45" i="45"/>
  <c r="ED45" i="45"/>
  <c r="EC45" i="45"/>
  <c r="FA44" i="45"/>
  <c r="EZ44" i="45"/>
  <c r="EY44" i="45"/>
  <c r="EX44" i="45"/>
  <c r="EW44" i="45"/>
  <c r="EV44" i="45"/>
  <c r="EU44" i="45"/>
  <c r="ET44" i="45"/>
  <c r="ES44" i="45"/>
  <c r="ER44" i="45"/>
  <c r="EQ44" i="45"/>
  <c r="EP44" i="45"/>
  <c r="EO44" i="45"/>
  <c r="EN44" i="45"/>
  <c r="EM44" i="45"/>
  <c r="EL44" i="45"/>
  <c r="EK44" i="45"/>
  <c r="EJ44" i="45"/>
  <c r="EI44" i="45"/>
  <c r="EH44" i="45"/>
  <c r="EG44" i="45"/>
  <c r="EF44" i="45"/>
  <c r="EE44" i="45"/>
  <c r="ED44" i="45"/>
  <c r="EC44" i="45"/>
  <c r="FA43" i="45"/>
  <c r="EZ43" i="45"/>
  <c r="EY43" i="45"/>
  <c r="EX43" i="45"/>
  <c r="EW43" i="45"/>
  <c r="EV43" i="45"/>
  <c r="EU43" i="45"/>
  <c r="ET43" i="45"/>
  <c r="ES43" i="45"/>
  <c r="ER43" i="45"/>
  <c r="EQ43" i="45"/>
  <c r="EP43" i="45"/>
  <c r="EO43" i="45"/>
  <c r="EN43" i="45"/>
  <c r="EM43" i="45"/>
  <c r="EL43" i="45"/>
  <c r="EK43" i="45"/>
  <c r="EJ43" i="45"/>
  <c r="EI43" i="45"/>
  <c r="EH43" i="45"/>
  <c r="EG43" i="45"/>
  <c r="EF43" i="45"/>
  <c r="EE43" i="45"/>
  <c r="ED43" i="45"/>
  <c r="EC43" i="45"/>
  <c r="FA42" i="45"/>
  <c r="EZ42" i="45"/>
  <c r="EY42" i="45"/>
  <c r="EX42" i="45"/>
  <c r="EW42" i="45"/>
  <c r="EV42" i="45"/>
  <c r="EU42" i="45"/>
  <c r="ET42" i="45"/>
  <c r="ES42" i="45"/>
  <c r="ER42" i="45"/>
  <c r="EQ42" i="45"/>
  <c r="EP42" i="45"/>
  <c r="EO42" i="45"/>
  <c r="EN42" i="45"/>
  <c r="EM42" i="45"/>
  <c r="EL42" i="45"/>
  <c r="EK42" i="45"/>
  <c r="EJ42" i="45"/>
  <c r="EI42" i="45"/>
  <c r="EH42" i="45"/>
  <c r="EG42" i="45"/>
  <c r="EF42" i="45"/>
  <c r="EE42" i="45"/>
  <c r="ED42" i="45"/>
  <c r="EC42" i="45"/>
  <c r="FA41" i="45"/>
  <c r="EZ41" i="45"/>
  <c r="EY41" i="45"/>
  <c r="EX41" i="45"/>
  <c r="EW41" i="45"/>
  <c r="EV41" i="45"/>
  <c r="EU41" i="45"/>
  <c r="ET41" i="45"/>
  <c r="ES41" i="45"/>
  <c r="ER41" i="45"/>
  <c r="EQ41" i="45"/>
  <c r="EP41" i="45"/>
  <c r="EO41" i="45"/>
  <c r="EN41" i="45"/>
  <c r="EM41" i="45"/>
  <c r="EL41" i="45"/>
  <c r="EK41" i="45"/>
  <c r="EJ41" i="45"/>
  <c r="EI41" i="45"/>
  <c r="EH41" i="45"/>
  <c r="EG41" i="45"/>
  <c r="EF41" i="45"/>
  <c r="EE41" i="45"/>
  <c r="ED41" i="45"/>
  <c r="EC41" i="45"/>
  <c r="FA40" i="45"/>
  <c r="EZ40" i="45"/>
  <c r="EY40" i="45"/>
  <c r="EX40" i="45"/>
  <c r="EW40" i="45"/>
  <c r="EV40" i="45"/>
  <c r="EU40" i="45"/>
  <c r="ET40" i="45"/>
  <c r="ES40" i="45"/>
  <c r="ER40" i="45"/>
  <c r="EQ40" i="45"/>
  <c r="EP40" i="45"/>
  <c r="EO40" i="45"/>
  <c r="EN40" i="45"/>
  <c r="EM40" i="45"/>
  <c r="EL40" i="45"/>
  <c r="EK40" i="45"/>
  <c r="EJ40" i="45"/>
  <c r="EI40" i="45"/>
  <c r="EH40" i="45"/>
  <c r="EG40" i="45"/>
  <c r="EF40" i="45"/>
  <c r="EE40" i="45"/>
  <c r="ED40" i="45"/>
  <c r="EC40" i="45"/>
  <c r="FA39" i="45"/>
  <c r="EZ39" i="45"/>
  <c r="EY39" i="45"/>
  <c r="EX39" i="45"/>
  <c r="EW39" i="45"/>
  <c r="EV39" i="45"/>
  <c r="EU39" i="45"/>
  <c r="ET39" i="45"/>
  <c r="ES39" i="45"/>
  <c r="ER39" i="45"/>
  <c r="EQ39" i="45"/>
  <c r="EP39" i="45"/>
  <c r="EO39" i="45"/>
  <c r="EN39" i="45"/>
  <c r="EM39" i="45"/>
  <c r="EL39" i="45"/>
  <c r="EK39" i="45"/>
  <c r="EJ39" i="45"/>
  <c r="EI39" i="45"/>
  <c r="EH39" i="45"/>
  <c r="EG39" i="45"/>
  <c r="EF39" i="45"/>
  <c r="EE39" i="45"/>
  <c r="ED39" i="45"/>
  <c r="EC39" i="45"/>
  <c r="FA38" i="45"/>
  <c r="EZ38" i="45"/>
  <c r="EY38" i="45"/>
  <c r="EX38" i="45"/>
  <c r="EW38" i="45"/>
  <c r="EV38" i="45"/>
  <c r="EU38" i="45"/>
  <c r="ET38" i="45"/>
  <c r="ES38" i="45"/>
  <c r="ER38" i="45"/>
  <c r="EQ38" i="45"/>
  <c r="EP38" i="45"/>
  <c r="EO38" i="45"/>
  <c r="EN38" i="45"/>
  <c r="EM38" i="45"/>
  <c r="EL38" i="45"/>
  <c r="EK38" i="45"/>
  <c r="EJ38" i="45"/>
  <c r="EI38" i="45"/>
  <c r="EH38" i="45"/>
  <c r="EG38" i="45"/>
  <c r="EF38" i="45"/>
  <c r="EE38" i="45"/>
  <c r="ED38" i="45"/>
  <c r="EC38" i="45"/>
  <c r="FA37" i="45"/>
  <c r="EZ37" i="45"/>
  <c r="EY37" i="45"/>
  <c r="EX37" i="45"/>
  <c r="EW37" i="45"/>
  <c r="EV37" i="45"/>
  <c r="EU37" i="45"/>
  <c r="ET37" i="45"/>
  <c r="ES37" i="45"/>
  <c r="ER37" i="45"/>
  <c r="EQ37" i="45"/>
  <c r="EP37" i="45"/>
  <c r="EO37" i="45"/>
  <c r="EN37" i="45"/>
  <c r="EM37" i="45"/>
  <c r="EL37" i="45"/>
  <c r="EK37" i="45"/>
  <c r="EJ37" i="45"/>
  <c r="EI37" i="45"/>
  <c r="EH37" i="45"/>
  <c r="EG37" i="45"/>
  <c r="EF37" i="45"/>
  <c r="EE37" i="45"/>
  <c r="ED37" i="45"/>
  <c r="EC37" i="45"/>
  <c r="FA36" i="45"/>
  <c r="EZ36" i="45"/>
  <c r="EY36" i="45"/>
  <c r="EX36" i="45"/>
  <c r="EW36" i="45"/>
  <c r="EV36" i="45"/>
  <c r="EU36" i="45"/>
  <c r="ET36" i="45"/>
  <c r="ES36" i="45"/>
  <c r="ER36" i="45"/>
  <c r="EQ36" i="45"/>
  <c r="EP36" i="45"/>
  <c r="EO36" i="45"/>
  <c r="EN36" i="45"/>
  <c r="EM36" i="45"/>
  <c r="EL36" i="45"/>
  <c r="EK36" i="45"/>
  <c r="EJ36" i="45"/>
  <c r="EI36" i="45"/>
  <c r="EH36" i="45"/>
  <c r="EG36" i="45"/>
  <c r="EF36" i="45"/>
  <c r="EE36" i="45"/>
  <c r="ED36" i="45"/>
  <c r="EC36" i="45"/>
  <c r="FA35" i="45"/>
  <c r="EZ35" i="45"/>
  <c r="EY35" i="45"/>
  <c r="EX35" i="45"/>
  <c r="EW35" i="45"/>
  <c r="EV35" i="45"/>
  <c r="EU35" i="45"/>
  <c r="ET35" i="45"/>
  <c r="ES35" i="45"/>
  <c r="ER35" i="45"/>
  <c r="EQ35" i="45"/>
  <c r="EP35" i="45"/>
  <c r="EO35" i="45"/>
  <c r="EN35" i="45"/>
  <c r="EM35" i="45"/>
  <c r="EL35" i="45"/>
  <c r="EK35" i="45"/>
  <c r="EJ35" i="45"/>
  <c r="EI35" i="45"/>
  <c r="EH35" i="45"/>
  <c r="EG35" i="45"/>
  <c r="EF35" i="45"/>
  <c r="EE35" i="45"/>
  <c r="ED35" i="45"/>
  <c r="EC35" i="45"/>
  <c r="FA34" i="45"/>
  <c r="EZ34" i="45"/>
  <c r="EY34" i="45"/>
  <c r="EX34" i="45"/>
  <c r="EW34" i="45"/>
  <c r="EV34" i="45"/>
  <c r="EU34" i="45"/>
  <c r="ET34" i="45"/>
  <c r="ES34" i="45"/>
  <c r="ER34" i="45"/>
  <c r="EQ34" i="45"/>
  <c r="EP34" i="45"/>
  <c r="EO34" i="45"/>
  <c r="EN34" i="45"/>
  <c r="EM34" i="45"/>
  <c r="EL34" i="45"/>
  <c r="EK34" i="45"/>
  <c r="EJ34" i="45"/>
  <c r="EI34" i="45"/>
  <c r="EH34" i="45"/>
  <c r="EG34" i="45"/>
  <c r="EF34" i="45"/>
  <c r="EE34" i="45"/>
  <c r="ED34" i="45"/>
  <c r="EC34" i="45"/>
  <c r="FA33" i="45"/>
  <c r="EZ33" i="45"/>
  <c r="EY33" i="45"/>
  <c r="EX33" i="45"/>
  <c r="EW33" i="45"/>
  <c r="EV33" i="45"/>
  <c r="EU33" i="45"/>
  <c r="ET33" i="45"/>
  <c r="ES33" i="45"/>
  <c r="ER33" i="45"/>
  <c r="EQ33" i="45"/>
  <c r="EP33" i="45"/>
  <c r="EO33" i="45"/>
  <c r="EN33" i="45"/>
  <c r="EM33" i="45"/>
  <c r="EL33" i="45"/>
  <c r="EK33" i="45"/>
  <c r="EJ33" i="45"/>
  <c r="EI33" i="45"/>
  <c r="EH33" i="45"/>
  <c r="EG33" i="45"/>
  <c r="EF33" i="45"/>
  <c r="EE33" i="45"/>
  <c r="ED33" i="45"/>
  <c r="EC33" i="45"/>
  <c r="FA32" i="45"/>
  <c r="EZ32" i="45"/>
  <c r="EY32" i="45"/>
  <c r="EX32" i="45"/>
  <c r="EW32" i="45"/>
  <c r="EV32" i="45"/>
  <c r="EU32" i="45"/>
  <c r="ET32" i="45"/>
  <c r="ES32" i="45"/>
  <c r="ER32" i="45"/>
  <c r="EQ32" i="45"/>
  <c r="EP32" i="45"/>
  <c r="EO32" i="45"/>
  <c r="EN32" i="45"/>
  <c r="EM32" i="45"/>
  <c r="EL32" i="45"/>
  <c r="EK32" i="45"/>
  <c r="EJ32" i="45"/>
  <c r="EI32" i="45"/>
  <c r="EH32" i="45"/>
  <c r="EG32" i="45"/>
  <c r="EF32" i="45"/>
  <c r="EE32" i="45"/>
  <c r="ED32" i="45"/>
  <c r="EC32" i="45"/>
  <c r="FA31" i="45"/>
  <c r="EZ31" i="45"/>
  <c r="EY31" i="45"/>
  <c r="EX31" i="45"/>
  <c r="EW31" i="45"/>
  <c r="EV31" i="45"/>
  <c r="EU31" i="45"/>
  <c r="ET31" i="45"/>
  <c r="ES31" i="45"/>
  <c r="ER31" i="45"/>
  <c r="EQ31" i="45"/>
  <c r="EP31" i="45"/>
  <c r="EO31" i="45"/>
  <c r="EN31" i="45"/>
  <c r="EM31" i="45"/>
  <c r="EL31" i="45"/>
  <c r="EK31" i="45"/>
  <c r="EJ31" i="45"/>
  <c r="EI31" i="45"/>
  <c r="EH31" i="45"/>
  <c r="EG31" i="45"/>
  <c r="EF31" i="45"/>
  <c r="EE31" i="45"/>
  <c r="ED31" i="45"/>
  <c r="EC31" i="45"/>
  <c r="FA30" i="45"/>
  <c r="EZ30" i="45"/>
  <c r="EY30" i="45"/>
  <c r="EX30" i="45"/>
  <c r="EW30" i="45"/>
  <c r="EV30" i="45"/>
  <c r="EU30" i="45"/>
  <c r="ET30" i="45"/>
  <c r="ES30" i="45"/>
  <c r="ER30" i="45"/>
  <c r="EQ30" i="45"/>
  <c r="EP30" i="45"/>
  <c r="EO30" i="45"/>
  <c r="EN30" i="45"/>
  <c r="EM30" i="45"/>
  <c r="EL30" i="45"/>
  <c r="EK30" i="45"/>
  <c r="EJ30" i="45"/>
  <c r="EI30" i="45"/>
  <c r="EH30" i="45"/>
  <c r="EG30" i="45"/>
  <c r="EF30" i="45"/>
  <c r="EE30" i="45"/>
  <c r="ED30" i="45"/>
  <c r="EC30" i="45"/>
  <c r="FA29" i="45"/>
  <c r="EZ29" i="45"/>
  <c r="EY29" i="45"/>
  <c r="EX29" i="45"/>
  <c r="EW29" i="45"/>
  <c r="EV29" i="45"/>
  <c r="EU29" i="45"/>
  <c r="ET29" i="45"/>
  <c r="ES29" i="45"/>
  <c r="ER29" i="45"/>
  <c r="EQ29" i="45"/>
  <c r="EP29" i="45"/>
  <c r="EO29" i="45"/>
  <c r="EN29" i="45"/>
  <c r="EM29" i="45"/>
  <c r="EL29" i="45"/>
  <c r="EK29" i="45"/>
  <c r="EJ29" i="45"/>
  <c r="EI29" i="45"/>
  <c r="EH29" i="45"/>
  <c r="EG29" i="45"/>
  <c r="EF29" i="45"/>
  <c r="EE29" i="45"/>
  <c r="ED29" i="45"/>
  <c r="EC29" i="45"/>
  <c r="FA28" i="45"/>
  <c r="EZ28" i="45"/>
  <c r="EY28" i="45"/>
  <c r="EX28" i="45"/>
  <c r="EW28" i="45"/>
  <c r="EV28" i="45"/>
  <c r="EU28" i="45"/>
  <c r="ET28" i="45"/>
  <c r="ES28" i="45"/>
  <c r="ER28" i="45"/>
  <c r="EQ28" i="45"/>
  <c r="EP28" i="45"/>
  <c r="EO28" i="45"/>
  <c r="EN28" i="45"/>
  <c r="EM28" i="45"/>
  <c r="EL28" i="45"/>
  <c r="EK28" i="45"/>
  <c r="EJ28" i="45"/>
  <c r="EI28" i="45"/>
  <c r="EH28" i="45"/>
  <c r="EG28" i="45"/>
  <c r="EF28" i="45"/>
  <c r="EE28" i="45"/>
  <c r="ED28" i="45"/>
  <c r="EC28" i="45"/>
  <c r="FA27" i="45"/>
  <c r="EZ27" i="45"/>
  <c r="EY27" i="45"/>
  <c r="EX27" i="45"/>
  <c r="EW27" i="45"/>
  <c r="EV27" i="45"/>
  <c r="EU27" i="45"/>
  <c r="ET27" i="45"/>
  <c r="ES27" i="45"/>
  <c r="ER27" i="45"/>
  <c r="EQ27" i="45"/>
  <c r="EP27" i="45"/>
  <c r="EO27" i="45"/>
  <c r="EN27" i="45"/>
  <c r="EM27" i="45"/>
  <c r="EL27" i="45"/>
  <c r="EK27" i="45"/>
  <c r="EJ27" i="45"/>
  <c r="EI27" i="45"/>
  <c r="EH27" i="45"/>
  <c r="EG27" i="45"/>
  <c r="EF27" i="45"/>
  <c r="EE27" i="45"/>
  <c r="ED27" i="45"/>
  <c r="EC27" i="45"/>
  <c r="FA26" i="45"/>
  <c r="EZ26" i="45"/>
  <c r="EY26" i="45"/>
  <c r="EX26" i="45"/>
  <c r="EW26" i="45"/>
  <c r="EV26" i="45"/>
  <c r="EU26" i="45"/>
  <c r="ET26" i="45"/>
  <c r="ES26" i="45"/>
  <c r="ER26" i="45"/>
  <c r="EQ26" i="45"/>
  <c r="EP26" i="45"/>
  <c r="EO26" i="45"/>
  <c r="EN26" i="45"/>
  <c r="EM26" i="45"/>
  <c r="EL26" i="45"/>
  <c r="EK26" i="45"/>
  <c r="EJ26" i="45"/>
  <c r="EI26" i="45"/>
  <c r="EH26" i="45"/>
  <c r="EG26" i="45"/>
  <c r="EF26" i="45"/>
  <c r="EE26" i="45"/>
  <c r="ED26" i="45"/>
  <c r="EC26" i="45"/>
  <c r="FA25" i="45"/>
  <c r="EZ25" i="45"/>
  <c r="EY25" i="45"/>
  <c r="EX25" i="45"/>
  <c r="EW25" i="45"/>
  <c r="EV25" i="45"/>
  <c r="EU25" i="45"/>
  <c r="ET25" i="45"/>
  <c r="ES25" i="45"/>
  <c r="ER25" i="45"/>
  <c r="EQ25" i="45"/>
  <c r="EP25" i="45"/>
  <c r="EO25" i="45"/>
  <c r="EN25" i="45"/>
  <c r="EM25" i="45"/>
  <c r="EL25" i="45"/>
  <c r="EK25" i="45"/>
  <c r="EJ25" i="45"/>
  <c r="EI25" i="45"/>
  <c r="EH25" i="45"/>
  <c r="EG25" i="45"/>
  <c r="EF25" i="45"/>
  <c r="EE25" i="45"/>
  <c r="ED25" i="45"/>
  <c r="EC25" i="45"/>
  <c r="FA24" i="45"/>
  <c r="EZ24" i="45"/>
  <c r="EY24" i="45"/>
  <c r="EX24" i="45"/>
  <c r="EW24" i="45"/>
  <c r="EV24" i="45"/>
  <c r="EU24" i="45"/>
  <c r="ET24" i="45"/>
  <c r="ES24" i="45"/>
  <c r="ER24" i="45"/>
  <c r="EQ24" i="45"/>
  <c r="EP24" i="45"/>
  <c r="EO24" i="45"/>
  <c r="EN24" i="45"/>
  <c r="EM24" i="45"/>
  <c r="EL24" i="45"/>
  <c r="EK24" i="45"/>
  <c r="EJ24" i="45"/>
  <c r="EI24" i="45"/>
  <c r="EH24" i="45"/>
  <c r="EG24" i="45"/>
  <c r="EF24" i="45"/>
  <c r="EE24" i="45"/>
  <c r="ED24" i="45"/>
  <c r="EC24" i="45"/>
  <c r="FA23" i="45"/>
  <c r="EZ23" i="45"/>
  <c r="EY23" i="45"/>
  <c r="EX23" i="45"/>
  <c r="EW23" i="45"/>
  <c r="EV23" i="45"/>
  <c r="EU23" i="45"/>
  <c r="ET23" i="45"/>
  <c r="ES23" i="45"/>
  <c r="ER23" i="45"/>
  <c r="EQ23" i="45"/>
  <c r="EP23" i="45"/>
  <c r="EO23" i="45"/>
  <c r="EN23" i="45"/>
  <c r="EM23" i="45"/>
  <c r="EL23" i="45"/>
  <c r="EK23" i="45"/>
  <c r="EJ23" i="45"/>
  <c r="EI23" i="45"/>
  <c r="EH23" i="45"/>
  <c r="EG23" i="45"/>
  <c r="EF23" i="45"/>
  <c r="EE23" i="45"/>
  <c r="ED23" i="45"/>
  <c r="EC23" i="45"/>
  <c r="FA22" i="45"/>
  <c r="EZ22" i="45"/>
  <c r="EY22" i="45"/>
  <c r="EX22" i="45"/>
  <c r="EW22" i="45"/>
  <c r="EV22" i="45"/>
  <c r="EU22" i="45"/>
  <c r="ET22" i="45"/>
  <c r="ES22" i="45"/>
  <c r="ER22" i="45"/>
  <c r="EQ22" i="45"/>
  <c r="EP22" i="45"/>
  <c r="EO22" i="45"/>
  <c r="EN22" i="45"/>
  <c r="EM22" i="45"/>
  <c r="EL22" i="45"/>
  <c r="EK22" i="45"/>
  <c r="EJ22" i="45"/>
  <c r="EI22" i="45"/>
  <c r="EH22" i="45"/>
  <c r="EG22" i="45"/>
  <c r="EF22" i="45"/>
  <c r="EE22" i="45"/>
  <c r="ED22" i="45"/>
  <c r="EC22" i="45"/>
  <c r="FA20" i="45"/>
  <c r="EZ20" i="45"/>
  <c r="EY20" i="45"/>
  <c r="EX20" i="45"/>
  <c r="EW20" i="45"/>
  <c r="EV20" i="45"/>
  <c r="EU20" i="45"/>
  <c r="ET20" i="45"/>
  <c r="ES20" i="45"/>
  <c r="ER20" i="45"/>
  <c r="EQ20" i="45"/>
  <c r="EP20" i="45"/>
  <c r="EO20" i="45"/>
  <c r="EN20" i="45"/>
  <c r="EM20" i="45"/>
  <c r="EL20" i="45"/>
  <c r="EK20" i="45"/>
  <c r="EJ20" i="45"/>
  <c r="EI20" i="45"/>
  <c r="EH20" i="45"/>
  <c r="EG20" i="45"/>
  <c r="EF20" i="45"/>
  <c r="EE20" i="45"/>
  <c r="ED20" i="45"/>
  <c r="EC20" i="45"/>
  <c r="FA19" i="45"/>
  <c r="EZ19" i="45"/>
  <c r="EY19" i="45"/>
  <c r="EX19" i="45"/>
  <c r="EW19" i="45"/>
  <c r="EV19" i="45"/>
  <c r="EU19" i="45"/>
  <c r="ET19" i="45"/>
  <c r="ES19" i="45"/>
  <c r="ER19" i="45"/>
  <c r="EQ19" i="45"/>
  <c r="EP19" i="45"/>
  <c r="EO19" i="45"/>
  <c r="EN19" i="45"/>
  <c r="EM19" i="45"/>
  <c r="EL19" i="45"/>
  <c r="EK19" i="45"/>
  <c r="EJ19" i="45"/>
  <c r="EI19" i="45"/>
  <c r="EH19" i="45"/>
  <c r="EG19" i="45"/>
  <c r="EF19" i="45"/>
  <c r="EE19" i="45"/>
  <c r="ED19" i="45"/>
  <c r="EC19" i="45"/>
  <c r="FA18" i="45"/>
  <c r="EZ18" i="45"/>
  <c r="EY18" i="45"/>
  <c r="EX18" i="45"/>
  <c r="EW18" i="45"/>
  <c r="EV18" i="45"/>
  <c r="EU18" i="45"/>
  <c r="ET18" i="45"/>
  <c r="ES18" i="45"/>
  <c r="ER18" i="45"/>
  <c r="EQ18" i="45"/>
  <c r="EP18" i="45"/>
  <c r="EO18" i="45"/>
  <c r="EN18" i="45"/>
  <c r="EM18" i="45"/>
  <c r="EL18" i="45"/>
  <c r="EK18" i="45"/>
  <c r="EJ18" i="45"/>
  <c r="EI18" i="45"/>
  <c r="EH18" i="45"/>
  <c r="EG18" i="45"/>
  <c r="EF18" i="45"/>
  <c r="EE18" i="45"/>
  <c r="ED18" i="45"/>
  <c r="EC18" i="45"/>
  <c r="FA17" i="45"/>
  <c r="EZ17" i="45"/>
  <c r="EY17" i="45"/>
  <c r="EX17" i="45"/>
  <c r="EW17" i="45"/>
  <c r="EV17" i="45"/>
  <c r="EU17" i="45"/>
  <c r="ET17" i="45"/>
  <c r="ES17" i="45"/>
  <c r="ER17" i="45"/>
  <c r="EQ17" i="45"/>
  <c r="EP17" i="45"/>
  <c r="EO17" i="45"/>
  <c r="EN17" i="45"/>
  <c r="EM17" i="45"/>
  <c r="EL17" i="45"/>
  <c r="EK17" i="45"/>
  <c r="EJ17" i="45"/>
  <c r="EI17" i="45"/>
  <c r="EH17" i="45"/>
  <c r="EG17" i="45"/>
  <c r="EF17" i="45"/>
  <c r="EE17" i="45"/>
  <c r="ED17" i="45"/>
  <c r="EC17" i="45"/>
  <c r="FA16" i="45"/>
  <c r="EZ16" i="45"/>
  <c r="EY16" i="45"/>
  <c r="EX16" i="45"/>
  <c r="EW16" i="45"/>
  <c r="EV16" i="45"/>
  <c r="EU16" i="45"/>
  <c r="ET16" i="45"/>
  <c r="ES16" i="45"/>
  <c r="ER16" i="45"/>
  <c r="EQ16" i="45"/>
  <c r="EP16" i="45"/>
  <c r="EO16" i="45"/>
  <c r="EN16" i="45"/>
  <c r="EM16" i="45"/>
  <c r="EL16" i="45"/>
  <c r="EK16" i="45"/>
  <c r="EJ16" i="45"/>
  <c r="EI16" i="45"/>
  <c r="EH16" i="45"/>
  <c r="EG16" i="45"/>
  <c r="EF16" i="45"/>
  <c r="EE16" i="45"/>
  <c r="ED16" i="45"/>
  <c r="EC16" i="45"/>
  <c r="FA15" i="45"/>
  <c r="EZ15" i="45"/>
  <c r="EY15" i="45"/>
  <c r="EX15" i="45"/>
  <c r="EW15" i="45"/>
  <c r="EV15" i="45"/>
  <c r="EU15" i="45"/>
  <c r="ET15" i="45"/>
  <c r="ES15" i="45"/>
  <c r="ER15" i="45"/>
  <c r="EQ15" i="45"/>
  <c r="EP15" i="45"/>
  <c r="EO15" i="45"/>
  <c r="EN15" i="45"/>
  <c r="EM15" i="45"/>
  <c r="EL15" i="45"/>
  <c r="EK15" i="45"/>
  <c r="EJ15" i="45"/>
  <c r="EI15" i="45"/>
  <c r="EH15" i="45"/>
  <c r="EG15" i="45"/>
  <c r="EF15" i="45"/>
  <c r="EE15" i="45"/>
  <c r="ED15" i="45"/>
  <c r="EC15" i="45"/>
  <c r="FA14" i="45"/>
  <c r="EZ14" i="45"/>
  <c r="EY14" i="45"/>
  <c r="EX14" i="45"/>
  <c r="EW14" i="45"/>
  <c r="EV14" i="45"/>
  <c r="EU14" i="45"/>
  <c r="ET14" i="45"/>
  <c r="ES14" i="45"/>
  <c r="ER14" i="45"/>
  <c r="EQ14" i="45"/>
  <c r="EP14" i="45"/>
  <c r="EO14" i="45"/>
  <c r="EN14" i="45"/>
  <c r="EM14" i="45"/>
  <c r="EL14" i="45"/>
  <c r="EK14" i="45"/>
  <c r="EJ14" i="45"/>
  <c r="EI14" i="45"/>
  <c r="EH14" i="45"/>
  <c r="EG14" i="45"/>
  <c r="EF14" i="45"/>
  <c r="EE14" i="45"/>
  <c r="ED14" i="45"/>
  <c r="EC14" i="45"/>
  <c r="FA13" i="45"/>
  <c r="EZ13" i="45"/>
  <c r="EY13" i="45"/>
  <c r="EX13" i="45"/>
  <c r="EW13" i="45"/>
  <c r="EV13" i="45"/>
  <c r="EU13" i="45"/>
  <c r="ET13" i="45"/>
  <c r="ES13" i="45"/>
  <c r="ER13" i="45"/>
  <c r="EQ13" i="45"/>
  <c r="EP13" i="45"/>
  <c r="EO13" i="45"/>
  <c r="EN13" i="45"/>
  <c r="EM13" i="45"/>
  <c r="EL13" i="45"/>
  <c r="EK13" i="45"/>
  <c r="EJ13" i="45"/>
  <c r="EI13" i="45"/>
  <c r="EH13" i="45"/>
  <c r="EG13" i="45"/>
  <c r="EF13" i="45"/>
  <c r="EE13" i="45"/>
  <c r="ED13" i="45"/>
  <c r="EC13" i="45"/>
  <c r="FA12" i="45"/>
  <c r="EZ12" i="45"/>
  <c r="EY12" i="45"/>
  <c r="EX12" i="45"/>
  <c r="EW12" i="45"/>
  <c r="EV12" i="45"/>
  <c r="EU12" i="45"/>
  <c r="ET12" i="45"/>
  <c r="ES12" i="45"/>
  <c r="ER12" i="45"/>
  <c r="EQ12" i="45"/>
  <c r="EP12" i="45"/>
  <c r="EO12" i="45"/>
  <c r="EN12" i="45"/>
  <c r="EM12" i="45"/>
  <c r="EL12" i="45"/>
  <c r="EK12" i="45"/>
  <c r="EJ12" i="45"/>
  <c r="EI12" i="45"/>
  <c r="EH12" i="45"/>
  <c r="EG12" i="45"/>
  <c r="EF12" i="45"/>
  <c r="EE12" i="45"/>
  <c r="ED12" i="45"/>
  <c r="EC12" i="45"/>
  <c r="FA11" i="45"/>
  <c r="EZ11" i="45"/>
  <c r="EY11" i="45"/>
  <c r="EX11" i="45"/>
  <c r="EW11" i="45"/>
  <c r="EV11" i="45"/>
  <c r="EU11" i="45"/>
  <c r="ET11" i="45"/>
  <c r="ES11" i="45"/>
  <c r="ER11" i="45"/>
  <c r="EQ11" i="45"/>
  <c r="EP11" i="45"/>
  <c r="EO11" i="45"/>
  <c r="EN11" i="45"/>
  <c r="EM11" i="45"/>
  <c r="EL11" i="45"/>
  <c r="EK11" i="45"/>
  <c r="EJ11" i="45"/>
  <c r="EI11" i="45"/>
  <c r="EH11" i="45"/>
  <c r="EG11" i="45"/>
  <c r="EF11" i="45"/>
  <c r="EE11" i="45"/>
  <c r="ED11" i="45"/>
  <c r="EC11" i="45"/>
  <c r="FA10" i="45"/>
  <c r="EZ10" i="45"/>
  <c r="EY10" i="45"/>
  <c r="EX10" i="45"/>
  <c r="EW10" i="45"/>
  <c r="EV10" i="45"/>
  <c r="EU10" i="45"/>
  <c r="ET10" i="45"/>
  <c r="ES10" i="45"/>
  <c r="ER10" i="45"/>
  <c r="EQ10" i="45"/>
  <c r="EP10" i="45"/>
  <c r="EO10" i="45"/>
  <c r="EN10" i="45"/>
  <c r="EM10" i="45"/>
  <c r="EL10" i="45"/>
  <c r="EK10" i="45"/>
  <c r="EJ10" i="45"/>
  <c r="EI10" i="45"/>
  <c r="EH10" i="45"/>
  <c r="EG10" i="45"/>
  <c r="EF10" i="45"/>
  <c r="EE10" i="45"/>
  <c r="ED10" i="45"/>
  <c r="EC10" i="45"/>
  <c r="FA9" i="45"/>
  <c r="EZ9" i="45"/>
  <c r="EY9" i="45"/>
  <c r="EX9" i="45"/>
  <c r="EW9" i="45"/>
  <c r="EV9" i="45"/>
  <c r="EU9" i="45"/>
  <c r="ET9" i="45"/>
  <c r="ES9" i="45"/>
  <c r="ER9" i="45"/>
  <c r="EQ9" i="45"/>
  <c r="EP9" i="45"/>
  <c r="EO9" i="45"/>
  <c r="EN9" i="45"/>
  <c r="EM9" i="45"/>
  <c r="EL9" i="45"/>
  <c r="EK9" i="45"/>
  <c r="EJ9" i="45"/>
  <c r="EI9" i="45"/>
  <c r="EH9" i="45"/>
  <c r="EG9" i="45"/>
  <c r="EF9" i="45"/>
  <c r="EE9" i="45"/>
  <c r="ED9" i="45"/>
  <c r="EC9" i="45"/>
  <c r="FA8" i="45"/>
  <c r="EZ8" i="45"/>
  <c r="EY8" i="45"/>
  <c r="EX8" i="45"/>
  <c r="EW8" i="45"/>
  <c r="EV8" i="45"/>
  <c r="EU8" i="45"/>
  <c r="ET8" i="45"/>
  <c r="ES8" i="45"/>
  <c r="ER8" i="45"/>
  <c r="EQ8" i="45"/>
  <c r="EP8" i="45"/>
  <c r="EO8" i="45"/>
  <c r="EN8" i="45"/>
  <c r="EM8" i="45"/>
  <c r="EL8" i="45"/>
  <c r="EK8" i="45"/>
  <c r="EJ8" i="45"/>
  <c r="EI8" i="45"/>
  <c r="EH8" i="45"/>
  <c r="EG8" i="45"/>
  <c r="EF8" i="45"/>
  <c r="EE8" i="45"/>
  <c r="ED8" i="45"/>
  <c r="EC8" i="45"/>
  <c r="FA7" i="45"/>
  <c r="EZ7" i="45"/>
  <c r="EY7" i="45"/>
  <c r="EX7" i="45"/>
  <c r="EW7" i="45"/>
  <c r="EV7" i="45"/>
  <c r="EU7" i="45"/>
  <c r="ET7" i="45"/>
  <c r="ES7" i="45"/>
  <c r="ER7" i="45"/>
  <c r="EQ7" i="45"/>
  <c r="EP7" i="45"/>
  <c r="EO7" i="45"/>
  <c r="EN7" i="45"/>
  <c r="EM7" i="45"/>
  <c r="EL7" i="45"/>
  <c r="EK7" i="45"/>
  <c r="EJ7" i="45"/>
  <c r="EI7" i="45"/>
  <c r="EH7" i="45"/>
  <c r="EG7" i="45"/>
  <c r="EF7" i="45"/>
  <c r="EE7" i="45"/>
  <c r="ED7" i="45"/>
  <c r="EC7" i="45"/>
  <c r="FA6" i="45"/>
  <c r="EZ6" i="45"/>
  <c r="EY6" i="45"/>
  <c r="EX6" i="45"/>
  <c r="EW6" i="45"/>
  <c r="EV6" i="45"/>
  <c r="EU6" i="45"/>
  <c r="ET6" i="45"/>
  <c r="ES6" i="45"/>
  <c r="ER6" i="45"/>
  <c r="EQ6" i="45"/>
  <c r="EP6" i="45"/>
  <c r="EO6" i="45"/>
  <c r="EN6" i="45"/>
  <c r="EM6" i="45"/>
  <c r="EL6" i="45"/>
  <c r="EK6" i="45"/>
  <c r="EJ6" i="45"/>
  <c r="EI6" i="45"/>
  <c r="EH6" i="45"/>
  <c r="EG6" i="45"/>
  <c r="EF6" i="45"/>
  <c r="EE6" i="45"/>
  <c r="ED6" i="45"/>
  <c r="EC6" i="45"/>
  <c r="FA5" i="45"/>
  <c r="EZ5" i="45"/>
  <c r="EY5" i="45"/>
  <c r="EX5" i="45"/>
  <c r="EW5" i="45"/>
  <c r="EV5" i="45"/>
  <c r="EU5" i="45"/>
  <c r="ET5" i="45"/>
  <c r="ES5" i="45"/>
  <c r="ER5" i="45"/>
  <c r="EQ5" i="45"/>
  <c r="EP5" i="45"/>
  <c r="EO5" i="45"/>
  <c r="EN5" i="45"/>
  <c r="EM5" i="45"/>
  <c r="EL5" i="45"/>
  <c r="EK5" i="45"/>
  <c r="EJ5" i="45"/>
  <c r="EI5" i="45"/>
  <c r="EH5" i="45"/>
  <c r="EG5" i="45"/>
  <c r="EF5" i="45"/>
  <c r="EE5" i="45"/>
  <c r="ED5" i="45"/>
  <c r="EC5" i="45"/>
  <c r="FA4" i="45"/>
  <c r="EZ4" i="45"/>
  <c r="EY4" i="45"/>
  <c r="EX4" i="45"/>
  <c r="EW4" i="45"/>
  <c r="EV4" i="45"/>
  <c r="EU4" i="45"/>
  <c r="ET4" i="45"/>
  <c r="ES4" i="45"/>
  <c r="ER4" i="45"/>
  <c r="EQ4" i="45"/>
  <c r="EP4" i="45"/>
  <c r="EO4" i="45"/>
  <c r="EN4" i="45"/>
  <c r="EM4" i="45"/>
  <c r="EL4" i="45"/>
  <c r="EK4" i="45"/>
  <c r="EJ4" i="45"/>
  <c r="EI4" i="45"/>
  <c r="EH4" i="45"/>
  <c r="EG4" i="45"/>
  <c r="EF4" i="45"/>
  <c r="EE4" i="45"/>
  <c r="ED4" i="45"/>
  <c r="EC4" i="45"/>
  <c r="FA3" i="45"/>
  <c r="EZ3" i="45"/>
  <c r="EY3" i="45"/>
  <c r="EX3" i="45"/>
  <c r="EW3" i="45"/>
  <c r="EV3" i="45"/>
  <c r="EU3" i="45"/>
  <c r="ET3" i="45"/>
  <c r="ES3" i="45"/>
  <c r="ER3" i="45"/>
  <c r="EQ3" i="45"/>
  <c r="EP3" i="45"/>
  <c r="EO3" i="45"/>
  <c r="EN3" i="45"/>
  <c r="EM3" i="45"/>
  <c r="EL3" i="45"/>
  <c r="EK3" i="45"/>
  <c r="EJ3" i="45"/>
  <c r="EI3" i="45"/>
  <c r="EH3" i="45"/>
  <c r="EG3" i="45"/>
  <c r="EF3" i="45"/>
  <c r="EE3" i="45"/>
  <c r="ED3" i="45"/>
  <c r="EC3" i="45"/>
  <c r="FA2" i="45"/>
  <c r="EZ2" i="45"/>
  <c r="EY2" i="45"/>
  <c r="EX2" i="45"/>
  <c r="EW2" i="45"/>
  <c r="EV2" i="45"/>
  <c r="EU2" i="45"/>
  <c r="ET2" i="45"/>
  <c r="ES2" i="45"/>
  <c r="ER2" i="45"/>
  <c r="EQ2" i="45"/>
  <c r="EP2" i="45"/>
  <c r="EO2" i="45"/>
  <c r="EN2" i="45"/>
  <c r="EM2" i="45"/>
  <c r="EL2" i="45"/>
  <c r="EK2" i="45"/>
  <c r="EJ2" i="45"/>
  <c r="EI2" i="45"/>
  <c r="EH2" i="45"/>
  <c r="EG2" i="45"/>
  <c r="EF2" i="45"/>
  <c r="EE2" i="45"/>
  <c r="ED2" i="45"/>
  <c r="EC2" i="45"/>
  <c r="DC216" i="45"/>
  <c r="DB216" i="45"/>
  <c r="DA216" i="45"/>
  <c r="CZ216" i="45"/>
  <c r="CY216" i="45"/>
  <c r="CX216" i="45"/>
  <c r="CW216" i="45"/>
  <c r="CV216" i="45"/>
  <c r="CU216" i="45"/>
  <c r="CT216" i="45"/>
  <c r="CS216" i="45"/>
  <c r="CR216" i="45"/>
  <c r="CQ216" i="45"/>
  <c r="CP216" i="45"/>
  <c r="CO216" i="45"/>
  <c r="CN216" i="45"/>
  <c r="CM216" i="45"/>
  <c r="CL216" i="45"/>
  <c r="CK216" i="45"/>
  <c r="CJ216" i="45"/>
  <c r="CI216" i="45"/>
  <c r="CH216" i="45"/>
  <c r="CG216" i="45"/>
  <c r="CF216" i="45"/>
  <c r="CE216" i="45"/>
  <c r="DC215" i="45"/>
  <c r="DB215" i="45"/>
  <c r="DA215" i="45"/>
  <c r="CZ215" i="45"/>
  <c r="CY215" i="45"/>
  <c r="CX215" i="45"/>
  <c r="CW215" i="45"/>
  <c r="CV215" i="45"/>
  <c r="CU215" i="45"/>
  <c r="CT215" i="45"/>
  <c r="CS215" i="45"/>
  <c r="CR215" i="45"/>
  <c r="CQ215" i="45"/>
  <c r="CP215" i="45"/>
  <c r="CO215" i="45"/>
  <c r="CN215" i="45"/>
  <c r="CM215" i="45"/>
  <c r="CL215" i="45"/>
  <c r="CK215" i="45"/>
  <c r="CJ215" i="45"/>
  <c r="CI215" i="45"/>
  <c r="CH215" i="45"/>
  <c r="CG215" i="45"/>
  <c r="CF215" i="45"/>
  <c r="CE215" i="45"/>
  <c r="DC214" i="45"/>
  <c r="DB214" i="45"/>
  <c r="DA214" i="45"/>
  <c r="CZ214" i="45"/>
  <c r="CY214" i="45"/>
  <c r="CX214" i="45"/>
  <c r="CW214" i="45"/>
  <c r="CV214" i="45"/>
  <c r="CU214" i="45"/>
  <c r="CT214" i="45"/>
  <c r="CS214" i="45"/>
  <c r="CR214" i="45"/>
  <c r="CQ214" i="45"/>
  <c r="CP214" i="45"/>
  <c r="CO214" i="45"/>
  <c r="CN214" i="45"/>
  <c r="CM214" i="45"/>
  <c r="CL214" i="45"/>
  <c r="CK214" i="45"/>
  <c r="CJ214" i="45"/>
  <c r="CI214" i="45"/>
  <c r="CH214" i="45"/>
  <c r="CG214" i="45"/>
  <c r="CF214" i="45"/>
  <c r="CE214" i="45"/>
  <c r="DC213" i="45"/>
  <c r="DB213" i="45"/>
  <c r="DA213" i="45"/>
  <c r="CZ213" i="45"/>
  <c r="CY213" i="45"/>
  <c r="CX213" i="45"/>
  <c r="CW213" i="45"/>
  <c r="CV213" i="45"/>
  <c r="CU213" i="45"/>
  <c r="CT213" i="45"/>
  <c r="CS213" i="45"/>
  <c r="CR213" i="45"/>
  <c r="CQ213" i="45"/>
  <c r="CP213" i="45"/>
  <c r="CO213" i="45"/>
  <c r="CN213" i="45"/>
  <c r="CM213" i="45"/>
  <c r="CL213" i="45"/>
  <c r="CK213" i="45"/>
  <c r="CJ213" i="45"/>
  <c r="CI213" i="45"/>
  <c r="CH213" i="45"/>
  <c r="CG213" i="45"/>
  <c r="CF213" i="45"/>
  <c r="CE213" i="45"/>
  <c r="DC212" i="45"/>
  <c r="DB212" i="45"/>
  <c r="DA212" i="45"/>
  <c r="CZ212" i="45"/>
  <c r="CY212" i="45"/>
  <c r="CX212" i="45"/>
  <c r="CW212" i="45"/>
  <c r="CV212" i="45"/>
  <c r="CU212" i="45"/>
  <c r="CT212" i="45"/>
  <c r="CS212" i="45"/>
  <c r="CR212" i="45"/>
  <c r="CQ212" i="45"/>
  <c r="CP212" i="45"/>
  <c r="CO212" i="45"/>
  <c r="CN212" i="45"/>
  <c r="CM212" i="45"/>
  <c r="CL212" i="45"/>
  <c r="CK212" i="45"/>
  <c r="CJ212" i="45"/>
  <c r="CI212" i="45"/>
  <c r="CH212" i="45"/>
  <c r="CG212" i="45"/>
  <c r="CF212" i="45"/>
  <c r="CE212" i="45"/>
  <c r="DC211" i="45"/>
  <c r="DB211" i="45"/>
  <c r="DA211" i="45"/>
  <c r="CZ211" i="45"/>
  <c r="CY211" i="45"/>
  <c r="CX211" i="45"/>
  <c r="CW211" i="45"/>
  <c r="CV211" i="45"/>
  <c r="CU211" i="45"/>
  <c r="CT211" i="45"/>
  <c r="CS211" i="45"/>
  <c r="CR211" i="45"/>
  <c r="CQ211" i="45"/>
  <c r="CP211" i="45"/>
  <c r="CO211" i="45"/>
  <c r="CN211" i="45"/>
  <c r="CM211" i="45"/>
  <c r="CL211" i="45"/>
  <c r="CK211" i="45"/>
  <c r="CJ211" i="45"/>
  <c r="CI211" i="45"/>
  <c r="CH211" i="45"/>
  <c r="CG211" i="45"/>
  <c r="CF211" i="45"/>
  <c r="CE211" i="45"/>
  <c r="DC210" i="45"/>
  <c r="DB210" i="45"/>
  <c r="DA210" i="45"/>
  <c r="CZ210" i="45"/>
  <c r="CY210" i="45"/>
  <c r="CX210" i="45"/>
  <c r="CW210" i="45"/>
  <c r="CV210" i="45"/>
  <c r="CU210" i="45"/>
  <c r="CT210" i="45"/>
  <c r="CS210" i="45"/>
  <c r="CR210" i="45"/>
  <c r="CQ210" i="45"/>
  <c r="CP210" i="45"/>
  <c r="CO210" i="45"/>
  <c r="CN210" i="45"/>
  <c r="CM210" i="45"/>
  <c r="CL210" i="45"/>
  <c r="CK210" i="45"/>
  <c r="CJ210" i="45"/>
  <c r="CI210" i="45"/>
  <c r="CH210" i="45"/>
  <c r="CG210" i="45"/>
  <c r="CF210" i="45"/>
  <c r="CE210" i="45"/>
  <c r="DC209" i="45"/>
  <c r="DB209" i="45"/>
  <c r="DA209" i="45"/>
  <c r="CZ209" i="45"/>
  <c r="CY209" i="45"/>
  <c r="CX209" i="45"/>
  <c r="CW209" i="45"/>
  <c r="CV209" i="45"/>
  <c r="CU209" i="45"/>
  <c r="CT209" i="45"/>
  <c r="CS209" i="45"/>
  <c r="CR209" i="45"/>
  <c r="CQ209" i="45"/>
  <c r="CP209" i="45"/>
  <c r="CO209" i="45"/>
  <c r="CN209" i="45"/>
  <c r="CM209" i="45"/>
  <c r="CL209" i="45"/>
  <c r="CK209" i="45"/>
  <c r="CJ209" i="45"/>
  <c r="CI209" i="45"/>
  <c r="CH209" i="45"/>
  <c r="CG209" i="45"/>
  <c r="CF209" i="45"/>
  <c r="CE209" i="45"/>
  <c r="DC208" i="45"/>
  <c r="DB208" i="45"/>
  <c r="DA208" i="45"/>
  <c r="CZ208" i="45"/>
  <c r="CY208" i="45"/>
  <c r="CX208" i="45"/>
  <c r="CW208" i="45"/>
  <c r="CV208" i="45"/>
  <c r="CU208" i="45"/>
  <c r="CT208" i="45"/>
  <c r="CS208" i="45"/>
  <c r="CR208" i="45"/>
  <c r="CQ208" i="45"/>
  <c r="CP208" i="45"/>
  <c r="CO208" i="45"/>
  <c r="CN208" i="45"/>
  <c r="CM208" i="45"/>
  <c r="CL208" i="45"/>
  <c r="CK208" i="45"/>
  <c r="CJ208" i="45"/>
  <c r="CI208" i="45"/>
  <c r="CH208" i="45"/>
  <c r="CG208" i="45"/>
  <c r="CF208" i="45"/>
  <c r="CE208" i="45"/>
  <c r="DC207" i="45"/>
  <c r="DB207" i="45"/>
  <c r="DA207" i="45"/>
  <c r="CZ207" i="45"/>
  <c r="CY207" i="45"/>
  <c r="CX207" i="45"/>
  <c r="CW207" i="45"/>
  <c r="CV207" i="45"/>
  <c r="CU207" i="45"/>
  <c r="CT207" i="45"/>
  <c r="CS207" i="45"/>
  <c r="CR207" i="45"/>
  <c r="CQ207" i="45"/>
  <c r="CP207" i="45"/>
  <c r="CO207" i="45"/>
  <c r="CN207" i="45"/>
  <c r="CM207" i="45"/>
  <c r="CL207" i="45"/>
  <c r="CK207" i="45"/>
  <c r="CJ207" i="45"/>
  <c r="CI207" i="45"/>
  <c r="CH207" i="45"/>
  <c r="CG207" i="45"/>
  <c r="CF207" i="45"/>
  <c r="CE207" i="45"/>
  <c r="DC206" i="45"/>
  <c r="DB206" i="45"/>
  <c r="DA206" i="45"/>
  <c r="CZ206" i="45"/>
  <c r="CY206" i="45"/>
  <c r="CX206" i="45"/>
  <c r="CW206" i="45"/>
  <c r="CV206" i="45"/>
  <c r="CU206" i="45"/>
  <c r="CT206" i="45"/>
  <c r="CS206" i="45"/>
  <c r="CR206" i="45"/>
  <c r="CQ206" i="45"/>
  <c r="CP206" i="45"/>
  <c r="CO206" i="45"/>
  <c r="CN206" i="45"/>
  <c r="CM206" i="45"/>
  <c r="CL206" i="45"/>
  <c r="CK206" i="45"/>
  <c r="CJ206" i="45"/>
  <c r="CI206" i="45"/>
  <c r="CH206" i="45"/>
  <c r="CG206" i="45"/>
  <c r="CF206" i="45"/>
  <c r="CE206" i="45"/>
  <c r="DC205" i="45"/>
  <c r="DB205" i="45"/>
  <c r="DA205" i="45"/>
  <c r="CZ205" i="45"/>
  <c r="CY205" i="45"/>
  <c r="CX205" i="45"/>
  <c r="CW205" i="45"/>
  <c r="CV205" i="45"/>
  <c r="CU205" i="45"/>
  <c r="CT205" i="45"/>
  <c r="CS205" i="45"/>
  <c r="CR205" i="45"/>
  <c r="CQ205" i="45"/>
  <c r="CP205" i="45"/>
  <c r="CO205" i="45"/>
  <c r="CN205" i="45"/>
  <c r="CM205" i="45"/>
  <c r="CL205" i="45"/>
  <c r="CK205" i="45"/>
  <c r="CJ205" i="45"/>
  <c r="CI205" i="45"/>
  <c r="CH205" i="45"/>
  <c r="CG205" i="45"/>
  <c r="CF205" i="45"/>
  <c r="CE205" i="45"/>
  <c r="DC204" i="45"/>
  <c r="DB204" i="45"/>
  <c r="DA204" i="45"/>
  <c r="CZ204" i="45"/>
  <c r="CY204" i="45"/>
  <c r="CX204" i="45"/>
  <c r="CW204" i="45"/>
  <c r="CV204" i="45"/>
  <c r="CU204" i="45"/>
  <c r="CT204" i="45"/>
  <c r="CS204" i="45"/>
  <c r="CR204" i="45"/>
  <c r="CQ204" i="45"/>
  <c r="CP204" i="45"/>
  <c r="CO204" i="45"/>
  <c r="CN204" i="45"/>
  <c r="CM204" i="45"/>
  <c r="CL204" i="45"/>
  <c r="CK204" i="45"/>
  <c r="CJ204" i="45"/>
  <c r="CI204" i="45"/>
  <c r="CH204" i="45"/>
  <c r="CG204" i="45"/>
  <c r="CF204" i="45"/>
  <c r="CE204" i="45"/>
  <c r="DC203" i="45"/>
  <c r="DB203" i="45"/>
  <c r="DA203" i="45"/>
  <c r="CZ203" i="45"/>
  <c r="CY203" i="45"/>
  <c r="CX203" i="45"/>
  <c r="CW203" i="45"/>
  <c r="CV203" i="45"/>
  <c r="CU203" i="45"/>
  <c r="CT203" i="45"/>
  <c r="CS203" i="45"/>
  <c r="CR203" i="45"/>
  <c r="CQ203" i="45"/>
  <c r="CP203" i="45"/>
  <c r="CO203" i="45"/>
  <c r="CN203" i="45"/>
  <c r="CM203" i="45"/>
  <c r="CL203" i="45"/>
  <c r="CK203" i="45"/>
  <c r="CJ203" i="45"/>
  <c r="CI203" i="45"/>
  <c r="CH203" i="45"/>
  <c r="CG203" i="45"/>
  <c r="CF203" i="45"/>
  <c r="CE203" i="45"/>
  <c r="DC202" i="45"/>
  <c r="DB202" i="45"/>
  <c r="DA202" i="45"/>
  <c r="CZ202" i="45"/>
  <c r="CY202" i="45"/>
  <c r="CX202" i="45"/>
  <c r="CW202" i="45"/>
  <c r="CV202" i="45"/>
  <c r="CU202" i="45"/>
  <c r="CT202" i="45"/>
  <c r="CS202" i="45"/>
  <c r="CR202" i="45"/>
  <c r="CQ202" i="45"/>
  <c r="CP202" i="45"/>
  <c r="CO202" i="45"/>
  <c r="CN202" i="45"/>
  <c r="CM202" i="45"/>
  <c r="CL202" i="45"/>
  <c r="CK202" i="45"/>
  <c r="CJ202" i="45"/>
  <c r="CI202" i="45"/>
  <c r="CH202" i="45"/>
  <c r="CG202" i="45"/>
  <c r="CF202" i="45"/>
  <c r="CE202" i="45"/>
  <c r="DC201" i="45"/>
  <c r="DB201" i="45"/>
  <c r="DA201" i="45"/>
  <c r="CZ201" i="45"/>
  <c r="CY201" i="45"/>
  <c r="CX201" i="45"/>
  <c r="CW201" i="45"/>
  <c r="CV201" i="45"/>
  <c r="CU201" i="45"/>
  <c r="CT201" i="45"/>
  <c r="CS201" i="45"/>
  <c r="CR201" i="45"/>
  <c r="CQ201" i="45"/>
  <c r="CP201" i="45"/>
  <c r="CO201" i="45"/>
  <c r="CN201" i="45"/>
  <c r="CM201" i="45"/>
  <c r="CL201" i="45"/>
  <c r="CK201" i="45"/>
  <c r="CJ201" i="45"/>
  <c r="CI201" i="45"/>
  <c r="CH201" i="45"/>
  <c r="CG201" i="45"/>
  <c r="CF201" i="45"/>
  <c r="CE201" i="45"/>
  <c r="DC200" i="45"/>
  <c r="DB200" i="45"/>
  <c r="DA200" i="45"/>
  <c r="CZ200" i="45"/>
  <c r="CY200" i="45"/>
  <c r="CX200" i="45"/>
  <c r="CW200" i="45"/>
  <c r="CV200" i="45"/>
  <c r="CU200" i="45"/>
  <c r="CT200" i="45"/>
  <c r="CS200" i="45"/>
  <c r="CR200" i="45"/>
  <c r="CQ200" i="45"/>
  <c r="CP200" i="45"/>
  <c r="CO200" i="45"/>
  <c r="CN200" i="45"/>
  <c r="CM200" i="45"/>
  <c r="CL200" i="45"/>
  <c r="CK200" i="45"/>
  <c r="CJ200" i="45"/>
  <c r="CI200" i="45"/>
  <c r="CH200" i="45"/>
  <c r="CG200" i="45"/>
  <c r="CF200" i="45"/>
  <c r="CE200" i="45"/>
  <c r="DC199" i="45"/>
  <c r="DB199" i="45"/>
  <c r="DA199" i="45"/>
  <c r="CZ199" i="45"/>
  <c r="CY199" i="45"/>
  <c r="CX199" i="45"/>
  <c r="CW199" i="45"/>
  <c r="CV199" i="45"/>
  <c r="CU199" i="45"/>
  <c r="CT199" i="45"/>
  <c r="CS199" i="45"/>
  <c r="CR199" i="45"/>
  <c r="CQ199" i="45"/>
  <c r="CP199" i="45"/>
  <c r="CO199" i="45"/>
  <c r="CN199" i="45"/>
  <c r="CM199" i="45"/>
  <c r="CL199" i="45"/>
  <c r="CK199" i="45"/>
  <c r="CJ199" i="45"/>
  <c r="CI199" i="45"/>
  <c r="CH199" i="45"/>
  <c r="CG199" i="45"/>
  <c r="CF199" i="45"/>
  <c r="CE199" i="45"/>
  <c r="DC198" i="45"/>
  <c r="DB198" i="45"/>
  <c r="DA198" i="45"/>
  <c r="CZ198" i="45"/>
  <c r="CY198" i="45"/>
  <c r="CX198" i="45"/>
  <c r="CW198" i="45"/>
  <c r="CV198" i="45"/>
  <c r="CU198" i="45"/>
  <c r="CT198" i="45"/>
  <c r="CS198" i="45"/>
  <c r="CR198" i="45"/>
  <c r="CQ198" i="45"/>
  <c r="CP198" i="45"/>
  <c r="CO198" i="45"/>
  <c r="CN198" i="45"/>
  <c r="CM198" i="45"/>
  <c r="CL198" i="45"/>
  <c r="CK198" i="45"/>
  <c r="CJ198" i="45"/>
  <c r="CI198" i="45"/>
  <c r="CH198" i="45"/>
  <c r="CG198" i="45"/>
  <c r="CF198" i="45"/>
  <c r="CE198" i="45"/>
  <c r="DC197" i="45"/>
  <c r="DB197" i="45"/>
  <c r="DA197" i="45"/>
  <c r="CZ197" i="45"/>
  <c r="CY197" i="45"/>
  <c r="CX197" i="45"/>
  <c r="CW197" i="45"/>
  <c r="CV197" i="45"/>
  <c r="CU197" i="45"/>
  <c r="CT197" i="45"/>
  <c r="CS197" i="45"/>
  <c r="CR197" i="45"/>
  <c r="CQ197" i="45"/>
  <c r="CP197" i="45"/>
  <c r="CO197" i="45"/>
  <c r="CN197" i="45"/>
  <c r="CM197" i="45"/>
  <c r="CL197" i="45"/>
  <c r="CK197" i="45"/>
  <c r="CJ197" i="45"/>
  <c r="CI197" i="45"/>
  <c r="CH197" i="45"/>
  <c r="CG197" i="45"/>
  <c r="CF197" i="45"/>
  <c r="CE197" i="45"/>
  <c r="DC196" i="45"/>
  <c r="DB196" i="45"/>
  <c r="DA196" i="45"/>
  <c r="CZ196" i="45"/>
  <c r="CY196" i="45"/>
  <c r="CX196" i="45"/>
  <c r="CW196" i="45"/>
  <c r="CV196" i="45"/>
  <c r="CU196" i="45"/>
  <c r="CT196" i="45"/>
  <c r="CS196" i="45"/>
  <c r="CR196" i="45"/>
  <c r="CQ196" i="45"/>
  <c r="CP196" i="45"/>
  <c r="CO196" i="45"/>
  <c r="CN196" i="45"/>
  <c r="CM196" i="45"/>
  <c r="CL196" i="45"/>
  <c r="CK196" i="45"/>
  <c r="CJ196" i="45"/>
  <c r="CI196" i="45"/>
  <c r="CH196" i="45"/>
  <c r="CG196" i="45"/>
  <c r="CF196" i="45"/>
  <c r="CE196" i="45"/>
  <c r="DC195" i="45"/>
  <c r="DB195" i="45"/>
  <c r="DA195" i="45"/>
  <c r="CZ195" i="45"/>
  <c r="CY195" i="45"/>
  <c r="CX195" i="45"/>
  <c r="CW195" i="45"/>
  <c r="CV195" i="45"/>
  <c r="CU195" i="45"/>
  <c r="CT195" i="45"/>
  <c r="CS195" i="45"/>
  <c r="CR195" i="45"/>
  <c r="CQ195" i="45"/>
  <c r="CP195" i="45"/>
  <c r="CO195" i="45"/>
  <c r="CN195" i="45"/>
  <c r="CM195" i="45"/>
  <c r="CL195" i="45"/>
  <c r="CK195" i="45"/>
  <c r="CJ195" i="45"/>
  <c r="CI195" i="45"/>
  <c r="CH195" i="45"/>
  <c r="CG195" i="45"/>
  <c r="CF195" i="45"/>
  <c r="CE195" i="45"/>
  <c r="DC194" i="45"/>
  <c r="DB194" i="45"/>
  <c r="DA194" i="45"/>
  <c r="CZ194" i="45"/>
  <c r="CY194" i="45"/>
  <c r="CX194" i="45"/>
  <c r="CW194" i="45"/>
  <c r="CV194" i="45"/>
  <c r="CU194" i="45"/>
  <c r="CT194" i="45"/>
  <c r="CS194" i="45"/>
  <c r="CR194" i="45"/>
  <c r="CQ194" i="45"/>
  <c r="CP194" i="45"/>
  <c r="CO194" i="45"/>
  <c r="CN194" i="45"/>
  <c r="CM194" i="45"/>
  <c r="CL194" i="45"/>
  <c r="CK194" i="45"/>
  <c r="CJ194" i="45"/>
  <c r="CI194" i="45"/>
  <c r="CH194" i="45"/>
  <c r="CG194" i="45"/>
  <c r="CF194" i="45"/>
  <c r="CE194" i="45"/>
  <c r="DC193" i="45"/>
  <c r="DB193" i="45"/>
  <c r="DA193" i="45"/>
  <c r="CZ193" i="45"/>
  <c r="CY193" i="45"/>
  <c r="CX193" i="45"/>
  <c r="CW193" i="45"/>
  <c r="CV193" i="45"/>
  <c r="CU193" i="45"/>
  <c r="CT193" i="45"/>
  <c r="CS193" i="45"/>
  <c r="CR193" i="45"/>
  <c r="CQ193" i="45"/>
  <c r="CP193" i="45"/>
  <c r="CO193" i="45"/>
  <c r="CN193" i="45"/>
  <c r="CM193" i="45"/>
  <c r="CL193" i="45"/>
  <c r="CK193" i="45"/>
  <c r="CJ193" i="45"/>
  <c r="CI193" i="45"/>
  <c r="CH193" i="45"/>
  <c r="CG193" i="45"/>
  <c r="CF193" i="45"/>
  <c r="CE193" i="45"/>
  <c r="DC192" i="45"/>
  <c r="DB192" i="45"/>
  <c r="DA192" i="45"/>
  <c r="CZ192" i="45"/>
  <c r="CY192" i="45"/>
  <c r="CX192" i="45"/>
  <c r="CW192" i="45"/>
  <c r="CV192" i="45"/>
  <c r="CU192" i="45"/>
  <c r="CT192" i="45"/>
  <c r="CS192" i="45"/>
  <c r="CR192" i="45"/>
  <c r="CQ192" i="45"/>
  <c r="CP192" i="45"/>
  <c r="CO192" i="45"/>
  <c r="CN192" i="45"/>
  <c r="CM192" i="45"/>
  <c r="CL192" i="45"/>
  <c r="CK192" i="45"/>
  <c r="CJ192" i="45"/>
  <c r="CI192" i="45"/>
  <c r="CH192" i="45"/>
  <c r="CG192" i="45"/>
  <c r="CF192" i="45"/>
  <c r="CE192" i="45"/>
  <c r="DC191" i="45"/>
  <c r="DB191" i="45"/>
  <c r="DA191" i="45"/>
  <c r="CZ191" i="45"/>
  <c r="CY191" i="45"/>
  <c r="CX191" i="45"/>
  <c r="CW191" i="45"/>
  <c r="CV191" i="45"/>
  <c r="CU191" i="45"/>
  <c r="CT191" i="45"/>
  <c r="CS191" i="45"/>
  <c r="CR191" i="45"/>
  <c r="CQ191" i="45"/>
  <c r="CP191" i="45"/>
  <c r="CO191" i="45"/>
  <c r="CN191" i="45"/>
  <c r="CM191" i="45"/>
  <c r="CL191" i="45"/>
  <c r="CK191" i="45"/>
  <c r="CJ191" i="45"/>
  <c r="CI191" i="45"/>
  <c r="CH191" i="45"/>
  <c r="CG191" i="45"/>
  <c r="CF191" i="45"/>
  <c r="CE191" i="45"/>
  <c r="DC190" i="45"/>
  <c r="DB190" i="45"/>
  <c r="DA190" i="45"/>
  <c r="CZ190" i="45"/>
  <c r="CY190" i="45"/>
  <c r="CX190" i="45"/>
  <c r="CW190" i="45"/>
  <c r="CV190" i="45"/>
  <c r="CU190" i="45"/>
  <c r="CT190" i="45"/>
  <c r="CS190" i="45"/>
  <c r="CR190" i="45"/>
  <c r="CQ190" i="45"/>
  <c r="CP190" i="45"/>
  <c r="CO190" i="45"/>
  <c r="CN190" i="45"/>
  <c r="CM190" i="45"/>
  <c r="CL190" i="45"/>
  <c r="CK190" i="45"/>
  <c r="CJ190" i="45"/>
  <c r="CI190" i="45"/>
  <c r="CH190" i="45"/>
  <c r="CG190" i="45"/>
  <c r="CF190" i="45"/>
  <c r="CE190" i="45"/>
  <c r="DC189" i="45"/>
  <c r="DB189" i="45"/>
  <c r="DA189" i="45"/>
  <c r="CZ189" i="45"/>
  <c r="CY189" i="45"/>
  <c r="CX189" i="45"/>
  <c r="CW189" i="45"/>
  <c r="CV189" i="45"/>
  <c r="CU189" i="45"/>
  <c r="CT189" i="45"/>
  <c r="CS189" i="45"/>
  <c r="CR189" i="45"/>
  <c r="CQ189" i="45"/>
  <c r="CP189" i="45"/>
  <c r="CO189" i="45"/>
  <c r="CN189" i="45"/>
  <c r="CM189" i="45"/>
  <c r="CL189" i="45"/>
  <c r="CK189" i="45"/>
  <c r="CJ189" i="45"/>
  <c r="CI189" i="45"/>
  <c r="CH189" i="45"/>
  <c r="CG189" i="45"/>
  <c r="CF189" i="45"/>
  <c r="CE189" i="45"/>
  <c r="DC188" i="45"/>
  <c r="DB188" i="45"/>
  <c r="DA188" i="45"/>
  <c r="CZ188" i="45"/>
  <c r="CY188" i="45"/>
  <c r="CX188" i="45"/>
  <c r="CW188" i="45"/>
  <c r="CV188" i="45"/>
  <c r="CU188" i="45"/>
  <c r="CT188" i="45"/>
  <c r="CS188" i="45"/>
  <c r="CR188" i="45"/>
  <c r="CQ188" i="45"/>
  <c r="CP188" i="45"/>
  <c r="CO188" i="45"/>
  <c r="CN188" i="45"/>
  <c r="CM188" i="45"/>
  <c r="CL188" i="45"/>
  <c r="CK188" i="45"/>
  <c r="CJ188" i="45"/>
  <c r="CI188" i="45"/>
  <c r="CH188" i="45"/>
  <c r="CG188" i="45"/>
  <c r="CF188" i="45"/>
  <c r="CE188" i="45"/>
  <c r="DC187" i="45"/>
  <c r="DB187" i="45"/>
  <c r="DA187" i="45"/>
  <c r="CZ187" i="45"/>
  <c r="CY187" i="45"/>
  <c r="CX187" i="45"/>
  <c r="CW187" i="45"/>
  <c r="CV187" i="45"/>
  <c r="CU187" i="45"/>
  <c r="CT187" i="45"/>
  <c r="CS187" i="45"/>
  <c r="CR187" i="45"/>
  <c r="CQ187" i="45"/>
  <c r="CP187" i="45"/>
  <c r="CO187" i="45"/>
  <c r="CN187" i="45"/>
  <c r="CM187" i="45"/>
  <c r="CL187" i="45"/>
  <c r="CK187" i="45"/>
  <c r="CJ187" i="45"/>
  <c r="CI187" i="45"/>
  <c r="CH187" i="45"/>
  <c r="CG187" i="45"/>
  <c r="CF187" i="45"/>
  <c r="CE187" i="45"/>
  <c r="DC186" i="45"/>
  <c r="DB186" i="45"/>
  <c r="DA186" i="45"/>
  <c r="CZ186" i="45"/>
  <c r="CY186" i="45"/>
  <c r="CX186" i="45"/>
  <c r="CW186" i="45"/>
  <c r="CV186" i="45"/>
  <c r="CU186" i="45"/>
  <c r="CT186" i="45"/>
  <c r="CS186" i="45"/>
  <c r="CR186" i="45"/>
  <c r="CQ186" i="45"/>
  <c r="CP186" i="45"/>
  <c r="CO186" i="45"/>
  <c r="CN186" i="45"/>
  <c r="CM186" i="45"/>
  <c r="CL186" i="45"/>
  <c r="CK186" i="45"/>
  <c r="CJ186" i="45"/>
  <c r="CI186" i="45"/>
  <c r="CH186" i="45"/>
  <c r="CG186" i="45"/>
  <c r="CF186" i="45"/>
  <c r="CE186" i="45"/>
  <c r="DC185" i="45"/>
  <c r="DB185" i="45"/>
  <c r="DA185" i="45"/>
  <c r="CZ185" i="45"/>
  <c r="CY185" i="45"/>
  <c r="CX185" i="45"/>
  <c r="CW185" i="45"/>
  <c r="CV185" i="45"/>
  <c r="CU185" i="45"/>
  <c r="CT185" i="45"/>
  <c r="CS185" i="45"/>
  <c r="CR185" i="45"/>
  <c r="CQ185" i="45"/>
  <c r="CP185" i="45"/>
  <c r="CO185" i="45"/>
  <c r="CN185" i="45"/>
  <c r="CM185" i="45"/>
  <c r="CL185" i="45"/>
  <c r="CK185" i="45"/>
  <c r="CJ185" i="45"/>
  <c r="CI185" i="45"/>
  <c r="CH185" i="45"/>
  <c r="CG185" i="45"/>
  <c r="CF185" i="45"/>
  <c r="CE185" i="45"/>
  <c r="DC184" i="45"/>
  <c r="DB184" i="45"/>
  <c r="DA184" i="45"/>
  <c r="CZ184" i="45"/>
  <c r="CY184" i="45"/>
  <c r="CX184" i="45"/>
  <c r="CW184" i="45"/>
  <c r="CV184" i="45"/>
  <c r="CU184" i="45"/>
  <c r="CT184" i="45"/>
  <c r="CS184" i="45"/>
  <c r="CR184" i="45"/>
  <c r="CQ184" i="45"/>
  <c r="CP184" i="45"/>
  <c r="CO184" i="45"/>
  <c r="CN184" i="45"/>
  <c r="CM184" i="45"/>
  <c r="CL184" i="45"/>
  <c r="CK184" i="45"/>
  <c r="CJ184" i="45"/>
  <c r="CI184" i="45"/>
  <c r="CH184" i="45"/>
  <c r="CG184" i="45"/>
  <c r="CF184" i="45"/>
  <c r="CE184" i="45"/>
  <c r="DC183" i="45"/>
  <c r="DB183" i="45"/>
  <c r="DA183" i="45"/>
  <c r="CZ183" i="45"/>
  <c r="CY183" i="45"/>
  <c r="CX183" i="45"/>
  <c r="CW183" i="45"/>
  <c r="CV183" i="45"/>
  <c r="CU183" i="45"/>
  <c r="CT183" i="45"/>
  <c r="CS183" i="45"/>
  <c r="CR183" i="45"/>
  <c r="CQ183" i="45"/>
  <c r="CP183" i="45"/>
  <c r="CO183" i="45"/>
  <c r="CN183" i="45"/>
  <c r="CM183" i="45"/>
  <c r="CL183" i="45"/>
  <c r="CK183" i="45"/>
  <c r="CJ183" i="45"/>
  <c r="CI183" i="45"/>
  <c r="CH183" i="45"/>
  <c r="CG183" i="45"/>
  <c r="CF183" i="45"/>
  <c r="CE183" i="45"/>
  <c r="DC182" i="45"/>
  <c r="DB182" i="45"/>
  <c r="DA182" i="45"/>
  <c r="CZ182" i="45"/>
  <c r="CY182" i="45"/>
  <c r="CX182" i="45"/>
  <c r="CW182" i="45"/>
  <c r="CV182" i="45"/>
  <c r="CU182" i="45"/>
  <c r="CT182" i="45"/>
  <c r="CS182" i="45"/>
  <c r="CR182" i="45"/>
  <c r="CQ182" i="45"/>
  <c r="CP182" i="45"/>
  <c r="CO182" i="45"/>
  <c r="CN182" i="45"/>
  <c r="CM182" i="45"/>
  <c r="CL182" i="45"/>
  <c r="CK182" i="45"/>
  <c r="CJ182" i="45"/>
  <c r="CI182" i="45"/>
  <c r="CH182" i="45"/>
  <c r="CG182" i="45"/>
  <c r="CF182" i="45"/>
  <c r="CE182" i="45"/>
  <c r="DC181" i="45"/>
  <c r="DB181" i="45"/>
  <c r="DA181" i="45"/>
  <c r="CZ181" i="45"/>
  <c r="CY181" i="45"/>
  <c r="CX181" i="45"/>
  <c r="CW181" i="45"/>
  <c r="CV181" i="45"/>
  <c r="CU181" i="45"/>
  <c r="CT181" i="45"/>
  <c r="CS181" i="45"/>
  <c r="CR181" i="45"/>
  <c r="CQ181" i="45"/>
  <c r="CP181" i="45"/>
  <c r="CO181" i="45"/>
  <c r="CN181" i="45"/>
  <c r="CM181" i="45"/>
  <c r="CL181" i="45"/>
  <c r="CK181" i="45"/>
  <c r="CJ181" i="45"/>
  <c r="CI181" i="45"/>
  <c r="CH181" i="45"/>
  <c r="CG181" i="45"/>
  <c r="CF181" i="45"/>
  <c r="CE181" i="45"/>
  <c r="DC180" i="45"/>
  <c r="DB180" i="45"/>
  <c r="DA180" i="45"/>
  <c r="CZ180" i="45"/>
  <c r="CY180" i="45"/>
  <c r="CX180" i="45"/>
  <c r="CW180" i="45"/>
  <c r="CV180" i="45"/>
  <c r="CU180" i="45"/>
  <c r="CT180" i="45"/>
  <c r="CS180" i="45"/>
  <c r="CR180" i="45"/>
  <c r="CQ180" i="45"/>
  <c r="CP180" i="45"/>
  <c r="CO180" i="45"/>
  <c r="CN180" i="45"/>
  <c r="CM180" i="45"/>
  <c r="CL180" i="45"/>
  <c r="CK180" i="45"/>
  <c r="CJ180" i="45"/>
  <c r="CI180" i="45"/>
  <c r="CH180" i="45"/>
  <c r="CG180" i="45"/>
  <c r="CF180" i="45"/>
  <c r="CE180" i="45"/>
  <c r="DC179" i="45"/>
  <c r="DB179" i="45"/>
  <c r="DA179" i="45"/>
  <c r="CZ179" i="45"/>
  <c r="CY179" i="45"/>
  <c r="CX179" i="45"/>
  <c r="CW179" i="45"/>
  <c r="CV179" i="45"/>
  <c r="CU179" i="45"/>
  <c r="CT179" i="45"/>
  <c r="CS179" i="45"/>
  <c r="CR179" i="45"/>
  <c r="CQ179" i="45"/>
  <c r="CP179" i="45"/>
  <c r="CO179" i="45"/>
  <c r="CN179" i="45"/>
  <c r="CM179" i="45"/>
  <c r="CL179" i="45"/>
  <c r="CK179" i="45"/>
  <c r="CJ179" i="45"/>
  <c r="CI179" i="45"/>
  <c r="CH179" i="45"/>
  <c r="CG179" i="45"/>
  <c r="CF179" i="45"/>
  <c r="CE179" i="45"/>
  <c r="DC178" i="45"/>
  <c r="DB178" i="45"/>
  <c r="DA178" i="45"/>
  <c r="CZ178" i="45"/>
  <c r="CY178" i="45"/>
  <c r="CX178" i="45"/>
  <c r="CW178" i="45"/>
  <c r="CV178" i="45"/>
  <c r="CU178" i="45"/>
  <c r="CT178" i="45"/>
  <c r="CS178" i="45"/>
  <c r="CR178" i="45"/>
  <c r="CQ178" i="45"/>
  <c r="CP178" i="45"/>
  <c r="CO178" i="45"/>
  <c r="CN178" i="45"/>
  <c r="CM178" i="45"/>
  <c r="CL178" i="45"/>
  <c r="CK178" i="45"/>
  <c r="CJ178" i="45"/>
  <c r="CI178" i="45"/>
  <c r="CH178" i="45"/>
  <c r="CG178" i="45"/>
  <c r="CF178" i="45"/>
  <c r="CE178" i="45"/>
  <c r="DC177" i="45"/>
  <c r="DB177" i="45"/>
  <c r="DA177" i="45"/>
  <c r="CZ177" i="45"/>
  <c r="CY177" i="45"/>
  <c r="CX177" i="45"/>
  <c r="CW177" i="45"/>
  <c r="CV177" i="45"/>
  <c r="CU177" i="45"/>
  <c r="CT177" i="45"/>
  <c r="CS177" i="45"/>
  <c r="CR177" i="45"/>
  <c r="CQ177" i="45"/>
  <c r="CP177" i="45"/>
  <c r="CO177" i="45"/>
  <c r="CN177" i="45"/>
  <c r="CM177" i="45"/>
  <c r="CL177" i="45"/>
  <c r="CK177" i="45"/>
  <c r="CJ177" i="45"/>
  <c r="CI177" i="45"/>
  <c r="CH177" i="45"/>
  <c r="CG177" i="45"/>
  <c r="CF177" i="45"/>
  <c r="CE177" i="45"/>
  <c r="DC176" i="45"/>
  <c r="DB176" i="45"/>
  <c r="DA176" i="45"/>
  <c r="CZ176" i="45"/>
  <c r="CY176" i="45"/>
  <c r="CX176" i="45"/>
  <c r="CW176" i="45"/>
  <c r="CV176" i="45"/>
  <c r="CU176" i="45"/>
  <c r="CT176" i="45"/>
  <c r="CS176" i="45"/>
  <c r="CR176" i="45"/>
  <c r="CQ176" i="45"/>
  <c r="CP176" i="45"/>
  <c r="CO176" i="45"/>
  <c r="CN176" i="45"/>
  <c r="CM176" i="45"/>
  <c r="CL176" i="45"/>
  <c r="CK176" i="45"/>
  <c r="CJ176" i="45"/>
  <c r="CI176" i="45"/>
  <c r="CH176" i="45"/>
  <c r="CG176" i="45"/>
  <c r="CF176" i="45"/>
  <c r="CE176" i="45"/>
  <c r="DC175" i="45"/>
  <c r="DB175" i="45"/>
  <c r="DA175" i="45"/>
  <c r="CZ175" i="45"/>
  <c r="CY175" i="45"/>
  <c r="CX175" i="45"/>
  <c r="CW175" i="45"/>
  <c r="CV175" i="45"/>
  <c r="CU175" i="45"/>
  <c r="CT175" i="45"/>
  <c r="CS175" i="45"/>
  <c r="CR175" i="45"/>
  <c r="CQ175" i="45"/>
  <c r="CP175" i="45"/>
  <c r="CO175" i="45"/>
  <c r="CN175" i="45"/>
  <c r="CM175" i="45"/>
  <c r="CL175" i="45"/>
  <c r="CK175" i="45"/>
  <c r="CJ175" i="45"/>
  <c r="CI175" i="45"/>
  <c r="CH175" i="45"/>
  <c r="CG175" i="45"/>
  <c r="CF175" i="45"/>
  <c r="CE175" i="45"/>
  <c r="DC174" i="45"/>
  <c r="DB174" i="45"/>
  <c r="DA174" i="45"/>
  <c r="CZ174" i="45"/>
  <c r="CY174" i="45"/>
  <c r="CX174" i="45"/>
  <c r="CW174" i="45"/>
  <c r="CV174" i="45"/>
  <c r="CU174" i="45"/>
  <c r="CT174" i="45"/>
  <c r="CS174" i="45"/>
  <c r="CR174" i="45"/>
  <c r="CQ174" i="45"/>
  <c r="CP174" i="45"/>
  <c r="CO174" i="45"/>
  <c r="CN174" i="45"/>
  <c r="CM174" i="45"/>
  <c r="CL174" i="45"/>
  <c r="CK174" i="45"/>
  <c r="CJ174" i="45"/>
  <c r="CI174" i="45"/>
  <c r="CH174" i="45"/>
  <c r="CG174" i="45"/>
  <c r="CF174" i="45"/>
  <c r="CE174" i="45"/>
  <c r="DC173" i="45"/>
  <c r="DB173" i="45"/>
  <c r="DA173" i="45"/>
  <c r="CZ173" i="45"/>
  <c r="CY173" i="45"/>
  <c r="CX173" i="45"/>
  <c r="CW173" i="45"/>
  <c r="CV173" i="45"/>
  <c r="CU173" i="45"/>
  <c r="CT173" i="45"/>
  <c r="CS173" i="45"/>
  <c r="CR173" i="45"/>
  <c r="CQ173" i="45"/>
  <c r="CP173" i="45"/>
  <c r="CO173" i="45"/>
  <c r="CN173" i="45"/>
  <c r="CM173" i="45"/>
  <c r="CL173" i="45"/>
  <c r="CK173" i="45"/>
  <c r="CJ173" i="45"/>
  <c r="CI173" i="45"/>
  <c r="CH173" i="45"/>
  <c r="CG173" i="45"/>
  <c r="CF173" i="45"/>
  <c r="CE173" i="45"/>
  <c r="DC172" i="45"/>
  <c r="DB172" i="45"/>
  <c r="DA172" i="45"/>
  <c r="CZ172" i="45"/>
  <c r="CY172" i="45"/>
  <c r="CX172" i="45"/>
  <c r="CW172" i="45"/>
  <c r="CV172" i="45"/>
  <c r="CU172" i="45"/>
  <c r="CT172" i="45"/>
  <c r="CS172" i="45"/>
  <c r="CR172" i="45"/>
  <c r="CQ172" i="45"/>
  <c r="CP172" i="45"/>
  <c r="CO172" i="45"/>
  <c r="CN172" i="45"/>
  <c r="CM172" i="45"/>
  <c r="CL172" i="45"/>
  <c r="CK172" i="45"/>
  <c r="CJ172" i="45"/>
  <c r="CI172" i="45"/>
  <c r="CH172" i="45"/>
  <c r="CG172" i="45"/>
  <c r="CF172" i="45"/>
  <c r="CE172" i="45"/>
  <c r="DC171" i="45"/>
  <c r="DB171" i="45"/>
  <c r="DA171" i="45"/>
  <c r="CZ171" i="45"/>
  <c r="CY171" i="45"/>
  <c r="CX171" i="45"/>
  <c r="CW171" i="45"/>
  <c r="CV171" i="45"/>
  <c r="CU171" i="45"/>
  <c r="CT171" i="45"/>
  <c r="CS171" i="45"/>
  <c r="CR171" i="45"/>
  <c r="CQ171" i="45"/>
  <c r="CP171" i="45"/>
  <c r="CO171" i="45"/>
  <c r="CN171" i="45"/>
  <c r="CM171" i="45"/>
  <c r="CL171" i="45"/>
  <c r="CK171" i="45"/>
  <c r="CJ171" i="45"/>
  <c r="CI171" i="45"/>
  <c r="CH171" i="45"/>
  <c r="CG171" i="45"/>
  <c r="CF171" i="45"/>
  <c r="CE171" i="45"/>
  <c r="DC170" i="45"/>
  <c r="DB170" i="45"/>
  <c r="DA170" i="45"/>
  <c r="CZ170" i="45"/>
  <c r="CY170" i="45"/>
  <c r="CX170" i="45"/>
  <c r="CW170" i="45"/>
  <c r="CV170" i="45"/>
  <c r="CU170" i="45"/>
  <c r="CT170" i="45"/>
  <c r="CS170" i="45"/>
  <c r="CR170" i="45"/>
  <c r="CQ170" i="45"/>
  <c r="CP170" i="45"/>
  <c r="CO170" i="45"/>
  <c r="CN170" i="45"/>
  <c r="CM170" i="45"/>
  <c r="CL170" i="45"/>
  <c r="CK170" i="45"/>
  <c r="CJ170" i="45"/>
  <c r="CI170" i="45"/>
  <c r="CH170" i="45"/>
  <c r="CG170" i="45"/>
  <c r="CF170" i="45"/>
  <c r="CE170" i="45"/>
  <c r="DC169" i="45"/>
  <c r="DB169" i="45"/>
  <c r="DA169" i="45"/>
  <c r="CZ169" i="45"/>
  <c r="CY169" i="45"/>
  <c r="CX169" i="45"/>
  <c r="CW169" i="45"/>
  <c r="CV169" i="45"/>
  <c r="CU169" i="45"/>
  <c r="CT169" i="45"/>
  <c r="CS169" i="45"/>
  <c r="CR169" i="45"/>
  <c r="CQ169" i="45"/>
  <c r="CP169" i="45"/>
  <c r="CO169" i="45"/>
  <c r="CN169" i="45"/>
  <c r="CM169" i="45"/>
  <c r="CL169" i="45"/>
  <c r="CK169" i="45"/>
  <c r="CJ169" i="45"/>
  <c r="CI169" i="45"/>
  <c r="CH169" i="45"/>
  <c r="CG169" i="45"/>
  <c r="CF169" i="45"/>
  <c r="CE169" i="45"/>
  <c r="DC168" i="45"/>
  <c r="DB168" i="45"/>
  <c r="DA168" i="45"/>
  <c r="CZ168" i="45"/>
  <c r="CY168" i="45"/>
  <c r="CX168" i="45"/>
  <c r="CW168" i="45"/>
  <c r="CV168" i="45"/>
  <c r="CU168" i="45"/>
  <c r="CT168" i="45"/>
  <c r="CS168" i="45"/>
  <c r="CR168" i="45"/>
  <c r="CQ168" i="45"/>
  <c r="CP168" i="45"/>
  <c r="CO168" i="45"/>
  <c r="CN168" i="45"/>
  <c r="CM168" i="45"/>
  <c r="CL168" i="45"/>
  <c r="CK168" i="45"/>
  <c r="CJ168" i="45"/>
  <c r="CI168" i="45"/>
  <c r="CH168" i="45"/>
  <c r="CG168" i="45"/>
  <c r="CF168" i="45"/>
  <c r="CE168" i="45"/>
  <c r="DC167" i="45"/>
  <c r="DB167" i="45"/>
  <c r="DA167" i="45"/>
  <c r="CZ167" i="45"/>
  <c r="CY167" i="45"/>
  <c r="CX167" i="45"/>
  <c r="CW167" i="45"/>
  <c r="CV167" i="45"/>
  <c r="CU167" i="45"/>
  <c r="CT167" i="45"/>
  <c r="CS167" i="45"/>
  <c r="CR167" i="45"/>
  <c r="CQ167" i="45"/>
  <c r="CP167" i="45"/>
  <c r="CO167" i="45"/>
  <c r="CN167" i="45"/>
  <c r="CM167" i="45"/>
  <c r="CL167" i="45"/>
  <c r="CK167" i="45"/>
  <c r="CJ167" i="45"/>
  <c r="CI167" i="45"/>
  <c r="CH167" i="45"/>
  <c r="CG167" i="45"/>
  <c r="CF167" i="45"/>
  <c r="CE167" i="45"/>
  <c r="DC166" i="45"/>
  <c r="DB166" i="45"/>
  <c r="DA166" i="45"/>
  <c r="CZ166" i="45"/>
  <c r="CY166" i="45"/>
  <c r="CX166" i="45"/>
  <c r="CW166" i="45"/>
  <c r="CV166" i="45"/>
  <c r="CU166" i="45"/>
  <c r="CT166" i="45"/>
  <c r="CS166" i="45"/>
  <c r="CR166" i="45"/>
  <c r="CQ166" i="45"/>
  <c r="CP166" i="45"/>
  <c r="CO166" i="45"/>
  <c r="CN166" i="45"/>
  <c r="CM166" i="45"/>
  <c r="CL166" i="45"/>
  <c r="CK166" i="45"/>
  <c r="CJ166" i="45"/>
  <c r="CI166" i="45"/>
  <c r="CH166" i="45"/>
  <c r="CG166" i="45"/>
  <c r="CF166" i="45"/>
  <c r="CE166" i="45"/>
  <c r="DC165" i="45"/>
  <c r="DB165" i="45"/>
  <c r="DA165" i="45"/>
  <c r="CZ165" i="45"/>
  <c r="CY165" i="45"/>
  <c r="CX165" i="45"/>
  <c r="CW165" i="45"/>
  <c r="CV165" i="45"/>
  <c r="CU165" i="45"/>
  <c r="CT165" i="45"/>
  <c r="CS165" i="45"/>
  <c r="CR165" i="45"/>
  <c r="CQ165" i="45"/>
  <c r="CP165" i="45"/>
  <c r="CO165" i="45"/>
  <c r="CN165" i="45"/>
  <c r="CM165" i="45"/>
  <c r="CL165" i="45"/>
  <c r="CK165" i="45"/>
  <c r="CJ165" i="45"/>
  <c r="CI165" i="45"/>
  <c r="CH165" i="45"/>
  <c r="CG165" i="45"/>
  <c r="CF165" i="45"/>
  <c r="CE165" i="45"/>
  <c r="DC164" i="45"/>
  <c r="DB164" i="45"/>
  <c r="DA164" i="45"/>
  <c r="CZ164" i="45"/>
  <c r="CY164" i="45"/>
  <c r="CX164" i="45"/>
  <c r="CW164" i="45"/>
  <c r="CV164" i="45"/>
  <c r="CU164" i="45"/>
  <c r="CT164" i="45"/>
  <c r="CS164" i="45"/>
  <c r="CR164" i="45"/>
  <c r="CQ164" i="45"/>
  <c r="CP164" i="45"/>
  <c r="CO164" i="45"/>
  <c r="CN164" i="45"/>
  <c r="CM164" i="45"/>
  <c r="CL164" i="45"/>
  <c r="CK164" i="45"/>
  <c r="CJ164" i="45"/>
  <c r="CI164" i="45"/>
  <c r="CH164" i="45"/>
  <c r="CG164" i="45"/>
  <c r="CF164" i="45"/>
  <c r="CE164" i="45"/>
  <c r="DC163" i="45"/>
  <c r="DB163" i="45"/>
  <c r="DA163" i="45"/>
  <c r="CZ163" i="45"/>
  <c r="CY163" i="45"/>
  <c r="CX163" i="45"/>
  <c r="CW163" i="45"/>
  <c r="CV163" i="45"/>
  <c r="CU163" i="45"/>
  <c r="CT163" i="45"/>
  <c r="CS163" i="45"/>
  <c r="CR163" i="45"/>
  <c r="CQ163" i="45"/>
  <c r="CP163" i="45"/>
  <c r="CO163" i="45"/>
  <c r="CN163" i="45"/>
  <c r="CM163" i="45"/>
  <c r="CL163" i="45"/>
  <c r="CK163" i="45"/>
  <c r="CJ163" i="45"/>
  <c r="CI163" i="45"/>
  <c r="CH163" i="45"/>
  <c r="CG163" i="45"/>
  <c r="CF163" i="45"/>
  <c r="CE163" i="45"/>
  <c r="DC162" i="45"/>
  <c r="DB162" i="45"/>
  <c r="DA162" i="45"/>
  <c r="CZ162" i="45"/>
  <c r="CY162" i="45"/>
  <c r="CX162" i="45"/>
  <c r="CW162" i="45"/>
  <c r="CV162" i="45"/>
  <c r="CU162" i="45"/>
  <c r="CT162" i="45"/>
  <c r="CS162" i="45"/>
  <c r="CR162" i="45"/>
  <c r="CQ162" i="45"/>
  <c r="CP162" i="45"/>
  <c r="CO162" i="45"/>
  <c r="CN162" i="45"/>
  <c r="CM162" i="45"/>
  <c r="CL162" i="45"/>
  <c r="CK162" i="45"/>
  <c r="CJ162" i="45"/>
  <c r="CI162" i="45"/>
  <c r="CH162" i="45"/>
  <c r="CG162" i="45"/>
  <c r="CF162" i="45"/>
  <c r="CE162" i="45"/>
  <c r="DC161" i="45"/>
  <c r="DB161" i="45"/>
  <c r="DA161" i="45"/>
  <c r="CZ161" i="45"/>
  <c r="CY161" i="45"/>
  <c r="CX161" i="45"/>
  <c r="CW161" i="45"/>
  <c r="CV161" i="45"/>
  <c r="CU161" i="45"/>
  <c r="CT161" i="45"/>
  <c r="CS161" i="45"/>
  <c r="CR161" i="45"/>
  <c r="CQ161" i="45"/>
  <c r="CP161" i="45"/>
  <c r="CO161" i="45"/>
  <c r="CN161" i="45"/>
  <c r="CM161" i="45"/>
  <c r="CL161" i="45"/>
  <c r="CK161" i="45"/>
  <c r="CJ161" i="45"/>
  <c r="CI161" i="45"/>
  <c r="CH161" i="45"/>
  <c r="CG161" i="45"/>
  <c r="CF161" i="45"/>
  <c r="CE161" i="45"/>
  <c r="DC160" i="45"/>
  <c r="DB160" i="45"/>
  <c r="DA160" i="45"/>
  <c r="CZ160" i="45"/>
  <c r="CY160" i="45"/>
  <c r="CX160" i="45"/>
  <c r="CW160" i="45"/>
  <c r="CV160" i="45"/>
  <c r="CU160" i="45"/>
  <c r="CT160" i="45"/>
  <c r="CS160" i="45"/>
  <c r="CR160" i="45"/>
  <c r="CQ160" i="45"/>
  <c r="CP160" i="45"/>
  <c r="CO160" i="45"/>
  <c r="CN160" i="45"/>
  <c r="CM160" i="45"/>
  <c r="CL160" i="45"/>
  <c r="CK160" i="45"/>
  <c r="CJ160" i="45"/>
  <c r="CI160" i="45"/>
  <c r="CH160" i="45"/>
  <c r="CG160" i="45"/>
  <c r="CF160" i="45"/>
  <c r="CE160" i="45"/>
  <c r="DC159" i="45"/>
  <c r="DB159" i="45"/>
  <c r="DA159" i="45"/>
  <c r="CZ159" i="45"/>
  <c r="CY159" i="45"/>
  <c r="CX159" i="45"/>
  <c r="CW159" i="45"/>
  <c r="CV159" i="45"/>
  <c r="CU159" i="45"/>
  <c r="CT159" i="45"/>
  <c r="CS159" i="45"/>
  <c r="CR159" i="45"/>
  <c r="CQ159" i="45"/>
  <c r="CP159" i="45"/>
  <c r="CO159" i="45"/>
  <c r="CN159" i="45"/>
  <c r="CM159" i="45"/>
  <c r="CL159" i="45"/>
  <c r="CK159" i="45"/>
  <c r="CJ159" i="45"/>
  <c r="CI159" i="45"/>
  <c r="CH159" i="45"/>
  <c r="CG159" i="45"/>
  <c r="CF159" i="45"/>
  <c r="CE159" i="45"/>
  <c r="DC158" i="45"/>
  <c r="DB158" i="45"/>
  <c r="DA158" i="45"/>
  <c r="CZ158" i="45"/>
  <c r="CY158" i="45"/>
  <c r="CX158" i="45"/>
  <c r="CW158" i="45"/>
  <c r="CV158" i="45"/>
  <c r="CU158" i="45"/>
  <c r="CT158" i="45"/>
  <c r="CS158" i="45"/>
  <c r="CR158" i="45"/>
  <c r="CQ158" i="45"/>
  <c r="CP158" i="45"/>
  <c r="CO158" i="45"/>
  <c r="CN158" i="45"/>
  <c r="CM158" i="45"/>
  <c r="CL158" i="45"/>
  <c r="CK158" i="45"/>
  <c r="CJ158" i="45"/>
  <c r="CI158" i="45"/>
  <c r="CH158" i="45"/>
  <c r="CG158" i="45"/>
  <c r="CF158" i="45"/>
  <c r="CE158" i="45"/>
  <c r="DC157" i="45"/>
  <c r="DB157" i="45"/>
  <c r="DA157" i="45"/>
  <c r="CZ157" i="45"/>
  <c r="CY157" i="45"/>
  <c r="CX157" i="45"/>
  <c r="CW157" i="45"/>
  <c r="CV157" i="45"/>
  <c r="CU157" i="45"/>
  <c r="CT157" i="45"/>
  <c r="CS157" i="45"/>
  <c r="CR157" i="45"/>
  <c r="CQ157" i="45"/>
  <c r="CP157" i="45"/>
  <c r="CO157" i="45"/>
  <c r="CN157" i="45"/>
  <c r="CM157" i="45"/>
  <c r="CL157" i="45"/>
  <c r="CK157" i="45"/>
  <c r="CJ157" i="45"/>
  <c r="CI157" i="45"/>
  <c r="CH157" i="45"/>
  <c r="CG157" i="45"/>
  <c r="CF157" i="45"/>
  <c r="CE157" i="45"/>
  <c r="DC156" i="45"/>
  <c r="DB156" i="45"/>
  <c r="DA156" i="45"/>
  <c r="CZ156" i="45"/>
  <c r="CY156" i="45"/>
  <c r="CX156" i="45"/>
  <c r="CW156" i="45"/>
  <c r="CV156" i="45"/>
  <c r="CU156" i="45"/>
  <c r="CT156" i="45"/>
  <c r="CS156" i="45"/>
  <c r="CR156" i="45"/>
  <c r="CQ156" i="45"/>
  <c r="CP156" i="45"/>
  <c r="CO156" i="45"/>
  <c r="CN156" i="45"/>
  <c r="CM156" i="45"/>
  <c r="CL156" i="45"/>
  <c r="CK156" i="45"/>
  <c r="CJ156" i="45"/>
  <c r="CI156" i="45"/>
  <c r="CH156" i="45"/>
  <c r="CG156" i="45"/>
  <c r="CF156" i="45"/>
  <c r="CE156" i="45"/>
  <c r="DC155" i="45"/>
  <c r="DB155" i="45"/>
  <c r="DA155" i="45"/>
  <c r="CZ155" i="45"/>
  <c r="CY155" i="45"/>
  <c r="CX155" i="45"/>
  <c r="CW155" i="45"/>
  <c r="CV155" i="45"/>
  <c r="CU155" i="45"/>
  <c r="CT155" i="45"/>
  <c r="CS155" i="45"/>
  <c r="CR155" i="45"/>
  <c r="CQ155" i="45"/>
  <c r="CP155" i="45"/>
  <c r="CO155" i="45"/>
  <c r="CN155" i="45"/>
  <c r="CM155" i="45"/>
  <c r="CL155" i="45"/>
  <c r="CK155" i="45"/>
  <c r="CJ155" i="45"/>
  <c r="CI155" i="45"/>
  <c r="CH155" i="45"/>
  <c r="CG155" i="45"/>
  <c r="CF155" i="45"/>
  <c r="CE155" i="45"/>
  <c r="DC154" i="45"/>
  <c r="DB154" i="45"/>
  <c r="DA154" i="45"/>
  <c r="CZ154" i="45"/>
  <c r="CY154" i="45"/>
  <c r="CX154" i="45"/>
  <c r="CW154" i="45"/>
  <c r="CV154" i="45"/>
  <c r="CU154" i="45"/>
  <c r="CT154" i="45"/>
  <c r="CS154" i="45"/>
  <c r="CR154" i="45"/>
  <c r="CQ154" i="45"/>
  <c r="CP154" i="45"/>
  <c r="CO154" i="45"/>
  <c r="CN154" i="45"/>
  <c r="CM154" i="45"/>
  <c r="CL154" i="45"/>
  <c r="CK154" i="45"/>
  <c r="CJ154" i="45"/>
  <c r="CI154" i="45"/>
  <c r="CH154" i="45"/>
  <c r="CG154" i="45"/>
  <c r="CF154" i="45"/>
  <c r="CE154" i="45"/>
  <c r="DC153" i="45"/>
  <c r="DB153" i="45"/>
  <c r="DA153" i="45"/>
  <c r="CZ153" i="45"/>
  <c r="CY153" i="45"/>
  <c r="CX153" i="45"/>
  <c r="CW153" i="45"/>
  <c r="CV153" i="45"/>
  <c r="CU153" i="45"/>
  <c r="CT153" i="45"/>
  <c r="CS153" i="45"/>
  <c r="CR153" i="45"/>
  <c r="CQ153" i="45"/>
  <c r="CP153" i="45"/>
  <c r="CO153" i="45"/>
  <c r="CN153" i="45"/>
  <c r="CM153" i="45"/>
  <c r="CL153" i="45"/>
  <c r="CK153" i="45"/>
  <c r="CJ153" i="45"/>
  <c r="CI153" i="45"/>
  <c r="CH153" i="45"/>
  <c r="CG153" i="45"/>
  <c r="CF153" i="45"/>
  <c r="CE153" i="45"/>
  <c r="DC152" i="45"/>
  <c r="DB152" i="45"/>
  <c r="DA152" i="45"/>
  <c r="CZ152" i="45"/>
  <c r="CY152" i="45"/>
  <c r="CX152" i="45"/>
  <c r="CW152" i="45"/>
  <c r="CV152" i="45"/>
  <c r="CU152" i="45"/>
  <c r="CT152" i="45"/>
  <c r="CS152" i="45"/>
  <c r="CR152" i="45"/>
  <c r="CQ152" i="45"/>
  <c r="CP152" i="45"/>
  <c r="CO152" i="45"/>
  <c r="CN152" i="45"/>
  <c r="CM152" i="45"/>
  <c r="CL152" i="45"/>
  <c r="CK152" i="45"/>
  <c r="CJ152" i="45"/>
  <c r="CI152" i="45"/>
  <c r="CH152" i="45"/>
  <c r="CG152" i="45"/>
  <c r="CF152" i="45"/>
  <c r="CE152" i="45"/>
  <c r="DC151" i="45"/>
  <c r="DB151" i="45"/>
  <c r="DA151" i="45"/>
  <c r="CZ151" i="45"/>
  <c r="CY151" i="45"/>
  <c r="CX151" i="45"/>
  <c r="CW151" i="45"/>
  <c r="CV151" i="45"/>
  <c r="CU151" i="45"/>
  <c r="CT151" i="45"/>
  <c r="CS151" i="45"/>
  <c r="CR151" i="45"/>
  <c r="CQ151" i="45"/>
  <c r="CP151" i="45"/>
  <c r="CO151" i="45"/>
  <c r="CN151" i="45"/>
  <c r="CM151" i="45"/>
  <c r="CL151" i="45"/>
  <c r="CK151" i="45"/>
  <c r="CJ151" i="45"/>
  <c r="CI151" i="45"/>
  <c r="CH151" i="45"/>
  <c r="CG151" i="45"/>
  <c r="CF151" i="45"/>
  <c r="CE151" i="45"/>
  <c r="DC150" i="45"/>
  <c r="DB150" i="45"/>
  <c r="DA150" i="45"/>
  <c r="CZ150" i="45"/>
  <c r="CY150" i="45"/>
  <c r="CX150" i="45"/>
  <c r="CW150" i="45"/>
  <c r="CV150" i="45"/>
  <c r="CU150" i="45"/>
  <c r="CT150" i="45"/>
  <c r="CS150" i="45"/>
  <c r="CR150" i="45"/>
  <c r="CQ150" i="45"/>
  <c r="CP150" i="45"/>
  <c r="CO150" i="45"/>
  <c r="CN150" i="45"/>
  <c r="CM150" i="45"/>
  <c r="CL150" i="45"/>
  <c r="CK150" i="45"/>
  <c r="CJ150" i="45"/>
  <c r="CI150" i="45"/>
  <c r="CH150" i="45"/>
  <c r="CG150" i="45"/>
  <c r="CF150" i="45"/>
  <c r="CE150" i="45"/>
  <c r="DC149" i="45"/>
  <c r="DB149" i="45"/>
  <c r="DA149" i="45"/>
  <c r="CZ149" i="45"/>
  <c r="CY149" i="45"/>
  <c r="CX149" i="45"/>
  <c r="CW149" i="45"/>
  <c r="CV149" i="45"/>
  <c r="CU149" i="45"/>
  <c r="CT149" i="45"/>
  <c r="CS149" i="45"/>
  <c r="CR149" i="45"/>
  <c r="CQ149" i="45"/>
  <c r="CP149" i="45"/>
  <c r="CO149" i="45"/>
  <c r="CN149" i="45"/>
  <c r="CM149" i="45"/>
  <c r="CL149" i="45"/>
  <c r="CK149" i="45"/>
  <c r="CJ149" i="45"/>
  <c r="CI149" i="45"/>
  <c r="CH149" i="45"/>
  <c r="CG149" i="45"/>
  <c r="CF149" i="45"/>
  <c r="CE149" i="45"/>
  <c r="DC148" i="45"/>
  <c r="DB148" i="45"/>
  <c r="DA148" i="45"/>
  <c r="CZ148" i="45"/>
  <c r="CY148" i="45"/>
  <c r="CX148" i="45"/>
  <c r="CW148" i="45"/>
  <c r="CV148" i="45"/>
  <c r="CU148" i="45"/>
  <c r="CT148" i="45"/>
  <c r="CS148" i="45"/>
  <c r="CR148" i="45"/>
  <c r="CQ148" i="45"/>
  <c r="CP148" i="45"/>
  <c r="CO148" i="45"/>
  <c r="CN148" i="45"/>
  <c r="CM148" i="45"/>
  <c r="CL148" i="45"/>
  <c r="CK148" i="45"/>
  <c r="CJ148" i="45"/>
  <c r="CI148" i="45"/>
  <c r="CH148" i="45"/>
  <c r="CG148" i="45"/>
  <c r="CF148" i="45"/>
  <c r="CE148" i="45"/>
  <c r="DC147" i="45"/>
  <c r="DB147" i="45"/>
  <c r="DA147" i="45"/>
  <c r="CZ147" i="45"/>
  <c r="CY147" i="45"/>
  <c r="CX147" i="45"/>
  <c r="CW147" i="45"/>
  <c r="CV147" i="45"/>
  <c r="CU147" i="45"/>
  <c r="CT147" i="45"/>
  <c r="CS147" i="45"/>
  <c r="CR147" i="45"/>
  <c r="CQ147" i="45"/>
  <c r="CP147" i="45"/>
  <c r="CO147" i="45"/>
  <c r="CN147" i="45"/>
  <c r="CM147" i="45"/>
  <c r="CL147" i="45"/>
  <c r="CK147" i="45"/>
  <c r="CJ147" i="45"/>
  <c r="CI147" i="45"/>
  <c r="CH147" i="45"/>
  <c r="CG147" i="45"/>
  <c r="CF147" i="45"/>
  <c r="CE147" i="45"/>
  <c r="DC146" i="45"/>
  <c r="DB146" i="45"/>
  <c r="DA146" i="45"/>
  <c r="CZ146" i="45"/>
  <c r="CY146" i="45"/>
  <c r="CX146" i="45"/>
  <c r="CW146" i="45"/>
  <c r="CV146" i="45"/>
  <c r="CU146" i="45"/>
  <c r="CT146" i="45"/>
  <c r="CS146" i="45"/>
  <c r="CR146" i="45"/>
  <c r="CQ146" i="45"/>
  <c r="CP146" i="45"/>
  <c r="CO146" i="45"/>
  <c r="CN146" i="45"/>
  <c r="CM146" i="45"/>
  <c r="CL146" i="45"/>
  <c r="CK146" i="45"/>
  <c r="CJ146" i="45"/>
  <c r="CI146" i="45"/>
  <c r="CH146" i="45"/>
  <c r="CG146" i="45"/>
  <c r="CF146" i="45"/>
  <c r="CE146" i="45"/>
  <c r="DC145" i="45"/>
  <c r="DB145" i="45"/>
  <c r="DA145" i="45"/>
  <c r="CZ145" i="45"/>
  <c r="CY145" i="45"/>
  <c r="CX145" i="45"/>
  <c r="CW145" i="45"/>
  <c r="CV145" i="45"/>
  <c r="CU145" i="45"/>
  <c r="CT145" i="45"/>
  <c r="CS145" i="45"/>
  <c r="CR145" i="45"/>
  <c r="CQ145" i="45"/>
  <c r="CP145" i="45"/>
  <c r="CO145" i="45"/>
  <c r="CN145" i="45"/>
  <c r="CM145" i="45"/>
  <c r="CL145" i="45"/>
  <c r="CK145" i="45"/>
  <c r="CJ145" i="45"/>
  <c r="CI145" i="45"/>
  <c r="CH145" i="45"/>
  <c r="CG145" i="45"/>
  <c r="CF145" i="45"/>
  <c r="CE145" i="45"/>
  <c r="DC144" i="45"/>
  <c r="DB144" i="45"/>
  <c r="DA144" i="45"/>
  <c r="CZ144" i="45"/>
  <c r="CY144" i="45"/>
  <c r="CX144" i="45"/>
  <c r="CW144" i="45"/>
  <c r="CV144" i="45"/>
  <c r="CU144" i="45"/>
  <c r="CT144" i="45"/>
  <c r="CS144" i="45"/>
  <c r="CR144" i="45"/>
  <c r="CQ144" i="45"/>
  <c r="CP144" i="45"/>
  <c r="CO144" i="45"/>
  <c r="CN144" i="45"/>
  <c r="CM144" i="45"/>
  <c r="CL144" i="45"/>
  <c r="CK144" i="45"/>
  <c r="CJ144" i="45"/>
  <c r="CI144" i="45"/>
  <c r="CH144" i="45"/>
  <c r="CG144" i="45"/>
  <c r="CF144" i="45"/>
  <c r="CE144" i="45"/>
  <c r="DC143" i="45"/>
  <c r="DB143" i="45"/>
  <c r="DA143" i="45"/>
  <c r="CZ143" i="45"/>
  <c r="CY143" i="45"/>
  <c r="CX143" i="45"/>
  <c r="CW143" i="45"/>
  <c r="CV143" i="45"/>
  <c r="CU143" i="45"/>
  <c r="CT143" i="45"/>
  <c r="CS143" i="45"/>
  <c r="CR143" i="45"/>
  <c r="CQ143" i="45"/>
  <c r="CP143" i="45"/>
  <c r="CO143" i="45"/>
  <c r="CN143" i="45"/>
  <c r="CM143" i="45"/>
  <c r="CL143" i="45"/>
  <c r="CK143" i="45"/>
  <c r="CJ143" i="45"/>
  <c r="CI143" i="45"/>
  <c r="CH143" i="45"/>
  <c r="CG143" i="45"/>
  <c r="CF143" i="45"/>
  <c r="CE143" i="45"/>
  <c r="DC142" i="45"/>
  <c r="DB142" i="45"/>
  <c r="DA142" i="45"/>
  <c r="CZ142" i="45"/>
  <c r="CY142" i="45"/>
  <c r="CX142" i="45"/>
  <c r="CW142" i="45"/>
  <c r="CV142" i="45"/>
  <c r="CU142" i="45"/>
  <c r="CT142" i="45"/>
  <c r="CS142" i="45"/>
  <c r="CR142" i="45"/>
  <c r="CQ142" i="45"/>
  <c r="CP142" i="45"/>
  <c r="CO142" i="45"/>
  <c r="CN142" i="45"/>
  <c r="CM142" i="45"/>
  <c r="CL142" i="45"/>
  <c r="CK142" i="45"/>
  <c r="CJ142" i="45"/>
  <c r="CI142" i="45"/>
  <c r="CH142" i="45"/>
  <c r="CG142" i="45"/>
  <c r="CF142" i="45"/>
  <c r="CE142" i="45"/>
  <c r="DC141" i="45"/>
  <c r="DB141" i="45"/>
  <c r="DA141" i="45"/>
  <c r="CZ141" i="45"/>
  <c r="CY141" i="45"/>
  <c r="CX141" i="45"/>
  <c r="CW141" i="45"/>
  <c r="CV141" i="45"/>
  <c r="CU141" i="45"/>
  <c r="CT141" i="45"/>
  <c r="CS141" i="45"/>
  <c r="CR141" i="45"/>
  <c r="CQ141" i="45"/>
  <c r="CP141" i="45"/>
  <c r="CO141" i="45"/>
  <c r="CN141" i="45"/>
  <c r="CM141" i="45"/>
  <c r="CL141" i="45"/>
  <c r="CK141" i="45"/>
  <c r="CJ141" i="45"/>
  <c r="CI141" i="45"/>
  <c r="CH141" i="45"/>
  <c r="CG141" i="45"/>
  <c r="CF141" i="45"/>
  <c r="CE141" i="45"/>
  <c r="DC140" i="45"/>
  <c r="DB140" i="45"/>
  <c r="DA140" i="45"/>
  <c r="CZ140" i="45"/>
  <c r="CY140" i="45"/>
  <c r="CX140" i="45"/>
  <c r="CW140" i="45"/>
  <c r="CV140" i="45"/>
  <c r="CU140" i="45"/>
  <c r="CT140" i="45"/>
  <c r="CS140" i="45"/>
  <c r="CR140" i="45"/>
  <c r="CQ140" i="45"/>
  <c r="CP140" i="45"/>
  <c r="CO140" i="45"/>
  <c r="CN140" i="45"/>
  <c r="CM140" i="45"/>
  <c r="CL140" i="45"/>
  <c r="CK140" i="45"/>
  <c r="CJ140" i="45"/>
  <c r="CI140" i="45"/>
  <c r="CH140" i="45"/>
  <c r="CG140" i="45"/>
  <c r="CF140" i="45"/>
  <c r="CE140" i="45"/>
  <c r="DC139" i="45"/>
  <c r="DB139" i="45"/>
  <c r="DA139" i="45"/>
  <c r="CZ139" i="45"/>
  <c r="CY139" i="45"/>
  <c r="CX139" i="45"/>
  <c r="CW139" i="45"/>
  <c r="CV139" i="45"/>
  <c r="CU139" i="45"/>
  <c r="CT139" i="45"/>
  <c r="CS139" i="45"/>
  <c r="CR139" i="45"/>
  <c r="CQ139" i="45"/>
  <c r="CP139" i="45"/>
  <c r="CO139" i="45"/>
  <c r="CN139" i="45"/>
  <c r="CM139" i="45"/>
  <c r="CL139" i="45"/>
  <c r="CK139" i="45"/>
  <c r="CJ139" i="45"/>
  <c r="CI139" i="45"/>
  <c r="CH139" i="45"/>
  <c r="CG139" i="45"/>
  <c r="CF139" i="45"/>
  <c r="CE139" i="45"/>
  <c r="DC138" i="45"/>
  <c r="DB138" i="45"/>
  <c r="DA138" i="45"/>
  <c r="CZ138" i="45"/>
  <c r="CY138" i="45"/>
  <c r="CX138" i="45"/>
  <c r="CW138" i="45"/>
  <c r="CV138" i="45"/>
  <c r="CU138" i="45"/>
  <c r="CT138" i="45"/>
  <c r="CS138" i="45"/>
  <c r="CR138" i="45"/>
  <c r="CQ138" i="45"/>
  <c r="CP138" i="45"/>
  <c r="CO138" i="45"/>
  <c r="CN138" i="45"/>
  <c r="CM138" i="45"/>
  <c r="CL138" i="45"/>
  <c r="CK138" i="45"/>
  <c r="CJ138" i="45"/>
  <c r="CI138" i="45"/>
  <c r="CH138" i="45"/>
  <c r="CG138" i="45"/>
  <c r="CF138" i="45"/>
  <c r="CE138" i="45"/>
  <c r="DC137" i="45"/>
  <c r="DB137" i="45"/>
  <c r="DA137" i="45"/>
  <c r="CZ137" i="45"/>
  <c r="CY137" i="45"/>
  <c r="CX137" i="45"/>
  <c r="CW137" i="45"/>
  <c r="CV137" i="45"/>
  <c r="CU137" i="45"/>
  <c r="CT137" i="45"/>
  <c r="CS137" i="45"/>
  <c r="CR137" i="45"/>
  <c r="CQ137" i="45"/>
  <c r="CP137" i="45"/>
  <c r="CO137" i="45"/>
  <c r="CN137" i="45"/>
  <c r="CM137" i="45"/>
  <c r="CL137" i="45"/>
  <c r="CK137" i="45"/>
  <c r="CJ137" i="45"/>
  <c r="CI137" i="45"/>
  <c r="CH137" i="45"/>
  <c r="CG137" i="45"/>
  <c r="CF137" i="45"/>
  <c r="CE137" i="45"/>
  <c r="DC136" i="45"/>
  <c r="DB136" i="45"/>
  <c r="DA136" i="45"/>
  <c r="CZ136" i="45"/>
  <c r="CY136" i="45"/>
  <c r="CX136" i="45"/>
  <c r="CW136" i="45"/>
  <c r="CV136" i="45"/>
  <c r="CU136" i="45"/>
  <c r="CT136" i="45"/>
  <c r="CS136" i="45"/>
  <c r="CR136" i="45"/>
  <c r="CQ136" i="45"/>
  <c r="CP136" i="45"/>
  <c r="CO136" i="45"/>
  <c r="CN136" i="45"/>
  <c r="CM136" i="45"/>
  <c r="CL136" i="45"/>
  <c r="CK136" i="45"/>
  <c r="CJ136" i="45"/>
  <c r="CI136" i="45"/>
  <c r="CH136" i="45"/>
  <c r="CG136" i="45"/>
  <c r="CF136" i="45"/>
  <c r="CE136" i="45"/>
  <c r="DC135" i="45"/>
  <c r="DB135" i="45"/>
  <c r="DA135" i="45"/>
  <c r="CZ135" i="45"/>
  <c r="CY135" i="45"/>
  <c r="CX135" i="45"/>
  <c r="CW135" i="45"/>
  <c r="CV135" i="45"/>
  <c r="CU135" i="45"/>
  <c r="CT135" i="45"/>
  <c r="CS135" i="45"/>
  <c r="CR135" i="45"/>
  <c r="CQ135" i="45"/>
  <c r="CP135" i="45"/>
  <c r="CO135" i="45"/>
  <c r="CN135" i="45"/>
  <c r="CM135" i="45"/>
  <c r="CL135" i="45"/>
  <c r="CK135" i="45"/>
  <c r="CJ135" i="45"/>
  <c r="CI135" i="45"/>
  <c r="CH135" i="45"/>
  <c r="CG135" i="45"/>
  <c r="CF135" i="45"/>
  <c r="CE135" i="45"/>
  <c r="DC134" i="45"/>
  <c r="DB134" i="45"/>
  <c r="DA134" i="45"/>
  <c r="CZ134" i="45"/>
  <c r="CY134" i="45"/>
  <c r="CX134" i="45"/>
  <c r="CW134" i="45"/>
  <c r="CV134" i="45"/>
  <c r="CU134" i="45"/>
  <c r="CT134" i="45"/>
  <c r="CS134" i="45"/>
  <c r="CR134" i="45"/>
  <c r="CQ134" i="45"/>
  <c r="CP134" i="45"/>
  <c r="CO134" i="45"/>
  <c r="CN134" i="45"/>
  <c r="CM134" i="45"/>
  <c r="CL134" i="45"/>
  <c r="CK134" i="45"/>
  <c r="CJ134" i="45"/>
  <c r="CI134" i="45"/>
  <c r="CH134" i="45"/>
  <c r="CG134" i="45"/>
  <c r="CF134" i="45"/>
  <c r="CE134" i="45"/>
  <c r="DC133" i="45"/>
  <c r="DB133" i="45"/>
  <c r="DA133" i="45"/>
  <c r="CZ133" i="45"/>
  <c r="CY133" i="45"/>
  <c r="CX133" i="45"/>
  <c r="CW133" i="45"/>
  <c r="CV133" i="45"/>
  <c r="CU133" i="45"/>
  <c r="CT133" i="45"/>
  <c r="CS133" i="45"/>
  <c r="CR133" i="45"/>
  <c r="CQ133" i="45"/>
  <c r="CP133" i="45"/>
  <c r="CO133" i="45"/>
  <c r="CN133" i="45"/>
  <c r="CM133" i="45"/>
  <c r="CL133" i="45"/>
  <c r="CK133" i="45"/>
  <c r="CJ133" i="45"/>
  <c r="CI133" i="45"/>
  <c r="CH133" i="45"/>
  <c r="CG133" i="45"/>
  <c r="CF133" i="45"/>
  <c r="CE133" i="45"/>
  <c r="DC132" i="45"/>
  <c r="DB132" i="45"/>
  <c r="DA132" i="45"/>
  <c r="CZ132" i="45"/>
  <c r="CY132" i="45"/>
  <c r="CX132" i="45"/>
  <c r="CW132" i="45"/>
  <c r="CV132" i="45"/>
  <c r="CU132" i="45"/>
  <c r="CT132" i="45"/>
  <c r="CS132" i="45"/>
  <c r="CR132" i="45"/>
  <c r="CQ132" i="45"/>
  <c r="CP132" i="45"/>
  <c r="CO132" i="45"/>
  <c r="CN132" i="45"/>
  <c r="CM132" i="45"/>
  <c r="CL132" i="45"/>
  <c r="CK132" i="45"/>
  <c r="CJ132" i="45"/>
  <c r="CI132" i="45"/>
  <c r="CH132" i="45"/>
  <c r="CG132" i="45"/>
  <c r="CF132" i="45"/>
  <c r="CE132" i="45"/>
  <c r="DC131" i="45"/>
  <c r="DB131" i="45"/>
  <c r="DA131" i="45"/>
  <c r="CZ131" i="45"/>
  <c r="CY131" i="45"/>
  <c r="CX131" i="45"/>
  <c r="CW131" i="45"/>
  <c r="CV131" i="45"/>
  <c r="CU131" i="45"/>
  <c r="CT131" i="45"/>
  <c r="CS131" i="45"/>
  <c r="CR131" i="45"/>
  <c r="CQ131" i="45"/>
  <c r="CP131" i="45"/>
  <c r="CO131" i="45"/>
  <c r="CN131" i="45"/>
  <c r="CM131" i="45"/>
  <c r="CL131" i="45"/>
  <c r="CK131" i="45"/>
  <c r="CJ131" i="45"/>
  <c r="CI131" i="45"/>
  <c r="CH131" i="45"/>
  <c r="CG131" i="45"/>
  <c r="CF131" i="45"/>
  <c r="CE131" i="45"/>
  <c r="DC130" i="45"/>
  <c r="DB130" i="45"/>
  <c r="DA130" i="45"/>
  <c r="CZ130" i="45"/>
  <c r="CY130" i="45"/>
  <c r="CX130" i="45"/>
  <c r="CW130" i="45"/>
  <c r="CV130" i="45"/>
  <c r="CU130" i="45"/>
  <c r="CT130" i="45"/>
  <c r="CS130" i="45"/>
  <c r="CR130" i="45"/>
  <c r="CQ130" i="45"/>
  <c r="CP130" i="45"/>
  <c r="CO130" i="45"/>
  <c r="CN130" i="45"/>
  <c r="CM130" i="45"/>
  <c r="CL130" i="45"/>
  <c r="CK130" i="45"/>
  <c r="CJ130" i="45"/>
  <c r="CI130" i="45"/>
  <c r="CH130" i="45"/>
  <c r="CG130" i="45"/>
  <c r="CF130" i="45"/>
  <c r="CE130" i="45"/>
  <c r="DC129" i="45"/>
  <c r="DB129" i="45"/>
  <c r="DA129" i="45"/>
  <c r="CZ129" i="45"/>
  <c r="CY129" i="45"/>
  <c r="CX129" i="45"/>
  <c r="CW129" i="45"/>
  <c r="CV129" i="45"/>
  <c r="CU129" i="45"/>
  <c r="CT129" i="45"/>
  <c r="CS129" i="45"/>
  <c r="CR129" i="45"/>
  <c r="CQ129" i="45"/>
  <c r="CP129" i="45"/>
  <c r="CO129" i="45"/>
  <c r="CN129" i="45"/>
  <c r="CM129" i="45"/>
  <c r="CL129" i="45"/>
  <c r="CK129" i="45"/>
  <c r="CJ129" i="45"/>
  <c r="CI129" i="45"/>
  <c r="CH129" i="45"/>
  <c r="CG129" i="45"/>
  <c r="CF129" i="45"/>
  <c r="CE129" i="45"/>
  <c r="DC128" i="45"/>
  <c r="DB128" i="45"/>
  <c r="DA128" i="45"/>
  <c r="CZ128" i="45"/>
  <c r="CY128" i="45"/>
  <c r="CX128" i="45"/>
  <c r="CW128" i="45"/>
  <c r="CV128" i="45"/>
  <c r="CU128" i="45"/>
  <c r="CT128" i="45"/>
  <c r="CS128" i="45"/>
  <c r="CR128" i="45"/>
  <c r="CQ128" i="45"/>
  <c r="CP128" i="45"/>
  <c r="CO128" i="45"/>
  <c r="CN128" i="45"/>
  <c r="CM128" i="45"/>
  <c r="CL128" i="45"/>
  <c r="CK128" i="45"/>
  <c r="CJ128" i="45"/>
  <c r="CI128" i="45"/>
  <c r="CH128" i="45"/>
  <c r="CG128" i="45"/>
  <c r="CF128" i="45"/>
  <c r="CE128" i="45"/>
  <c r="DC120" i="45"/>
  <c r="DB120" i="45"/>
  <c r="DA120" i="45"/>
  <c r="CZ120" i="45"/>
  <c r="CY120" i="45"/>
  <c r="CX120" i="45"/>
  <c r="CW120" i="45"/>
  <c r="CV120" i="45"/>
  <c r="CU120" i="45"/>
  <c r="CT120" i="45"/>
  <c r="CS120" i="45"/>
  <c r="CR120" i="45"/>
  <c r="CQ120" i="45"/>
  <c r="CP120" i="45"/>
  <c r="CO120" i="45"/>
  <c r="CN120" i="45"/>
  <c r="CM120" i="45"/>
  <c r="CL120" i="45"/>
  <c r="CK120" i="45"/>
  <c r="CJ120" i="45"/>
  <c r="CI120" i="45"/>
  <c r="CH120" i="45"/>
  <c r="CG120" i="45"/>
  <c r="CF120" i="45"/>
  <c r="CE120" i="45"/>
  <c r="DC119" i="45"/>
  <c r="DB119" i="45"/>
  <c r="DA119" i="45"/>
  <c r="CZ119" i="45"/>
  <c r="CY119" i="45"/>
  <c r="CX119" i="45"/>
  <c r="CW119" i="45"/>
  <c r="CV119" i="45"/>
  <c r="CU119" i="45"/>
  <c r="CT119" i="45"/>
  <c r="CS119" i="45"/>
  <c r="CR119" i="45"/>
  <c r="CQ119" i="45"/>
  <c r="CP119" i="45"/>
  <c r="CO119" i="45"/>
  <c r="CN119" i="45"/>
  <c r="CM119" i="45"/>
  <c r="CL119" i="45"/>
  <c r="CK119" i="45"/>
  <c r="CJ119" i="45"/>
  <c r="CI119" i="45"/>
  <c r="CH119" i="45"/>
  <c r="CG119" i="45"/>
  <c r="CF119" i="45"/>
  <c r="CE119" i="45"/>
  <c r="DC118" i="45"/>
  <c r="DB118" i="45"/>
  <c r="DA118" i="45"/>
  <c r="CZ118" i="45"/>
  <c r="CY118" i="45"/>
  <c r="CX118" i="45"/>
  <c r="CW118" i="45"/>
  <c r="CV118" i="45"/>
  <c r="CU118" i="45"/>
  <c r="CT118" i="45"/>
  <c r="CS118" i="45"/>
  <c r="CR118" i="45"/>
  <c r="CQ118" i="45"/>
  <c r="CP118" i="45"/>
  <c r="CO118" i="45"/>
  <c r="CN118" i="45"/>
  <c r="CM118" i="45"/>
  <c r="CL118" i="45"/>
  <c r="CK118" i="45"/>
  <c r="CJ118" i="45"/>
  <c r="CI118" i="45"/>
  <c r="CH118" i="45"/>
  <c r="CG118" i="45"/>
  <c r="CF118" i="45"/>
  <c r="CE118" i="45"/>
  <c r="DC117" i="45"/>
  <c r="DB117" i="45"/>
  <c r="DA117" i="45"/>
  <c r="CZ117" i="45"/>
  <c r="CY117" i="45"/>
  <c r="CX117" i="45"/>
  <c r="CW117" i="45"/>
  <c r="CV117" i="45"/>
  <c r="CU117" i="45"/>
  <c r="CT117" i="45"/>
  <c r="CS117" i="45"/>
  <c r="CR117" i="45"/>
  <c r="CQ117" i="45"/>
  <c r="CP117" i="45"/>
  <c r="CO117" i="45"/>
  <c r="CN117" i="45"/>
  <c r="CM117" i="45"/>
  <c r="CL117" i="45"/>
  <c r="CK117" i="45"/>
  <c r="CJ117" i="45"/>
  <c r="CI117" i="45"/>
  <c r="CH117" i="45"/>
  <c r="CG117" i="45"/>
  <c r="CF117" i="45"/>
  <c r="CE117" i="45"/>
  <c r="DC116" i="45"/>
  <c r="DB116" i="45"/>
  <c r="DA116" i="45"/>
  <c r="CZ116" i="45"/>
  <c r="CY116" i="45"/>
  <c r="CX116" i="45"/>
  <c r="CW116" i="45"/>
  <c r="CV116" i="45"/>
  <c r="CU116" i="45"/>
  <c r="CT116" i="45"/>
  <c r="CS116" i="45"/>
  <c r="CR116" i="45"/>
  <c r="CQ116" i="45"/>
  <c r="CP116" i="45"/>
  <c r="CO116" i="45"/>
  <c r="CN116" i="45"/>
  <c r="CM116" i="45"/>
  <c r="CL116" i="45"/>
  <c r="CK116" i="45"/>
  <c r="CJ116" i="45"/>
  <c r="CI116" i="45"/>
  <c r="CH116" i="45"/>
  <c r="CG116" i="45"/>
  <c r="CF116" i="45"/>
  <c r="CE116" i="45"/>
  <c r="DC115" i="45"/>
  <c r="DB115" i="45"/>
  <c r="DA115" i="45"/>
  <c r="CZ115" i="45"/>
  <c r="CY115" i="45"/>
  <c r="CX115" i="45"/>
  <c r="CW115" i="45"/>
  <c r="CV115" i="45"/>
  <c r="CU115" i="45"/>
  <c r="CT115" i="45"/>
  <c r="CS115" i="45"/>
  <c r="CR115" i="45"/>
  <c r="CQ115" i="45"/>
  <c r="CP115" i="45"/>
  <c r="CO115" i="45"/>
  <c r="CN115" i="45"/>
  <c r="CM115" i="45"/>
  <c r="CL115" i="45"/>
  <c r="CK115" i="45"/>
  <c r="CJ115" i="45"/>
  <c r="CI115" i="45"/>
  <c r="CH115" i="45"/>
  <c r="CG115" i="45"/>
  <c r="CF115" i="45"/>
  <c r="CE115" i="45"/>
  <c r="DC114" i="45"/>
  <c r="DB114" i="45"/>
  <c r="DA114" i="45"/>
  <c r="CZ114" i="45"/>
  <c r="CY114" i="45"/>
  <c r="CX114" i="45"/>
  <c r="CW114" i="45"/>
  <c r="CV114" i="45"/>
  <c r="CU114" i="45"/>
  <c r="CT114" i="45"/>
  <c r="CS114" i="45"/>
  <c r="CR114" i="45"/>
  <c r="CQ114" i="45"/>
  <c r="CP114" i="45"/>
  <c r="CO114" i="45"/>
  <c r="CN114" i="45"/>
  <c r="CM114" i="45"/>
  <c r="CL114" i="45"/>
  <c r="CK114" i="45"/>
  <c r="CJ114" i="45"/>
  <c r="CI114" i="45"/>
  <c r="CH114" i="45"/>
  <c r="CG114" i="45"/>
  <c r="CF114" i="45"/>
  <c r="CE114" i="45"/>
  <c r="DC113" i="45"/>
  <c r="DB113" i="45"/>
  <c r="DA113" i="45"/>
  <c r="CZ113" i="45"/>
  <c r="CY113" i="45"/>
  <c r="CX113" i="45"/>
  <c r="CW113" i="45"/>
  <c r="CV113" i="45"/>
  <c r="CU113" i="45"/>
  <c r="CT113" i="45"/>
  <c r="CS113" i="45"/>
  <c r="CR113" i="45"/>
  <c r="CQ113" i="45"/>
  <c r="CP113" i="45"/>
  <c r="CO113" i="45"/>
  <c r="CN113" i="45"/>
  <c r="CM113" i="45"/>
  <c r="CL113" i="45"/>
  <c r="CK113" i="45"/>
  <c r="CJ113" i="45"/>
  <c r="CI113" i="45"/>
  <c r="CH113" i="45"/>
  <c r="CG113" i="45"/>
  <c r="CF113" i="45"/>
  <c r="CE113" i="45"/>
  <c r="DC112" i="45"/>
  <c r="DB112" i="45"/>
  <c r="DA112" i="45"/>
  <c r="CZ112" i="45"/>
  <c r="CY112" i="45"/>
  <c r="CX112" i="45"/>
  <c r="CW112" i="45"/>
  <c r="CV112" i="45"/>
  <c r="CU112" i="45"/>
  <c r="CT112" i="45"/>
  <c r="CS112" i="45"/>
  <c r="CR112" i="45"/>
  <c r="CQ112" i="45"/>
  <c r="CP112" i="45"/>
  <c r="CO112" i="45"/>
  <c r="CN112" i="45"/>
  <c r="CM112" i="45"/>
  <c r="CL112" i="45"/>
  <c r="CK112" i="45"/>
  <c r="CJ112" i="45"/>
  <c r="CI112" i="45"/>
  <c r="CH112" i="45"/>
  <c r="CG112" i="45"/>
  <c r="CF112" i="45"/>
  <c r="CE112" i="45"/>
  <c r="DC111" i="45"/>
  <c r="DB111" i="45"/>
  <c r="DA111" i="45"/>
  <c r="CZ111" i="45"/>
  <c r="CY111" i="45"/>
  <c r="CX111" i="45"/>
  <c r="CW111" i="45"/>
  <c r="CV111" i="45"/>
  <c r="CU111" i="45"/>
  <c r="CT111" i="45"/>
  <c r="CS111" i="45"/>
  <c r="CR111" i="45"/>
  <c r="CQ111" i="45"/>
  <c r="CP111" i="45"/>
  <c r="CO111" i="45"/>
  <c r="CN111" i="45"/>
  <c r="CM111" i="45"/>
  <c r="CL111" i="45"/>
  <c r="CK111" i="45"/>
  <c r="CJ111" i="45"/>
  <c r="CI111" i="45"/>
  <c r="CH111" i="45"/>
  <c r="CG111" i="45"/>
  <c r="CF111" i="45"/>
  <c r="CE111" i="45"/>
  <c r="DC110" i="45"/>
  <c r="DB110" i="45"/>
  <c r="DA110" i="45"/>
  <c r="CZ110" i="45"/>
  <c r="CY110" i="45"/>
  <c r="CX110" i="45"/>
  <c r="CW110" i="45"/>
  <c r="CV110" i="45"/>
  <c r="CU110" i="45"/>
  <c r="CT110" i="45"/>
  <c r="CS110" i="45"/>
  <c r="CR110" i="45"/>
  <c r="CQ110" i="45"/>
  <c r="CP110" i="45"/>
  <c r="CO110" i="45"/>
  <c r="CN110" i="45"/>
  <c r="CM110" i="45"/>
  <c r="CL110" i="45"/>
  <c r="CK110" i="45"/>
  <c r="CJ110" i="45"/>
  <c r="CI110" i="45"/>
  <c r="CH110" i="45"/>
  <c r="CG110" i="45"/>
  <c r="CF110" i="45"/>
  <c r="CE110" i="45"/>
  <c r="DC109" i="45"/>
  <c r="DB109" i="45"/>
  <c r="DA109" i="45"/>
  <c r="CZ109" i="45"/>
  <c r="CY109" i="45"/>
  <c r="CX109" i="45"/>
  <c r="CW109" i="45"/>
  <c r="CV109" i="45"/>
  <c r="CU109" i="45"/>
  <c r="CT109" i="45"/>
  <c r="CS109" i="45"/>
  <c r="CR109" i="45"/>
  <c r="CQ109" i="45"/>
  <c r="CP109" i="45"/>
  <c r="CO109" i="45"/>
  <c r="CN109" i="45"/>
  <c r="CM109" i="45"/>
  <c r="CL109" i="45"/>
  <c r="CK109" i="45"/>
  <c r="CJ109" i="45"/>
  <c r="CI109" i="45"/>
  <c r="CH109" i="45"/>
  <c r="CG109" i="45"/>
  <c r="CF109" i="45"/>
  <c r="CE109" i="45"/>
  <c r="DC108" i="45"/>
  <c r="DB108" i="45"/>
  <c r="DA108" i="45"/>
  <c r="CZ108" i="45"/>
  <c r="CY108" i="45"/>
  <c r="CX108" i="45"/>
  <c r="CW108" i="45"/>
  <c r="CV108" i="45"/>
  <c r="CU108" i="45"/>
  <c r="CT108" i="45"/>
  <c r="CS108" i="45"/>
  <c r="CR108" i="45"/>
  <c r="CQ108" i="45"/>
  <c r="CP108" i="45"/>
  <c r="CO108" i="45"/>
  <c r="CN108" i="45"/>
  <c r="CM108" i="45"/>
  <c r="CL108" i="45"/>
  <c r="CK108" i="45"/>
  <c r="CJ108" i="45"/>
  <c r="CI108" i="45"/>
  <c r="CH108" i="45"/>
  <c r="CG108" i="45"/>
  <c r="CF108" i="45"/>
  <c r="CE108" i="45"/>
  <c r="DC107" i="45"/>
  <c r="DB107" i="45"/>
  <c r="DA107" i="45"/>
  <c r="CZ107" i="45"/>
  <c r="CY107" i="45"/>
  <c r="CX107" i="45"/>
  <c r="CW107" i="45"/>
  <c r="CV107" i="45"/>
  <c r="CU107" i="45"/>
  <c r="CT107" i="45"/>
  <c r="CS107" i="45"/>
  <c r="CR107" i="45"/>
  <c r="CQ107" i="45"/>
  <c r="CP107" i="45"/>
  <c r="CO107" i="45"/>
  <c r="CN107" i="45"/>
  <c r="CM107" i="45"/>
  <c r="CL107" i="45"/>
  <c r="CK107" i="45"/>
  <c r="CJ107" i="45"/>
  <c r="CI107" i="45"/>
  <c r="CH107" i="45"/>
  <c r="CG107" i="45"/>
  <c r="CF107" i="45"/>
  <c r="CE107" i="45"/>
  <c r="DC106" i="45"/>
  <c r="DB106" i="45"/>
  <c r="DA106" i="45"/>
  <c r="CZ106" i="45"/>
  <c r="CY106" i="45"/>
  <c r="CX106" i="45"/>
  <c r="CW106" i="45"/>
  <c r="CV106" i="45"/>
  <c r="CU106" i="45"/>
  <c r="CT106" i="45"/>
  <c r="CS106" i="45"/>
  <c r="CR106" i="45"/>
  <c r="CQ106" i="45"/>
  <c r="CP106" i="45"/>
  <c r="CO106" i="45"/>
  <c r="CN106" i="45"/>
  <c r="CM106" i="45"/>
  <c r="CL106" i="45"/>
  <c r="CK106" i="45"/>
  <c r="CJ106" i="45"/>
  <c r="CI106" i="45"/>
  <c r="CH106" i="45"/>
  <c r="CG106" i="45"/>
  <c r="CF106" i="45"/>
  <c r="CE106" i="45"/>
  <c r="DC105" i="45"/>
  <c r="DB105" i="45"/>
  <c r="DA105" i="45"/>
  <c r="CZ105" i="45"/>
  <c r="CY105" i="45"/>
  <c r="CX105" i="45"/>
  <c r="CW105" i="45"/>
  <c r="CV105" i="45"/>
  <c r="CU105" i="45"/>
  <c r="CT105" i="45"/>
  <c r="CS105" i="45"/>
  <c r="CR105" i="45"/>
  <c r="CQ105" i="45"/>
  <c r="CP105" i="45"/>
  <c r="CO105" i="45"/>
  <c r="CN105" i="45"/>
  <c r="CM105" i="45"/>
  <c r="CL105" i="45"/>
  <c r="CK105" i="45"/>
  <c r="CJ105" i="45"/>
  <c r="CI105" i="45"/>
  <c r="CH105" i="45"/>
  <c r="CG105" i="45"/>
  <c r="CF105" i="45"/>
  <c r="CE105" i="45"/>
  <c r="DC104" i="45"/>
  <c r="DB104" i="45"/>
  <c r="DA104" i="45"/>
  <c r="CZ104" i="45"/>
  <c r="CY104" i="45"/>
  <c r="CX104" i="45"/>
  <c r="CW104" i="45"/>
  <c r="CV104" i="45"/>
  <c r="CU104" i="45"/>
  <c r="CT104" i="45"/>
  <c r="CS104" i="45"/>
  <c r="CR104" i="45"/>
  <c r="CQ104" i="45"/>
  <c r="CP104" i="45"/>
  <c r="CO104" i="45"/>
  <c r="CN104" i="45"/>
  <c r="CM104" i="45"/>
  <c r="CL104" i="45"/>
  <c r="CK104" i="45"/>
  <c r="CJ104" i="45"/>
  <c r="CI104" i="45"/>
  <c r="CH104" i="45"/>
  <c r="CG104" i="45"/>
  <c r="CF104" i="45"/>
  <c r="CE104" i="45"/>
  <c r="DC103" i="45"/>
  <c r="DB103" i="45"/>
  <c r="DA103" i="45"/>
  <c r="CZ103" i="45"/>
  <c r="CY103" i="45"/>
  <c r="CX103" i="45"/>
  <c r="CW103" i="45"/>
  <c r="CV103" i="45"/>
  <c r="CU103" i="45"/>
  <c r="CT103" i="45"/>
  <c r="CS103" i="45"/>
  <c r="CR103" i="45"/>
  <c r="CQ103" i="45"/>
  <c r="CP103" i="45"/>
  <c r="CO103" i="45"/>
  <c r="CN103" i="45"/>
  <c r="CM103" i="45"/>
  <c r="CL103" i="45"/>
  <c r="CK103" i="45"/>
  <c r="CJ103" i="45"/>
  <c r="CI103" i="45"/>
  <c r="CH103" i="45"/>
  <c r="CG103" i="45"/>
  <c r="CF103" i="45"/>
  <c r="CE103" i="45"/>
  <c r="DC102" i="45"/>
  <c r="DB102" i="45"/>
  <c r="DA102" i="45"/>
  <c r="CZ102" i="45"/>
  <c r="CY102" i="45"/>
  <c r="CX102" i="45"/>
  <c r="CW102" i="45"/>
  <c r="CV102" i="45"/>
  <c r="CU102" i="45"/>
  <c r="CT102" i="45"/>
  <c r="CS102" i="45"/>
  <c r="CR102" i="45"/>
  <c r="CQ102" i="45"/>
  <c r="CP102" i="45"/>
  <c r="CO102" i="45"/>
  <c r="CN102" i="45"/>
  <c r="CM102" i="45"/>
  <c r="CL102" i="45"/>
  <c r="CK102" i="45"/>
  <c r="CJ102" i="45"/>
  <c r="CI102" i="45"/>
  <c r="CH102" i="45"/>
  <c r="CG102" i="45"/>
  <c r="CF102" i="45"/>
  <c r="CE102" i="45"/>
  <c r="DC100" i="45"/>
  <c r="DB100" i="45"/>
  <c r="DA100" i="45"/>
  <c r="CZ100" i="45"/>
  <c r="CY100" i="45"/>
  <c r="CX100" i="45"/>
  <c r="CW100" i="45"/>
  <c r="CV100" i="45"/>
  <c r="CU100" i="45"/>
  <c r="CT100" i="45"/>
  <c r="CS100" i="45"/>
  <c r="CR100" i="45"/>
  <c r="CQ100" i="45"/>
  <c r="CP100" i="45"/>
  <c r="CO100" i="45"/>
  <c r="CN100" i="45"/>
  <c r="CM100" i="45"/>
  <c r="CL100" i="45"/>
  <c r="CK100" i="45"/>
  <c r="CJ100" i="45"/>
  <c r="CI100" i="45"/>
  <c r="CH100" i="45"/>
  <c r="CG100" i="45"/>
  <c r="CF100" i="45"/>
  <c r="CE100" i="45"/>
  <c r="DC99" i="45"/>
  <c r="DB99" i="45"/>
  <c r="DA99" i="45"/>
  <c r="CZ99" i="45"/>
  <c r="CY99" i="45"/>
  <c r="CX99" i="45"/>
  <c r="CW99" i="45"/>
  <c r="CV99" i="45"/>
  <c r="CU99" i="45"/>
  <c r="CT99" i="45"/>
  <c r="CS99" i="45"/>
  <c r="CR99" i="45"/>
  <c r="CQ99" i="45"/>
  <c r="CP99" i="45"/>
  <c r="CO99" i="45"/>
  <c r="CN99" i="45"/>
  <c r="CM99" i="45"/>
  <c r="CL99" i="45"/>
  <c r="CK99" i="45"/>
  <c r="CJ99" i="45"/>
  <c r="CI99" i="45"/>
  <c r="CH99" i="45"/>
  <c r="CG99" i="45"/>
  <c r="CF99" i="45"/>
  <c r="CE99" i="45"/>
  <c r="DC98" i="45"/>
  <c r="DB98" i="45"/>
  <c r="DA98" i="45"/>
  <c r="CZ98" i="45"/>
  <c r="CY98" i="45"/>
  <c r="CX98" i="45"/>
  <c r="CW98" i="45"/>
  <c r="CV98" i="45"/>
  <c r="CU98" i="45"/>
  <c r="CT98" i="45"/>
  <c r="CS98" i="45"/>
  <c r="CR98" i="45"/>
  <c r="CQ98" i="45"/>
  <c r="CP98" i="45"/>
  <c r="CO98" i="45"/>
  <c r="CN98" i="45"/>
  <c r="CM98" i="45"/>
  <c r="CL98" i="45"/>
  <c r="CK98" i="45"/>
  <c r="CJ98" i="45"/>
  <c r="CI98" i="45"/>
  <c r="CH98" i="45"/>
  <c r="CG98" i="45"/>
  <c r="CF98" i="45"/>
  <c r="CE98" i="45"/>
  <c r="DC97" i="45"/>
  <c r="DB97" i="45"/>
  <c r="DA97" i="45"/>
  <c r="CZ97" i="45"/>
  <c r="CY97" i="45"/>
  <c r="CX97" i="45"/>
  <c r="CW97" i="45"/>
  <c r="CV97" i="45"/>
  <c r="CU97" i="45"/>
  <c r="CT97" i="45"/>
  <c r="CS97" i="45"/>
  <c r="CR97" i="45"/>
  <c r="CQ97" i="45"/>
  <c r="CP97" i="45"/>
  <c r="CO97" i="45"/>
  <c r="CN97" i="45"/>
  <c r="CM97" i="45"/>
  <c r="CL97" i="45"/>
  <c r="CK97" i="45"/>
  <c r="CJ97" i="45"/>
  <c r="CI97" i="45"/>
  <c r="CH97" i="45"/>
  <c r="CG97" i="45"/>
  <c r="CF97" i="45"/>
  <c r="CE97" i="45"/>
  <c r="DC96" i="45"/>
  <c r="DB96" i="45"/>
  <c r="DA96" i="45"/>
  <c r="CZ96" i="45"/>
  <c r="CY96" i="45"/>
  <c r="CX96" i="45"/>
  <c r="CW96" i="45"/>
  <c r="CV96" i="45"/>
  <c r="CU96" i="45"/>
  <c r="CT96" i="45"/>
  <c r="CS96" i="45"/>
  <c r="CR96" i="45"/>
  <c r="CQ96" i="45"/>
  <c r="CP96" i="45"/>
  <c r="CO96" i="45"/>
  <c r="CN96" i="45"/>
  <c r="CM96" i="45"/>
  <c r="CL96" i="45"/>
  <c r="CK96" i="45"/>
  <c r="CJ96" i="45"/>
  <c r="CI96" i="45"/>
  <c r="CH96" i="45"/>
  <c r="CG96" i="45"/>
  <c r="CF96" i="45"/>
  <c r="CE96" i="45"/>
  <c r="DC95" i="45"/>
  <c r="DB95" i="45"/>
  <c r="DA95" i="45"/>
  <c r="CZ95" i="45"/>
  <c r="CY95" i="45"/>
  <c r="CX95" i="45"/>
  <c r="CW95" i="45"/>
  <c r="CV95" i="45"/>
  <c r="CU95" i="45"/>
  <c r="CT95" i="45"/>
  <c r="CS95" i="45"/>
  <c r="CR95" i="45"/>
  <c r="CQ95" i="45"/>
  <c r="CP95" i="45"/>
  <c r="CO95" i="45"/>
  <c r="CN95" i="45"/>
  <c r="CM95" i="45"/>
  <c r="CL95" i="45"/>
  <c r="CK95" i="45"/>
  <c r="CJ95" i="45"/>
  <c r="CI95" i="45"/>
  <c r="CH95" i="45"/>
  <c r="CG95" i="45"/>
  <c r="CF95" i="45"/>
  <c r="CE95" i="45"/>
  <c r="DC94" i="45"/>
  <c r="DB94" i="45"/>
  <c r="DA94" i="45"/>
  <c r="CZ94" i="45"/>
  <c r="CY94" i="45"/>
  <c r="CX94" i="45"/>
  <c r="CW94" i="45"/>
  <c r="CV94" i="45"/>
  <c r="CU94" i="45"/>
  <c r="CT94" i="45"/>
  <c r="CS94" i="45"/>
  <c r="CR94" i="45"/>
  <c r="CQ94" i="45"/>
  <c r="CP94" i="45"/>
  <c r="CO94" i="45"/>
  <c r="CN94" i="45"/>
  <c r="CM94" i="45"/>
  <c r="CL94" i="45"/>
  <c r="CK94" i="45"/>
  <c r="CJ94" i="45"/>
  <c r="CI94" i="45"/>
  <c r="CH94" i="45"/>
  <c r="CG94" i="45"/>
  <c r="CF94" i="45"/>
  <c r="CE94" i="45"/>
  <c r="DC93" i="45"/>
  <c r="DB93" i="45"/>
  <c r="DA93" i="45"/>
  <c r="CZ93" i="45"/>
  <c r="CY93" i="45"/>
  <c r="CX93" i="45"/>
  <c r="CW93" i="45"/>
  <c r="CV93" i="45"/>
  <c r="CU93" i="45"/>
  <c r="CT93" i="45"/>
  <c r="CS93" i="45"/>
  <c r="CR93" i="45"/>
  <c r="CQ93" i="45"/>
  <c r="CP93" i="45"/>
  <c r="CO93" i="45"/>
  <c r="CN93" i="45"/>
  <c r="CM93" i="45"/>
  <c r="CL93" i="45"/>
  <c r="CK93" i="45"/>
  <c r="CJ93" i="45"/>
  <c r="CI93" i="45"/>
  <c r="CH93" i="45"/>
  <c r="CG93" i="45"/>
  <c r="CF93" i="45"/>
  <c r="CE93" i="45"/>
  <c r="DC92" i="45"/>
  <c r="DB92" i="45"/>
  <c r="DA92" i="45"/>
  <c r="CZ92" i="45"/>
  <c r="CY92" i="45"/>
  <c r="CX92" i="45"/>
  <c r="CW92" i="45"/>
  <c r="CV92" i="45"/>
  <c r="CU92" i="45"/>
  <c r="CT92" i="45"/>
  <c r="CS92" i="45"/>
  <c r="CR92" i="45"/>
  <c r="CQ92" i="45"/>
  <c r="CP92" i="45"/>
  <c r="CO92" i="45"/>
  <c r="CN92" i="45"/>
  <c r="CM92" i="45"/>
  <c r="CL92" i="45"/>
  <c r="CK92" i="45"/>
  <c r="CJ92" i="45"/>
  <c r="CI92" i="45"/>
  <c r="CH92" i="45"/>
  <c r="CG92" i="45"/>
  <c r="CF92" i="45"/>
  <c r="CE92" i="45"/>
  <c r="DC91" i="45"/>
  <c r="DB91" i="45"/>
  <c r="DA91" i="45"/>
  <c r="CZ91" i="45"/>
  <c r="CY91" i="45"/>
  <c r="CX91" i="45"/>
  <c r="CW91" i="45"/>
  <c r="CV91" i="45"/>
  <c r="CU91" i="45"/>
  <c r="CT91" i="45"/>
  <c r="CS91" i="45"/>
  <c r="CR91" i="45"/>
  <c r="CQ91" i="45"/>
  <c r="CP91" i="45"/>
  <c r="CO91" i="45"/>
  <c r="CN91" i="45"/>
  <c r="CM91" i="45"/>
  <c r="CL91" i="45"/>
  <c r="CK91" i="45"/>
  <c r="CJ91" i="45"/>
  <c r="CI91" i="45"/>
  <c r="CH91" i="45"/>
  <c r="CG91" i="45"/>
  <c r="CF91" i="45"/>
  <c r="CE91" i="45"/>
  <c r="DC90" i="45"/>
  <c r="DB90" i="45"/>
  <c r="DA90" i="45"/>
  <c r="CZ90" i="45"/>
  <c r="CY90" i="45"/>
  <c r="CX90" i="45"/>
  <c r="CW90" i="45"/>
  <c r="CV90" i="45"/>
  <c r="CU90" i="45"/>
  <c r="CT90" i="45"/>
  <c r="CS90" i="45"/>
  <c r="CR90" i="45"/>
  <c r="CQ90" i="45"/>
  <c r="CP90" i="45"/>
  <c r="CO90" i="45"/>
  <c r="CN90" i="45"/>
  <c r="CM90" i="45"/>
  <c r="CL90" i="45"/>
  <c r="CK90" i="45"/>
  <c r="CJ90" i="45"/>
  <c r="CI90" i="45"/>
  <c r="CH90" i="45"/>
  <c r="CG90" i="45"/>
  <c r="CF90" i="45"/>
  <c r="CE90" i="45"/>
  <c r="DC89" i="45"/>
  <c r="DB89" i="45"/>
  <c r="DA89" i="45"/>
  <c r="CZ89" i="45"/>
  <c r="CY89" i="45"/>
  <c r="CX89" i="45"/>
  <c r="CW89" i="45"/>
  <c r="CV89" i="45"/>
  <c r="CU89" i="45"/>
  <c r="CT89" i="45"/>
  <c r="CS89" i="45"/>
  <c r="CR89" i="45"/>
  <c r="CQ89" i="45"/>
  <c r="CP89" i="45"/>
  <c r="CO89" i="45"/>
  <c r="CN89" i="45"/>
  <c r="CM89" i="45"/>
  <c r="CL89" i="45"/>
  <c r="CK89" i="45"/>
  <c r="CJ89" i="45"/>
  <c r="CI89" i="45"/>
  <c r="CH89" i="45"/>
  <c r="CG89" i="45"/>
  <c r="CF89" i="45"/>
  <c r="CE89" i="45"/>
  <c r="DC88" i="45"/>
  <c r="DB88" i="45"/>
  <c r="DA88" i="45"/>
  <c r="CZ88" i="45"/>
  <c r="CY88" i="45"/>
  <c r="CX88" i="45"/>
  <c r="CW88" i="45"/>
  <c r="CV88" i="45"/>
  <c r="CU88" i="45"/>
  <c r="CT88" i="45"/>
  <c r="CS88" i="45"/>
  <c r="CR88" i="45"/>
  <c r="CQ88" i="45"/>
  <c r="CP88" i="45"/>
  <c r="CO88" i="45"/>
  <c r="CN88" i="45"/>
  <c r="CM88" i="45"/>
  <c r="CL88" i="45"/>
  <c r="CK88" i="45"/>
  <c r="CJ88" i="45"/>
  <c r="CI88" i="45"/>
  <c r="CH88" i="45"/>
  <c r="CG88" i="45"/>
  <c r="CF88" i="45"/>
  <c r="CE88" i="45"/>
  <c r="DC87" i="45"/>
  <c r="DB87" i="45"/>
  <c r="DA87" i="45"/>
  <c r="CZ87" i="45"/>
  <c r="CY87" i="45"/>
  <c r="CX87" i="45"/>
  <c r="CW87" i="45"/>
  <c r="CV87" i="45"/>
  <c r="CU87" i="45"/>
  <c r="CT87" i="45"/>
  <c r="CS87" i="45"/>
  <c r="CR87" i="45"/>
  <c r="CQ87" i="45"/>
  <c r="CP87" i="45"/>
  <c r="CO87" i="45"/>
  <c r="CN87" i="45"/>
  <c r="CM87" i="45"/>
  <c r="CL87" i="45"/>
  <c r="CK87" i="45"/>
  <c r="CJ87" i="45"/>
  <c r="CI87" i="45"/>
  <c r="CH87" i="45"/>
  <c r="CG87" i="45"/>
  <c r="CF87" i="45"/>
  <c r="CE87" i="45"/>
  <c r="DC86" i="45"/>
  <c r="DB86" i="45"/>
  <c r="DA86" i="45"/>
  <c r="CZ86" i="45"/>
  <c r="CY86" i="45"/>
  <c r="CX86" i="45"/>
  <c r="CW86" i="45"/>
  <c r="CV86" i="45"/>
  <c r="CU86" i="45"/>
  <c r="CT86" i="45"/>
  <c r="CS86" i="45"/>
  <c r="CR86" i="45"/>
  <c r="CQ86" i="45"/>
  <c r="CP86" i="45"/>
  <c r="CO86" i="45"/>
  <c r="CN86" i="45"/>
  <c r="CM86" i="45"/>
  <c r="CL86" i="45"/>
  <c r="CK86" i="45"/>
  <c r="CJ86" i="45"/>
  <c r="CI86" i="45"/>
  <c r="CH86" i="45"/>
  <c r="CG86" i="45"/>
  <c r="CF86" i="45"/>
  <c r="CE86" i="45"/>
  <c r="DC85" i="45"/>
  <c r="DB85" i="45"/>
  <c r="DA85" i="45"/>
  <c r="CZ85" i="45"/>
  <c r="CY85" i="45"/>
  <c r="CX85" i="45"/>
  <c r="CW85" i="45"/>
  <c r="CV85" i="45"/>
  <c r="CU85" i="45"/>
  <c r="CT85" i="45"/>
  <c r="CS85" i="45"/>
  <c r="CR85" i="45"/>
  <c r="CQ85" i="45"/>
  <c r="CP85" i="45"/>
  <c r="CO85" i="45"/>
  <c r="CN85" i="45"/>
  <c r="CM85" i="45"/>
  <c r="CL85" i="45"/>
  <c r="CK85" i="45"/>
  <c r="CJ85" i="45"/>
  <c r="CI85" i="45"/>
  <c r="CH85" i="45"/>
  <c r="CG85" i="45"/>
  <c r="CF85" i="45"/>
  <c r="CE85" i="45"/>
  <c r="DC84" i="45"/>
  <c r="DB84" i="45"/>
  <c r="DA84" i="45"/>
  <c r="CZ84" i="45"/>
  <c r="CY84" i="45"/>
  <c r="CX84" i="45"/>
  <c r="CW84" i="45"/>
  <c r="CV84" i="45"/>
  <c r="CU84" i="45"/>
  <c r="CT84" i="45"/>
  <c r="CS84" i="45"/>
  <c r="CR84" i="45"/>
  <c r="CQ84" i="45"/>
  <c r="CP84" i="45"/>
  <c r="CO84" i="45"/>
  <c r="CN84" i="45"/>
  <c r="CM84" i="45"/>
  <c r="CL84" i="45"/>
  <c r="CK84" i="45"/>
  <c r="CJ84" i="45"/>
  <c r="CI84" i="45"/>
  <c r="CH84" i="45"/>
  <c r="CG84" i="45"/>
  <c r="CF84" i="45"/>
  <c r="CE84" i="45"/>
  <c r="DC83" i="45"/>
  <c r="DB83" i="45"/>
  <c r="DA83" i="45"/>
  <c r="CZ83" i="45"/>
  <c r="CY83" i="45"/>
  <c r="CX83" i="45"/>
  <c r="CW83" i="45"/>
  <c r="CV83" i="45"/>
  <c r="CU83" i="45"/>
  <c r="CT83" i="45"/>
  <c r="CS83" i="45"/>
  <c r="CR83" i="45"/>
  <c r="CQ83" i="45"/>
  <c r="CP83" i="45"/>
  <c r="CO83" i="45"/>
  <c r="CN83" i="45"/>
  <c r="CM83" i="45"/>
  <c r="CL83" i="45"/>
  <c r="CK83" i="45"/>
  <c r="CJ83" i="45"/>
  <c r="CI83" i="45"/>
  <c r="CH83" i="45"/>
  <c r="CG83" i="45"/>
  <c r="CF83" i="45"/>
  <c r="CE83" i="45"/>
  <c r="DC82" i="45"/>
  <c r="DB82" i="45"/>
  <c r="DA82" i="45"/>
  <c r="CZ82" i="45"/>
  <c r="CY82" i="45"/>
  <c r="CX82" i="45"/>
  <c r="CW82" i="45"/>
  <c r="CV82" i="45"/>
  <c r="CU82" i="45"/>
  <c r="CT82" i="45"/>
  <c r="CS82" i="45"/>
  <c r="CR82" i="45"/>
  <c r="CQ82" i="45"/>
  <c r="CP82" i="45"/>
  <c r="CO82" i="45"/>
  <c r="CN82" i="45"/>
  <c r="CM82" i="45"/>
  <c r="CL82" i="45"/>
  <c r="CK82" i="45"/>
  <c r="CJ82" i="45"/>
  <c r="CI82" i="45"/>
  <c r="CH82" i="45"/>
  <c r="CG82" i="45"/>
  <c r="CF82" i="45"/>
  <c r="CE82" i="45"/>
  <c r="DC81" i="45"/>
  <c r="DB81" i="45"/>
  <c r="DA81" i="45"/>
  <c r="CZ81" i="45"/>
  <c r="CY81" i="45"/>
  <c r="CX81" i="45"/>
  <c r="CW81" i="45"/>
  <c r="CV81" i="45"/>
  <c r="CU81" i="45"/>
  <c r="CT81" i="45"/>
  <c r="CS81" i="45"/>
  <c r="CR81" i="45"/>
  <c r="CQ81" i="45"/>
  <c r="CP81" i="45"/>
  <c r="CO81" i="45"/>
  <c r="CN81" i="45"/>
  <c r="CM81" i="45"/>
  <c r="CL81" i="45"/>
  <c r="CK81" i="45"/>
  <c r="CJ81" i="45"/>
  <c r="CI81" i="45"/>
  <c r="CH81" i="45"/>
  <c r="CG81" i="45"/>
  <c r="CF81" i="45"/>
  <c r="CE81" i="45"/>
  <c r="DC80" i="45"/>
  <c r="DB80" i="45"/>
  <c r="DA80" i="45"/>
  <c r="CZ80" i="45"/>
  <c r="CY80" i="45"/>
  <c r="CX80" i="45"/>
  <c r="CW80" i="45"/>
  <c r="CV80" i="45"/>
  <c r="CU80" i="45"/>
  <c r="CT80" i="45"/>
  <c r="CS80" i="45"/>
  <c r="CR80" i="45"/>
  <c r="CQ80" i="45"/>
  <c r="CP80" i="45"/>
  <c r="CO80" i="45"/>
  <c r="CN80" i="45"/>
  <c r="CM80" i="45"/>
  <c r="CL80" i="45"/>
  <c r="CK80" i="45"/>
  <c r="CJ80" i="45"/>
  <c r="CI80" i="45"/>
  <c r="CH80" i="45"/>
  <c r="CG80" i="45"/>
  <c r="CF80" i="45"/>
  <c r="CE80" i="45"/>
  <c r="DC79" i="45"/>
  <c r="DB79" i="45"/>
  <c r="DA79" i="45"/>
  <c r="CZ79" i="45"/>
  <c r="CY79" i="45"/>
  <c r="CX79" i="45"/>
  <c r="CW79" i="45"/>
  <c r="CV79" i="45"/>
  <c r="CU79" i="45"/>
  <c r="CT79" i="45"/>
  <c r="CS79" i="45"/>
  <c r="CR79" i="45"/>
  <c r="CQ79" i="45"/>
  <c r="CP79" i="45"/>
  <c r="CO79" i="45"/>
  <c r="CN79" i="45"/>
  <c r="CM79" i="45"/>
  <c r="CL79" i="45"/>
  <c r="CK79" i="45"/>
  <c r="CJ79" i="45"/>
  <c r="CI79" i="45"/>
  <c r="CH79" i="45"/>
  <c r="CG79" i="45"/>
  <c r="CF79" i="45"/>
  <c r="CE79" i="45"/>
  <c r="DC78" i="45"/>
  <c r="DB78" i="45"/>
  <c r="DA78" i="45"/>
  <c r="CZ78" i="45"/>
  <c r="CY78" i="45"/>
  <c r="CX78" i="45"/>
  <c r="CW78" i="45"/>
  <c r="CV78" i="45"/>
  <c r="CU78" i="45"/>
  <c r="CT78" i="45"/>
  <c r="CS78" i="45"/>
  <c r="CR78" i="45"/>
  <c r="CQ78" i="45"/>
  <c r="CP78" i="45"/>
  <c r="CO78" i="45"/>
  <c r="CN78" i="45"/>
  <c r="CM78" i="45"/>
  <c r="CL78" i="45"/>
  <c r="CK78" i="45"/>
  <c r="CJ78" i="45"/>
  <c r="CI78" i="45"/>
  <c r="CH78" i="45"/>
  <c r="CG78" i="45"/>
  <c r="CF78" i="45"/>
  <c r="CE78" i="45"/>
  <c r="DC77" i="45"/>
  <c r="DB77" i="45"/>
  <c r="DA77" i="45"/>
  <c r="CZ77" i="45"/>
  <c r="CY77" i="45"/>
  <c r="CX77" i="45"/>
  <c r="CW77" i="45"/>
  <c r="CV77" i="45"/>
  <c r="CU77" i="45"/>
  <c r="CT77" i="45"/>
  <c r="CS77" i="45"/>
  <c r="CR77" i="45"/>
  <c r="CQ77" i="45"/>
  <c r="CP77" i="45"/>
  <c r="CO77" i="45"/>
  <c r="CN77" i="45"/>
  <c r="CM77" i="45"/>
  <c r="CL77" i="45"/>
  <c r="CK77" i="45"/>
  <c r="CJ77" i="45"/>
  <c r="CI77" i="45"/>
  <c r="CH77" i="45"/>
  <c r="CG77" i="45"/>
  <c r="CF77" i="45"/>
  <c r="CE77" i="45"/>
  <c r="DC76" i="45"/>
  <c r="DB76" i="45"/>
  <c r="DA76" i="45"/>
  <c r="CZ76" i="45"/>
  <c r="CY76" i="45"/>
  <c r="CX76" i="45"/>
  <c r="CW76" i="45"/>
  <c r="CV76" i="45"/>
  <c r="CU76" i="45"/>
  <c r="CT76" i="45"/>
  <c r="CS76" i="45"/>
  <c r="CR76" i="45"/>
  <c r="CQ76" i="45"/>
  <c r="CP76" i="45"/>
  <c r="CO76" i="45"/>
  <c r="CN76" i="45"/>
  <c r="CM76" i="45"/>
  <c r="CL76" i="45"/>
  <c r="CK76" i="45"/>
  <c r="CJ76" i="45"/>
  <c r="CI76" i="45"/>
  <c r="CH76" i="45"/>
  <c r="CG76" i="45"/>
  <c r="CF76" i="45"/>
  <c r="CE76" i="45"/>
  <c r="DC75" i="45"/>
  <c r="DB75" i="45"/>
  <c r="DA75" i="45"/>
  <c r="CZ75" i="45"/>
  <c r="CY75" i="45"/>
  <c r="CX75" i="45"/>
  <c r="CW75" i="45"/>
  <c r="CV75" i="45"/>
  <c r="CU75" i="45"/>
  <c r="CT75" i="45"/>
  <c r="CS75" i="45"/>
  <c r="CR75" i="45"/>
  <c r="CQ75" i="45"/>
  <c r="CP75" i="45"/>
  <c r="CO75" i="45"/>
  <c r="CN75" i="45"/>
  <c r="CM75" i="45"/>
  <c r="CL75" i="45"/>
  <c r="CK75" i="45"/>
  <c r="CJ75" i="45"/>
  <c r="CI75" i="45"/>
  <c r="CH75" i="45"/>
  <c r="CG75" i="45"/>
  <c r="CF75" i="45"/>
  <c r="CE75" i="45"/>
  <c r="DC74" i="45"/>
  <c r="DB74" i="45"/>
  <c r="DA74" i="45"/>
  <c r="CZ74" i="45"/>
  <c r="CY74" i="45"/>
  <c r="CX74" i="45"/>
  <c r="CW74" i="45"/>
  <c r="CV74" i="45"/>
  <c r="CU74" i="45"/>
  <c r="CT74" i="45"/>
  <c r="CS74" i="45"/>
  <c r="CR74" i="45"/>
  <c r="CQ74" i="45"/>
  <c r="CP74" i="45"/>
  <c r="CO74" i="45"/>
  <c r="CN74" i="45"/>
  <c r="CM74" i="45"/>
  <c r="CL74" i="45"/>
  <c r="CK74" i="45"/>
  <c r="CJ74" i="45"/>
  <c r="CI74" i="45"/>
  <c r="CH74" i="45"/>
  <c r="CG74" i="45"/>
  <c r="CF74" i="45"/>
  <c r="CE74" i="45"/>
  <c r="DC73" i="45"/>
  <c r="DB73" i="45"/>
  <c r="DA73" i="45"/>
  <c r="CZ73" i="45"/>
  <c r="CY73" i="45"/>
  <c r="CX73" i="45"/>
  <c r="CW73" i="45"/>
  <c r="CV73" i="45"/>
  <c r="CU73" i="45"/>
  <c r="CT73" i="45"/>
  <c r="CS73" i="45"/>
  <c r="CR73" i="45"/>
  <c r="CQ73" i="45"/>
  <c r="CP73" i="45"/>
  <c r="CO73" i="45"/>
  <c r="CN73" i="45"/>
  <c r="CM73" i="45"/>
  <c r="CL73" i="45"/>
  <c r="CK73" i="45"/>
  <c r="CJ73" i="45"/>
  <c r="CI73" i="45"/>
  <c r="CH73" i="45"/>
  <c r="CG73" i="45"/>
  <c r="CF73" i="45"/>
  <c r="CE73" i="45"/>
  <c r="DC72" i="45"/>
  <c r="DB72" i="45"/>
  <c r="DA72" i="45"/>
  <c r="CZ72" i="45"/>
  <c r="CY72" i="45"/>
  <c r="CX72" i="45"/>
  <c r="CW72" i="45"/>
  <c r="CV72" i="45"/>
  <c r="CU72" i="45"/>
  <c r="CT72" i="45"/>
  <c r="CS72" i="45"/>
  <c r="CR72" i="45"/>
  <c r="CQ72" i="45"/>
  <c r="CP72" i="45"/>
  <c r="CO72" i="45"/>
  <c r="CN72" i="45"/>
  <c r="CM72" i="45"/>
  <c r="CL72" i="45"/>
  <c r="CK72" i="45"/>
  <c r="CJ72" i="45"/>
  <c r="CI72" i="45"/>
  <c r="CH72" i="45"/>
  <c r="CG72" i="45"/>
  <c r="CF72" i="45"/>
  <c r="CE72" i="45"/>
  <c r="DC71" i="45"/>
  <c r="DB71" i="45"/>
  <c r="DA71" i="45"/>
  <c r="CZ71" i="45"/>
  <c r="CY71" i="45"/>
  <c r="CX71" i="45"/>
  <c r="CW71" i="45"/>
  <c r="CV71" i="45"/>
  <c r="CU71" i="45"/>
  <c r="CT71" i="45"/>
  <c r="CS71" i="45"/>
  <c r="CR71" i="45"/>
  <c r="CQ71" i="45"/>
  <c r="CP71" i="45"/>
  <c r="CO71" i="45"/>
  <c r="CN71" i="45"/>
  <c r="CM71" i="45"/>
  <c r="CL71" i="45"/>
  <c r="CK71" i="45"/>
  <c r="CJ71" i="45"/>
  <c r="CI71" i="45"/>
  <c r="CH71" i="45"/>
  <c r="CG71" i="45"/>
  <c r="CF71" i="45"/>
  <c r="CE71" i="45"/>
  <c r="DC70" i="45"/>
  <c r="DB70" i="45"/>
  <c r="DA70" i="45"/>
  <c r="CZ70" i="45"/>
  <c r="CY70" i="45"/>
  <c r="CX70" i="45"/>
  <c r="CW70" i="45"/>
  <c r="CV70" i="45"/>
  <c r="CU70" i="45"/>
  <c r="CT70" i="45"/>
  <c r="CS70" i="45"/>
  <c r="CR70" i="45"/>
  <c r="CQ70" i="45"/>
  <c r="CP70" i="45"/>
  <c r="CO70" i="45"/>
  <c r="CN70" i="45"/>
  <c r="CM70" i="45"/>
  <c r="CL70" i="45"/>
  <c r="CK70" i="45"/>
  <c r="CJ70" i="45"/>
  <c r="CI70" i="45"/>
  <c r="CH70" i="45"/>
  <c r="CG70" i="45"/>
  <c r="CF70" i="45"/>
  <c r="CE70" i="45"/>
  <c r="DC69" i="45"/>
  <c r="DB69" i="45"/>
  <c r="DA69" i="45"/>
  <c r="CZ69" i="45"/>
  <c r="CY69" i="45"/>
  <c r="CX69" i="45"/>
  <c r="CW69" i="45"/>
  <c r="CV69" i="45"/>
  <c r="CU69" i="45"/>
  <c r="CT69" i="45"/>
  <c r="CS69" i="45"/>
  <c r="CR69" i="45"/>
  <c r="CQ69" i="45"/>
  <c r="CP69" i="45"/>
  <c r="CO69" i="45"/>
  <c r="CN69" i="45"/>
  <c r="CM69" i="45"/>
  <c r="CL69" i="45"/>
  <c r="CK69" i="45"/>
  <c r="CJ69" i="45"/>
  <c r="CI69" i="45"/>
  <c r="CH69" i="45"/>
  <c r="CG69" i="45"/>
  <c r="CF69" i="45"/>
  <c r="CE69" i="45"/>
  <c r="DC68" i="45"/>
  <c r="DB68" i="45"/>
  <c r="DA68" i="45"/>
  <c r="CZ68" i="45"/>
  <c r="CY68" i="45"/>
  <c r="CX68" i="45"/>
  <c r="CW68" i="45"/>
  <c r="CV68" i="45"/>
  <c r="CU68" i="45"/>
  <c r="CT68" i="45"/>
  <c r="CS68" i="45"/>
  <c r="CR68" i="45"/>
  <c r="CQ68" i="45"/>
  <c r="CP68" i="45"/>
  <c r="CO68" i="45"/>
  <c r="CN68" i="45"/>
  <c r="CM68" i="45"/>
  <c r="CL68" i="45"/>
  <c r="CK68" i="45"/>
  <c r="CJ68" i="45"/>
  <c r="CI68" i="45"/>
  <c r="CH68" i="45"/>
  <c r="CG68" i="45"/>
  <c r="CF68" i="45"/>
  <c r="CE68" i="45"/>
  <c r="DC67" i="45"/>
  <c r="DB67" i="45"/>
  <c r="DA67" i="45"/>
  <c r="CZ67" i="45"/>
  <c r="CY67" i="45"/>
  <c r="CX67" i="45"/>
  <c r="CW67" i="45"/>
  <c r="CV67" i="45"/>
  <c r="CU67" i="45"/>
  <c r="CT67" i="45"/>
  <c r="CS67" i="45"/>
  <c r="CR67" i="45"/>
  <c r="CQ67" i="45"/>
  <c r="CP67" i="45"/>
  <c r="CO67" i="45"/>
  <c r="CN67" i="45"/>
  <c r="CM67" i="45"/>
  <c r="CL67" i="45"/>
  <c r="CK67" i="45"/>
  <c r="CJ67" i="45"/>
  <c r="CI67" i="45"/>
  <c r="CH67" i="45"/>
  <c r="CG67" i="45"/>
  <c r="CF67" i="45"/>
  <c r="CE67" i="45"/>
  <c r="DC66" i="45"/>
  <c r="DB66" i="45"/>
  <c r="DA66" i="45"/>
  <c r="CZ66" i="45"/>
  <c r="CY66" i="45"/>
  <c r="CX66" i="45"/>
  <c r="CW66" i="45"/>
  <c r="CV66" i="45"/>
  <c r="CU66" i="45"/>
  <c r="CT66" i="45"/>
  <c r="CS66" i="45"/>
  <c r="CR66" i="45"/>
  <c r="CQ66" i="45"/>
  <c r="CP66" i="45"/>
  <c r="CO66" i="45"/>
  <c r="CN66" i="45"/>
  <c r="CM66" i="45"/>
  <c r="CL66" i="45"/>
  <c r="CK66" i="45"/>
  <c r="CJ66" i="45"/>
  <c r="CI66" i="45"/>
  <c r="CH66" i="45"/>
  <c r="CG66" i="45"/>
  <c r="CF66" i="45"/>
  <c r="CE66" i="45"/>
  <c r="DC65" i="45"/>
  <c r="DB65" i="45"/>
  <c r="DA65" i="45"/>
  <c r="CZ65" i="45"/>
  <c r="CY65" i="45"/>
  <c r="CX65" i="45"/>
  <c r="CW65" i="45"/>
  <c r="CV65" i="45"/>
  <c r="CU65" i="45"/>
  <c r="CT65" i="45"/>
  <c r="CS65" i="45"/>
  <c r="CR65" i="45"/>
  <c r="CQ65" i="45"/>
  <c r="CP65" i="45"/>
  <c r="CO65" i="45"/>
  <c r="CN65" i="45"/>
  <c r="CM65" i="45"/>
  <c r="CL65" i="45"/>
  <c r="CK65" i="45"/>
  <c r="CJ65" i="45"/>
  <c r="CI65" i="45"/>
  <c r="CH65" i="45"/>
  <c r="CG65" i="45"/>
  <c r="CF65" i="45"/>
  <c r="CE65" i="45"/>
  <c r="DC64" i="45"/>
  <c r="DB64" i="45"/>
  <c r="DA64" i="45"/>
  <c r="CZ64" i="45"/>
  <c r="CY64" i="45"/>
  <c r="CX64" i="45"/>
  <c r="CW64" i="45"/>
  <c r="CV64" i="45"/>
  <c r="CU64" i="45"/>
  <c r="CT64" i="45"/>
  <c r="CS64" i="45"/>
  <c r="CR64" i="45"/>
  <c r="CQ64" i="45"/>
  <c r="CP64" i="45"/>
  <c r="CO64" i="45"/>
  <c r="CN64" i="45"/>
  <c r="CM64" i="45"/>
  <c r="CL64" i="45"/>
  <c r="CK64" i="45"/>
  <c r="CJ64" i="45"/>
  <c r="CI64" i="45"/>
  <c r="CH64" i="45"/>
  <c r="CG64" i="45"/>
  <c r="CF64" i="45"/>
  <c r="CE64" i="45"/>
  <c r="DC63" i="45"/>
  <c r="DB63" i="45"/>
  <c r="DA63" i="45"/>
  <c r="CZ63" i="45"/>
  <c r="CY63" i="45"/>
  <c r="CX63" i="45"/>
  <c r="CW63" i="45"/>
  <c r="CV63" i="45"/>
  <c r="CU63" i="45"/>
  <c r="CT63" i="45"/>
  <c r="CS63" i="45"/>
  <c r="CR63" i="45"/>
  <c r="CQ63" i="45"/>
  <c r="CP63" i="45"/>
  <c r="CO63" i="45"/>
  <c r="CN63" i="45"/>
  <c r="CM63" i="45"/>
  <c r="CL63" i="45"/>
  <c r="CK63" i="45"/>
  <c r="CJ63" i="45"/>
  <c r="CI63" i="45"/>
  <c r="CH63" i="45"/>
  <c r="CG63" i="45"/>
  <c r="CF63" i="45"/>
  <c r="CE63" i="45"/>
  <c r="DC62" i="45"/>
  <c r="DB62" i="45"/>
  <c r="DA62" i="45"/>
  <c r="CZ62" i="45"/>
  <c r="CY62" i="45"/>
  <c r="CX62" i="45"/>
  <c r="CW62" i="45"/>
  <c r="CV62" i="45"/>
  <c r="CU62" i="45"/>
  <c r="CT62" i="45"/>
  <c r="CS62" i="45"/>
  <c r="CR62" i="45"/>
  <c r="CQ62" i="45"/>
  <c r="CP62" i="45"/>
  <c r="CO62" i="45"/>
  <c r="CN62" i="45"/>
  <c r="CM62" i="45"/>
  <c r="CL62" i="45"/>
  <c r="CK62" i="45"/>
  <c r="CJ62" i="45"/>
  <c r="CI62" i="45"/>
  <c r="CH62" i="45"/>
  <c r="CG62" i="45"/>
  <c r="CF62" i="45"/>
  <c r="CE62" i="45"/>
  <c r="DC61" i="45"/>
  <c r="DB61" i="45"/>
  <c r="DA61" i="45"/>
  <c r="CZ61" i="45"/>
  <c r="CY61" i="45"/>
  <c r="CX61" i="45"/>
  <c r="CW61" i="45"/>
  <c r="CV61" i="45"/>
  <c r="CU61" i="45"/>
  <c r="CT61" i="45"/>
  <c r="CS61" i="45"/>
  <c r="CR61" i="45"/>
  <c r="CQ61" i="45"/>
  <c r="CP61" i="45"/>
  <c r="CO61" i="45"/>
  <c r="CN61" i="45"/>
  <c r="CM61" i="45"/>
  <c r="CL61" i="45"/>
  <c r="CK61" i="45"/>
  <c r="CJ61" i="45"/>
  <c r="CI61" i="45"/>
  <c r="CH61" i="45"/>
  <c r="CG61" i="45"/>
  <c r="CF61" i="45"/>
  <c r="CE61" i="45"/>
  <c r="DC60" i="45"/>
  <c r="DB60" i="45"/>
  <c r="DA60" i="45"/>
  <c r="CZ60" i="45"/>
  <c r="CY60" i="45"/>
  <c r="CX60" i="45"/>
  <c r="CW60" i="45"/>
  <c r="CV60" i="45"/>
  <c r="CU60" i="45"/>
  <c r="CT60" i="45"/>
  <c r="CS60" i="45"/>
  <c r="CR60" i="45"/>
  <c r="CQ60" i="45"/>
  <c r="CP60" i="45"/>
  <c r="CO60" i="45"/>
  <c r="CN60" i="45"/>
  <c r="CM60" i="45"/>
  <c r="CL60" i="45"/>
  <c r="CK60" i="45"/>
  <c r="CJ60" i="45"/>
  <c r="CI60" i="45"/>
  <c r="CH60" i="45"/>
  <c r="CG60" i="45"/>
  <c r="CF60" i="45"/>
  <c r="CE60" i="45"/>
  <c r="DC59" i="45"/>
  <c r="DB59" i="45"/>
  <c r="DA59" i="45"/>
  <c r="CZ59" i="45"/>
  <c r="CY59" i="45"/>
  <c r="CX59" i="45"/>
  <c r="CW59" i="45"/>
  <c r="CV59" i="45"/>
  <c r="CU59" i="45"/>
  <c r="CT59" i="45"/>
  <c r="CS59" i="45"/>
  <c r="CR59" i="45"/>
  <c r="CQ59" i="45"/>
  <c r="CP59" i="45"/>
  <c r="CO59" i="45"/>
  <c r="CN59" i="45"/>
  <c r="CM59" i="45"/>
  <c r="CL59" i="45"/>
  <c r="CK59" i="45"/>
  <c r="CJ59" i="45"/>
  <c r="CI59" i="45"/>
  <c r="CH59" i="45"/>
  <c r="CG59" i="45"/>
  <c r="CF59" i="45"/>
  <c r="CE59" i="45"/>
  <c r="DC58" i="45"/>
  <c r="DB58" i="45"/>
  <c r="DA58" i="45"/>
  <c r="CZ58" i="45"/>
  <c r="CY58" i="45"/>
  <c r="CX58" i="45"/>
  <c r="CW58" i="45"/>
  <c r="CV58" i="45"/>
  <c r="CU58" i="45"/>
  <c r="CT58" i="45"/>
  <c r="CS58" i="45"/>
  <c r="CR58" i="45"/>
  <c r="CQ58" i="45"/>
  <c r="CP58" i="45"/>
  <c r="CO58" i="45"/>
  <c r="CN58" i="45"/>
  <c r="CM58" i="45"/>
  <c r="CL58" i="45"/>
  <c r="CK58" i="45"/>
  <c r="CJ58" i="45"/>
  <c r="CI58" i="45"/>
  <c r="CH58" i="45"/>
  <c r="CG58" i="45"/>
  <c r="CF58" i="45"/>
  <c r="CE58" i="45"/>
  <c r="DC57" i="45"/>
  <c r="DB57" i="45"/>
  <c r="DA57" i="45"/>
  <c r="CZ57" i="45"/>
  <c r="CY57" i="45"/>
  <c r="CX57" i="45"/>
  <c r="CW57" i="45"/>
  <c r="CV57" i="45"/>
  <c r="CU57" i="45"/>
  <c r="CT57" i="45"/>
  <c r="CS57" i="45"/>
  <c r="CR57" i="45"/>
  <c r="CQ57" i="45"/>
  <c r="CP57" i="45"/>
  <c r="CO57" i="45"/>
  <c r="CN57" i="45"/>
  <c r="CM57" i="45"/>
  <c r="CL57" i="45"/>
  <c r="CK57" i="45"/>
  <c r="CJ57" i="45"/>
  <c r="CI57" i="45"/>
  <c r="CH57" i="45"/>
  <c r="CG57" i="45"/>
  <c r="CF57" i="45"/>
  <c r="CE57" i="45"/>
  <c r="DC56" i="45"/>
  <c r="DB56" i="45"/>
  <c r="DA56" i="45"/>
  <c r="CZ56" i="45"/>
  <c r="CY56" i="45"/>
  <c r="CX56" i="45"/>
  <c r="CW56" i="45"/>
  <c r="CV56" i="45"/>
  <c r="CU56" i="45"/>
  <c r="CT56" i="45"/>
  <c r="CS56" i="45"/>
  <c r="CR56" i="45"/>
  <c r="CQ56" i="45"/>
  <c r="CP56" i="45"/>
  <c r="CO56" i="45"/>
  <c r="CN56" i="45"/>
  <c r="CM56" i="45"/>
  <c r="CL56" i="45"/>
  <c r="CK56" i="45"/>
  <c r="CJ56" i="45"/>
  <c r="CI56" i="45"/>
  <c r="CH56" i="45"/>
  <c r="CG56" i="45"/>
  <c r="CF56" i="45"/>
  <c r="CE56" i="45"/>
  <c r="DC55" i="45"/>
  <c r="DB55" i="45"/>
  <c r="DA55" i="45"/>
  <c r="CZ55" i="45"/>
  <c r="CY55" i="45"/>
  <c r="CX55" i="45"/>
  <c r="CW55" i="45"/>
  <c r="CV55" i="45"/>
  <c r="CU55" i="45"/>
  <c r="CT55" i="45"/>
  <c r="CS55" i="45"/>
  <c r="CR55" i="45"/>
  <c r="CQ55" i="45"/>
  <c r="CP55" i="45"/>
  <c r="CO55" i="45"/>
  <c r="CN55" i="45"/>
  <c r="CM55" i="45"/>
  <c r="CL55" i="45"/>
  <c r="CK55" i="45"/>
  <c r="CJ55" i="45"/>
  <c r="CI55" i="45"/>
  <c r="CH55" i="45"/>
  <c r="CG55" i="45"/>
  <c r="CF55" i="45"/>
  <c r="CE55" i="45"/>
  <c r="DC54" i="45"/>
  <c r="DB54" i="45"/>
  <c r="DA54" i="45"/>
  <c r="CZ54" i="45"/>
  <c r="CY54" i="45"/>
  <c r="CX54" i="45"/>
  <c r="CW54" i="45"/>
  <c r="CV54" i="45"/>
  <c r="CU54" i="45"/>
  <c r="CT54" i="45"/>
  <c r="CS54" i="45"/>
  <c r="CR54" i="45"/>
  <c r="CQ54" i="45"/>
  <c r="CP54" i="45"/>
  <c r="CO54" i="45"/>
  <c r="CN54" i="45"/>
  <c r="CM54" i="45"/>
  <c r="CL54" i="45"/>
  <c r="CK54" i="45"/>
  <c r="CJ54" i="45"/>
  <c r="CI54" i="45"/>
  <c r="CH54" i="45"/>
  <c r="CG54" i="45"/>
  <c r="CF54" i="45"/>
  <c r="CE54" i="45"/>
  <c r="DC53" i="45"/>
  <c r="DB53" i="45"/>
  <c r="DA53" i="45"/>
  <c r="CZ53" i="45"/>
  <c r="CY53" i="45"/>
  <c r="CX53" i="45"/>
  <c r="CW53" i="45"/>
  <c r="CV53" i="45"/>
  <c r="CU53" i="45"/>
  <c r="CT53" i="45"/>
  <c r="CS53" i="45"/>
  <c r="CR53" i="45"/>
  <c r="CQ53" i="45"/>
  <c r="CP53" i="45"/>
  <c r="CO53" i="45"/>
  <c r="CN53" i="45"/>
  <c r="CM53" i="45"/>
  <c r="CL53" i="45"/>
  <c r="CK53" i="45"/>
  <c r="CJ53" i="45"/>
  <c r="CI53" i="45"/>
  <c r="CH53" i="45"/>
  <c r="CG53" i="45"/>
  <c r="CF53" i="45"/>
  <c r="CE53" i="45"/>
  <c r="DC52" i="45"/>
  <c r="DB52" i="45"/>
  <c r="DA52" i="45"/>
  <c r="CZ52" i="45"/>
  <c r="CY52" i="45"/>
  <c r="CX52" i="45"/>
  <c r="CW52" i="45"/>
  <c r="CV52" i="45"/>
  <c r="CU52" i="45"/>
  <c r="CT52" i="45"/>
  <c r="CS52" i="45"/>
  <c r="CR52" i="45"/>
  <c r="CQ52" i="45"/>
  <c r="CP52" i="45"/>
  <c r="CO52" i="45"/>
  <c r="CN52" i="45"/>
  <c r="CM52" i="45"/>
  <c r="CL52" i="45"/>
  <c r="CK52" i="45"/>
  <c r="CJ52" i="45"/>
  <c r="CI52" i="45"/>
  <c r="CH52" i="45"/>
  <c r="CG52" i="45"/>
  <c r="CF52" i="45"/>
  <c r="CE52" i="45"/>
  <c r="DC51" i="45"/>
  <c r="DB51" i="45"/>
  <c r="DA51" i="45"/>
  <c r="CZ51" i="45"/>
  <c r="CY51" i="45"/>
  <c r="CX51" i="45"/>
  <c r="CW51" i="45"/>
  <c r="CV51" i="45"/>
  <c r="CU51" i="45"/>
  <c r="CT51" i="45"/>
  <c r="CS51" i="45"/>
  <c r="CR51" i="45"/>
  <c r="CQ51" i="45"/>
  <c r="CP51" i="45"/>
  <c r="CO51" i="45"/>
  <c r="CN51" i="45"/>
  <c r="CM51" i="45"/>
  <c r="CL51" i="45"/>
  <c r="CK51" i="45"/>
  <c r="CJ51" i="45"/>
  <c r="CI51" i="45"/>
  <c r="CH51" i="45"/>
  <c r="CG51" i="45"/>
  <c r="CF51" i="45"/>
  <c r="CE51" i="45"/>
  <c r="DC50" i="45"/>
  <c r="DB50" i="45"/>
  <c r="DA50" i="45"/>
  <c r="CZ50" i="45"/>
  <c r="CY50" i="45"/>
  <c r="CX50" i="45"/>
  <c r="CW50" i="45"/>
  <c r="CV50" i="45"/>
  <c r="CU50" i="45"/>
  <c r="CT50" i="45"/>
  <c r="CS50" i="45"/>
  <c r="CR50" i="45"/>
  <c r="CQ50" i="45"/>
  <c r="CP50" i="45"/>
  <c r="CO50" i="45"/>
  <c r="CN50" i="45"/>
  <c r="CM50" i="45"/>
  <c r="CL50" i="45"/>
  <c r="CK50" i="45"/>
  <c r="CJ50" i="45"/>
  <c r="CI50" i="45"/>
  <c r="CH50" i="45"/>
  <c r="CG50" i="45"/>
  <c r="CF50" i="45"/>
  <c r="CE50" i="45"/>
  <c r="DC49" i="45"/>
  <c r="DB49" i="45"/>
  <c r="DA49" i="45"/>
  <c r="CZ49" i="45"/>
  <c r="CY49" i="45"/>
  <c r="CX49" i="45"/>
  <c r="CW49" i="45"/>
  <c r="CV49" i="45"/>
  <c r="CU49" i="45"/>
  <c r="CT49" i="45"/>
  <c r="CS49" i="45"/>
  <c r="CR49" i="45"/>
  <c r="CQ49" i="45"/>
  <c r="CP49" i="45"/>
  <c r="CO49" i="45"/>
  <c r="CN49" i="45"/>
  <c r="CM49" i="45"/>
  <c r="CL49" i="45"/>
  <c r="CK49" i="45"/>
  <c r="CJ49" i="45"/>
  <c r="CI49" i="45"/>
  <c r="CH49" i="45"/>
  <c r="CG49" i="45"/>
  <c r="CF49" i="45"/>
  <c r="CE49" i="45"/>
  <c r="DC48" i="45"/>
  <c r="DB48" i="45"/>
  <c r="DA48" i="45"/>
  <c r="CZ48" i="45"/>
  <c r="CY48" i="45"/>
  <c r="CX48" i="45"/>
  <c r="CW48" i="45"/>
  <c r="CV48" i="45"/>
  <c r="CU48" i="45"/>
  <c r="CT48" i="45"/>
  <c r="CS48" i="45"/>
  <c r="CR48" i="45"/>
  <c r="CQ48" i="45"/>
  <c r="CP48" i="45"/>
  <c r="CO48" i="45"/>
  <c r="CN48" i="45"/>
  <c r="CM48" i="45"/>
  <c r="CL48" i="45"/>
  <c r="CK48" i="45"/>
  <c r="CJ48" i="45"/>
  <c r="CI48" i="45"/>
  <c r="CH48" i="45"/>
  <c r="CG48" i="45"/>
  <c r="CF48" i="45"/>
  <c r="CE48" i="45"/>
  <c r="DC47" i="45"/>
  <c r="DB47" i="45"/>
  <c r="DA47" i="45"/>
  <c r="CZ47" i="45"/>
  <c r="CY47" i="45"/>
  <c r="CX47" i="45"/>
  <c r="CW47" i="45"/>
  <c r="CV47" i="45"/>
  <c r="CU47" i="45"/>
  <c r="CT47" i="45"/>
  <c r="CS47" i="45"/>
  <c r="CR47" i="45"/>
  <c r="CQ47" i="45"/>
  <c r="CP47" i="45"/>
  <c r="CO47" i="45"/>
  <c r="CN47" i="45"/>
  <c r="CM47" i="45"/>
  <c r="CL47" i="45"/>
  <c r="CK47" i="45"/>
  <c r="CJ47" i="45"/>
  <c r="CI47" i="45"/>
  <c r="CH47" i="45"/>
  <c r="CG47" i="45"/>
  <c r="CF47" i="45"/>
  <c r="CE47" i="45"/>
  <c r="DC46" i="45"/>
  <c r="DB46" i="45"/>
  <c r="DA46" i="45"/>
  <c r="CZ46" i="45"/>
  <c r="CY46" i="45"/>
  <c r="CX46" i="45"/>
  <c r="CW46" i="45"/>
  <c r="CV46" i="45"/>
  <c r="CU46" i="45"/>
  <c r="CT46" i="45"/>
  <c r="CS46" i="45"/>
  <c r="CR46" i="45"/>
  <c r="CQ46" i="45"/>
  <c r="CP46" i="45"/>
  <c r="CO46" i="45"/>
  <c r="CN46" i="45"/>
  <c r="CM46" i="45"/>
  <c r="CL46" i="45"/>
  <c r="CK46" i="45"/>
  <c r="CJ46" i="45"/>
  <c r="CI46" i="45"/>
  <c r="CH46" i="45"/>
  <c r="CG46" i="45"/>
  <c r="CF46" i="45"/>
  <c r="CE46" i="45"/>
  <c r="DC45" i="45"/>
  <c r="DB45" i="45"/>
  <c r="DA45" i="45"/>
  <c r="CZ45" i="45"/>
  <c r="CY45" i="45"/>
  <c r="CX45" i="45"/>
  <c r="CW45" i="45"/>
  <c r="CV45" i="45"/>
  <c r="CU45" i="45"/>
  <c r="CT45" i="45"/>
  <c r="CS45" i="45"/>
  <c r="CR45" i="45"/>
  <c r="CQ45" i="45"/>
  <c r="CP45" i="45"/>
  <c r="CO45" i="45"/>
  <c r="CN45" i="45"/>
  <c r="CM45" i="45"/>
  <c r="CL45" i="45"/>
  <c r="CK45" i="45"/>
  <c r="CJ45" i="45"/>
  <c r="CI45" i="45"/>
  <c r="CH45" i="45"/>
  <c r="CG45" i="45"/>
  <c r="CF45" i="45"/>
  <c r="CE45" i="45"/>
  <c r="DC44" i="45"/>
  <c r="DB44" i="45"/>
  <c r="DA44" i="45"/>
  <c r="CZ44" i="45"/>
  <c r="CY44" i="45"/>
  <c r="CX44" i="45"/>
  <c r="CW44" i="45"/>
  <c r="CV44" i="45"/>
  <c r="CU44" i="45"/>
  <c r="CT44" i="45"/>
  <c r="CS44" i="45"/>
  <c r="CR44" i="45"/>
  <c r="CQ44" i="45"/>
  <c r="CP44" i="45"/>
  <c r="CO44" i="45"/>
  <c r="CN44" i="45"/>
  <c r="CM44" i="45"/>
  <c r="CL44" i="45"/>
  <c r="CK44" i="45"/>
  <c r="CJ44" i="45"/>
  <c r="CI44" i="45"/>
  <c r="CH44" i="45"/>
  <c r="CG44" i="45"/>
  <c r="CF44" i="45"/>
  <c r="CE44" i="45"/>
  <c r="DC43" i="45"/>
  <c r="DB43" i="45"/>
  <c r="DA43" i="45"/>
  <c r="CZ43" i="45"/>
  <c r="CY43" i="45"/>
  <c r="CX43" i="45"/>
  <c r="CW43" i="45"/>
  <c r="CV43" i="45"/>
  <c r="CU43" i="45"/>
  <c r="CT43" i="45"/>
  <c r="CS43" i="45"/>
  <c r="CR43" i="45"/>
  <c r="CQ43" i="45"/>
  <c r="CP43" i="45"/>
  <c r="CO43" i="45"/>
  <c r="CN43" i="45"/>
  <c r="CM43" i="45"/>
  <c r="CL43" i="45"/>
  <c r="CK43" i="45"/>
  <c r="CJ43" i="45"/>
  <c r="CI43" i="45"/>
  <c r="CH43" i="45"/>
  <c r="CG43" i="45"/>
  <c r="CF43" i="45"/>
  <c r="CE43" i="45"/>
  <c r="DC42" i="45"/>
  <c r="DB42" i="45"/>
  <c r="DA42" i="45"/>
  <c r="CZ42" i="45"/>
  <c r="CY42" i="45"/>
  <c r="CX42" i="45"/>
  <c r="CW42" i="45"/>
  <c r="CV42" i="45"/>
  <c r="CU42" i="45"/>
  <c r="CT42" i="45"/>
  <c r="CS42" i="45"/>
  <c r="CR42" i="45"/>
  <c r="CQ42" i="45"/>
  <c r="CP42" i="45"/>
  <c r="CO42" i="45"/>
  <c r="CN42" i="45"/>
  <c r="CM42" i="45"/>
  <c r="CL42" i="45"/>
  <c r="CK42" i="45"/>
  <c r="CJ42" i="45"/>
  <c r="CI42" i="45"/>
  <c r="CH42" i="45"/>
  <c r="CG42" i="45"/>
  <c r="CF42" i="45"/>
  <c r="CE42" i="45"/>
  <c r="DC41" i="45"/>
  <c r="DB41" i="45"/>
  <c r="DA41" i="45"/>
  <c r="CZ41" i="45"/>
  <c r="CY41" i="45"/>
  <c r="CX41" i="45"/>
  <c r="CW41" i="45"/>
  <c r="CV41" i="45"/>
  <c r="CU41" i="45"/>
  <c r="CT41" i="45"/>
  <c r="CS41" i="45"/>
  <c r="CR41" i="45"/>
  <c r="CQ41" i="45"/>
  <c r="CP41" i="45"/>
  <c r="CO41" i="45"/>
  <c r="CN41" i="45"/>
  <c r="CM41" i="45"/>
  <c r="CL41" i="45"/>
  <c r="CK41" i="45"/>
  <c r="CJ41" i="45"/>
  <c r="CI41" i="45"/>
  <c r="CH41" i="45"/>
  <c r="CG41" i="45"/>
  <c r="CF41" i="45"/>
  <c r="CE41" i="45"/>
  <c r="DC40" i="45"/>
  <c r="DB40" i="45"/>
  <c r="DA40" i="45"/>
  <c r="CZ40" i="45"/>
  <c r="CY40" i="45"/>
  <c r="CX40" i="45"/>
  <c r="CW40" i="45"/>
  <c r="CV40" i="45"/>
  <c r="CU40" i="45"/>
  <c r="CT40" i="45"/>
  <c r="CS40" i="45"/>
  <c r="CR40" i="45"/>
  <c r="CQ40" i="45"/>
  <c r="CP40" i="45"/>
  <c r="CO40" i="45"/>
  <c r="CN40" i="45"/>
  <c r="CM40" i="45"/>
  <c r="CL40" i="45"/>
  <c r="CK40" i="45"/>
  <c r="CJ40" i="45"/>
  <c r="CI40" i="45"/>
  <c r="CH40" i="45"/>
  <c r="CG40" i="45"/>
  <c r="CF40" i="45"/>
  <c r="CE40" i="45"/>
  <c r="DC39" i="45"/>
  <c r="DB39" i="45"/>
  <c r="DA39" i="45"/>
  <c r="CZ39" i="45"/>
  <c r="CY39" i="45"/>
  <c r="CX39" i="45"/>
  <c r="CW39" i="45"/>
  <c r="CV39" i="45"/>
  <c r="CU39" i="45"/>
  <c r="CT39" i="45"/>
  <c r="CS39" i="45"/>
  <c r="CR39" i="45"/>
  <c r="CQ39" i="45"/>
  <c r="CP39" i="45"/>
  <c r="CO39" i="45"/>
  <c r="CN39" i="45"/>
  <c r="CM39" i="45"/>
  <c r="CL39" i="45"/>
  <c r="CK39" i="45"/>
  <c r="CJ39" i="45"/>
  <c r="CI39" i="45"/>
  <c r="CH39" i="45"/>
  <c r="CG39" i="45"/>
  <c r="CF39" i="45"/>
  <c r="CE39" i="45"/>
  <c r="DC38" i="45"/>
  <c r="DB38" i="45"/>
  <c r="DA38" i="45"/>
  <c r="CZ38" i="45"/>
  <c r="CY38" i="45"/>
  <c r="CX38" i="45"/>
  <c r="CW38" i="45"/>
  <c r="CV38" i="45"/>
  <c r="CU38" i="45"/>
  <c r="CT38" i="45"/>
  <c r="CS38" i="45"/>
  <c r="CR38" i="45"/>
  <c r="CQ38" i="45"/>
  <c r="CP38" i="45"/>
  <c r="CO38" i="45"/>
  <c r="CN38" i="45"/>
  <c r="CM38" i="45"/>
  <c r="CL38" i="45"/>
  <c r="CK38" i="45"/>
  <c r="CJ38" i="45"/>
  <c r="CI38" i="45"/>
  <c r="CH38" i="45"/>
  <c r="CG38" i="45"/>
  <c r="CF38" i="45"/>
  <c r="CE38" i="45"/>
  <c r="DC37" i="45"/>
  <c r="DB37" i="45"/>
  <c r="DA37" i="45"/>
  <c r="CZ37" i="45"/>
  <c r="CY37" i="45"/>
  <c r="CX37" i="45"/>
  <c r="CW37" i="45"/>
  <c r="CV37" i="45"/>
  <c r="CU37" i="45"/>
  <c r="CT37" i="45"/>
  <c r="CS37" i="45"/>
  <c r="CR37" i="45"/>
  <c r="CQ37" i="45"/>
  <c r="CP37" i="45"/>
  <c r="CO37" i="45"/>
  <c r="CN37" i="45"/>
  <c r="CM37" i="45"/>
  <c r="CL37" i="45"/>
  <c r="CK37" i="45"/>
  <c r="CJ37" i="45"/>
  <c r="CI37" i="45"/>
  <c r="CH37" i="45"/>
  <c r="CG37" i="45"/>
  <c r="CF37" i="45"/>
  <c r="CE37" i="45"/>
  <c r="DC36" i="45"/>
  <c r="DB36" i="45"/>
  <c r="DA36" i="45"/>
  <c r="CZ36" i="45"/>
  <c r="CY36" i="45"/>
  <c r="CX36" i="45"/>
  <c r="CW36" i="45"/>
  <c r="CV36" i="45"/>
  <c r="CU36" i="45"/>
  <c r="CT36" i="45"/>
  <c r="CS36" i="45"/>
  <c r="CR36" i="45"/>
  <c r="CQ36" i="45"/>
  <c r="CP36" i="45"/>
  <c r="CO36" i="45"/>
  <c r="CN36" i="45"/>
  <c r="CM36" i="45"/>
  <c r="CL36" i="45"/>
  <c r="CK36" i="45"/>
  <c r="CJ36" i="45"/>
  <c r="CI36" i="45"/>
  <c r="CH36" i="45"/>
  <c r="CG36" i="45"/>
  <c r="CF36" i="45"/>
  <c r="CE36" i="45"/>
  <c r="DC35" i="45"/>
  <c r="DB35" i="45"/>
  <c r="DA35" i="45"/>
  <c r="CZ35" i="45"/>
  <c r="CY35" i="45"/>
  <c r="CX35" i="45"/>
  <c r="CW35" i="45"/>
  <c r="CV35" i="45"/>
  <c r="CU35" i="45"/>
  <c r="CT35" i="45"/>
  <c r="CS35" i="45"/>
  <c r="CR35" i="45"/>
  <c r="CQ35" i="45"/>
  <c r="CP35" i="45"/>
  <c r="CO35" i="45"/>
  <c r="CN35" i="45"/>
  <c r="CM35" i="45"/>
  <c r="CL35" i="45"/>
  <c r="CK35" i="45"/>
  <c r="CJ35" i="45"/>
  <c r="CI35" i="45"/>
  <c r="CH35" i="45"/>
  <c r="CG35" i="45"/>
  <c r="CF35" i="45"/>
  <c r="CE35" i="45"/>
  <c r="DC34" i="45"/>
  <c r="DB34" i="45"/>
  <c r="DA34" i="45"/>
  <c r="CZ34" i="45"/>
  <c r="CY34" i="45"/>
  <c r="CX34" i="45"/>
  <c r="CW34" i="45"/>
  <c r="CV34" i="45"/>
  <c r="CU34" i="45"/>
  <c r="CT34" i="45"/>
  <c r="CS34" i="45"/>
  <c r="CR34" i="45"/>
  <c r="CQ34" i="45"/>
  <c r="CP34" i="45"/>
  <c r="CO34" i="45"/>
  <c r="CN34" i="45"/>
  <c r="CM34" i="45"/>
  <c r="CL34" i="45"/>
  <c r="CK34" i="45"/>
  <c r="CJ34" i="45"/>
  <c r="CI34" i="45"/>
  <c r="CH34" i="45"/>
  <c r="CG34" i="45"/>
  <c r="CF34" i="45"/>
  <c r="CE34" i="45"/>
  <c r="DC33" i="45"/>
  <c r="DB33" i="45"/>
  <c r="DA33" i="45"/>
  <c r="CZ33" i="45"/>
  <c r="CY33" i="45"/>
  <c r="CX33" i="45"/>
  <c r="CW33" i="45"/>
  <c r="CV33" i="45"/>
  <c r="CU33" i="45"/>
  <c r="CT33" i="45"/>
  <c r="CS33" i="45"/>
  <c r="CR33" i="45"/>
  <c r="CQ33" i="45"/>
  <c r="CP33" i="45"/>
  <c r="CO33" i="45"/>
  <c r="CN33" i="45"/>
  <c r="CM33" i="45"/>
  <c r="CL33" i="45"/>
  <c r="CK33" i="45"/>
  <c r="CJ33" i="45"/>
  <c r="CI33" i="45"/>
  <c r="CH33" i="45"/>
  <c r="CG33" i="45"/>
  <c r="CF33" i="45"/>
  <c r="CE33" i="45"/>
  <c r="DC32" i="45"/>
  <c r="DB32" i="45"/>
  <c r="DA32" i="45"/>
  <c r="CZ32" i="45"/>
  <c r="CY32" i="45"/>
  <c r="CX32" i="45"/>
  <c r="CW32" i="45"/>
  <c r="CV32" i="45"/>
  <c r="CU32" i="45"/>
  <c r="CT32" i="45"/>
  <c r="CS32" i="45"/>
  <c r="CR32" i="45"/>
  <c r="CQ32" i="45"/>
  <c r="CP32" i="45"/>
  <c r="CO32" i="45"/>
  <c r="CN32" i="45"/>
  <c r="CM32" i="45"/>
  <c r="CL32" i="45"/>
  <c r="CK32" i="45"/>
  <c r="CJ32" i="45"/>
  <c r="CI32" i="45"/>
  <c r="CH32" i="45"/>
  <c r="CG32" i="45"/>
  <c r="CF32" i="45"/>
  <c r="CE32" i="45"/>
  <c r="DC31" i="45"/>
  <c r="DB31" i="45"/>
  <c r="DA31" i="45"/>
  <c r="CZ31" i="45"/>
  <c r="CY31" i="45"/>
  <c r="CX31" i="45"/>
  <c r="CW31" i="45"/>
  <c r="CV31" i="45"/>
  <c r="CU31" i="45"/>
  <c r="CT31" i="45"/>
  <c r="CS31" i="45"/>
  <c r="CR31" i="45"/>
  <c r="CQ31" i="45"/>
  <c r="CP31" i="45"/>
  <c r="CO31" i="45"/>
  <c r="CN31" i="45"/>
  <c r="CM31" i="45"/>
  <c r="CL31" i="45"/>
  <c r="CK31" i="45"/>
  <c r="CJ31" i="45"/>
  <c r="CI31" i="45"/>
  <c r="CH31" i="45"/>
  <c r="CG31" i="45"/>
  <c r="CF31" i="45"/>
  <c r="CE31" i="45"/>
  <c r="DC30" i="45"/>
  <c r="DB30" i="45"/>
  <c r="DA30" i="45"/>
  <c r="CZ30" i="45"/>
  <c r="CY30" i="45"/>
  <c r="CX30" i="45"/>
  <c r="CW30" i="45"/>
  <c r="CV30" i="45"/>
  <c r="CU30" i="45"/>
  <c r="CT30" i="45"/>
  <c r="CS30" i="45"/>
  <c r="CR30" i="45"/>
  <c r="CQ30" i="45"/>
  <c r="CP30" i="45"/>
  <c r="CO30" i="45"/>
  <c r="CN30" i="45"/>
  <c r="CM30" i="45"/>
  <c r="CL30" i="45"/>
  <c r="CK30" i="45"/>
  <c r="CJ30" i="45"/>
  <c r="CI30" i="45"/>
  <c r="CH30" i="45"/>
  <c r="CG30" i="45"/>
  <c r="CF30" i="45"/>
  <c r="CE30" i="45"/>
  <c r="DC29" i="45"/>
  <c r="DB29" i="45"/>
  <c r="DA29" i="45"/>
  <c r="CZ29" i="45"/>
  <c r="CY29" i="45"/>
  <c r="CX29" i="45"/>
  <c r="CW29" i="45"/>
  <c r="CV29" i="45"/>
  <c r="CU29" i="45"/>
  <c r="CT29" i="45"/>
  <c r="CS29" i="45"/>
  <c r="CR29" i="45"/>
  <c r="CQ29" i="45"/>
  <c r="CP29" i="45"/>
  <c r="CO29" i="45"/>
  <c r="CN29" i="45"/>
  <c r="CM29" i="45"/>
  <c r="CL29" i="45"/>
  <c r="CK29" i="45"/>
  <c r="CJ29" i="45"/>
  <c r="CI29" i="45"/>
  <c r="CH29" i="45"/>
  <c r="CG29" i="45"/>
  <c r="CF29" i="45"/>
  <c r="CE29" i="45"/>
  <c r="DC28" i="45"/>
  <c r="DB28" i="45"/>
  <c r="DA28" i="45"/>
  <c r="CZ28" i="45"/>
  <c r="CY28" i="45"/>
  <c r="CX28" i="45"/>
  <c r="CW28" i="45"/>
  <c r="CV28" i="45"/>
  <c r="CU28" i="45"/>
  <c r="CT28" i="45"/>
  <c r="CS28" i="45"/>
  <c r="CR28" i="45"/>
  <c r="CQ28" i="45"/>
  <c r="CP28" i="45"/>
  <c r="CO28" i="45"/>
  <c r="CN28" i="45"/>
  <c r="CM28" i="45"/>
  <c r="CL28" i="45"/>
  <c r="CK28" i="45"/>
  <c r="CJ28" i="45"/>
  <c r="CI28" i="45"/>
  <c r="CH28" i="45"/>
  <c r="CG28" i="45"/>
  <c r="CF28" i="45"/>
  <c r="CE28" i="45"/>
  <c r="DC27" i="45"/>
  <c r="DB27" i="45"/>
  <c r="DA27" i="45"/>
  <c r="CZ27" i="45"/>
  <c r="CY27" i="45"/>
  <c r="CX27" i="45"/>
  <c r="CW27" i="45"/>
  <c r="CV27" i="45"/>
  <c r="CU27" i="45"/>
  <c r="CT27" i="45"/>
  <c r="CS27" i="45"/>
  <c r="CR27" i="45"/>
  <c r="CQ27" i="45"/>
  <c r="CP27" i="45"/>
  <c r="CO27" i="45"/>
  <c r="CN27" i="45"/>
  <c r="CM27" i="45"/>
  <c r="CL27" i="45"/>
  <c r="CK27" i="45"/>
  <c r="CJ27" i="45"/>
  <c r="CI27" i="45"/>
  <c r="CH27" i="45"/>
  <c r="CG27" i="45"/>
  <c r="CF27" i="45"/>
  <c r="CE27" i="45"/>
  <c r="DC26" i="45"/>
  <c r="DB26" i="45"/>
  <c r="DA26" i="45"/>
  <c r="CZ26" i="45"/>
  <c r="CY26" i="45"/>
  <c r="CX26" i="45"/>
  <c r="CW26" i="45"/>
  <c r="CV26" i="45"/>
  <c r="CU26" i="45"/>
  <c r="CT26" i="45"/>
  <c r="CS26" i="45"/>
  <c r="CR26" i="45"/>
  <c r="CQ26" i="45"/>
  <c r="CP26" i="45"/>
  <c r="CO26" i="45"/>
  <c r="CN26" i="45"/>
  <c r="CM26" i="45"/>
  <c r="CL26" i="45"/>
  <c r="CK26" i="45"/>
  <c r="CJ26" i="45"/>
  <c r="CI26" i="45"/>
  <c r="CH26" i="45"/>
  <c r="CG26" i="45"/>
  <c r="CF26" i="45"/>
  <c r="CE26" i="45"/>
  <c r="DC25" i="45"/>
  <c r="DB25" i="45"/>
  <c r="DA25" i="45"/>
  <c r="CZ25" i="45"/>
  <c r="CY25" i="45"/>
  <c r="CX25" i="45"/>
  <c r="CW25" i="45"/>
  <c r="CV25" i="45"/>
  <c r="CU25" i="45"/>
  <c r="CT25" i="45"/>
  <c r="CS25" i="45"/>
  <c r="CR25" i="45"/>
  <c r="CQ25" i="45"/>
  <c r="CP25" i="45"/>
  <c r="CO25" i="45"/>
  <c r="CN25" i="45"/>
  <c r="CM25" i="45"/>
  <c r="CL25" i="45"/>
  <c r="CK25" i="45"/>
  <c r="CJ25" i="45"/>
  <c r="CI25" i="45"/>
  <c r="CH25" i="45"/>
  <c r="CG25" i="45"/>
  <c r="CF25" i="45"/>
  <c r="CE25" i="45"/>
  <c r="DC24" i="45"/>
  <c r="DB24" i="45"/>
  <c r="DA24" i="45"/>
  <c r="CZ24" i="45"/>
  <c r="CY24" i="45"/>
  <c r="CX24" i="45"/>
  <c r="CW24" i="45"/>
  <c r="CV24" i="45"/>
  <c r="CU24" i="45"/>
  <c r="CT24" i="45"/>
  <c r="CS24" i="45"/>
  <c r="CR24" i="45"/>
  <c r="CQ24" i="45"/>
  <c r="CP24" i="45"/>
  <c r="CO24" i="45"/>
  <c r="CN24" i="45"/>
  <c r="CM24" i="45"/>
  <c r="CL24" i="45"/>
  <c r="CK24" i="45"/>
  <c r="CJ24" i="45"/>
  <c r="CI24" i="45"/>
  <c r="CH24" i="45"/>
  <c r="CG24" i="45"/>
  <c r="CF24" i="45"/>
  <c r="CE24" i="45"/>
  <c r="DC23" i="45"/>
  <c r="DB23" i="45"/>
  <c r="DA23" i="45"/>
  <c r="CZ23" i="45"/>
  <c r="CY23" i="45"/>
  <c r="CX23" i="45"/>
  <c r="CW23" i="45"/>
  <c r="CV23" i="45"/>
  <c r="CU23" i="45"/>
  <c r="CT23" i="45"/>
  <c r="CS23" i="45"/>
  <c r="CR23" i="45"/>
  <c r="CQ23" i="45"/>
  <c r="CP23" i="45"/>
  <c r="CO23" i="45"/>
  <c r="CN23" i="45"/>
  <c r="CM23" i="45"/>
  <c r="CL23" i="45"/>
  <c r="CK23" i="45"/>
  <c r="CJ23" i="45"/>
  <c r="CI23" i="45"/>
  <c r="CH23" i="45"/>
  <c r="CG23" i="45"/>
  <c r="CF23" i="45"/>
  <c r="CE23" i="45"/>
  <c r="DC22" i="45"/>
  <c r="DB22" i="45"/>
  <c r="DA22" i="45"/>
  <c r="CZ22" i="45"/>
  <c r="CY22" i="45"/>
  <c r="CX22" i="45"/>
  <c r="CW22" i="45"/>
  <c r="CV22" i="45"/>
  <c r="CU22" i="45"/>
  <c r="CT22" i="45"/>
  <c r="CS22" i="45"/>
  <c r="CR22" i="45"/>
  <c r="CQ22" i="45"/>
  <c r="CP22" i="45"/>
  <c r="CO22" i="45"/>
  <c r="CN22" i="45"/>
  <c r="CM22" i="45"/>
  <c r="CL22" i="45"/>
  <c r="CK22" i="45"/>
  <c r="CJ22" i="45"/>
  <c r="CI22" i="45"/>
  <c r="CH22" i="45"/>
  <c r="CG22" i="45"/>
  <c r="CF22" i="45"/>
  <c r="CE22" i="45"/>
  <c r="DC20" i="45"/>
  <c r="DB20" i="45"/>
  <c r="DA20" i="45"/>
  <c r="CZ20" i="45"/>
  <c r="CY20" i="45"/>
  <c r="CX20" i="45"/>
  <c r="CW20" i="45"/>
  <c r="CV20" i="45"/>
  <c r="CU20" i="45"/>
  <c r="CT20" i="45"/>
  <c r="CS20" i="45"/>
  <c r="CR20" i="45"/>
  <c r="CQ20" i="45"/>
  <c r="CP20" i="45"/>
  <c r="CO20" i="45"/>
  <c r="CN20" i="45"/>
  <c r="CM20" i="45"/>
  <c r="CL20" i="45"/>
  <c r="CK20" i="45"/>
  <c r="CJ20" i="45"/>
  <c r="CI20" i="45"/>
  <c r="CH20" i="45"/>
  <c r="CG20" i="45"/>
  <c r="CF20" i="45"/>
  <c r="CE20" i="45"/>
  <c r="DC19" i="45"/>
  <c r="DB19" i="45"/>
  <c r="DA19" i="45"/>
  <c r="CZ19" i="45"/>
  <c r="CY19" i="45"/>
  <c r="CX19" i="45"/>
  <c r="CW19" i="45"/>
  <c r="CV19" i="45"/>
  <c r="CU19" i="45"/>
  <c r="CT19" i="45"/>
  <c r="CS19" i="45"/>
  <c r="CR19" i="45"/>
  <c r="CQ19" i="45"/>
  <c r="CP19" i="45"/>
  <c r="CO19" i="45"/>
  <c r="CN19" i="45"/>
  <c r="CM19" i="45"/>
  <c r="CL19" i="45"/>
  <c r="CK19" i="45"/>
  <c r="CJ19" i="45"/>
  <c r="CI19" i="45"/>
  <c r="CH19" i="45"/>
  <c r="CG19" i="45"/>
  <c r="CF19" i="45"/>
  <c r="CE19" i="45"/>
  <c r="DC18" i="45"/>
  <c r="DB18" i="45"/>
  <c r="DA18" i="45"/>
  <c r="CZ18" i="45"/>
  <c r="CY18" i="45"/>
  <c r="CX18" i="45"/>
  <c r="CW18" i="45"/>
  <c r="CV18" i="45"/>
  <c r="CU18" i="45"/>
  <c r="CT18" i="45"/>
  <c r="CS18" i="45"/>
  <c r="CR18" i="45"/>
  <c r="CQ18" i="45"/>
  <c r="CP18" i="45"/>
  <c r="CO18" i="45"/>
  <c r="CN18" i="45"/>
  <c r="CM18" i="45"/>
  <c r="CL18" i="45"/>
  <c r="CK18" i="45"/>
  <c r="CJ18" i="45"/>
  <c r="CI18" i="45"/>
  <c r="CH18" i="45"/>
  <c r="CG18" i="45"/>
  <c r="CF18" i="45"/>
  <c r="CE18" i="45"/>
  <c r="DC17" i="45"/>
  <c r="DB17" i="45"/>
  <c r="DA17" i="45"/>
  <c r="CZ17" i="45"/>
  <c r="CY17" i="45"/>
  <c r="CX17" i="45"/>
  <c r="CW17" i="45"/>
  <c r="CV17" i="45"/>
  <c r="CU17" i="45"/>
  <c r="CT17" i="45"/>
  <c r="CS17" i="45"/>
  <c r="CR17" i="45"/>
  <c r="CQ17" i="45"/>
  <c r="CP17" i="45"/>
  <c r="CO17" i="45"/>
  <c r="CN17" i="45"/>
  <c r="CM17" i="45"/>
  <c r="CL17" i="45"/>
  <c r="CK17" i="45"/>
  <c r="CJ17" i="45"/>
  <c r="CI17" i="45"/>
  <c r="CH17" i="45"/>
  <c r="CG17" i="45"/>
  <c r="CF17" i="45"/>
  <c r="CE17" i="45"/>
  <c r="DC16" i="45"/>
  <c r="DB16" i="45"/>
  <c r="DA16" i="45"/>
  <c r="CZ16" i="45"/>
  <c r="CY16" i="45"/>
  <c r="CX16" i="45"/>
  <c r="CW16" i="45"/>
  <c r="CV16" i="45"/>
  <c r="CU16" i="45"/>
  <c r="CT16" i="45"/>
  <c r="CS16" i="45"/>
  <c r="CR16" i="45"/>
  <c r="CQ16" i="45"/>
  <c r="CP16" i="45"/>
  <c r="CO16" i="45"/>
  <c r="CN16" i="45"/>
  <c r="CM16" i="45"/>
  <c r="CL16" i="45"/>
  <c r="CK16" i="45"/>
  <c r="CJ16" i="45"/>
  <c r="CI16" i="45"/>
  <c r="CH16" i="45"/>
  <c r="CG16" i="45"/>
  <c r="CF16" i="45"/>
  <c r="CE16" i="45"/>
  <c r="DC15" i="45"/>
  <c r="DB15" i="45"/>
  <c r="DA15" i="45"/>
  <c r="CZ15" i="45"/>
  <c r="CY15" i="45"/>
  <c r="CX15" i="45"/>
  <c r="CW15" i="45"/>
  <c r="CV15" i="45"/>
  <c r="CU15" i="45"/>
  <c r="CT15" i="45"/>
  <c r="CS15" i="45"/>
  <c r="CR15" i="45"/>
  <c r="CQ15" i="45"/>
  <c r="CP15" i="45"/>
  <c r="CO15" i="45"/>
  <c r="CN15" i="45"/>
  <c r="CM15" i="45"/>
  <c r="CL15" i="45"/>
  <c r="CK15" i="45"/>
  <c r="CJ15" i="45"/>
  <c r="CI15" i="45"/>
  <c r="CH15" i="45"/>
  <c r="CG15" i="45"/>
  <c r="CF15" i="45"/>
  <c r="CE15" i="45"/>
  <c r="DC14" i="45"/>
  <c r="DB14" i="45"/>
  <c r="DA14" i="45"/>
  <c r="CZ14" i="45"/>
  <c r="CY14" i="45"/>
  <c r="CX14" i="45"/>
  <c r="CW14" i="45"/>
  <c r="CV14" i="45"/>
  <c r="CU14" i="45"/>
  <c r="CT14" i="45"/>
  <c r="CS14" i="45"/>
  <c r="CR14" i="45"/>
  <c r="CQ14" i="45"/>
  <c r="CP14" i="45"/>
  <c r="CO14" i="45"/>
  <c r="CN14" i="45"/>
  <c r="CM14" i="45"/>
  <c r="CL14" i="45"/>
  <c r="CK14" i="45"/>
  <c r="CJ14" i="45"/>
  <c r="CI14" i="45"/>
  <c r="CH14" i="45"/>
  <c r="CG14" i="45"/>
  <c r="CF14" i="45"/>
  <c r="CE14" i="45"/>
  <c r="DC13" i="45"/>
  <c r="DB13" i="45"/>
  <c r="DA13" i="45"/>
  <c r="CZ13" i="45"/>
  <c r="CY13" i="45"/>
  <c r="CX13" i="45"/>
  <c r="CW13" i="45"/>
  <c r="CV13" i="45"/>
  <c r="CU13" i="45"/>
  <c r="CT13" i="45"/>
  <c r="CS13" i="45"/>
  <c r="CR13" i="45"/>
  <c r="CQ13" i="45"/>
  <c r="CP13" i="45"/>
  <c r="CO13" i="45"/>
  <c r="CN13" i="45"/>
  <c r="CM13" i="45"/>
  <c r="CL13" i="45"/>
  <c r="CK13" i="45"/>
  <c r="CJ13" i="45"/>
  <c r="CI13" i="45"/>
  <c r="CH13" i="45"/>
  <c r="CG13" i="45"/>
  <c r="CF13" i="45"/>
  <c r="CE13" i="45"/>
  <c r="DC12" i="45"/>
  <c r="DB12" i="45"/>
  <c r="DA12" i="45"/>
  <c r="CZ12" i="45"/>
  <c r="CY12" i="45"/>
  <c r="CX12" i="45"/>
  <c r="CW12" i="45"/>
  <c r="CV12" i="45"/>
  <c r="CU12" i="45"/>
  <c r="CT12" i="45"/>
  <c r="CS12" i="45"/>
  <c r="CR12" i="45"/>
  <c r="CQ12" i="45"/>
  <c r="CP12" i="45"/>
  <c r="CO12" i="45"/>
  <c r="CN12" i="45"/>
  <c r="CM12" i="45"/>
  <c r="CL12" i="45"/>
  <c r="CK12" i="45"/>
  <c r="CJ12" i="45"/>
  <c r="CI12" i="45"/>
  <c r="CH12" i="45"/>
  <c r="CG12" i="45"/>
  <c r="CF12" i="45"/>
  <c r="CE12" i="45"/>
  <c r="DC11" i="45"/>
  <c r="DB11" i="45"/>
  <c r="DA11" i="45"/>
  <c r="CZ11" i="45"/>
  <c r="CY11" i="45"/>
  <c r="CX11" i="45"/>
  <c r="CW11" i="45"/>
  <c r="CV11" i="45"/>
  <c r="CU11" i="45"/>
  <c r="CT11" i="45"/>
  <c r="CS11" i="45"/>
  <c r="CR11" i="45"/>
  <c r="CQ11" i="45"/>
  <c r="CP11" i="45"/>
  <c r="CO11" i="45"/>
  <c r="CN11" i="45"/>
  <c r="CM11" i="45"/>
  <c r="CL11" i="45"/>
  <c r="CK11" i="45"/>
  <c r="CJ11" i="45"/>
  <c r="CI11" i="45"/>
  <c r="CH11" i="45"/>
  <c r="CG11" i="45"/>
  <c r="CF11" i="45"/>
  <c r="CE11" i="45"/>
  <c r="DC10" i="45"/>
  <c r="DB10" i="45"/>
  <c r="DA10" i="45"/>
  <c r="CZ10" i="45"/>
  <c r="CY10" i="45"/>
  <c r="CX10" i="45"/>
  <c r="CW10" i="45"/>
  <c r="CV10" i="45"/>
  <c r="CU10" i="45"/>
  <c r="CT10" i="45"/>
  <c r="CS10" i="45"/>
  <c r="CR10" i="45"/>
  <c r="CQ10" i="45"/>
  <c r="CP10" i="45"/>
  <c r="CO10" i="45"/>
  <c r="CN10" i="45"/>
  <c r="CM10" i="45"/>
  <c r="CL10" i="45"/>
  <c r="CK10" i="45"/>
  <c r="CJ10" i="45"/>
  <c r="CI10" i="45"/>
  <c r="CH10" i="45"/>
  <c r="CG10" i="45"/>
  <c r="CF10" i="45"/>
  <c r="CE10" i="45"/>
  <c r="DC9" i="45"/>
  <c r="DB9" i="45"/>
  <c r="DA9" i="45"/>
  <c r="CZ9" i="45"/>
  <c r="CY9" i="45"/>
  <c r="CX9" i="45"/>
  <c r="CW9" i="45"/>
  <c r="CV9" i="45"/>
  <c r="CU9" i="45"/>
  <c r="CT9" i="45"/>
  <c r="CS9" i="45"/>
  <c r="CR9" i="45"/>
  <c r="CQ9" i="45"/>
  <c r="CP9" i="45"/>
  <c r="CO9" i="45"/>
  <c r="CN9" i="45"/>
  <c r="CM9" i="45"/>
  <c r="CL9" i="45"/>
  <c r="CK9" i="45"/>
  <c r="CJ9" i="45"/>
  <c r="CI9" i="45"/>
  <c r="CH9" i="45"/>
  <c r="CG9" i="45"/>
  <c r="CF9" i="45"/>
  <c r="CE9" i="45"/>
  <c r="DC8" i="45"/>
  <c r="DB8" i="45"/>
  <c r="DA8" i="45"/>
  <c r="CZ8" i="45"/>
  <c r="CY8" i="45"/>
  <c r="CX8" i="45"/>
  <c r="CW8" i="45"/>
  <c r="CV8" i="45"/>
  <c r="CU8" i="45"/>
  <c r="CT8" i="45"/>
  <c r="CS8" i="45"/>
  <c r="CR8" i="45"/>
  <c r="CQ8" i="45"/>
  <c r="CP8" i="45"/>
  <c r="CO8" i="45"/>
  <c r="CN8" i="45"/>
  <c r="CM8" i="45"/>
  <c r="CL8" i="45"/>
  <c r="CK8" i="45"/>
  <c r="CJ8" i="45"/>
  <c r="CI8" i="45"/>
  <c r="CH8" i="45"/>
  <c r="CG8" i="45"/>
  <c r="CF8" i="45"/>
  <c r="CE8" i="45"/>
  <c r="DC7" i="45"/>
  <c r="DB7" i="45"/>
  <c r="DA7" i="45"/>
  <c r="CZ7" i="45"/>
  <c r="CY7" i="45"/>
  <c r="CX7" i="45"/>
  <c r="CW7" i="45"/>
  <c r="CV7" i="45"/>
  <c r="CU7" i="45"/>
  <c r="CT7" i="45"/>
  <c r="CS7" i="45"/>
  <c r="CR7" i="45"/>
  <c r="CQ7" i="45"/>
  <c r="CP7" i="45"/>
  <c r="CO7" i="45"/>
  <c r="CN7" i="45"/>
  <c r="CM7" i="45"/>
  <c r="CL7" i="45"/>
  <c r="CK7" i="45"/>
  <c r="CJ7" i="45"/>
  <c r="CI7" i="45"/>
  <c r="CH7" i="45"/>
  <c r="CG7" i="45"/>
  <c r="CF7" i="45"/>
  <c r="CE7" i="45"/>
  <c r="DC6" i="45"/>
  <c r="DB6" i="45"/>
  <c r="DA6" i="45"/>
  <c r="CZ6" i="45"/>
  <c r="CY6" i="45"/>
  <c r="CX6" i="45"/>
  <c r="CW6" i="45"/>
  <c r="CV6" i="45"/>
  <c r="CU6" i="45"/>
  <c r="CT6" i="45"/>
  <c r="CS6" i="45"/>
  <c r="CR6" i="45"/>
  <c r="CQ6" i="45"/>
  <c r="CP6" i="45"/>
  <c r="CO6" i="45"/>
  <c r="CN6" i="45"/>
  <c r="CM6" i="45"/>
  <c r="CL6" i="45"/>
  <c r="CK6" i="45"/>
  <c r="CJ6" i="45"/>
  <c r="CI6" i="45"/>
  <c r="CH6" i="45"/>
  <c r="CG6" i="45"/>
  <c r="CF6" i="45"/>
  <c r="CE6" i="45"/>
  <c r="DC5" i="45"/>
  <c r="DB5" i="45"/>
  <c r="DA5" i="45"/>
  <c r="CZ5" i="45"/>
  <c r="CY5" i="45"/>
  <c r="CX5" i="45"/>
  <c r="CW5" i="45"/>
  <c r="CV5" i="45"/>
  <c r="CU5" i="45"/>
  <c r="CT5" i="45"/>
  <c r="CS5" i="45"/>
  <c r="CR5" i="45"/>
  <c r="CQ5" i="45"/>
  <c r="CP5" i="45"/>
  <c r="CO5" i="45"/>
  <c r="CN5" i="45"/>
  <c r="CM5" i="45"/>
  <c r="CL5" i="45"/>
  <c r="CK5" i="45"/>
  <c r="CJ5" i="45"/>
  <c r="CI5" i="45"/>
  <c r="CH5" i="45"/>
  <c r="CG5" i="45"/>
  <c r="CF5" i="45"/>
  <c r="CE5" i="45"/>
  <c r="DC4" i="45"/>
  <c r="DB4" i="45"/>
  <c r="DA4" i="45"/>
  <c r="CZ4" i="45"/>
  <c r="CY4" i="45"/>
  <c r="CX4" i="45"/>
  <c r="CW4" i="45"/>
  <c r="CV4" i="45"/>
  <c r="CU4" i="45"/>
  <c r="CT4" i="45"/>
  <c r="CS4" i="45"/>
  <c r="CR4" i="45"/>
  <c r="CQ4" i="45"/>
  <c r="CP4" i="45"/>
  <c r="CO4" i="45"/>
  <c r="CN4" i="45"/>
  <c r="CM4" i="45"/>
  <c r="CL4" i="45"/>
  <c r="CK4" i="45"/>
  <c r="CJ4" i="45"/>
  <c r="CI4" i="45"/>
  <c r="CH4" i="45"/>
  <c r="CG4" i="45"/>
  <c r="CF4" i="45"/>
  <c r="CE4" i="45"/>
  <c r="DC3" i="45"/>
  <c r="DB3" i="45"/>
  <c r="DA3" i="45"/>
  <c r="CZ3" i="45"/>
  <c r="CY3" i="45"/>
  <c r="CX3" i="45"/>
  <c r="CW3" i="45"/>
  <c r="CV3" i="45"/>
  <c r="CU3" i="45"/>
  <c r="CT3" i="45"/>
  <c r="CS3" i="45"/>
  <c r="CR3" i="45"/>
  <c r="CQ3" i="45"/>
  <c r="CP3" i="45"/>
  <c r="CO3" i="45"/>
  <c r="CN3" i="45"/>
  <c r="CM3" i="45"/>
  <c r="CL3" i="45"/>
  <c r="CK3" i="45"/>
  <c r="CJ3" i="45"/>
  <c r="CI3" i="45"/>
  <c r="CH3" i="45"/>
  <c r="CG3" i="45"/>
  <c r="CF3" i="45"/>
  <c r="CE3" i="45"/>
  <c r="DC2" i="45"/>
  <c r="DB2" i="45"/>
  <c r="DA2" i="45"/>
  <c r="CZ2" i="45"/>
  <c r="CY2" i="45"/>
  <c r="CX2" i="45"/>
  <c r="CW2" i="45"/>
  <c r="CV2" i="45"/>
  <c r="CU2" i="45"/>
  <c r="CT2" i="45"/>
  <c r="CS2" i="45"/>
  <c r="CR2" i="45"/>
  <c r="CQ2" i="45"/>
  <c r="CP2" i="45"/>
  <c r="CO2" i="45"/>
  <c r="CN2" i="45"/>
  <c r="CM2" i="45"/>
  <c r="CL2" i="45"/>
  <c r="CK2" i="45"/>
  <c r="CJ2" i="45"/>
  <c r="CI2" i="45"/>
  <c r="CH2" i="45"/>
  <c r="CG2" i="45"/>
  <c r="CF2" i="45"/>
  <c r="CE2" i="45"/>
  <c r="CD216" i="45"/>
  <c r="CC216" i="45"/>
  <c r="CB216" i="45"/>
  <c r="CA216" i="45"/>
  <c r="BZ216" i="45"/>
  <c r="BY216" i="45"/>
  <c r="BX216" i="45"/>
  <c r="BW216" i="45"/>
  <c r="BV216" i="45"/>
  <c r="BU216" i="45"/>
  <c r="BT216" i="45"/>
  <c r="BS216" i="45"/>
  <c r="BR216" i="45"/>
  <c r="BQ216" i="45"/>
  <c r="BP216" i="45"/>
  <c r="BO216" i="45"/>
  <c r="BN216" i="45"/>
  <c r="BM216" i="45"/>
  <c r="BL216" i="45"/>
  <c r="BK216" i="45"/>
  <c r="BJ216" i="45"/>
  <c r="BI216" i="45"/>
  <c r="BH216" i="45"/>
  <c r="BG216" i="45"/>
  <c r="BF216" i="45"/>
  <c r="CD215" i="45"/>
  <c r="CC215" i="45"/>
  <c r="CB215" i="45"/>
  <c r="CA215" i="45"/>
  <c r="BZ215" i="45"/>
  <c r="BY215" i="45"/>
  <c r="BX215" i="45"/>
  <c r="BW215" i="45"/>
  <c r="BV215" i="45"/>
  <c r="BU215" i="45"/>
  <c r="BT215" i="45"/>
  <c r="BS215" i="45"/>
  <c r="BR215" i="45"/>
  <c r="BQ215" i="45"/>
  <c r="BP215" i="45"/>
  <c r="BO215" i="45"/>
  <c r="BN215" i="45"/>
  <c r="BM215" i="45"/>
  <c r="BL215" i="45"/>
  <c r="BK215" i="45"/>
  <c r="BJ215" i="45"/>
  <c r="BI215" i="45"/>
  <c r="BH215" i="45"/>
  <c r="BG215" i="45"/>
  <c r="BF215" i="45"/>
  <c r="CD214" i="45"/>
  <c r="CC214" i="45"/>
  <c r="CB214" i="45"/>
  <c r="CA214" i="45"/>
  <c r="BZ214" i="45"/>
  <c r="BY214" i="45"/>
  <c r="BX214" i="45"/>
  <c r="BW214" i="45"/>
  <c r="BV214" i="45"/>
  <c r="BU214" i="45"/>
  <c r="BT214" i="45"/>
  <c r="BS214" i="45"/>
  <c r="BR214" i="45"/>
  <c r="BQ214" i="45"/>
  <c r="BP214" i="45"/>
  <c r="BO214" i="45"/>
  <c r="BN214" i="45"/>
  <c r="BM214" i="45"/>
  <c r="BL214" i="45"/>
  <c r="BK214" i="45"/>
  <c r="BJ214" i="45"/>
  <c r="BI214" i="45"/>
  <c r="BH214" i="45"/>
  <c r="BG214" i="45"/>
  <c r="BF214" i="45"/>
  <c r="CD213" i="45"/>
  <c r="CC213" i="45"/>
  <c r="CB213" i="45"/>
  <c r="CA213" i="45"/>
  <c r="BZ213" i="45"/>
  <c r="BY213" i="45"/>
  <c r="BX213" i="45"/>
  <c r="BW213" i="45"/>
  <c r="BV213" i="45"/>
  <c r="BU213" i="45"/>
  <c r="BT213" i="45"/>
  <c r="BS213" i="45"/>
  <c r="BR213" i="45"/>
  <c r="BQ213" i="45"/>
  <c r="BP213" i="45"/>
  <c r="BO213" i="45"/>
  <c r="BN213" i="45"/>
  <c r="BM213" i="45"/>
  <c r="BL213" i="45"/>
  <c r="BK213" i="45"/>
  <c r="BJ213" i="45"/>
  <c r="BI213" i="45"/>
  <c r="BH213" i="45"/>
  <c r="BG213" i="45"/>
  <c r="BF213" i="45"/>
  <c r="CD212" i="45"/>
  <c r="CC212" i="45"/>
  <c r="CB212" i="45"/>
  <c r="CA212" i="45"/>
  <c r="BZ212" i="45"/>
  <c r="BY212" i="45"/>
  <c r="BX212" i="45"/>
  <c r="BW212" i="45"/>
  <c r="BV212" i="45"/>
  <c r="BU212" i="45"/>
  <c r="BT212" i="45"/>
  <c r="BS212" i="45"/>
  <c r="BR212" i="45"/>
  <c r="BQ212" i="45"/>
  <c r="BP212" i="45"/>
  <c r="BO212" i="45"/>
  <c r="BN212" i="45"/>
  <c r="BM212" i="45"/>
  <c r="BL212" i="45"/>
  <c r="BK212" i="45"/>
  <c r="BJ212" i="45"/>
  <c r="BI212" i="45"/>
  <c r="BH212" i="45"/>
  <c r="BG212" i="45"/>
  <c r="BF212" i="45"/>
  <c r="CD211" i="45"/>
  <c r="CC211" i="45"/>
  <c r="CB211" i="45"/>
  <c r="CA211" i="45"/>
  <c r="BZ211" i="45"/>
  <c r="BY211" i="45"/>
  <c r="BX211" i="45"/>
  <c r="BW211" i="45"/>
  <c r="BV211" i="45"/>
  <c r="BU211" i="45"/>
  <c r="BT211" i="45"/>
  <c r="BS211" i="45"/>
  <c r="BR211" i="45"/>
  <c r="BQ211" i="45"/>
  <c r="BP211" i="45"/>
  <c r="BO211" i="45"/>
  <c r="BN211" i="45"/>
  <c r="BM211" i="45"/>
  <c r="BL211" i="45"/>
  <c r="BK211" i="45"/>
  <c r="BJ211" i="45"/>
  <c r="BI211" i="45"/>
  <c r="BH211" i="45"/>
  <c r="BG211" i="45"/>
  <c r="BF211" i="45"/>
  <c r="CD210" i="45"/>
  <c r="CC210" i="45"/>
  <c r="CB210" i="45"/>
  <c r="CA210" i="45"/>
  <c r="BZ210" i="45"/>
  <c r="BY210" i="45"/>
  <c r="BX210" i="45"/>
  <c r="BW210" i="45"/>
  <c r="BV210" i="45"/>
  <c r="BU210" i="45"/>
  <c r="BT210" i="45"/>
  <c r="BS210" i="45"/>
  <c r="BR210" i="45"/>
  <c r="BQ210" i="45"/>
  <c r="BP210" i="45"/>
  <c r="BO210" i="45"/>
  <c r="BN210" i="45"/>
  <c r="BM210" i="45"/>
  <c r="BL210" i="45"/>
  <c r="BK210" i="45"/>
  <c r="BJ210" i="45"/>
  <c r="BI210" i="45"/>
  <c r="BH210" i="45"/>
  <c r="BG210" i="45"/>
  <c r="BF210" i="45"/>
  <c r="CD209" i="45"/>
  <c r="CC209" i="45"/>
  <c r="CB209" i="45"/>
  <c r="CA209" i="45"/>
  <c r="BZ209" i="45"/>
  <c r="BY209" i="45"/>
  <c r="BX209" i="45"/>
  <c r="BW209" i="45"/>
  <c r="BV209" i="45"/>
  <c r="BU209" i="45"/>
  <c r="BT209" i="45"/>
  <c r="BS209" i="45"/>
  <c r="BR209" i="45"/>
  <c r="BQ209" i="45"/>
  <c r="BP209" i="45"/>
  <c r="BO209" i="45"/>
  <c r="BN209" i="45"/>
  <c r="BM209" i="45"/>
  <c r="BL209" i="45"/>
  <c r="BK209" i="45"/>
  <c r="BJ209" i="45"/>
  <c r="BI209" i="45"/>
  <c r="BH209" i="45"/>
  <c r="BG209" i="45"/>
  <c r="BF209" i="45"/>
  <c r="CD208" i="45"/>
  <c r="CC208" i="45"/>
  <c r="CB208" i="45"/>
  <c r="CA208" i="45"/>
  <c r="BZ208" i="45"/>
  <c r="BY208" i="45"/>
  <c r="BX208" i="45"/>
  <c r="BW208" i="45"/>
  <c r="BV208" i="45"/>
  <c r="BU208" i="45"/>
  <c r="BT208" i="45"/>
  <c r="BS208" i="45"/>
  <c r="BR208" i="45"/>
  <c r="BQ208" i="45"/>
  <c r="BP208" i="45"/>
  <c r="BO208" i="45"/>
  <c r="BN208" i="45"/>
  <c r="BM208" i="45"/>
  <c r="BL208" i="45"/>
  <c r="BK208" i="45"/>
  <c r="BJ208" i="45"/>
  <c r="BI208" i="45"/>
  <c r="BH208" i="45"/>
  <c r="BG208" i="45"/>
  <c r="BF208" i="45"/>
  <c r="CD207" i="45"/>
  <c r="CC207" i="45"/>
  <c r="CB207" i="45"/>
  <c r="CA207" i="45"/>
  <c r="BZ207" i="45"/>
  <c r="BY207" i="45"/>
  <c r="BX207" i="45"/>
  <c r="BW207" i="45"/>
  <c r="BV207" i="45"/>
  <c r="BU207" i="45"/>
  <c r="BT207" i="45"/>
  <c r="BS207" i="45"/>
  <c r="BR207" i="45"/>
  <c r="BQ207" i="45"/>
  <c r="BP207" i="45"/>
  <c r="BO207" i="45"/>
  <c r="BN207" i="45"/>
  <c r="BM207" i="45"/>
  <c r="BL207" i="45"/>
  <c r="BK207" i="45"/>
  <c r="BJ207" i="45"/>
  <c r="BI207" i="45"/>
  <c r="BH207" i="45"/>
  <c r="BG207" i="45"/>
  <c r="BF207" i="45"/>
  <c r="CD206" i="45"/>
  <c r="CC206" i="45"/>
  <c r="CB206" i="45"/>
  <c r="CA206" i="45"/>
  <c r="BZ206" i="45"/>
  <c r="BY206" i="45"/>
  <c r="BX206" i="45"/>
  <c r="BW206" i="45"/>
  <c r="BV206" i="45"/>
  <c r="BU206" i="45"/>
  <c r="BT206" i="45"/>
  <c r="BS206" i="45"/>
  <c r="BR206" i="45"/>
  <c r="BQ206" i="45"/>
  <c r="BP206" i="45"/>
  <c r="BO206" i="45"/>
  <c r="BN206" i="45"/>
  <c r="BM206" i="45"/>
  <c r="BL206" i="45"/>
  <c r="BK206" i="45"/>
  <c r="BJ206" i="45"/>
  <c r="BI206" i="45"/>
  <c r="BH206" i="45"/>
  <c r="BG206" i="45"/>
  <c r="BF206" i="45"/>
  <c r="CD205" i="45"/>
  <c r="CC205" i="45"/>
  <c r="CB205" i="45"/>
  <c r="CA205" i="45"/>
  <c r="BZ205" i="45"/>
  <c r="BY205" i="45"/>
  <c r="BX205" i="45"/>
  <c r="BW205" i="45"/>
  <c r="BV205" i="45"/>
  <c r="BU205" i="45"/>
  <c r="BT205" i="45"/>
  <c r="BS205" i="45"/>
  <c r="BR205" i="45"/>
  <c r="BQ205" i="45"/>
  <c r="BP205" i="45"/>
  <c r="BO205" i="45"/>
  <c r="BN205" i="45"/>
  <c r="BM205" i="45"/>
  <c r="BL205" i="45"/>
  <c r="BK205" i="45"/>
  <c r="BJ205" i="45"/>
  <c r="BI205" i="45"/>
  <c r="BH205" i="45"/>
  <c r="BG205" i="45"/>
  <c r="BF205" i="45"/>
  <c r="CD204" i="45"/>
  <c r="CC204" i="45"/>
  <c r="CB204" i="45"/>
  <c r="CA204" i="45"/>
  <c r="BZ204" i="45"/>
  <c r="BY204" i="45"/>
  <c r="BX204" i="45"/>
  <c r="BW204" i="45"/>
  <c r="BV204" i="45"/>
  <c r="BU204" i="45"/>
  <c r="BT204" i="45"/>
  <c r="BS204" i="45"/>
  <c r="BR204" i="45"/>
  <c r="BQ204" i="45"/>
  <c r="BP204" i="45"/>
  <c r="BO204" i="45"/>
  <c r="BN204" i="45"/>
  <c r="BM204" i="45"/>
  <c r="BL204" i="45"/>
  <c r="BK204" i="45"/>
  <c r="BJ204" i="45"/>
  <c r="BI204" i="45"/>
  <c r="BH204" i="45"/>
  <c r="BG204" i="45"/>
  <c r="BF204" i="45"/>
  <c r="CD203" i="45"/>
  <c r="CC203" i="45"/>
  <c r="CB203" i="45"/>
  <c r="CA203" i="45"/>
  <c r="BZ203" i="45"/>
  <c r="BY203" i="45"/>
  <c r="BX203" i="45"/>
  <c r="BW203" i="45"/>
  <c r="BV203" i="45"/>
  <c r="BU203" i="45"/>
  <c r="BT203" i="45"/>
  <c r="BS203" i="45"/>
  <c r="BR203" i="45"/>
  <c r="BQ203" i="45"/>
  <c r="BP203" i="45"/>
  <c r="BO203" i="45"/>
  <c r="BN203" i="45"/>
  <c r="BM203" i="45"/>
  <c r="BL203" i="45"/>
  <c r="BK203" i="45"/>
  <c r="BJ203" i="45"/>
  <c r="BI203" i="45"/>
  <c r="BH203" i="45"/>
  <c r="BG203" i="45"/>
  <c r="BF203" i="45"/>
  <c r="CD202" i="45"/>
  <c r="CC202" i="45"/>
  <c r="CB202" i="45"/>
  <c r="CA202" i="45"/>
  <c r="BZ202" i="45"/>
  <c r="BY202" i="45"/>
  <c r="BX202" i="45"/>
  <c r="BW202" i="45"/>
  <c r="BV202" i="45"/>
  <c r="BU202" i="45"/>
  <c r="BT202" i="45"/>
  <c r="BS202" i="45"/>
  <c r="BR202" i="45"/>
  <c r="BQ202" i="45"/>
  <c r="BP202" i="45"/>
  <c r="BO202" i="45"/>
  <c r="BN202" i="45"/>
  <c r="BM202" i="45"/>
  <c r="BL202" i="45"/>
  <c r="BK202" i="45"/>
  <c r="BJ202" i="45"/>
  <c r="BI202" i="45"/>
  <c r="BH202" i="45"/>
  <c r="BG202" i="45"/>
  <c r="BF202" i="45"/>
  <c r="CD201" i="45"/>
  <c r="CC201" i="45"/>
  <c r="CB201" i="45"/>
  <c r="CA201" i="45"/>
  <c r="BZ201" i="45"/>
  <c r="BY201" i="45"/>
  <c r="BX201" i="45"/>
  <c r="BW201" i="45"/>
  <c r="BV201" i="45"/>
  <c r="BU201" i="45"/>
  <c r="BT201" i="45"/>
  <c r="BS201" i="45"/>
  <c r="BR201" i="45"/>
  <c r="BQ201" i="45"/>
  <c r="BP201" i="45"/>
  <c r="BO201" i="45"/>
  <c r="BN201" i="45"/>
  <c r="BM201" i="45"/>
  <c r="BL201" i="45"/>
  <c r="BK201" i="45"/>
  <c r="BJ201" i="45"/>
  <c r="BI201" i="45"/>
  <c r="BH201" i="45"/>
  <c r="BG201" i="45"/>
  <c r="BF201" i="45"/>
  <c r="CD200" i="45"/>
  <c r="CC200" i="45"/>
  <c r="CB200" i="45"/>
  <c r="CA200" i="45"/>
  <c r="BZ200" i="45"/>
  <c r="BY200" i="45"/>
  <c r="BX200" i="45"/>
  <c r="BW200" i="45"/>
  <c r="BV200" i="45"/>
  <c r="BU200" i="45"/>
  <c r="BT200" i="45"/>
  <c r="BS200" i="45"/>
  <c r="BR200" i="45"/>
  <c r="BQ200" i="45"/>
  <c r="BP200" i="45"/>
  <c r="BO200" i="45"/>
  <c r="BN200" i="45"/>
  <c r="BM200" i="45"/>
  <c r="BL200" i="45"/>
  <c r="BK200" i="45"/>
  <c r="BJ200" i="45"/>
  <c r="BI200" i="45"/>
  <c r="BH200" i="45"/>
  <c r="BG200" i="45"/>
  <c r="BF200" i="45"/>
  <c r="CD199" i="45"/>
  <c r="CC199" i="45"/>
  <c r="CB199" i="45"/>
  <c r="CA199" i="45"/>
  <c r="BZ199" i="45"/>
  <c r="BY199" i="45"/>
  <c r="BX199" i="45"/>
  <c r="BW199" i="45"/>
  <c r="BV199" i="45"/>
  <c r="BU199" i="45"/>
  <c r="BT199" i="45"/>
  <c r="BS199" i="45"/>
  <c r="BR199" i="45"/>
  <c r="BQ199" i="45"/>
  <c r="BP199" i="45"/>
  <c r="BO199" i="45"/>
  <c r="BN199" i="45"/>
  <c r="BM199" i="45"/>
  <c r="BL199" i="45"/>
  <c r="BK199" i="45"/>
  <c r="BJ199" i="45"/>
  <c r="BI199" i="45"/>
  <c r="BH199" i="45"/>
  <c r="BG199" i="45"/>
  <c r="BF199" i="45"/>
  <c r="CD198" i="45"/>
  <c r="CC198" i="45"/>
  <c r="CB198" i="45"/>
  <c r="CA198" i="45"/>
  <c r="BZ198" i="45"/>
  <c r="BY198" i="45"/>
  <c r="BX198" i="45"/>
  <c r="BW198" i="45"/>
  <c r="BV198" i="45"/>
  <c r="BU198" i="45"/>
  <c r="BT198" i="45"/>
  <c r="BS198" i="45"/>
  <c r="BR198" i="45"/>
  <c r="BQ198" i="45"/>
  <c r="BP198" i="45"/>
  <c r="BO198" i="45"/>
  <c r="BN198" i="45"/>
  <c r="BM198" i="45"/>
  <c r="BL198" i="45"/>
  <c r="BK198" i="45"/>
  <c r="BJ198" i="45"/>
  <c r="BI198" i="45"/>
  <c r="BH198" i="45"/>
  <c r="BG198" i="45"/>
  <c r="BF198" i="45"/>
  <c r="CD197" i="45"/>
  <c r="CC197" i="45"/>
  <c r="CB197" i="45"/>
  <c r="CA197" i="45"/>
  <c r="BZ197" i="45"/>
  <c r="BY197" i="45"/>
  <c r="BX197" i="45"/>
  <c r="BW197" i="45"/>
  <c r="BV197" i="45"/>
  <c r="BU197" i="45"/>
  <c r="BT197" i="45"/>
  <c r="BS197" i="45"/>
  <c r="BR197" i="45"/>
  <c r="BQ197" i="45"/>
  <c r="BP197" i="45"/>
  <c r="BO197" i="45"/>
  <c r="BN197" i="45"/>
  <c r="BM197" i="45"/>
  <c r="BL197" i="45"/>
  <c r="BK197" i="45"/>
  <c r="BJ197" i="45"/>
  <c r="BI197" i="45"/>
  <c r="BH197" i="45"/>
  <c r="BG197" i="45"/>
  <c r="BF197" i="45"/>
  <c r="CD196" i="45"/>
  <c r="CC196" i="45"/>
  <c r="CB196" i="45"/>
  <c r="CA196" i="45"/>
  <c r="BZ196" i="45"/>
  <c r="BY196" i="45"/>
  <c r="BX196" i="45"/>
  <c r="BW196" i="45"/>
  <c r="BV196" i="45"/>
  <c r="BU196" i="45"/>
  <c r="BT196" i="45"/>
  <c r="BS196" i="45"/>
  <c r="BR196" i="45"/>
  <c r="BQ196" i="45"/>
  <c r="BP196" i="45"/>
  <c r="BO196" i="45"/>
  <c r="BN196" i="45"/>
  <c r="BM196" i="45"/>
  <c r="BL196" i="45"/>
  <c r="BK196" i="45"/>
  <c r="BJ196" i="45"/>
  <c r="BI196" i="45"/>
  <c r="BH196" i="45"/>
  <c r="BG196" i="45"/>
  <c r="BF196" i="45"/>
  <c r="CD195" i="45"/>
  <c r="CC195" i="45"/>
  <c r="CB195" i="45"/>
  <c r="CA195" i="45"/>
  <c r="BZ195" i="45"/>
  <c r="BY195" i="45"/>
  <c r="BX195" i="45"/>
  <c r="BW195" i="45"/>
  <c r="BV195" i="45"/>
  <c r="BU195" i="45"/>
  <c r="BT195" i="45"/>
  <c r="BS195" i="45"/>
  <c r="BR195" i="45"/>
  <c r="BQ195" i="45"/>
  <c r="BP195" i="45"/>
  <c r="BO195" i="45"/>
  <c r="BN195" i="45"/>
  <c r="BM195" i="45"/>
  <c r="BL195" i="45"/>
  <c r="BK195" i="45"/>
  <c r="BJ195" i="45"/>
  <c r="BI195" i="45"/>
  <c r="BH195" i="45"/>
  <c r="BG195" i="45"/>
  <c r="BF195" i="45"/>
  <c r="CD194" i="45"/>
  <c r="CC194" i="45"/>
  <c r="CB194" i="45"/>
  <c r="CA194" i="45"/>
  <c r="BZ194" i="45"/>
  <c r="BY194" i="45"/>
  <c r="BX194" i="45"/>
  <c r="BW194" i="45"/>
  <c r="BV194" i="45"/>
  <c r="BU194" i="45"/>
  <c r="BT194" i="45"/>
  <c r="BS194" i="45"/>
  <c r="BR194" i="45"/>
  <c r="BQ194" i="45"/>
  <c r="BP194" i="45"/>
  <c r="BO194" i="45"/>
  <c r="BN194" i="45"/>
  <c r="BM194" i="45"/>
  <c r="BL194" i="45"/>
  <c r="BK194" i="45"/>
  <c r="BJ194" i="45"/>
  <c r="BI194" i="45"/>
  <c r="BH194" i="45"/>
  <c r="BG194" i="45"/>
  <c r="BF194" i="45"/>
  <c r="CD193" i="45"/>
  <c r="CC193" i="45"/>
  <c r="CB193" i="45"/>
  <c r="CA193" i="45"/>
  <c r="BZ193" i="45"/>
  <c r="BY193" i="45"/>
  <c r="BX193" i="45"/>
  <c r="BW193" i="45"/>
  <c r="BV193" i="45"/>
  <c r="BU193" i="45"/>
  <c r="BT193" i="45"/>
  <c r="BS193" i="45"/>
  <c r="BR193" i="45"/>
  <c r="BQ193" i="45"/>
  <c r="BP193" i="45"/>
  <c r="BO193" i="45"/>
  <c r="BN193" i="45"/>
  <c r="BM193" i="45"/>
  <c r="BL193" i="45"/>
  <c r="BK193" i="45"/>
  <c r="BJ193" i="45"/>
  <c r="BI193" i="45"/>
  <c r="BH193" i="45"/>
  <c r="BG193" i="45"/>
  <c r="BF193" i="45"/>
  <c r="CD192" i="45"/>
  <c r="CC192" i="45"/>
  <c r="CB192" i="45"/>
  <c r="CA192" i="45"/>
  <c r="BZ192" i="45"/>
  <c r="BY192" i="45"/>
  <c r="BX192" i="45"/>
  <c r="BW192" i="45"/>
  <c r="BV192" i="45"/>
  <c r="BU192" i="45"/>
  <c r="BT192" i="45"/>
  <c r="BS192" i="45"/>
  <c r="BR192" i="45"/>
  <c r="BQ192" i="45"/>
  <c r="BP192" i="45"/>
  <c r="BO192" i="45"/>
  <c r="BN192" i="45"/>
  <c r="BM192" i="45"/>
  <c r="BL192" i="45"/>
  <c r="BK192" i="45"/>
  <c r="BJ192" i="45"/>
  <c r="BI192" i="45"/>
  <c r="BH192" i="45"/>
  <c r="BG192" i="45"/>
  <c r="BF192" i="45"/>
  <c r="CD191" i="45"/>
  <c r="CC191" i="45"/>
  <c r="CB191" i="45"/>
  <c r="CA191" i="45"/>
  <c r="BZ191" i="45"/>
  <c r="BY191" i="45"/>
  <c r="BX191" i="45"/>
  <c r="BW191" i="45"/>
  <c r="BV191" i="45"/>
  <c r="BU191" i="45"/>
  <c r="BT191" i="45"/>
  <c r="BS191" i="45"/>
  <c r="BR191" i="45"/>
  <c r="BQ191" i="45"/>
  <c r="BP191" i="45"/>
  <c r="BO191" i="45"/>
  <c r="BN191" i="45"/>
  <c r="BM191" i="45"/>
  <c r="BL191" i="45"/>
  <c r="BK191" i="45"/>
  <c r="BJ191" i="45"/>
  <c r="BI191" i="45"/>
  <c r="BH191" i="45"/>
  <c r="BG191" i="45"/>
  <c r="BF191" i="45"/>
  <c r="CD190" i="45"/>
  <c r="CC190" i="45"/>
  <c r="CB190" i="45"/>
  <c r="CA190" i="45"/>
  <c r="BZ190" i="45"/>
  <c r="BY190" i="45"/>
  <c r="BX190" i="45"/>
  <c r="BW190" i="45"/>
  <c r="BV190" i="45"/>
  <c r="BU190" i="45"/>
  <c r="BT190" i="45"/>
  <c r="BS190" i="45"/>
  <c r="BR190" i="45"/>
  <c r="BQ190" i="45"/>
  <c r="BP190" i="45"/>
  <c r="BO190" i="45"/>
  <c r="BN190" i="45"/>
  <c r="BM190" i="45"/>
  <c r="BL190" i="45"/>
  <c r="BK190" i="45"/>
  <c r="BJ190" i="45"/>
  <c r="BI190" i="45"/>
  <c r="BH190" i="45"/>
  <c r="BG190" i="45"/>
  <c r="BF190" i="45"/>
  <c r="CD189" i="45"/>
  <c r="CC189" i="45"/>
  <c r="CB189" i="45"/>
  <c r="CA189" i="45"/>
  <c r="BZ189" i="45"/>
  <c r="BY189" i="45"/>
  <c r="BX189" i="45"/>
  <c r="BW189" i="45"/>
  <c r="BV189" i="45"/>
  <c r="BU189" i="45"/>
  <c r="BT189" i="45"/>
  <c r="BS189" i="45"/>
  <c r="BR189" i="45"/>
  <c r="BQ189" i="45"/>
  <c r="BP189" i="45"/>
  <c r="BO189" i="45"/>
  <c r="BN189" i="45"/>
  <c r="BM189" i="45"/>
  <c r="BL189" i="45"/>
  <c r="BK189" i="45"/>
  <c r="BJ189" i="45"/>
  <c r="BI189" i="45"/>
  <c r="BH189" i="45"/>
  <c r="BG189" i="45"/>
  <c r="BF189" i="45"/>
  <c r="CD188" i="45"/>
  <c r="CC188" i="45"/>
  <c r="CB188" i="45"/>
  <c r="CA188" i="45"/>
  <c r="BZ188" i="45"/>
  <c r="BY188" i="45"/>
  <c r="BX188" i="45"/>
  <c r="BW188" i="45"/>
  <c r="BV188" i="45"/>
  <c r="BU188" i="45"/>
  <c r="BT188" i="45"/>
  <c r="BS188" i="45"/>
  <c r="BR188" i="45"/>
  <c r="BQ188" i="45"/>
  <c r="BP188" i="45"/>
  <c r="BO188" i="45"/>
  <c r="BN188" i="45"/>
  <c r="BM188" i="45"/>
  <c r="BL188" i="45"/>
  <c r="BK188" i="45"/>
  <c r="BJ188" i="45"/>
  <c r="BI188" i="45"/>
  <c r="BH188" i="45"/>
  <c r="BG188" i="45"/>
  <c r="BF188" i="45"/>
  <c r="CD187" i="45"/>
  <c r="CC187" i="45"/>
  <c r="CB187" i="45"/>
  <c r="CA187" i="45"/>
  <c r="BZ187" i="45"/>
  <c r="BY187" i="45"/>
  <c r="BX187" i="45"/>
  <c r="BW187" i="45"/>
  <c r="BV187" i="45"/>
  <c r="BU187" i="45"/>
  <c r="BT187" i="45"/>
  <c r="BS187" i="45"/>
  <c r="BR187" i="45"/>
  <c r="BQ187" i="45"/>
  <c r="BP187" i="45"/>
  <c r="BO187" i="45"/>
  <c r="BN187" i="45"/>
  <c r="BM187" i="45"/>
  <c r="BL187" i="45"/>
  <c r="BK187" i="45"/>
  <c r="BJ187" i="45"/>
  <c r="BI187" i="45"/>
  <c r="BH187" i="45"/>
  <c r="BG187" i="45"/>
  <c r="BF187" i="45"/>
  <c r="CD186" i="45"/>
  <c r="CC186" i="45"/>
  <c r="CB186" i="45"/>
  <c r="CA186" i="45"/>
  <c r="BZ186" i="45"/>
  <c r="BY186" i="45"/>
  <c r="BX186" i="45"/>
  <c r="BW186" i="45"/>
  <c r="BV186" i="45"/>
  <c r="BU186" i="45"/>
  <c r="BT186" i="45"/>
  <c r="BS186" i="45"/>
  <c r="BR186" i="45"/>
  <c r="BQ186" i="45"/>
  <c r="BP186" i="45"/>
  <c r="BO186" i="45"/>
  <c r="BN186" i="45"/>
  <c r="BM186" i="45"/>
  <c r="BL186" i="45"/>
  <c r="BK186" i="45"/>
  <c r="BJ186" i="45"/>
  <c r="BI186" i="45"/>
  <c r="BH186" i="45"/>
  <c r="BG186" i="45"/>
  <c r="BF186" i="45"/>
  <c r="CD185" i="45"/>
  <c r="CC185" i="45"/>
  <c r="CB185" i="45"/>
  <c r="CA185" i="45"/>
  <c r="BZ185" i="45"/>
  <c r="BY185" i="45"/>
  <c r="BX185" i="45"/>
  <c r="BW185" i="45"/>
  <c r="BV185" i="45"/>
  <c r="BU185" i="45"/>
  <c r="BT185" i="45"/>
  <c r="BS185" i="45"/>
  <c r="BR185" i="45"/>
  <c r="BQ185" i="45"/>
  <c r="BP185" i="45"/>
  <c r="BO185" i="45"/>
  <c r="BN185" i="45"/>
  <c r="BM185" i="45"/>
  <c r="BL185" i="45"/>
  <c r="BK185" i="45"/>
  <c r="BJ185" i="45"/>
  <c r="BI185" i="45"/>
  <c r="BH185" i="45"/>
  <c r="BG185" i="45"/>
  <c r="BF185" i="45"/>
  <c r="CD184" i="45"/>
  <c r="CC184" i="45"/>
  <c r="CB184" i="45"/>
  <c r="CA184" i="45"/>
  <c r="BZ184" i="45"/>
  <c r="BY184" i="45"/>
  <c r="BX184" i="45"/>
  <c r="BW184" i="45"/>
  <c r="BV184" i="45"/>
  <c r="BU184" i="45"/>
  <c r="BT184" i="45"/>
  <c r="BS184" i="45"/>
  <c r="BR184" i="45"/>
  <c r="BQ184" i="45"/>
  <c r="BP184" i="45"/>
  <c r="BO184" i="45"/>
  <c r="BN184" i="45"/>
  <c r="BM184" i="45"/>
  <c r="BL184" i="45"/>
  <c r="BK184" i="45"/>
  <c r="BJ184" i="45"/>
  <c r="BI184" i="45"/>
  <c r="BH184" i="45"/>
  <c r="BG184" i="45"/>
  <c r="BF184" i="45"/>
  <c r="CD183" i="45"/>
  <c r="CC183" i="45"/>
  <c r="CB183" i="45"/>
  <c r="CA183" i="45"/>
  <c r="BZ183" i="45"/>
  <c r="BY183" i="45"/>
  <c r="BX183" i="45"/>
  <c r="BW183" i="45"/>
  <c r="BV183" i="45"/>
  <c r="BU183" i="45"/>
  <c r="BT183" i="45"/>
  <c r="BS183" i="45"/>
  <c r="BR183" i="45"/>
  <c r="BQ183" i="45"/>
  <c r="BP183" i="45"/>
  <c r="BO183" i="45"/>
  <c r="BN183" i="45"/>
  <c r="BM183" i="45"/>
  <c r="BL183" i="45"/>
  <c r="BK183" i="45"/>
  <c r="BJ183" i="45"/>
  <c r="BI183" i="45"/>
  <c r="BH183" i="45"/>
  <c r="BG183" i="45"/>
  <c r="BF183" i="45"/>
  <c r="CD182" i="45"/>
  <c r="CC182" i="45"/>
  <c r="CB182" i="45"/>
  <c r="CA182" i="45"/>
  <c r="BZ182" i="45"/>
  <c r="BY182" i="45"/>
  <c r="BX182" i="45"/>
  <c r="BW182" i="45"/>
  <c r="BV182" i="45"/>
  <c r="BU182" i="45"/>
  <c r="BT182" i="45"/>
  <c r="BS182" i="45"/>
  <c r="BR182" i="45"/>
  <c r="BQ182" i="45"/>
  <c r="BP182" i="45"/>
  <c r="BO182" i="45"/>
  <c r="BN182" i="45"/>
  <c r="BM182" i="45"/>
  <c r="BL182" i="45"/>
  <c r="BK182" i="45"/>
  <c r="BJ182" i="45"/>
  <c r="BI182" i="45"/>
  <c r="BH182" i="45"/>
  <c r="BG182" i="45"/>
  <c r="BF182" i="45"/>
  <c r="CD181" i="45"/>
  <c r="CC181" i="45"/>
  <c r="CB181" i="45"/>
  <c r="CA181" i="45"/>
  <c r="BZ181" i="45"/>
  <c r="BY181" i="45"/>
  <c r="BX181" i="45"/>
  <c r="BW181" i="45"/>
  <c r="BV181" i="45"/>
  <c r="BU181" i="45"/>
  <c r="BT181" i="45"/>
  <c r="BS181" i="45"/>
  <c r="BR181" i="45"/>
  <c r="BQ181" i="45"/>
  <c r="BP181" i="45"/>
  <c r="BO181" i="45"/>
  <c r="BN181" i="45"/>
  <c r="BM181" i="45"/>
  <c r="BL181" i="45"/>
  <c r="BK181" i="45"/>
  <c r="BJ181" i="45"/>
  <c r="BI181" i="45"/>
  <c r="BH181" i="45"/>
  <c r="BG181" i="45"/>
  <c r="BF181" i="45"/>
  <c r="CD180" i="45"/>
  <c r="CC180" i="45"/>
  <c r="CB180" i="45"/>
  <c r="CA180" i="45"/>
  <c r="BZ180" i="45"/>
  <c r="BY180" i="45"/>
  <c r="BX180" i="45"/>
  <c r="BW180" i="45"/>
  <c r="BV180" i="45"/>
  <c r="BU180" i="45"/>
  <c r="BT180" i="45"/>
  <c r="BS180" i="45"/>
  <c r="BR180" i="45"/>
  <c r="BQ180" i="45"/>
  <c r="BP180" i="45"/>
  <c r="BO180" i="45"/>
  <c r="BN180" i="45"/>
  <c r="BM180" i="45"/>
  <c r="BL180" i="45"/>
  <c r="BK180" i="45"/>
  <c r="BJ180" i="45"/>
  <c r="BI180" i="45"/>
  <c r="BH180" i="45"/>
  <c r="BG180" i="45"/>
  <c r="BF180" i="45"/>
  <c r="CD179" i="45"/>
  <c r="CC179" i="45"/>
  <c r="CB179" i="45"/>
  <c r="CA179" i="45"/>
  <c r="BZ179" i="45"/>
  <c r="BY179" i="45"/>
  <c r="BX179" i="45"/>
  <c r="BW179" i="45"/>
  <c r="BV179" i="45"/>
  <c r="BU179" i="45"/>
  <c r="BT179" i="45"/>
  <c r="BS179" i="45"/>
  <c r="BR179" i="45"/>
  <c r="BQ179" i="45"/>
  <c r="BP179" i="45"/>
  <c r="BO179" i="45"/>
  <c r="BN179" i="45"/>
  <c r="BM179" i="45"/>
  <c r="BL179" i="45"/>
  <c r="BK179" i="45"/>
  <c r="BJ179" i="45"/>
  <c r="BI179" i="45"/>
  <c r="BH179" i="45"/>
  <c r="BG179" i="45"/>
  <c r="BF179" i="45"/>
  <c r="CD178" i="45"/>
  <c r="CC178" i="45"/>
  <c r="CB178" i="45"/>
  <c r="CA178" i="45"/>
  <c r="BZ178" i="45"/>
  <c r="BY178" i="45"/>
  <c r="BX178" i="45"/>
  <c r="BW178" i="45"/>
  <c r="BV178" i="45"/>
  <c r="BU178" i="45"/>
  <c r="BT178" i="45"/>
  <c r="BS178" i="45"/>
  <c r="BR178" i="45"/>
  <c r="BQ178" i="45"/>
  <c r="BP178" i="45"/>
  <c r="BO178" i="45"/>
  <c r="BN178" i="45"/>
  <c r="BM178" i="45"/>
  <c r="BL178" i="45"/>
  <c r="BK178" i="45"/>
  <c r="BJ178" i="45"/>
  <c r="BI178" i="45"/>
  <c r="BH178" i="45"/>
  <c r="BG178" i="45"/>
  <c r="BF178" i="45"/>
  <c r="CD177" i="45"/>
  <c r="CC177" i="45"/>
  <c r="CB177" i="45"/>
  <c r="CA177" i="45"/>
  <c r="BZ177" i="45"/>
  <c r="BY177" i="45"/>
  <c r="BX177" i="45"/>
  <c r="BW177" i="45"/>
  <c r="BV177" i="45"/>
  <c r="BU177" i="45"/>
  <c r="BT177" i="45"/>
  <c r="BS177" i="45"/>
  <c r="BR177" i="45"/>
  <c r="BQ177" i="45"/>
  <c r="BP177" i="45"/>
  <c r="BO177" i="45"/>
  <c r="BN177" i="45"/>
  <c r="BM177" i="45"/>
  <c r="BL177" i="45"/>
  <c r="BK177" i="45"/>
  <c r="BJ177" i="45"/>
  <c r="BI177" i="45"/>
  <c r="BH177" i="45"/>
  <c r="BG177" i="45"/>
  <c r="BF177" i="45"/>
  <c r="CD176" i="45"/>
  <c r="CC176" i="45"/>
  <c r="CB176" i="45"/>
  <c r="CA176" i="45"/>
  <c r="BZ176" i="45"/>
  <c r="BY176" i="45"/>
  <c r="BX176" i="45"/>
  <c r="BW176" i="45"/>
  <c r="BV176" i="45"/>
  <c r="BU176" i="45"/>
  <c r="BT176" i="45"/>
  <c r="BS176" i="45"/>
  <c r="BR176" i="45"/>
  <c r="BQ176" i="45"/>
  <c r="BP176" i="45"/>
  <c r="BO176" i="45"/>
  <c r="BN176" i="45"/>
  <c r="BM176" i="45"/>
  <c r="BL176" i="45"/>
  <c r="BK176" i="45"/>
  <c r="BJ176" i="45"/>
  <c r="BI176" i="45"/>
  <c r="BH176" i="45"/>
  <c r="BG176" i="45"/>
  <c r="BF176" i="45"/>
  <c r="CD175" i="45"/>
  <c r="CC175" i="45"/>
  <c r="CB175" i="45"/>
  <c r="CA175" i="45"/>
  <c r="BZ175" i="45"/>
  <c r="BY175" i="45"/>
  <c r="BX175" i="45"/>
  <c r="BW175" i="45"/>
  <c r="BV175" i="45"/>
  <c r="BU175" i="45"/>
  <c r="BT175" i="45"/>
  <c r="BS175" i="45"/>
  <c r="BR175" i="45"/>
  <c r="BQ175" i="45"/>
  <c r="BP175" i="45"/>
  <c r="BO175" i="45"/>
  <c r="BN175" i="45"/>
  <c r="BM175" i="45"/>
  <c r="BL175" i="45"/>
  <c r="BK175" i="45"/>
  <c r="BJ175" i="45"/>
  <c r="BI175" i="45"/>
  <c r="BH175" i="45"/>
  <c r="BG175" i="45"/>
  <c r="BF175" i="45"/>
  <c r="CD174" i="45"/>
  <c r="CC174" i="45"/>
  <c r="CB174" i="45"/>
  <c r="CA174" i="45"/>
  <c r="BZ174" i="45"/>
  <c r="BY174" i="45"/>
  <c r="BX174" i="45"/>
  <c r="BW174" i="45"/>
  <c r="BV174" i="45"/>
  <c r="BU174" i="45"/>
  <c r="BT174" i="45"/>
  <c r="BS174" i="45"/>
  <c r="BR174" i="45"/>
  <c r="BQ174" i="45"/>
  <c r="BP174" i="45"/>
  <c r="BO174" i="45"/>
  <c r="BN174" i="45"/>
  <c r="BM174" i="45"/>
  <c r="BL174" i="45"/>
  <c r="BK174" i="45"/>
  <c r="BJ174" i="45"/>
  <c r="BI174" i="45"/>
  <c r="BH174" i="45"/>
  <c r="BG174" i="45"/>
  <c r="BF174" i="45"/>
  <c r="CD173" i="45"/>
  <c r="CC173" i="45"/>
  <c r="CB173" i="45"/>
  <c r="CA173" i="45"/>
  <c r="BZ173" i="45"/>
  <c r="BY173" i="45"/>
  <c r="BX173" i="45"/>
  <c r="BW173" i="45"/>
  <c r="BV173" i="45"/>
  <c r="BU173" i="45"/>
  <c r="BT173" i="45"/>
  <c r="BS173" i="45"/>
  <c r="BR173" i="45"/>
  <c r="BQ173" i="45"/>
  <c r="BP173" i="45"/>
  <c r="BO173" i="45"/>
  <c r="BN173" i="45"/>
  <c r="BM173" i="45"/>
  <c r="BL173" i="45"/>
  <c r="BK173" i="45"/>
  <c r="BJ173" i="45"/>
  <c r="BI173" i="45"/>
  <c r="BH173" i="45"/>
  <c r="BG173" i="45"/>
  <c r="BF173" i="45"/>
  <c r="CD172" i="45"/>
  <c r="CC172" i="45"/>
  <c r="CB172" i="45"/>
  <c r="CA172" i="45"/>
  <c r="BZ172" i="45"/>
  <c r="BY172" i="45"/>
  <c r="BX172" i="45"/>
  <c r="BW172" i="45"/>
  <c r="BV172" i="45"/>
  <c r="BU172" i="45"/>
  <c r="BT172" i="45"/>
  <c r="BS172" i="45"/>
  <c r="BR172" i="45"/>
  <c r="BQ172" i="45"/>
  <c r="BP172" i="45"/>
  <c r="BO172" i="45"/>
  <c r="BN172" i="45"/>
  <c r="BM172" i="45"/>
  <c r="BL172" i="45"/>
  <c r="BK172" i="45"/>
  <c r="BJ172" i="45"/>
  <c r="BI172" i="45"/>
  <c r="BH172" i="45"/>
  <c r="BG172" i="45"/>
  <c r="BF172" i="45"/>
  <c r="CD171" i="45"/>
  <c r="CC171" i="45"/>
  <c r="CB171" i="45"/>
  <c r="CA171" i="45"/>
  <c r="BZ171" i="45"/>
  <c r="BY171" i="45"/>
  <c r="BX171" i="45"/>
  <c r="BW171" i="45"/>
  <c r="BV171" i="45"/>
  <c r="BU171" i="45"/>
  <c r="BT171" i="45"/>
  <c r="BS171" i="45"/>
  <c r="BR171" i="45"/>
  <c r="BQ171" i="45"/>
  <c r="BP171" i="45"/>
  <c r="BO171" i="45"/>
  <c r="BN171" i="45"/>
  <c r="BM171" i="45"/>
  <c r="BL171" i="45"/>
  <c r="BK171" i="45"/>
  <c r="BJ171" i="45"/>
  <c r="BI171" i="45"/>
  <c r="BH171" i="45"/>
  <c r="BG171" i="45"/>
  <c r="BF171" i="45"/>
  <c r="CD170" i="45"/>
  <c r="CC170" i="45"/>
  <c r="CB170" i="45"/>
  <c r="CA170" i="45"/>
  <c r="BZ170" i="45"/>
  <c r="BY170" i="45"/>
  <c r="BX170" i="45"/>
  <c r="BW170" i="45"/>
  <c r="BV170" i="45"/>
  <c r="BU170" i="45"/>
  <c r="BT170" i="45"/>
  <c r="BS170" i="45"/>
  <c r="BR170" i="45"/>
  <c r="BQ170" i="45"/>
  <c r="BP170" i="45"/>
  <c r="BO170" i="45"/>
  <c r="BN170" i="45"/>
  <c r="BM170" i="45"/>
  <c r="BL170" i="45"/>
  <c r="BK170" i="45"/>
  <c r="BJ170" i="45"/>
  <c r="BI170" i="45"/>
  <c r="BH170" i="45"/>
  <c r="BG170" i="45"/>
  <c r="BF170" i="45"/>
  <c r="CD169" i="45"/>
  <c r="CC169" i="45"/>
  <c r="CB169" i="45"/>
  <c r="CA169" i="45"/>
  <c r="BZ169" i="45"/>
  <c r="BY169" i="45"/>
  <c r="BX169" i="45"/>
  <c r="BW169" i="45"/>
  <c r="BV169" i="45"/>
  <c r="BU169" i="45"/>
  <c r="BT169" i="45"/>
  <c r="BS169" i="45"/>
  <c r="BR169" i="45"/>
  <c r="BQ169" i="45"/>
  <c r="BP169" i="45"/>
  <c r="BO169" i="45"/>
  <c r="BN169" i="45"/>
  <c r="BM169" i="45"/>
  <c r="BL169" i="45"/>
  <c r="BK169" i="45"/>
  <c r="BJ169" i="45"/>
  <c r="BI169" i="45"/>
  <c r="BH169" i="45"/>
  <c r="BG169" i="45"/>
  <c r="BF169" i="45"/>
  <c r="CD168" i="45"/>
  <c r="CC168" i="45"/>
  <c r="CB168" i="45"/>
  <c r="CA168" i="45"/>
  <c r="BZ168" i="45"/>
  <c r="BY168" i="45"/>
  <c r="BX168" i="45"/>
  <c r="BW168" i="45"/>
  <c r="BV168" i="45"/>
  <c r="BU168" i="45"/>
  <c r="BT168" i="45"/>
  <c r="BS168" i="45"/>
  <c r="BR168" i="45"/>
  <c r="BQ168" i="45"/>
  <c r="BP168" i="45"/>
  <c r="BO168" i="45"/>
  <c r="BN168" i="45"/>
  <c r="BM168" i="45"/>
  <c r="BL168" i="45"/>
  <c r="BK168" i="45"/>
  <c r="BJ168" i="45"/>
  <c r="BI168" i="45"/>
  <c r="BH168" i="45"/>
  <c r="BG168" i="45"/>
  <c r="BF168" i="45"/>
  <c r="CD167" i="45"/>
  <c r="CC167" i="45"/>
  <c r="CB167" i="45"/>
  <c r="CA167" i="45"/>
  <c r="BZ167" i="45"/>
  <c r="BY167" i="45"/>
  <c r="BX167" i="45"/>
  <c r="BW167" i="45"/>
  <c r="BV167" i="45"/>
  <c r="BU167" i="45"/>
  <c r="BT167" i="45"/>
  <c r="BS167" i="45"/>
  <c r="BR167" i="45"/>
  <c r="BQ167" i="45"/>
  <c r="BP167" i="45"/>
  <c r="BO167" i="45"/>
  <c r="BN167" i="45"/>
  <c r="BM167" i="45"/>
  <c r="BL167" i="45"/>
  <c r="BK167" i="45"/>
  <c r="BJ167" i="45"/>
  <c r="BI167" i="45"/>
  <c r="BH167" i="45"/>
  <c r="BG167" i="45"/>
  <c r="BF167" i="45"/>
  <c r="CD166" i="45"/>
  <c r="CC166" i="45"/>
  <c r="CB166" i="45"/>
  <c r="CA166" i="45"/>
  <c r="BZ166" i="45"/>
  <c r="BY166" i="45"/>
  <c r="BX166" i="45"/>
  <c r="BW166" i="45"/>
  <c r="BV166" i="45"/>
  <c r="BU166" i="45"/>
  <c r="BT166" i="45"/>
  <c r="BS166" i="45"/>
  <c r="BR166" i="45"/>
  <c r="BQ166" i="45"/>
  <c r="BP166" i="45"/>
  <c r="BO166" i="45"/>
  <c r="BN166" i="45"/>
  <c r="BM166" i="45"/>
  <c r="BL166" i="45"/>
  <c r="BK166" i="45"/>
  <c r="BJ166" i="45"/>
  <c r="BI166" i="45"/>
  <c r="BH166" i="45"/>
  <c r="BG166" i="45"/>
  <c r="BF166" i="45"/>
  <c r="CD165" i="45"/>
  <c r="CC165" i="45"/>
  <c r="CB165" i="45"/>
  <c r="CA165" i="45"/>
  <c r="BZ165" i="45"/>
  <c r="BY165" i="45"/>
  <c r="BX165" i="45"/>
  <c r="BW165" i="45"/>
  <c r="BV165" i="45"/>
  <c r="BU165" i="45"/>
  <c r="BT165" i="45"/>
  <c r="BS165" i="45"/>
  <c r="BR165" i="45"/>
  <c r="BQ165" i="45"/>
  <c r="BP165" i="45"/>
  <c r="BO165" i="45"/>
  <c r="BN165" i="45"/>
  <c r="BM165" i="45"/>
  <c r="BL165" i="45"/>
  <c r="BK165" i="45"/>
  <c r="BJ165" i="45"/>
  <c r="BI165" i="45"/>
  <c r="BH165" i="45"/>
  <c r="BG165" i="45"/>
  <c r="BF165" i="45"/>
  <c r="CD164" i="45"/>
  <c r="CC164" i="45"/>
  <c r="CB164" i="45"/>
  <c r="CA164" i="45"/>
  <c r="BZ164" i="45"/>
  <c r="BY164" i="45"/>
  <c r="BX164" i="45"/>
  <c r="BW164" i="45"/>
  <c r="BV164" i="45"/>
  <c r="BU164" i="45"/>
  <c r="BT164" i="45"/>
  <c r="BS164" i="45"/>
  <c r="BR164" i="45"/>
  <c r="BQ164" i="45"/>
  <c r="BP164" i="45"/>
  <c r="BO164" i="45"/>
  <c r="BN164" i="45"/>
  <c r="BM164" i="45"/>
  <c r="BL164" i="45"/>
  <c r="BK164" i="45"/>
  <c r="BJ164" i="45"/>
  <c r="BI164" i="45"/>
  <c r="BH164" i="45"/>
  <c r="BG164" i="45"/>
  <c r="BF164" i="45"/>
  <c r="CD163" i="45"/>
  <c r="CC163" i="45"/>
  <c r="CB163" i="45"/>
  <c r="CA163" i="45"/>
  <c r="BZ163" i="45"/>
  <c r="BY163" i="45"/>
  <c r="BX163" i="45"/>
  <c r="BW163" i="45"/>
  <c r="BV163" i="45"/>
  <c r="BU163" i="45"/>
  <c r="BT163" i="45"/>
  <c r="BS163" i="45"/>
  <c r="BR163" i="45"/>
  <c r="BQ163" i="45"/>
  <c r="BP163" i="45"/>
  <c r="BO163" i="45"/>
  <c r="BN163" i="45"/>
  <c r="BM163" i="45"/>
  <c r="BL163" i="45"/>
  <c r="BK163" i="45"/>
  <c r="BJ163" i="45"/>
  <c r="BI163" i="45"/>
  <c r="BH163" i="45"/>
  <c r="BG163" i="45"/>
  <c r="BF163" i="45"/>
  <c r="CD162" i="45"/>
  <c r="CC162" i="45"/>
  <c r="CB162" i="45"/>
  <c r="CA162" i="45"/>
  <c r="BZ162" i="45"/>
  <c r="BY162" i="45"/>
  <c r="BX162" i="45"/>
  <c r="BW162" i="45"/>
  <c r="BV162" i="45"/>
  <c r="BU162" i="45"/>
  <c r="BT162" i="45"/>
  <c r="BS162" i="45"/>
  <c r="BR162" i="45"/>
  <c r="BQ162" i="45"/>
  <c r="BP162" i="45"/>
  <c r="BO162" i="45"/>
  <c r="BN162" i="45"/>
  <c r="BM162" i="45"/>
  <c r="BL162" i="45"/>
  <c r="BK162" i="45"/>
  <c r="BJ162" i="45"/>
  <c r="BI162" i="45"/>
  <c r="BH162" i="45"/>
  <c r="BG162" i="45"/>
  <c r="BF162" i="45"/>
  <c r="CD161" i="45"/>
  <c r="CC161" i="45"/>
  <c r="CB161" i="45"/>
  <c r="CA161" i="45"/>
  <c r="BZ161" i="45"/>
  <c r="BY161" i="45"/>
  <c r="BX161" i="45"/>
  <c r="BW161" i="45"/>
  <c r="BV161" i="45"/>
  <c r="BU161" i="45"/>
  <c r="BT161" i="45"/>
  <c r="BS161" i="45"/>
  <c r="BR161" i="45"/>
  <c r="BQ161" i="45"/>
  <c r="BP161" i="45"/>
  <c r="BO161" i="45"/>
  <c r="BN161" i="45"/>
  <c r="BM161" i="45"/>
  <c r="BL161" i="45"/>
  <c r="BK161" i="45"/>
  <c r="BJ161" i="45"/>
  <c r="BI161" i="45"/>
  <c r="BH161" i="45"/>
  <c r="BG161" i="45"/>
  <c r="BF161" i="45"/>
  <c r="CD160" i="45"/>
  <c r="CC160" i="45"/>
  <c r="CB160" i="45"/>
  <c r="CA160" i="45"/>
  <c r="BZ160" i="45"/>
  <c r="BY160" i="45"/>
  <c r="BX160" i="45"/>
  <c r="BW160" i="45"/>
  <c r="BV160" i="45"/>
  <c r="BU160" i="45"/>
  <c r="BT160" i="45"/>
  <c r="BS160" i="45"/>
  <c r="BR160" i="45"/>
  <c r="BQ160" i="45"/>
  <c r="BP160" i="45"/>
  <c r="BO160" i="45"/>
  <c r="BN160" i="45"/>
  <c r="BM160" i="45"/>
  <c r="BL160" i="45"/>
  <c r="BK160" i="45"/>
  <c r="BJ160" i="45"/>
  <c r="BI160" i="45"/>
  <c r="BH160" i="45"/>
  <c r="BG160" i="45"/>
  <c r="BF160" i="45"/>
  <c r="CD159" i="45"/>
  <c r="CC159" i="45"/>
  <c r="CB159" i="45"/>
  <c r="CA159" i="45"/>
  <c r="BZ159" i="45"/>
  <c r="BY159" i="45"/>
  <c r="BX159" i="45"/>
  <c r="BW159" i="45"/>
  <c r="BV159" i="45"/>
  <c r="BU159" i="45"/>
  <c r="BT159" i="45"/>
  <c r="BS159" i="45"/>
  <c r="BR159" i="45"/>
  <c r="BQ159" i="45"/>
  <c r="BP159" i="45"/>
  <c r="BO159" i="45"/>
  <c r="BN159" i="45"/>
  <c r="BM159" i="45"/>
  <c r="BL159" i="45"/>
  <c r="BK159" i="45"/>
  <c r="BJ159" i="45"/>
  <c r="BI159" i="45"/>
  <c r="BH159" i="45"/>
  <c r="BG159" i="45"/>
  <c r="BF159" i="45"/>
  <c r="CD158" i="45"/>
  <c r="CC158" i="45"/>
  <c r="CB158" i="45"/>
  <c r="CA158" i="45"/>
  <c r="BZ158" i="45"/>
  <c r="BY158" i="45"/>
  <c r="BX158" i="45"/>
  <c r="BW158" i="45"/>
  <c r="BV158" i="45"/>
  <c r="BU158" i="45"/>
  <c r="BT158" i="45"/>
  <c r="BS158" i="45"/>
  <c r="BR158" i="45"/>
  <c r="BQ158" i="45"/>
  <c r="BP158" i="45"/>
  <c r="BO158" i="45"/>
  <c r="BN158" i="45"/>
  <c r="BM158" i="45"/>
  <c r="BL158" i="45"/>
  <c r="BK158" i="45"/>
  <c r="BJ158" i="45"/>
  <c r="BI158" i="45"/>
  <c r="BH158" i="45"/>
  <c r="BG158" i="45"/>
  <c r="BF158" i="45"/>
  <c r="CD157" i="45"/>
  <c r="CC157" i="45"/>
  <c r="CB157" i="45"/>
  <c r="CA157" i="45"/>
  <c r="BZ157" i="45"/>
  <c r="BY157" i="45"/>
  <c r="BX157" i="45"/>
  <c r="BW157" i="45"/>
  <c r="BV157" i="45"/>
  <c r="BU157" i="45"/>
  <c r="BT157" i="45"/>
  <c r="BS157" i="45"/>
  <c r="BR157" i="45"/>
  <c r="BQ157" i="45"/>
  <c r="BP157" i="45"/>
  <c r="BO157" i="45"/>
  <c r="BN157" i="45"/>
  <c r="BM157" i="45"/>
  <c r="BL157" i="45"/>
  <c r="BK157" i="45"/>
  <c r="BJ157" i="45"/>
  <c r="BI157" i="45"/>
  <c r="BH157" i="45"/>
  <c r="BG157" i="45"/>
  <c r="BF157" i="45"/>
  <c r="CD156" i="45"/>
  <c r="CC156" i="45"/>
  <c r="CB156" i="45"/>
  <c r="CA156" i="45"/>
  <c r="BZ156" i="45"/>
  <c r="BY156" i="45"/>
  <c r="BX156" i="45"/>
  <c r="BW156" i="45"/>
  <c r="BV156" i="45"/>
  <c r="BU156" i="45"/>
  <c r="BT156" i="45"/>
  <c r="BS156" i="45"/>
  <c r="BR156" i="45"/>
  <c r="BQ156" i="45"/>
  <c r="BP156" i="45"/>
  <c r="BO156" i="45"/>
  <c r="BN156" i="45"/>
  <c r="BM156" i="45"/>
  <c r="BL156" i="45"/>
  <c r="BK156" i="45"/>
  <c r="BJ156" i="45"/>
  <c r="BI156" i="45"/>
  <c r="BH156" i="45"/>
  <c r="BG156" i="45"/>
  <c r="BF156" i="45"/>
  <c r="CD155" i="45"/>
  <c r="CC155" i="45"/>
  <c r="CB155" i="45"/>
  <c r="CA155" i="45"/>
  <c r="BZ155" i="45"/>
  <c r="BY155" i="45"/>
  <c r="BX155" i="45"/>
  <c r="BW155" i="45"/>
  <c r="BV155" i="45"/>
  <c r="BU155" i="45"/>
  <c r="BT155" i="45"/>
  <c r="BS155" i="45"/>
  <c r="BR155" i="45"/>
  <c r="BQ155" i="45"/>
  <c r="BP155" i="45"/>
  <c r="BO155" i="45"/>
  <c r="BN155" i="45"/>
  <c r="BM155" i="45"/>
  <c r="BL155" i="45"/>
  <c r="BK155" i="45"/>
  <c r="BJ155" i="45"/>
  <c r="BI155" i="45"/>
  <c r="BH155" i="45"/>
  <c r="BG155" i="45"/>
  <c r="BF155" i="45"/>
  <c r="CD154" i="45"/>
  <c r="CC154" i="45"/>
  <c r="CB154" i="45"/>
  <c r="CA154" i="45"/>
  <c r="BZ154" i="45"/>
  <c r="BY154" i="45"/>
  <c r="BX154" i="45"/>
  <c r="BW154" i="45"/>
  <c r="BV154" i="45"/>
  <c r="BU154" i="45"/>
  <c r="BT154" i="45"/>
  <c r="BS154" i="45"/>
  <c r="BR154" i="45"/>
  <c r="BQ154" i="45"/>
  <c r="BP154" i="45"/>
  <c r="BO154" i="45"/>
  <c r="BN154" i="45"/>
  <c r="BM154" i="45"/>
  <c r="BL154" i="45"/>
  <c r="BK154" i="45"/>
  <c r="BJ154" i="45"/>
  <c r="BI154" i="45"/>
  <c r="BH154" i="45"/>
  <c r="BG154" i="45"/>
  <c r="BF154" i="45"/>
  <c r="CD153" i="45"/>
  <c r="CC153" i="45"/>
  <c r="CB153" i="45"/>
  <c r="CA153" i="45"/>
  <c r="BZ153" i="45"/>
  <c r="BY153" i="45"/>
  <c r="BX153" i="45"/>
  <c r="BW153" i="45"/>
  <c r="BV153" i="45"/>
  <c r="BU153" i="45"/>
  <c r="BT153" i="45"/>
  <c r="BS153" i="45"/>
  <c r="BR153" i="45"/>
  <c r="BQ153" i="45"/>
  <c r="BP153" i="45"/>
  <c r="BO153" i="45"/>
  <c r="BN153" i="45"/>
  <c r="BM153" i="45"/>
  <c r="BL153" i="45"/>
  <c r="BK153" i="45"/>
  <c r="BJ153" i="45"/>
  <c r="BI153" i="45"/>
  <c r="BH153" i="45"/>
  <c r="BG153" i="45"/>
  <c r="BF153" i="45"/>
  <c r="CD152" i="45"/>
  <c r="CC152" i="45"/>
  <c r="CB152" i="45"/>
  <c r="CA152" i="45"/>
  <c r="BZ152" i="45"/>
  <c r="BY152" i="45"/>
  <c r="BX152" i="45"/>
  <c r="BW152" i="45"/>
  <c r="BV152" i="45"/>
  <c r="BU152" i="45"/>
  <c r="BT152" i="45"/>
  <c r="BS152" i="45"/>
  <c r="BR152" i="45"/>
  <c r="BQ152" i="45"/>
  <c r="BP152" i="45"/>
  <c r="BO152" i="45"/>
  <c r="BN152" i="45"/>
  <c r="BM152" i="45"/>
  <c r="BL152" i="45"/>
  <c r="BK152" i="45"/>
  <c r="BJ152" i="45"/>
  <c r="BI152" i="45"/>
  <c r="BH152" i="45"/>
  <c r="BG152" i="45"/>
  <c r="BF152" i="45"/>
  <c r="CD151" i="45"/>
  <c r="CC151" i="45"/>
  <c r="CB151" i="45"/>
  <c r="CA151" i="45"/>
  <c r="BZ151" i="45"/>
  <c r="BY151" i="45"/>
  <c r="BX151" i="45"/>
  <c r="BW151" i="45"/>
  <c r="BV151" i="45"/>
  <c r="BU151" i="45"/>
  <c r="BT151" i="45"/>
  <c r="BS151" i="45"/>
  <c r="BR151" i="45"/>
  <c r="BQ151" i="45"/>
  <c r="BP151" i="45"/>
  <c r="BO151" i="45"/>
  <c r="BN151" i="45"/>
  <c r="BM151" i="45"/>
  <c r="BL151" i="45"/>
  <c r="BK151" i="45"/>
  <c r="BJ151" i="45"/>
  <c r="BI151" i="45"/>
  <c r="BH151" i="45"/>
  <c r="BG151" i="45"/>
  <c r="BF151" i="45"/>
  <c r="CD150" i="45"/>
  <c r="CC150" i="45"/>
  <c r="CB150" i="45"/>
  <c r="CA150" i="45"/>
  <c r="BZ150" i="45"/>
  <c r="BY150" i="45"/>
  <c r="BX150" i="45"/>
  <c r="BW150" i="45"/>
  <c r="BV150" i="45"/>
  <c r="BU150" i="45"/>
  <c r="BT150" i="45"/>
  <c r="BS150" i="45"/>
  <c r="BR150" i="45"/>
  <c r="BQ150" i="45"/>
  <c r="BP150" i="45"/>
  <c r="BO150" i="45"/>
  <c r="BN150" i="45"/>
  <c r="BM150" i="45"/>
  <c r="BL150" i="45"/>
  <c r="BK150" i="45"/>
  <c r="BJ150" i="45"/>
  <c r="BI150" i="45"/>
  <c r="BH150" i="45"/>
  <c r="BG150" i="45"/>
  <c r="BF150" i="45"/>
  <c r="CD149" i="45"/>
  <c r="CC149" i="45"/>
  <c r="CB149" i="45"/>
  <c r="CA149" i="45"/>
  <c r="BZ149" i="45"/>
  <c r="BY149" i="45"/>
  <c r="BX149" i="45"/>
  <c r="BW149" i="45"/>
  <c r="BV149" i="45"/>
  <c r="BU149" i="45"/>
  <c r="BT149" i="45"/>
  <c r="BS149" i="45"/>
  <c r="BR149" i="45"/>
  <c r="BQ149" i="45"/>
  <c r="BP149" i="45"/>
  <c r="BO149" i="45"/>
  <c r="BN149" i="45"/>
  <c r="BM149" i="45"/>
  <c r="BL149" i="45"/>
  <c r="BK149" i="45"/>
  <c r="BJ149" i="45"/>
  <c r="BI149" i="45"/>
  <c r="BH149" i="45"/>
  <c r="BG149" i="45"/>
  <c r="BF149" i="45"/>
  <c r="CD148" i="45"/>
  <c r="CC148" i="45"/>
  <c r="CB148" i="45"/>
  <c r="CA148" i="45"/>
  <c r="BZ148" i="45"/>
  <c r="BY148" i="45"/>
  <c r="BX148" i="45"/>
  <c r="BW148" i="45"/>
  <c r="BV148" i="45"/>
  <c r="BU148" i="45"/>
  <c r="BT148" i="45"/>
  <c r="BS148" i="45"/>
  <c r="BR148" i="45"/>
  <c r="BQ148" i="45"/>
  <c r="BP148" i="45"/>
  <c r="BO148" i="45"/>
  <c r="BN148" i="45"/>
  <c r="BM148" i="45"/>
  <c r="BL148" i="45"/>
  <c r="BK148" i="45"/>
  <c r="BJ148" i="45"/>
  <c r="BI148" i="45"/>
  <c r="BH148" i="45"/>
  <c r="BG148" i="45"/>
  <c r="BF148" i="45"/>
  <c r="CD147" i="45"/>
  <c r="CC147" i="45"/>
  <c r="CB147" i="45"/>
  <c r="CA147" i="45"/>
  <c r="BZ147" i="45"/>
  <c r="BY147" i="45"/>
  <c r="BX147" i="45"/>
  <c r="BW147" i="45"/>
  <c r="BV147" i="45"/>
  <c r="BU147" i="45"/>
  <c r="BT147" i="45"/>
  <c r="BS147" i="45"/>
  <c r="BR147" i="45"/>
  <c r="BQ147" i="45"/>
  <c r="BP147" i="45"/>
  <c r="BO147" i="45"/>
  <c r="BN147" i="45"/>
  <c r="BM147" i="45"/>
  <c r="BL147" i="45"/>
  <c r="BK147" i="45"/>
  <c r="BJ147" i="45"/>
  <c r="BI147" i="45"/>
  <c r="BH147" i="45"/>
  <c r="BG147" i="45"/>
  <c r="BF147" i="45"/>
  <c r="CD146" i="45"/>
  <c r="CC146" i="45"/>
  <c r="CB146" i="45"/>
  <c r="CA146" i="45"/>
  <c r="BZ146" i="45"/>
  <c r="BY146" i="45"/>
  <c r="BX146" i="45"/>
  <c r="BW146" i="45"/>
  <c r="BV146" i="45"/>
  <c r="BU146" i="45"/>
  <c r="BT146" i="45"/>
  <c r="BS146" i="45"/>
  <c r="BR146" i="45"/>
  <c r="BQ146" i="45"/>
  <c r="BP146" i="45"/>
  <c r="BO146" i="45"/>
  <c r="BN146" i="45"/>
  <c r="BM146" i="45"/>
  <c r="BL146" i="45"/>
  <c r="BK146" i="45"/>
  <c r="BJ146" i="45"/>
  <c r="BI146" i="45"/>
  <c r="BH146" i="45"/>
  <c r="BG146" i="45"/>
  <c r="BF146" i="45"/>
  <c r="CD145" i="45"/>
  <c r="CC145" i="45"/>
  <c r="CB145" i="45"/>
  <c r="CA145" i="45"/>
  <c r="BZ145" i="45"/>
  <c r="BY145" i="45"/>
  <c r="BX145" i="45"/>
  <c r="BW145" i="45"/>
  <c r="BV145" i="45"/>
  <c r="BU145" i="45"/>
  <c r="BT145" i="45"/>
  <c r="BS145" i="45"/>
  <c r="BR145" i="45"/>
  <c r="BQ145" i="45"/>
  <c r="BP145" i="45"/>
  <c r="BO145" i="45"/>
  <c r="BN145" i="45"/>
  <c r="BM145" i="45"/>
  <c r="BL145" i="45"/>
  <c r="BK145" i="45"/>
  <c r="BJ145" i="45"/>
  <c r="BI145" i="45"/>
  <c r="BH145" i="45"/>
  <c r="BG145" i="45"/>
  <c r="BF145" i="45"/>
  <c r="CD144" i="45"/>
  <c r="CC144" i="45"/>
  <c r="CB144" i="45"/>
  <c r="CA144" i="45"/>
  <c r="BZ144" i="45"/>
  <c r="BY144" i="45"/>
  <c r="BX144" i="45"/>
  <c r="BW144" i="45"/>
  <c r="BV144" i="45"/>
  <c r="BU144" i="45"/>
  <c r="BT144" i="45"/>
  <c r="BS144" i="45"/>
  <c r="BR144" i="45"/>
  <c r="BQ144" i="45"/>
  <c r="BP144" i="45"/>
  <c r="BO144" i="45"/>
  <c r="BN144" i="45"/>
  <c r="BM144" i="45"/>
  <c r="BL144" i="45"/>
  <c r="BK144" i="45"/>
  <c r="BJ144" i="45"/>
  <c r="BI144" i="45"/>
  <c r="BH144" i="45"/>
  <c r="BG144" i="45"/>
  <c r="BF144" i="45"/>
  <c r="CD143" i="45"/>
  <c r="CC143" i="45"/>
  <c r="CB143" i="45"/>
  <c r="CA143" i="45"/>
  <c r="BZ143" i="45"/>
  <c r="BY143" i="45"/>
  <c r="BX143" i="45"/>
  <c r="BW143" i="45"/>
  <c r="BV143" i="45"/>
  <c r="BU143" i="45"/>
  <c r="BT143" i="45"/>
  <c r="BS143" i="45"/>
  <c r="BR143" i="45"/>
  <c r="BQ143" i="45"/>
  <c r="BP143" i="45"/>
  <c r="BO143" i="45"/>
  <c r="BN143" i="45"/>
  <c r="BM143" i="45"/>
  <c r="BL143" i="45"/>
  <c r="BK143" i="45"/>
  <c r="BJ143" i="45"/>
  <c r="BI143" i="45"/>
  <c r="BH143" i="45"/>
  <c r="BG143" i="45"/>
  <c r="BF143" i="45"/>
  <c r="CD142" i="45"/>
  <c r="CC142" i="45"/>
  <c r="CB142" i="45"/>
  <c r="CA142" i="45"/>
  <c r="BZ142" i="45"/>
  <c r="BY142" i="45"/>
  <c r="BX142" i="45"/>
  <c r="BW142" i="45"/>
  <c r="BV142" i="45"/>
  <c r="BU142" i="45"/>
  <c r="BT142" i="45"/>
  <c r="BS142" i="45"/>
  <c r="BR142" i="45"/>
  <c r="BQ142" i="45"/>
  <c r="BP142" i="45"/>
  <c r="BO142" i="45"/>
  <c r="BN142" i="45"/>
  <c r="BM142" i="45"/>
  <c r="BL142" i="45"/>
  <c r="BK142" i="45"/>
  <c r="BJ142" i="45"/>
  <c r="BI142" i="45"/>
  <c r="BH142" i="45"/>
  <c r="BG142" i="45"/>
  <c r="BF142" i="45"/>
  <c r="CD141" i="45"/>
  <c r="CC141" i="45"/>
  <c r="CB141" i="45"/>
  <c r="CA141" i="45"/>
  <c r="BZ141" i="45"/>
  <c r="BY141" i="45"/>
  <c r="BX141" i="45"/>
  <c r="BW141" i="45"/>
  <c r="BV141" i="45"/>
  <c r="BU141" i="45"/>
  <c r="BT141" i="45"/>
  <c r="BS141" i="45"/>
  <c r="BR141" i="45"/>
  <c r="BQ141" i="45"/>
  <c r="BP141" i="45"/>
  <c r="BO141" i="45"/>
  <c r="BN141" i="45"/>
  <c r="BM141" i="45"/>
  <c r="BL141" i="45"/>
  <c r="BK141" i="45"/>
  <c r="BJ141" i="45"/>
  <c r="BI141" i="45"/>
  <c r="BH141" i="45"/>
  <c r="BG141" i="45"/>
  <c r="BF141" i="45"/>
  <c r="CD140" i="45"/>
  <c r="CC140" i="45"/>
  <c r="CB140" i="45"/>
  <c r="CA140" i="45"/>
  <c r="BZ140" i="45"/>
  <c r="BY140" i="45"/>
  <c r="BX140" i="45"/>
  <c r="BW140" i="45"/>
  <c r="BV140" i="45"/>
  <c r="BU140" i="45"/>
  <c r="BT140" i="45"/>
  <c r="BS140" i="45"/>
  <c r="BR140" i="45"/>
  <c r="BQ140" i="45"/>
  <c r="BP140" i="45"/>
  <c r="BO140" i="45"/>
  <c r="BN140" i="45"/>
  <c r="BM140" i="45"/>
  <c r="BL140" i="45"/>
  <c r="BK140" i="45"/>
  <c r="BJ140" i="45"/>
  <c r="BI140" i="45"/>
  <c r="BH140" i="45"/>
  <c r="BG140" i="45"/>
  <c r="BF140" i="45"/>
  <c r="CD139" i="45"/>
  <c r="CC139" i="45"/>
  <c r="CB139" i="45"/>
  <c r="CA139" i="45"/>
  <c r="BZ139" i="45"/>
  <c r="BY139" i="45"/>
  <c r="BX139" i="45"/>
  <c r="BW139" i="45"/>
  <c r="BV139" i="45"/>
  <c r="BU139" i="45"/>
  <c r="BT139" i="45"/>
  <c r="BS139" i="45"/>
  <c r="BR139" i="45"/>
  <c r="BQ139" i="45"/>
  <c r="BP139" i="45"/>
  <c r="BO139" i="45"/>
  <c r="BN139" i="45"/>
  <c r="BM139" i="45"/>
  <c r="BL139" i="45"/>
  <c r="BK139" i="45"/>
  <c r="BJ139" i="45"/>
  <c r="BI139" i="45"/>
  <c r="BH139" i="45"/>
  <c r="BG139" i="45"/>
  <c r="BF139" i="45"/>
  <c r="CD138" i="45"/>
  <c r="CC138" i="45"/>
  <c r="CB138" i="45"/>
  <c r="CA138" i="45"/>
  <c r="BZ138" i="45"/>
  <c r="BY138" i="45"/>
  <c r="BX138" i="45"/>
  <c r="BW138" i="45"/>
  <c r="BV138" i="45"/>
  <c r="BU138" i="45"/>
  <c r="BT138" i="45"/>
  <c r="BS138" i="45"/>
  <c r="BR138" i="45"/>
  <c r="BQ138" i="45"/>
  <c r="BP138" i="45"/>
  <c r="BO138" i="45"/>
  <c r="BN138" i="45"/>
  <c r="BM138" i="45"/>
  <c r="BL138" i="45"/>
  <c r="BK138" i="45"/>
  <c r="BJ138" i="45"/>
  <c r="BI138" i="45"/>
  <c r="BH138" i="45"/>
  <c r="BG138" i="45"/>
  <c r="BF138" i="45"/>
  <c r="CD137" i="45"/>
  <c r="CC137" i="45"/>
  <c r="CB137" i="45"/>
  <c r="CA137" i="45"/>
  <c r="BZ137" i="45"/>
  <c r="BY137" i="45"/>
  <c r="BX137" i="45"/>
  <c r="BW137" i="45"/>
  <c r="BV137" i="45"/>
  <c r="BU137" i="45"/>
  <c r="BT137" i="45"/>
  <c r="BS137" i="45"/>
  <c r="BR137" i="45"/>
  <c r="BQ137" i="45"/>
  <c r="BP137" i="45"/>
  <c r="BO137" i="45"/>
  <c r="BN137" i="45"/>
  <c r="BM137" i="45"/>
  <c r="BL137" i="45"/>
  <c r="BK137" i="45"/>
  <c r="BJ137" i="45"/>
  <c r="BI137" i="45"/>
  <c r="BH137" i="45"/>
  <c r="BG137" i="45"/>
  <c r="BF137" i="45"/>
  <c r="CD136" i="45"/>
  <c r="CC136" i="45"/>
  <c r="CB136" i="45"/>
  <c r="CA136" i="45"/>
  <c r="BZ136" i="45"/>
  <c r="BY136" i="45"/>
  <c r="BX136" i="45"/>
  <c r="BW136" i="45"/>
  <c r="BV136" i="45"/>
  <c r="BU136" i="45"/>
  <c r="BT136" i="45"/>
  <c r="BS136" i="45"/>
  <c r="BR136" i="45"/>
  <c r="BQ136" i="45"/>
  <c r="BP136" i="45"/>
  <c r="BO136" i="45"/>
  <c r="BN136" i="45"/>
  <c r="BM136" i="45"/>
  <c r="BL136" i="45"/>
  <c r="BK136" i="45"/>
  <c r="BJ136" i="45"/>
  <c r="BI136" i="45"/>
  <c r="BH136" i="45"/>
  <c r="BG136" i="45"/>
  <c r="BF136" i="45"/>
  <c r="CD135" i="45"/>
  <c r="CC135" i="45"/>
  <c r="CB135" i="45"/>
  <c r="CA135" i="45"/>
  <c r="BZ135" i="45"/>
  <c r="BY135" i="45"/>
  <c r="BX135" i="45"/>
  <c r="BW135" i="45"/>
  <c r="BV135" i="45"/>
  <c r="BU135" i="45"/>
  <c r="BT135" i="45"/>
  <c r="BS135" i="45"/>
  <c r="BR135" i="45"/>
  <c r="BQ135" i="45"/>
  <c r="BP135" i="45"/>
  <c r="BO135" i="45"/>
  <c r="BN135" i="45"/>
  <c r="BM135" i="45"/>
  <c r="BL135" i="45"/>
  <c r="BK135" i="45"/>
  <c r="BJ135" i="45"/>
  <c r="BI135" i="45"/>
  <c r="BH135" i="45"/>
  <c r="BG135" i="45"/>
  <c r="BF135" i="45"/>
  <c r="CD134" i="45"/>
  <c r="CC134" i="45"/>
  <c r="CB134" i="45"/>
  <c r="CA134" i="45"/>
  <c r="BZ134" i="45"/>
  <c r="BY134" i="45"/>
  <c r="BX134" i="45"/>
  <c r="BW134" i="45"/>
  <c r="BV134" i="45"/>
  <c r="BU134" i="45"/>
  <c r="BT134" i="45"/>
  <c r="BS134" i="45"/>
  <c r="BR134" i="45"/>
  <c r="BQ134" i="45"/>
  <c r="BP134" i="45"/>
  <c r="BO134" i="45"/>
  <c r="BN134" i="45"/>
  <c r="BM134" i="45"/>
  <c r="BL134" i="45"/>
  <c r="BK134" i="45"/>
  <c r="BJ134" i="45"/>
  <c r="BI134" i="45"/>
  <c r="BH134" i="45"/>
  <c r="BG134" i="45"/>
  <c r="BF134" i="45"/>
  <c r="CD133" i="45"/>
  <c r="CC133" i="45"/>
  <c r="CB133" i="45"/>
  <c r="CA133" i="45"/>
  <c r="BZ133" i="45"/>
  <c r="BY133" i="45"/>
  <c r="BX133" i="45"/>
  <c r="BW133" i="45"/>
  <c r="BV133" i="45"/>
  <c r="BU133" i="45"/>
  <c r="BT133" i="45"/>
  <c r="BS133" i="45"/>
  <c r="BR133" i="45"/>
  <c r="BQ133" i="45"/>
  <c r="BP133" i="45"/>
  <c r="BO133" i="45"/>
  <c r="BN133" i="45"/>
  <c r="BM133" i="45"/>
  <c r="BL133" i="45"/>
  <c r="BK133" i="45"/>
  <c r="BJ133" i="45"/>
  <c r="BI133" i="45"/>
  <c r="BH133" i="45"/>
  <c r="BG133" i="45"/>
  <c r="BF133" i="45"/>
  <c r="CD132" i="45"/>
  <c r="CC132" i="45"/>
  <c r="CB132" i="45"/>
  <c r="CA132" i="45"/>
  <c r="BZ132" i="45"/>
  <c r="BY132" i="45"/>
  <c r="BX132" i="45"/>
  <c r="BW132" i="45"/>
  <c r="BV132" i="45"/>
  <c r="BU132" i="45"/>
  <c r="BT132" i="45"/>
  <c r="BS132" i="45"/>
  <c r="BR132" i="45"/>
  <c r="BQ132" i="45"/>
  <c r="BP132" i="45"/>
  <c r="BO132" i="45"/>
  <c r="BN132" i="45"/>
  <c r="BM132" i="45"/>
  <c r="BL132" i="45"/>
  <c r="BK132" i="45"/>
  <c r="BJ132" i="45"/>
  <c r="BI132" i="45"/>
  <c r="BH132" i="45"/>
  <c r="BG132" i="45"/>
  <c r="BF132" i="45"/>
  <c r="CD131" i="45"/>
  <c r="CC131" i="45"/>
  <c r="CB131" i="45"/>
  <c r="CA131" i="45"/>
  <c r="BZ131" i="45"/>
  <c r="BY131" i="45"/>
  <c r="BX131" i="45"/>
  <c r="BW131" i="45"/>
  <c r="BV131" i="45"/>
  <c r="BU131" i="45"/>
  <c r="BT131" i="45"/>
  <c r="BS131" i="45"/>
  <c r="BR131" i="45"/>
  <c r="BQ131" i="45"/>
  <c r="BP131" i="45"/>
  <c r="BO131" i="45"/>
  <c r="BN131" i="45"/>
  <c r="BM131" i="45"/>
  <c r="BL131" i="45"/>
  <c r="BK131" i="45"/>
  <c r="BJ131" i="45"/>
  <c r="BI131" i="45"/>
  <c r="BH131" i="45"/>
  <c r="BG131" i="45"/>
  <c r="BF131" i="45"/>
  <c r="CD130" i="45"/>
  <c r="CC130" i="45"/>
  <c r="CB130" i="45"/>
  <c r="CA130" i="45"/>
  <c r="BZ130" i="45"/>
  <c r="BY130" i="45"/>
  <c r="BX130" i="45"/>
  <c r="BW130" i="45"/>
  <c r="BV130" i="45"/>
  <c r="BU130" i="45"/>
  <c r="BT130" i="45"/>
  <c r="BS130" i="45"/>
  <c r="BR130" i="45"/>
  <c r="BQ130" i="45"/>
  <c r="BP130" i="45"/>
  <c r="BO130" i="45"/>
  <c r="BN130" i="45"/>
  <c r="BM130" i="45"/>
  <c r="BL130" i="45"/>
  <c r="BK130" i="45"/>
  <c r="BJ130" i="45"/>
  <c r="BI130" i="45"/>
  <c r="BH130" i="45"/>
  <c r="BG130" i="45"/>
  <c r="BF130" i="45"/>
  <c r="CD129" i="45"/>
  <c r="CC129" i="45"/>
  <c r="CB129" i="45"/>
  <c r="CA129" i="45"/>
  <c r="BZ129" i="45"/>
  <c r="BY129" i="45"/>
  <c r="BX129" i="45"/>
  <c r="BW129" i="45"/>
  <c r="BV129" i="45"/>
  <c r="BU129" i="45"/>
  <c r="BT129" i="45"/>
  <c r="BS129" i="45"/>
  <c r="BR129" i="45"/>
  <c r="BQ129" i="45"/>
  <c r="BP129" i="45"/>
  <c r="BO129" i="45"/>
  <c r="BN129" i="45"/>
  <c r="BM129" i="45"/>
  <c r="BL129" i="45"/>
  <c r="BK129" i="45"/>
  <c r="BJ129" i="45"/>
  <c r="BI129" i="45"/>
  <c r="BH129" i="45"/>
  <c r="BG129" i="45"/>
  <c r="BF129" i="45"/>
  <c r="CD128" i="45"/>
  <c r="CC128" i="45"/>
  <c r="CB128" i="45"/>
  <c r="CA128" i="45"/>
  <c r="BZ128" i="45"/>
  <c r="BY128" i="45"/>
  <c r="BX128" i="45"/>
  <c r="BW128" i="45"/>
  <c r="BV128" i="45"/>
  <c r="BU128" i="45"/>
  <c r="BT128" i="45"/>
  <c r="BS128" i="45"/>
  <c r="BR128" i="45"/>
  <c r="BQ128" i="45"/>
  <c r="BP128" i="45"/>
  <c r="BO128" i="45"/>
  <c r="BN128" i="45"/>
  <c r="BM128" i="45"/>
  <c r="BL128" i="45"/>
  <c r="BK128" i="45"/>
  <c r="BJ128" i="45"/>
  <c r="BI128" i="45"/>
  <c r="BH128" i="45"/>
  <c r="BG128" i="45"/>
  <c r="BF128" i="45"/>
  <c r="CD120" i="45"/>
  <c r="CC120" i="45"/>
  <c r="CB120" i="45"/>
  <c r="CA120" i="45"/>
  <c r="BZ120" i="45"/>
  <c r="BY120" i="45"/>
  <c r="BX120" i="45"/>
  <c r="BW120" i="45"/>
  <c r="BV120" i="45"/>
  <c r="BU120" i="45"/>
  <c r="BT120" i="45"/>
  <c r="BS120" i="45"/>
  <c r="BR120" i="45"/>
  <c r="BQ120" i="45"/>
  <c r="BP120" i="45"/>
  <c r="BO120" i="45"/>
  <c r="BN120" i="45"/>
  <c r="BM120" i="45"/>
  <c r="BL120" i="45"/>
  <c r="BK120" i="45"/>
  <c r="BJ120" i="45"/>
  <c r="BI120" i="45"/>
  <c r="BH120" i="45"/>
  <c r="BG120" i="45"/>
  <c r="BF120" i="45"/>
  <c r="CD119" i="45"/>
  <c r="CC119" i="45"/>
  <c r="CB119" i="45"/>
  <c r="CA119" i="45"/>
  <c r="BZ119" i="45"/>
  <c r="BY119" i="45"/>
  <c r="BX119" i="45"/>
  <c r="BW119" i="45"/>
  <c r="BV119" i="45"/>
  <c r="BU119" i="45"/>
  <c r="BT119" i="45"/>
  <c r="BS119" i="45"/>
  <c r="BR119" i="45"/>
  <c r="BQ119" i="45"/>
  <c r="BP119" i="45"/>
  <c r="BO119" i="45"/>
  <c r="BN119" i="45"/>
  <c r="BM119" i="45"/>
  <c r="BL119" i="45"/>
  <c r="BK119" i="45"/>
  <c r="BJ119" i="45"/>
  <c r="BI119" i="45"/>
  <c r="BH119" i="45"/>
  <c r="BG119" i="45"/>
  <c r="BF119" i="45"/>
  <c r="CD118" i="45"/>
  <c r="CC118" i="45"/>
  <c r="CB118" i="45"/>
  <c r="CA118" i="45"/>
  <c r="BZ118" i="45"/>
  <c r="BY118" i="45"/>
  <c r="BX118" i="45"/>
  <c r="BW118" i="45"/>
  <c r="BV118" i="45"/>
  <c r="BU118" i="45"/>
  <c r="BT118" i="45"/>
  <c r="BS118" i="45"/>
  <c r="BR118" i="45"/>
  <c r="BQ118" i="45"/>
  <c r="BP118" i="45"/>
  <c r="BO118" i="45"/>
  <c r="BN118" i="45"/>
  <c r="BM118" i="45"/>
  <c r="BL118" i="45"/>
  <c r="BK118" i="45"/>
  <c r="BJ118" i="45"/>
  <c r="BI118" i="45"/>
  <c r="BH118" i="45"/>
  <c r="BG118" i="45"/>
  <c r="BF118" i="45"/>
  <c r="CD117" i="45"/>
  <c r="CC117" i="45"/>
  <c r="CB117" i="45"/>
  <c r="CA117" i="45"/>
  <c r="BZ117" i="45"/>
  <c r="BY117" i="45"/>
  <c r="BX117" i="45"/>
  <c r="BW117" i="45"/>
  <c r="BV117" i="45"/>
  <c r="BU117" i="45"/>
  <c r="BT117" i="45"/>
  <c r="BS117" i="45"/>
  <c r="BR117" i="45"/>
  <c r="BQ117" i="45"/>
  <c r="BP117" i="45"/>
  <c r="BO117" i="45"/>
  <c r="BN117" i="45"/>
  <c r="BM117" i="45"/>
  <c r="BL117" i="45"/>
  <c r="BK117" i="45"/>
  <c r="BJ117" i="45"/>
  <c r="BI117" i="45"/>
  <c r="BH117" i="45"/>
  <c r="BG117" i="45"/>
  <c r="BF117" i="45"/>
  <c r="CD116" i="45"/>
  <c r="CC116" i="45"/>
  <c r="CB116" i="45"/>
  <c r="CA116" i="45"/>
  <c r="BZ116" i="45"/>
  <c r="BY116" i="45"/>
  <c r="BX116" i="45"/>
  <c r="BW116" i="45"/>
  <c r="BV116" i="45"/>
  <c r="BU116" i="45"/>
  <c r="BT116" i="45"/>
  <c r="BS116" i="45"/>
  <c r="BR116" i="45"/>
  <c r="BQ116" i="45"/>
  <c r="BP116" i="45"/>
  <c r="BO116" i="45"/>
  <c r="BN116" i="45"/>
  <c r="BM116" i="45"/>
  <c r="BL116" i="45"/>
  <c r="BK116" i="45"/>
  <c r="BJ116" i="45"/>
  <c r="BI116" i="45"/>
  <c r="BH116" i="45"/>
  <c r="BG116" i="45"/>
  <c r="BF116" i="45"/>
  <c r="CD115" i="45"/>
  <c r="CC115" i="45"/>
  <c r="CB115" i="45"/>
  <c r="CA115" i="45"/>
  <c r="BZ115" i="45"/>
  <c r="BY115" i="45"/>
  <c r="BX115" i="45"/>
  <c r="BW115" i="45"/>
  <c r="BV115" i="45"/>
  <c r="BU115" i="45"/>
  <c r="BT115" i="45"/>
  <c r="BS115" i="45"/>
  <c r="BR115" i="45"/>
  <c r="BQ115" i="45"/>
  <c r="BP115" i="45"/>
  <c r="BO115" i="45"/>
  <c r="BN115" i="45"/>
  <c r="BM115" i="45"/>
  <c r="BL115" i="45"/>
  <c r="BK115" i="45"/>
  <c r="BJ115" i="45"/>
  <c r="BI115" i="45"/>
  <c r="BH115" i="45"/>
  <c r="BG115" i="45"/>
  <c r="BF115" i="45"/>
  <c r="CD114" i="45"/>
  <c r="CC114" i="45"/>
  <c r="CB114" i="45"/>
  <c r="CA114" i="45"/>
  <c r="BZ114" i="45"/>
  <c r="BY114" i="45"/>
  <c r="BX114" i="45"/>
  <c r="BW114" i="45"/>
  <c r="BV114" i="45"/>
  <c r="BU114" i="45"/>
  <c r="BT114" i="45"/>
  <c r="BS114" i="45"/>
  <c r="BR114" i="45"/>
  <c r="BQ114" i="45"/>
  <c r="BP114" i="45"/>
  <c r="BO114" i="45"/>
  <c r="BN114" i="45"/>
  <c r="BM114" i="45"/>
  <c r="BL114" i="45"/>
  <c r="BK114" i="45"/>
  <c r="BJ114" i="45"/>
  <c r="BI114" i="45"/>
  <c r="BH114" i="45"/>
  <c r="BG114" i="45"/>
  <c r="BF114" i="45"/>
  <c r="CD113" i="45"/>
  <c r="CC113" i="45"/>
  <c r="CB113" i="45"/>
  <c r="CA113" i="45"/>
  <c r="BZ113" i="45"/>
  <c r="BY113" i="45"/>
  <c r="BX113" i="45"/>
  <c r="BW113" i="45"/>
  <c r="BV113" i="45"/>
  <c r="BU113" i="45"/>
  <c r="BT113" i="45"/>
  <c r="BS113" i="45"/>
  <c r="BR113" i="45"/>
  <c r="BQ113" i="45"/>
  <c r="BP113" i="45"/>
  <c r="BO113" i="45"/>
  <c r="BN113" i="45"/>
  <c r="BM113" i="45"/>
  <c r="BL113" i="45"/>
  <c r="BK113" i="45"/>
  <c r="BJ113" i="45"/>
  <c r="BI113" i="45"/>
  <c r="BH113" i="45"/>
  <c r="BG113" i="45"/>
  <c r="BF113" i="45"/>
  <c r="CD112" i="45"/>
  <c r="CC112" i="45"/>
  <c r="CB112" i="45"/>
  <c r="CA112" i="45"/>
  <c r="BZ112" i="45"/>
  <c r="BY112" i="45"/>
  <c r="BX112" i="45"/>
  <c r="BW112" i="45"/>
  <c r="BV112" i="45"/>
  <c r="BU112" i="45"/>
  <c r="BT112" i="45"/>
  <c r="BS112" i="45"/>
  <c r="BR112" i="45"/>
  <c r="BQ112" i="45"/>
  <c r="BP112" i="45"/>
  <c r="BO112" i="45"/>
  <c r="BN112" i="45"/>
  <c r="BM112" i="45"/>
  <c r="BL112" i="45"/>
  <c r="BK112" i="45"/>
  <c r="BJ112" i="45"/>
  <c r="BI112" i="45"/>
  <c r="BH112" i="45"/>
  <c r="BG112" i="45"/>
  <c r="BF112" i="45"/>
  <c r="CD111" i="45"/>
  <c r="CC111" i="45"/>
  <c r="CB111" i="45"/>
  <c r="CA111" i="45"/>
  <c r="BZ111" i="45"/>
  <c r="BY111" i="45"/>
  <c r="BX111" i="45"/>
  <c r="BW111" i="45"/>
  <c r="BV111" i="45"/>
  <c r="BU111" i="45"/>
  <c r="BT111" i="45"/>
  <c r="BS111" i="45"/>
  <c r="BR111" i="45"/>
  <c r="BQ111" i="45"/>
  <c r="BP111" i="45"/>
  <c r="BO111" i="45"/>
  <c r="BN111" i="45"/>
  <c r="BM111" i="45"/>
  <c r="BL111" i="45"/>
  <c r="BK111" i="45"/>
  <c r="BJ111" i="45"/>
  <c r="BI111" i="45"/>
  <c r="BH111" i="45"/>
  <c r="BG111" i="45"/>
  <c r="BF111" i="45"/>
  <c r="CD110" i="45"/>
  <c r="CC110" i="45"/>
  <c r="CB110" i="45"/>
  <c r="CA110" i="45"/>
  <c r="BZ110" i="45"/>
  <c r="BY110" i="45"/>
  <c r="BX110" i="45"/>
  <c r="BW110" i="45"/>
  <c r="BV110" i="45"/>
  <c r="BU110" i="45"/>
  <c r="BT110" i="45"/>
  <c r="BS110" i="45"/>
  <c r="BR110" i="45"/>
  <c r="BQ110" i="45"/>
  <c r="BP110" i="45"/>
  <c r="BO110" i="45"/>
  <c r="BN110" i="45"/>
  <c r="BM110" i="45"/>
  <c r="BL110" i="45"/>
  <c r="BK110" i="45"/>
  <c r="BJ110" i="45"/>
  <c r="BI110" i="45"/>
  <c r="BH110" i="45"/>
  <c r="BG110" i="45"/>
  <c r="BF110" i="45"/>
  <c r="CD109" i="45"/>
  <c r="CC109" i="45"/>
  <c r="CB109" i="45"/>
  <c r="CA109" i="45"/>
  <c r="BZ109" i="45"/>
  <c r="BY109" i="45"/>
  <c r="BX109" i="45"/>
  <c r="BW109" i="45"/>
  <c r="BV109" i="45"/>
  <c r="BU109" i="45"/>
  <c r="BT109" i="45"/>
  <c r="BS109" i="45"/>
  <c r="BR109" i="45"/>
  <c r="BQ109" i="45"/>
  <c r="BP109" i="45"/>
  <c r="BO109" i="45"/>
  <c r="BN109" i="45"/>
  <c r="BM109" i="45"/>
  <c r="BL109" i="45"/>
  <c r="BK109" i="45"/>
  <c r="BJ109" i="45"/>
  <c r="BI109" i="45"/>
  <c r="BH109" i="45"/>
  <c r="BG109" i="45"/>
  <c r="BF109" i="45"/>
  <c r="CD108" i="45"/>
  <c r="CC108" i="45"/>
  <c r="CB108" i="45"/>
  <c r="CA108" i="45"/>
  <c r="BZ108" i="45"/>
  <c r="BY108" i="45"/>
  <c r="BX108" i="45"/>
  <c r="BW108" i="45"/>
  <c r="BV108" i="45"/>
  <c r="BU108" i="45"/>
  <c r="BT108" i="45"/>
  <c r="BS108" i="45"/>
  <c r="BR108" i="45"/>
  <c r="BQ108" i="45"/>
  <c r="BP108" i="45"/>
  <c r="BO108" i="45"/>
  <c r="BN108" i="45"/>
  <c r="BM108" i="45"/>
  <c r="BL108" i="45"/>
  <c r="BK108" i="45"/>
  <c r="BJ108" i="45"/>
  <c r="BI108" i="45"/>
  <c r="BH108" i="45"/>
  <c r="BG108" i="45"/>
  <c r="BF108" i="45"/>
  <c r="CD107" i="45"/>
  <c r="CC107" i="45"/>
  <c r="CB107" i="45"/>
  <c r="CA107" i="45"/>
  <c r="BZ107" i="45"/>
  <c r="BY107" i="45"/>
  <c r="BX107" i="45"/>
  <c r="BW107" i="45"/>
  <c r="BV107" i="45"/>
  <c r="BU107" i="45"/>
  <c r="BT107" i="45"/>
  <c r="BS107" i="45"/>
  <c r="BR107" i="45"/>
  <c r="BQ107" i="45"/>
  <c r="BP107" i="45"/>
  <c r="BO107" i="45"/>
  <c r="BN107" i="45"/>
  <c r="BM107" i="45"/>
  <c r="BL107" i="45"/>
  <c r="BK107" i="45"/>
  <c r="BJ107" i="45"/>
  <c r="BI107" i="45"/>
  <c r="BH107" i="45"/>
  <c r="BG107" i="45"/>
  <c r="BF107" i="45"/>
  <c r="CD106" i="45"/>
  <c r="CC106" i="45"/>
  <c r="CB106" i="45"/>
  <c r="CA106" i="45"/>
  <c r="BZ106" i="45"/>
  <c r="BY106" i="45"/>
  <c r="BX106" i="45"/>
  <c r="BW106" i="45"/>
  <c r="BV106" i="45"/>
  <c r="BU106" i="45"/>
  <c r="BT106" i="45"/>
  <c r="BS106" i="45"/>
  <c r="BR106" i="45"/>
  <c r="BQ106" i="45"/>
  <c r="BP106" i="45"/>
  <c r="BO106" i="45"/>
  <c r="BN106" i="45"/>
  <c r="BM106" i="45"/>
  <c r="BL106" i="45"/>
  <c r="BK106" i="45"/>
  <c r="BJ106" i="45"/>
  <c r="BI106" i="45"/>
  <c r="BH106" i="45"/>
  <c r="BG106" i="45"/>
  <c r="BF106" i="45"/>
  <c r="CD105" i="45"/>
  <c r="CC105" i="45"/>
  <c r="CB105" i="45"/>
  <c r="CA105" i="45"/>
  <c r="BZ105" i="45"/>
  <c r="BY105" i="45"/>
  <c r="BX105" i="45"/>
  <c r="BW105" i="45"/>
  <c r="BV105" i="45"/>
  <c r="BU105" i="45"/>
  <c r="BT105" i="45"/>
  <c r="BS105" i="45"/>
  <c r="BR105" i="45"/>
  <c r="BQ105" i="45"/>
  <c r="BP105" i="45"/>
  <c r="BO105" i="45"/>
  <c r="BN105" i="45"/>
  <c r="BM105" i="45"/>
  <c r="BL105" i="45"/>
  <c r="BK105" i="45"/>
  <c r="BJ105" i="45"/>
  <c r="BI105" i="45"/>
  <c r="BH105" i="45"/>
  <c r="BG105" i="45"/>
  <c r="BF105" i="45"/>
  <c r="CD104" i="45"/>
  <c r="CC104" i="45"/>
  <c r="CB104" i="45"/>
  <c r="CA104" i="45"/>
  <c r="BZ104" i="45"/>
  <c r="BY104" i="45"/>
  <c r="BX104" i="45"/>
  <c r="BW104" i="45"/>
  <c r="BV104" i="45"/>
  <c r="BU104" i="45"/>
  <c r="BT104" i="45"/>
  <c r="BS104" i="45"/>
  <c r="BR104" i="45"/>
  <c r="BQ104" i="45"/>
  <c r="BP104" i="45"/>
  <c r="BO104" i="45"/>
  <c r="BN104" i="45"/>
  <c r="BM104" i="45"/>
  <c r="BL104" i="45"/>
  <c r="BK104" i="45"/>
  <c r="BJ104" i="45"/>
  <c r="BI104" i="45"/>
  <c r="BH104" i="45"/>
  <c r="BG104" i="45"/>
  <c r="BF104" i="45"/>
  <c r="CD103" i="45"/>
  <c r="CC103" i="45"/>
  <c r="CB103" i="45"/>
  <c r="CA103" i="45"/>
  <c r="BZ103" i="45"/>
  <c r="BY103" i="45"/>
  <c r="BX103" i="45"/>
  <c r="BW103" i="45"/>
  <c r="BV103" i="45"/>
  <c r="BU103" i="45"/>
  <c r="BT103" i="45"/>
  <c r="BS103" i="45"/>
  <c r="BR103" i="45"/>
  <c r="BQ103" i="45"/>
  <c r="BP103" i="45"/>
  <c r="BO103" i="45"/>
  <c r="BN103" i="45"/>
  <c r="BM103" i="45"/>
  <c r="BL103" i="45"/>
  <c r="BK103" i="45"/>
  <c r="BJ103" i="45"/>
  <c r="BI103" i="45"/>
  <c r="BH103" i="45"/>
  <c r="BG103" i="45"/>
  <c r="BF103" i="45"/>
  <c r="CD102" i="45"/>
  <c r="CC102" i="45"/>
  <c r="CB102" i="45"/>
  <c r="CA102" i="45"/>
  <c r="BZ102" i="45"/>
  <c r="BY102" i="45"/>
  <c r="BX102" i="45"/>
  <c r="BW102" i="45"/>
  <c r="BV102" i="45"/>
  <c r="BU102" i="45"/>
  <c r="BT102" i="45"/>
  <c r="BS102" i="45"/>
  <c r="BR102" i="45"/>
  <c r="BQ102" i="45"/>
  <c r="BP102" i="45"/>
  <c r="BO102" i="45"/>
  <c r="BN102" i="45"/>
  <c r="BM102" i="45"/>
  <c r="BL102" i="45"/>
  <c r="BK102" i="45"/>
  <c r="BJ102" i="45"/>
  <c r="BI102" i="45"/>
  <c r="BH102" i="45"/>
  <c r="BG102" i="45"/>
  <c r="BF102" i="45"/>
  <c r="CD100" i="45"/>
  <c r="CC100" i="45"/>
  <c r="CB100" i="45"/>
  <c r="CA100" i="45"/>
  <c r="BZ100" i="45"/>
  <c r="BY100" i="45"/>
  <c r="BX100" i="45"/>
  <c r="BW100" i="45"/>
  <c r="BV100" i="45"/>
  <c r="BU100" i="45"/>
  <c r="BT100" i="45"/>
  <c r="BS100" i="45"/>
  <c r="BR100" i="45"/>
  <c r="BQ100" i="45"/>
  <c r="BP100" i="45"/>
  <c r="BO100" i="45"/>
  <c r="BN100" i="45"/>
  <c r="BM100" i="45"/>
  <c r="BL100" i="45"/>
  <c r="BK100" i="45"/>
  <c r="BJ100" i="45"/>
  <c r="BI100" i="45"/>
  <c r="BH100" i="45"/>
  <c r="BG100" i="45"/>
  <c r="BF100" i="45"/>
  <c r="CD99" i="45"/>
  <c r="CC99" i="45"/>
  <c r="CB99" i="45"/>
  <c r="CA99" i="45"/>
  <c r="BZ99" i="45"/>
  <c r="BY99" i="45"/>
  <c r="BX99" i="45"/>
  <c r="BW99" i="45"/>
  <c r="BV99" i="45"/>
  <c r="BU99" i="45"/>
  <c r="BT99" i="45"/>
  <c r="BS99" i="45"/>
  <c r="BR99" i="45"/>
  <c r="BQ99" i="45"/>
  <c r="BP99" i="45"/>
  <c r="BO99" i="45"/>
  <c r="BN99" i="45"/>
  <c r="BM99" i="45"/>
  <c r="BL99" i="45"/>
  <c r="BK99" i="45"/>
  <c r="BJ99" i="45"/>
  <c r="BI99" i="45"/>
  <c r="BH99" i="45"/>
  <c r="BG99" i="45"/>
  <c r="BF99" i="45"/>
  <c r="CD98" i="45"/>
  <c r="CC98" i="45"/>
  <c r="CB98" i="45"/>
  <c r="CA98" i="45"/>
  <c r="BZ98" i="45"/>
  <c r="BY98" i="45"/>
  <c r="BX98" i="45"/>
  <c r="BW98" i="45"/>
  <c r="BV98" i="45"/>
  <c r="BU98" i="45"/>
  <c r="BT98" i="45"/>
  <c r="BS98" i="45"/>
  <c r="BR98" i="45"/>
  <c r="BQ98" i="45"/>
  <c r="BP98" i="45"/>
  <c r="BO98" i="45"/>
  <c r="BN98" i="45"/>
  <c r="BM98" i="45"/>
  <c r="BL98" i="45"/>
  <c r="BK98" i="45"/>
  <c r="BJ98" i="45"/>
  <c r="BI98" i="45"/>
  <c r="BH98" i="45"/>
  <c r="BG98" i="45"/>
  <c r="BF98" i="45"/>
  <c r="CD97" i="45"/>
  <c r="CC97" i="45"/>
  <c r="CB97" i="45"/>
  <c r="CA97" i="45"/>
  <c r="BZ97" i="45"/>
  <c r="BY97" i="45"/>
  <c r="BX97" i="45"/>
  <c r="BW97" i="45"/>
  <c r="BV97" i="45"/>
  <c r="BU97" i="45"/>
  <c r="BT97" i="45"/>
  <c r="BS97" i="45"/>
  <c r="BR97" i="45"/>
  <c r="BQ97" i="45"/>
  <c r="BP97" i="45"/>
  <c r="BO97" i="45"/>
  <c r="BN97" i="45"/>
  <c r="BM97" i="45"/>
  <c r="BL97" i="45"/>
  <c r="BK97" i="45"/>
  <c r="BJ97" i="45"/>
  <c r="BI97" i="45"/>
  <c r="BH97" i="45"/>
  <c r="BG97" i="45"/>
  <c r="BF97" i="45"/>
  <c r="CD96" i="45"/>
  <c r="CC96" i="45"/>
  <c r="CB96" i="45"/>
  <c r="CA96" i="45"/>
  <c r="BZ96" i="45"/>
  <c r="BY96" i="45"/>
  <c r="BX96" i="45"/>
  <c r="BW96" i="45"/>
  <c r="BV96" i="45"/>
  <c r="BU96" i="45"/>
  <c r="BT96" i="45"/>
  <c r="BS96" i="45"/>
  <c r="BR96" i="45"/>
  <c r="BQ96" i="45"/>
  <c r="BP96" i="45"/>
  <c r="BO96" i="45"/>
  <c r="BN96" i="45"/>
  <c r="BM96" i="45"/>
  <c r="BL96" i="45"/>
  <c r="BK96" i="45"/>
  <c r="BJ96" i="45"/>
  <c r="BI96" i="45"/>
  <c r="BH96" i="45"/>
  <c r="BG96" i="45"/>
  <c r="BF96" i="45"/>
  <c r="CD95" i="45"/>
  <c r="CC95" i="45"/>
  <c r="CB95" i="45"/>
  <c r="CA95" i="45"/>
  <c r="BZ95" i="45"/>
  <c r="BY95" i="45"/>
  <c r="BX95" i="45"/>
  <c r="BW95" i="45"/>
  <c r="BV95" i="45"/>
  <c r="BU95" i="45"/>
  <c r="BT95" i="45"/>
  <c r="BS95" i="45"/>
  <c r="BR95" i="45"/>
  <c r="BQ95" i="45"/>
  <c r="BP95" i="45"/>
  <c r="BO95" i="45"/>
  <c r="BN95" i="45"/>
  <c r="BM95" i="45"/>
  <c r="BL95" i="45"/>
  <c r="BK95" i="45"/>
  <c r="BJ95" i="45"/>
  <c r="BI95" i="45"/>
  <c r="BH95" i="45"/>
  <c r="BG95" i="45"/>
  <c r="BF95" i="45"/>
  <c r="CD94" i="45"/>
  <c r="CC94" i="45"/>
  <c r="CB94" i="45"/>
  <c r="CA94" i="45"/>
  <c r="BZ94" i="45"/>
  <c r="BY94" i="45"/>
  <c r="BX94" i="45"/>
  <c r="BW94" i="45"/>
  <c r="BV94" i="45"/>
  <c r="BU94" i="45"/>
  <c r="BT94" i="45"/>
  <c r="BS94" i="45"/>
  <c r="BR94" i="45"/>
  <c r="BQ94" i="45"/>
  <c r="BP94" i="45"/>
  <c r="BO94" i="45"/>
  <c r="BN94" i="45"/>
  <c r="BM94" i="45"/>
  <c r="BL94" i="45"/>
  <c r="BK94" i="45"/>
  <c r="BJ94" i="45"/>
  <c r="BI94" i="45"/>
  <c r="BH94" i="45"/>
  <c r="BG94" i="45"/>
  <c r="BF94" i="45"/>
  <c r="CD93" i="45"/>
  <c r="CC93" i="45"/>
  <c r="CB93" i="45"/>
  <c r="CA93" i="45"/>
  <c r="BZ93" i="45"/>
  <c r="BY93" i="45"/>
  <c r="BX93" i="45"/>
  <c r="BW93" i="45"/>
  <c r="BV93" i="45"/>
  <c r="BU93" i="45"/>
  <c r="BT93" i="45"/>
  <c r="BS93" i="45"/>
  <c r="BR93" i="45"/>
  <c r="BQ93" i="45"/>
  <c r="BP93" i="45"/>
  <c r="BO93" i="45"/>
  <c r="BN93" i="45"/>
  <c r="BM93" i="45"/>
  <c r="BL93" i="45"/>
  <c r="BK93" i="45"/>
  <c r="BJ93" i="45"/>
  <c r="BI93" i="45"/>
  <c r="BH93" i="45"/>
  <c r="BG93" i="45"/>
  <c r="BF93" i="45"/>
  <c r="CD92" i="45"/>
  <c r="CC92" i="45"/>
  <c r="CB92" i="45"/>
  <c r="CA92" i="45"/>
  <c r="BZ92" i="45"/>
  <c r="BY92" i="45"/>
  <c r="BX92" i="45"/>
  <c r="BW92" i="45"/>
  <c r="BV92" i="45"/>
  <c r="BU92" i="45"/>
  <c r="BT92" i="45"/>
  <c r="BS92" i="45"/>
  <c r="BR92" i="45"/>
  <c r="BQ92" i="45"/>
  <c r="BP92" i="45"/>
  <c r="BO92" i="45"/>
  <c r="BN92" i="45"/>
  <c r="BM92" i="45"/>
  <c r="BL92" i="45"/>
  <c r="BK92" i="45"/>
  <c r="BJ92" i="45"/>
  <c r="BI92" i="45"/>
  <c r="BH92" i="45"/>
  <c r="BG92" i="45"/>
  <c r="BF92" i="45"/>
  <c r="CD91" i="45"/>
  <c r="CC91" i="45"/>
  <c r="CB91" i="45"/>
  <c r="CA91" i="45"/>
  <c r="BZ91" i="45"/>
  <c r="BY91" i="45"/>
  <c r="BX91" i="45"/>
  <c r="BW91" i="45"/>
  <c r="BV91" i="45"/>
  <c r="BU91" i="45"/>
  <c r="BT91" i="45"/>
  <c r="BS91" i="45"/>
  <c r="BR91" i="45"/>
  <c r="BQ91" i="45"/>
  <c r="BP91" i="45"/>
  <c r="BO91" i="45"/>
  <c r="BN91" i="45"/>
  <c r="BM91" i="45"/>
  <c r="BL91" i="45"/>
  <c r="BK91" i="45"/>
  <c r="BJ91" i="45"/>
  <c r="BI91" i="45"/>
  <c r="BH91" i="45"/>
  <c r="BG91" i="45"/>
  <c r="BF91" i="45"/>
  <c r="CD90" i="45"/>
  <c r="CC90" i="45"/>
  <c r="CB90" i="45"/>
  <c r="CA90" i="45"/>
  <c r="BZ90" i="45"/>
  <c r="BY90" i="45"/>
  <c r="BX90" i="45"/>
  <c r="BW90" i="45"/>
  <c r="BV90" i="45"/>
  <c r="BU90" i="45"/>
  <c r="BT90" i="45"/>
  <c r="BS90" i="45"/>
  <c r="BR90" i="45"/>
  <c r="BQ90" i="45"/>
  <c r="BP90" i="45"/>
  <c r="BO90" i="45"/>
  <c r="BN90" i="45"/>
  <c r="BM90" i="45"/>
  <c r="BL90" i="45"/>
  <c r="BK90" i="45"/>
  <c r="BJ90" i="45"/>
  <c r="BI90" i="45"/>
  <c r="BH90" i="45"/>
  <c r="BG90" i="45"/>
  <c r="BF90" i="45"/>
  <c r="CD89" i="45"/>
  <c r="CC89" i="45"/>
  <c r="CB89" i="45"/>
  <c r="CA89" i="45"/>
  <c r="BZ89" i="45"/>
  <c r="BY89" i="45"/>
  <c r="BX89" i="45"/>
  <c r="BW89" i="45"/>
  <c r="BV89" i="45"/>
  <c r="BU89" i="45"/>
  <c r="BT89" i="45"/>
  <c r="BS89" i="45"/>
  <c r="BR89" i="45"/>
  <c r="BQ89" i="45"/>
  <c r="BP89" i="45"/>
  <c r="BO89" i="45"/>
  <c r="BN89" i="45"/>
  <c r="BM89" i="45"/>
  <c r="BL89" i="45"/>
  <c r="BK89" i="45"/>
  <c r="BJ89" i="45"/>
  <c r="BI89" i="45"/>
  <c r="BH89" i="45"/>
  <c r="BG89" i="45"/>
  <c r="BF89" i="45"/>
  <c r="CD88" i="45"/>
  <c r="CC88" i="45"/>
  <c r="CB88" i="45"/>
  <c r="CA88" i="45"/>
  <c r="BZ88" i="45"/>
  <c r="BY88" i="45"/>
  <c r="BX88" i="45"/>
  <c r="BW88" i="45"/>
  <c r="BV88" i="45"/>
  <c r="BU88" i="45"/>
  <c r="BT88" i="45"/>
  <c r="BS88" i="45"/>
  <c r="BR88" i="45"/>
  <c r="BQ88" i="45"/>
  <c r="BP88" i="45"/>
  <c r="BO88" i="45"/>
  <c r="BN88" i="45"/>
  <c r="BM88" i="45"/>
  <c r="BL88" i="45"/>
  <c r="BK88" i="45"/>
  <c r="BJ88" i="45"/>
  <c r="BI88" i="45"/>
  <c r="BH88" i="45"/>
  <c r="BG88" i="45"/>
  <c r="BF88" i="45"/>
  <c r="CD87" i="45"/>
  <c r="CC87" i="45"/>
  <c r="CB87" i="45"/>
  <c r="CA87" i="45"/>
  <c r="BZ87" i="45"/>
  <c r="BY87" i="45"/>
  <c r="BX87" i="45"/>
  <c r="BW87" i="45"/>
  <c r="BV87" i="45"/>
  <c r="BU87" i="45"/>
  <c r="BT87" i="45"/>
  <c r="BS87" i="45"/>
  <c r="BR87" i="45"/>
  <c r="BQ87" i="45"/>
  <c r="BP87" i="45"/>
  <c r="BO87" i="45"/>
  <c r="BN87" i="45"/>
  <c r="BM87" i="45"/>
  <c r="BL87" i="45"/>
  <c r="BK87" i="45"/>
  <c r="BJ87" i="45"/>
  <c r="BI87" i="45"/>
  <c r="BH87" i="45"/>
  <c r="BG87" i="45"/>
  <c r="BF87" i="45"/>
  <c r="CD86" i="45"/>
  <c r="CC86" i="45"/>
  <c r="CB86" i="45"/>
  <c r="CA86" i="45"/>
  <c r="BZ86" i="45"/>
  <c r="BY86" i="45"/>
  <c r="BX86" i="45"/>
  <c r="BW86" i="45"/>
  <c r="BV86" i="45"/>
  <c r="BU86" i="45"/>
  <c r="BT86" i="45"/>
  <c r="BS86" i="45"/>
  <c r="BR86" i="45"/>
  <c r="BQ86" i="45"/>
  <c r="BP86" i="45"/>
  <c r="BO86" i="45"/>
  <c r="BN86" i="45"/>
  <c r="BM86" i="45"/>
  <c r="BL86" i="45"/>
  <c r="BK86" i="45"/>
  <c r="BJ86" i="45"/>
  <c r="BI86" i="45"/>
  <c r="BH86" i="45"/>
  <c r="BG86" i="45"/>
  <c r="BF86" i="45"/>
  <c r="CD85" i="45"/>
  <c r="CC85" i="45"/>
  <c r="CB85" i="45"/>
  <c r="CA85" i="45"/>
  <c r="BZ85" i="45"/>
  <c r="BY85" i="45"/>
  <c r="BX85" i="45"/>
  <c r="BW85" i="45"/>
  <c r="BV85" i="45"/>
  <c r="BU85" i="45"/>
  <c r="BT85" i="45"/>
  <c r="BS85" i="45"/>
  <c r="BR85" i="45"/>
  <c r="BQ85" i="45"/>
  <c r="BP85" i="45"/>
  <c r="BO85" i="45"/>
  <c r="BN85" i="45"/>
  <c r="BM85" i="45"/>
  <c r="BL85" i="45"/>
  <c r="BK85" i="45"/>
  <c r="BJ85" i="45"/>
  <c r="BI85" i="45"/>
  <c r="BH85" i="45"/>
  <c r="BG85" i="45"/>
  <c r="BF85" i="45"/>
  <c r="CD84" i="45"/>
  <c r="CC84" i="45"/>
  <c r="CB84" i="45"/>
  <c r="CA84" i="45"/>
  <c r="BZ84" i="45"/>
  <c r="BY84" i="45"/>
  <c r="BX84" i="45"/>
  <c r="BW84" i="45"/>
  <c r="BV84" i="45"/>
  <c r="BU84" i="45"/>
  <c r="BT84" i="45"/>
  <c r="BS84" i="45"/>
  <c r="BR84" i="45"/>
  <c r="BQ84" i="45"/>
  <c r="BP84" i="45"/>
  <c r="BO84" i="45"/>
  <c r="BN84" i="45"/>
  <c r="BM84" i="45"/>
  <c r="BL84" i="45"/>
  <c r="BK84" i="45"/>
  <c r="BJ84" i="45"/>
  <c r="BI84" i="45"/>
  <c r="BH84" i="45"/>
  <c r="BG84" i="45"/>
  <c r="BF84" i="45"/>
  <c r="CD83" i="45"/>
  <c r="CC83" i="45"/>
  <c r="CB83" i="45"/>
  <c r="CA83" i="45"/>
  <c r="BZ83" i="45"/>
  <c r="BY83" i="45"/>
  <c r="BX83" i="45"/>
  <c r="BW83" i="45"/>
  <c r="BV83" i="45"/>
  <c r="BU83" i="45"/>
  <c r="BT83" i="45"/>
  <c r="BS83" i="45"/>
  <c r="BR83" i="45"/>
  <c r="BQ83" i="45"/>
  <c r="BP83" i="45"/>
  <c r="BO83" i="45"/>
  <c r="BN83" i="45"/>
  <c r="BM83" i="45"/>
  <c r="BL83" i="45"/>
  <c r="BK83" i="45"/>
  <c r="BJ83" i="45"/>
  <c r="BI83" i="45"/>
  <c r="BH83" i="45"/>
  <c r="BG83" i="45"/>
  <c r="BF83" i="45"/>
  <c r="CD82" i="45"/>
  <c r="CC82" i="45"/>
  <c r="CB82" i="45"/>
  <c r="CA82" i="45"/>
  <c r="BZ82" i="45"/>
  <c r="BY82" i="45"/>
  <c r="BX82" i="45"/>
  <c r="BW82" i="45"/>
  <c r="BV82" i="45"/>
  <c r="BU82" i="45"/>
  <c r="BT82" i="45"/>
  <c r="BS82" i="45"/>
  <c r="BR82" i="45"/>
  <c r="BQ82" i="45"/>
  <c r="BP82" i="45"/>
  <c r="BO82" i="45"/>
  <c r="BN82" i="45"/>
  <c r="BM82" i="45"/>
  <c r="BL82" i="45"/>
  <c r="BK82" i="45"/>
  <c r="BJ82" i="45"/>
  <c r="BI82" i="45"/>
  <c r="BH82" i="45"/>
  <c r="BG82" i="45"/>
  <c r="BF82" i="45"/>
  <c r="CD81" i="45"/>
  <c r="CC81" i="45"/>
  <c r="CB81" i="45"/>
  <c r="CA81" i="45"/>
  <c r="BZ81" i="45"/>
  <c r="BY81" i="45"/>
  <c r="BX81" i="45"/>
  <c r="BW81" i="45"/>
  <c r="BV81" i="45"/>
  <c r="BU81" i="45"/>
  <c r="BT81" i="45"/>
  <c r="BS81" i="45"/>
  <c r="BR81" i="45"/>
  <c r="BQ81" i="45"/>
  <c r="BP81" i="45"/>
  <c r="BO81" i="45"/>
  <c r="BN81" i="45"/>
  <c r="BM81" i="45"/>
  <c r="BL81" i="45"/>
  <c r="BK81" i="45"/>
  <c r="BJ81" i="45"/>
  <c r="BI81" i="45"/>
  <c r="BH81" i="45"/>
  <c r="BG81" i="45"/>
  <c r="BF81" i="45"/>
  <c r="CD80" i="45"/>
  <c r="CC80" i="45"/>
  <c r="CB80" i="45"/>
  <c r="CA80" i="45"/>
  <c r="BZ80" i="45"/>
  <c r="BY80" i="45"/>
  <c r="BX80" i="45"/>
  <c r="BW80" i="45"/>
  <c r="BV80" i="45"/>
  <c r="BU80" i="45"/>
  <c r="BT80" i="45"/>
  <c r="BS80" i="45"/>
  <c r="BR80" i="45"/>
  <c r="BQ80" i="45"/>
  <c r="BP80" i="45"/>
  <c r="BO80" i="45"/>
  <c r="BN80" i="45"/>
  <c r="BM80" i="45"/>
  <c r="BL80" i="45"/>
  <c r="BK80" i="45"/>
  <c r="BJ80" i="45"/>
  <c r="BI80" i="45"/>
  <c r="BH80" i="45"/>
  <c r="BG80" i="45"/>
  <c r="BF80" i="45"/>
  <c r="CD79" i="45"/>
  <c r="CC79" i="45"/>
  <c r="CB79" i="45"/>
  <c r="CA79" i="45"/>
  <c r="BZ79" i="45"/>
  <c r="BY79" i="45"/>
  <c r="BX79" i="45"/>
  <c r="BW79" i="45"/>
  <c r="BV79" i="45"/>
  <c r="BU79" i="45"/>
  <c r="BT79" i="45"/>
  <c r="BS79" i="45"/>
  <c r="BR79" i="45"/>
  <c r="BQ79" i="45"/>
  <c r="BP79" i="45"/>
  <c r="BO79" i="45"/>
  <c r="BN79" i="45"/>
  <c r="BM79" i="45"/>
  <c r="BL79" i="45"/>
  <c r="BK79" i="45"/>
  <c r="BJ79" i="45"/>
  <c r="BI79" i="45"/>
  <c r="BH79" i="45"/>
  <c r="BG79" i="45"/>
  <c r="BF79" i="45"/>
  <c r="CD78" i="45"/>
  <c r="CC78" i="45"/>
  <c r="CB78" i="45"/>
  <c r="CA78" i="45"/>
  <c r="BZ78" i="45"/>
  <c r="BY78" i="45"/>
  <c r="BX78" i="45"/>
  <c r="BW78" i="45"/>
  <c r="BV78" i="45"/>
  <c r="BU78" i="45"/>
  <c r="BT78" i="45"/>
  <c r="BS78" i="45"/>
  <c r="BR78" i="45"/>
  <c r="BQ78" i="45"/>
  <c r="BP78" i="45"/>
  <c r="BO78" i="45"/>
  <c r="BN78" i="45"/>
  <c r="BM78" i="45"/>
  <c r="BL78" i="45"/>
  <c r="BK78" i="45"/>
  <c r="BJ78" i="45"/>
  <c r="BI78" i="45"/>
  <c r="BH78" i="45"/>
  <c r="BG78" i="45"/>
  <c r="BF78" i="45"/>
  <c r="CD77" i="45"/>
  <c r="CC77" i="45"/>
  <c r="CB77" i="45"/>
  <c r="CA77" i="45"/>
  <c r="BZ77" i="45"/>
  <c r="BY77" i="45"/>
  <c r="BX77" i="45"/>
  <c r="BW77" i="45"/>
  <c r="BV77" i="45"/>
  <c r="BU77" i="45"/>
  <c r="BT77" i="45"/>
  <c r="BS77" i="45"/>
  <c r="BR77" i="45"/>
  <c r="BQ77" i="45"/>
  <c r="BP77" i="45"/>
  <c r="BO77" i="45"/>
  <c r="BN77" i="45"/>
  <c r="BM77" i="45"/>
  <c r="BL77" i="45"/>
  <c r="BK77" i="45"/>
  <c r="BJ77" i="45"/>
  <c r="BI77" i="45"/>
  <c r="BH77" i="45"/>
  <c r="BG77" i="45"/>
  <c r="BF77" i="45"/>
  <c r="CD76" i="45"/>
  <c r="CC76" i="45"/>
  <c r="CB76" i="45"/>
  <c r="CA76" i="45"/>
  <c r="BZ76" i="45"/>
  <c r="BY76" i="45"/>
  <c r="BX76" i="45"/>
  <c r="BW76" i="45"/>
  <c r="BV76" i="45"/>
  <c r="BU76" i="45"/>
  <c r="BT76" i="45"/>
  <c r="BS76" i="45"/>
  <c r="BR76" i="45"/>
  <c r="BQ76" i="45"/>
  <c r="BP76" i="45"/>
  <c r="BO76" i="45"/>
  <c r="BN76" i="45"/>
  <c r="BM76" i="45"/>
  <c r="BL76" i="45"/>
  <c r="BK76" i="45"/>
  <c r="BJ76" i="45"/>
  <c r="BI76" i="45"/>
  <c r="BH76" i="45"/>
  <c r="BG76" i="45"/>
  <c r="BF76" i="45"/>
  <c r="CD75" i="45"/>
  <c r="CC75" i="45"/>
  <c r="CB75" i="45"/>
  <c r="CA75" i="45"/>
  <c r="BZ75" i="45"/>
  <c r="BY75" i="45"/>
  <c r="BX75" i="45"/>
  <c r="BW75" i="45"/>
  <c r="BV75" i="45"/>
  <c r="BU75" i="45"/>
  <c r="BT75" i="45"/>
  <c r="BS75" i="45"/>
  <c r="BR75" i="45"/>
  <c r="BQ75" i="45"/>
  <c r="BP75" i="45"/>
  <c r="BO75" i="45"/>
  <c r="BN75" i="45"/>
  <c r="BM75" i="45"/>
  <c r="BL75" i="45"/>
  <c r="BK75" i="45"/>
  <c r="BJ75" i="45"/>
  <c r="BI75" i="45"/>
  <c r="BH75" i="45"/>
  <c r="BG75" i="45"/>
  <c r="BF75" i="45"/>
  <c r="CD74" i="45"/>
  <c r="CC74" i="45"/>
  <c r="CB74" i="45"/>
  <c r="CA74" i="45"/>
  <c r="BZ74" i="45"/>
  <c r="BY74" i="45"/>
  <c r="BX74" i="45"/>
  <c r="BW74" i="45"/>
  <c r="BV74" i="45"/>
  <c r="BU74" i="45"/>
  <c r="BT74" i="45"/>
  <c r="BS74" i="45"/>
  <c r="BR74" i="45"/>
  <c r="BQ74" i="45"/>
  <c r="BP74" i="45"/>
  <c r="BO74" i="45"/>
  <c r="BN74" i="45"/>
  <c r="BM74" i="45"/>
  <c r="BL74" i="45"/>
  <c r="BK74" i="45"/>
  <c r="BJ74" i="45"/>
  <c r="BI74" i="45"/>
  <c r="BH74" i="45"/>
  <c r="BG74" i="45"/>
  <c r="BF74" i="45"/>
  <c r="CD73" i="45"/>
  <c r="CC73" i="45"/>
  <c r="CB73" i="45"/>
  <c r="CA73" i="45"/>
  <c r="BZ73" i="45"/>
  <c r="BY73" i="45"/>
  <c r="BX73" i="45"/>
  <c r="BW73" i="45"/>
  <c r="BV73" i="45"/>
  <c r="BU73" i="45"/>
  <c r="BT73" i="45"/>
  <c r="BS73" i="45"/>
  <c r="BR73" i="45"/>
  <c r="BQ73" i="45"/>
  <c r="BP73" i="45"/>
  <c r="BO73" i="45"/>
  <c r="BN73" i="45"/>
  <c r="BM73" i="45"/>
  <c r="BL73" i="45"/>
  <c r="BK73" i="45"/>
  <c r="BJ73" i="45"/>
  <c r="BI73" i="45"/>
  <c r="BH73" i="45"/>
  <c r="BG73" i="45"/>
  <c r="BF73" i="45"/>
  <c r="CD72" i="45"/>
  <c r="CC72" i="45"/>
  <c r="CB72" i="45"/>
  <c r="CA72" i="45"/>
  <c r="BZ72" i="45"/>
  <c r="BY72" i="45"/>
  <c r="BX72" i="45"/>
  <c r="BW72" i="45"/>
  <c r="BV72" i="45"/>
  <c r="BU72" i="45"/>
  <c r="BT72" i="45"/>
  <c r="BS72" i="45"/>
  <c r="BR72" i="45"/>
  <c r="BQ72" i="45"/>
  <c r="BP72" i="45"/>
  <c r="BO72" i="45"/>
  <c r="BN72" i="45"/>
  <c r="BM72" i="45"/>
  <c r="BL72" i="45"/>
  <c r="BK72" i="45"/>
  <c r="BJ72" i="45"/>
  <c r="BI72" i="45"/>
  <c r="BH72" i="45"/>
  <c r="BG72" i="45"/>
  <c r="BF72" i="45"/>
  <c r="CD71" i="45"/>
  <c r="CC71" i="45"/>
  <c r="CB71" i="45"/>
  <c r="CA71" i="45"/>
  <c r="BZ71" i="45"/>
  <c r="BY71" i="45"/>
  <c r="BX71" i="45"/>
  <c r="BW71" i="45"/>
  <c r="BV71" i="45"/>
  <c r="BU71" i="45"/>
  <c r="BT71" i="45"/>
  <c r="BS71" i="45"/>
  <c r="BR71" i="45"/>
  <c r="BQ71" i="45"/>
  <c r="BP71" i="45"/>
  <c r="BO71" i="45"/>
  <c r="BN71" i="45"/>
  <c r="BM71" i="45"/>
  <c r="BL71" i="45"/>
  <c r="BK71" i="45"/>
  <c r="BJ71" i="45"/>
  <c r="BI71" i="45"/>
  <c r="BH71" i="45"/>
  <c r="BG71" i="45"/>
  <c r="BF71" i="45"/>
  <c r="CD70" i="45"/>
  <c r="CC70" i="45"/>
  <c r="CB70" i="45"/>
  <c r="CA70" i="45"/>
  <c r="BZ70" i="45"/>
  <c r="BY70" i="45"/>
  <c r="BX70" i="45"/>
  <c r="BW70" i="45"/>
  <c r="BV70" i="45"/>
  <c r="BU70" i="45"/>
  <c r="BT70" i="45"/>
  <c r="BS70" i="45"/>
  <c r="BR70" i="45"/>
  <c r="BQ70" i="45"/>
  <c r="BP70" i="45"/>
  <c r="BO70" i="45"/>
  <c r="BN70" i="45"/>
  <c r="BM70" i="45"/>
  <c r="BL70" i="45"/>
  <c r="BK70" i="45"/>
  <c r="BJ70" i="45"/>
  <c r="BI70" i="45"/>
  <c r="BH70" i="45"/>
  <c r="BG70" i="45"/>
  <c r="BF70" i="45"/>
  <c r="CD69" i="45"/>
  <c r="CC69" i="45"/>
  <c r="CB69" i="45"/>
  <c r="CA69" i="45"/>
  <c r="BZ69" i="45"/>
  <c r="BY69" i="45"/>
  <c r="BX69" i="45"/>
  <c r="BW69" i="45"/>
  <c r="BV69" i="45"/>
  <c r="BU69" i="45"/>
  <c r="BT69" i="45"/>
  <c r="BS69" i="45"/>
  <c r="BR69" i="45"/>
  <c r="BQ69" i="45"/>
  <c r="BP69" i="45"/>
  <c r="BO69" i="45"/>
  <c r="BN69" i="45"/>
  <c r="BM69" i="45"/>
  <c r="BL69" i="45"/>
  <c r="BK69" i="45"/>
  <c r="BJ69" i="45"/>
  <c r="BI69" i="45"/>
  <c r="BH69" i="45"/>
  <c r="BG69" i="45"/>
  <c r="BF69" i="45"/>
  <c r="CD68" i="45"/>
  <c r="CC68" i="45"/>
  <c r="CB68" i="45"/>
  <c r="CA68" i="45"/>
  <c r="BZ68" i="45"/>
  <c r="BY68" i="45"/>
  <c r="BX68" i="45"/>
  <c r="BW68" i="45"/>
  <c r="BV68" i="45"/>
  <c r="BU68" i="45"/>
  <c r="BT68" i="45"/>
  <c r="BS68" i="45"/>
  <c r="BR68" i="45"/>
  <c r="BQ68" i="45"/>
  <c r="BP68" i="45"/>
  <c r="BO68" i="45"/>
  <c r="BN68" i="45"/>
  <c r="BM68" i="45"/>
  <c r="BL68" i="45"/>
  <c r="BK68" i="45"/>
  <c r="BJ68" i="45"/>
  <c r="BI68" i="45"/>
  <c r="BH68" i="45"/>
  <c r="BG68" i="45"/>
  <c r="BF68" i="45"/>
  <c r="CD67" i="45"/>
  <c r="CC67" i="45"/>
  <c r="CB67" i="45"/>
  <c r="CA67" i="45"/>
  <c r="BZ67" i="45"/>
  <c r="BY67" i="45"/>
  <c r="BX67" i="45"/>
  <c r="BW67" i="45"/>
  <c r="BV67" i="45"/>
  <c r="BU67" i="45"/>
  <c r="BT67" i="45"/>
  <c r="BS67" i="45"/>
  <c r="BR67" i="45"/>
  <c r="BQ67" i="45"/>
  <c r="BP67" i="45"/>
  <c r="BO67" i="45"/>
  <c r="BN67" i="45"/>
  <c r="BM67" i="45"/>
  <c r="BL67" i="45"/>
  <c r="BK67" i="45"/>
  <c r="BJ67" i="45"/>
  <c r="BI67" i="45"/>
  <c r="BH67" i="45"/>
  <c r="BG67" i="45"/>
  <c r="BF67" i="45"/>
  <c r="CD66" i="45"/>
  <c r="CC66" i="45"/>
  <c r="CB66" i="45"/>
  <c r="CA66" i="45"/>
  <c r="BZ66" i="45"/>
  <c r="BY66" i="45"/>
  <c r="BX66" i="45"/>
  <c r="BW66" i="45"/>
  <c r="BV66" i="45"/>
  <c r="BU66" i="45"/>
  <c r="BT66" i="45"/>
  <c r="BS66" i="45"/>
  <c r="BR66" i="45"/>
  <c r="BQ66" i="45"/>
  <c r="BP66" i="45"/>
  <c r="BO66" i="45"/>
  <c r="BN66" i="45"/>
  <c r="BM66" i="45"/>
  <c r="BL66" i="45"/>
  <c r="BK66" i="45"/>
  <c r="BJ66" i="45"/>
  <c r="BI66" i="45"/>
  <c r="BH66" i="45"/>
  <c r="BG66" i="45"/>
  <c r="BF66" i="45"/>
  <c r="CD65" i="45"/>
  <c r="CC65" i="45"/>
  <c r="CB65" i="45"/>
  <c r="CA65" i="45"/>
  <c r="BZ65" i="45"/>
  <c r="BY65" i="45"/>
  <c r="BX65" i="45"/>
  <c r="BW65" i="45"/>
  <c r="BV65" i="45"/>
  <c r="BU65" i="45"/>
  <c r="BT65" i="45"/>
  <c r="BS65" i="45"/>
  <c r="BR65" i="45"/>
  <c r="BQ65" i="45"/>
  <c r="BP65" i="45"/>
  <c r="BO65" i="45"/>
  <c r="BN65" i="45"/>
  <c r="BM65" i="45"/>
  <c r="BL65" i="45"/>
  <c r="BK65" i="45"/>
  <c r="BJ65" i="45"/>
  <c r="BI65" i="45"/>
  <c r="BH65" i="45"/>
  <c r="BG65" i="45"/>
  <c r="BF65" i="45"/>
  <c r="CD64" i="45"/>
  <c r="CC64" i="45"/>
  <c r="CB64" i="45"/>
  <c r="CA64" i="45"/>
  <c r="BZ64" i="45"/>
  <c r="BY64" i="45"/>
  <c r="BX64" i="45"/>
  <c r="BW64" i="45"/>
  <c r="BV64" i="45"/>
  <c r="BU64" i="45"/>
  <c r="BT64" i="45"/>
  <c r="BS64" i="45"/>
  <c r="BR64" i="45"/>
  <c r="BQ64" i="45"/>
  <c r="BP64" i="45"/>
  <c r="BO64" i="45"/>
  <c r="BN64" i="45"/>
  <c r="BM64" i="45"/>
  <c r="BL64" i="45"/>
  <c r="BK64" i="45"/>
  <c r="BJ64" i="45"/>
  <c r="BI64" i="45"/>
  <c r="BH64" i="45"/>
  <c r="BG64" i="45"/>
  <c r="BF64" i="45"/>
  <c r="CD63" i="45"/>
  <c r="CC63" i="45"/>
  <c r="CB63" i="45"/>
  <c r="CA63" i="45"/>
  <c r="BZ63" i="45"/>
  <c r="BY63" i="45"/>
  <c r="BX63" i="45"/>
  <c r="BW63" i="45"/>
  <c r="BV63" i="45"/>
  <c r="BU63" i="45"/>
  <c r="BT63" i="45"/>
  <c r="BS63" i="45"/>
  <c r="BR63" i="45"/>
  <c r="BQ63" i="45"/>
  <c r="BP63" i="45"/>
  <c r="BO63" i="45"/>
  <c r="BN63" i="45"/>
  <c r="BM63" i="45"/>
  <c r="BL63" i="45"/>
  <c r="BK63" i="45"/>
  <c r="BJ63" i="45"/>
  <c r="BI63" i="45"/>
  <c r="BH63" i="45"/>
  <c r="BG63" i="45"/>
  <c r="BF63" i="45"/>
  <c r="CD62" i="45"/>
  <c r="CC62" i="45"/>
  <c r="CB62" i="45"/>
  <c r="CA62" i="45"/>
  <c r="BZ62" i="45"/>
  <c r="BY62" i="45"/>
  <c r="BX62" i="45"/>
  <c r="BW62" i="45"/>
  <c r="BV62" i="45"/>
  <c r="BU62" i="45"/>
  <c r="BT62" i="45"/>
  <c r="BS62" i="45"/>
  <c r="BR62" i="45"/>
  <c r="BQ62" i="45"/>
  <c r="BP62" i="45"/>
  <c r="BO62" i="45"/>
  <c r="BN62" i="45"/>
  <c r="BM62" i="45"/>
  <c r="BL62" i="45"/>
  <c r="BK62" i="45"/>
  <c r="BJ62" i="45"/>
  <c r="BI62" i="45"/>
  <c r="BH62" i="45"/>
  <c r="BG62" i="45"/>
  <c r="BF62" i="45"/>
  <c r="CD61" i="45"/>
  <c r="CC61" i="45"/>
  <c r="CB61" i="45"/>
  <c r="CA61" i="45"/>
  <c r="BZ61" i="45"/>
  <c r="BY61" i="45"/>
  <c r="BX61" i="45"/>
  <c r="BW61" i="45"/>
  <c r="BV61" i="45"/>
  <c r="BU61" i="45"/>
  <c r="BT61" i="45"/>
  <c r="BS61" i="45"/>
  <c r="BR61" i="45"/>
  <c r="BQ61" i="45"/>
  <c r="BP61" i="45"/>
  <c r="BO61" i="45"/>
  <c r="BN61" i="45"/>
  <c r="BM61" i="45"/>
  <c r="BL61" i="45"/>
  <c r="BK61" i="45"/>
  <c r="BJ61" i="45"/>
  <c r="BI61" i="45"/>
  <c r="BH61" i="45"/>
  <c r="BG61" i="45"/>
  <c r="BF61" i="45"/>
  <c r="CD60" i="45"/>
  <c r="CC60" i="45"/>
  <c r="CB60" i="45"/>
  <c r="CA60" i="45"/>
  <c r="BZ60" i="45"/>
  <c r="BY60" i="45"/>
  <c r="BX60" i="45"/>
  <c r="BW60" i="45"/>
  <c r="BV60" i="45"/>
  <c r="BU60" i="45"/>
  <c r="BT60" i="45"/>
  <c r="BS60" i="45"/>
  <c r="BR60" i="45"/>
  <c r="BQ60" i="45"/>
  <c r="BP60" i="45"/>
  <c r="BO60" i="45"/>
  <c r="BN60" i="45"/>
  <c r="BM60" i="45"/>
  <c r="BL60" i="45"/>
  <c r="BK60" i="45"/>
  <c r="BJ60" i="45"/>
  <c r="BI60" i="45"/>
  <c r="BH60" i="45"/>
  <c r="BG60" i="45"/>
  <c r="BF60" i="45"/>
  <c r="CD59" i="45"/>
  <c r="CC59" i="45"/>
  <c r="CB59" i="45"/>
  <c r="CA59" i="45"/>
  <c r="BZ59" i="45"/>
  <c r="BY59" i="45"/>
  <c r="BX59" i="45"/>
  <c r="BW59" i="45"/>
  <c r="BV59" i="45"/>
  <c r="BU59" i="45"/>
  <c r="BT59" i="45"/>
  <c r="BS59" i="45"/>
  <c r="BR59" i="45"/>
  <c r="BQ59" i="45"/>
  <c r="BP59" i="45"/>
  <c r="BO59" i="45"/>
  <c r="BN59" i="45"/>
  <c r="BM59" i="45"/>
  <c r="BL59" i="45"/>
  <c r="BK59" i="45"/>
  <c r="BJ59" i="45"/>
  <c r="BI59" i="45"/>
  <c r="BH59" i="45"/>
  <c r="BG59" i="45"/>
  <c r="BF59" i="45"/>
  <c r="CD58" i="45"/>
  <c r="CC58" i="45"/>
  <c r="CB58" i="45"/>
  <c r="CA58" i="45"/>
  <c r="BZ58" i="45"/>
  <c r="BY58" i="45"/>
  <c r="BX58" i="45"/>
  <c r="BW58" i="45"/>
  <c r="BV58" i="45"/>
  <c r="BU58" i="45"/>
  <c r="BT58" i="45"/>
  <c r="BS58" i="45"/>
  <c r="BR58" i="45"/>
  <c r="BQ58" i="45"/>
  <c r="BP58" i="45"/>
  <c r="BO58" i="45"/>
  <c r="BN58" i="45"/>
  <c r="BM58" i="45"/>
  <c r="BL58" i="45"/>
  <c r="BK58" i="45"/>
  <c r="BJ58" i="45"/>
  <c r="BI58" i="45"/>
  <c r="BH58" i="45"/>
  <c r="BG58" i="45"/>
  <c r="BF58" i="45"/>
  <c r="CD57" i="45"/>
  <c r="CC57" i="45"/>
  <c r="CB57" i="45"/>
  <c r="CA57" i="45"/>
  <c r="BZ57" i="45"/>
  <c r="BY57" i="45"/>
  <c r="BX57" i="45"/>
  <c r="BW57" i="45"/>
  <c r="BV57" i="45"/>
  <c r="BU57" i="45"/>
  <c r="BT57" i="45"/>
  <c r="BS57" i="45"/>
  <c r="BR57" i="45"/>
  <c r="BQ57" i="45"/>
  <c r="BP57" i="45"/>
  <c r="BO57" i="45"/>
  <c r="BN57" i="45"/>
  <c r="BM57" i="45"/>
  <c r="BL57" i="45"/>
  <c r="BK57" i="45"/>
  <c r="BJ57" i="45"/>
  <c r="BI57" i="45"/>
  <c r="BH57" i="45"/>
  <c r="BG57" i="45"/>
  <c r="BF57" i="45"/>
  <c r="CD56" i="45"/>
  <c r="CC56" i="45"/>
  <c r="CB56" i="45"/>
  <c r="CA56" i="45"/>
  <c r="BZ56" i="45"/>
  <c r="BY56" i="45"/>
  <c r="BX56" i="45"/>
  <c r="BW56" i="45"/>
  <c r="BV56" i="45"/>
  <c r="BU56" i="45"/>
  <c r="BT56" i="45"/>
  <c r="BS56" i="45"/>
  <c r="BR56" i="45"/>
  <c r="BQ56" i="45"/>
  <c r="BP56" i="45"/>
  <c r="BO56" i="45"/>
  <c r="BN56" i="45"/>
  <c r="BM56" i="45"/>
  <c r="BL56" i="45"/>
  <c r="BK56" i="45"/>
  <c r="BJ56" i="45"/>
  <c r="BI56" i="45"/>
  <c r="BH56" i="45"/>
  <c r="BG56" i="45"/>
  <c r="BF56" i="45"/>
  <c r="CD55" i="45"/>
  <c r="CC55" i="45"/>
  <c r="CB55" i="45"/>
  <c r="CA55" i="45"/>
  <c r="BZ55" i="45"/>
  <c r="BY55" i="45"/>
  <c r="BX55" i="45"/>
  <c r="BW55" i="45"/>
  <c r="BV55" i="45"/>
  <c r="BU55" i="45"/>
  <c r="BT55" i="45"/>
  <c r="BS55" i="45"/>
  <c r="BR55" i="45"/>
  <c r="BQ55" i="45"/>
  <c r="BP55" i="45"/>
  <c r="BO55" i="45"/>
  <c r="BN55" i="45"/>
  <c r="BM55" i="45"/>
  <c r="BL55" i="45"/>
  <c r="BK55" i="45"/>
  <c r="BJ55" i="45"/>
  <c r="BI55" i="45"/>
  <c r="BH55" i="45"/>
  <c r="BG55" i="45"/>
  <c r="BF55" i="45"/>
  <c r="CD54" i="45"/>
  <c r="CC54" i="45"/>
  <c r="CB54" i="45"/>
  <c r="CA54" i="45"/>
  <c r="BZ54" i="45"/>
  <c r="BY54" i="45"/>
  <c r="BX54" i="45"/>
  <c r="BW54" i="45"/>
  <c r="BV54" i="45"/>
  <c r="BU54" i="45"/>
  <c r="BT54" i="45"/>
  <c r="BS54" i="45"/>
  <c r="BR54" i="45"/>
  <c r="BQ54" i="45"/>
  <c r="BP54" i="45"/>
  <c r="BO54" i="45"/>
  <c r="BN54" i="45"/>
  <c r="BM54" i="45"/>
  <c r="BL54" i="45"/>
  <c r="BK54" i="45"/>
  <c r="BJ54" i="45"/>
  <c r="BI54" i="45"/>
  <c r="BH54" i="45"/>
  <c r="BG54" i="45"/>
  <c r="BF54" i="45"/>
  <c r="CD53" i="45"/>
  <c r="CC53" i="45"/>
  <c r="CB53" i="45"/>
  <c r="CA53" i="45"/>
  <c r="BZ53" i="45"/>
  <c r="BY53" i="45"/>
  <c r="BX53" i="45"/>
  <c r="BW53" i="45"/>
  <c r="BV53" i="45"/>
  <c r="BU53" i="45"/>
  <c r="BT53" i="45"/>
  <c r="BS53" i="45"/>
  <c r="BR53" i="45"/>
  <c r="BQ53" i="45"/>
  <c r="BP53" i="45"/>
  <c r="BO53" i="45"/>
  <c r="BN53" i="45"/>
  <c r="BM53" i="45"/>
  <c r="BL53" i="45"/>
  <c r="BK53" i="45"/>
  <c r="BJ53" i="45"/>
  <c r="BI53" i="45"/>
  <c r="BH53" i="45"/>
  <c r="BG53" i="45"/>
  <c r="BF53" i="45"/>
  <c r="CD52" i="45"/>
  <c r="CC52" i="45"/>
  <c r="CB52" i="45"/>
  <c r="CA52" i="45"/>
  <c r="BZ52" i="45"/>
  <c r="BY52" i="45"/>
  <c r="BX52" i="45"/>
  <c r="BW52" i="45"/>
  <c r="BV52" i="45"/>
  <c r="BU52" i="45"/>
  <c r="BT52" i="45"/>
  <c r="BS52" i="45"/>
  <c r="BR52" i="45"/>
  <c r="BQ52" i="45"/>
  <c r="BP52" i="45"/>
  <c r="BO52" i="45"/>
  <c r="BN52" i="45"/>
  <c r="BM52" i="45"/>
  <c r="BL52" i="45"/>
  <c r="BK52" i="45"/>
  <c r="BJ52" i="45"/>
  <c r="BI52" i="45"/>
  <c r="BH52" i="45"/>
  <c r="BG52" i="45"/>
  <c r="BF52" i="45"/>
  <c r="CD51" i="45"/>
  <c r="CC51" i="45"/>
  <c r="CB51" i="45"/>
  <c r="CA51" i="45"/>
  <c r="BZ51" i="45"/>
  <c r="BY51" i="45"/>
  <c r="BX51" i="45"/>
  <c r="BW51" i="45"/>
  <c r="BV51" i="45"/>
  <c r="BU51" i="45"/>
  <c r="BT51" i="45"/>
  <c r="BS51" i="45"/>
  <c r="BR51" i="45"/>
  <c r="BQ51" i="45"/>
  <c r="BP51" i="45"/>
  <c r="BO51" i="45"/>
  <c r="BN51" i="45"/>
  <c r="BM51" i="45"/>
  <c r="BL51" i="45"/>
  <c r="BK51" i="45"/>
  <c r="BJ51" i="45"/>
  <c r="BI51" i="45"/>
  <c r="BH51" i="45"/>
  <c r="BG51" i="45"/>
  <c r="BF51" i="45"/>
  <c r="CD50" i="45"/>
  <c r="CC50" i="45"/>
  <c r="CB50" i="45"/>
  <c r="CA50" i="45"/>
  <c r="BZ50" i="45"/>
  <c r="BY50" i="45"/>
  <c r="BX50" i="45"/>
  <c r="BW50" i="45"/>
  <c r="BV50" i="45"/>
  <c r="BU50" i="45"/>
  <c r="BT50" i="45"/>
  <c r="BS50" i="45"/>
  <c r="BR50" i="45"/>
  <c r="BQ50" i="45"/>
  <c r="BP50" i="45"/>
  <c r="BO50" i="45"/>
  <c r="BN50" i="45"/>
  <c r="BM50" i="45"/>
  <c r="BL50" i="45"/>
  <c r="BK50" i="45"/>
  <c r="BJ50" i="45"/>
  <c r="BI50" i="45"/>
  <c r="BH50" i="45"/>
  <c r="BG50" i="45"/>
  <c r="BF50" i="45"/>
  <c r="CD49" i="45"/>
  <c r="CC49" i="45"/>
  <c r="CB49" i="45"/>
  <c r="CA49" i="45"/>
  <c r="BZ49" i="45"/>
  <c r="BY49" i="45"/>
  <c r="BX49" i="45"/>
  <c r="BW49" i="45"/>
  <c r="BV49" i="45"/>
  <c r="BU49" i="45"/>
  <c r="BT49" i="45"/>
  <c r="BS49" i="45"/>
  <c r="BR49" i="45"/>
  <c r="BQ49" i="45"/>
  <c r="BP49" i="45"/>
  <c r="BO49" i="45"/>
  <c r="BN49" i="45"/>
  <c r="BM49" i="45"/>
  <c r="BL49" i="45"/>
  <c r="BK49" i="45"/>
  <c r="BJ49" i="45"/>
  <c r="BI49" i="45"/>
  <c r="BH49" i="45"/>
  <c r="BG49" i="45"/>
  <c r="BF49" i="45"/>
  <c r="CD48" i="45"/>
  <c r="CC48" i="45"/>
  <c r="CB48" i="45"/>
  <c r="CA48" i="45"/>
  <c r="BZ48" i="45"/>
  <c r="BY48" i="45"/>
  <c r="BX48" i="45"/>
  <c r="BW48" i="45"/>
  <c r="BV48" i="45"/>
  <c r="BU48" i="45"/>
  <c r="BT48" i="45"/>
  <c r="BS48" i="45"/>
  <c r="BR48" i="45"/>
  <c r="BQ48" i="45"/>
  <c r="BP48" i="45"/>
  <c r="BO48" i="45"/>
  <c r="BN48" i="45"/>
  <c r="BM48" i="45"/>
  <c r="BL48" i="45"/>
  <c r="BK48" i="45"/>
  <c r="BJ48" i="45"/>
  <c r="BI48" i="45"/>
  <c r="BH48" i="45"/>
  <c r="BG48" i="45"/>
  <c r="BF48" i="45"/>
  <c r="CD47" i="45"/>
  <c r="CC47" i="45"/>
  <c r="CB47" i="45"/>
  <c r="CA47" i="45"/>
  <c r="BZ47" i="45"/>
  <c r="BY47" i="45"/>
  <c r="BX47" i="45"/>
  <c r="BW47" i="45"/>
  <c r="BV47" i="45"/>
  <c r="BU47" i="45"/>
  <c r="BT47" i="45"/>
  <c r="BS47" i="45"/>
  <c r="BR47" i="45"/>
  <c r="BQ47" i="45"/>
  <c r="BP47" i="45"/>
  <c r="BO47" i="45"/>
  <c r="BN47" i="45"/>
  <c r="BM47" i="45"/>
  <c r="BL47" i="45"/>
  <c r="BK47" i="45"/>
  <c r="BJ47" i="45"/>
  <c r="BI47" i="45"/>
  <c r="BH47" i="45"/>
  <c r="BG47" i="45"/>
  <c r="BF47" i="45"/>
  <c r="CD46" i="45"/>
  <c r="CC46" i="45"/>
  <c r="CB46" i="45"/>
  <c r="CA46" i="45"/>
  <c r="BZ46" i="45"/>
  <c r="BY46" i="45"/>
  <c r="BX46" i="45"/>
  <c r="BW46" i="45"/>
  <c r="BV46" i="45"/>
  <c r="BU46" i="45"/>
  <c r="BT46" i="45"/>
  <c r="BS46" i="45"/>
  <c r="BR46" i="45"/>
  <c r="BQ46" i="45"/>
  <c r="BP46" i="45"/>
  <c r="BO46" i="45"/>
  <c r="BN46" i="45"/>
  <c r="BM46" i="45"/>
  <c r="BL46" i="45"/>
  <c r="BK46" i="45"/>
  <c r="BJ46" i="45"/>
  <c r="BI46" i="45"/>
  <c r="BH46" i="45"/>
  <c r="BG46" i="45"/>
  <c r="BF46" i="45"/>
  <c r="CD45" i="45"/>
  <c r="CC45" i="45"/>
  <c r="CB45" i="45"/>
  <c r="CA45" i="45"/>
  <c r="BZ45" i="45"/>
  <c r="BY45" i="45"/>
  <c r="BX45" i="45"/>
  <c r="BW45" i="45"/>
  <c r="BV45" i="45"/>
  <c r="BU45" i="45"/>
  <c r="BT45" i="45"/>
  <c r="BS45" i="45"/>
  <c r="BR45" i="45"/>
  <c r="BQ45" i="45"/>
  <c r="BP45" i="45"/>
  <c r="BO45" i="45"/>
  <c r="BN45" i="45"/>
  <c r="BM45" i="45"/>
  <c r="BL45" i="45"/>
  <c r="BK45" i="45"/>
  <c r="BJ45" i="45"/>
  <c r="BI45" i="45"/>
  <c r="BH45" i="45"/>
  <c r="BG45" i="45"/>
  <c r="BF45" i="45"/>
  <c r="CD44" i="45"/>
  <c r="CC44" i="45"/>
  <c r="CB44" i="45"/>
  <c r="CA44" i="45"/>
  <c r="BZ44" i="45"/>
  <c r="BY44" i="45"/>
  <c r="BX44" i="45"/>
  <c r="BW44" i="45"/>
  <c r="BV44" i="45"/>
  <c r="BU44" i="45"/>
  <c r="BT44" i="45"/>
  <c r="BS44" i="45"/>
  <c r="BR44" i="45"/>
  <c r="BQ44" i="45"/>
  <c r="BP44" i="45"/>
  <c r="BO44" i="45"/>
  <c r="BN44" i="45"/>
  <c r="BM44" i="45"/>
  <c r="BL44" i="45"/>
  <c r="BK44" i="45"/>
  <c r="BJ44" i="45"/>
  <c r="BI44" i="45"/>
  <c r="BH44" i="45"/>
  <c r="BG44" i="45"/>
  <c r="BF44" i="45"/>
  <c r="CD43" i="45"/>
  <c r="CC43" i="45"/>
  <c r="CB43" i="45"/>
  <c r="CA43" i="45"/>
  <c r="BZ43" i="45"/>
  <c r="BY43" i="45"/>
  <c r="BX43" i="45"/>
  <c r="BW43" i="45"/>
  <c r="BV43" i="45"/>
  <c r="BU43" i="45"/>
  <c r="BT43" i="45"/>
  <c r="BS43" i="45"/>
  <c r="BR43" i="45"/>
  <c r="BQ43" i="45"/>
  <c r="BP43" i="45"/>
  <c r="BO43" i="45"/>
  <c r="BN43" i="45"/>
  <c r="BM43" i="45"/>
  <c r="BL43" i="45"/>
  <c r="BK43" i="45"/>
  <c r="BJ43" i="45"/>
  <c r="BI43" i="45"/>
  <c r="BH43" i="45"/>
  <c r="BG43" i="45"/>
  <c r="BF43" i="45"/>
  <c r="CD42" i="45"/>
  <c r="CC42" i="45"/>
  <c r="CB42" i="45"/>
  <c r="CA42" i="45"/>
  <c r="BZ42" i="45"/>
  <c r="BY42" i="45"/>
  <c r="BX42" i="45"/>
  <c r="BW42" i="45"/>
  <c r="BV42" i="45"/>
  <c r="BU42" i="45"/>
  <c r="BT42" i="45"/>
  <c r="BS42" i="45"/>
  <c r="BR42" i="45"/>
  <c r="BQ42" i="45"/>
  <c r="BP42" i="45"/>
  <c r="BO42" i="45"/>
  <c r="BN42" i="45"/>
  <c r="BM42" i="45"/>
  <c r="BL42" i="45"/>
  <c r="BK42" i="45"/>
  <c r="BJ42" i="45"/>
  <c r="BI42" i="45"/>
  <c r="BH42" i="45"/>
  <c r="BG42" i="45"/>
  <c r="BF42" i="45"/>
  <c r="CD41" i="45"/>
  <c r="CC41" i="45"/>
  <c r="CB41" i="45"/>
  <c r="CA41" i="45"/>
  <c r="BZ41" i="45"/>
  <c r="BY41" i="45"/>
  <c r="BX41" i="45"/>
  <c r="BW41" i="45"/>
  <c r="BV41" i="45"/>
  <c r="BU41" i="45"/>
  <c r="BT41" i="45"/>
  <c r="BS41" i="45"/>
  <c r="BR41" i="45"/>
  <c r="BQ41" i="45"/>
  <c r="BP41" i="45"/>
  <c r="BO41" i="45"/>
  <c r="BN41" i="45"/>
  <c r="BM41" i="45"/>
  <c r="BL41" i="45"/>
  <c r="BK41" i="45"/>
  <c r="BJ41" i="45"/>
  <c r="BI41" i="45"/>
  <c r="BH41" i="45"/>
  <c r="BG41" i="45"/>
  <c r="BF41" i="45"/>
  <c r="CD40" i="45"/>
  <c r="CC40" i="45"/>
  <c r="CB40" i="45"/>
  <c r="CA40" i="45"/>
  <c r="BZ40" i="45"/>
  <c r="BY40" i="45"/>
  <c r="BX40" i="45"/>
  <c r="BW40" i="45"/>
  <c r="BV40" i="45"/>
  <c r="BU40" i="45"/>
  <c r="BT40" i="45"/>
  <c r="BS40" i="45"/>
  <c r="BR40" i="45"/>
  <c r="BQ40" i="45"/>
  <c r="BP40" i="45"/>
  <c r="BO40" i="45"/>
  <c r="BN40" i="45"/>
  <c r="BM40" i="45"/>
  <c r="BL40" i="45"/>
  <c r="BK40" i="45"/>
  <c r="BJ40" i="45"/>
  <c r="BI40" i="45"/>
  <c r="BH40" i="45"/>
  <c r="BG40" i="45"/>
  <c r="BF40" i="45"/>
  <c r="CD39" i="45"/>
  <c r="CC39" i="45"/>
  <c r="CB39" i="45"/>
  <c r="CA39" i="45"/>
  <c r="BZ39" i="45"/>
  <c r="BY39" i="45"/>
  <c r="BX39" i="45"/>
  <c r="BW39" i="45"/>
  <c r="BV39" i="45"/>
  <c r="BU39" i="45"/>
  <c r="BT39" i="45"/>
  <c r="BS39" i="45"/>
  <c r="BR39" i="45"/>
  <c r="BQ39" i="45"/>
  <c r="BP39" i="45"/>
  <c r="BO39" i="45"/>
  <c r="BN39" i="45"/>
  <c r="BM39" i="45"/>
  <c r="BL39" i="45"/>
  <c r="BK39" i="45"/>
  <c r="BJ39" i="45"/>
  <c r="BI39" i="45"/>
  <c r="BH39" i="45"/>
  <c r="BG39" i="45"/>
  <c r="BF39" i="45"/>
  <c r="CD38" i="45"/>
  <c r="CC38" i="45"/>
  <c r="CB38" i="45"/>
  <c r="CA38" i="45"/>
  <c r="BZ38" i="45"/>
  <c r="BY38" i="45"/>
  <c r="BX38" i="45"/>
  <c r="BW38" i="45"/>
  <c r="BV38" i="45"/>
  <c r="BU38" i="45"/>
  <c r="BT38" i="45"/>
  <c r="BS38" i="45"/>
  <c r="BR38" i="45"/>
  <c r="BQ38" i="45"/>
  <c r="BP38" i="45"/>
  <c r="BO38" i="45"/>
  <c r="BN38" i="45"/>
  <c r="BM38" i="45"/>
  <c r="BL38" i="45"/>
  <c r="BK38" i="45"/>
  <c r="BJ38" i="45"/>
  <c r="BI38" i="45"/>
  <c r="BH38" i="45"/>
  <c r="BG38" i="45"/>
  <c r="BF38" i="45"/>
  <c r="CD37" i="45"/>
  <c r="CC37" i="45"/>
  <c r="CB37" i="45"/>
  <c r="CA37" i="45"/>
  <c r="BZ37" i="45"/>
  <c r="BY37" i="45"/>
  <c r="BX37" i="45"/>
  <c r="BW37" i="45"/>
  <c r="BV37" i="45"/>
  <c r="BU37" i="45"/>
  <c r="BT37" i="45"/>
  <c r="BS37" i="45"/>
  <c r="BR37" i="45"/>
  <c r="BQ37" i="45"/>
  <c r="BP37" i="45"/>
  <c r="BO37" i="45"/>
  <c r="BN37" i="45"/>
  <c r="BM37" i="45"/>
  <c r="BL37" i="45"/>
  <c r="BK37" i="45"/>
  <c r="BJ37" i="45"/>
  <c r="BI37" i="45"/>
  <c r="BH37" i="45"/>
  <c r="BG37" i="45"/>
  <c r="BF37" i="45"/>
  <c r="CD36" i="45"/>
  <c r="CC36" i="45"/>
  <c r="CB36" i="45"/>
  <c r="CA36" i="45"/>
  <c r="BZ36" i="45"/>
  <c r="BY36" i="45"/>
  <c r="BX36" i="45"/>
  <c r="BW36" i="45"/>
  <c r="BV36" i="45"/>
  <c r="BU36" i="45"/>
  <c r="BT36" i="45"/>
  <c r="BS36" i="45"/>
  <c r="BR36" i="45"/>
  <c r="BQ36" i="45"/>
  <c r="BP36" i="45"/>
  <c r="BO36" i="45"/>
  <c r="BN36" i="45"/>
  <c r="BM36" i="45"/>
  <c r="BL36" i="45"/>
  <c r="BK36" i="45"/>
  <c r="BJ36" i="45"/>
  <c r="BI36" i="45"/>
  <c r="BH36" i="45"/>
  <c r="BG36" i="45"/>
  <c r="BF36" i="45"/>
  <c r="CD35" i="45"/>
  <c r="CC35" i="45"/>
  <c r="CB35" i="45"/>
  <c r="CA35" i="45"/>
  <c r="BZ35" i="45"/>
  <c r="BY35" i="45"/>
  <c r="BX35" i="45"/>
  <c r="BW35" i="45"/>
  <c r="BV35" i="45"/>
  <c r="BU35" i="45"/>
  <c r="BT35" i="45"/>
  <c r="BS35" i="45"/>
  <c r="BR35" i="45"/>
  <c r="BQ35" i="45"/>
  <c r="BP35" i="45"/>
  <c r="BO35" i="45"/>
  <c r="BN35" i="45"/>
  <c r="BM35" i="45"/>
  <c r="BL35" i="45"/>
  <c r="BK35" i="45"/>
  <c r="BJ35" i="45"/>
  <c r="BI35" i="45"/>
  <c r="BH35" i="45"/>
  <c r="BG35" i="45"/>
  <c r="BF35" i="45"/>
  <c r="CD34" i="45"/>
  <c r="CC34" i="45"/>
  <c r="CB34" i="45"/>
  <c r="CA34" i="45"/>
  <c r="BZ34" i="45"/>
  <c r="BY34" i="45"/>
  <c r="BX34" i="45"/>
  <c r="BW34" i="45"/>
  <c r="BV34" i="45"/>
  <c r="BU34" i="45"/>
  <c r="BT34" i="45"/>
  <c r="BS34" i="45"/>
  <c r="BR34" i="45"/>
  <c r="BQ34" i="45"/>
  <c r="BP34" i="45"/>
  <c r="BO34" i="45"/>
  <c r="BN34" i="45"/>
  <c r="BM34" i="45"/>
  <c r="BL34" i="45"/>
  <c r="BK34" i="45"/>
  <c r="BJ34" i="45"/>
  <c r="BI34" i="45"/>
  <c r="BH34" i="45"/>
  <c r="BG34" i="45"/>
  <c r="BF34" i="45"/>
  <c r="CD33" i="45"/>
  <c r="CC33" i="45"/>
  <c r="CB33" i="45"/>
  <c r="CA33" i="45"/>
  <c r="BZ33" i="45"/>
  <c r="BY33" i="45"/>
  <c r="BX33" i="45"/>
  <c r="BW33" i="45"/>
  <c r="BV33" i="45"/>
  <c r="BU33" i="45"/>
  <c r="BT33" i="45"/>
  <c r="BS33" i="45"/>
  <c r="BR33" i="45"/>
  <c r="BQ33" i="45"/>
  <c r="BP33" i="45"/>
  <c r="BO33" i="45"/>
  <c r="BN33" i="45"/>
  <c r="BM33" i="45"/>
  <c r="BL33" i="45"/>
  <c r="BK33" i="45"/>
  <c r="BJ33" i="45"/>
  <c r="BI33" i="45"/>
  <c r="BH33" i="45"/>
  <c r="BG33" i="45"/>
  <c r="BF33" i="45"/>
  <c r="CD32" i="45"/>
  <c r="CC32" i="45"/>
  <c r="CB32" i="45"/>
  <c r="CA32" i="45"/>
  <c r="BZ32" i="45"/>
  <c r="BY32" i="45"/>
  <c r="BX32" i="45"/>
  <c r="BW32" i="45"/>
  <c r="BV32" i="45"/>
  <c r="BU32" i="45"/>
  <c r="BT32" i="45"/>
  <c r="BS32" i="45"/>
  <c r="BR32" i="45"/>
  <c r="BQ32" i="45"/>
  <c r="BP32" i="45"/>
  <c r="BO32" i="45"/>
  <c r="BN32" i="45"/>
  <c r="BM32" i="45"/>
  <c r="BL32" i="45"/>
  <c r="BK32" i="45"/>
  <c r="BJ32" i="45"/>
  <c r="BI32" i="45"/>
  <c r="BH32" i="45"/>
  <c r="BG32" i="45"/>
  <c r="BF32" i="45"/>
  <c r="CD31" i="45"/>
  <c r="CC31" i="45"/>
  <c r="CB31" i="45"/>
  <c r="CA31" i="45"/>
  <c r="BZ31" i="45"/>
  <c r="BY31" i="45"/>
  <c r="BX31" i="45"/>
  <c r="BW31" i="45"/>
  <c r="BV31" i="45"/>
  <c r="BU31" i="45"/>
  <c r="BT31" i="45"/>
  <c r="BS31" i="45"/>
  <c r="BR31" i="45"/>
  <c r="BQ31" i="45"/>
  <c r="BP31" i="45"/>
  <c r="BO31" i="45"/>
  <c r="BN31" i="45"/>
  <c r="BM31" i="45"/>
  <c r="BL31" i="45"/>
  <c r="BK31" i="45"/>
  <c r="BJ31" i="45"/>
  <c r="BI31" i="45"/>
  <c r="BH31" i="45"/>
  <c r="BG31" i="45"/>
  <c r="BF31" i="45"/>
  <c r="CD30" i="45"/>
  <c r="CC30" i="45"/>
  <c r="CB30" i="45"/>
  <c r="CA30" i="45"/>
  <c r="BZ30" i="45"/>
  <c r="BY30" i="45"/>
  <c r="BX30" i="45"/>
  <c r="BW30" i="45"/>
  <c r="BV30" i="45"/>
  <c r="BU30" i="45"/>
  <c r="BT30" i="45"/>
  <c r="BS30" i="45"/>
  <c r="BR30" i="45"/>
  <c r="BQ30" i="45"/>
  <c r="BP30" i="45"/>
  <c r="BO30" i="45"/>
  <c r="BN30" i="45"/>
  <c r="BM30" i="45"/>
  <c r="BL30" i="45"/>
  <c r="BK30" i="45"/>
  <c r="BJ30" i="45"/>
  <c r="BI30" i="45"/>
  <c r="BH30" i="45"/>
  <c r="BG30" i="45"/>
  <c r="BF30" i="45"/>
  <c r="CD29" i="45"/>
  <c r="CC29" i="45"/>
  <c r="CB29" i="45"/>
  <c r="CA29" i="45"/>
  <c r="BZ29" i="45"/>
  <c r="BY29" i="45"/>
  <c r="BX29" i="45"/>
  <c r="BW29" i="45"/>
  <c r="BV29" i="45"/>
  <c r="BU29" i="45"/>
  <c r="BT29" i="45"/>
  <c r="BS29" i="45"/>
  <c r="BR29" i="45"/>
  <c r="BQ29" i="45"/>
  <c r="BP29" i="45"/>
  <c r="BO29" i="45"/>
  <c r="BN29" i="45"/>
  <c r="BM29" i="45"/>
  <c r="BL29" i="45"/>
  <c r="BK29" i="45"/>
  <c r="BJ29" i="45"/>
  <c r="BI29" i="45"/>
  <c r="BH29" i="45"/>
  <c r="BG29" i="45"/>
  <c r="BF29" i="45"/>
  <c r="CD28" i="45"/>
  <c r="CC28" i="45"/>
  <c r="CB28" i="45"/>
  <c r="CA28" i="45"/>
  <c r="BZ28" i="45"/>
  <c r="BY28" i="45"/>
  <c r="BX28" i="45"/>
  <c r="BW28" i="45"/>
  <c r="BV28" i="45"/>
  <c r="BU28" i="45"/>
  <c r="BT28" i="45"/>
  <c r="BS28" i="45"/>
  <c r="BR28" i="45"/>
  <c r="BQ28" i="45"/>
  <c r="BP28" i="45"/>
  <c r="BO28" i="45"/>
  <c r="BN28" i="45"/>
  <c r="BM28" i="45"/>
  <c r="BL28" i="45"/>
  <c r="BK28" i="45"/>
  <c r="BJ28" i="45"/>
  <c r="BI28" i="45"/>
  <c r="BH28" i="45"/>
  <c r="BG28" i="45"/>
  <c r="BF28" i="45"/>
  <c r="CD27" i="45"/>
  <c r="CC27" i="45"/>
  <c r="CB27" i="45"/>
  <c r="CA27" i="45"/>
  <c r="BZ27" i="45"/>
  <c r="BY27" i="45"/>
  <c r="BX27" i="45"/>
  <c r="BW27" i="45"/>
  <c r="BV27" i="45"/>
  <c r="BU27" i="45"/>
  <c r="BT27" i="45"/>
  <c r="BS27" i="45"/>
  <c r="BR27" i="45"/>
  <c r="BQ27" i="45"/>
  <c r="BP27" i="45"/>
  <c r="BO27" i="45"/>
  <c r="BN27" i="45"/>
  <c r="BM27" i="45"/>
  <c r="BL27" i="45"/>
  <c r="BK27" i="45"/>
  <c r="BJ27" i="45"/>
  <c r="BI27" i="45"/>
  <c r="BH27" i="45"/>
  <c r="BG27" i="45"/>
  <c r="BF27" i="45"/>
  <c r="CD26" i="45"/>
  <c r="CC26" i="45"/>
  <c r="CB26" i="45"/>
  <c r="CA26" i="45"/>
  <c r="BZ26" i="45"/>
  <c r="BY26" i="45"/>
  <c r="BX26" i="45"/>
  <c r="BW26" i="45"/>
  <c r="BV26" i="45"/>
  <c r="BU26" i="45"/>
  <c r="BT26" i="45"/>
  <c r="BS26" i="45"/>
  <c r="BR26" i="45"/>
  <c r="BQ26" i="45"/>
  <c r="BP26" i="45"/>
  <c r="BO26" i="45"/>
  <c r="BN26" i="45"/>
  <c r="BM26" i="45"/>
  <c r="BL26" i="45"/>
  <c r="BK26" i="45"/>
  <c r="BJ26" i="45"/>
  <c r="BI26" i="45"/>
  <c r="BH26" i="45"/>
  <c r="BG26" i="45"/>
  <c r="BF26" i="45"/>
  <c r="CD25" i="45"/>
  <c r="CC25" i="45"/>
  <c r="CB25" i="45"/>
  <c r="CA25" i="45"/>
  <c r="BZ25" i="45"/>
  <c r="BY25" i="45"/>
  <c r="BX25" i="45"/>
  <c r="BW25" i="45"/>
  <c r="BV25" i="45"/>
  <c r="BU25" i="45"/>
  <c r="BT25" i="45"/>
  <c r="BS25" i="45"/>
  <c r="BR25" i="45"/>
  <c r="BQ25" i="45"/>
  <c r="BP25" i="45"/>
  <c r="BO25" i="45"/>
  <c r="BN25" i="45"/>
  <c r="BM25" i="45"/>
  <c r="BL25" i="45"/>
  <c r="BK25" i="45"/>
  <c r="BJ25" i="45"/>
  <c r="BI25" i="45"/>
  <c r="BH25" i="45"/>
  <c r="BG25" i="45"/>
  <c r="BF25" i="45"/>
  <c r="CD24" i="45"/>
  <c r="CC24" i="45"/>
  <c r="CB24" i="45"/>
  <c r="CA24" i="45"/>
  <c r="BZ24" i="45"/>
  <c r="BY24" i="45"/>
  <c r="BX24" i="45"/>
  <c r="BW24" i="45"/>
  <c r="BV24" i="45"/>
  <c r="BU24" i="45"/>
  <c r="BT24" i="45"/>
  <c r="BS24" i="45"/>
  <c r="BR24" i="45"/>
  <c r="BQ24" i="45"/>
  <c r="BP24" i="45"/>
  <c r="BO24" i="45"/>
  <c r="BN24" i="45"/>
  <c r="BM24" i="45"/>
  <c r="BL24" i="45"/>
  <c r="BK24" i="45"/>
  <c r="BJ24" i="45"/>
  <c r="BI24" i="45"/>
  <c r="BH24" i="45"/>
  <c r="BG24" i="45"/>
  <c r="BF24" i="45"/>
  <c r="CD23" i="45"/>
  <c r="CC23" i="45"/>
  <c r="CB23" i="45"/>
  <c r="CA23" i="45"/>
  <c r="BZ23" i="45"/>
  <c r="BY23" i="45"/>
  <c r="BX23" i="45"/>
  <c r="BW23" i="45"/>
  <c r="BV23" i="45"/>
  <c r="BU23" i="45"/>
  <c r="BT23" i="45"/>
  <c r="BS23" i="45"/>
  <c r="BR23" i="45"/>
  <c r="BQ23" i="45"/>
  <c r="BP23" i="45"/>
  <c r="BO23" i="45"/>
  <c r="BN23" i="45"/>
  <c r="BM23" i="45"/>
  <c r="BL23" i="45"/>
  <c r="BK23" i="45"/>
  <c r="BJ23" i="45"/>
  <c r="BI23" i="45"/>
  <c r="BH23" i="45"/>
  <c r="BG23" i="45"/>
  <c r="BF23" i="45"/>
  <c r="CD22" i="45"/>
  <c r="CC22" i="45"/>
  <c r="CB22" i="45"/>
  <c r="CA22" i="45"/>
  <c r="BZ22" i="45"/>
  <c r="BY22" i="45"/>
  <c r="BX22" i="45"/>
  <c r="BW22" i="45"/>
  <c r="BV22" i="45"/>
  <c r="BU22" i="45"/>
  <c r="BT22" i="45"/>
  <c r="BS22" i="45"/>
  <c r="BR22" i="45"/>
  <c r="BQ22" i="45"/>
  <c r="BP22" i="45"/>
  <c r="BO22" i="45"/>
  <c r="BN22" i="45"/>
  <c r="BM22" i="45"/>
  <c r="BL22" i="45"/>
  <c r="BK22" i="45"/>
  <c r="BJ22" i="45"/>
  <c r="BI22" i="45"/>
  <c r="BH22" i="45"/>
  <c r="BG22" i="45"/>
  <c r="BF22" i="45"/>
  <c r="BI21" i="45"/>
  <c r="BH21" i="45"/>
  <c r="BG21" i="45"/>
  <c r="BF21" i="45"/>
  <c r="CD20" i="45"/>
  <c r="CC20" i="45"/>
  <c r="CB20" i="45"/>
  <c r="CA20" i="45"/>
  <c r="BZ20" i="45"/>
  <c r="BY20" i="45"/>
  <c r="BX20" i="45"/>
  <c r="BW20" i="45"/>
  <c r="BV20" i="45"/>
  <c r="BU20" i="45"/>
  <c r="BT20" i="45"/>
  <c r="BS20" i="45"/>
  <c r="BR20" i="45"/>
  <c r="BQ20" i="45"/>
  <c r="BP20" i="45"/>
  <c r="BO20" i="45"/>
  <c r="BN20" i="45"/>
  <c r="BM20" i="45"/>
  <c r="BL20" i="45"/>
  <c r="BK20" i="45"/>
  <c r="BJ20" i="45"/>
  <c r="BI20" i="45"/>
  <c r="BH20" i="45"/>
  <c r="BG20" i="45"/>
  <c r="BF20" i="45"/>
  <c r="CD19" i="45"/>
  <c r="CC19" i="45"/>
  <c r="CB19" i="45"/>
  <c r="CA19" i="45"/>
  <c r="BZ19" i="45"/>
  <c r="BY19" i="45"/>
  <c r="BX19" i="45"/>
  <c r="BW19" i="45"/>
  <c r="BV19" i="45"/>
  <c r="BU19" i="45"/>
  <c r="BT19" i="45"/>
  <c r="BS19" i="45"/>
  <c r="BR19" i="45"/>
  <c r="BQ19" i="45"/>
  <c r="BP19" i="45"/>
  <c r="BO19" i="45"/>
  <c r="BN19" i="45"/>
  <c r="BM19" i="45"/>
  <c r="BL19" i="45"/>
  <c r="BK19" i="45"/>
  <c r="BJ19" i="45"/>
  <c r="BI19" i="45"/>
  <c r="BH19" i="45"/>
  <c r="BG19" i="45"/>
  <c r="BF19" i="45"/>
  <c r="CD18" i="45"/>
  <c r="CC18" i="45"/>
  <c r="CB18" i="45"/>
  <c r="CA18" i="45"/>
  <c r="BZ18" i="45"/>
  <c r="BY18" i="45"/>
  <c r="BX18" i="45"/>
  <c r="BW18" i="45"/>
  <c r="BV18" i="45"/>
  <c r="BU18" i="45"/>
  <c r="BT18" i="45"/>
  <c r="BS18" i="45"/>
  <c r="BR18" i="45"/>
  <c r="BQ18" i="45"/>
  <c r="BP18" i="45"/>
  <c r="BO18" i="45"/>
  <c r="BN18" i="45"/>
  <c r="BM18" i="45"/>
  <c r="BL18" i="45"/>
  <c r="BK18" i="45"/>
  <c r="BJ18" i="45"/>
  <c r="BI18" i="45"/>
  <c r="BH18" i="45"/>
  <c r="BG18" i="45"/>
  <c r="BF18" i="45"/>
  <c r="CD17" i="45"/>
  <c r="CC17" i="45"/>
  <c r="CB17" i="45"/>
  <c r="CA17" i="45"/>
  <c r="BZ17" i="45"/>
  <c r="BY17" i="45"/>
  <c r="BX17" i="45"/>
  <c r="BW17" i="45"/>
  <c r="BV17" i="45"/>
  <c r="BU17" i="45"/>
  <c r="BT17" i="45"/>
  <c r="BS17" i="45"/>
  <c r="BR17" i="45"/>
  <c r="BQ17" i="45"/>
  <c r="BP17" i="45"/>
  <c r="BO17" i="45"/>
  <c r="BN17" i="45"/>
  <c r="BM17" i="45"/>
  <c r="BL17" i="45"/>
  <c r="BK17" i="45"/>
  <c r="BJ17" i="45"/>
  <c r="BI17" i="45"/>
  <c r="BH17" i="45"/>
  <c r="BG17" i="45"/>
  <c r="BF17" i="45"/>
  <c r="CD16" i="45"/>
  <c r="CC16" i="45"/>
  <c r="CB16" i="45"/>
  <c r="CA16" i="45"/>
  <c r="BZ16" i="45"/>
  <c r="BY16" i="45"/>
  <c r="BX16" i="45"/>
  <c r="BW16" i="45"/>
  <c r="BV16" i="45"/>
  <c r="BU16" i="45"/>
  <c r="BT16" i="45"/>
  <c r="BS16" i="45"/>
  <c r="BR16" i="45"/>
  <c r="BQ16" i="45"/>
  <c r="BP16" i="45"/>
  <c r="BO16" i="45"/>
  <c r="BN16" i="45"/>
  <c r="BM16" i="45"/>
  <c r="BL16" i="45"/>
  <c r="BK16" i="45"/>
  <c r="BJ16" i="45"/>
  <c r="BI16" i="45"/>
  <c r="BH16" i="45"/>
  <c r="BG16" i="45"/>
  <c r="BF16" i="45"/>
  <c r="CD15" i="45"/>
  <c r="CC15" i="45"/>
  <c r="CB15" i="45"/>
  <c r="CA15" i="45"/>
  <c r="BZ15" i="45"/>
  <c r="BY15" i="45"/>
  <c r="BX15" i="45"/>
  <c r="BW15" i="45"/>
  <c r="BV15" i="45"/>
  <c r="BU15" i="45"/>
  <c r="BT15" i="45"/>
  <c r="BS15" i="45"/>
  <c r="BR15" i="45"/>
  <c r="BQ15" i="45"/>
  <c r="BP15" i="45"/>
  <c r="BO15" i="45"/>
  <c r="BN15" i="45"/>
  <c r="BM15" i="45"/>
  <c r="BL15" i="45"/>
  <c r="BK15" i="45"/>
  <c r="BJ15" i="45"/>
  <c r="BI15" i="45"/>
  <c r="BH15" i="45"/>
  <c r="BG15" i="45"/>
  <c r="BF15" i="45"/>
  <c r="CD14" i="45"/>
  <c r="CC14" i="45"/>
  <c r="CB14" i="45"/>
  <c r="CA14" i="45"/>
  <c r="BZ14" i="45"/>
  <c r="BY14" i="45"/>
  <c r="BX14" i="45"/>
  <c r="BW14" i="45"/>
  <c r="BV14" i="45"/>
  <c r="BU14" i="45"/>
  <c r="BT14" i="45"/>
  <c r="BS14" i="45"/>
  <c r="BR14" i="45"/>
  <c r="BQ14" i="45"/>
  <c r="BP14" i="45"/>
  <c r="BO14" i="45"/>
  <c r="BN14" i="45"/>
  <c r="BM14" i="45"/>
  <c r="BL14" i="45"/>
  <c r="BK14" i="45"/>
  <c r="BJ14" i="45"/>
  <c r="BI14" i="45"/>
  <c r="BH14" i="45"/>
  <c r="BG14" i="45"/>
  <c r="BF14" i="45"/>
  <c r="CD13" i="45"/>
  <c r="CC13" i="45"/>
  <c r="CB13" i="45"/>
  <c r="CA13" i="45"/>
  <c r="BZ13" i="45"/>
  <c r="BY13" i="45"/>
  <c r="BX13" i="45"/>
  <c r="BW13" i="45"/>
  <c r="BV13" i="45"/>
  <c r="BU13" i="45"/>
  <c r="BT13" i="45"/>
  <c r="BS13" i="45"/>
  <c r="BR13" i="45"/>
  <c r="BQ13" i="45"/>
  <c r="BP13" i="45"/>
  <c r="BO13" i="45"/>
  <c r="BN13" i="45"/>
  <c r="BM13" i="45"/>
  <c r="BL13" i="45"/>
  <c r="BK13" i="45"/>
  <c r="BJ13" i="45"/>
  <c r="BI13" i="45"/>
  <c r="BH13" i="45"/>
  <c r="BG13" i="45"/>
  <c r="BF13" i="45"/>
  <c r="CD12" i="45"/>
  <c r="CC12" i="45"/>
  <c r="CB12" i="45"/>
  <c r="CA12" i="45"/>
  <c r="BZ12" i="45"/>
  <c r="BY12" i="45"/>
  <c r="BX12" i="45"/>
  <c r="BW12" i="45"/>
  <c r="BV12" i="45"/>
  <c r="BU12" i="45"/>
  <c r="BT12" i="45"/>
  <c r="BS12" i="45"/>
  <c r="BR12" i="45"/>
  <c r="BQ12" i="45"/>
  <c r="BP12" i="45"/>
  <c r="BO12" i="45"/>
  <c r="BN12" i="45"/>
  <c r="BM12" i="45"/>
  <c r="BL12" i="45"/>
  <c r="BK12" i="45"/>
  <c r="BJ12" i="45"/>
  <c r="BI12" i="45"/>
  <c r="BH12" i="45"/>
  <c r="BG12" i="45"/>
  <c r="BF12" i="45"/>
  <c r="CD11" i="45"/>
  <c r="CC11" i="45"/>
  <c r="CB11" i="45"/>
  <c r="CA11" i="45"/>
  <c r="BZ11" i="45"/>
  <c r="BY11" i="45"/>
  <c r="BX11" i="45"/>
  <c r="BW11" i="45"/>
  <c r="BV11" i="45"/>
  <c r="BU11" i="45"/>
  <c r="BT11" i="45"/>
  <c r="BS11" i="45"/>
  <c r="BR11" i="45"/>
  <c r="BQ11" i="45"/>
  <c r="BP11" i="45"/>
  <c r="BO11" i="45"/>
  <c r="BN11" i="45"/>
  <c r="BM11" i="45"/>
  <c r="BL11" i="45"/>
  <c r="BK11" i="45"/>
  <c r="BJ11" i="45"/>
  <c r="BI11" i="45"/>
  <c r="BH11" i="45"/>
  <c r="BG11" i="45"/>
  <c r="BF11" i="45"/>
  <c r="CD10" i="45"/>
  <c r="CC10" i="45"/>
  <c r="CB10" i="45"/>
  <c r="CA10" i="45"/>
  <c r="BZ10" i="45"/>
  <c r="BY10" i="45"/>
  <c r="BX10" i="45"/>
  <c r="BW10" i="45"/>
  <c r="BV10" i="45"/>
  <c r="BU10" i="45"/>
  <c r="BT10" i="45"/>
  <c r="BS10" i="45"/>
  <c r="BR10" i="45"/>
  <c r="BQ10" i="45"/>
  <c r="BP10" i="45"/>
  <c r="BO10" i="45"/>
  <c r="BN10" i="45"/>
  <c r="BM10" i="45"/>
  <c r="BL10" i="45"/>
  <c r="BK10" i="45"/>
  <c r="BJ10" i="45"/>
  <c r="BI10" i="45"/>
  <c r="BH10" i="45"/>
  <c r="BG10" i="45"/>
  <c r="BF10" i="45"/>
  <c r="CD9" i="45"/>
  <c r="CC9" i="45"/>
  <c r="CB9" i="45"/>
  <c r="CA9" i="45"/>
  <c r="BZ9" i="45"/>
  <c r="BY9" i="45"/>
  <c r="BX9" i="45"/>
  <c r="BW9" i="45"/>
  <c r="BV9" i="45"/>
  <c r="BU9" i="45"/>
  <c r="BT9" i="45"/>
  <c r="BS9" i="45"/>
  <c r="BR9" i="45"/>
  <c r="BQ9" i="45"/>
  <c r="BP9" i="45"/>
  <c r="BO9" i="45"/>
  <c r="BN9" i="45"/>
  <c r="BM9" i="45"/>
  <c r="BL9" i="45"/>
  <c r="BK9" i="45"/>
  <c r="BJ9" i="45"/>
  <c r="BI9" i="45"/>
  <c r="BH9" i="45"/>
  <c r="BG9" i="45"/>
  <c r="BF9" i="45"/>
  <c r="CD8" i="45"/>
  <c r="CC8" i="45"/>
  <c r="CB8" i="45"/>
  <c r="CA8" i="45"/>
  <c r="BZ8" i="45"/>
  <c r="BY8" i="45"/>
  <c r="BX8" i="45"/>
  <c r="BW8" i="45"/>
  <c r="BV8" i="45"/>
  <c r="BU8" i="45"/>
  <c r="BT8" i="45"/>
  <c r="BS8" i="45"/>
  <c r="BR8" i="45"/>
  <c r="BQ8" i="45"/>
  <c r="BP8" i="45"/>
  <c r="BO8" i="45"/>
  <c r="BN8" i="45"/>
  <c r="BM8" i="45"/>
  <c r="BL8" i="45"/>
  <c r="BK8" i="45"/>
  <c r="BJ8" i="45"/>
  <c r="BI8" i="45"/>
  <c r="BH8" i="45"/>
  <c r="BG8" i="45"/>
  <c r="BF8" i="45"/>
  <c r="CD7" i="45"/>
  <c r="CC7" i="45"/>
  <c r="CB7" i="45"/>
  <c r="CA7" i="45"/>
  <c r="BZ7" i="45"/>
  <c r="BY7" i="45"/>
  <c r="BX7" i="45"/>
  <c r="BW7" i="45"/>
  <c r="BV7" i="45"/>
  <c r="BU7" i="45"/>
  <c r="BT7" i="45"/>
  <c r="BS7" i="45"/>
  <c r="BR7" i="45"/>
  <c r="BQ7" i="45"/>
  <c r="BP7" i="45"/>
  <c r="BO7" i="45"/>
  <c r="BN7" i="45"/>
  <c r="BM7" i="45"/>
  <c r="BL7" i="45"/>
  <c r="BK7" i="45"/>
  <c r="BJ7" i="45"/>
  <c r="BI7" i="45"/>
  <c r="BH7" i="45"/>
  <c r="BG7" i="45"/>
  <c r="BF7" i="45"/>
  <c r="CD6" i="45"/>
  <c r="CC6" i="45"/>
  <c r="CB6" i="45"/>
  <c r="CA6" i="45"/>
  <c r="BZ6" i="45"/>
  <c r="BY6" i="45"/>
  <c r="BX6" i="45"/>
  <c r="BW6" i="45"/>
  <c r="BV6" i="45"/>
  <c r="BU6" i="45"/>
  <c r="BT6" i="45"/>
  <c r="BS6" i="45"/>
  <c r="BR6" i="45"/>
  <c r="BQ6" i="45"/>
  <c r="BP6" i="45"/>
  <c r="BO6" i="45"/>
  <c r="BN6" i="45"/>
  <c r="BM6" i="45"/>
  <c r="BL6" i="45"/>
  <c r="BK6" i="45"/>
  <c r="BJ6" i="45"/>
  <c r="BI6" i="45"/>
  <c r="BH6" i="45"/>
  <c r="BG6" i="45"/>
  <c r="BF6" i="45"/>
  <c r="CD5" i="45"/>
  <c r="CC5" i="45"/>
  <c r="CB5" i="45"/>
  <c r="CA5" i="45"/>
  <c r="BZ5" i="45"/>
  <c r="BY5" i="45"/>
  <c r="BX5" i="45"/>
  <c r="BW5" i="45"/>
  <c r="BV5" i="45"/>
  <c r="BU5" i="45"/>
  <c r="BT5" i="45"/>
  <c r="BS5" i="45"/>
  <c r="BR5" i="45"/>
  <c r="BQ5" i="45"/>
  <c r="BP5" i="45"/>
  <c r="BO5" i="45"/>
  <c r="BN5" i="45"/>
  <c r="BM5" i="45"/>
  <c r="BL5" i="45"/>
  <c r="BK5" i="45"/>
  <c r="BJ5" i="45"/>
  <c r="BI5" i="45"/>
  <c r="BH5" i="45"/>
  <c r="BG5" i="45"/>
  <c r="BF5" i="45"/>
  <c r="CD4" i="45"/>
  <c r="CC4" i="45"/>
  <c r="CB4" i="45"/>
  <c r="CA4" i="45"/>
  <c r="BZ4" i="45"/>
  <c r="BY4" i="45"/>
  <c r="BX4" i="45"/>
  <c r="BW4" i="45"/>
  <c r="BV4" i="45"/>
  <c r="BU4" i="45"/>
  <c r="BT4" i="45"/>
  <c r="BS4" i="45"/>
  <c r="BR4" i="45"/>
  <c r="BQ4" i="45"/>
  <c r="BP4" i="45"/>
  <c r="BO4" i="45"/>
  <c r="BN4" i="45"/>
  <c r="BM4" i="45"/>
  <c r="BL4" i="45"/>
  <c r="BK4" i="45"/>
  <c r="BJ4" i="45"/>
  <c r="BI4" i="45"/>
  <c r="BH4" i="45"/>
  <c r="BG4" i="45"/>
  <c r="BF4" i="45"/>
  <c r="CD3" i="45"/>
  <c r="CC3" i="45"/>
  <c r="CB3" i="45"/>
  <c r="CA3" i="45"/>
  <c r="BZ3" i="45"/>
  <c r="BY3" i="45"/>
  <c r="BX3" i="45"/>
  <c r="BW3" i="45"/>
  <c r="BV3" i="45"/>
  <c r="BU3" i="45"/>
  <c r="BT3" i="45"/>
  <c r="BS3" i="45"/>
  <c r="BR3" i="45"/>
  <c r="BQ3" i="45"/>
  <c r="BP3" i="45"/>
  <c r="BO3" i="45"/>
  <c r="BN3" i="45"/>
  <c r="BM3" i="45"/>
  <c r="BL3" i="45"/>
  <c r="BK3" i="45"/>
  <c r="BJ3" i="45"/>
  <c r="BI3" i="45"/>
  <c r="BH3" i="45"/>
  <c r="BG3" i="45"/>
  <c r="BF3" i="45"/>
  <c r="CD2" i="45"/>
  <c r="CC2" i="45"/>
  <c r="CB2" i="45"/>
  <c r="CA2" i="45"/>
  <c r="BZ2" i="45"/>
  <c r="BY2" i="45"/>
  <c r="BX2" i="45"/>
  <c r="BW2" i="45"/>
  <c r="BV2" i="45"/>
  <c r="BU2" i="45"/>
  <c r="BT2" i="45"/>
  <c r="BS2" i="45"/>
  <c r="BR2" i="45"/>
  <c r="BQ2" i="45"/>
  <c r="BP2" i="45"/>
  <c r="BO2" i="45"/>
  <c r="BN2" i="45"/>
  <c r="BM2" i="45"/>
  <c r="BL2" i="45"/>
  <c r="BK2" i="45"/>
  <c r="BJ2" i="45"/>
  <c r="BI2" i="45"/>
  <c r="BH2" i="45"/>
  <c r="BG2" i="45"/>
  <c r="BF2" i="45"/>
  <c r="FB2" i="45"/>
  <c r="FC2" i="45"/>
  <c r="FD2" i="45"/>
  <c r="FE2" i="45"/>
  <c r="FF2" i="45"/>
  <c r="FG2" i="45"/>
  <c r="FH2" i="45"/>
  <c r="FI2" i="45"/>
  <c r="FJ2" i="45"/>
  <c r="FK2" i="45"/>
  <c r="FL2" i="45"/>
  <c r="FM2" i="45"/>
  <c r="FN2" i="45"/>
  <c r="FO2" i="45"/>
  <c r="FP2" i="45"/>
  <c r="FQ2" i="45"/>
  <c r="FR2" i="45"/>
  <c r="FS2" i="45"/>
  <c r="FT2" i="45"/>
  <c r="FU2" i="45"/>
  <c r="FV2" i="45"/>
  <c r="FW2" i="45"/>
  <c r="FX2" i="45"/>
  <c r="FY2" i="45"/>
  <c r="FZ2" i="45"/>
  <c r="FB3" i="45"/>
  <c r="FC3" i="45"/>
  <c r="FD3" i="45"/>
  <c r="FE3" i="45"/>
  <c r="FF3" i="45"/>
  <c r="FG3" i="45"/>
  <c r="FH3" i="45"/>
  <c r="FI3" i="45"/>
  <c r="FJ3" i="45"/>
  <c r="FK3" i="45"/>
  <c r="FL3" i="45"/>
  <c r="FM3" i="45"/>
  <c r="FN3" i="45"/>
  <c r="FO3" i="45"/>
  <c r="FP3" i="45"/>
  <c r="FQ3" i="45"/>
  <c r="FR3" i="45"/>
  <c r="FS3" i="45"/>
  <c r="FT3" i="45"/>
  <c r="FU3" i="45"/>
  <c r="FV3" i="45"/>
  <c r="FW3" i="45"/>
  <c r="FX3" i="45"/>
  <c r="FY3" i="45"/>
  <c r="FZ3" i="45"/>
  <c r="FB4" i="45"/>
  <c r="FC4" i="45"/>
  <c r="FD4" i="45"/>
  <c r="FE4" i="45"/>
  <c r="FF4" i="45"/>
  <c r="FG4" i="45"/>
  <c r="FH4" i="45"/>
  <c r="FI4" i="45"/>
  <c r="FJ4" i="45"/>
  <c r="FK4" i="45"/>
  <c r="FL4" i="45"/>
  <c r="FM4" i="45"/>
  <c r="FN4" i="45"/>
  <c r="FO4" i="45"/>
  <c r="FP4" i="45"/>
  <c r="FQ4" i="45"/>
  <c r="FR4" i="45"/>
  <c r="FS4" i="45"/>
  <c r="FT4" i="45"/>
  <c r="FU4" i="45"/>
  <c r="FV4" i="45"/>
  <c r="FW4" i="45"/>
  <c r="FX4" i="45"/>
  <c r="FY4" i="45"/>
  <c r="FZ4" i="45"/>
  <c r="FB5" i="45"/>
  <c r="FC5" i="45"/>
  <c r="FD5" i="45"/>
  <c r="FE5" i="45"/>
  <c r="FF5" i="45"/>
  <c r="FG5" i="45"/>
  <c r="FH5" i="45"/>
  <c r="FI5" i="45"/>
  <c r="FJ5" i="45"/>
  <c r="FK5" i="45"/>
  <c r="FL5" i="45"/>
  <c r="FM5" i="45"/>
  <c r="FN5" i="45"/>
  <c r="FO5" i="45"/>
  <c r="FP5" i="45"/>
  <c r="FQ5" i="45"/>
  <c r="FR5" i="45"/>
  <c r="FS5" i="45"/>
  <c r="FT5" i="45"/>
  <c r="FU5" i="45"/>
  <c r="FV5" i="45"/>
  <c r="FW5" i="45"/>
  <c r="FX5" i="45"/>
  <c r="FY5" i="45"/>
  <c r="FZ5" i="45"/>
  <c r="FB6" i="45"/>
  <c r="FC6" i="45"/>
  <c r="FD6" i="45"/>
  <c r="FE6" i="45"/>
  <c r="FF6" i="45"/>
  <c r="FG6" i="45"/>
  <c r="FH6" i="45"/>
  <c r="FI6" i="45"/>
  <c r="FJ6" i="45"/>
  <c r="FK6" i="45"/>
  <c r="FL6" i="45"/>
  <c r="FM6" i="45"/>
  <c r="FN6" i="45"/>
  <c r="FO6" i="45"/>
  <c r="FP6" i="45"/>
  <c r="FQ6" i="45"/>
  <c r="FR6" i="45"/>
  <c r="FS6" i="45"/>
  <c r="FT6" i="45"/>
  <c r="FU6" i="45"/>
  <c r="FV6" i="45"/>
  <c r="FW6" i="45"/>
  <c r="FX6" i="45"/>
  <c r="FY6" i="45"/>
  <c r="FZ6" i="45"/>
  <c r="FB7" i="45"/>
  <c r="FC7" i="45"/>
  <c r="FD7" i="45"/>
  <c r="FE7" i="45"/>
  <c r="FF7" i="45"/>
  <c r="FG7" i="45"/>
  <c r="FH7" i="45"/>
  <c r="FI7" i="45"/>
  <c r="FJ7" i="45"/>
  <c r="FK7" i="45"/>
  <c r="FL7" i="45"/>
  <c r="FM7" i="45"/>
  <c r="FN7" i="45"/>
  <c r="FO7" i="45"/>
  <c r="FP7" i="45"/>
  <c r="FQ7" i="45"/>
  <c r="FR7" i="45"/>
  <c r="FS7" i="45"/>
  <c r="FT7" i="45"/>
  <c r="FU7" i="45"/>
  <c r="FV7" i="45"/>
  <c r="FW7" i="45"/>
  <c r="FX7" i="45"/>
  <c r="FY7" i="45"/>
  <c r="FZ7" i="45"/>
  <c r="FB8" i="45"/>
  <c r="FC8" i="45"/>
  <c r="FD8" i="45"/>
  <c r="FE8" i="45"/>
  <c r="FF8" i="45"/>
  <c r="FG8" i="45"/>
  <c r="FH8" i="45"/>
  <c r="FI8" i="45"/>
  <c r="FJ8" i="45"/>
  <c r="FK8" i="45"/>
  <c r="FL8" i="45"/>
  <c r="FM8" i="45"/>
  <c r="FN8" i="45"/>
  <c r="FO8" i="45"/>
  <c r="FP8" i="45"/>
  <c r="FQ8" i="45"/>
  <c r="FR8" i="45"/>
  <c r="FS8" i="45"/>
  <c r="FT8" i="45"/>
  <c r="FU8" i="45"/>
  <c r="FV8" i="45"/>
  <c r="FW8" i="45"/>
  <c r="FX8" i="45"/>
  <c r="FY8" i="45"/>
  <c r="FZ8" i="45"/>
  <c r="FB9" i="45"/>
  <c r="FC9" i="45"/>
  <c r="FD9" i="45"/>
  <c r="FE9" i="45"/>
  <c r="FF9" i="45"/>
  <c r="FG9" i="45"/>
  <c r="FH9" i="45"/>
  <c r="FI9" i="45"/>
  <c r="FJ9" i="45"/>
  <c r="FK9" i="45"/>
  <c r="FL9" i="45"/>
  <c r="FM9" i="45"/>
  <c r="FN9" i="45"/>
  <c r="FO9" i="45"/>
  <c r="FP9" i="45"/>
  <c r="FQ9" i="45"/>
  <c r="FR9" i="45"/>
  <c r="FS9" i="45"/>
  <c r="FT9" i="45"/>
  <c r="FU9" i="45"/>
  <c r="FV9" i="45"/>
  <c r="FW9" i="45"/>
  <c r="FX9" i="45"/>
  <c r="FY9" i="45"/>
  <c r="FZ9" i="45"/>
  <c r="FB10" i="45"/>
  <c r="FC10" i="45"/>
  <c r="FD10" i="45"/>
  <c r="FE10" i="45"/>
  <c r="FF10" i="45"/>
  <c r="FG10" i="45"/>
  <c r="FH10" i="45"/>
  <c r="FI10" i="45"/>
  <c r="FJ10" i="45"/>
  <c r="FK10" i="45"/>
  <c r="FL10" i="45"/>
  <c r="FM10" i="45"/>
  <c r="FN10" i="45"/>
  <c r="FO10" i="45"/>
  <c r="FP10" i="45"/>
  <c r="FQ10" i="45"/>
  <c r="FR10" i="45"/>
  <c r="FS10" i="45"/>
  <c r="FT10" i="45"/>
  <c r="FU10" i="45"/>
  <c r="FV10" i="45"/>
  <c r="FW10" i="45"/>
  <c r="FX10" i="45"/>
  <c r="FY10" i="45"/>
  <c r="FZ10" i="45"/>
  <c r="FB11" i="45"/>
  <c r="FC11" i="45"/>
  <c r="FD11" i="45"/>
  <c r="FE11" i="45"/>
  <c r="FF11" i="45"/>
  <c r="FG11" i="45"/>
  <c r="FH11" i="45"/>
  <c r="FI11" i="45"/>
  <c r="FJ11" i="45"/>
  <c r="FK11" i="45"/>
  <c r="FL11" i="45"/>
  <c r="FM11" i="45"/>
  <c r="FN11" i="45"/>
  <c r="FO11" i="45"/>
  <c r="FP11" i="45"/>
  <c r="FQ11" i="45"/>
  <c r="FR11" i="45"/>
  <c r="FS11" i="45"/>
  <c r="FT11" i="45"/>
  <c r="FU11" i="45"/>
  <c r="FV11" i="45"/>
  <c r="FW11" i="45"/>
  <c r="FX11" i="45"/>
  <c r="FY11" i="45"/>
  <c r="FZ11" i="45"/>
  <c r="FB12" i="45"/>
  <c r="FC12" i="45"/>
  <c r="FD12" i="45"/>
  <c r="FE12" i="45"/>
  <c r="FF12" i="45"/>
  <c r="FG12" i="45"/>
  <c r="FH12" i="45"/>
  <c r="FI12" i="45"/>
  <c r="FJ12" i="45"/>
  <c r="FK12" i="45"/>
  <c r="FL12" i="45"/>
  <c r="FM12" i="45"/>
  <c r="FN12" i="45"/>
  <c r="FO12" i="45"/>
  <c r="FP12" i="45"/>
  <c r="FQ12" i="45"/>
  <c r="FR12" i="45"/>
  <c r="FS12" i="45"/>
  <c r="FT12" i="45"/>
  <c r="FU12" i="45"/>
  <c r="FV12" i="45"/>
  <c r="FW12" i="45"/>
  <c r="FX12" i="45"/>
  <c r="FY12" i="45"/>
  <c r="FZ12" i="45"/>
  <c r="FB13" i="45"/>
  <c r="FC13" i="45"/>
  <c r="FD13" i="45"/>
  <c r="FE13" i="45"/>
  <c r="FF13" i="45"/>
  <c r="FG13" i="45"/>
  <c r="FH13" i="45"/>
  <c r="FI13" i="45"/>
  <c r="FJ13" i="45"/>
  <c r="FK13" i="45"/>
  <c r="FL13" i="45"/>
  <c r="FM13" i="45"/>
  <c r="FN13" i="45"/>
  <c r="FO13" i="45"/>
  <c r="FP13" i="45"/>
  <c r="FQ13" i="45"/>
  <c r="FR13" i="45"/>
  <c r="FS13" i="45"/>
  <c r="FT13" i="45"/>
  <c r="FU13" i="45"/>
  <c r="FV13" i="45"/>
  <c r="FW13" i="45"/>
  <c r="FX13" i="45"/>
  <c r="FY13" i="45"/>
  <c r="FZ13" i="45"/>
  <c r="FB14" i="45"/>
  <c r="FC14" i="45"/>
  <c r="FD14" i="45"/>
  <c r="FE14" i="45"/>
  <c r="FF14" i="45"/>
  <c r="FG14" i="45"/>
  <c r="FH14" i="45"/>
  <c r="FI14" i="45"/>
  <c r="FJ14" i="45"/>
  <c r="FK14" i="45"/>
  <c r="FL14" i="45"/>
  <c r="FM14" i="45"/>
  <c r="FN14" i="45"/>
  <c r="FO14" i="45"/>
  <c r="FP14" i="45"/>
  <c r="FQ14" i="45"/>
  <c r="FR14" i="45"/>
  <c r="FS14" i="45"/>
  <c r="FT14" i="45"/>
  <c r="FU14" i="45"/>
  <c r="FV14" i="45"/>
  <c r="FW14" i="45"/>
  <c r="FX14" i="45"/>
  <c r="FY14" i="45"/>
  <c r="FZ14" i="45"/>
  <c r="FB15" i="45"/>
  <c r="FC15" i="45"/>
  <c r="FD15" i="45"/>
  <c r="FE15" i="45"/>
  <c r="FF15" i="45"/>
  <c r="FG15" i="45"/>
  <c r="FH15" i="45"/>
  <c r="FI15" i="45"/>
  <c r="FJ15" i="45"/>
  <c r="FK15" i="45"/>
  <c r="FL15" i="45"/>
  <c r="FM15" i="45"/>
  <c r="FN15" i="45"/>
  <c r="FO15" i="45"/>
  <c r="FP15" i="45"/>
  <c r="FQ15" i="45"/>
  <c r="FR15" i="45"/>
  <c r="FS15" i="45"/>
  <c r="FT15" i="45"/>
  <c r="FU15" i="45"/>
  <c r="FV15" i="45"/>
  <c r="FW15" i="45"/>
  <c r="FX15" i="45"/>
  <c r="FY15" i="45"/>
  <c r="FZ15" i="45"/>
  <c r="FB16" i="45"/>
  <c r="FC16" i="45"/>
  <c r="FD16" i="45"/>
  <c r="FE16" i="45"/>
  <c r="FF16" i="45"/>
  <c r="FG16" i="45"/>
  <c r="FH16" i="45"/>
  <c r="FI16" i="45"/>
  <c r="FJ16" i="45"/>
  <c r="FK16" i="45"/>
  <c r="FL16" i="45"/>
  <c r="FM16" i="45"/>
  <c r="FN16" i="45"/>
  <c r="FO16" i="45"/>
  <c r="FP16" i="45"/>
  <c r="FQ16" i="45"/>
  <c r="FR16" i="45"/>
  <c r="FS16" i="45"/>
  <c r="FT16" i="45"/>
  <c r="FU16" i="45"/>
  <c r="FV16" i="45"/>
  <c r="FW16" i="45"/>
  <c r="FX16" i="45"/>
  <c r="FY16" i="45"/>
  <c r="FZ16" i="45"/>
  <c r="FB17" i="45"/>
  <c r="FC17" i="45"/>
  <c r="FD17" i="45"/>
  <c r="FE17" i="45"/>
  <c r="FF17" i="45"/>
  <c r="FG17" i="45"/>
  <c r="FH17" i="45"/>
  <c r="FI17" i="45"/>
  <c r="FJ17" i="45"/>
  <c r="FK17" i="45"/>
  <c r="FL17" i="45"/>
  <c r="FM17" i="45"/>
  <c r="FN17" i="45"/>
  <c r="FO17" i="45"/>
  <c r="FP17" i="45"/>
  <c r="FQ17" i="45"/>
  <c r="FR17" i="45"/>
  <c r="FS17" i="45"/>
  <c r="FT17" i="45"/>
  <c r="FU17" i="45"/>
  <c r="FV17" i="45"/>
  <c r="FW17" i="45"/>
  <c r="FX17" i="45"/>
  <c r="FY17" i="45"/>
  <c r="FZ17" i="45"/>
  <c r="FB18" i="45"/>
  <c r="FC18" i="45"/>
  <c r="FD18" i="45"/>
  <c r="FE18" i="45"/>
  <c r="FF18" i="45"/>
  <c r="FG18" i="45"/>
  <c r="FH18" i="45"/>
  <c r="FI18" i="45"/>
  <c r="FJ18" i="45"/>
  <c r="FK18" i="45"/>
  <c r="FL18" i="45"/>
  <c r="FM18" i="45"/>
  <c r="FN18" i="45"/>
  <c r="FO18" i="45"/>
  <c r="FP18" i="45"/>
  <c r="FQ18" i="45"/>
  <c r="FR18" i="45"/>
  <c r="FS18" i="45"/>
  <c r="FT18" i="45"/>
  <c r="FU18" i="45"/>
  <c r="FV18" i="45"/>
  <c r="FW18" i="45"/>
  <c r="FX18" i="45"/>
  <c r="FY18" i="45"/>
  <c r="FZ18" i="45"/>
  <c r="FB19" i="45"/>
  <c r="FC19" i="45"/>
  <c r="FD19" i="45"/>
  <c r="FE19" i="45"/>
  <c r="FF19" i="45"/>
  <c r="FG19" i="45"/>
  <c r="FH19" i="45"/>
  <c r="FI19" i="45"/>
  <c r="FJ19" i="45"/>
  <c r="FK19" i="45"/>
  <c r="FL19" i="45"/>
  <c r="FM19" i="45"/>
  <c r="FN19" i="45"/>
  <c r="FO19" i="45"/>
  <c r="FP19" i="45"/>
  <c r="FQ19" i="45"/>
  <c r="FR19" i="45"/>
  <c r="FS19" i="45"/>
  <c r="FT19" i="45"/>
  <c r="FU19" i="45"/>
  <c r="FV19" i="45"/>
  <c r="FW19" i="45"/>
  <c r="FX19" i="45"/>
  <c r="FY19" i="45"/>
  <c r="FZ19" i="45"/>
  <c r="FB20" i="45"/>
  <c r="FC20" i="45"/>
  <c r="FD20" i="45"/>
  <c r="FE20" i="45"/>
  <c r="FF20" i="45"/>
  <c r="FG20" i="45"/>
  <c r="FH20" i="45"/>
  <c r="FI20" i="45"/>
  <c r="FJ20" i="45"/>
  <c r="FK20" i="45"/>
  <c r="FL20" i="45"/>
  <c r="FM20" i="45"/>
  <c r="FN20" i="45"/>
  <c r="FO20" i="45"/>
  <c r="FP20" i="45"/>
  <c r="FQ20" i="45"/>
  <c r="FR20" i="45"/>
  <c r="FS20" i="45"/>
  <c r="FT20" i="45"/>
  <c r="FU20" i="45"/>
  <c r="FV20" i="45"/>
  <c r="FW20" i="45"/>
  <c r="FX20" i="45"/>
  <c r="FY20" i="45"/>
  <c r="FZ20" i="45"/>
  <c r="FB21" i="45"/>
  <c r="FC21" i="45"/>
  <c r="FD21" i="45"/>
  <c r="FE21" i="45"/>
  <c r="FB22" i="45"/>
  <c r="FC22" i="45"/>
  <c r="FD22" i="45"/>
  <c r="FE22" i="45"/>
  <c r="FF22" i="45"/>
  <c r="FG22" i="45"/>
  <c r="FH22" i="45"/>
  <c r="FI22" i="45"/>
  <c r="FJ22" i="45"/>
  <c r="FK22" i="45"/>
  <c r="FL22" i="45"/>
  <c r="FM22" i="45"/>
  <c r="FN22" i="45"/>
  <c r="FO22" i="45"/>
  <c r="FP22" i="45"/>
  <c r="FQ22" i="45"/>
  <c r="FR22" i="45"/>
  <c r="FS22" i="45"/>
  <c r="FT22" i="45"/>
  <c r="FU22" i="45"/>
  <c r="FV22" i="45"/>
  <c r="FW22" i="45"/>
  <c r="FX22" i="45"/>
  <c r="FY22" i="45"/>
  <c r="FZ22" i="45"/>
  <c r="FB23" i="45"/>
  <c r="FC23" i="45"/>
  <c r="FD23" i="45"/>
  <c r="FE23" i="45"/>
  <c r="FF23" i="45"/>
  <c r="FG23" i="45"/>
  <c r="FH23" i="45"/>
  <c r="FI23" i="45"/>
  <c r="FJ23" i="45"/>
  <c r="FK23" i="45"/>
  <c r="FL23" i="45"/>
  <c r="FM23" i="45"/>
  <c r="FN23" i="45"/>
  <c r="FO23" i="45"/>
  <c r="FP23" i="45"/>
  <c r="FQ23" i="45"/>
  <c r="FR23" i="45"/>
  <c r="FS23" i="45"/>
  <c r="FT23" i="45"/>
  <c r="FU23" i="45"/>
  <c r="FV23" i="45"/>
  <c r="FW23" i="45"/>
  <c r="FX23" i="45"/>
  <c r="FY23" i="45"/>
  <c r="FZ23" i="45"/>
  <c r="FB24" i="45"/>
  <c r="FC24" i="45"/>
  <c r="FD24" i="45"/>
  <c r="FE24" i="45"/>
  <c r="FF24" i="45"/>
  <c r="FG24" i="45"/>
  <c r="FH24" i="45"/>
  <c r="FI24" i="45"/>
  <c r="FJ24" i="45"/>
  <c r="FK24" i="45"/>
  <c r="FL24" i="45"/>
  <c r="FM24" i="45"/>
  <c r="FN24" i="45"/>
  <c r="FO24" i="45"/>
  <c r="FP24" i="45"/>
  <c r="FQ24" i="45"/>
  <c r="FR24" i="45"/>
  <c r="FS24" i="45"/>
  <c r="FT24" i="45"/>
  <c r="FU24" i="45"/>
  <c r="FV24" i="45"/>
  <c r="FW24" i="45"/>
  <c r="FX24" i="45"/>
  <c r="FY24" i="45"/>
  <c r="FZ24" i="45"/>
  <c r="FB25" i="45"/>
  <c r="FC25" i="45"/>
  <c r="FD25" i="45"/>
  <c r="FE25" i="45"/>
  <c r="FF25" i="45"/>
  <c r="FG25" i="45"/>
  <c r="FH25" i="45"/>
  <c r="FI25" i="45"/>
  <c r="FJ25" i="45"/>
  <c r="FK25" i="45"/>
  <c r="FL25" i="45"/>
  <c r="FM25" i="45"/>
  <c r="FN25" i="45"/>
  <c r="FO25" i="45"/>
  <c r="FP25" i="45"/>
  <c r="FQ25" i="45"/>
  <c r="FR25" i="45"/>
  <c r="FS25" i="45"/>
  <c r="FT25" i="45"/>
  <c r="FU25" i="45"/>
  <c r="FV25" i="45"/>
  <c r="FW25" i="45"/>
  <c r="FX25" i="45"/>
  <c r="FY25" i="45"/>
  <c r="FZ25" i="45"/>
  <c r="FB26" i="45"/>
  <c r="FC26" i="45"/>
  <c r="FD26" i="45"/>
  <c r="FE26" i="45"/>
  <c r="FF26" i="45"/>
  <c r="FG26" i="45"/>
  <c r="FH26" i="45"/>
  <c r="FI26" i="45"/>
  <c r="FJ26" i="45"/>
  <c r="FK26" i="45"/>
  <c r="FL26" i="45"/>
  <c r="FM26" i="45"/>
  <c r="FN26" i="45"/>
  <c r="FO26" i="45"/>
  <c r="FP26" i="45"/>
  <c r="FQ26" i="45"/>
  <c r="FR26" i="45"/>
  <c r="FS26" i="45"/>
  <c r="FT26" i="45"/>
  <c r="FU26" i="45"/>
  <c r="FV26" i="45"/>
  <c r="FW26" i="45"/>
  <c r="FX26" i="45"/>
  <c r="FY26" i="45"/>
  <c r="FZ26" i="45"/>
  <c r="FB27" i="45"/>
  <c r="FC27" i="45"/>
  <c r="FD27" i="45"/>
  <c r="FE27" i="45"/>
  <c r="FF27" i="45"/>
  <c r="FG27" i="45"/>
  <c r="FH27" i="45"/>
  <c r="FI27" i="45"/>
  <c r="FJ27" i="45"/>
  <c r="FK27" i="45"/>
  <c r="FL27" i="45"/>
  <c r="FM27" i="45"/>
  <c r="FN27" i="45"/>
  <c r="FO27" i="45"/>
  <c r="FP27" i="45"/>
  <c r="FQ27" i="45"/>
  <c r="FR27" i="45"/>
  <c r="FS27" i="45"/>
  <c r="FT27" i="45"/>
  <c r="FU27" i="45"/>
  <c r="FV27" i="45"/>
  <c r="FW27" i="45"/>
  <c r="FX27" i="45"/>
  <c r="FY27" i="45"/>
  <c r="FZ27" i="45"/>
  <c r="FB28" i="45"/>
  <c r="FC28" i="45"/>
  <c r="FD28" i="45"/>
  <c r="FE28" i="45"/>
  <c r="FF28" i="45"/>
  <c r="FG28" i="45"/>
  <c r="FH28" i="45"/>
  <c r="FI28" i="45"/>
  <c r="FJ28" i="45"/>
  <c r="FK28" i="45"/>
  <c r="FL28" i="45"/>
  <c r="FM28" i="45"/>
  <c r="FN28" i="45"/>
  <c r="FO28" i="45"/>
  <c r="FP28" i="45"/>
  <c r="FQ28" i="45"/>
  <c r="FR28" i="45"/>
  <c r="FS28" i="45"/>
  <c r="FT28" i="45"/>
  <c r="FU28" i="45"/>
  <c r="FV28" i="45"/>
  <c r="FW28" i="45"/>
  <c r="FX28" i="45"/>
  <c r="FY28" i="45"/>
  <c r="FZ28" i="45"/>
  <c r="FB29" i="45"/>
  <c r="FC29" i="45"/>
  <c r="FD29" i="45"/>
  <c r="FE29" i="45"/>
  <c r="FF29" i="45"/>
  <c r="FG29" i="45"/>
  <c r="FH29" i="45"/>
  <c r="FI29" i="45"/>
  <c r="FJ29" i="45"/>
  <c r="FK29" i="45"/>
  <c r="FL29" i="45"/>
  <c r="FM29" i="45"/>
  <c r="FN29" i="45"/>
  <c r="FO29" i="45"/>
  <c r="FP29" i="45"/>
  <c r="FQ29" i="45"/>
  <c r="FR29" i="45"/>
  <c r="FS29" i="45"/>
  <c r="FT29" i="45"/>
  <c r="FU29" i="45"/>
  <c r="FV29" i="45"/>
  <c r="FW29" i="45"/>
  <c r="FX29" i="45"/>
  <c r="FY29" i="45"/>
  <c r="FZ29" i="45"/>
  <c r="FB30" i="45"/>
  <c r="FC30" i="45"/>
  <c r="FD30" i="45"/>
  <c r="FE30" i="45"/>
  <c r="FF30" i="45"/>
  <c r="FG30" i="45"/>
  <c r="FH30" i="45"/>
  <c r="FI30" i="45"/>
  <c r="FJ30" i="45"/>
  <c r="FK30" i="45"/>
  <c r="FL30" i="45"/>
  <c r="FM30" i="45"/>
  <c r="FN30" i="45"/>
  <c r="FO30" i="45"/>
  <c r="FP30" i="45"/>
  <c r="FQ30" i="45"/>
  <c r="FR30" i="45"/>
  <c r="FS30" i="45"/>
  <c r="FT30" i="45"/>
  <c r="FU30" i="45"/>
  <c r="FV30" i="45"/>
  <c r="FW30" i="45"/>
  <c r="FX30" i="45"/>
  <c r="FY30" i="45"/>
  <c r="FZ30" i="45"/>
  <c r="FB31" i="45"/>
  <c r="FC31" i="45"/>
  <c r="FD31" i="45"/>
  <c r="FE31" i="45"/>
  <c r="FF31" i="45"/>
  <c r="FG31" i="45"/>
  <c r="FH31" i="45"/>
  <c r="FI31" i="45"/>
  <c r="FJ31" i="45"/>
  <c r="FK31" i="45"/>
  <c r="FL31" i="45"/>
  <c r="FM31" i="45"/>
  <c r="FN31" i="45"/>
  <c r="FO31" i="45"/>
  <c r="FP31" i="45"/>
  <c r="FQ31" i="45"/>
  <c r="FR31" i="45"/>
  <c r="FS31" i="45"/>
  <c r="FT31" i="45"/>
  <c r="FU31" i="45"/>
  <c r="FV31" i="45"/>
  <c r="FW31" i="45"/>
  <c r="FX31" i="45"/>
  <c r="FY31" i="45"/>
  <c r="FZ31" i="45"/>
  <c r="FB32" i="45"/>
  <c r="FC32" i="45"/>
  <c r="FD32" i="45"/>
  <c r="FE32" i="45"/>
  <c r="FF32" i="45"/>
  <c r="FG32" i="45"/>
  <c r="FH32" i="45"/>
  <c r="FI32" i="45"/>
  <c r="FJ32" i="45"/>
  <c r="FK32" i="45"/>
  <c r="FL32" i="45"/>
  <c r="FM32" i="45"/>
  <c r="FN32" i="45"/>
  <c r="FO32" i="45"/>
  <c r="FP32" i="45"/>
  <c r="FQ32" i="45"/>
  <c r="FR32" i="45"/>
  <c r="FS32" i="45"/>
  <c r="FT32" i="45"/>
  <c r="FU32" i="45"/>
  <c r="FV32" i="45"/>
  <c r="FW32" i="45"/>
  <c r="FX32" i="45"/>
  <c r="FY32" i="45"/>
  <c r="FZ32" i="45"/>
  <c r="FB33" i="45"/>
  <c r="FC33" i="45"/>
  <c r="FD33" i="45"/>
  <c r="FE33" i="45"/>
  <c r="FF33" i="45"/>
  <c r="FG33" i="45"/>
  <c r="FH33" i="45"/>
  <c r="FI33" i="45"/>
  <c r="FJ33" i="45"/>
  <c r="FK33" i="45"/>
  <c r="FL33" i="45"/>
  <c r="FM33" i="45"/>
  <c r="FN33" i="45"/>
  <c r="FO33" i="45"/>
  <c r="FP33" i="45"/>
  <c r="FQ33" i="45"/>
  <c r="FR33" i="45"/>
  <c r="FS33" i="45"/>
  <c r="FT33" i="45"/>
  <c r="FU33" i="45"/>
  <c r="FV33" i="45"/>
  <c r="FW33" i="45"/>
  <c r="FX33" i="45"/>
  <c r="FY33" i="45"/>
  <c r="FZ33" i="45"/>
  <c r="FB34" i="45"/>
  <c r="FC34" i="45"/>
  <c r="FD34" i="45"/>
  <c r="FE34" i="45"/>
  <c r="FF34" i="45"/>
  <c r="FG34" i="45"/>
  <c r="FH34" i="45"/>
  <c r="FI34" i="45"/>
  <c r="FJ34" i="45"/>
  <c r="FK34" i="45"/>
  <c r="FL34" i="45"/>
  <c r="FM34" i="45"/>
  <c r="FN34" i="45"/>
  <c r="FO34" i="45"/>
  <c r="FP34" i="45"/>
  <c r="FQ34" i="45"/>
  <c r="FR34" i="45"/>
  <c r="FS34" i="45"/>
  <c r="FT34" i="45"/>
  <c r="FU34" i="45"/>
  <c r="FV34" i="45"/>
  <c r="FW34" i="45"/>
  <c r="FX34" i="45"/>
  <c r="FY34" i="45"/>
  <c r="FZ34" i="45"/>
  <c r="FB35" i="45"/>
  <c r="FC35" i="45"/>
  <c r="FD35" i="45"/>
  <c r="FE35" i="45"/>
  <c r="FF35" i="45"/>
  <c r="FG35" i="45"/>
  <c r="FH35" i="45"/>
  <c r="FI35" i="45"/>
  <c r="FJ35" i="45"/>
  <c r="FK35" i="45"/>
  <c r="FL35" i="45"/>
  <c r="FM35" i="45"/>
  <c r="FN35" i="45"/>
  <c r="FO35" i="45"/>
  <c r="FP35" i="45"/>
  <c r="FQ35" i="45"/>
  <c r="FR35" i="45"/>
  <c r="FS35" i="45"/>
  <c r="FT35" i="45"/>
  <c r="FU35" i="45"/>
  <c r="FV35" i="45"/>
  <c r="FW35" i="45"/>
  <c r="FX35" i="45"/>
  <c r="FY35" i="45"/>
  <c r="FZ35" i="45"/>
  <c r="FB36" i="45"/>
  <c r="FC36" i="45"/>
  <c r="FD36" i="45"/>
  <c r="FE36" i="45"/>
  <c r="FF36" i="45"/>
  <c r="FG36" i="45"/>
  <c r="FH36" i="45"/>
  <c r="FI36" i="45"/>
  <c r="FJ36" i="45"/>
  <c r="FK36" i="45"/>
  <c r="FL36" i="45"/>
  <c r="FM36" i="45"/>
  <c r="FN36" i="45"/>
  <c r="FO36" i="45"/>
  <c r="FP36" i="45"/>
  <c r="FQ36" i="45"/>
  <c r="FR36" i="45"/>
  <c r="FS36" i="45"/>
  <c r="FT36" i="45"/>
  <c r="FU36" i="45"/>
  <c r="FV36" i="45"/>
  <c r="FW36" i="45"/>
  <c r="FX36" i="45"/>
  <c r="FY36" i="45"/>
  <c r="FZ36" i="45"/>
  <c r="FB37" i="45"/>
  <c r="FC37" i="45"/>
  <c r="FD37" i="45"/>
  <c r="FE37" i="45"/>
  <c r="FF37" i="45"/>
  <c r="FG37" i="45"/>
  <c r="FH37" i="45"/>
  <c r="FI37" i="45"/>
  <c r="FJ37" i="45"/>
  <c r="FK37" i="45"/>
  <c r="FL37" i="45"/>
  <c r="FM37" i="45"/>
  <c r="FN37" i="45"/>
  <c r="FO37" i="45"/>
  <c r="FP37" i="45"/>
  <c r="FQ37" i="45"/>
  <c r="FR37" i="45"/>
  <c r="FS37" i="45"/>
  <c r="FT37" i="45"/>
  <c r="FU37" i="45"/>
  <c r="FV37" i="45"/>
  <c r="FW37" i="45"/>
  <c r="FX37" i="45"/>
  <c r="FY37" i="45"/>
  <c r="FZ37" i="45"/>
  <c r="FB38" i="45"/>
  <c r="FC38" i="45"/>
  <c r="FD38" i="45"/>
  <c r="FE38" i="45"/>
  <c r="FF38" i="45"/>
  <c r="FG38" i="45"/>
  <c r="FH38" i="45"/>
  <c r="FI38" i="45"/>
  <c r="FJ38" i="45"/>
  <c r="FK38" i="45"/>
  <c r="FL38" i="45"/>
  <c r="FM38" i="45"/>
  <c r="FN38" i="45"/>
  <c r="FO38" i="45"/>
  <c r="FP38" i="45"/>
  <c r="FQ38" i="45"/>
  <c r="FR38" i="45"/>
  <c r="FS38" i="45"/>
  <c r="FT38" i="45"/>
  <c r="FU38" i="45"/>
  <c r="FV38" i="45"/>
  <c r="FW38" i="45"/>
  <c r="FX38" i="45"/>
  <c r="FY38" i="45"/>
  <c r="FZ38" i="45"/>
  <c r="FB39" i="45"/>
  <c r="FC39" i="45"/>
  <c r="FD39" i="45"/>
  <c r="FE39" i="45"/>
  <c r="FF39" i="45"/>
  <c r="FG39" i="45"/>
  <c r="FH39" i="45"/>
  <c r="FI39" i="45"/>
  <c r="FJ39" i="45"/>
  <c r="FK39" i="45"/>
  <c r="FL39" i="45"/>
  <c r="FM39" i="45"/>
  <c r="FN39" i="45"/>
  <c r="FO39" i="45"/>
  <c r="FP39" i="45"/>
  <c r="FQ39" i="45"/>
  <c r="FR39" i="45"/>
  <c r="FS39" i="45"/>
  <c r="FT39" i="45"/>
  <c r="FU39" i="45"/>
  <c r="FV39" i="45"/>
  <c r="FW39" i="45"/>
  <c r="FX39" i="45"/>
  <c r="FY39" i="45"/>
  <c r="FZ39" i="45"/>
  <c r="FB40" i="45"/>
  <c r="FC40" i="45"/>
  <c r="FD40" i="45"/>
  <c r="FE40" i="45"/>
  <c r="FF40" i="45"/>
  <c r="FG40" i="45"/>
  <c r="FH40" i="45"/>
  <c r="FI40" i="45"/>
  <c r="FJ40" i="45"/>
  <c r="FK40" i="45"/>
  <c r="FL40" i="45"/>
  <c r="FM40" i="45"/>
  <c r="FN40" i="45"/>
  <c r="FO40" i="45"/>
  <c r="FP40" i="45"/>
  <c r="FQ40" i="45"/>
  <c r="FR40" i="45"/>
  <c r="FS40" i="45"/>
  <c r="FT40" i="45"/>
  <c r="FU40" i="45"/>
  <c r="FV40" i="45"/>
  <c r="FW40" i="45"/>
  <c r="FX40" i="45"/>
  <c r="FY40" i="45"/>
  <c r="FZ40" i="45"/>
  <c r="FB41" i="45"/>
  <c r="FC41" i="45"/>
  <c r="FD41" i="45"/>
  <c r="FE41" i="45"/>
  <c r="FF41" i="45"/>
  <c r="FG41" i="45"/>
  <c r="FH41" i="45"/>
  <c r="FI41" i="45"/>
  <c r="FJ41" i="45"/>
  <c r="FK41" i="45"/>
  <c r="FL41" i="45"/>
  <c r="FM41" i="45"/>
  <c r="FN41" i="45"/>
  <c r="FO41" i="45"/>
  <c r="FP41" i="45"/>
  <c r="FQ41" i="45"/>
  <c r="FR41" i="45"/>
  <c r="FS41" i="45"/>
  <c r="FT41" i="45"/>
  <c r="FU41" i="45"/>
  <c r="FV41" i="45"/>
  <c r="FW41" i="45"/>
  <c r="FX41" i="45"/>
  <c r="FY41" i="45"/>
  <c r="FZ41" i="45"/>
  <c r="FB42" i="45"/>
  <c r="FC42" i="45"/>
  <c r="FD42" i="45"/>
  <c r="FE42" i="45"/>
  <c r="FF42" i="45"/>
  <c r="FG42" i="45"/>
  <c r="FH42" i="45"/>
  <c r="FI42" i="45"/>
  <c r="FJ42" i="45"/>
  <c r="FK42" i="45"/>
  <c r="FL42" i="45"/>
  <c r="FM42" i="45"/>
  <c r="FN42" i="45"/>
  <c r="FO42" i="45"/>
  <c r="FP42" i="45"/>
  <c r="FQ42" i="45"/>
  <c r="FR42" i="45"/>
  <c r="FS42" i="45"/>
  <c r="FT42" i="45"/>
  <c r="FU42" i="45"/>
  <c r="FV42" i="45"/>
  <c r="FW42" i="45"/>
  <c r="FX42" i="45"/>
  <c r="FY42" i="45"/>
  <c r="FZ42" i="45"/>
  <c r="FB43" i="45"/>
  <c r="FC43" i="45"/>
  <c r="FD43" i="45"/>
  <c r="FE43" i="45"/>
  <c r="FF43" i="45"/>
  <c r="FG43" i="45"/>
  <c r="FH43" i="45"/>
  <c r="FI43" i="45"/>
  <c r="FJ43" i="45"/>
  <c r="FK43" i="45"/>
  <c r="FL43" i="45"/>
  <c r="FM43" i="45"/>
  <c r="FN43" i="45"/>
  <c r="FO43" i="45"/>
  <c r="FP43" i="45"/>
  <c r="FQ43" i="45"/>
  <c r="FR43" i="45"/>
  <c r="FS43" i="45"/>
  <c r="FT43" i="45"/>
  <c r="FU43" i="45"/>
  <c r="FV43" i="45"/>
  <c r="FW43" i="45"/>
  <c r="FX43" i="45"/>
  <c r="FY43" i="45"/>
  <c r="FZ43" i="45"/>
  <c r="FB44" i="45"/>
  <c r="FC44" i="45"/>
  <c r="FD44" i="45"/>
  <c r="FE44" i="45"/>
  <c r="FF44" i="45"/>
  <c r="FG44" i="45"/>
  <c r="FH44" i="45"/>
  <c r="FI44" i="45"/>
  <c r="FJ44" i="45"/>
  <c r="FK44" i="45"/>
  <c r="FL44" i="45"/>
  <c r="FM44" i="45"/>
  <c r="FN44" i="45"/>
  <c r="FO44" i="45"/>
  <c r="FP44" i="45"/>
  <c r="FQ44" i="45"/>
  <c r="FR44" i="45"/>
  <c r="FS44" i="45"/>
  <c r="FT44" i="45"/>
  <c r="FU44" i="45"/>
  <c r="FV44" i="45"/>
  <c r="FW44" i="45"/>
  <c r="FX44" i="45"/>
  <c r="FY44" i="45"/>
  <c r="FZ44" i="45"/>
  <c r="FB45" i="45"/>
  <c r="FC45" i="45"/>
  <c r="FD45" i="45"/>
  <c r="FE45" i="45"/>
  <c r="FF45" i="45"/>
  <c r="FG45" i="45"/>
  <c r="FH45" i="45"/>
  <c r="FI45" i="45"/>
  <c r="FJ45" i="45"/>
  <c r="FK45" i="45"/>
  <c r="FL45" i="45"/>
  <c r="FM45" i="45"/>
  <c r="FN45" i="45"/>
  <c r="FO45" i="45"/>
  <c r="FP45" i="45"/>
  <c r="FQ45" i="45"/>
  <c r="FR45" i="45"/>
  <c r="FS45" i="45"/>
  <c r="FT45" i="45"/>
  <c r="FU45" i="45"/>
  <c r="FV45" i="45"/>
  <c r="FW45" i="45"/>
  <c r="FX45" i="45"/>
  <c r="FY45" i="45"/>
  <c r="FZ45" i="45"/>
  <c r="FB46" i="45"/>
  <c r="FC46" i="45"/>
  <c r="FD46" i="45"/>
  <c r="FE46" i="45"/>
  <c r="FF46" i="45"/>
  <c r="FG46" i="45"/>
  <c r="FH46" i="45"/>
  <c r="FI46" i="45"/>
  <c r="FJ46" i="45"/>
  <c r="FK46" i="45"/>
  <c r="FL46" i="45"/>
  <c r="FM46" i="45"/>
  <c r="FN46" i="45"/>
  <c r="FO46" i="45"/>
  <c r="FP46" i="45"/>
  <c r="FQ46" i="45"/>
  <c r="FR46" i="45"/>
  <c r="FS46" i="45"/>
  <c r="FT46" i="45"/>
  <c r="FU46" i="45"/>
  <c r="FV46" i="45"/>
  <c r="FW46" i="45"/>
  <c r="FX46" i="45"/>
  <c r="FY46" i="45"/>
  <c r="FZ46" i="45"/>
  <c r="FB47" i="45"/>
  <c r="FC47" i="45"/>
  <c r="FD47" i="45"/>
  <c r="FE47" i="45"/>
  <c r="FF47" i="45"/>
  <c r="FG47" i="45"/>
  <c r="FH47" i="45"/>
  <c r="FI47" i="45"/>
  <c r="FJ47" i="45"/>
  <c r="FK47" i="45"/>
  <c r="FL47" i="45"/>
  <c r="FM47" i="45"/>
  <c r="FN47" i="45"/>
  <c r="FO47" i="45"/>
  <c r="FP47" i="45"/>
  <c r="FQ47" i="45"/>
  <c r="FR47" i="45"/>
  <c r="FS47" i="45"/>
  <c r="FT47" i="45"/>
  <c r="FU47" i="45"/>
  <c r="FV47" i="45"/>
  <c r="FW47" i="45"/>
  <c r="FX47" i="45"/>
  <c r="FY47" i="45"/>
  <c r="FZ47" i="45"/>
  <c r="FB48" i="45"/>
  <c r="FC48" i="45"/>
  <c r="FD48" i="45"/>
  <c r="FE48" i="45"/>
  <c r="FF48" i="45"/>
  <c r="FG48" i="45"/>
  <c r="FH48" i="45"/>
  <c r="FI48" i="45"/>
  <c r="FJ48" i="45"/>
  <c r="FK48" i="45"/>
  <c r="FL48" i="45"/>
  <c r="FM48" i="45"/>
  <c r="FN48" i="45"/>
  <c r="FO48" i="45"/>
  <c r="FP48" i="45"/>
  <c r="FQ48" i="45"/>
  <c r="FR48" i="45"/>
  <c r="FS48" i="45"/>
  <c r="FT48" i="45"/>
  <c r="FU48" i="45"/>
  <c r="FV48" i="45"/>
  <c r="FW48" i="45"/>
  <c r="FX48" i="45"/>
  <c r="FY48" i="45"/>
  <c r="FZ48" i="45"/>
  <c r="FB49" i="45"/>
  <c r="FC49" i="45"/>
  <c r="FD49" i="45"/>
  <c r="FE49" i="45"/>
  <c r="FF49" i="45"/>
  <c r="FG49" i="45"/>
  <c r="FH49" i="45"/>
  <c r="FI49" i="45"/>
  <c r="FJ49" i="45"/>
  <c r="FK49" i="45"/>
  <c r="FL49" i="45"/>
  <c r="FM49" i="45"/>
  <c r="FN49" i="45"/>
  <c r="FO49" i="45"/>
  <c r="FP49" i="45"/>
  <c r="FQ49" i="45"/>
  <c r="FR49" i="45"/>
  <c r="FS49" i="45"/>
  <c r="FT49" i="45"/>
  <c r="FU49" i="45"/>
  <c r="FV49" i="45"/>
  <c r="FW49" i="45"/>
  <c r="FX49" i="45"/>
  <c r="FY49" i="45"/>
  <c r="FZ49" i="45"/>
  <c r="FB50" i="45"/>
  <c r="FC50" i="45"/>
  <c r="FD50" i="45"/>
  <c r="FE50" i="45"/>
  <c r="FF50" i="45"/>
  <c r="FG50" i="45"/>
  <c r="FH50" i="45"/>
  <c r="FI50" i="45"/>
  <c r="FJ50" i="45"/>
  <c r="FK50" i="45"/>
  <c r="FL50" i="45"/>
  <c r="FM50" i="45"/>
  <c r="FN50" i="45"/>
  <c r="FO50" i="45"/>
  <c r="FP50" i="45"/>
  <c r="FQ50" i="45"/>
  <c r="FR50" i="45"/>
  <c r="FS50" i="45"/>
  <c r="FT50" i="45"/>
  <c r="FU50" i="45"/>
  <c r="FV50" i="45"/>
  <c r="FW50" i="45"/>
  <c r="FX50" i="45"/>
  <c r="FY50" i="45"/>
  <c r="FZ50" i="45"/>
  <c r="FB51" i="45"/>
  <c r="FC51" i="45"/>
  <c r="FD51" i="45"/>
  <c r="FE51" i="45"/>
  <c r="FF51" i="45"/>
  <c r="FG51" i="45"/>
  <c r="FH51" i="45"/>
  <c r="FI51" i="45"/>
  <c r="FJ51" i="45"/>
  <c r="FK51" i="45"/>
  <c r="FL51" i="45"/>
  <c r="FM51" i="45"/>
  <c r="FN51" i="45"/>
  <c r="FO51" i="45"/>
  <c r="FP51" i="45"/>
  <c r="FQ51" i="45"/>
  <c r="FR51" i="45"/>
  <c r="FS51" i="45"/>
  <c r="FT51" i="45"/>
  <c r="FU51" i="45"/>
  <c r="FV51" i="45"/>
  <c r="FW51" i="45"/>
  <c r="FX51" i="45"/>
  <c r="FY51" i="45"/>
  <c r="FZ51" i="45"/>
  <c r="FB52" i="45"/>
  <c r="FC52" i="45"/>
  <c r="FD52" i="45"/>
  <c r="FE52" i="45"/>
  <c r="FF52" i="45"/>
  <c r="FG52" i="45"/>
  <c r="FH52" i="45"/>
  <c r="FI52" i="45"/>
  <c r="FJ52" i="45"/>
  <c r="FK52" i="45"/>
  <c r="FL52" i="45"/>
  <c r="FM52" i="45"/>
  <c r="FN52" i="45"/>
  <c r="FO52" i="45"/>
  <c r="FP52" i="45"/>
  <c r="FQ52" i="45"/>
  <c r="FR52" i="45"/>
  <c r="FS52" i="45"/>
  <c r="FT52" i="45"/>
  <c r="FU52" i="45"/>
  <c r="FV52" i="45"/>
  <c r="FW52" i="45"/>
  <c r="FX52" i="45"/>
  <c r="FY52" i="45"/>
  <c r="FZ52" i="45"/>
  <c r="FB53" i="45"/>
  <c r="FC53" i="45"/>
  <c r="FD53" i="45"/>
  <c r="FE53" i="45"/>
  <c r="FF53" i="45"/>
  <c r="FG53" i="45"/>
  <c r="FH53" i="45"/>
  <c r="FI53" i="45"/>
  <c r="FJ53" i="45"/>
  <c r="FK53" i="45"/>
  <c r="FL53" i="45"/>
  <c r="FM53" i="45"/>
  <c r="FN53" i="45"/>
  <c r="FO53" i="45"/>
  <c r="FP53" i="45"/>
  <c r="FQ53" i="45"/>
  <c r="FR53" i="45"/>
  <c r="FS53" i="45"/>
  <c r="FT53" i="45"/>
  <c r="FU53" i="45"/>
  <c r="FV53" i="45"/>
  <c r="FW53" i="45"/>
  <c r="FX53" i="45"/>
  <c r="FY53" i="45"/>
  <c r="FZ53" i="45"/>
  <c r="FB54" i="45"/>
  <c r="FC54" i="45"/>
  <c r="FD54" i="45"/>
  <c r="FE54" i="45"/>
  <c r="FF54" i="45"/>
  <c r="FG54" i="45"/>
  <c r="FH54" i="45"/>
  <c r="FI54" i="45"/>
  <c r="FJ54" i="45"/>
  <c r="FK54" i="45"/>
  <c r="FL54" i="45"/>
  <c r="FM54" i="45"/>
  <c r="FN54" i="45"/>
  <c r="FO54" i="45"/>
  <c r="FP54" i="45"/>
  <c r="FQ54" i="45"/>
  <c r="FR54" i="45"/>
  <c r="FS54" i="45"/>
  <c r="FT54" i="45"/>
  <c r="FU54" i="45"/>
  <c r="FV54" i="45"/>
  <c r="FW54" i="45"/>
  <c r="FX54" i="45"/>
  <c r="FY54" i="45"/>
  <c r="FZ54" i="45"/>
  <c r="FB55" i="45"/>
  <c r="FC55" i="45"/>
  <c r="FD55" i="45"/>
  <c r="FE55" i="45"/>
  <c r="FF55" i="45"/>
  <c r="FG55" i="45"/>
  <c r="FH55" i="45"/>
  <c r="FI55" i="45"/>
  <c r="FJ55" i="45"/>
  <c r="FK55" i="45"/>
  <c r="FL55" i="45"/>
  <c r="FM55" i="45"/>
  <c r="FN55" i="45"/>
  <c r="FO55" i="45"/>
  <c r="FP55" i="45"/>
  <c r="FQ55" i="45"/>
  <c r="FR55" i="45"/>
  <c r="FS55" i="45"/>
  <c r="FT55" i="45"/>
  <c r="FU55" i="45"/>
  <c r="FV55" i="45"/>
  <c r="FW55" i="45"/>
  <c r="FX55" i="45"/>
  <c r="FY55" i="45"/>
  <c r="FZ55" i="45"/>
  <c r="FB56" i="45"/>
  <c r="FC56" i="45"/>
  <c r="FD56" i="45"/>
  <c r="FE56" i="45"/>
  <c r="FF56" i="45"/>
  <c r="FG56" i="45"/>
  <c r="FH56" i="45"/>
  <c r="FI56" i="45"/>
  <c r="FJ56" i="45"/>
  <c r="FK56" i="45"/>
  <c r="FL56" i="45"/>
  <c r="FM56" i="45"/>
  <c r="FN56" i="45"/>
  <c r="FO56" i="45"/>
  <c r="FP56" i="45"/>
  <c r="FQ56" i="45"/>
  <c r="FR56" i="45"/>
  <c r="FS56" i="45"/>
  <c r="FT56" i="45"/>
  <c r="FU56" i="45"/>
  <c r="FV56" i="45"/>
  <c r="FW56" i="45"/>
  <c r="FX56" i="45"/>
  <c r="FY56" i="45"/>
  <c r="FZ56" i="45"/>
  <c r="FB57" i="45"/>
  <c r="FC57" i="45"/>
  <c r="FD57" i="45"/>
  <c r="FE57" i="45"/>
  <c r="FF57" i="45"/>
  <c r="FG57" i="45"/>
  <c r="FH57" i="45"/>
  <c r="FI57" i="45"/>
  <c r="FJ57" i="45"/>
  <c r="FK57" i="45"/>
  <c r="FL57" i="45"/>
  <c r="FM57" i="45"/>
  <c r="FN57" i="45"/>
  <c r="FO57" i="45"/>
  <c r="FP57" i="45"/>
  <c r="FQ57" i="45"/>
  <c r="FR57" i="45"/>
  <c r="FS57" i="45"/>
  <c r="FT57" i="45"/>
  <c r="FU57" i="45"/>
  <c r="FV57" i="45"/>
  <c r="FW57" i="45"/>
  <c r="FX57" i="45"/>
  <c r="FY57" i="45"/>
  <c r="FZ57" i="45"/>
  <c r="FB58" i="45"/>
  <c r="FC58" i="45"/>
  <c r="FD58" i="45"/>
  <c r="FE58" i="45"/>
  <c r="FF58" i="45"/>
  <c r="FG58" i="45"/>
  <c r="FH58" i="45"/>
  <c r="FI58" i="45"/>
  <c r="FJ58" i="45"/>
  <c r="FK58" i="45"/>
  <c r="FL58" i="45"/>
  <c r="FM58" i="45"/>
  <c r="FN58" i="45"/>
  <c r="FO58" i="45"/>
  <c r="FP58" i="45"/>
  <c r="FQ58" i="45"/>
  <c r="FR58" i="45"/>
  <c r="FS58" i="45"/>
  <c r="FT58" i="45"/>
  <c r="FU58" i="45"/>
  <c r="FV58" i="45"/>
  <c r="FW58" i="45"/>
  <c r="FX58" i="45"/>
  <c r="FY58" i="45"/>
  <c r="FZ58" i="45"/>
  <c r="FB59" i="45"/>
  <c r="FC59" i="45"/>
  <c r="FD59" i="45"/>
  <c r="FE59" i="45"/>
  <c r="FF59" i="45"/>
  <c r="FG59" i="45"/>
  <c r="FH59" i="45"/>
  <c r="FI59" i="45"/>
  <c r="FJ59" i="45"/>
  <c r="FK59" i="45"/>
  <c r="FL59" i="45"/>
  <c r="FM59" i="45"/>
  <c r="FN59" i="45"/>
  <c r="FO59" i="45"/>
  <c r="FP59" i="45"/>
  <c r="FQ59" i="45"/>
  <c r="FR59" i="45"/>
  <c r="FS59" i="45"/>
  <c r="FT59" i="45"/>
  <c r="FU59" i="45"/>
  <c r="FV59" i="45"/>
  <c r="FW59" i="45"/>
  <c r="FX59" i="45"/>
  <c r="FY59" i="45"/>
  <c r="FZ59" i="45"/>
  <c r="FB60" i="45"/>
  <c r="FC60" i="45"/>
  <c r="FD60" i="45"/>
  <c r="FE60" i="45"/>
  <c r="FF60" i="45"/>
  <c r="FG60" i="45"/>
  <c r="FH60" i="45"/>
  <c r="FI60" i="45"/>
  <c r="FJ60" i="45"/>
  <c r="FK60" i="45"/>
  <c r="FL60" i="45"/>
  <c r="FM60" i="45"/>
  <c r="FN60" i="45"/>
  <c r="FO60" i="45"/>
  <c r="FP60" i="45"/>
  <c r="FQ60" i="45"/>
  <c r="FR60" i="45"/>
  <c r="FS60" i="45"/>
  <c r="FT60" i="45"/>
  <c r="FU60" i="45"/>
  <c r="FV60" i="45"/>
  <c r="FW60" i="45"/>
  <c r="FX60" i="45"/>
  <c r="FY60" i="45"/>
  <c r="FZ60" i="45"/>
  <c r="FB61" i="45"/>
  <c r="FC61" i="45"/>
  <c r="FD61" i="45"/>
  <c r="FE61" i="45"/>
  <c r="FF61" i="45"/>
  <c r="FG61" i="45"/>
  <c r="FH61" i="45"/>
  <c r="FI61" i="45"/>
  <c r="FJ61" i="45"/>
  <c r="FK61" i="45"/>
  <c r="FL61" i="45"/>
  <c r="FM61" i="45"/>
  <c r="FN61" i="45"/>
  <c r="FO61" i="45"/>
  <c r="FP61" i="45"/>
  <c r="FQ61" i="45"/>
  <c r="FR61" i="45"/>
  <c r="FS61" i="45"/>
  <c r="FT61" i="45"/>
  <c r="FU61" i="45"/>
  <c r="FV61" i="45"/>
  <c r="FW61" i="45"/>
  <c r="FX61" i="45"/>
  <c r="FY61" i="45"/>
  <c r="FZ61" i="45"/>
  <c r="FB62" i="45"/>
  <c r="FC62" i="45"/>
  <c r="FD62" i="45"/>
  <c r="FE62" i="45"/>
  <c r="FF62" i="45"/>
  <c r="FG62" i="45"/>
  <c r="FH62" i="45"/>
  <c r="FI62" i="45"/>
  <c r="FJ62" i="45"/>
  <c r="FK62" i="45"/>
  <c r="FL62" i="45"/>
  <c r="FM62" i="45"/>
  <c r="FN62" i="45"/>
  <c r="FO62" i="45"/>
  <c r="FP62" i="45"/>
  <c r="FQ62" i="45"/>
  <c r="FR62" i="45"/>
  <c r="FS62" i="45"/>
  <c r="FT62" i="45"/>
  <c r="FU62" i="45"/>
  <c r="FV62" i="45"/>
  <c r="FW62" i="45"/>
  <c r="FX62" i="45"/>
  <c r="FY62" i="45"/>
  <c r="FZ62" i="45"/>
  <c r="FB63" i="45"/>
  <c r="FC63" i="45"/>
  <c r="FD63" i="45"/>
  <c r="FE63" i="45"/>
  <c r="FF63" i="45"/>
  <c r="FG63" i="45"/>
  <c r="FH63" i="45"/>
  <c r="FI63" i="45"/>
  <c r="FJ63" i="45"/>
  <c r="FK63" i="45"/>
  <c r="FL63" i="45"/>
  <c r="FM63" i="45"/>
  <c r="FN63" i="45"/>
  <c r="FO63" i="45"/>
  <c r="FP63" i="45"/>
  <c r="FQ63" i="45"/>
  <c r="FR63" i="45"/>
  <c r="FS63" i="45"/>
  <c r="FT63" i="45"/>
  <c r="FU63" i="45"/>
  <c r="FV63" i="45"/>
  <c r="FW63" i="45"/>
  <c r="FX63" i="45"/>
  <c r="FY63" i="45"/>
  <c r="FZ63" i="45"/>
  <c r="FB64" i="45"/>
  <c r="FC64" i="45"/>
  <c r="FD64" i="45"/>
  <c r="FE64" i="45"/>
  <c r="FF64" i="45"/>
  <c r="FG64" i="45"/>
  <c r="FH64" i="45"/>
  <c r="FI64" i="45"/>
  <c r="FJ64" i="45"/>
  <c r="FK64" i="45"/>
  <c r="FL64" i="45"/>
  <c r="FM64" i="45"/>
  <c r="FN64" i="45"/>
  <c r="FO64" i="45"/>
  <c r="FP64" i="45"/>
  <c r="FQ64" i="45"/>
  <c r="FR64" i="45"/>
  <c r="FS64" i="45"/>
  <c r="FT64" i="45"/>
  <c r="FU64" i="45"/>
  <c r="FV64" i="45"/>
  <c r="FW64" i="45"/>
  <c r="FX64" i="45"/>
  <c r="FY64" i="45"/>
  <c r="FZ64" i="45"/>
  <c r="FB65" i="45"/>
  <c r="FC65" i="45"/>
  <c r="FD65" i="45"/>
  <c r="FE65" i="45"/>
  <c r="FF65" i="45"/>
  <c r="FG65" i="45"/>
  <c r="FH65" i="45"/>
  <c r="FI65" i="45"/>
  <c r="FJ65" i="45"/>
  <c r="FK65" i="45"/>
  <c r="FL65" i="45"/>
  <c r="FM65" i="45"/>
  <c r="FN65" i="45"/>
  <c r="FO65" i="45"/>
  <c r="FP65" i="45"/>
  <c r="FQ65" i="45"/>
  <c r="FR65" i="45"/>
  <c r="FS65" i="45"/>
  <c r="FT65" i="45"/>
  <c r="FU65" i="45"/>
  <c r="FV65" i="45"/>
  <c r="FW65" i="45"/>
  <c r="FX65" i="45"/>
  <c r="FY65" i="45"/>
  <c r="FZ65" i="45"/>
  <c r="FB66" i="45"/>
  <c r="FC66" i="45"/>
  <c r="FD66" i="45"/>
  <c r="FE66" i="45"/>
  <c r="FF66" i="45"/>
  <c r="FG66" i="45"/>
  <c r="FH66" i="45"/>
  <c r="FI66" i="45"/>
  <c r="FJ66" i="45"/>
  <c r="FK66" i="45"/>
  <c r="FL66" i="45"/>
  <c r="FM66" i="45"/>
  <c r="FN66" i="45"/>
  <c r="FO66" i="45"/>
  <c r="FP66" i="45"/>
  <c r="FQ66" i="45"/>
  <c r="FR66" i="45"/>
  <c r="FS66" i="45"/>
  <c r="FT66" i="45"/>
  <c r="FU66" i="45"/>
  <c r="FV66" i="45"/>
  <c r="FW66" i="45"/>
  <c r="FX66" i="45"/>
  <c r="FY66" i="45"/>
  <c r="FZ66" i="45"/>
  <c r="FB67" i="45"/>
  <c r="FC67" i="45"/>
  <c r="FD67" i="45"/>
  <c r="FE67" i="45"/>
  <c r="FF67" i="45"/>
  <c r="FG67" i="45"/>
  <c r="FH67" i="45"/>
  <c r="FI67" i="45"/>
  <c r="FJ67" i="45"/>
  <c r="FK67" i="45"/>
  <c r="FL67" i="45"/>
  <c r="FM67" i="45"/>
  <c r="FN67" i="45"/>
  <c r="FO67" i="45"/>
  <c r="FP67" i="45"/>
  <c r="FQ67" i="45"/>
  <c r="FR67" i="45"/>
  <c r="FS67" i="45"/>
  <c r="FT67" i="45"/>
  <c r="FU67" i="45"/>
  <c r="FV67" i="45"/>
  <c r="FW67" i="45"/>
  <c r="FX67" i="45"/>
  <c r="FY67" i="45"/>
  <c r="FZ67" i="45"/>
  <c r="FB68" i="45"/>
  <c r="FC68" i="45"/>
  <c r="FD68" i="45"/>
  <c r="FE68" i="45"/>
  <c r="FF68" i="45"/>
  <c r="FG68" i="45"/>
  <c r="FH68" i="45"/>
  <c r="FI68" i="45"/>
  <c r="FJ68" i="45"/>
  <c r="FK68" i="45"/>
  <c r="FL68" i="45"/>
  <c r="FM68" i="45"/>
  <c r="FN68" i="45"/>
  <c r="FO68" i="45"/>
  <c r="FP68" i="45"/>
  <c r="FQ68" i="45"/>
  <c r="FR68" i="45"/>
  <c r="FS68" i="45"/>
  <c r="FT68" i="45"/>
  <c r="FU68" i="45"/>
  <c r="FV68" i="45"/>
  <c r="FW68" i="45"/>
  <c r="FX68" i="45"/>
  <c r="FY68" i="45"/>
  <c r="FZ68" i="45"/>
  <c r="FB69" i="45"/>
  <c r="FC69" i="45"/>
  <c r="FD69" i="45"/>
  <c r="FE69" i="45"/>
  <c r="FF69" i="45"/>
  <c r="FG69" i="45"/>
  <c r="FH69" i="45"/>
  <c r="FI69" i="45"/>
  <c r="FJ69" i="45"/>
  <c r="FK69" i="45"/>
  <c r="FL69" i="45"/>
  <c r="FM69" i="45"/>
  <c r="FN69" i="45"/>
  <c r="FO69" i="45"/>
  <c r="FP69" i="45"/>
  <c r="FQ69" i="45"/>
  <c r="FR69" i="45"/>
  <c r="FS69" i="45"/>
  <c r="FT69" i="45"/>
  <c r="FU69" i="45"/>
  <c r="FV69" i="45"/>
  <c r="FW69" i="45"/>
  <c r="FX69" i="45"/>
  <c r="FY69" i="45"/>
  <c r="FZ69" i="45"/>
  <c r="FB70" i="45"/>
  <c r="FC70" i="45"/>
  <c r="FD70" i="45"/>
  <c r="FE70" i="45"/>
  <c r="FF70" i="45"/>
  <c r="FG70" i="45"/>
  <c r="FH70" i="45"/>
  <c r="FI70" i="45"/>
  <c r="FJ70" i="45"/>
  <c r="FK70" i="45"/>
  <c r="FL70" i="45"/>
  <c r="FM70" i="45"/>
  <c r="FN70" i="45"/>
  <c r="FO70" i="45"/>
  <c r="FP70" i="45"/>
  <c r="FQ70" i="45"/>
  <c r="FR70" i="45"/>
  <c r="FS70" i="45"/>
  <c r="FT70" i="45"/>
  <c r="FU70" i="45"/>
  <c r="FV70" i="45"/>
  <c r="FW70" i="45"/>
  <c r="FX70" i="45"/>
  <c r="FY70" i="45"/>
  <c r="FZ70" i="45"/>
  <c r="FB71" i="45"/>
  <c r="FC71" i="45"/>
  <c r="FD71" i="45"/>
  <c r="FE71" i="45"/>
  <c r="FF71" i="45"/>
  <c r="FG71" i="45"/>
  <c r="FH71" i="45"/>
  <c r="FI71" i="45"/>
  <c r="FJ71" i="45"/>
  <c r="FK71" i="45"/>
  <c r="FL71" i="45"/>
  <c r="FM71" i="45"/>
  <c r="FN71" i="45"/>
  <c r="FO71" i="45"/>
  <c r="FP71" i="45"/>
  <c r="FQ71" i="45"/>
  <c r="FR71" i="45"/>
  <c r="FS71" i="45"/>
  <c r="FT71" i="45"/>
  <c r="FU71" i="45"/>
  <c r="FV71" i="45"/>
  <c r="FW71" i="45"/>
  <c r="FX71" i="45"/>
  <c r="FY71" i="45"/>
  <c r="FZ71" i="45"/>
  <c r="FB72" i="45"/>
  <c r="FC72" i="45"/>
  <c r="FD72" i="45"/>
  <c r="FE72" i="45"/>
  <c r="FF72" i="45"/>
  <c r="FG72" i="45"/>
  <c r="FH72" i="45"/>
  <c r="FI72" i="45"/>
  <c r="FJ72" i="45"/>
  <c r="FK72" i="45"/>
  <c r="FL72" i="45"/>
  <c r="FM72" i="45"/>
  <c r="FN72" i="45"/>
  <c r="FO72" i="45"/>
  <c r="FP72" i="45"/>
  <c r="FQ72" i="45"/>
  <c r="FR72" i="45"/>
  <c r="FS72" i="45"/>
  <c r="FT72" i="45"/>
  <c r="FU72" i="45"/>
  <c r="FV72" i="45"/>
  <c r="FW72" i="45"/>
  <c r="FX72" i="45"/>
  <c r="FY72" i="45"/>
  <c r="FZ72" i="45"/>
  <c r="FB73" i="45"/>
  <c r="FC73" i="45"/>
  <c r="FD73" i="45"/>
  <c r="FE73" i="45"/>
  <c r="FF73" i="45"/>
  <c r="FG73" i="45"/>
  <c r="FH73" i="45"/>
  <c r="FI73" i="45"/>
  <c r="FJ73" i="45"/>
  <c r="FK73" i="45"/>
  <c r="FL73" i="45"/>
  <c r="FM73" i="45"/>
  <c r="FN73" i="45"/>
  <c r="FO73" i="45"/>
  <c r="FP73" i="45"/>
  <c r="FQ73" i="45"/>
  <c r="FR73" i="45"/>
  <c r="FS73" i="45"/>
  <c r="FT73" i="45"/>
  <c r="FU73" i="45"/>
  <c r="FV73" i="45"/>
  <c r="FW73" i="45"/>
  <c r="FX73" i="45"/>
  <c r="FY73" i="45"/>
  <c r="FZ73" i="45"/>
  <c r="FB74" i="45"/>
  <c r="FC74" i="45"/>
  <c r="FD74" i="45"/>
  <c r="FE74" i="45"/>
  <c r="FF74" i="45"/>
  <c r="FG74" i="45"/>
  <c r="FH74" i="45"/>
  <c r="FI74" i="45"/>
  <c r="FJ74" i="45"/>
  <c r="FK74" i="45"/>
  <c r="FL74" i="45"/>
  <c r="FM74" i="45"/>
  <c r="FN74" i="45"/>
  <c r="FO74" i="45"/>
  <c r="FP74" i="45"/>
  <c r="FQ74" i="45"/>
  <c r="FR74" i="45"/>
  <c r="FS74" i="45"/>
  <c r="FT74" i="45"/>
  <c r="FU74" i="45"/>
  <c r="FV74" i="45"/>
  <c r="FW74" i="45"/>
  <c r="FX74" i="45"/>
  <c r="FY74" i="45"/>
  <c r="FZ74" i="45"/>
  <c r="FB75" i="45"/>
  <c r="FC75" i="45"/>
  <c r="FD75" i="45"/>
  <c r="FE75" i="45"/>
  <c r="FF75" i="45"/>
  <c r="FG75" i="45"/>
  <c r="FH75" i="45"/>
  <c r="FI75" i="45"/>
  <c r="FJ75" i="45"/>
  <c r="FK75" i="45"/>
  <c r="FL75" i="45"/>
  <c r="FM75" i="45"/>
  <c r="FN75" i="45"/>
  <c r="FO75" i="45"/>
  <c r="FP75" i="45"/>
  <c r="FQ75" i="45"/>
  <c r="FR75" i="45"/>
  <c r="FS75" i="45"/>
  <c r="FT75" i="45"/>
  <c r="FU75" i="45"/>
  <c r="FV75" i="45"/>
  <c r="FW75" i="45"/>
  <c r="FX75" i="45"/>
  <c r="FY75" i="45"/>
  <c r="FZ75" i="45"/>
  <c r="FB76" i="45"/>
  <c r="FC76" i="45"/>
  <c r="FD76" i="45"/>
  <c r="FE76" i="45"/>
  <c r="FF76" i="45"/>
  <c r="FG76" i="45"/>
  <c r="FH76" i="45"/>
  <c r="FI76" i="45"/>
  <c r="FJ76" i="45"/>
  <c r="FK76" i="45"/>
  <c r="FL76" i="45"/>
  <c r="FM76" i="45"/>
  <c r="FN76" i="45"/>
  <c r="FO76" i="45"/>
  <c r="FP76" i="45"/>
  <c r="FQ76" i="45"/>
  <c r="FR76" i="45"/>
  <c r="FS76" i="45"/>
  <c r="FT76" i="45"/>
  <c r="FU76" i="45"/>
  <c r="FV76" i="45"/>
  <c r="FW76" i="45"/>
  <c r="FX76" i="45"/>
  <c r="FY76" i="45"/>
  <c r="FZ76" i="45"/>
  <c r="FB77" i="45"/>
  <c r="FC77" i="45"/>
  <c r="FD77" i="45"/>
  <c r="FE77" i="45"/>
  <c r="FF77" i="45"/>
  <c r="FG77" i="45"/>
  <c r="FH77" i="45"/>
  <c r="FI77" i="45"/>
  <c r="FJ77" i="45"/>
  <c r="FK77" i="45"/>
  <c r="FL77" i="45"/>
  <c r="FM77" i="45"/>
  <c r="FN77" i="45"/>
  <c r="FO77" i="45"/>
  <c r="FP77" i="45"/>
  <c r="FQ77" i="45"/>
  <c r="FR77" i="45"/>
  <c r="FS77" i="45"/>
  <c r="FT77" i="45"/>
  <c r="FU77" i="45"/>
  <c r="FV77" i="45"/>
  <c r="FW77" i="45"/>
  <c r="FX77" i="45"/>
  <c r="FY77" i="45"/>
  <c r="FZ77" i="45"/>
  <c r="FB78" i="45"/>
  <c r="FC78" i="45"/>
  <c r="FD78" i="45"/>
  <c r="FE78" i="45"/>
  <c r="FF78" i="45"/>
  <c r="FG78" i="45"/>
  <c r="FH78" i="45"/>
  <c r="FI78" i="45"/>
  <c r="FJ78" i="45"/>
  <c r="FK78" i="45"/>
  <c r="FL78" i="45"/>
  <c r="FM78" i="45"/>
  <c r="FN78" i="45"/>
  <c r="FO78" i="45"/>
  <c r="FP78" i="45"/>
  <c r="FQ78" i="45"/>
  <c r="FR78" i="45"/>
  <c r="FS78" i="45"/>
  <c r="FT78" i="45"/>
  <c r="FU78" i="45"/>
  <c r="FV78" i="45"/>
  <c r="FW78" i="45"/>
  <c r="FX78" i="45"/>
  <c r="FY78" i="45"/>
  <c r="FZ78" i="45"/>
  <c r="FB79" i="45"/>
  <c r="FC79" i="45"/>
  <c r="FD79" i="45"/>
  <c r="FE79" i="45"/>
  <c r="FF79" i="45"/>
  <c r="FG79" i="45"/>
  <c r="FH79" i="45"/>
  <c r="FI79" i="45"/>
  <c r="FJ79" i="45"/>
  <c r="FK79" i="45"/>
  <c r="FL79" i="45"/>
  <c r="FM79" i="45"/>
  <c r="FN79" i="45"/>
  <c r="FO79" i="45"/>
  <c r="FP79" i="45"/>
  <c r="FQ79" i="45"/>
  <c r="FR79" i="45"/>
  <c r="FS79" i="45"/>
  <c r="FT79" i="45"/>
  <c r="FU79" i="45"/>
  <c r="FV79" i="45"/>
  <c r="FW79" i="45"/>
  <c r="FX79" i="45"/>
  <c r="FY79" i="45"/>
  <c r="FZ79" i="45"/>
  <c r="FB80" i="45"/>
  <c r="FC80" i="45"/>
  <c r="FD80" i="45"/>
  <c r="FE80" i="45"/>
  <c r="FF80" i="45"/>
  <c r="FG80" i="45"/>
  <c r="FH80" i="45"/>
  <c r="FI80" i="45"/>
  <c r="FJ80" i="45"/>
  <c r="FK80" i="45"/>
  <c r="FL80" i="45"/>
  <c r="FM80" i="45"/>
  <c r="FN80" i="45"/>
  <c r="FO80" i="45"/>
  <c r="FP80" i="45"/>
  <c r="FQ80" i="45"/>
  <c r="FR80" i="45"/>
  <c r="FS80" i="45"/>
  <c r="FT80" i="45"/>
  <c r="FU80" i="45"/>
  <c r="FV80" i="45"/>
  <c r="FW80" i="45"/>
  <c r="FX80" i="45"/>
  <c r="FY80" i="45"/>
  <c r="FZ80" i="45"/>
  <c r="FB81" i="45"/>
  <c r="FC81" i="45"/>
  <c r="FD81" i="45"/>
  <c r="FE81" i="45"/>
  <c r="FF81" i="45"/>
  <c r="FG81" i="45"/>
  <c r="FH81" i="45"/>
  <c r="FI81" i="45"/>
  <c r="FJ81" i="45"/>
  <c r="FK81" i="45"/>
  <c r="FL81" i="45"/>
  <c r="FM81" i="45"/>
  <c r="FN81" i="45"/>
  <c r="FO81" i="45"/>
  <c r="FP81" i="45"/>
  <c r="FQ81" i="45"/>
  <c r="FR81" i="45"/>
  <c r="FS81" i="45"/>
  <c r="FT81" i="45"/>
  <c r="FU81" i="45"/>
  <c r="FV81" i="45"/>
  <c r="FW81" i="45"/>
  <c r="FX81" i="45"/>
  <c r="FY81" i="45"/>
  <c r="FZ81" i="45"/>
  <c r="FB82" i="45"/>
  <c r="FC82" i="45"/>
  <c r="FD82" i="45"/>
  <c r="FE82" i="45"/>
  <c r="FF82" i="45"/>
  <c r="FG82" i="45"/>
  <c r="FH82" i="45"/>
  <c r="FI82" i="45"/>
  <c r="FJ82" i="45"/>
  <c r="FK82" i="45"/>
  <c r="FL82" i="45"/>
  <c r="FM82" i="45"/>
  <c r="FN82" i="45"/>
  <c r="FO82" i="45"/>
  <c r="FP82" i="45"/>
  <c r="FQ82" i="45"/>
  <c r="FR82" i="45"/>
  <c r="FS82" i="45"/>
  <c r="FT82" i="45"/>
  <c r="FU82" i="45"/>
  <c r="FV82" i="45"/>
  <c r="FW82" i="45"/>
  <c r="FX82" i="45"/>
  <c r="FY82" i="45"/>
  <c r="FZ82" i="45"/>
  <c r="FB83" i="45"/>
  <c r="FC83" i="45"/>
  <c r="FD83" i="45"/>
  <c r="FE83" i="45"/>
  <c r="FF83" i="45"/>
  <c r="FG83" i="45"/>
  <c r="FH83" i="45"/>
  <c r="FI83" i="45"/>
  <c r="FJ83" i="45"/>
  <c r="FK83" i="45"/>
  <c r="FL83" i="45"/>
  <c r="FM83" i="45"/>
  <c r="FN83" i="45"/>
  <c r="FO83" i="45"/>
  <c r="FP83" i="45"/>
  <c r="FQ83" i="45"/>
  <c r="FR83" i="45"/>
  <c r="FS83" i="45"/>
  <c r="FT83" i="45"/>
  <c r="FU83" i="45"/>
  <c r="FV83" i="45"/>
  <c r="FW83" i="45"/>
  <c r="FX83" i="45"/>
  <c r="FY83" i="45"/>
  <c r="FZ83" i="45"/>
  <c r="FB84" i="45"/>
  <c r="FC84" i="45"/>
  <c r="FD84" i="45"/>
  <c r="FE84" i="45"/>
  <c r="FF84" i="45"/>
  <c r="FG84" i="45"/>
  <c r="FH84" i="45"/>
  <c r="FI84" i="45"/>
  <c r="FJ84" i="45"/>
  <c r="FK84" i="45"/>
  <c r="FL84" i="45"/>
  <c r="FM84" i="45"/>
  <c r="FN84" i="45"/>
  <c r="FO84" i="45"/>
  <c r="FP84" i="45"/>
  <c r="FQ84" i="45"/>
  <c r="FR84" i="45"/>
  <c r="FS84" i="45"/>
  <c r="FT84" i="45"/>
  <c r="FU84" i="45"/>
  <c r="FV84" i="45"/>
  <c r="FW84" i="45"/>
  <c r="FX84" i="45"/>
  <c r="FY84" i="45"/>
  <c r="FZ84" i="45"/>
  <c r="FB85" i="45"/>
  <c r="FC85" i="45"/>
  <c r="FD85" i="45"/>
  <c r="FE85" i="45"/>
  <c r="FF85" i="45"/>
  <c r="FG85" i="45"/>
  <c r="FH85" i="45"/>
  <c r="FI85" i="45"/>
  <c r="FJ85" i="45"/>
  <c r="FK85" i="45"/>
  <c r="FL85" i="45"/>
  <c r="FM85" i="45"/>
  <c r="FN85" i="45"/>
  <c r="FO85" i="45"/>
  <c r="FP85" i="45"/>
  <c r="FQ85" i="45"/>
  <c r="FR85" i="45"/>
  <c r="FS85" i="45"/>
  <c r="FT85" i="45"/>
  <c r="FU85" i="45"/>
  <c r="FV85" i="45"/>
  <c r="FW85" i="45"/>
  <c r="FX85" i="45"/>
  <c r="FY85" i="45"/>
  <c r="FZ85" i="45"/>
  <c r="FB86" i="45"/>
  <c r="FC86" i="45"/>
  <c r="FD86" i="45"/>
  <c r="FE86" i="45"/>
  <c r="FF86" i="45"/>
  <c r="FG86" i="45"/>
  <c r="FH86" i="45"/>
  <c r="FI86" i="45"/>
  <c r="FJ86" i="45"/>
  <c r="FK86" i="45"/>
  <c r="FL86" i="45"/>
  <c r="FM86" i="45"/>
  <c r="FN86" i="45"/>
  <c r="FO86" i="45"/>
  <c r="FP86" i="45"/>
  <c r="FQ86" i="45"/>
  <c r="FR86" i="45"/>
  <c r="FS86" i="45"/>
  <c r="FT86" i="45"/>
  <c r="FU86" i="45"/>
  <c r="FV86" i="45"/>
  <c r="FW86" i="45"/>
  <c r="FX86" i="45"/>
  <c r="FY86" i="45"/>
  <c r="FZ86" i="45"/>
  <c r="FB87" i="45"/>
  <c r="FC87" i="45"/>
  <c r="FD87" i="45"/>
  <c r="FE87" i="45"/>
  <c r="FF87" i="45"/>
  <c r="FG87" i="45"/>
  <c r="FH87" i="45"/>
  <c r="FI87" i="45"/>
  <c r="FJ87" i="45"/>
  <c r="FK87" i="45"/>
  <c r="FL87" i="45"/>
  <c r="FM87" i="45"/>
  <c r="FN87" i="45"/>
  <c r="FO87" i="45"/>
  <c r="FP87" i="45"/>
  <c r="FQ87" i="45"/>
  <c r="FR87" i="45"/>
  <c r="FS87" i="45"/>
  <c r="FT87" i="45"/>
  <c r="FU87" i="45"/>
  <c r="FV87" i="45"/>
  <c r="FW87" i="45"/>
  <c r="FX87" i="45"/>
  <c r="FY87" i="45"/>
  <c r="FZ87" i="45"/>
  <c r="FB88" i="45"/>
  <c r="FC88" i="45"/>
  <c r="FD88" i="45"/>
  <c r="FE88" i="45"/>
  <c r="FF88" i="45"/>
  <c r="FG88" i="45"/>
  <c r="FH88" i="45"/>
  <c r="FI88" i="45"/>
  <c r="FJ88" i="45"/>
  <c r="FK88" i="45"/>
  <c r="FL88" i="45"/>
  <c r="FM88" i="45"/>
  <c r="FN88" i="45"/>
  <c r="FO88" i="45"/>
  <c r="FP88" i="45"/>
  <c r="FQ88" i="45"/>
  <c r="FR88" i="45"/>
  <c r="FS88" i="45"/>
  <c r="FT88" i="45"/>
  <c r="FU88" i="45"/>
  <c r="FV88" i="45"/>
  <c r="FW88" i="45"/>
  <c r="FX88" i="45"/>
  <c r="FY88" i="45"/>
  <c r="FZ88" i="45"/>
  <c r="FB89" i="45"/>
  <c r="FC89" i="45"/>
  <c r="FD89" i="45"/>
  <c r="FE89" i="45"/>
  <c r="FF89" i="45"/>
  <c r="FG89" i="45"/>
  <c r="FH89" i="45"/>
  <c r="FI89" i="45"/>
  <c r="FJ89" i="45"/>
  <c r="FK89" i="45"/>
  <c r="FL89" i="45"/>
  <c r="FM89" i="45"/>
  <c r="FN89" i="45"/>
  <c r="FO89" i="45"/>
  <c r="FP89" i="45"/>
  <c r="FQ89" i="45"/>
  <c r="FR89" i="45"/>
  <c r="FS89" i="45"/>
  <c r="FT89" i="45"/>
  <c r="FU89" i="45"/>
  <c r="FV89" i="45"/>
  <c r="FW89" i="45"/>
  <c r="FX89" i="45"/>
  <c r="FY89" i="45"/>
  <c r="FZ89" i="45"/>
  <c r="FB90" i="45"/>
  <c r="FC90" i="45"/>
  <c r="FD90" i="45"/>
  <c r="FE90" i="45"/>
  <c r="FF90" i="45"/>
  <c r="FG90" i="45"/>
  <c r="FH90" i="45"/>
  <c r="FI90" i="45"/>
  <c r="FJ90" i="45"/>
  <c r="FK90" i="45"/>
  <c r="FL90" i="45"/>
  <c r="FM90" i="45"/>
  <c r="FN90" i="45"/>
  <c r="FO90" i="45"/>
  <c r="FP90" i="45"/>
  <c r="FQ90" i="45"/>
  <c r="FR90" i="45"/>
  <c r="FS90" i="45"/>
  <c r="FT90" i="45"/>
  <c r="FU90" i="45"/>
  <c r="FV90" i="45"/>
  <c r="FW90" i="45"/>
  <c r="FX90" i="45"/>
  <c r="FY90" i="45"/>
  <c r="FZ90" i="45"/>
  <c r="FB91" i="45"/>
  <c r="FC91" i="45"/>
  <c r="FD91" i="45"/>
  <c r="FE91" i="45"/>
  <c r="FF91" i="45"/>
  <c r="FG91" i="45"/>
  <c r="FH91" i="45"/>
  <c r="FI91" i="45"/>
  <c r="FJ91" i="45"/>
  <c r="FK91" i="45"/>
  <c r="FL91" i="45"/>
  <c r="FM91" i="45"/>
  <c r="FN91" i="45"/>
  <c r="FO91" i="45"/>
  <c r="FP91" i="45"/>
  <c r="FQ91" i="45"/>
  <c r="FR91" i="45"/>
  <c r="FS91" i="45"/>
  <c r="FT91" i="45"/>
  <c r="FU91" i="45"/>
  <c r="FV91" i="45"/>
  <c r="FW91" i="45"/>
  <c r="FX91" i="45"/>
  <c r="FY91" i="45"/>
  <c r="FZ91" i="45"/>
  <c r="FB92" i="45"/>
  <c r="FC92" i="45"/>
  <c r="FD92" i="45"/>
  <c r="FE92" i="45"/>
  <c r="FF92" i="45"/>
  <c r="FG92" i="45"/>
  <c r="FH92" i="45"/>
  <c r="FI92" i="45"/>
  <c r="FJ92" i="45"/>
  <c r="FK92" i="45"/>
  <c r="FL92" i="45"/>
  <c r="FM92" i="45"/>
  <c r="FN92" i="45"/>
  <c r="FO92" i="45"/>
  <c r="FP92" i="45"/>
  <c r="FQ92" i="45"/>
  <c r="FR92" i="45"/>
  <c r="FS92" i="45"/>
  <c r="FT92" i="45"/>
  <c r="FU92" i="45"/>
  <c r="FV92" i="45"/>
  <c r="FW92" i="45"/>
  <c r="FX92" i="45"/>
  <c r="FY92" i="45"/>
  <c r="FZ92" i="45"/>
  <c r="FB93" i="45"/>
  <c r="FC93" i="45"/>
  <c r="FD93" i="45"/>
  <c r="FE93" i="45"/>
  <c r="FF93" i="45"/>
  <c r="FG93" i="45"/>
  <c r="FH93" i="45"/>
  <c r="FI93" i="45"/>
  <c r="FJ93" i="45"/>
  <c r="FK93" i="45"/>
  <c r="FL93" i="45"/>
  <c r="FM93" i="45"/>
  <c r="FN93" i="45"/>
  <c r="FO93" i="45"/>
  <c r="FP93" i="45"/>
  <c r="FQ93" i="45"/>
  <c r="FR93" i="45"/>
  <c r="FS93" i="45"/>
  <c r="FT93" i="45"/>
  <c r="FU93" i="45"/>
  <c r="FV93" i="45"/>
  <c r="FW93" i="45"/>
  <c r="FX93" i="45"/>
  <c r="FY93" i="45"/>
  <c r="FZ93" i="45"/>
  <c r="FB94" i="45"/>
  <c r="FC94" i="45"/>
  <c r="FD94" i="45"/>
  <c r="FE94" i="45"/>
  <c r="FF94" i="45"/>
  <c r="FG94" i="45"/>
  <c r="FH94" i="45"/>
  <c r="FI94" i="45"/>
  <c r="FJ94" i="45"/>
  <c r="FK94" i="45"/>
  <c r="FL94" i="45"/>
  <c r="FM94" i="45"/>
  <c r="FN94" i="45"/>
  <c r="FO94" i="45"/>
  <c r="FP94" i="45"/>
  <c r="FQ94" i="45"/>
  <c r="FR94" i="45"/>
  <c r="FS94" i="45"/>
  <c r="FT94" i="45"/>
  <c r="FU94" i="45"/>
  <c r="FV94" i="45"/>
  <c r="FW94" i="45"/>
  <c r="FX94" i="45"/>
  <c r="FY94" i="45"/>
  <c r="FZ94" i="45"/>
  <c r="FB95" i="45"/>
  <c r="FC95" i="45"/>
  <c r="FD95" i="45"/>
  <c r="FE95" i="45"/>
  <c r="FF95" i="45"/>
  <c r="FG95" i="45"/>
  <c r="FH95" i="45"/>
  <c r="FI95" i="45"/>
  <c r="FJ95" i="45"/>
  <c r="FK95" i="45"/>
  <c r="FL95" i="45"/>
  <c r="FM95" i="45"/>
  <c r="FN95" i="45"/>
  <c r="FO95" i="45"/>
  <c r="FP95" i="45"/>
  <c r="FQ95" i="45"/>
  <c r="FR95" i="45"/>
  <c r="FS95" i="45"/>
  <c r="FT95" i="45"/>
  <c r="FU95" i="45"/>
  <c r="FV95" i="45"/>
  <c r="FW95" i="45"/>
  <c r="FX95" i="45"/>
  <c r="FY95" i="45"/>
  <c r="FZ95" i="45"/>
  <c r="FB96" i="45"/>
  <c r="FC96" i="45"/>
  <c r="FD96" i="45"/>
  <c r="FE96" i="45"/>
  <c r="FF96" i="45"/>
  <c r="FG96" i="45"/>
  <c r="FH96" i="45"/>
  <c r="FI96" i="45"/>
  <c r="FJ96" i="45"/>
  <c r="FK96" i="45"/>
  <c r="FL96" i="45"/>
  <c r="FM96" i="45"/>
  <c r="FN96" i="45"/>
  <c r="FO96" i="45"/>
  <c r="FP96" i="45"/>
  <c r="FQ96" i="45"/>
  <c r="FR96" i="45"/>
  <c r="FS96" i="45"/>
  <c r="FT96" i="45"/>
  <c r="FU96" i="45"/>
  <c r="FV96" i="45"/>
  <c r="FW96" i="45"/>
  <c r="FX96" i="45"/>
  <c r="FY96" i="45"/>
  <c r="FZ96" i="45"/>
  <c r="FB97" i="45"/>
  <c r="FC97" i="45"/>
  <c r="FD97" i="45"/>
  <c r="FE97" i="45"/>
  <c r="FF97" i="45"/>
  <c r="FG97" i="45"/>
  <c r="FH97" i="45"/>
  <c r="FI97" i="45"/>
  <c r="FJ97" i="45"/>
  <c r="FK97" i="45"/>
  <c r="FL97" i="45"/>
  <c r="FM97" i="45"/>
  <c r="FN97" i="45"/>
  <c r="FO97" i="45"/>
  <c r="FP97" i="45"/>
  <c r="FQ97" i="45"/>
  <c r="FR97" i="45"/>
  <c r="FS97" i="45"/>
  <c r="FT97" i="45"/>
  <c r="FU97" i="45"/>
  <c r="FV97" i="45"/>
  <c r="FW97" i="45"/>
  <c r="FX97" i="45"/>
  <c r="FY97" i="45"/>
  <c r="FZ97" i="45"/>
  <c r="FB98" i="45"/>
  <c r="FC98" i="45"/>
  <c r="FD98" i="45"/>
  <c r="FE98" i="45"/>
  <c r="FF98" i="45"/>
  <c r="FG98" i="45"/>
  <c r="FH98" i="45"/>
  <c r="FI98" i="45"/>
  <c r="FJ98" i="45"/>
  <c r="FK98" i="45"/>
  <c r="FL98" i="45"/>
  <c r="FM98" i="45"/>
  <c r="FN98" i="45"/>
  <c r="FO98" i="45"/>
  <c r="FP98" i="45"/>
  <c r="FQ98" i="45"/>
  <c r="FR98" i="45"/>
  <c r="FS98" i="45"/>
  <c r="FT98" i="45"/>
  <c r="FU98" i="45"/>
  <c r="FV98" i="45"/>
  <c r="FW98" i="45"/>
  <c r="FX98" i="45"/>
  <c r="FY98" i="45"/>
  <c r="FZ98" i="45"/>
  <c r="FB99" i="45"/>
  <c r="FC99" i="45"/>
  <c r="FD99" i="45"/>
  <c r="FE99" i="45"/>
  <c r="FF99" i="45"/>
  <c r="FG99" i="45"/>
  <c r="FH99" i="45"/>
  <c r="FI99" i="45"/>
  <c r="FJ99" i="45"/>
  <c r="FK99" i="45"/>
  <c r="FL99" i="45"/>
  <c r="FM99" i="45"/>
  <c r="FN99" i="45"/>
  <c r="FO99" i="45"/>
  <c r="FP99" i="45"/>
  <c r="FQ99" i="45"/>
  <c r="FR99" i="45"/>
  <c r="FS99" i="45"/>
  <c r="FT99" i="45"/>
  <c r="FU99" i="45"/>
  <c r="FV99" i="45"/>
  <c r="FW99" i="45"/>
  <c r="FX99" i="45"/>
  <c r="FY99" i="45"/>
  <c r="FZ99" i="45"/>
  <c r="FB100" i="45"/>
  <c r="FC100" i="45"/>
  <c r="FD100" i="45"/>
  <c r="FE100" i="45"/>
  <c r="FF100" i="45"/>
  <c r="FG100" i="45"/>
  <c r="FH100" i="45"/>
  <c r="FI100" i="45"/>
  <c r="FJ100" i="45"/>
  <c r="FK100" i="45"/>
  <c r="FL100" i="45"/>
  <c r="FM100" i="45"/>
  <c r="FN100" i="45"/>
  <c r="FO100" i="45"/>
  <c r="FP100" i="45"/>
  <c r="FQ100" i="45"/>
  <c r="FR100" i="45"/>
  <c r="FS100" i="45"/>
  <c r="FT100" i="45"/>
  <c r="FU100" i="45"/>
  <c r="FV100" i="45"/>
  <c r="FW100" i="45"/>
  <c r="FX100" i="45"/>
  <c r="FY100" i="45"/>
  <c r="FZ100" i="45"/>
  <c r="FB102" i="45"/>
  <c r="FC102" i="45"/>
  <c r="FD102" i="45"/>
  <c r="FE102" i="45"/>
  <c r="FF102" i="45"/>
  <c r="FG102" i="45"/>
  <c r="FH102" i="45"/>
  <c r="FI102" i="45"/>
  <c r="FJ102" i="45"/>
  <c r="FK102" i="45"/>
  <c r="FL102" i="45"/>
  <c r="FM102" i="45"/>
  <c r="FN102" i="45"/>
  <c r="FO102" i="45"/>
  <c r="FP102" i="45"/>
  <c r="FQ102" i="45"/>
  <c r="FR102" i="45"/>
  <c r="FS102" i="45"/>
  <c r="FT102" i="45"/>
  <c r="FU102" i="45"/>
  <c r="FV102" i="45"/>
  <c r="FW102" i="45"/>
  <c r="FX102" i="45"/>
  <c r="FY102" i="45"/>
  <c r="FZ102" i="45"/>
  <c r="FB103" i="45"/>
  <c r="FC103" i="45"/>
  <c r="FD103" i="45"/>
  <c r="FE103" i="45"/>
  <c r="FF103" i="45"/>
  <c r="FG103" i="45"/>
  <c r="FH103" i="45"/>
  <c r="FI103" i="45"/>
  <c r="FJ103" i="45"/>
  <c r="FK103" i="45"/>
  <c r="FL103" i="45"/>
  <c r="FM103" i="45"/>
  <c r="FN103" i="45"/>
  <c r="FO103" i="45"/>
  <c r="FP103" i="45"/>
  <c r="FQ103" i="45"/>
  <c r="FR103" i="45"/>
  <c r="FS103" i="45"/>
  <c r="FT103" i="45"/>
  <c r="FU103" i="45"/>
  <c r="FV103" i="45"/>
  <c r="FW103" i="45"/>
  <c r="FX103" i="45"/>
  <c r="FY103" i="45"/>
  <c r="FZ103" i="45"/>
  <c r="FB104" i="45"/>
  <c r="FC104" i="45"/>
  <c r="FD104" i="45"/>
  <c r="FE104" i="45"/>
  <c r="FF104" i="45"/>
  <c r="FG104" i="45"/>
  <c r="FH104" i="45"/>
  <c r="FI104" i="45"/>
  <c r="FJ104" i="45"/>
  <c r="FK104" i="45"/>
  <c r="FL104" i="45"/>
  <c r="FM104" i="45"/>
  <c r="FN104" i="45"/>
  <c r="FO104" i="45"/>
  <c r="FP104" i="45"/>
  <c r="FQ104" i="45"/>
  <c r="FR104" i="45"/>
  <c r="FS104" i="45"/>
  <c r="FT104" i="45"/>
  <c r="FU104" i="45"/>
  <c r="FV104" i="45"/>
  <c r="FW104" i="45"/>
  <c r="FX104" i="45"/>
  <c r="FY104" i="45"/>
  <c r="FZ104" i="45"/>
  <c r="FB105" i="45"/>
  <c r="FC105" i="45"/>
  <c r="FD105" i="45"/>
  <c r="FE105" i="45"/>
  <c r="FF105" i="45"/>
  <c r="FG105" i="45"/>
  <c r="FH105" i="45"/>
  <c r="FI105" i="45"/>
  <c r="FJ105" i="45"/>
  <c r="FK105" i="45"/>
  <c r="FL105" i="45"/>
  <c r="FM105" i="45"/>
  <c r="FN105" i="45"/>
  <c r="FO105" i="45"/>
  <c r="FP105" i="45"/>
  <c r="FQ105" i="45"/>
  <c r="FR105" i="45"/>
  <c r="FS105" i="45"/>
  <c r="FT105" i="45"/>
  <c r="FU105" i="45"/>
  <c r="FV105" i="45"/>
  <c r="FW105" i="45"/>
  <c r="FX105" i="45"/>
  <c r="FY105" i="45"/>
  <c r="FZ105" i="45"/>
  <c r="FB106" i="45"/>
  <c r="FC106" i="45"/>
  <c r="FD106" i="45"/>
  <c r="FE106" i="45"/>
  <c r="FF106" i="45"/>
  <c r="FG106" i="45"/>
  <c r="FH106" i="45"/>
  <c r="FI106" i="45"/>
  <c r="FJ106" i="45"/>
  <c r="FK106" i="45"/>
  <c r="FL106" i="45"/>
  <c r="FM106" i="45"/>
  <c r="FN106" i="45"/>
  <c r="FO106" i="45"/>
  <c r="FP106" i="45"/>
  <c r="FQ106" i="45"/>
  <c r="FR106" i="45"/>
  <c r="FS106" i="45"/>
  <c r="FT106" i="45"/>
  <c r="FU106" i="45"/>
  <c r="FV106" i="45"/>
  <c r="FW106" i="45"/>
  <c r="FX106" i="45"/>
  <c r="FY106" i="45"/>
  <c r="FZ106" i="45"/>
  <c r="FB107" i="45"/>
  <c r="FC107" i="45"/>
  <c r="FD107" i="45"/>
  <c r="FE107" i="45"/>
  <c r="FF107" i="45"/>
  <c r="FG107" i="45"/>
  <c r="FH107" i="45"/>
  <c r="FI107" i="45"/>
  <c r="FJ107" i="45"/>
  <c r="FK107" i="45"/>
  <c r="FL107" i="45"/>
  <c r="FM107" i="45"/>
  <c r="FN107" i="45"/>
  <c r="FO107" i="45"/>
  <c r="FP107" i="45"/>
  <c r="FQ107" i="45"/>
  <c r="FR107" i="45"/>
  <c r="FS107" i="45"/>
  <c r="FT107" i="45"/>
  <c r="FU107" i="45"/>
  <c r="FV107" i="45"/>
  <c r="FW107" i="45"/>
  <c r="FX107" i="45"/>
  <c r="FY107" i="45"/>
  <c r="FZ107" i="45"/>
  <c r="FB108" i="45"/>
  <c r="FC108" i="45"/>
  <c r="FD108" i="45"/>
  <c r="FE108" i="45"/>
  <c r="FF108" i="45"/>
  <c r="FG108" i="45"/>
  <c r="FH108" i="45"/>
  <c r="FI108" i="45"/>
  <c r="FJ108" i="45"/>
  <c r="FK108" i="45"/>
  <c r="FL108" i="45"/>
  <c r="FM108" i="45"/>
  <c r="FN108" i="45"/>
  <c r="FO108" i="45"/>
  <c r="FP108" i="45"/>
  <c r="FQ108" i="45"/>
  <c r="FR108" i="45"/>
  <c r="FS108" i="45"/>
  <c r="FT108" i="45"/>
  <c r="FU108" i="45"/>
  <c r="FV108" i="45"/>
  <c r="FW108" i="45"/>
  <c r="FX108" i="45"/>
  <c r="FY108" i="45"/>
  <c r="FZ108" i="45"/>
  <c r="FB109" i="45"/>
  <c r="FC109" i="45"/>
  <c r="FD109" i="45"/>
  <c r="FE109" i="45"/>
  <c r="FF109" i="45"/>
  <c r="FG109" i="45"/>
  <c r="FH109" i="45"/>
  <c r="FI109" i="45"/>
  <c r="FJ109" i="45"/>
  <c r="FK109" i="45"/>
  <c r="FL109" i="45"/>
  <c r="FM109" i="45"/>
  <c r="FN109" i="45"/>
  <c r="FO109" i="45"/>
  <c r="FP109" i="45"/>
  <c r="FQ109" i="45"/>
  <c r="FR109" i="45"/>
  <c r="FS109" i="45"/>
  <c r="FT109" i="45"/>
  <c r="FU109" i="45"/>
  <c r="FV109" i="45"/>
  <c r="FW109" i="45"/>
  <c r="FX109" i="45"/>
  <c r="FY109" i="45"/>
  <c r="FZ109" i="45"/>
  <c r="FB110" i="45"/>
  <c r="FC110" i="45"/>
  <c r="FD110" i="45"/>
  <c r="FE110" i="45"/>
  <c r="FF110" i="45"/>
  <c r="FG110" i="45"/>
  <c r="FH110" i="45"/>
  <c r="FI110" i="45"/>
  <c r="FJ110" i="45"/>
  <c r="FK110" i="45"/>
  <c r="FL110" i="45"/>
  <c r="FM110" i="45"/>
  <c r="FN110" i="45"/>
  <c r="FO110" i="45"/>
  <c r="FP110" i="45"/>
  <c r="FQ110" i="45"/>
  <c r="FR110" i="45"/>
  <c r="FS110" i="45"/>
  <c r="FT110" i="45"/>
  <c r="FU110" i="45"/>
  <c r="FV110" i="45"/>
  <c r="FW110" i="45"/>
  <c r="FX110" i="45"/>
  <c r="FY110" i="45"/>
  <c r="FZ110" i="45"/>
  <c r="FB111" i="45"/>
  <c r="FC111" i="45"/>
  <c r="FD111" i="45"/>
  <c r="FE111" i="45"/>
  <c r="FF111" i="45"/>
  <c r="FG111" i="45"/>
  <c r="FH111" i="45"/>
  <c r="FI111" i="45"/>
  <c r="FJ111" i="45"/>
  <c r="FK111" i="45"/>
  <c r="FL111" i="45"/>
  <c r="FM111" i="45"/>
  <c r="FN111" i="45"/>
  <c r="FO111" i="45"/>
  <c r="FP111" i="45"/>
  <c r="FQ111" i="45"/>
  <c r="FR111" i="45"/>
  <c r="FS111" i="45"/>
  <c r="FT111" i="45"/>
  <c r="FU111" i="45"/>
  <c r="FV111" i="45"/>
  <c r="FW111" i="45"/>
  <c r="FX111" i="45"/>
  <c r="FY111" i="45"/>
  <c r="FZ111" i="45"/>
  <c r="FB112" i="45"/>
  <c r="FC112" i="45"/>
  <c r="FD112" i="45"/>
  <c r="FE112" i="45"/>
  <c r="FF112" i="45"/>
  <c r="FG112" i="45"/>
  <c r="FH112" i="45"/>
  <c r="FI112" i="45"/>
  <c r="FJ112" i="45"/>
  <c r="FK112" i="45"/>
  <c r="FL112" i="45"/>
  <c r="FM112" i="45"/>
  <c r="FN112" i="45"/>
  <c r="FO112" i="45"/>
  <c r="FP112" i="45"/>
  <c r="FQ112" i="45"/>
  <c r="FR112" i="45"/>
  <c r="FS112" i="45"/>
  <c r="FT112" i="45"/>
  <c r="FU112" i="45"/>
  <c r="FV112" i="45"/>
  <c r="FW112" i="45"/>
  <c r="FX112" i="45"/>
  <c r="FY112" i="45"/>
  <c r="FZ112" i="45"/>
  <c r="FB113" i="45"/>
  <c r="FC113" i="45"/>
  <c r="FD113" i="45"/>
  <c r="FE113" i="45"/>
  <c r="FF113" i="45"/>
  <c r="FG113" i="45"/>
  <c r="FH113" i="45"/>
  <c r="FI113" i="45"/>
  <c r="FJ113" i="45"/>
  <c r="FK113" i="45"/>
  <c r="FL113" i="45"/>
  <c r="FM113" i="45"/>
  <c r="FN113" i="45"/>
  <c r="FO113" i="45"/>
  <c r="FP113" i="45"/>
  <c r="FQ113" i="45"/>
  <c r="FR113" i="45"/>
  <c r="FS113" i="45"/>
  <c r="FT113" i="45"/>
  <c r="FU113" i="45"/>
  <c r="FV113" i="45"/>
  <c r="FW113" i="45"/>
  <c r="FX113" i="45"/>
  <c r="FY113" i="45"/>
  <c r="FZ113" i="45"/>
  <c r="FB114" i="45"/>
  <c r="FC114" i="45"/>
  <c r="FD114" i="45"/>
  <c r="FE114" i="45"/>
  <c r="FF114" i="45"/>
  <c r="FG114" i="45"/>
  <c r="FH114" i="45"/>
  <c r="FI114" i="45"/>
  <c r="FJ114" i="45"/>
  <c r="FK114" i="45"/>
  <c r="FL114" i="45"/>
  <c r="FM114" i="45"/>
  <c r="FN114" i="45"/>
  <c r="FO114" i="45"/>
  <c r="FP114" i="45"/>
  <c r="FQ114" i="45"/>
  <c r="FR114" i="45"/>
  <c r="FS114" i="45"/>
  <c r="FT114" i="45"/>
  <c r="FU114" i="45"/>
  <c r="FV114" i="45"/>
  <c r="FW114" i="45"/>
  <c r="FX114" i="45"/>
  <c r="FY114" i="45"/>
  <c r="FZ114" i="45"/>
  <c r="FB115" i="45"/>
  <c r="FC115" i="45"/>
  <c r="FD115" i="45"/>
  <c r="FE115" i="45"/>
  <c r="FF115" i="45"/>
  <c r="FG115" i="45"/>
  <c r="FH115" i="45"/>
  <c r="FI115" i="45"/>
  <c r="FJ115" i="45"/>
  <c r="FK115" i="45"/>
  <c r="FL115" i="45"/>
  <c r="FM115" i="45"/>
  <c r="FN115" i="45"/>
  <c r="FO115" i="45"/>
  <c r="FP115" i="45"/>
  <c r="FQ115" i="45"/>
  <c r="FR115" i="45"/>
  <c r="FS115" i="45"/>
  <c r="FT115" i="45"/>
  <c r="FU115" i="45"/>
  <c r="FV115" i="45"/>
  <c r="FW115" i="45"/>
  <c r="FX115" i="45"/>
  <c r="FY115" i="45"/>
  <c r="FZ115" i="45"/>
  <c r="FB116" i="45"/>
  <c r="FC116" i="45"/>
  <c r="FD116" i="45"/>
  <c r="FE116" i="45"/>
  <c r="FF116" i="45"/>
  <c r="FG116" i="45"/>
  <c r="FH116" i="45"/>
  <c r="FI116" i="45"/>
  <c r="FJ116" i="45"/>
  <c r="FK116" i="45"/>
  <c r="FL116" i="45"/>
  <c r="FM116" i="45"/>
  <c r="FN116" i="45"/>
  <c r="FO116" i="45"/>
  <c r="FP116" i="45"/>
  <c r="FQ116" i="45"/>
  <c r="FR116" i="45"/>
  <c r="FS116" i="45"/>
  <c r="FT116" i="45"/>
  <c r="FU116" i="45"/>
  <c r="FV116" i="45"/>
  <c r="FW116" i="45"/>
  <c r="FX116" i="45"/>
  <c r="FY116" i="45"/>
  <c r="FZ116" i="45"/>
  <c r="FB117" i="45"/>
  <c r="FC117" i="45"/>
  <c r="FD117" i="45"/>
  <c r="FE117" i="45"/>
  <c r="FF117" i="45"/>
  <c r="FG117" i="45"/>
  <c r="FH117" i="45"/>
  <c r="FI117" i="45"/>
  <c r="FJ117" i="45"/>
  <c r="FK117" i="45"/>
  <c r="FL117" i="45"/>
  <c r="FM117" i="45"/>
  <c r="FN117" i="45"/>
  <c r="FO117" i="45"/>
  <c r="FP117" i="45"/>
  <c r="FQ117" i="45"/>
  <c r="FR117" i="45"/>
  <c r="FS117" i="45"/>
  <c r="FT117" i="45"/>
  <c r="FU117" i="45"/>
  <c r="FV117" i="45"/>
  <c r="FW117" i="45"/>
  <c r="FX117" i="45"/>
  <c r="FY117" i="45"/>
  <c r="FZ117" i="45"/>
  <c r="FB118" i="45"/>
  <c r="FC118" i="45"/>
  <c r="FD118" i="45"/>
  <c r="FE118" i="45"/>
  <c r="FF118" i="45"/>
  <c r="FG118" i="45"/>
  <c r="FH118" i="45"/>
  <c r="FI118" i="45"/>
  <c r="FJ118" i="45"/>
  <c r="FK118" i="45"/>
  <c r="FL118" i="45"/>
  <c r="FM118" i="45"/>
  <c r="FN118" i="45"/>
  <c r="FO118" i="45"/>
  <c r="FP118" i="45"/>
  <c r="FQ118" i="45"/>
  <c r="FR118" i="45"/>
  <c r="FS118" i="45"/>
  <c r="FT118" i="45"/>
  <c r="FU118" i="45"/>
  <c r="FV118" i="45"/>
  <c r="FW118" i="45"/>
  <c r="FX118" i="45"/>
  <c r="FY118" i="45"/>
  <c r="FZ118" i="45"/>
  <c r="FB119" i="45"/>
  <c r="FC119" i="45"/>
  <c r="FD119" i="45"/>
  <c r="FE119" i="45"/>
  <c r="FF119" i="45"/>
  <c r="FG119" i="45"/>
  <c r="FH119" i="45"/>
  <c r="FI119" i="45"/>
  <c r="FJ119" i="45"/>
  <c r="FK119" i="45"/>
  <c r="FL119" i="45"/>
  <c r="FM119" i="45"/>
  <c r="FN119" i="45"/>
  <c r="FO119" i="45"/>
  <c r="FP119" i="45"/>
  <c r="FQ119" i="45"/>
  <c r="FR119" i="45"/>
  <c r="FS119" i="45"/>
  <c r="FT119" i="45"/>
  <c r="FU119" i="45"/>
  <c r="FV119" i="45"/>
  <c r="FW119" i="45"/>
  <c r="FX119" i="45"/>
  <c r="FY119" i="45"/>
  <c r="FZ119" i="45"/>
  <c r="FB120" i="45"/>
  <c r="FC120" i="45"/>
  <c r="FD120" i="45"/>
  <c r="FE120" i="45"/>
  <c r="FF120" i="45"/>
  <c r="FG120" i="45"/>
  <c r="FH120" i="45"/>
  <c r="FI120" i="45"/>
  <c r="FJ120" i="45"/>
  <c r="FK120" i="45"/>
  <c r="FL120" i="45"/>
  <c r="FM120" i="45"/>
  <c r="FN120" i="45"/>
  <c r="FO120" i="45"/>
  <c r="FP120" i="45"/>
  <c r="FQ120" i="45"/>
  <c r="FR120" i="45"/>
  <c r="FS120" i="45"/>
  <c r="FT120" i="45"/>
  <c r="FU120" i="45"/>
  <c r="FV120" i="45"/>
  <c r="FW120" i="45"/>
  <c r="FX120" i="45"/>
  <c r="FY120" i="45"/>
  <c r="FZ120" i="45"/>
  <c r="FB128" i="45"/>
  <c r="FC128" i="45"/>
  <c r="FD128" i="45"/>
  <c r="FE128" i="45"/>
  <c r="FF128" i="45"/>
  <c r="FG128" i="45"/>
  <c r="FH128" i="45"/>
  <c r="FI128" i="45"/>
  <c r="FJ128" i="45"/>
  <c r="FK128" i="45"/>
  <c r="FL128" i="45"/>
  <c r="FM128" i="45"/>
  <c r="FN128" i="45"/>
  <c r="FO128" i="45"/>
  <c r="FP128" i="45"/>
  <c r="FQ128" i="45"/>
  <c r="FR128" i="45"/>
  <c r="FS128" i="45"/>
  <c r="FT128" i="45"/>
  <c r="FU128" i="45"/>
  <c r="FV128" i="45"/>
  <c r="FW128" i="45"/>
  <c r="FX128" i="45"/>
  <c r="FY128" i="45"/>
  <c r="FZ128" i="45"/>
  <c r="FB129" i="45"/>
  <c r="FC129" i="45"/>
  <c r="FD129" i="45"/>
  <c r="FE129" i="45"/>
  <c r="FF129" i="45"/>
  <c r="FG129" i="45"/>
  <c r="FH129" i="45"/>
  <c r="FI129" i="45"/>
  <c r="FJ129" i="45"/>
  <c r="FK129" i="45"/>
  <c r="FL129" i="45"/>
  <c r="FM129" i="45"/>
  <c r="FN129" i="45"/>
  <c r="FO129" i="45"/>
  <c r="FP129" i="45"/>
  <c r="FQ129" i="45"/>
  <c r="FR129" i="45"/>
  <c r="FS129" i="45"/>
  <c r="FT129" i="45"/>
  <c r="FU129" i="45"/>
  <c r="FV129" i="45"/>
  <c r="FW129" i="45"/>
  <c r="FX129" i="45"/>
  <c r="FY129" i="45"/>
  <c r="FZ129" i="45"/>
  <c r="FB130" i="45"/>
  <c r="FC130" i="45"/>
  <c r="FD130" i="45"/>
  <c r="FE130" i="45"/>
  <c r="FF130" i="45"/>
  <c r="FG130" i="45"/>
  <c r="FH130" i="45"/>
  <c r="FI130" i="45"/>
  <c r="FJ130" i="45"/>
  <c r="FK130" i="45"/>
  <c r="FL130" i="45"/>
  <c r="FM130" i="45"/>
  <c r="FN130" i="45"/>
  <c r="FO130" i="45"/>
  <c r="FP130" i="45"/>
  <c r="FQ130" i="45"/>
  <c r="FR130" i="45"/>
  <c r="FS130" i="45"/>
  <c r="FT130" i="45"/>
  <c r="FU130" i="45"/>
  <c r="FV130" i="45"/>
  <c r="FW130" i="45"/>
  <c r="FX130" i="45"/>
  <c r="FY130" i="45"/>
  <c r="FZ130" i="45"/>
  <c r="FB131" i="45"/>
  <c r="FC131" i="45"/>
  <c r="FD131" i="45"/>
  <c r="FE131" i="45"/>
  <c r="FF131" i="45"/>
  <c r="FG131" i="45"/>
  <c r="FH131" i="45"/>
  <c r="FI131" i="45"/>
  <c r="FJ131" i="45"/>
  <c r="FK131" i="45"/>
  <c r="FL131" i="45"/>
  <c r="FM131" i="45"/>
  <c r="FN131" i="45"/>
  <c r="FO131" i="45"/>
  <c r="FP131" i="45"/>
  <c r="FQ131" i="45"/>
  <c r="FR131" i="45"/>
  <c r="FS131" i="45"/>
  <c r="FT131" i="45"/>
  <c r="FU131" i="45"/>
  <c r="FV131" i="45"/>
  <c r="FW131" i="45"/>
  <c r="FX131" i="45"/>
  <c r="FY131" i="45"/>
  <c r="FZ131" i="45"/>
  <c r="FB132" i="45"/>
  <c r="FC132" i="45"/>
  <c r="FD132" i="45"/>
  <c r="FE132" i="45"/>
  <c r="FF132" i="45"/>
  <c r="FG132" i="45"/>
  <c r="FH132" i="45"/>
  <c r="FI132" i="45"/>
  <c r="FJ132" i="45"/>
  <c r="FK132" i="45"/>
  <c r="FL132" i="45"/>
  <c r="FM132" i="45"/>
  <c r="FN132" i="45"/>
  <c r="FO132" i="45"/>
  <c r="FP132" i="45"/>
  <c r="FQ132" i="45"/>
  <c r="FR132" i="45"/>
  <c r="FS132" i="45"/>
  <c r="FT132" i="45"/>
  <c r="FU132" i="45"/>
  <c r="FV132" i="45"/>
  <c r="FW132" i="45"/>
  <c r="FX132" i="45"/>
  <c r="FY132" i="45"/>
  <c r="FZ132" i="45"/>
  <c r="FB133" i="45"/>
  <c r="FC133" i="45"/>
  <c r="FD133" i="45"/>
  <c r="FE133" i="45"/>
  <c r="FF133" i="45"/>
  <c r="FG133" i="45"/>
  <c r="FH133" i="45"/>
  <c r="FI133" i="45"/>
  <c r="FJ133" i="45"/>
  <c r="FK133" i="45"/>
  <c r="FL133" i="45"/>
  <c r="FM133" i="45"/>
  <c r="FN133" i="45"/>
  <c r="FO133" i="45"/>
  <c r="FP133" i="45"/>
  <c r="FQ133" i="45"/>
  <c r="FR133" i="45"/>
  <c r="FS133" i="45"/>
  <c r="FT133" i="45"/>
  <c r="FU133" i="45"/>
  <c r="FV133" i="45"/>
  <c r="FW133" i="45"/>
  <c r="FX133" i="45"/>
  <c r="FY133" i="45"/>
  <c r="FZ133" i="45"/>
  <c r="FB134" i="45"/>
  <c r="FC134" i="45"/>
  <c r="FD134" i="45"/>
  <c r="FE134" i="45"/>
  <c r="FF134" i="45"/>
  <c r="FG134" i="45"/>
  <c r="FH134" i="45"/>
  <c r="FI134" i="45"/>
  <c r="FJ134" i="45"/>
  <c r="FK134" i="45"/>
  <c r="FL134" i="45"/>
  <c r="FM134" i="45"/>
  <c r="FN134" i="45"/>
  <c r="FO134" i="45"/>
  <c r="FP134" i="45"/>
  <c r="FQ134" i="45"/>
  <c r="FR134" i="45"/>
  <c r="FS134" i="45"/>
  <c r="FT134" i="45"/>
  <c r="FU134" i="45"/>
  <c r="FV134" i="45"/>
  <c r="FW134" i="45"/>
  <c r="FX134" i="45"/>
  <c r="FY134" i="45"/>
  <c r="FZ134" i="45"/>
  <c r="FB135" i="45"/>
  <c r="FC135" i="45"/>
  <c r="FD135" i="45"/>
  <c r="FE135" i="45"/>
  <c r="FF135" i="45"/>
  <c r="FG135" i="45"/>
  <c r="FH135" i="45"/>
  <c r="FI135" i="45"/>
  <c r="FJ135" i="45"/>
  <c r="FK135" i="45"/>
  <c r="FL135" i="45"/>
  <c r="FM135" i="45"/>
  <c r="FN135" i="45"/>
  <c r="FO135" i="45"/>
  <c r="FP135" i="45"/>
  <c r="FQ135" i="45"/>
  <c r="FR135" i="45"/>
  <c r="FS135" i="45"/>
  <c r="FT135" i="45"/>
  <c r="FU135" i="45"/>
  <c r="FV135" i="45"/>
  <c r="FW135" i="45"/>
  <c r="FX135" i="45"/>
  <c r="FY135" i="45"/>
  <c r="FZ135" i="45"/>
  <c r="FB136" i="45"/>
  <c r="FC136" i="45"/>
  <c r="FD136" i="45"/>
  <c r="FE136" i="45"/>
  <c r="FF136" i="45"/>
  <c r="FG136" i="45"/>
  <c r="FH136" i="45"/>
  <c r="FI136" i="45"/>
  <c r="FJ136" i="45"/>
  <c r="FK136" i="45"/>
  <c r="FL136" i="45"/>
  <c r="FM136" i="45"/>
  <c r="FN136" i="45"/>
  <c r="FO136" i="45"/>
  <c r="FP136" i="45"/>
  <c r="FQ136" i="45"/>
  <c r="FR136" i="45"/>
  <c r="FS136" i="45"/>
  <c r="FT136" i="45"/>
  <c r="FU136" i="45"/>
  <c r="FV136" i="45"/>
  <c r="FW136" i="45"/>
  <c r="FX136" i="45"/>
  <c r="FY136" i="45"/>
  <c r="FZ136" i="45"/>
  <c r="FB137" i="45"/>
  <c r="FC137" i="45"/>
  <c r="FD137" i="45"/>
  <c r="FE137" i="45"/>
  <c r="FF137" i="45"/>
  <c r="FG137" i="45"/>
  <c r="FH137" i="45"/>
  <c r="FI137" i="45"/>
  <c r="FJ137" i="45"/>
  <c r="FK137" i="45"/>
  <c r="FL137" i="45"/>
  <c r="FM137" i="45"/>
  <c r="FN137" i="45"/>
  <c r="FO137" i="45"/>
  <c r="FP137" i="45"/>
  <c r="FQ137" i="45"/>
  <c r="FR137" i="45"/>
  <c r="FS137" i="45"/>
  <c r="FT137" i="45"/>
  <c r="FU137" i="45"/>
  <c r="FV137" i="45"/>
  <c r="FW137" i="45"/>
  <c r="FX137" i="45"/>
  <c r="FY137" i="45"/>
  <c r="FZ137" i="45"/>
  <c r="FB138" i="45"/>
  <c r="FC138" i="45"/>
  <c r="FD138" i="45"/>
  <c r="FE138" i="45"/>
  <c r="FF138" i="45"/>
  <c r="FG138" i="45"/>
  <c r="FH138" i="45"/>
  <c r="FI138" i="45"/>
  <c r="FJ138" i="45"/>
  <c r="FK138" i="45"/>
  <c r="FL138" i="45"/>
  <c r="FM138" i="45"/>
  <c r="FN138" i="45"/>
  <c r="FO138" i="45"/>
  <c r="FP138" i="45"/>
  <c r="FQ138" i="45"/>
  <c r="FR138" i="45"/>
  <c r="FS138" i="45"/>
  <c r="FT138" i="45"/>
  <c r="FU138" i="45"/>
  <c r="FV138" i="45"/>
  <c r="FW138" i="45"/>
  <c r="FX138" i="45"/>
  <c r="FY138" i="45"/>
  <c r="FZ138" i="45"/>
  <c r="FB139" i="45"/>
  <c r="FC139" i="45"/>
  <c r="FD139" i="45"/>
  <c r="FE139" i="45"/>
  <c r="FF139" i="45"/>
  <c r="FG139" i="45"/>
  <c r="FH139" i="45"/>
  <c r="FI139" i="45"/>
  <c r="FJ139" i="45"/>
  <c r="FK139" i="45"/>
  <c r="FL139" i="45"/>
  <c r="FM139" i="45"/>
  <c r="FN139" i="45"/>
  <c r="FO139" i="45"/>
  <c r="FP139" i="45"/>
  <c r="FQ139" i="45"/>
  <c r="FR139" i="45"/>
  <c r="FS139" i="45"/>
  <c r="FT139" i="45"/>
  <c r="FU139" i="45"/>
  <c r="FV139" i="45"/>
  <c r="FW139" i="45"/>
  <c r="FX139" i="45"/>
  <c r="FY139" i="45"/>
  <c r="FZ139" i="45"/>
  <c r="FB140" i="45"/>
  <c r="FC140" i="45"/>
  <c r="FD140" i="45"/>
  <c r="FE140" i="45"/>
  <c r="FF140" i="45"/>
  <c r="FG140" i="45"/>
  <c r="FH140" i="45"/>
  <c r="FI140" i="45"/>
  <c r="FJ140" i="45"/>
  <c r="FK140" i="45"/>
  <c r="FL140" i="45"/>
  <c r="FM140" i="45"/>
  <c r="FN140" i="45"/>
  <c r="FO140" i="45"/>
  <c r="FP140" i="45"/>
  <c r="FQ140" i="45"/>
  <c r="FR140" i="45"/>
  <c r="FS140" i="45"/>
  <c r="FT140" i="45"/>
  <c r="FU140" i="45"/>
  <c r="FV140" i="45"/>
  <c r="FW140" i="45"/>
  <c r="FX140" i="45"/>
  <c r="FY140" i="45"/>
  <c r="FZ140" i="45"/>
  <c r="FB141" i="45"/>
  <c r="FC141" i="45"/>
  <c r="FD141" i="45"/>
  <c r="FE141" i="45"/>
  <c r="FF141" i="45"/>
  <c r="FG141" i="45"/>
  <c r="FH141" i="45"/>
  <c r="FI141" i="45"/>
  <c r="FJ141" i="45"/>
  <c r="FK141" i="45"/>
  <c r="FL141" i="45"/>
  <c r="FM141" i="45"/>
  <c r="FN141" i="45"/>
  <c r="FO141" i="45"/>
  <c r="FP141" i="45"/>
  <c r="FQ141" i="45"/>
  <c r="FR141" i="45"/>
  <c r="FS141" i="45"/>
  <c r="FT141" i="45"/>
  <c r="FU141" i="45"/>
  <c r="FV141" i="45"/>
  <c r="FW141" i="45"/>
  <c r="FX141" i="45"/>
  <c r="FY141" i="45"/>
  <c r="FZ141" i="45"/>
  <c r="FB142" i="45"/>
  <c r="FC142" i="45"/>
  <c r="FD142" i="45"/>
  <c r="FE142" i="45"/>
  <c r="FF142" i="45"/>
  <c r="FG142" i="45"/>
  <c r="FH142" i="45"/>
  <c r="FI142" i="45"/>
  <c r="FJ142" i="45"/>
  <c r="FK142" i="45"/>
  <c r="FL142" i="45"/>
  <c r="FM142" i="45"/>
  <c r="FN142" i="45"/>
  <c r="FO142" i="45"/>
  <c r="FP142" i="45"/>
  <c r="FQ142" i="45"/>
  <c r="FR142" i="45"/>
  <c r="FS142" i="45"/>
  <c r="FT142" i="45"/>
  <c r="FU142" i="45"/>
  <c r="FV142" i="45"/>
  <c r="FW142" i="45"/>
  <c r="FX142" i="45"/>
  <c r="FY142" i="45"/>
  <c r="FZ142" i="45"/>
  <c r="FB143" i="45"/>
  <c r="FC143" i="45"/>
  <c r="FD143" i="45"/>
  <c r="FE143" i="45"/>
  <c r="FF143" i="45"/>
  <c r="FG143" i="45"/>
  <c r="FH143" i="45"/>
  <c r="FI143" i="45"/>
  <c r="FJ143" i="45"/>
  <c r="FK143" i="45"/>
  <c r="FL143" i="45"/>
  <c r="FM143" i="45"/>
  <c r="FN143" i="45"/>
  <c r="FO143" i="45"/>
  <c r="FP143" i="45"/>
  <c r="FQ143" i="45"/>
  <c r="FR143" i="45"/>
  <c r="FS143" i="45"/>
  <c r="FT143" i="45"/>
  <c r="FU143" i="45"/>
  <c r="FV143" i="45"/>
  <c r="FW143" i="45"/>
  <c r="FX143" i="45"/>
  <c r="FY143" i="45"/>
  <c r="FZ143" i="45"/>
  <c r="FB144" i="45"/>
  <c r="FC144" i="45"/>
  <c r="FD144" i="45"/>
  <c r="FE144" i="45"/>
  <c r="FF144" i="45"/>
  <c r="FG144" i="45"/>
  <c r="FH144" i="45"/>
  <c r="FI144" i="45"/>
  <c r="FJ144" i="45"/>
  <c r="FK144" i="45"/>
  <c r="FL144" i="45"/>
  <c r="FM144" i="45"/>
  <c r="FN144" i="45"/>
  <c r="FO144" i="45"/>
  <c r="FP144" i="45"/>
  <c r="FQ144" i="45"/>
  <c r="FR144" i="45"/>
  <c r="FS144" i="45"/>
  <c r="FT144" i="45"/>
  <c r="FU144" i="45"/>
  <c r="FV144" i="45"/>
  <c r="FW144" i="45"/>
  <c r="FX144" i="45"/>
  <c r="FY144" i="45"/>
  <c r="FZ144" i="45"/>
  <c r="FB145" i="45"/>
  <c r="FC145" i="45"/>
  <c r="FD145" i="45"/>
  <c r="FE145" i="45"/>
  <c r="FF145" i="45"/>
  <c r="FG145" i="45"/>
  <c r="FH145" i="45"/>
  <c r="FI145" i="45"/>
  <c r="FJ145" i="45"/>
  <c r="FK145" i="45"/>
  <c r="FL145" i="45"/>
  <c r="FM145" i="45"/>
  <c r="FN145" i="45"/>
  <c r="FO145" i="45"/>
  <c r="FP145" i="45"/>
  <c r="FQ145" i="45"/>
  <c r="FR145" i="45"/>
  <c r="FS145" i="45"/>
  <c r="FT145" i="45"/>
  <c r="FU145" i="45"/>
  <c r="FV145" i="45"/>
  <c r="FW145" i="45"/>
  <c r="FX145" i="45"/>
  <c r="FY145" i="45"/>
  <c r="FZ145" i="45"/>
  <c r="FB146" i="45"/>
  <c r="FC146" i="45"/>
  <c r="FD146" i="45"/>
  <c r="FE146" i="45"/>
  <c r="FF146" i="45"/>
  <c r="FG146" i="45"/>
  <c r="FH146" i="45"/>
  <c r="FI146" i="45"/>
  <c r="FJ146" i="45"/>
  <c r="FK146" i="45"/>
  <c r="FL146" i="45"/>
  <c r="FM146" i="45"/>
  <c r="FN146" i="45"/>
  <c r="FO146" i="45"/>
  <c r="FP146" i="45"/>
  <c r="FQ146" i="45"/>
  <c r="FR146" i="45"/>
  <c r="FS146" i="45"/>
  <c r="FT146" i="45"/>
  <c r="FU146" i="45"/>
  <c r="FV146" i="45"/>
  <c r="FW146" i="45"/>
  <c r="FX146" i="45"/>
  <c r="FY146" i="45"/>
  <c r="FZ146" i="45"/>
  <c r="FB147" i="45"/>
  <c r="FC147" i="45"/>
  <c r="FD147" i="45"/>
  <c r="FE147" i="45"/>
  <c r="FF147" i="45"/>
  <c r="FG147" i="45"/>
  <c r="FH147" i="45"/>
  <c r="FI147" i="45"/>
  <c r="FJ147" i="45"/>
  <c r="FK147" i="45"/>
  <c r="FL147" i="45"/>
  <c r="FM147" i="45"/>
  <c r="FN147" i="45"/>
  <c r="FO147" i="45"/>
  <c r="FP147" i="45"/>
  <c r="FQ147" i="45"/>
  <c r="FR147" i="45"/>
  <c r="FS147" i="45"/>
  <c r="FT147" i="45"/>
  <c r="FU147" i="45"/>
  <c r="FV147" i="45"/>
  <c r="FW147" i="45"/>
  <c r="FX147" i="45"/>
  <c r="FY147" i="45"/>
  <c r="FZ147" i="45"/>
  <c r="FB148" i="45"/>
  <c r="FC148" i="45"/>
  <c r="FD148" i="45"/>
  <c r="FE148" i="45"/>
  <c r="FF148" i="45"/>
  <c r="FG148" i="45"/>
  <c r="FH148" i="45"/>
  <c r="FI148" i="45"/>
  <c r="FJ148" i="45"/>
  <c r="FK148" i="45"/>
  <c r="FL148" i="45"/>
  <c r="FM148" i="45"/>
  <c r="FN148" i="45"/>
  <c r="FO148" i="45"/>
  <c r="FP148" i="45"/>
  <c r="FQ148" i="45"/>
  <c r="FR148" i="45"/>
  <c r="FS148" i="45"/>
  <c r="FT148" i="45"/>
  <c r="FU148" i="45"/>
  <c r="FV148" i="45"/>
  <c r="FW148" i="45"/>
  <c r="FX148" i="45"/>
  <c r="FY148" i="45"/>
  <c r="FZ148" i="45"/>
  <c r="FB149" i="45"/>
  <c r="FC149" i="45"/>
  <c r="FD149" i="45"/>
  <c r="FE149" i="45"/>
  <c r="FF149" i="45"/>
  <c r="FG149" i="45"/>
  <c r="FH149" i="45"/>
  <c r="FI149" i="45"/>
  <c r="FJ149" i="45"/>
  <c r="FK149" i="45"/>
  <c r="FL149" i="45"/>
  <c r="FM149" i="45"/>
  <c r="FN149" i="45"/>
  <c r="FO149" i="45"/>
  <c r="FP149" i="45"/>
  <c r="FQ149" i="45"/>
  <c r="FR149" i="45"/>
  <c r="FS149" i="45"/>
  <c r="FT149" i="45"/>
  <c r="FU149" i="45"/>
  <c r="FV149" i="45"/>
  <c r="FW149" i="45"/>
  <c r="FX149" i="45"/>
  <c r="FY149" i="45"/>
  <c r="FZ149" i="45"/>
  <c r="FB150" i="45"/>
  <c r="FC150" i="45"/>
  <c r="FD150" i="45"/>
  <c r="FE150" i="45"/>
  <c r="FF150" i="45"/>
  <c r="FG150" i="45"/>
  <c r="FH150" i="45"/>
  <c r="FI150" i="45"/>
  <c r="FJ150" i="45"/>
  <c r="FK150" i="45"/>
  <c r="FL150" i="45"/>
  <c r="FM150" i="45"/>
  <c r="FN150" i="45"/>
  <c r="FO150" i="45"/>
  <c r="FP150" i="45"/>
  <c r="FQ150" i="45"/>
  <c r="FR150" i="45"/>
  <c r="FS150" i="45"/>
  <c r="FT150" i="45"/>
  <c r="FU150" i="45"/>
  <c r="FV150" i="45"/>
  <c r="FW150" i="45"/>
  <c r="FX150" i="45"/>
  <c r="FY150" i="45"/>
  <c r="FZ150" i="45"/>
  <c r="FB151" i="45"/>
  <c r="FC151" i="45"/>
  <c r="FD151" i="45"/>
  <c r="FE151" i="45"/>
  <c r="FF151" i="45"/>
  <c r="FG151" i="45"/>
  <c r="FH151" i="45"/>
  <c r="FI151" i="45"/>
  <c r="FJ151" i="45"/>
  <c r="FK151" i="45"/>
  <c r="FL151" i="45"/>
  <c r="FM151" i="45"/>
  <c r="FN151" i="45"/>
  <c r="FO151" i="45"/>
  <c r="FP151" i="45"/>
  <c r="FQ151" i="45"/>
  <c r="FR151" i="45"/>
  <c r="FS151" i="45"/>
  <c r="FT151" i="45"/>
  <c r="FU151" i="45"/>
  <c r="FV151" i="45"/>
  <c r="FW151" i="45"/>
  <c r="FX151" i="45"/>
  <c r="FY151" i="45"/>
  <c r="FZ151" i="45"/>
  <c r="FB152" i="45"/>
  <c r="FC152" i="45"/>
  <c r="FD152" i="45"/>
  <c r="FE152" i="45"/>
  <c r="FF152" i="45"/>
  <c r="FG152" i="45"/>
  <c r="FH152" i="45"/>
  <c r="FI152" i="45"/>
  <c r="FJ152" i="45"/>
  <c r="FK152" i="45"/>
  <c r="FL152" i="45"/>
  <c r="FM152" i="45"/>
  <c r="FN152" i="45"/>
  <c r="FO152" i="45"/>
  <c r="FP152" i="45"/>
  <c r="FQ152" i="45"/>
  <c r="FR152" i="45"/>
  <c r="FS152" i="45"/>
  <c r="FT152" i="45"/>
  <c r="FU152" i="45"/>
  <c r="FV152" i="45"/>
  <c r="FW152" i="45"/>
  <c r="FX152" i="45"/>
  <c r="FY152" i="45"/>
  <c r="FZ152" i="45"/>
  <c r="FB153" i="45"/>
  <c r="FC153" i="45"/>
  <c r="FD153" i="45"/>
  <c r="FE153" i="45"/>
  <c r="FF153" i="45"/>
  <c r="FG153" i="45"/>
  <c r="FH153" i="45"/>
  <c r="FI153" i="45"/>
  <c r="FJ153" i="45"/>
  <c r="FK153" i="45"/>
  <c r="FL153" i="45"/>
  <c r="FM153" i="45"/>
  <c r="FN153" i="45"/>
  <c r="FO153" i="45"/>
  <c r="FP153" i="45"/>
  <c r="FQ153" i="45"/>
  <c r="FR153" i="45"/>
  <c r="FS153" i="45"/>
  <c r="FT153" i="45"/>
  <c r="FU153" i="45"/>
  <c r="FV153" i="45"/>
  <c r="FW153" i="45"/>
  <c r="FX153" i="45"/>
  <c r="FY153" i="45"/>
  <c r="FZ153" i="45"/>
  <c r="FB154" i="45"/>
  <c r="FC154" i="45"/>
  <c r="FD154" i="45"/>
  <c r="FE154" i="45"/>
  <c r="FF154" i="45"/>
  <c r="FG154" i="45"/>
  <c r="FH154" i="45"/>
  <c r="FI154" i="45"/>
  <c r="FJ154" i="45"/>
  <c r="FK154" i="45"/>
  <c r="FL154" i="45"/>
  <c r="FM154" i="45"/>
  <c r="FN154" i="45"/>
  <c r="FO154" i="45"/>
  <c r="FP154" i="45"/>
  <c r="FQ154" i="45"/>
  <c r="FR154" i="45"/>
  <c r="FS154" i="45"/>
  <c r="FT154" i="45"/>
  <c r="FU154" i="45"/>
  <c r="FV154" i="45"/>
  <c r="FW154" i="45"/>
  <c r="FX154" i="45"/>
  <c r="FY154" i="45"/>
  <c r="FZ154" i="45"/>
  <c r="FB155" i="45"/>
  <c r="FC155" i="45"/>
  <c r="FD155" i="45"/>
  <c r="FE155" i="45"/>
  <c r="FF155" i="45"/>
  <c r="FG155" i="45"/>
  <c r="FH155" i="45"/>
  <c r="FI155" i="45"/>
  <c r="FJ155" i="45"/>
  <c r="FK155" i="45"/>
  <c r="FL155" i="45"/>
  <c r="FM155" i="45"/>
  <c r="FN155" i="45"/>
  <c r="FO155" i="45"/>
  <c r="FP155" i="45"/>
  <c r="FQ155" i="45"/>
  <c r="FR155" i="45"/>
  <c r="FS155" i="45"/>
  <c r="FT155" i="45"/>
  <c r="FU155" i="45"/>
  <c r="FV155" i="45"/>
  <c r="FW155" i="45"/>
  <c r="FX155" i="45"/>
  <c r="FY155" i="45"/>
  <c r="FZ155" i="45"/>
  <c r="FB156" i="45"/>
  <c r="FC156" i="45"/>
  <c r="FD156" i="45"/>
  <c r="FE156" i="45"/>
  <c r="FF156" i="45"/>
  <c r="FG156" i="45"/>
  <c r="FH156" i="45"/>
  <c r="FI156" i="45"/>
  <c r="FJ156" i="45"/>
  <c r="FK156" i="45"/>
  <c r="FL156" i="45"/>
  <c r="FM156" i="45"/>
  <c r="FN156" i="45"/>
  <c r="FO156" i="45"/>
  <c r="FP156" i="45"/>
  <c r="FQ156" i="45"/>
  <c r="FR156" i="45"/>
  <c r="FS156" i="45"/>
  <c r="FT156" i="45"/>
  <c r="FU156" i="45"/>
  <c r="FV156" i="45"/>
  <c r="FW156" i="45"/>
  <c r="FX156" i="45"/>
  <c r="FY156" i="45"/>
  <c r="FZ156" i="45"/>
  <c r="FB157" i="45"/>
  <c r="FC157" i="45"/>
  <c r="FD157" i="45"/>
  <c r="FE157" i="45"/>
  <c r="FF157" i="45"/>
  <c r="FG157" i="45"/>
  <c r="FH157" i="45"/>
  <c r="FI157" i="45"/>
  <c r="FJ157" i="45"/>
  <c r="FK157" i="45"/>
  <c r="FL157" i="45"/>
  <c r="FM157" i="45"/>
  <c r="FN157" i="45"/>
  <c r="FO157" i="45"/>
  <c r="FP157" i="45"/>
  <c r="FQ157" i="45"/>
  <c r="FR157" i="45"/>
  <c r="FS157" i="45"/>
  <c r="FT157" i="45"/>
  <c r="FU157" i="45"/>
  <c r="FV157" i="45"/>
  <c r="FW157" i="45"/>
  <c r="FX157" i="45"/>
  <c r="FY157" i="45"/>
  <c r="FZ157" i="45"/>
  <c r="FB158" i="45"/>
  <c r="FC158" i="45"/>
  <c r="FD158" i="45"/>
  <c r="FE158" i="45"/>
  <c r="FF158" i="45"/>
  <c r="FG158" i="45"/>
  <c r="FH158" i="45"/>
  <c r="FI158" i="45"/>
  <c r="FJ158" i="45"/>
  <c r="FK158" i="45"/>
  <c r="FL158" i="45"/>
  <c r="FM158" i="45"/>
  <c r="FN158" i="45"/>
  <c r="FO158" i="45"/>
  <c r="FP158" i="45"/>
  <c r="FQ158" i="45"/>
  <c r="FR158" i="45"/>
  <c r="FS158" i="45"/>
  <c r="FT158" i="45"/>
  <c r="FU158" i="45"/>
  <c r="FV158" i="45"/>
  <c r="FW158" i="45"/>
  <c r="FX158" i="45"/>
  <c r="FY158" i="45"/>
  <c r="FZ158" i="45"/>
  <c r="FB159" i="45"/>
  <c r="FC159" i="45"/>
  <c r="FD159" i="45"/>
  <c r="FE159" i="45"/>
  <c r="FF159" i="45"/>
  <c r="FG159" i="45"/>
  <c r="FH159" i="45"/>
  <c r="FI159" i="45"/>
  <c r="FJ159" i="45"/>
  <c r="FK159" i="45"/>
  <c r="FL159" i="45"/>
  <c r="FM159" i="45"/>
  <c r="FN159" i="45"/>
  <c r="FO159" i="45"/>
  <c r="FP159" i="45"/>
  <c r="FQ159" i="45"/>
  <c r="FR159" i="45"/>
  <c r="FS159" i="45"/>
  <c r="FT159" i="45"/>
  <c r="FU159" i="45"/>
  <c r="FV159" i="45"/>
  <c r="FW159" i="45"/>
  <c r="FX159" i="45"/>
  <c r="FY159" i="45"/>
  <c r="FZ159" i="45"/>
  <c r="FB160" i="45"/>
  <c r="FC160" i="45"/>
  <c r="FD160" i="45"/>
  <c r="FE160" i="45"/>
  <c r="FF160" i="45"/>
  <c r="FG160" i="45"/>
  <c r="FH160" i="45"/>
  <c r="FI160" i="45"/>
  <c r="FJ160" i="45"/>
  <c r="FK160" i="45"/>
  <c r="FL160" i="45"/>
  <c r="FM160" i="45"/>
  <c r="FN160" i="45"/>
  <c r="FO160" i="45"/>
  <c r="FP160" i="45"/>
  <c r="FQ160" i="45"/>
  <c r="FR160" i="45"/>
  <c r="FS160" i="45"/>
  <c r="FT160" i="45"/>
  <c r="FU160" i="45"/>
  <c r="FV160" i="45"/>
  <c r="FW160" i="45"/>
  <c r="FX160" i="45"/>
  <c r="FY160" i="45"/>
  <c r="FZ160" i="45"/>
  <c r="FB161" i="45"/>
  <c r="FC161" i="45"/>
  <c r="FD161" i="45"/>
  <c r="FE161" i="45"/>
  <c r="FF161" i="45"/>
  <c r="FG161" i="45"/>
  <c r="FH161" i="45"/>
  <c r="FI161" i="45"/>
  <c r="FJ161" i="45"/>
  <c r="FK161" i="45"/>
  <c r="FL161" i="45"/>
  <c r="FM161" i="45"/>
  <c r="FN161" i="45"/>
  <c r="FO161" i="45"/>
  <c r="FP161" i="45"/>
  <c r="FQ161" i="45"/>
  <c r="FR161" i="45"/>
  <c r="FS161" i="45"/>
  <c r="FT161" i="45"/>
  <c r="FU161" i="45"/>
  <c r="FV161" i="45"/>
  <c r="FW161" i="45"/>
  <c r="FX161" i="45"/>
  <c r="FY161" i="45"/>
  <c r="FZ161" i="45"/>
  <c r="FB162" i="45"/>
  <c r="FC162" i="45"/>
  <c r="FD162" i="45"/>
  <c r="FE162" i="45"/>
  <c r="FF162" i="45"/>
  <c r="FG162" i="45"/>
  <c r="FH162" i="45"/>
  <c r="FI162" i="45"/>
  <c r="FJ162" i="45"/>
  <c r="FK162" i="45"/>
  <c r="FL162" i="45"/>
  <c r="FM162" i="45"/>
  <c r="FN162" i="45"/>
  <c r="FO162" i="45"/>
  <c r="FP162" i="45"/>
  <c r="FQ162" i="45"/>
  <c r="FR162" i="45"/>
  <c r="FS162" i="45"/>
  <c r="FT162" i="45"/>
  <c r="FU162" i="45"/>
  <c r="FV162" i="45"/>
  <c r="FW162" i="45"/>
  <c r="FX162" i="45"/>
  <c r="FY162" i="45"/>
  <c r="FZ162" i="45"/>
  <c r="FB163" i="45"/>
  <c r="FC163" i="45"/>
  <c r="FD163" i="45"/>
  <c r="FE163" i="45"/>
  <c r="FF163" i="45"/>
  <c r="FG163" i="45"/>
  <c r="FH163" i="45"/>
  <c r="FI163" i="45"/>
  <c r="FJ163" i="45"/>
  <c r="FK163" i="45"/>
  <c r="FL163" i="45"/>
  <c r="FM163" i="45"/>
  <c r="FN163" i="45"/>
  <c r="FO163" i="45"/>
  <c r="FP163" i="45"/>
  <c r="FQ163" i="45"/>
  <c r="FR163" i="45"/>
  <c r="FS163" i="45"/>
  <c r="FT163" i="45"/>
  <c r="FU163" i="45"/>
  <c r="FV163" i="45"/>
  <c r="FW163" i="45"/>
  <c r="FX163" i="45"/>
  <c r="FY163" i="45"/>
  <c r="FZ163" i="45"/>
  <c r="FB164" i="45"/>
  <c r="FC164" i="45"/>
  <c r="FD164" i="45"/>
  <c r="FE164" i="45"/>
  <c r="FF164" i="45"/>
  <c r="FG164" i="45"/>
  <c r="FH164" i="45"/>
  <c r="FI164" i="45"/>
  <c r="FJ164" i="45"/>
  <c r="FK164" i="45"/>
  <c r="FL164" i="45"/>
  <c r="FM164" i="45"/>
  <c r="FN164" i="45"/>
  <c r="FO164" i="45"/>
  <c r="FP164" i="45"/>
  <c r="FQ164" i="45"/>
  <c r="FR164" i="45"/>
  <c r="FS164" i="45"/>
  <c r="FT164" i="45"/>
  <c r="FU164" i="45"/>
  <c r="FV164" i="45"/>
  <c r="FW164" i="45"/>
  <c r="FX164" i="45"/>
  <c r="FY164" i="45"/>
  <c r="FZ164" i="45"/>
  <c r="FB165" i="45"/>
  <c r="FC165" i="45"/>
  <c r="FD165" i="45"/>
  <c r="FE165" i="45"/>
  <c r="FF165" i="45"/>
  <c r="FG165" i="45"/>
  <c r="FH165" i="45"/>
  <c r="FI165" i="45"/>
  <c r="FJ165" i="45"/>
  <c r="FK165" i="45"/>
  <c r="FL165" i="45"/>
  <c r="FM165" i="45"/>
  <c r="FN165" i="45"/>
  <c r="FO165" i="45"/>
  <c r="FP165" i="45"/>
  <c r="FQ165" i="45"/>
  <c r="FR165" i="45"/>
  <c r="FS165" i="45"/>
  <c r="FT165" i="45"/>
  <c r="FU165" i="45"/>
  <c r="FV165" i="45"/>
  <c r="FW165" i="45"/>
  <c r="FX165" i="45"/>
  <c r="FY165" i="45"/>
  <c r="FZ165" i="45"/>
  <c r="FB166" i="45"/>
  <c r="FC166" i="45"/>
  <c r="FD166" i="45"/>
  <c r="FE166" i="45"/>
  <c r="FF166" i="45"/>
  <c r="FG166" i="45"/>
  <c r="FH166" i="45"/>
  <c r="FI166" i="45"/>
  <c r="FJ166" i="45"/>
  <c r="FK166" i="45"/>
  <c r="FL166" i="45"/>
  <c r="FM166" i="45"/>
  <c r="FN166" i="45"/>
  <c r="FO166" i="45"/>
  <c r="FP166" i="45"/>
  <c r="FQ166" i="45"/>
  <c r="FR166" i="45"/>
  <c r="FS166" i="45"/>
  <c r="FT166" i="45"/>
  <c r="FU166" i="45"/>
  <c r="FV166" i="45"/>
  <c r="FW166" i="45"/>
  <c r="FX166" i="45"/>
  <c r="FY166" i="45"/>
  <c r="FZ166" i="45"/>
  <c r="FB167" i="45"/>
  <c r="FC167" i="45"/>
  <c r="FD167" i="45"/>
  <c r="FE167" i="45"/>
  <c r="FF167" i="45"/>
  <c r="FG167" i="45"/>
  <c r="FH167" i="45"/>
  <c r="FI167" i="45"/>
  <c r="FJ167" i="45"/>
  <c r="FK167" i="45"/>
  <c r="FL167" i="45"/>
  <c r="FM167" i="45"/>
  <c r="FN167" i="45"/>
  <c r="FO167" i="45"/>
  <c r="FP167" i="45"/>
  <c r="FQ167" i="45"/>
  <c r="FR167" i="45"/>
  <c r="FS167" i="45"/>
  <c r="FT167" i="45"/>
  <c r="FU167" i="45"/>
  <c r="FV167" i="45"/>
  <c r="FW167" i="45"/>
  <c r="FX167" i="45"/>
  <c r="FY167" i="45"/>
  <c r="FZ167" i="45"/>
  <c r="FB168" i="45"/>
  <c r="FC168" i="45"/>
  <c r="FD168" i="45"/>
  <c r="FE168" i="45"/>
  <c r="FF168" i="45"/>
  <c r="FG168" i="45"/>
  <c r="FH168" i="45"/>
  <c r="FI168" i="45"/>
  <c r="FJ168" i="45"/>
  <c r="FK168" i="45"/>
  <c r="FL168" i="45"/>
  <c r="FM168" i="45"/>
  <c r="FN168" i="45"/>
  <c r="FO168" i="45"/>
  <c r="FP168" i="45"/>
  <c r="FQ168" i="45"/>
  <c r="FR168" i="45"/>
  <c r="FS168" i="45"/>
  <c r="FT168" i="45"/>
  <c r="FU168" i="45"/>
  <c r="FV168" i="45"/>
  <c r="FW168" i="45"/>
  <c r="FX168" i="45"/>
  <c r="FY168" i="45"/>
  <c r="FZ168" i="45"/>
  <c r="FB169" i="45"/>
  <c r="FC169" i="45"/>
  <c r="FD169" i="45"/>
  <c r="FE169" i="45"/>
  <c r="FF169" i="45"/>
  <c r="FG169" i="45"/>
  <c r="FH169" i="45"/>
  <c r="FI169" i="45"/>
  <c r="FJ169" i="45"/>
  <c r="FK169" i="45"/>
  <c r="FL169" i="45"/>
  <c r="FM169" i="45"/>
  <c r="FN169" i="45"/>
  <c r="FO169" i="45"/>
  <c r="FP169" i="45"/>
  <c r="FQ169" i="45"/>
  <c r="FR169" i="45"/>
  <c r="FS169" i="45"/>
  <c r="FT169" i="45"/>
  <c r="FU169" i="45"/>
  <c r="FV169" i="45"/>
  <c r="FW169" i="45"/>
  <c r="FX169" i="45"/>
  <c r="FY169" i="45"/>
  <c r="FZ169" i="45"/>
  <c r="FB170" i="45"/>
  <c r="FC170" i="45"/>
  <c r="FD170" i="45"/>
  <c r="FE170" i="45"/>
  <c r="FF170" i="45"/>
  <c r="FG170" i="45"/>
  <c r="FH170" i="45"/>
  <c r="FI170" i="45"/>
  <c r="FJ170" i="45"/>
  <c r="FK170" i="45"/>
  <c r="FL170" i="45"/>
  <c r="FM170" i="45"/>
  <c r="FN170" i="45"/>
  <c r="FO170" i="45"/>
  <c r="FP170" i="45"/>
  <c r="FQ170" i="45"/>
  <c r="FR170" i="45"/>
  <c r="FS170" i="45"/>
  <c r="FT170" i="45"/>
  <c r="FU170" i="45"/>
  <c r="FV170" i="45"/>
  <c r="FW170" i="45"/>
  <c r="FX170" i="45"/>
  <c r="FY170" i="45"/>
  <c r="FZ170" i="45"/>
  <c r="FB171" i="45"/>
  <c r="FC171" i="45"/>
  <c r="FD171" i="45"/>
  <c r="FE171" i="45"/>
  <c r="FF171" i="45"/>
  <c r="FG171" i="45"/>
  <c r="FH171" i="45"/>
  <c r="FI171" i="45"/>
  <c r="FJ171" i="45"/>
  <c r="FK171" i="45"/>
  <c r="FL171" i="45"/>
  <c r="FM171" i="45"/>
  <c r="FN171" i="45"/>
  <c r="FO171" i="45"/>
  <c r="FP171" i="45"/>
  <c r="FQ171" i="45"/>
  <c r="FR171" i="45"/>
  <c r="FS171" i="45"/>
  <c r="FT171" i="45"/>
  <c r="FU171" i="45"/>
  <c r="FV171" i="45"/>
  <c r="FW171" i="45"/>
  <c r="FX171" i="45"/>
  <c r="FY171" i="45"/>
  <c r="FZ171" i="45"/>
  <c r="FB172" i="45"/>
  <c r="FC172" i="45"/>
  <c r="FD172" i="45"/>
  <c r="FE172" i="45"/>
  <c r="FF172" i="45"/>
  <c r="FG172" i="45"/>
  <c r="FH172" i="45"/>
  <c r="FI172" i="45"/>
  <c r="FJ172" i="45"/>
  <c r="FK172" i="45"/>
  <c r="FL172" i="45"/>
  <c r="FM172" i="45"/>
  <c r="FN172" i="45"/>
  <c r="FO172" i="45"/>
  <c r="FP172" i="45"/>
  <c r="FQ172" i="45"/>
  <c r="FR172" i="45"/>
  <c r="FS172" i="45"/>
  <c r="FT172" i="45"/>
  <c r="FU172" i="45"/>
  <c r="FV172" i="45"/>
  <c r="FW172" i="45"/>
  <c r="FX172" i="45"/>
  <c r="FY172" i="45"/>
  <c r="FZ172" i="45"/>
  <c r="FB173" i="45"/>
  <c r="FC173" i="45"/>
  <c r="FD173" i="45"/>
  <c r="FE173" i="45"/>
  <c r="FF173" i="45"/>
  <c r="FG173" i="45"/>
  <c r="FH173" i="45"/>
  <c r="FI173" i="45"/>
  <c r="FJ173" i="45"/>
  <c r="FK173" i="45"/>
  <c r="FL173" i="45"/>
  <c r="FM173" i="45"/>
  <c r="FN173" i="45"/>
  <c r="FO173" i="45"/>
  <c r="FP173" i="45"/>
  <c r="FQ173" i="45"/>
  <c r="FR173" i="45"/>
  <c r="FS173" i="45"/>
  <c r="FT173" i="45"/>
  <c r="FU173" i="45"/>
  <c r="FV173" i="45"/>
  <c r="FW173" i="45"/>
  <c r="FX173" i="45"/>
  <c r="FY173" i="45"/>
  <c r="FZ173" i="45"/>
  <c r="FB174" i="45"/>
  <c r="FC174" i="45"/>
  <c r="FD174" i="45"/>
  <c r="FE174" i="45"/>
  <c r="FF174" i="45"/>
  <c r="FG174" i="45"/>
  <c r="FH174" i="45"/>
  <c r="FI174" i="45"/>
  <c r="FJ174" i="45"/>
  <c r="FK174" i="45"/>
  <c r="FL174" i="45"/>
  <c r="FM174" i="45"/>
  <c r="FN174" i="45"/>
  <c r="FO174" i="45"/>
  <c r="FP174" i="45"/>
  <c r="FQ174" i="45"/>
  <c r="FR174" i="45"/>
  <c r="FS174" i="45"/>
  <c r="FT174" i="45"/>
  <c r="FU174" i="45"/>
  <c r="FV174" i="45"/>
  <c r="FW174" i="45"/>
  <c r="FX174" i="45"/>
  <c r="FY174" i="45"/>
  <c r="FZ174" i="45"/>
  <c r="FB175" i="45"/>
  <c r="FC175" i="45"/>
  <c r="FD175" i="45"/>
  <c r="FE175" i="45"/>
  <c r="FF175" i="45"/>
  <c r="FG175" i="45"/>
  <c r="FH175" i="45"/>
  <c r="FI175" i="45"/>
  <c r="FJ175" i="45"/>
  <c r="FK175" i="45"/>
  <c r="FL175" i="45"/>
  <c r="FM175" i="45"/>
  <c r="FN175" i="45"/>
  <c r="FO175" i="45"/>
  <c r="FP175" i="45"/>
  <c r="FQ175" i="45"/>
  <c r="FR175" i="45"/>
  <c r="FS175" i="45"/>
  <c r="FT175" i="45"/>
  <c r="FU175" i="45"/>
  <c r="FV175" i="45"/>
  <c r="FW175" i="45"/>
  <c r="FX175" i="45"/>
  <c r="FY175" i="45"/>
  <c r="FZ175" i="45"/>
  <c r="FB176" i="45"/>
  <c r="FC176" i="45"/>
  <c r="FD176" i="45"/>
  <c r="FE176" i="45"/>
  <c r="FF176" i="45"/>
  <c r="FG176" i="45"/>
  <c r="FH176" i="45"/>
  <c r="FI176" i="45"/>
  <c r="FJ176" i="45"/>
  <c r="FK176" i="45"/>
  <c r="FL176" i="45"/>
  <c r="FM176" i="45"/>
  <c r="FN176" i="45"/>
  <c r="FO176" i="45"/>
  <c r="FP176" i="45"/>
  <c r="FQ176" i="45"/>
  <c r="FR176" i="45"/>
  <c r="FS176" i="45"/>
  <c r="FT176" i="45"/>
  <c r="FU176" i="45"/>
  <c r="FV176" i="45"/>
  <c r="FW176" i="45"/>
  <c r="FX176" i="45"/>
  <c r="FY176" i="45"/>
  <c r="FZ176" i="45"/>
  <c r="FB177" i="45"/>
  <c r="FC177" i="45"/>
  <c r="FD177" i="45"/>
  <c r="FE177" i="45"/>
  <c r="FF177" i="45"/>
  <c r="FG177" i="45"/>
  <c r="FH177" i="45"/>
  <c r="FI177" i="45"/>
  <c r="FJ177" i="45"/>
  <c r="FK177" i="45"/>
  <c r="FL177" i="45"/>
  <c r="FM177" i="45"/>
  <c r="FN177" i="45"/>
  <c r="FO177" i="45"/>
  <c r="FP177" i="45"/>
  <c r="FQ177" i="45"/>
  <c r="FR177" i="45"/>
  <c r="FS177" i="45"/>
  <c r="FT177" i="45"/>
  <c r="FU177" i="45"/>
  <c r="FV177" i="45"/>
  <c r="FW177" i="45"/>
  <c r="FX177" i="45"/>
  <c r="FY177" i="45"/>
  <c r="FZ177" i="45"/>
  <c r="FB178" i="45"/>
  <c r="FC178" i="45"/>
  <c r="FD178" i="45"/>
  <c r="FE178" i="45"/>
  <c r="FF178" i="45"/>
  <c r="FG178" i="45"/>
  <c r="FH178" i="45"/>
  <c r="FI178" i="45"/>
  <c r="FJ178" i="45"/>
  <c r="FK178" i="45"/>
  <c r="FL178" i="45"/>
  <c r="FM178" i="45"/>
  <c r="FN178" i="45"/>
  <c r="FO178" i="45"/>
  <c r="FP178" i="45"/>
  <c r="FQ178" i="45"/>
  <c r="FR178" i="45"/>
  <c r="FS178" i="45"/>
  <c r="FT178" i="45"/>
  <c r="FU178" i="45"/>
  <c r="FV178" i="45"/>
  <c r="FW178" i="45"/>
  <c r="FX178" i="45"/>
  <c r="FY178" i="45"/>
  <c r="FZ178" i="45"/>
  <c r="FB179" i="45"/>
  <c r="FC179" i="45"/>
  <c r="FD179" i="45"/>
  <c r="FE179" i="45"/>
  <c r="FF179" i="45"/>
  <c r="FG179" i="45"/>
  <c r="FH179" i="45"/>
  <c r="FI179" i="45"/>
  <c r="FJ179" i="45"/>
  <c r="FK179" i="45"/>
  <c r="FL179" i="45"/>
  <c r="FM179" i="45"/>
  <c r="FN179" i="45"/>
  <c r="FO179" i="45"/>
  <c r="FP179" i="45"/>
  <c r="FQ179" i="45"/>
  <c r="FR179" i="45"/>
  <c r="FS179" i="45"/>
  <c r="FT179" i="45"/>
  <c r="FU179" i="45"/>
  <c r="FV179" i="45"/>
  <c r="FW179" i="45"/>
  <c r="FX179" i="45"/>
  <c r="FY179" i="45"/>
  <c r="FZ179" i="45"/>
  <c r="FB180" i="45"/>
  <c r="FC180" i="45"/>
  <c r="FD180" i="45"/>
  <c r="FE180" i="45"/>
  <c r="FF180" i="45"/>
  <c r="FG180" i="45"/>
  <c r="FH180" i="45"/>
  <c r="FI180" i="45"/>
  <c r="FJ180" i="45"/>
  <c r="FK180" i="45"/>
  <c r="FL180" i="45"/>
  <c r="FM180" i="45"/>
  <c r="FN180" i="45"/>
  <c r="FO180" i="45"/>
  <c r="FP180" i="45"/>
  <c r="FQ180" i="45"/>
  <c r="FR180" i="45"/>
  <c r="FS180" i="45"/>
  <c r="FT180" i="45"/>
  <c r="FU180" i="45"/>
  <c r="FV180" i="45"/>
  <c r="FW180" i="45"/>
  <c r="FX180" i="45"/>
  <c r="FY180" i="45"/>
  <c r="FZ180" i="45"/>
  <c r="FB181" i="45"/>
  <c r="FC181" i="45"/>
  <c r="FD181" i="45"/>
  <c r="FE181" i="45"/>
  <c r="FF181" i="45"/>
  <c r="FG181" i="45"/>
  <c r="FH181" i="45"/>
  <c r="FI181" i="45"/>
  <c r="FJ181" i="45"/>
  <c r="FK181" i="45"/>
  <c r="FL181" i="45"/>
  <c r="FM181" i="45"/>
  <c r="FN181" i="45"/>
  <c r="FO181" i="45"/>
  <c r="FP181" i="45"/>
  <c r="FQ181" i="45"/>
  <c r="FR181" i="45"/>
  <c r="FS181" i="45"/>
  <c r="FT181" i="45"/>
  <c r="FU181" i="45"/>
  <c r="FV181" i="45"/>
  <c r="FW181" i="45"/>
  <c r="FX181" i="45"/>
  <c r="FY181" i="45"/>
  <c r="FZ181" i="45"/>
  <c r="FB182" i="45"/>
  <c r="FC182" i="45"/>
  <c r="FD182" i="45"/>
  <c r="FE182" i="45"/>
  <c r="FF182" i="45"/>
  <c r="FG182" i="45"/>
  <c r="FH182" i="45"/>
  <c r="FI182" i="45"/>
  <c r="FJ182" i="45"/>
  <c r="FK182" i="45"/>
  <c r="FL182" i="45"/>
  <c r="FM182" i="45"/>
  <c r="FN182" i="45"/>
  <c r="FO182" i="45"/>
  <c r="FP182" i="45"/>
  <c r="FQ182" i="45"/>
  <c r="FR182" i="45"/>
  <c r="FS182" i="45"/>
  <c r="FT182" i="45"/>
  <c r="FU182" i="45"/>
  <c r="FV182" i="45"/>
  <c r="FW182" i="45"/>
  <c r="FX182" i="45"/>
  <c r="FY182" i="45"/>
  <c r="FZ182" i="45"/>
  <c r="FB183" i="45"/>
  <c r="FC183" i="45"/>
  <c r="FD183" i="45"/>
  <c r="FE183" i="45"/>
  <c r="FF183" i="45"/>
  <c r="FG183" i="45"/>
  <c r="FH183" i="45"/>
  <c r="FI183" i="45"/>
  <c r="FJ183" i="45"/>
  <c r="FK183" i="45"/>
  <c r="FL183" i="45"/>
  <c r="FM183" i="45"/>
  <c r="FN183" i="45"/>
  <c r="FO183" i="45"/>
  <c r="FP183" i="45"/>
  <c r="FQ183" i="45"/>
  <c r="FR183" i="45"/>
  <c r="FS183" i="45"/>
  <c r="FT183" i="45"/>
  <c r="FU183" i="45"/>
  <c r="FV183" i="45"/>
  <c r="FW183" i="45"/>
  <c r="FX183" i="45"/>
  <c r="FY183" i="45"/>
  <c r="FZ183" i="45"/>
  <c r="FB184" i="45"/>
  <c r="FC184" i="45"/>
  <c r="FD184" i="45"/>
  <c r="FE184" i="45"/>
  <c r="FF184" i="45"/>
  <c r="FG184" i="45"/>
  <c r="FH184" i="45"/>
  <c r="FI184" i="45"/>
  <c r="FJ184" i="45"/>
  <c r="FK184" i="45"/>
  <c r="FL184" i="45"/>
  <c r="FM184" i="45"/>
  <c r="FN184" i="45"/>
  <c r="FO184" i="45"/>
  <c r="FP184" i="45"/>
  <c r="FQ184" i="45"/>
  <c r="FR184" i="45"/>
  <c r="FS184" i="45"/>
  <c r="FT184" i="45"/>
  <c r="FU184" i="45"/>
  <c r="FV184" i="45"/>
  <c r="FW184" i="45"/>
  <c r="FX184" i="45"/>
  <c r="FY184" i="45"/>
  <c r="FZ184" i="45"/>
  <c r="FB185" i="45"/>
  <c r="FC185" i="45"/>
  <c r="FD185" i="45"/>
  <c r="FE185" i="45"/>
  <c r="FF185" i="45"/>
  <c r="FG185" i="45"/>
  <c r="FH185" i="45"/>
  <c r="FI185" i="45"/>
  <c r="FJ185" i="45"/>
  <c r="FK185" i="45"/>
  <c r="FL185" i="45"/>
  <c r="FM185" i="45"/>
  <c r="FN185" i="45"/>
  <c r="FO185" i="45"/>
  <c r="FP185" i="45"/>
  <c r="FQ185" i="45"/>
  <c r="FR185" i="45"/>
  <c r="FS185" i="45"/>
  <c r="FT185" i="45"/>
  <c r="FU185" i="45"/>
  <c r="FV185" i="45"/>
  <c r="FW185" i="45"/>
  <c r="FX185" i="45"/>
  <c r="FY185" i="45"/>
  <c r="FZ185" i="45"/>
  <c r="FB186" i="45"/>
  <c r="FC186" i="45"/>
  <c r="FD186" i="45"/>
  <c r="FE186" i="45"/>
  <c r="FF186" i="45"/>
  <c r="FG186" i="45"/>
  <c r="FH186" i="45"/>
  <c r="FI186" i="45"/>
  <c r="FJ186" i="45"/>
  <c r="FK186" i="45"/>
  <c r="FL186" i="45"/>
  <c r="FM186" i="45"/>
  <c r="FN186" i="45"/>
  <c r="FO186" i="45"/>
  <c r="FP186" i="45"/>
  <c r="FQ186" i="45"/>
  <c r="FR186" i="45"/>
  <c r="FS186" i="45"/>
  <c r="FT186" i="45"/>
  <c r="FU186" i="45"/>
  <c r="FV186" i="45"/>
  <c r="FW186" i="45"/>
  <c r="FX186" i="45"/>
  <c r="FY186" i="45"/>
  <c r="FZ186" i="45"/>
  <c r="FB187" i="45"/>
  <c r="FC187" i="45"/>
  <c r="FD187" i="45"/>
  <c r="FE187" i="45"/>
  <c r="FF187" i="45"/>
  <c r="FG187" i="45"/>
  <c r="FH187" i="45"/>
  <c r="FI187" i="45"/>
  <c r="FJ187" i="45"/>
  <c r="FK187" i="45"/>
  <c r="FL187" i="45"/>
  <c r="FM187" i="45"/>
  <c r="FN187" i="45"/>
  <c r="FO187" i="45"/>
  <c r="FP187" i="45"/>
  <c r="FQ187" i="45"/>
  <c r="FR187" i="45"/>
  <c r="FS187" i="45"/>
  <c r="FT187" i="45"/>
  <c r="FU187" i="45"/>
  <c r="FV187" i="45"/>
  <c r="FW187" i="45"/>
  <c r="FX187" i="45"/>
  <c r="FY187" i="45"/>
  <c r="FZ187" i="45"/>
  <c r="FB188" i="45"/>
  <c r="FC188" i="45"/>
  <c r="FD188" i="45"/>
  <c r="FE188" i="45"/>
  <c r="FF188" i="45"/>
  <c r="FG188" i="45"/>
  <c r="FH188" i="45"/>
  <c r="FI188" i="45"/>
  <c r="FJ188" i="45"/>
  <c r="FK188" i="45"/>
  <c r="FL188" i="45"/>
  <c r="FM188" i="45"/>
  <c r="FN188" i="45"/>
  <c r="FO188" i="45"/>
  <c r="FP188" i="45"/>
  <c r="FQ188" i="45"/>
  <c r="FR188" i="45"/>
  <c r="FS188" i="45"/>
  <c r="FT188" i="45"/>
  <c r="FU188" i="45"/>
  <c r="FV188" i="45"/>
  <c r="FW188" i="45"/>
  <c r="FX188" i="45"/>
  <c r="FY188" i="45"/>
  <c r="FZ188" i="45"/>
  <c r="FB189" i="45"/>
  <c r="FC189" i="45"/>
  <c r="FD189" i="45"/>
  <c r="FE189" i="45"/>
  <c r="FF189" i="45"/>
  <c r="FG189" i="45"/>
  <c r="FH189" i="45"/>
  <c r="FI189" i="45"/>
  <c r="FJ189" i="45"/>
  <c r="FK189" i="45"/>
  <c r="FL189" i="45"/>
  <c r="FM189" i="45"/>
  <c r="FN189" i="45"/>
  <c r="FO189" i="45"/>
  <c r="FP189" i="45"/>
  <c r="FQ189" i="45"/>
  <c r="FR189" i="45"/>
  <c r="FS189" i="45"/>
  <c r="FT189" i="45"/>
  <c r="FU189" i="45"/>
  <c r="FV189" i="45"/>
  <c r="FW189" i="45"/>
  <c r="FX189" i="45"/>
  <c r="FY189" i="45"/>
  <c r="FZ189" i="45"/>
  <c r="FB190" i="45"/>
  <c r="FC190" i="45"/>
  <c r="FD190" i="45"/>
  <c r="FE190" i="45"/>
  <c r="FF190" i="45"/>
  <c r="FG190" i="45"/>
  <c r="FH190" i="45"/>
  <c r="FI190" i="45"/>
  <c r="FJ190" i="45"/>
  <c r="FK190" i="45"/>
  <c r="FL190" i="45"/>
  <c r="FM190" i="45"/>
  <c r="FN190" i="45"/>
  <c r="FO190" i="45"/>
  <c r="FP190" i="45"/>
  <c r="FQ190" i="45"/>
  <c r="FR190" i="45"/>
  <c r="FS190" i="45"/>
  <c r="FT190" i="45"/>
  <c r="FU190" i="45"/>
  <c r="FV190" i="45"/>
  <c r="FW190" i="45"/>
  <c r="FX190" i="45"/>
  <c r="FY190" i="45"/>
  <c r="FZ190" i="45"/>
  <c r="FB191" i="45"/>
  <c r="FC191" i="45"/>
  <c r="FD191" i="45"/>
  <c r="FE191" i="45"/>
  <c r="FF191" i="45"/>
  <c r="FG191" i="45"/>
  <c r="FH191" i="45"/>
  <c r="FI191" i="45"/>
  <c r="FJ191" i="45"/>
  <c r="FK191" i="45"/>
  <c r="FL191" i="45"/>
  <c r="FM191" i="45"/>
  <c r="FN191" i="45"/>
  <c r="FO191" i="45"/>
  <c r="FP191" i="45"/>
  <c r="FQ191" i="45"/>
  <c r="FR191" i="45"/>
  <c r="FS191" i="45"/>
  <c r="FT191" i="45"/>
  <c r="FU191" i="45"/>
  <c r="FV191" i="45"/>
  <c r="FW191" i="45"/>
  <c r="FX191" i="45"/>
  <c r="FY191" i="45"/>
  <c r="FZ191" i="45"/>
  <c r="FB192" i="45"/>
  <c r="FC192" i="45"/>
  <c r="FD192" i="45"/>
  <c r="FE192" i="45"/>
  <c r="FF192" i="45"/>
  <c r="FG192" i="45"/>
  <c r="FH192" i="45"/>
  <c r="FI192" i="45"/>
  <c r="FJ192" i="45"/>
  <c r="FK192" i="45"/>
  <c r="FL192" i="45"/>
  <c r="FM192" i="45"/>
  <c r="FN192" i="45"/>
  <c r="FO192" i="45"/>
  <c r="FP192" i="45"/>
  <c r="FQ192" i="45"/>
  <c r="FR192" i="45"/>
  <c r="FS192" i="45"/>
  <c r="FT192" i="45"/>
  <c r="FU192" i="45"/>
  <c r="FV192" i="45"/>
  <c r="FW192" i="45"/>
  <c r="FX192" i="45"/>
  <c r="FY192" i="45"/>
  <c r="FZ192" i="45"/>
  <c r="FB193" i="45"/>
  <c r="FC193" i="45"/>
  <c r="FD193" i="45"/>
  <c r="FE193" i="45"/>
  <c r="FF193" i="45"/>
  <c r="FG193" i="45"/>
  <c r="FH193" i="45"/>
  <c r="FI193" i="45"/>
  <c r="FJ193" i="45"/>
  <c r="FK193" i="45"/>
  <c r="FL193" i="45"/>
  <c r="FM193" i="45"/>
  <c r="FN193" i="45"/>
  <c r="FO193" i="45"/>
  <c r="FP193" i="45"/>
  <c r="FQ193" i="45"/>
  <c r="FR193" i="45"/>
  <c r="FS193" i="45"/>
  <c r="FT193" i="45"/>
  <c r="FU193" i="45"/>
  <c r="FV193" i="45"/>
  <c r="FW193" i="45"/>
  <c r="FX193" i="45"/>
  <c r="FY193" i="45"/>
  <c r="FZ193" i="45"/>
  <c r="FB194" i="45"/>
  <c r="FC194" i="45"/>
  <c r="FD194" i="45"/>
  <c r="FE194" i="45"/>
  <c r="FF194" i="45"/>
  <c r="FG194" i="45"/>
  <c r="FH194" i="45"/>
  <c r="FI194" i="45"/>
  <c r="FJ194" i="45"/>
  <c r="FK194" i="45"/>
  <c r="FL194" i="45"/>
  <c r="FM194" i="45"/>
  <c r="FN194" i="45"/>
  <c r="FO194" i="45"/>
  <c r="FP194" i="45"/>
  <c r="FQ194" i="45"/>
  <c r="FR194" i="45"/>
  <c r="FS194" i="45"/>
  <c r="FT194" i="45"/>
  <c r="FU194" i="45"/>
  <c r="FV194" i="45"/>
  <c r="FW194" i="45"/>
  <c r="FX194" i="45"/>
  <c r="FY194" i="45"/>
  <c r="FZ194" i="45"/>
  <c r="FB195" i="45"/>
  <c r="FC195" i="45"/>
  <c r="FD195" i="45"/>
  <c r="FE195" i="45"/>
  <c r="FF195" i="45"/>
  <c r="FG195" i="45"/>
  <c r="FH195" i="45"/>
  <c r="FI195" i="45"/>
  <c r="FJ195" i="45"/>
  <c r="FK195" i="45"/>
  <c r="FL195" i="45"/>
  <c r="FM195" i="45"/>
  <c r="FN195" i="45"/>
  <c r="FO195" i="45"/>
  <c r="FP195" i="45"/>
  <c r="FQ195" i="45"/>
  <c r="FR195" i="45"/>
  <c r="FS195" i="45"/>
  <c r="FT195" i="45"/>
  <c r="FU195" i="45"/>
  <c r="FV195" i="45"/>
  <c r="FW195" i="45"/>
  <c r="FX195" i="45"/>
  <c r="FY195" i="45"/>
  <c r="FZ195" i="45"/>
  <c r="FB196" i="45"/>
  <c r="FC196" i="45"/>
  <c r="FD196" i="45"/>
  <c r="FE196" i="45"/>
  <c r="FF196" i="45"/>
  <c r="FG196" i="45"/>
  <c r="FH196" i="45"/>
  <c r="FI196" i="45"/>
  <c r="FJ196" i="45"/>
  <c r="FK196" i="45"/>
  <c r="FL196" i="45"/>
  <c r="FM196" i="45"/>
  <c r="FN196" i="45"/>
  <c r="FO196" i="45"/>
  <c r="FP196" i="45"/>
  <c r="FQ196" i="45"/>
  <c r="FR196" i="45"/>
  <c r="FS196" i="45"/>
  <c r="FT196" i="45"/>
  <c r="FU196" i="45"/>
  <c r="FV196" i="45"/>
  <c r="FW196" i="45"/>
  <c r="FX196" i="45"/>
  <c r="FY196" i="45"/>
  <c r="FZ196" i="45"/>
  <c r="FB197" i="45"/>
  <c r="FC197" i="45"/>
  <c r="FD197" i="45"/>
  <c r="FE197" i="45"/>
  <c r="FF197" i="45"/>
  <c r="FG197" i="45"/>
  <c r="FH197" i="45"/>
  <c r="FI197" i="45"/>
  <c r="FJ197" i="45"/>
  <c r="FK197" i="45"/>
  <c r="FL197" i="45"/>
  <c r="FM197" i="45"/>
  <c r="FN197" i="45"/>
  <c r="FO197" i="45"/>
  <c r="FP197" i="45"/>
  <c r="FQ197" i="45"/>
  <c r="FR197" i="45"/>
  <c r="FS197" i="45"/>
  <c r="FT197" i="45"/>
  <c r="FU197" i="45"/>
  <c r="FV197" i="45"/>
  <c r="FW197" i="45"/>
  <c r="FX197" i="45"/>
  <c r="FY197" i="45"/>
  <c r="FZ197" i="45"/>
  <c r="FB198" i="45"/>
  <c r="FC198" i="45"/>
  <c r="FD198" i="45"/>
  <c r="FE198" i="45"/>
  <c r="FF198" i="45"/>
  <c r="FG198" i="45"/>
  <c r="FH198" i="45"/>
  <c r="FI198" i="45"/>
  <c r="FJ198" i="45"/>
  <c r="FK198" i="45"/>
  <c r="FL198" i="45"/>
  <c r="FM198" i="45"/>
  <c r="FN198" i="45"/>
  <c r="FO198" i="45"/>
  <c r="FP198" i="45"/>
  <c r="FQ198" i="45"/>
  <c r="FR198" i="45"/>
  <c r="FS198" i="45"/>
  <c r="FT198" i="45"/>
  <c r="FU198" i="45"/>
  <c r="FV198" i="45"/>
  <c r="FW198" i="45"/>
  <c r="FX198" i="45"/>
  <c r="FY198" i="45"/>
  <c r="FZ198" i="45"/>
  <c r="FB199" i="45"/>
  <c r="FC199" i="45"/>
  <c r="FD199" i="45"/>
  <c r="FE199" i="45"/>
  <c r="FF199" i="45"/>
  <c r="FG199" i="45"/>
  <c r="FH199" i="45"/>
  <c r="FI199" i="45"/>
  <c r="FJ199" i="45"/>
  <c r="FK199" i="45"/>
  <c r="FL199" i="45"/>
  <c r="FM199" i="45"/>
  <c r="FN199" i="45"/>
  <c r="FO199" i="45"/>
  <c r="FP199" i="45"/>
  <c r="FQ199" i="45"/>
  <c r="FR199" i="45"/>
  <c r="FS199" i="45"/>
  <c r="FT199" i="45"/>
  <c r="FU199" i="45"/>
  <c r="FV199" i="45"/>
  <c r="FW199" i="45"/>
  <c r="FX199" i="45"/>
  <c r="FY199" i="45"/>
  <c r="FZ199" i="45"/>
  <c r="FB200" i="45"/>
  <c r="FC200" i="45"/>
  <c r="FD200" i="45"/>
  <c r="FE200" i="45"/>
  <c r="FF200" i="45"/>
  <c r="FG200" i="45"/>
  <c r="FH200" i="45"/>
  <c r="FI200" i="45"/>
  <c r="FJ200" i="45"/>
  <c r="FK200" i="45"/>
  <c r="FL200" i="45"/>
  <c r="FM200" i="45"/>
  <c r="FN200" i="45"/>
  <c r="FO200" i="45"/>
  <c r="FP200" i="45"/>
  <c r="FQ200" i="45"/>
  <c r="FR200" i="45"/>
  <c r="FS200" i="45"/>
  <c r="FT200" i="45"/>
  <c r="FU200" i="45"/>
  <c r="FV200" i="45"/>
  <c r="FW200" i="45"/>
  <c r="FX200" i="45"/>
  <c r="FY200" i="45"/>
  <c r="FZ200" i="45"/>
  <c r="FB201" i="45"/>
  <c r="FC201" i="45"/>
  <c r="FD201" i="45"/>
  <c r="FE201" i="45"/>
  <c r="FF201" i="45"/>
  <c r="FG201" i="45"/>
  <c r="FH201" i="45"/>
  <c r="FI201" i="45"/>
  <c r="FJ201" i="45"/>
  <c r="FK201" i="45"/>
  <c r="FL201" i="45"/>
  <c r="FM201" i="45"/>
  <c r="FN201" i="45"/>
  <c r="FO201" i="45"/>
  <c r="FP201" i="45"/>
  <c r="FQ201" i="45"/>
  <c r="FR201" i="45"/>
  <c r="FS201" i="45"/>
  <c r="FT201" i="45"/>
  <c r="FU201" i="45"/>
  <c r="FV201" i="45"/>
  <c r="FW201" i="45"/>
  <c r="FX201" i="45"/>
  <c r="FY201" i="45"/>
  <c r="FZ201" i="45"/>
  <c r="FB202" i="45"/>
  <c r="FC202" i="45"/>
  <c r="FD202" i="45"/>
  <c r="FE202" i="45"/>
  <c r="FF202" i="45"/>
  <c r="FG202" i="45"/>
  <c r="FH202" i="45"/>
  <c r="FI202" i="45"/>
  <c r="FJ202" i="45"/>
  <c r="FK202" i="45"/>
  <c r="FL202" i="45"/>
  <c r="FM202" i="45"/>
  <c r="FN202" i="45"/>
  <c r="FO202" i="45"/>
  <c r="FP202" i="45"/>
  <c r="FQ202" i="45"/>
  <c r="FR202" i="45"/>
  <c r="FS202" i="45"/>
  <c r="FT202" i="45"/>
  <c r="FU202" i="45"/>
  <c r="FV202" i="45"/>
  <c r="FW202" i="45"/>
  <c r="FX202" i="45"/>
  <c r="FY202" i="45"/>
  <c r="FZ202" i="45"/>
  <c r="FB203" i="45"/>
  <c r="FC203" i="45"/>
  <c r="FD203" i="45"/>
  <c r="FE203" i="45"/>
  <c r="FF203" i="45"/>
  <c r="FG203" i="45"/>
  <c r="FH203" i="45"/>
  <c r="FI203" i="45"/>
  <c r="FJ203" i="45"/>
  <c r="FK203" i="45"/>
  <c r="FL203" i="45"/>
  <c r="FM203" i="45"/>
  <c r="FN203" i="45"/>
  <c r="FO203" i="45"/>
  <c r="FP203" i="45"/>
  <c r="FQ203" i="45"/>
  <c r="FR203" i="45"/>
  <c r="FS203" i="45"/>
  <c r="FT203" i="45"/>
  <c r="FU203" i="45"/>
  <c r="FV203" i="45"/>
  <c r="FW203" i="45"/>
  <c r="FX203" i="45"/>
  <c r="FY203" i="45"/>
  <c r="FZ203" i="45"/>
  <c r="FB204" i="45"/>
  <c r="FC204" i="45"/>
  <c r="FD204" i="45"/>
  <c r="FE204" i="45"/>
  <c r="FF204" i="45"/>
  <c r="FG204" i="45"/>
  <c r="FH204" i="45"/>
  <c r="FI204" i="45"/>
  <c r="FJ204" i="45"/>
  <c r="FK204" i="45"/>
  <c r="FL204" i="45"/>
  <c r="FM204" i="45"/>
  <c r="FN204" i="45"/>
  <c r="FO204" i="45"/>
  <c r="FP204" i="45"/>
  <c r="FQ204" i="45"/>
  <c r="FR204" i="45"/>
  <c r="FS204" i="45"/>
  <c r="FT204" i="45"/>
  <c r="FU204" i="45"/>
  <c r="FV204" i="45"/>
  <c r="FW204" i="45"/>
  <c r="FX204" i="45"/>
  <c r="FY204" i="45"/>
  <c r="FZ204" i="45"/>
  <c r="FB205" i="45"/>
  <c r="FC205" i="45"/>
  <c r="FD205" i="45"/>
  <c r="FE205" i="45"/>
  <c r="FF205" i="45"/>
  <c r="FG205" i="45"/>
  <c r="FH205" i="45"/>
  <c r="FI205" i="45"/>
  <c r="FJ205" i="45"/>
  <c r="FK205" i="45"/>
  <c r="FL205" i="45"/>
  <c r="FM205" i="45"/>
  <c r="FN205" i="45"/>
  <c r="FO205" i="45"/>
  <c r="FP205" i="45"/>
  <c r="FQ205" i="45"/>
  <c r="FR205" i="45"/>
  <c r="FS205" i="45"/>
  <c r="FT205" i="45"/>
  <c r="FU205" i="45"/>
  <c r="FV205" i="45"/>
  <c r="FW205" i="45"/>
  <c r="FX205" i="45"/>
  <c r="FY205" i="45"/>
  <c r="FZ205" i="45"/>
  <c r="FB206" i="45"/>
  <c r="FC206" i="45"/>
  <c r="FD206" i="45"/>
  <c r="FE206" i="45"/>
  <c r="FF206" i="45"/>
  <c r="FG206" i="45"/>
  <c r="FH206" i="45"/>
  <c r="FI206" i="45"/>
  <c r="FJ206" i="45"/>
  <c r="FK206" i="45"/>
  <c r="FL206" i="45"/>
  <c r="FM206" i="45"/>
  <c r="FN206" i="45"/>
  <c r="FO206" i="45"/>
  <c r="FP206" i="45"/>
  <c r="FQ206" i="45"/>
  <c r="FR206" i="45"/>
  <c r="FS206" i="45"/>
  <c r="FT206" i="45"/>
  <c r="FU206" i="45"/>
  <c r="FV206" i="45"/>
  <c r="FW206" i="45"/>
  <c r="FX206" i="45"/>
  <c r="FY206" i="45"/>
  <c r="FZ206" i="45"/>
  <c r="FB207" i="45"/>
  <c r="FC207" i="45"/>
  <c r="FD207" i="45"/>
  <c r="FE207" i="45"/>
  <c r="FF207" i="45"/>
  <c r="FG207" i="45"/>
  <c r="FH207" i="45"/>
  <c r="FI207" i="45"/>
  <c r="FJ207" i="45"/>
  <c r="FK207" i="45"/>
  <c r="FL207" i="45"/>
  <c r="FM207" i="45"/>
  <c r="FN207" i="45"/>
  <c r="FO207" i="45"/>
  <c r="FP207" i="45"/>
  <c r="FQ207" i="45"/>
  <c r="FR207" i="45"/>
  <c r="FS207" i="45"/>
  <c r="FT207" i="45"/>
  <c r="FU207" i="45"/>
  <c r="FV207" i="45"/>
  <c r="FW207" i="45"/>
  <c r="FX207" i="45"/>
  <c r="FY207" i="45"/>
  <c r="FZ207" i="45"/>
  <c r="FB208" i="45"/>
  <c r="FC208" i="45"/>
  <c r="FD208" i="45"/>
  <c r="FE208" i="45"/>
  <c r="FF208" i="45"/>
  <c r="FG208" i="45"/>
  <c r="FH208" i="45"/>
  <c r="FI208" i="45"/>
  <c r="FJ208" i="45"/>
  <c r="FK208" i="45"/>
  <c r="FL208" i="45"/>
  <c r="FM208" i="45"/>
  <c r="FN208" i="45"/>
  <c r="FO208" i="45"/>
  <c r="FP208" i="45"/>
  <c r="FQ208" i="45"/>
  <c r="FR208" i="45"/>
  <c r="FS208" i="45"/>
  <c r="FT208" i="45"/>
  <c r="FU208" i="45"/>
  <c r="FV208" i="45"/>
  <c r="FW208" i="45"/>
  <c r="FX208" i="45"/>
  <c r="FY208" i="45"/>
  <c r="FZ208" i="45"/>
  <c r="FB209" i="45"/>
  <c r="FC209" i="45"/>
  <c r="FD209" i="45"/>
  <c r="FE209" i="45"/>
  <c r="FF209" i="45"/>
  <c r="FG209" i="45"/>
  <c r="FH209" i="45"/>
  <c r="FI209" i="45"/>
  <c r="FJ209" i="45"/>
  <c r="FK209" i="45"/>
  <c r="FL209" i="45"/>
  <c r="FM209" i="45"/>
  <c r="FN209" i="45"/>
  <c r="FO209" i="45"/>
  <c r="FP209" i="45"/>
  <c r="FQ209" i="45"/>
  <c r="FR209" i="45"/>
  <c r="FS209" i="45"/>
  <c r="FT209" i="45"/>
  <c r="FU209" i="45"/>
  <c r="FV209" i="45"/>
  <c r="FW209" i="45"/>
  <c r="FX209" i="45"/>
  <c r="FY209" i="45"/>
  <c r="FZ209" i="45"/>
  <c r="FB210" i="45"/>
  <c r="FC210" i="45"/>
  <c r="FD210" i="45"/>
  <c r="FE210" i="45"/>
  <c r="FF210" i="45"/>
  <c r="FG210" i="45"/>
  <c r="FH210" i="45"/>
  <c r="FI210" i="45"/>
  <c r="FJ210" i="45"/>
  <c r="FK210" i="45"/>
  <c r="FL210" i="45"/>
  <c r="FM210" i="45"/>
  <c r="FN210" i="45"/>
  <c r="FO210" i="45"/>
  <c r="FP210" i="45"/>
  <c r="FQ210" i="45"/>
  <c r="FR210" i="45"/>
  <c r="FS210" i="45"/>
  <c r="FT210" i="45"/>
  <c r="FU210" i="45"/>
  <c r="FV210" i="45"/>
  <c r="FW210" i="45"/>
  <c r="FX210" i="45"/>
  <c r="FY210" i="45"/>
  <c r="FZ210" i="45"/>
  <c r="FB211" i="45"/>
  <c r="FC211" i="45"/>
  <c r="FD211" i="45"/>
  <c r="FE211" i="45"/>
  <c r="FF211" i="45"/>
  <c r="FG211" i="45"/>
  <c r="FH211" i="45"/>
  <c r="FI211" i="45"/>
  <c r="FJ211" i="45"/>
  <c r="FK211" i="45"/>
  <c r="FL211" i="45"/>
  <c r="FM211" i="45"/>
  <c r="FN211" i="45"/>
  <c r="FO211" i="45"/>
  <c r="FP211" i="45"/>
  <c r="FQ211" i="45"/>
  <c r="FR211" i="45"/>
  <c r="FS211" i="45"/>
  <c r="FT211" i="45"/>
  <c r="FU211" i="45"/>
  <c r="FV211" i="45"/>
  <c r="FW211" i="45"/>
  <c r="FX211" i="45"/>
  <c r="FY211" i="45"/>
  <c r="FZ211" i="45"/>
  <c r="FB212" i="45"/>
  <c r="FC212" i="45"/>
  <c r="FD212" i="45"/>
  <c r="FE212" i="45"/>
  <c r="FF212" i="45"/>
  <c r="FG212" i="45"/>
  <c r="FH212" i="45"/>
  <c r="FI212" i="45"/>
  <c r="FJ212" i="45"/>
  <c r="FK212" i="45"/>
  <c r="FL212" i="45"/>
  <c r="FM212" i="45"/>
  <c r="FN212" i="45"/>
  <c r="FO212" i="45"/>
  <c r="FP212" i="45"/>
  <c r="FQ212" i="45"/>
  <c r="FR212" i="45"/>
  <c r="FS212" i="45"/>
  <c r="FT212" i="45"/>
  <c r="FU212" i="45"/>
  <c r="FV212" i="45"/>
  <c r="FW212" i="45"/>
  <c r="FX212" i="45"/>
  <c r="FY212" i="45"/>
  <c r="FZ212" i="45"/>
  <c r="FB213" i="45"/>
  <c r="FC213" i="45"/>
  <c r="FD213" i="45"/>
  <c r="FE213" i="45"/>
  <c r="FF213" i="45"/>
  <c r="FG213" i="45"/>
  <c r="FH213" i="45"/>
  <c r="FI213" i="45"/>
  <c r="FJ213" i="45"/>
  <c r="FK213" i="45"/>
  <c r="FL213" i="45"/>
  <c r="FM213" i="45"/>
  <c r="FN213" i="45"/>
  <c r="FO213" i="45"/>
  <c r="FP213" i="45"/>
  <c r="FQ213" i="45"/>
  <c r="FR213" i="45"/>
  <c r="FS213" i="45"/>
  <c r="FT213" i="45"/>
  <c r="FU213" i="45"/>
  <c r="FV213" i="45"/>
  <c r="FW213" i="45"/>
  <c r="FX213" i="45"/>
  <c r="FY213" i="45"/>
  <c r="FZ213" i="45"/>
  <c r="FB214" i="45"/>
  <c r="FC214" i="45"/>
  <c r="FD214" i="45"/>
  <c r="FE214" i="45"/>
  <c r="FF214" i="45"/>
  <c r="FG214" i="45"/>
  <c r="FH214" i="45"/>
  <c r="FI214" i="45"/>
  <c r="FJ214" i="45"/>
  <c r="FK214" i="45"/>
  <c r="FL214" i="45"/>
  <c r="FM214" i="45"/>
  <c r="FN214" i="45"/>
  <c r="FO214" i="45"/>
  <c r="FP214" i="45"/>
  <c r="FQ214" i="45"/>
  <c r="FR214" i="45"/>
  <c r="FS214" i="45"/>
  <c r="FT214" i="45"/>
  <c r="FU214" i="45"/>
  <c r="FV214" i="45"/>
  <c r="FW214" i="45"/>
  <c r="FX214" i="45"/>
  <c r="FY214" i="45"/>
  <c r="FZ214" i="45"/>
  <c r="FB215" i="45"/>
  <c r="FC215" i="45"/>
  <c r="FD215" i="45"/>
  <c r="FE215" i="45"/>
  <c r="FF215" i="45"/>
  <c r="FG215" i="45"/>
  <c r="FH215" i="45"/>
  <c r="FI215" i="45"/>
  <c r="FJ215" i="45"/>
  <c r="FK215" i="45"/>
  <c r="FL215" i="45"/>
  <c r="FM215" i="45"/>
  <c r="FN215" i="45"/>
  <c r="FO215" i="45"/>
  <c r="FP215" i="45"/>
  <c r="FQ215" i="45"/>
  <c r="FR215" i="45"/>
  <c r="FS215" i="45"/>
  <c r="FT215" i="45"/>
  <c r="FU215" i="45"/>
  <c r="FV215" i="45"/>
  <c r="FW215" i="45"/>
  <c r="FX215" i="45"/>
  <c r="FY215" i="45"/>
  <c r="FZ215" i="45"/>
  <c r="FB216" i="45"/>
  <c r="FC216" i="45"/>
  <c r="FD216" i="45"/>
  <c r="FE216" i="45"/>
  <c r="FF216" i="45"/>
  <c r="FG216" i="45"/>
  <c r="FH216" i="45"/>
  <c r="FI216" i="45"/>
  <c r="FJ216" i="45"/>
  <c r="FK216" i="45"/>
  <c r="FL216" i="45"/>
  <c r="FM216" i="45"/>
  <c r="FN216" i="45"/>
  <c r="FO216" i="45"/>
  <c r="FP216" i="45"/>
  <c r="FQ216" i="45"/>
  <c r="FR216" i="45"/>
  <c r="FS216" i="45"/>
  <c r="FT216" i="45"/>
  <c r="FU216" i="45"/>
  <c r="FV216" i="45"/>
  <c r="FW216" i="45"/>
  <c r="FX216" i="45"/>
  <c r="FY216" i="45"/>
  <c r="FZ216" i="45"/>
  <c r="U35" i="48"/>
  <c r="C17" i="48"/>
  <c r="D17" i="48"/>
  <c r="E17" i="48"/>
  <c r="F17" i="48"/>
  <c r="G17" i="48"/>
  <c r="H17" i="48"/>
  <c r="I17" i="48"/>
  <c r="J17" i="48"/>
  <c r="J2" i="48"/>
  <c r="J3" i="48"/>
  <c r="J4" i="48"/>
  <c r="J5" i="48"/>
  <c r="J6" i="48"/>
  <c r="J7" i="48"/>
  <c r="J8" i="48"/>
  <c r="J9" i="48"/>
  <c r="J10" i="48"/>
  <c r="J11" i="48"/>
  <c r="J12" i="48"/>
  <c r="J13" i="48"/>
  <c r="J14" i="48"/>
  <c r="J15" i="48"/>
  <c r="J16" i="48"/>
  <c r="F61" i="49"/>
  <c r="F62" i="49"/>
  <c r="F63" i="49"/>
  <c r="F64" i="49"/>
  <c r="A61" i="49"/>
  <c r="A62" i="49"/>
  <c r="A63" i="49"/>
  <c r="A64" i="49"/>
  <c r="F60" i="49"/>
  <c r="B16" i="49"/>
  <c r="B20" i="49"/>
  <c r="B24" i="49"/>
  <c r="B28" i="49"/>
  <c r="B32" i="49"/>
  <c r="B36" i="49"/>
  <c r="B40" i="49"/>
  <c r="B44" i="49"/>
  <c r="B48" i="49"/>
  <c r="B52" i="49"/>
  <c r="B56" i="49"/>
  <c r="B60" i="49"/>
  <c r="A60" i="49"/>
  <c r="F59" i="49"/>
  <c r="B15" i="49"/>
  <c r="B19" i="49"/>
  <c r="B23" i="49"/>
  <c r="B27" i="49"/>
  <c r="B31" i="49"/>
  <c r="B35" i="49"/>
  <c r="B39" i="49"/>
  <c r="B43" i="49"/>
  <c r="B47" i="49"/>
  <c r="B51" i="49"/>
  <c r="B55" i="49"/>
  <c r="B59" i="49"/>
  <c r="A59" i="49"/>
  <c r="F58" i="49"/>
  <c r="B14" i="49"/>
  <c r="B18" i="49"/>
  <c r="B22" i="49"/>
  <c r="B26" i="49"/>
  <c r="B30" i="49"/>
  <c r="B34" i="49"/>
  <c r="B38" i="49"/>
  <c r="B42" i="49"/>
  <c r="B46" i="49"/>
  <c r="B50" i="49"/>
  <c r="B54" i="49"/>
  <c r="B58" i="49"/>
  <c r="A58" i="49"/>
  <c r="F57" i="49"/>
  <c r="B13" i="49"/>
  <c r="B17" i="49"/>
  <c r="B21" i="49"/>
  <c r="B25" i="49"/>
  <c r="B29" i="49"/>
  <c r="B33" i="49"/>
  <c r="B37" i="49"/>
  <c r="B41" i="49"/>
  <c r="B45" i="49"/>
  <c r="B49" i="49"/>
  <c r="B53" i="49"/>
  <c r="B57" i="49"/>
  <c r="A57" i="49"/>
  <c r="F56" i="49"/>
  <c r="A56" i="49"/>
  <c r="F55" i="49"/>
  <c r="A55" i="49"/>
  <c r="F54" i="49"/>
  <c r="A54" i="49"/>
  <c r="F53" i="49"/>
  <c r="A53" i="49"/>
  <c r="F52" i="49"/>
  <c r="A52" i="49"/>
  <c r="F51" i="49"/>
  <c r="A51" i="49"/>
  <c r="F50" i="49"/>
  <c r="A50" i="49"/>
  <c r="F49" i="49"/>
  <c r="A49" i="49"/>
  <c r="F48" i="49"/>
  <c r="A48" i="49"/>
  <c r="F47" i="49"/>
  <c r="A47" i="49"/>
  <c r="F46" i="49"/>
  <c r="A46" i="49"/>
  <c r="F45" i="49"/>
  <c r="A45" i="49"/>
  <c r="F44" i="49"/>
  <c r="A44" i="49"/>
  <c r="F43" i="49"/>
  <c r="A43" i="49"/>
  <c r="F42" i="49"/>
  <c r="A42" i="49"/>
  <c r="F41" i="49"/>
  <c r="A41" i="49"/>
  <c r="F40" i="49"/>
  <c r="A40" i="49"/>
  <c r="F39" i="49"/>
  <c r="A39" i="49"/>
  <c r="F38" i="49"/>
  <c r="A38" i="49"/>
  <c r="F37" i="49"/>
  <c r="A37" i="49"/>
  <c r="F36" i="49"/>
  <c r="A36" i="49"/>
  <c r="F35" i="49"/>
  <c r="A35" i="49"/>
  <c r="F34" i="49"/>
  <c r="A34" i="49"/>
  <c r="F33" i="49"/>
  <c r="A33" i="49"/>
  <c r="F32" i="49"/>
  <c r="A32" i="49"/>
  <c r="F31" i="49"/>
  <c r="A31" i="49"/>
  <c r="F30" i="49"/>
  <c r="A30" i="49"/>
  <c r="F29" i="49"/>
  <c r="A29" i="49"/>
  <c r="F28" i="49"/>
  <c r="A28" i="49"/>
  <c r="F27" i="49"/>
  <c r="A27" i="49"/>
  <c r="F26" i="49"/>
  <c r="A26" i="49"/>
  <c r="F25" i="49"/>
  <c r="A25" i="49"/>
  <c r="F24" i="49"/>
  <c r="A24" i="49"/>
  <c r="F23" i="49"/>
  <c r="A23" i="49"/>
  <c r="F22" i="49"/>
  <c r="A22" i="49"/>
  <c r="F21" i="49"/>
  <c r="A21" i="49"/>
  <c r="F20" i="49"/>
  <c r="A20" i="49"/>
  <c r="F19" i="49"/>
  <c r="A19" i="49"/>
  <c r="F18" i="49"/>
  <c r="A18" i="49"/>
  <c r="F17" i="49"/>
  <c r="A17" i="49"/>
  <c r="F16" i="49"/>
  <c r="A16" i="49"/>
  <c r="F15" i="49"/>
  <c r="A15" i="49"/>
  <c r="F14" i="49"/>
  <c r="A14" i="49"/>
  <c r="F13" i="49"/>
  <c r="A13" i="49"/>
  <c r="F12" i="49"/>
  <c r="A12" i="49"/>
  <c r="F11" i="49"/>
  <c r="A11" i="49"/>
  <c r="F10" i="49"/>
  <c r="A10" i="49"/>
  <c r="F9" i="49"/>
  <c r="A9" i="49"/>
  <c r="F8" i="49"/>
  <c r="A8" i="49"/>
  <c r="F7" i="49"/>
  <c r="A7" i="49"/>
  <c r="F6" i="49"/>
  <c r="A6" i="49"/>
  <c r="F5" i="49"/>
  <c r="A5" i="49"/>
  <c r="F4" i="49"/>
  <c r="A4" i="49"/>
  <c r="F3" i="49"/>
  <c r="A3" i="49"/>
  <c r="F2" i="49"/>
  <c r="A2" i="49"/>
  <c r="F1" i="49"/>
  <c r="A1" i="49"/>
  <c r="C24" i="48"/>
  <c r="D24" i="48"/>
  <c r="C25" i="48"/>
  <c r="D25" i="48"/>
  <c r="C26" i="48"/>
  <c r="D26" i="48"/>
  <c r="C27" i="48"/>
  <c r="D27" i="48"/>
  <c r="C28" i="48"/>
  <c r="D28" i="48"/>
  <c r="C29" i="48"/>
  <c r="D29" i="48"/>
  <c r="C30" i="48"/>
  <c r="D30" i="48"/>
  <c r="C31" i="48"/>
  <c r="D31" i="48"/>
  <c r="C32" i="48"/>
  <c r="D32" i="48"/>
  <c r="C33" i="48"/>
  <c r="D33" i="48"/>
  <c r="C34" i="48"/>
  <c r="D34" i="48"/>
  <c r="C35" i="48"/>
  <c r="D35" i="48"/>
  <c r="C36" i="48"/>
  <c r="D36" i="48"/>
  <c r="C37" i="48"/>
  <c r="D37" i="48"/>
  <c r="D22" i="48"/>
  <c r="C22" i="48"/>
  <c r="E2" i="48"/>
  <c r="F2" i="48"/>
  <c r="G2" i="48"/>
  <c r="H2" i="48"/>
  <c r="I2" i="48"/>
  <c r="E3" i="48"/>
  <c r="F3" i="48"/>
  <c r="G3" i="48"/>
  <c r="H3" i="48"/>
  <c r="I3" i="48"/>
  <c r="E4" i="48"/>
  <c r="F4" i="48"/>
  <c r="G4" i="48"/>
  <c r="H4" i="48"/>
  <c r="I4" i="48"/>
  <c r="E5" i="48"/>
  <c r="F5" i="48"/>
  <c r="G5" i="48"/>
  <c r="H5" i="48"/>
  <c r="I5" i="48"/>
  <c r="E6" i="48"/>
  <c r="F6" i="48"/>
  <c r="G6" i="48"/>
  <c r="H6" i="48"/>
  <c r="I6" i="48"/>
  <c r="E7" i="48"/>
  <c r="F7" i="48"/>
  <c r="G7" i="48"/>
  <c r="H7" i="48"/>
  <c r="I7" i="48"/>
  <c r="E8" i="48"/>
  <c r="F8" i="48"/>
  <c r="G8" i="48"/>
  <c r="H8" i="48"/>
  <c r="I8" i="48"/>
  <c r="E9" i="48"/>
  <c r="F9" i="48"/>
  <c r="G9" i="48"/>
  <c r="H9" i="48"/>
  <c r="I9" i="48"/>
  <c r="E10" i="48"/>
  <c r="F10" i="48"/>
  <c r="G10" i="48"/>
  <c r="H10" i="48"/>
  <c r="I10" i="48"/>
  <c r="E11" i="48"/>
  <c r="F11" i="48"/>
  <c r="G11" i="48"/>
  <c r="H11" i="48"/>
  <c r="I11" i="48"/>
  <c r="E12" i="48"/>
  <c r="F12" i="48"/>
  <c r="G12" i="48"/>
  <c r="H12" i="48"/>
  <c r="I12" i="48"/>
  <c r="E13" i="48"/>
  <c r="F13" i="48"/>
  <c r="G13" i="48"/>
  <c r="H13" i="48"/>
  <c r="I13" i="48"/>
  <c r="E14" i="48"/>
  <c r="F14" i="48"/>
  <c r="G14" i="48"/>
  <c r="H14" i="48"/>
  <c r="I14" i="48"/>
  <c r="E15" i="48"/>
  <c r="F15" i="48"/>
  <c r="G15" i="48"/>
  <c r="H15" i="48"/>
  <c r="I15" i="48"/>
  <c r="E16" i="48"/>
  <c r="F16" i="48"/>
  <c r="G16" i="48"/>
  <c r="H16" i="48"/>
  <c r="I16" i="48"/>
  <c r="G77" i="48"/>
  <c r="D77" i="48"/>
  <c r="C77" i="48"/>
  <c r="G76" i="48"/>
  <c r="D76" i="48"/>
  <c r="C16" i="48"/>
  <c r="D16" i="48"/>
  <c r="C76" i="48"/>
  <c r="G75" i="48"/>
  <c r="D75" i="48"/>
  <c r="C15" i="48"/>
  <c r="D15" i="48"/>
  <c r="C75" i="48"/>
  <c r="G74" i="48"/>
  <c r="D74" i="48"/>
  <c r="C14" i="48"/>
  <c r="D14" i="48"/>
  <c r="C74" i="48"/>
  <c r="G73" i="48"/>
  <c r="D73" i="48"/>
  <c r="C13" i="48"/>
  <c r="D13" i="48"/>
  <c r="C73" i="48"/>
  <c r="G72" i="48"/>
  <c r="D72" i="48"/>
  <c r="C12" i="48"/>
  <c r="D12" i="48"/>
  <c r="C72" i="48"/>
  <c r="G71" i="48"/>
  <c r="D71" i="48"/>
  <c r="C11" i="48"/>
  <c r="D11" i="48"/>
  <c r="C71" i="48"/>
  <c r="G70" i="48"/>
  <c r="D70" i="48"/>
  <c r="C10" i="48"/>
  <c r="D10" i="48"/>
  <c r="C70" i="48"/>
  <c r="G69" i="48"/>
  <c r="D69" i="48"/>
  <c r="C9" i="48"/>
  <c r="D9" i="48"/>
  <c r="C69" i="48"/>
  <c r="G68" i="48"/>
  <c r="D68" i="48"/>
  <c r="C8" i="48"/>
  <c r="D8" i="48"/>
  <c r="C68" i="48"/>
  <c r="G67" i="48"/>
  <c r="D67" i="48"/>
  <c r="C7" i="48"/>
  <c r="D7" i="48"/>
  <c r="C67" i="48"/>
  <c r="G66" i="48"/>
  <c r="D66" i="48"/>
  <c r="C6" i="48"/>
  <c r="D6" i="48"/>
  <c r="C66" i="48"/>
  <c r="G65" i="48"/>
  <c r="D65" i="48"/>
  <c r="C5" i="48"/>
  <c r="D5" i="48"/>
  <c r="C65" i="48"/>
  <c r="G64" i="48"/>
  <c r="D64" i="48"/>
  <c r="C4" i="48"/>
  <c r="D4" i="48"/>
  <c r="C64" i="48"/>
  <c r="G63" i="48"/>
  <c r="D63" i="48"/>
  <c r="C3" i="48"/>
  <c r="D3" i="48"/>
  <c r="C63" i="48"/>
  <c r="G62" i="48"/>
  <c r="D62" i="48"/>
  <c r="C2" i="48"/>
  <c r="D2" i="48"/>
  <c r="C62" i="48"/>
  <c r="D60" i="48"/>
  <c r="D56" i="48"/>
  <c r="C56" i="48"/>
  <c r="B56" i="48"/>
  <c r="D55" i="48"/>
  <c r="C55" i="48"/>
  <c r="B55" i="48"/>
  <c r="D54" i="48"/>
  <c r="C54" i="48"/>
  <c r="B54" i="48"/>
  <c r="D53" i="48"/>
  <c r="C53" i="48"/>
  <c r="B53" i="48"/>
  <c r="D52" i="48"/>
  <c r="C52" i="48"/>
  <c r="B52" i="48"/>
  <c r="D51" i="48"/>
  <c r="C51" i="48"/>
  <c r="B51" i="48"/>
  <c r="D50" i="48"/>
  <c r="C50" i="48"/>
  <c r="B50" i="48"/>
  <c r="B37" i="48"/>
  <c r="B29" i="48"/>
  <c r="B23" i="48"/>
  <c r="Y31" i="48"/>
  <c r="D49" i="48"/>
  <c r="C49" i="48"/>
  <c r="B49" i="48"/>
  <c r="D48" i="48"/>
  <c r="C48" i="48"/>
  <c r="B48" i="48"/>
  <c r="D47" i="48"/>
  <c r="C47" i="48"/>
  <c r="B47" i="48"/>
  <c r="D46" i="48"/>
  <c r="C46" i="48"/>
  <c r="B46" i="48"/>
  <c r="D45" i="48"/>
  <c r="C45" i="48"/>
  <c r="B45" i="48"/>
  <c r="D44" i="48"/>
  <c r="C44" i="48"/>
  <c r="B44" i="48"/>
  <c r="D43" i="48"/>
  <c r="C43" i="48"/>
  <c r="B43" i="48"/>
  <c r="D42" i="48"/>
  <c r="C42" i="48"/>
  <c r="B42" i="48"/>
  <c r="D41" i="48"/>
  <c r="C41" i="48"/>
  <c r="B41" i="48"/>
  <c r="D40" i="48"/>
  <c r="C40" i="48"/>
  <c r="AP26" i="48"/>
  <c r="B36" i="48"/>
  <c r="AP25" i="48"/>
  <c r="B35" i="48"/>
  <c r="AP24" i="48"/>
  <c r="B34" i="48"/>
  <c r="AP23" i="48"/>
  <c r="B33" i="48"/>
  <c r="AP22" i="48"/>
  <c r="B32" i="48"/>
  <c r="AP21" i="48"/>
  <c r="B31" i="48"/>
  <c r="AP20" i="48"/>
  <c r="B30" i="48"/>
  <c r="AP19" i="48"/>
  <c r="AP18" i="48"/>
  <c r="B28" i="48"/>
  <c r="AP17" i="48"/>
  <c r="B27" i="48"/>
  <c r="AP16" i="48"/>
  <c r="B26" i="48"/>
  <c r="AP15" i="48"/>
  <c r="B25" i="48"/>
  <c r="AP14" i="48"/>
  <c r="B24" i="48"/>
  <c r="AP13" i="48"/>
  <c r="AP12" i="48"/>
  <c r="B22" i="48"/>
  <c r="AP11" i="48"/>
  <c r="D21" i="48"/>
  <c r="C21" i="48"/>
  <c r="AP9" i="48"/>
  <c r="AO9" i="48"/>
  <c r="Z5" i="48"/>
  <c r="D2" i="46"/>
  <c r="G4" i="46"/>
  <c r="F30" i="46"/>
  <c r="D30" i="46"/>
  <c r="Z34" i="46"/>
  <c r="Z35" i="46"/>
  <c r="Z36" i="46"/>
  <c r="Z37" i="46"/>
  <c r="Z38" i="46"/>
  <c r="Z39" i="46"/>
  <c r="Z40" i="46"/>
  <c r="Z41" i="46"/>
  <c r="Z42" i="46"/>
  <c r="Z33" i="46"/>
  <c r="DD17" i="45"/>
  <c r="DE17" i="45"/>
  <c r="DF17" i="45"/>
  <c r="DG17" i="45"/>
  <c r="DH17" i="45"/>
  <c r="DI17" i="45"/>
  <c r="DJ17" i="45"/>
  <c r="DK17" i="45"/>
  <c r="DL17" i="45"/>
  <c r="DM17" i="45"/>
  <c r="DN17" i="45"/>
  <c r="DO17" i="45"/>
  <c r="DP17" i="45"/>
  <c r="DQ17" i="45"/>
  <c r="DR17" i="45"/>
  <c r="DS17" i="45"/>
  <c r="DT17" i="45"/>
  <c r="DU17" i="45"/>
  <c r="DV17" i="45"/>
  <c r="DW17" i="45"/>
  <c r="DX17" i="45"/>
  <c r="DY17" i="45"/>
  <c r="DZ17" i="45"/>
  <c r="EA17" i="45"/>
  <c r="EB17" i="45"/>
  <c r="DD18" i="45"/>
  <c r="DE18" i="45"/>
  <c r="DF18" i="45"/>
  <c r="DG18" i="45"/>
  <c r="DH18" i="45"/>
  <c r="DI18" i="45"/>
  <c r="DJ18" i="45"/>
  <c r="DK18" i="45"/>
  <c r="DL18" i="45"/>
  <c r="DM18" i="45"/>
  <c r="DN18" i="45"/>
  <c r="DO18" i="45"/>
  <c r="DP18" i="45"/>
  <c r="DQ18" i="45"/>
  <c r="DR18" i="45"/>
  <c r="DS18" i="45"/>
  <c r="DT18" i="45"/>
  <c r="DU18" i="45"/>
  <c r="DV18" i="45"/>
  <c r="DW18" i="45"/>
  <c r="DX18" i="45"/>
  <c r="DY18" i="45"/>
  <c r="DZ18" i="45"/>
  <c r="EA18" i="45"/>
  <c r="EB18" i="45"/>
  <c r="DD19" i="45"/>
  <c r="DE19" i="45"/>
  <c r="DF19" i="45"/>
  <c r="DG19" i="45"/>
  <c r="DH19" i="45"/>
  <c r="DI19" i="45"/>
  <c r="DJ19" i="45"/>
  <c r="DK19" i="45"/>
  <c r="DL19" i="45"/>
  <c r="DM19" i="45"/>
  <c r="DN19" i="45"/>
  <c r="DO19" i="45"/>
  <c r="DP19" i="45"/>
  <c r="DQ19" i="45"/>
  <c r="DR19" i="45"/>
  <c r="DS19" i="45"/>
  <c r="DT19" i="45"/>
  <c r="DU19" i="45"/>
  <c r="DV19" i="45"/>
  <c r="DW19" i="45"/>
  <c r="DX19" i="45"/>
  <c r="DY19" i="45"/>
  <c r="DZ19" i="45"/>
  <c r="EA19" i="45"/>
  <c r="EB19" i="45"/>
  <c r="DD20" i="45"/>
  <c r="DE20" i="45"/>
  <c r="DF20" i="45"/>
  <c r="DG20" i="45"/>
  <c r="DH20" i="45"/>
  <c r="DI20" i="45"/>
  <c r="DJ20" i="45"/>
  <c r="DK20" i="45"/>
  <c r="DL20" i="45"/>
  <c r="DM20" i="45"/>
  <c r="DN20" i="45"/>
  <c r="DO20" i="45"/>
  <c r="DP20" i="45"/>
  <c r="DQ20" i="45"/>
  <c r="DR20" i="45"/>
  <c r="DS20" i="45"/>
  <c r="DT20" i="45"/>
  <c r="DU20" i="45"/>
  <c r="DV20" i="45"/>
  <c r="DW20" i="45"/>
  <c r="DX20" i="45"/>
  <c r="DY20" i="45"/>
  <c r="DZ20" i="45"/>
  <c r="EA20" i="45"/>
  <c r="EB20" i="45"/>
  <c r="DD21" i="45"/>
  <c r="DE21" i="45"/>
  <c r="DF21" i="45"/>
  <c r="DG21" i="45"/>
  <c r="DD22" i="45"/>
  <c r="DE22" i="45"/>
  <c r="DF22" i="45"/>
  <c r="DG22" i="45"/>
  <c r="DH22" i="45"/>
  <c r="DI22" i="45"/>
  <c r="DJ22" i="45"/>
  <c r="DK22" i="45"/>
  <c r="DL22" i="45"/>
  <c r="DM22" i="45"/>
  <c r="DN22" i="45"/>
  <c r="DO22" i="45"/>
  <c r="DP22" i="45"/>
  <c r="DQ22" i="45"/>
  <c r="DR22" i="45"/>
  <c r="DS22" i="45"/>
  <c r="DT22" i="45"/>
  <c r="DU22" i="45"/>
  <c r="DV22" i="45"/>
  <c r="DW22" i="45"/>
  <c r="DX22" i="45"/>
  <c r="DY22" i="45"/>
  <c r="DZ22" i="45"/>
  <c r="EA22" i="45"/>
  <c r="EB22" i="45"/>
  <c r="DD23" i="45"/>
  <c r="DE23" i="45"/>
  <c r="DF23" i="45"/>
  <c r="DG23" i="45"/>
  <c r="DH23" i="45"/>
  <c r="DI23" i="45"/>
  <c r="DJ23" i="45"/>
  <c r="DK23" i="45"/>
  <c r="DL23" i="45"/>
  <c r="DM23" i="45"/>
  <c r="DN23" i="45"/>
  <c r="DO23" i="45"/>
  <c r="DP23" i="45"/>
  <c r="DQ23" i="45"/>
  <c r="DR23" i="45"/>
  <c r="DS23" i="45"/>
  <c r="DT23" i="45"/>
  <c r="DU23" i="45"/>
  <c r="DV23" i="45"/>
  <c r="DW23" i="45"/>
  <c r="DX23" i="45"/>
  <c r="DY23" i="45"/>
  <c r="DZ23" i="45"/>
  <c r="EA23" i="45"/>
  <c r="EB23" i="45"/>
  <c r="DD24" i="45"/>
  <c r="DE24" i="45"/>
  <c r="DF24" i="45"/>
  <c r="DG24" i="45"/>
  <c r="DH24" i="45"/>
  <c r="DI24" i="45"/>
  <c r="DJ24" i="45"/>
  <c r="DK24" i="45"/>
  <c r="DL24" i="45"/>
  <c r="DM24" i="45"/>
  <c r="DN24" i="45"/>
  <c r="DO24" i="45"/>
  <c r="DP24" i="45"/>
  <c r="DQ24" i="45"/>
  <c r="DR24" i="45"/>
  <c r="DS24" i="45"/>
  <c r="DT24" i="45"/>
  <c r="DU24" i="45"/>
  <c r="DV24" i="45"/>
  <c r="DW24" i="45"/>
  <c r="DX24" i="45"/>
  <c r="DY24" i="45"/>
  <c r="DZ24" i="45"/>
  <c r="EA24" i="45"/>
  <c r="EB24" i="45"/>
  <c r="DD25" i="45"/>
  <c r="DE25" i="45"/>
  <c r="DF25" i="45"/>
  <c r="DG25" i="45"/>
  <c r="DH25" i="45"/>
  <c r="DI25" i="45"/>
  <c r="DJ25" i="45"/>
  <c r="DK25" i="45"/>
  <c r="DL25" i="45"/>
  <c r="DM25" i="45"/>
  <c r="DN25" i="45"/>
  <c r="DO25" i="45"/>
  <c r="DP25" i="45"/>
  <c r="DQ25" i="45"/>
  <c r="DR25" i="45"/>
  <c r="DS25" i="45"/>
  <c r="DT25" i="45"/>
  <c r="DU25" i="45"/>
  <c r="DV25" i="45"/>
  <c r="DW25" i="45"/>
  <c r="DX25" i="45"/>
  <c r="DY25" i="45"/>
  <c r="DZ25" i="45"/>
  <c r="EA25" i="45"/>
  <c r="EB25" i="45"/>
  <c r="DD16" i="45"/>
  <c r="DE16" i="45"/>
  <c r="DF16" i="45"/>
  <c r="DG16" i="45"/>
  <c r="DH16" i="45"/>
  <c r="DI16" i="45"/>
  <c r="DJ16" i="45"/>
  <c r="DK16" i="45"/>
  <c r="DL16" i="45"/>
  <c r="DM16" i="45"/>
  <c r="DN16" i="45"/>
  <c r="DO16" i="45"/>
  <c r="DP16" i="45"/>
  <c r="DQ16" i="45"/>
  <c r="DR16" i="45"/>
  <c r="DS16" i="45"/>
  <c r="DT16" i="45"/>
  <c r="DU16" i="45"/>
  <c r="DV16" i="45"/>
  <c r="DW16" i="45"/>
  <c r="DX16" i="45"/>
  <c r="DY16" i="45"/>
  <c r="DZ16" i="45"/>
  <c r="EA16" i="45"/>
  <c r="EB16" i="45"/>
  <c r="DD3" i="45"/>
  <c r="DE3" i="45"/>
  <c r="DF3" i="45"/>
  <c r="DG3" i="45"/>
  <c r="DH3" i="45"/>
  <c r="DI3" i="45"/>
  <c r="DJ3" i="45"/>
  <c r="DK3" i="45"/>
  <c r="DL3" i="45"/>
  <c r="DM3" i="45"/>
  <c r="DN3" i="45"/>
  <c r="DO3" i="45"/>
  <c r="DP3" i="45"/>
  <c r="DQ3" i="45"/>
  <c r="DR3" i="45"/>
  <c r="DS3" i="45"/>
  <c r="DT3" i="45"/>
  <c r="DU3" i="45"/>
  <c r="DV3" i="45"/>
  <c r="DW3" i="45"/>
  <c r="DX3" i="45"/>
  <c r="DY3" i="45"/>
  <c r="DZ3" i="45"/>
  <c r="EA3" i="45"/>
  <c r="EB3" i="45"/>
  <c r="DD4" i="45"/>
  <c r="DE4" i="45"/>
  <c r="DF4" i="45"/>
  <c r="DG4" i="45"/>
  <c r="DH4" i="45"/>
  <c r="DI4" i="45"/>
  <c r="DJ4" i="45"/>
  <c r="DK4" i="45"/>
  <c r="DL4" i="45"/>
  <c r="DM4" i="45"/>
  <c r="DN4" i="45"/>
  <c r="DO4" i="45"/>
  <c r="DP4" i="45"/>
  <c r="DQ4" i="45"/>
  <c r="DR4" i="45"/>
  <c r="DS4" i="45"/>
  <c r="DT4" i="45"/>
  <c r="DU4" i="45"/>
  <c r="DV4" i="45"/>
  <c r="DW4" i="45"/>
  <c r="DX4" i="45"/>
  <c r="DY4" i="45"/>
  <c r="DZ4" i="45"/>
  <c r="EA4" i="45"/>
  <c r="EB4" i="45"/>
  <c r="DD5" i="45"/>
  <c r="DE5" i="45"/>
  <c r="DF5" i="45"/>
  <c r="DG5" i="45"/>
  <c r="DH5" i="45"/>
  <c r="DI5" i="45"/>
  <c r="DJ5" i="45"/>
  <c r="DK5" i="45"/>
  <c r="DL5" i="45"/>
  <c r="DM5" i="45"/>
  <c r="DN5" i="45"/>
  <c r="DO5" i="45"/>
  <c r="DP5" i="45"/>
  <c r="DQ5" i="45"/>
  <c r="DR5" i="45"/>
  <c r="DS5" i="45"/>
  <c r="DT5" i="45"/>
  <c r="DU5" i="45"/>
  <c r="DV5" i="45"/>
  <c r="DW5" i="45"/>
  <c r="DX5" i="45"/>
  <c r="DY5" i="45"/>
  <c r="DZ5" i="45"/>
  <c r="EA5" i="45"/>
  <c r="EB5" i="45"/>
  <c r="DD6" i="45"/>
  <c r="DE6" i="45"/>
  <c r="DF6" i="45"/>
  <c r="DG6" i="45"/>
  <c r="DH6" i="45"/>
  <c r="DI6" i="45"/>
  <c r="DJ6" i="45"/>
  <c r="DK6" i="45"/>
  <c r="DL6" i="45"/>
  <c r="DM6" i="45"/>
  <c r="DN6" i="45"/>
  <c r="DO6" i="45"/>
  <c r="DP6" i="45"/>
  <c r="DQ6" i="45"/>
  <c r="DR6" i="45"/>
  <c r="DS6" i="45"/>
  <c r="DT6" i="45"/>
  <c r="DU6" i="45"/>
  <c r="DV6" i="45"/>
  <c r="DW6" i="45"/>
  <c r="DX6" i="45"/>
  <c r="DY6" i="45"/>
  <c r="DZ6" i="45"/>
  <c r="EA6" i="45"/>
  <c r="EB6" i="45"/>
  <c r="DD7" i="45"/>
  <c r="DE7" i="45"/>
  <c r="DF7" i="45"/>
  <c r="DG7" i="45"/>
  <c r="DH7" i="45"/>
  <c r="DI7" i="45"/>
  <c r="DJ7" i="45"/>
  <c r="DK7" i="45"/>
  <c r="DL7" i="45"/>
  <c r="DM7" i="45"/>
  <c r="DN7" i="45"/>
  <c r="DO7" i="45"/>
  <c r="DP7" i="45"/>
  <c r="DQ7" i="45"/>
  <c r="DR7" i="45"/>
  <c r="DS7" i="45"/>
  <c r="DT7" i="45"/>
  <c r="DU7" i="45"/>
  <c r="DV7" i="45"/>
  <c r="DW7" i="45"/>
  <c r="DX7" i="45"/>
  <c r="DY7" i="45"/>
  <c r="DZ7" i="45"/>
  <c r="EA7" i="45"/>
  <c r="EB7" i="45"/>
  <c r="DD8" i="45"/>
  <c r="DE8" i="45"/>
  <c r="DF8" i="45"/>
  <c r="DG8" i="45"/>
  <c r="DH8" i="45"/>
  <c r="DI8" i="45"/>
  <c r="DJ8" i="45"/>
  <c r="DK8" i="45"/>
  <c r="DL8" i="45"/>
  <c r="DM8" i="45"/>
  <c r="DN8" i="45"/>
  <c r="DO8" i="45"/>
  <c r="DP8" i="45"/>
  <c r="DQ8" i="45"/>
  <c r="DR8" i="45"/>
  <c r="DS8" i="45"/>
  <c r="DT8" i="45"/>
  <c r="DU8" i="45"/>
  <c r="DV8" i="45"/>
  <c r="DW8" i="45"/>
  <c r="DX8" i="45"/>
  <c r="DY8" i="45"/>
  <c r="DZ8" i="45"/>
  <c r="EA8" i="45"/>
  <c r="EB8" i="45"/>
  <c r="DD9" i="45"/>
  <c r="DE9" i="45"/>
  <c r="DF9" i="45"/>
  <c r="DG9" i="45"/>
  <c r="DH9" i="45"/>
  <c r="DI9" i="45"/>
  <c r="DJ9" i="45"/>
  <c r="DK9" i="45"/>
  <c r="DL9" i="45"/>
  <c r="DM9" i="45"/>
  <c r="DN9" i="45"/>
  <c r="DO9" i="45"/>
  <c r="DP9" i="45"/>
  <c r="DQ9" i="45"/>
  <c r="DR9" i="45"/>
  <c r="DS9" i="45"/>
  <c r="DT9" i="45"/>
  <c r="DU9" i="45"/>
  <c r="DV9" i="45"/>
  <c r="DW9" i="45"/>
  <c r="DX9" i="45"/>
  <c r="DY9" i="45"/>
  <c r="DZ9" i="45"/>
  <c r="EA9" i="45"/>
  <c r="EB9" i="45"/>
  <c r="DD10" i="45"/>
  <c r="DE10" i="45"/>
  <c r="DF10" i="45"/>
  <c r="DG10" i="45"/>
  <c r="DH10" i="45"/>
  <c r="DI10" i="45"/>
  <c r="DJ10" i="45"/>
  <c r="DK10" i="45"/>
  <c r="DL10" i="45"/>
  <c r="DM10" i="45"/>
  <c r="DN10" i="45"/>
  <c r="DO10" i="45"/>
  <c r="DP10" i="45"/>
  <c r="DQ10" i="45"/>
  <c r="DR10" i="45"/>
  <c r="DS10" i="45"/>
  <c r="DT10" i="45"/>
  <c r="DU10" i="45"/>
  <c r="DV10" i="45"/>
  <c r="DW10" i="45"/>
  <c r="DX10" i="45"/>
  <c r="DY10" i="45"/>
  <c r="DZ10" i="45"/>
  <c r="EA10" i="45"/>
  <c r="EB10" i="45"/>
  <c r="DD11" i="45"/>
  <c r="DE11" i="45"/>
  <c r="DF11" i="45"/>
  <c r="DG11" i="45"/>
  <c r="DH11" i="45"/>
  <c r="DI11" i="45"/>
  <c r="DJ11" i="45"/>
  <c r="DK11" i="45"/>
  <c r="DL11" i="45"/>
  <c r="DM11" i="45"/>
  <c r="DN11" i="45"/>
  <c r="DO11" i="45"/>
  <c r="DP11" i="45"/>
  <c r="DQ11" i="45"/>
  <c r="DR11" i="45"/>
  <c r="DS11" i="45"/>
  <c r="DT11" i="45"/>
  <c r="DU11" i="45"/>
  <c r="DV11" i="45"/>
  <c r="DW11" i="45"/>
  <c r="DX11" i="45"/>
  <c r="DY11" i="45"/>
  <c r="DZ11" i="45"/>
  <c r="EA11" i="45"/>
  <c r="EB11" i="45"/>
  <c r="DD12" i="45"/>
  <c r="DE12" i="45"/>
  <c r="DF12" i="45"/>
  <c r="DG12" i="45"/>
  <c r="DH12" i="45"/>
  <c r="DI12" i="45"/>
  <c r="DJ12" i="45"/>
  <c r="DK12" i="45"/>
  <c r="DL12" i="45"/>
  <c r="DM12" i="45"/>
  <c r="DN12" i="45"/>
  <c r="DO12" i="45"/>
  <c r="DP12" i="45"/>
  <c r="DQ12" i="45"/>
  <c r="DR12" i="45"/>
  <c r="DS12" i="45"/>
  <c r="DT12" i="45"/>
  <c r="DU12" i="45"/>
  <c r="DV12" i="45"/>
  <c r="DW12" i="45"/>
  <c r="DX12" i="45"/>
  <c r="DY12" i="45"/>
  <c r="DZ12" i="45"/>
  <c r="EA12" i="45"/>
  <c r="EB12" i="45"/>
  <c r="DD13" i="45"/>
  <c r="DE13" i="45"/>
  <c r="DF13" i="45"/>
  <c r="DG13" i="45"/>
  <c r="DH13" i="45"/>
  <c r="DI13" i="45"/>
  <c r="DJ13" i="45"/>
  <c r="DK13" i="45"/>
  <c r="DL13" i="45"/>
  <c r="DM13" i="45"/>
  <c r="DN13" i="45"/>
  <c r="DO13" i="45"/>
  <c r="DP13" i="45"/>
  <c r="DQ13" i="45"/>
  <c r="DR13" i="45"/>
  <c r="DS13" i="45"/>
  <c r="DT13" i="45"/>
  <c r="DU13" i="45"/>
  <c r="DV13" i="45"/>
  <c r="DW13" i="45"/>
  <c r="DX13" i="45"/>
  <c r="DY13" i="45"/>
  <c r="DZ13" i="45"/>
  <c r="EA13" i="45"/>
  <c r="EB13" i="45"/>
  <c r="DD14" i="45"/>
  <c r="DE14" i="45"/>
  <c r="DF14" i="45"/>
  <c r="DG14" i="45"/>
  <c r="DH14" i="45"/>
  <c r="DI14" i="45"/>
  <c r="DJ14" i="45"/>
  <c r="DK14" i="45"/>
  <c r="DL14" i="45"/>
  <c r="DM14" i="45"/>
  <c r="DN14" i="45"/>
  <c r="DO14" i="45"/>
  <c r="DP14" i="45"/>
  <c r="DQ14" i="45"/>
  <c r="DR14" i="45"/>
  <c r="DS14" i="45"/>
  <c r="DT14" i="45"/>
  <c r="DU14" i="45"/>
  <c r="DV14" i="45"/>
  <c r="DW14" i="45"/>
  <c r="DX14" i="45"/>
  <c r="DY14" i="45"/>
  <c r="DZ14" i="45"/>
  <c r="EA14" i="45"/>
  <c r="EB14" i="45"/>
  <c r="DD15" i="45"/>
  <c r="DE15" i="45"/>
  <c r="DF15" i="45"/>
  <c r="DG15" i="45"/>
  <c r="DH15" i="45"/>
  <c r="DI15" i="45"/>
  <c r="DJ15" i="45"/>
  <c r="DK15" i="45"/>
  <c r="DL15" i="45"/>
  <c r="DM15" i="45"/>
  <c r="DN15" i="45"/>
  <c r="DO15" i="45"/>
  <c r="DP15" i="45"/>
  <c r="DQ15" i="45"/>
  <c r="DR15" i="45"/>
  <c r="DS15" i="45"/>
  <c r="DT15" i="45"/>
  <c r="DU15" i="45"/>
  <c r="DV15" i="45"/>
  <c r="DW15" i="45"/>
  <c r="DX15" i="45"/>
  <c r="DY15" i="45"/>
  <c r="DZ15" i="45"/>
  <c r="EA15" i="45"/>
  <c r="EB15" i="45"/>
  <c r="DD26" i="45"/>
  <c r="DE26" i="45"/>
  <c r="DF26" i="45"/>
  <c r="DG26" i="45"/>
  <c r="DH26" i="45"/>
  <c r="DI26" i="45"/>
  <c r="DJ26" i="45"/>
  <c r="DK26" i="45"/>
  <c r="DL26" i="45"/>
  <c r="DM26" i="45"/>
  <c r="DN26" i="45"/>
  <c r="DO26" i="45"/>
  <c r="DP26" i="45"/>
  <c r="DQ26" i="45"/>
  <c r="DR26" i="45"/>
  <c r="DS26" i="45"/>
  <c r="DT26" i="45"/>
  <c r="DU26" i="45"/>
  <c r="DV26" i="45"/>
  <c r="DW26" i="45"/>
  <c r="DX26" i="45"/>
  <c r="DY26" i="45"/>
  <c r="DZ26" i="45"/>
  <c r="EA26" i="45"/>
  <c r="EB26" i="45"/>
  <c r="DD27" i="45"/>
  <c r="DE27" i="45"/>
  <c r="DF27" i="45"/>
  <c r="DG27" i="45"/>
  <c r="DH27" i="45"/>
  <c r="DI27" i="45"/>
  <c r="DJ27" i="45"/>
  <c r="DK27" i="45"/>
  <c r="DL27" i="45"/>
  <c r="DM27" i="45"/>
  <c r="DN27" i="45"/>
  <c r="DO27" i="45"/>
  <c r="DP27" i="45"/>
  <c r="DQ27" i="45"/>
  <c r="DR27" i="45"/>
  <c r="DS27" i="45"/>
  <c r="DT27" i="45"/>
  <c r="DU27" i="45"/>
  <c r="DV27" i="45"/>
  <c r="DW27" i="45"/>
  <c r="DX27" i="45"/>
  <c r="DY27" i="45"/>
  <c r="DZ27" i="45"/>
  <c r="EA27" i="45"/>
  <c r="EB27" i="45"/>
  <c r="DD28" i="45"/>
  <c r="DE28" i="45"/>
  <c r="DF28" i="45"/>
  <c r="DG28" i="45"/>
  <c r="DH28" i="45"/>
  <c r="DI28" i="45"/>
  <c r="DJ28" i="45"/>
  <c r="DK28" i="45"/>
  <c r="DL28" i="45"/>
  <c r="DM28" i="45"/>
  <c r="DN28" i="45"/>
  <c r="DO28" i="45"/>
  <c r="DP28" i="45"/>
  <c r="DQ28" i="45"/>
  <c r="DR28" i="45"/>
  <c r="DS28" i="45"/>
  <c r="DT28" i="45"/>
  <c r="DU28" i="45"/>
  <c r="DV28" i="45"/>
  <c r="DW28" i="45"/>
  <c r="DX28" i="45"/>
  <c r="DY28" i="45"/>
  <c r="DZ28" i="45"/>
  <c r="EA28" i="45"/>
  <c r="EB28" i="45"/>
  <c r="DD29" i="45"/>
  <c r="DE29" i="45"/>
  <c r="DF29" i="45"/>
  <c r="DG29" i="45"/>
  <c r="DH29" i="45"/>
  <c r="DI29" i="45"/>
  <c r="DJ29" i="45"/>
  <c r="DK29" i="45"/>
  <c r="DL29" i="45"/>
  <c r="DM29" i="45"/>
  <c r="DN29" i="45"/>
  <c r="DO29" i="45"/>
  <c r="DP29" i="45"/>
  <c r="DQ29" i="45"/>
  <c r="DR29" i="45"/>
  <c r="DS29" i="45"/>
  <c r="DT29" i="45"/>
  <c r="DU29" i="45"/>
  <c r="DV29" i="45"/>
  <c r="DW29" i="45"/>
  <c r="DX29" i="45"/>
  <c r="DY29" i="45"/>
  <c r="DZ29" i="45"/>
  <c r="EA29" i="45"/>
  <c r="EB29" i="45"/>
  <c r="DD30" i="45"/>
  <c r="DE30" i="45"/>
  <c r="DF30" i="45"/>
  <c r="DG30" i="45"/>
  <c r="DH30" i="45"/>
  <c r="DI30" i="45"/>
  <c r="DJ30" i="45"/>
  <c r="DK30" i="45"/>
  <c r="DL30" i="45"/>
  <c r="DM30" i="45"/>
  <c r="DN30" i="45"/>
  <c r="DO30" i="45"/>
  <c r="DP30" i="45"/>
  <c r="DQ30" i="45"/>
  <c r="DR30" i="45"/>
  <c r="DS30" i="45"/>
  <c r="DT30" i="45"/>
  <c r="DU30" i="45"/>
  <c r="DV30" i="45"/>
  <c r="DW30" i="45"/>
  <c r="DX30" i="45"/>
  <c r="DY30" i="45"/>
  <c r="DZ30" i="45"/>
  <c r="EA30" i="45"/>
  <c r="EB30" i="45"/>
  <c r="DD31" i="45"/>
  <c r="DE31" i="45"/>
  <c r="DF31" i="45"/>
  <c r="DG31" i="45"/>
  <c r="DH31" i="45"/>
  <c r="DI31" i="45"/>
  <c r="DJ31" i="45"/>
  <c r="DK31" i="45"/>
  <c r="DL31" i="45"/>
  <c r="DM31" i="45"/>
  <c r="DN31" i="45"/>
  <c r="DO31" i="45"/>
  <c r="DP31" i="45"/>
  <c r="DQ31" i="45"/>
  <c r="DR31" i="45"/>
  <c r="DS31" i="45"/>
  <c r="DT31" i="45"/>
  <c r="DU31" i="45"/>
  <c r="DV31" i="45"/>
  <c r="DW31" i="45"/>
  <c r="DX31" i="45"/>
  <c r="DY31" i="45"/>
  <c r="DZ31" i="45"/>
  <c r="EA31" i="45"/>
  <c r="EB31" i="45"/>
  <c r="DD32" i="45"/>
  <c r="DE32" i="45"/>
  <c r="DF32" i="45"/>
  <c r="DG32" i="45"/>
  <c r="DH32" i="45"/>
  <c r="DI32" i="45"/>
  <c r="DJ32" i="45"/>
  <c r="DK32" i="45"/>
  <c r="DL32" i="45"/>
  <c r="DM32" i="45"/>
  <c r="DN32" i="45"/>
  <c r="DO32" i="45"/>
  <c r="DP32" i="45"/>
  <c r="DQ32" i="45"/>
  <c r="DR32" i="45"/>
  <c r="DS32" i="45"/>
  <c r="DT32" i="45"/>
  <c r="DU32" i="45"/>
  <c r="DV32" i="45"/>
  <c r="DW32" i="45"/>
  <c r="DX32" i="45"/>
  <c r="DY32" i="45"/>
  <c r="DZ32" i="45"/>
  <c r="EA32" i="45"/>
  <c r="EB32" i="45"/>
  <c r="DD33" i="45"/>
  <c r="DE33" i="45"/>
  <c r="DF33" i="45"/>
  <c r="DG33" i="45"/>
  <c r="DH33" i="45"/>
  <c r="DI33" i="45"/>
  <c r="DJ33" i="45"/>
  <c r="DK33" i="45"/>
  <c r="DL33" i="45"/>
  <c r="DM33" i="45"/>
  <c r="DN33" i="45"/>
  <c r="DO33" i="45"/>
  <c r="DP33" i="45"/>
  <c r="DQ33" i="45"/>
  <c r="DR33" i="45"/>
  <c r="DS33" i="45"/>
  <c r="DT33" i="45"/>
  <c r="DU33" i="45"/>
  <c r="DV33" i="45"/>
  <c r="DW33" i="45"/>
  <c r="DX33" i="45"/>
  <c r="DY33" i="45"/>
  <c r="DZ33" i="45"/>
  <c r="EA33" i="45"/>
  <c r="EB33" i="45"/>
  <c r="DD34" i="45"/>
  <c r="DE34" i="45"/>
  <c r="DF34" i="45"/>
  <c r="DG34" i="45"/>
  <c r="DH34" i="45"/>
  <c r="DI34" i="45"/>
  <c r="DJ34" i="45"/>
  <c r="DK34" i="45"/>
  <c r="DL34" i="45"/>
  <c r="DM34" i="45"/>
  <c r="DN34" i="45"/>
  <c r="DO34" i="45"/>
  <c r="DP34" i="45"/>
  <c r="DQ34" i="45"/>
  <c r="DR34" i="45"/>
  <c r="DS34" i="45"/>
  <c r="DT34" i="45"/>
  <c r="DU34" i="45"/>
  <c r="DV34" i="45"/>
  <c r="DW34" i="45"/>
  <c r="DX34" i="45"/>
  <c r="DY34" i="45"/>
  <c r="DZ34" i="45"/>
  <c r="EA34" i="45"/>
  <c r="EB34" i="45"/>
  <c r="DD35" i="45"/>
  <c r="DE35" i="45"/>
  <c r="DF35" i="45"/>
  <c r="DG35" i="45"/>
  <c r="DH35" i="45"/>
  <c r="DI35" i="45"/>
  <c r="DJ35" i="45"/>
  <c r="DK35" i="45"/>
  <c r="DL35" i="45"/>
  <c r="DM35" i="45"/>
  <c r="DN35" i="45"/>
  <c r="DO35" i="45"/>
  <c r="DP35" i="45"/>
  <c r="DQ35" i="45"/>
  <c r="DR35" i="45"/>
  <c r="DS35" i="45"/>
  <c r="DT35" i="45"/>
  <c r="DU35" i="45"/>
  <c r="DV35" i="45"/>
  <c r="DW35" i="45"/>
  <c r="DX35" i="45"/>
  <c r="DY35" i="45"/>
  <c r="DZ35" i="45"/>
  <c r="EA35" i="45"/>
  <c r="EB35" i="45"/>
  <c r="DD36" i="45"/>
  <c r="DE36" i="45"/>
  <c r="DF36" i="45"/>
  <c r="DG36" i="45"/>
  <c r="DH36" i="45"/>
  <c r="DI36" i="45"/>
  <c r="DJ36" i="45"/>
  <c r="DK36" i="45"/>
  <c r="DL36" i="45"/>
  <c r="DM36" i="45"/>
  <c r="DN36" i="45"/>
  <c r="DO36" i="45"/>
  <c r="DP36" i="45"/>
  <c r="DQ36" i="45"/>
  <c r="DR36" i="45"/>
  <c r="DS36" i="45"/>
  <c r="DT36" i="45"/>
  <c r="DU36" i="45"/>
  <c r="DV36" i="45"/>
  <c r="DW36" i="45"/>
  <c r="DX36" i="45"/>
  <c r="DY36" i="45"/>
  <c r="DZ36" i="45"/>
  <c r="EA36" i="45"/>
  <c r="EB36" i="45"/>
  <c r="DD37" i="45"/>
  <c r="DE37" i="45"/>
  <c r="DF37" i="45"/>
  <c r="DG37" i="45"/>
  <c r="DH37" i="45"/>
  <c r="DI37" i="45"/>
  <c r="DJ37" i="45"/>
  <c r="DK37" i="45"/>
  <c r="DL37" i="45"/>
  <c r="DM37" i="45"/>
  <c r="DN37" i="45"/>
  <c r="DO37" i="45"/>
  <c r="DP37" i="45"/>
  <c r="DQ37" i="45"/>
  <c r="DR37" i="45"/>
  <c r="DS37" i="45"/>
  <c r="DT37" i="45"/>
  <c r="DU37" i="45"/>
  <c r="DV37" i="45"/>
  <c r="DW37" i="45"/>
  <c r="DX37" i="45"/>
  <c r="DY37" i="45"/>
  <c r="DZ37" i="45"/>
  <c r="EA37" i="45"/>
  <c r="EB37" i="45"/>
  <c r="DD38" i="45"/>
  <c r="DE38" i="45"/>
  <c r="DF38" i="45"/>
  <c r="DG38" i="45"/>
  <c r="DH38" i="45"/>
  <c r="DI38" i="45"/>
  <c r="DJ38" i="45"/>
  <c r="DK38" i="45"/>
  <c r="DL38" i="45"/>
  <c r="DM38" i="45"/>
  <c r="DN38" i="45"/>
  <c r="DO38" i="45"/>
  <c r="DP38" i="45"/>
  <c r="DQ38" i="45"/>
  <c r="DR38" i="45"/>
  <c r="DS38" i="45"/>
  <c r="DT38" i="45"/>
  <c r="DU38" i="45"/>
  <c r="DV38" i="45"/>
  <c r="DW38" i="45"/>
  <c r="DX38" i="45"/>
  <c r="DY38" i="45"/>
  <c r="DZ38" i="45"/>
  <c r="EA38" i="45"/>
  <c r="EB38" i="45"/>
  <c r="DD39" i="45"/>
  <c r="DE39" i="45"/>
  <c r="DF39" i="45"/>
  <c r="DG39" i="45"/>
  <c r="DH39" i="45"/>
  <c r="DI39" i="45"/>
  <c r="DJ39" i="45"/>
  <c r="DK39" i="45"/>
  <c r="DL39" i="45"/>
  <c r="DM39" i="45"/>
  <c r="DN39" i="45"/>
  <c r="DO39" i="45"/>
  <c r="DP39" i="45"/>
  <c r="DQ39" i="45"/>
  <c r="DR39" i="45"/>
  <c r="DS39" i="45"/>
  <c r="DT39" i="45"/>
  <c r="DU39" i="45"/>
  <c r="DV39" i="45"/>
  <c r="DW39" i="45"/>
  <c r="DX39" i="45"/>
  <c r="DY39" i="45"/>
  <c r="DZ39" i="45"/>
  <c r="EA39" i="45"/>
  <c r="EB39" i="45"/>
  <c r="DD40" i="45"/>
  <c r="DE40" i="45"/>
  <c r="DF40" i="45"/>
  <c r="DG40" i="45"/>
  <c r="DH40" i="45"/>
  <c r="DI40" i="45"/>
  <c r="DJ40" i="45"/>
  <c r="DK40" i="45"/>
  <c r="DL40" i="45"/>
  <c r="DM40" i="45"/>
  <c r="DN40" i="45"/>
  <c r="DO40" i="45"/>
  <c r="DP40" i="45"/>
  <c r="DQ40" i="45"/>
  <c r="DR40" i="45"/>
  <c r="DS40" i="45"/>
  <c r="DT40" i="45"/>
  <c r="DU40" i="45"/>
  <c r="DV40" i="45"/>
  <c r="DW40" i="45"/>
  <c r="DX40" i="45"/>
  <c r="DY40" i="45"/>
  <c r="DZ40" i="45"/>
  <c r="EA40" i="45"/>
  <c r="EB40" i="45"/>
  <c r="DD41" i="45"/>
  <c r="DE41" i="45"/>
  <c r="DF41" i="45"/>
  <c r="DG41" i="45"/>
  <c r="DH41" i="45"/>
  <c r="DI41" i="45"/>
  <c r="DJ41" i="45"/>
  <c r="DK41" i="45"/>
  <c r="DL41" i="45"/>
  <c r="DM41" i="45"/>
  <c r="DN41" i="45"/>
  <c r="DO41" i="45"/>
  <c r="DP41" i="45"/>
  <c r="DQ41" i="45"/>
  <c r="DR41" i="45"/>
  <c r="DS41" i="45"/>
  <c r="DT41" i="45"/>
  <c r="DU41" i="45"/>
  <c r="DV41" i="45"/>
  <c r="DW41" i="45"/>
  <c r="DX41" i="45"/>
  <c r="DY41" i="45"/>
  <c r="DZ41" i="45"/>
  <c r="EA41" i="45"/>
  <c r="EB41" i="45"/>
  <c r="DD42" i="45"/>
  <c r="DE42" i="45"/>
  <c r="DF42" i="45"/>
  <c r="DG42" i="45"/>
  <c r="DH42" i="45"/>
  <c r="DI42" i="45"/>
  <c r="DJ42" i="45"/>
  <c r="DK42" i="45"/>
  <c r="DL42" i="45"/>
  <c r="DM42" i="45"/>
  <c r="DN42" i="45"/>
  <c r="DO42" i="45"/>
  <c r="DP42" i="45"/>
  <c r="DQ42" i="45"/>
  <c r="DR42" i="45"/>
  <c r="DS42" i="45"/>
  <c r="DT42" i="45"/>
  <c r="DU42" i="45"/>
  <c r="DV42" i="45"/>
  <c r="DW42" i="45"/>
  <c r="DX42" i="45"/>
  <c r="DY42" i="45"/>
  <c r="DZ42" i="45"/>
  <c r="EA42" i="45"/>
  <c r="EB42" i="45"/>
  <c r="DD43" i="45"/>
  <c r="DE43" i="45"/>
  <c r="DF43" i="45"/>
  <c r="DG43" i="45"/>
  <c r="DH43" i="45"/>
  <c r="DI43" i="45"/>
  <c r="DJ43" i="45"/>
  <c r="DK43" i="45"/>
  <c r="DL43" i="45"/>
  <c r="DM43" i="45"/>
  <c r="DN43" i="45"/>
  <c r="DO43" i="45"/>
  <c r="DP43" i="45"/>
  <c r="DQ43" i="45"/>
  <c r="DR43" i="45"/>
  <c r="DS43" i="45"/>
  <c r="DT43" i="45"/>
  <c r="DU43" i="45"/>
  <c r="DV43" i="45"/>
  <c r="DW43" i="45"/>
  <c r="DX43" i="45"/>
  <c r="DY43" i="45"/>
  <c r="DZ43" i="45"/>
  <c r="EA43" i="45"/>
  <c r="EB43" i="45"/>
  <c r="DD44" i="45"/>
  <c r="DE44" i="45"/>
  <c r="DF44" i="45"/>
  <c r="DG44" i="45"/>
  <c r="DH44" i="45"/>
  <c r="DI44" i="45"/>
  <c r="DJ44" i="45"/>
  <c r="DK44" i="45"/>
  <c r="DL44" i="45"/>
  <c r="DM44" i="45"/>
  <c r="DN44" i="45"/>
  <c r="DO44" i="45"/>
  <c r="DP44" i="45"/>
  <c r="DQ44" i="45"/>
  <c r="DR44" i="45"/>
  <c r="DS44" i="45"/>
  <c r="DT44" i="45"/>
  <c r="DU44" i="45"/>
  <c r="DV44" i="45"/>
  <c r="DW44" i="45"/>
  <c r="DX44" i="45"/>
  <c r="DY44" i="45"/>
  <c r="DZ44" i="45"/>
  <c r="EA44" i="45"/>
  <c r="EB44" i="45"/>
  <c r="DD45" i="45"/>
  <c r="DE45" i="45"/>
  <c r="DF45" i="45"/>
  <c r="DG45" i="45"/>
  <c r="DH45" i="45"/>
  <c r="DI45" i="45"/>
  <c r="DJ45" i="45"/>
  <c r="DK45" i="45"/>
  <c r="DL45" i="45"/>
  <c r="DM45" i="45"/>
  <c r="DN45" i="45"/>
  <c r="DO45" i="45"/>
  <c r="DP45" i="45"/>
  <c r="DQ45" i="45"/>
  <c r="DR45" i="45"/>
  <c r="DS45" i="45"/>
  <c r="DT45" i="45"/>
  <c r="DU45" i="45"/>
  <c r="DV45" i="45"/>
  <c r="DW45" i="45"/>
  <c r="DX45" i="45"/>
  <c r="DY45" i="45"/>
  <c r="DZ45" i="45"/>
  <c r="EA45" i="45"/>
  <c r="EB45" i="45"/>
  <c r="DD46" i="45"/>
  <c r="DE46" i="45"/>
  <c r="DF46" i="45"/>
  <c r="DG46" i="45"/>
  <c r="DH46" i="45"/>
  <c r="DI46" i="45"/>
  <c r="DJ46" i="45"/>
  <c r="DK46" i="45"/>
  <c r="DL46" i="45"/>
  <c r="DM46" i="45"/>
  <c r="DN46" i="45"/>
  <c r="DO46" i="45"/>
  <c r="DP46" i="45"/>
  <c r="DQ46" i="45"/>
  <c r="DR46" i="45"/>
  <c r="DS46" i="45"/>
  <c r="DT46" i="45"/>
  <c r="DU46" i="45"/>
  <c r="DV46" i="45"/>
  <c r="DW46" i="45"/>
  <c r="DX46" i="45"/>
  <c r="DY46" i="45"/>
  <c r="DZ46" i="45"/>
  <c r="EA46" i="45"/>
  <c r="EB46" i="45"/>
  <c r="DD47" i="45"/>
  <c r="DE47" i="45"/>
  <c r="DF47" i="45"/>
  <c r="DG47" i="45"/>
  <c r="DH47" i="45"/>
  <c r="DI47" i="45"/>
  <c r="DJ47" i="45"/>
  <c r="DK47" i="45"/>
  <c r="DL47" i="45"/>
  <c r="DM47" i="45"/>
  <c r="DN47" i="45"/>
  <c r="DO47" i="45"/>
  <c r="DP47" i="45"/>
  <c r="DQ47" i="45"/>
  <c r="DR47" i="45"/>
  <c r="DS47" i="45"/>
  <c r="DT47" i="45"/>
  <c r="DU47" i="45"/>
  <c r="DV47" i="45"/>
  <c r="DW47" i="45"/>
  <c r="DX47" i="45"/>
  <c r="DY47" i="45"/>
  <c r="DZ47" i="45"/>
  <c r="EA47" i="45"/>
  <c r="EB47" i="45"/>
  <c r="DD48" i="45"/>
  <c r="DE48" i="45"/>
  <c r="DF48" i="45"/>
  <c r="DG48" i="45"/>
  <c r="DH48" i="45"/>
  <c r="DI48" i="45"/>
  <c r="DJ48" i="45"/>
  <c r="DK48" i="45"/>
  <c r="DL48" i="45"/>
  <c r="DM48" i="45"/>
  <c r="DN48" i="45"/>
  <c r="DO48" i="45"/>
  <c r="DP48" i="45"/>
  <c r="DQ48" i="45"/>
  <c r="DR48" i="45"/>
  <c r="DS48" i="45"/>
  <c r="DT48" i="45"/>
  <c r="DU48" i="45"/>
  <c r="DV48" i="45"/>
  <c r="DW48" i="45"/>
  <c r="DX48" i="45"/>
  <c r="DY48" i="45"/>
  <c r="DZ48" i="45"/>
  <c r="EA48" i="45"/>
  <c r="EB48" i="45"/>
  <c r="DD49" i="45"/>
  <c r="DE49" i="45"/>
  <c r="DF49" i="45"/>
  <c r="DG49" i="45"/>
  <c r="DH49" i="45"/>
  <c r="DI49" i="45"/>
  <c r="DJ49" i="45"/>
  <c r="DK49" i="45"/>
  <c r="DL49" i="45"/>
  <c r="DM49" i="45"/>
  <c r="DN49" i="45"/>
  <c r="DO49" i="45"/>
  <c r="DP49" i="45"/>
  <c r="DQ49" i="45"/>
  <c r="DR49" i="45"/>
  <c r="DS49" i="45"/>
  <c r="DT49" i="45"/>
  <c r="DU49" i="45"/>
  <c r="DV49" i="45"/>
  <c r="DW49" i="45"/>
  <c r="DX49" i="45"/>
  <c r="DY49" i="45"/>
  <c r="DZ49" i="45"/>
  <c r="EA49" i="45"/>
  <c r="EB49" i="45"/>
  <c r="DD50" i="45"/>
  <c r="DE50" i="45"/>
  <c r="DF50" i="45"/>
  <c r="DG50" i="45"/>
  <c r="DH50" i="45"/>
  <c r="DI50" i="45"/>
  <c r="DJ50" i="45"/>
  <c r="DK50" i="45"/>
  <c r="DL50" i="45"/>
  <c r="DM50" i="45"/>
  <c r="DN50" i="45"/>
  <c r="DO50" i="45"/>
  <c r="DP50" i="45"/>
  <c r="DQ50" i="45"/>
  <c r="DR50" i="45"/>
  <c r="DS50" i="45"/>
  <c r="DT50" i="45"/>
  <c r="DU50" i="45"/>
  <c r="DV50" i="45"/>
  <c r="DW50" i="45"/>
  <c r="DX50" i="45"/>
  <c r="DY50" i="45"/>
  <c r="DZ50" i="45"/>
  <c r="EA50" i="45"/>
  <c r="EB50" i="45"/>
  <c r="DD51" i="45"/>
  <c r="DE51" i="45"/>
  <c r="DF51" i="45"/>
  <c r="DG51" i="45"/>
  <c r="DH51" i="45"/>
  <c r="DI51" i="45"/>
  <c r="DJ51" i="45"/>
  <c r="DK51" i="45"/>
  <c r="DL51" i="45"/>
  <c r="DM51" i="45"/>
  <c r="DN51" i="45"/>
  <c r="DO51" i="45"/>
  <c r="DP51" i="45"/>
  <c r="DQ51" i="45"/>
  <c r="DR51" i="45"/>
  <c r="DS51" i="45"/>
  <c r="DT51" i="45"/>
  <c r="DU51" i="45"/>
  <c r="DV51" i="45"/>
  <c r="DW51" i="45"/>
  <c r="DX51" i="45"/>
  <c r="DY51" i="45"/>
  <c r="DZ51" i="45"/>
  <c r="EA51" i="45"/>
  <c r="EB51" i="45"/>
  <c r="DD52" i="45"/>
  <c r="DE52" i="45"/>
  <c r="DF52" i="45"/>
  <c r="DG52" i="45"/>
  <c r="DH52" i="45"/>
  <c r="DI52" i="45"/>
  <c r="DJ52" i="45"/>
  <c r="DK52" i="45"/>
  <c r="DL52" i="45"/>
  <c r="DM52" i="45"/>
  <c r="DN52" i="45"/>
  <c r="DO52" i="45"/>
  <c r="DP52" i="45"/>
  <c r="DQ52" i="45"/>
  <c r="DR52" i="45"/>
  <c r="DS52" i="45"/>
  <c r="DT52" i="45"/>
  <c r="DU52" i="45"/>
  <c r="DV52" i="45"/>
  <c r="DW52" i="45"/>
  <c r="DX52" i="45"/>
  <c r="DY52" i="45"/>
  <c r="DZ52" i="45"/>
  <c r="EA52" i="45"/>
  <c r="EB52" i="45"/>
  <c r="DD53" i="45"/>
  <c r="DE53" i="45"/>
  <c r="DF53" i="45"/>
  <c r="DG53" i="45"/>
  <c r="DH53" i="45"/>
  <c r="DI53" i="45"/>
  <c r="DJ53" i="45"/>
  <c r="DK53" i="45"/>
  <c r="DL53" i="45"/>
  <c r="DM53" i="45"/>
  <c r="DN53" i="45"/>
  <c r="DO53" i="45"/>
  <c r="DP53" i="45"/>
  <c r="DQ53" i="45"/>
  <c r="DR53" i="45"/>
  <c r="DS53" i="45"/>
  <c r="DT53" i="45"/>
  <c r="DU53" i="45"/>
  <c r="DV53" i="45"/>
  <c r="DW53" i="45"/>
  <c r="DX53" i="45"/>
  <c r="DY53" i="45"/>
  <c r="DZ53" i="45"/>
  <c r="EA53" i="45"/>
  <c r="EB53" i="45"/>
  <c r="DD54" i="45"/>
  <c r="DE54" i="45"/>
  <c r="DF54" i="45"/>
  <c r="DG54" i="45"/>
  <c r="DH54" i="45"/>
  <c r="DI54" i="45"/>
  <c r="DJ54" i="45"/>
  <c r="DK54" i="45"/>
  <c r="DL54" i="45"/>
  <c r="DM54" i="45"/>
  <c r="DN54" i="45"/>
  <c r="DO54" i="45"/>
  <c r="DP54" i="45"/>
  <c r="DQ54" i="45"/>
  <c r="DR54" i="45"/>
  <c r="DS54" i="45"/>
  <c r="DT54" i="45"/>
  <c r="DU54" i="45"/>
  <c r="DV54" i="45"/>
  <c r="DW54" i="45"/>
  <c r="DX54" i="45"/>
  <c r="DY54" i="45"/>
  <c r="DZ54" i="45"/>
  <c r="EA54" i="45"/>
  <c r="EB54" i="45"/>
  <c r="DD55" i="45"/>
  <c r="DE55" i="45"/>
  <c r="DF55" i="45"/>
  <c r="DG55" i="45"/>
  <c r="DH55" i="45"/>
  <c r="DI55" i="45"/>
  <c r="DJ55" i="45"/>
  <c r="DK55" i="45"/>
  <c r="DL55" i="45"/>
  <c r="DM55" i="45"/>
  <c r="DN55" i="45"/>
  <c r="DO55" i="45"/>
  <c r="DP55" i="45"/>
  <c r="DQ55" i="45"/>
  <c r="DR55" i="45"/>
  <c r="DS55" i="45"/>
  <c r="DT55" i="45"/>
  <c r="DU55" i="45"/>
  <c r="DV55" i="45"/>
  <c r="DW55" i="45"/>
  <c r="DX55" i="45"/>
  <c r="DY55" i="45"/>
  <c r="DZ55" i="45"/>
  <c r="EA55" i="45"/>
  <c r="EB55" i="45"/>
  <c r="DD56" i="45"/>
  <c r="DE56" i="45"/>
  <c r="DF56" i="45"/>
  <c r="DG56" i="45"/>
  <c r="DH56" i="45"/>
  <c r="DI56" i="45"/>
  <c r="DJ56" i="45"/>
  <c r="DK56" i="45"/>
  <c r="DL56" i="45"/>
  <c r="DM56" i="45"/>
  <c r="DN56" i="45"/>
  <c r="DO56" i="45"/>
  <c r="DP56" i="45"/>
  <c r="DQ56" i="45"/>
  <c r="DR56" i="45"/>
  <c r="DS56" i="45"/>
  <c r="DT56" i="45"/>
  <c r="DU56" i="45"/>
  <c r="DV56" i="45"/>
  <c r="DW56" i="45"/>
  <c r="DX56" i="45"/>
  <c r="DY56" i="45"/>
  <c r="DZ56" i="45"/>
  <c r="EA56" i="45"/>
  <c r="EB56" i="45"/>
  <c r="DD57" i="45"/>
  <c r="DE57" i="45"/>
  <c r="DF57" i="45"/>
  <c r="DG57" i="45"/>
  <c r="DH57" i="45"/>
  <c r="DI57" i="45"/>
  <c r="DJ57" i="45"/>
  <c r="DK57" i="45"/>
  <c r="DL57" i="45"/>
  <c r="DM57" i="45"/>
  <c r="DN57" i="45"/>
  <c r="DO57" i="45"/>
  <c r="DP57" i="45"/>
  <c r="DQ57" i="45"/>
  <c r="DR57" i="45"/>
  <c r="DS57" i="45"/>
  <c r="DT57" i="45"/>
  <c r="DU57" i="45"/>
  <c r="DV57" i="45"/>
  <c r="DW57" i="45"/>
  <c r="DX57" i="45"/>
  <c r="DY57" i="45"/>
  <c r="DZ57" i="45"/>
  <c r="EA57" i="45"/>
  <c r="EB57" i="45"/>
  <c r="DD58" i="45"/>
  <c r="DE58" i="45"/>
  <c r="DF58" i="45"/>
  <c r="DG58" i="45"/>
  <c r="DH58" i="45"/>
  <c r="DI58" i="45"/>
  <c r="DJ58" i="45"/>
  <c r="DK58" i="45"/>
  <c r="DL58" i="45"/>
  <c r="DM58" i="45"/>
  <c r="DN58" i="45"/>
  <c r="DO58" i="45"/>
  <c r="DP58" i="45"/>
  <c r="DQ58" i="45"/>
  <c r="DR58" i="45"/>
  <c r="DS58" i="45"/>
  <c r="DT58" i="45"/>
  <c r="DU58" i="45"/>
  <c r="DV58" i="45"/>
  <c r="DW58" i="45"/>
  <c r="DX58" i="45"/>
  <c r="DY58" i="45"/>
  <c r="DZ58" i="45"/>
  <c r="EA58" i="45"/>
  <c r="EB58" i="45"/>
  <c r="DD59" i="45"/>
  <c r="DE59" i="45"/>
  <c r="DF59" i="45"/>
  <c r="DG59" i="45"/>
  <c r="DH59" i="45"/>
  <c r="DI59" i="45"/>
  <c r="DJ59" i="45"/>
  <c r="DK59" i="45"/>
  <c r="DL59" i="45"/>
  <c r="DM59" i="45"/>
  <c r="DN59" i="45"/>
  <c r="DO59" i="45"/>
  <c r="DP59" i="45"/>
  <c r="DQ59" i="45"/>
  <c r="DR59" i="45"/>
  <c r="DS59" i="45"/>
  <c r="DT59" i="45"/>
  <c r="DU59" i="45"/>
  <c r="DV59" i="45"/>
  <c r="DW59" i="45"/>
  <c r="DX59" i="45"/>
  <c r="DY59" i="45"/>
  <c r="DZ59" i="45"/>
  <c r="EA59" i="45"/>
  <c r="EB59" i="45"/>
  <c r="DD60" i="45"/>
  <c r="DE60" i="45"/>
  <c r="DF60" i="45"/>
  <c r="DG60" i="45"/>
  <c r="DH60" i="45"/>
  <c r="DI60" i="45"/>
  <c r="DJ60" i="45"/>
  <c r="DK60" i="45"/>
  <c r="DL60" i="45"/>
  <c r="DM60" i="45"/>
  <c r="DN60" i="45"/>
  <c r="DO60" i="45"/>
  <c r="DP60" i="45"/>
  <c r="DQ60" i="45"/>
  <c r="DR60" i="45"/>
  <c r="DS60" i="45"/>
  <c r="DT60" i="45"/>
  <c r="DU60" i="45"/>
  <c r="DV60" i="45"/>
  <c r="DW60" i="45"/>
  <c r="DX60" i="45"/>
  <c r="DY60" i="45"/>
  <c r="DZ60" i="45"/>
  <c r="EA60" i="45"/>
  <c r="EB60" i="45"/>
  <c r="DD61" i="45"/>
  <c r="DE61" i="45"/>
  <c r="DF61" i="45"/>
  <c r="DG61" i="45"/>
  <c r="DH61" i="45"/>
  <c r="DI61" i="45"/>
  <c r="DJ61" i="45"/>
  <c r="DK61" i="45"/>
  <c r="DL61" i="45"/>
  <c r="DM61" i="45"/>
  <c r="DN61" i="45"/>
  <c r="DO61" i="45"/>
  <c r="DP61" i="45"/>
  <c r="DQ61" i="45"/>
  <c r="DR61" i="45"/>
  <c r="DS61" i="45"/>
  <c r="DT61" i="45"/>
  <c r="DU61" i="45"/>
  <c r="DV61" i="45"/>
  <c r="DW61" i="45"/>
  <c r="DX61" i="45"/>
  <c r="DY61" i="45"/>
  <c r="DZ61" i="45"/>
  <c r="EA61" i="45"/>
  <c r="EB61" i="45"/>
  <c r="DD62" i="45"/>
  <c r="DE62" i="45"/>
  <c r="DF62" i="45"/>
  <c r="DG62" i="45"/>
  <c r="DH62" i="45"/>
  <c r="DI62" i="45"/>
  <c r="DJ62" i="45"/>
  <c r="DK62" i="45"/>
  <c r="DL62" i="45"/>
  <c r="DM62" i="45"/>
  <c r="DN62" i="45"/>
  <c r="DO62" i="45"/>
  <c r="DP62" i="45"/>
  <c r="DQ62" i="45"/>
  <c r="DR62" i="45"/>
  <c r="DS62" i="45"/>
  <c r="DT62" i="45"/>
  <c r="DU62" i="45"/>
  <c r="DV62" i="45"/>
  <c r="DW62" i="45"/>
  <c r="DX62" i="45"/>
  <c r="DY62" i="45"/>
  <c r="DZ62" i="45"/>
  <c r="EA62" i="45"/>
  <c r="EB62" i="45"/>
  <c r="DD63" i="45"/>
  <c r="DE63" i="45"/>
  <c r="DF63" i="45"/>
  <c r="DG63" i="45"/>
  <c r="DH63" i="45"/>
  <c r="DI63" i="45"/>
  <c r="DJ63" i="45"/>
  <c r="DK63" i="45"/>
  <c r="DL63" i="45"/>
  <c r="DM63" i="45"/>
  <c r="DN63" i="45"/>
  <c r="DO63" i="45"/>
  <c r="DP63" i="45"/>
  <c r="DQ63" i="45"/>
  <c r="DR63" i="45"/>
  <c r="DS63" i="45"/>
  <c r="DT63" i="45"/>
  <c r="DU63" i="45"/>
  <c r="DV63" i="45"/>
  <c r="DW63" i="45"/>
  <c r="DX63" i="45"/>
  <c r="DY63" i="45"/>
  <c r="DZ63" i="45"/>
  <c r="EA63" i="45"/>
  <c r="EB63" i="45"/>
  <c r="DD64" i="45"/>
  <c r="DE64" i="45"/>
  <c r="DF64" i="45"/>
  <c r="DG64" i="45"/>
  <c r="DH64" i="45"/>
  <c r="DI64" i="45"/>
  <c r="DJ64" i="45"/>
  <c r="DK64" i="45"/>
  <c r="DL64" i="45"/>
  <c r="DM64" i="45"/>
  <c r="DN64" i="45"/>
  <c r="DO64" i="45"/>
  <c r="DP64" i="45"/>
  <c r="DQ64" i="45"/>
  <c r="DR64" i="45"/>
  <c r="DS64" i="45"/>
  <c r="DT64" i="45"/>
  <c r="DU64" i="45"/>
  <c r="DV64" i="45"/>
  <c r="DW64" i="45"/>
  <c r="DX64" i="45"/>
  <c r="DY64" i="45"/>
  <c r="DZ64" i="45"/>
  <c r="EA64" i="45"/>
  <c r="EB64" i="45"/>
  <c r="DD65" i="45"/>
  <c r="DE65" i="45"/>
  <c r="DF65" i="45"/>
  <c r="DG65" i="45"/>
  <c r="DH65" i="45"/>
  <c r="DI65" i="45"/>
  <c r="DJ65" i="45"/>
  <c r="DK65" i="45"/>
  <c r="DL65" i="45"/>
  <c r="DM65" i="45"/>
  <c r="DN65" i="45"/>
  <c r="DO65" i="45"/>
  <c r="DP65" i="45"/>
  <c r="DQ65" i="45"/>
  <c r="DR65" i="45"/>
  <c r="DS65" i="45"/>
  <c r="DT65" i="45"/>
  <c r="DU65" i="45"/>
  <c r="DV65" i="45"/>
  <c r="DW65" i="45"/>
  <c r="DX65" i="45"/>
  <c r="DY65" i="45"/>
  <c r="DZ65" i="45"/>
  <c r="EA65" i="45"/>
  <c r="EB65" i="45"/>
  <c r="DD66" i="45"/>
  <c r="DE66" i="45"/>
  <c r="DF66" i="45"/>
  <c r="DG66" i="45"/>
  <c r="DH66" i="45"/>
  <c r="DI66" i="45"/>
  <c r="DJ66" i="45"/>
  <c r="DK66" i="45"/>
  <c r="DL66" i="45"/>
  <c r="DM66" i="45"/>
  <c r="DN66" i="45"/>
  <c r="DO66" i="45"/>
  <c r="DP66" i="45"/>
  <c r="DQ66" i="45"/>
  <c r="DR66" i="45"/>
  <c r="DS66" i="45"/>
  <c r="DT66" i="45"/>
  <c r="DU66" i="45"/>
  <c r="DV66" i="45"/>
  <c r="DW66" i="45"/>
  <c r="DX66" i="45"/>
  <c r="DY66" i="45"/>
  <c r="DZ66" i="45"/>
  <c r="EA66" i="45"/>
  <c r="EB66" i="45"/>
  <c r="DD67" i="45"/>
  <c r="DE67" i="45"/>
  <c r="DF67" i="45"/>
  <c r="DG67" i="45"/>
  <c r="DH67" i="45"/>
  <c r="DI67" i="45"/>
  <c r="DJ67" i="45"/>
  <c r="DK67" i="45"/>
  <c r="DL67" i="45"/>
  <c r="DM67" i="45"/>
  <c r="DN67" i="45"/>
  <c r="DO67" i="45"/>
  <c r="DP67" i="45"/>
  <c r="DQ67" i="45"/>
  <c r="DR67" i="45"/>
  <c r="DS67" i="45"/>
  <c r="DT67" i="45"/>
  <c r="DU67" i="45"/>
  <c r="DV67" i="45"/>
  <c r="DW67" i="45"/>
  <c r="DX67" i="45"/>
  <c r="DY67" i="45"/>
  <c r="DZ67" i="45"/>
  <c r="EA67" i="45"/>
  <c r="EB67" i="45"/>
  <c r="DD68" i="45"/>
  <c r="DE68" i="45"/>
  <c r="DF68" i="45"/>
  <c r="DG68" i="45"/>
  <c r="DH68" i="45"/>
  <c r="DI68" i="45"/>
  <c r="DJ68" i="45"/>
  <c r="DK68" i="45"/>
  <c r="DL68" i="45"/>
  <c r="DM68" i="45"/>
  <c r="DN68" i="45"/>
  <c r="DO68" i="45"/>
  <c r="DP68" i="45"/>
  <c r="DQ68" i="45"/>
  <c r="DR68" i="45"/>
  <c r="DS68" i="45"/>
  <c r="DT68" i="45"/>
  <c r="DU68" i="45"/>
  <c r="DV68" i="45"/>
  <c r="DW68" i="45"/>
  <c r="DX68" i="45"/>
  <c r="DY68" i="45"/>
  <c r="DZ68" i="45"/>
  <c r="EA68" i="45"/>
  <c r="EB68" i="45"/>
  <c r="DD69" i="45"/>
  <c r="DE69" i="45"/>
  <c r="DF69" i="45"/>
  <c r="DG69" i="45"/>
  <c r="DH69" i="45"/>
  <c r="DI69" i="45"/>
  <c r="DJ69" i="45"/>
  <c r="DK69" i="45"/>
  <c r="DL69" i="45"/>
  <c r="DM69" i="45"/>
  <c r="DN69" i="45"/>
  <c r="DO69" i="45"/>
  <c r="DP69" i="45"/>
  <c r="DQ69" i="45"/>
  <c r="DR69" i="45"/>
  <c r="DS69" i="45"/>
  <c r="DT69" i="45"/>
  <c r="DU69" i="45"/>
  <c r="DV69" i="45"/>
  <c r="DW69" i="45"/>
  <c r="DX69" i="45"/>
  <c r="DY69" i="45"/>
  <c r="DZ69" i="45"/>
  <c r="EA69" i="45"/>
  <c r="EB69" i="45"/>
  <c r="DD70" i="45"/>
  <c r="DE70" i="45"/>
  <c r="DF70" i="45"/>
  <c r="DG70" i="45"/>
  <c r="DH70" i="45"/>
  <c r="DI70" i="45"/>
  <c r="DJ70" i="45"/>
  <c r="DK70" i="45"/>
  <c r="DL70" i="45"/>
  <c r="DM70" i="45"/>
  <c r="DN70" i="45"/>
  <c r="DO70" i="45"/>
  <c r="DP70" i="45"/>
  <c r="DQ70" i="45"/>
  <c r="DR70" i="45"/>
  <c r="DS70" i="45"/>
  <c r="DT70" i="45"/>
  <c r="DU70" i="45"/>
  <c r="DV70" i="45"/>
  <c r="DW70" i="45"/>
  <c r="DX70" i="45"/>
  <c r="DY70" i="45"/>
  <c r="DZ70" i="45"/>
  <c r="EA70" i="45"/>
  <c r="EB70" i="45"/>
  <c r="DD71" i="45"/>
  <c r="DE71" i="45"/>
  <c r="DF71" i="45"/>
  <c r="DG71" i="45"/>
  <c r="DH71" i="45"/>
  <c r="DI71" i="45"/>
  <c r="DJ71" i="45"/>
  <c r="DK71" i="45"/>
  <c r="DL71" i="45"/>
  <c r="DM71" i="45"/>
  <c r="DN71" i="45"/>
  <c r="DO71" i="45"/>
  <c r="DP71" i="45"/>
  <c r="DQ71" i="45"/>
  <c r="DR71" i="45"/>
  <c r="DS71" i="45"/>
  <c r="DT71" i="45"/>
  <c r="DU71" i="45"/>
  <c r="DV71" i="45"/>
  <c r="DW71" i="45"/>
  <c r="DX71" i="45"/>
  <c r="DY71" i="45"/>
  <c r="DZ71" i="45"/>
  <c r="EA71" i="45"/>
  <c r="EB71" i="45"/>
  <c r="DD72" i="45"/>
  <c r="DE72" i="45"/>
  <c r="DF72" i="45"/>
  <c r="DG72" i="45"/>
  <c r="DH72" i="45"/>
  <c r="DI72" i="45"/>
  <c r="DJ72" i="45"/>
  <c r="DK72" i="45"/>
  <c r="DL72" i="45"/>
  <c r="DM72" i="45"/>
  <c r="DN72" i="45"/>
  <c r="DO72" i="45"/>
  <c r="DP72" i="45"/>
  <c r="DQ72" i="45"/>
  <c r="DR72" i="45"/>
  <c r="DS72" i="45"/>
  <c r="DT72" i="45"/>
  <c r="DU72" i="45"/>
  <c r="DV72" i="45"/>
  <c r="DW72" i="45"/>
  <c r="DX72" i="45"/>
  <c r="DY72" i="45"/>
  <c r="DZ72" i="45"/>
  <c r="EA72" i="45"/>
  <c r="EB72" i="45"/>
  <c r="DD73" i="45"/>
  <c r="DE73" i="45"/>
  <c r="DF73" i="45"/>
  <c r="DG73" i="45"/>
  <c r="DH73" i="45"/>
  <c r="DI73" i="45"/>
  <c r="DJ73" i="45"/>
  <c r="DK73" i="45"/>
  <c r="DL73" i="45"/>
  <c r="DM73" i="45"/>
  <c r="DN73" i="45"/>
  <c r="DO73" i="45"/>
  <c r="DP73" i="45"/>
  <c r="DQ73" i="45"/>
  <c r="DR73" i="45"/>
  <c r="DS73" i="45"/>
  <c r="DT73" i="45"/>
  <c r="DU73" i="45"/>
  <c r="DV73" i="45"/>
  <c r="DW73" i="45"/>
  <c r="DX73" i="45"/>
  <c r="DY73" i="45"/>
  <c r="DZ73" i="45"/>
  <c r="EA73" i="45"/>
  <c r="EB73" i="45"/>
  <c r="DD74" i="45"/>
  <c r="DE74" i="45"/>
  <c r="DF74" i="45"/>
  <c r="DG74" i="45"/>
  <c r="DH74" i="45"/>
  <c r="DI74" i="45"/>
  <c r="DJ74" i="45"/>
  <c r="DK74" i="45"/>
  <c r="DL74" i="45"/>
  <c r="DM74" i="45"/>
  <c r="DN74" i="45"/>
  <c r="DO74" i="45"/>
  <c r="DP74" i="45"/>
  <c r="DQ74" i="45"/>
  <c r="DR74" i="45"/>
  <c r="DS74" i="45"/>
  <c r="DT74" i="45"/>
  <c r="DU74" i="45"/>
  <c r="DV74" i="45"/>
  <c r="DW74" i="45"/>
  <c r="DX74" i="45"/>
  <c r="DY74" i="45"/>
  <c r="DZ74" i="45"/>
  <c r="EA74" i="45"/>
  <c r="EB74" i="45"/>
  <c r="DD75" i="45"/>
  <c r="DE75" i="45"/>
  <c r="DF75" i="45"/>
  <c r="DG75" i="45"/>
  <c r="DH75" i="45"/>
  <c r="DI75" i="45"/>
  <c r="DJ75" i="45"/>
  <c r="DK75" i="45"/>
  <c r="DL75" i="45"/>
  <c r="DM75" i="45"/>
  <c r="DN75" i="45"/>
  <c r="DO75" i="45"/>
  <c r="DP75" i="45"/>
  <c r="DQ75" i="45"/>
  <c r="DR75" i="45"/>
  <c r="DS75" i="45"/>
  <c r="DT75" i="45"/>
  <c r="DU75" i="45"/>
  <c r="DV75" i="45"/>
  <c r="DW75" i="45"/>
  <c r="DX75" i="45"/>
  <c r="DY75" i="45"/>
  <c r="DZ75" i="45"/>
  <c r="EA75" i="45"/>
  <c r="EB75" i="45"/>
  <c r="DD76" i="45"/>
  <c r="DE76" i="45"/>
  <c r="DF76" i="45"/>
  <c r="DG76" i="45"/>
  <c r="DH76" i="45"/>
  <c r="DI76" i="45"/>
  <c r="DJ76" i="45"/>
  <c r="DK76" i="45"/>
  <c r="DL76" i="45"/>
  <c r="DM76" i="45"/>
  <c r="DN76" i="45"/>
  <c r="DO76" i="45"/>
  <c r="DP76" i="45"/>
  <c r="DQ76" i="45"/>
  <c r="DR76" i="45"/>
  <c r="DS76" i="45"/>
  <c r="DT76" i="45"/>
  <c r="DU76" i="45"/>
  <c r="DV76" i="45"/>
  <c r="DW76" i="45"/>
  <c r="DX76" i="45"/>
  <c r="DY76" i="45"/>
  <c r="DZ76" i="45"/>
  <c r="EA76" i="45"/>
  <c r="EB76" i="45"/>
  <c r="DD77" i="45"/>
  <c r="DE77" i="45"/>
  <c r="DF77" i="45"/>
  <c r="DG77" i="45"/>
  <c r="DH77" i="45"/>
  <c r="DI77" i="45"/>
  <c r="DJ77" i="45"/>
  <c r="DK77" i="45"/>
  <c r="DL77" i="45"/>
  <c r="DM77" i="45"/>
  <c r="DN77" i="45"/>
  <c r="DO77" i="45"/>
  <c r="DP77" i="45"/>
  <c r="DQ77" i="45"/>
  <c r="DR77" i="45"/>
  <c r="DS77" i="45"/>
  <c r="DT77" i="45"/>
  <c r="DU77" i="45"/>
  <c r="DV77" i="45"/>
  <c r="DW77" i="45"/>
  <c r="DX77" i="45"/>
  <c r="DY77" i="45"/>
  <c r="DZ77" i="45"/>
  <c r="EA77" i="45"/>
  <c r="EB77" i="45"/>
  <c r="DD78" i="45"/>
  <c r="DE78" i="45"/>
  <c r="DF78" i="45"/>
  <c r="DG78" i="45"/>
  <c r="DH78" i="45"/>
  <c r="DI78" i="45"/>
  <c r="DJ78" i="45"/>
  <c r="DK78" i="45"/>
  <c r="DL78" i="45"/>
  <c r="DM78" i="45"/>
  <c r="DN78" i="45"/>
  <c r="DO78" i="45"/>
  <c r="DP78" i="45"/>
  <c r="DQ78" i="45"/>
  <c r="DR78" i="45"/>
  <c r="DS78" i="45"/>
  <c r="DT78" i="45"/>
  <c r="DU78" i="45"/>
  <c r="DV78" i="45"/>
  <c r="DW78" i="45"/>
  <c r="DX78" i="45"/>
  <c r="DY78" i="45"/>
  <c r="DZ78" i="45"/>
  <c r="EA78" i="45"/>
  <c r="EB78" i="45"/>
  <c r="DD79" i="45"/>
  <c r="DE79" i="45"/>
  <c r="DF79" i="45"/>
  <c r="DG79" i="45"/>
  <c r="DH79" i="45"/>
  <c r="DI79" i="45"/>
  <c r="DJ79" i="45"/>
  <c r="DK79" i="45"/>
  <c r="DL79" i="45"/>
  <c r="DM79" i="45"/>
  <c r="DN79" i="45"/>
  <c r="DO79" i="45"/>
  <c r="DP79" i="45"/>
  <c r="DQ79" i="45"/>
  <c r="DR79" i="45"/>
  <c r="DS79" i="45"/>
  <c r="DT79" i="45"/>
  <c r="DU79" i="45"/>
  <c r="DV79" i="45"/>
  <c r="DW79" i="45"/>
  <c r="DX79" i="45"/>
  <c r="DY79" i="45"/>
  <c r="DZ79" i="45"/>
  <c r="EA79" i="45"/>
  <c r="EB79" i="45"/>
  <c r="DD80" i="45"/>
  <c r="DE80" i="45"/>
  <c r="DF80" i="45"/>
  <c r="DG80" i="45"/>
  <c r="DH80" i="45"/>
  <c r="DI80" i="45"/>
  <c r="DJ80" i="45"/>
  <c r="DK80" i="45"/>
  <c r="DL80" i="45"/>
  <c r="DM80" i="45"/>
  <c r="DN80" i="45"/>
  <c r="DO80" i="45"/>
  <c r="DP80" i="45"/>
  <c r="DQ80" i="45"/>
  <c r="DR80" i="45"/>
  <c r="DS80" i="45"/>
  <c r="DT80" i="45"/>
  <c r="DU80" i="45"/>
  <c r="DV80" i="45"/>
  <c r="DW80" i="45"/>
  <c r="DX80" i="45"/>
  <c r="DY80" i="45"/>
  <c r="DZ80" i="45"/>
  <c r="EA80" i="45"/>
  <c r="EB80" i="45"/>
  <c r="DD81" i="45"/>
  <c r="DE81" i="45"/>
  <c r="DF81" i="45"/>
  <c r="DG81" i="45"/>
  <c r="DH81" i="45"/>
  <c r="DI81" i="45"/>
  <c r="DJ81" i="45"/>
  <c r="DK81" i="45"/>
  <c r="DL81" i="45"/>
  <c r="DM81" i="45"/>
  <c r="DN81" i="45"/>
  <c r="DO81" i="45"/>
  <c r="DP81" i="45"/>
  <c r="DQ81" i="45"/>
  <c r="DR81" i="45"/>
  <c r="DS81" i="45"/>
  <c r="DT81" i="45"/>
  <c r="DU81" i="45"/>
  <c r="DV81" i="45"/>
  <c r="DW81" i="45"/>
  <c r="DX81" i="45"/>
  <c r="DY81" i="45"/>
  <c r="DZ81" i="45"/>
  <c r="EA81" i="45"/>
  <c r="EB81" i="45"/>
  <c r="DD82" i="45"/>
  <c r="DE82" i="45"/>
  <c r="DF82" i="45"/>
  <c r="DG82" i="45"/>
  <c r="DH82" i="45"/>
  <c r="DI82" i="45"/>
  <c r="DJ82" i="45"/>
  <c r="DK82" i="45"/>
  <c r="DL82" i="45"/>
  <c r="DM82" i="45"/>
  <c r="DN82" i="45"/>
  <c r="DO82" i="45"/>
  <c r="DP82" i="45"/>
  <c r="DQ82" i="45"/>
  <c r="DR82" i="45"/>
  <c r="DS82" i="45"/>
  <c r="DT82" i="45"/>
  <c r="DU82" i="45"/>
  <c r="DV82" i="45"/>
  <c r="DW82" i="45"/>
  <c r="DX82" i="45"/>
  <c r="DY82" i="45"/>
  <c r="DZ82" i="45"/>
  <c r="EA82" i="45"/>
  <c r="EB82" i="45"/>
  <c r="DD83" i="45"/>
  <c r="DE83" i="45"/>
  <c r="DF83" i="45"/>
  <c r="DG83" i="45"/>
  <c r="DH83" i="45"/>
  <c r="DI83" i="45"/>
  <c r="DJ83" i="45"/>
  <c r="DK83" i="45"/>
  <c r="DL83" i="45"/>
  <c r="DM83" i="45"/>
  <c r="DN83" i="45"/>
  <c r="DO83" i="45"/>
  <c r="DP83" i="45"/>
  <c r="DQ83" i="45"/>
  <c r="DR83" i="45"/>
  <c r="DS83" i="45"/>
  <c r="DT83" i="45"/>
  <c r="DU83" i="45"/>
  <c r="DV83" i="45"/>
  <c r="DW83" i="45"/>
  <c r="DX83" i="45"/>
  <c r="DY83" i="45"/>
  <c r="DZ83" i="45"/>
  <c r="EA83" i="45"/>
  <c r="EB83" i="45"/>
  <c r="DD84" i="45"/>
  <c r="DE84" i="45"/>
  <c r="DF84" i="45"/>
  <c r="DG84" i="45"/>
  <c r="DH84" i="45"/>
  <c r="DI84" i="45"/>
  <c r="DJ84" i="45"/>
  <c r="DK84" i="45"/>
  <c r="DL84" i="45"/>
  <c r="DM84" i="45"/>
  <c r="DN84" i="45"/>
  <c r="DO84" i="45"/>
  <c r="DP84" i="45"/>
  <c r="DQ84" i="45"/>
  <c r="DR84" i="45"/>
  <c r="DS84" i="45"/>
  <c r="DT84" i="45"/>
  <c r="DU84" i="45"/>
  <c r="DV84" i="45"/>
  <c r="DW84" i="45"/>
  <c r="DX84" i="45"/>
  <c r="DY84" i="45"/>
  <c r="DZ84" i="45"/>
  <c r="EA84" i="45"/>
  <c r="EB84" i="45"/>
  <c r="DD85" i="45"/>
  <c r="DE85" i="45"/>
  <c r="DF85" i="45"/>
  <c r="DG85" i="45"/>
  <c r="DH85" i="45"/>
  <c r="DI85" i="45"/>
  <c r="DJ85" i="45"/>
  <c r="DK85" i="45"/>
  <c r="DL85" i="45"/>
  <c r="DM85" i="45"/>
  <c r="DN85" i="45"/>
  <c r="DO85" i="45"/>
  <c r="DP85" i="45"/>
  <c r="DQ85" i="45"/>
  <c r="DR85" i="45"/>
  <c r="DS85" i="45"/>
  <c r="DT85" i="45"/>
  <c r="DU85" i="45"/>
  <c r="DV85" i="45"/>
  <c r="DW85" i="45"/>
  <c r="DX85" i="45"/>
  <c r="DY85" i="45"/>
  <c r="DZ85" i="45"/>
  <c r="EA85" i="45"/>
  <c r="EB85" i="45"/>
  <c r="DD86" i="45"/>
  <c r="DE86" i="45"/>
  <c r="DF86" i="45"/>
  <c r="DG86" i="45"/>
  <c r="DH86" i="45"/>
  <c r="DI86" i="45"/>
  <c r="DJ86" i="45"/>
  <c r="DK86" i="45"/>
  <c r="DL86" i="45"/>
  <c r="DM86" i="45"/>
  <c r="DN86" i="45"/>
  <c r="DO86" i="45"/>
  <c r="DP86" i="45"/>
  <c r="DQ86" i="45"/>
  <c r="DR86" i="45"/>
  <c r="DS86" i="45"/>
  <c r="DT86" i="45"/>
  <c r="DU86" i="45"/>
  <c r="DV86" i="45"/>
  <c r="DW86" i="45"/>
  <c r="DX86" i="45"/>
  <c r="DY86" i="45"/>
  <c r="DZ86" i="45"/>
  <c r="EA86" i="45"/>
  <c r="EB86" i="45"/>
  <c r="DD87" i="45"/>
  <c r="DE87" i="45"/>
  <c r="DF87" i="45"/>
  <c r="DG87" i="45"/>
  <c r="DH87" i="45"/>
  <c r="DI87" i="45"/>
  <c r="DJ87" i="45"/>
  <c r="DK87" i="45"/>
  <c r="DL87" i="45"/>
  <c r="DM87" i="45"/>
  <c r="DN87" i="45"/>
  <c r="DO87" i="45"/>
  <c r="DP87" i="45"/>
  <c r="DQ87" i="45"/>
  <c r="DR87" i="45"/>
  <c r="DS87" i="45"/>
  <c r="DT87" i="45"/>
  <c r="DU87" i="45"/>
  <c r="DV87" i="45"/>
  <c r="DW87" i="45"/>
  <c r="DX87" i="45"/>
  <c r="DY87" i="45"/>
  <c r="DZ87" i="45"/>
  <c r="EA87" i="45"/>
  <c r="EB87" i="45"/>
  <c r="DD88" i="45"/>
  <c r="DE88" i="45"/>
  <c r="DF88" i="45"/>
  <c r="DG88" i="45"/>
  <c r="DH88" i="45"/>
  <c r="DI88" i="45"/>
  <c r="DJ88" i="45"/>
  <c r="DK88" i="45"/>
  <c r="DL88" i="45"/>
  <c r="DM88" i="45"/>
  <c r="DN88" i="45"/>
  <c r="DO88" i="45"/>
  <c r="DP88" i="45"/>
  <c r="DQ88" i="45"/>
  <c r="DR88" i="45"/>
  <c r="DS88" i="45"/>
  <c r="DT88" i="45"/>
  <c r="DU88" i="45"/>
  <c r="DV88" i="45"/>
  <c r="DW88" i="45"/>
  <c r="DX88" i="45"/>
  <c r="DY88" i="45"/>
  <c r="DZ88" i="45"/>
  <c r="EA88" i="45"/>
  <c r="EB88" i="45"/>
  <c r="DD89" i="45"/>
  <c r="DE89" i="45"/>
  <c r="DF89" i="45"/>
  <c r="DG89" i="45"/>
  <c r="DH89" i="45"/>
  <c r="DI89" i="45"/>
  <c r="DJ89" i="45"/>
  <c r="DK89" i="45"/>
  <c r="DL89" i="45"/>
  <c r="DM89" i="45"/>
  <c r="DN89" i="45"/>
  <c r="DO89" i="45"/>
  <c r="DP89" i="45"/>
  <c r="DQ89" i="45"/>
  <c r="DR89" i="45"/>
  <c r="DS89" i="45"/>
  <c r="DT89" i="45"/>
  <c r="DU89" i="45"/>
  <c r="DV89" i="45"/>
  <c r="DW89" i="45"/>
  <c r="DX89" i="45"/>
  <c r="DY89" i="45"/>
  <c r="DZ89" i="45"/>
  <c r="EA89" i="45"/>
  <c r="EB89" i="45"/>
  <c r="DD90" i="45"/>
  <c r="DE90" i="45"/>
  <c r="DF90" i="45"/>
  <c r="DG90" i="45"/>
  <c r="DH90" i="45"/>
  <c r="DI90" i="45"/>
  <c r="DJ90" i="45"/>
  <c r="DK90" i="45"/>
  <c r="DL90" i="45"/>
  <c r="DM90" i="45"/>
  <c r="DN90" i="45"/>
  <c r="DO90" i="45"/>
  <c r="DP90" i="45"/>
  <c r="DQ90" i="45"/>
  <c r="DR90" i="45"/>
  <c r="DS90" i="45"/>
  <c r="DT90" i="45"/>
  <c r="DU90" i="45"/>
  <c r="DV90" i="45"/>
  <c r="DW90" i="45"/>
  <c r="DX90" i="45"/>
  <c r="DY90" i="45"/>
  <c r="DZ90" i="45"/>
  <c r="EA90" i="45"/>
  <c r="EB90" i="45"/>
  <c r="DD91" i="45"/>
  <c r="DE91" i="45"/>
  <c r="DF91" i="45"/>
  <c r="DG91" i="45"/>
  <c r="DH91" i="45"/>
  <c r="DI91" i="45"/>
  <c r="DJ91" i="45"/>
  <c r="DK91" i="45"/>
  <c r="DL91" i="45"/>
  <c r="DM91" i="45"/>
  <c r="DN91" i="45"/>
  <c r="DO91" i="45"/>
  <c r="DP91" i="45"/>
  <c r="DQ91" i="45"/>
  <c r="DR91" i="45"/>
  <c r="DS91" i="45"/>
  <c r="DT91" i="45"/>
  <c r="DU91" i="45"/>
  <c r="DV91" i="45"/>
  <c r="DW91" i="45"/>
  <c r="DX91" i="45"/>
  <c r="DY91" i="45"/>
  <c r="DZ91" i="45"/>
  <c r="EA91" i="45"/>
  <c r="EB91" i="45"/>
  <c r="DD92" i="45"/>
  <c r="DE92" i="45"/>
  <c r="DF92" i="45"/>
  <c r="DG92" i="45"/>
  <c r="DH92" i="45"/>
  <c r="DI92" i="45"/>
  <c r="DJ92" i="45"/>
  <c r="DK92" i="45"/>
  <c r="DL92" i="45"/>
  <c r="DM92" i="45"/>
  <c r="DN92" i="45"/>
  <c r="DO92" i="45"/>
  <c r="DP92" i="45"/>
  <c r="DQ92" i="45"/>
  <c r="DR92" i="45"/>
  <c r="DS92" i="45"/>
  <c r="DT92" i="45"/>
  <c r="DU92" i="45"/>
  <c r="DV92" i="45"/>
  <c r="DW92" i="45"/>
  <c r="DX92" i="45"/>
  <c r="DY92" i="45"/>
  <c r="DZ92" i="45"/>
  <c r="EA92" i="45"/>
  <c r="EB92" i="45"/>
  <c r="DD93" i="45"/>
  <c r="DE93" i="45"/>
  <c r="DF93" i="45"/>
  <c r="DG93" i="45"/>
  <c r="DH93" i="45"/>
  <c r="DI93" i="45"/>
  <c r="DJ93" i="45"/>
  <c r="DK93" i="45"/>
  <c r="DL93" i="45"/>
  <c r="DM93" i="45"/>
  <c r="DN93" i="45"/>
  <c r="DO93" i="45"/>
  <c r="DP93" i="45"/>
  <c r="DQ93" i="45"/>
  <c r="DR93" i="45"/>
  <c r="DS93" i="45"/>
  <c r="DT93" i="45"/>
  <c r="DU93" i="45"/>
  <c r="DV93" i="45"/>
  <c r="DW93" i="45"/>
  <c r="DX93" i="45"/>
  <c r="DY93" i="45"/>
  <c r="DZ93" i="45"/>
  <c r="EA93" i="45"/>
  <c r="EB93" i="45"/>
  <c r="DD94" i="45"/>
  <c r="DE94" i="45"/>
  <c r="DF94" i="45"/>
  <c r="DG94" i="45"/>
  <c r="DH94" i="45"/>
  <c r="DI94" i="45"/>
  <c r="DJ94" i="45"/>
  <c r="DK94" i="45"/>
  <c r="DL94" i="45"/>
  <c r="DM94" i="45"/>
  <c r="DN94" i="45"/>
  <c r="DO94" i="45"/>
  <c r="DP94" i="45"/>
  <c r="DQ94" i="45"/>
  <c r="DR94" i="45"/>
  <c r="DS94" i="45"/>
  <c r="DT94" i="45"/>
  <c r="DU94" i="45"/>
  <c r="DV94" i="45"/>
  <c r="DW94" i="45"/>
  <c r="DX94" i="45"/>
  <c r="DY94" i="45"/>
  <c r="DZ94" i="45"/>
  <c r="EA94" i="45"/>
  <c r="EB94" i="45"/>
  <c r="DD95" i="45"/>
  <c r="DE95" i="45"/>
  <c r="DF95" i="45"/>
  <c r="DG95" i="45"/>
  <c r="DH95" i="45"/>
  <c r="DI95" i="45"/>
  <c r="DJ95" i="45"/>
  <c r="DK95" i="45"/>
  <c r="DL95" i="45"/>
  <c r="DM95" i="45"/>
  <c r="DN95" i="45"/>
  <c r="DO95" i="45"/>
  <c r="DP95" i="45"/>
  <c r="DQ95" i="45"/>
  <c r="DR95" i="45"/>
  <c r="DS95" i="45"/>
  <c r="DT95" i="45"/>
  <c r="DU95" i="45"/>
  <c r="DV95" i="45"/>
  <c r="DW95" i="45"/>
  <c r="DX95" i="45"/>
  <c r="DY95" i="45"/>
  <c r="DZ95" i="45"/>
  <c r="EA95" i="45"/>
  <c r="EB95" i="45"/>
  <c r="DD96" i="45"/>
  <c r="DE96" i="45"/>
  <c r="DF96" i="45"/>
  <c r="DG96" i="45"/>
  <c r="DH96" i="45"/>
  <c r="DI96" i="45"/>
  <c r="DJ96" i="45"/>
  <c r="DK96" i="45"/>
  <c r="DL96" i="45"/>
  <c r="DM96" i="45"/>
  <c r="DN96" i="45"/>
  <c r="DO96" i="45"/>
  <c r="DP96" i="45"/>
  <c r="DQ96" i="45"/>
  <c r="DR96" i="45"/>
  <c r="DS96" i="45"/>
  <c r="DT96" i="45"/>
  <c r="DU96" i="45"/>
  <c r="DV96" i="45"/>
  <c r="DW96" i="45"/>
  <c r="DX96" i="45"/>
  <c r="DY96" i="45"/>
  <c r="DZ96" i="45"/>
  <c r="EA96" i="45"/>
  <c r="EB96" i="45"/>
  <c r="DD97" i="45"/>
  <c r="DE97" i="45"/>
  <c r="DF97" i="45"/>
  <c r="DG97" i="45"/>
  <c r="DH97" i="45"/>
  <c r="DI97" i="45"/>
  <c r="DJ97" i="45"/>
  <c r="DK97" i="45"/>
  <c r="DL97" i="45"/>
  <c r="DM97" i="45"/>
  <c r="DN97" i="45"/>
  <c r="DO97" i="45"/>
  <c r="DP97" i="45"/>
  <c r="DQ97" i="45"/>
  <c r="DR97" i="45"/>
  <c r="DS97" i="45"/>
  <c r="DT97" i="45"/>
  <c r="DU97" i="45"/>
  <c r="DV97" i="45"/>
  <c r="DW97" i="45"/>
  <c r="DX97" i="45"/>
  <c r="DY97" i="45"/>
  <c r="DZ97" i="45"/>
  <c r="EA97" i="45"/>
  <c r="EB97" i="45"/>
  <c r="DD98" i="45"/>
  <c r="DE98" i="45"/>
  <c r="DF98" i="45"/>
  <c r="DG98" i="45"/>
  <c r="DH98" i="45"/>
  <c r="DI98" i="45"/>
  <c r="DJ98" i="45"/>
  <c r="DK98" i="45"/>
  <c r="DL98" i="45"/>
  <c r="DM98" i="45"/>
  <c r="DN98" i="45"/>
  <c r="DO98" i="45"/>
  <c r="DP98" i="45"/>
  <c r="DQ98" i="45"/>
  <c r="DR98" i="45"/>
  <c r="DS98" i="45"/>
  <c r="DT98" i="45"/>
  <c r="DU98" i="45"/>
  <c r="DV98" i="45"/>
  <c r="DW98" i="45"/>
  <c r="DX98" i="45"/>
  <c r="DY98" i="45"/>
  <c r="DZ98" i="45"/>
  <c r="EA98" i="45"/>
  <c r="EB98" i="45"/>
  <c r="DD99" i="45"/>
  <c r="DE99" i="45"/>
  <c r="DF99" i="45"/>
  <c r="DG99" i="45"/>
  <c r="DH99" i="45"/>
  <c r="DI99" i="45"/>
  <c r="DJ99" i="45"/>
  <c r="DK99" i="45"/>
  <c r="DL99" i="45"/>
  <c r="DM99" i="45"/>
  <c r="DN99" i="45"/>
  <c r="DO99" i="45"/>
  <c r="DP99" i="45"/>
  <c r="DQ99" i="45"/>
  <c r="DR99" i="45"/>
  <c r="DS99" i="45"/>
  <c r="DT99" i="45"/>
  <c r="DU99" i="45"/>
  <c r="DV99" i="45"/>
  <c r="DW99" i="45"/>
  <c r="DX99" i="45"/>
  <c r="DY99" i="45"/>
  <c r="DZ99" i="45"/>
  <c r="EA99" i="45"/>
  <c r="EB99" i="45"/>
  <c r="DD100" i="45"/>
  <c r="DE100" i="45"/>
  <c r="DF100" i="45"/>
  <c r="DG100" i="45"/>
  <c r="DH100" i="45"/>
  <c r="DI100" i="45"/>
  <c r="DJ100" i="45"/>
  <c r="DK100" i="45"/>
  <c r="DL100" i="45"/>
  <c r="DM100" i="45"/>
  <c r="DN100" i="45"/>
  <c r="DO100" i="45"/>
  <c r="DP100" i="45"/>
  <c r="DQ100" i="45"/>
  <c r="DR100" i="45"/>
  <c r="DS100" i="45"/>
  <c r="DT100" i="45"/>
  <c r="DU100" i="45"/>
  <c r="DV100" i="45"/>
  <c r="DW100" i="45"/>
  <c r="DX100" i="45"/>
  <c r="DY100" i="45"/>
  <c r="DZ100" i="45"/>
  <c r="EA100" i="45"/>
  <c r="EB100" i="45"/>
  <c r="DD102" i="45"/>
  <c r="DE102" i="45"/>
  <c r="DF102" i="45"/>
  <c r="DG102" i="45"/>
  <c r="DH102" i="45"/>
  <c r="DI102" i="45"/>
  <c r="DJ102" i="45"/>
  <c r="DK102" i="45"/>
  <c r="DL102" i="45"/>
  <c r="DM102" i="45"/>
  <c r="DN102" i="45"/>
  <c r="DO102" i="45"/>
  <c r="DP102" i="45"/>
  <c r="DQ102" i="45"/>
  <c r="DR102" i="45"/>
  <c r="DS102" i="45"/>
  <c r="DT102" i="45"/>
  <c r="DU102" i="45"/>
  <c r="DV102" i="45"/>
  <c r="DW102" i="45"/>
  <c r="DX102" i="45"/>
  <c r="DY102" i="45"/>
  <c r="DZ102" i="45"/>
  <c r="EA102" i="45"/>
  <c r="EB102" i="45"/>
  <c r="DD103" i="45"/>
  <c r="DE103" i="45"/>
  <c r="DF103" i="45"/>
  <c r="DG103" i="45"/>
  <c r="DH103" i="45"/>
  <c r="DI103" i="45"/>
  <c r="DJ103" i="45"/>
  <c r="DK103" i="45"/>
  <c r="DL103" i="45"/>
  <c r="DM103" i="45"/>
  <c r="DN103" i="45"/>
  <c r="DO103" i="45"/>
  <c r="DP103" i="45"/>
  <c r="DQ103" i="45"/>
  <c r="DR103" i="45"/>
  <c r="DS103" i="45"/>
  <c r="DT103" i="45"/>
  <c r="DU103" i="45"/>
  <c r="DV103" i="45"/>
  <c r="DW103" i="45"/>
  <c r="DX103" i="45"/>
  <c r="DY103" i="45"/>
  <c r="DZ103" i="45"/>
  <c r="EA103" i="45"/>
  <c r="EB103" i="45"/>
  <c r="DD104" i="45"/>
  <c r="DE104" i="45"/>
  <c r="DF104" i="45"/>
  <c r="DG104" i="45"/>
  <c r="DH104" i="45"/>
  <c r="DI104" i="45"/>
  <c r="DJ104" i="45"/>
  <c r="DK104" i="45"/>
  <c r="DL104" i="45"/>
  <c r="DM104" i="45"/>
  <c r="DN104" i="45"/>
  <c r="DO104" i="45"/>
  <c r="DP104" i="45"/>
  <c r="DQ104" i="45"/>
  <c r="DR104" i="45"/>
  <c r="DS104" i="45"/>
  <c r="DT104" i="45"/>
  <c r="DU104" i="45"/>
  <c r="DV104" i="45"/>
  <c r="DW104" i="45"/>
  <c r="DX104" i="45"/>
  <c r="DY104" i="45"/>
  <c r="DZ104" i="45"/>
  <c r="EA104" i="45"/>
  <c r="EB104" i="45"/>
  <c r="DD105" i="45"/>
  <c r="DE105" i="45"/>
  <c r="DF105" i="45"/>
  <c r="DG105" i="45"/>
  <c r="DH105" i="45"/>
  <c r="DI105" i="45"/>
  <c r="DJ105" i="45"/>
  <c r="DK105" i="45"/>
  <c r="DL105" i="45"/>
  <c r="DM105" i="45"/>
  <c r="DN105" i="45"/>
  <c r="DO105" i="45"/>
  <c r="DP105" i="45"/>
  <c r="DQ105" i="45"/>
  <c r="DR105" i="45"/>
  <c r="DS105" i="45"/>
  <c r="DT105" i="45"/>
  <c r="DU105" i="45"/>
  <c r="DV105" i="45"/>
  <c r="DW105" i="45"/>
  <c r="DX105" i="45"/>
  <c r="DY105" i="45"/>
  <c r="DZ105" i="45"/>
  <c r="EA105" i="45"/>
  <c r="EB105" i="45"/>
  <c r="DD106" i="45"/>
  <c r="DE106" i="45"/>
  <c r="DF106" i="45"/>
  <c r="DG106" i="45"/>
  <c r="DH106" i="45"/>
  <c r="DI106" i="45"/>
  <c r="DJ106" i="45"/>
  <c r="DK106" i="45"/>
  <c r="DL106" i="45"/>
  <c r="DM106" i="45"/>
  <c r="DN106" i="45"/>
  <c r="DO106" i="45"/>
  <c r="DP106" i="45"/>
  <c r="DQ106" i="45"/>
  <c r="DR106" i="45"/>
  <c r="DS106" i="45"/>
  <c r="DT106" i="45"/>
  <c r="DU106" i="45"/>
  <c r="DV106" i="45"/>
  <c r="DW106" i="45"/>
  <c r="DX106" i="45"/>
  <c r="DY106" i="45"/>
  <c r="DZ106" i="45"/>
  <c r="EA106" i="45"/>
  <c r="EB106" i="45"/>
  <c r="DD107" i="45"/>
  <c r="DE107" i="45"/>
  <c r="DF107" i="45"/>
  <c r="DG107" i="45"/>
  <c r="DH107" i="45"/>
  <c r="DI107" i="45"/>
  <c r="DJ107" i="45"/>
  <c r="DK107" i="45"/>
  <c r="DL107" i="45"/>
  <c r="DM107" i="45"/>
  <c r="DN107" i="45"/>
  <c r="DO107" i="45"/>
  <c r="DP107" i="45"/>
  <c r="DQ107" i="45"/>
  <c r="DR107" i="45"/>
  <c r="DS107" i="45"/>
  <c r="DT107" i="45"/>
  <c r="DU107" i="45"/>
  <c r="DV107" i="45"/>
  <c r="DW107" i="45"/>
  <c r="DX107" i="45"/>
  <c r="DY107" i="45"/>
  <c r="DZ107" i="45"/>
  <c r="EA107" i="45"/>
  <c r="EB107" i="45"/>
  <c r="DD108" i="45"/>
  <c r="DE108" i="45"/>
  <c r="DF108" i="45"/>
  <c r="DG108" i="45"/>
  <c r="DH108" i="45"/>
  <c r="DI108" i="45"/>
  <c r="DJ108" i="45"/>
  <c r="DK108" i="45"/>
  <c r="DL108" i="45"/>
  <c r="DM108" i="45"/>
  <c r="DN108" i="45"/>
  <c r="DO108" i="45"/>
  <c r="DP108" i="45"/>
  <c r="DQ108" i="45"/>
  <c r="DR108" i="45"/>
  <c r="DS108" i="45"/>
  <c r="DT108" i="45"/>
  <c r="DU108" i="45"/>
  <c r="DV108" i="45"/>
  <c r="DW108" i="45"/>
  <c r="DX108" i="45"/>
  <c r="DY108" i="45"/>
  <c r="DZ108" i="45"/>
  <c r="EA108" i="45"/>
  <c r="EB108" i="45"/>
  <c r="DD109" i="45"/>
  <c r="DE109" i="45"/>
  <c r="DF109" i="45"/>
  <c r="DG109" i="45"/>
  <c r="DH109" i="45"/>
  <c r="DI109" i="45"/>
  <c r="DJ109" i="45"/>
  <c r="DK109" i="45"/>
  <c r="DL109" i="45"/>
  <c r="DM109" i="45"/>
  <c r="DN109" i="45"/>
  <c r="DO109" i="45"/>
  <c r="DP109" i="45"/>
  <c r="DQ109" i="45"/>
  <c r="DR109" i="45"/>
  <c r="DS109" i="45"/>
  <c r="DT109" i="45"/>
  <c r="DU109" i="45"/>
  <c r="DV109" i="45"/>
  <c r="DW109" i="45"/>
  <c r="DX109" i="45"/>
  <c r="DY109" i="45"/>
  <c r="DZ109" i="45"/>
  <c r="EA109" i="45"/>
  <c r="EB109" i="45"/>
  <c r="DD110" i="45"/>
  <c r="DE110" i="45"/>
  <c r="DF110" i="45"/>
  <c r="DG110" i="45"/>
  <c r="DH110" i="45"/>
  <c r="DI110" i="45"/>
  <c r="DJ110" i="45"/>
  <c r="DK110" i="45"/>
  <c r="DL110" i="45"/>
  <c r="DM110" i="45"/>
  <c r="DN110" i="45"/>
  <c r="DO110" i="45"/>
  <c r="DP110" i="45"/>
  <c r="DQ110" i="45"/>
  <c r="DR110" i="45"/>
  <c r="DS110" i="45"/>
  <c r="DT110" i="45"/>
  <c r="DU110" i="45"/>
  <c r="DV110" i="45"/>
  <c r="DW110" i="45"/>
  <c r="DX110" i="45"/>
  <c r="DY110" i="45"/>
  <c r="DZ110" i="45"/>
  <c r="EA110" i="45"/>
  <c r="EB110" i="45"/>
  <c r="DD111" i="45"/>
  <c r="DE111" i="45"/>
  <c r="DF111" i="45"/>
  <c r="DG111" i="45"/>
  <c r="DH111" i="45"/>
  <c r="DI111" i="45"/>
  <c r="DJ111" i="45"/>
  <c r="DK111" i="45"/>
  <c r="DL111" i="45"/>
  <c r="DM111" i="45"/>
  <c r="DN111" i="45"/>
  <c r="DO111" i="45"/>
  <c r="DP111" i="45"/>
  <c r="DQ111" i="45"/>
  <c r="DR111" i="45"/>
  <c r="DS111" i="45"/>
  <c r="DT111" i="45"/>
  <c r="DU111" i="45"/>
  <c r="DV111" i="45"/>
  <c r="DW111" i="45"/>
  <c r="DX111" i="45"/>
  <c r="DY111" i="45"/>
  <c r="DZ111" i="45"/>
  <c r="EA111" i="45"/>
  <c r="EB111" i="45"/>
  <c r="DD112" i="45"/>
  <c r="DE112" i="45"/>
  <c r="DF112" i="45"/>
  <c r="DG112" i="45"/>
  <c r="DH112" i="45"/>
  <c r="DI112" i="45"/>
  <c r="DJ112" i="45"/>
  <c r="DK112" i="45"/>
  <c r="DL112" i="45"/>
  <c r="DM112" i="45"/>
  <c r="DN112" i="45"/>
  <c r="DO112" i="45"/>
  <c r="DP112" i="45"/>
  <c r="DQ112" i="45"/>
  <c r="DR112" i="45"/>
  <c r="DS112" i="45"/>
  <c r="DT112" i="45"/>
  <c r="DU112" i="45"/>
  <c r="DV112" i="45"/>
  <c r="DW112" i="45"/>
  <c r="DX112" i="45"/>
  <c r="DY112" i="45"/>
  <c r="DZ112" i="45"/>
  <c r="EA112" i="45"/>
  <c r="EB112" i="45"/>
  <c r="DD113" i="45"/>
  <c r="DE113" i="45"/>
  <c r="DF113" i="45"/>
  <c r="DG113" i="45"/>
  <c r="DH113" i="45"/>
  <c r="DI113" i="45"/>
  <c r="DJ113" i="45"/>
  <c r="DK113" i="45"/>
  <c r="DL113" i="45"/>
  <c r="DM113" i="45"/>
  <c r="DN113" i="45"/>
  <c r="DO113" i="45"/>
  <c r="DP113" i="45"/>
  <c r="DQ113" i="45"/>
  <c r="DR113" i="45"/>
  <c r="DS113" i="45"/>
  <c r="DT113" i="45"/>
  <c r="DU113" i="45"/>
  <c r="DV113" i="45"/>
  <c r="DW113" i="45"/>
  <c r="DX113" i="45"/>
  <c r="DY113" i="45"/>
  <c r="DZ113" i="45"/>
  <c r="EA113" i="45"/>
  <c r="EB113" i="45"/>
  <c r="DD114" i="45"/>
  <c r="DE114" i="45"/>
  <c r="DF114" i="45"/>
  <c r="DG114" i="45"/>
  <c r="DH114" i="45"/>
  <c r="DI114" i="45"/>
  <c r="DJ114" i="45"/>
  <c r="DK114" i="45"/>
  <c r="DL114" i="45"/>
  <c r="DM114" i="45"/>
  <c r="DN114" i="45"/>
  <c r="DO114" i="45"/>
  <c r="DP114" i="45"/>
  <c r="DQ114" i="45"/>
  <c r="DR114" i="45"/>
  <c r="DS114" i="45"/>
  <c r="DT114" i="45"/>
  <c r="DU114" i="45"/>
  <c r="DV114" i="45"/>
  <c r="DW114" i="45"/>
  <c r="DX114" i="45"/>
  <c r="DY114" i="45"/>
  <c r="DZ114" i="45"/>
  <c r="EA114" i="45"/>
  <c r="EB114" i="45"/>
  <c r="DD115" i="45"/>
  <c r="DE115" i="45"/>
  <c r="DF115" i="45"/>
  <c r="DG115" i="45"/>
  <c r="DH115" i="45"/>
  <c r="DI115" i="45"/>
  <c r="DJ115" i="45"/>
  <c r="DK115" i="45"/>
  <c r="DL115" i="45"/>
  <c r="DM115" i="45"/>
  <c r="DN115" i="45"/>
  <c r="DO115" i="45"/>
  <c r="DP115" i="45"/>
  <c r="DQ115" i="45"/>
  <c r="DR115" i="45"/>
  <c r="DS115" i="45"/>
  <c r="DT115" i="45"/>
  <c r="DU115" i="45"/>
  <c r="DV115" i="45"/>
  <c r="DW115" i="45"/>
  <c r="DX115" i="45"/>
  <c r="DY115" i="45"/>
  <c r="DZ115" i="45"/>
  <c r="EA115" i="45"/>
  <c r="EB115" i="45"/>
  <c r="DD116" i="45"/>
  <c r="DE116" i="45"/>
  <c r="DF116" i="45"/>
  <c r="DG116" i="45"/>
  <c r="DH116" i="45"/>
  <c r="DI116" i="45"/>
  <c r="DJ116" i="45"/>
  <c r="DK116" i="45"/>
  <c r="DL116" i="45"/>
  <c r="DM116" i="45"/>
  <c r="DN116" i="45"/>
  <c r="DO116" i="45"/>
  <c r="DP116" i="45"/>
  <c r="DQ116" i="45"/>
  <c r="DR116" i="45"/>
  <c r="DS116" i="45"/>
  <c r="DT116" i="45"/>
  <c r="DU116" i="45"/>
  <c r="DV116" i="45"/>
  <c r="DW116" i="45"/>
  <c r="DX116" i="45"/>
  <c r="DY116" i="45"/>
  <c r="DZ116" i="45"/>
  <c r="EA116" i="45"/>
  <c r="EB116" i="45"/>
  <c r="DD117" i="45"/>
  <c r="DE117" i="45"/>
  <c r="DF117" i="45"/>
  <c r="DG117" i="45"/>
  <c r="DH117" i="45"/>
  <c r="DI117" i="45"/>
  <c r="DJ117" i="45"/>
  <c r="DK117" i="45"/>
  <c r="DL117" i="45"/>
  <c r="DM117" i="45"/>
  <c r="DN117" i="45"/>
  <c r="DO117" i="45"/>
  <c r="DP117" i="45"/>
  <c r="DQ117" i="45"/>
  <c r="DR117" i="45"/>
  <c r="DS117" i="45"/>
  <c r="DT117" i="45"/>
  <c r="DU117" i="45"/>
  <c r="DV117" i="45"/>
  <c r="DW117" i="45"/>
  <c r="DX117" i="45"/>
  <c r="DY117" i="45"/>
  <c r="DZ117" i="45"/>
  <c r="EA117" i="45"/>
  <c r="EB117" i="45"/>
  <c r="DD118" i="45"/>
  <c r="DE118" i="45"/>
  <c r="DF118" i="45"/>
  <c r="DG118" i="45"/>
  <c r="DH118" i="45"/>
  <c r="DI118" i="45"/>
  <c r="DJ118" i="45"/>
  <c r="DK118" i="45"/>
  <c r="DL118" i="45"/>
  <c r="DM118" i="45"/>
  <c r="DN118" i="45"/>
  <c r="DO118" i="45"/>
  <c r="DP118" i="45"/>
  <c r="DQ118" i="45"/>
  <c r="DR118" i="45"/>
  <c r="DS118" i="45"/>
  <c r="DT118" i="45"/>
  <c r="DU118" i="45"/>
  <c r="DV118" i="45"/>
  <c r="DW118" i="45"/>
  <c r="DX118" i="45"/>
  <c r="DY118" i="45"/>
  <c r="DZ118" i="45"/>
  <c r="EA118" i="45"/>
  <c r="EB118" i="45"/>
  <c r="DD119" i="45"/>
  <c r="DE119" i="45"/>
  <c r="DF119" i="45"/>
  <c r="DG119" i="45"/>
  <c r="DH119" i="45"/>
  <c r="DI119" i="45"/>
  <c r="DJ119" i="45"/>
  <c r="DK119" i="45"/>
  <c r="DL119" i="45"/>
  <c r="DM119" i="45"/>
  <c r="DN119" i="45"/>
  <c r="DO119" i="45"/>
  <c r="DP119" i="45"/>
  <c r="DQ119" i="45"/>
  <c r="DR119" i="45"/>
  <c r="DS119" i="45"/>
  <c r="DT119" i="45"/>
  <c r="DU119" i="45"/>
  <c r="DV119" i="45"/>
  <c r="DW119" i="45"/>
  <c r="DX119" i="45"/>
  <c r="DY119" i="45"/>
  <c r="DZ119" i="45"/>
  <c r="EA119" i="45"/>
  <c r="EB119" i="45"/>
  <c r="DD120" i="45"/>
  <c r="DE120" i="45"/>
  <c r="DF120" i="45"/>
  <c r="DG120" i="45"/>
  <c r="DH120" i="45"/>
  <c r="DI120" i="45"/>
  <c r="DJ120" i="45"/>
  <c r="DK120" i="45"/>
  <c r="DL120" i="45"/>
  <c r="DM120" i="45"/>
  <c r="DN120" i="45"/>
  <c r="DO120" i="45"/>
  <c r="DP120" i="45"/>
  <c r="DQ120" i="45"/>
  <c r="DR120" i="45"/>
  <c r="DS120" i="45"/>
  <c r="DT120" i="45"/>
  <c r="DU120" i="45"/>
  <c r="DV120" i="45"/>
  <c r="DW120" i="45"/>
  <c r="DX120" i="45"/>
  <c r="DY120" i="45"/>
  <c r="DZ120" i="45"/>
  <c r="EA120" i="45"/>
  <c r="EB120" i="45"/>
  <c r="DD128" i="45"/>
  <c r="DE128" i="45"/>
  <c r="DF128" i="45"/>
  <c r="DG128" i="45"/>
  <c r="DH128" i="45"/>
  <c r="DI128" i="45"/>
  <c r="DJ128" i="45"/>
  <c r="DK128" i="45"/>
  <c r="DL128" i="45"/>
  <c r="DM128" i="45"/>
  <c r="DN128" i="45"/>
  <c r="DO128" i="45"/>
  <c r="DP128" i="45"/>
  <c r="DQ128" i="45"/>
  <c r="DR128" i="45"/>
  <c r="DS128" i="45"/>
  <c r="DT128" i="45"/>
  <c r="DU128" i="45"/>
  <c r="DV128" i="45"/>
  <c r="DW128" i="45"/>
  <c r="DX128" i="45"/>
  <c r="DY128" i="45"/>
  <c r="DZ128" i="45"/>
  <c r="EA128" i="45"/>
  <c r="EB128" i="45"/>
  <c r="DD129" i="45"/>
  <c r="DE129" i="45"/>
  <c r="DF129" i="45"/>
  <c r="DG129" i="45"/>
  <c r="DH129" i="45"/>
  <c r="DI129" i="45"/>
  <c r="DJ129" i="45"/>
  <c r="DK129" i="45"/>
  <c r="DL129" i="45"/>
  <c r="DM129" i="45"/>
  <c r="DN129" i="45"/>
  <c r="DO129" i="45"/>
  <c r="DP129" i="45"/>
  <c r="DQ129" i="45"/>
  <c r="DR129" i="45"/>
  <c r="DS129" i="45"/>
  <c r="DT129" i="45"/>
  <c r="DU129" i="45"/>
  <c r="DV129" i="45"/>
  <c r="DW129" i="45"/>
  <c r="DX129" i="45"/>
  <c r="DY129" i="45"/>
  <c r="DZ129" i="45"/>
  <c r="EA129" i="45"/>
  <c r="EB129" i="45"/>
  <c r="DD130" i="45"/>
  <c r="DE130" i="45"/>
  <c r="DF130" i="45"/>
  <c r="DG130" i="45"/>
  <c r="DH130" i="45"/>
  <c r="DI130" i="45"/>
  <c r="DJ130" i="45"/>
  <c r="DK130" i="45"/>
  <c r="DL130" i="45"/>
  <c r="DM130" i="45"/>
  <c r="DN130" i="45"/>
  <c r="DO130" i="45"/>
  <c r="DP130" i="45"/>
  <c r="DQ130" i="45"/>
  <c r="DR130" i="45"/>
  <c r="DS130" i="45"/>
  <c r="DT130" i="45"/>
  <c r="DU130" i="45"/>
  <c r="DV130" i="45"/>
  <c r="DW130" i="45"/>
  <c r="DX130" i="45"/>
  <c r="DY130" i="45"/>
  <c r="DZ130" i="45"/>
  <c r="EA130" i="45"/>
  <c r="EB130" i="45"/>
  <c r="DD131" i="45"/>
  <c r="DE131" i="45"/>
  <c r="DF131" i="45"/>
  <c r="DG131" i="45"/>
  <c r="DH131" i="45"/>
  <c r="DI131" i="45"/>
  <c r="DJ131" i="45"/>
  <c r="DK131" i="45"/>
  <c r="DL131" i="45"/>
  <c r="DM131" i="45"/>
  <c r="DN131" i="45"/>
  <c r="DO131" i="45"/>
  <c r="DP131" i="45"/>
  <c r="DQ131" i="45"/>
  <c r="DR131" i="45"/>
  <c r="DS131" i="45"/>
  <c r="DT131" i="45"/>
  <c r="DU131" i="45"/>
  <c r="DV131" i="45"/>
  <c r="DW131" i="45"/>
  <c r="DX131" i="45"/>
  <c r="DY131" i="45"/>
  <c r="DZ131" i="45"/>
  <c r="EA131" i="45"/>
  <c r="EB131" i="45"/>
  <c r="DD132" i="45"/>
  <c r="DE132" i="45"/>
  <c r="DF132" i="45"/>
  <c r="DG132" i="45"/>
  <c r="DH132" i="45"/>
  <c r="DI132" i="45"/>
  <c r="DJ132" i="45"/>
  <c r="DK132" i="45"/>
  <c r="DL132" i="45"/>
  <c r="DM132" i="45"/>
  <c r="DN132" i="45"/>
  <c r="DO132" i="45"/>
  <c r="DP132" i="45"/>
  <c r="DQ132" i="45"/>
  <c r="DR132" i="45"/>
  <c r="DS132" i="45"/>
  <c r="DT132" i="45"/>
  <c r="DU132" i="45"/>
  <c r="DV132" i="45"/>
  <c r="DW132" i="45"/>
  <c r="DX132" i="45"/>
  <c r="DY132" i="45"/>
  <c r="DZ132" i="45"/>
  <c r="EA132" i="45"/>
  <c r="EB132" i="45"/>
  <c r="DD133" i="45"/>
  <c r="DE133" i="45"/>
  <c r="DF133" i="45"/>
  <c r="DG133" i="45"/>
  <c r="DH133" i="45"/>
  <c r="DI133" i="45"/>
  <c r="DJ133" i="45"/>
  <c r="DK133" i="45"/>
  <c r="DL133" i="45"/>
  <c r="DM133" i="45"/>
  <c r="DN133" i="45"/>
  <c r="DO133" i="45"/>
  <c r="DP133" i="45"/>
  <c r="DQ133" i="45"/>
  <c r="DR133" i="45"/>
  <c r="DS133" i="45"/>
  <c r="DT133" i="45"/>
  <c r="DU133" i="45"/>
  <c r="DV133" i="45"/>
  <c r="DW133" i="45"/>
  <c r="DX133" i="45"/>
  <c r="DY133" i="45"/>
  <c r="DZ133" i="45"/>
  <c r="EA133" i="45"/>
  <c r="EB133" i="45"/>
  <c r="DD134" i="45"/>
  <c r="DE134" i="45"/>
  <c r="DF134" i="45"/>
  <c r="DG134" i="45"/>
  <c r="DH134" i="45"/>
  <c r="DI134" i="45"/>
  <c r="DJ134" i="45"/>
  <c r="DK134" i="45"/>
  <c r="DL134" i="45"/>
  <c r="DM134" i="45"/>
  <c r="DN134" i="45"/>
  <c r="DO134" i="45"/>
  <c r="DP134" i="45"/>
  <c r="DQ134" i="45"/>
  <c r="DR134" i="45"/>
  <c r="DS134" i="45"/>
  <c r="DT134" i="45"/>
  <c r="DU134" i="45"/>
  <c r="DV134" i="45"/>
  <c r="DW134" i="45"/>
  <c r="DX134" i="45"/>
  <c r="DY134" i="45"/>
  <c r="DZ134" i="45"/>
  <c r="EA134" i="45"/>
  <c r="EB134" i="45"/>
  <c r="DD135" i="45"/>
  <c r="DE135" i="45"/>
  <c r="DF135" i="45"/>
  <c r="DG135" i="45"/>
  <c r="DH135" i="45"/>
  <c r="DI135" i="45"/>
  <c r="DJ135" i="45"/>
  <c r="DK135" i="45"/>
  <c r="DL135" i="45"/>
  <c r="DM135" i="45"/>
  <c r="DN135" i="45"/>
  <c r="DO135" i="45"/>
  <c r="DP135" i="45"/>
  <c r="DQ135" i="45"/>
  <c r="DR135" i="45"/>
  <c r="DS135" i="45"/>
  <c r="DT135" i="45"/>
  <c r="DU135" i="45"/>
  <c r="DV135" i="45"/>
  <c r="DW135" i="45"/>
  <c r="DX135" i="45"/>
  <c r="DY135" i="45"/>
  <c r="DZ135" i="45"/>
  <c r="EA135" i="45"/>
  <c r="EB135" i="45"/>
  <c r="DD136" i="45"/>
  <c r="DE136" i="45"/>
  <c r="DF136" i="45"/>
  <c r="DG136" i="45"/>
  <c r="DH136" i="45"/>
  <c r="DI136" i="45"/>
  <c r="DJ136" i="45"/>
  <c r="DK136" i="45"/>
  <c r="DL136" i="45"/>
  <c r="DM136" i="45"/>
  <c r="DN136" i="45"/>
  <c r="DO136" i="45"/>
  <c r="DP136" i="45"/>
  <c r="DQ136" i="45"/>
  <c r="DR136" i="45"/>
  <c r="DS136" i="45"/>
  <c r="DT136" i="45"/>
  <c r="DU136" i="45"/>
  <c r="DV136" i="45"/>
  <c r="DW136" i="45"/>
  <c r="DX136" i="45"/>
  <c r="DY136" i="45"/>
  <c r="DZ136" i="45"/>
  <c r="EA136" i="45"/>
  <c r="EB136" i="45"/>
  <c r="DD137" i="45"/>
  <c r="DE137" i="45"/>
  <c r="DF137" i="45"/>
  <c r="DG137" i="45"/>
  <c r="DH137" i="45"/>
  <c r="DI137" i="45"/>
  <c r="DJ137" i="45"/>
  <c r="DK137" i="45"/>
  <c r="DL137" i="45"/>
  <c r="DM137" i="45"/>
  <c r="DN137" i="45"/>
  <c r="DO137" i="45"/>
  <c r="DP137" i="45"/>
  <c r="DQ137" i="45"/>
  <c r="DR137" i="45"/>
  <c r="DS137" i="45"/>
  <c r="DT137" i="45"/>
  <c r="DU137" i="45"/>
  <c r="DV137" i="45"/>
  <c r="DW137" i="45"/>
  <c r="DX137" i="45"/>
  <c r="DY137" i="45"/>
  <c r="DZ137" i="45"/>
  <c r="EA137" i="45"/>
  <c r="EB137" i="45"/>
  <c r="DD138" i="45"/>
  <c r="DE138" i="45"/>
  <c r="DF138" i="45"/>
  <c r="DG138" i="45"/>
  <c r="DH138" i="45"/>
  <c r="DI138" i="45"/>
  <c r="DJ138" i="45"/>
  <c r="DK138" i="45"/>
  <c r="DL138" i="45"/>
  <c r="DM138" i="45"/>
  <c r="DN138" i="45"/>
  <c r="DO138" i="45"/>
  <c r="DP138" i="45"/>
  <c r="DQ138" i="45"/>
  <c r="DR138" i="45"/>
  <c r="DS138" i="45"/>
  <c r="DT138" i="45"/>
  <c r="DU138" i="45"/>
  <c r="DV138" i="45"/>
  <c r="DW138" i="45"/>
  <c r="DX138" i="45"/>
  <c r="DY138" i="45"/>
  <c r="DZ138" i="45"/>
  <c r="EA138" i="45"/>
  <c r="EB138" i="45"/>
  <c r="DD139" i="45"/>
  <c r="DE139" i="45"/>
  <c r="DF139" i="45"/>
  <c r="DG139" i="45"/>
  <c r="DH139" i="45"/>
  <c r="DI139" i="45"/>
  <c r="DJ139" i="45"/>
  <c r="DK139" i="45"/>
  <c r="DL139" i="45"/>
  <c r="DM139" i="45"/>
  <c r="DN139" i="45"/>
  <c r="DO139" i="45"/>
  <c r="DP139" i="45"/>
  <c r="DQ139" i="45"/>
  <c r="DR139" i="45"/>
  <c r="DS139" i="45"/>
  <c r="DT139" i="45"/>
  <c r="DU139" i="45"/>
  <c r="DV139" i="45"/>
  <c r="DW139" i="45"/>
  <c r="DX139" i="45"/>
  <c r="DY139" i="45"/>
  <c r="DZ139" i="45"/>
  <c r="EA139" i="45"/>
  <c r="EB139" i="45"/>
  <c r="DD140" i="45"/>
  <c r="DE140" i="45"/>
  <c r="DF140" i="45"/>
  <c r="DG140" i="45"/>
  <c r="DH140" i="45"/>
  <c r="DI140" i="45"/>
  <c r="DJ140" i="45"/>
  <c r="DK140" i="45"/>
  <c r="DL140" i="45"/>
  <c r="DM140" i="45"/>
  <c r="DN140" i="45"/>
  <c r="DO140" i="45"/>
  <c r="DP140" i="45"/>
  <c r="DQ140" i="45"/>
  <c r="DR140" i="45"/>
  <c r="DS140" i="45"/>
  <c r="DT140" i="45"/>
  <c r="DU140" i="45"/>
  <c r="DV140" i="45"/>
  <c r="DW140" i="45"/>
  <c r="DX140" i="45"/>
  <c r="DY140" i="45"/>
  <c r="DZ140" i="45"/>
  <c r="EA140" i="45"/>
  <c r="EB140" i="45"/>
  <c r="DD141" i="45"/>
  <c r="DE141" i="45"/>
  <c r="DF141" i="45"/>
  <c r="DG141" i="45"/>
  <c r="DH141" i="45"/>
  <c r="DI141" i="45"/>
  <c r="DJ141" i="45"/>
  <c r="DK141" i="45"/>
  <c r="DL141" i="45"/>
  <c r="DM141" i="45"/>
  <c r="DN141" i="45"/>
  <c r="DO141" i="45"/>
  <c r="DP141" i="45"/>
  <c r="DQ141" i="45"/>
  <c r="DR141" i="45"/>
  <c r="DS141" i="45"/>
  <c r="DT141" i="45"/>
  <c r="DU141" i="45"/>
  <c r="DV141" i="45"/>
  <c r="DW141" i="45"/>
  <c r="DX141" i="45"/>
  <c r="DY141" i="45"/>
  <c r="DZ141" i="45"/>
  <c r="EA141" i="45"/>
  <c r="EB141" i="45"/>
  <c r="DD142" i="45"/>
  <c r="DE142" i="45"/>
  <c r="DF142" i="45"/>
  <c r="DG142" i="45"/>
  <c r="DH142" i="45"/>
  <c r="DI142" i="45"/>
  <c r="DJ142" i="45"/>
  <c r="DK142" i="45"/>
  <c r="DL142" i="45"/>
  <c r="DM142" i="45"/>
  <c r="DN142" i="45"/>
  <c r="DO142" i="45"/>
  <c r="DP142" i="45"/>
  <c r="DQ142" i="45"/>
  <c r="DR142" i="45"/>
  <c r="DS142" i="45"/>
  <c r="DT142" i="45"/>
  <c r="DU142" i="45"/>
  <c r="DV142" i="45"/>
  <c r="DW142" i="45"/>
  <c r="DX142" i="45"/>
  <c r="DY142" i="45"/>
  <c r="DZ142" i="45"/>
  <c r="EA142" i="45"/>
  <c r="EB142" i="45"/>
  <c r="DD143" i="45"/>
  <c r="DE143" i="45"/>
  <c r="DF143" i="45"/>
  <c r="DG143" i="45"/>
  <c r="DH143" i="45"/>
  <c r="DI143" i="45"/>
  <c r="DJ143" i="45"/>
  <c r="DK143" i="45"/>
  <c r="DL143" i="45"/>
  <c r="DM143" i="45"/>
  <c r="DN143" i="45"/>
  <c r="DO143" i="45"/>
  <c r="DP143" i="45"/>
  <c r="DQ143" i="45"/>
  <c r="DR143" i="45"/>
  <c r="DS143" i="45"/>
  <c r="DT143" i="45"/>
  <c r="DU143" i="45"/>
  <c r="DV143" i="45"/>
  <c r="DW143" i="45"/>
  <c r="DX143" i="45"/>
  <c r="DY143" i="45"/>
  <c r="DZ143" i="45"/>
  <c r="EA143" i="45"/>
  <c r="EB143" i="45"/>
  <c r="DD144" i="45"/>
  <c r="DE144" i="45"/>
  <c r="DF144" i="45"/>
  <c r="DG144" i="45"/>
  <c r="DH144" i="45"/>
  <c r="DI144" i="45"/>
  <c r="DJ144" i="45"/>
  <c r="DK144" i="45"/>
  <c r="DL144" i="45"/>
  <c r="DM144" i="45"/>
  <c r="DN144" i="45"/>
  <c r="DO144" i="45"/>
  <c r="DP144" i="45"/>
  <c r="DQ144" i="45"/>
  <c r="DR144" i="45"/>
  <c r="DS144" i="45"/>
  <c r="DT144" i="45"/>
  <c r="DU144" i="45"/>
  <c r="DV144" i="45"/>
  <c r="DW144" i="45"/>
  <c r="DX144" i="45"/>
  <c r="DY144" i="45"/>
  <c r="DZ144" i="45"/>
  <c r="EA144" i="45"/>
  <c r="EB144" i="45"/>
  <c r="DD145" i="45"/>
  <c r="DE145" i="45"/>
  <c r="DF145" i="45"/>
  <c r="DG145" i="45"/>
  <c r="DH145" i="45"/>
  <c r="DI145" i="45"/>
  <c r="DJ145" i="45"/>
  <c r="DK145" i="45"/>
  <c r="DL145" i="45"/>
  <c r="DM145" i="45"/>
  <c r="DN145" i="45"/>
  <c r="DO145" i="45"/>
  <c r="DP145" i="45"/>
  <c r="DQ145" i="45"/>
  <c r="DR145" i="45"/>
  <c r="DS145" i="45"/>
  <c r="DT145" i="45"/>
  <c r="DU145" i="45"/>
  <c r="DV145" i="45"/>
  <c r="DW145" i="45"/>
  <c r="DX145" i="45"/>
  <c r="DY145" i="45"/>
  <c r="DZ145" i="45"/>
  <c r="EA145" i="45"/>
  <c r="EB145" i="45"/>
  <c r="DD146" i="45"/>
  <c r="DE146" i="45"/>
  <c r="DF146" i="45"/>
  <c r="DG146" i="45"/>
  <c r="DH146" i="45"/>
  <c r="DI146" i="45"/>
  <c r="DJ146" i="45"/>
  <c r="DK146" i="45"/>
  <c r="DL146" i="45"/>
  <c r="DM146" i="45"/>
  <c r="DN146" i="45"/>
  <c r="DO146" i="45"/>
  <c r="DP146" i="45"/>
  <c r="DQ146" i="45"/>
  <c r="DR146" i="45"/>
  <c r="DS146" i="45"/>
  <c r="DT146" i="45"/>
  <c r="DU146" i="45"/>
  <c r="DV146" i="45"/>
  <c r="DW146" i="45"/>
  <c r="DX146" i="45"/>
  <c r="DY146" i="45"/>
  <c r="DZ146" i="45"/>
  <c r="EA146" i="45"/>
  <c r="EB146" i="45"/>
  <c r="DD147" i="45"/>
  <c r="DE147" i="45"/>
  <c r="DF147" i="45"/>
  <c r="DG147" i="45"/>
  <c r="DH147" i="45"/>
  <c r="DI147" i="45"/>
  <c r="DJ147" i="45"/>
  <c r="DK147" i="45"/>
  <c r="DL147" i="45"/>
  <c r="DM147" i="45"/>
  <c r="DN147" i="45"/>
  <c r="DO147" i="45"/>
  <c r="DP147" i="45"/>
  <c r="DQ147" i="45"/>
  <c r="DR147" i="45"/>
  <c r="DS147" i="45"/>
  <c r="DT147" i="45"/>
  <c r="DU147" i="45"/>
  <c r="DV147" i="45"/>
  <c r="DW147" i="45"/>
  <c r="DX147" i="45"/>
  <c r="DY147" i="45"/>
  <c r="DZ147" i="45"/>
  <c r="EA147" i="45"/>
  <c r="EB147" i="45"/>
  <c r="DD148" i="45"/>
  <c r="DE148" i="45"/>
  <c r="DF148" i="45"/>
  <c r="DG148" i="45"/>
  <c r="DH148" i="45"/>
  <c r="DI148" i="45"/>
  <c r="DJ148" i="45"/>
  <c r="DK148" i="45"/>
  <c r="DL148" i="45"/>
  <c r="DM148" i="45"/>
  <c r="DN148" i="45"/>
  <c r="DO148" i="45"/>
  <c r="DP148" i="45"/>
  <c r="DQ148" i="45"/>
  <c r="DR148" i="45"/>
  <c r="DS148" i="45"/>
  <c r="DT148" i="45"/>
  <c r="DU148" i="45"/>
  <c r="DV148" i="45"/>
  <c r="DW148" i="45"/>
  <c r="DX148" i="45"/>
  <c r="DY148" i="45"/>
  <c r="DZ148" i="45"/>
  <c r="EA148" i="45"/>
  <c r="EB148" i="45"/>
  <c r="DD149" i="45"/>
  <c r="DE149" i="45"/>
  <c r="DF149" i="45"/>
  <c r="DG149" i="45"/>
  <c r="DH149" i="45"/>
  <c r="DI149" i="45"/>
  <c r="DJ149" i="45"/>
  <c r="DK149" i="45"/>
  <c r="DL149" i="45"/>
  <c r="DM149" i="45"/>
  <c r="DN149" i="45"/>
  <c r="DO149" i="45"/>
  <c r="DP149" i="45"/>
  <c r="DQ149" i="45"/>
  <c r="DR149" i="45"/>
  <c r="DS149" i="45"/>
  <c r="DT149" i="45"/>
  <c r="DU149" i="45"/>
  <c r="DV149" i="45"/>
  <c r="DW149" i="45"/>
  <c r="DX149" i="45"/>
  <c r="DY149" i="45"/>
  <c r="DZ149" i="45"/>
  <c r="EA149" i="45"/>
  <c r="EB149" i="45"/>
  <c r="DD150" i="45"/>
  <c r="DE150" i="45"/>
  <c r="DF150" i="45"/>
  <c r="DG150" i="45"/>
  <c r="DH150" i="45"/>
  <c r="DI150" i="45"/>
  <c r="DJ150" i="45"/>
  <c r="DK150" i="45"/>
  <c r="DL150" i="45"/>
  <c r="DM150" i="45"/>
  <c r="DN150" i="45"/>
  <c r="DO150" i="45"/>
  <c r="DP150" i="45"/>
  <c r="DQ150" i="45"/>
  <c r="DR150" i="45"/>
  <c r="DS150" i="45"/>
  <c r="DT150" i="45"/>
  <c r="DU150" i="45"/>
  <c r="DV150" i="45"/>
  <c r="DW150" i="45"/>
  <c r="DX150" i="45"/>
  <c r="DY150" i="45"/>
  <c r="DZ150" i="45"/>
  <c r="EA150" i="45"/>
  <c r="EB150" i="45"/>
  <c r="DD151" i="45"/>
  <c r="DE151" i="45"/>
  <c r="DF151" i="45"/>
  <c r="DG151" i="45"/>
  <c r="DH151" i="45"/>
  <c r="DI151" i="45"/>
  <c r="DJ151" i="45"/>
  <c r="DK151" i="45"/>
  <c r="DL151" i="45"/>
  <c r="DM151" i="45"/>
  <c r="DN151" i="45"/>
  <c r="DO151" i="45"/>
  <c r="DP151" i="45"/>
  <c r="DQ151" i="45"/>
  <c r="DR151" i="45"/>
  <c r="DS151" i="45"/>
  <c r="DT151" i="45"/>
  <c r="DU151" i="45"/>
  <c r="DV151" i="45"/>
  <c r="DW151" i="45"/>
  <c r="DX151" i="45"/>
  <c r="DY151" i="45"/>
  <c r="DZ151" i="45"/>
  <c r="EA151" i="45"/>
  <c r="EB151" i="45"/>
  <c r="DD152" i="45"/>
  <c r="DE152" i="45"/>
  <c r="DF152" i="45"/>
  <c r="DG152" i="45"/>
  <c r="DH152" i="45"/>
  <c r="DI152" i="45"/>
  <c r="DJ152" i="45"/>
  <c r="DK152" i="45"/>
  <c r="DL152" i="45"/>
  <c r="DM152" i="45"/>
  <c r="DN152" i="45"/>
  <c r="DO152" i="45"/>
  <c r="DP152" i="45"/>
  <c r="DQ152" i="45"/>
  <c r="DR152" i="45"/>
  <c r="DS152" i="45"/>
  <c r="DT152" i="45"/>
  <c r="DU152" i="45"/>
  <c r="DV152" i="45"/>
  <c r="DW152" i="45"/>
  <c r="DX152" i="45"/>
  <c r="DY152" i="45"/>
  <c r="DZ152" i="45"/>
  <c r="EA152" i="45"/>
  <c r="EB152" i="45"/>
  <c r="DD153" i="45"/>
  <c r="DE153" i="45"/>
  <c r="DF153" i="45"/>
  <c r="DG153" i="45"/>
  <c r="DH153" i="45"/>
  <c r="DI153" i="45"/>
  <c r="DJ153" i="45"/>
  <c r="DK153" i="45"/>
  <c r="DL153" i="45"/>
  <c r="DM153" i="45"/>
  <c r="DN153" i="45"/>
  <c r="DO153" i="45"/>
  <c r="DP153" i="45"/>
  <c r="DQ153" i="45"/>
  <c r="DR153" i="45"/>
  <c r="DS153" i="45"/>
  <c r="DT153" i="45"/>
  <c r="DU153" i="45"/>
  <c r="DV153" i="45"/>
  <c r="DW153" i="45"/>
  <c r="DX153" i="45"/>
  <c r="DY153" i="45"/>
  <c r="DZ153" i="45"/>
  <c r="EA153" i="45"/>
  <c r="EB153" i="45"/>
  <c r="DD154" i="45"/>
  <c r="DE154" i="45"/>
  <c r="DF154" i="45"/>
  <c r="DG154" i="45"/>
  <c r="DH154" i="45"/>
  <c r="DI154" i="45"/>
  <c r="DJ154" i="45"/>
  <c r="DK154" i="45"/>
  <c r="DL154" i="45"/>
  <c r="DM154" i="45"/>
  <c r="DN154" i="45"/>
  <c r="DO154" i="45"/>
  <c r="DP154" i="45"/>
  <c r="DQ154" i="45"/>
  <c r="DR154" i="45"/>
  <c r="DS154" i="45"/>
  <c r="DT154" i="45"/>
  <c r="DU154" i="45"/>
  <c r="DV154" i="45"/>
  <c r="DW154" i="45"/>
  <c r="DX154" i="45"/>
  <c r="DY154" i="45"/>
  <c r="DZ154" i="45"/>
  <c r="EA154" i="45"/>
  <c r="EB154" i="45"/>
  <c r="DD155" i="45"/>
  <c r="DE155" i="45"/>
  <c r="DF155" i="45"/>
  <c r="DG155" i="45"/>
  <c r="DH155" i="45"/>
  <c r="DI155" i="45"/>
  <c r="DJ155" i="45"/>
  <c r="DK155" i="45"/>
  <c r="DL155" i="45"/>
  <c r="DM155" i="45"/>
  <c r="DN155" i="45"/>
  <c r="DO155" i="45"/>
  <c r="DP155" i="45"/>
  <c r="DQ155" i="45"/>
  <c r="DR155" i="45"/>
  <c r="DS155" i="45"/>
  <c r="DT155" i="45"/>
  <c r="DU155" i="45"/>
  <c r="DV155" i="45"/>
  <c r="DW155" i="45"/>
  <c r="DX155" i="45"/>
  <c r="DY155" i="45"/>
  <c r="DZ155" i="45"/>
  <c r="EA155" i="45"/>
  <c r="EB155" i="45"/>
  <c r="DD156" i="45"/>
  <c r="DE156" i="45"/>
  <c r="DF156" i="45"/>
  <c r="DG156" i="45"/>
  <c r="DH156" i="45"/>
  <c r="DI156" i="45"/>
  <c r="DJ156" i="45"/>
  <c r="DK156" i="45"/>
  <c r="DL156" i="45"/>
  <c r="DM156" i="45"/>
  <c r="DN156" i="45"/>
  <c r="DO156" i="45"/>
  <c r="DP156" i="45"/>
  <c r="DQ156" i="45"/>
  <c r="DR156" i="45"/>
  <c r="DS156" i="45"/>
  <c r="DT156" i="45"/>
  <c r="DU156" i="45"/>
  <c r="DV156" i="45"/>
  <c r="DW156" i="45"/>
  <c r="DX156" i="45"/>
  <c r="DY156" i="45"/>
  <c r="DZ156" i="45"/>
  <c r="EA156" i="45"/>
  <c r="EB156" i="45"/>
  <c r="DD157" i="45"/>
  <c r="DE157" i="45"/>
  <c r="DF157" i="45"/>
  <c r="DG157" i="45"/>
  <c r="DH157" i="45"/>
  <c r="DI157" i="45"/>
  <c r="DJ157" i="45"/>
  <c r="DK157" i="45"/>
  <c r="DL157" i="45"/>
  <c r="DM157" i="45"/>
  <c r="DN157" i="45"/>
  <c r="DO157" i="45"/>
  <c r="DP157" i="45"/>
  <c r="DQ157" i="45"/>
  <c r="DR157" i="45"/>
  <c r="DS157" i="45"/>
  <c r="DT157" i="45"/>
  <c r="DU157" i="45"/>
  <c r="DV157" i="45"/>
  <c r="DW157" i="45"/>
  <c r="DX157" i="45"/>
  <c r="DY157" i="45"/>
  <c r="DZ157" i="45"/>
  <c r="EA157" i="45"/>
  <c r="EB157" i="45"/>
  <c r="DD158" i="45"/>
  <c r="DE158" i="45"/>
  <c r="DF158" i="45"/>
  <c r="DG158" i="45"/>
  <c r="DH158" i="45"/>
  <c r="DI158" i="45"/>
  <c r="DJ158" i="45"/>
  <c r="DK158" i="45"/>
  <c r="DL158" i="45"/>
  <c r="DM158" i="45"/>
  <c r="DN158" i="45"/>
  <c r="DO158" i="45"/>
  <c r="DP158" i="45"/>
  <c r="DQ158" i="45"/>
  <c r="DR158" i="45"/>
  <c r="DS158" i="45"/>
  <c r="DT158" i="45"/>
  <c r="DU158" i="45"/>
  <c r="DV158" i="45"/>
  <c r="DW158" i="45"/>
  <c r="DX158" i="45"/>
  <c r="DY158" i="45"/>
  <c r="DZ158" i="45"/>
  <c r="EA158" i="45"/>
  <c r="EB158" i="45"/>
  <c r="DD159" i="45"/>
  <c r="DE159" i="45"/>
  <c r="DF159" i="45"/>
  <c r="DG159" i="45"/>
  <c r="DH159" i="45"/>
  <c r="DI159" i="45"/>
  <c r="DJ159" i="45"/>
  <c r="DK159" i="45"/>
  <c r="DL159" i="45"/>
  <c r="DM159" i="45"/>
  <c r="DN159" i="45"/>
  <c r="DO159" i="45"/>
  <c r="DP159" i="45"/>
  <c r="DQ159" i="45"/>
  <c r="DR159" i="45"/>
  <c r="DS159" i="45"/>
  <c r="DT159" i="45"/>
  <c r="DU159" i="45"/>
  <c r="DV159" i="45"/>
  <c r="DW159" i="45"/>
  <c r="DX159" i="45"/>
  <c r="DY159" i="45"/>
  <c r="DZ159" i="45"/>
  <c r="EA159" i="45"/>
  <c r="EB159" i="45"/>
  <c r="DD160" i="45"/>
  <c r="DE160" i="45"/>
  <c r="DF160" i="45"/>
  <c r="DG160" i="45"/>
  <c r="DH160" i="45"/>
  <c r="DI160" i="45"/>
  <c r="DJ160" i="45"/>
  <c r="DK160" i="45"/>
  <c r="DL160" i="45"/>
  <c r="DM160" i="45"/>
  <c r="DN160" i="45"/>
  <c r="DO160" i="45"/>
  <c r="DP160" i="45"/>
  <c r="DQ160" i="45"/>
  <c r="DR160" i="45"/>
  <c r="DS160" i="45"/>
  <c r="DT160" i="45"/>
  <c r="DU160" i="45"/>
  <c r="DV160" i="45"/>
  <c r="DW160" i="45"/>
  <c r="DX160" i="45"/>
  <c r="DY160" i="45"/>
  <c r="DZ160" i="45"/>
  <c r="EA160" i="45"/>
  <c r="EB160" i="45"/>
  <c r="DD161" i="45"/>
  <c r="DE161" i="45"/>
  <c r="DF161" i="45"/>
  <c r="DG161" i="45"/>
  <c r="DH161" i="45"/>
  <c r="DI161" i="45"/>
  <c r="DJ161" i="45"/>
  <c r="DK161" i="45"/>
  <c r="DL161" i="45"/>
  <c r="DM161" i="45"/>
  <c r="DN161" i="45"/>
  <c r="DO161" i="45"/>
  <c r="DP161" i="45"/>
  <c r="DQ161" i="45"/>
  <c r="DR161" i="45"/>
  <c r="DS161" i="45"/>
  <c r="DT161" i="45"/>
  <c r="DU161" i="45"/>
  <c r="DV161" i="45"/>
  <c r="DW161" i="45"/>
  <c r="DX161" i="45"/>
  <c r="DY161" i="45"/>
  <c r="DZ161" i="45"/>
  <c r="EA161" i="45"/>
  <c r="EB161" i="45"/>
  <c r="DD162" i="45"/>
  <c r="DE162" i="45"/>
  <c r="DF162" i="45"/>
  <c r="DG162" i="45"/>
  <c r="DH162" i="45"/>
  <c r="DI162" i="45"/>
  <c r="DJ162" i="45"/>
  <c r="DK162" i="45"/>
  <c r="DL162" i="45"/>
  <c r="DM162" i="45"/>
  <c r="DN162" i="45"/>
  <c r="DO162" i="45"/>
  <c r="DP162" i="45"/>
  <c r="DQ162" i="45"/>
  <c r="DR162" i="45"/>
  <c r="DS162" i="45"/>
  <c r="DT162" i="45"/>
  <c r="DU162" i="45"/>
  <c r="DV162" i="45"/>
  <c r="DW162" i="45"/>
  <c r="DX162" i="45"/>
  <c r="DY162" i="45"/>
  <c r="DZ162" i="45"/>
  <c r="EA162" i="45"/>
  <c r="EB162" i="45"/>
  <c r="DD163" i="45"/>
  <c r="DE163" i="45"/>
  <c r="DF163" i="45"/>
  <c r="DG163" i="45"/>
  <c r="DH163" i="45"/>
  <c r="DI163" i="45"/>
  <c r="DJ163" i="45"/>
  <c r="DK163" i="45"/>
  <c r="DL163" i="45"/>
  <c r="DM163" i="45"/>
  <c r="DN163" i="45"/>
  <c r="DO163" i="45"/>
  <c r="DP163" i="45"/>
  <c r="DQ163" i="45"/>
  <c r="DR163" i="45"/>
  <c r="DS163" i="45"/>
  <c r="DT163" i="45"/>
  <c r="DU163" i="45"/>
  <c r="DV163" i="45"/>
  <c r="DW163" i="45"/>
  <c r="DX163" i="45"/>
  <c r="DY163" i="45"/>
  <c r="DZ163" i="45"/>
  <c r="EA163" i="45"/>
  <c r="EB163" i="45"/>
  <c r="DD164" i="45"/>
  <c r="DE164" i="45"/>
  <c r="DF164" i="45"/>
  <c r="DG164" i="45"/>
  <c r="DH164" i="45"/>
  <c r="DI164" i="45"/>
  <c r="DJ164" i="45"/>
  <c r="DK164" i="45"/>
  <c r="DL164" i="45"/>
  <c r="DM164" i="45"/>
  <c r="DN164" i="45"/>
  <c r="DO164" i="45"/>
  <c r="DP164" i="45"/>
  <c r="DQ164" i="45"/>
  <c r="DR164" i="45"/>
  <c r="DS164" i="45"/>
  <c r="DT164" i="45"/>
  <c r="DU164" i="45"/>
  <c r="DV164" i="45"/>
  <c r="DW164" i="45"/>
  <c r="DX164" i="45"/>
  <c r="DY164" i="45"/>
  <c r="DZ164" i="45"/>
  <c r="EA164" i="45"/>
  <c r="EB164" i="45"/>
  <c r="DD165" i="45"/>
  <c r="DE165" i="45"/>
  <c r="DF165" i="45"/>
  <c r="DG165" i="45"/>
  <c r="DH165" i="45"/>
  <c r="DI165" i="45"/>
  <c r="DJ165" i="45"/>
  <c r="DK165" i="45"/>
  <c r="DL165" i="45"/>
  <c r="DM165" i="45"/>
  <c r="DN165" i="45"/>
  <c r="DO165" i="45"/>
  <c r="DP165" i="45"/>
  <c r="DQ165" i="45"/>
  <c r="DR165" i="45"/>
  <c r="DS165" i="45"/>
  <c r="DT165" i="45"/>
  <c r="DU165" i="45"/>
  <c r="DV165" i="45"/>
  <c r="DW165" i="45"/>
  <c r="DX165" i="45"/>
  <c r="DY165" i="45"/>
  <c r="DZ165" i="45"/>
  <c r="EA165" i="45"/>
  <c r="EB165" i="45"/>
  <c r="DD166" i="45"/>
  <c r="DE166" i="45"/>
  <c r="DF166" i="45"/>
  <c r="DG166" i="45"/>
  <c r="DH166" i="45"/>
  <c r="DI166" i="45"/>
  <c r="DJ166" i="45"/>
  <c r="DK166" i="45"/>
  <c r="DL166" i="45"/>
  <c r="DM166" i="45"/>
  <c r="DN166" i="45"/>
  <c r="DO166" i="45"/>
  <c r="DP166" i="45"/>
  <c r="DQ166" i="45"/>
  <c r="DR166" i="45"/>
  <c r="DS166" i="45"/>
  <c r="DT166" i="45"/>
  <c r="DU166" i="45"/>
  <c r="DV166" i="45"/>
  <c r="DW166" i="45"/>
  <c r="DX166" i="45"/>
  <c r="DY166" i="45"/>
  <c r="DZ166" i="45"/>
  <c r="EA166" i="45"/>
  <c r="EB166" i="45"/>
  <c r="DD167" i="45"/>
  <c r="DE167" i="45"/>
  <c r="DF167" i="45"/>
  <c r="DG167" i="45"/>
  <c r="DH167" i="45"/>
  <c r="DI167" i="45"/>
  <c r="DJ167" i="45"/>
  <c r="DK167" i="45"/>
  <c r="DL167" i="45"/>
  <c r="DM167" i="45"/>
  <c r="DN167" i="45"/>
  <c r="DO167" i="45"/>
  <c r="DP167" i="45"/>
  <c r="DQ167" i="45"/>
  <c r="DR167" i="45"/>
  <c r="DS167" i="45"/>
  <c r="DT167" i="45"/>
  <c r="DU167" i="45"/>
  <c r="DV167" i="45"/>
  <c r="DW167" i="45"/>
  <c r="DX167" i="45"/>
  <c r="DY167" i="45"/>
  <c r="DZ167" i="45"/>
  <c r="EA167" i="45"/>
  <c r="EB167" i="45"/>
  <c r="DD168" i="45"/>
  <c r="DE168" i="45"/>
  <c r="DF168" i="45"/>
  <c r="DG168" i="45"/>
  <c r="DH168" i="45"/>
  <c r="DI168" i="45"/>
  <c r="DJ168" i="45"/>
  <c r="DK168" i="45"/>
  <c r="DL168" i="45"/>
  <c r="DM168" i="45"/>
  <c r="DN168" i="45"/>
  <c r="DO168" i="45"/>
  <c r="DP168" i="45"/>
  <c r="DQ168" i="45"/>
  <c r="DR168" i="45"/>
  <c r="DS168" i="45"/>
  <c r="DT168" i="45"/>
  <c r="DU168" i="45"/>
  <c r="DV168" i="45"/>
  <c r="DW168" i="45"/>
  <c r="DX168" i="45"/>
  <c r="DY168" i="45"/>
  <c r="DZ168" i="45"/>
  <c r="EA168" i="45"/>
  <c r="EB168" i="45"/>
  <c r="DD169" i="45"/>
  <c r="DE169" i="45"/>
  <c r="DF169" i="45"/>
  <c r="DG169" i="45"/>
  <c r="DH169" i="45"/>
  <c r="DI169" i="45"/>
  <c r="DJ169" i="45"/>
  <c r="DK169" i="45"/>
  <c r="DL169" i="45"/>
  <c r="DM169" i="45"/>
  <c r="DN169" i="45"/>
  <c r="DO169" i="45"/>
  <c r="DP169" i="45"/>
  <c r="DQ169" i="45"/>
  <c r="DR169" i="45"/>
  <c r="DS169" i="45"/>
  <c r="DT169" i="45"/>
  <c r="DU169" i="45"/>
  <c r="DV169" i="45"/>
  <c r="DW169" i="45"/>
  <c r="DX169" i="45"/>
  <c r="DY169" i="45"/>
  <c r="DZ169" i="45"/>
  <c r="EA169" i="45"/>
  <c r="EB169" i="45"/>
  <c r="DD170" i="45"/>
  <c r="DE170" i="45"/>
  <c r="DF170" i="45"/>
  <c r="DG170" i="45"/>
  <c r="DH170" i="45"/>
  <c r="DI170" i="45"/>
  <c r="DJ170" i="45"/>
  <c r="DK170" i="45"/>
  <c r="DL170" i="45"/>
  <c r="DM170" i="45"/>
  <c r="DN170" i="45"/>
  <c r="DO170" i="45"/>
  <c r="DP170" i="45"/>
  <c r="DQ170" i="45"/>
  <c r="DR170" i="45"/>
  <c r="DS170" i="45"/>
  <c r="DT170" i="45"/>
  <c r="DU170" i="45"/>
  <c r="DV170" i="45"/>
  <c r="DW170" i="45"/>
  <c r="DX170" i="45"/>
  <c r="DY170" i="45"/>
  <c r="DZ170" i="45"/>
  <c r="EA170" i="45"/>
  <c r="EB170" i="45"/>
  <c r="DD171" i="45"/>
  <c r="DE171" i="45"/>
  <c r="DF171" i="45"/>
  <c r="DG171" i="45"/>
  <c r="DH171" i="45"/>
  <c r="DI171" i="45"/>
  <c r="DJ171" i="45"/>
  <c r="DK171" i="45"/>
  <c r="DL171" i="45"/>
  <c r="DM171" i="45"/>
  <c r="DN171" i="45"/>
  <c r="DO171" i="45"/>
  <c r="DP171" i="45"/>
  <c r="DQ171" i="45"/>
  <c r="DR171" i="45"/>
  <c r="DS171" i="45"/>
  <c r="DT171" i="45"/>
  <c r="DU171" i="45"/>
  <c r="DV171" i="45"/>
  <c r="DW171" i="45"/>
  <c r="DX171" i="45"/>
  <c r="DY171" i="45"/>
  <c r="DZ171" i="45"/>
  <c r="EA171" i="45"/>
  <c r="EB171" i="45"/>
  <c r="DD172" i="45"/>
  <c r="DE172" i="45"/>
  <c r="DF172" i="45"/>
  <c r="DG172" i="45"/>
  <c r="DH172" i="45"/>
  <c r="DI172" i="45"/>
  <c r="DJ172" i="45"/>
  <c r="DK172" i="45"/>
  <c r="DL172" i="45"/>
  <c r="DM172" i="45"/>
  <c r="DN172" i="45"/>
  <c r="DO172" i="45"/>
  <c r="DP172" i="45"/>
  <c r="DQ172" i="45"/>
  <c r="DR172" i="45"/>
  <c r="DS172" i="45"/>
  <c r="DT172" i="45"/>
  <c r="DU172" i="45"/>
  <c r="DV172" i="45"/>
  <c r="DW172" i="45"/>
  <c r="DX172" i="45"/>
  <c r="DY172" i="45"/>
  <c r="DZ172" i="45"/>
  <c r="EA172" i="45"/>
  <c r="EB172" i="45"/>
  <c r="DD173" i="45"/>
  <c r="DE173" i="45"/>
  <c r="DF173" i="45"/>
  <c r="DG173" i="45"/>
  <c r="DH173" i="45"/>
  <c r="DI173" i="45"/>
  <c r="DJ173" i="45"/>
  <c r="DK173" i="45"/>
  <c r="DL173" i="45"/>
  <c r="DM173" i="45"/>
  <c r="DN173" i="45"/>
  <c r="DO173" i="45"/>
  <c r="DP173" i="45"/>
  <c r="DQ173" i="45"/>
  <c r="DR173" i="45"/>
  <c r="DS173" i="45"/>
  <c r="DT173" i="45"/>
  <c r="DU173" i="45"/>
  <c r="DV173" i="45"/>
  <c r="DW173" i="45"/>
  <c r="DX173" i="45"/>
  <c r="DY173" i="45"/>
  <c r="DZ173" i="45"/>
  <c r="EA173" i="45"/>
  <c r="EB173" i="45"/>
  <c r="DD174" i="45"/>
  <c r="DE174" i="45"/>
  <c r="DF174" i="45"/>
  <c r="DG174" i="45"/>
  <c r="DH174" i="45"/>
  <c r="DI174" i="45"/>
  <c r="DJ174" i="45"/>
  <c r="DK174" i="45"/>
  <c r="DL174" i="45"/>
  <c r="DM174" i="45"/>
  <c r="DN174" i="45"/>
  <c r="DO174" i="45"/>
  <c r="DP174" i="45"/>
  <c r="DQ174" i="45"/>
  <c r="DR174" i="45"/>
  <c r="DS174" i="45"/>
  <c r="DT174" i="45"/>
  <c r="DU174" i="45"/>
  <c r="DV174" i="45"/>
  <c r="DW174" i="45"/>
  <c r="DX174" i="45"/>
  <c r="DY174" i="45"/>
  <c r="DZ174" i="45"/>
  <c r="EA174" i="45"/>
  <c r="EB174" i="45"/>
  <c r="DD175" i="45"/>
  <c r="DE175" i="45"/>
  <c r="DF175" i="45"/>
  <c r="DG175" i="45"/>
  <c r="DH175" i="45"/>
  <c r="DI175" i="45"/>
  <c r="DJ175" i="45"/>
  <c r="DK175" i="45"/>
  <c r="DL175" i="45"/>
  <c r="DM175" i="45"/>
  <c r="DN175" i="45"/>
  <c r="DO175" i="45"/>
  <c r="DP175" i="45"/>
  <c r="DQ175" i="45"/>
  <c r="DR175" i="45"/>
  <c r="DS175" i="45"/>
  <c r="DT175" i="45"/>
  <c r="DU175" i="45"/>
  <c r="DV175" i="45"/>
  <c r="DW175" i="45"/>
  <c r="DX175" i="45"/>
  <c r="DY175" i="45"/>
  <c r="DZ175" i="45"/>
  <c r="EA175" i="45"/>
  <c r="EB175" i="45"/>
  <c r="DD176" i="45"/>
  <c r="DE176" i="45"/>
  <c r="DF176" i="45"/>
  <c r="DG176" i="45"/>
  <c r="DH176" i="45"/>
  <c r="DI176" i="45"/>
  <c r="DJ176" i="45"/>
  <c r="DK176" i="45"/>
  <c r="DL176" i="45"/>
  <c r="DM176" i="45"/>
  <c r="DN176" i="45"/>
  <c r="DO176" i="45"/>
  <c r="DP176" i="45"/>
  <c r="DQ176" i="45"/>
  <c r="DR176" i="45"/>
  <c r="DS176" i="45"/>
  <c r="DT176" i="45"/>
  <c r="DU176" i="45"/>
  <c r="DV176" i="45"/>
  <c r="DW176" i="45"/>
  <c r="DX176" i="45"/>
  <c r="DY176" i="45"/>
  <c r="DZ176" i="45"/>
  <c r="EA176" i="45"/>
  <c r="EB176" i="45"/>
  <c r="DD177" i="45"/>
  <c r="DE177" i="45"/>
  <c r="DF177" i="45"/>
  <c r="DG177" i="45"/>
  <c r="DH177" i="45"/>
  <c r="DI177" i="45"/>
  <c r="DJ177" i="45"/>
  <c r="DK177" i="45"/>
  <c r="DL177" i="45"/>
  <c r="DM177" i="45"/>
  <c r="DN177" i="45"/>
  <c r="DO177" i="45"/>
  <c r="DP177" i="45"/>
  <c r="DQ177" i="45"/>
  <c r="DR177" i="45"/>
  <c r="DS177" i="45"/>
  <c r="DT177" i="45"/>
  <c r="DU177" i="45"/>
  <c r="DV177" i="45"/>
  <c r="DW177" i="45"/>
  <c r="DX177" i="45"/>
  <c r="DY177" i="45"/>
  <c r="DZ177" i="45"/>
  <c r="EA177" i="45"/>
  <c r="EB177" i="45"/>
  <c r="DD178" i="45"/>
  <c r="DE178" i="45"/>
  <c r="DF178" i="45"/>
  <c r="DG178" i="45"/>
  <c r="DH178" i="45"/>
  <c r="DI178" i="45"/>
  <c r="DJ178" i="45"/>
  <c r="DK178" i="45"/>
  <c r="DL178" i="45"/>
  <c r="DM178" i="45"/>
  <c r="DN178" i="45"/>
  <c r="DO178" i="45"/>
  <c r="DP178" i="45"/>
  <c r="DQ178" i="45"/>
  <c r="DR178" i="45"/>
  <c r="DS178" i="45"/>
  <c r="DT178" i="45"/>
  <c r="DU178" i="45"/>
  <c r="DV178" i="45"/>
  <c r="DW178" i="45"/>
  <c r="DX178" i="45"/>
  <c r="DY178" i="45"/>
  <c r="DZ178" i="45"/>
  <c r="EA178" i="45"/>
  <c r="EB178" i="45"/>
  <c r="DD179" i="45"/>
  <c r="DE179" i="45"/>
  <c r="DF179" i="45"/>
  <c r="DG179" i="45"/>
  <c r="DH179" i="45"/>
  <c r="DI179" i="45"/>
  <c r="DJ179" i="45"/>
  <c r="DK179" i="45"/>
  <c r="DL179" i="45"/>
  <c r="DM179" i="45"/>
  <c r="DN179" i="45"/>
  <c r="DO179" i="45"/>
  <c r="DP179" i="45"/>
  <c r="DQ179" i="45"/>
  <c r="DR179" i="45"/>
  <c r="DS179" i="45"/>
  <c r="DT179" i="45"/>
  <c r="DU179" i="45"/>
  <c r="DV179" i="45"/>
  <c r="DW179" i="45"/>
  <c r="DX179" i="45"/>
  <c r="DY179" i="45"/>
  <c r="DZ179" i="45"/>
  <c r="EA179" i="45"/>
  <c r="EB179" i="45"/>
  <c r="DD180" i="45"/>
  <c r="DE180" i="45"/>
  <c r="DF180" i="45"/>
  <c r="DG180" i="45"/>
  <c r="DH180" i="45"/>
  <c r="DI180" i="45"/>
  <c r="DJ180" i="45"/>
  <c r="DK180" i="45"/>
  <c r="DL180" i="45"/>
  <c r="DM180" i="45"/>
  <c r="DN180" i="45"/>
  <c r="DO180" i="45"/>
  <c r="DP180" i="45"/>
  <c r="DQ180" i="45"/>
  <c r="DR180" i="45"/>
  <c r="DS180" i="45"/>
  <c r="DT180" i="45"/>
  <c r="DU180" i="45"/>
  <c r="DV180" i="45"/>
  <c r="DW180" i="45"/>
  <c r="DX180" i="45"/>
  <c r="DY180" i="45"/>
  <c r="DZ180" i="45"/>
  <c r="EA180" i="45"/>
  <c r="EB180" i="45"/>
  <c r="DD181" i="45"/>
  <c r="DE181" i="45"/>
  <c r="DF181" i="45"/>
  <c r="DG181" i="45"/>
  <c r="DH181" i="45"/>
  <c r="DI181" i="45"/>
  <c r="DJ181" i="45"/>
  <c r="DK181" i="45"/>
  <c r="DL181" i="45"/>
  <c r="DM181" i="45"/>
  <c r="DN181" i="45"/>
  <c r="DO181" i="45"/>
  <c r="DP181" i="45"/>
  <c r="DQ181" i="45"/>
  <c r="DR181" i="45"/>
  <c r="DS181" i="45"/>
  <c r="DT181" i="45"/>
  <c r="DU181" i="45"/>
  <c r="DV181" i="45"/>
  <c r="DW181" i="45"/>
  <c r="DX181" i="45"/>
  <c r="DY181" i="45"/>
  <c r="DZ181" i="45"/>
  <c r="EA181" i="45"/>
  <c r="EB181" i="45"/>
  <c r="DD182" i="45"/>
  <c r="DE182" i="45"/>
  <c r="DF182" i="45"/>
  <c r="DG182" i="45"/>
  <c r="DH182" i="45"/>
  <c r="DI182" i="45"/>
  <c r="DJ182" i="45"/>
  <c r="DK182" i="45"/>
  <c r="DL182" i="45"/>
  <c r="DM182" i="45"/>
  <c r="DN182" i="45"/>
  <c r="DO182" i="45"/>
  <c r="DP182" i="45"/>
  <c r="DQ182" i="45"/>
  <c r="DR182" i="45"/>
  <c r="DS182" i="45"/>
  <c r="DT182" i="45"/>
  <c r="DU182" i="45"/>
  <c r="DV182" i="45"/>
  <c r="DW182" i="45"/>
  <c r="DX182" i="45"/>
  <c r="DY182" i="45"/>
  <c r="DZ182" i="45"/>
  <c r="EA182" i="45"/>
  <c r="EB182" i="45"/>
  <c r="DD183" i="45"/>
  <c r="DE183" i="45"/>
  <c r="DF183" i="45"/>
  <c r="DG183" i="45"/>
  <c r="DH183" i="45"/>
  <c r="DI183" i="45"/>
  <c r="DJ183" i="45"/>
  <c r="DK183" i="45"/>
  <c r="DL183" i="45"/>
  <c r="DM183" i="45"/>
  <c r="DN183" i="45"/>
  <c r="DO183" i="45"/>
  <c r="DP183" i="45"/>
  <c r="DQ183" i="45"/>
  <c r="DR183" i="45"/>
  <c r="DS183" i="45"/>
  <c r="DT183" i="45"/>
  <c r="DU183" i="45"/>
  <c r="DV183" i="45"/>
  <c r="DW183" i="45"/>
  <c r="DX183" i="45"/>
  <c r="DY183" i="45"/>
  <c r="DZ183" i="45"/>
  <c r="EA183" i="45"/>
  <c r="EB183" i="45"/>
  <c r="DD184" i="45"/>
  <c r="DE184" i="45"/>
  <c r="DF184" i="45"/>
  <c r="DG184" i="45"/>
  <c r="DH184" i="45"/>
  <c r="DI184" i="45"/>
  <c r="DJ184" i="45"/>
  <c r="DK184" i="45"/>
  <c r="DL184" i="45"/>
  <c r="DM184" i="45"/>
  <c r="DN184" i="45"/>
  <c r="DO184" i="45"/>
  <c r="DP184" i="45"/>
  <c r="DQ184" i="45"/>
  <c r="DR184" i="45"/>
  <c r="DS184" i="45"/>
  <c r="DT184" i="45"/>
  <c r="DU184" i="45"/>
  <c r="DV184" i="45"/>
  <c r="DW184" i="45"/>
  <c r="DX184" i="45"/>
  <c r="DY184" i="45"/>
  <c r="DZ184" i="45"/>
  <c r="EA184" i="45"/>
  <c r="EB184" i="45"/>
  <c r="DD185" i="45"/>
  <c r="DE185" i="45"/>
  <c r="DF185" i="45"/>
  <c r="DG185" i="45"/>
  <c r="DH185" i="45"/>
  <c r="DI185" i="45"/>
  <c r="DJ185" i="45"/>
  <c r="DK185" i="45"/>
  <c r="DL185" i="45"/>
  <c r="DM185" i="45"/>
  <c r="DN185" i="45"/>
  <c r="DO185" i="45"/>
  <c r="DP185" i="45"/>
  <c r="DQ185" i="45"/>
  <c r="DR185" i="45"/>
  <c r="DS185" i="45"/>
  <c r="DT185" i="45"/>
  <c r="DU185" i="45"/>
  <c r="DV185" i="45"/>
  <c r="DW185" i="45"/>
  <c r="DX185" i="45"/>
  <c r="DY185" i="45"/>
  <c r="DZ185" i="45"/>
  <c r="EA185" i="45"/>
  <c r="EB185" i="45"/>
  <c r="DD186" i="45"/>
  <c r="DE186" i="45"/>
  <c r="DF186" i="45"/>
  <c r="DG186" i="45"/>
  <c r="DH186" i="45"/>
  <c r="DI186" i="45"/>
  <c r="DJ186" i="45"/>
  <c r="DK186" i="45"/>
  <c r="DL186" i="45"/>
  <c r="DM186" i="45"/>
  <c r="DN186" i="45"/>
  <c r="DO186" i="45"/>
  <c r="DP186" i="45"/>
  <c r="DQ186" i="45"/>
  <c r="DR186" i="45"/>
  <c r="DS186" i="45"/>
  <c r="DT186" i="45"/>
  <c r="DU186" i="45"/>
  <c r="DV186" i="45"/>
  <c r="DW186" i="45"/>
  <c r="DX186" i="45"/>
  <c r="DY186" i="45"/>
  <c r="DZ186" i="45"/>
  <c r="EA186" i="45"/>
  <c r="EB186" i="45"/>
  <c r="DD187" i="45"/>
  <c r="DE187" i="45"/>
  <c r="DF187" i="45"/>
  <c r="DG187" i="45"/>
  <c r="DH187" i="45"/>
  <c r="DI187" i="45"/>
  <c r="DJ187" i="45"/>
  <c r="DK187" i="45"/>
  <c r="DL187" i="45"/>
  <c r="DM187" i="45"/>
  <c r="DN187" i="45"/>
  <c r="DO187" i="45"/>
  <c r="DP187" i="45"/>
  <c r="DQ187" i="45"/>
  <c r="DR187" i="45"/>
  <c r="DS187" i="45"/>
  <c r="DT187" i="45"/>
  <c r="DU187" i="45"/>
  <c r="DV187" i="45"/>
  <c r="DW187" i="45"/>
  <c r="DX187" i="45"/>
  <c r="DY187" i="45"/>
  <c r="DZ187" i="45"/>
  <c r="EA187" i="45"/>
  <c r="EB187" i="45"/>
  <c r="DD188" i="45"/>
  <c r="DE188" i="45"/>
  <c r="DF188" i="45"/>
  <c r="DG188" i="45"/>
  <c r="DH188" i="45"/>
  <c r="DI188" i="45"/>
  <c r="DJ188" i="45"/>
  <c r="DK188" i="45"/>
  <c r="DL188" i="45"/>
  <c r="DM188" i="45"/>
  <c r="DN188" i="45"/>
  <c r="DO188" i="45"/>
  <c r="DP188" i="45"/>
  <c r="DQ188" i="45"/>
  <c r="DR188" i="45"/>
  <c r="DS188" i="45"/>
  <c r="DT188" i="45"/>
  <c r="DU188" i="45"/>
  <c r="DV188" i="45"/>
  <c r="DW188" i="45"/>
  <c r="DX188" i="45"/>
  <c r="DY188" i="45"/>
  <c r="DZ188" i="45"/>
  <c r="EA188" i="45"/>
  <c r="EB188" i="45"/>
  <c r="DD189" i="45"/>
  <c r="DE189" i="45"/>
  <c r="DF189" i="45"/>
  <c r="DG189" i="45"/>
  <c r="DH189" i="45"/>
  <c r="DI189" i="45"/>
  <c r="DJ189" i="45"/>
  <c r="DK189" i="45"/>
  <c r="DL189" i="45"/>
  <c r="DM189" i="45"/>
  <c r="DN189" i="45"/>
  <c r="DO189" i="45"/>
  <c r="DP189" i="45"/>
  <c r="DQ189" i="45"/>
  <c r="DR189" i="45"/>
  <c r="DS189" i="45"/>
  <c r="DT189" i="45"/>
  <c r="DU189" i="45"/>
  <c r="DV189" i="45"/>
  <c r="DW189" i="45"/>
  <c r="DX189" i="45"/>
  <c r="DY189" i="45"/>
  <c r="DZ189" i="45"/>
  <c r="EA189" i="45"/>
  <c r="EB189" i="45"/>
  <c r="DD190" i="45"/>
  <c r="DE190" i="45"/>
  <c r="DF190" i="45"/>
  <c r="DG190" i="45"/>
  <c r="DH190" i="45"/>
  <c r="DI190" i="45"/>
  <c r="DJ190" i="45"/>
  <c r="DK190" i="45"/>
  <c r="DL190" i="45"/>
  <c r="DM190" i="45"/>
  <c r="DN190" i="45"/>
  <c r="DO190" i="45"/>
  <c r="DP190" i="45"/>
  <c r="DQ190" i="45"/>
  <c r="DR190" i="45"/>
  <c r="DS190" i="45"/>
  <c r="DT190" i="45"/>
  <c r="DU190" i="45"/>
  <c r="DV190" i="45"/>
  <c r="DW190" i="45"/>
  <c r="DX190" i="45"/>
  <c r="DY190" i="45"/>
  <c r="DZ190" i="45"/>
  <c r="EA190" i="45"/>
  <c r="EB190" i="45"/>
  <c r="DD191" i="45"/>
  <c r="DE191" i="45"/>
  <c r="DF191" i="45"/>
  <c r="DG191" i="45"/>
  <c r="DH191" i="45"/>
  <c r="DI191" i="45"/>
  <c r="DJ191" i="45"/>
  <c r="DK191" i="45"/>
  <c r="DL191" i="45"/>
  <c r="DM191" i="45"/>
  <c r="DN191" i="45"/>
  <c r="DO191" i="45"/>
  <c r="DP191" i="45"/>
  <c r="DQ191" i="45"/>
  <c r="DR191" i="45"/>
  <c r="DS191" i="45"/>
  <c r="DT191" i="45"/>
  <c r="DU191" i="45"/>
  <c r="DV191" i="45"/>
  <c r="DW191" i="45"/>
  <c r="DX191" i="45"/>
  <c r="DY191" i="45"/>
  <c r="DZ191" i="45"/>
  <c r="EA191" i="45"/>
  <c r="EB191" i="45"/>
  <c r="DD192" i="45"/>
  <c r="DE192" i="45"/>
  <c r="DF192" i="45"/>
  <c r="DG192" i="45"/>
  <c r="DH192" i="45"/>
  <c r="DI192" i="45"/>
  <c r="DJ192" i="45"/>
  <c r="DK192" i="45"/>
  <c r="DL192" i="45"/>
  <c r="DM192" i="45"/>
  <c r="DN192" i="45"/>
  <c r="DO192" i="45"/>
  <c r="DP192" i="45"/>
  <c r="DQ192" i="45"/>
  <c r="DR192" i="45"/>
  <c r="DS192" i="45"/>
  <c r="DT192" i="45"/>
  <c r="DU192" i="45"/>
  <c r="DV192" i="45"/>
  <c r="DW192" i="45"/>
  <c r="DX192" i="45"/>
  <c r="DY192" i="45"/>
  <c r="DZ192" i="45"/>
  <c r="EA192" i="45"/>
  <c r="EB192" i="45"/>
  <c r="DD193" i="45"/>
  <c r="DE193" i="45"/>
  <c r="DF193" i="45"/>
  <c r="DG193" i="45"/>
  <c r="DH193" i="45"/>
  <c r="DI193" i="45"/>
  <c r="DJ193" i="45"/>
  <c r="DK193" i="45"/>
  <c r="DL193" i="45"/>
  <c r="DM193" i="45"/>
  <c r="DN193" i="45"/>
  <c r="DO193" i="45"/>
  <c r="DP193" i="45"/>
  <c r="DQ193" i="45"/>
  <c r="DR193" i="45"/>
  <c r="DS193" i="45"/>
  <c r="DT193" i="45"/>
  <c r="DU193" i="45"/>
  <c r="DV193" i="45"/>
  <c r="DW193" i="45"/>
  <c r="DX193" i="45"/>
  <c r="DY193" i="45"/>
  <c r="DZ193" i="45"/>
  <c r="EA193" i="45"/>
  <c r="EB193" i="45"/>
  <c r="DD194" i="45"/>
  <c r="DE194" i="45"/>
  <c r="DF194" i="45"/>
  <c r="DG194" i="45"/>
  <c r="DH194" i="45"/>
  <c r="DI194" i="45"/>
  <c r="DJ194" i="45"/>
  <c r="DK194" i="45"/>
  <c r="DL194" i="45"/>
  <c r="DM194" i="45"/>
  <c r="DN194" i="45"/>
  <c r="DO194" i="45"/>
  <c r="DP194" i="45"/>
  <c r="DQ194" i="45"/>
  <c r="DR194" i="45"/>
  <c r="DS194" i="45"/>
  <c r="DT194" i="45"/>
  <c r="DU194" i="45"/>
  <c r="DV194" i="45"/>
  <c r="DW194" i="45"/>
  <c r="DX194" i="45"/>
  <c r="DY194" i="45"/>
  <c r="DZ194" i="45"/>
  <c r="EA194" i="45"/>
  <c r="EB194" i="45"/>
  <c r="DD195" i="45"/>
  <c r="DE195" i="45"/>
  <c r="DF195" i="45"/>
  <c r="DG195" i="45"/>
  <c r="DH195" i="45"/>
  <c r="DI195" i="45"/>
  <c r="DJ195" i="45"/>
  <c r="DK195" i="45"/>
  <c r="DL195" i="45"/>
  <c r="DM195" i="45"/>
  <c r="DN195" i="45"/>
  <c r="DO195" i="45"/>
  <c r="DP195" i="45"/>
  <c r="DQ195" i="45"/>
  <c r="DR195" i="45"/>
  <c r="DS195" i="45"/>
  <c r="DT195" i="45"/>
  <c r="DU195" i="45"/>
  <c r="DV195" i="45"/>
  <c r="DW195" i="45"/>
  <c r="DX195" i="45"/>
  <c r="DY195" i="45"/>
  <c r="DZ195" i="45"/>
  <c r="EA195" i="45"/>
  <c r="EB195" i="45"/>
  <c r="DD196" i="45"/>
  <c r="DE196" i="45"/>
  <c r="DF196" i="45"/>
  <c r="DG196" i="45"/>
  <c r="DH196" i="45"/>
  <c r="DI196" i="45"/>
  <c r="DJ196" i="45"/>
  <c r="DK196" i="45"/>
  <c r="DL196" i="45"/>
  <c r="DM196" i="45"/>
  <c r="DN196" i="45"/>
  <c r="DO196" i="45"/>
  <c r="DP196" i="45"/>
  <c r="DQ196" i="45"/>
  <c r="DR196" i="45"/>
  <c r="DS196" i="45"/>
  <c r="DT196" i="45"/>
  <c r="DU196" i="45"/>
  <c r="DV196" i="45"/>
  <c r="DW196" i="45"/>
  <c r="DX196" i="45"/>
  <c r="DY196" i="45"/>
  <c r="DZ196" i="45"/>
  <c r="EA196" i="45"/>
  <c r="EB196" i="45"/>
  <c r="DD197" i="45"/>
  <c r="DE197" i="45"/>
  <c r="DF197" i="45"/>
  <c r="DG197" i="45"/>
  <c r="DH197" i="45"/>
  <c r="DI197" i="45"/>
  <c r="DJ197" i="45"/>
  <c r="DK197" i="45"/>
  <c r="DL197" i="45"/>
  <c r="DM197" i="45"/>
  <c r="DN197" i="45"/>
  <c r="DO197" i="45"/>
  <c r="DP197" i="45"/>
  <c r="DQ197" i="45"/>
  <c r="DR197" i="45"/>
  <c r="DS197" i="45"/>
  <c r="DT197" i="45"/>
  <c r="DU197" i="45"/>
  <c r="DV197" i="45"/>
  <c r="DW197" i="45"/>
  <c r="DX197" i="45"/>
  <c r="DY197" i="45"/>
  <c r="DZ197" i="45"/>
  <c r="EA197" i="45"/>
  <c r="EB197" i="45"/>
  <c r="DD198" i="45"/>
  <c r="DE198" i="45"/>
  <c r="DF198" i="45"/>
  <c r="DG198" i="45"/>
  <c r="DH198" i="45"/>
  <c r="DI198" i="45"/>
  <c r="DJ198" i="45"/>
  <c r="DK198" i="45"/>
  <c r="DL198" i="45"/>
  <c r="DM198" i="45"/>
  <c r="DN198" i="45"/>
  <c r="DO198" i="45"/>
  <c r="DP198" i="45"/>
  <c r="DQ198" i="45"/>
  <c r="DR198" i="45"/>
  <c r="DS198" i="45"/>
  <c r="DT198" i="45"/>
  <c r="DU198" i="45"/>
  <c r="DV198" i="45"/>
  <c r="DW198" i="45"/>
  <c r="DX198" i="45"/>
  <c r="DY198" i="45"/>
  <c r="DZ198" i="45"/>
  <c r="EA198" i="45"/>
  <c r="EB198" i="45"/>
  <c r="DD199" i="45"/>
  <c r="DE199" i="45"/>
  <c r="DF199" i="45"/>
  <c r="DG199" i="45"/>
  <c r="DH199" i="45"/>
  <c r="DI199" i="45"/>
  <c r="DJ199" i="45"/>
  <c r="DK199" i="45"/>
  <c r="DL199" i="45"/>
  <c r="DM199" i="45"/>
  <c r="DN199" i="45"/>
  <c r="DO199" i="45"/>
  <c r="DP199" i="45"/>
  <c r="DQ199" i="45"/>
  <c r="DR199" i="45"/>
  <c r="DS199" i="45"/>
  <c r="DT199" i="45"/>
  <c r="DU199" i="45"/>
  <c r="DV199" i="45"/>
  <c r="DW199" i="45"/>
  <c r="DX199" i="45"/>
  <c r="DY199" i="45"/>
  <c r="DZ199" i="45"/>
  <c r="EA199" i="45"/>
  <c r="EB199" i="45"/>
  <c r="DD200" i="45"/>
  <c r="DE200" i="45"/>
  <c r="DF200" i="45"/>
  <c r="DG200" i="45"/>
  <c r="DH200" i="45"/>
  <c r="DI200" i="45"/>
  <c r="DJ200" i="45"/>
  <c r="DK200" i="45"/>
  <c r="DL200" i="45"/>
  <c r="DM200" i="45"/>
  <c r="DN200" i="45"/>
  <c r="DO200" i="45"/>
  <c r="DP200" i="45"/>
  <c r="DQ200" i="45"/>
  <c r="DR200" i="45"/>
  <c r="DS200" i="45"/>
  <c r="DT200" i="45"/>
  <c r="DU200" i="45"/>
  <c r="DV200" i="45"/>
  <c r="DW200" i="45"/>
  <c r="DX200" i="45"/>
  <c r="DY200" i="45"/>
  <c r="DZ200" i="45"/>
  <c r="EA200" i="45"/>
  <c r="EB200" i="45"/>
  <c r="DD201" i="45"/>
  <c r="DE201" i="45"/>
  <c r="DF201" i="45"/>
  <c r="DG201" i="45"/>
  <c r="DH201" i="45"/>
  <c r="DI201" i="45"/>
  <c r="DJ201" i="45"/>
  <c r="DK201" i="45"/>
  <c r="DL201" i="45"/>
  <c r="DM201" i="45"/>
  <c r="DN201" i="45"/>
  <c r="DO201" i="45"/>
  <c r="DP201" i="45"/>
  <c r="DQ201" i="45"/>
  <c r="DR201" i="45"/>
  <c r="DS201" i="45"/>
  <c r="DT201" i="45"/>
  <c r="DU201" i="45"/>
  <c r="DV201" i="45"/>
  <c r="DW201" i="45"/>
  <c r="DX201" i="45"/>
  <c r="DY201" i="45"/>
  <c r="DZ201" i="45"/>
  <c r="EA201" i="45"/>
  <c r="EB201" i="45"/>
  <c r="DD202" i="45"/>
  <c r="DE202" i="45"/>
  <c r="DF202" i="45"/>
  <c r="DG202" i="45"/>
  <c r="DH202" i="45"/>
  <c r="DI202" i="45"/>
  <c r="DJ202" i="45"/>
  <c r="DK202" i="45"/>
  <c r="DL202" i="45"/>
  <c r="DM202" i="45"/>
  <c r="DN202" i="45"/>
  <c r="DO202" i="45"/>
  <c r="DP202" i="45"/>
  <c r="DQ202" i="45"/>
  <c r="DR202" i="45"/>
  <c r="DS202" i="45"/>
  <c r="DT202" i="45"/>
  <c r="DU202" i="45"/>
  <c r="DV202" i="45"/>
  <c r="DW202" i="45"/>
  <c r="DX202" i="45"/>
  <c r="DY202" i="45"/>
  <c r="DZ202" i="45"/>
  <c r="EA202" i="45"/>
  <c r="EB202" i="45"/>
  <c r="DD203" i="45"/>
  <c r="DE203" i="45"/>
  <c r="DF203" i="45"/>
  <c r="DG203" i="45"/>
  <c r="DH203" i="45"/>
  <c r="DI203" i="45"/>
  <c r="DJ203" i="45"/>
  <c r="DK203" i="45"/>
  <c r="DL203" i="45"/>
  <c r="DM203" i="45"/>
  <c r="DN203" i="45"/>
  <c r="DO203" i="45"/>
  <c r="DP203" i="45"/>
  <c r="DQ203" i="45"/>
  <c r="DR203" i="45"/>
  <c r="DS203" i="45"/>
  <c r="DT203" i="45"/>
  <c r="DU203" i="45"/>
  <c r="DV203" i="45"/>
  <c r="DW203" i="45"/>
  <c r="DX203" i="45"/>
  <c r="DY203" i="45"/>
  <c r="DZ203" i="45"/>
  <c r="EA203" i="45"/>
  <c r="EB203" i="45"/>
  <c r="DD204" i="45"/>
  <c r="DE204" i="45"/>
  <c r="DF204" i="45"/>
  <c r="DG204" i="45"/>
  <c r="DH204" i="45"/>
  <c r="DI204" i="45"/>
  <c r="DJ204" i="45"/>
  <c r="DK204" i="45"/>
  <c r="DL204" i="45"/>
  <c r="DM204" i="45"/>
  <c r="DN204" i="45"/>
  <c r="DO204" i="45"/>
  <c r="DP204" i="45"/>
  <c r="DQ204" i="45"/>
  <c r="DR204" i="45"/>
  <c r="DS204" i="45"/>
  <c r="DT204" i="45"/>
  <c r="DU204" i="45"/>
  <c r="DV204" i="45"/>
  <c r="DW204" i="45"/>
  <c r="DX204" i="45"/>
  <c r="DY204" i="45"/>
  <c r="DZ204" i="45"/>
  <c r="EA204" i="45"/>
  <c r="EB204" i="45"/>
  <c r="DD205" i="45"/>
  <c r="DE205" i="45"/>
  <c r="DF205" i="45"/>
  <c r="DG205" i="45"/>
  <c r="DH205" i="45"/>
  <c r="DI205" i="45"/>
  <c r="DJ205" i="45"/>
  <c r="DK205" i="45"/>
  <c r="DL205" i="45"/>
  <c r="DM205" i="45"/>
  <c r="DN205" i="45"/>
  <c r="DO205" i="45"/>
  <c r="DP205" i="45"/>
  <c r="DQ205" i="45"/>
  <c r="DR205" i="45"/>
  <c r="DS205" i="45"/>
  <c r="DT205" i="45"/>
  <c r="DU205" i="45"/>
  <c r="DV205" i="45"/>
  <c r="DW205" i="45"/>
  <c r="DX205" i="45"/>
  <c r="DY205" i="45"/>
  <c r="DZ205" i="45"/>
  <c r="EA205" i="45"/>
  <c r="EB205" i="45"/>
  <c r="DD206" i="45"/>
  <c r="DE206" i="45"/>
  <c r="DF206" i="45"/>
  <c r="DG206" i="45"/>
  <c r="DH206" i="45"/>
  <c r="DI206" i="45"/>
  <c r="DJ206" i="45"/>
  <c r="DK206" i="45"/>
  <c r="DL206" i="45"/>
  <c r="DM206" i="45"/>
  <c r="DN206" i="45"/>
  <c r="DO206" i="45"/>
  <c r="DP206" i="45"/>
  <c r="DQ206" i="45"/>
  <c r="DR206" i="45"/>
  <c r="DS206" i="45"/>
  <c r="DT206" i="45"/>
  <c r="DU206" i="45"/>
  <c r="DV206" i="45"/>
  <c r="DW206" i="45"/>
  <c r="DX206" i="45"/>
  <c r="DY206" i="45"/>
  <c r="DZ206" i="45"/>
  <c r="EA206" i="45"/>
  <c r="EB206" i="45"/>
  <c r="DD207" i="45"/>
  <c r="DE207" i="45"/>
  <c r="DF207" i="45"/>
  <c r="DG207" i="45"/>
  <c r="DH207" i="45"/>
  <c r="DI207" i="45"/>
  <c r="DJ207" i="45"/>
  <c r="DK207" i="45"/>
  <c r="DL207" i="45"/>
  <c r="DM207" i="45"/>
  <c r="DN207" i="45"/>
  <c r="DO207" i="45"/>
  <c r="DP207" i="45"/>
  <c r="DQ207" i="45"/>
  <c r="DR207" i="45"/>
  <c r="DS207" i="45"/>
  <c r="DT207" i="45"/>
  <c r="DU207" i="45"/>
  <c r="DV207" i="45"/>
  <c r="DW207" i="45"/>
  <c r="DX207" i="45"/>
  <c r="DY207" i="45"/>
  <c r="DZ207" i="45"/>
  <c r="EA207" i="45"/>
  <c r="EB207" i="45"/>
  <c r="DD208" i="45"/>
  <c r="DE208" i="45"/>
  <c r="DF208" i="45"/>
  <c r="DG208" i="45"/>
  <c r="DH208" i="45"/>
  <c r="DI208" i="45"/>
  <c r="DJ208" i="45"/>
  <c r="DK208" i="45"/>
  <c r="DL208" i="45"/>
  <c r="DM208" i="45"/>
  <c r="DN208" i="45"/>
  <c r="DO208" i="45"/>
  <c r="DP208" i="45"/>
  <c r="DQ208" i="45"/>
  <c r="DR208" i="45"/>
  <c r="DS208" i="45"/>
  <c r="DT208" i="45"/>
  <c r="DU208" i="45"/>
  <c r="DV208" i="45"/>
  <c r="DW208" i="45"/>
  <c r="DX208" i="45"/>
  <c r="DY208" i="45"/>
  <c r="DZ208" i="45"/>
  <c r="EA208" i="45"/>
  <c r="EB208" i="45"/>
  <c r="DD209" i="45"/>
  <c r="DE209" i="45"/>
  <c r="DF209" i="45"/>
  <c r="DG209" i="45"/>
  <c r="DH209" i="45"/>
  <c r="DI209" i="45"/>
  <c r="DJ209" i="45"/>
  <c r="DK209" i="45"/>
  <c r="DL209" i="45"/>
  <c r="DM209" i="45"/>
  <c r="DN209" i="45"/>
  <c r="DO209" i="45"/>
  <c r="DP209" i="45"/>
  <c r="DQ209" i="45"/>
  <c r="DR209" i="45"/>
  <c r="DS209" i="45"/>
  <c r="DT209" i="45"/>
  <c r="DU209" i="45"/>
  <c r="DV209" i="45"/>
  <c r="DW209" i="45"/>
  <c r="DX209" i="45"/>
  <c r="DY209" i="45"/>
  <c r="DZ209" i="45"/>
  <c r="EA209" i="45"/>
  <c r="EB209" i="45"/>
  <c r="DD210" i="45"/>
  <c r="DE210" i="45"/>
  <c r="DF210" i="45"/>
  <c r="DG210" i="45"/>
  <c r="DH210" i="45"/>
  <c r="DI210" i="45"/>
  <c r="DJ210" i="45"/>
  <c r="DK210" i="45"/>
  <c r="DL210" i="45"/>
  <c r="DM210" i="45"/>
  <c r="DN210" i="45"/>
  <c r="DO210" i="45"/>
  <c r="DP210" i="45"/>
  <c r="DQ210" i="45"/>
  <c r="DR210" i="45"/>
  <c r="DS210" i="45"/>
  <c r="DT210" i="45"/>
  <c r="DU210" i="45"/>
  <c r="DV210" i="45"/>
  <c r="DW210" i="45"/>
  <c r="DX210" i="45"/>
  <c r="DY210" i="45"/>
  <c r="DZ210" i="45"/>
  <c r="EA210" i="45"/>
  <c r="EB210" i="45"/>
  <c r="DD211" i="45"/>
  <c r="DE211" i="45"/>
  <c r="DF211" i="45"/>
  <c r="DG211" i="45"/>
  <c r="DH211" i="45"/>
  <c r="DI211" i="45"/>
  <c r="DJ211" i="45"/>
  <c r="DK211" i="45"/>
  <c r="DL211" i="45"/>
  <c r="DM211" i="45"/>
  <c r="DN211" i="45"/>
  <c r="DO211" i="45"/>
  <c r="DP211" i="45"/>
  <c r="DQ211" i="45"/>
  <c r="DR211" i="45"/>
  <c r="DS211" i="45"/>
  <c r="DT211" i="45"/>
  <c r="DU211" i="45"/>
  <c r="DV211" i="45"/>
  <c r="DW211" i="45"/>
  <c r="DX211" i="45"/>
  <c r="DY211" i="45"/>
  <c r="DZ211" i="45"/>
  <c r="EA211" i="45"/>
  <c r="EB211" i="45"/>
  <c r="DD212" i="45"/>
  <c r="DE212" i="45"/>
  <c r="DF212" i="45"/>
  <c r="DG212" i="45"/>
  <c r="DH212" i="45"/>
  <c r="DI212" i="45"/>
  <c r="DJ212" i="45"/>
  <c r="DK212" i="45"/>
  <c r="DL212" i="45"/>
  <c r="DM212" i="45"/>
  <c r="DN212" i="45"/>
  <c r="DO212" i="45"/>
  <c r="DP212" i="45"/>
  <c r="DQ212" i="45"/>
  <c r="DR212" i="45"/>
  <c r="DS212" i="45"/>
  <c r="DT212" i="45"/>
  <c r="DU212" i="45"/>
  <c r="DV212" i="45"/>
  <c r="DW212" i="45"/>
  <c r="DX212" i="45"/>
  <c r="DY212" i="45"/>
  <c r="DZ212" i="45"/>
  <c r="EA212" i="45"/>
  <c r="EB212" i="45"/>
  <c r="DD213" i="45"/>
  <c r="DE213" i="45"/>
  <c r="DF213" i="45"/>
  <c r="DG213" i="45"/>
  <c r="DH213" i="45"/>
  <c r="DI213" i="45"/>
  <c r="DJ213" i="45"/>
  <c r="DK213" i="45"/>
  <c r="DL213" i="45"/>
  <c r="DM213" i="45"/>
  <c r="DN213" i="45"/>
  <c r="DO213" i="45"/>
  <c r="DP213" i="45"/>
  <c r="DQ213" i="45"/>
  <c r="DR213" i="45"/>
  <c r="DS213" i="45"/>
  <c r="DT213" i="45"/>
  <c r="DU213" i="45"/>
  <c r="DV213" i="45"/>
  <c r="DW213" i="45"/>
  <c r="DX213" i="45"/>
  <c r="DY213" i="45"/>
  <c r="DZ213" i="45"/>
  <c r="EA213" i="45"/>
  <c r="EB213" i="45"/>
  <c r="DD214" i="45"/>
  <c r="DE214" i="45"/>
  <c r="DF214" i="45"/>
  <c r="DG214" i="45"/>
  <c r="DH214" i="45"/>
  <c r="DI214" i="45"/>
  <c r="DJ214" i="45"/>
  <c r="DK214" i="45"/>
  <c r="DL214" i="45"/>
  <c r="DM214" i="45"/>
  <c r="DN214" i="45"/>
  <c r="DO214" i="45"/>
  <c r="DP214" i="45"/>
  <c r="DQ214" i="45"/>
  <c r="DR214" i="45"/>
  <c r="DS214" i="45"/>
  <c r="DT214" i="45"/>
  <c r="DU214" i="45"/>
  <c r="DV214" i="45"/>
  <c r="DW214" i="45"/>
  <c r="DX214" i="45"/>
  <c r="DY214" i="45"/>
  <c r="DZ214" i="45"/>
  <c r="EA214" i="45"/>
  <c r="EB214" i="45"/>
  <c r="DD215" i="45"/>
  <c r="DE215" i="45"/>
  <c r="DF215" i="45"/>
  <c r="DG215" i="45"/>
  <c r="DH215" i="45"/>
  <c r="DI215" i="45"/>
  <c r="DJ215" i="45"/>
  <c r="DK215" i="45"/>
  <c r="DL215" i="45"/>
  <c r="DM215" i="45"/>
  <c r="DN215" i="45"/>
  <c r="DO215" i="45"/>
  <c r="DP215" i="45"/>
  <c r="DQ215" i="45"/>
  <c r="DR215" i="45"/>
  <c r="DS215" i="45"/>
  <c r="DT215" i="45"/>
  <c r="DU215" i="45"/>
  <c r="DV215" i="45"/>
  <c r="DW215" i="45"/>
  <c r="DX215" i="45"/>
  <c r="DY215" i="45"/>
  <c r="DZ215" i="45"/>
  <c r="EA215" i="45"/>
  <c r="EB215" i="45"/>
  <c r="DD216" i="45"/>
  <c r="DE216" i="45"/>
  <c r="DF216" i="45"/>
  <c r="DG216" i="45"/>
  <c r="DH216" i="45"/>
  <c r="DI216" i="45"/>
  <c r="DJ216" i="45"/>
  <c r="DK216" i="45"/>
  <c r="DL216" i="45"/>
  <c r="DM216" i="45"/>
  <c r="DN216" i="45"/>
  <c r="DO216" i="45"/>
  <c r="DP216" i="45"/>
  <c r="DQ216" i="45"/>
  <c r="DR216" i="45"/>
  <c r="DS216" i="45"/>
  <c r="DT216" i="45"/>
  <c r="DU216" i="45"/>
  <c r="DV216" i="45"/>
  <c r="DW216" i="45"/>
  <c r="DX216" i="45"/>
  <c r="DY216" i="45"/>
  <c r="DZ216" i="45"/>
  <c r="EA216" i="45"/>
  <c r="EB216" i="45"/>
  <c r="DE2" i="45"/>
  <c r="DF2" i="45"/>
  <c r="DG2" i="45"/>
  <c r="DH2" i="45"/>
  <c r="DI2" i="45"/>
  <c r="DJ2" i="45"/>
  <c r="DK2" i="45"/>
  <c r="DL2" i="45"/>
  <c r="DM2" i="45"/>
  <c r="DN2" i="45"/>
  <c r="DO2" i="45"/>
  <c r="DP2" i="45"/>
  <c r="DQ2" i="45"/>
  <c r="DR2" i="45"/>
  <c r="DS2" i="45"/>
  <c r="DT2" i="45"/>
  <c r="DU2" i="45"/>
  <c r="DV2" i="45"/>
  <c r="DW2" i="45"/>
  <c r="DX2" i="45"/>
  <c r="DY2" i="45"/>
  <c r="DZ2" i="45"/>
  <c r="EA2" i="45"/>
  <c r="EB2" i="45"/>
  <c r="DD2" i="45"/>
  <c r="BT9" i="40"/>
  <c r="BR30" i="40"/>
  <c r="BR29" i="40"/>
  <c r="BR28" i="40"/>
  <c r="BR27" i="40"/>
  <c r="BR26" i="40"/>
  <c r="BR25" i="40"/>
  <c r="BR24" i="40"/>
  <c r="BR23" i="40"/>
  <c r="BR22" i="40"/>
  <c r="BR21" i="40"/>
  <c r="BR20" i="40"/>
  <c r="BR19" i="40"/>
  <c r="BR18" i="40"/>
  <c r="BR17" i="40"/>
  <c r="BR16" i="40"/>
  <c r="BR15" i="40"/>
  <c r="BR14" i="40"/>
  <c r="BR13" i="40"/>
  <c r="BR12" i="40"/>
  <c r="BR11" i="40"/>
  <c r="BR10" i="40"/>
  <c r="BR9" i="40"/>
  <c r="BR8" i="40"/>
  <c r="BR7" i="40"/>
  <c r="BR6" i="40"/>
  <c r="BR5" i="40"/>
  <c r="BS27" i="40"/>
  <c r="BT27" i="40"/>
  <c r="BS28" i="40"/>
  <c r="BT28" i="40"/>
  <c r="BS29" i="40"/>
  <c r="BT29" i="40"/>
  <c r="BS30" i="40"/>
  <c r="BT30" i="40"/>
  <c r="C7" i="40"/>
  <c r="BT5" i="40"/>
  <c r="BT6" i="40"/>
  <c r="BT7" i="40"/>
  <c r="BT8" i="40"/>
  <c r="BT10" i="40"/>
  <c r="BT11" i="40"/>
  <c r="BT12" i="40"/>
  <c r="BT13" i="40"/>
  <c r="BT14" i="40"/>
  <c r="BT15" i="40"/>
  <c r="BT16" i="40"/>
  <c r="BT17" i="40"/>
  <c r="BT18" i="40"/>
  <c r="BT19" i="40"/>
  <c r="BT20" i="40"/>
  <c r="BT21" i="40"/>
  <c r="BT22" i="40"/>
  <c r="BT23" i="40"/>
  <c r="BT24" i="40"/>
  <c r="BT25" i="40"/>
  <c r="BT26" i="40"/>
  <c r="BS6" i="40"/>
  <c r="BS7" i="40"/>
  <c r="BS8" i="40"/>
  <c r="BS9" i="40"/>
  <c r="BS10" i="40"/>
  <c r="BS11" i="40"/>
  <c r="BS12" i="40"/>
  <c r="BS13" i="40"/>
  <c r="BS14" i="40"/>
  <c r="BS15" i="40"/>
  <c r="BS16" i="40"/>
  <c r="BS17" i="40"/>
  <c r="BS18" i="40"/>
  <c r="BS19" i="40"/>
  <c r="BS20" i="40"/>
  <c r="BS21" i="40"/>
  <c r="BS22" i="40"/>
  <c r="BS23" i="40"/>
  <c r="BS24" i="40"/>
  <c r="BS25" i="40"/>
  <c r="BS26" i="40"/>
  <c r="BS5" i="40"/>
  <c r="C14" i="41"/>
  <c r="C13" i="41"/>
  <c r="B14" i="41"/>
  <c r="B13" i="41"/>
  <c r="B69" i="41"/>
  <c r="C69" i="41"/>
  <c r="B70" i="41"/>
  <c r="C70" i="41"/>
  <c r="B71" i="41"/>
  <c r="C71" i="41"/>
  <c r="C67" i="41"/>
  <c r="C68" i="41"/>
  <c r="B67" i="41"/>
  <c r="B68" i="41"/>
  <c r="B62" i="41"/>
  <c r="C62" i="41"/>
  <c r="B63" i="41"/>
  <c r="C63" i="41"/>
  <c r="B64" i="41"/>
  <c r="C64" i="41"/>
  <c r="B65" i="41"/>
  <c r="C65" i="41"/>
  <c r="B66" i="41"/>
  <c r="C66" i="41"/>
  <c r="C61" i="41"/>
  <c r="B61" i="41"/>
  <c r="C30" i="41"/>
  <c r="C31" i="41"/>
  <c r="C32" i="41"/>
  <c r="C33" i="41"/>
  <c r="C34" i="41"/>
  <c r="B34" i="41"/>
  <c r="B33" i="41"/>
  <c r="B32" i="41"/>
  <c r="B31" i="41"/>
  <c r="B30" i="41"/>
  <c r="C15" i="41"/>
  <c r="C16" i="41"/>
  <c r="C17" i="41"/>
  <c r="C18" i="41"/>
  <c r="C19" i="41"/>
  <c r="C20" i="41"/>
  <c r="C21" i="41"/>
  <c r="B21" i="41"/>
  <c r="B20" i="41"/>
  <c r="B19" i="41"/>
  <c r="B18" i="41"/>
  <c r="B17" i="41"/>
  <c r="B16" i="41"/>
  <c r="B15" i="41"/>
  <c r="AM9" i="43"/>
  <c r="AL9" i="43"/>
  <c r="Z49" i="43"/>
  <c r="AL46" i="43"/>
  <c r="AM22" i="43"/>
  <c r="AM23" i="43"/>
  <c r="AM24" i="43"/>
  <c r="AM25" i="43"/>
  <c r="AM26" i="43"/>
  <c r="AM27" i="43"/>
  <c r="AM28" i="43"/>
  <c r="AM29" i="43"/>
  <c r="AM30" i="43"/>
  <c r="AM31" i="43"/>
  <c r="AM32" i="43"/>
  <c r="AM33" i="43"/>
  <c r="AM34" i="43"/>
  <c r="AM35" i="43"/>
  <c r="AM36" i="43"/>
  <c r="AM21" i="43"/>
  <c r="B56" i="28"/>
  <c r="B54" i="28"/>
  <c r="B52" i="28"/>
  <c r="B50" i="28"/>
  <c r="B48" i="28"/>
  <c r="B46" i="28"/>
  <c r="B44" i="28"/>
  <c r="B42" i="28"/>
  <c r="B40" i="28"/>
  <c r="B38" i="28"/>
  <c r="B36" i="28"/>
  <c r="B34" i="28"/>
  <c r="B32" i="28"/>
  <c r="B30" i="28"/>
  <c r="B25" i="28"/>
  <c r="B23" i="28"/>
  <c r="B21" i="28"/>
  <c r="B19" i="28"/>
  <c r="B17" i="28"/>
  <c r="B15" i="28"/>
  <c r="B13" i="28"/>
  <c r="B11" i="28"/>
  <c r="B9" i="28"/>
  <c r="B7" i="28"/>
  <c r="B5" i="28"/>
  <c r="B3" i="28"/>
  <c r="R336" i="30"/>
  <c r="Q336" i="30"/>
  <c r="P336" i="30"/>
  <c r="O336" i="30"/>
  <c r="R335" i="30"/>
  <c r="Q335" i="30"/>
  <c r="P335" i="30"/>
  <c r="O335" i="30"/>
  <c r="R334" i="30"/>
  <c r="Q334" i="30"/>
  <c r="P334" i="30"/>
  <c r="O334" i="30"/>
  <c r="R333" i="30"/>
  <c r="Q333" i="30"/>
  <c r="P333" i="30"/>
  <c r="O333" i="30"/>
  <c r="R332" i="30"/>
  <c r="Q332" i="30"/>
  <c r="P332" i="30"/>
  <c r="O332" i="30"/>
  <c r="R331" i="30"/>
  <c r="Q331" i="30"/>
  <c r="P331" i="30"/>
  <c r="O331" i="30"/>
  <c r="R330" i="30"/>
  <c r="Q330" i="30"/>
  <c r="P330" i="30"/>
  <c r="O330" i="30"/>
  <c r="R329" i="30"/>
  <c r="Q329" i="30"/>
  <c r="P329" i="30"/>
  <c r="O329" i="30"/>
  <c r="R328" i="30"/>
  <c r="Q328" i="30"/>
  <c r="P328" i="30"/>
  <c r="O328" i="30"/>
  <c r="R327" i="30"/>
  <c r="Q327" i="30"/>
  <c r="P327" i="30"/>
  <c r="O327" i="30"/>
  <c r="R326" i="30"/>
  <c r="Q326" i="30"/>
  <c r="P326" i="30"/>
  <c r="O326" i="30"/>
  <c r="R325" i="30"/>
  <c r="Q325" i="30"/>
  <c r="P325" i="30"/>
  <c r="O325" i="30"/>
  <c r="R324" i="30"/>
  <c r="Q324" i="30"/>
  <c r="P324" i="30"/>
  <c r="O324" i="30"/>
  <c r="R323" i="30"/>
  <c r="Q323" i="30"/>
  <c r="P323" i="30"/>
  <c r="O323" i="30"/>
  <c r="R322" i="30"/>
  <c r="Q322" i="30"/>
  <c r="P322" i="30"/>
  <c r="O322" i="30"/>
  <c r="R321" i="30"/>
  <c r="Q321" i="30"/>
  <c r="P321" i="30"/>
  <c r="O321" i="30"/>
  <c r="R320" i="30"/>
  <c r="Q320" i="30"/>
  <c r="P320" i="30"/>
  <c r="O320" i="30"/>
  <c r="R319" i="30"/>
  <c r="Q319" i="30"/>
  <c r="P319" i="30"/>
  <c r="O319" i="30"/>
  <c r="R318" i="30"/>
  <c r="Q318" i="30"/>
  <c r="P318" i="30"/>
  <c r="O318" i="30"/>
  <c r="R317" i="30"/>
  <c r="Q317" i="30"/>
  <c r="P317" i="30"/>
  <c r="O317" i="30"/>
  <c r="R316" i="30"/>
  <c r="Q316" i="30"/>
  <c r="P316" i="30"/>
  <c r="O316" i="30"/>
  <c r="R315" i="30"/>
  <c r="Q315" i="30"/>
  <c r="P315" i="30"/>
  <c r="O315" i="30"/>
  <c r="R314" i="30"/>
  <c r="Q314" i="30"/>
  <c r="P314" i="30"/>
  <c r="O314" i="30"/>
  <c r="R313" i="30"/>
  <c r="Q313" i="30"/>
  <c r="P313" i="30"/>
  <c r="O313" i="30"/>
  <c r="R312" i="30"/>
  <c r="Q312" i="30"/>
  <c r="P312" i="30"/>
  <c r="O312" i="30"/>
  <c r="R311" i="30"/>
  <c r="Q311" i="30"/>
  <c r="P311" i="30"/>
  <c r="O311" i="30"/>
  <c r="R310" i="30"/>
  <c r="Q310" i="30"/>
  <c r="P310" i="30"/>
  <c r="O310" i="30"/>
  <c r="R309" i="30"/>
  <c r="Q309" i="30"/>
  <c r="P309" i="30"/>
  <c r="O309" i="30"/>
  <c r="R308" i="30"/>
  <c r="Q308" i="30"/>
  <c r="P308" i="30"/>
  <c r="O308" i="30"/>
  <c r="R307" i="30"/>
  <c r="Q307" i="30"/>
  <c r="P307" i="30"/>
  <c r="O307" i="30"/>
  <c r="R306" i="30"/>
  <c r="Q306" i="30"/>
  <c r="P306" i="30"/>
  <c r="O306" i="30"/>
  <c r="R305" i="30"/>
  <c r="Q305" i="30"/>
  <c r="P305" i="30"/>
  <c r="O305" i="30"/>
  <c r="R304" i="30"/>
  <c r="Q304" i="30"/>
  <c r="P304" i="30"/>
  <c r="O304" i="30"/>
  <c r="R303" i="30"/>
  <c r="Q303" i="30"/>
  <c r="P303" i="30"/>
  <c r="O303" i="30"/>
  <c r="R302" i="30"/>
  <c r="Q302" i="30"/>
  <c r="P302" i="30"/>
  <c r="O302" i="30"/>
  <c r="R301" i="30"/>
  <c r="Q301" i="30"/>
  <c r="P301" i="30"/>
  <c r="O301" i="30"/>
  <c r="R300" i="30"/>
  <c r="Q300" i="30"/>
  <c r="P300" i="30"/>
  <c r="O300" i="30"/>
  <c r="R299" i="30"/>
  <c r="Q299" i="30"/>
  <c r="P299" i="30"/>
  <c r="O299" i="30"/>
  <c r="R298" i="30"/>
  <c r="Q298" i="30"/>
  <c r="P298" i="30"/>
  <c r="O298" i="30"/>
  <c r="R297" i="30"/>
  <c r="Q297" i="30"/>
  <c r="P297" i="30"/>
  <c r="O297" i="30"/>
  <c r="R296" i="30"/>
  <c r="Q296" i="30"/>
  <c r="P296" i="30"/>
  <c r="O296" i="30"/>
  <c r="R295" i="30"/>
  <c r="Q295" i="30"/>
  <c r="P295" i="30"/>
  <c r="O295" i="30"/>
  <c r="R294" i="30"/>
  <c r="Q294" i="30"/>
  <c r="P294" i="30"/>
  <c r="O294" i="30"/>
  <c r="R293" i="30"/>
  <c r="Q293" i="30"/>
  <c r="P293" i="30"/>
  <c r="O293" i="30"/>
  <c r="R292" i="30"/>
  <c r="Q292" i="30"/>
  <c r="P292" i="30"/>
  <c r="O292" i="30"/>
  <c r="R291" i="30"/>
  <c r="Q291" i="30"/>
  <c r="P291" i="30"/>
  <c r="O291" i="30"/>
  <c r="R290" i="30"/>
  <c r="Q290" i="30"/>
  <c r="P290" i="30"/>
  <c r="O290" i="30"/>
  <c r="R289" i="30"/>
  <c r="Q289" i="30"/>
  <c r="P289" i="30"/>
  <c r="O289" i="30"/>
  <c r="R288" i="30"/>
  <c r="Q288" i="30"/>
  <c r="P288" i="30"/>
  <c r="O288" i="30"/>
  <c r="R287" i="30"/>
  <c r="Q287" i="30"/>
  <c r="P287" i="30"/>
  <c r="O287" i="30"/>
  <c r="R286" i="30"/>
  <c r="Q286" i="30"/>
  <c r="P286" i="30"/>
  <c r="O286" i="30"/>
  <c r="R285" i="30"/>
  <c r="Q285" i="30"/>
  <c r="P285" i="30"/>
  <c r="O285" i="30"/>
  <c r="R284" i="30"/>
  <c r="Q284" i="30"/>
  <c r="P284" i="30"/>
  <c r="O284" i="30"/>
  <c r="R283" i="30"/>
  <c r="Q283" i="30"/>
  <c r="P283" i="30"/>
  <c r="O283" i="30"/>
  <c r="R282" i="30"/>
  <c r="Q282" i="30"/>
  <c r="P282" i="30"/>
  <c r="O282" i="30"/>
  <c r="R281" i="30"/>
  <c r="Q281" i="30"/>
  <c r="P281" i="30"/>
  <c r="O281" i="30"/>
  <c r="R280" i="30"/>
  <c r="Q280" i="30"/>
  <c r="P280" i="30"/>
  <c r="O280" i="30"/>
  <c r="R279" i="30"/>
  <c r="Q279" i="30"/>
  <c r="P279" i="30"/>
  <c r="O279" i="30"/>
  <c r="R278" i="30"/>
  <c r="Q278" i="30"/>
  <c r="P278" i="30"/>
  <c r="O278" i="30"/>
  <c r="R277" i="30"/>
  <c r="Q277" i="30"/>
  <c r="P277" i="30"/>
  <c r="O277" i="30"/>
  <c r="R276" i="30"/>
  <c r="Q276" i="30"/>
  <c r="P276" i="30"/>
  <c r="O276" i="30"/>
  <c r="R275" i="30"/>
  <c r="Q275" i="30"/>
  <c r="P275" i="30"/>
  <c r="O275" i="30"/>
  <c r="R274" i="30"/>
  <c r="Q274" i="30"/>
  <c r="P274" i="30"/>
  <c r="O274" i="30"/>
  <c r="R273" i="30"/>
  <c r="Q273" i="30"/>
  <c r="P273" i="30"/>
  <c r="O273" i="30"/>
  <c r="R272" i="30"/>
  <c r="Q272" i="30"/>
  <c r="P272" i="30"/>
  <c r="O272" i="30"/>
  <c r="R271" i="30"/>
  <c r="Q271" i="30"/>
  <c r="P271" i="30"/>
  <c r="O271" i="30"/>
  <c r="R270" i="30"/>
  <c r="Q270" i="30"/>
  <c r="P270" i="30"/>
  <c r="O270" i="30"/>
  <c r="R269" i="30"/>
  <c r="Q269" i="30"/>
  <c r="P269" i="30"/>
  <c r="O269" i="30"/>
  <c r="R268" i="30"/>
  <c r="Q268" i="30"/>
  <c r="P268" i="30"/>
  <c r="O268" i="30"/>
  <c r="R267" i="30"/>
  <c r="Q267" i="30"/>
  <c r="P267" i="30"/>
  <c r="O267" i="30"/>
  <c r="R266" i="30"/>
  <c r="Q266" i="30"/>
  <c r="P266" i="30"/>
  <c r="O266" i="30"/>
  <c r="R265" i="30"/>
  <c r="Q265" i="30"/>
  <c r="P265" i="30"/>
  <c r="O265" i="30"/>
  <c r="R264" i="30"/>
  <c r="Q264" i="30"/>
  <c r="P264" i="30"/>
  <c r="O264" i="30"/>
  <c r="R263" i="30"/>
  <c r="Q263" i="30"/>
  <c r="P263" i="30"/>
  <c r="O263" i="30"/>
  <c r="R262" i="30"/>
  <c r="Q262" i="30"/>
  <c r="P262" i="30"/>
  <c r="O262" i="30"/>
  <c r="R261" i="30"/>
  <c r="Q261" i="30"/>
  <c r="P261" i="30"/>
  <c r="O261" i="30"/>
  <c r="R260" i="30"/>
  <c r="Q260" i="30"/>
  <c r="P260" i="30"/>
  <c r="O260" i="30"/>
  <c r="R259" i="30"/>
  <c r="Q259" i="30"/>
  <c r="P259" i="30"/>
  <c r="O259" i="30"/>
  <c r="R258" i="30"/>
  <c r="Q258" i="30"/>
  <c r="P258" i="30"/>
  <c r="O258" i="30"/>
  <c r="R257" i="30"/>
  <c r="Q257" i="30"/>
  <c r="P257" i="30"/>
  <c r="O257" i="30"/>
  <c r="R256" i="30"/>
  <c r="Q256" i="30"/>
  <c r="P256" i="30"/>
  <c r="O256" i="30"/>
  <c r="R255" i="30"/>
  <c r="Q255" i="30"/>
  <c r="P255" i="30"/>
  <c r="O255" i="30"/>
  <c r="R254" i="30"/>
  <c r="Q254" i="30"/>
  <c r="P254" i="30"/>
  <c r="O254" i="30"/>
  <c r="R253" i="30"/>
  <c r="Q253" i="30"/>
  <c r="P253" i="30"/>
  <c r="O253" i="30"/>
  <c r="R252" i="30"/>
  <c r="Q252" i="30"/>
  <c r="P252" i="30"/>
  <c r="O252" i="30"/>
  <c r="R251" i="30"/>
  <c r="Q251" i="30"/>
  <c r="P251" i="30"/>
  <c r="O251" i="30"/>
  <c r="R250" i="30"/>
  <c r="Q250" i="30"/>
  <c r="P250" i="30"/>
  <c r="O250" i="30"/>
  <c r="R249" i="30"/>
  <c r="Q249" i="30"/>
  <c r="P249" i="30"/>
  <c r="O249" i="30"/>
  <c r="R248" i="30"/>
  <c r="Q248" i="30"/>
  <c r="P248" i="30"/>
  <c r="O248" i="30"/>
  <c r="R247" i="30"/>
  <c r="Q247" i="30"/>
  <c r="P247" i="30"/>
  <c r="O247" i="30"/>
  <c r="R246" i="30"/>
  <c r="Q246" i="30"/>
  <c r="P246" i="30"/>
  <c r="O246" i="30"/>
  <c r="R245" i="30"/>
  <c r="Q245" i="30"/>
  <c r="P245" i="30"/>
  <c r="O245" i="30"/>
  <c r="R244" i="30"/>
  <c r="Q244" i="30"/>
  <c r="P244" i="30"/>
  <c r="O244" i="30"/>
  <c r="R243" i="30"/>
  <c r="Q243" i="30"/>
  <c r="P243" i="30"/>
  <c r="O243" i="30"/>
  <c r="R242" i="30"/>
  <c r="Q242" i="30"/>
  <c r="P242" i="30"/>
  <c r="O242" i="30"/>
  <c r="R241" i="30"/>
  <c r="Q241" i="30"/>
  <c r="P241" i="30"/>
  <c r="O241" i="30"/>
  <c r="R240" i="30"/>
  <c r="Q240" i="30"/>
  <c r="P240" i="30"/>
  <c r="O240" i="30"/>
  <c r="R239" i="30"/>
  <c r="Q239" i="30"/>
  <c r="P239" i="30"/>
  <c r="O239" i="30"/>
  <c r="R238" i="30"/>
  <c r="Q238" i="30"/>
  <c r="P238" i="30"/>
  <c r="O238" i="30"/>
  <c r="R237" i="30"/>
  <c r="Q237" i="30"/>
  <c r="P237" i="30"/>
  <c r="O237" i="30"/>
  <c r="R236" i="30"/>
  <c r="Q236" i="30"/>
  <c r="P236" i="30"/>
  <c r="O236" i="30"/>
  <c r="R235" i="30"/>
  <c r="Q235" i="30"/>
  <c r="P235" i="30"/>
  <c r="O235" i="30"/>
  <c r="R234" i="30"/>
  <c r="Q234" i="30"/>
  <c r="P234" i="30"/>
  <c r="O234" i="30"/>
  <c r="R233" i="30"/>
  <c r="Q233" i="30"/>
  <c r="P233" i="30"/>
  <c r="O233" i="30"/>
  <c r="R232" i="30"/>
  <c r="Q232" i="30"/>
  <c r="P232" i="30"/>
  <c r="O232" i="30"/>
  <c r="R231" i="30"/>
  <c r="Q231" i="30"/>
  <c r="P231" i="30"/>
  <c r="O231" i="30"/>
  <c r="R230" i="30"/>
  <c r="Q230" i="30"/>
  <c r="P230" i="30"/>
  <c r="O230" i="30"/>
  <c r="R229" i="30"/>
  <c r="Q229" i="30"/>
  <c r="P229" i="30"/>
  <c r="O229" i="30"/>
  <c r="R228" i="30"/>
  <c r="Q228" i="30"/>
  <c r="P228" i="30"/>
  <c r="O228" i="30"/>
  <c r="R227" i="30"/>
  <c r="Q227" i="30"/>
  <c r="P227" i="30"/>
  <c r="O227" i="30"/>
  <c r="R226" i="30"/>
  <c r="Q226" i="30"/>
  <c r="P226" i="30"/>
  <c r="O226" i="30"/>
  <c r="R225" i="30"/>
  <c r="Q225" i="30"/>
  <c r="P225" i="30"/>
  <c r="O225" i="30"/>
  <c r="R224" i="30"/>
  <c r="Q224" i="30"/>
  <c r="P224" i="30"/>
  <c r="O224" i="30"/>
  <c r="R223" i="30"/>
  <c r="Q223" i="30"/>
  <c r="P223" i="30"/>
  <c r="O223" i="30"/>
  <c r="R222" i="30"/>
  <c r="Q222" i="30"/>
  <c r="P222" i="30"/>
  <c r="O222" i="30"/>
  <c r="R221" i="30"/>
  <c r="Q221" i="30"/>
  <c r="P221" i="30"/>
  <c r="O221" i="30"/>
  <c r="R220" i="30"/>
  <c r="Q220" i="30"/>
  <c r="P220" i="30"/>
  <c r="O220" i="30"/>
  <c r="R219" i="30"/>
  <c r="Q219" i="30"/>
  <c r="P219" i="30"/>
  <c r="O219" i="30"/>
  <c r="R218" i="30"/>
  <c r="Q218" i="30"/>
  <c r="P218" i="30"/>
  <c r="O218" i="30"/>
  <c r="R217" i="30"/>
  <c r="Q217" i="30"/>
  <c r="P217" i="30"/>
  <c r="O217" i="30"/>
  <c r="R216" i="30"/>
  <c r="Q216" i="30"/>
  <c r="P216" i="30"/>
  <c r="O216" i="30"/>
  <c r="R215" i="30"/>
  <c r="Q215" i="30"/>
  <c r="P215" i="30"/>
  <c r="O215" i="30"/>
  <c r="R214" i="30"/>
  <c r="Q214" i="30"/>
  <c r="P214" i="30"/>
  <c r="O214" i="30"/>
  <c r="R213" i="30"/>
  <c r="Q213" i="30"/>
  <c r="P213" i="30"/>
  <c r="O213" i="30"/>
  <c r="R212" i="30"/>
  <c r="Q212" i="30"/>
  <c r="P212" i="30"/>
  <c r="O212" i="30"/>
  <c r="R211" i="30"/>
  <c r="Q211" i="30"/>
  <c r="P211" i="30"/>
  <c r="O211" i="30"/>
  <c r="R210" i="30"/>
  <c r="Q210" i="30"/>
  <c r="P210" i="30"/>
  <c r="O210" i="30"/>
  <c r="R209" i="30"/>
  <c r="Q209" i="30"/>
  <c r="P209" i="30"/>
  <c r="O209" i="30"/>
  <c r="R208" i="30"/>
  <c r="Q208" i="30"/>
  <c r="P208" i="30"/>
  <c r="O208" i="30"/>
  <c r="R207" i="30"/>
  <c r="Q207" i="30"/>
  <c r="P207" i="30"/>
  <c r="O207" i="30"/>
  <c r="R206" i="30"/>
  <c r="Q206" i="30"/>
  <c r="P206" i="30"/>
  <c r="O206" i="30"/>
  <c r="R205" i="30"/>
  <c r="Q205" i="30"/>
  <c r="P205" i="30"/>
  <c r="O205" i="30"/>
  <c r="R204" i="30"/>
  <c r="Q204" i="30"/>
  <c r="P204" i="30"/>
  <c r="O204" i="30"/>
  <c r="R203" i="30"/>
  <c r="Q203" i="30"/>
  <c r="P203" i="30"/>
  <c r="O203" i="30"/>
  <c r="R202" i="30"/>
  <c r="Q202" i="30"/>
  <c r="P202" i="30"/>
  <c r="O202" i="30"/>
  <c r="R201" i="30"/>
  <c r="Q201" i="30"/>
  <c r="P201" i="30"/>
  <c r="O201" i="30"/>
  <c r="R200" i="30"/>
  <c r="Q200" i="30"/>
  <c r="P200" i="30"/>
  <c r="O200" i="30"/>
  <c r="R199" i="30"/>
  <c r="Q199" i="30"/>
  <c r="P199" i="30"/>
  <c r="O199" i="30"/>
  <c r="R198" i="30"/>
  <c r="Q198" i="30"/>
  <c r="P198" i="30"/>
  <c r="O198" i="30"/>
  <c r="R197" i="30"/>
  <c r="Q197" i="30"/>
  <c r="P197" i="30"/>
  <c r="O197" i="30"/>
  <c r="R196" i="30"/>
  <c r="Q196" i="30"/>
  <c r="P196" i="30"/>
  <c r="O196" i="30"/>
  <c r="R195" i="30"/>
  <c r="Q195" i="30"/>
  <c r="P195" i="30"/>
  <c r="O195" i="30"/>
  <c r="R194" i="30"/>
  <c r="Q194" i="30"/>
  <c r="P194" i="30"/>
  <c r="O194" i="30"/>
  <c r="R193" i="30"/>
  <c r="Q193" i="30"/>
  <c r="P193" i="30"/>
  <c r="O193" i="30"/>
  <c r="R192" i="30"/>
  <c r="Q192" i="30"/>
  <c r="P192" i="30"/>
  <c r="O192" i="30"/>
  <c r="R191" i="30"/>
  <c r="Q191" i="30"/>
  <c r="P191" i="30"/>
  <c r="O191" i="30"/>
  <c r="R190" i="30"/>
  <c r="Q190" i="30"/>
  <c r="P190" i="30"/>
  <c r="O190" i="30"/>
  <c r="R189" i="30"/>
  <c r="Q189" i="30"/>
  <c r="P189" i="30"/>
  <c r="O189" i="30"/>
  <c r="R188" i="30"/>
  <c r="Q188" i="30"/>
  <c r="P188" i="30"/>
  <c r="O188" i="30"/>
  <c r="R187" i="30"/>
  <c r="Q187" i="30"/>
  <c r="P187" i="30"/>
  <c r="O187" i="30"/>
  <c r="R186" i="30"/>
  <c r="Q186" i="30"/>
  <c r="P186" i="30"/>
  <c r="O186" i="30"/>
  <c r="R185" i="30"/>
  <c r="Q185" i="30"/>
  <c r="P185" i="30"/>
  <c r="O185" i="30"/>
  <c r="R184" i="30"/>
  <c r="Q184" i="30"/>
  <c r="P184" i="30"/>
  <c r="O184" i="30"/>
  <c r="R183" i="30"/>
  <c r="Q183" i="30"/>
  <c r="P183" i="30"/>
  <c r="O183" i="30"/>
  <c r="R182" i="30"/>
  <c r="Q182" i="30"/>
  <c r="P182" i="30"/>
  <c r="O182" i="30"/>
  <c r="R181" i="30"/>
  <c r="Q181" i="30"/>
  <c r="P181" i="30"/>
  <c r="O181" i="30"/>
  <c r="R180" i="30"/>
  <c r="Q180" i="30"/>
  <c r="P180" i="30"/>
  <c r="O180" i="30"/>
  <c r="R179" i="30"/>
  <c r="Q179" i="30"/>
  <c r="P179" i="30"/>
  <c r="O179" i="30"/>
  <c r="R178" i="30"/>
  <c r="Q178" i="30"/>
  <c r="P178" i="30"/>
  <c r="O178" i="30"/>
  <c r="R177" i="30"/>
  <c r="Q177" i="30"/>
  <c r="P177" i="30"/>
  <c r="O177" i="30"/>
  <c r="R176" i="30"/>
  <c r="Q176" i="30"/>
  <c r="P176" i="30"/>
  <c r="O176" i="30"/>
  <c r="R175" i="30"/>
  <c r="Q175" i="30"/>
  <c r="P175" i="30"/>
  <c r="O175" i="30"/>
  <c r="R174" i="30"/>
  <c r="Q174" i="30"/>
  <c r="P174" i="30"/>
  <c r="O174" i="30"/>
  <c r="R173" i="30"/>
  <c r="Q173" i="30"/>
  <c r="P173" i="30"/>
  <c r="O173" i="30"/>
  <c r="R172" i="30"/>
  <c r="Q172" i="30"/>
  <c r="P172" i="30"/>
  <c r="O172" i="30"/>
  <c r="R171" i="30"/>
  <c r="Q171" i="30"/>
  <c r="P171" i="30"/>
  <c r="O171" i="30"/>
  <c r="R170" i="30"/>
  <c r="Q170" i="30"/>
  <c r="P170" i="30"/>
  <c r="O170" i="30"/>
  <c r="R169" i="30"/>
  <c r="Q169" i="30"/>
  <c r="P169" i="30"/>
  <c r="O169" i="30"/>
  <c r="R168" i="30"/>
  <c r="Q168" i="30"/>
  <c r="P168" i="30"/>
  <c r="O168" i="30"/>
  <c r="R167" i="30"/>
  <c r="Q167" i="30"/>
  <c r="P167" i="30"/>
  <c r="O167" i="30"/>
  <c r="R166" i="30"/>
  <c r="Q166" i="30"/>
  <c r="P166" i="30"/>
  <c r="O166" i="30"/>
  <c r="R165" i="30"/>
  <c r="Q165" i="30"/>
  <c r="P165" i="30"/>
  <c r="O165" i="30"/>
  <c r="R164" i="30"/>
  <c r="Q164" i="30"/>
  <c r="P164" i="30"/>
  <c r="O164" i="30"/>
  <c r="R163" i="30"/>
  <c r="Q163" i="30"/>
  <c r="P163" i="30"/>
  <c r="O163" i="30"/>
  <c r="R162" i="30"/>
  <c r="Q162" i="30"/>
  <c r="P162" i="30"/>
  <c r="O162" i="30"/>
  <c r="R161" i="30"/>
  <c r="Q161" i="30"/>
  <c r="P161" i="30"/>
  <c r="O161" i="30"/>
  <c r="R160" i="30"/>
  <c r="Q160" i="30"/>
  <c r="P160" i="30"/>
  <c r="O160" i="30"/>
  <c r="R159" i="30"/>
  <c r="Q159" i="30"/>
  <c r="P159" i="30"/>
  <c r="O159" i="30"/>
  <c r="R158" i="30"/>
  <c r="Q158" i="30"/>
  <c r="P158" i="30"/>
  <c r="O158" i="30"/>
  <c r="R157" i="30"/>
  <c r="Q157" i="30"/>
  <c r="P157" i="30"/>
  <c r="O157" i="30"/>
  <c r="R156" i="30"/>
  <c r="Q156" i="30"/>
  <c r="P156" i="30"/>
  <c r="O156" i="30"/>
  <c r="R155" i="30"/>
  <c r="Q155" i="30"/>
  <c r="P155" i="30"/>
  <c r="O155" i="30"/>
  <c r="R154" i="30"/>
  <c r="Q154" i="30"/>
  <c r="P154" i="30"/>
  <c r="O154" i="30"/>
  <c r="R153" i="30"/>
  <c r="Q153" i="30"/>
  <c r="P153" i="30"/>
  <c r="O153" i="30"/>
  <c r="R152" i="30"/>
  <c r="Q152" i="30"/>
  <c r="P152" i="30"/>
  <c r="O152" i="30"/>
  <c r="R151" i="30"/>
  <c r="Q151" i="30"/>
  <c r="P151" i="30"/>
  <c r="O151" i="30"/>
  <c r="R150" i="30"/>
  <c r="Q150" i="30"/>
  <c r="P150" i="30"/>
  <c r="O150" i="30"/>
  <c r="R149" i="30"/>
  <c r="Q149" i="30"/>
  <c r="P149" i="30"/>
  <c r="O149" i="30"/>
  <c r="R148" i="30"/>
  <c r="Q148" i="30"/>
  <c r="P148" i="30"/>
  <c r="O148" i="30"/>
  <c r="R147" i="30"/>
  <c r="Q147" i="30"/>
  <c r="P147" i="30"/>
  <c r="O147" i="30"/>
  <c r="R146" i="30"/>
  <c r="Q146" i="30"/>
  <c r="P146" i="30"/>
  <c r="O146" i="30"/>
  <c r="R145" i="30"/>
  <c r="Q145" i="30"/>
  <c r="P145" i="30"/>
  <c r="O145" i="30"/>
  <c r="R144" i="30"/>
  <c r="Q144" i="30"/>
  <c r="P144" i="30"/>
  <c r="O144" i="30"/>
  <c r="R143" i="30"/>
  <c r="Q143" i="30"/>
  <c r="P143" i="30"/>
  <c r="O143" i="30"/>
  <c r="R142" i="30"/>
  <c r="Q142" i="30"/>
  <c r="P142" i="30"/>
  <c r="O142" i="30"/>
  <c r="R141" i="30"/>
  <c r="Q141" i="30"/>
  <c r="P141" i="30"/>
  <c r="O141" i="30"/>
  <c r="R140" i="30"/>
  <c r="Q140" i="30"/>
  <c r="P140" i="30"/>
  <c r="O140" i="30"/>
  <c r="R139" i="30"/>
  <c r="Q139" i="30"/>
  <c r="P139" i="30"/>
  <c r="O139" i="30"/>
  <c r="R138" i="30"/>
  <c r="Q138" i="30"/>
  <c r="P138" i="30"/>
  <c r="O138" i="30"/>
  <c r="R137" i="30"/>
  <c r="Q137" i="30"/>
  <c r="P137" i="30"/>
  <c r="O137" i="30"/>
  <c r="R136" i="30"/>
  <c r="Q136" i="30"/>
  <c r="P136" i="30"/>
  <c r="O136" i="30"/>
  <c r="R135" i="30"/>
  <c r="Q135" i="30"/>
  <c r="P135" i="30"/>
  <c r="O135" i="30"/>
  <c r="R134" i="30"/>
  <c r="Q134" i="30"/>
  <c r="P134" i="30"/>
  <c r="O134" i="30"/>
  <c r="R133" i="30"/>
  <c r="Q133" i="30"/>
  <c r="P133" i="30"/>
  <c r="O133" i="30"/>
  <c r="R132" i="30"/>
  <c r="Q132" i="30"/>
  <c r="P132" i="30"/>
  <c r="O132" i="30"/>
  <c r="R131" i="30"/>
  <c r="Q131" i="30"/>
  <c r="P131" i="30"/>
  <c r="O131" i="30"/>
  <c r="R130" i="30"/>
  <c r="Q130" i="30"/>
  <c r="P130" i="30"/>
  <c r="O130" i="30"/>
  <c r="R129" i="30"/>
  <c r="Q129" i="30"/>
  <c r="P129" i="30"/>
  <c r="O129" i="30"/>
  <c r="R128" i="30"/>
  <c r="Q128" i="30"/>
  <c r="P128" i="30"/>
  <c r="O128" i="30"/>
  <c r="R127" i="30"/>
  <c r="Q127" i="30"/>
  <c r="P127" i="30"/>
  <c r="O127" i="30"/>
  <c r="R126" i="30"/>
  <c r="Q126" i="30"/>
  <c r="P126" i="30"/>
  <c r="O126" i="30"/>
  <c r="R125" i="30"/>
  <c r="Q125" i="30"/>
  <c r="P125" i="30"/>
  <c r="O125" i="30"/>
  <c r="R124" i="30"/>
  <c r="Q124" i="30"/>
  <c r="P124" i="30"/>
  <c r="O124" i="30"/>
  <c r="R123" i="30"/>
  <c r="Q123" i="30"/>
  <c r="P123" i="30"/>
  <c r="O123" i="30"/>
  <c r="R122" i="30"/>
  <c r="Q122" i="30"/>
  <c r="P122" i="30"/>
  <c r="O122" i="30"/>
  <c r="R121" i="30"/>
  <c r="Q121" i="30"/>
  <c r="P121" i="30"/>
  <c r="O121" i="30"/>
  <c r="R120" i="30"/>
  <c r="Q120" i="30"/>
  <c r="P120" i="30"/>
  <c r="O120" i="30"/>
  <c r="R119" i="30"/>
  <c r="Q119" i="30"/>
  <c r="P119" i="30"/>
  <c r="O119" i="30"/>
  <c r="R118" i="30"/>
  <c r="Q118" i="30"/>
  <c r="P118" i="30"/>
  <c r="O118" i="30"/>
  <c r="R117" i="30"/>
  <c r="Q117" i="30"/>
  <c r="P117" i="30"/>
  <c r="O117" i="30"/>
  <c r="R116" i="30"/>
  <c r="Q116" i="30"/>
  <c r="P116" i="30"/>
  <c r="O116" i="30"/>
  <c r="R115" i="30"/>
  <c r="Q115" i="30"/>
  <c r="P115" i="30"/>
  <c r="O115" i="30"/>
  <c r="R114" i="30"/>
  <c r="Q114" i="30"/>
  <c r="P114" i="30"/>
  <c r="O114" i="30"/>
  <c r="R113" i="30"/>
  <c r="Q113" i="30"/>
  <c r="P113" i="30"/>
  <c r="O113" i="30"/>
  <c r="R112" i="30"/>
  <c r="Q112" i="30"/>
  <c r="P112" i="30"/>
  <c r="O112" i="30"/>
  <c r="R111" i="30"/>
  <c r="Q111" i="30"/>
  <c r="P111" i="30"/>
  <c r="O111" i="30"/>
  <c r="R110" i="30"/>
  <c r="Q110" i="30"/>
  <c r="P110" i="30"/>
  <c r="O110" i="30"/>
  <c r="R109" i="30"/>
  <c r="Q109" i="30"/>
  <c r="P109" i="30"/>
  <c r="O109" i="30"/>
  <c r="R108" i="30"/>
  <c r="Q108" i="30"/>
  <c r="P108" i="30"/>
  <c r="O108" i="30"/>
  <c r="R107" i="30"/>
  <c r="Q107" i="30"/>
  <c r="P107" i="30"/>
  <c r="O107" i="30"/>
  <c r="R106" i="30"/>
  <c r="Q106" i="30"/>
  <c r="P106" i="30"/>
  <c r="O106" i="30"/>
  <c r="R105" i="30"/>
  <c r="Q105" i="30"/>
  <c r="P105" i="30"/>
  <c r="O105" i="30"/>
  <c r="R104" i="30"/>
  <c r="Q104" i="30"/>
  <c r="P104" i="30"/>
  <c r="O104" i="30"/>
  <c r="R103" i="30"/>
  <c r="Q103" i="30"/>
  <c r="P103" i="30"/>
  <c r="O103" i="30"/>
  <c r="R102" i="30"/>
  <c r="Q102" i="30"/>
  <c r="P102" i="30"/>
  <c r="O102" i="30"/>
  <c r="R101" i="30"/>
  <c r="Q101" i="30"/>
  <c r="P101" i="30"/>
  <c r="O101" i="30"/>
  <c r="R100" i="30"/>
  <c r="Q100" i="30"/>
  <c r="P100" i="30"/>
  <c r="O100" i="30"/>
  <c r="R99" i="30"/>
  <c r="Q99" i="30"/>
  <c r="P99" i="30"/>
  <c r="O99" i="30"/>
  <c r="R98" i="30"/>
  <c r="Q98" i="30"/>
  <c r="P98" i="30"/>
  <c r="O98" i="30"/>
  <c r="R97" i="30"/>
  <c r="Q97" i="30"/>
  <c r="P97" i="30"/>
  <c r="O97" i="30"/>
  <c r="R96" i="30"/>
  <c r="Q96" i="30"/>
  <c r="P96" i="30"/>
  <c r="O96" i="30"/>
  <c r="R95" i="30"/>
  <c r="Q95" i="30"/>
  <c r="P95" i="30"/>
  <c r="O95" i="30"/>
  <c r="R94" i="30"/>
  <c r="Q94" i="30"/>
  <c r="P94" i="30"/>
  <c r="O94" i="30"/>
  <c r="R93" i="30"/>
  <c r="Q93" i="30"/>
  <c r="P93" i="30"/>
  <c r="O93" i="30"/>
  <c r="R92" i="30"/>
  <c r="Q92" i="30"/>
  <c r="P92" i="30"/>
  <c r="O92" i="30"/>
  <c r="R91" i="30"/>
  <c r="Q91" i="30"/>
  <c r="P91" i="30"/>
  <c r="O91" i="30"/>
  <c r="R90" i="30"/>
  <c r="Q90" i="30"/>
  <c r="P90" i="30"/>
  <c r="O90" i="30"/>
  <c r="R89" i="30"/>
  <c r="Q89" i="30"/>
  <c r="P89" i="30"/>
  <c r="O89" i="30"/>
  <c r="R88" i="30"/>
  <c r="Q88" i="30"/>
  <c r="P88" i="30"/>
  <c r="O88" i="30"/>
  <c r="R87" i="30"/>
  <c r="Q87" i="30"/>
  <c r="P87" i="30"/>
  <c r="O87" i="30"/>
  <c r="R86" i="30"/>
  <c r="Q86" i="30"/>
  <c r="P86" i="30"/>
  <c r="O86" i="30"/>
  <c r="R85" i="30"/>
  <c r="Q85" i="30"/>
  <c r="P85" i="30"/>
  <c r="O85" i="30"/>
  <c r="R84" i="30"/>
  <c r="Q84" i="30"/>
  <c r="P84" i="30"/>
  <c r="O84" i="30"/>
  <c r="R83" i="30"/>
  <c r="Q83" i="30"/>
  <c r="P83" i="30"/>
  <c r="O83" i="30"/>
  <c r="R82" i="30"/>
  <c r="Q82" i="30"/>
  <c r="P82" i="30"/>
  <c r="O82" i="30"/>
  <c r="R81" i="30"/>
  <c r="Q81" i="30"/>
  <c r="P81" i="30"/>
  <c r="O81" i="30"/>
  <c r="R80" i="30"/>
  <c r="Q80" i="30"/>
  <c r="P80" i="30"/>
  <c r="O80" i="30"/>
  <c r="R79" i="30"/>
  <c r="Q79" i="30"/>
  <c r="P79" i="30"/>
  <c r="O79" i="30"/>
  <c r="R78" i="30"/>
  <c r="Q78" i="30"/>
  <c r="P78" i="30"/>
  <c r="O78" i="30"/>
  <c r="R77" i="30"/>
  <c r="Q77" i="30"/>
  <c r="P77" i="30"/>
  <c r="O77" i="30"/>
  <c r="R76" i="30"/>
  <c r="Q76" i="30"/>
  <c r="P76" i="30"/>
  <c r="O76" i="30"/>
  <c r="R75" i="30"/>
  <c r="Q75" i="30"/>
  <c r="P75" i="30"/>
  <c r="O75" i="30"/>
  <c r="R74" i="30"/>
  <c r="Q74" i="30"/>
  <c r="P74" i="30"/>
  <c r="O74" i="30"/>
  <c r="R73" i="30"/>
  <c r="Q73" i="30"/>
  <c r="P73" i="30"/>
  <c r="O73" i="30"/>
  <c r="R72" i="30"/>
  <c r="Q72" i="30"/>
  <c r="P72" i="30"/>
  <c r="O72" i="30"/>
  <c r="R71" i="30"/>
  <c r="Q71" i="30"/>
  <c r="P71" i="30"/>
  <c r="O71" i="30"/>
  <c r="R70" i="30"/>
  <c r="Q70" i="30"/>
  <c r="P70" i="30"/>
  <c r="O70" i="30"/>
  <c r="R69" i="30"/>
  <c r="Q69" i="30"/>
  <c r="P69" i="30"/>
  <c r="O69" i="30"/>
  <c r="R68" i="30"/>
  <c r="Q68" i="30"/>
  <c r="P68" i="30"/>
  <c r="O68" i="30"/>
  <c r="R67" i="30"/>
  <c r="Q67" i="30"/>
  <c r="P67" i="30"/>
  <c r="O67" i="30"/>
  <c r="R66" i="30"/>
  <c r="Q66" i="30"/>
  <c r="P66" i="30"/>
  <c r="O66" i="30"/>
  <c r="R65" i="30"/>
  <c r="Q65" i="30"/>
  <c r="P65" i="30"/>
  <c r="O65" i="30"/>
  <c r="R64" i="30"/>
  <c r="Q64" i="30"/>
  <c r="P64" i="30"/>
  <c r="O64" i="30"/>
  <c r="R63" i="30"/>
  <c r="Q63" i="30"/>
  <c r="P63" i="30"/>
  <c r="O63" i="30"/>
  <c r="R62" i="30"/>
  <c r="Q62" i="30"/>
  <c r="P62" i="30"/>
  <c r="O62" i="30"/>
  <c r="R61" i="30"/>
  <c r="Q61" i="30"/>
  <c r="P61" i="30"/>
  <c r="O61" i="30"/>
  <c r="R60" i="30"/>
  <c r="Q60" i="30"/>
  <c r="P60" i="30"/>
  <c r="O60" i="30"/>
  <c r="R59" i="30"/>
  <c r="Q59" i="30"/>
  <c r="P59" i="30"/>
  <c r="O59" i="30"/>
  <c r="R58" i="30"/>
  <c r="Q58" i="30"/>
  <c r="P58" i="30"/>
  <c r="O58" i="30"/>
  <c r="R57" i="30"/>
  <c r="Q57" i="30"/>
  <c r="P57" i="30"/>
  <c r="O57" i="30"/>
  <c r="R56" i="30"/>
  <c r="Q56" i="30"/>
  <c r="P56" i="30"/>
  <c r="O56" i="30"/>
  <c r="R55" i="30"/>
  <c r="Q55" i="30"/>
  <c r="P55" i="30"/>
  <c r="O55" i="30"/>
  <c r="R54" i="30"/>
  <c r="Q54" i="30"/>
  <c r="P54" i="30"/>
  <c r="O54" i="30"/>
  <c r="R53" i="30"/>
  <c r="Q53" i="30"/>
  <c r="P53" i="30"/>
  <c r="O53" i="30"/>
  <c r="R52" i="30"/>
  <c r="Q52" i="30"/>
  <c r="P52" i="30"/>
  <c r="O52" i="30"/>
  <c r="R51" i="30"/>
  <c r="Q51" i="30"/>
  <c r="P51" i="30"/>
  <c r="O51" i="30"/>
  <c r="R50" i="30"/>
  <c r="Q50" i="30"/>
  <c r="P50" i="30"/>
  <c r="O50" i="30"/>
  <c r="R49" i="30"/>
  <c r="Q49" i="30"/>
  <c r="P49" i="30"/>
  <c r="O49" i="30"/>
  <c r="R48" i="30"/>
  <c r="Q48" i="30"/>
  <c r="P48" i="30"/>
  <c r="O48" i="30"/>
  <c r="R47" i="30"/>
  <c r="Q47" i="30"/>
  <c r="P47" i="30"/>
  <c r="O47" i="30"/>
  <c r="R46" i="30"/>
  <c r="Q46" i="30"/>
  <c r="P46" i="30"/>
  <c r="O46" i="30"/>
  <c r="R45" i="30"/>
  <c r="Q45" i="30"/>
  <c r="P45" i="30"/>
  <c r="O45" i="30"/>
  <c r="R44" i="30"/>
  <c r="Q44" i="30"/>
  <c r="P44" i="30"/>
  <c r="O44" i="30"/>
  <c r="R43" i="30"/>
  <c r="Q43" i="30"/>
  <c r="P43" i="30"/>
  <c r="O43" i="30"/>
  <c r="R42" i="30"/>
  <c r="Q42" i="30"/>
  <c r="P42" i="30"/>
  <c r="O42" i="30"/>
  <c r="R41" i="30"/>
  <c r="Q41" i="30"/>
  <c r="P41" i="30"/>
  <c r="O41" i="30"/>
  <c r="R40" i="30"/>
  <c r="Q40" i="30"/>
  <c r="P40" i="30"/>
  <c r="O40" i="30"/>
  <c r="R39" i="30"/>
  <c r="Q39" i="30"/>
  <c r="P39" i="30"/>
  <c r="O39" i="30"/>
  <c r="R38" i="30"/>
  <c r="Q38" i="30"/>
  <c r="P38" i="30"/>
  <c r="O38" i="30"/>
  <c r="R37" i="30"/>
  <c r="Q37" i="30"/>
  <c r="P37" i="30"/>
  <c r="O37" i="30"/>
  <c r="R36" i="30"/>
  <c r="Q36" i="30"/>
  <c r="P36" i="30"/>
  <c r="O36" i="30"/>
  <c r="R35" i="30"/>
  <c r="Q35" i="30"/>
  <c r="P35" i="30"/>
  <c r="O35" i="30"/>
  <c r="R34" i="30"/>
  <c r="Q34" i="30"/>
  <c r="P34" i="30"/>
  <c r="O34" i="30"/>
  <c r="R33" i="30"/>
  <c r="Q33" i="30"/>
  <c r="P33" i="30"/>
  <c r="O33" i="30"/>
  <c r="R32" i="30"/>
  <c r="Q32" i="30"/>
  <c r="P32" i="30"/>
  <c r="O32" i="30"/>
  <c r="R31" i="30"/>
  <c r="Q31" i="30"/>
  <c r="P31" i="30"/>
  <c r="O31" i="30"/>
  <c r="R30" i="30"/>
  <c r="Q30" i="30"/>
  <c r="P30" i="30"/>
  <c r="O30" i="30"/>
  <c r="R29" i="30"/>
  <c r="Q29" i="30"/>
  <c r="P29" i="30"/>
  <c r="O29" i="30"/>
  <c r="R28" i="30"/>
  <c r="Q28" i="30"/>
  <c r="P28" i="30"/>
  <c r="O28" i="30"/>
  <c r="R27" i="30"/>
  <c r="Q27" i="30"/>
  <c r="P27" i="30"/>
  <c r="O27" i="30"/>
  <c r="R26" i="30"/>
  <c r="Q26" i="30"/>
  <c r="P26" i="30"/>
  <c r="O26" i="30"/>
  <c r="R25" i="30"/>
  <c r="Q25" i="30"/>
  <c r="P25" i="30"/>
  <c r="O25" i="30"/>
  <c r="R24" i="30"/>
  <c r="Q24" i="30"/>
  <c r="P24" i="30"/>
  <c r="O24" i="30"/>
  <c r="R23" i="30"/>
  <c r="Q23" i="30"/>
  <c r="P23" i="30"/>
  <c r="O23" i="30"/>
  <c r="R22" i="30"/>
  <c r="Q22" i="30"/>
  <c r="P22" i="30"/>
  <c r="O22" i="30"/>
  <c r="R21" i="30"/>
  <c r="Q21" i="30"/>
  <c r="P21" i="30"/>
  <c r="O21" i="30"/>
  <c r="R20" i="30"/>
  <c r="Q20" i="30"/>
  <c r="P20" i="30"/>
  <c r="O20" i="30"/>
  <c r="R19" i="30"/>
  <c r="Q19" i="30"/>
  <c r="P19" i="30"/>
  <c r="O19" i="30"/>
  <c r="R18" i="30"/>
  <c r="Q18" i="30"/>
  <c r="P18" i="30"/>
  <c r="O18" i="30"/>
  <c r="R17" i="30"/>
  <c r="Q17" i="30"/>
  <c r="P17" i="30"/>
  <c r="O17" i="30"/>
  <c r="R16" i="30"/>
  <c r="Q16" i="30"/>
  <c r="P16" i="30"/>
  <c r="O16" i="30"/>
  <c r="R15" i="30"/>
  <c r="Q15" i="30"/>
  <c r="P15" i="30"/>
  <c r="O15" i="30"/>
  <c r="R14" i="30"/>
  <c r="Q14" i="30"/>
  <c r="P14" i="30"/>
  <c r="O14" i="30"/>
  <c r="R13" i="30"/>
  <c r="Q13" i="30"/>
  <c r="P13" i="30"/>
  <c r="O13" i="30"/>
  <c r="R12" i="30"/>
  <c r="Q12" i="30"/>
  <c r="P12" i="30"/>
  <c r="O12" i="30"/>
  <c r="R11" i="30"/>
  <c r="Q11" i="30"/>
  <c r="P11" i="30"/>
  <c r="O11" i="30"/>
  <c r="R10" i="30"/>
  <c r="Q10" i="30"/>
  <c r="P10" i="30"/>
  <c r="O10" i="30"/>
  <c r="R9" i="30"/>
  <c r="Q9" i="30"/>
  <c r="P9" i="30"/>
  <c r="O9" i="30"/>
  <c r="R8" i="30"/>
  <c r="Q8" i="30"/>
  <c r="P8" i="30"/>
  <c r="O8" i="30"/>
  <c r="R7" i="30"/>
  <c r="Q7" i="30"/>
  <c r="P7" i="30"/>
  <c r="O7" i="30"/>
  <c r="R6" i="30"/>
  <c r="Q6" i="30"/>
  <c r="P6" i="30"/>
  <c r="O6" i="30"/>
  <c r="R5" i="30"/>
  <c r="Q5" i="30"/>
  <c r="P5" i="30"/>
  <c r="O5" i="30"/>
  <c r="R4" i="30"/>
  <c r="Q4" i="30"/>
  <c r="P4" i="30"/>
  <c r="O4" i="30"/>
  <c r="R3" i="30"/>
  <c r="Q3" i="30"/>
  <c r="P3" i="30"/>
  <c r="O3" i="30"/>
  <c r="R2" i="30"/>
  <c r="Q2" i="30"/>
  <c r="P2" i="30"/>
  <c r="O2" i="30"/>
  <c r="AP108" i="22"/>
  <c r="AN108" i="22"/>
  <c r="AM108" i="22"/>
  <c r="AL108" i="22"/>
  <c r="AK108" i="22"/>
  <c r="AE108" i="22"/>
  <c r="T108" i="22"/>
  <c r="R108" i="22"/>
  <c r="Q108" i="22"/>
  <c r="P108" i="22"/>
  <c r="O108" i="22"/>
  <c r="I108" i="22"/>
  <c r="G108" i="22"/>
  <c r="F108" i="22"/>
  <c r="E108" i="22"/>
  <c r="D108" i="22"/>
  <c r="AP107" i="22"/>
  <c r="AE107" i="22"/>
  <c r="T107" i="22"/>
  <c r="I107" i="22"/>
  <c r="G107" i="22"/>
  <c r="F107" i="22"/>
  <c r="E107" i="22"/>
  <c r="D107" i="22"/>
  <c r="C107" i="22"/>
  <c r="B107" i="22"/>
  <c r="AP106" i="22"/>
  <c r="AE106" i="22"/>
  <c r="T106" i="22"/>
  <c r="I106" i="22"/>
  <c r="G106" i="22"/>
  <c r="F106" i="22"/>
  <c r="E106" i="22"/>
  <c r="D106" i="22"/>
  <c r="C106" i="22"/>
  <c r="B106" i="22"/>
  <c r="AP105" i="22"/>
  <c r="AE105" i="22"/>
  <c r="T105" i="22"/>
  <c r="I105" i="22"/>
  <c r="G105" i="22"/>
  <c r="F105" i="22"/>
  <c r="E105" i="22"/>
  <c r="D105" i="22"/>
  <c r="C105" i="22"/>
  <c r="B105" i="22"/>
  <c r="AP104" i="22"/>
  <c r="AE104" i="22"/>
  <c r="T104" i="22"/>
  <c r="I104" i="22"/>
  <c r="G104" i="22"/>
  <c r="F104" i="22"/>
  <c r="E104" i="22"/>
  <c r="D104" i="22"/>
  <c r="C104" i="22"/>
  <c r="B104" i="22"/>
  <c r="AP103" i="22"/>
  <c r="AE103" i="22"/>
  <c r="T103" i="22"/>
  <c r="I103" i="22"/>
  <c r="G103" i="22"/>
  <c r="F103" i="22"/>
  <c r="E103" i="22"/>
  <c r="D103" i="22"/>
  <c r="C103" i="22"/>
  <c r="B103" i="22"/>
  <c r="AP102" i="22"/>
  <c r="AE102" i="22"/>
  <c r="T102" i="22"/>
  <c r="I102" i="22"/>
  <c r="G102" i="22"/>
  <c r="F102" i="22"/>
  <c r="E102" i="22"/>
  <c r="D102" i="22"/>
  <c r="C102" i="22"/>
  <c r="B102" i="22"/>
  <c r="AP101" i="22"/>
  <c r="AE101" i="22"/>
  <c r="T101" i="22"/>
  <c r="I101" i="22"/>
  <c r="G101" i="22"/>
  <c r="F101" i="22"/>
  <c r="E101" i="22"/>
  <c r="D101" i="22"/>
  <c r="C101" i="22"/>
  <c r="B101" i="22"/>
  <c r="AP100" i="22"/>
  <c r="AE100" i="22"/>
  <c r="T100" i="22"/>
  <c r="I100" i="22"/>
  <c r="G100" i="22"/>
  <c r="F100" i="22"/>
  <c r="E100" i="22"/>
  <c r="D100" i="22"/>
  <c r="C100" i="22"/>
  <c r="B100" i="22"/>
  <c r="AP99" i="22"/>
  <c r="AE99" i="22"/>
  <c r="T99" i="22"/>
  <c r="I99" i="22"/>
  <c r="G99" i="22"/>
  <c r="F99" i="22"/>
  <c r="E99" i="22"/>
  <c r="D99" i="22"/>
  <c r="C99" i="22"/>
  <c r="B99" i="22"/>
  <c r="AP98" i="22"/>
  <c r="AE98" i="22"/>
  <c r="T98" i="22"/>
  <c r="I98" i="22"/>
  <c r="G98" i="22"/>
  <c r="F98" i="22"/>
  <c r="E98" i="22"/>
  <c r="D98" i="22"/>
  <c r="C98" i="22"/>
  <c r="B98" i="22"/>
  <c r="AP97" i="22"/>
  <c r="AE97" i="22"/>
  <c r="T97" i="22"/>
  <c r="I97" i="22"/>
  <c r="G97" i="22"/>
  <c r="F97" i="22"/>
  <c r="E97" i="22"/>
  <c r="D97" i="22"/>
  <c r="C97" i="22"/>
  <c r="B97" i="22"/>
  <c r="AP96" i="22"/>
  <c r="AE96" i="22"/>
  <c r="T96" i="22"/>
  <c r="I96" i="22"/>
  <c r="G96" i="22"/>
  <c r="F96" i="22"/>
  <c r="E96" i="22"/>
  <c r="D96" i="22"/>
  <c r="C96" i="22"/>
  <c r="B96" i="22"/>
  <c r="AP95" i="22"/>
  <c r="AE95" i="22"/>
  <c r="T95" i="22"/>
  <c r="I95" i="22"/>
  <c r="G95" i="22"/>
  <c r="F95" i="22"/>
  <c r="E95" i="22"/>
  <c r="D95" i="22"/>
  <c r="C95" i="22"/>
  <c r="B95" i="22"/>
  <c r="AP94" i="22"/>
  <c r="AE94" i="22"/>
  <c r="T94" i="22"/>
  <c r="I94" i="22"/>
  <c r="G94" i="22"/>
  <c r="F94" i="22"/>
  <c r="E94" i="22"/>
  <c r="D94" i="22"/>
  <c r="C94" i="22"/>
  <c r="B94" i="22"/>
  <c r="AP93" i="22"/>
  <c r="AE93" i="22"/>
  <c r="T93" i="22"/>
  <c r="I93" i="22"/>
  <c r="G93" i="22"/>
  <c r="F93" i="22"/>
  <c r="E93" i="22"/>
  <c r="D93" i="22"/>
  <c r="C93" i="22"/>
  <c r="B93" i="22"/>
  <c r="AP92" i="22"/>
  <c r="AE92" i="22"/>
  <c r="T92" i="22"/>
  <c r="I92" i="22"/>
  <c r="G92" i="22"/>
  <c r="F92" i="22"/>
  <c r="E92" i="22"/>
  <c r="D92" i="22"/>
  <c r="C92" i="22"/>
  <c r="B92" i="22"/>
  <c r="AP91" i="22"/>
  <c r="AE91" i="22"/>
  <c r="T91" i="22"/>
  <c r="I91" i="22"/>
  <c r="G91" i="22"/>
  <c r="F91" i="22"/>
  <c r="E91" i="22"/>
  <c r="D91" i="22"/>
  <c r="C91" i="22"/>
  <c r="B91" i="22"/>
  <c r="AP90" i="22"/>
  <c r="AE90" i="22"/>
  <c r="T90" i="22"/>
  <c r="I90" i="22"/>
  <c r="G90" i="22"/>
  <c r="F90" i="22"/>
  <c r="E90" i="22"/>
  <c r="D90" i="22"/>
  <c r="C90" i="22"/>
  <c r="B90" i="22"/>
  <c r="AP89" i="22"/>
  <c r="AE89" i="22"/>
  <c r="T89" i="22"/>
  <c r="I89" i="22"/>
  <c r="G89" i="22"/>
  <c r="F89" i="22"/>
  <c r="E89" i="22"/>
  <c r="D89" i="22"/>
  <c r="C89" i="22"/>
  <c r="B89" i="22"/>
  <c r="AP88" i="22"/>
  <c r="AE88" i="22"/>
  <c r="T88" i="22"/>
  <c r="I88" i="22"/>
  <c r="G88" i="22"/>
  <c r="F88" i="22"/>
  <c r="E88" i="22"/>
  <c r="D88" i="22"/>
  <c r="C88" i="22"/>
  <c r="B88" i="22"/>
  <c r="AP87" i="22"/>
  <c r="AE87" i="22"/>
  <c r="T87" i="22"/>
  <c r="I87" i="22"/>
  <c r="G87" i="22"/>
  <c r="F87" i="22"/>
  <c r="E87" i="22"/>
  <c r="D87" i="22"/>
  <c r="C87" i="22"/>
  <c r="B87" i="22"/>
  <c r="AP86" i="22"/>
  <c r="AE86" i="22"/>
  <c r="T86" i="22"/>
  <c r="I86" i="22"/>
  <c r="G86" i="22"/>
  <c r="F86" i="22"/>
  <c r="E86" i="22"/>
  <c r="D86" i="22"/>
  <c r="C86" i="22"/>
  <c r="B86" i="22"/>
  <c r="AP85" i="22"/>
  <c r="AE85" i="22"/>
  <c r="T85" i="22"/>
  <c r="I85" i="22"/>
  <c r="G85" i="22"/>
  <c r="F85" i="22"/>
  <c r="E85" i="22"/>
  <c r="D85" i="22"/>
  <c r="C85" i="22"/>
  <c r="B85" i="22"/>
  <c r="AP84" i="22"/>
  <c r="AE84" i="22"/>
  <c r="T84" i="22"/>
  <c r="I84" i="22"/>
  <c r="G84" i="22"/>
  <c r="F84" i="22"/>
  <c r="E84" i="22"/>
  <c r="D84" i="22"/>
  <c r="C84" i="22"/>
  <c r="B84" i="22"/>
  <c r="AP83" i="22"/>
  <c r="AE83" i="22"/>
  <c r="T83" i="22"/>
  <c r="I83" i="22"/>
  <c r="G83" i="22"/>
  <c r="F83" i="22"/>
  <c r="E83" i="22"/>
  <c r="D83" i="22"/>
  <c r="C83" i="22"/>
  <c r="B83" i="22"/>
  <c r="AP82" i="22"/>
  <c r="AE82" i="22"/>
  <c r="T82" i="22"/>
  <c r="I82" i="22"/>
  <c r="G82" i="22"/>
  <c r="F82" i="22"/>
  <c r="E82" i="22"/>
  <c r="D82" i="22"/>
  <c r="C82" i="22"/>
  <c r="B82" i="22"/>
  <c r="AP81" i="22"/>
  <c r="AE81" i="22"/>
  <c r="T81" i="22"/>
  <c r="I81" i="22"/>
  <c r="G81" i="22"/>
  <c r="F81" i="22"/>
  <c r="E81" i="22"/>
  <c r="D81" i="22"/>
  <c r="C81" i="22"/>
  <c r="B81" i="22"/>
  <c r="AP80" i="22"/>
  <c r="AE80" i="22"/>
  <c r="T80" i="22"/>
  <c r="I80" i="22"/>
  <c r="G80" i="22"/>
  <c r="F80" i="22"/>
  <c r="E80" i="22"/>
  <c r="D80" i="22"/>
  <c r="C80" i="22"/>
  <c r="B80" i="22"/>
  <c r="AP79" i="22"/>
  <c r="AE79" i="22"/>
  <c r="T79" i="22"/>
  <c r="I79" i="22"/>
  <c r="G79" i="22"/>
  <c r="F79" i="22"/>
  <c r="E79" i="22"/>
  <c r="D79" i="22"/>
  <c r="C79" i="22"/>
  <c r="B79" i="22"/>
  <c r="AP78" i="22"/>
  <c r="AE78" i="22"/>
  <c r="T78" i="22"/>
  <c r="I78" i="22"/>
  <c r="G78" i="22"/>
  <c r="F78" i="22"/>
  <c r="E78" i="22"/>
  <c r="D78" i="22"/>
  <c r="C78" i="22"/>
  <c r="B78" i="22"/>
  <c r="AP77" i="22"/>
  <c r="AE77" i="22"/>
  <c r="T77" i="22"/>
  <c r="I77" i="22"/>
  <c r="G77" i="22"/>
  <c r="F77" i="22"/>
  <c r="E77" i="22"/>
  <c r="D77" i="22"/>
  <c r="C77" i="22"/>
  <c r="B77" i="22"/>
  <c r="AP76" i="22"/>
  <c r="AE76" i="22"/>
  <c r="T76" i="22"/>
  <c r="I76" i="22"/>
  <c r="G76" i="22"/>
  <c r="F76" i="22"/>
  <c r="E76" i="22"/>
  <c r="D76" i="22"/>
  <c r="C76" i="22"/>
  <c r="B76" i="22"/>
  <c r="AP75" i="22"/>
  <c r="AE75" i="22"/>
  <c r="T75" i="22"/>
  <c r="I75" i="22"/>
  <c r="G75" i="22"/>
  <c r="F75" i="22"/>
  <c r="E75" i="22"/>
  <c r="D75" i="22"/>
  <c r="C75" i="22"/>
  <c r="B75" i="22"/>
  <c r="AP74" i="22"/>
  <c r="AE74" i="22"/>
  <c r="T74" i="22"/>
  <c r="I74" i="22"/>
  <c r="G74" i="22"/>
  <c r="F74" i="22"/>
  <c r="E74" i="22"/>
  <c r="D74" i="22"/>
  <c r="C74" i="22"/>
  <c r="B74" i="22"/>
  <c r="AP73" i="22"/>
  <c r="AE73" i="22"/>
  <c r="T73" i="22"/>
  <c r="I73" i="22"/>
  <c r="G73" i="22"/>
  <c r="F73" i="22"/>
  <c r="E73" i="22"/>
  <c r="D73" i="22"/>
  <c r="C73" i="22"/>
  <c r="B73" i="22"/>
  <c r="AP72" i="22"/>
  <c r="AE72" i="22"/>
  <c r="T72" i="22"/>
  <c r="I72" i="22"/>
  <c r="G72" i="22"/>
  <c r="F72" i="22"/>
  <c r="E72" i="22"/>
  <c r="D72" i="22"/>
  <c r="C72" i="22"/>
  <c r="B72" i="22"/>
  <c r="AP71" i="22"/>
  <c r="AE71" i="22"/>
  <c r="T71" i="22"/>
  <c r="I71" i="22"/>
  <c r="G71" i="22"/>
  <c r="F71" i="22"/>
  <c r="E71" i="22"/>
  <c r="D71" i="22"/>
  <c r="C71" i="22"/>
  <c r="B71" i="22"/>
  <c r="AP70" i="22"/>
  <c r="AE70" i="22"/>
  <c r="T70" i="22"/>
  <c r="I70" i="22"/>
  <c r="G70" i="22"/>
  <c r="F70" i="22"/>
  <c r="E70" i="22"/>
  <c r="D70" i="22"/>
  <c r="C70" i="22"/>
  <c r="B70" i="22"/>
  <c r="AP69" i="22"/>
  <c r="AE69" i="22"/>
  <c r="T69" i="22"/>
  <c r="I69" i="22"/>
  <c r="G69" i="22"/>
  <c r="F69" i="22"/>
  <c r="E69" i="22"/>
  <c r="D69" i="22"/>
  <c r="C69" i="22"/>
  <c r="B69" i="22"/>
  <c r="AP68" i="22"/>
  <c r="AE68" i="22"/>
  <c r="T68" i="22"/>
  <c r="I68" i="22"/>
  <c r="G68" i="22"/>
  <c r="F68" i="22"/>
  <c r="E68" i="22"/>
  <c r="D68" i="22"/>
  <c r="C68" i="22"/>
  <c r="B68" i="22"/>
  <c r="AP67" i="22"/>
  <c r="AE67" i="22"/>
  <c r="T67" i="22"/>
  <c r="I67" i="22"/>
  <c r="G67" i="22"/>
  <c r="F67" i="22"/>
  <c r="E67" i="22"/>
  <c r="D67" i="22"/>
  <c r="C67" i="22"/>
  <c r="B67" i="22"/>
  <c r="AP66" i="22"/>
  <c r="AE66" i="22"/>
  <c r="T66" i="22"/>
  <c r="I66" i="22"/>
  <c r="G66" i="22"/>
  <c r="F66" i="22"/>
  <c r="E66" i="22"/>
  <c r="D66" i="22"/>
  <c r="C66" i="22"/>
  <c r="B66" i="22"/>
  <c r="AP65" i="22"/>
  <c r="AE65" i="22"/>
  <c r="T65" i="22"/>
  <c r="I65" i="22"/>
  <c r="G65" i="22"/>
  <c r="F65" i="22"/>
  <c r="E65" i="22"/>
  <c r="D65" i="22"/>
  <c r="C65" i="22"/>
  <c r="B65" i="22"/>
  <c r="AP64" i="22"/>
  <c r="AE64" i="22"/>
  <c r="T64" i="22"/>
  <c r="I64" i="22"/>
  <c r="G64" i="22"/>
  <c r="F64" i="22"/>
  <c r="E64" i="22"/>
  <c r="D64" i="22"/>
  <c r="C64" i="22"/>
  <c r="B64" i="22"/>
  <c r="AP63" i="22"/>
  <c r="AE63" i="22"/>
  <c r="T63" i="22"/>
  <c r="I63" i="22"/>
  <c r="G63" i="22"/>
  <c r="F63" i="22"/>
  <c r="E63" i="22"/>
  <c r="D63" i="22"/>
  <c r="C63" i="22"/>
  <c r="B63" i="22"/>
  <c r="AP62" i="22"/>
  <c r="AE62" i="22"/>
  <c r="T62" i="22"/>
  <c r="I62" i="22"/>
  <c r="G62" i="22"/>
  <c r="F62" i="22"/>
  <c r="E62" i="22"/>
  <c r="D62" i="22"/>
  <c r="C62" i="22"/>
  <c r="B62" i="22"/>
  <c r="AP61" i="22"/>
  <c r="AE61" i="22"/>
  <c r="T61" i="22"/>
  <c r="I61" i="22"/>
  <c r="G61" i="22"/>
  <c r="F61" i="22"/>
  <c r="E61" i="22"/>
  <c r="D61" i="22"/>
  <c r="C61" i="22"/>
  <c r="B61" i="22"/>
  <c r="AP60" i="22"/>
  <c r="AE60" i="22"/>
  <c r="T60" i="22"/>
  <c r="I60" i="22"/>
  <c r="G60" i="22"/>
  <c r="F60" i="22"/>
  <c r="E60" i="22"/>
  <c r="D60" i="22"/>
  <c r="C60" i="22"/>
  <c r="B60" i="22"/>
  <c r="AP59" i="22"/>
  <c r="AE59" i="22"/>
  <c r="T59" i="22"/>
  <c r="I59" i="22"/>
  <c r="G59" i="22"/>
  <c r="F59" i="22"/>
  <c r="E59" i="22"/>
  <c r="D59" i="22"/>
  <c r="C59" i="22"/>
  <c r="B59" i="22"/>
  <c r="AP58" i="22"/>
  <c r="AE58" i="22"/>
  <c r="T58" i="22"/>
  <c r="I58" i="22"/>
  <c r="G58" i="22"/>
  <c r="F58" i="22"/>
  <c r="E58" i="22"/>
  <c r="D58" i="22"/>
  <c r="C58" i="22"/>
  <c r="B58" i="22"/>
  <c r="AP57" i="22"/>
  <c r="AE57" i="22"/>
  <c r="T57" i="22"/>
  <c r="I57" i="22"/>
  <c r="G57" i="22"/>
  <c r="F57" i="22"/>
  <c r="E57" i="22"/>
  <c r="D57" i="22"/>
  <c r="C57" i="22"/>
  <c r="B57" i="22"/>
  <c r="AP56" i="22"/>
  <c r="AE56" i="22"/>
  <c r="T56" i="22"/>
  <c r="I56" i="22"/>
  <c r="G56" i="22"/>
  <c r="F56" i="22"/>
  <c r="E56" i="22"/>
  <c r="D56" i="22"/>
  <c r="C56" i="22"/>
  <c r="B56" i="22"/>
  <c r="AP55" i="22"/>
  <c r="AE55" i="22"/>
  <c r="T55" i="22"/>
  <c r="I55" i="22"/>
  <c r="G55" i="22"/>
  <c r="F55" i="22"/>
  <c r="E55" i="22"/>
  <c r="D55" i="22"/>
  <c r="C55" i="22"/>
  <c r="B55" i="22"/>
  <c r="AP54" i="22"/>
  <c r="AE54" i="22"/>
  <c r="T54" i="22"/>
  <c r="I54" i="22"/>
  <c r="G54" i="22"/>
  <c r="F54" i="22"/>
  <c r="E54" i="22"/>
  <c r="D54" i="22"/>
  <c r="C54" i="22"/>
  <c r="B54" i="22"/>
  <c r="AP53" i="22"/>
  <c r="AE53" i="22"/>
  <c r="T53" i="22"/>
  <c r="I53" i="22"/>
  <c r="G53" i="22"/>
  <c r="F53" i="22"/>
  <c r="E53" i="22"/>
  <c r="D53" i="22"/>
  <c r="C53" i="22"/>
  <c r="B53" i="22"/>
  <c r="AP52" i="22"/>
  <c r="AE52" i="22"/>
  <c r="T52" i="22"/>
  <c r="I52" i="22"/>
  <c r="G52" i="22"/>
  <c r="F52" i="22"/>
  <c r="E52" i="22"/>
  <c r="D52" i="22"/>
  <c r="C52" i="22"/>
  <c r="B52" i="22"/>
  <c r="AP51" i="22"/>
  <c r="AE51" i="22"/>
  <c r="T51" i="22"/>
  <c r="I51" i="22"/>
  <c r="G51" i="22"/>
  <c r="F51" i="22"/>
  <c r="E51" i="22"/>
  <c r="D51" i="22"/>
  <c r="C51" i="22"/>
  <c r="B51" i="22"/>
  <c r="AP50" i="22"/>
  <c r="AE50" i="22"/>
  <c r="T50" i="22"/>
  <c r="I50" i="22"/>
  <c r="G50" i="22"/>
  <c r="F50" i="22"/>
  <c r="E50" i="22"/>
  <c r="D50" i="22"/>
  <c r="C50" i="22"/>
  <c r="B50" i="22"/>
  <c r="AP49" i="22"/>
  <c r="AE49" i="22"/>
  <c r="T49" i="22"/>
  <c r="I49" i="22"/>
  <c r="G49" i="22"/>
  <c r="F49" i="22"/>
  <c r="E49" i="22"/>
  <c r="D49" i="22"/>
  <c r="C49" i="22"/>
  <c r="B49" i="22"/>
  <c r="AP48" i="22"/>
  <c r="AE48" i="22"/>
  <c r="T48" i="22"/>
  <c r="I48" i="22"/>
  <c r="G48" i="22"/>
  <c r="F48" i="22"/>
  <c r="E48" i="22"/>
  <c r="D48" i="22"/>
  <c r="C48" i="22"/>
  <c r="B48" i="22"/>
  <c r="AP47" i="22"/>
  <c r="AE47" i="22"/>
  <c r="T47" i="22"/>
  <c r="I47" i="22"/>
  <c r="G47" i="22"/>
  <c r="F47" i="22"/>
  <c r="E47" i="22"/>
  <c r="D47" i="22"/>
  <c r="C47" i="22"/>
  <c r="B47" i="22"/>
  <c r="AP46" i="22"/>
  <c r="AE46" i="22"/>
  <c r="T46" i="22"/>
  <c r="I46" i="22"/>
  <c r="G46" i="22"/>
  <c r="F46" i="22"/>
  <c r="E46" i="22"/>
  <c r="D46" i="22"/>
  <c r="C46" i="22"/>
  <c r="B46" i="22"/>
  <c r="AP45" i="22"/>
  <c r="AE45" i="22"/>
  <c r="T45" i="22"/>
  <c r="I45" i="22"/>
  <c r="G45" i="22"/>
  <c r="F45" i="22"/>
  <c r="E45" i="22"/>
  <c r="D45" i="22"/>
  <c r="C45" i="22"/>
  <c r="B45" i="22"/>
  <c r="AP44" i="22"/>
  <c r="AE44" i="22"/>
  <c r="T44" i="22"/>
  <c r="I44" i="22"/>
  <c r="G44" i="22"/>
  <c r="F44" i="22"/>
  <c r="E44" i="22"/>
  <c r="D44" i="22"/>
  <c r="C44" i="22"/>
  <c r="B44" i="22"/>
  <c r="AP43" i="22"/>
  <c r="AE43" i="22"/>
  <c r="T43" i="22"/>
  <c r="I43" i="22"/>
  <c r="G43" i="22"/>
  <c r="F43" i="22"/>
  <c r="E43" i="22"/>
  <c r="D43" i="22"/>
  <c r="C43" i="22"/>
  <c r="B43" i="22"/>
  <c r="AP42" i="22"/>
  <c r="AE42" i="22"/>
  <c r="T42" i="22"/>
  <c r="I42" i="22"/>
  <c r="G42" i="22"/>
  <c r="F42" i="22"/>
  <c r="E42" i="22"/>
  <c r="D42" i="22"/>
  <c r="C42" i="22"/>
  <c r="B42" i="22"/>
  <c r="AP41" i="22"/>
  <c r="AE41" i="22"/>
  <c r="T41" i="22"/>
  <c r="I41" i="22"/>
  <c r="G41" i="22"/>
  <c r="F41" i="22"/>
  <c r="E41" i="22"/>
  <c r="D41" i="22"/>
  <c r="C41" i="22"/>
  <c r="B41" i="22"/>
  <c r="AP40" i="22"/>
  <c r="AE40" i="22"/>
  <c r="T40" i="22"/>
  <c r="I40" i="22"/>
  <c r="G40" i="22"/>
  <c r="F40" i="22"/>
  <c r="E40" i="22"/>
  <c r="D40" i="22"/>
  <c r="C40" i="22"/>
  <c r="B40" i="22"/>
  <c r="AP39" i="22"/>
  <c r="AE39" i="22"/>
  <c r="T39" i="22"/>
  <c r="I39" i="22"/>
  <c r="G39" i="22"/>
  <c r="F39" i="22"/>
  <c r="E39" i="22"/>
  <c r="D39" i="22"/>
  <c r="C39" i="22"/>
  <c r="B39" i="22"/>
  <c r="AP38" i="22"/>
  <c r="AE38" i="22"/>
  <c r="T38" i="22"/>
  <c r="I38" i="22"/>
  <c r="G38" i="22"/>
  <c r="F38" i="22"/>
  <c r="E38" i="22"/>
  <c r="D38" i="22"/>
  <c r="C38" i="22"/>
  <c r="B38" i="22"/>
  <c r="AP37" i="22"/>
  <c r="AE37" i="22"/>
  <c r="T37" i="22"/>
  <c r="I37" i="22"/>
  <c r="G37" i="22"/>
  <c r="F37" i="22"/>
  <c r="E37" i="22"/>
  <c r="D37" i="22"/>
  <c r="C37" i="22"/>
  <c r="B37" i="22"/>
  <c r="AP36" i="22"/>
  <c r="AE36" i="22"/>
  <c r="T36" i="22"/>
  <c r="I36" i="22"/>
  <c r="G36" i="22"/>
  <c r="F36" i="22"/>
  <c r="E36" i="22"/>
  <c r="D36" i="22"/>
  <c r="C36" i="22"/>
  <c r="B36" i="22"/>
  <c r="AP35" i="22"/>
  <c r="AE35" i="22"/>
  <c r="T35" i="22"/>
  <c r="I35" i="22"/>
  <c r="G35" i="22"/>
  <c r="F35" i="22"/>
  <c r="E35" i="22"/>
  <c r="D35" i="22"/>
  <c r="C35" i="22"/>
  <c r="B35" i="22"/>
  <c r="AP34" i="22"/>
  <c r="AE34" i="22"/>
  <c r="T34" i="22"/>
  <c r="I34" i="22"/>
  <c r="G34" i="22"/>
  <c r="F34" i="22"/>
  <c r="E34" i="22"/>
  <c r="D34" i="22"/>
  <c r="C34" i="22"/>
  <c r="B34" i="22"/>
  <c r="AP33" i="22"/>
  <c r="AE33" i="22"/>
  <c r="T33" i="22"/>
  <c r="I33" i="22"/>
  <c r="G33" i="22"/>
  <c r="F33" i="22"/>
  <c r="E33" i="22"/>
  <c r="D33" i="22"/>
  <c r="C33" i="22"/>
  <c r="B33" i="22"/>
  <c r="AP32" i="22"/>
  <c r="AE32" i="22"/>
  <c r="T32" i="22"/>
  <c r="I32" i="22"/>
  <c r="G32" i="22"/>
  <c r="F32" i="22"/>
  <c r="E32" i="22"/>
  <c r="D32" i="22"/>
  <c r="C32" i="22"/>
  <c r="B32" i="22"/>
  <c r="AP31" i="22"/>
  <c r="AE31" i="22"/>
  <c r="T31" i="22"/>
  <c r="I31" i="22"/>
  <c r="G31" i="22"/>
  <c r="F31" i="22"/>
  <c r="E31" i="22"/>
  <c r="D31" i="22"/>
  <c r="C31" i="22"/>
  <c r="B31" i="22"/>
  <c r="AP30" i="22"/>
  <c r="AE30" i="22"/>
  <c r="T30" i="22"/>
  <c r="I30" i="22"/>
  <c r="G30" i="22"/>
  <c r="F30" i="22"/>
  <c r="E30" i="22"/>
  <c r="D30" i="22"/>
  <c r="C30" i="22"/>
  <c r="B30" i="22"/>
  <c r="AP29" i="22"/>
  <c r="AE29" i="22"/>
  <c r="T29" i="22"/>
  <c r="I29" i="22"/>
  <c r="G29" i="22"/>
  <c r="F29" i="22"/>
  <c r="E29" i="22"/>
  <c r="D29" i="22"/>
  <c r="C29" i="22"/>
  <c r="B29" i="22"/>
  <c r="AP28" i="22"/>
  <c r="AE28" i="22"/>
  <c r="T28" i="22"/>
  <c r="I28" i="22"/>
  <c r="G28" i="22"/>
  <c r="F28" i="22"/>
  <c r="E28" i="22"/>
  <c r="D28" i="22"/>
  <c r="C28" i="22"/>
  <c r="B28" i="22"/>
  <c r="AP27" i="22"/>
  <c r="AE27" i="22"/>
  <c r="T27" i="22"/>
  <c r="I27" i="22"/>
  <c r="G27" i="22"/>
  <c r="F27" i="22"/>
  <c r="E27" i="22"/>
  <c r="D27" i="22"/>
  <c r="C27" i="22"/>
  <c r="B27" i="22"/>
  <c r="AP26" i="22"/>
  <c r="AE26" i="22"/>
  <c r="T26" i="22"/>
  <c r="I26" i="22"/>
  <c r="G26" i="22"/>
  <c r="F26" i="22"/>
  <c r="E26" i="22"/>
  <c r="D26" i="22"/>
  <c r="C26" i="22"/>
  <c r="B26" i="22"/>
  <c r="AP25" i="22"/>
  <c r="AE25" i="22"/>
  <c r="T25" i="22"/>
  <c r="I25" i="22"/>
  <c r="G25" i="22"/>
  <c r="F25" i="22"/>
  <c r="E25" i="22"/>
  <c r="D25" i="22"/>
  <c r="C25" i="22"/>
  <c r="B25" i="22"/>
  <c r="AP24" i="22"/>
  <c r="AE24" i="22"/>
  <c r="T24" i="22"/>
  <c r="I24" i="22"/>
  <c r="G24" i="22"/>
  <c r="F24" i="22"/>
  <c r="E24" i="22"/>
  <c r="D24" i="22"/>
  <c r="C24" i="22"/>
  <c r="B24" i="22"/>
  <c r="AP23" i="22"/>
  <c r="AE23" i="22"/>
  <c r="T23" i="22"/>
  <c r="I23" i="22"/>
  <c r="G23" i="22"/>
  <c r="F23" i="22"/>
  <c r="E23" i="22"/>
  <c r="D23" i="22"/>
  <c r="C23" i="22"/>
  <c r="B23" i="22"/>
  <c r="AP22" i="22"/>
  <c r="AE22" i="22"/>
  <c r="T22" i="22"/>
  <c r="I22" i="22"/>
  <c r="G22" i="22"/>
  <c r="F22" i="22"/>
  <c r="E22" i="22"/>
  <c r="D22" i="22"/>
  <c r="C22" i="22"/>
  <c r="B22" i="22"/>
  <c r="AP21" i="22"/>
  <c r="AE21" i="22"/>
  <c r="T21" i="22"/>
  <c r="I21" i="22"/>
  <c r="G21" i="22"/>
  <c r="F21" i="22"/>
  <c r="E21" i="22"/>
  <c r="D21" i="22"/>
  <c r="C21" i="22"/>
  <c r="B21" i="22"/>
  <c r="AP20" i="22"/>
  <c r="AE20" i="22"/>
  <c r="T20" i="22"/>
  <c r="I20" i="22"/>
  <c r="G20" i="22"/>
  <c r="F20" i="22"/>
  <c r="E20" i="22"/>
  <c r="D20" i="22"/>
  <c r="C20" i="22"/>
  <c r="B20" i="22"/>
  <c r="AP19" i="22"/>
  <c r="AE19" i="22"/>
  <c r="T19" i="22"/>
  <c r="I19" i="22"/>
  <c r="G19" i="22"/>
  <c r="F19" i="22"/>
  <c r="E19" i="22"/>
  <c r="D19" i="22"/>
  <c r="C19" i="22"/>
  <c r="B19" i="22"/>
  <c r="AP18" i="22"/>
  <c r="AE18" i="22"/>
  <c r="T18" i="22"/>
  <c r="I18" i="22"/>
  <c r="G18" i="22"/>
  <c r="F18" i="22"/>
  <c r="E18" i="22"/>
  <c r="D18" i="22"/>
  <c r="C18" i="22"/>
  <c r="B18" i="22"/>
  <c r="AP17" i="22"/>
  <c r="AE17" i="22"/>
  <c r="T17" i="22"/>
  <c r="I17" i="22"/>
  <c r="G17" i="22"/>
  <c r="F17" i="22"/>
  <c r="E17" i="22"/>
  <c r="D17" i="22"/>
  <c r="C17" i="22"/>
  <c r="B17" i="22"/>
  <c r="AP16" i="22"/>
  <c r="AE16" i="22"/>
  <c r="T16" i="22"/>
  <c r="I16" i="22"/>
  <c r="G16" i="22"/>
  <c r="F16" i="22"/>
  <c r="E16" i="22"/>
  <c r="D16" i="22"/>
  <c r="C16" i="22"/>
  <c r="B16" i="22"/>
  <c r="AP15" i="22"/>
  <c r="AE15" i="22"/>
  <c r="T15" i="22"/>
  <c r="I15" i="22"/>
  <c r="G15" i="22"/>
  <c r="F15" i="22"/>
  <c r="E15" i="22"/>
  <c r="D15" i="22"/>
  <c r="C15" i="22"/>
  <c r="B15" i="22"/>
  <c r="AP14" i="22"/>
  <c r="AE14" i="22"/>
  <c r="T14" i="22"/>
  <c r="I14" i="22"/>
  <c r="G14" i="22"/>
  <c r="F14" i="22"/>
  <c r="E14" i="22"/>
  <c r="D14" i="22"/>
  <c r="C14" i="22"/>
  <c r="B14" i="22"/>
  <c r="AP13" i="22"/>
  <c r="AE13" i="22"/>
  <c r="T13" i="22"/>
  <c r="I13" i="22"/>
  <c r="G13" i="22"/>
  <c r="F13" i="22"/>
  <c r="E13" i="22"/>
  <c r="D13" i="22"/>
  <c r="C13" i="22"/>
  <c r="B13" i="22"/>
  <c r="AP12" i="22"/>
  <c r="AE12" i="22"/>
  <c r="T12" i="22"/>
  <c r="I12" i="22"/>
  <c r="G12" i="22"/>
  <c r="F12" i="22"/>
  <c r="E12" i="22"/>
  <c r="D12" i="22"/>
  <c r="C12" i="22"/>
  <c r="B12" i="22"/>
  <c r="AP11" i="22"/>
  <c r="AE11" i="22"/>
  <c r="T11" i="22"/>
  <c r="I11" i="22"/>
  <c r="G11" i="22"/>
  <c r="F11" i="22"/>
  <c r="E11" i="22"/>
  <c r="D11" i="22"/>
  <c r="C11" i="22"/>
  <c r="B11" i="22"/>
  <c r="AP10" i="22"/>
  <c r="AE10" i="22"/>
  <c r="T10" i="22"/>
  <c r="I10" i="22"/>
  <c r="G10" i="22"/>
  <c r="F10" i="22"/>
  <c r="E10" i="22"/>
  <c r="D10" i="22"/>
  <c r="C10" i="22"/>
  <c r="B10" i="22"/>
  <c r="AP9" i="22"/>
  <c r="AE9" i="22"/>
  <c r="T9" i="22"/>
  <c r="I9" i="22"/>
  <c r="G9" i="22"/>
  <c r="F9" i="22"/>
  <c r="E9" i="22"/>
  <c r="D9" i="22"/>
  <c r="C9" i="22"/>
  <c r="B9" i="22"/>
  <c r="AP8" i="22"/>
  <c r="AE8" i="22"/>
  <c r="T8" i="22"/>
  <c r="I8" i="22"/>
  <c r="G8" i="22"/>
  <c r="F8" i="22"/>
  <c r="E8" i="22"/>
  <c r="D8" i="22"/>
  <c r="C8" i="22"/>
  <c r="B8" i="22"/>
  <c r="AP7" i="22"/>
  <c r="AE7" i="22"/>
  <c r="T7" i="22"/>
  <c r="I7" i="22"/>
  <c r="G7" i="22"/>
  <c r="F7" i="22"/>
  <c r="E7" i="22"/>
  <c r="D7" i="22"/>
  <c r="C7" i="22"/>
  <c r="B7" i="22"/>
  <c r="AP6" i="22"/>
  <c r="AE6" i="22"/>
  <c r="T6" i="22"/>
  <c r="I6" i="22"/>
  <c r="G6" i="22"/>
  <c r="F6" i="22"/>
  <c r="E6" i="22"/>
  <c r="D6" i="22"/>
  <c r="C6" i="22"/>
  <c r="B6" i="22"/>
  <c r="AP5" i="22"/>
  <c r="AE5" i="22"/>
  <c r="T5" i="22"/>
  <c r="I5" i="22"/>
  <c r="G5" i="22"/>
  <c r="F5" i="22"/>
  <c r="E5" i="22"/>
  <c r="D5" i="22"/>
  <c r="C5" i="22"/>
  <c r="B5" i="22"/>
  <c r="AP4" i="22"/>
  <c r="AE4" i="22"/>
  <c r="T4" i="22"/>
  <c r="I4" i="22"/>
  <c r="G4" i="22"/>
  <c r="F4" i="22"/>
  <c r="E4" i="22"/>
  <c r="D4" i="22"/>
  <c r="C4" i="22"/>
  <c r="B4" i="22"/>
  <c r="AP3" i="22"/>
  <c r="AE3" i="22"/>
  <c r="T3" i="22"/>
  <c r="I3" i="22"/>
  <c r="G3" i="22"/>
  <c r="F3" i="22"/>
  <c r="E3" i="22"/>
  <c r="D3" i="22"/>
  <c r="C3" i="22"/>
  <c r="B3" i="22"/>
  <c r="G2" i="22"/>
  <c r="F2" i="22"/>
  <c r="E2" i="22"/>
  <c r="D2" i="22"/>
  <c r="C2" i="22"/>
  <c r="B2" i="22"/>
  <c r="AP216" i="27"/>
  <c r="AE216" i="27"/>
  <c r="T216" i="27"/>
  <c r="I216" i="27"/>
  <c r="G216" i="27"/>
  <c r="F216" i="27"/>
  <c r="E216" i="27"/>
  <c r="D216" i="27"/>
  <c r="C216" i="27"/>
  <c r="B216" i="27"/>
  <c r="AP215" i="27"/>
  <c r="AE215" i="27"/>
  <c r="T215" i="27"/>
  <c r="I215" i="27"/>
  <c r="G215" i="27"/>
  <c r="F215" i="27"/>
  <c r="E215" i="27"/>
  <c r="D215" i="27"/>
  <c r="C215" i="27"/>
  <c r="B215" i="27"/>
  <c r="AP214" i="27"/>
  <c r="AE214" i="27"/>
  <c r="T214" i="27"/>
  <c r="I214" i="27"/>
  <c r="G214" i="27"/>
  <c r="F214" i="27"/>
  <c r="E214" i="27"/>
  <c r="D214" i="27"/>
  <c r="C214" i="27"/>
  <c r="B214" i="27"/>
  <c r="AP213" i="27"/>
  <c r="AE213" i="27"/>
  <c r="T213" i="27"/>
  <c r="I213" i="27"/>
  <c r="G213" i="27"/>
  <c r="F213" i="27"/>
  <c r="E213" i="27"/>
  <c r="D213" i="27"/>
  <c r="C213" i="27"/>
  <c r="B213" i="27"/>
  <c r="AP212" i="27"/>
  <c r="AE212" i="27"/>
  <c r="T212" i="27"/>
  <c r="I212" i="27"/>
  <c r="G212" i="27"/>
  <c r="F212" i="27"/>
  <c r="E212" i="27"/>
  <c r="D212" i="27"/>
  <c r="C212" i="27"/>
  <c r="B212" i="27"/>
  <c r="AP211" i="27"/>
  <c r="AE211" i="27"/>
  <c r="T211" i="27"/>
  <c r="I211" i="27"/>
  <c r="G211" i="27"/>
  <c r="F211" i="27"/>
  <c r="E211" i="27"/>
  <c r="D211" i="27"/>
  <c r="C211" i="27"/>
  <c r="B211" i="27"/>
  <c r="AP210" i="27"/>
  <c r="AE210" i="27"/>
  <c r="T210" i="27"/>
  <c r="I210" i="27"/>
  <c r="G210" i="27"/>
  <c r="F210" i="27"/>
  <c r="E210" i="27"/>
  <c r="D210" i="27"/>
  <c r="C210" i="27"/>
  <c r="B210" i="27"/>
  <c r="AP209" i="27"/>
  <c r="AE209" i="27"/>
  <c r="T209" i="27"/>
  <c r="I209" i="27"/>
  <c r="G209" i="27"/>
  <c r="F209" i="27"/>
  <c r="E209" i="27"/>
  <c r="D209" i="27"/>
  <c r="C209" i="27"/>
  <c r="B209" i="27"/>
  <c r="AP208" i="27"/>
  <c r="AE208" i="27"/>
  <c r="T208" i="27"/>
  <c r="I208" i="27"/>
  <c r="G208" i="27"/>
  <c r="F208" i="27"/>
  <c r="E208" i="27"/>
  <c r="D208" i="27"/>
  <c r="C208" i="27"/>
  <c r="B208" i="27"/>
  <c r="AP207" i="27"/>
  <c r="AE207" i="27"/>
  <c r="T207" i="27"/>
  <c r="I207" i="27"/>
  <c r="G207" i="27"/>
  <c r="F207" i="27"/>
  <c r="E207" i="27"/>
  <c r="D207" i="27"/>
  <c r="C207" i="27"/>
  <c r="B207" i="27"/>
  <c r="AP206" i="27"/>
  <c r="AE206" i="27"/>
  <c r="T206" i="27"/>
  <c r="I206" i="27"/>
  <c r="G206" i="27"/>
  <c r="F206" i="27"/>
  <c r="E206" i="27"/>
  <c r="D206" i="27"/>
  <c r="C206" i="27"/>
  <c r="B206" i="27"/>
  <c r="AP205" i="27"/>
  <c r="AE205" i="27"/>
  <c r="T205" i="27"/>
  <c r="I205" i="27"/>
  <c r="G205" i="27"/>
  <c r="F205" i="27"/>
  <c r="E205" i="27"/>
  <c r="D205" i="27"/>
  <c r="C205" i="27"/>
  <c r="B205" i="27"/>
  <c r="AP204" i="27"/>
  <c r="AE204" i="27"/>
  <c r="T204" i="27"/>
  <c r="I204" i="27"/>
  <c r="G204" i="27"/>
  <c r="F204" i="27"/>
  <c r="E204" i="27"/>
  <c r="D204" i="27"/>
  <c r="C204" i="27"/>
  <c r="B204" i="27"/>
  <c r="AP203" i="27"/>
  <c r="AE203" i="27"/>
  <c r="T203" i="27"/>
  <c r="I203" i="27"/>
  <c r="G203" i="27"/>
  <c r="F203" i="27"/>
  <c r="E203" i="27"/>
  <c r="D203" i="27"/>
  <c r="C203" i="27"/>
  <c r="B203" i="27"/>
  <c r="AP202" i="27"/>
  <c r="AE202" i="27"/>
  <c r="T202" i="27"/>
  <c r="I202" i="27"/>
  <c r="G202" i="27"/>
  <c r="F202" i="27"/>
  <c r="E202" i="27"/>
  <c r="D202" i="27"/>
  <c r="C202" i="27"/>
  <c r="B202" i="27"/>
  <c r="AP201" i="27"/>
  <c r="AE201" i="27"/>
  <c r="T201" i="27"/>
  <c r="I201" i="27"/>
  <c r="G201" i="27"/>
  <c r="F201" i="27"/>
  <c r="E201" i="27"/>
  <c r="D201" i="27"/>
  <c r="C201" i="27"/>
  <c r="B201" i="27"/>
  <c r="AP200" i="27"/>
  <c r="AE200" i="27"/>
  <c r="T200" i="27"/>
  <c r="I200" i="27"/>
  <c r="G200" i="27"/>
  <c r="F200" i="27"/>
  <c r="E200" i="27"/>
  <c r="D200" i="27"/>
  <c r="C200" i="27"/>
  <c r="B200" i="27"/>
  <c r="AP199" i="27"/>
  <c r="AE199" i="27"/>
  <c r="T199" i="27"/>
  <c r="I199" i="27"/>
  <c r="G199" i="27"/>
  <c r="F199" i="27"/>
  <c r="E199" i="27"/>
  <c r="D199" i="27"/>
  <c r="C199" i="27"/>
  <c r="B199" i="27"/>
  <c r="AP198" i="27"/>
  <c r="AE198" i="27"/>
  <c r="T198" i="27"/>
  <c r="I198" i="27"/>
  <c r="G198" i="27"/>
  <c r="F198" i="27"/>
  <c r="E198" i="27"/>
  <c r="D198" i="27"/>
  <c r="C198" i="27"/>
  <c r="B198" i="27"/>
  <c r="AP197" i="27"/>
  <c r="AE197" i="27"/>
  <c r="T197" i="27"/>
  <c r="I197" i="27"/>
  <c r="G197" i="27"/>
  <c r="F197" i="27"/>
  <c r="E197" i="27"/>
  <c r="D197" i="27"/>
  <c r="C197" i="27"/>
  <c r="B197" i="27"/>
  <c r="AP196" i="27"/>
  <c r="AE196" i="27"/>
  <c r="T196" i="27"/>
  <c r="I196" i="27"/>
  <c r="G196" i="27"/>
  <c r="F196" i="27"/>
  <c r="E196" i="27"/>
  <c r="D196" i="27"/>
  <c r="C196" i="27"/>
  <c r="B196" i="27"/>
  <c r="AP195" i="27"/>
  <c r="AE195" i="27"/>
  <c r="T195" i="27"/>
  <c r="I195" i="27"/>
  <c r="G195" i="27"/>
  <c r="F195" i="27"/>
  <c r="E195" i="27"/>
  <c r="D195" i="27"/>
  <c r="C195" i="27"/>
  <c r="B195" i="27"/>
  <c r="AP194" i="27"/>
  <c r="AE194" i="27"/>
  <c r="T194" i="27"/>
  <c r="I194" i="27"/>
  <c r="G194" i="27"/>
  <c r="F194" i="27"/>
  <c r="E194" i="27"/>
  <c r="D194" i="27"/>
  <c r="C194" i="27"/>
  <c r="B194" i="27"/>
  <c r="AP193" i="27"/>
  <c r="AE193" i="27"/>
  <c r="T193" i="27"/>
  <c r="I193" i="27"/>
  <c r="G193" i="27"/>
  <c r="F193" i="27"/>
  <c r="E193" i="27"/>
  <c r="D193" i="27"/>
  <c r="C193" i="27"/>
  <c r="B193" i="27"/>
  <c r="AP192" i="27"/>
  <c r="AE192" i="27"/>
  <c r="T192" i="27"/>
  <c r="I192" i="27"/>
  <c r="G192" i="27"/>
  <c r="F192" i="27"/>
  <c r="E192" i="27"/>
  <c r="D192" i="27"/>
  <c r="C192" i="27"/>
  <c r="B192" i="27"/>
  <c r="AP191" i="27"/>
  <c r="AE191" i="27"/>
  <c r="T191" i="27"/>
  <c r="I191" i="27"/>
  <c r="G191" i="27"/>
  <c r="F191" i="27"/>
  <c r="E191" i="27"/>
  <c r="D191" i="27"/>
  <c r="C191" i="27"/>
  <c r="B191" i="27"/>
  <c r="AP190" i="27"/>
  <c r="AE190" i="27"/>
  <c r="T190" i="27"/>
  <c r="I190" i="27"/>
  <c r="G190" i="27"/>
  <c r="F190" i="27"/>
  <c r="E190" i="27"/>
  <c r="D190" i="27"/>
  <c r="C190" i="27"/>
  <c r="B190" i="27"/>
  <c r="AP189" i="27"/>
  <c r="AE189" i="27"/>
  <c r="T189" i="27"/>
  <c r="I189" i="27"/>
  <c r="G189" i="27"/>
  <c r="F189" i="27"/>
  <c r="E189" i="27"/>
  <c r="D189" i="27"/>
  <c r="C189" i="27"/>
  <c r="B189" i="27"/>
  <c r="AP188" i="27"/>
  <c r="AE188" i="27"/>
  <c r="T188" i="27"/>
  <c r="I188" i="27"/>
  <c r="G188" i="27"/>
  <c r="F188" i="27"/>
  <c r="E188" i="27"/>
  <c r="D188" i="27"/>
  <c r="C188" i="27"/>
  <c r="B188" i="27"/>
  <c r="AP187" i="27"/>
  <c r="AE187" i="27"/>
  <c r="T187" i="27"/>
  <c r="I187" i="27"/>
  <c r="G187" i="27"/>
  <c r="F187" i="27"/>
  <c r="E187" i="27"/>
  <c r="D187" i="27"/>
  <c r="C187" i="27"/>
  <c r="B187" i="27"/>
  <c r="AP186" i="27"/>
  <c r="AE186" i="27"/>
  <c r="T186" i="27"/>
  <c r="I186" i="27"/>
  <c r="G186" i="27"/>
  <c r="F186" i="27"/>
  <c r="E186" i="27"/>
  <c r="D186" i="27"/>
  <c r="C186" i="27"/>
  <c r="B186" i="27"/>
  <c r="AP185" i="27"/>
  <c r="AE185" i="27"/>
  <c r="T185" i="27"/>
  <c r="I185" i="27"/>
  <c r="G185" i="27"/>
  <c r="F185" i="27"/>
  <c r="E185" i="27"/>
  <c r="D185" i="27"/>
  <c r="C185" i="27"/>
  <c r="B185" i="27"/>
  <c r="AP184" i="27"/>
  <c r="AE184" i="27"/>
  <c r="T184" i="27"/>
  <c r="I184" i="27"/>
  <c r="G184" i="27"/>
  <c r="F184" i="27"/>
  <c r="E184" i="27"/>
  <c r="D184" i="27"/>
  <c r="C184" i="27"/>
  <c r="B184" i="27"/>
  <c r="AP183" i="27"/>
  <c r="AE183" i="27"/>
  <c r="T183" i="27"/>
  <c r="I183" i="27"/>
  <c r="G183" i="27"/>
  <c r="F183" i="27"/>
  <c r="E183" i="27"/>
  <c r="D183" i="27"/>
  <c r="C183" i="27"/>
  <c r="B183" i="27"/>
  <c r="AP182" i="27"/>
  <c r="AE182" i="27"/>
  <c r="T182" i="27"/>
  <c r="I182" i="27"/>
  <c r="G182" i="27"/>
  <c r="F182" i="27"/>
  <c r="E182" i="27"/>
  <c r="D182" i="27"/>
  <c r="C182" i="27"/>
  <c r="B182" i="27"/>
  <c r="AP181" i="27"/>
  <c r="AE181" i="27"/>
  <c r="T181" i="27"/>
  <c r="I181" i="27"/>
  <c r="G181" i="27"/>
  <c r="F181" i="27"/>
  <c r="E181" i="27"/>
  <c r="D181" i="27"/>
  <c r="C181" i="27"/>
  <c r="B181" i="27"/>
  <c r="AP180" i="27"/>
  <c r="AE180" i="27"/>
  <c r="T180" i="27"/>
  <c r="I180" i="27"/>
  <c r="G180" i="27"/>
  <c r="F180" i="27"/>
  <c r="E180" i="27"/>
  <c r="D180" i="27"/>
  <c r="C180" i="27"/>
  <c r="B180" i="27"/>
  <c r="AP179" i="27"/>
  <c r="AE179" i="27"/>
  <c r="T179" i="27"/>
  <c r="I179" i="27"/>
  <c r="G179" i="27"/>
  <c r="F179" i="27"/>
  <c r="E179" i="27"/>
  <c r="D179" i="27"/>
  <c r="C179" i="27"/>
  <c r="B179" i="27"/>
  <c r="AP178" i="27"/>
  <c r="AE178" i="27"/>
  <c r="T178" i="27"/>
  <c r="I178" i="27"/>
  <c r="G178" i="27"/>
  <c r="F178" i="27"/>
  <c r="E178" i="27"/>
  <c r="D178" i="27"/>
  <c r="C178" i="27"/>
  <c r="B178" i="27"/>
  <c r="AP177" i="27"/>
  <c r="AE177" i="27"/>
  <c r="T177" i="27"/>
  <c r="I177" i="27"/>
  <c r="G177" i="27"/>
  <c r="F177" i="27"/>
  <c r="E177" i="27"/>
  <c r="D177" i="27"/>
  <c r="C177" i="27"/>
  <c r="B177" i="27"/>
  <c r="AP176" i="27"/>
  <c r="AE176" i="27"/>
  <c r="T176" i="27"/>
  <c r="I176" i="27"/>
  <c r="G176" i="27"/>
  <c r="F176" i="27"/>
  <c r="E176" i="27"/>
  <c r="D176" i="27"/>
  <c r="C176" i="27"/>
  <c r="B176" i="27"/>
  <c r="AP175" i="27"/>
  <c r="AE175" i="27"/>
  <c r="T175" i="27"/>
  <c r="I175" i="27"/>
  <c r="G175" i="27"/>
  <c r="F175" i="27"/>
  <c r="E175" i="27"/>
  <c r="D175" i="27"/>
  <c r="C175" i="27"/>
  <c r="B175" i="27"/>
  <c r="AP174" i="27"/>
  <c r="AE174" i="27"/>
  <c r="T174" i="27"/>
  <c r="I174" i="27"/>
  <c r="G174" i="27"/>
  <c r="F174" i="27"/>
  <c r="E174" i="27"/>
  <c r="D174" i="27"/>
  <c r="C174" i="27"/>
  <c r="B174" i="27"/>
  <c r="AP173" i="27"/>
  <c r="AE173" i="27"/>
  <c r="T173" i="27"/>
  <c r="I173" i="27"/>
  <c r="G173" i="27"/>
  <c r="F173" i="27"/>
  <c r="E173" i="27"/>
  <c r="D173" i="27"/>
  <c r="C173" i="27"/>
  <c r="B173" i="27"/>
  <c r="AP172" i="27"/>
  <c r="AE172" i="27"/>
  <c r="T172" i="27"/>
  <c r="I172" i="27"/>
  <c r="G172" i="27"/>
  <c r="F172" i="27"/>
  <c r="E172" i="27"/>
  <c r="D172" i="27"/>
  <c r="C172" i="27"/>
  <c r="B172" i="27"/>
  <c r="AP171" i="27"/>
  <c r="AE171" i="27"/>
  <c r="T171" i="27"/>
  <c r="I171" i="27"/>
  <c r="G171" i="27"/>
  <c r="F171" i="27"/>
  <c r="E171" i="27"/>
  <c r="D171" i="27"/>
  <c r="C171" i="27"/>
  <c r="B171" i="27"/>
  <c r="AP170" i="27"/>
  <c r="AE170" i="27"/>
  <c r="T170" i="27"/>
  <c r="I170" i="27"/>
  <c r="G170" i="27"/>
  <c r="F170" i="27"/>
  <c r="E170" i="27"/>
  <c r="D170" i="27"/>
  <c r="C170" i="27"/>
  <c r="B170" i="27"/>
  <c r="AP169" i="27"/>
  <c r="AE169" i="27"/>
  <c r="T169" i="27"/>
  <c r="I169" i="27"/>
  <c r="G169" i="27"/>
  <c r="F169" i="27"/>
  <c r="E169" i="27"/>
  <c r="D169" i="27"/>
  <c r="C169" i="27"/>
  <c r="B169" i="27"/>
  <c r="AP168" i="27"/>
  <c r="AE168" i="27"/>
  <c r="T168" i="27"/>
  <c r="I168" i="27"/>
  <c r="G168" i="27"/>
  <c r="F168" i="27"/>
  <c r="E168" i="27"/>
  <c r="D168" i="27"/>
  <c r="C168" i="27"/>
  <c r="B168" i="27"/>
  <c r="AP167" i="27"/>
  <c r="AE167" i="27"/>
  <c r="T167" i="27"/>
  <c r="I167" i="27"/>
  <c r="G167" i="27"/>
  <c r="F167" i="27"/>
  <c r="E167" i="27"/>
  <c r="D167" i="27"/>
  <c r="C167" i="27"/>
  <c r="B167" i="27"/>
  <c r="AP166" i="27"/>
  <c r="AE166" i="27"/>
  <c r="T166" i="27"/>
  <c r="I166" i="27"/>
  <c r="G166" i="27"/>
  <c r="F166" i="27"/>
  <c r="E166" i="27"/>
  <c r="D166" i="27"/>
  <c r="C166" i="27"/>
  <c r="B166" i="27"/>
  <c r="AP165" i="27"/>
  <c r="AE165" i="27"/>
  <c r="T165" i="27"/>
  <c r="I165" i="27"/>
  <c r="G165" i="27"/>
  <c r="F165" i="27"/>
  <c r="E165" i="27"/>
  <c r="D165" i="27"/>
  <c r="C165" i="27"/>
  <c r="B165" i="27"/>
  <c r="AP164" i="27"/>
  <c r="AE164" i="27"/>
  <c r="T164" i="27"/>
  <c r="I164" i="27"/>
  <c r="G164" i="27"/>
  <c r="F164" i="27"/>
  <c r="E164" i="27"/>
  <c r="D164" i="27"/>
  <c r="C164" i="27"/>
  <c r="B164" i="27"/>
  <c r="AP163" i="27"/>
  <c r="AE163" i="27"/>
  <c r="T163" i="27"/>
  <c r="I163" i="27"/>
  <c r="G163" i="27"/>
  <c r="F163" i="27"/>
  <c r="E163" i="27"/>
  <c r="D163" i="27"/>
  <c r="C163" i="27"/>
  <c r="B163" i="27"/>
  <c r="AP162" i="27"/>
  <c r="AE162" i="27"/>
  <c r="T162" i="27"/>
  <c r="I162" i="27"/>
  <c r="G162" i="27"/>
  <c r="F162" i="27"/>
  <c r="E162" i="27"/>
  <c r="D162" i="27"/>
  <c r="C162" i="27"/>
  <c r="B162" i="27"/>
  <c r="AP161" i="27"/>
  <c r="AE161" i="27"/>
  <c r="T161" i="27"/>
  <c r="I161" i="27"/>
  <c r="G161" i="27"/>
  <c r="F161" i="27"/>
  <c r="E161" i="27"/>
  <c r="D161" i="27"/>
  <c r="C161" i="27"/>
  <c r="B161" i="27"/>
  <c r="AP160" i="27"/>
  <c r="AE160" i="27"/>
  <c r="T160" i="27"/>
  <c r="I160" i="27"/>
  <c r="G160" i="27"/>
  <c r="F160" i="27"/>
  <c r="E160" i="27"/>
  <c r="D160" i="27"/>
  <c r="C160" i="27"/>
  <c r="B160" i="27"/>
  <c r="AP159" i="27"/>
  <c r="AE159" i="27"/>
  <c r="T159" i="27"/>
  <c r="I159" i="27"/>
  <c r="G159" i="27"/>
  <c r="F159" i="27"/>
  <c r="E159" i="27"/>
  <c r="D159" i="27"/>
  <c r="C159" i="27"/>
  <c r="B159" i="27"/>
  <c r="AP158" i="27"/>
  <c r="AE158" i="27"/>
  <c r="T158" i="27"/>
  <c r="I158" i="27"/>
  <c r="G158" i="27"/>
  <c r="F158" i="27"/>
  <c r="E158" i="27"/>
  <c r="D158" i="27"/>
  <c r="C158" i="27"/>
  <c r="B158" i="27"/>
  <c r="AP157" i="27"/>
  <c r="AE157" i="27"/>
  <c r="T157" i="27"/>
  <c r="I157" i="27"/>
  <c r="G157" i="27"/>
  <c r="F157" i="27"/>
  <c r="E157" i="27"/>
  <c r="D157" i="27"/>
  <c r="C157" i="27"/>
  <c r="B157" i="27"/>
  <c r="AP156" i="27"/>
  <c r="AE156" i="27"/>
  <c r="T156" i="27"/>
  <c r="I156" i="27"/>
  <c r="G156" i="27"/>
  <c r="F156" i="27"/>
  <c r="E156" i="27"/>
  <c r="D156" i="27"/>
  <c r="C156" i="27"/>
  <c r="B156" i="27"/>
  <c r="AP155" i="27"/>
  <c r="AE155" i="27"/>
  <c r="T155" i="27"/>
  <c r="I155" i="27"/>
  <c r="G155" i="27"/>
  <c r="F155" i="27"/>
  <c r="E155" i="27"/>
  <c r="D155" i="27"/>
  <c r="C155" i="27"/>
  <c r="B155" i="27"/>
  <c r="AP154" i="27"/>
  <c r="AE154" i="27"/>
  <c r="T154" i="27"/>
  <c r="I154" i="27"/>
  <c r="G154" i="27"/>
  <c r="F154" i="27"/>
  <c r="E154" i="27"/>
  <c r="D154" i="27"/>
  <c r="C154" i="27"/>
  <c r="B154" i="27"/>
  <c r="AP153" i="27"/>
  <c r="AE153" i="27"/>
  <c r="T153" i="27"/>
  <c r="I153" i="27"/>
  <c r="G153" i="27"/>
  <c r="F153" i="27"/>
  <c r="E153" i="27"/>
  <c r="D153" i="27"/>
  <c r="C153" i="27"/>
  <c r="B153" i="27"/>
  <c r="AP152" i="27"/>
  <c r="AE152" i="27"/>
  <c r="T152" i="27"/>
  <c r="I152" i="27"/>
  <c r="G152" i="27"/>
  <c r="F152" i="27"/>
  <c r="E152" i="27"/>
  <c r="D152" i="27"/>
  <c r="C152" i="27"/>
  <c r="B152" i="27"/>
  <c r="AP151" i="27"/>
  <c r="AE151" i="27"/>
  <c r="T151" i="27"/>
  <c r="I151" i="27"/>
  <c r="G151" i="27"/>
  <c r="F151" i="27"/>
  <c r="E151" i="27"/>
  <c r="D151" i="27"/>
  <c r="C151" i="27"/>
  <c r="B151" i="27"/>
  <c r="AP150" i="27"/>
  <c r="AE150" i="27"/>
  <c r="T150" i="27"/>
  <c r="I150" i="27"/>
  <c r="G150" i="27"/>
  <c r="F150" i="27"/>
  <c r="E150" i="27"/>
  <c r="D150" i="27"/>
  <c r="C150" i="27"/>
  <c r="B150" i="27"/>
  <c r="AP149" i="27"/>
  <c r="AE149" i="27"/>
  <c r="T149" i="27"/>
  <c r="I149" i="27"/>
  <c r="G149" i="27"/>
  <c r="F149" i="27"/>
  <c r="E149" i="27"/>
  <c r="D149" i="27"/>
  <c r="C149" i="27"/>
  <c r="B149" i="27"/>
  <c r="AP148" i="27"/>
  <c r="AE148" i="27"/>
  <c r="T148" i="27"/>
  <c r="I148" i="27"/>
  <c r="G148" i="27"/>
  <c r="F148" i="27"/>
  <c r="E148" i="27"/>
  <c r="D148" i="27"/>
  <c r="C148" i="27"/>
  <c r="B148" i="27"/>
  <c r="AP147" i="27"/>
  <c r="AE147" i="27"/>
  <c r="T147" i="27"/>
  <c r="I147" i="27"/>
  <c r="G147" i="27"/>
  <c r="F147" i="27"/>
  <c r="E147" i="27"/>
  <c r="D147" i="27"/>
  <c r="C147" i="27"/>
  <c r="B147" i="27"/>
  <c r="AP146" i="27"/>
  <c r="AE146" i="27"/>
  <c r="T146" i="27"/>
  <c r="I146" i="27"/>
  <c r="G146" i="27"/>
  <c r="F146" i="27"/>
  <c r="E146" i="27"/>
  <c r="D146" i="27"/>
  <c r="C146" i="27"/>
  <c r="B146" i="27"/>
  <c r="AP145" i="27"/>
  <c r="AE145" i="27"/>
  <c r="T145" i="27"/>
  <c r="I145" i="27"/>
  <c r="G145" i="27"/>
  <c r="F145" i="27"/>
  <c r="E145" i="27"/>
  <c r="D145" i="27"/>
  <c r="C145" i="27"/>
  <c r="B145" i="27"/>
  <c r="AP144" i="27"/>
  <c r="AE144" i="27"/>
  <c r="T144" i="27"/>
  <c r="I144" i="27"/>
  <c r="G144" i="27"/>
  <c r="F144" i="27"/>
  <c r="E144" i="27"/>
  <c r="D144" i="27"/>
  <c r="C144" i="27"/>
  <c r="B144" i="27"/>
  <c r="AP143" i="27"/>
  <c r="AE143" i="27"/>
  <c r="T143" i="27"/>
  <c r="I143" i="27"/>
  <c r="G143" i="27"/>
  <c r="F143" i="27"/>
  <c r="E143" i="27"/>
  <c r="D143" i="27"/>
  <c r="C143" i="27"/>
  <c r="B143" i="27"/>
  <c r="AP142" i="27"/>
  <c r="AE142" i="27"/>
  <c r="T142" i="27"/>
  <c r="I142" i="27"/>
  <c r="G142" i="27"/>
  <c r="F142" i="27"/>
  <c r="E142" i="27"/>
  <c r="D142" i="27"/>
  <c r="C142" i="27"/>
  <c r="B142" i="27"/>
  <c r="AP141" i="27"/>
  <c r="AE141" i="27"/>
  <c r="T141" i="27"/>
  <c r="I141" i="27"/>
  <c r="G141" i="27"/>
  <c r="F141" i="27"/>
  <c r="E141" i="27"/>
  <c r="D141" i="27"/>
  <c r="C141" i="27"/>
  <c r="B141" i="27"/>
  <c r="AP140" i="27"/>
  <c r="AE140" i="27"/>
  <c r="T140" i="27"/>
  <c r="I140" i="27"/>
  <c r="G140" i="27"/>
  <c r="F140" i="27"/>
  <c r="E140" i="27"/>
  <c r="D140" i="27"/>
  <c r="C140" i="27"/>
  <c r="B140" i="27"/>
  <c r="AP139" i="27"/>
  <c r="AE139" i="27"/>
  <c r="T139" i="27"/>
  <c r="I139" i="27"/>
  <c r="G139" i="27"/>
  <c r="F139" i="27"/>
  <c r="E139" i="27"/>
  <c r="D139" i="27"/>
  <c r="C139" i="27"/>
  <c r="B139" i="27"/>
  <c r="AP138" i="27"/>
  <c r="AE138" i="27"/>
  <c r="T138" i="27"/>
  <c r="I138" i="27"/>
  <c r="G138" i="27"/>
  <c r="F138" i="27"/>
  <c r="E138" i="27"/>
  <c r="D138" i="27"/>
  <c r="C138" i="27"/>
  <c r="B138" i="27"/>
  <c r="AP137" i="27"/>
  <c r="AE137" i="27"/>
  <c r="T137" i="27"/>
  <c r="I137" i="27"/>
  <c r="G137" i="27"/>
  <c r="F137" i="27"/>
  <c r="E137" i="27"/>
  <c r="D137" i="27"/>
  <c r="C137" i="27"/>
  <c r="B137" i="27"/>
  <c r="AP136" i="27"/>
  <c r="AE136" i="27"/>
  <c r="T136" i="27"/>
  <c r="I136" i="27"/>
  <c r="G136" i="27"/>
  <c r="F136" i="27"/>
  <c r="E136" i="27"/>
  <c r="D136" i="27"/>
  <c r="C136" i="27"/>
  <c r="B136" i="27"/>
  <c r="AP135" i="27"/>
  <c r="AE135" i="27"/>
  <c r="T135" i="27"/>
  <c r="I135" i="27"/>
  <c r="G135" i="27"/>
  <c r="F135" i="27"/>
  <c r="E135" i="27"/>
  <c r="D135" i="27"/>
  <c r="C135" i="27"/>
  <c r="B135" i="27"/>
  <c r="AP134" i="27"/>
  <c r="AE134" i="27"/>
  <c r="T134" i="27"/>
  <c r="I134" i="27"/>
  <c r="G134" i="27"/>
  <c r="F134" i="27"/>
  <c r="E134" i="27"/>
  <c r="D134" i="27"/>
  <c r="C134" i="27"/>
  <c r="B134" i="27"/>
  <c r="AP133" i="27"/>
  <c r="AE133" i="27"/>
  <c r="T133" i="27"/>
  <c r="I133" i="27"/>
  <c r="G133" i="27"/>
  <c r="F133" i="27"/>
  <c r="E133" i="27"/>
  <c r="D133" i="27"/>
  <c r="C133" i="27"/>
  <c r="B133" i="27"/>
  <c r="AP132" i="27"/>
  <c r="AE132" i="27"/>
  <c r="T132" i="27"/>
  <c r="I132" i="27"/>
  <c r="G132" i="27"/>
  <c r="F132" i="27"/>
  <c r="E132" i="27"/>
  <c r="D132" i="27"/>
  <c r="C132" i="27"/>
  <c r="B132" i="27"/>
  <c r="AP131" i="27"/>
  <c r="AE131" i="27"/>
  <c r="T131" i="27"/>
  <c r="I131" i="27"/>
  <c r="G131" i="27"/>
  <c r="F131" i="27"/>
  <c r="E131" i="27"/>
  <c r="D131" i="27"/>
  <c r="C131" i="27"/>
  <c r="B131" i="27"/>
  <c r="AP130" i="27"/>
  <c r="AE130" i="27"/>
  <c r="T130" i="27"/>
  <c r="I130" i="27"/>
  <c r="G130" i="27"/>
  <c r="F130" i="27"/>
  <c r="E130" i="27"/>
  <c r="D130" i="27"/>
  <c r="C130" i="27"/>
  <c r="B130" i="27"/>
  <c r="AP129" i="27"/>
  <c r="AE129" i="27"/>
  <c r="T129" i="27"/>
  <c r="I129" i="27"/>
  <c r="G129" i="27"/>
  <c r="F129" i="27"/>
  <c r="E129" i="27"/>
  <c r="D129" i="27"/>
  <c r="C129" i="27"/>
  <c r="B129" i="27"/>
  <c r="AP128" i="27"/>
  <c r="AE128" i="27"/>
  <c r="T128" i="27"/>
  <c r="I128" i="27"/>
  <c r="G128" i="27"/>
  <c r="F128" i="27"/>
  <c r="E128" i="27"/>
  <c r="D128" i="27"/>
  <c r="C128" i="27"/>
  <c r="B128" i="27"/>
  <c r="AP127" i="27"/>
  <c r="AE127" i="27"/>
  <c r="T127" i="27"/>
  <c r="I127" i="27"/>
  <c r="G127" i="27"/>
  <c r="F127" i="27"/>
  <c r="E127" i="27"/>
  <c r="D127" i="27"/>
  <c r="C127" i="27"/>
  <c r="B127" i="27"/>
  <c r="AP126" i="27"/>
  <c r="AE126" i="27"/>
  <c r="T126" i="27"/>
  <c r="I126" i="27"/>
  <c r="G126" i="27"/>
  <c r="F126" i="27"/>
  <c r="E126" i="27"/>
  <c r="D126" i="27"/>
  <c r="C126" i="27"/>
  <c r="B126" i="27"/>
  <c r="AP125" i="27"/>
  <c r="AE125" i="27"/>
  <c r="T125" i="27"/>
  <c r="I125" i="27"/>
  <c r="G125" i="27"/>
  <c r="F125" i="27"/>
  <c r="E125" i="27"/>
  <c r="D125" i="27"/>
  <c r="C125" i="27"/>
  <c r="B125" i="27"/>
  <c r="AP124" i="27"/>
  <c r="AE124" i="27"/>
  <c r="T124" i="27"/>
  <c r="I124" i="27"/>
  <c r="G124" i="27"/>
  <c r="F124" i="27"/>
  <c r="E124" i="27"/>
  <c r="D124" i="27"/>
  <c r="C124" i="27"/>
  <c r="B124" i="27"/>
  <c r="AP123" i="27"/>
  <c r="AE123" i="27"/>
  <c r="T123" i="27"/>
  <c r="I123" i="27"/>
  <c r="G123" i="27"/>
  <c r="F123" i="27"/>
  <c r="E123" i="27"/>
  <c r="D123" i="27"/>
  <c r="C123" i="27"/>
  <c r="B123" i="27"/>
  <c r="AP122" i="27"/>
  <c r="AE122" i="27"/>
  <c r="T122" i="27"/>
  <c r="I122" i="27"/>
  <c r="G122" i="27"/>
  <c r="F122" i="27"/>
  <c r="E122" i="27"/>
  <c r="D122" i="27"/>
  <c r="C122" i="27"/>
  <c r="B122" i="27"/>
  <c r="AP121" i="27"/>
  <c r="AE121" i="27"/>
  <c r="T121" i="27"/>
  <c r="I121" i="27"/>
  <c r="G121" i="27"/>
  <c r="F121" i="27"/>
  <c r="E121" i="27"/>
  <c r="D121" i="27"/>
  <c r="C121" i="27"/>
  <c r="B121" i="27"/>
  <c r="AP120" i="27"/>
  <c r="AE120" i="27"/>
  <c r="T120" i="27"/>
  <c r="I120" i="27"/>
  <c r="G120" i="27"/>
  <c r="F120" i="27"/>
  <c r="E120" i="27"/>
  <c r="D120" i="27"/>
  <c r="C120" i="27"/>
  <c r="B120" i="27"/>
  <c r="AP119" i="27"/>
  <c r="AE119" i="27"/>
  <c r="T119" i="27"/>
  <c r="I119" i="27"/>
  <c r="G119" i="27"/>
  <c r="F119" i="27"/>
  <c r="E119" i="27"/>
  <c r="D119" i="27"/>
  <c r="C119" i="27"/>
  <c r="B119" i="27"/>
  <c r="AP118" i="27"/>
  <c r="AE118" i="27"/>
  <c r="T118" i="27"/>
  <c r="I118" i="27"/>
  <c r="G118" i="27"/>
  <c r="F118" i="27"/>
  <c r="E118" i="27"/>
  <c r="D118" i="27"/>
  <c r="C118" i="27"/>
  <c r="B118" i="27"/>
  <c r="AP117" i="27"/>
  <c r="AE117" i="27"/>
  <c r="T117" i="27"/>
  <c r="I117" i="27"/>
  <c r="G117" i="27"/>
  <c r="F117" i="27"/>
  <c r="E117" i="27"/>
  <c r="D117" i="27"/>
  <c r="C117" i="27"/>
  <c r="B117" i="27"/>
  <c r="AP116" i="27"/>
  <c r="AE116" i="27"/>
  <c r="T116" i="27"/>
  <c r="I116" i="27"/>
  <c r="G116" i="27"/>
  <c r="F116" i="27"/>
  <c r="E116" i="27"/>
  <c r="D116" i="27"/>
  <c r="C116" i="27"/>
  <c r="B116" i="27"/>
  <c r="AP115" i="27"/>
  <c r="AE115" i="27"/>
  <c r="T115" i="27"/>
  <c r="I115" i="27"/>
  <c r="G115" i="27"/>
  <c r="F115" i="27"/>
  <c r="E115" i="27"/>
  <c r="D115" i="27"/>
  <c r="C115" i="27"/>
  <c r="B115" i="27"/>
  <c r="AP114" i="27"/>
  <c r="AE114" i="27"/>
  <c r="T114" i="27"/>
  <c r="I114" i="27"/>
  <c r="G114" i="27"/>
  <c r="F114" i="27"/>
  <c r="E114" i="27"/>
  <c r="D114" i="27"/>
  <c r="C114" i="27"/>
  <c r="B114" i="27"/>
  <c r="AP113" i="27"/>
  <c r="AE113" i="27"/>
  <c r="T113" i="27"/>
  <c r="I113" i="27"/>
  <c r="G113" i="27"/>
  <c r="F113" i="27"/>
  <c r="E113" i="27"/>
  <c r="D113" i="27"/>
  <c r="C113" i="27"/>
  <c r="B113" i="27"/>
  <c r="AP112" i="27"/>
  <c r="AE112" i="27"/>
  <c r="T112" i="27"/>
  <c r="I112" i="27"/>
  <c r="G112" i="27"/>
  <c r="F112" i="27"/>
  <c r="E112" i="27"/>
  <c r="D112" i="27"/>
  <c r="C112" i="27"/>
  <c r="B112" i="27"/>
  <c r="AP111" i="27"/>
  <c r="AE111" i="27"/>
  <c r="T111" i="27"/>
  <c r="I111" i="27"/>
  <c r="G111" i="27"/>
  <c r="F111" i="27"/>
  <c r="E111" i="27"/>
  <c r="D111" i="27"/>
  <c r="C111" i="27"/>
  <c r="B111" i="27"/>
  <c r="AP110" i="27"/>
  <c r="AE110" i="27"/>
  <c r="T110" i="27"/>
  <c r="I110" i="27"/>
  <c r="G110" i="27"/>
  <c r="F110" i="27"/>
  <c r="E110" i="27"/>
  <c r="D110" i="27"/>
  <c r="C110" i="27"/>
  <c r="B110" i="27"/>
  <c r="AP109" i="27"/>
  <c r="AE109" i="27"/>
  <c r="T109" i="27"/>
  <c r="I109" i="27"/>
  <c r="G109" i="27"/>
  <c r="F109" i="27"/>
  <c r="E109" i="27"/>
  <c r="D109" i="27"/>
  <c r="C109" i="27"/>
  <c r="B109" i="27"/>
  <c r="AP108" i="27"/>
  <c r="AE108" i="27"/>
  <c r="T108" i="27"/>
  <c r="I108" i="27"/>
  <c r="G108" i="27"/>
  <c r="F108" i="27"/>
  <c r="E108" i="27"/>
  <c r="D108" i="27"/>
  <c r="C108" i="27"/>
  <c r="B108" i="27"/>
  <c r="AP107" i="27"/>
  <c r="AE107" i="27"/>
  <c r="T107" i="27"/>
  <c r="I107" i="27"/>
  <c r="G107" i="27"/>
  <c r="F107" i="27"/>
  <c r="E107" i="27"/>
  <c r="D107" i="27"/>
  <c r="C107" i="27"/>
  <c r="B107" i="27"/>
  <c r="AP106" i="27"/>
  <c r="AE106" i="27"/>
  <c r="T106" i="27"/>
  <c r="I106" i="27"/>
  <c r="G106" i="27"/>
  <c r="F106" i="27"/>
  <c r="E106" i="27"/>
  <c r="D106" i="27"/>
  <c r="C106" i="27"/>
  <c r="B106" i="27"/>
  <c r="AP105" i="27"/>
  <c r="AE105" i="27"/>
  <c r="T105" i="27"/>
  <c r="I105" i="27"/>
  <c r="G105" i="27"/>
  <c r="F105" i="27"/>
  <c r="E105" i="27"/>
  <c r="D105" i="27"/>
  <c r="C105" i="27"/>
  <c r="B105" i="27"/>
  <c r="AP104" i="27"/>
  <c r="AE104" i="27"/>
  <c r="T104" i="27"/>
  <c r="I104" i="27"/>
  <c r="G104" i="27"/>
  <c r="F104" i="27"/>
  <c r="E104" i="27"/>
  <c r="D104" i="27"/>
  <c r="C104" i="27"/>
  <c r="B104" i="27"/>
  <c r="AP103" i="27"/>
  <c r="AE103" i="27"/>
  <c r="T103" i="27"/>
  <c r="I103" i="27"/>
  <c r="G103" i="27"/>
  <c r="F103" i="27"/>
  <c r="E103" i="27"/>
  <c r="D103" i="27"/>
  <c r="C103" i="27"/>
  <c r="B103" i="27"/>
  <c r="AP102" i="27"/>
  <c r="AE102" i="27"/>
  <c r="T102" i="27"/>
  <c r="I102" i="27"/>
  <c r="G102" i="27"/>
  <c r="F102" i="27"/>
  <c r="E102" i="27"/>
  <c r="D102" i="27"/>
  <c r="C102" i="27"/>
  <c r="B102" i="27"/>
  <c r="AP101" i="27"/>
  <c r="AE101" i="27"/>
  <c r="T101" i="27"/>
  <c r="I101" i="27"/>
  <c r="G101" i="27"/>
  <c r="F101" i="27"/>
  <c r="E101" i="27"/>
  <c r="D101" i="27"/>
  <c r="C101" i="27"/>
  <c r="B101" i="27"/>
  <c r="AP100" i="27"/>
  <c r="AE100" i="27"/>
  <c r="T100" i="27"/>
  <c r="I100" i="27"/>
  <c r="G100" i="27"/>
  <c r="F100" i="27"/>
  <c r="E100" i="27"/>
  <c r="D100" i="27"/>
  <c r="C100" i="27"/>
  <c r="B100" i="27"/>
  <c r="AP99" i="27"/>
  <c r="AE99" i="27"/>
  <c r="T99" i="27"/>
  <c r="I99" i="27"/>
  <c r="G99" i="27"/>
  <c r="F99" i="27"/>
  <c r="E99" i="27"/>
  <c r="D99" i="27"/>
  <c r="C99" i="27"/>
  <c r="B99" i="27"/>
  <c r="AP98" i="27"/>
  <c r="AE98" i="27"/>
  <c r="T98" i="27"/>
  <c r="I98" i="27"/>
  <c r="G98" i="27"/>
  <c r="F98" i="27"/>
  <c r="E98" i="27"/>
  <c r="D98" i="27"/>
  <c r="C98" i="27"/>
  <c r="B98" i="27"/>
  <c r="AP97" i="27"/>
  <c r="AE97" i="27"/>
  <c r="T97" i="27"/>
  <c r="I97" i="27"/>
  <c r="G97" i="27"/>
  <c r="F97" i="27"/>
  <c r="E97" i="27"/>
  <c r="D97" i="27"/>
  <c r="C97" i="27"/>
  <c r="B97" i="27"/>
  <c r="AP96" i="27"/>
  <c r="AE96" i="27"/>
  <c r="T96" i="27"/>
  <c r="I96" i="27"/>
  <c r="G96" i="27"/>
  <c r="F96" i="27"/>
  <c r="E96" i="27"/>
  <c r="D96" i="27"/>
  <c r="C96" i="27"/>
  <c r="B96" i="27"/>
  <c r="AP95" i="27"/>
  <c r="AE95" i="27"/>
  <c r="T95" i="27"/>
  <c r="I95" i="27"/>
  <c r="G95" i="27"/>
  <c r="F95" i="27"/>
  <c r="E95" i="27"/>
  <c r="D95" i="27"/>
  <c r="C95" i="27"/>
  <c r="B95" i="27"/>
  <c r="AP94" i="27"/>
  <c r="AE94" i="27"/>
  <c r="T94" i="27"/>
  <c r="I94" i="27"/>
  <c r="G94" i="27"/>
  <c r="F94" i="27"/>
  <c r="E94" i="27"/>
  <c r="D94" i="27"/>
  <c r="C94" i="27"/>
  <c r="B94" i="27"/>
  <c r="AP93" i="27"/>
  <c r="AE93" i="27"/>
  <c r="T93" i="27"/>
  <c r="I93" i="27"/>
  <c r="G93" i="27"/>
  <c r="F93" i="27"/>
  <c r="E93" i="27"/>
  <c r="D93" i="27"/>
  <c r="C93" i="27"/>
  <c r="B93" i="27"/>
  <c r="AP92" i="27"/>
  <c r="AE92" i="27"/>
  <c r="T92" i="27"/>
  <c r="I92" i="27"/>
  <c r="G92" i="27"/>
  <c r="F92" i="27"/>
  <c r="E92" i="27"/>
  <c r="D92" i="27"/>
  <c r="C92" i="27"/>
  <c r="B92" i="27"/>
  <c r="AP91" i="27"/>
  <c r="AE91" i="27"/>
  <c r="T91" i="27"/>
  <c r="I91" i="27"/>
  <c r="G91" i="27"/>
  <c r="F91" i="27"/>
  <c r="E91" i="27"/>
  <c r="D91" i="27"/>
  <c r="C91" i="27"/>
  <c r="B91" i="27"/>
  <c r="AP90" i="27"/>
  <c r="AE90" i="27"/>
  <c r="T90" i="27"/>
  <c r="I90" i="27"/>
  <c r="G90" i="27"/>
  <c r="F90" i="27"/>
  <c r="E90" i="27"/>
  <c r="D90" i="27"/>
  <c r="C90" i="27"/>
  <c r="B90" i="27"/>
  <c r="AP89" i="27"/>
  <c r="AE89" i="27"/>
  <c r="T89" i="27"/>
  <c r="I89" i="27"/>
  <c r="G89" i="27"/>
  <c r="F89" i="27"/>
  <c r="E89" i="27"/>
  <c r="D89" i="27"/>
  <c r="C89" i="27"/>
  <c r="B89" i="27"/>
  <c r="AP88" i="27"/>
  <c r="AE88" i="27"/>
  <c r="T88" i="27"/>
  <c r="I88" i="27"/>
  <c r="G88" i="27"/>
  <c r="F88" i="27"/>
  <c r="E88" i="27"/>
  <c r="D88" i="27"/>
  <c r="C88" i="27"/>
  <c r="B88" i="27"/>
  <c r="AP87" i="27"/>
  <c r="AE87" i="27"/>
  <c r="T87" i="27"/>
  <c r="I87" i="27"/>
  <c r="G87" i="27"/>
  <c r="F87" i="27"/>
  <c r="E87" i="27"/>
  <c r="D87" i="27"/>
  <c r="C87" i="27"/>
  <c r="B87" i="27"/>
  <c r="AP86" i="27"/>
  <c r="AE86" i="27"/>
  <c r="T86" i="27"/>
  <c r="I86" i="27"/>
  <c r="G86" i="27"/>
  <c r="F86" i="27"/>
  <c r="E86" i="27"/>
  <c r="D86" i="27"/>
  <c r="C86" i="27"/>
  <c r="B86" i="27"/>
  <c r="AP85" i="27"/>
  <c r="AE85" i="27"/>
  <c r="T85" i="27"/>
  <c r="I85" i="27"/>
  <c r="G85" i="27"/>
  <c r="F85" i="27"/>
  <c r="E85" i="27"/>
  <c r="D85" i="27"/>
  <c r="C85" i="27"/>
  <c r="B85" i="27"/>
  <c r="AP84" i="27"/>
  <c r="AE84" i="27"/>
  <c r="T84" i="27"/>
  <c r="I84" i="27"/>
  <c r="G84" i="27"/>
  <c r="F84" i="27"/>
  <c r="E84" i="27"/>
  <c r="D84" i="27"/>
  <c r="C84" i="27"/>
  <c r="B84" i="27"/>
  <c r="AP83" i="27"/>
  <c r="AE83" i="27"/>
  <c r="T83" i="27"/>
  <c r="I83" i="27"/>
  <c r="G83" i="27"/>
  <c r="F83" i="27"/>
  <c r="E83" i="27"/>
  <c r="D83" i="27"/>
  <c r="C83" i="27"/>
  <c r="B83" i="27"/>
  <c r="AP82" i="27"/>
  <c r="AE82" i="27"/>
  <c r="T82" i="27"/>
  <c r="I82" i="27"/>
  <c r="G82" i="27"/>
  <c r="F82" i="27"/>
  <c r="E82" i="27"/>
  <c r="D82" i="27"/>
  <c r="C82" i="27"/>
  <c r="B82" i="27"/>
  <c r="AP81" i="27"/>
  <c r="AE81" i="27"/>
  <c r="T81" i="27"/>
  <c r="I81" i="27"/>
  <c r="G81" i="27"/>
  <c r="F81" i="27"/>
  <c r="E81" i="27"/>
  <c r="D81" i="27"/>
  <c r="C81" i="27"/>
  <c r="B81" i="27"/>
  <c r="AP80" i="27"/>
  <c r="AE80" i="27"/>
  <c r="T80" i="27"/>
  <c r="I80" i="27"/>
  <c r="G80" i="27"/>
  <c r="F80" i="27"/>
  <c r="E80" i="27"/>
  <c r="D80" i="27"/>
  <c r="C80" i="27"/>
  <c r="B80" i="27"/>
  <c r="AP79" i="27"/>
  <c r="AE79" i="27"/>
  <c r="T79" i="27"/>
  <c r="I79" i="27"/>
  <c r="G79" i="27"/>
  <c r="F79" i="27"/>
  <c r="E79" i="27"/>
  <c r="D79" i="27"/>
  <c r="C79" i="27"/>
  <c r="B79" i="27"/>
  <c r="AP78" i="27"/>
  <c r="AE78" i="27"/>
  <c r="T78" i="27"/>
  <c r="I78" i="27"/>
  <c r="G78" i="27"/>
  <c r="F78" i="27"/>
  <c r="E78" i="27"/>
  <c r="D78" i="27"/>
  <c r="C78" i="27"/>
  <c r="B78" i="27"/>
  <c r="AP77" i="27"/>
  <c r="AE77" i="27"/>
  <c r="T77" i="27"/>
  <c r="I77" i="27"/>
  <c r="G77" i="27"/>
  <c r="F77" i="27"/>
  <c r="E77" i="27"/>
  <c r="D77" i="27"/>
  <c r="C77" i="27"/>
  <c r="B77" i="27"/>
  <c r="AP76" i="27"/>
  <c r="AE76" i="27"/>
  <c r="T76" i="27"/>
  <c r="I76" i="27"/>
  <c r="G76" i="27"/>
  <c r="F76" i="27"/>
  <c r="E76" i="27"/>
  <c r="D76" i="27"/>
  <c r="C76" i="27"/>
  <c r="B76" i="27"/>
  <c r="AP75" i="27"/>
  <c r="AE75" i="27"/>
  <c r="T75" i="27"/>
  <c r="I75" i="27"/>
  <c r="G75" i="27"/>
  <c r="F75" i="27"/>
  <c r="E75" i="27"/>
  <c r="D75" i="27"/>
  <c r="C75" i="27"/>
  <c r="B75" i="27"/>
  <c r="AP74" i="27"/>
  <c r="AE74" i="27"/>
  <c r="T74" i="27"/>
  <c r="I74" i="27"/>
  <c r="G74" i="27"/>
  <c r="F74" i="27"/>
  <c r="E74" i="27"/>
  <c r="D74" i="27"/>
  <c r="C74" i="27"/>
  <c r="B74" i="27"/>
  <c r="AP73" i="27"/>
  <c r="AE73" i="27"/>
  <c r="T73" i="27"/>
  <c r="I73" i="27"/>
  <c r="G73" i="27"/>
  <c r="F73" i="27"/>
  <c r="E73" i="27"/>
  <c r="D73" i="27"/>
  <c r="C73" i="27"/>
  <c r="B73" i="27"/>
  <c r="AP72" i="27"/>
  <c r="AE72" i="27"/>
  <c r="T72" i="27"/>
  <c r="I72" i="27"/>
  <c r="G72" i="27"/>
  <c r="F72" i="27"/>
  <c r="E72" i="27"/>
  <c r="D72" i="27"/>
  <c r="C72" i="27"/>
  <c r="B72" i="27"/>
  <c r="AP71" i="27"/>
  <c r="AE71" i="27"/>
  <c r="T71" i="27"/>
  <c r="I71" i="27"/>
  <c r="G71" i="27"/>
  <c r="F71" i="27"/>
  <c r="E71" i="27"/>
  <c r="D71" i="27"/>
  <c r="C71" i="27"/>
  <c r="B71" i="27"/>
  <c r="AP70" i="27"/>
  <c r="AE70" i="27"/>
  <c r="T70" i="27"/>
  <c r="I70" i="27"/>
  <c r="G70" i="27"/>
  <c r="F70" i="27"/>
  <c r="E70" i="27"/>
  <c r="D70" i="27"/>
  <c r="C70" i="27"/>
  <c r="B70" i="27"/>
  <c r="AP69" i="27"/>
  <c r="AE69" i="27"/>
  <c r="T69" i="27"/>
  <c r="I69" i="27"/>
  <c r="G69" i="27"/>
  <c r="F69" i="27"/>
  <c r="E69" i="27"/>
  <c r="D69" i="27"/>
  <c r="C69" i="27"/>
  <c r="B69" i="27"/>
  <c r="AP68" i="27"/>
  <c r="AE68" i="27"/>
  <c r="T68" i="27"/>
  <c r="I68" i="27"/>
  <c r="G68" i="27"/>
  <c r="F68" i="27"/>
  <c r="E68" i="27"/>
  <c r="D68" i="27"/>
  <c r="C68" i="27"/>
  <c r="B68" i="27"/>
  <c r="AP67" i="27"/>
  <c r="AE67" i="27"/>
  <c r="T67" i="27"/>
  <c r="I67" i="27"/>
  <c r="G67" i="27"/>
  <c r="F67" i="27"/>
  <c r="E67" i="27"/>
  <c r="D67" i="27"/>
  <c r="C67" i="27"/>
  <c r="B67" i="27"/>
  <c r="AP66" i="27"/>
  <c r="AE66" i="27"/>
  <c r="T66" i="27"/>
  <c r="I66" i="27"/>
  <c r="G66" i="27"/>
  <c r="F66" i="27"/>
  <c r="E66" i="27"/>
  <c r="D66" i="27"/>
  <c r="C66" i="27"/>
  <c r="B66" i="27"/>
  <c r="AP65" i="27"/>
  <c r="AE65" i="27"/>
  <c r="T65" i="27"/>
  <c r="I65" i="27"/>
  <c r="G65" i="27"/>
  <c r="F65" i="27"/>
  <c r="E65" i="27"/>
  <c r="D65" i="27"/>
  <c r="C65" i="27"/>
  <c r="B65" i="27"/>
  <c r="AP64" i="27"/>
  <c r="AE64" i="27"/>
  <c r="T64" i="27"/>
  <c r="I64" i="27"/>
  <c r="G64" i="27"/>
  <c r="F64" i="27"/>
  <c r="E64" i="27"/>
  <c r="D64" i="27"/>
  <c r="C64" i="27"/>
  <c r="B64" i="27"/>
  <c r="AP63" i="27"/>
  <c r="AE63" i="27"/>
  <c r="T63" i="27"/>
  <c r="I63" i="27"/>
  <c r="G63" i="27"/>
  <c r="F63" i="27"/>
  <c r="E63" i="27"/>
  <c r="D63" i="27"/>
  <c r="C63" i="27"/>
  <c r="B63" i="27"/>
  <c r="AP62" i="27"/>
  <c r="AE62" i="27"/>
  <c r="T62" i="27"/>
  <c r="I62" i="27"/>
  <c r="G62" i="27"/>
  <c r="F62" i="27"/>
  <c r="E62" i="27"/>
  <c r="D62" i="27"/>
  <c r="C62" i="27"/>
  <c r="B62" i="27"/>
  <c r="AP61" i="27"/>
  <c r="AE61" i="27"/>
  <c r="T61" i="27"/>
  <c r="I61" i="27"/>
  <c r="G61" i="27"/>
  <c r="F61" i="27"/>
  <c r="E61" i="27"/>
  <c r="D61" i="27"/>
  <c r="C61" i="27"/>
  <c r="B61" i="27"/>
  <c r="AP60" i="27"/>
  <c r="AE60" i="27"/>
  <c r="T60" i="27"/>
  <c r="I60" i="27"/>
  <c r="G60" i="27"/>
  <c r="F60" i="27"/>
  <c r="E60" i="27"/>
  <c r="D60" i="27"/>
  <c r="C60" i="27"/>
  <c r="B60" i="27"/>
  <c r="AP59" i="27"/>
  <c r="AE59" i="27"/>
  <c r="T59" i="27"/>
  <c r="I59" i="27"/>
  <c r="G59" i="27"/>
  <c r="F59" i="27"/>
  <c r="E59" i="27"/>
  <c r="D59" i="27"/>
  <c r="C59" i="27"/>
  <c r="B59" i="27"/>
  <c r="AP58" i="27"/>
  <c r="AE58" i="27"/>
  <c r="T58" i="27"/>
  <c r="I58" i="27"/>
  <c r="G58" i="27"/>
  <c r="F58" i="27"/>
  <c r="E58" i="27"/>
  <c r="D58" i="27"/>
  <c r="C58" i="27"/>
  <c r="B58" i="27"/>
  <c r="AP57" i="27"/>
  <c r="AE57" i="27"/>
  <c r="T57" i="27"/>
  <c r="I57" i="27"/>
  <c r="G57" i="27"/>
  <c r="F57" i="27"/>
  <c r="E57" i="27"/>
  <c r="D57" i="27"/>
  <c r="C57" i="27"/>
  <c r="B57" i="27"/>
  <c r="AP56" i="27"/>
  <c r="AE56" i="27"/>
  <c r="T56" i="27"/>
  <c r="I56" i="27"/>
  <c r="G56" i="27"/>
  <c r="F56" i="27"/>
  <c r="E56" i="27"/>
  <c r="D56" i="27"/>
  <c r="C56" i="27"/>
  <c r="B56" i="27"/>
  <c r="AP55" i="27"/>
  <c r="AE55" i="27"/>
  <c r="T55" i="27"/>
  <c r="I55" i="27"/>
  <c r="G55" i="27"/>
  <c r="F55" i="27"/>
  <c r="E55" i="27"/>
  <c r="D55" i="27"/>
  <c r="C55" i="27"/>
  <c r="B55" i="27"/>
  <c r="AP54" i="27"/>
  <c r="AE54" i="27"/>
  <c r="T54" i="27"/>
  <c r="I54" i="27"/>
  <c r="G54" i="27"/>
  <c r="F54" i="27"/>
  <c r="E54" i="27"/>
  <c r="D54" i="27"/>
  <c r="C54" i="27"/>
  <c r="B54" i="27"/>
  <c r="AP53" i="27"/>
  <c r="AE53" i="27"/>
  <c r="T53" i="27"/>
  <c r="I53" i="27"/>
  <c r="G53" i="27"/>
  <c r="F53" i="27"/>
  <c r="E53" i="27"/>
  <c r="D53" i="27"/>
  <c r="C53" i="27"/>
  <c r="B53" i="27"/>
  <c r="AP52" i="27"/>
  <c r="AE52" i="27"/>
  <c r="T52" i="27"/>
  <c r="I52" i="27"/>
  <c r="G52" i="27"/>
  <c r="F52" i="27"/>
  <c r="E52" i="27"/>
  <c r="D52" i="27"/>
  <c r="C52" i="27"/>
  <c r="B52" i="27"/>
  <c r="AP51" i="27"/>
  <c r="AE51" i="27"/>
  <c r="T51" i="27"/>
  <c r="I51" i="27"/>
  <c r="G51" i="27"/>
  <c r="F51" i="27"/>
  <c r="E51" i="27"/>
  <c r="D51" i="27"/>
  <c r="C51" i="27"/>
  <c r="B51" i="27"/>
  <c r="AP50" i="27"/>
  <c r="AE50" i="27"/>
  <c r="T50" i="27"/>
  <c r="I50" i="27"/>
  <c r="G50" i="27"/>
  <c r="F50" i="27"/>
  <c r="E50" i="27"/>
  <c r="D50" i="27"/>
  <c r="C50" i="27"/>
  <c r="B50" i="27"/>
  <c r="AP49" i="27"/>
  <c r="AE49" i="27"/>
  <c r="T49" i="27"/>
  <c r="I49" i="27"/>
  <c r="G49" i="27"/>
  <c r="F49" i="27"/>
  <c r="E49" i="27"/>
  <c r="D49" i="27"/>
  <c r="C49" i="27"/>
  <c r="B49" i="27"/>
  <c r="AP48" i="27"/>
  <c r="AE48" i="27"/>
  <c r="T48" i="27"/>
  <c r="I48" i="27"/>
  <c r="G48" i="27"/>
  <c r="F48" i="27"/>
  <c r="E48" i="27"/>
  <c r="D48" i="27"/>
  <c r="C48" i="27"/>
  <c r="B48" i="27"/>
  <c r="AP47" i="27"/>
  <c r="AE47" i="27"/>
  <c r="T47" i="27"/>
  <c r="I47" i="27"/>
  <c r="G47" i="27"/>
  <c r="F47" i="27"/>
  <c r="E47" i="27"/>
  <c r="D47" i="27"/>
  <c r="C47" i="27"/>
  <c r="B47" i="27"/>
  <c r="AP46" i="27"/>
  <c r="AE46" i="27"/>
  <c r="T46" i="27"/>
  <c r="I46" i="27"/>
  <c r="G46" i="27"/>
  <c r="F46" i="27"/>
  <c r="E46" i="27"/>
  <c r="D46" i="27"/>
  <c r="C46" i="27"/>
  <c r="B46" i="27"/>
  <c r="AP45" i="27"/>
  <c r="AE45" i="27"/>
  <c r="T45" i="27"/>
  <c r="I45" i="27"/>
  <c r="G45" i="27"/>
  <c r="F45" i="27"/>
  <c r="E45" i="27"/>
  <c r="D45" i="27"/>
  <c r="C45" i="27"/>
  <c r="B45" i="27"/>
  <c r="AP44" i="27"/>
  <c r="AE44" i="27"/>
  <c r="T44" i="27"/>
  <c r="I44" i="27"/>
  <c r="G44" i="27"/>
  <c r="F44" i="27"/>
  <c r="E44" i="27"/>
  <c r="D44" i="27"/>
  <c r="C44" i="27"/>
  <c r="B44" i="27"/>
  <c r="AP43" i="27"/>
  <c r="AE43" i="27"/>
  <c r="T43" i="27"/>
  <c r="I43" i="27"/>
  <c r="G43" i="27"/>
  <c r="F43" i="27"/>
  <c r="E43" i="27"/>
  <c r="D43" i="27"/>
  <c r="C43" i="27"/>
  <c r="B43" i="27"/>
  <c r="AP42" i="27"/>
  <c r="AE42" i="27"/>
  <c r="T42" i="27"/>
  <c r="I42" i="27"/>
  <c r="G42" i="27"/>
  <c r="F42" i="27"/>
  <c r="E42" i="27"/>
  <c r="D42" i="27"/>
  <c r="C42" i="27"/>
  <c r="B42" i="27"/>
  <c r="AP41" i="27"/>
  <c r="AE41" i="27"/>
  <c r="T41" i="27"/>
  <c r="I41" i="27"/>
  <c r="G41" i="27"/>
  <c r="F41" i="27"/>
  <c r="E41" i="27"/>
  <c r="D41" i="27"/>
  <c r="C41" i="27"/>
  <c r="B41" i="27"/>
  <c r="AP40" i="27"/>
  <c r="AE40" i="27"/>
  <c r="T40" i="27"/>
  <c r="I40" i="27"/>
  <c r="G40" i="27"/>
  <c r="F40" i="27"/>
  <c r="E40" i="27"/>
  <c r="D40" i="27"/>
  <c r="C40" i="27"/>
  <c r="B40" i="27"/>
  <c r="AP39" i="27"/>
  <c r="AE39" i="27"/>
  <c r="T39" i="27"/>
  <c r="I39" i="27"/>
  <c r="G39" i="27"/>
  <c r="F39" i="27"/>
  <c r="E39" i="27"/>
  <c r="D39" i="27"/>
  <c r="C39" i="27"/>
  <c r="B39" i="27"/>
  <c r="AP38" i="27"/>
  <c r="AE38" i="27"/>
  <c r="T38" i="27"/>
  <c r="I38" i="27"/>
  <c r="G38" i="27"/>
  <c r="F38" i="27"/>
  <c r="E38" i="27"/>
  <c r="D38" i="27"/>
  <c r="C38" i="27"/>
  <c r="B38" i="27"/>
  <c r="AP37" i="27"/>
  <c r="AE37" i="27"/>
  <c r="T37" i="27"/>
  <c r="I37" i="27"/>
  <c r="G37" i="27"/>
  <c r="F37" i="27"/>
  <c r="E37" i="27"/>
  <c r="D37" i="27"/>
  <c r="C37" i="27"/>
  <c r="B37" i="27"/>
  <c r="AP36" i="27"/>
  <c r="AE36" i="27"/>
  <c r="T36" i="27"/>
  <c r="I36" i="27"/>
  <c r="G36" i="27"/>
  <c r="F36" i="27"/>
  <c r="E36" i="27"/>
  <c r="D36" i="27"/>
  <c r="C36" i="27"/>
  <c r="B36" i="27"/>
  <c r="AP35" i="27"/>
  <c r="AE35" i="27"/>
  <c r="T35" i="27"/>
  <c r="I35" i="27"/>
  <c r="G35" i="27"/>
  <c r="F35" i="27"/>
  <c r="E35" i="27"/>
  <c r="D35" i="27"/>
  <c r="C35" i="27"/>
  <c r="B35" i="27"/>
  <c r="AP34" i="27"/>
  <c r="AE34" i="27"/>
  <c r="T34" i="27"/>
  <c r="I34" i="27"/>
  <c r="G34" i="27"/>
  <c r="F34" i="27"/>
  <c r="E34" i="27"/>
  <c r="D34" i="27"/>
  <c r="C34" i="27"/>
  <c r="B34" i="27"/>
  <c r="AP33" i="27"/>
  <c r="AE33" i="27"/>
  <c r="T33" i="27"/>
  <c r="I33" i="27"/>
  <c r="G33" i="27"/>
  <c r="F33" i="27"/>
  <c r="E33" i="27"/>
  <c r="D33" i="27"/>
  <c r="C33" i="27"/>
  <c r="B33" i="27"/>
  <c r="AP32" i="27"/>
  <c r="AE32" i="27"/>
  <c r="T32" i="27"/>
  <c r="I32" i="27"/>
  <c r="G32" i="27"/>
  <c r="F32" i="27"/>
  <c r="E32" i="27"/>
  <c r="D32" i="27"/>
  <c r="C32" i="27"/>
  <c r="B32" i="27"/>
  <c r="AP31" i="27"/>
  <c r="AE31" i="27"/>
  <c r="T31" i="27"/>
  <c r="I31" i="27"/>
  <c r="G31" i="27"/>
  <c r="F31" i="27"/>
  <c r="E31" i="27"/>
  <c r="D31" i="27"/>
  <c r="C31" i="27"/>
  <c r="B31" i="27"/>
  <c r="AP30" i="27"/>
  <c r="AE30" i="27"/>
  <c r="T30" i="27"/>
  <c r="I30" i="27"/>
  <c r="G30" i="27"/>
  <c r="F30" i="27"/>
  <c r="E30" i="27"/>
  <c r="D30" i="27"/>
  <c r="C30" i="27"/>
  <c r="B30" i="27"/>
  <c r="AP29" i="27"/>
  <c r="AE29" i="27"/>
  <c r="T29" i="27"/>
  <c r="I29" i="27"/>
  <c r="G29" i="27"/>
  <c r="F29" i="27"/>
  <c r="E29" i="27"/>
  <c r="D29" i="27"/>
  <c r="C29" i="27"/>
  <c r="B29" i="27"/>
  <c r="AP28" i="27"/>
  <c r="AE28" i="27"/>
  <c r="T28" i="27"/>
  <c r="I28" i="27"/>
  <c r="G28" i="27"/>
  <c r="F28" i="27"/>
  <c r="E28" i="27"/>
  <c r="D28" i="27"/>
  <c r="C28" i="27"/>
  <c r="B28" i="27"/>
  <c r="G27" i="27"/>
  <c r="F27" i="27"/>
  <c r="E27" i="27"/>
  <c r="D27" i="27"/>
  <c r="C27" i="27"/>
  <c r="B27" i="27"/>
  <c r="AP26" i="27"/>
  <c r="AE26" i="27"/>
  <c r="T26" i="27"/>
  <c r="I26" i="27"/>
  <c r="G26" i="27"/>
  <c r="F26" i="27"/>
  <c r="E26" i="27"/>
  <c r="D26" i="27"/>
  <c r="C26" i="27"/>
  <c r="B26" i="27"/>
  <c r="AP25" i="27"/>
  <c r="AE25" i="27"/>
  <c r="T25" i="27"/>
  <c r="I25" i="27"/>
  <c r="G25" i="27"/>
  <c r="F25" i="27"/>
  <c r="E25" i="27"/>
  <c r="D25" i="27"/>
  <c r="C25" i="27"/>
  <c r="B25" i="27"/>
  <c r="AP24" i="27"/>
  <c r="AE24" i="27"/>
  <c r="T24" i="27"/>
  <c r="I24" i="27"/>
  <c r="G24" i="27"/>
  <c r="F24" i="27"/>
  <c r="E24" i="27"/>
  <c r="D24" i="27"/>
  <c r="C24" i="27"/>
  <c r="B24" i="27"/>
  <c r="AP23" i="27"/>
  <c r="AE23" i="27"/>
  <c r="T23" i="27"/>
  <c r="I23" i="27"/>
  <c r="G23" i="27"/>
  <c r="F23" i="27"/>
  <c r="E23" i="27"/>
  <c r="D23" i="27"/>
  <c r="C23" i="27"/>
  <c r="B23" i="27"/>
  <c r="AP22" i="27"/>
  <c r="AE22" i="27"/>
  <c r="T22" i="27"/>
  <c r="I22" i="27"/>
  <c r="G22" i="27"/>
  <c r="F22" i="27"/>
  <c r="E22" i="27"/>
  <c r="D22" i="27"/>
  <c r="C22" i="27"/>
  <c r="B22" i="27"/>
  <c r="AP21" i="27"/>
  <c r="AE21" i="27"/>
  <c r="T21" i="27"/>
  <c r="I21" i="27"/>
  <c r="G21" i="27"/>
  <c r="F21" i="27"/>
  <c r="E21" i="27"/>
  <c r="D21" i="27"/>
  <c r="C21" i="27"/>
  <c r="B21" i="27"/>
  <c r="AP20" i="27"/>
  <c r="AE20" i="27"/>
  <c r="T20" i="27"/>
  <c r="I20" i="27"/>
  <c r="G20" i="27"/>
  <c r="F20" i="27"/>
  <c r="E20" i="27"/>
  <c r="D20" i="27"/>
  <c r="C20" i="27"/>
  <c r="B20" i="27"/>
  <c r="AP19" i="27"/>
  <c r="AE19" i="27"/>
  <c r="T19" i="27"/>
  <c r="I19" i="27"/>
  <c r="G19" i="27"/>
  <c r="F19" i="27"/>
  <c r="E19" i="27"/>
  <c r="D19" i="27"/>
  <c r="C19" i="27"/>
  <c r="B19" i="27"/>
  <c r="AP18" i="27"/>
  <c r="AE18" i="27"/>
  <c r="T18" i="27"/>
  <c r="I18" i="27"/>
  <c r="G18" i="27"/>
  <c r="F18" i="27"/>
  <c r="E18" i="27"/>
  <c r="D18" i="27"/>
  <c r="C18" i="27"/>
  <c r="B18" i="27"/>
  <c r="AP17" i="27"/>
  <c r="AE17" i="27"/>
  <c r="T17" i="27"/>
  <c r="I17" i="27"/>
  <c r="G17" i="27"/>
  <c r="F17" i="27"/>
  <c r="E17" i="27"/>
  <c r="D17" i="27"/>
  <c r="C17" i="27"/>
  <c r="B17" i="27"/>
  <c r="AP16" i="27"/>
  <c r="AE16" i="27"/>
  <c r="T16" i="27"/>
  <c r="I16" i="27"/>
  <c r="G16" i="27"/>
  <c r="F16" i="27"/>
  <c r="E16" i="27"/>
  <c r="D16" i="27"/>
  <c r="C16" i="27"/>
  <c r="B16" i="27"/>
  <c r="AP15" i="27"/>
  <c r="AE15" i="27"/>
  <c r="T15" i="27"/>
  <c r="I15" i="27"/>
  <c r="G15" i="27"/>
  <c r="F15" i="27"/>
  <c r="E15" i="27"/>
  <c r="D15" i="27"/>
  <c r="C15" i="27"/>
  <c r="B15" i="27"/>
  <c r="AP14" i="27"/>
  <c r="AE14" i="27"/>
  <c r="T14" i="27"/>
  <c r="I14" i="27"/>
  <c r="G14" i="27"/>
  <c r="F14" i="27"/>
  <c r="E14" i="27"/>
  <c r="D14" i="27"/>
  <c r="C14" i="27"/>
  <c r="B14" i="27"/>
  <c r="AP13" i="27"/>
  <c r="AE13" i="27"/>
  <c r="T13" i="27"/>
  <c r="I13" i="27"/>
  <c r="G13" i="27"/>
  <c r="F13" i="27"/>
  <c r="E13" i="27"/>
  <c r="D13" i="27"/>
  <c r="C13" i="27"/>
  <c r="B13" i="27"/>
  <c r="AP12" i="27"/>
  <c r="AE12" i="27"/>
  <c r="T12" i="27"/>
  <c r="I12" i="27"/>
  <c r="G12" i="27"/>
  <c r="F12" i="27"/>
  <c r="E12" i="27"/>
  <c r="D12" i="27"/>
  <c r="C12" i="27"/>
  <c r="B12" i="27"/>
  <c r="AP11" i="27"/>
  <c r="AE11" i="27"/>
  <c r="T11" i="27"/>
  <c r="I11" i="27"/>
  <c r="G11" i="27"/>
  <c r="F11" i="27"/>
  <c r="E11" i="27"/>
  <c r="D11" i="27"/>
  <c r="C11" i="27"/>
  <c r="B11" i="27"/>
  <c r="AP10" i="27"/>
  <c r="AE10" i="27"/>
  <c r="T10" i="27"/>
  <c r="I10" i="27"/>
  <c r="G10" i="27"/>
  <c r="F10" i="27"/>
  <c r="E10" i="27"/>
  <c r="D10" i="27"/>
  <c r="C10" i="27"/>
  <c r="B10" i="27"/>
  <c r="AP9" i="27"/>
  <c r="AE9" i="27"/>
  <c r="T9" i="27"/>
  <c r="I9" i="27"/>
  <c r="G9" i="27"/>
  <c r="F9" i="27"/>
  <c r="E9" i="27"/>
  <c r="D9" i="27"/>
  <c r="C9" i="27"/>
  <c r="B9" i="27"/>
  <c r="AP8" i="27"/>
  <c r="AE8" i="27"/>
  <c r="T8" i="27"/>
  <c r="I8" i="27"/>
  <c r="G8" i="27"/>
  <c r="F8" i="27"/>
  <c r="E8" i="27"/>
  <c r="D8" i="27"/>
  <c r="C8" i="27"/>
  <c r="B8" i="27"/>
  <c r="AP7" i="27"/>
  <c r="AE7" i="27"/>
  <c r="T7" i="27"/>
  <c r="I7" i="27"/>
  <c r="G7" i="27"/>
  <c r="F7" i="27"/>
  <c r="E7" i="27"/>
  <c r="D7" i="27"/>
  <c r="C7" i="27"/>
  <c r="B7" i="27"/>
  <c r="AP6" i="27"/>
  <c r="AE6" i="27"/>
  <c r="T6" i="27"/>
  <c r="I6" i="27"/>
  <c r="G6" i="27"/>
  <c r="F6" i="27"/>
  <c r="E6" i="27"/>
  <c r="D6" i="27"/>
  <c r="C6" i="27"/>
  <c r="B6" i="27"/>
  <c r="AP5" i="27"/>
  <c r="AE5" i="27"/>
  <c r="T5" i="27"/>
  <c r="I5" i="27"/>
  <c r="G5" i="27"/>
  <c r="F5" i="27"/>
  <c r="E5" i="27"/>
  <c r="D5" i="27"/>
  <c r="C5" i="27"/>
  <c r="B5" i="27"/>
  <c r="AP4" i="27"/>
  <c r="AE4" i="27"/>
  <c r="T4" i="27"/>
  <c r="I4" i="27"/>
  <c r="G4" i="27"/>
  <c r="F4" i="27"/>
  <c r="E4" i="27"/>
  <c r="D4" i="27"/>
  <c r="C4" i="27"/>
  <c r="B4" i="27"/>
  <c r="AP3" i="27"/>
  <c r="AE3" i="27"/>
  <c r="T3" i="27"/>
  <c r="I3" i="27"/>
  <c r="G3" i="27"/>
  <c r="F3" i="27"/>
  <c r="E3" i="27"/>
  <c r="D3" i="27"/>
  <c r="C3" i="27"/>
  <c r="B3" i="27"/>
  <c r="G2" i="27"/>
  <c r="F2" i="27"/>
  <c r="E2" i="27"/>
  <c r="D2" i="27"/>
  <c r="C2" i="27"/>
  <c r="B2" i="27"/>
  <c r="AR217" i="5"/>
  <c r="AQ217" i="5"/>
  <c r="AG217" i="5"/>
  <c r="AF217" i="5"/>
  <c r="V217" i="5"/>
  <c r="U217" i="5"/>
  <c r="K217" i="5"/>
  <c r="J217" i="5"/>
  <c r="AR216" i="5"/>
  <c r="AQ216" i="5"/>
  <c r="AP216" i="5"/>
  <c r="AG216" i="5"/>
  <c r="AF216" i="5"/>
  <c r="AE216" i="5"/>
  <c r="V216" i="5"/>
  <c r="U216" i="5"/>
  <c r="T216" i="5"/>
  <c r="K216" i="5"/>
  <c r="J216" i="5"/>
  <c r="I216" i="5"/>
  <c r="G216" i="5"/>
  <c r="F216" i="5"/>
  <c r="E216" i="5"/>
  <c r="D216" i="5"/>
  <c r="C216" i="5"/>
  <c r="B216" i="5"/>
  <c r="AR215" i="5"/>
  <c r="AQ215" i="5"/>
  <c r="AP215" i="5"/>
  <c r="AG215" i="5"/>
  <c r="AF215" i="5"/>
  <c r="AE215" i="5"/>
  <c r="V215" i="5"/>
  <c r="U215" i="5"/>
  <c r="T215" i="5"/>
  <c r="K215" i="5"/>
  <c r="J215" i="5"/>
  <c r="I215" i="5"/>
  <c r="G215" i="5"/>
  <c r="F215" i="5"/>
  <c r="E215" i="5"/>
  <c r="D215" i="5"/>
  <c r="C215" i="5"/>
  <c r="B215" i="5"/>
  <c r="AR214" i="5"/>
  <c r="AQ214" i="5"/>
  <c r="AP214" i="5"/>
  <c r="AG214" i="5"/>
  <c r="AF214" i="5"/>
  <c r="AE214" i="5"/>
  <c r="V214" i="5"/>
  <c r="U214" i="5"/>
  <c r="T214" i="5"/>
  <c r="K214" i="5"/>
  <c r="J214" i="5"/>
  <c r="I214" i="5"/>
  <c r="G214" i="5"/>
  <c r="F214" i="5"/>
  <c r="E214" i="5"/>
  <c r="D214" i="5"/>
  <c r="C214" i="5"/>
  <c r="B214" i="5"/>
  <c r="AR213" i="5"/>
  <c r="AQ213" i="5"/>
  <c r="AP213" i="5"/>
  <c r="AG213" i="5"/>
  <c r="AF213" i="5"/>
  <c r="AE213" i="5"/>
  <c r="V213" i="5"/>
  <c r="U213" i="5"/>
  <c r="T213" i="5"/>
  <c r="K213" i="5"/>
  <c r="J213" i="5"/>
  <c r="I213" i="5"/>
  <c r="G213" i="5"/>
  <c r="F213" i="5"/>
  <c r="E213" i="5"/>
  <c r="D213" i="5"/>
  <c r="C213" i="5"/>
  <c r="B213" i="5"/>
  <c r="AR212" i="5"/>
  <c r="AQ212" i="5"/>
  <c r="AP212" i="5"/>
  <c r="AG212" i="5"/>
  <c r="AF212" i="5"/>
  <c r="AE212" i="5"/>
  <c r="V212" i="5"/>
  <c r="U212" i="5"/>
  <c r="T212" i="5"/>
  <c r="K212" i="5"/>
  <c r="J212" i="5"/>
  <c r="I212" i="5"/>
  <c r="G212" i="5"/>
  <c r="F212" i="5"/>
  <c r="E212" i="5"/>
  <c r="D212" i="5"/>
  <c r="C212" i="5"/>
  <c r="B212" i="5"/>
  <c r="AR211" i="5"/>
  <c r="AQ211" i="5"/>
  <c r="AP211" i="5"/>
  <c r="AG211" i="5"/>
  <c r="AF211" i="5"/>
  <c r="AE211" i="5"/>
  <c r="V211" i="5"/>
  <c r="U211" i="5"/>
  <c r="T211" i="5"/>
  <c r="K211" i="5"/>
  <c r="J211" i="5"/>
  <c r="I211" i="5"/>
  <c r="G211" i="5"/>
  <c r="F211" i="5"/>
  <c r="E211" i="5"/>
  <c r="D211" i="5"/>
  <c r="C211" i="5"/>
  <c r="B211" i="5"/>
  <c r="AR210" i="5"/>
  <c r="AQ210" i="5"/>
  <c r="AP210" i="5"/>
  <c r="AG210" i="5"/>
  <c r="AF210" i="5"/>
  <c r="AE210" i="5"/>
  <c r="V210" i="5"/>
  <c r="U210" i="5"/>
  <c r="T210" i="5"/>
  <c r="K210" i="5"/>
  <c r="J210" i="5"/>
  <c r="I210" i="5"/>
  <c r="G210" i="5"/>
  <c r="F210" i="5"/>
  <c r="E210" i="5"/>
  <c r="D210" i="5"/>
  <c r="C210" i="5"/>
  <c r="B210" i="5"/>
  <c r="AR209" i="5"/>
  <c r="AQ209" i="5"/>
  <c r="AP209" i="5"/>
  <c r="AG209" i="5"/>
  <c r="AF209" i="5"/>
  <c r="AE209" i="5"/>
  <c r="V209" i="5"/>
  <c r="U209" i="5"/>
  <c r="T209" i="5"/>
  <c r="K209" i="5"/>
  <c r="J209" i="5"/>
  <c r="I209" i="5"/>
  <c r="G209" i="5"/>
  <c r="F209" i="5"/>
  <c r="E209" i="5"/>
  <c r="D209" i="5"/>
  <c r="C209" i="5"/>
  <c r="B209" i="5"/>
  <c r="AR208" i="5"/>
  <c r="AQ208" i="5"/>
  <c r="AP208" i="5"/>
  <c r="AG208" i="5"/>
  <c r="AF208" i="5"/>
  <c r="AE208" i="5"/>
  <c r="V208" i="5"/>
  <c r="U208" i="5"/>
  <c r="T208" i="5"/>
  <c r="K208" i="5"/>
  <c r="J208" i="5"/>
  <c r="I208" i="5"/>
  <c r="G208" i="5"/>
  <c r="F208" i="5"/>
  <c r="E208" i="5"/>
  <c r="D208" i="5"/>
  <c r="C208" i="5"/>
  <c r="B208" i="5"/>
  <c r="AR207" i="5"/>
  <c r="AQ207" i="5"/>
  <c r="AP207" i="5"/>
  <c r="AG207" i="5"/>
  <c r="AF207" i="5"/>
  <c r="AE207" i="5"/>
  <c r="V207" i="5"/>
  <c r="U207" i="5"/>
  <c r="T207" i="5"/>
  <c r="K207" i="5"/>
  <c r="J207" i="5"/>
  <c r="I207" i="5"/>
  <c r="G207" i="5"/>
  <c r="F207" i="5"/>
  <c r="E207" i="5"/>
  <c r="D207" i="5"/>
  <c r="C207" i="5"/>
  <c r="B207" i="5"/>
  <c r="AR206" i="5"/>
  <c r="AQ206" i="5"/>
  <c r="AP206" i="5"/>
  <c r="AG206" i="5"/>
  <c r="AF206" i="5"/>
  <c r="AE206" i="5"/>
  <c r="V206" i="5"/>
  <c r="U206" i="5"/>
  <c r="T206" i="5"/>
  <c r="K206" i="5"/>
  <c r="J206" i="5"/>
  <c r="I206" i="5"/>
  <c r="G206" i="5"/>
  <c r="F206" i="5"/>
  <c r="E206" i="5"/>
  <c r="D206" i="5"/>
  <c r="C206" i="5"/>
  <c r="B206" i="5"/>
  <c r="AR205" i="5"/>
  <c r="AQ205" i="5"/>
  <c r="AP205" i="5"/>
  <c r="AG205" i="5"/>
  <c r="AF205" i="5"/>
  <c r="AE205" i="5"/>
  <c r="V205" i="5"/>
  <c r="U205" i="5"/>
  <c r="T205" i="5"/>
  <c r="K205" i="5"/>
  <c r="J205" i="5"/>
  <c r="I205" i="5"/>
  <c r="G205" i="5"/>
  <c r="F205" i="5"/>
  <c r="E205" i="5"/>
  <c r="D205" i="5"/>
  <c r="C205" i="5"/>
  <c r="B205" i="5"/>
  <c r="AR204" i="5"/>
  <c r="AQ204" i="5"/>
  <c r="AP204" i="5"/>
  <c r="AG204" i="5"/>
  <c r="AF204" i="5"/>
  <c r="AE204" i="5"/>
  <c r="V204" i="5"/>
  <c r="U204" i="5"/>
  <c r="T204" i="5"/>
  <c r="K204" i="5"/>
  <c r="J204" i="5"/>
  <c r="I204" i="5"/>
  <c r="G204" i="5"/>
  <c r="F204" i="5"/>
  <c r="E204" i="5"/>
  <c r="D204" i="5"/>
  <c r="C204" i="5"/>
  <c r="B204" i="5"/>
  <c r="AR203" i="5"/>
  <c r="AQ203" i="5"/>
  <c r="AP203" i="5"/>
  <c r="AG203" i="5"/>
  <c r="AF203" i="5"/>
  <c r="AE203" i="5"/>
  <c r="V203" i="5"/>
  <c r="U203" i="5"/>
  <c r="T203" i="5"/>
  <c r="K203" i="5"/>
  <c r="J203" i="5"/>
  <c r="I203" i="5"/>
  <c r="G203" i="5"/>
  <c r="F203" i="5"/>
  <c r="E203" i="5"/>
  <c r="D203" i="5"/>
  <c r="C203" i="5"/>
  <c r="B203" i="5"/>
  <c r="AR202" i="5"/>
  <c r="AQ202" i="5"/>
  <c r="AP202" i="5"/>
  <c r="AG202" i="5"/>
  <c r="AF202" i="5"/>
  <c r="AE202" i="5"/>
  <c r="V202" i="5"/>
  <c r="U202" i="5"/>
  <c r="T202" i="5"/>
  <c r="K202" i="5"/>
  <c r="J202" i="5"/>
  <c r="I202" i="5"/>
  <c r="G202" i="5"/>
  <c r="F202" i="5"/>
  <c r="E202" i="5"/>
  <c r="D202" i="5"/>
  <c r="C202" i="5"/>
  <c r="B202" i="5"/>
  <c r="AR201" i="5"/>
  <c r="AQ201" i="5"/>
  <c r="AP201" i="5"/>
  <c r="AG201" i="5"/>
  <c r="AF201" i="5"/>
  <c r="AE201" i="5"/>
  <c r="V201" i="5"/>
  <c r="U201" i="5"/>
  <c r="T201" i="5"/>
  <c r="K201" i="5"/>
  <c r="J201" i="5"/>
  <c r="I201" i="5"/>
  <c r="G201" i="5"/>
  <c r="F201" i="5"/>
  <c r="E201" i="5"/>
  <c r="D201" i="5"/>
  <c r="C201" i="5"/>
  <c r="B201" i="5"/>
  <c r="AR200" i="5"/>
  <c r="AQ200" i="5"/>
  <c r="AP200" i="5"/>
  <c r="AG200" i="5"/>
  <c r="AF200" i="5"/>
  <c r="AE200" i="5"/>
  <c r="V200" i="5"/>
  <c r="U200" i="5"/>
  <c r="T200" i="5"/>
  <c r="K200" i="5"/>
  <c r="J200" i="5"/>
  <c r="I200" i="5"/>
  <c r="G200" i="5"/>
  <c r="F200" i="5"/>
  <c r="E200" i="5"/>
  <c r="D200" i="5"/>
  <c r="C200" i="5"/>
  <c r="B200" i="5"/>
  <c r="AR199" i="5"/>
  <c r="AQ199" i="5"/>
  <c r="AP199" i="5"/>
  <c r="AG199" i="5"/>
  <c r="AF199" i="5"/>
  <c r="AE199" i="5"/>
  <c r="V199" i="5"/>
  <c r="U199" i="5"/>
  <c r="T199" i="5"/>
  <c r="K199" i="5"/>
  <c r="J199" i="5"/>
  <c r="I199" i="5"/>
  <c r="G199" i="5"/>
  <c r="F199" i="5"/>
  <c r="E199" i="5"/>
  <c r="D199" i="5"/>
  <c r="C199" i="5"/>
  <c r="B199" i="5"/>
  <c r="AR198" i="5"/>
  <c r="AQ198" i="5"/>
  <c r="AP198" i="5"/>
  <c r="AG198" i="5"/>
  <c r="AF198" i="5"/>
  <c r="AE198" i="5"/>
  <c r="V198" i="5"/>
  <c r="U198" i="5"/>
  <c r="T198" i="5"/>
  <c r="K198" i="5"/>
  <c r="J198" i="5"/>
  <c r="I198" i="5"/>
  <c r="G198" i="5"/>
  <c r="F198" i="5"/>
  <c r="E198" i="5"/>
  <c r="D198" i="5"/>
  <c r="C198" i="5"/>
  <c r="B198" i="5"/>
  <c r="AR197" i="5"/>
  <c r="AQ197" i="5"/>
  <c r="AP197" i="5"/>
  <c r="AG197" i="5"/>
  <c r="AF197" i="5"/>
  <c r="AE197" i="5"/>
  <c r="V197" i="5"/>
  <c r="U197" i="5"/>
  <c r="T197" i="5"/>
  <c r="K197" i="5"/>
  <c r="J197" i="5"/>
  <c r="I197" i="5"/>
  <c r="G197" i="5"/>
  <c r="F197" i="5"/>
  <c r="E197" i="5"/>
  <c r="D197" i="5"/>
  <c r="C197" i="5"/>
  <c r="B197" i="5"/>
  <c r="AR196" i="5"/>
  <c r="AQ196" i="5"/>
  <c r="AP196" i="5"/>
  <c r="AG196" i="5"/>
  <c r="AF196" i="5"/>
  <c r="AE196" i="5"/>
  <c r="V196" i="5"/>
  <c r="U196" i="5"/>
  <c r="T196" i="5"/>
  <c r="K196" i="5"/>
  <c r="J196" i="5"/>
  <c r="I196" i="5"/>
  <c r="G196" i="5"/>
  <c r="F196" i="5"/>
  <c r="E196" i="5"/>
  <c r="D196" i="5"/>
  <c r="C196" i="5"/>
  <c r="B196" i="5"/>
  <c r="AR195" i="5"/>
  <c r="AQ195" i="5"/>
  <c r="AP195" i="5"/>
  <c r="AG195" i="5"/>
  <c r="AF195" i="5"/>
  <c r="AE195" i="5"/>
  <c r="V195" i="5"/>
  <c r="U195" i="5"/>
  <c r="T195" i="5"/>
  <c r="K195" i="5"/>
  <c r="J195" i="5"/>
  <c r="I195" i="5"/>
  <c r="G195" i="5"/>
  <c r="F195" i="5"/>
  <c r="E195" i="5"/>
  <c r="D195" i="5"/>
  <c r="C195" i="5"/>
  <c r="B195" i="5"/>
  <c r="AR194" i="5"/>
  <c r="AQ194" i="5"/>
  <c r="AP194" i="5"/>
  <c r="AG194" i="5"/>
  <c r="AF194" i="5"/>
  <c r="AE194" i="5"/>
  <c r="V194" i="5"/>
  <c r="U194" i="5"/>
  <c r="T194" i="5"/>
  <c r="K194" i="5"/>
  <c r="J194" i="5"/>
  <c r="I194" i="5"/>
  <c r="G194" i="5"/>
  <c r="F194" i="5"/>
  <c r="E194" i="5"/>
  <c r="D194" i="5"/>
  <c r="C194" i="5"/>
  <c r="B194" i="5"/>
  <c r="AR193" i="5"/>
  <c r="AQ193" i="5"/>
  <c r="AP193" i="5"/>
  <c r="AG193" i="5"/>
  <c r="AF193" i="5"/>
  <c r="AE193" i="5"/>
  <c r="V193" i="5"/>
  <c r="U193" i="5"/>
  <c r="T193" i="5"/>
  <c r="K193" i="5"/>
  <c r="J193" i="5"/>
  <c r="I193" i="5"/>
  <c r="G193" i="5"/>
  <c r="F193" i="5"/>
  <c r="E193" i="5"/>
  <c r="D193" i="5"/>
  <c r="C193" i="5"/>
  <c r="B193" i="5"/>
  <c r="AR192" i="5"/>
  <c r="AQ192" i="5"/>
  <c r="AP192" i="5"/>
  <c r="AG192" i="5"/>
  <c r="AF192" i="5"/>
  <c r="AE192" i="5"/>
  <c r="V192" i="5"/>
  <c r="U192" i="5"/>
  <c r="T192" i="5"/>
  <c r="K192" i="5"/>
  <c r="J192" i="5"/>
  <c r="I192" i="5"/>
  <c r="G192" i="5"/>
  <c r="F192" i="5"/>
  <c r="E192" i="5"/>
  <c r="D192" i="5"/>
  <c r="C192" i="5"/>
  <c r="B192" i="5"/>
  <c r="AR191" i="5"/>
  <c r="AQ191" i="5"/>
  <c r="AP191" i="5"/>
  <c r="AG191" i="5"/>
  <c r="AF191" i="5"/>
  <c r="AE191" i="5"/>
  <c r="V191" i="5"/>
  <c r="U191" i="5"/>
  <c r="T191" i="5"/>
  <c r="K191" i="5"/>
  <c r="J191" i="5"/>
  <c r="I191" i="5"/>
  <c r="G191" i="5"/>
  <c r="F191" i="5"/>
  <c r="E191" i="5"/>
  <c r="D191" i="5"/>
  <c r="C191" i="5"/>
  <c r="B191" i="5"/>
  <c r="AR190" i="5"/>
  <c r="AQ190" i="5"/>
  <c r="AP190" i="5"/>
  <c r="AG190" i="5"/>
  <c r="AF190" i="5"/>
  <c r="AE190" i="5"/>
  <c r="V190" i="5"/>
  <c r="U190" i="5"/>
  <c r="T190" i="5"/>
  <c r="K190" i="5"/>
  <c r="J190" i="5"/>
  <c r="I190" i="5"/>
  <c r="G190" i="5"/>
  <c r="F190" i="5"/>
  <c r="E190" i="5"/>
  <c r="D190" i="5"/>
  <c r="C190" i="5"/>
  <c r="B190" i="5"/>
  <c r="AR189" i="5"/>
  <c r="AQ189" i="5"/>
  <c r="AP189" i="5"/>
  <c r="AG189" i="5"/>
  <c r="AF189" i="5"/>
  <c r="AE189" i="5"/>
  <c r="V189" i="5"/>
  <c r="U189" i="5"/>
  <c r="T189" i="5"/>
  <c r="K189" i="5"/>
  <c r="J189" i="5"/>
  <c r="I189" i="5"/>
  <c r="G189" i="5"/>
  <c r="F189" i="5"/>
  <c r="E189" i="5"/>
  <c r="D189" i="5"/>
  <c r="C189" i="5"/>
  <c r="B189" i="5"/>
  <c r="AR188" i="5"/>
  <c r="AQ188" i="5"/>
  <c r="AP188" i="5"/>
  <c r="AG188" i="5"/>
  <c r="AF188" i="5"/>
  <c r="AE188" i="5"/>
  <c r="V188" i="5"/>
  <c r="U188" i="5"/>
  <c r="T188" i="5"/>
  <c r="K188" i="5"/>
  <c r="J188" i="5"/>
  <c r="I188" i="5"/>
  <c r="G188" i="5"/>
  <c r="F188" i="5"/>
  <c r="E188" i="5"/>
  <c r="D188" i="5"/>
  <c r="C188" i="5"/>
  <c r="B188" i="5"/>
  <c r="AR187" i="5"/>
  <c r="AQ187" i="5"/>
  <c r="AP187" i="5"/>
  <c r="AG187" i="5"/>
  <c r="AF187" i="5"/>
  <c r="AE187" i="5"/>
  <c r="V187" i="5"/>
  <c r="U187" i="5"/>
  <c r="T187" i="5"/>
  <c r="K187" i="5"/>
  <c r="J187" i="5"/>
  <c r="I187" i="5"/>
  <c r="G187" i="5"/>
  <c r="F187" i="5"/>
  <c r="E187" i="5"/>
  <c r="D187" i="5"/>
  <c r="C187" i="5"/>
  <c r="B187" i="5"/>
  <c r="AR186" i="5"/>
  <c r="AQ186" i="5"/>
  <c r="AP186" i="5"/>
  <c r="AG186" i="5"/>
  <c r="AF186" i="5"/>
  <c r="AE186" i="5"/>
  <c r="V186" i="5"/>
  <c r="U186" i="5"/>
  <c r="T186" i="5"/>
  <c r="K186" i="5"/>
  <c r="J186" i="5"/>
  <c r="I186" i="5"/>
  <c r="G186" i="5"/>
  <c r="F186" i="5"/>
  <c r="E186" i="5"/>
  <c r="D186" i="5"/>
  <c r="C186" i="5"/>
  <c r="B186" i="5"/>
  <c r="AR185" i="5"/>
  <c r="AQ185" i="5"/>
  <c r="AP185" i="5"/>
  <c r="AG185" i="5"/>
  <c r="AF185" i="5"/>
  <c r="AE185" i="5"/>
  <c r="V185" i="5"/>
  <c r="U185" i="5"/>
  <c r="T185" i="5"/>
  <c r="K185" i="5"/>
  <c r="J185" i="5"/>
  <c r="I185" i="5"/>
  <c r="G185" i="5"/>
  <c r="F185" i="5"/>
  <c r="E185" i="5"/>
  <c r="D185" i="5"/>
  <c r="C185" i="5"/>
  <c r="B185" i="5"/>
  <c r="AR184" i="5"/>
  <c r="AQ184" i="5"/>
  <c r="AP184" i="5"/>
  <c r="AG184" i="5"/>
  <c r="AF184" i="5"/>
  <c r="AE184" i="5"/>
  <c r="V184" i="5"/>
  <c r="U184" i="5"/>
  <c r="T184" i="5"/>
  <c r="K184" i="5"/>
  <c r="J184" i="5"/>
  <c r="I184" i="5"/>
  <c r="G184" i="5"/>
  <c r="F184" i="5"/>
  <c r="E184" i="5"/>
  <c r="D184" i="5"/>
  <c r="C184" i="5"/>
  <c r="B184" i="5"/>
  <c r="AR183" i="5"/>
  <c r="AQ183" i="5"/>
  <c r="AP183" i="5"/>
  <c r="AG183" i="5"/>
  <c r="AF183" i="5"/>
  <c r="AE183" i="5"/>
  <c r="V183" i="5"/>
  <c r="U183" i="5"/>
  <c r="T183" i="5"/>
  <c r="K183" i="5"/>
  <c r="J183" i="5"/>
  <c r="I183" i="5"/>
  <c r="G183" i="5"/>
  <c r="F183" i="5"/>
  <c r="E183" i="5"/>
  <c r="D183" i="5"/>
  <c r="C183" i="5"/>
  <c r="B183" i="5"/>
  <c r="AR182" i="5"/>
  <c r="AQ182" i="5"/>
  <c r="AP182" i="5"/>
  <c r="AG182" i="5"/>
  <c r="AF182" i="5"/>
  <c r="AE182" i="5"/>
  <c r="V182" i="5"/>
  <c r="U182" i="5"/>
  <c r="T182" i="5"/>
  <c r="K182" i="5"/>
  <c r="J182" i="5"/>
  <c r="I182" i="5"/>
  <c r="G182" i="5"/>
  <c r="F182" i="5"/>
  <c r="E182" i="5"/>
  <c r="D182" i="5"/>
  <c r="C182" i="5"/>
  <c r="B182" i="5"/>
  <c r="AR181" i="5"/>
  <c r="AQ181" i="5"/>
  <c r="AP181" i="5"/>
  <c r="AG181" i="5"/>
  <c r="AF181" i="5"/>
  <c r="AE181" i="5"/>
  <c r="V181" i="5"/>
  <c r="U181" i="5"/>
  <c r="T181" i="5"/>
  <c r="K181" i="5"/>
  <c r="J181" i="5"/>
  <c r="I181" i="5"/>
  <c r="G181" i="5"/>
  <c r="F181" i="5"/>
  <c r="E181" i="5"/>
  <c r="D181" i="5"/>
  <c r="C181" i="5"/>
  <c r="B181" i="5"/>
  <c r="AR180" i="5"/>
  <c r="AQ180" i="5"/>
  <c r="AP180" i="5"/>
  <c r="AG180" i="5"/>
  <c r="AF180" i="5"/>
  <c r="AE180" i="5"/>
  <c r="V180" i="5"/>
  <c r="U180" i="5"/>
  <c r="T180" i="5"/>
  <c r="K180" i="5"/>
  <c r="J180" i="5"/>
  <c r="I180" i="5"/>
  <c r="G180" i="5"/>
  <c r="F180" i="5"/>
  <c r="E180" i="5"/>
  <c r="D180" i="5"/>
  <c r="C180" i="5"/>
  <c r="B180" i="5"/>
  <c r="AR179" i="5"/>
  <c r="AQ179" i="5"/>
  <c r="AP179" i="5"/>
  <c r="AG179" i="5"/>
  <c r="AF179" i="5"/>
  <c r="AE179" i="5"/>
  <c r="V179" i="5"/>
  <c r="U179" i="5"/>
  <c r="T179" i="5"/>
  <c r="K179" i="5"/>
  <c r="J179" i="5"/>
  <c r="I179" i="5"/>
  <c r="G179" i="5"/>
  <c r="F179" i="5"/>
  <c r="E179" i="5"/>
  <c r="D179" i="5"/>
  <c r="C179" i="5"/>
  <c r="B179" i="5"/>
  <c r="AR178" i="5"/>
  <c r="AQ178" i="5"/>
  <c r="AP178" i="5"/>
  <c r="AG178" i="5"/>
  <c r="AF178" i="5"/>
  <c r="AE178" i="5"/>
  <c r="V178" i="5"/>
  <c r="U178" i="5"/>
  <c r="T178" i="5"/>
  <c r="K178" i="5"/>
  <c r="J178" i="5"/>
  <c r="I178" i="5"/>
  <c r="G178" i="5"/>
  <c r="F178" i="5"/>
  <c r="E178" i="5"/>
  <c r="D178" i="5"/>
  <c r="C178" i="5"/>
  <c r="B178" i="5"/>
  <c r="AR177" i="5"/>
  <c r="AQ177" i="5"/>
  <c r="AP177" i="5"/>
  <c r="AG177" i="5"/>
  <c r="AF177" i="5"/>
  <c r="AE177" i="5"/>
  <c r="V177" i="5"/>
  <c r="U177" i="5"/>
  <c r="T177" i="5"/>
  <c r="K177" i="5"/>
  <c r="J177" i="5"/>
  <c r="I177" i="5"/>
  <c r="G177" i="5"/>
  <c r="F177" i="5"/>
  <c r="E177" i="5"/>
  <c r="D177" i="5"/>
  <c r="C177" i="5"/>
  <c r="B177" i="5"/>
  <c r="AR176" i="5"/>
  <c r="AQ176" i="5"/>
  <c r="AP176" i="5"/>
  <c r="AG176" i="5"/>
  <c r="AF176" i="5"/>
  <c r="AE176" i="5"/>
  <c r="V176" i="5"/>
  <c r="U176" i="5"/>
  <c r="T176" i="5"/>
  <c r="K176" i="5"/>
  <c r="J176" i="5"/>
  <c r="I176" i="5"/>
  <c r="G176" i="5"/>
  <c r="F176" i="5"/>
  <c r="E176" i="5"/>
  <c r="D176" i="5"/>
  <c r="C176" i="5"/>
  <c r="B176" i="5"/>
  <c r="AR175" i="5"/>
  <c r="AQ175" i="5"/>
  <c r="AP175" i="5"/>
  <c r="AG175" i="5"/>
  <c r="AF175" i="5"/>
  <c r="AE175" i="5"/>
  <c r="V175" i="5"/>
  <c r="U175" i="5"/>
  <c r="T175" i="5"/>
  <c r="K175" i="5"/>
  <c r="J175" i="5"/>
  <c r="I175" i="5"/>
  <c r="G175" i="5"/>
  <c r="F175" i="5"/>
  <c r="E175" i="5"/>
  <c r="D175" i="5"/>
  <c r="C175" i="5"/>
  <c r="B175" i="5"/>
  <c r="AR174" i="5"/>
  <c r="AQ174" i="5"/>
  <c r="AP174" i="5"/>
  <c r="AG174" i="5"/>
  <c r="AF174" i="5"/>
  <c r="AE174" i="5"/>
  <c r="V174" i="5"/>
  <c r="U174" i="5"/>
  <c r="T174" i="5"/>
  <c r="K174" i="5"/>
  <c r="J174" i="5"/>
  <c r="I174" i="5"/>
  <c r="G174" i="5"/>
  <c r="F174" i="5"/>
  <c r="E174" i="5"/>
  <c r="D174" i="5"/>
  <c r="C174" i="5"/>
  <c r="B174" i="5"/>
  <c r="AR173" i="5"/>
  <c r="AQ173" i="5"/>
  <c r="AP173" i="5"/>
  <c r="AG173" i="5"/>
  <c r="AF173" i="5"/>
  <c r="AE173" i="5"/>
  <c r="V173" i="5"/>
  <c r="U173" i="5"/>
  <c r="T173" i="5"/>
  <c r="K173" i="5"/>
  <c r="J173" i="5"/>
  <c r="I173" i="5"/>
  <c r="G173" i="5"/>
  <c r="F173" i="5"/>
  <c r="E173" i="5"/>
  <c r="D173" i="5"/>
  <c r="C173" i="5"/>
  <c r="B173" i="5"/>
  <c r="AR172" i="5"/>
  <c r="AQ172" i="5"/>
  <c r="AP172" i="5"/>
  <c r="AG172" i="5"/>
  <c r="AF172" i="5"/>
  <c r="AE172" i="5"/>
  <c r="V172" i="5"/>
  <c r="U172" i="5"/>
  <c r="T172" i="5"/>
  <c r="K172" i="5"/>
  <c r="J172" i="5"/>
  <c r="I172" i="5"/>
  <c r="G172" i="5"/>
  <c r="F172" i="5"/>
  <c r="E172" i="5"/>
  <c r="D172" i="5"/>
  <c r="C172" i="5"/>
  <c r="B172" i="5"/>
  <c r="AR171" i="5"/>
  <c r="AQ171" i="5"/>
  <c r="AP171" i="5"/>
  <c r="AG171" i="5"/>
  <c r="AF171" i="5"/>
  <c r="AE171" i="5"/>
  <c r="V171" i="5"/>
  <c r="U171" i="5"/>
  <c r="T171" i="5"/>
  <c r="K171" i="5"/>
  <c r="J171" i="5"/>
  <c r="I171" i="5"/>
  <c r="G171" i="5"/>
  <c r="F171" i="5"/>
  <c r="E171" i="5"/>
  <c r="D171" i="5"/>
  <c r="C171" i="5"/>
  <c r="B171" i="5"/>
  <c r="AR170" i="5"/>
  <c r="AQ170" i="5"/>
  <c r="AP170" i="5"/>
  <c r="AG170" i="5"/>
  <c r="AF170" i="5"/>
  <c r="AE170" i="5"/>
  <c r="V170" i="5"/>
  <c r="U170" i="5"/>
  <c r="T170" i="5"/>
  <c r="K170" i="5"/>
  <c r="J170" i="5"/>
  <c r="I170" i="5"/>
  <c r="G170" i="5"/>
  <c r="F170" i="5"/>
  <c r="E170" i="5"/>
  <c r="D170" i="5"/>
  <c r="C170" i="5"/>
  <c r="B170" i="5"/>
  <c r="AR169" i="5"/>
  <c r="AQ169" i="5"/>
  <c r="AP169" i="5"/>
  <c r="AG169" i="5"/>
  <c r="AF169" i="5"/>
  <c r="AE169" i="5"/>
  <c r="V169" i="5"/>
  <c r="U169" i="5"/>
  <c r="T169" i="5"/>
  <c r="K169" i="5"/>
  <c r="J169" i="5"/>
  <c r="I169" i="5"/>
  <c r="G169" i="5"/>
  <c r="F169" i="5"/>
  <c r="E169" i="5"/>
  <c r="D169" i="5"/>
  <c r="C169" i="5"/>
  <c r="B169" i="5"/>
  <c r="AR168" i="5"/>
  <c r="AQ168" i="5"/>
  <c r="AP168" i="5"/>
  <c r="AG168" i="5"/>
  <c r="AF168" i="5"/>
  <c r="AE168" i="5"/>
  <c r="V168" i="5"/>
  <c r="U168" i="5"/>
  <c r="T168" i="5"/>
  <c r="K168" i="5"/>
  <c r="J168" i="5"/>
  <c r="I168" i="5"/>
  <c r="G168" i="5"/>
  <c r="F168" i="5"/>
  <c r="E168" i="5"/>
  <c r="D168" i="5"/>
  <c r="C168" i="5"/>
  <c r="B168" i="5"/>
  <c r="AR167" i="5"/>
  <c r="AQ167" i="5"/>
  <c r="AP167" i="5"/>
  <c r="AG167" i="5"/>
  <c r="AF167" i="5"/>
  <c r="AE167" i="5"/>
  <c r="V167" i="5"/>
  <c r="U167" i="5"/>
  <c r="T167" i="5"/>
  <c r="K167" i="5"/>
  <c r="J167" i="5"/>
  <c r="I167" i="5"/>
  <c r="G167" i="5"/>
  <c r="F167" i="5"/>
  <c r="E167" i="5"/>
  <c r="D167" i="5"/>
  <c r="C167" i="5"/>
  <c r="B167" i="5"/>
  <c r="AR166" i="5"/>
  <c r="AQ166" i="5"/>
  <c r="AP166" i="5"/>
  <c r="AG166" i="5"/>
  <c r="AF166" i="5"/>
  <c r="AE166" i="5"/>
  <c r="V166" i="5"/>
  <c r="U166" i="5"/>
  <c r="T166" i="5"/>
  <c r="K166" i="5"/>
  <c r="J166" i="5"/>
  <c r="I166" i="5"/>
  <c r="G166" i="5"/>
  <c r="F166" i="5"/>
  <c r="E166" i="5"/>
  <c r="D166" i="5"/>
  <c r="C166" i="5"/>
  <c r="B166" i="5"/>
  <c r="AR165" i="5"/>
  <c r="AQ165" i="5"/>
  <c r="AP165" i="5"/>
  <c r="AG165" i="5"/>
  <c r="AF165" i="5"/>
  <c r="AE165" i="5"/>
  <c r="V165" i="5"/>
  <c r="U165" i="5"/>
  <c r="T165" i="5"/>
  <c r="K165" i="5"/>
  <c r="J165" i="5"/>
  <c r="I165" i="5"/>
  <c r="G165" i="5"/>
  <c r="F165" i="5"/>
  <c r="E165" i="5"/>
  <c r="D165" i="5"/>
  <c r="C165" i="5"/>
  <c r="B165" i="5"/>
  <c r="AR164" i="5"/>
  <c r="AQ164" i="5"/>
  <c r="AP164" i="5"/>
  <c r="AG164" i="5"/>
  <c r="AF164" i="5"/>
  <c r="AE164" i="5"/>
  <c r="V164" i="5"/>
  <c r="U164" i="5"/>
  <c r="T164" i="5"/>
  <c r="K164" i="5"/>
  <c r="J164" i="5"/>
  <c r="I164" i="5"/>
  <c r="G164" i="5"/>
  <c r="F164" i="5"/>
  <c r="E164" i="5"/>
  <c r="D164" i="5"/>
  <c r="C164" i="5"/>
  <c r="B164" i="5"/>
  <c r="AR163" i="5"/>
  <c r="AQ163" i="5"/>
  <c r="AP163" i="5"/>
  <c r="AG163" i="5"/>
  <c r="AF163" i="5"/>
  <c r="AE163" i="5"/>
  <c r="V163" i="5"/>
  <c r="U163" i="5"/>
  <c r="T163" i="5"/>
  <c r="K163" i="5"/>
  <c r="J163" i="5"/>
  <c r="I163" i="5"/>
  <c r="G163" i="5"/>
  <c r="F163" i="5"/>
  <c r="E163" i="5"/>
  <c r="D163" i="5"/>
  <c r="C163" i="5"/>
  <c r="B163" i="5"/>
  <c r="AR162" i="5"/>
  <c r="AQ162" i="5"/>
  <c r="AP162" i="5"/>
  <c r="AG162" i="5"/>
  <c r="AF162" i="5"/>
  <c r="AE162" i="5"/>
  <c r="V162" i="5"/>
  <c r="U162" i="5"/>
  <c r="T162" i="5"/>
  <c r="K162" i="5"/>
  <c r="J162" i="5"/>
  <c r="I162" i="5"/>
  <c r="G162" i="5"/>
  <c r="F162" i="5"/>
  <c r="E162" i="5"/>
  <c r="D162" i="5"/>
  <c r="C162" i="5"/>
  <c r="B162" i="5"/>
  <c r="AR161" i="5"/>
  <c r="AQ161" i="5"/>
  <c r="AP161" i="5"/>
  <c r="AG161" i="5"/>
  <c r="AF161" i="5"/>
  <c r="AE161" i="5"/>
  <c r="V161" i="5"/>
  <c r="U161" i="5"/>
  <c r="T161" i="5"/>
  <c r="K161" i="5"/>
  <c r="J161" i="5"/>
  <c r="I161" i="5"/>
  <c r="G161" i="5"/>
  <c r="F161" i="5"/>
  <c r="E161" i="5"/>
  <c r="D161" i="5"/>
  <c r="C161" i="5"/>
  <c r="B161" i="5"/>
  <c r="AR160" i="5"/>
  <c r="AQ160" i="5"/>
  <c r="AP160" i="5"/>
  <c r="AG160" i="5"/>
  <c r="AF160" i="5"/>
  <c r="AE160" i="5"/>
  <c r="V160" i="5"/>
  <c r="U160" i="5"/>
  <c r="T160" i="5"/>
  <c r="K160" i="5"/>
  <c r="J160" i="5"/>
  <c r="I160" i="5"/>
  <c r="G160" i="5"/>
  <c r="F160" i="5"/>
  <c r="E160" i="5"/>
  <c r="D160" i="5"/>
  <c r="C160" i="5"/>
  <c r="B160" i="5"/>
  <c r="AR159" i="5"/>
  <c r="AQ159" i="5"/>
  <c r="AP159" i="5"/>
  <c r="AG159" i="5"/>
  <c r="AF159" i="5"/>
  <c r="AE159" i="5"/>
  <c r="V159" i="5"/>
  <c r="U159" i="5"/>
  <c r="T159" i="5"/>
  <c r="K159" i="5"/>
  <c r="J159" i="5"/>
  <c r="I159" i="5"/>
  <c r="G159" i="5"/>
  <c r="F159" i="5"/>
  <c r="E159" i="5"/>
  <c r="D159" i="5"/>
  <c r="C159" i="5"/>
  <c r="B159" i="5"/>
  <c r="AR158" i="5"/>
  <c r="AQ158" i="5"/>
  <c r="AP158" i="5"/>
  <c r="AG158" i="5"/>
  <c r="AF158" i="5"/>
  <c r="AE158" i="5"/>
  <c r="V158" i="5"/>
  <c r="U158" i="5"/>
  <c r="T158" i="5"/>
  <c r="K158" i="5"/>
  <c r="J158" i="5"/>
  <c r="I158" i="5"/>
  <c r="G158" i="5"/>
  <c r="F158" i="5"/>
  <c r="E158" i="5"/>
  <c r="D158" i="5"/>
  <c r="C158" i="5"/>
  <c r="B158" i="5"/>
  <c r="AR157" i="5"/>
  <c r="AQ157" i="5"/>
  <c r="AP157" i="5"/>
  <c r="AG157" i="5"/>
  <c r="AF157" i="5"/>
  <c r="AE157" i="5"/>
  <c r="V157" i="5"/>
  <c r="U157" i="5"/>
  <c r="T157" i="5"/>
  <c r="K157" i="5"/>
  <c r="J157" i="5"/>
  <c r="I157" i="5"/>
  <c r="G157" i="5"/>
  <c r="F157" i="5"/>
  <c r="E157" i="5"/>
  <c r="D157" i="5"/>
  <c r="C157" i="5"/>
  <c r="B157" i="5"/>
  <c r="AR156" i="5"/>
  <c r="AQ156" i="5"/>
  <c r="AP156" i="5"/>
  <c r="AG156" i="5"/>
  <c r="AF156" i="5"/>
  <c r="AE156" i="5"/>
  <c r="V156" i="5"/>
  <c r="U156" i="5"/>
  <c r="T156" i="5"/>
  <c r="K156" i="5"/>
  <c r="J156" i="5"/>
  <c r="I156" i="5"/>
  <c r="G156" i="5"/>
  <c r="F156" i="5"/>
  <c r="E156" i="5"/>
  <c r="D156" i="5"/>
  <c r="C156" i="5"/>
  <c r="B156" i="5"/>
  <c r="AR155" i="5"/>
  <c r="AQ155" i="5"/>
  <c r="AP155" i="5"/>
  <c r="AG155" i="5"/>
  <c r="AF155" i="5"/>
  <c r="AE155" i="5"/>
  <c r="V155" i="5"/>
  <c r="U155" i="5"/>
  <c r="T155" i="5"/>
  <c r="K155" i="5"/>
  <c r="J155" i="5"/>
  <c r="I155" i="5"/>
  <c r="G155" i="5"/>
  <c r="F155" i="5"/>
  <c r="E155" i="5"/>
  <c r="D155" i="5"/>
  <c r="C155" i="5"/>
  <c r="B155" i="5"/>
  <c r="AR154" i="5"/>
  <c r="AQ154" i="5"/>
  <c r="AP154" i="5"/>
  <c r="AG154" i="5"/>
  <c r="AF154" i="5"/>
  <c r="AE154" i="5"/>
  <c r="V154" i="5"/>
  <c r="U154" i="5"/>
  <c r="T154" i="5"/>
  <c r="K154" i="5"/>
  <c r="J154" i="5"/>
  <c r="I154" i="5"/>
  <c r="G154" i="5"/>
  <c r="F154" i="5"/>
  <c r="E154" i="5"/>
  <c r="D154" i="5"/>
  <c r="C154" i="5"/>
  <c r="B154" i="5"/>
  <c r="AR153" i="5"/>
  <c r="AQ153" i="5"/>
  <c r="AP153" i="5"/>
  <c r="AG153" i="5"/>
  <c r="AF153" i="5"/>
  <c r="AE153" i="5"/>
  <c r="V153" i="5"/>
  <c r="U153" i="5"/>
  <c r="T153" i="5"/>
  <c r="K153" i="5"/>
  <c r="J153" i="5"/>
  <c r="I153" i="5"/>
  <c r="G153" i="5"/>
  <c r="F153" i="5"/>
  <c r="E153" i="5"/>
  <c r="D153" i="5"/>
  <c r="C153" i="5"/>
  <c r="B153" i="5"/>
  <c r="AR152" i="5"/>
  <c r="AQ152" i="5"/>
  <c r="AP152" i="5"/>
  <c r="AG152" i="5"/>
  <c r="AF152" i="5"/>
  <c r="AE152" i="5"/>
  <c r="V152" i="5"/>
  <c r="U152" i="5"/>
  <c r="T152" i="5"/>
  <c r="K152" i="5"/>
  <c r="J152" i="5"/>
  <c r="I152" i="5"/>
  <c r="G152" i="5"/>
  <c r="F152" i="5"/>
  <c r="E152" i="5"/>
  <c r="D152" i="5"/>
  <c r="C152" i="5"/>
  <c r="B152" i="5"/>
  <c r="AR151" i="5"/>
  <c r="AQ151" i="5"/>
  <c r="AP151" i="5"/>
  <c r="AG151" i="5"/>
  <c r="AF151" i="5"/>
  <c r="AE151" i="5"/>
  <c r="V151" i="5"/>
  <c r="U151" i="5"/>
  <c r="T151" i="5"/>
  <c r="K151" i="5"/>
  <c r="J151" i="5"/>
  <c r="I151" i="5"/>
  <c r="G151" i="5"/>
  <c r="F151" i="5"/>
  <c r="E151" i="5"/>
  <c r="D151" i="5"/>
  <c r="C151" i="5"/>
  <c r="B151" i="5"/>
  <c r="AR150" i="5"/>
  <c r="AQ150" i="5"/>
  <c r="AP150" i="5"/>
  <c r="AG150" i="5"/>
  <c r="AF150" i="5"/>
  <c r="AE150" i="5"/>
  <c r="V150" i="5"/>
  <c r="U150" i="5"/>
  <c r="T150" i="5"/>
  <c r="K150" i="5"/>
  <c r="J150" i="5"/>
  <c r="I150" i="5"/>
  <c r="G150" i="5"/>
  <c r="F150" i="5"/>
  <c r="E150" i="5"/>
  <c r="D150" i="5"/>
  <c r="C150" i="5"/>
  <c r="B150" i="5"/>
  <c r="AR149" i="5"/>
  <c r="AQ149" i="5"/>
  <c r="AP149" i="5"/>
  <c r="AG149" i="5"/>
  <c r="AF149" i="5"/>
  <c r="AE149" i="5"/>
  <c r="V149" i="5"/>
  <c r="U149" i="5"/>
  <c r="T149" i="5"/>
  <c r="K149" i="5"/>
  <c r="J149" i="5"/>
  <c r="I149" i="5"/>
  <c r="G149" i="5"/>
  <c r="F149" i="5"/>
  <c r="E149" i="5"/>
  <c r="D149" i="5"/>
  <c r="C149" i="5"/>
  <c r="B149" i="5"/>
  <c r="AR148" i="5"/>
  <c r="AQ148" i="5"/>
  <c r="AP148" i="5"/>
  <c r="AG148" i="5"/>
  <c r="AF148" i="5"/>
  <c r="AE148" i="5"/>
  <c r="V148" i="5"/>
  <c r="U148" i="5"/>
  <c r="T148" i="5"/>
  <c r="K148" i="5"/>
  <c r="J148" i="5"/>
  <c r="I148" i="5"/>
  <c r="G148" i="5"/>
  <c r="F148" i="5"/>
  <c r="E148" i="5"/>
  <c r="D148" i="5"/>
  <c r="C148" i="5"/>
  <c r="B148" i="5"/>
  <c r="AR147" i="5"/>
  <c r="AQ147" i="5"/>
  <c r="AP147" i="5"/>
  <c r="AG147" i="5"/>
  <c r="AF147" i="5"/>
  <c r="AE147" i="5"/>
  <c r="V147" i="5"/>
  <c r="U147" i="5"/>
  <c r="T147" i="5"/>
  <c r="K147" i="5"/>
  <c r="J147" i="5"/>
  <c r="I147" i="5"/>
  <c r="G147" i="5"/>
  <c r="F147" i="5"/>
  <c r="E147" i="5"/>
  <c r="D147" i="5"/>
  <c r="C147" i="5"/>
  <c r="B147" i="5"/>
  <c r="AR146" i="5"/>
  <c r="AQ146" i="5"/>
  <c r="AP146" i="5"/>
  <c r="AG146" i="5"/>
  <c r="AF146" i="5"/>
  <c r="AE146" i="5"/>
  <c r="V146" i="5"/>
  <c r="U146" i="5"/>
  <c r="T146" i="5"/>
  <c r="K146" i="5"/>
  <c r="J146" i="5"/>
  <c r="I146" i="5"/>
  <c r="G146" i="5"/>
  <c r="F146" i="5"/>
  <c r="E146" i="5"/>
  <c r="D146" i="5"/>
  <c r="C146" i="5"/>
  <c r="B146" i="5"/>
  <c r="AR145" i="5"/>
  <c r="AQ145" i="5"/>
  <c r="AP145" i="5"/>
  <c r="AG145" i="5"/>
  <c r="AF145" i="5"/>
  <c r="AE145" i="5"/>
  <c r="V145" i="5"/>
  <c r="U145" i="5"/>
  <c r="T145" i="5"/>
  <c r="K145" i="5"/>
  <c r="J145" i="5"/>
  <c r="I145" i="5"/>
  <c r="G145" i="5"/>
  <c r="F145" i="5"/>
  <c r="E145" i="5"/>
  <c r="D145" i="5"/>
  <c r="C145" i="5"/>
  <c r="B145" i="5"/>
  <c r="AR144" i="5"/>
  <c r="AQ144" i="5"/>
  <c r="AP144" i="5"/>
  <c r="AG144" i="5"/>
  <c r="AF144" i="5"/>
  <c r="AE144" i="5"/>
  <c r="V144" i="5"/>
  <c r="U144" i="5"/>
  <c r="T144" i="5"/>
  <c r="K144" i="5"/>
  <c r="J144" i="5"/>
  <c r="I144" i="5"/>
  <c r="G144" i="5"/>
  <c r="F144" i="5"/>
  <c r="E144" i="5"/>
  <c r="D144" i="5"/>
  <c r="C144" i="5"/>
  <c r="B144" i="5"/>
  <c r="AR143" i="5"/>
  <c r="AQ143" i="5"/>
  <c r="AP143" i="5"/>
  <c r="AG143" i="5"/>
  <c r="AF143" i="5"/>
  <c r="AE143" i="5"/>
  <c r="V143" i="5"/>
  <c r="U143" i="5"/>
  <c r="T143" i="5"/>
  <c r="K143" i="5"/>
  <c r="J143" i="5"/>
  <c r="I143" i="5"/>
  <c r="G143" i="5"/>
  <c r="F143" i="5"/>
  <c r="E143" i="5"/>
  <c r="D143" i="5"/>
  <c r="C143" i="5"/>
  <c r="B143" i="5"/>
  <c r="AR142" i="5"/>
  <c r="AQ142" i="5"/>
  <c r="AP142" i="5"/>
  <c r="AG142" i="5"/>
  <c r="AF142" i="5"/>
  <c r="AE142" i="5"/>
  <c r="V142" i="5"/>
  <c r="U142" i="5"/>
  <c r="T142" i="5"/>
  <c r="K142" i="5"/>
  <c r="J142" i="5"/>
  <c r="I142" i="5"/>
  <c r="G142" i="5"/>
  <c r="F142" i="5"/>
  <c r="E142" i="5"/>
  <c r="D142" i="5"/>
  <c r="C142" i="5"/>
  <c r="B142" i="5"/>
  <c r="AR141" i="5"/>
  <c r="AQ141" i="5"/>
  <c r="AP141" i="5"/>
  <c r="AG141" i="5"/>
  <c r="AF141" i="5"/>
  <c r="AE141" i="5"/>
  <c r="V141" i="5"/>
  <c r="U141" i="5"/>
  <c r="T141" i="5"/>
  <c r="K141" i="5"/>
  <c r="J141" i="5"/>
  <c r="I141" i="5"/>
  <c r="G141" i="5"/>
  <c r="F141" i="5"/>
  <c r="E141" i="5"/>
  <c r="D141" i="5"/>
  <c r="C141" i="5"/>
  <c r="B141" i="5"/>
  <c r="AR140" i="5"/>
  <c r="AQ140" i="5"/>
  <c r="AP140" i="5"/>
  <c r="AG140" i="5"/>
  <c r="AF140" i="5"/>
  <c r="AE140" i="5"/>
  <c r="V140" i="5"/>
  <c r="U140" i="5"/>
  <c r="T140" i="5"/>
  <c r="K140" i="5"/>
  <c r="J140" i="5"/>
  <c r="I140" i="5"/>
  <c r="G140" i="5"/>
  <c r="F140" i="5"/>
  <c r="E140" i="5"/>
  <c r="D140" i="5"/>
  <c r="C140" i="5"/>
  <c r="B140" i="5"/>
  <c r="AR139" i="5"/>
  <c r="AQ139" i="5"/>
  <c r="AP139" i="5"/>
  <c r="AG139" i="5"/>
  <c r="AF139" i="5"/>
  <c r="AE139" i="5"/>
  <c r="V139" i="5"/>
  <c r="U139" i="5"/>
  <c r="T139" i="5"/>
  <c r="K139" i="5"/>
  <c r="J139" i="5"/>
  <c r="I139" i="5"/>
  <c r="G139" i="5"/>
  <c r="F139" i="5"/>
  <c r="E139" i="5"/>
  <c r="D139" i="5"/>
  <c r="C139" i="5"/>
  <c r="B139" i="5"/>
  <c r="AR138" i="5"/>
  <c r="AQ138" i="5"/>
  <c r="AP138" i="5"/>
  <c r="AG138" i="5"/>
  <c r="AF138" i="5"/>
  <c r="AE138" i="5"/>
  <c r="V138" i="5"/>
  <c r="U138" i="5"/>
  <c r="T138" i="5"/>
  <c r="K138" i="5"/>
  <c r="J138" i="5"/>
  <c r="I138" i="5"/>
  <c r="G138" i="5"/>
  <c r="F138" i="5"/>
  <c r="E138" i="5"/>
  <c r="D138" i="5"/>
  <c r="C138" i="5"/>
  <c r="B138" i="5"/>
  <c r="AR137" i="5"/>
  <c r="AQ137" i="5"/>
  <c r="AP137" i="5"/>
  <c r="AG137" i="5"/>
  <c r="AF137" i="5"/>
  <c r="AE137" i="5"/>
  <c r="V137" i="5"/>
  <c r="U137" i="5"/>
  <c r="T137" i="5"/>
  <c r="K137" i="5"/>
  <c r="J137" i="5"/>
  <c r="I137" i="5"/>
  <c r="G137" i="5"/>
  <c r="F137" i="5"/>
  <c r="E137" i="5"/>
  <c r="D137" i="5"/>
  <c r="C137" i="5"/>
  <c r="B137" i="5"/>
  <c r="AR136" i="5"/>
  <c r="AQ136" i="5"/>
  <c r="AP136" i="5"/>
  <c r="AG136" i="5"/>
  <c r="AF136" i="5"/>
  <c r="AE136" i="5"/>
  <c r="V136" i="5"/>
  <c r="U136" i="5"/>
  <c r="T136" i="5"/>
  <c r="K136" i="5"/>
  <c r="J136" i="5"/>
  <c r="I136" i="5"/>
  <c r="G136" i="5"/>
  <c r="F136" i="5"/>
  <c r="E136" i="5"/>
  <c r="D136" i="5"/>
  <c r="C136" i="5"/>
  <c r="B136" i="5"/>
  <c r="AR135" i="5"/>
  <c r="AQ135" i="5"/>
  <c r="AP135" i="5"/>
  <c r="AG135" i="5"/>
  <c r="AF135" i="5"/>
  <c r="AE135" i="5"/>
  <c r="V135" i="5"/>
  <c r="U135" i="5"/>
  <c r="T135" i="5"/>
  <c r="K135" i="5"/>
  <c r="J135" i="5"/>
  <c r="I135" i="5"/>
  <c r="G135" i="5"/>
  <c r="F135" i="5"/>
  <c r="E135" i="5"/>
  <c r="D135" i="5"/>
  <c r="C135" i="5"/>
  <c r="B135" i="5"/>
  <c r="AR134" i="5"/>
  <c r="AQ134" i="5"/>
  <c r="AP134" i="5"/>
  <c r="AG134" i="5"/>
  <c r="AF134" i="5"/>
  <c r="AE134" i="5"/>
  <c r="V134" i="5"/>
  <c r="U134" i="5"/>
  <c r="T134" i="5"/>
  <c r="K134" i="5"/>
  <c r="J134" i="5"/>
  <c r="I134" i="5"/>
  <c r="G134" i="5"/>
  <c r="F134" i="5"/>
  <c r="E134" i="5"/>
  <c r="D134" i="5"/>
  <c r="C134" i="5"/>
  <c r="B134" i="5"/>
  <c r="AR133" i="5"/>
  <c r="AQ133" i="5"/>
  <c r="AP133" i="5"/>
  <c r="AG133" i="5"/>
  <c r="AF133" i="5"/>
  <c r="AE133" i="5"/>
  <c r="V133" i="5"/>
  <c r="U133" i="5"/>
  <c r="T133" i="5"/>
  <c r="K133" i="5"/>
  <c r="J133" i="5"/>
  <c r="I133" i="5"/>
  <c r="G133" i="5"/>
  <c r="F133" i="5"/>
  <c r="E133" i="5"/>
  <c r="D133" i="5"/>
  <c r="C133" i="5"/>
  <c r="B133" i="5"/>
  <c r="AR132" i="5"/>
  <c r="AQ132" i="5"/>
  <c r="AP132" i="5"/>
  <c r="AG132" i="5"/>
  <c r="AF132" i="5"/>
  <c r="AE132" i="5"/>
  <c r="V132" i="5"/>
  <c r="U132" i="5"/>
  <c r="T132" i="5"/>
  <c r="K132" i="5"/>
  <c r="J132" i="5"/>
  <c r="I132" i="5"/>
  <c r="G132" i="5"/>
  <c r="F132" i="5"/>
  <c r="E132" i="5"/>
  <c r="D132" i="5"/>
  <c r="C132" i="5"/>
  <c r="B132" i="5"/>
  <c r="AR131" i="5"/>
  <c r="AQ131" i="5"/>
  <c r="AP131" i="5"/>
  <c r="AG131" i="5"/>
  <c r="AF131" i="5"/>
  <c r="AE131" i="5"/>
  <c r="V131" i="5"/>
  <c r="U131" i="5"/>
  <c r="T131" i="5"/>
  <c r="K131" i="5"/>
  <c r="J131" i="5"/>
  <c r="I131" i="5"/>
  <c r="G131" i="5"/>
  <c r="F131" i="5"/>
  <c r="E131" i="5"/>
  <c r="D131" i="5"/>
  <c r="C131" i="5"/>
  <c r="B131" i="5"/>
  <c r="AR130" i="5"/>
  <c r="AQ130" i="5"/>
  <c r="AP130" i="5"/>
  <c r="AG130" i="5"/>
  <c r="AF130" i="5"/>
  <c r="AE130" i="5"/>
  <c r="V130" i="5"/>
  <c r="U130" i="5"/>
  <c r="T130" i="5"/>
  <c r="K130" i="5"/>
  <c r="J130" i="5"/>
  <c r="I130" i="5"/>
  <c r="G130" i="5"/>
  <c r="F130" i="5"/>
  <c r="E130" i="5"/>
  <c r="D130" i="5"/>
  <c r="C130" i="5"/>
  <c r="B130" i="5"/>
  <c r="AR129" i="5"/>
  <c r="AQ129" i="5"/>
  <c r="AP129" i="5"/>
  <c r="AG129" i="5"/>
  <c r="AF129" i="5"/>
  <c r="AE129" i="5"/>
  <c r="V129" i="5"/>
  <c r="U129" i="5"/>
  <c r="T129" i="5"/>
  <c r="K129" i="5"/>
  <c r="J129" i="5"/>
  <c r="I129" i="5"/>
  <c r="G129" i="5"/>
  <c r="F129" i="5"/>
  <c r="E129" i="5"/>
  <c r="D129" i="5"/>
  <c r="C129" i="5"/>
  <c r="B129" i="5"/>
  <c r="AR128" i="5"/>
  <c r="AQ128" i="5"/>
  <c r="AP128" i="5"/>
  <c r="AG128" i="5"/>
  <c r="AF128" i="5"/>
  <c r="AE128" i="5"/>
  <c r="V128" i="5"/>
  <c r="U128" i="5"/>
  <c r="T128" i="5"/>
  <c r="K128" i="5"/>
  <c r="J128" i="5"/>
  <c r="I128" i="5"/>
  <c r="G128" i="5"/>
  <c r="F128" i="5"/>
  <c r="E128" i="5"/>
  <c r="D128" i="5"/>
  <c r="C128" i="5"/>
  <c r="B128" i="5"/>
  <c r="AR127" i="5"/>
  <c r="AQ127" i="5"/>
  <c r="AP127" i="5"/>
  <c r="AG127" i="5"/>
  <c r="AF127" i="5"/>
  <c r="AE127" i="5"/>
  <c r="V127" i="5"/>
  <c r="U127" i="5"/>
  <c r="T127" i="5"/>
  <c r="K127" i="5"/>
  <c r="J127" i="5"/>
  <c r="I127" i="5"/>
  <c r="G127" i="5"/>
  <c r="F127" i="5"/>
  <c r="E127" i="5"/>
  <c r="D127" i="5"/>
  <c r="C127" i="5"/>
  <c r="B127" i="5"/>
  <c r="AR126" i="5"/>
  <c r="AQ126" i="5"/>
  <c r="AP126" i="5"/>
  <c r="AG126" i="5"/>
  <c r="AF126" i="5"/>
  <c r="AE126" i="5"/>
  <c r="V126" i="5"/>
  <c r="U126" i="5"/>
  <c r="T126" i="5"/>
  <c r="K126" i="5"/>
  <c r="J126" i="5"/>
  <c r="I126" i="5"/>
  <c r="G126" i="5"/>
  <c r="F126" i="5"/>
  <c r="E126" i="5"/>
  <c r="D126" i="5"/>
  <c r="C126" i="5"/>
  <c r="B126" i="5"/>
  <c r="AR125" i="5"/>
  <c r="AQ125" i="5"/>
  <c r="AP125" i="5"/>
  <c r="AG125" i="5"/>
  <c r="AF125" i="5"/>
  <c r="AE125" i="5"/>
  <c r="V125" i="5"/>
  <c r="U125" i="5"/>
  <c r="T125" i="5"/>
  <c r="K125" i="5"/>
  <c r="J125" i="5"/>
  <c r="I125" i="5"/>
  <c r="G125" i="5"/>
  <c r="F125" i="5"/>
  <c r="E125" i="5"/>
  <c r="D125" i="5"/>
  <c r="C125" i="5"/>
  <c r="B125" i="5"/>
  <c r="AR124" i="5"/>
  <c r="AQ124" i="5"/>
  <c r="AP124" i="5"/>
  <c r="AG124" i="5"/>
  <c r="AF124" i="5"/>
  <c r="AE124" i="5"/>
  <c r="V124" i="5"/>
  <c r="U124" i="5"/>
  <c r="T124" i="5"/>
  <c r="K124" i="5"/>
  <c r="J124" i="5"/>
  <c r="I124" i="5"/>
  <c r="G124" i="5"/>
  <c r="F124" i="5"/>
  <c r="E124" i="5"/>
  <c r="D124" i="5"/>
  <c r="C124" i="5"/>
  <c r="B124" i="5"/>
  <c r="AR123" i="5"/>
  <c r="AQ123" i="5"/>
  <c r="AP123" i="5"/>
  <c r="AG123" i="5"/>
  <c r="AF123" i="5"/>
  <c r="AE123" i="5"/>
  <c r="V123" i="5"/>
  <c r="U123" i="5"/>
  <c r="T123" i="5"/>
  <c r="K123" i="5"/>
  <c r="J123" i="5"/>
  <c r="I123" i="5"/>
  <c r="G123" i="5"/>
  <c r="F123" i="5"/>
  <c r="E123" i="5"/>
  <c r="D123" i="5"/>
  <c r="C123" i="5"/>
  <c r="B123" i="5"/>
  <c r="AR122" i="5"/>
  <c r="AQ122" i="5"/>
  <c r="AP122" i="5"/>
  <c r="AG122" i="5"/>
  <c r="AF122" i="5"/>
  <c r="AE122" i="5"/>
  <c r="V122" i="5"/>
  <c r="U122" i="5"/>
  <c r="T122" i="5"/>
  <c r="K122" i="5"/>
  <c r="J122" i="5"/>
  <c r="I122" i="5"/>
  <c r="G122" i="5"/>
  <c r="F122" i="5"/>
  <c r="E122" i="5"/>
  <c r="D122" i="5"/>
  <c r="C122" i="5"/>
  <c r="B122" i="5"/>
  <c r="AR121" i="5"/>
  <c r="AQ121" i="5"/>
  <c r="AP121" i="5"/>
  <c r="AG121" i="5"/>
  <c r="AF121" i="5"/>
  <c r="AE121" i="5"/>
  <c r="V121" i="5"/>
  <c r="U121" i="5"/>
  <c r="T121" i="5"/>
  <c r="K121" i="5"/>
  <c r="J121" i="5"/>
  <c r="I121" i="5"/>
  <c r="G121" i="5"/>
  <c r="F121" i="5"/>
  <c r="E121" i="5"/>
  <c r="D121" i="5"/>
  <c r="C121" i="5"/>
  <c r="B121" i="5"/>
  <c r="AR120" i="5"/>
  <c r="AQ120" i="5"/>
  <c r="AP120" i="5"/>
  <c r="AG120" i="5"/>
  <c r="AF120" i="5"/>
  <c r="AE120" i="5"/>
  <c r="V120" i="5"/>
  <c r="U120" i="5"/>
  <c r="T120" i="5"/>
  <c r="K120" i="5"/>
  <c r="J120" i="5"/>
  <c r="I120" i="5"/>
  <c r="G120" i="5"/>
  <c r="F120" i="5"/>
  <c r="E120" i="5"/>
  <c r="D120" i="5"/>
  <c r="C120" i="5"/>
  <c r="B120" i="5"/>
  <c r="AR119" i="5"/>
  <c r="AQ119" i="5"/>
  <c r="AP119" i="5"/>
  <c r="AG119" i="5"/>
  <c r="AF119" i="5"/>
  <c r="AE119" i="5"/>
  <c r="V119" i="5"/>
  <c r="U119" i="5"/>
  <c r="T119" i="5"/>
  <c r="K119" i="5"/>
  <c r="J119" i="5"/>
  <c r="I119" i="5"/>
  <c r="G119" i="5"/>
  <c r="F119" i="5"/>
  <c r="E119" i="5"/>
  <c r="D119" i="5"/>
  <c r="C119" i="5"/>
  <c r="B119" i="5"/>
  <c r="AR118" i="5"/>
  <c r="AQ118" i="5"/>
  <c r="AP118" i="5"/>
  <c r="AG118" i="5"/>
  <c r="AF118" i="5"/>
  <c r="AE118" i="5"/>
  <c r="V118" i="5"/>
  <c r="U118" i="5"/>
  <c r="T118" i="5"/>
  <c r="K118" i="5"/>
  <c r="J118" i="5"/>
  <c r="I118" i="5"/>
  <c r="G118" i="5"/>
  <c r="F118" i="5"/>
  <c r="E118" i="5"/>
  <c r="D118" i="5"/>
  <c r="C118" i="5"/>
  <c r="B118" i="5"/>
  <c r="AR117" i="5"/>
  <c r="AQ117" i="5"/>
  <c r="AP117" i="5"/>
  <c r="AG117" i="5"/>
  <c r="AF117" i="5"/>
  <c r="AE117" i="5"/>
  <c r="V117" i="5"/>
  <c r="U117" i="5"/>
  <c r="T117" i="5"/>
  <c r="K117" i="5"/>
  <c r="J117" i="5"/>
  <c r="I117" i="5"/>
  <c r="G117" i="5"/>
  <c r="F117" i="5"/>
  <c r="E117" i="5"/>
  <c r="D117" i="5"/>
  <c r="C117" i="5"/>
  <c r="B117" i="5"/>
  <c r="AR116" i="5"/>
  <c r="AQ116" i="5"/>
  <c r="AP116" i="5"/>
  <c r="AG116" i="5"/>
  <c r="AF116" i="5"/>
  <c r="AE116" i="5"/>
  <c r="V116" i="5"/>
  <c r="U116" i="5"/>
  <c r="T116" i="5"/>
  <c r="K116" i="5"/>
  <c r="J116" i="5"/>
  <c r="I116" i="5"/>
  <c r="G116" i="5"/>
  <c r="F116" i="5"/>
  <c r="E116" i="5"/>
  <c r="D116" i="5"/>
  <c r="C116" i="5"/>
  <c r="B116" i="5"/>
  <c r="AR115" i="5"/>
  <c r="AQ115" i="5"/>
  <c r="AP115" i="5"/>
  <c r="AG115" i="5"/>
  <c r="AF115" i="5"/>
  <c r="AE115" i="5"/>
  <c r="V115" i="5"/>
  <c r="U115" i="5"/>
  <c r="T115" i="5"/>
  <c r="K115" i="5"/>
  <c r="J115" i="5"/>
  <c r="I115" i="5"/>
  <c r="G115" i="5"/>
  <c r="F115" i="5"/>
  <c r="E115" i="5"/>
  <c r="D115" i="5"/>
  <c r="C115" i="5"/>
  <c r="B115" i="5"/>
  <c r="AR114" i="5"/>
  <c r="AQ114" i="5"/>
  <c r="AP114" i="5"/>
  <c r="AG114" i="5"/>
  <c r="AF114" i="5"/>
  <c r="AE114" i="5"/>
  <c r="V114" i="5"/>
  <c r="U114" i="5"/>
  <c r="T114" i="5"/>
  <c r="K114" i="5"/>
  <c r="J114" i="5"/>
  <c r="I114" i="5"/>
  <c r="G114" i="5"/>
  <c r="F114" i="5"/>
  <c r="E114" i="5"/>
  <c r="D114" i="5"/>
  <c r="C114" i="5"/>
  <c r="B114" i="5"/>
  <c r="AR113" i="5"/>
  <c r="AQ113" i="5"/>
  <c r="AP113" i="5"/>
  <c r="AG113" i="5"/>
  <c r="AF113" i="5"/>
  <c r="AE113" i="5"/>
  <c r="V113" i="5"/>
  <c r="U113" i="5"/>
  <c r="T113" i="5"/>
  <c r="K113" i="5"/>
  <c r="J113" i="5"/>
  <c r="I113" i="5"/>
  <c r="G113" i="5"/>
  <c r="F113" i="5"/>
  <c r="E113" i="5"/>
  <c r="D113" i="5"/>
  <c r="C113" i="5"/>
  <c r="B113" i="5"/>
  <c r="AR112" i="5"/>
  <c r="AQ112" i="5"/>
  <c r="AP112" i="5"/>
  <c r="AG112" i="5"/>
  <c r="AF112" i="5"/>
  <c r="AE112" i="5"/>
  <c r="V112" i="5"/>
  <c r="U112" i="5"/>
  <c r="T112" i="5"/>
  <c r="K112" i="5"/>
  <c r="J112" i="5"/>
  <c r="I112" i="5"/>
  <c r="G112" i="5"/>
  <c r="F112" i="5"/>
  <c r="E112" i="5"/>
  <c r="D112" i="5"/>
  <c r="C112" i="5"/>
  <c r="B112" i="5"/>
  <c r="AR111" i="5"/>
  <c r="AQ111" i="5"/>
  <c r="AP111" i="5"/>
  <c r="AG111" i="5"/>
  <c r="AF111" i="5"/>
  <c r="AE111" i="5"/>
  <c r="V111" i="5"/>
  <c r="U111" i="5"/>
  <c r="T111" i="5"/>
  <c r="K111" i="5"/>
  <c r="J111" i="5"/>
  <c r="I111" i="5"/>
  <c r="G111" i="5"/>
  <c r="F111" i="5"/>
  <c r="E111" i="5"/>
  <c r="D111" i="5"/>
  <c r="C111" i="5"/>
  <c r="B111" i="5"/>
  <c r="AR110" i="5"/>
  <c r="AQ110" i="5"/>
  <c r="AP110" i="5"/>
  <c r="AG110" i="5"/>
  <c r="AF110" i="5"/>
  <c r="AE110" i="5"/>
  <c r="V110" i="5"/>
  <c r="U110" i="5"/>
  <c r="T110" i="5"/>
  <c r="K110" i="5"/>
  <c r="J110" i="5"/>
  <c r="I110" i="5"/>
  <c r="G110" i="5"/>
  <c r="F110" i="5"/>
  <c r="E110" i="5"/>
  <c r="D110" i="5"/>
  <c r="C110" i="5"/>
  <c r="B110" i="5"/>
  <c r="AR109" i="5"/>
  <c r="AQ109" i="5"/>
  <c r="AP109" i="5"/>
  <c r="AG109" i="5"/>
  <c r="AF109" i="5"/>
  <c r="AE109" i="5"/>
  <c r="V109" i="5"/>
  <c r="U109" i="5"/>
  <c r="T109" i="5"/>
  <c r="K109" i="5"/>
  <c r="J109" i="5"/>
  <c r="I109" i="5"/>
  <c r="G109" i="5"/>
  <c r="F109" i="5"/>
  <c r="E109" i="5"/>
  <c r="D109" i="5"/>
  <c r="C109" i="5"/>
  <c r="B109" i="5"/>
  <c r="AR108" i="5"/>
  <c r="AQ108" i="5"/>
  <c r="AP108" i="5"/>
  <c r="AG108" i="5"/>
  <c r="AF108" i="5"/>
  <c r="AE108" i="5"/>
  <c r="V108" i="5"/>
  <c r="U108" i="5"/>
  <c r="T108" i="5"/>
  <c r="K108" i="5"/>
  <c r="J108" i="5"/>
  <c r="I108" i="5"/>
  <c r="G108" i="5"/>
  <c r="F108" i="5"/>
  <c r="E108" i="5"/>
  <c r="D108" i="5"/>
  <c r="C108" i="5"/>
  <c r="B108" i="5"/>
  <c r="AR107" i="5"/>
  <c r="AQ107" i="5"/>
  <c r="AP107" i="5"/>
  <c r="AG107" i="5"/>
  <c r="AF107" i="5"/>
  <c r="AE107" i="5"/>
  <c r="V107" i="5"/>
  <c r="U107" i="5"/>
  <c r="T107" i="5"/>
  <c r="K107" i="5"/>
  <c r="J107" i="5"/>
  <c r="I107" i="5"/>
  <c r="G107" i="5"/>
  <c r="F107" i="5"/>
  <c r="E107" i="5"/>
  <c r="D107" i="5"/>
  <c r="C107" i="5"/>
  <c r="B107" i="5"/>
  <c r="AR106" i="5"/>
  <c r="AQ106" i="5"/>
  <c r="AP106" i="5"/>
  <c r="AG106" i="5"/>
  <c r="AF106" i="5"/>
  <c r="AE106" i="5"/>
  <c r="V106" i="5"/>
  <c r="U106" i="5"/>
  <c r="T106" i="5"/>
  <c r="K106" i="5"/>
  <c r="J106" i="5"/>
  <c r="I106" i="5"/>
  <c r="G106" i="5"/>
  <c r="F106" i="5"/>
  <c r="E106" i="5"/>
  <c r="D106" i="5"/>
  <c r="C106" i="5"/>
  <c r="B106" i="5"/>
  <c r="AR105" i="5"/>
  <c r="AQ105" i="5"/>
  <c r="AP105" i="5"/>
  <c r="AG105" i="5"/>
  <c r="AF105" i="5"/>
  <c r="AE105" i="5"/>
  <c r="V105" i="5"/>
  <c r="U105" i="5"/>
  <c r="T105" i="5"/>
  <c r="K105" i="5"/>
  <c r="J105" i="5"/>
  <c r="I105" i="5"/>
  <c r="G105" i="5"/>
  <c r="F105" i="5"/>
  <c r="E105" i="5"/>
  <c r="D105" i="5"/>
  <c r="C105" i="5"/>
  <c r="B105" i="5"/>
  <c r="AR104" i="5"/>
  <c r="AQ104" i="5"/>
  <c r="AP104" i="5"/>
  <c r="AG104" i="5"/>
  <c r="AF104" i="5"/>
  <c r="AE104" i="5"/>
  <c r="V104" i="5"/>
  <c r="U104" i="5"/>
  <c r="T104" i="5"/>
  <c r="K104" i="5"/>
  <c r="J104" i="5"/>
  <c r="I104" i="5"/>
  <c r="G104" i="5"/>
  <c r="F104" i="5"/>
  <c r="E104" i="5"/>
  <c r="D104" i="5"/>
  <c r="C104" i="5"/>
  <c r="B104" i="5"/>
  <c r="AR103" i="5"/>
  <c r="AQ103" i="5"/>
  <c r="AP103" i="5"/>
  <c r="AG103" i="5"/>
  <c r="AF103" i="5"/>
  <c r="AE103" i="5"/>
  <c r="V103" i="5"/>
  <c r="U103" i="5"/>
  <c r="T103" i="5"/>
  <c r="K103" i="5"/>
  <c r="J103" i="5"/>
  <c r="I103" i="5"/>
  <c r="G103" i="5"/>
  <c r="F103" i="5"/>
  <c r="E103" i="5"/>
  <c r="D103" i="5"/>
  <c r="C103" i="5"/>
  <c r="B103" i="5"/>
  <c r="AR102" i="5"/>
  <c r="AQ102" i="5"/>
  <c r="AP102" i="5"/>
  <c r="AG102" i="5"/>
  <c r="AF102" i="5"/>
  <c r="AE102" i="5"/>
  <c r="V102" i="5"/>
  <c r="U102" i="5"/>
  <c r="T102" i="5"/>
  <c r="K102" i="5"/>
  <c r="J102" i="5"/>
  <c r="I102" i="5"/>
  <c r="G102" i="5"/>
  <c r="F102" i="5"/>
  <c r="E102" i="5"/>
  <c r="D102" i="5"/>
  <c r="C102" i="5"/>
  <c r="B102" i="5"/>
  <c r="AR101" i="5"/>
  <c r="AQ101" i="5"/>
  <c r="AP101" i="5"/>
  <c r="AG101" i="5"/>
  <c r="AF101" i="5"/>
  <c r="AE101" i="5"/>
  <c r="V101" i="5"/>
  <c r="U101" i="5"/>
  <c r="T101" i="5"/>
  <c r="K101" i="5"/>
  <c r="J101" i="5"/>
  <c r="I101" i="5"/>
  <c r="G101" i="5"/>
  <c r="F101" i="5"/>
  <c r="E101" i="5"/>
  <c r="D101" i="5"/>
  <c r="C101" i="5"/>
  <c r="B101" i="5"/>
  <c r="AR100" i="5"/>
  <c r="AQ100" i="5"/>
  <c r="AP100" i="5"/>
  <c r="AG100" i="5"/>
  <c r="AF100" i="5"/>
  <c r="AE100" i="5"/>
  <c r="V100" i="5"/>
  <c r="U100" i="5"/>
  <c r="T100" i="5"/>
  <c r="K100" i="5"/>
  <c r="J100" i="5"/>
  <c r="I100" i="5"/>
  <c r="G100" i="5"/>
  <c r="F100" i="5"/>
  <c r="E100" i="5"/>
  <c r="D100" i="5"/>
  <c r="C100" i="5"/>
  <c r="B100" i="5"/>
  <c r="AR99" i="5"/>
  <c r="AQ99" i="5"/>
  <c r="AP99" i="5"/>
  <c r="AG99" i="5"/>
  <c r="AF99" i="5"/>
  <c r="AE99" i="5"/>
  <c r="V99" i="5"/>
  <c r="U99" i="5"/>
  <c r="T99" i="5"/>
  <c r="K99" i="5"/>
  <c r="J99" i="5"/>
  <c r="I99" i="5"/>
  <c r="G99" i="5"/>
  <c r="F99" i="5"/>
  <c r="E99" i="5"/>
  <c r="D99" i="5"/>
  <c r="C99" i="5"/>
  <c r="B99" i="5"/>
  <c r="AR98" i="5"/>
  <c r="AQ98" i="5"/>
  <c r="AP98" i="5"/>
  <c r="AG98" i="5"/>
  <c r="AF98" i="5"/>
  <c r="AE98" i="5"/>
  <c r="V98" i="5"/>
  <c r="U98" i="5"/>
  <c r="T98" i="5"/>
  <c r="K98" i="5"/>
  <c r="J98" i="5"/>
  <c r="I98" i="5"/>
  <c r="G98" i="5"/>
  <c r="F98" i="5"/>
  <c r="E98" i="5"/>
  <c r="D98" i="5"/>
  <c r="C98" i="5"/>
  <c r="B98" i="5"/>
  <c r="AR97" i="5"/>
  <c r="AQ97" i="5"/>
  <c r="AP97" i="5"/>
  <c r="AG97" i="5"/>
  <c r="AF97" i="5"/>
  <c r="AE97" i="5"/>
  <c r="V97" i="5"/>
  <c r="U97" i="5"/>
  <c r="T97" i="5"/>
  <c r="K97" i="5"/>
  <c r="J97" i="5"/>
  <c r="I97" i="5"/>
  <c r="G97" i="5"/>
  <c r="F97" i="5"/>
  <c r="E97" i="5"/>
  <c r="D97" i="5"/>
  <c r="C97" i="5"/>
  <c r="B97" i="5"/>
  <c r="AR96" i="5"/>
  <c r="AQ96" i="5"/>
  <c r="AP96" i="5"/>
  <c r="AG96" i="5"/>
  <c r="AF96" i="5"/>
  <c r="AE96" i="5"/>
  <c r="V96" i="5"/>
  <c r="U96" i="5"/>
  <c r="T96" i="5"/>
  <c r="K96" i="5"/>
  <c r="J96" i="5"/>
  <c r="I96" i="5"/>
  <c r="G96" i="5"/>
  <c r="F96" i="5"/>
  <c r="E96" i="5"/>
  <c r="D96" i="5"/>
  <c r="C96" i="5"/>
  <c r="B96" i="5"/>
  <c r="AR95" i="5"/>
  <c r="AQ95" i="5"/>
  <c r="AP95" i="5"/>
  <c r="AG95" i="5"/>
  <c r="AF95" i="5"/>
  <c r="AE95" i="5"/>
  <c r="V95" i="5"/>
  <c r="U95" i="5"/>
  <c r="T95" i="5"/>
  <c r="K95" i="5"/>
  <c r="J95" i="5"/>
  <c r="I95" i="5"/>
  <c r="G95" i="5"/>
  <c r="F95" i="5"/>
  <c r="E95" i="5"/>
  <c r="D95" i="5"/>
  <c r="C95" i="5"/>
  <c r="B95" i="5"/>
  <c r="AR94" i="5"/>
  <c r="AQ94" i="5"/>
  <c r="AP94" i="5"/>
  <c r="AG94" i="5"/>
  <c r="AF94" i="5"/>
  <c r="AE94" i="5"/>
  <c r="V94" i="5"/>
  <c r="U94" i="5"/>
  <c r="T94" i="5"/>
  <c r="K94" i="5"/>
  <c r="J94" i="5"/>
  <c r="I94" i="5"/>
  <c r="G94" i="5"/>
  <c r="F94" i="5"/>
  <c r="E94" i="5"/>
  <c r="D94" i="5"/>
  <c r="C94" i="5"/>
  <c r="B94" i="5"/>
  <c r="AR93" i="5"/>
  <c r="AQ93" i="5"/>
  <c r="AP93" i="5"/>
  <c r="AG93" i="5"/>
  <c r="AF93" i="5"/>
  <c r="AE93" i="5"/>
  <c r="V93" i="5"/>
  <c r="U93" i="5"/>
  <c r="T93" i="5"/>
  <c r="K93" i="5"/>
  <c r="J93" i="5"/>
  <c r="I93" i="5"/>
  <c r="G93" i="5"/>
  <c r="F93" i="5"/>
  <c r="E93" i="5"/>
  <c r="D93" i="5"/>
  <c r="C93" i="5"/>
  <c r="B93" i="5"/>
  <c r="AR92" i="5"/>
  <c r="AQ92" i="5"/>
  <c r="AP92" i="5"/>
  <c r="AG92" i="5"/>
  <c r="AF92" i="5"/>
  <c r="AE92" i="5"/>
  <c r="V92" i="5"/>
  <c r="U92" i="5"/>
  <c r="T92" i="5"/>
  <c r="K92" i="5"/>
  <c r="J92" i="5"/>
  <c r="I92" i="5"/>
  <c r="G92" i="5"/>
  <c r="F92" i="5"/>
  <c r="E92" i="5"/>
  <c r="D92" i="5"/>
  <c r="C92" i="5"/>
  <c r="B92" i="5"/>
  <c r="AR91" i="5"/>
  <c r="AQ91" i="5"/>
  <c r="AP91" i="5"/>
  <c r="AG91" i="5"/>
  <c r="AF91" i="5"/>
  <c r="AE91" i="5"/>
  <c r="V91" i="5"/>
  <c r="U91" i="5"/>
  <c r="T91" i="5"/>
  <c r="K91" i="5"/>
  <c r="J91" i="5"/>
  <c r="I91" i="5"/>
  <c r="G91" i="5"/>
  <c r="F91" i="5"/>
  <c r="E91" i="5"/>
  <c r="D91" i="5"/>
  <c r="C91" i="5"/>
  <c r="B91" i="5"/>
  <c r="AR90" i="5"/>
  <c r="AQ90" i="5"/>
  <c r="AP90" i="5"/>
  <c r="AG90" i="5"/>
  <c r="AF90" i="5"/>
  <c r="AE90" i="5"/>
  <c r="V90" i="5"/>
  <c r="U90" i="5"/>
  <c r="T90" i="5"/>
  <c r="K90" i="5"/>
  <c r="J90" i="5"/>
  <c r="I90" i="5"/>
  <c r="G90" i="5"/>
  <c r="F90" i="5"/>
  <c r="E90" i="5"/>
  <c r="D90" i="5"/>
  <c r="C90" i="5"/>
  <c r="B90" i="5"/>
  <c r="AR89" i="5"/>
  <c r="AQ89" i="5"/>
  <c r="AP89" i="5"/>
  <c r="AG89" i="5"/>
  <c r="AF89" i="5"/>
  <c r="AE89" i="5"/>
  <c r="V89" i="5"/>
  <c r="U89" i="5"/>
  <c r="T89" i="5"/>
  <c r="K89" i="5"/>
  <c r="J89" i="5"/>
  <c r="I89" i="5"/>
  <c r="G89" i="5"/>
  <c r="F89" i="5"/>
  <c r="E89" i="5"/>
  <c r="D89" i="5"/>
  <c r="C89" i="5"/>
  <c r="B89" i="5"/>
  <c r="AR88" i="5"/>
  <c r="AQ88" i="5"/>
  <c r="AP88" i="5"/>
  <c r="AG88" i="5"/>
  <c r="AF88" i="5"/>
  <c r="AE88" i="5"/>
  <c r="V88" i="5"/>
  <c r="U88" i="5"/>
  <c r="T88" i="5"/>
  <c r="K88" i="5"/>
  <c r="J88" i="5"/>
  <c r="I88" i="5"/>
  <c r="G88" i="5"/>
  <c r="F88" i="5"/>
  <c r="E88" i="5"/>
  <c r="D88" i="5"/>
  <c r="C88" i="5"/>
  <c r="B88" i="5"/>
  <c r="AR87" i="5"/>
  <c r="AQ87" i="5"/>
  <c r="AP87" i="5"/>
  <c r="AG87" i="5"/>
  <c r="AF87" i="5"/>
  <c r="AE87" i="5"/>
  <c r="V87" i="5"/>
  <c r="U87" i="5"/>
  <c r="T87" i="5"/>
  <c r="K87" i="5"/>
  <c r="J87" i="5"/>
  <c r="I87" i="5"/>
  <c r="G87" i="5"/>
  <c r="F87" i="5"/>
  <c r="E87" i="5"/>
  <c r="D87" i="5"/>
  <c r="C87" i="5"/>
  <c r="B87" i="5"/>
  <c r="AR86" i="5"/>
  <c r="AQ86" i="5"/>
  <c r="AP86" i="5"/>
  <c r="AG86" i="5"/>
  <c r="AF86" i="5"/>
  <c r="AE86" i="5"/>
  <c r="V86" i="5"/>
  <c r="U86" i="5"/>
  <c r="T86" i="5"/>
  <c r="K86" i="5"/>
  <c r="J86" i="5"/>
  <c r="I86" i="5"/>
  <c r="G86" i="5"/>
  <c r="F86" i="5"/>
  <c r="E86" i="5"/>
  <c r="D86" i="5"/>
  <c r="C86" i="5"/>
  <c r="B86" i="5"/>
  <c r="AR85" i="5"/>
  <c r="AQ85" i="5"/>
  <c r="AP85" i="5"/>
  <c r="AG85" i="5"/>
  <c r="AF85" i="5"/>
  <c r="AE85" i="5"/>
  <c r="V85" i="5"/>
  <c r="U85" i="5"/>
  <c r="T85" i="5"/>
  <c r="K85" i="5"/>
  <c r="J85" i="5"/>
  <c r="I85" i="5"/>
  <c r="G85" i="5"/>
  <c r="F85" i="5"/>
  <c r="E85" i="5"/>
  <c r="D85" i="5"/>
  <c r="C85" i="5"/>
  <c r="B85" i="5"/>
  <c r="AR84" i="5"/>
  <c r="AQ84" i="5"/>
  <c r="AP84" i="5"/>
  <c r="AG84" i="5"/>
  <c r="AF84" i="5"/>
  <c r="AE84" i="5"/>
  <c r="V84" i="5"/>
  <c r="U84" i="5"/>
  <c r="T84" i="5"/>
  <c r="K84" i="5"/>
  <c r="J84" i="5"/>
  <c r="I84" i="5"/>
  <c r="G84" i="5"/>
  <c r="F84" i="5"/>
  <c r="E84" i="5"/>
  <c r="D84" i="5"/>
  <c r="C84" i="5"/>
  <c r="B84" i="5"/>
  <c r="AR83" i="5"/>
  <c r="AQ83" i="5"/>
  <c r="AP83" i="5"/>
  <c r="AG83" i="5"/>
  <c r="AF83" i="5"/>
  <c r="AE83" i="5"/>
  <c r="V83" i="5"/>
  <c r="U83" i="5"/>
  <c r="T83" i="5"/>
  <c r="K83" i="5"/>
  <c r="J83" i="5"/>
  <c r="I83" i="5"/>
  <c r="G83" i="5"/>
  <c r="F83" i="5"/>
  <c r="E83" i="5"/>
  <c r="D83" i="5"/>
  <c r="C83" i="5"/>
  <c r="B83" i="5"/>
  <c r="AR82" i="5"/>
  <c r="AQ82" i="5"/>
  <c r="AP82" i="5"/>
  <c r="AG82" i="5"/>
  <c r="AF82" i="5"/>
  <c r="AE82" i="5"/>
  <c r="V82" i="5"/>
  <c r="U82" i="5"/>
  <c r="T82" i="5"/>
  <c r="K82" i="5"/>
  <c r="J82" i="5"/>
  <c r="I82" i="5"/>
  <c r="G82" i="5"/>
  <c r="F82" i="5"/>
  <c r="E82" i="5"/>
  <c r="D82" i="5"/>
  <c r="C82" i="5"/>
  <c r="B82" i="5"/>
  <c r="AR81" i="5"/>
  <c r="AQ81" i="5"/>
  <c r="AP81" i="5"/>
  <c r="AG81" i="5"/>
  <c r="AF81" i="5"/>
  <c r="AE81" i="5"/>
  <c r="V81" i="5"/>
  <c r="U81" i="5"/>
  <c r="T81" i="5"/>
  <c r="K81" i="5"/>
  <c r="J81" i="5"/>
  <c r="I81" i="5"/>
  <c r="G81" i="5"/>
  <c r="F81" i="5"/>
  <c r="E81" i="5"/>
  <c r="D81" i="5"/>
  <c r="C81" i="5"/>
  <c r="B81" i="5"/>
  <c r="AR80" i="5"/>
  <c r="AQ80" i="5"/>
  <c r="AP80" i="5"/>
  <c r="AG80" i="5"/>
  <c r="AF80" i="5"/>
  <c r="AE80" i="5"/>
  <c r="V80" i="5"/>
  <c r="U80" i="5"/>
  <c r="T80" i="5"/>
  <c r="K80" i="5"/>
  <c r="J80" i="5"/>
  <c r="I80" i="5"/>
  <c r="G80" i="5"/>
  <c r="F80" i="5"/>
  <c r="E80" i="5"/>
  <c r="D80" i="5"/>
  <c r="C80" i="5"/>
  <c r="B80" i="5"/>
  <c r="AR79" i="5"/>
  <c r="AQ79" i="5"/>
  <c r="AP79" i="5"/>
  <c r="AG79" i="5"/>
  <c r="AF79" i="5"/>
  <c r="AE79" i="5"/>
  <c r="V79" i="5"/>
  <c r="U79" i="5"/>
  <c r="T79" i="5"/>
  <c r="K79" i="5"/>
  <c r="J79" i="5"/>
  <c r="I79" i="5"/>
  <c r="G79" i="5"/>
  <c r="F79" i="5"/>
  <c r="E79" i="5"/>
  <c r="D79" i="5"/>
  <c r="C79" i="5"/>
  <c r="B79" i="5"/>
  <c r="AR78" i="5"/>
  <c r="AQ78" i="5"/>
  <c r="AP78" i="5"/>
  <c r="AG78" i="5"/>
  <c r="AF78" i="5"/>
  <c r="AE78" i="5"/>
  <c r="V78" i="5"/>
  <c r="U78" i="5"/>
  <c r="T78" i="5"/>
  <c r="K78" i="5"/>
  <c r="J78" i="5"/>
  <c r="I78" i="5"/>
  <c r="G78" i="5"/>
  <c r="F78" i="5"/>
  <c r="E78" i="5"/>
  <c r="D78" i="5"/>
  <c r="C78" i="5"/>
  <c r="B78" i="5"/>
  <c r="AR77" i="5"/>
  <c r="AQ77" i="5"/>
  <c r="AP77" i="5"/>
  <c r="AG77" i="5"/>
  <c r="AF77" i="5"/>
  <c r="AE77" i="5"/>
  <c r="V77" i="5"/>
  <c r="U77" i="5"/>
  <c r="T77" i="5"/>
  <c r="K77" i="5"/>
  <c r="J77" i="5"/>
  <c r="I77" i="5"/>
  <c r="G77" i="5"/>
  <c r="F77" i="5"/>
  <c r="E77" i="5"/>
  <c r="D77" i="5"/>
  <c r="C77" i="5"/>
  <c r="B77" i="5"/>
  <c r="AR76" i="5"/>
  <c r="AQ76" i="5"/>
  <c r="AP76" i="5"/>
  <c r="AG76" i="5"/>
  <c r="AF76" i="5"/>
  <c r="AE76" i="5"/>
  <c r="V76" i="5"/>
  <c r="U76" i="5"/>
  <c r="T76" i="5"/>
  <c r="K76" i="5"/>
  <c r="J76" i="5"/>
  <c r="I76" i="5"/>
  <c r="G76" i="5"/>
  <c r="F76" i="5"/>
  <c r="E76" i="5"/>
  <c r="D76" i="5"/>
  <c r="C76" i="5"/>
  <c r="B76" i="5"/>
  <c r="AR75" i="5"/>
  <c r="AQ75" i="5"/>
  <c r="AP75" i="5"/>
  <c r="AG75" i="5"/>
  <c r="AF75" i="5"/>
  <c r="AE75" i="5"/>
  <c r="V75" i="5"/>
  <c r="U75" i="5"/>
  <c r="T75" i="5"/>
  <c r="K75" i="5"/>
  <c r="J75" i="5"/>
  <c r="I75" i="5"/>
  <c r="G75" i="5"/>
  <c r="F75" i="5"/>
  <c r="E75" i="5"/>
  <c r="D75" i="5"/>
  <c r="C75" i="5"/>
  <c r="B75" i="5"/>
  <c r="AR74" i="5"/>
  <c r="AQ74" i="5"/>
  <c r="AP74" i="5"/>
  <c r="AG74" i="5"/>
  <c r="AF74" i="5"/>
  <c r="AE74" i="5"/>
  <c r="V74" i="5"/>
  <c r="U74" i="5"/>
  <c r="T74" i="5"/>
  <c r="K74" i="5"/>
  <c r="J74" i="5"/>
  <c r="I74" i="5"/>
  <c r="G74" i="5"/>
  <c r="F74" i="5"/>
  <c r="E74" i="5"/>
  <c r="D74" i="5"/>
  <c r="C74" i="5"/>
  <c r="B74" i="5"/>
  <c r="AR73" i="5"/>
  <c r="AQ73" i="5"/>
  <c r="AP73" i="5"/>
  <c r="AG73" i="5"/>
  <c r="AF73" i="5"/>
  <c r="AE73" i="5"/>
  <c r="V73" i="5"/>
  <c r="U73" i="5"/>
  <c r="T73" i="5"/>
  <c r="K73" i="5"/>
  <c r="J73" i="5"/>
  <c r="I73" i="5"/>
  <c r="G73" i="5"/>
  <c r="F73" i="5"/>
  <c r="E73" i="5"/>
  <c r="D73" i="5"/>
  <c r="C73" i="5"/>
  <c r="B73" i="5"/>
  <c r="AR72" i="5"/>
  <c r="AQ72" i="5"/>
  <c r="AP72" i="5"/>
  <c r="AG72" i="5"/>
  <c r="AF72" i="5"/>
  <c r="AE72" i="5"/>
  <c r="V72" i="5"/>
  <c r="U72" i="5"/>
  <c r="T72" i="5"/>
  <c r="K72" i="5"/>
  <c r="J72" i="5"/>
  <c r="I72" i="5"/>
  <c r="G72" i="5"/>
  <c r="F72" i="5"/>
  <c r="E72" i="5"/>
  <c r="D72" i="5"/>
  <c r="C72" i="5"/>
  <c r="B72" i="5"/>
  <c r="AR71" i="5"/>
  <c r="AQ71" i="5"/>
  <c r="AP71" i="5"/>
  <c r="AG71" i="5"/>
  <c r="AF71" i="5"/>
  <c r="AE71" i="5"/>
  <c r="V71" i="5"/>
  <c r="U71" i="5"/>
  <c r="T71" i="5"/>
  <c r="K71" i="5"/>
  <c r="J71" i="5"/>
  <c r="I71" i="5"/>
  <c r="G71" i="5"/>
  <c r="F71" i="5"/>
  <c r="E71" i="5"/>
  <c r="D71" i="5"/>
  <c r="C71" i="5"/>
  <c r="B71" i="5"/>
  <c r="AR70" i="5"/>
  <c r="AQ70" i="5"/>
  <c r="AP70" i="5"/>
  <c r="AG70" i="5"/>
  <c r="AF70" i="5"/>
  <c r="AE70" i="5"/>
  <c r="V70" i="5"/>
  <c r="U70" i="5"/>
  <c r="T70" i="5"/>
  <c r="K70" i="5"/>
  <c r="J70" i="5"/>
  <c r="I70" i="5"/>
  <c r="G70" i="5"/>
  <c r="F70" i="5"/>
  <c r="E70" i="5"/>
  <c r="D70" i="5"/>
  <c r="C70" i="5"/>
  <c r="B70" i="5"/>
  <c r="AR69" i="5"/>
  <c r="AQ69" i="5"/>
  <c r="AP69" i="5"/>
  <c r="AG69" i="5"/>
  <c r="AF69" i="5"/>
  <c r="AE69" i="5"/>
  <c r="V69" i="5"/>
  <c r="U69" i="5"/>
  <c r="T69" i="5"/>
  <c r="K69" i="5"/>
  <c r="J69" i="5"/>
  <c r="I69" i="5"/>
  <c r="G69" i="5"/>
  <c r="F69" i="5"/>
  <c r="E69" i="5"/>
  <c r="D69" i="5"/>
  <c r="C69" i="5"/>
  <c r="B69" i="5"/>
  <c r="AR68" i="5"/>
  <c r="AQ68" i="5"/>
  <c r="AP68" i="5"/>
  <c r="AG68" i="5"/>
  <c r="AF68" i="5"/>
  <c r="AE68" i="5"/>
  <c r="V68" i="5"/>
  <c r="U68" i="5"/>
  <c r="T68" i="5"/>
  <c r="K68" i="5"/>
  <c r="J68" i="5"/>
  <c r="I68" i="5"/>
  <c r="G68" i="5"/>
  <c r="F68" i="5"/>
  <c r="E68" i="5"/>
  <c r="D68" i="5"/>
  <c r="C68" i="5"/>
  <c r="B68" i="5"/>
  <c r="AR67" i="5"/>
  <c r="AQ67" i="5"/>
  <c r="AP67" i="5"/>
  <c r="AG67" i="5"/>
  <c r="AF67" i="5"/>
  <c r="AE67" i="5"/>
  <c r="V67" i="5"/>
  <c r="U67" i="5"/>
  <c r="T67" i="5"/>
  <c r="K67" i="5"/>
  <c r="J67" i="5"/>
  <c r="I67" i="5"/>
  <c r="G67" i="5"/>
  <c r="F67" i="5"/>
  <c r="E67" i="5"/>
  <c r="D67" i="5"/>
  <c r="C67" i="5"/>
  <c r="B67" i="5"/>
  <c r="AR66" i="5"/>
  <c r="AQ66" i="5"/>
  <c r="AP66" i="5"/>
  <c r="AG66" i="5"/>
  <c r="AF66" i="5"/>
  <c r="AE66" i="5"/>
  <c r="V66" i="5"/>
  <c r="U66" i="5"/>
  <c r="T66" i="5"/>
  <c r="K66" i="5"/>
  <c r="J66" i="5"/>
  <c r="I66" i="5"/>
  <c r="G66" i="5"/>
  <c r="F66" i="5"/>
  <c r="E66" i="5"/>
  <c r="D66" i="5"/>
  <c r="C66" i="5"/>
  <c r="B66" i="5"/>
  <c r="AR65" i="5"/>
  <c r="AQ65" i="5"/>
  <c r="AP65" i="5"/>
  <c r="AG65" i="5"/>
  <c r="AF65" i="5"/>
  <c r="AE65" i="5"/>
  <c r="V65" i="5"/>
  <c r="U65" i="5"/>
  <c r="T65" i="5"/>
  <c r="K65" i="5"/>
  <c r="J65" i="5"/>
  <c r="I65" i="5"/>
  <c r="G65" i="5"/>
  <c r="F65" i="5"/>
  <c r="E65" i="5"/>
  <c r="D65" i="5"/>
  <c r="C65" i="5"/>
  <c r="B65" i="5"/>
  <c r="AR64" i="5"/>
  <c r="AQ64" i="5"/>
  <c r="AP64" i="5"/>
  <c r="AG64" i="5"/>
  <c r="AF64" i="5"/>
  <c r="AE64" i="5"/>
  <c r="V64" i="5"/>
  <c r="U64" i="5"/>
  <c r="T64" i="5"/>
  <c r="K64" i="5"/>
  <c r="J64" i="5"/>
  <c r="I64" i="5"/>
  <c r="G64" i="5"/>
  <c r="F64" i="5"/>
  <c r="E64" i="5"/>
  <c r="D64" i="5"/>
  <c r="C64" i="5"/>
  <c r="B64" i="5"/>
  <c r="AR63" i="5"/>
  <c r="AQ63" i="5"/>
  <c r="AP63" i="5"/>
  <c r="AG63" i="5"/>
  <c r="AF63" i="5"/>
  <c r="AE63" i="5"/>
  <c r="V63" i="5"/>
  <c r="U63" i="5"/>
  <c r="T63" i="5"/>
  <c r="K63" i="5"/>
  <c r="J63" i="5"/>
  <c r="I63" i="5"/>
  <c r="G63" i="5"/>
  <c r="F63" i="5"/>
  <c r="E63" i="5"/>
  <c r="D63" i="5"/>
  <c r="C63" i="5"/>
  <c r="B63" i="5"/>
  <c r="AR62" i="5"/>
  <c r="AQ62" i="5"/>
  <c r="AP62" i="5"/>
  <c r="AG62" i="5"/>
  <c r="AF62" i="5"/>
  <c r="AE62" i="5"/>
  <c r="V62" i="5"/>
  <c r="U62" i="5"/>
  <c r="T62" i="5"/>
  <c r="K62" i="5"/>
  <c r="J62" i="5"/>
  <c r="I62" i="5"/>
  <c r="G62" i="5"/>
  <c r="F62" i="5"/>
  <c r="E62" i="5"/>
  <c r="D62" i="5"/>
  <c r="C62" i="5"/>
  <c r="B62" i="5"/>
  <c r="AR61" i="5"/>
  <c r="AQ61" i="5"/>
  <c r="AP61" i="5"/>
  <c r="AG61" i="5"/>
  <c r="AF61" i="5"/>
  <c r="AE61" i="5"/>
  <c r="V61" i="5"/>
  <c r="U61" i="5"/>
  <c r="T61" i="5"/>
  <c r="K61" i="5"/>
  <c r="J61" i="5"/>
  <c r="I61" i="5"/>
  <c r="G61" i="5"/>
  <c r="F61" i="5"/>
  <c r="E61" i="5"/>
  <c r="D61" i="5"/>
  <c r="C61" i="5"/>
  <c r="B61" i="5"/>
  <c r="AR60" i="5"/>
  <c r="AQ60" i="5"/>
  <c r="AP60" i="5"/>
  <c r="AG60" i="5"/>
  <c r="AF60" i="5"/>
  <c r="AE60" i="5"/>
  <c r="V60" i="5"/>
  <c r="U60" i="5"/>
  <c r="T60" i="5"/>
  <c r="K60" i="5"/>
  <c r="J60" i="5"/>
  <c r="I60" i="5"/>
  <c r="G60" i="5"/>
  <c r="F60" i="5"/>
  <c r="E60" i="5"/>
  <c r="D60" i="5"/>
  <c r="C60" i="5"/>
  <c r="B60" i="5"/>
  <c r="AR59" i="5"/>
  <c r="AQ59" i="5"/>
  <c r="AP59" i="5"/>
  <c r="AG59" i="5"/>
  <c r="AF59" i="5"/>
  <c r="AE59" i="5"/>
  <c r="V59" i="5"/>
  <c r="U59" i="5"/>
  <c r="T59" i="5"/>
  <c r="K59" i="5"/>
  <c r="J59" i="5"/>
  <c r="I59" i="5"/>
  <c r="G59" i="5"/>
  <c r="F59" i="5"/>
  <c r="E59" i="5"/>
  <c r="D59" i="5"/>
  <c r="C59" i="5"/>
  <c r="B59" i="5"/>
  <c r="AR58" i="5"/>
  <c r="AQ58" i="5"/>
  <c r="AP58" i="5"/>
  <c r="AG58" i="5"/>
  <c r="AF58" i="5"/>
  <c r="AE58" i="5"/>
  <c r="V58" i="5"/>
  <c r="U58" i="5"/>
  <c r="T58" i="5"/>
  <c r="K58" i="5"/>
  <c r="J58" i="5"/>
  <c r="I58" i="5"/>
  <c r="G58" i="5"/>
  <c r="F58" i="5"/>
  <c r="E58" i="5"/>
  <c r="D58" i="5"/>
  <c r="C58" i="5"/>
  <c r="B58" i="5"/>
  <c r="AR57" i="5"/>
  <c r="AQ57" i="5"/>
  <c r="AP57" i="5"/>
  <c r="AG57" i="5"/>
  <c r="AF57" i="5"/>
  <c r="AE57" i="5"/>
  <c r="V57" i="5"/>
  <c r="U57" i="5"/>
  <c r="T57" i="5"/>
  <c r="K57" i="5"/>
  <c r="J57" i="5"/>
  <c r="I57" i="5"/>
  <c r="G57" i="5"/>
  <c r="F57" i="5"/>
  <c r="E57" i="5"/>
  <c r="D57" i="5"/>
  <c r="C57" i="5"/>
  <c r="B57" i="5"/>
  <c r="AR56" i="5"/>
  <c r="AQ56" i="5"/>
  <c r="AP56" i="5"/>
  <c r="AG56" i="5"/>
  <c r="AF56" i="5"/>
  <c r="AE56" i="5"/>
  <c r="V56" i="5"/>
  <c r="U56" i="5"/>
  <c r="T56" i="5"/>
  <c r="K56" i="5"/>
  <c r="J56" i="5"/>
  <c r="I56" i="5"/>
  <c r="G56" i="5"/>
  <c r="F56" i="5"/>
  <c r="E56" i="5"/>
  <c r="D56" i="5"/>
  <c r="C56" i="5"/>
  <c r="B56" i="5"/>
  <c r="AR55" i="5"/>
  <c r="AQ55" i="5"/>
  <c r="AP55" i="5"/>
  <c r="AG55" i="5"/>
  <c r="AF55" i="5"/>
  <c r="AE55" i="5"/>
  <c r="V55" i="5"/>
  <c r="U55" i="5"/>
  <c r="T55" i="5"/>
  <c r="K55" i="5"/>
  <c r="J55" i="5"/>
  <c r="I55" i="5"/>
  <c r="G55" i="5"/>
  <c r="F55" i="5"/>
  <c r="E55" i="5"/>
  <c r="D55" i="5"/>
  <c r="C55" i="5"/>
  <c r="B55" i="5"/>
  <c r="AR54" i="5"/>
  <c r="AQ54" i="5"/>
  <c r="AP54" i="5"/>
  <c r="AG54" i="5"/>
  <c r="AF54" i="5"/>
  <c r="AE54" i="5"/>
  <c r="V54" i="5"/>
  <c r="U54" i="5"/>
  <c r="T54" i="5"/>
  <c r="K54" i="5"/>
  <c r="J54" i="5"/>
  <c r="I54" i="5"/>
  <c r="G54" i="5"/>
  <c r="F54" i="5"/>
  <c r="E54" i="5"/>
  <c r="D54" i="5"/>
  <c r="C54" i="5"/>
  <c r="B54" i="5"/>
  <c r="AR53" i="5"/>
  <c r="AQ53" i="5"/>
  <c r="AP53" i="5"/>
  <c r="AG53" i="5"/>
  <c r="AF53" i="5"/>
  <c r="AE53" i="5"/>
  <c r="V53" i="5"/>
  <c r="U53" i="5"/>
  <c r="T53" i="5"/>
  <c r="K53" i="5"/>
  <c r="J53" i="5"/>
  <c r="I53" i="5"/>
  <c r="G53" i="5"/>
  <c r="F53" i="5"/>
  <c r="E53" i="5"/>
  <c r="D53" i="5"/>
  <c r="C53" i="5"/>
  <c r="B53" i="5"/>
  <c r="AR52" i="5"/>
  <c r="AQ52" i="5"/>
  <c r="AP52" i="5"/>
  <c r="AG52" i="5"/>
  <c r="AF52" i="5"/>
  <c r="AE52" i="5"/>
  <c r="V52" i="5"/>
  <c r="U52" i="5"/>
  <c r="T52" i="5"/>
  <c r="K52" i="5"/>
  <c r="J52" i="5"/>
  <c r="I52" i="5"/>
  <c r="G52" i="5"/>
  <c r="F52" i="5"/>
  <c r="E52" i="5"/>
  <c r="D52" i="5"/>
  <c r="C52" i="5"/>
  <c r="B52" i="5"/>
  <c r="AR51" i="5"/>
  <c r="AQ51" i="5"/>
  <c r="AP51" i="5"/>
  <c r="AG51" i="5"/>
  <c r="AF51" i="5"/>
  <c r="AE51" i="5"/>
  <c r="V51" i="5"/>
  <c r="U51" i="5"/>
  <c r="T51" i="5"/>
  <c r="K51" i="5"/>
  <c r="J51" i="5"/>
  <c r="I51" i="5"/>
  <c r="G51" i="5"/>
  <c r="F51" i="5"/>
  <c r="E51" i="5"/>
  <c r="D51" i="5"/>
  <c r="C51" i="5"/>
  <c r="B51" i="5"/>
  <c r="AR50" i="5"/>
  <c r="AQ50" i="5"/>
  <c r="AP50" i="5"/>
  <c r="AG50" i="5"/>
  <c r="AF50" i="5"/>
  <c r="AE50" i="5"/>
  <c r="V50" i="5"/>
  <c r="U50" i="5"/>
  <c r="T50" i="5"/>
  <c r="K50" i="5"/>
  <c r="J50" i="5"/>
  <c r="I50" i="5"/>
  <c r="G50" i="5"/>
  <c r="F50" i="5"/>
  <c r="E50" i="5"/>
  <c r="D50" i="5"/>
  <c r="C50" i="5"/>
  <c r="B50" i="5"/>
  <c r="AR49" i="5"/>
  <c r="AQ49" i="5"/>
  <c r="AP49" i="5"/>
  <c r="AG49" i="5"/>
  <c r="AF49" i="5"/>
  <c r="AE49" i="5"/>
  <c r="V49" i="5"/>
  <c r="U49" i="5"/>
  <c r="T49" i="5"/>
  <c r="K49" i="5"/>
  <c r="J49" i="5"/>
  <c r="I49" i="5"/>
  <c r="G49" i="5"/>
  <c r="F49" i="5"/>
  <c r="E49" i="5"/>
  <c r="D49" i="5"/>
  <c r="C49" i="5"/>
  <c r="B49" i="5"/>
  <c r="AR48" i="5"/>
  <c r="AQ48" i="5"/>
  <c r="AP48" i="5"/>
  <c r="AG48" i="5"/>
  <c r="AF48" i="5"/>
  <c r="AE48" i="5"/>
  <c r="V48" i="5"/>
  <c r="U48" i="5"/>
  <c r="T48" i="5"/>
  <c r="K48" i="5"/>
  <c r="J48" i="5"/>
  <c r="I48" i="5"/>
  <c r="G48" i="5"/>
  <c r="F48" i="5"/>
  <c r="E48" i="5"/>
  <c r="D48" i="5"/>
  <c r="C48" i="5"/>
  <c r="B48" i="5"/>
  <c r="AR47" i="5"/>
  <c r="AQ47" i="5"/>
  <c r="AP47" i="5"/>
  <c r="AG47" i="5"/>
  <c r="AF47" i="5"/>
  <c r="AE47" i="5"/>
  <c r="V47" i="5"/>
  <c r="U47" i="5"/>
  <c r="T47" i="5"/>
  <c r="K47" i="5"/>
  <c r="J47" i="5"/>
  <c r="I47" i="5"/>
  <c r="G47" i="5"/>
  <c r="F47" i="5"/>
  <c r="E47" i="5"/>
  <c r="D47" i="5"/>
  <c r="C47" i="5"/>
  <c r="B47" i="5"/>
  <c r="AR46" i="5"/>
  <c r="AQ46" i="5"/>
  <c r="AP46" i="5"/>
  <c r="AG46" i="5"/>
  <c r="AF46" i="5"/>
  <c r="AE46" i="5"/>
  <c r="V46" i="5"/>
  <c r="U46" i="5"/>
  <c r="T46" i="5"/>
  <c r="K46" i="5"/>
  <c r="J46" i="5"/>
  <c r="I46" i="5"/>
  <c r="G46" i="5"/>
  <c r="F46" i="5"/>
  <c r="E46" i="5"/>
  <c r="D46" i="5"/>
  <c r="C46" i="5"/>
  <c r="B46" i="5"/>
  <c r="AR45" i="5"/>
  <c r="AQ45" i="5"/>
  <c r="AP45" i="5"/>
  <c r="AG45" i="5"/>
  <c r="AF45" i="5"/>
  <c r="AE45" i="5"/>
  <c r="V45" i="5"/>
  <c r="U45" i="5"/>
  <c r="T45" i="5"/>
  <c r="K45" i="5"/>
  <c r="J45" i="5"/>
  <c r="I45" i="5"/>
  <c r="G45" i="5"/>
  <c r="F45" i="5"/>
  <c r="E45" i="5"/>
  <c r="D45" i="5"/>
  <c r="C45" i="5"/>
  <c r="B45" i="5"/>
  <c r="AR44" i="5"/>
  <c r="AQ44" i="5"/>
  <c r="AP44" i="5"/>
  <c r="AG44" i="5"/>
  <c r="AF44" i="5"/>
  <c r="AE44" i="5"/>
  <c r="V44" i="5"/>
  <c r="U44" i="5"/>
  <c r="T44" i="5"/>
  <c r="K44" i="5"/>
  <c r="J44" i="5"/>
  <c r="I44" i="5"/>
  <c r="G44" i="5"/>
  <c r="F44" i="5"/>
  <c r="E44" i="5"/>
  <c r="D44" i="5"/>
  <c r="C44" i="5"/>
  <c r="B44" i="5"/>
  <c r="AR43" i="5"/>
  <c r="AQ43" i="5"/>
  <c r="AP43" i="5"/>
  <c r="AG43" i="5"/>
  <c r="AF43" i="5"/>
  <c r="AE43" i="5"/>
  <c r="V43" i="5"/>
  <c r="U43" i="5"/>
  <c r="T43" i="5"/>
  <c r="K43" i="5"/>
  <c r="J43" i="5"/>
  <c r="I43" i="5"/>
  <c r="G43" i="5"/>
  <c r="F43" i="5"/>
  <c r="E43" i="5"/>
  <c r="D43" i="5"/>
  <c r="C43" i="5"/>
  <c r="B43" i="5"/>
  <c r="AR42" i="5"/>
  <c r="AQ42" i="5"/>
  <c r="AP42" i="5"/>
  <c r="AG42" i="5"/>
  <c r="AF42" i="5"/>
  <c r="AE42" i="5"/>
  <c r="V42" i="5"/>
  <c r="U42" i="5"/>
  <c r="T42" i="5"/>
  <c r="K42" i="5"/>
  <c r="J42" i="5"/>
  <c r="I42" i="5"/>
  <c r="G42" i="5"/>
  <c r="F42" i="5"/>
  <c r="E42" i="5"/>
  <c r="D42" i="5"/>
  <c r="C42" i="5"/>
  <c r="B42" i="5"/>
  <c r="AR41" i="5"/>
  <c r="AQ41" i="5"/>
  <c r="AP41" i="5"/>
  <c r="AG41" i="5"/>
  <c r="AF41" i="5"/>
  <c r="AE41" i="5"/>
  <c r="V41" i="5"/>
  <c r="U41" i="5"/>
  <c r="T41" i="5"/>
  <c r="K41" i="5"/>
  <c r="J41" i="5"/>
  <c r="I41" i="5"/>
  <c r="G41" i="5"/>
  <c r="F41" i="5"/>
  <c r="E41" i="5"/>
  <c r="D41" i="5"/>
  <c r="C41" i="5"/>
  <c r="B41" i="5"/>
  <c r="AR40" i="5"/>
  <c r="AQ40" i="5"/>
  <c r="AP40" i="5"/>
  <c r="AG40" i="5"/>
  <c r="AF40" i="5"/>
  <c r="AE40" i="5"/>
  <c r="V40" i="5"/>
  <c r="U40" i="5"/>
  <c r="T40" i="5"/>
  <c r="K40" i="5"/>
  <c r="J40" i="5"/>
  <c r="I40" i="5"/>
  <c r="G40" i="5"/>
  <c r="F40" i="5"/>
  <c r="E40" i="5"/>
  <c r="D40" i="5"/>
  <c r="C40" i="5"/>
  <c r="B40" i="5"/>
  <c r="AR39" i="5"/>
  <c r="AQ39" i="5"/>
  <c r="AP39" i="5"/>
  <c r="AG39" i="5"/>
  <c r="AF39" i="5"/>
  <c r="AE39" i="5"/>
  <c r="V39" i="5"/>
  <c r="U39" i="5"/>
  <c r="T39" i="5"/>
  <c r="K39" i="5"/>
  <c r="J39" i="5"/>
  <c r="I39" i="5"/>
  <c r="G39" i="5"/>
  <c r="F39" i="5"/>
  <c r="E39" i="5"/>
  <c r="D39" i="5"/>
  <c r="C39" i="5"/>
  <c r="B39" i="5"/>
  <c r="AR38" i="5"/>
  <c r="AQ38" i="5"/>
  <c r="AP38" i="5"/>
  <c r="AG38" i="5"/>
  <c r="AF38" i="5"/>
  <c r="AE38" i="5"/>
  <c r="V38" i="5"/>
  <c r="U38" i="5"/>
  <c r="T38" i="5"/>
  <c r="K38" i="5"/>
  <c r="J38" i="5"/>
  <c r="I38" i="5"/>
  <c r="G38" i="5"/>
  <c r="F38" i="5"/>
  <c r="E38" i="5"/>
  <c r="D38" i="5"/>
  <c r="C38" i="5"/>
  <c r="B38" i="5"/>
  <c r="AR37" i="5"/>
  <c r="AQ37" i="5"/>
  <c r="AP37" i="5"/>
  <c r="AG37" i="5"/>
  <c r="AF37" i="5"/>
  <c r="AE37" i="5"/>
  <c r="V37" i="5"/>
  <c r="U37" i="5"/>
  <c r="T37" i="5"/>
  <c r="K37" i="5"/>
  <c r="J37" i="5"/>
  <c r="I37" i="5"/>
  <c r="G37" i="5"/>
  <c r="F37" i="5"/>
  <c r="E37" i="5"/>
  <c r="D37" i="5"/>
  <c r="C37" i="5"/>
  <c r="B37" i="5"/>
  <c r="AR36" i="5"/>
  <c r="AQ36" i="5"/>
  <c r="AP36" i="5"/>
  <c r="AG36" i="5"/>
  <c r="AF36" i="5"/>
  <c r="AE36" i="5"/>
  <c r="V36" i="5"/>
  <c r="U36" i="5"/>
  <c r="T36" i="5"/>
  <c r="K36" i="5"/>
  <c r="J36" i="5"/>
  <c r="I36" i="5"/>
  <c r="G36" i="5"/>
  <c r="F36" i="5"/>
  <c r="E36" i="5"/>
  <c r="D36" i="5"/>
  <c r="C36" i="5"/>
  <c r="B36" i="5"/>
  <c r="AR35" i="5"/>
  <c r="AQ35" i="5"/>
  <c r="AP35" i="5"/>
  <c r="AG35" i="5"/>
  <c r="AF35" i="5"/>
  <c r="AE35" i="5"/>
  <c r="V35" i="5"/>
  <c r="U35" i="5"/>
  <c r="T35" i="5"/>
  <c r="K35" i="5"/>
  <c r="J35" i="5"/>
  <c r="I35" i="5"/>
  <c r="G35" i="5"/>
  <c r="F35" i="5"/>
  <c r="E35" i="5"/>
  <c r="D35" i="5"/>
  <c r="C35" i="5"/>
  <c r="B35" i="5"/>
  <c r="AR34" i="5"/>
  <c r="AQ34" i="5"/>
  <c r="AP34" i="5"/>
  <c r="AG34" i="5"/>
  <c r="AF34" i="5"/>
  <c r="AE34" i="5"/>
  <c r="V34" i="5"/>
  <c r="U34" i="5"/>
  <c r="T34" i="5"/>
  <c r="K34" i="5"/>
  <c r="J34" i="5"/>
  <c r="I34" i="5"/>
  <c r="G34" i="5"/>
  <c r="F34" i="5"/>
  <c r="E34" i="5"/>
  <c r="D34" i="5"/>
  <c r="C34" i="5"/>
  <c r="B34" i="5"/>
  <c r="AR33" i="5"/>
  <c r="AQ33" i="5"/>
  <c r="AP33" i="5"/>
  <c r="AG33" i="5"/>
  <c r="AF33" i="5"/>
  <c r="AE33" i="5"/>
  <c r="V33" i="5"/>
  <c r="U33" i="5"/>
  <c r="T33" i="5"/>
  <c r="K33" i="5"/>
  <c r="J33" i="5"/>
  <c r="I33" i="5"/>
  <c r="G33" i="5"/>
  <c r="F33" i="5"/>
  <c r="E33" i="5"/>
  <c r="D33" i="5"/>
  <c r="C33" i="5"/>
  <c r="B33" i="5"/>
  <c r="AR32" i="5"/>
  <c r="AQ32" i="5"/>
  <c r="AP32" i="5"/>
  <c r="AG32" i="5"/>
  <c r="AF32" i="5"/>
  <c r="AE32" i="5"/>
  <c r="V32" i="5"/>
  <c r="U32" i="5"/>
  <c r="T32" i="5"/>
  <c r="K32" i="5"/>
  <c r="J32" i="5"/>
  <c r="I32" i="5"/>
  <c r="G32" i="5"/>
  <c r="F32" i="5"/>
  <c r="E32" i="5"/>
  <c r="D32" i="5"/>
  <c r="C32" i="5"/>
  <c r="B32" i="5"/>
  <c r="AR31" i="5"/>
  <c r="AQ31" i="5"/>
  <c r="AP31" i="5"/>
  <c r="AG31" i="5"/>
  <c r="AF31" i="5"/>
  <c r="AE31" i="5"/>
  <c r="V31" i="5"/>
  <c r="U31" i="5"/>
  <c r="T31" i="5"/>
  <c r="K31" i="5"/>
  <c r="J31" i="5"/>
  <c r="I31" i="5"/>
  <c r="G31" i="5"/>
  <c r="F31" i="5"/>
  <c r="E31" i="5"/>
  <c r="D31" i="5"/>
  <c r="C31" i="5"/>
  <c r="B31" i="5"/>
  <c r="AR30" i="5"/>
  <c r="AQ30" i="5"/>
  <c r="AP30" i="5"/>
  <c r="AG30" i="5"/>
  <c r="AF30" i="5"/>
  <c r="AE30" i="5"/>
  <c r="V30" i="5"/>
  <c r="U30" i="5"/>
  <c r="T30" i="5"/>
  <c r="K30" i="5"/>
  <c r="J30" i="5"/>
  <c r="I30" i="5"/>
  <c r="G30" i="5"/>
  <c r="F30" i="5"/>
  <c r="E30" i="5"/>
  <c r="D30" i="5"/>
  <c r="C30" i="5"/>
  <c r="B30" i="5"/>
  <c r="AR29" i="5"/>
  <c r="AQ29" i="5"/>
  <c r="AP29" i="5"/>
  <c r="AG29" i="5"/>
  <c r="AF29" i="5"/>
  <c r="AE29" i="5"/>
  <c r="V29" i="5"/>
  <c r="U29" i="5"/>
  <c r="T29" i="5"/>
  <c r="K29" i="5"/>
  <c r="J29" i="5"/>
  <c r="I29" i="5"/>
  <c r="G29" i="5"/>
  <c r="F29" i="5"/>
  <c r="E29" i="5"/>
  <c r="D29" i="5"/>
  <c r="C29" i="5"/>
  <c r="B29" i="5"/>
  <c r="AR28" i="5"/>
  <c r="AQ28" i="5"/>
  <c r="AP28" i="5"/>
  <c r="AG28" i="5"/>
  <c r="AF28" i="5"/>
  <c r="AE28" i="5"/>
  <c r="V28" i="5"/>
  <c r="U28" i="5"/>
  <c r="T28" i="5"/>
  <c r="K28" i="5"/>
  <c r="J28" i="5"/>
  <c r="I28" i="5"/>
  <c r="G28" i="5"/>
  <c r="F28" i="5"/>
  <c r="E28" i="5"/>
  <c r="D28" i="5"/>
  <c r="C28" i="5"/>
  <c r="B28" i="5"/>
  <c r="AR27" i="5"/>
  <c r="AQ27" i="5"/>
  <c r="AP27" i="5"/>
  <c r="AG27" i="5"/>
  <c r="AF27" i="5"/>
  <c r="AE27" i="5"/>
  <c r="V27" i="5"/>
  <c r="U27" i="5"/>
  <c r="T27" i="5"/>
  <c r="K27" i="5"/>
  <c r="J27" i="5"/>
  <c r="I27" i="5"/>
  <c r="G27" i="5"/>
  <c r="F27" i="5"/>
  <c r="E27" i="5"/>
  <c r="D27" i="5"/>
  <c r="C27" i="5"/>
  <c r="B27" i="5"/>
  <c r="AR26" i="5"/>
  <c r="AQ26" i="5"/>
  <c r="AP26" i="5"/>
  <c r="AG26" i="5"/>
  <c r="AF26" i="5"/>
  <c r="AE26" i="5"/>
  <c r="V26" i="5"/>
  <c r="U26" i="5"/>
  <c r="T26" i="5"/>
  <c r="K26" i="5"/>
  <c r="J26" i="5"/>
  <c r="I26" i="5"/>
  <c r="G26" i="5"/>
  <c r="F26" i="5"/>
  <c r="E26" i="5"/>
  <c r="D26" i="5"/>
  <c r="C26" i="5"/>
  <c r="B26" i="5"/>
  <c r="AR25" i="5"/>
  <c r="AQ25" i="5"/>
  <c r="AP25" i="5"/>
  <c r="AG25" i="5"/>
  <c r="AF25" i="5"/>
  <c r="AE25" i="5"/>
  <c r="V25" i="5"/>
  <c r="U25" i="5"/>
  <c r="T25" i="5"/>
  <c r="K25" i="5"/>
  <c r="J25" i="5"/>
  <c r="I25" i="5"/>
  <c r="G25" i="5"/>
  <c r="F25" i="5"/>
  <c r="E25" i="5"/>
  <c r="D25" i="5"/>
  <c r="C25" i="5"/>
  <c r="B25" i="5"/>
  <c r="AR24" i="5"/>
  <c r="AQ24" i="5"/>
  <c r="AP24" i="5"/>
  <c r="AG24" i="5"/>
  <c r="AF24" i="5"/>
  <c r="AE24" i="5"/>
  <c r="V24" i="5"/>
  <c r="U24" i="5"/>
  <c r="T24" i="5"/>
  <c r="K24" i="5"/>
  <c r="J24" i="5"/>
  <c r="I24" i="5"/>
  <c r="G24" i="5"/>
  <c r="F24" i="5"/>
  <c r="E24" i="5"/>
  <c r="D24" i="5"/>
  <c r="C24" i="5"/>
  <c r="B24" i="5"/>
  <c r="AR23" i="5"/>
  <c r="AQ23" i="5"/>
  <c r="AP23" i="5"/>
  <c r="AG23" i="5"/>
  <c r="AF23" i="5"/>
  <c r="AE23" i="5"/>
  <c r="V23" i="5"/>
  <c r="U23" i="5"/>
  <c r="T23" i="5"/>
  <c r="K23" i="5"/>
  <c r="J23" i="5"/>
  <c r="I23" i="5"/>
  <c r="G23" i="5"/>
  <c r="F23" i="5"/>
  <c r="E23" i="5"/>
  <c r="D23" i="5"/>
  <c r="C23" i="5"/>
  <c r="B23" i="5"/>
  <c r="AR22" i="5"/>
  <c r="AQ22" i="5"/>
  <c r="AP22" i="5"/>
  <c r="AG22" i="5"/>
  <c r="AF22" i="5"/>
  <c r="AE22" i="5"/>
  <c r="V22" i="5"/>
  <c r="U22" i="5"/>
  <c r="T22" i="5"/>
  <c r="K22" i="5"/>
  <c r="J22" i="5"/>
  <c r="I22" i="5"/>
  <c r="G22" i="5"/>
  <c r="F22" i="5"/>
  <c r="E22" i="5"/>
  <c r="D22" i="5"/>
  <c r="C22" i="5"/>
  <c r="B22" i="5"/>
  <c r="AR21" i="5"/>
  <c r="AQ21" i="5"/>
  <c r="AP21" i="5"/>
  <c r="AG21" i="5"/>
  <c r="AF21" i="5"/>
  <c r="AE21" i="5"/>
  <c r="V21" i="5"/>
  <c r="U21" i="5"/>
  <c r="T21" i="5"/>
  <c r="K21" i="5"/>
  <c r="J21" i="5"/>
  <c r="I21" i="5"/>
  <c r="G21" i="5"/>
  <c r="F21" i="5"/>
  <c r="E21" i="5"/>
  <c r="D21" i="5"/>
  <c r="C21" i="5"/>
  <c r="B21" i="5"/>
  <c r="AR20" i="5"/>
  <c r="AQ20" i="5"/>
  <c r="AP20" i="5"/>
  <c r="AG20" i="5"/>
  <c r="AF20" i="5"/>
  <c r="AE20" i="5"/>
  <c r="V20" i="5"/>
  <c r="U20" i="5"/>
  <c r="T20" i="5"/>
  <c r="K20" i="5"/>
  <c r="J20" i="5"/>
  <c r="I20" i="5"/>
  <c r="G20" i="5"/>
  <c r="F20" i="5"/>
  <c r="E20" i="5"/>
  <c r="D20" i="5"/>
  <c r="C20" i="5"/>
  <c r="B20" i="5"/>
  <c r="AR19" i="5"/>
  <c r="AQ19" i="5"/>
  <c r="AP19" i="5"/>
  <c r="AG19" i="5"/>
  <c r="AF19" i="5"/>
  <c r="AE19" i="5"/>
  <c r="V19" i="5"/>
  <c r="U19" i="5"/>
  <c r="T19" i="5"/>
  <c r="K19" i="5"/>
  <c r="J19" i="5"/>
  <c r="I19" i="5"/>
  <c r="G19" i="5"/>
  <c r="F19" i="5"/>
  <c r="E19" i="5"/>
  <c r="D19" i="5"/>
  <c r="C19" i="5"/>
  <c r="B19" i="5"/>
  <c r="AR18" i="5"/>
  <c r="AQ18" i="5"/>
  <c r="AP18" i="5"/>
  <c r="AG18" i="5"/>
  <c r="AF18" i="5"/>
  <c r="AE18" i="5"/>
  <c r="V18" i="5"/>
  <c r="U18" i="5"/>
  <c r="T18" i="5"/>
  <c r="K18" i="5"/>
  <c r="J18" i="5"/>
  <c r="I18" i="5"/>
  <c r="G18" i="5"/>
  <c r="F18" i="5"/>
  <c r="E18" i="5"/>
  <c r="D18" i="5"/>
  <c r="C18" i="5"/>
  <c r="B18" i="5"/>
  <c r="AR17" i="5"/>
  <c r="AQ17" i="5"/>
  <c r="AP17" i="5"/>
  <c r="AG17" i="5"/>
  <c r="AF17" i="5"/>
  <c r="AE17" i="5"/>
  <c r="V17" i="5"/>
  <c r="U17" i="5"/>
  <c r="T17" i="5"/>
  <c r="K17" i="5"/>
  <c r="J17" i="5"/>
  <c r="I17" i="5"/>
  <c r="G17" i="5"/>
  <c r="F17" i="5"/>
  <c r="E17" i="5"/>
  <c r="D17" i="5"/>
  <c r="C17" i="5"/>
  <c r="B17" i="5"/>
  <c r="AR16" i="5"/>
  <c r="AQ16" i="5"/>
  <c r="AP16" i="5"/>
  <c r="AG16" i="5"/>
  <c r="AF16" i="5"/>
  <c r="AE16" i="5"/>
  <c r="V16" i="5"/>
  <c r="U16" i="5"/>
  <c r="T16" i="5"/>
  <c r="K16" i="5"/>
  <c r="J16" i="5"/>
  <c r="I16" i="5"/>
  <c r="G16" i="5"/>
  <c r="F16" i="5"/>
  <c r="E16" i="5"/>
  <c r="D16" i="5"/>
  <c r="C16" i="5"/>
  <c r="B16" i="5"/>
  <c r="AR15" i="5"/>
  <c r="AQ15" i="5"/>
  <c r="AP15" i="5"/>
  <c r="AG15" i="5"/>
  <c r="AF15" i="5"/>
  <c r="AE15" i="5"/>
  <c r="V15" i="5"/>
  <c r="U15" i="5"/>
  <c r="T15" i="5"/>
  <c r="K15" i="5"/>
  <c r="J15" i="5"/>
  <c r="I15" i="5"/>
  <c r="G15" i="5"/>
  <c r="F15" i="5"/>
  <c r="E15" i="5"/>
  <c r="D15" i="5"/>
  <c r="C15" i="5"/>
  <c r="B15" i="5"/>
  <c r="AR14" i="5"/>
  <c r="AQ14" i="5"/>
  <c r="AP14" i="5"/>
  <c r="AG14" i="5"/>
  <c r="AF14" i="5"/>
  <c r="AE14" i="5"/>
  <c r="V14" i="5"/>
  <c r="U14" i="5"/>
  <c r="T14" i="5"/>
  <c r="K14" i="5"/>
  <c r="J14" i="5"/>
  <c r="I14" i="5"/>
  <c r="G14" i="5"/>
  <c r="F14" i="5"/>
  <c r="E14" i="5"/>
  <c r="D14" i="5"/>
  <c r="C14" i="5"/>
  <c r="B14" i="5"/>
  <c r="AR13" i="5"/>
  <c r="AQ13" i="5"/>
  <c r="AP13" i="5"/>
  <c r="AG13" i="5"/>
  <c r="AF13" i="5"/>
  <c r="AE13" i="5"/>
  <c r="V13" i="5"/>
  <c r="U13" i="5"/>
  <c r="T13" i="5"/>
  <c r="K13" i="5"/>
  <c r="J13" i="5"/>
  <c r="I13" i="5"/>
  <c r="G13" i="5"/>
  <c r="F13" i="5"/>
  <c r="E13" i="5"/>
  <c r="D13" i="5"/>
  <c r="C13" i="5"/>
  <c r="B13" i="5"/>
  <c r="AR12" i="5"/>
  <c r="AQ12" i="5"/>
  <c r="AP12" i="5"/>
  <c r="AG12" i="5"/>
  <c r="AF12" i="5"/>
  <c r="AE12" i="5"/>
  <c r="V12" i="5"/>
  <c r="U12" i="5"/>
  <c r="T12" i="5"/>
  <c r="K12" i="5"/>
  <c r="J12" i="5"/>
  <c r="I12" i="5"/>
  <c r="G12" i="5"/>
  <c r="F12" i="5"/>
  <c r="E12" i="5"/>
  <c r="D12" i="5"/>
  <c r="C12" i="5"/>
  <c r="B12" i="5"/>
  <c r="AR11" i="5"/>
  <c r="AQ11" i="5"/>
  <c r="AP11" i="5"/>
  <c r="AG11" i="5"/>
  <c r="AF11" i="5"/>
  <c r="AE11" i="5"/>
  <c r="V11" i="5"/>
  <c r="U11" i="5"/>
  <c r="T11" i="5"/>
  <c r="K11" i="5"/>
  <c r="J11" i="5"/>
  <c r="I11" i="5"/>
  <c r="G11" i="5"/>
  <c r="F11" i="5"/>
  <c r="E11" i="5"/>
  <c r="D11" i="5"/>
  <c r="C11" i="5"/>
  <c r="B11" i="5"/>
  <c r="AR10" i="5"/>
  <c r="AQ10" i="5"/>
  <c r="AP10" i="5"/>
  <c r="AG10" i="5"/>
  <c r="AF10" i="5"/>
  <c r="AE10" i="5"/>
  <c r="V10" i="5"/>
  <c r="U10" i="5"/>
  <c r="T10" i="5"/>
  <c r="K10" i="5"/>
  <c r="J10" i="5"/>
  <c r="I10" i="5"/>
  <c r="G10" i="5"/>
  <c r="F10" i="5"/>
  <c r="E10" i="5"/>
  <c r="D10" i="5"/>
  <c r="C10" i="5"/>
  <c r="B10" i="5"/>
  <c r="AR9" i="5"/>
  <c r="AQ9" i="5"/>
  <c r="AP9" i="5"/>
  <c r="AG9" i="5"/>
  <c r="AF9" i="5"/>
  <c r="AE9" i="5"/>
  <c r="V9" i="5"/>
  <c r="U9" i="5"/>
  <c r="T9" i="5"/>
  <c r="K9" i="5"/>
  <c r="J9" i="5"/>
  <c r="I9" i="5"/>
  <c r="G9" i="5"/>
  <c r="F9" i="5"/>
  <c r="E9" i="5"/>
  <c r="D9" i="5"/>
  <c r="C9" i="5"/>
  <c r="B9" i="5"/>
  <c r="AR8" i="5"/>
  <c r="AQ8" i="5"/>
  <c r="AP8" i="5"/>
  <c r="AG8" i="5"/>
  <c r="AF8" i="5"/>
  <c r="AE8" i="5"/>
  <c r="V8" i="5"/>
  <c r="U8" i="5"/>
  <c r="T8" i="5"/>
  <c r="K8" i="5"/>
  <c r="J8" i="5"/>
  <c r="I8" i="5"/>
  <c r="G8" i="5"/>
  <c r="F8" i="5"/>
  <c r="E8" i="5"/>
  <c r="D8" i="5"/>
  <c r="C8" i="5"/>
  <c r="B8" i="5"/>
  <c r="AR7" i="5"/>
  <c r="AQ7" i="5"/>
  <c r="AP7" i="5"/>
  <c r="AG7" i="5"/>
  <c r="AF7" i="5"/>
  <c r="AE7" i="5"/>
  <c r="V7" i="5"/>
  <c r="U7" i="5"/>
  <c r="T7" i="5"/>
  <c r="K7" i="5"/>
  <c r="J7" i="5"/>
  <c r="I7" i="5"/>
  <c r="G7" i="5"/>
  <c r="F7" i="5"/>
  <c r="E7" i="5"/>
  <c r="D7" i="5"/>
  <c r="C7" i="5"/>
  <c r="B7" i="5"/>
  <c r="AR6" i="5"/>
  <c r="AQ6" i="5"/>
  <c r="AP6" i="5"/>
  <c r="AG6" i="5"/>
  <c r="AF6" i="5"/>
  <c r="AE6" i="5"/>
  <c r="V6" i="5"/>
  <c r="U6" i="5"/>
  <c r="T6" i="5"/>
  <c r="K6" i="5"/>
  <c r="J6" i="5"/>
  <c r="I6" i="5"/>
  <c r="G6" i="5"/>
  <c r="F6" i="5"/>
  <c r="E6" i="5"/>
  <c r="D6" i="5"/>
  <c r="C6" i="5"/>
  <c r="B6" i="5"/>
  <c r="AR5" i="5"/>
  <c r="AQ5" i="5"/>
  <c r="AP5" i="5"/>
  <c r="AG5" i="5"/>
  <c r="AF5" i="5"/>
  <c r="AE5" i="5"/>
  <c r="V5" i="5"/>
  <c r="U5" i="5"/>
  <c r="T5" i="5"/>
  <c r="K5" i="5"/>
  <c r="J5" i="5"/>
  <c r="I5" i="5"/>
  <c r="G5" i="5"/>
  <c r="F5" i="5"/>
  <c r="E5" i="5"/>
  <c r="D5" i="5"/>
  <c r="C5" i="5"/>
  <c r="B5" i="5"/>
  <c r="AR4" i="5"/>
  <c r="AQ4" i="5"/>
  <c r="AP4" i="5"/>
  <c r="AG4" i="5"/>
  <c r="AF4" i="5"/>
  <c r="AE4" i="5"/>
  <c r="V4" i="5"/>
  <c r="U4" i="5"/>
  <c r="T4" i="5"/>
  <c r="K4" i="5"/>
  <c r="J4" i="5"/>
  <c r="I4" i="5"/>
  <c r="G4" i="5"/>
  <c r="F4" i="5"/>
  <c r="E4" i="5"/>
  <c r="D4" i="5"/>
  <c r="C4" i="5"/>
  <c r="B4" i="5"/>
  <c r="AR3" i="5"/>
  <c r="AQ3" i="5"/>
  <c r="AP3" i="5"/>
  <c r="AG3" i="5"/>
  <c r="AF3" i="5"/>
  <c r="AE3" i="5"/>
  <c r="V3" i="5"/>
  <c r="U3" i="5"/>
  <c r="T3" i="5"/>
  <c r="K3" i="5"/>
  <c r="J3" i="5"/>
  <c r="I3" i="5"/>
  <c r="G3" i="5"/>
  <c r="F3" i="5"/>
  <c r="E3" i="5"/>
  <c r="D3" i="5"/>
  <c r="C3" i="5"/>
  <c r="B3" i="5"/>
  <c r="AR2" i="5"/>
  <c r="AQ2" i="5"/>
  <c r="AG2" i="5"/>
  <c r="AF2" i="5"/>
  <c r="V2" i="5"/>
  <c r="U2" i="5"/>
  <c r="K2" i="5"/>
  <c r="J2" i="5"/>
  <c r="G2" i="5"/>
  <c r="F2" i="5"/>
  <c r="E2" i="5"/>
  <c r="D2" i="5"/>
  <c r="C2" i="5"/>
  <c r="B2" i="5"/>
  <c r="E91" i="21"/>
  <c r="E90" i="21"/>
  <c r="E89" i="21"/>
  <c r="E88" i="21"/>
  <c r="E87" i="21"/>
  <c r="E86" i="21"/>
  <c r="E85" i="21"/>
  <c r="E84" i="21"/>
  <c r="E83" i="21"/>
  <c r="E82" i="21"/>
  <c r="E81" i="21"/>
  <c r="E80" i="21"/>
  <c r="E79" i="21"/>
  <c r="E78" i="21"/>
  <c r="E77" i="21"/>
  <c r="E76" i="21"/>
  <c r="E75" i="21"/>
  <c r="E74" i="21"/>
  <c r="E73" i="21"/>
  <c r="E72" i="21"/>
  <c r="E71" i="21"/>
  <c r="E70" i="21"/>
  <c r="E69" i="21"/>
  <c r="E68" i="21"/>
  <c r="E67" i="21"/>
  <c r="E66" i="21"/>
  <c r="E65" i="21"/>
  <c r="E64" i="21"/>
  <c r="E63" i="21"/>
  <c r="E62" i="21"/>
  <c r="E61" i="21"/>
  <c r="E60" i="21"/>
  <c r="E59" i="21"/>
  <c r="E58" i="21"/>
  <c r="E57" i="21"/>
  <c r="E56" i="21"/>
  <c r="E55" i="21"/>
  <c r="E54" i="21"/>
  <c r="E53" i="21"/>
  <c r="E52" i="21"/>
  <c r="E51" i="21"/>
  <c r="E50" i="21"/>
  <c r="E49" i="21"/>
  <c r="E48" i="21"/>
  <c r="E47" i="21"/>
  <c r="E46" i="21"/>
  <c r="E45" i="21"/>
  <c r="E44" i="21"/>
  <c r="E43" i="21"/>
  <c r="E42" i="21"/>
  <c r="E41" i="21"/>
  <c r="E40" i="21"/>
  <c r="E39" i="21"/>
  <c r="E38" i="21"/>
  <c r="E37" i="21"/>
  <c r="E36" i="21"/>
  <c r="E35" i="21"/>
  <c r="E34" i="21"/>
  <c r="E33" i="21"/>
  <c r="E32" i="21"/>
  <c r="E31" i="21"/>
  <c r="E30" i="21"/>
  <c r="E29" i="21"/>
  <c r="E28" i="21"/>
  <c r="E27" i="21"/>
  <c r="E26" i="21"/>
  <c r="E25" i="21"/>
  <c r="E24" i="21"/>
  <c r="E23" i="21"/>
  <c r="E22" i="21"/>
  <c r="E21" i="21"/>
  <c r="E20" i="21"/>
  <c r="E19" i="21"/>
  <c r="E18" i="21"/>
  <c r="E17" i="21"/>
  <c r="E16" i="21"/>
  <c r="E15" i="21"/>
  <c r="E14" i="21"/>
  <c r="E13" i="21"/>
  <c r="E12" i="21"/>
  <c r="E11" i="21"/>
  <c r="E10" i="21"/>
  <c r="E9" i="21"/>
  <c r="E8" i="21"/>
  <c r="E7" i="21"/>
  <c r="E6" i="21"/>
  <c r="E5" i="21"/>
  <c r="E4" i="21"/>
  <c r="E3" i="21"/>
  <c r="E91" i="25"/>
  <c r="E90" i="25"/>
  <c r="E89" i="25"/>
  <c r="E88" i="25"/>
  <c r="E87" i="25"/>
  <c r="E86" i="25"/>
  <c r="E85" i="25"/>
  <c r="E84" i="25"/>
  <c r="E83" i="25"/>
  <c r="E82" i="25"/>
  <c r="E81" i="25"/>
  <c r="E80" i="25"/>
  <c r="E79" i="25"/>
  <c r="E78" i="25"/>
  <c r="E77" i="25"/>
  <c r="E76" i="25"/>
  <c r="E75" i="25"/>
  <c r="E74" i="25"/>
  <c r="E73" i="25"/>
  <c r="E72" i="25"/>
  <c r="E71" i="25"/>
  <c r="E70" i="25"/>
  <c r="E69" i="25"/>
  <c r="E68" i="25"/>
  <c r="E67" i="25"/>
  <c r="E66" i="25"/>
  <c r="E65" i="25"/>
  <c r="E64" i="25"/>
  <c r="E63" i="25"/>
  <c r="E62" i="25"/>
  <c r="E61" i="25"/>
  <c r="E60" i="25"/>
  <c r="E59" i="25"/>
  <c r="E58" i="25"/>
  <c r="E57" i="25"/>
  <c r="E56" i="25"/>
  <c r="E55" i="25"/>
  <c r="E54" i="25"/>
  <c r="E53" i="25"/>
  <c r="E52" i="25"/>
  <c r="E51" i="25"/>
  <c r="E50" i="25"/>
  <c r="E49" i="25"/>
  <c r="E48" i="25"/>
  <c r="E47" i="25"/>
  <c r="E46" i="25"/>
  <c r="E45" i="25"/>
  <c r="E44" i="25"/>
  <c r="E43" i="25"/>
  <c r="E42" i="25"/>
  <c r="E41" i="25"/>
  <c r="E40" i="25"/>
  <c r="E39" i="25"/>
  <c r="E38" i="25"/>
  <c r="E37" i="25"/>
  <c r="E36" i="25"/>
  <c r="E35" i="25"/>
  <c r="E34" i="25"/>
  <c r="E33" i="25"/>
  <c r="E32" i="25"/>
  <c r="E31" i="25"/>
  <c r="E30" i="25"/>
  <c r="E29" i="25"/>
  <c r="E28" i="25"/>
  <c r="E27" i="25"/>
  <c r="E26" i="25"/>
  <c r="E25" i="25"/>
  <c r="E24" i="25"/>
  <c r="E23" i="25"/>
  <c r="E22" i="25"/>
  <c r="E21" i="25"/>
  <c r="E20" i="25"/>
  <c r="E19" i="25"/>
  <c r="E18" i="25"/>
  <c r="E17" i="25"/>
  <c r="E16" i="25"/>
  <c r="E15" i="25"/>
  <c r="E14" i="25"/>
  <c r="E13" i="25"/>
  <c r="E12" i="25"/>
  <c r="E11" i="25"/>
  <c r="E10" i="25"/>
  <c r="E9" i="25"/>
  <c r="E8" i="25"/>
  <c r="E7" i="25"/>
  <c r="E6" i="25"/>
  <c r="E5" i="25"/>
  <c r="E4" i="25"/>
  <c r="E3" i="25"/>
  <c r="B190" i="11"/>
  <c r="B189" i="11"/>
  <c r="B188" i="11"/>
  <c r="B187" i="11"/>
  <c r="B186" i="11"/>
  <c r="B185" i="11"/>
  <c r="B184" i="11"/>
  <c r="B183" i="11"/>
  <c r="B182" i="11"/>
  <c r="B181" i="11"/>
  <c r="B180" i="11"/>
  <c r="B179" i="11"/>
  <c r="B178" i="11"/>
  <c r="B177" i="11"/>
  <c r="B176" i="11"/>
  <c r="B175" i="11"/>
  <c r="B174" i="11"/>
  <c r="B173" i="11"/>
  <c r="B172" i="11"/>
  <c r="B171" i="11"/>
  <c r="B170" i="11"/>
  <c r="B169" i="11"/>
  <c r="B168" i="11"/>
  <c r="B167" i="11"/>
  <c r="B166" i="11"/>
  <c r="B165" i="11"/>
  <c r="B164" i="11"/>
  <c r="B163" i="11"/>
  <c r="B162" i="11"/>
  <c r="B161" i="11"/>
  <c r="B160" i="11"/>
  <c r="B159" i="11"/>
  <c r="B158" i="11"/>
  <c r="B157" i="11"/>
  <c r="B156" i="11"/>
  <c r="B155" i="11"/>
  <c r="B154" i="11"/>
  <c r="B153" i="11"/>
  <c r="B152" i="11"/>
  <c r="B151" i="11"/>
  <c r="B150" i="11"/>
  <c r="B149" i="11"/>
  <c r="B148" i="11"/>
  <c r="B147" i="11"/>
  <c r="B146" i="11"/>
  <c r="B145" i="11"/>
  <c r="B144" i="11"/>
  <c r="B143" i="11"/>
  <c r="B142" i="11"/>
  <c r="B141" i="11"/>
  <c r="B140" i="11"/>
  <c r="B139" i="11"/>
  <c r="B138" i="11"/>
  <c r="B137" i="11"/>
  <c r="B136" i="11"/>
  <c r="B135" i="11"/>
  <c r="B134" i="11"/>
  <c r="B133" i="11"/>
  <c r="B132" i="11"/>
  <c r="B131" i="11"/>
  <c r="B130" i="11"/>
  <c r="B129" i="11"/>
  <c r="B128" i="11"/>
  <c r="B127" i="11"/>
  <c r="B126" i="11"/>
  <c r="B125" i="11"/>
  <c r="B124" i="11"/>
  <c r="B123" i="11"/>
  <c r="B122" i="11"/>
  <c r="B121" i="11"/>
  <c r="B120" i="11"/>
  <c r="B119" i="11"/>
  <c r="B118" i="11"/>
  <c r="B117" i="11"/>
  <c r="B116" i="11"/>
  <c r="B115" i="11"/>
  <c r="B114" i="11"/>
  <c r="B113" i="11"/>
  <c r="B112" i="11"/>
  <c r="B111" i="11"/>
  <c r="B110" i="11"/>
  <c r="B109" i="11"/>
  <c r="B108" i="11"/>
  <c r="B107" i="11"/>
  <c r="B106" i="11"/>
  <c r="B105" i="11"/>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B29" i="11"/>
  <c r="B28" i="11"/>
  <c r="B27" i="11"/>
  <c r="B26" i="11"/>
  <c r="B25" i="11"/>
  <c r="B24" i="11"/>
  <c r="B23" i="11"/>
  <c r="B22" i="11"/>
  <c r="B21" i="11"/>
  <c r="B20" i="11"/>
  <c r="B19" i="11"/>
  <c r="B18" i="11"/>
  <c r="B17" i="11"/>
  <c r="B16" i="11"/>
  <c r="B15" i="11"/>
  <c r="B14" i="11"/>
  <c r="B13" i="11"/>
  <c r="B12" i="11"/>
  <c r="B11" i="11"/>
  <c r="B10" i="11"/>
  <c r="B9" i="11"/>
  <c r="B8" i="11"/>
  <c r="B7" i="11"/>
  <c r="B6" i="11"/>
  <c r="B5" i="11"/>
  <c r="B4" i="11"/>
  <c r="B3" i="11"/>
  <c r="B2" i="11"/>
  <c r="P33" i="18"/>
  <c r="O33" i="18"/>
  <c r="N33" i="18"/>
  <c r="M33" i="18"/>
  <c r="L33" i="18"/>
  <c r="K33" i="18"/>
  <c r="J33" i="18"/>
  <c r="I33" i="18"/>
  <c r="H33" i="18"/>
  <c r="G33" i="18"/>
  <c r="F33" i="18"/>
  <c r="E33" i="18"/>
  <c r="D33" i="18"/>
  <c r="C33" i="18"/>
  <c r="B33" i="18"/>
  <c r="P32" i="18"/>
  <c r="O32" i="18"/>
  <c r="N32" i="18"/>
  <c r="M32" i="18"/>
  <c r="L32" i="18"/>
  <c r="K32" i="18"/>
  <c r="J32" i="18"/>
  <c r="I32" i="18"/>
  <c r="H32" i="18"/>
  <c r="G32" i="18"/>
  <c r="F32" i="18"/>
  <c r="E32" i="18"/>
  <c r="D32" i="18"/>
  <c r="C32" i="18"/>
  <c r="B32" i="18"/>
  <c r="P31" i="18"/>
  <c r="O31" i="18"/>
  <c r="N31" i="18"/>
  <c r="M31" i="18"/>
  <c r="L31" i="18"/>
  <c r="K31" i="18"/>
  <c r="J31" i="18"/>
  <c r="I31" i="18"/>
  <c r="H31" i="18"/>
  <c r="G31" i="18"/>
  <c r="F31" i="18"/>
  <c r="E31" i="18"/>
  <c r="D31" i="18"/>
  <c r="C31" i="18"/>
  <c r="B31" i="18"/>
  <c r="P30" i="18"/>
  <c r="O30" i="18"/>
  <c r="N30" i="18"/>
  <c r="M30" i="18"/>
  <c r="L30" i="18"/>
  <c r="K30" i="18"/>
  <c r="J30" i="18"/>
  <c r="I30" i="18"/>
  <c r="H30" i="18"/>
  <c r="G30" i="18"/>
  <c r="F30" i="18"/>
  <c r="E30" i="18"/>
  <c r="D30" i="18"/>
  <c r="C30" i="18"/>
  <c r="B30" i="18"/>
  <c r="P29" i="18"/>
  <c r="O29" i="18"/>
  <c r="N29" i="18"/>
  <c r="M29" i="18"/>
  <c r="L29" i="18"/>
  <c r="K29" i="18"/>
  <c r="J29" i="18"/>
  <c r="I29" i="18"/>
  <c r="H29" i="18"/>
  <c r="G29" i="18"/>
  <c r="F29" i="18"/>
  <c r="E29" i="18"/>
  <c r="D29" i="18"/>
  <c r="C29" i="18"/>
  <c r="B29" i="18"/>
  <c r="P28" i="18"/>
  <c r="O28" i="18"/>
  <c r="N28" i="18"/>
  <c r="M28" i="18"/>
  <c r="L28" i="18"/>
  <c r="K28" i="18"/>
  <c r="J28" i="18"/>
  <c r="I28" i="18"/>
  <c r="H28" i="18"/>
  <c r="G28" i="18"/>
  <c r="F28" i="18"/>
  <c r="E28" i="18"/>
  <c r="D28" i="18"/>
  <c r="C28" i="18"/>
  <c r="B28" i="18"/>
  <c r="P27" i="18"/>
  <c r="O27" i="18"/>
  <c r="N27" i="18"/>
  <c r="M27" i="18"/>
  <c r="L27" i="18"/>
  <c r="K27" i="18"/>
  <c r="J27" i="18"/>
  <c r="I27" i="18"/>
  <c r="H27" i="18"/>
  <c r="G27" i="18"/>
  <c r="F27" i="18"/>
  <c r="E27" i="18"/>
  <c r="D27" i="18"/>
  <c r="C27" i="18"/>
  <c r="B27" i="18"/>
  <c r="P26" i="18"/>
  <c r="O26" i="18"/>
  <c r="N26" i="18"/>
  <c r="M26" i="18"/>
  <c r="L26" i="18"/>
  <c r="K26" i="18"/>
  <c r="J26" i="18"/>
  <c r="I26" i="18"/>
  <c r="H26" i="18"/>
  <c r="G26" i="18"/>
  <c r="F26" i="18"/>
  <c r="E26" i="18"/>
  <c r="D26" i="18"/>
  <c r="C26" i="18"/>
  <c r="B26" i="18"/>
  <c r="P25" i="18"/>
  <c r="O25" i="18"/>
  <c r="N25" i="18"/>
  <c r="M25" i="18"/>
  <c r="L25" i="18"/>
  <c r="K25" i="18"/>
  <c r="J25" i="18"/>
  <c r="I25" i="18"/>
  <c r="H25" i="18"/>
  <c r="G25" i="18"/>
  <c r="F25" i="18"/>
  <c r="E25" i="18"/>
  <c r="D25" i="18"/>
  <c r="C25" i="18"/>
  <c r="B25" i="18"/>
  <c r="P24" i="18"/>
  <c r="O24" i="18"/>
  <c r="N24" i="18"/>
  <c r="M24" i="18"/>
  <c r="L24" i="18"/>
  <c r="K24" i="18"/>
  <c r="J24" i="18"/>
  <c r="I24" i="18"/>
  <c r="H24" i="18"/>
  <c r="G24" i="18"/>
  <c r="F24" i="18"/>
  <c r="E24" i="18"/>
  <c r="D24" i="18"/>
  <c r="C24" i="18"/>
  <c r="B24" i="18"/>
  <c r="P23" i="18"/>
  <c r="O23" i="18"/>
  <c r="N23" i="18"/>
  <c r="M23" i="18"/>
  <c r="L23" i="18"/>
  <c r="K23" i="18"/>
  <c r="J23" i="18"/>
  <c r="I23" i="18"/>
  <c r="H23" i="18"/>
  <c r="G23" i="18"/>
  <c r="F23" i="18"/>
  <c r="E23" i="18"/>
  <c r="D23" i="18"/>
  <c r="C23" i="18"/>
  <c r="B23" i="18"/>
  <c r="P22" i="18"/>
  <c r="O22" i="18"/>
  <c r="N22" i="18"/>
  <c r="M22" i="18"/>
  <c r="L22" i="18"/>
  <c r="K22" i="18"/>
  <c r="J22" i="18"/>
  <c r="I22" i="18"/>
  <c r="H22" i="18"/>
  <c r="G22" i="18"/>
  <c r="F22" i="18"/>
  <c r="E22" i="18"/>
  <c r="D22" i="18"/>
  <c r="C22" i="18"/>
  <c r="B22" i="18"/>
  <c r="P21" i="18"/>
  <c r="O21" i="18"/>
  <c r="N21" i="18"/>
  <c r="M21" i="18"/>
  <c r="L21" i="18"/>
  <c r="K21" i="18"/>
  <c r="J21" i="18"/>
  <c r="I21" i="18"/>
  <c r="H21" i="18"/>
  <c r="G21" i="18"/>
  <c r="F21" i="18"/>
  <c r="E21" i="18"/>
  <c r="D21" i="18"/>
  <c r="C21" i="18"/>
  <c r="B21" i="18"/>
  <c r="P20" i="18"/>
  <c r="O20" i="18"/>
  <c r="N20" i="18"/>
  <c r="M20" i="18"/>
  <c r="L20" i="18"/>
  <c r="K20" i="18"/>
  <c r="J20" i="18"/>
  <c r="I20" i="18"/>
  <c r="H20" i="18"/>
  <c r="G20" i="18"/>
  <c r="F20" i="18"/>
  <c r="E20" i="18"/>
  <c r="D20" i="18"/>
  <c r="C20" i="18"/>
  <c r="B20" i="18"/>
  <c r="P19" i="18"/>
  <c r="O19" i="18"/>
  <c r="N19" i="18"/>
  <c r="M19" i="18"/>
  <c r="L19" i="18"/>
  <c r="K19" i="18"/>
  <c r="J19" i="18"/>
  <c r="I19" i="18"/>
  <c r="H19" i="18"/>
  <c r="G19" i="18"/>
  <c r="F19" i="18"/>
  <c r="E19" i="18"/>
  <c r="D19" i="18"/>
  <c r="C19" i="18"/>
  <c r="B19" i="18"/>
  <c r="P18" i="18"/>
  <c r="O18" i="18"/>
  <c r="N18" i="18"/>
  <c r="M18" i="18"/>
  <c r="L18" i="18"/>
  <c r="K18" i="18"/>
  <c r="J18" i="18"/>
  <c r="I18" i="18"/>
  <c r="H18" i="18"/>
  <c r="G18" i="18"/>
  <c r="F18" i="18"/>
  <c r="E18" i="18"/>
  <c r="D18" i="18"/>
  <c r="C18" i="18"/>
  <c r="B18" i="18"/>
  <c r="P17" i="18"/>
  <c r="O17" i="18"/>
  <c r="N17" i="18"/>
  <c r="M17" i="18"/>
  <c r="L17" i="18"/>
  <c r="K17" i="18"/>
  <c r="J17" i="18"/>
  <c r="I17" i="18"/>
  <c r="H17" i="18"/>
  <c r="G17" i="18"/>
  <c r="F17" i="18"/>
  <c r="E17" i="18"/>
  <c r="D17" i="18"/>
  <c r="C17" i="18"/>
  <c r="B17" i="18"/>
  <c r="P16" i="18"/>
  <c r="O16" i="18"/>
  <c r="N16" i="18"/>
  <c r="M16" i="18"/>
  <c r="L16" i="18"/>
  <c r="K16" i="18"/>
  <c r="J16" i="18"/>
  <c r="I16" i="18"/>
  <c r="H16" i="18"/>
  <c r="G16" i="18"/>
  <c r="F16" i="18"/>
  <c r="E16" i="18"/>
  <c r="D16" i="18"/>
  <c r="C16" i="18"/>
  <c r="B16" i="18"/>
  <c r="P15" i="18"/>
  <c r="O15" i="18"/>
  <c r="N15" i="18"/>
  <c r="M15" i="18"/>
  <c r="L15" i="18"/>
  <c r="K15" i="18"/>
  <c r="J15" i="18"/>
  <c r="I15" i="18"/>
  <c r="H15" i="18"/>
  <c r="G15" i="18"/>
  <c r="F15" i="18"/>
  <c r="E15" i="18"/>
  <c r="D15" i="18"/>
  <c r="C15" i="18"/>
  <c r="B15" i="18"/>
  <c r="P14" i="18"/>
  <c r="O14" i="18"/>
  <c r="N14" i="18"/>
  <c r="M14" i="18"/>
  <c r="L14" i="18"/>
  <c r="K14" i="18"/>
  <c r="J14" i="18"/>
  <c r="I14" i="18"/>
  <c r="H14" i="18"/>
  <c r="G14" i="18"/>
  <c r="F14" i="18"/>
  <c r="E14" i="18"/>
  <c r="D14" i="18"/>
  <c r="C14" i="18"/>
  <c r="B14" i="18"/>
  <c r="P13" i="18"/>
  <c r="O13" i="18"/>
  <c r="N13" i="18"/>
  <c r="M13" i="18"/>
  <c r="L13" i="18"/>
  <c r="K13" i="18"/>
  <c r="J13" i="18"/>
  <c r="I13" i="18"/>
  <c r="H13" i="18"/>
  <c r="G13" i="18"/>
  <c r="F13" i="18"/>
  <c r="E13" i="18"/>
  <c r="D13" i="18"/>
  <c r="C13" i="18"/>
  <c r="B13" i="18"/>
  <c r="P12" i="18"/>
  <c r="O12" i="18"/>
  <c r="N12" i="18"/>
  <c r="M12" i="18"/>
  <c r="L12" i="18"/>
  <c r="K12" i="18"/>
  <c r="J12" i="18"/>
  <c r="I12" i="18"/>
  <c r="H12" i="18"/>
  <c r="G12" i="18"/>
  <c r="F12" i="18"/>
  <c r="E12" i="18"/>
  <c r="D12" i="18"/>
  <c r="C12" i="18"/>
  <c r="B12" i="18"/>
  <c r="P11" i="18"/>
  <c r="O11" i="18"/>
  <c r="N11" i="18"/>
  <c r="M11" i="18"/>
  <c r="L11" i="18"/>
  <c r="K11" i="18"/>
  <c r="J11" i="18"/>
  <c r="I11" i="18"/>
  <c r="H11" i="18"/>
  <c r="G11" i="18"/>
  <c r="F11" i="18"/>
  <c r="E11" i="18"/>
  <c r="D11" i="18"/>
  <c r="C11" i="18"/>
  <c r="B11" i="18"/>
  <c r="P10" i="18"/>
  <c r="O10" i="18"/>
  <c r="N10" i="18"/>
  <c r="M10" i="18"/>
  <c r="L10" i="18"/>
  <c r="K10" i="18"/>
  <c r="J10" i="18"/>
  <c r="I10" i="18"/>
  <c r="H10" i="18"/>
  <c r="G10" i="18"/>
  <c r="F10" i="18"/>
  <c r="E10" i="18"/>
  <c r="D10" i="18"/>
  <c r="C10" i="18"/>
  <c r="B10" i="18"/>
  <c r="P9" i="18"/>
  <c r="O9" i="18"/>
  <c r="N9" i="18"/>
  <c r="M9" i="18"/>
  <c r="L9" i="18"/>
  <c r="K9" i="18"/>
  <c r="J9" i="18"/>
  <c r="I9" i="18"/>
  <c r="H9" i="18"/>
  <c r="G9" i="18"/>
  <c r="F9" i="18"/>
  <c r="E9" i="18"/>
  <c r="D9" i="18"/>
  <c r="C9" i="18"/>
  <c r="B9" i="18"/>
  <c r="P8" i="18"/>
  <c r="O8" i="18"/>
  <c r="N8" i="18"/>
  <c r="M8" i="18"/>
  <c r="L8" i="18"/>
  <c r="K8" i="18"/>
  <c r="J8" i="18"/>
  <c r="I8" i="18"/>
  <c r="H8" i="18"/>
  <c r="G8" i="18"/>
  <c r="F8" i="18"/>
  <c r="E8" i="18"/>
  <c r="D8" i="18"/>
  <c r="C8" i="18"/>
  <c r="B8" i="18"/>
  <c r="P7" i="18"/>
  <c r="O7" i="18"/>
  <c r="N7" i="18"/>
  <c r="M7" i="18"/>
  <c r="L7" i="18"/>
  <c r="K7" i="18"/>
  <c r="J7" i="18"/>
  <c r="I7" i="18"/>
  <c r="H7" i="18"/>
  <c r="G7" i="18"/>
  <c r="F7" i="18"/>
  <c r="E7" i="18"/>
  <c r="D7" i="18"/>
  <c r="C7" i="18"/>
  <c r="B7" i="18"/>
  <c r="P6" i="18"/>
  <c r="O6" i="18"/>
  <c r="N6" i="18"/>
  <c r="M6" i="18"/>
  <c r="L6" i="18"/>
  <c r="K6" i="18"/>
  <c r="J6" i="18"/>
  <c r="I6" i="18"/>
  <c r="H6" i="18"/>
  <c r="G6" i="18"/>
  <c r="F6" i="18"/>
  <c r="E6" i="18"/>
  <c r="D6" i="18"/>
  <c r="C6" i="18"/>
  <c r="B6" i="18"/>
  <c r="P5" i="18"/>
  <c r="O5" i="18"/>
  <c r="N5" i="18"/>
  <c r="M5" i="18"/>
  <c r="L5" i="18"/>
  <c r="K5" i="18"/>
  <c r="J5" i="18"/>
  <c r="I5" i="18"/>
  <c r="H5" i="18"/>
  <c r="G5" i="18"/>
  <c r="F5" i="18"/>
  <c r="E5" i="18"/>
  <c r="D5" i="18"/>
  <c r="C5" i="18"/>
  <c r="B5" i="18"/>
  <c r="P4" i="18"/>
  <c r="O4" i="18"/>
  <c r="N4" i="18"/>
  <c r="M4" i="18"/>
  <c r="L4" i="18"/>
  <c r="K4" i="18"/>
  <c r="J4" i="18"/>
  <c r="I4" i="18"/>
  <c r="H4" i="18"/>
  <c r="G4" i="18"/>
  <c r="F4" i="18"/>
  <c r="E4" i="18"/>
  <c r="D4" i="18"/>
  <c r="C4" i="18"/>
  <c r="B4" i="18"/>
  <c r="P3" i="18"/>
  <c r="O3" i="18"/>
  <c r="N3" i="18"/>
  <c r="M3" i="18"/>
  <c r="L3" i="18"/>
  <c r="K3" i="18"/>
  <c r="J3" i="18"/>
  <c r="I3" i="18"/>
  <c r="H3" i="18"/>
  <c r="G3" i="18"/>
  <c r="F3" i="18"/>
  <c r="E3" i="18"/>
  <c r="D3" i="18"/>
  <c r="C3" i="18"/>
  <c r="B3" i="18"/>
  <c r="C313" i="36"/>
  <c r="C312" i="36"/>
  <c r="C311" i="36"/>
  <c r="C310" i="36"/>
  <c r="C309" i="36"/>
  <c r="C308" i="36"/>
  <c r="C307" i="36"/>
  <c r="C306" i="36"/>
  <c r="C305" i="36"/>
  <c r="C304" i="36"/>
  <c r="C303" i="36"/>
  <c r="C302" i="36"/>
  <c r="C301" i="36"/>
  <c r="C300" i="36"/>
  <c r="C299" i="36"/>
  <c r="C298" i="36"/>
  <c r="C297" i="36"/>
  <c r="C296" i="36"/>
  <c r="C295" i="36"/>
  <c r="C294" i="36"/>
  <c r="C293" i="36"/>
  <c r="C292" i="36"/>
  <c r="C291" i="36"/>
  <c r="C290" i="36"/>
  <c r="C289" i="36"/>
  <c r="C288" i="36"/>
  <c r="C287" i="36"/>
  <c r="C286" i="36"/>
  <c r="C285" i="36"/>
  <c r="C284" i="36"/>
  <c r="C283" i="36"/>
  <c r="C282" i="36"/>
  <c r="C281" i="36"/>
  <c r="C280" i="36"/>
  <c r="C279" i="36"/>
  <c r="C278" i="36"/>
  <c r="C277" i="36"/>
  <c r="C276" i="36"/>
  <c r="C275" i="36"/>
  <c r="C274" i="36"/>
  <c r="C273" i="36"/>
  <c r="C272" i="36"/>
  <c r="C271" i="36"/>
  <c r="C270" i="36"/>
  <c r="C269" i="36"/>
  <c r="C268" i="36"/>
  <c r="C267" i="36"/>
  <c r="C266" i="36"/>
  <c r="C265" i="36"/>
  <c r="C264" i="36"/>
  <c r="C263" i="36"/>
  <c r="C262" i="36"/>
  <c r="C261" i="36"/>
  <c r="C260" i="36"/>
  <c r="C259" i="36"/>
  <c r="C258" i="36"/>
  <c r="C257" i="36"/>
  <c r="C256" i="36"/>
  <c r="C255" i="36"/>
  <c r="C254" i="36"/>
  <c r="C253" i="36"/>
  <c r="C252" i="36"/>
  <c r="C251" i="36"/>
  <c r="C250" i="36"/>
  <c r="C249" i="36"/>
  <c r="C248" i="36"/>
  <c r="C247" i="36"/>
  <c r="C246" i="36"/>
  <c r="C245" i="36"/>
  <c r="C244" i="36"/>
  <c r="C243" i="36"/>
  <c r="C242" i="36"/>
  <c r="C241" i="36"/>
  <c r="C240" i="36"/>
  <c r="C239" i="36"/>
  <c r="C238" i="36"/>
  <c r="C237" i="36"/>
  <c r="C236" i="36"/>
  <c r="C235" i="36"/>
  <c r="C234" i="36"/>
  <c r="C233" i="36"/>
  <c r="C232" i="36"/>
  <c r="C231" i="36"/>
  <c r="C230" i="36"/>
  <c r="C229" i="36"/>
  <c r="C228" i="36"/>
  <c r="C227" i="36"/>
  <c r="C226" i="36"/>
  <c r="C225" i="36"/>
  <c r="C224" i="36"/>
  <c r="C223" i="36"/>
  <c r="C222" i="36"/>
  <c r="C221" i="36"/>
  <c r="C220" i="36"/>
  <c r="C219" i="36"/>
  <c r="C218" i="36"/>
  <c r="C217" i="36"/>
  <c r="C216" i="36"/>
  <c r="C215" i="36"/>
  <c r="C214" i="36"/>
  <c r="C213" i="36"/>
  <c r="C212" i="36"/>
  <c r="C211" i="36"/>
  <c r="C210" i="36"/>
  <c r="C209" i="36"/>
  <c r="C208" i="36"/>
  <c r="C207" i="36"/>
  <c r="C206" i="36"/>
  <c r="C205" i="36"/>
  <c r="C204" i="36"/>
  <c r="C203" i="36"/>
  <c r="C202" i="36"/>
  <c r="C201" i="36"/>
  <c r="C200" i="36"/>
  <c r="C199" i="36"/>
  <c r="C198" i="36"/>
  <c r="C197" i="36"/>
  <c r="C196" i="36"/>
  <c r="C195" i="36"/>
  <c r="C194" i="36"/>
  <c r="C193" i="36"/>
  <c r="C192" i="36"/>
  <c r="C191" i="36"/>
  <c r="C190" i="36"/>
  <c r="C189" i="36"/>
  <c r="C188" i="36"/>
  <c r="C187" i="36"/>
  <c r="C186" i="36"/>
  <c r="C185" i="36"/>
  <c r="C184" i="36"/>
  <c r="C183" i="36"/>
  <c r="C182" i="36"/>
  <c r="C181" i="36"/>
  <c r="C180" i="36"/>
  <c r="C179" i="36"/>
  <c r="C178" i="36"/>
  <c r="C177" i="36"/>
  <c r="C176" i="36"/>
  <c r="C175" i="36"/>
  <c r="C174" i="36"/>
  <c r="C173" i="36"/>
  <c r="C172" i="36"/>
  <c r="C171" i="36"/>
  <c r="C170" i="36"/>
  <c r="C169" i="36"/>
  <c r="C168" i="36"/>
  <c r="C167" i="36"/>
  <c r="C166" i="36"/>
  <c r="C165" i="36"/>
  <c r="C164" i="36"/>
  <c r="C163" i="36"/>
  <c r="C162" i="36"/>
  <c r="C161" i="36"/>
  <c r="C160" i="36"/>
  <c r="C159" i="36"/>
  <c r="C158" i="36"/>
  <c r="C157" i="36"/>
  <c r="C156" i="36"/>
  <c r="C155" i="36"/>
  <c r="C154" i="36"/>
  <c r="C153" i="36"/>
  <c r="C152" i="36"/>
  <c r="C151" i="36"/>
  <c r="C150" i="36"/>
  <c r="C149" i="36"/>
  <c r="C148" i="36"/>
  <c r="C147" i="36"/>
  <c r="C146" i="36"/>
  <c r="C145" i="36"/>
  <c r="C144" i="36"/>
  <c r="C143" i="36"/>
  <c r="C142" i="36"/>
  <c r="C141" i="36"/>
  <c r="C140" i="36"/>
  <c r="C139" i="36"/>
  <c r="C138" i="36"/>
  <c r="C137" i="36"/>
  <c r="C136" i="36"/>
  <c r="C135" i="36"/>
  <c r="C134" i="36"/>
  <c r="C133" i="36"/>
  <c r="C132" i="36"/>
  <c r="C131" i="36"/>
  <c r="C130" i="36"/>
  <c r="C129" i="36"/>
  <c r="C128" i="36"/>
  <c r="C127" i="36"/>
  <c r="C126" i="36"/>
  <c r="C125" i="36"/>
  <c r="C124" i="36"/>
  <c r="C123" i="36"/>
  <c r="C122" i="36"/>
  <c r="C121" i="36"/>
  <c r="C120" i="36"/>
  <c r="C119" i="36"/>
  <c r="C118" i="36"/>
  <c r="C117" i="36"/>
  <c r="C116" i="36"/>
  <c r="C115" i="36"/>
  <c r="C114" i="36"/>
  <c r="C113" i="36"/>
  <c r="C112" i="36"/>
  <c r="C111" i="36"/>
  <c r="C110" i="36"/>
  <c r="C109" i="36"/>
  <c r="C108" i="36"/>
  <c r="C107" i="36"/>
  <c r="C106" i="36"/>
  <c r="C105" i="36"/>
  <c r="C104" i="36"/>
  <c r="C103" i="36"/>
  <c r="C102" i="36"/>
  <c r="C101" i="36"/>
  <c r="C100" i="36"/>
  <c r="C99" i="36"/>
  <c r="C98" i="36"/>
  <c r="C97" i="36"/>
  <c r="C96" i="36"/>
  <c r="C95" i="36"/>
  <c r="C94" i="36"/>
  <c r="C93" i="36"/>
  <c r="C92" i="36"/>
  <c r="C91" i="36"/>
  <c r="C90" i="36"/>
  <c r="C89" i="36"/>
  <c r="C88" i="36"/>
  <c r="C87" i="36"/>
  <c r="C86" i="36"/>
  <c r="C85" i="36"/>
  <c r="C84" i="36"/>
  <c r="C83" i="36"/>
  <c r="C82" i="36"/>
  <c r="C81" i="36"/>
  <c r="C80" i="36"/>
  <c r="C79" i="36"/>
  <c r="C78" i="36"/>
  <c r="C77" i="36"/>
  <c r="C76" i="36"/>
  <c r="C75" i="36"/>
  <c r="C74" i="36"/>
  <c r="C73" i="36"/>
  <c r="C72" i="36"/>
  <c r="C71" i="36"/>
  <c r="C70" i="36"/>
  <c r="C69" i="36"/>
  <c r="C68" i="36"/>
  <c r="C67" i="36"/>
  <c r="C66" i="36"/>
  <c r="C65" i="36"/>
  <c r="C64" i="36"/>
  <c r="C63" i="36"/>
  <c r="C62" i="36"/>
  <c r="C61" i="36"/>
  <c r="C60" i="36"/>
  <c r="C59" i="36"/>
  <c r="C58" i="36"/>
  <c r="C57" i="36"/>
  <c r="C56" i="36"/>
  <c r="C55" i="36"/>
  <c r="C54" i="36"/>
  <c r="C53" i="36"/>
  <c r="C52" i="36"/>
  <c r="C51" i="36"/>
  <c r="C50" i="36"/>
  <c r="C49" i="36"/>
  <c r="C48" i="36"/>
  <c r="C47" i="36"/>
  <c r="C46" i="36"/>
  <c r="C45" i="36"/>
  <c r="C44" i="36"/>
  <c r="C43" i="36"/>
  <c r="C42" i="36"/>
  <c r="C41" i="36"/>
  <c r="C40" i="36"/>
  <c r="C39" i="36"/>
  <c r="C38" i="36"/>
  <c r="C37" i="36"/>
  <c r="C36" i="36"/>
  <c r="C35" i="36"/>
  <c r="C34" i="36"/>
  <c r="C33" i="36"/>
  <c r="C32" i="36"/>
  <c r="C31" i="36"/>
  <c r="C30" i="36"/>
  <c r="C29" i="36"/>
  <c r="C28" i="36"/>
  <c r="C27" i="36"/>
  <c r="C26" i="36"/>
  <c r="C25" i="36"/>
  <c r="C24" i="36"/>
  <c r="C23" i="36"/>
  <c r="C22" i="36"/>
  <c r="C21" i="36"/>
  <c r="C20" i="36"/>
  <c r="C19" i="36"/>
  <c r="C18" i="36"/>
  <c r="C17" i="36"/>
  <c r="C16" i="36"/>
  <c r="C15" i="36"/>
  <c r="C14" i="36"/>
  <c r="C13" i="36"/>
  <c r="C12" i="36"/>
  <c r="C11" i="36"/>
  <c r="C10" i="36"/>
  <c r="C9" i="36"/>
  <c r="C8" i="36"/>
  <c r="C7" i="36"/>
  <c r="C6" i="36"/>
  <c r="C5" i="36"/>
  <c r="C4" i="36"/>
  <c r="B161" i="4"/>
  <c r="A161" i="4"/>
  <c r="B160" i="4"/>
  <c r="A160" i="4"/>
  <c r="B159" i="4"/>
  <c r="A159" i="4"/>
  <c r="B158" i="4"/>
  <c r="A158" i="4"/>
  <c r="B157" i="4"/>
  <c r="A157" i="4"/>
  <c r="B156" i="4"/>
  <c r="A156" i="4"/>
  <c r="B155" i="4"/>
  <c r="A155" i="4"/>
  <c r="B154" i="4"/>
  <c r="A154" i="4"/>
  <c r="B153" i="4"/>
  <c r="A153" i="4"/>
  <c r="B152" i="4"/>
  <c r="A152" i="4"/>
  <c r="B151" i="4"/>
  <c r="A151" i="4"/>
  <c r="B150" i="4"/>
  <c r="A150" i="4"/>
  <c r="B149" i="4"/>
  <c r="A149" i="4"/>
  <c r="B148" i="4"/>
  <c r="A148" i="4"/>
  <c r="B147" i="4"/>
  <c r="A147" i="4"/>
  <c r="B146" i="4"/>
  <c r="A146" i="4"/>
  <c r="B145" i="4"/>
  <c r="A145" i="4"/>
  <c r="B144" i="4"/>
  <c r="A144" i="4"/>
  <c r="B143" i="4"/>
  <c r="A143" i="4"/>
  <c r="B142" i="4"/>
  <c r="A142" i="4"/>
  <c r="B141" i="4"/>
  <c r="A141" i="4"/>
  <c r="B140" i="4"/>
  <c r="A140" i="4"/>
  <c r="B139" i="4"/>
  <c r="A139" i="4"/>
  <c r="B138" i="4"/>
  <c r="A138" i="4"/>
  <c r="B137" i="4"/>
  <c r="A137" i="4"/>
  <c r="B136" i="4"/>
  <c r="A136" i="4"/>
  <c r="B135" i="4"/>
  <c r="A135" i="4"/>
  <c r="B134" i="4"/>
  <c r="A134" i="4"/>
  <c r="B133" i="4"/>
  <c r="A133" i="4"/>
  <c r="B132" i="4"/>
  <c r="A132" i="4"/>
  <c r="B131" i="4"/>
  <c r="A131" i="4"/>
  <c r="B130" i="4"/>
  <c r="A130" i="4"/>
  <c r="B129" i="4"/>
  <c r="A129" i="4"/>
  <c r="B128" i="4"/>
  <c r="A128" i="4"/>
  <c r="B127" i="4"/>
  <c r="A127" i="4"/>
  <c r="B126" i="4"/>
  <c r="A126" i="4"/>
  <c r="B125" i="4"/>
  <c r="A125" i="4"/>
  <c r="B124" i="4"/>
  <c r="A124" i="4"/>
  <c r="B123" i="4"/>
  <c r="A123" i="4"/>
  <c r="B122" i="4"/>
  <c r="A122" i="4"/>
  <c r="B121" i="4"/>
  <c r="A121" i="4"/>
  <c r="B120" i="4"/>
  <c r="A120" i="4"/>
  <c r="B119" i="4"/>
  <c r="A119" i="4"/>
  <c r="B118" i="4"/>
  <c r="A118" i="4"/>
  <c r="B117" i="4"/>
  <c r="A117" i="4"/>
  <c r="B116" i="4"/>
  <c r="A116" i="4"/>
  <c r="B115" i="4"/>
  <c r="A115" i="4"/>
  <c r="B114" i="4"/>
  <c r="A114" i="4"/>
  <c r="B113" i="4"/>
  <c r="A113" i="4"/>
  <c r="B112" i="4"/>
  <c r="A112" i="4"/>
  <c r="B111" i="4"/>
  <c r="A111" i="4"/>
  <c r="B110" i="4"/>
  <c r="A110" i="4"/>
  <c r="B109" i="4"/>
  <c r="A109" i="4"/>
  <c r="B108" i="4"/>
  <c r="A108" i="4"/>
  <c r="B107" i="4"/>
  <c r="A107" i="4"/>
  <c r="B106" i="4"/>
  <c r="A106" i="4"/>
  <c r="B105" i="4"/>
  <c r="A105" i="4"/>
  <c r="B104" i="4"/>
  <c r="A104" i="4"/>
  <c r="B103" i="4"/>
  <c r="A103" i="4"/>
  <c r="B102" i="4"/>
  <c r="A102" i="4"/>
  <c r="B101" i="4"/>
  <c r="A101" i="4"/>
  <c r="B100" i="4"/>
  <c r="A100" i="4"/>
  <c r="B99" i="4"/>
  <c r="A99" i="4"/>
  <c r="B98" i="4"/>
  <c r="A98" i="4"/>
  <c r="B97" i="4"/>
  <c r="A97" i="4"/>
  <c r="B96" i="4"/>
  <c r="A96" i="4"/>
  <c r="B95" i="4"/>
  <c r="A95" i="4"/>
  <c r="B94" i="4"/>
  <c r="A94" i="4"/>
  <c r="B93" i="4"/>
  <c r="A93" i="4"/>
  <c r="B92" i="4"/>
  <c r="A92" i="4"/>
  <c r="B91" i="4"/>
  <c r="A91" i="4"/>
  <c r="B90" i="4"/>
  <c r="A90" i="4"/>
  <c r="B89" i="4"/>
  <c r="A89" i="4"/>
  <c r="B88" i="4"/>
  <c r="A88" i="4"/>
  <c r="B87" i="4"/>
  <c r="A87" i="4"/>
  <c r="B86" i="4"/>
  <c r="A86" i="4"/>
  <c r="B85" i="4"/>
  <c r="A85" i="4"/>
  <c r="B84" i="4"/>
  <c r="A84" i="4"/>
  <c r="B83" i="4"/>
  <c r="A83" i="4"/>
  <c r="B82" i="4"/>
  <c r="A82" i="4"/>
  <c r="B81" i="4"/>
  <c r="A81" i="4"/>
  <c r="B80" i="4"/>
  <c r="A80" i="4"/>
  <c r="B79" i="4"/>
  <c r="A79" i="4"/>
  <c r="B78" i="4"/>
  <c r="A78" i="4"/>
  <c r="B77" i="4"/>
  <c r="A77" i="4"/>
  <c r="B76" i="4"/>
  <c r="A76" i="4"/>
  <c r="B75" i="4"/>
  <c r="A75" i="4"/>
  <c r="B74" i="4"/>
  <c r="A74" i="4"/>
  <c r="B73" i="4"/>
  <c r="A73" i="4"/>
  <c r="B72" i="4"/>
  <c r="A72" i="4"/>
  <c r="B71" i="4"/>
  <c r="A71" i="4"/>
  <c r="B70" i="4"/>
  <c r="A70" i="4"/>
  <c r="B69" i="4"/>
  <c r="A69" i="4"/>
  <c r="B68" i="4"/>
  <c r="A68" i="4"/>
  <c r="B67" i="4"/>
  <c r="A67" i="4"/>
  <c r="B66" i="4"/>
  <c r="A66" i="4"/>
  <c r="B65" i="4"/>
  <c r="A65" i="4"/>
  <c r="B64" i="4"/>
  <c r="A64" i="4"/>
  <c r="B63" i="4"/>
  <c r="A63" i="4"/>
  <c r="B62" i="4"/>
  <c r="A62" i="4"/>
  <c r="B61" i="4"/>
  <c r="A61" i="4"/>
  <c r="B60" i="4"/>
  <c r="A60" i="4"/>
  <c r="B59" i="4"/>
  <c r="A59" i="4"/>
  <c r="B58" i="4"/>
  <c r="A58" i="4"/>
  <c r="B57" i="4"/>
  <c r="A57" i="4"/>
  <c r="B56" i="4"/>
  <c r="A56" i="4"/>
  <c r="B55" i="4"/>
  <c r="A55" i="4"/>
  <c r="B54" i="4"/>
  <c r="A54" i="4"/>
  <c r="B53" i="4"/>
  <c r="A53" i="4"/>
  <c r="B52" i="4"/>
  <c r="A52" i="4"/>
  <c r="B51" i="4"/>
  <c r="A51" i="4"/>
  <c r="B50" i="4"/>
  <c r="A50" i="4"/>
  <c r="B49" i="4"/>
  <c r="A49" i="4"/>
  <c r="B48" i="4"/>
  <c r="A48" i="4"/>
  <c r="B47" i="4"/>
  <c r="A47" i="4"/>
  <c r="B46" i="4"/>
  <c r="A46" i="4"/>
  <c r="B45" i="4"/>
  <c r="A45" i="4"/>
  <c r="B44" i="4"/>
  <c r="A44" i="4"/>
  <c r="B43" i="4"/>
  <c r="A43" i="4"/>
  <c r="B42" i="4"/>
  <c r="A42" i="4"/>
  <c r="B41" i="4"/>
  <c r="A41" i="4"/>
  <c r="B40" i="4"/>
  <c r="A40" i="4"/>
  <c r="B39" i="4"/>
  <c r="A39" i="4"/>
  <c r="B38" i="4"/>
  <c r="A38" i="4"/>
  <c r="B37" i="4"/>
  <c r="A37" i="4"/>
  <c r="B36" i="4"/>
  <c r="A36" i="4"/>
  <c r="B35" i="4"/>
  <c r="A35" i="4"/>
  <c r="B34" i="4"/>
  <c r="A34" i="4"/>
  <c r="B33" i="4"/>
  <c r="A33" i="4"/>
  <c r="B32" i="4"/>
  <c r="A32" i="4"/>
  <c r="B31" i="4"/>
  <c r="A31" i="4"/>
  <c r="B30" i="4"/>
  <c r="A30" i="4"/>
  <c r="B29" i="4"/>
  <c r="A29" i="4"/>
  <c r="B28" i="4"/>
  <c r="A28" i="4"/>
  <c r="B27" i="4"/>
  <c r="A27" i="4"/>
  <c r="B26" i="4"/>
  <c r="A26" i="4"/>
  <c r="B25" i="4"/>
  <c r="A25" i="4"/>
  <c r="B24" i="4"/>
  <c r="A24" i="4"/>
  <c r="B23" i="4"/>
  <c r="A23" i="4"/>
  <c r="B22" i="4"/>
  <c r="A22" i="4"/>
  <c r="B21" i="4"/>
  <c r="A21" i="4"/>
  <c r="B20" i="4"/>
  <c r="A20" i="4"/>
  <c r="B19" i="4"/>
  <c r="A19" i="4"/>
  <c r="B18" i="4"/>
  <c r="A18" i="4"/>
  <c r="B17" i="4"/>
  <c r="A17" i="4"/>
  <c r="B16" i="4"/>
  <c r="A16" i="4"/>
  <c r="B15" i="4"/>
  <c r="A15" i="4"/>
  <c r="B14" i="4"/>
  <c r="A14" i="4"/>
  <c r="B13" i="4"/>
  <c r="A13" i="4"/>
  <c r="B12" i="4"/>
  <c r="A12" i="4"/>
  <c r="A11" i="4"/>
  <c r="A10" i="4"/>
  <c r="A9" i="4"/>
  <c r="A8" i="4"/>
  <c r="A7" i="4"/>
  <c r="A6" i="4"/>
  <c r="A5" i="4"/>
  <c r="A4" i="4"/>
  <c r="A3" i="4"/>
  <c r="A2" i="4"/>
  <c r="B232" i="7"/>
  <c r="A232" i="7"/>
  <c r="B231" i="7"/>
  <c r="A231" i="7"/>
  <c r="B230" i="7"/>
  <c r="A230" i="7"/>
  <c r="B229" i="7"/>
  <c r="A229" i="7"/>
  <c r="B228" i="7"/>
  <c r="A228" i="7"/>
  <c r="B227" i="7"/>
  <c r="A227" i="7"/>
  <c r="B226" i="7"/>
  <c r="A226" i="7"/>
  <c r="B225" i="7"/>
  <c r="A225" i="7"/>
  <c r="B224" i="7"/>
  <c r="A224" i="7"/>
  <c r="B223" i="7"/>
  <c r="A223" i="7"/>
  <c r="B222" i="7"/>
  <c r="A222" i="7"/>
  <c r="B221" i="7"/>
  <c r="A221" i="7"/>
  <c r="B220" i="7"/>
  <c r="A220" i="7"/>
  <c r="B219" i="7"/>
  <c r="A219" i="7"/>
  <c r="B218" i="7"/>
  <c r="A218" i="7"/>
  <c r="B217" i="7"/>
  <c r="A217" i="7"/>
  <c r="B216" i="7"/>
  <c r="A216" i="7"/>
  <c r="B215" i="7"/>
  <c r="A215" i="7"/>
  <c r="B214" i="7"/>
  <c r="A214" i="7"/>
  <c r="B213" i="7"/>
  <c r="A213" i="7"/>
  <c r="B212" i="7"/>
  <c r="A212" i="7"/>
  <c r="B211" i="7"/>
  <c r="A211" i="7"/>
  <c r="B210" i="7"/>
  <c r="A210" i="7"/>
  <c r="B209" i="7"/>
  <c r="A209" i="7"/>
  <c r="B208" i="7"/>
  <c r="A208" i="7"/>
  <c r="B207" i="7"/>
  <c r="A207" i="7"/>
  <c r="B206" i="7"/>
  <c r="A206" i="7"/>
  <c r="B205" i="7"/>
  <c r="A205" i="7"/>
  <c r="B204" i="7"/>
  <c r="A204" i="7"/>
  <c r="B203" i="7"/>
  <c r="A203" i="7"/>
  <c r="B202" i="7"/>
  <c r="A202" i="7"/>
  <c r="B201" i="7"/>
  <c r="A201" i="7"/>
  <c r="B200" i="7"/>
  <c r="A200" i="7"/>
  <c r="B199" i="7"/>
  <c r="A199" i="7"/>
  <c r="B198" i="7"/>
  <c r="A198" i="7"/>
  <c r="B197" i="7"/>
  <c r="A197" i="7"/>
  <c r="B196" i="7"/>
  <c r="A196" i="7"/>
  <c r="B195" i="7"/>
  <c r="A195" i="7"/>
  <c r="B194" i="7"/>
  <c r="A194" i="7"/>
  <c r="B193" i="7"/>
  <c r="A193" i="7"/>
  <c r="B192" i="7"/>
  <c r="A192" i="7"/>
  <c r="B191" i="7"/>
  <c r="A191" i="7"/>
  <c r="B190" i="7"/>
  <c r="A190" i="7"/>
  <c r="B189" i="7"/>
  <c r="A189" i="7"/>
  <c r="B188" i="7"/>
  <c r="A188" i="7"/>
  <c r="B187" i="7"/>
  <c r="A187" i="7"/>
  <c r="B186" i="7"/>
  <c r="A186" i="7"/>
  <c r="B185" i="7"/>
  <c r="A185" i="7"/>
  <c r="B184" i="7"/>
  <c r="A184" i="7"/>
  <c r="B183" i="7"/>
  <c r="A183" i="7"/>
  <c r="B182" i="7"/>
  <c r="A182" i="7"/>
  <c r="B181" i="7"/>
  <c r="A181" i="7"/>
  <c r="B180" i="7"/>
  <c r="A180" i="7"/>
  <c r="B179" i="7"/>
  <c r="A179" i="7"/>
  <c r="B178" i="7"/>
  <c r="A178" i="7"/>
  <c r="B177" i="7"/>
  <c r="A177" i="7"/>
  <c r="B176" i="7"/>
  <c r="A176" i="7"/>
  <c r="B175" i="7"/>
  <c r="A175" i="7"/>
  <c r="B174" i="7"/>
  <c r="A174" i="7"/>
  <c r="B173" i="7"/>
  <c r="A173" i="7"/>
  <c r="B172" i="7"/>
  <c r="A172" i="7"/>
  <c r="B171" i="7"/>
  <c r="A171" i="7"/>
  <c r="B170" i="7"/>
  <c r="A170" i="7"/>
  <c r="B169" i="7"/>
  <c r="A169" i="7"/>
  <c r="I168" i="7"/>
  <c r="H168" i="7"/>
  <c r="F168" i="7"/>
  <c r="D168" i="7"/>
  <c r="B168" i="7"/>
  <c r="A168" i="7"/>
  <c r="I167" i="7"/>
  <c r="H167" i="7"/>
  <c r="F167" i="7"/>
  <c r="D167" i="7"/>
  <c r="B167" i="7"/>
  <c r="A167" i="7"/>
  <c r="I166" i="7"/>
  <c r="H166" i="7"/>
  <c r="F166" i="7"/>
  <c r="D166" i="7"/>
  <c r="B166" i="7"/>
  <c r="A166" i="7"/>
  <c r="I165" i="7"/>
  <c r="H165" i="7"/>
  <c r="F165" i="7"/>
  <c r="D165" i="7"/>
  <c r="B165" i="7"/>
  <c r="A165" i="7"/>
  <c r="I164" i="7"/>
  <c r="H164" i="7"/>
  <c r="F164" i="7"/>
  <c r="D164" i="7"/>
  <c r="B164" i="7"/>
  <c r="A164" i="7"/>
  <c r="I163" i="7"/>
  <c r="H163" i="7"/>
  <c r="F163" i="7"/>
  <c r="D163" i="7"/>
  <c r="B163" i="7"/>
  <c r="A163" i="7"/>
  <c r="I162" i="7"/>
  <c r="H162" i="7"/>
  <c r="F162" i="7"/>
  <c r="D162" i="7"/>
  <c r="B162" i="7"/>
  <c r="A162" i="7"/>
  <c r="I161" i="7"/>
  <c r="H161" i="7"/>
  <c r="F161" i="7"/>
  <c r="D161" i="7"/>
  <c r="B161" i="7"/>
  <c r="A161" i="7"/>
  <c r="I160" i="7"/>
  <c r="H160" i="7"/>
  <c r="F160" i="7"/>
  <c r="D160" i="7"/>
  <c r="B160" i="7"/>
  <c r="A160" i="7"/>
  <c r="I159" i="7"/>
  <c r="H159" i="7"/>
  <c r="F159" i="7"/>
  <c r="D159" i="7"/>
  <c r="B159" i="7"/>
  <c r="A159" i="7"/>
  <c r="D158" i="7"/>
  <c r="B158" i="7"/>
  <c r="A158" i="7"/>
  <c r="I157" i="7"/>
  <c r="H157" i="7"/>
  <c r="F157" i="7"/>
  <c r="D157" i="7"/>
  <c r="B157" i="7"/>
  <c r="A157" i="7"/>
  <c r="I156" i="7"/>
  <c r="H156" i="7"/>
  <c r="F156" i="7"/>
  <c r="D156" i="7"/>
  <c r="B156" i="7"/>
  <c r="A156" i="7"/>
  <c r="I155" i="7"/>
  <c r="H155" i="7"/>
  <c r="F155" i="7"/>
  <c r="D155" i="7"/>
  <c r="B155" i="7"/>
  <c r="A155" i="7"/>
  <c r="I154" i="7"/>
  <c r="H154" i="7"/>
  <c r="F154" i="7"/>
  <c r="D154" i="7"/>
  <c r="B154" i="7"/>
  <c r="A154" i="7"/>
  <c r="I153" i="7"/>
  <c r="H153" i="7"/>
  <c r="F153" i="7"/>
  <c r="D153" i="7"/>
  <c r="B153" i="7"/>
  <c r="A153" i="7"/>
  <c r="I152" i="7"/>
  <c r="H152" i="7"/>
  <c r="F152" i="7"/>
  <c r="D152" i="7"/>
  <c r="B152" i="7"/>
  <c r="A152" i="7"/>
  <c r="I151" i="7"/>
  <c r="H151" i="7"/>
  <c r="F151" i="7"/>
  <c r="D151" i="7"/>
  <c r="B151" i="7"/>
  <c r="A151" i="7"/>
  <c r="I150" i="7"/>
  <c r="H150" i="7"/>
  <c r="F150" i="7"/>
  <c r="D150" i="7"/>
  <c r="B150" i="7"/>
  <c r="A150" i="7"/>
  <c r="I149" i="7"/>
  <c r="H149" i="7"/>
  <c r="F149" i="7"/>
  <c r="D149" i="7"/>
  <c r="B149" i="7"/>
  <c r="A149" i="7"/>
  <c r="I148" i="7"/>
  <c r="H148" i="7"/>
  <c r="F148" i="7"/>
  <c r="D148" i="7"/>
  <c r="B148" i="7"/>
  <c r="A148" i="7"/>
  <c r="D147" i="7"/>
  <c r="B147" i="7"/>
  <c r="A147" i="7"/>
  <c r="I146" i="7"/>
  <c r="H146" i="7"/>
  <c r="F146" i="7"/>
  <c r="D146" i="7"/>
  <c r="B146" i="7"/>
  <c r="A146" i="7"/>
  <c r="I145" i="7"/>
  <c r="H145" i="7"/>
  <c r="F145" i="7"/>
  <c r="D145" i="7"/>
  <c r="B145" i="7"/>
  <c r="A145" i="7"/>
  <c r="I144" i="7"/>
  <c r="H144" i="7"/>
  <c r="F144" i="7"/>
  <c r="D144" i="7"/>
  <c r="B144" i="7"/>
  <c r="A144" i="7"/>
  <c r="I143" i="7"/>
  <c r="H143" i="7"/>
  <c r="F143" i="7"/>
  <c r="D143" i="7"/>
  <c r="B143" i="7"/>
  <c r="A143" i="7"/>
  <c r="I142" i="7"/>
  <c r="H142" i="7"/>
  <c r="F142" i="7"/>
  <c r="D142" i="7"/>
  <c r="B142" i="7"/>
  <c r="A142" i="7"/>
  <c r="I141" i="7"/>
  <c r="H141" i="7"/>
  <c r="F141" i="7"/>
  <c r="D141" i="7"/>
  <c r="B141" i="7"/>
  <c r="A141" i="7"/>
  <c r="I140" i="7"/>
  <c r="H140" i="7"/>
  <c r="F140" i="7"/>
  <c r="D140" i="7"/>
  <c r="B140" i="7"/>
  <c r="A140" i="7"/>
  <c r="I139" i="7"/>
  <c r="H139" i="7"/>
  <c r="F139" i="7"/>
  <c r="D139" i="7"/>
  <c r="B139" i="7"/>
  <c r="A139" i="7"/>
  <c r="I138" i="7"/>
  <c r="H138" i="7"/>
  <c r="F138" i="7"/>
  <c r="D138" i="7"/>
  <c r="B138" i="7"/>
  <c r="A138" i="7"/>
  <c r="I137" i="7"/>
  <c r="H137" i="7"/>
  <c r="F137" i="7"/>
  <c r="D137" i="7"/>
  <c r="B137" i="7"/>
  <c r="A137" i="7"/>
  <c r="D136" i="7"/>
  <c r="B136" i="7"/>
  <c r="A136" i="7"/>
  <c r="I135" i="7"/>
  <c r="H135" i="7"/>
  <c r="F135" i="7"/>
  <c r="D135" i="7"/>
  <c r="B135" i="7"/>
  <c r="A135" i="7"/>
  <c r="I134" i="7"/>
  <c r="H134" i="7"/>
  <c r="F134" i="7"/>
  <c r="D134" i="7"/>
  <c r="B134" i="7"/>
  <c r="A134" i="7"/>
  <c r="I133" i="7"/>
  <c r="H133" i="7"/>
  <c r="F133" i="7"/>
  <c r="D133" i="7"/>
  <c r="B133" i="7"/>
  <c r="A133" i="7"/>
  <c r="I132" i="7"/>
  <c r="H132" i="7"/>
  <c r="F132" i="7"/>
  <c r="D132" i="7"/>
  <c r="B132" i="7"/>
  <c r="A132" i="7"/>
  <c r="I131" i="7"/>
  <c r="H131" i="7"/>
  <c r="F131" i="7"/>
  <c r="D131" i="7"/>
  <c r="B131" i="7"/>
  <c r="A131" i="7"/>
  <c r="I130" i="7"/>
  <c r="H130" i="7"/>
  <c r="F130" i="7"/>
  <c r="D130" i="7"/>
  <c r="B130" i="7"/>
  <c r="A130" i="7"/>
  <c r="I129" i="7"/>
  <c r="H129" i="7"/>
  <c r="F129" i="7"/>
  <c r="D129" i="7"/>
  <c r="B129" i="7"/>
  <c r="A129" i="7"/>
  <c r="I128" i="7"/>
  <c r="H128" i="7"/>
  <c r="F128" i="7"/>
  <c r="D128" i="7"/>
  <c r="B128" i="7"/>
  <c r="A128" i="7"/>
  <c r="I127" i="7"/>
  <c r="H127" i="7"/>
  <c r="F127" i="7"/>
  <c r="D127" i="7"/>
  <c r="B127" i="7"/>
  <c r="A127" i="7"/>
  <c r="I126" i="7"/>
  <c r="H126" i="7"/>
  <c r="F126" i="7"/>
  <c r="D126" i="7"/>
  <c r="B126" i="7"/>
  <c r="A126" i="7"/>
  <c r="D125" i="7"/>
  <c r="B125" i="7"/>
  <c r="A125" i="7"/>
  <c r="I124" i="7"/>
  <c r="H124" i="7"/>
  <c r="F124" i="7"/>
  <c r="D124" i="7"/>
  <c r="B124" i="7"/>
  <c r="A124" i="7"/>
  <c r="I123" i="7"/>
  <c r="H123" i="7"/>
  <c r="F123" i="7"/>
  <c r="D123" i="7"/>
  <c r="B123" i="7"/>
  <c r="A123" i="7"/>
  <c r="I122" i="7"/>
  <c r="H122" i="7"/>
  <c r="F122" i="7"/>
  <c r="D122" i="7"/>
  <c r="B122" i="7"/>
  <c r="A122" i="7"/>
  <c r="I121" i="7"/>
  <c r="H121" i="7"/>
  <c r="F121" i="7"/>
  <c r="D121" i="7"/>
  <c r="B121" i="7"/>
  <c r="A121" i="7"/>
  <c r="I120" i="7"/>
  <c r="H120" i="7"/>
  <c r="F120" i="7"/>
  <c r="D120" i="7"/>
  <c r="B120" i="7"/>
  <c r="A120" i="7"/>
  <c r="I119" i="7"/>
  <c r="H119" i="7"/>
  <c r="F119" i="7"/>
  <c r="D119" i="7"/>
  <c r="B119" i="7"/>
  <c r="A119" i="7"/>
  <c r="I118" i="7"/>
  <c r="H118" i="7"/>
  <c r="F118" i="7"/>
  <c r="D118" i="7"/>
  <c r="B118" i="7"/>
  <c r="A118" i="7"/>
  <c r="I117" i="7"/>
  <c r="H117" i="7"/>
  <c r="F117" i="7"/>
  <c r="D117" i="7"/>
  <c r="B117" i="7"/>
  <c r="A117" i="7"/>
  <c r="I116" i="7"/>
  <c r="H116" i="7"/>
  <c r="F116" i="7"/>
  <c r="D116" i="7"/>
  <c r="B116" i="7"/>
  <c r="A116" i="7"/>
  <c r="I115" i="7"/>
  <c r="H115" i="7"/>
  <c r="F115" i="7"/>
  <c r="D115" i="7"/>
  <c r="B115" i="7"/>
  <c r="A115" i="7"/>
  <c r="D114" i="7"/>
  <c r="B114" i="7"/>
  <c r="A114" i="7"/>
  <c r="I113" i="7"/>
  <c r="H113" i="7"/>
  <c r="F113" i="7"/>
  <c r="D113" i="7"/>
  <c r="B113" i="7"/>
  <c r="A113" i="7"/>
  <c r="I112" i="7"/>
  <c r="H112" i="7"/>
  <c r="F112" i="7"/>
  <c r="D112" i="7"/>
  <c r="B112" i="7"/>
  <c r="A112" i="7"/>
  <c r="I111" i="7"/>
  <c r="H111" i="7"/>
  <c r="F111" i="7"/>
  <c r="D111" i="7"/>
  <c r="B111" i="7"/>
  <c r="A111" i="7"/>
  <c r="I110" i="7"/>
  <c r="H110" i="7"/>
  <c r="F110" i="7"/>
  <c r="D110" i="7"/>
  <c r="B110" i="7"/>
  <c r="A110" i="7"/>
  <c r="I109" i="7"/>
  <c r="H109" i="7"/>
  <c r="F109" i="7"/>
  <c r="D109" i="7"/>
  <c r="B109" i="7"/>
  <c r="A109" i="7"/>
  <c r="I108" i="7"/>
  <c r="H108" i="7"/>
  <c r="F108" i="7"/>
  <c r="D108" i="7"/>
  <c r="B108" i="7"/>
  <c r="A108" i="7"/>
  <c r="I107" i="7"/>
  <c r="H107" i="7"/>
  <c r="F107" i="7"/>
  <c r="D107" i="7"/>
  <c r="B107" i="7"/>
  <c r="A107" i="7"/>
  <c r="I106" i="7"/>
  <c r="H106" i="7"/>
  <c r="F106" i="7"/>
  <c r="D106" i="7"/>
  <c r="B106" i="7"/>
  <c r="A106" i="7"/>
  <c r="I105" i="7"/>
  <c r="H105" i="7"/>
  <c r="F105" i="7"/>
  <c r="D105" i="7"/>
  <c r="B105" i="7"/>
  <c r="A105" i="7"/>
  <c r="I104" i="7"/>
  <c r="H104" i="7"/>
  <c r="F104" i="7"/>
  <c r="D104" i="7"/>
  <c r="B104" i="7"/>
  <c r="A104" i="7"/>
  <c r="D103" i="7"/>
  <c r="B103" i="7"/>
  <c r="A103" i="7"/>
  <c r="I102" i="7"/>
  <c r="H102" i="7"/>
  <c r="F102" i="7"/>
  <c r="D102" i="7"/>
  <c r="B102" i="7"/>
  <c r="A102" i="7"/>
  <c r="I101" i="7"/>
  <c r="H101" i="7"/>
  <c r="F101" i="7"/>
  <c r="D101" i="7"/>
  <c r="B101" i="7"/>
  <c r="A101" i="7"/>
  <c r="I100" i="7"/>
  <c r="H100" i="7"/>
  <c r="F100" i="7"/>
  <c r="D100" i="7"/>
  <c r="B100" i="7"/>
  <c r="A100" i="7"/>
  <c r="I99" i="7"/>
  <c r="H99" i="7"/>
  <c r="F99" i="7"/>
  <c r="D99" i="7"/>
  <c r="B99" i="7"/>
  <c r="A99" i="7"/>
  <c r="I98" i="7"/>
  <c r="H98" i="7"/>
  <c r="F98" i="7"/>
  <c r="D98" i="7"/>
  <c r="B98" i="7"/>
  <c r="A98" i="7"/>
  <c r="I97" i="7"/>
  <c r="H97" i="7"/>
  <c r="F97" i="7"/>
  <c r="D97" i="7"/>
  <c r="B97" i="7"/>
  <c r="A97" i="7"/>
  <c r="I96" i="7"/>
  <c r="H96" i="7"/>
  <c r="F96" i="7"/>
  <c r="D96" i="7"/>
  <c r="B96" i="7"/>
  <c r="A96" i="7"/>
  <c r="I95" i="7"/>
  <c r="H95" i="7"/>
  <c r="F95" i="7"/>
  <c r="D95" i="7"/>
  <c r="B95" i="7"/>
  <c r="A95" i="7"/>
  <c r="I94" i="7"/>
  <c r="H94" i="7"/>
  <c r="F94" i="7"/>
  <c r="D94" i="7"/>
  <c r="B94" i="7"/>
  <c r="A94" i="7"/>
  <c r="I93" i="7"/>
  <c r="H93" i="7"/>
  <c r="F93" i="7"/>
  <c r="D93" i="7"/>
  <c r="B93" i="7"/>
  <c r="A93" i="7"/>
  <c r="D92" i="7"/>
  <c r="B92" i="7"/>
  <c r="A92" i="7"/>
  <c r="I91" i="7"/>
  <c r="H91" i="7"/>
  <c r="F91" i="7"/>
  <c r="D91" i="7"/>
  <c r="B91" i="7"/>
  <c r="A91" i="7"/>
  <c r="I90" i="7"/>
  <c r="H90" i="7"/>
  <c r="F90" i="7"/>
  <c r="D90" i="7"/>
  <c r="B90" i="7"/>
  <c r="A90" i="7"/>
  <c r="I89" i="7"/>
  <c r="H89" i="7"/>
  <c r="F89" i="7"/>
  <c r="D89" i="7"/>
  <c r="B89" i="7"/>
  <c r="A89" i="7"/>
  <c r="I88" i="7"/>
  <c r="H88" i="7"/>
  <c r="F88" i="7"/>
  <c r="D88" i="7"/>
  <c r="B88" i="7"/>
  <c r="A88" i="7"/>
  <c r="I87" i="7"/>
  <c r="H87" i="7"/>
  <c r="F87" i="7"/>
  <c r="D87" i="7"/>
  <c r="B87" i="7"/>
  <c r="A87" i="7"/>
  <c r="I86" i="7"/>
  <c r="H86" i="7"/>
  <c r="F86" i="7"/>
  <c r="D86" i="7"/>
  <c r="B86" i="7"/>
  <c r="A86" i="7"/>
  <c r="I85" i="7"/>
  <c r="H85" i="7"/>
  <c r="F85" i="7"/>
  <c r="D85" i="7"/>
  <c r="B85" i="7"/>
  <c r="A85" i="7"/>
  <c r="I84" i="7"/>
  <c r="H84" i="7"/>
  <c r="F84" i="7"/>
  <c r="D84" i="7"/>
  <c r="B84" i="7"/>
  <c r="A84" i="7"/>
  <c r="I83" i="7"/>
  <c r="H83" i="7"/>
  <c r="F83" i="7"/>
  <c r="D83" i="7"/>
  <c r="B83" i="7"/>
  <c r="A83" i="7"/>
  <c r="I82" i="7"/>
  <c r="H82" i="7"/>
  <c r="F82" i="7"/>
  <c r="D82" i="7"/>
  <c r="B82" i="7"/>
  <c r="A82" i="7"/>
  <c r="D81" i="7"/>
  <c r="B81" i="7"/>
  <c r="A81" i="7"/>
  <c r="I80" i="7"/>
  <c r="H80" i="7"/>
  <c r="F80" i="7"/>
  <c r="D80" i="7"/>
  <c r="B80" i="7"/>
  <c r="A80" i="7"/>
  <c r="I79" i="7"/>
  <c r="H79" i="7"/>
  <c r="F79" i="7"/>
  <c r="D79" i="7"/>
  <c r="B79" i="7"/>
  <c r="A79" i="7"/>
  <c r="I78" i="7"/>
  <c r="H78" i="7"/>
  <c r="F78" i="7"/>
  <c r="D78" i="7"/>
  <c r="B78" i="7"/>
  <c r="A78" i="7"/>
  <c r="I77" i="7"/>
  <c r="H77" i="7"/>
  <c r="F77" i="7"/>
  <c r="D77" i="7"/>
  <c r="B77" i="7"/>
  <c r="A77" i="7"/>
  <c r="I76" i="7"/>
  <c r="H76" i="7"/>
  <c r="F76" i="7"/>
  <c r="D76" i="7"/>
  <c r="B76" i="7"/>
  <c r="A76" i="7"/>
  <c r="I75" i="7"/>
  <c r="H75" i="7"/>
  <c r="F75" i="7"/>
  <c r="D75" i="7"/>
  <c r="B75" i="7"/>
  <c r="A75" i="7"/>
  <c r="I74" i="7"/>
  <c r="H74" i="7"/>
  <c r="F74" i="7"/>
  <c r="D74" i="7"/>
  <c r="B74" i="7"/>
  <c r="A74" i="7"/>
  <c r="I73" i="7"/>
  <c r="H73" i="7"/>
  <c r="F73" i="7"/>
  <c r="D73" i="7"/>
  <c r="B73" i="7"/>
  <c r="A73" i="7"/>
  <c r="I72" i="7"/>
  <c r="H72" i="7"/>
  <c r="F72" i="7"/>
  <c r="D72" i="7"/>
  <c r="B72" i="7"/>
  <c r="A72" i="7"/>
  <c r="I71" i="7"/>
  <c r="H71" i="7"/>
  <c r="F71" i="7"/>
  <c r="D71" i="7"/>
  <c r="B71" i="7"/>
  <c r="A71" i="7"/>
  <c r="D70" i="7"/>
  <c r="B70" i="7"/>
  <c r="A70" i="7"/>
  <c r="I69" i="7"/>
  <c r="H69" i="7"/>
  <c r="F69" i="7"/>
  <c r="D69" i="7"/>
  <c r="B69" i="7"/>
  <c r="A69" i="7"/>
  <c r="I68" i="7"/>
  <c r="H68" i="7"/>
  <c r="F68" i="7"/>
  <c r="D68" i="7"/>
  <c r="B68" i="7"/>
  <c r="A68" i="7"/>
  <c r="I67" i="7"/>
  <c r="H67" i="7"/>
  <c r="F67" i="7"/>
  <c r="D67" i="7"/>
  <c r="B67" i="7"/>
  <c r="A67" i="7"/>
  <c r="I66" i="7"/>
  <c r="H66" i="7"/>
  <c r="F66" i="7"/>
  <c r="D66" i="7"/>
  <c r="B66" i="7"/>
  <c r="A66" i="7"/>
  <c r="I65" i="7"/>
  <c r="H65" i="7"/>
  <c r="F65" i="7"/>
  <c r="D65" i="7"/>
  <c r="B65" i="7"/>
  <c r="A65" i="7"/>
  <c r="I64" i="7"/>
  <c r="H64" i="7"/>
  <c r="F64" i="7"/>
  <c r="D64" i="7"/>
  <c r="B64" i="7"/>
  <c r="A64" i="7"/>
  <c r="I63" i="7"/>
  <c r="H63" i="7"/>
  <c r="F63" i="7"/>
  <c r="D63" i="7"/>
  <c r="B63" i="7"/>
  <c r="A63" i="7"/>
  <c r="I62" i="7"/>
  <c r="H62" i="7"/>
  <c r="F62" i="7"/>
  <c r="D62" i="7"/>
  <c r="B62" i="7"/>
  <c r="A62" i="7"/>
  <c r="I61" i="7"/>
  <c r="H61" i="7"/>
  <c r="F61" i="7"/>
  <c r="D61" i="7"/>
  <c r="B61" i="7"/>
  <c r="A61" i="7"/>
  <c r="I60" i="7"/>
  <c r="H60" i="7"/>
  <c r="F60" i="7"/>
  <c r="D60" i="7"/>
  <c r="B60" i="7"/>
  <c r="A60" i="7"/>
  <c r="D59" i="7"/>
  <c r="B59" i="7"/>
  <c r="A59" i="7"/>
  <c r="I58" i="7"/>
  <c r="H58" i="7"/>
  <c r="F58" i="7"/>
  <c r="D58" i="7"/>
  <c r="B58" i="7"/>
  <c r="A58" i="7"/>
  <c r="I57" i="7"/>
  <c r="H57" i="7"/>
  <c r="F57" i="7"/>
  <c r="D57" i="7"/>
  <c r="B57" i="7"/>
  <c r="A57" i="7"/>
  <c r="I56" i="7"/>
  <c r="H56" i="7"/>
  <c r="F56" i="7"/>
  <c r="D56" i="7"/>
  <c r="B56" i="7"/>
  <c r="A56" i="7"/>
  <c r="I55" i="7"/>
  <c r="H55" i="7"/>
  <c r="F55" i="7"/>
  <c r="D55" i="7"/>
  <c r="B55" i="7"/>
  <c r="A55" i="7"/>
  <c r="I54" i="7"/>
  <c r="H54" i="7"/>
  <c r="F54" i="7"/>
  <c r="D54" i="7"/>
  <c r="B54" i="7"/>
  <c r="A54" i="7"/>
  <c r="I53" i="7"/>
  <c r="H53" i="7"/>
  <c r="F53" i="7"/>
  <c r="D53" i="7"/>
  <c r="B53" i="7"/>
  <c r="A53" i="7"/>
  <c r="I52" i="7"/>
  <c r="H52" i="7"/>
  <c r="F52" i="7"/>
  <c r="D52" i="7"/>
  <c r="B52" i="7"/>
  <c r="A52" i="7"/>
  <c r="I51" i="7"/>
  <c r="H51" i="7"/>
  <c r="F51" i="7"/>
  <c r="D51" i="7"/>
  <c r="B51" i="7"/>
  <c r="A51" i="7"/>
  <c r="I50" i="7"/>
  <c r="H50" i="7"/>
  <c r="F50" i="7"/>
  <c r="D50" i="7"/>
  <c r="B50" i="7"/>
  <c r="A50" i="7"/>
  <c r="I49" i="7"/>
  <c r="H49" i="7"/>
  <c r="F49" i="7"/>
  <c r="D49" i="7"/>
  <c r="B49" i="7"/>
  <c r="A49" i="7"/>
  <c r="D48" i="7"/>
  <c r="B48" i="7"/>
  <c r="A48" i="7"/>
  <c r="I47" i="7"/>
  <c r="H47" i="7"/>
  <c r="F47" i="7"/>
  <c r="D47" i="7"/>
  <c r="B47" i="7"/>
  <c r="A47" i="7"/>
  <c r="I46" i="7"/>
  <c r="H46" i="7"/>
  <c r="F46" i="7"/>
  <c r="D46" i="7"/>
  <c r="B46" i="7"/>
  <c r="A46" i="7"/>
  <c r="I45" i="7"/>
  <c r="H45" i="7"/>
  <c r="F45" i="7"/>
  <c r="D45" i="7"/>
  <c r="B45" i="7"/>
  <c r="A45" i="7"/>
  <c r="I44" i="7"/>
  <c r="H44" i="7"/>
  <c r="F44" i="7"/>
  <c r="D44" i="7"/>
  <c r="B44" i="7"/>
  <c r="A44" i="7"/>
  <c r="I43" i="7"/>
  <c r="H43" i="7"/>
  <c r="F43" i="7"/>
  <c r="D43" i="7"/>
  <c r="B43" i="7"/>
  <c r="A43" i="7"/>
  <c r="I42" i="7"/>
  <c r="H42" i="7"/>
  <c r="F42" i="7"/>
  <c r="D42" i="7"/>
  <c r="B42" i="7"/>
  <c r="A42" i="7"/>
  <c r="I41" i="7"/>
  <c r="H41" i="7"/>
  <c r="F41" i="7"/>
  <c r="D41" i="7"/>
  <c r="B41" i="7"/>
  <c r="A41" i="7"/>
  <c r="I40" i="7"/>
  <c r="H40" i="7"/>
  <c r="F40" i="7"/>
  <c r="D40" i="7"/>
  <c r="B40" i="7"/>
  <c r="A40" i="7"/>
  <c r="I39" i="7"/>
  <c r="H39" i="7"/>
  <c r="F39" i="7"/>
  <c r="D39" i="7"/>
  <c r="B39" i="7"/>
  <c r="A39" i="7"/>
  <c r="I38" i="7"/>
  <c r="H38" i="7"/>
  <c r="F38" i="7"/>
  <c r="D38" i="7"/>
  <c r="B38" i="7"/>
  <c r="A38" i="7"/>
  <c r="D37" i="7"/>
  <c r="B37" i="7"/>
  <c r="A37" i="7"/>
  <c r="I36" i="7"/>
  <c r="H36" i="7"/>
  <c r="F36" i="7"/>
  <c r="B36" i="7"/>
  <c r="I35" i="7"/>
  <c r="H35" i="7"/>
  <c r="F35" i="7"/>
  <c r="B35" i="7"/>
  <c r="I34" i="7"/>
  <c r="H34" i="7"/>
  <c r="F34" i="7"/>
  <c r="B34" i="7"/>
  <c r="I33" i="7"/>
  <c r="H33" i="7"/>
  <c r="F33" i="7"/>
  <c r="B33" i="7"/>
  <c r="I32" i="7"/>
  <c r="H32" i="7"/>
  <c r="F32" i="7"/>
  <c r="B32" i="7"/>
  <c r="I31" i="7"/>
  <c r="H31" i="7"/>
  <c r="F31" i="7"/>
  <c r="B31" i="7"/>
  <c r="I30" i="7"/>
  <c r="H30" i="7"/>
  <c r="F30" i="7"/>
  <c r="B30" i="7"/>
  <c r="I29" i="7"/>
  <c r="H29" i="7"/>
  <c r="F29" i="7"/>
  <c r="B29" i="7"/>
  <c r="I28" i="7"/>
  <c r="H28" i="7"/>
  <c r="F28" i="7"/>
  <c r="B28" i="7"/>
  <c r="I27" i="7"/>
  <c r="H27" i="7"/>
  <c r="F27" i="7"/>
  <c r="B27" i="7"/>
  <c r="I22" i="7"/>
  <c r="H22" i="7"/>
  <c r="G22" i="7"/>
  <c r="F22" i="7"/>
  <c r="I21" i="7"/>
  <c r="H21" i="7"/>
  <c r="G21" i="7"/>
  <c r="F21" i="7"/>
  <c r="I20" i="7"/>
  <c r="H20" i="7"/>
  <c r="G20" i="7"/>
  <c r="F20" i="7"/>
  <c r="I19" i="7"/>
  <c r="H19" i="7"/>
  <c r="G19" i="7"/>
  <c r="F19" i="7"/>
  <c r="I18" i="7"/>
  <c r="H18" i="7"/>
  <c r="G18" i="7"/>
  <c r="F18" i="7"/>
  <c r="I17" i="7"/>
  <c r="H17" i="7"/>
  <c r="G17" i="7"/>
  <c r="F17" i="7"/>
  <c r="I16" i="7"/>
  <c r="H16" i="7"/>
  <c r="G16" i="7"/>
  <c r="F16" i="7"/>
  <c r="I15" i="7"/>
  <c r="H15" i="7"/>
  <c r="G15" i="7"/>
  <c r="F15" i="7"/>
  <c r="I14" i="7"/>
  <c r="H14" i="7"/>
  <c r="G14" i="7"/>
  <c r="F14" i="7"/>
  <c r="I13" i="7"/>
  <c r="H13" i="7"/>
  <c r="G13" i="7"/>
  <c r="F13" i="7"/>
  <c r="I12" i="7"/>
  <c r="H12" i="7"/>
  <c r="G12" i="7"/>
  <c r="F12" i="7"/>
  <c r="I11" i="7"/>
  <c r="H11" i="7"/>
  <c r="G11" i="7"/>
  <c r="F11" i="7"/>
  <c r="I10" i="7"/>
  <c r="H10" i="7"/>
  <c r="G10" i="7"/>
  <c r="F10" i="7"/>
  <c r="E8" i="7"/>
  <c r="E7" i="7"/>
  <c r="V29" i="31"/>
  <c r="U29" i="31"/>
  <c r="N29" i="31"/>
  <c r="M29" i="31"/>
  <c r="H29" i="31"/>
  <c r="G29" i="31"/>
  <c r="F29" i="31"/>
  <c r="E29" i="31"/>
  <c r="D29" i="31"/>
  <c r="C29" i="31"/>
  <c r="V28" i="31"/>
  <c r="U28" i="31"/>
  <c r="N28" i="31"/>
  <c r="M28" i="31"/>
  <c r="H28" i="31"/>
  <c r="G28" i="31"/>
  <c r="F28" i="31"/>
  <c r="E28" i="31"/>
  <c r="D28" i="31"/>
  <c r="C28" i="31"/>
  <c r="V27" i="31"/>
  <c r="U27" i="31"/>
  <c r="N27" i="31"/>
  <c r="M27" i="31"/>
  <c r="H27" i="31"/>
  <c r="G27" i="31"/>
  <c r="F27" i="31"/>
  <c r="E27" i="31"/>
  <c r="D27" i="31"/>
  <c r="C27" i="31"/>
  <c r="V26" i="31"/>
  <c r="U26" i="31"/>
  <c r="N26" i="31"/>
  <c r="M26" i="31"/>
  <c r="H26" i="31"/>
  <c r="G26" i="31"/>
  <c r="F26" i="31"/>
  <c r="E26" i="31"/>
  <c r="D26" i="31"/>
  <c r="C26" i="31"/>
  <c r="V25" i="31"/>
  <c r="U25" i="31"/>
  <c r="N25" i="31"/>
  <c r="M25" i="31"/>
  <c r="H25" i="31"/>
  <c r="G25" i="31"/>
  <c r="F25" i="31"/>
  <c r="E25" i="31"/>
  <c r="D25" i="31"/>
  <c r="C25" i="31"/>
  <c r="V24" i="31"/>
  <c r="U24" i="31"/>
  <c r="N24" i="31"/>
  <c r="M24" i="31"/>
  <c r="H24" i="31"/>
  <c r="G24" i="31"/>
  <c r="F24" i="31"/>
  <c r="E24" i="31"/>
  <c r="D24" i="31"/>
  <c r="C24" i="31"/>
  <c r="V23" i="31"/>
  <c r="U23" i="31"/>
  <c r="N23" i="31"/>
  <c r="M23" i="31"/>
  <c r="H23" i="31"/>
  <c r="G23" i="31"/>
  <c r="F23" i="31"/>
  <c r="E23" i="31"/>
  <c r="D23" i="31"/>
  <c r="C23" i="31"/>
  <c r="V22" i="31"/>
  <c r="U22" i="31"/>
  <c r="N22" i="31"/>
  <c r="M22" i="31"/>
  <c r="H22" i="31"/>
  <c r="G22" i="31"/>
  <c r="F22" i="31"/>
  <c r="E22" i="31"/>
  <c r="D22" i="31"/>
  <c r="C22" i="31"/>
  <c r="V16" i="31"/>
  <c r="U16" i="31"/>
  <c r="N16" i="31"/>
  <c r="M16" i="31"/>
  <c r="H16" i="31"/>
  <c r="G16" i="31"/>
  <c r="F16" i="31"/>
  <c r="E16" i="31"/>
  <c r="D16" i="31"/>
  <c r="C16" i="31"/>
  <c r="V15" i="31"/>
  <c r="U15" i="31"/>
  <c r="N15" i="31"/>
  <c r="M15" i="31"/>
  <c r="H15" i="31"/>
  <c r="G15" i="31"/>
  <c r="F15" i="31"/>
  <c r="E15" i="31"/>
  <c r="D15" i="31"/>
  <c r="C15" i="31"/>
  <c r="V14" i="31"/>
  <c r="U14" i="31"/>
  <c r="N14" i="31"/>
  <c r="M14" i="31"/>
  <c r="H14" i="31"/>
  <c r="G14" i="31"/>
  <c r="F14" i="31"/>
  <c r="E14" i="31"/>
  <c r="D14" i="31"/>
  <c r="C14" i="31"/>
  <c r="V13" i="31"/>
  <c r="U13" i="31"/>
  <c r="N13" i="31"/>
  <c r="M13" i="31"/>
  <c r="H13" i="31"/>
  <c r="G13" i="31"/>
  <c r="F13" i="31"/>
  <c r="E13" i="31"/>
  <c r="D13" i="31"/>
  <c r="C13" i="31"/>
  <c r="V12" i="31"/>
  <c r="U12" i="31"/>
  <c r="N12" i="31"/>
  <c r="M12" i="31"/>
  <c r="H12" i="31"/>
  <c r="G12" i="31"/>
  <c r="F12" i="31"/>
  <c r="E12" i="31"/>
  <c r="D12" i="31"/>
  <c r="C12" i="31"/>
  <c r="V11" i="31"/>
  <c r="U11" i="31"/>
  <c r="N11" i="31"/>
  <c r="M11" i="31"/>
  <c r="H11" i="31"/>
  <c r="G11" i="31"/>
  <c r="F11" i="31"/>
  <c r="E11" i="31"/>
  <c r="D11" i="31"/>
  <c r="C11" i="31"/>
  <c r="V10" i="31"/>
  <c r="U10" i="31"/>
  <c r="N10" i="31"/>
  <c r="M10" i="31"/>
  <c r="H10" i="31"/>
  <c r="G10" i="31"/>
  <c r="F10" i="31"/>
  <c r="E10" i="31"/>
  <c r="D10" i="31"/>
  <c r="C10" i="31"/>
  <c r="V9" i="31"/>
  <c r="U9" i="31"/>
  <c r="N9" i="31"/>
  <c r="M9" i="31"/>
  <c r="H9" i="31"/>
  <c r="G9" i="31"/>
  <c r="F9" i="31"/>
  <c r="E9" i="31"/>
  <c r="D9" i="31"/>
  <c r="C9" i="31"/>
  <c r="B216" i="1"/>
  <c r="A216" i="1"/>
  <c r="B215" i="1"/>
  <c r="A215" i="1"/>
  <c r="B214" i="1"/>
  <c r="A214" i="1"/>
  <c r="B213" i="1"/>
  <c r="A213" i="1"/>
  <c r="B212" i="1"/>
  <c r="A212" i="1"/>
  <c r="B211" i="1"/>
  <c r="A211" i="1"/>
  <c r="B210" i="1"/>
  <c r="A210" i="1"/>
  <c r="B209" i="1"/>
  <c r="A209" i="1"/>
  <c r="B208" i="1"/>
  <c r="A208" i="1"/>
  <c r="B207" i="1"/>
  <c r="A207" i="1"/>
  <c r="B206" i="1"/>
  <c r="A206" i="1"/>
  <c r="B205" i="1"/>
  <c r="A205" i="1"/>
  <c r="B204" i="1"/>
  <c r="A204" i="1"/>
  <c r="B203" i="1"/>
  <c r="A203" i="1"/>
  <c r="B202" i="1"/>
  <c r="A202" i="1"/>
  <c r="B201" i="1"/>
  <c r="A201" i="1"/>
  <c r="B200" i="1"/>
  <c r="A200" i="1"/>
  <c r="B199" i="1"/>
  <c r="A199" i="1"/>
  <c r="B198" i="1"/>
  <c r="A198" i="1"/>
  <c r="B197" i="1"/>
  <c r="A197" i="1"/>
  <c r="B196" i="1"/>
  <c r="A196" i="1"/>
  <c r="B195" i="1"/>
  <c r="A195" i="1"/>
  <c r="B194" i="1"/>
  <c r="A194" i="1"/>
  <c r="B193" i="1"/>
  <c r="A193" i="1"/>
  <c r="B192" i="1"/>
  <c r="A192" i="1"/>
  <c r="B191" i="1"/>
  <c r="A191" i="1"/>
  <c r="B190" i="1"/>
  <c r="A190" i="1"/>
  <c r="B189" i="1"/>
  <c r="A189" i="1"/>
  <c r="B188" i="1"/>
  <c r="A188" i="1"/>
  <c r="B187" i="1"/>
  <c r="A187" i="1"/>
  <c r="B186" i="1"/>
  <c r="A186" i="1"/>
  <c r="B185" i="1"/>
  <c r="A185" i="1"/>
  <c r="B184" i="1"/>
  <c r="A184" i="1"/>
  <c r="B183" i="1"/>
  <c r="A183" i="1"/>
  <c r="B182" i="1"/>
  <c r="A182" i="1"/>
  <c r="B181" i="1"/>
  <c r="A181" i="1"/>
  <c r="B180" i="1"/>
  <c r="A180" i="1"/>
  <c r="B179" i="1"/>
  <c r="A179" i="1"/>
  <c r="B178" i="1"/>
  <c r="A178" i="1"/>
  <c r="B177" i="1"/>
  <c r="A177" i="1"/>
  <c r="B176" i="1"/>
  <c r="A176" i="1"/>
  <c r="B175" i="1"/>
  <c r="A175" i="1"/>
  <c r="B174" i="1"/>
  <c r="A174" i="1"/>
  <c r="B173" i="1"/>
  <c r="A173" i="1"/>
  <c r="B172" i="1"/>
  <c r="A172" i="1"/>
  <c r="B171" i="1"/>
  <c r="A171" i="1"/>
  <c r="B170" i="1"/>
  <c r="A170" i="1"/>
  <c r="B169" i="1"/>
  <c r="A169" i="1"/>
  <c r="B168" i="1"/>
  <c r="A168" i="1"/>
  <c r="B167" i="1"/>
  <c r="A167" i="1"/>
  <c r="B166" i="1"/>
  <c r="A166" i="1"/>
  <c r="B165" i="1"/>
  <c r="A165" i="1"/>
  <c r="B164" i="1"/>
  <c r="A164" i="1"/>
  <c r="B163" i="1"/>
  <c r="A163" i="1"/>
  <c r="B162" i="1"/>
  <c r="A162" i="1"/>
  <c r="B161" i="1"/>
  <c r="A161" i="1"/>
  <c r="B160" i="1"/>
  <c r="A160" i="1"/>
  <c r="B159" i="1"/>
  <c r="A159" i="1"/>
  <c r="B158" i="1"/>
  <c r="A158" i="1"/>
  <c r="B157" i="1"/>
  <c r="A157" i="1"/>
  <c r="B156" i="1"/>
  <c r="A156" i="1"/>
  <c r="B155" i="1"/>
  <c r="A155" i="1"/>
  <c r="B154" i="1"/>
  <c r="A154" i="1"/>
  <c r="B153" i="1"/>
  <c r="A153" i="1"/>
  <c r="B152" i="1"/>
  <c r="A152" i="1"/>
  <c r="B151" i="1"/>
  <c r="A151" i="1"/>
  <c r="B150" i="1"/>
  <c r="A150" i="1"/>
  <c r="B149" i="1"/>
  <c r="A149" i="1"/>
  <c r="B148" i="1"/>
  <c r="A148" i="1"/>
  <c r="B147" i="1"/>
  <c r="A147" i="1"/>
  <c r="B146" i="1"/>
  <c r="A146" i="1"/>
  <c r="B145" i="1"/>
  <c r="A145" i="1"/>
  <c r="B144" i="1"/>
  <c r="A144" i="1"/>
  <c r="B143" i="1"/>
  <c r="A143" i="1"/>
  <c r="B142" i="1"/>
  <c r="A142" i="1"/>
  <c r="B141" i="1"/>
  <c r="A141" i="1"/>
  <c r="B140" i="1"/>
  <c r="A140" i="1"/>
  <c r="B139" i="1"/>
  <c r="A139" i="1"/>
  <c r="B138" i="1"/>
  <c r="A138" i="1"/>
  <c r="B137" i="1"/>
  <c r="A137" i="1"/>
  <c r="B136" i="1"/>
  <c r="A136" i="1"/>
  <c r="B135" i="1"/>
  <c r="A135" i="1"/>
  <c r="B134" i="1"/>
  <c r="A134" i="1"/>
  <c r="B133" i="1"/>
  <c r="A133" i="1"/>
  <c r="B132" i="1"/>
  <c r="A132" i="1"/>
  <c r="B131" i="1"/>
  <c r="A131" i="1"/>
  <c r="B130" i="1"/>
  <c r="A130" i="1"/>
  <c r="B129" i="1"/>
  <c r="A129" i="1"/>
  <c r="B128" i="1"/>
  <c r="A128" i="1"/>
  <c r="B127" i="1"/>
  <c r="A127" i="1"/>
  <c r="B126" i="1"/>
  <c r="A126" i="1"/>
  <c r="B125" i="1"/>
  <c r="A125" i="1"/>
  <c r="B124" i="1"/>
  <c r="A124" i="1"/>
  <c r="B123" i="1"/>
  <c r="A123" i="1"/>
  <c r="B122" i="1"/>
  <c r="A122" i="1"/>
  <c r="B121" i="1"/>
  <c r="A121" i="1"/>
  <c r="B120" i="1"/>
  <c r="A120" i="1"/>
  <c r="B119" i="1"/>
  <c r="A119" i="1"/>
  <c r="B118" i="1"/>
  <c r="A118" i="1"/>
  <c r="B117" i="1"/>
  <c r="A117" i="1"/>
  <c r="B116" i="1"/>
  <c r="A116" i="1"/>
  <c r="B115" i="1"/>
  <c r="A115" i="1"/>
  <c r="B114" i="1"/>
  <c r="A114" i="1"/>
  <c r="B113" i="1"/>
  <c r="A113" i="1"/>
  <c r="B112" i="1"/>
  <c r="A112" i="1"/>
  <c r="B111" i="1"/>
  <c r="A111" i="1"/>
  <c r="B110" i="1"/>
  <c r="A110" i="1"/>
  <c r="B109" i="1"/>
  <c r="A109" i="1"/>
  <c r="B108" i="1"/>
  <c r="A108" i="1"/>
  <c r="B107" i="1"/>
  <c r="A107" i="1"/>
  <c r="B106" i="1"/>
  <c r="A106" i="1"/>
  <c r="B105" i="1"/>
  <c r="A105" i="1"/>
  <c r="B104" i="1"/>
  <c r="A104" i="1"/>
  <c r="B103" i="1"/>
  <c r="A103" i="1"/>
  <c r="B102" i="1"/>
  <c r="A102" i="1"/>
  <c r="B101" i="1"/>
  <c r="A101" i="1"/>
  <c r="B100" i="1"/>
  <c r="A100" i="1"/>
  <c r="B99" i="1"/>
  <c r="A99" i="1"/>
  <c r="B98" i="1"/>
  <c r="A98" i="1"/>
  <c r="B97" i="1"/>
  <c r="A97" i="1"/>
  <c r="B96" i="1"/>
  <c r="A96" i="1"/>
  <c r="B95" i="1"/>
  <c r="A95" i="1"/>
  <c r="B94" i="1"/>
  <c r="A94" i="1"/>
  <c r="B93" i="1"/>
  <c r="A93" i="1"/>
  <c r="B92" i="1"/>
  <c r="A92" i="1"/>
  <c r="B91" i="1"/>
  <c r="A91" i="1"/>
  <c r="B90" i="1"/>
  <c r="A90" i="1"/>
  <c r="B89" i="1"/>
  <c r="A89" i="1"/>
  <c r="B88" i="1"/>
  <c r="A88" i="1"/>
  <c r="B87" i="1"/>
  <c r="A87" i="1"/>
  <c r="B86" i="1"/>
  <c r="A86" i="1"/>
  <c r="B85" i="1"/>
  <c r="A85" i="1"/>
  <c r="B84" i="1"/>
  <c r="A84" i="1"/>
  <c r="B83" i="1"/>
  <c r="A83" i="1"/>
  <c r="B82" i="1"/>
  <c r="A82" i="1"/>
  <c r="B81" i="1"/>
  <c r="A81" i="1"/>
  <c r="B80" i="1"/>
  <c r="A80" i="1"/>
  <c r="B79" i="1"/>
  <c r="A79" i="1"/>
  <c r="B78" i="1"/>
  <c r="A78" i="1"/>
  <c r="B77" i="1"/>
  <c r="A77" i="1"/>
  <c r="B76" i="1"/>
  <c r="A76" i="1"/>
  <c r="B75" i="1"/>
  <c r="A75" i="1"/>
  <c r="B74" i="1"/>
  <c r="A74" i="1"/>
  <c r="B73" i="1"/>
  <c r="A73" i="1"/>
  <c r="B72" i="1"/>
  <c r="A72" i="1"/>
  <c r="B71" i="1"/>
  <c r="A71" i="1"/>
  <c r="B70" i="1"/>
  <c r="A70" i="1"/>
  <c r="B69" i="1"/>
  <c r="A69" i="1"/>
  <c r="B68" i="1"/>
  <c r="A68" i="1"/>
  <c r="B67" i="1"/>
  <c r="A67" i="1"/>
  <c r="B66" i="1"/>
  <c r="A66" i="1"/>
  <c r="B65" i="1"/>
  <c r="A65" i="1"/>
  <c r="B64" i="1"/>
  <c r="A64" i="1"/>
  <c r="B63" i="1"/>
  <c r="A63" i="1"/>
  <c r="B62" i="1"/>
  <c r="A62" i="1"/>
  <c r="B61" i="1"/>
  <c r="A61" i="1"/>
  <c r="B60" i="1"/>
  <c r="A60" i="1"/>
  <c r="B59" i="1"/>
  <c r="A59" i="1"/>
  <c r="B58" i="1"/>
  <c r="A58" i="1"/>
  <c r="B57" i="1"/>
  <c r="A57" i="1"/>
  <c r="B56" i="1"/>
  <c r="A56" i="1"/>
  <c r="B55" i="1"/>
  <c r="A55" i="1"/>
  <c r="B54" i="1"/>
  <c r="A54" i="1"/>
  <c r="B53" i="1"/>
  <c r="A53" i="1"/>
  <c r="B52" i="1"/>
  <c r="A52" i="1"/>
  <c r="B51" i="1"/>
  <c r="A51" i="1"/>
  <c r="B50" i="1"/>
  <c r="A50" i="1"/>
  <c r="B49" i="1"/>
  <c r="A49" i="1"/>
  <c r="B48" i="1"/>
  <c r="A48" i="1"/>
  <c r="B47" i="1"/>
  <c r="A47" i="1"/>
  <c r="B46" i="1"/>
  <c r="A46" i="1"/>
  <c r="B45" i="1"/>
  <c r="A45" i="1"/>
  <c r="B44" i="1"/>
  <c r="A44" i="1"/>
  <c r="B43" i="1"/>
  <c r="A43" i="1"/>
  <c r="B42" i="1"/>
  <c r="A42" i="1"/>
  <c r="B41" i="1"/>
  <c r="A41" i="1"/>
  <c r="B40" i="1"/>
  <c r="A40" i="1"/>
  <c r="B39" i="1"/>
  <c r="A39" i="1"/>
  <c r="B38" i="1"/>
  <c r="A38" i="1"/>
  <c r="B37" i="1"/>
  <c r="A37" i="1"/>
  <c r="B36" i="1"/>
  <c r="A36" i="1"/>
  <c r="B35" i="1"/>
  <c r="A35" i="1"/>
  <c r="B34" i="1"/>
  <c r="A34" i="1"/>
  <c r="B33" i="1"/>
  <c r="A33" i="1"/>
  <c r="B32" i="1"/>
  <c r="A32" i="1"/>
  <c r="B31" i="1"/>
  <c r="A31" i="1"/>
  <c r="B30" i="1"/>
  <c r="A30" i="1"/>
  <c r="B29" i="1"/>
  <c r="A29" i="1"/>
  <c r="B28" i="1"/>
  <c r="A28" i="1"/>
  <c r="B27" i="1"/>
  <c r="A27" i="1"/>
  <c r="B26" i="1"/>
  <c r="A26" i="1"/>
  <c r="B25" i="1"/>
  <c r="A25" i="1"/>
  <c r="B24" i="1"/>
  <c r="A24" i="1"/>
  <c r="B23" i="1"/>
  <c r="A23" i="1"/>
  <c r="B22" i="1"/>
  <c r="A22" i="1"/>
  <c r="B21" i="1"/>
  <c r="A21" i="1"/>
  <c r="B20" i="1"/>
  <c r="A20" i="1"/>
  <c r="B19" i="1"/>
  <c r="A19" i="1"/>
  <c r="B18" i="1"/>
  <c r="A18" i="1"/>
  <c r="B17" i="1"/>
  <c r="A17" i="1"/>
  <c r="B16" i="1"/>
  <c r="A16" i="1"/>
  <c r="B15" i="1"/>
  <c r="A15" i="1"/>
  <c r="B14" i="1"/>
  <c r="A14" i="1"/>
  <c r="B13" i="1"/>
  <c r="A13" i="1"/>
  <c r="B12" i="1"/>
  <c r="A12" i="1"/>
  <c r="B11" i="1"/>
  <c r="A11" i="1"/>
  <c r="B10" i="1"/>
  <c r="A10" i="1"/>
  <c r="B9" i="1"/>
  <c r="A9" i="1"/>
  <c r="B8" i="1"/>
  <c r="A8" i="1"/>
  <c r="B7" i="1"/>
  <c r="A7" i="1"/>
  <c r="B6" i="1"/>
  <c r="A6" i="1"/>
  <c r="B5" i="1"/>
  <c r="A5" i="1"/>
  <c r="B4" i="1"/>
  <c r="A4" i="1"/>
  <c r="B3" i="1"/>
  <c r="A3" i="1"/>
  <c r="B2" i="1"/>
  <c r="A2" i="1"/>
  <c r="AI25" i="20"/>
  <c r="AH25" i="20"/>
  <c r="AG25" i="20"/>
  <c r="AF25" i="20"/>
  <c r="AB25" i="20"/>
  <c r="AA25" i="20"/>
  <c r="Z25" i="20"/>
  <c r="Y25" i="20"/>
  <c r="X25" i="20"/>
  <c r="S25" i="20"/>
  <c r="R25" i="20"/>
  <c r="AI24" i="20"/>
  <c r="AH24" i="20"/>
  <c r="AG24" i="20"/>
  <c r="AF24" i="20"/>
  <c r="AB24" i="20"/>
  <c r="AA24" i="20"/>
  <c r="Z24" i="20"/>
  <c r="Y24" i="20"/>
  <c r="X24" i="20"/>
  <c r="S24" i="20"/>
  <c r="R24" i="20"/>
  <c r="AI23" i="20"/>
  <c r="AH23" i="20"/>
  <c r="AG23" i="20"/>
  <c r="AF23" i="20"/>
  <c r="AB23" i="20"/>
  <c r="AA23" i="20"/>
  <c r="Z23" i="20"/>
  <c r="Y23" i="20"/>
  <c r="X23" i="20"/>
  <c r="S23" i="20"/>
  <c r="R23" i="20"/>
  <c r="AI22" i="20"/>
  <c r="AH22" i="20"/>
  <c r="AG22" i="20"/>
  <c r="AF22" i="20"/>
  <c r="AB22" i="20"/>
  <c r="AA22" i="20"/>
  <c r="Z22" i="20"/>
  <c r="Y22" i="20"/>
  <c r="X22" i="20"/>
  <c r="S22" i="20"/>
  <c r="R22" i="20"/>
  <c r="AI21" i="20"/>
  <c r="AH21" i="20"/>
  <c r="AG21" i="20"/>
  <c r="AF21" i="20"/>
  <c r="AB21" i="20"/>
  <c r="AA21" i="20"/>
  <c r="Z21" i="20"/>
  <c r="Y21" i="20"/>
  <c r="X21" i="20"/>
  <c r="S21" i="20"/>
  <c r="R21" i="20"/>
  <c r="AI20" i="20"/>
  <c r="AH20" i="20"/>
  <c r="AG20" i="20"/>
  <c r="AF20" i="20"/>
  <c r="AB20" i="20"/>
  <c r="AA20" i="20"/>
  <c r="Z20" i="20"/>
  <c r="Y20" i="20"/>
  <c r="X20" i="20"/>
  <c r="S20" i="20"/>
  <c r="R20" i="20"/>
  <c r="AI19" i="20"/>
  <c r="AH19" i="20"/>
  <c r="AG19" i="20"/>
  <c r="AF19" i="20"/>
  <c r="AB19" i="20"/>
  <c r="AA19" i="20"/>
  <c r="Z19" i="20"/>
  <c r="Y19" i="20"/>
  <c r="X19" i="20"/>
  <c r="S19" i="20"/>
  <c r="R19" i="20"/>
  <c r="AI18" i="20"/>
  <c r="AH18" i="20"/>
  <c r="AG18" i="20"/>
  <c r="AF18" i="20"/>
  <c r="AB18" i="20"/>
  <c r="AA18" i="20"/>
  <c r="Z18" i="20"/>
  <c r="Y18" i="20"/>
  <c r="X18" i="20"/>
  <c r="S18" i="20"/>
  <c r="R18" i="20"/>
  <c r="AI17" i="20"/>
  <c r="AH17" i="20"/>
  <c r="AG17" i="20"/>
  <c r="AF17" i="20"/>
  <c r="AB17" i="20"/>
  <c r="AA17" i="20"/>
  <c r="Z17" i="20"/>
  <c r="Y17" i="20"/>
  <c r="X17" i="20"/>
  <c r="S17" i="20"/>
  <c r="R17" i="20"/>
  <c r="AI16" i="20"/>
  <c r="AH16" i="20"/>
  <c r="AG16" i="20"/>
  <c r="AF16" i="20"/>
  <c r="AB16" i="20"/>
  <c r="AA16" i="20"/>
  <c r="Z16" i="20"/>
  <c r="Y16" i="20"/>
  <c r="X16" i="20"/>
  <c r="S16" i="20"/>
  <c r="R16" i="20"/>
  <c r="AI15" i="20"/>
  <c r="AH15" i="20"/>
  <c r="AG15" i="20"/>
  <c r="AF15" i="20"/>
  <c r="AB15" i="20"/>
  <c r="AA15" i="20"/>
  <c r="Z15" i="20"/>
  <c r="Y15" i="20"/>
  <c r="X15" i="20"/>
  <c r="S15" i="20"/>
  <c r="R15" i="20"/>
  <c r="AI14" i="20"/>
  <c r="AH14" i="20"/>
  <c r="AG14" i="20"/>
  <c r="AF14" i="20"/>
  <c r="AB14" i="20"/>
  <c r="AA14" i="20"/>
  <c r="Z14" i="20"/>
  <c r="Y14" i="20"/>
  <c r="X14" i="20"/>
  <c r="S14" i="20"/>
  <c r="R14" i="20"/>
  <c r="AI13" i="20"/>
  <c r="AH13" i="20"/>
  <c r="AG13" i="20"/>
  <c r="AF13" i="20"/>
  <c r="AB13" i="20"/>
  <c r="AA13" i="20"/>
  <c r="Z13" i="20"/>
  <c r="Y13" i="20"/>
  <c r="X13" i="20"/>
  <c r="S13" i="20"/>
  <c r="R13" i="20"/>
  <c r="AI12" i="20"/>
  <c r="AH12" i="20"/>
  <c r="AG12" i="20"/>
  <c r="AF12" i="20"/>
  <c r="AB12" i="20"/>
  <c r="AA12" i="20"/>
  <c r="Z12" i="20"/>
  <c r="Y12" i="20"/>
  <c r="X12" i="20"/>
  <c r="S12" i="20"/>
  <c r="R12" i="20"/>
  <c r="AI11" i="20"/>
  <c r="AH11" i="20"/>
  <c r="AG11" i="20"/>
  <c r="AF11" i="20"/>
  <c r="AB11" i="20"/>
  <c r="AA11" i="20"/>
  <c r="Z11" i="20"/>
  <c r="Y11" i="20"/>
  <c r="X11" i="20"/>
  <c r="S11" i="20"/>
  <c r="R11" i="20"/>
  <c r="AI10" i="20"/>
  <c r="AH10" i="20"/>
  <c r="AG10" i="20"/>
  <c r="AF10" i="20"/>
  <c r="AB10" i="20"/>
  <c r="AA10" i="20"/>
  <c r="Z10" i="20"/>
  <c r="Y10" i="20"/>
  <c r="X10" i="20"/>
  <c r="S10" i="20"/>
  <c r="R10" i="20"/>
  <c r="AF7" i="20"/>
  <c r="Y7" i="20"/>
  <c r="B7" i="20"/>
  <c r="B6" i="20"/>
  <c r="B5" i="20"/>
  <c r="AI23" i="19"/>
  <c r="AH23" i="19"/>
  <c r="AG23" i="19"/>
  <c r="AF23" i="19"/>
  <c r="AE23" i="19"/>
  <c r="AB23" i="19"/>
  <c r="AA23" i="19"/>
  <c r="Z23" i="19"/>
  <c r="Y23" i="19"/>
  <c r="X23" i="19"/>
  <c r="S23" i="19"/>
  <c r="R23" i="19"/>
  <c r="AI22" i="19"/>
  <c r="AH22" i="19"/>
  <c r="AG22" i="19"/>
  <c r="AF22" i="19"/>
  <c r="AE22" i="19"/>
  <c r="AB22" i="19"/>
  <c r="AA22" i="19"/>
  <c r="Z22" i="19"/>
  <c r="Y22" i="19"/>
  <c r="X22" i="19"/>
  <c r="S22" i="19"/>
  <c r="R22" i="19"/>
  <c r="AI21" i="19"/>
  <c r="AH21" i="19"/>
  <c r="AG21" i="19"/>
  <c r="AF21" i="19"/>
  <c r="AE21" i="19"/>
  <c r="AB21" i="19"/>
  <c r="AA21" i="19"/>
  <c r="Z21" i="19"/>
  <c r="Y21" i="19"/>
  <c r="X21" i="19"/>
  <c r="S21" i="19"/>
  <c r="R21" i="19"/>
  <c r="AI20" i="19"/>
  <c r="AH20" i="19"/>
  <c r="AG20" i="19"/>
  <c r="AF20" i="19"/>
  <c r="AE20" i="19"/>
  <c r="AB20" i="19"/>
  <c r="AA20" i="19"/>
  <c r="Z20" i="19"/>
  <c r="Y20" i="19"/>
  <c r="X20" i="19"/>
  <c r="S20" i="19"/>
  <c r="R20" i="19"/>
  <c r="AI19" i="19"/>
  <c r="AH19" i="19"/>
  <c r="AG19" i="19"/>
  <c r="AF19" i="19"/>
  <c r="AE19" i="19"/>
  <c r="AB19" i="19"/>
  <c r="AA19" i="19"/>
  <c r="Z19" i="19"/>
  <c r="Y19" i="19"/>
  <c r="X19" i="19"/>
  <c r="S19" i="19"/>
  <c r="R19" i="19"/>
  <c r="AI18" i="19"/>
  <c r="AH18" i="19"/>
  <c r="AG18" i="19"/>
  <c r="AF18" i="19"/>
  <c r="AE18" i="19"/>
  <c r="AB18" i="19"/>
  <c r="AA18" i="19"/>
  <c r="Z18" i="19"/>
  <c r="Y18" i="19"/>
  <c r="X18" i="19"/>
  <c r="S18" i="19"/>
  <c r="R18" i="19"/>
  <c r="AI17" i="19"/>
  <c r="AH17" i="19"/>
  <c r="AG17" i="19"/>
  <c r="AF17" i="19"/>
  <c r="AE17" i="19"/>
  <c r="AB17" i="19"/>
  <c r="AA17" i="19"/>
  <c r="Z17" i="19"/>
  <c r="Y17" i="19"/>
  <c r="X17" i="19"/>
  <c r="S17" i="19"/>
  <c r="R17" i="19"/>
  <c r="AI16" i="19"/>
  <c r="AH16" i="19"/>
  <c r="AG16" i="19"/>
  <c r="AF16" i="19"/>
  <c r="AE16" i="19"/>
  <c r="AB16" i="19"/>
  <c r="AA16" i="19"/>
  <c r="Z16" i="19"/>
  <c r="Y16" i="19"/>
  <c r="X16" i="19"/>
  <c r="S16" i="19"/>
  <c r="R16" i="19"/>
  <c r="AI15" i="19"/>
  <c r="AH15" i="19"/>
  <c r="AG15" i="19"/>
  <c r="AF15" i="19"/>
  <c r="AE15" i="19"/>
  <c r="AB15" i="19"/>
  <c r="AA15" i="19"/>
  <c r="Z15" i="19"/>
  <c r="Y15" i="19"/>
  <c r="X15" i="19"/>
  <c r="S15" i="19"/>
  <c r="R15" i="19"/>
  <c r="AI14" i="19"/>
  <c r="AH14" i="19"/>
  <c r="AG14" i="19"/>
  <c r="AF14" i="19"/>
  <c r="AE14" i="19"/>
  <c r="AB14" i="19"/>
  <c r="AA14" i="19"/>
  <c r="Z14" i="19"/>
  <c r="Y14" i="19"/>
  <c r="X14" i="19"/>
  <c r="S14" i="19"/>
  <c r="R14" i="19"/>
  <c r="AI13" i="19"/>
  <c r="AH13" i="19"/>
  <c r="AG13" i="19"/>
  <c r="AF13" i="19"/>
  <c r="AE13" i="19"/>
  <c r="AB13" i="19"/>
  <c r="AA13" i="19"/>
  <c r="Z13" i="19"/>
  <c r="Y13" i="19"/>
  <c r="X13" i="19"/>
  <c r="S13" i="19"/>
  <c r="R13" i="19"/>
  <c r="AI12" i="19"/>
  <c r="AH12" i="19"/>
  <c r="AG12" i="19"/>
  <c r="AF12" i="19"/>
  <c r="AE12" i="19"/>
  <c r="AB12" i="19"/>
  <c r="AA12" i="19"/>
  <c r="Z12" i="19"/>
  <c r="Y12" i="19"/>
  <c r="X12" i="19"/>
  <c r="S12" i="19"/>
  <c r="R12" i="19"/>
  <c r="AI11" i="19"/>
  <c r="AH11" i="19"/>
  <c r="AG11" i="19"/>
  <c r="AF11" i="19"/>
  <c r="AE11" i="19"/>
  <c r="AB11" i="19"/>
  <c r="AA11" i="19"/>
  <c r="Z11" i="19"/>
  <c r="Y11" i="19"/>
  <c r="X11" i="19"/>
  <c r="S11" i="19"/>
  <c r="R11" i="19"/>
  <c r="AI10" i="19"/>
  <c r="AH10" i="19"/>
  <c r="AG10" i="19"/>
  <c r="AF10" i="19"/>
  <c r="AE10" i="19"/>
  <c r="AB10" i="19"/>
  <c r="AA10" i="19"/>
  <c r="Z10" i="19"/>
  <c r="Y10" i="19"/>
  <c r="X10" i="19"/>
  <c r="S10" i="19"/>
  <c r="R10" i="19"/>
  <c r="AF7" i="19"/>
  <c r="Y7" i="19"/>
  <c r="B7" i="19"/>
  <c r="B6" i="19"/>
  <c r="X5" i="19"/>
  <c r="B5" i="19"/>
  <c r="F225" i="13"/>
  <c r="E225" i="13"/>
  <c r="F224" i="13"/>
  <c r="E224" i="13"/>
  <c r="F223" i="13"/>
  <c r="E223" i="13"/>
  <c r="F222" i="13"/>
  <c r="E222" i="13"/>
  <c r="F221" i="13"/>
  <c r="E221" i="13"/>
  <c r="F220" i="13"/>
  <c r="E220" i="13"/>
  <c r="F219" i="13"/>
  <c r="E219" i="13"/>
  <c r="F218" i="13"/>
  <c r="E218" i="13"/>
  <c r="F217" i="13"/>
  <c r="E217" i="13"/>
  <c r="F216" i="13"/>
  <c r="E216" i="13"/>
  <c r="F215" i="13"/>
  <c r="E215" i="13"/>
  <c r="F214" i="13"/>
  <c r="E214" i="13"/>
  <c r="F213" i="13"/>
  <c r="E213" i="13"/>
  <c r="F212" i="13"/>
  <c r="E212" i="13"/>
  <c r="F211" i="13"/>
  <c r="E211" i="13"/>
  <c r="F210" i="13"/>
  <c r="E210" i="13"/>
  <c r="F209" i="13"/>
  <c r="E209" i="13"/>
  <c r="F208" i="13"/>
  <c r="E208" i="13"/>
  <c r="F207" i="13"/>
  <c r="E207" i="13"/>
  <c r="F206" i="13"/>
  <c r="E206" i="13"/>
  <c r="F205" i="13"/>
  <c r="E205" i="13"/>
  <c r="F204" i="13"/>
  <c r="E204" i="13"/>
  <c r="F203" i="13"/>
  <c r="E203" i="13"/>
  <c r="F202" i="13"/>
  <c r="E202" i="13"/>
  <c r="F201" i="13"/>
  <c r="E201" i="13"/>
  <c r="F200" i="13"/>
  <c r="E200" i="13"/>
  <c r="F199" i="13"/>
  <c r="E199" i="13"/>
  <c r="F198" i="13"/>
  <c r="E198" i="13"/>
  <c r="F197" i="13"/>
  <c r="E197" i="13"/>
  <c r="F196" i="13"/>
  <c r="E196" i="13"/>
  <c r="F195" i="13"/>
  <c r="E195" i="13"/>
  <c r="F194" i="13"/>
  <c r="E194" i="13"/>
  <c r="F193" i="13"/>
  <c r="E193" i="13"/>
  <c r="F192" i="13"/>
  <c r="E192" i="13"/>
  <c r="F191" i="13"/>
  <c r="E191" i="13"/>
  <c r="F190" i="13"/>
  <c r="E190" i="13"/>
  <c r="F189" i="13"/>
  <c r="E189" i="13"/>
  <c r="F188" i="13"/>
  <c r="E188" i="13"/>
  <c r="F187" i="13"/>
  <c r="E187" i="13"/>
  <c r="F186" i="13"/>
  <c r="E186" i="13"/>
  <c r="F185" i="13"/>
  <c r="E185" i="13"/>
  <c r="F184" i="13"/>
  <c r="E184" i="13"/>
  <c r="F183" i="13"/>
  <c r="E183" i="13"/>
  <c r="F182" i="13"/>
  <c r="E182" i="13"/>
  <c r="F181" i="13"/>
  <c r="E181" i="13"/>
  <c r="F180" i="13"/>
  <c r="E180" i="13"/>
  <c r="F179" i="13"/>
  <c r="E179" i="13"/>
  <c r="F178" i="13"/>
  <c r="E178" i="13"/>
  <c r="F177" i="13"/>
  <c r="E177" i="13"/>
  <c r="F176" i="13"/>
  <c r="E176" i="13"/>
  <c r="F175" i="13"/>
  <c r="E175" i="13"/>
  <c r="F174" i="13"/>
  <c r="E174" i="13"/>
  <c r="F173" i="13"/>
  <c r="E173" i="13"/>
  <c r="F172" i="13"/>
  <c r="E172" i="13"/>
  <c r="F171" i="13"/>
  <c r="E171" i="13"/>
  <c r="F170" i="13"/>
  <c r="E170" i="13"/>
  <c r="F169" i="13"/>
  <c r="E169" i="13"/>
  <c r="F168" i="13"/>
  <c r="E168" i="13"/>
  <c r="F167" i="13"/>
  <c r="E167" i="13"/>
  <c r="F166" i="13"/>
  <c r="E166" i="13"/>
  <c r="F165" i="13"/>
  <c r="E165" i="13"/>
  <c r="F164" i="13"/>
  <c r="E164" i="13"/>
  <c r="F163" i="13"/>
  <c r="E163" i="13"/>
  <c r="F162" i="13"/>
  <c r="E162" i="13"/>
  <c r="F161" i="13"/>
  <c r="E161" i="13"/>
  <c r="F160" i="13"/>
  <c r="E160" i="13"/>
  <c r="F159" i="13"/>
  <c r="E159" i="13"/>
  <c r="F158" i="13"/>
  <c r="E158" i="13"/>
  <c r="F157" i="13"/>
  <c r="E157" i="13"/>
  <c r="F156" i="13"/>
  <c r="E156" i="13"/>
  <c r="F155" i="13"/>
  <c r="E155" i="13"/>
  <c r="F154" i="13"/>
  <c r="E154" i="13"/>
  <c r="F153" i="13"/>
  <c r="E153" i="13"/>
  <c r="F152" i="13"/>
  <c r="E152" i="13"/>
  <c r="F151" i="13"/>
  <c r="E151" i="13"/>
  <c r="F150" i="13"/>
  <c r="E150" i="13"/>
  <c r="F149" i="13"/>
  <c r="E149" i="13"/>
  <c r="F148" i="13"/>
  <c r="E148" i="13"/>
  <c r="F147" i="13"/>
  <c r="E147" i="13"/>
  <c r="F146" i="13"/>
  <c r="E146" i="13"/>
  <c r="F145" i="13"/>
  <c r="E145" i="13"/>
  <c r="F144" i="13"/>
  <c r="E144" i="13"/>
  <c r="F143" i="13"/>
  <c r="E143" i="13"/>
  <c r="F142" i="13"/>
  <c r="E142" i="13"/>
  <c r="F141" i="13"/>
  <c r="E141" i="13"/>
  <c r="F140" i="13"/>
  <c r="E140" i="13"/>
  <c r="F139" i="13"/>
  <c r="E139" i="13"/>
  <c r="F138" i="13"/>
  <c r="E138" i="13"/>
  <c r="F137" i="13"/>
  <c r="E137" i="13"/>
  <c r="F136" i="13"/>
  <c r="E136" i="13"/>
  <c r="F135" i="13"/>
  <c r="E135" i="13"/>
  <c r="F134" i="13"/>
  <c r="E134" i="13"/>
  <c r="F133" i="13"/>
  <c r="E133" i="13"/>
  <c r="F132" i="13"/>
  <c r="E132" i="13"/>
  <c r="F131" i="13"/>
  <c r="E131" i="13"/>
  <c r="F130" i="13"/>
  <c r="E130" i="13"/>
  <c r="F129" i="13"/>
  <c r="E129" i="13"/>
  <c r="F128" i="13"/>
  <c r="E128" i="13"/>
  <c r="F127" i="13"/>
  <c r="E127" i="13"/>
  <c r="F126" i="13"/>
  <c r="E126" i="13"/>
  <c r="F125" i="13"/>
  <c r="E125" i="13"/>
  <c r="F124" i="13"/>
  <c r="E124" i="13"/>
  <c r="F123" i="13"/>
  <c r="E123" i="13"/>
  <c r="F122" i="13"/>
  <c r="E122" i="13"/>
  <c r="F121" i="13"/>
  <c r="E121" i="13"/>
  <c r="F120" i="13"/>
  <c r="E120" i="13"/>
  <c r="F119" i="13"/>
  <c r="E119" i="13"/>
  <c r="F118" i="13"/>
  <c r="E118" i="13"/>
  <c r="F117" i="13"/>
  <c r="E117" i="13"/>
  <c r="F116" i="13"/>
  <c r="E116" i="13"/>
  <c r="F115" i="13"/>
  <c r="E115" i="13"/>
  <c r="F114" i="13"/>
  <c r="E114" i="13"/>
  <c r="F113" i="13"/>
  <c r="E113" i="13"/>
  <c r="F112" i="13"/>
  <c r="E112" i="13"/>
  <c r="F111" i="13"/>
  <c r="E111" i="13"/>
  <c r="F110" i="13"/>
  <c r="E110" i="13"/>
  <c r="F109" i="13"/>
  <c r="E109" i="13"/>
  <c r="F108" i="13"/>
  <c r="E108" i="13"/>
  <c r="F107" i="13"/>
  <c r="E107" i="13"/>
  <c r="F106" i="13"/>
  <c r="E106" i="13"/>
  <c r="F105" i="13"/>
  <c r="E105" i="13"/>
  <c r="F104" i="13"/>
  <c r="E104" i="13"/>
  <c r="F103" i="13"/>
  <c r="E103" i="13"/>
  <c r="F102" i="13"/>
  <c r="E102" i="13"/>
  <c r="F101" i="13"/>
  <c r="E101" i="13"/>
  <c r="F100" i="13"/>
  <c r="E100" i="13"/>
  <c r="F99" i="13"/>
  <c r="E99" i="13"/>
  <c r="F98" i="13"/>
  <c r="E98" i="13"/>
  <c r="F97" i="13"/>
  <c r="E97" i="13"/>
  <c r="F96" i="13"/>
  <c r="E96" i="13"/>
  <c r="F95" i="13"/>
  <c r="E95" i="13"/>
  <c r="F94" i="13"/>
  <c r="E94" i="13"/>
  <c r="F93" i="13"/>
  <c r="E93" i="13"/>
  <c r="F92" i="13"/>
  <c r="E92" i="13"/>
  <c r="F91" i="13"/>
  <c r="E91" i="13"/>
  <c r="F90" i="13"/>
  <c r="E90" i="13"/>
  <c r="F89" i="13"/>
  <c r="E89" i="13"/>
  <c r="F88" i="13"/>
  <c r="E88" i="13"/>
  <c r="F87" i="13"/>
  <c r="E87" i="13"/>
  <c r="F86" i="13"/>
  <c r="E86" i="13"/>
  <c r="F85" i="13"/>
  <c r="E85" i="13"/>
  <c r="F84" i="13"/>
  <c r="E84" i="13"/>
  <c r="F83" i="13"/>
  <c r="E83" i="13"/>
  <c r="F82" i="13"/>
  <c r="E82" i="13"/>
  <c r="F81" i="13"/>
  <c r="E81" i="13"/>
  <c r="F80" i="13"/>
  <c r="E80" i="13"/>
  <c r="F79" i="13"/>
  <c r="E79" i="13"/>
  <c r="F78" i="13"/>
  <c r="E78" i="13"/>
  <c r="F77" i="13"/>
  <c r="E77" i="13"/>
  <c r="F76" i="13"/>
  <c r="E76" i="13"/>
  <c r="F75" i="13"/>
  <c r="E75" i="13"/>
  <c r="F74" i="13"/>
  <c r="E74" i="13"/>
  <c r="F73" i="13"/>
  <c r="E73" i="13"/>
  <c r="F72" i="13"/>
  <c r="E72" i="13"/>
  <c r="F71" i="13"/>
  <c r="E71" i="13"/>
  <c r="F70" i="13"/>
  <c r="E70" i="13"/>
  <c r="F69" i="13"/>
  <c r="E69" i="13"/>
  <c r="F68" i="13"/>
  <c r="E68" i="13"/>
  <c r="F67" i="13"/>
  <c r="E67" i="13"/>
  <c r="F66" i="13"/>
  <c r="E66" i="13"/>
  <c r="F65" i="13"/>
  <c r="E65" i="13"/>
  <c r="F64" i="13"/>
  <c r="E64" i="13"/>
  <c r="F63" i="13"/>
  <c r="E63" i="13"/>
  <c r="F62" i="13"/>
  <c r="E62" i="13"/>
  <c r="F61" i="13"/>
  <c r="E61" i="13"/>
  <c r="F60" i="13"/>
  <c r="E60" i="13"/>
  <c r="F59" i="13"/>
  <c r="E59" i="13"/>
  <c r="F58" i="13"/>
  <c r="E58" i="13"/>
  <c r="F57" i="13"/>
  <c r="E57" i="13"/>
  <c r="F56" i="13"/>
  <c r="E56" i="13"/>
  <c r="F55" i="13"/>
  <c r="E55" i="13"/>
  <c r="F54" i="13"/>
  <c r="E54" i="13"/>
  <c r="F53" i="13"/>
  <c r="E53" i="13"/>
  <c r="Q52" i="13"/>
  <c r="P52" i="13"/>
  <c r="O52" i="13"/>
  <c r="N52" i="13"/>
  <c r="K52" i="13"/>
  <c r="J52" i="13"/>
  <c r="I52" i="13"/>
  <c r="H52" i="13"/>
  <c r="F52" i="13"/>
  <c r="E52" i="13"/>
  <c r="Q51" i="13"/>
  <c r="P51" i="13"/>
  <c r="O51" i="13"/>
  <c r="N51" i="13"/>
  <c r="K51" i="13"/>
  <c r="J51" i="13"/>
  <c r="I51" i="13"/>
  <c r="H51" i="13"/>
  <c r="F51" i="13"/>
  <c r="E51" i="13"/>
  <c r="Q50" i="13"/>
  <c r="P50" i="13"/>
  <c r="O50" i="13"/>
  <c r="N50" i="13"/>
  <c r="K50" i="13"/>
  <c r="J50" i="13"/>
  <c r="I50" i="13"/>
  <c r="H50" i="13"/>
  <c r="F50" i="13"/>
  <c r="E50" i="13"/>
  <c r="Q49" i="13"/>
  <c r="P49" i="13"/>
  <c r="O49" i="13"/>
  <c r="N49" i="13"/>
  <c r="K49" i="13"/>
  <c r="J49" i="13"/>
  <c r="I49" i="13"/>
  <c r="H49" i="13"/>
  <c r="F49" i="13"/>
  <c r="E49" i="13"/>
  <c r="Q48" i="13"/>
  <c r="P48" i="13"/>
  <c r="O48" i="13"/>
  <c r="N48" i="13"/>
  <c r="K48" i="13"/>
  <c r="J48" i="13"/>
  <c r="I48" i="13"/>
  <c r="H48" i="13"/>
  <c r="F48" i="13"/>
  <c r="E48" i="13"/>
  <c r="Q47" i="13"/>
  <c r="P47" i="13"/>
  <c r="O47" i="13"/>
  <c r="N47" i="13"/>
  <c r="K47" i="13"/>
  <c r="J47" i="13"/>
  <c r="I47" i="13"/>
  <c r="H47" i="13"/>
  <c r="F47" i="13"/>
  <c r="E47" i="13"/>
  <c r="Q46" i="13"/>
  <c r="P46" i="13"/>
  <c r="O46" i="13"/>
  <c r="N46" i="13"/>
  <c r="K46" i="13"/>
  <c r="J46" i="13"/>
  <c r="I46" i="13"/>
  <c r="H46" i="13"/>
  <c r="F46" i="13"/>
  <c r="E46" i="13"/>
  <c r="Q45" i="13"/>
  <c r="P45" i="13"/>
  <c r="O45" i="13"/>
  <c r="N45" i="13"/>
  <c r="K45" i="13"/>
  <c r="J45" i="13"/>
  <c r="I45" i="13"/>
  <c r="H45" i="13"/>
  <c r="F45" i="13"/>
  <c r="E45" i="13"/>
  <c r="Q44" i="13"/>
  <c r="P44" i="13"/>
  <c r="O44" i="13"/>
  <c r="N44" i="13"/>
  <c r="K44" i="13"/>
  <c r="J44" i="13"/>
  <c r="I44" i="13"/>
  <c r="H44" i="13"/>
  <c r="F44" i="13"/>
  <c r="E44" i="13"/>
  <c r="Q43" i="13"/>
  <c r="P43" i="13"/>
  <c r="O43" i="13"/>
  <c r="N43" i="13"/>
  <c r="K43" i="13"/>
  <c r="J43" i="13"/>
  <c r="I43" i="13"/>
  <c r="H43" i="13"/>
  <c r="F43" i="13"/>
  <c r="E43" i="13"/>
  <c r="Q42" i="13"/>
  <c r="P42" i="13"/>
  <c r="O42" i="13"/>
  <c r="N42" i="13"/>
  <c r="K42" i="13"/>
  <c r="J42" i="13"/>
  <c r="I42" i="13"/>
  <c r="H42" i="13"/>
  <c r="F42" i="13"/>
  <c r="E42" i="13"/>
  <c r="Q41" i="13"/>
  <c r="P41" i="13"/>
  <c r="O41" i="13"/>
  <c r="N41" i="13"/>
  <c r="K41" i="13"/>
  <c r="J41" i="13"/>
  <c r="I41" i="13"/>
  <c r="H41" i="13"/>
  <c r="F41" i="13"/>
  <c r="E41" i="13"/>
  <c r="Q40" i="13"/>
  <c r="P40" i="13"/>
  <c r="O40" i="13"/>
  <c r="N40" i="13"/>
  <c r="K40" i="13"/>
  <c r="J40" i="13"/>
  <c r="I40" i="13"/>
  <c r="H40" i="13"/>
  <c r="F40" i="13"/>
  <c r="E40" i="13"/>
  <c r="Q39" i="13"/>
  <c r="P39" i="13"/>
  <c r="O39" i="13"/>
  <c r="N39" i="13"/>
  <c r="K39" i="13"/>
  <c r="J39" i="13"/>
  <c r="I39" i="13"/>
  <c r="H39" i="13"/>
  <c r="F39" i="13"/>
  <c r="E39" i="13"/>
  <c r="Q38" i="13"/>
  <c r="P38" i="13"/>
  <c r="O38" i="13"/>
  <c r="N38" i="13"/>
  <c r="K38" i="13"/>
  <c r="J38" i="13"/>
  <c r="I38" i="13"/>
  <c r="H38" i="13"/>
  <c r="F38" i="13"/>
  <c r="E38" i="13"/>
  <c r="Q37" i="13"/>
  <c r="P37" i="13"/>
  <c r="O37" i="13"/>
  <c r="N37" i="13"/>
  <c r="K37" i="13"/>
  <c r="J37" i="13"/>
  <c r="I37" i="13"/>
  <c r="H37" i="13"/>
  <c r="F37" i="13"/>
  <c r="E37" i="13"/>
  <c r="Q36" i="13"/>
  <c r="P36" i="13"/>
  <c r="O36" i="13"/>
  <c r="N36" i="13"/>
  <c r="K36" i="13"/>
  <c r="J36" i="13"/>
  <c r="I36" i="13"/>
  <c r="H36" i="13"/>
  <c r="F36" i="13"/>
  <c r="E36" i="13"/>
  <c r="Q35" i="13"/>
  <c r="P35" i="13"/>
  <c r="O35" i="13"/>
  <c r="N35" i="13"/>
  <c r="K35" i="13"/>
  <c r="J35" i="13"/>
  <c r="I35" i="13"/>
  <c r="H35" i="13"/>
  <c r="F35" i="13"/>
  <c r="E35" i="13"/>
  <c r="Q34" i="13"/>
  <c r="P34" i="13"/>
  <c r="O34" i="13"/>
  <c r="N34" i="13"/>
  <c r="K34" i="13"/>
  <c r="J34" i="13"/>
  <c r="I34" i="13"/>
  <c r="H34" i="13"/>
  <c r="F34" i="13"/>
  <c r="E34" i="13"/>
  <c r="Q33" i="13"/>
  <c r="P33" i="13"/>
  <c r="O33" i="13"/>
  <c r="N33" i="13"/>
  <c r="K33" i="13"/>
  <c r="J33" i="13"/>
  <c r="I33" i="13"/>
  <c r="H33" i="13"/>
  <c r="F33" i="13"/>
  <c r="E33" i="13"/>
  <c r="Q32" i="13"/>
  <c r="P32" i="13"/>
  <c r="O32" i="13"/>
  <c r="N32" i="13"/>
  <c r="K32" i="13"/>
  <c r="J32" i="13"/>
  <c r="I32" i="13"/>
  <c r="H32" i="13"/>
  <c r="F32" i="13"/>
  <c r="E32" i="13"/>
  <c r="Q31" i="13"/>
  <c r="P31" i="13"/>
  <c r="O31" i="13"/>
  <c r="N31" i="13"/>
  <c r="K31" i="13"/>
  <c r="J31" i="13"/>
  <c r="I31" i="13"/>
  <c r="H31" i="13"/>
  <c r="F31" i="13"/>
  <c r="E31" i="13"/>
  <c r="A31" i="13"/>
  <c r="Q30" i="13"/>
  <c r="P30" i="13"/>
  <c r="O30" i="13"/>
  <c r="N30" i="13"/>
  <c r="K30" i="13"/>
  <c r="J30" i="13"/>
  <c r="I30" i="13"/>
  <c r="H30" i="13"/>
  <c r="F30" i="13"/>
  <c r="E30" i="13"/>
  <c r="Q29" i="13"/>
  <c r="P29" i="13"/>
  <c r="O29" i="13"/>
  <c r="N29" i="13"/>
  <c r="K29" i="13"/>
  <c r="J29" i="13"/>
  <c r="I29" i="13"/>
  <c r="H29" i="13"/>
  <c r="F29" i="13"/>
  <c r="E29" i="13"/>
  <c r="Q28" i="13"/>
  <c r="P28" i="13"/>
  <c r="O28" i="13"/>
  <c r="N28" i="13"/>
  <c r="K28" i="13"/>
  <c r="J28" i="13"/>
  <c r="I28" i="13"/>
  <c r="H28" i="13"/>
  <c r="F28" i="13"/>
  <c r="E28" i="13"/>
  <c r="Q27" i="13"/>
  <c r="P27" i="13"/>
  <c r="O27" i="13"/>
  <c r="N27" i="13"/>
  <c r="K27" i="13"/>
  <c r="J27" i="13"/>
  <c r="I27" i="13"/>
  <c r="H27" i="13"/>
  <c r="F27" i="13"/>
  <c r="E27" i="13"/>
  <c r="Q26" i="13"/>
  <c r="P26" i="13"/>
  <c r="O26" i="13"/>
  <c r="N26" i="13"/>
  <c r="K26" i="13"/>
  <c r="J26" i="13"/>
  <c r="I26" i="13"/>
  <c r="H26" i="13"/>
  <c r="F26" i="13"/>
  <c r="E26" i="13"/>
  <c r="Q25" i="13"/>
  <c r="P25" i="13"/>
  <c r="O25" i="13"/>
  <c r="N25" i="13"/>
  <c r="K25" i="13"/>
  <c r="J25" i="13"/>
  <c r="I25" i="13"/>
  <c r="H25" i="13"/>
  <c r="F25" i="13"/>
  <c r="E25" i="13"/>
  <c r="A25" i="13"/>
  <c r="Q24" i="13"/>
  <c r="P24" i="13"/>
  <c r="O24" i="13"/>
  <c r="N24" i="13"/>
  <c r="K24" i="13"/>
  <c r="J24" i="13"/>
  <c r="I24" i="13"/>
  <c r="H24" i="13"/>
  <c r="F24" i="13"/>
  <c r="E24" i="13"/>
  <c r="Q23" i="13"/>
  <c r="P23" i="13"/>
  <c r="O23" i="13"/>
  <c r="N23" i="13"/>
  <c r="K23" i="13"/>
  <c r="J23" i="13"/>
  <c r="I23" i="13"/>
  <c r="H23" i="13"/>
  <c r="F23" i="13"/>
  <c r="E23" i="13"/>
  <c r="Q22" i="13"/>
  <c r="P22" i="13"/>
  <c r="O22" i="13"/>
  <c r="N22" i="13"/>
  <c r="K22" i="13"/>
  <c r="J22" i="13"/>
  <c r="I22" i="13"/>
  <c r="H22" i="13"/>
  <c r="F22" i="13"/>
  <c r="E22" i="13"/>
  <c r="Q21" i="13"/>
  <c r="P21" i="13"/>
  <c r="O21" i="13"/>
  <c r="N21" i="13"/>
  <c r="K21" i="13"/>
  <c r="J21" i="13"/>
  <c r="I21" i="13"/>
  <c r="H21" i="13"/>
  <c r="F21" i="13"/>
  <c r="E21" i="13"/>
  <c r="Q20" i="13"/>
  <c r="P20" i="13"/>
  <c r="O20" i="13"/>
  <c r="N20" i="13"/>
  <c r="K20" i="13"/>
  <c r="J20" i="13"/>
  <c r="I20" i="13"/>
  <c r="H20" i="13"/>
  <c r="F20" i="13"/>
  <c r="E20" i="13"/>
  <c r="Q19" i="13"/>
  <c r="P19" i="13"/>
  <c r="O19" i="13"/>
  <c r="N19" i="13"/>
  <c r="K19" i="13"/>
  <c r="J19" i="13"/>
  <c r="I19" i="13"/>
  <c r="H19" i="13"/>
  <c r="F19" i="13"/>
  <c r="E19" i="13"/>
  <c r="Q18" i="13"/>
  <c r="P18" i="13"/>
  <c r="O18" i="13"/>
  <c r="N18" i="13"/>
  <c r="K18" i="13"/>
  <c r="J18" i="13"/>
  <c r="I18" i="13"/>
  <c r="H18" i="13"/>
  <c r="F18" i="13"/>
  <c r="E18" i="13"/>
  <c r="Q17" i="13"/>
  <c r="P17" i="13"/>
  <c r="O17" i="13"/>
  <c r="N17" i="13"/>
  <c r="K17" i="13"/>
  <c r="J17" i="13"/>
  <c r="I17" i="13"/>
  <c r="H17" i="13"/>
  <c r="F17" i="13"/>
  <c r="E17" i="13"/>
  <c r="Q16" i="13"/>
  <c r="P16" i="13"/>
  <c r="O16" i="13"/>
  <c r="N16" i="13"/>
  <c r="K16" i="13"/>
  <c r="J16" i="13"/>
  <c r="I16" i="13"/>
  <c r="H16" i="13"/>
  <c r="F16" i="13"/>
  <c r="E16" i="13"/>
  <c r="Q15" i="13"/>
  <c r="P15" i="13"/>
  <c r="O15" i="13"/>
  <c r="N15" i="13"/>
  <c r="K15" i="13"/>
  <c r="J15" i="13"/>
  <c r="I15" i="13"/>
  <c r="H15" i="13"/>
  <c r="F15" i="13"/>
  <c r="E15" i="13"/>
  <c r="Q14" i="13"/>
  <c r="P14" i="13"/>
  <c r="O14" i="13"/>
  <c r="N14" i="13"/>
  <c r="K14" i="13"/>
  <c r="J14" i="13"/>
  <c r="I14" i="13"/>
  <c r="H14" i="13"/>
  <c r="F14" i="13"/>
  <c r="E14" i="13"/>
  <c r="Q13" i="13"/>
  <c r="P13" i="13"/>
  <c r="O13" i="13"/>
  <c r="N13" i="13"/>
  <c r="K13" i="13"/>
  <c r="J13" i="13"/>
  <c r="I13" i="13"/>
  <c r="H13" i="13"/>
  <c r="F13" i="13"/>
  <c r="E13" i="13"/>
  <c r="Q12" i="13"/>
  <c r="P12" i="13"/>
  <c r="O12" i="13"/>
  <c r="N12" i="13"/>
  <c r="K12" i="13"/>
  <c r="J12" i="13"/>
  <c r="I12" i="13"/>
  <c r="H12" i="13"/>
  <c r="F12" i="13"/>
  <c r="E12" i="13"/>
  <c r="Q11" i="13"/>
  <c r="P11" i="13"/>
  <c r="O11" i="13"/>
  <c r="N11" i="13"/>
  <c r="K11" i="13"/>
  <c r="J11" i="13"/>
  <c r="I11" i="13"/>
  <c r="H11" i="13"/>
  <c r="F11" i="13"/>
  <c r="E11" i="13"/>
  <c r="Q10" i="13"/>
  <c r="P10" i="13"/>
  <c r="O10" i="13"/>
  <c r="N10" i="13"/>
  <c r="K10" i="13"/>
  <c r="J10" i="13"/>
  <c r="I10" i="13"/>
  <c r="H10" i="13"/>
  <c r="X9" i="13"/>
  <c r="B7" i="13"/>
  <c r="B6" i="13"/>
  <c r="Y5" i="13"/>
  <c r="X5" i="13"/>
  <c r="B5" i="13"/>
  <c r="B3" i="13"/>
  <c r="B2" i="13"/>
  <c r="B1" i="13"/>
  <c r="F225" i="14"/>
  <c r="E225" i="14"/>
  <c r="F224" i="14"/>
  <c r="E224" i="14"/>
  <c r="F223" i="14"/>
  <c r="E223" i="14"/>
  <c r="F222" i="14"/>
  <c r="E222" i="14"/>
  <c r="F221" i="14"/>
  <c r="E221" i="14"/>
  <c r="F220" i="14"/>
  <c r="E220" i="14"/>
  <c r="F219" i="14"/>
  <c r="E219" i="14"/>
  <c r="F218" i="14"/>
  <c r="E218" i="14"/>
  <c r="F217" i="14"/>
  <c r="E217" i="14"/>
  <c r="F216" i="14"/>
  <c r="E216" i="14"/>
  <c r="F215" i="14"/>
  <c r="E215" i="14"/>
  <c r="F214" i="14"/>
  <c r="E214" i="14"/>
  <c r="F213" i="14"/>
  <c r="E213" i="14"/>
  <c r="F212" i="14"/>
  <c r="E212" i="14"/>
  <c r="F211" i="14"/>
  <c r="E211" i="14"/>
  <c r="F210" i="14"/>
  <c r="E210" i="14"/>
  <c r="F209" i="14"/>
  <c r="E209" i="14"/>
  <c r="F208" i="14"/>
  <c r="E208" i="14"/>
  <c r="F207" i="14"/>
  <c r="E207" i="14"/>
  <c r="F206" i="14"/>
  <c r="E206" i="14"/>
  <c r="F205" i="14"/>
  <c r="E205" i="14"/>
  <c r="F204" i="14"/>
  <c r="E204" i="14"/>
  <c r="F203" i="14"/>
  <c r="E203" i="14"/>
  <c r="F202" i="14"/>
  <c r="E202" i="14"/>
  <c r="F201" i="14"/>
  <c r="E201" i="14"/>
  <c r="F200" i="14"/>
  <c r="E200" i="14"/>
  <c r="F199" i="14"/>
  <c r="E199" i="14"/>
  <c r="F198" i="14"/>
  <c r="E198" i="14"/>
  <c r="F197" i="14"/>
  <c r="E197" i="14"/>
  <c r="F196" i="14"/>
  <c r="E196" i="14"/>
  <c r="F195" i="14"/>
  <c r="E195" i="14"/>
  <c r="F194" i="14"/>
  <c r="E194" i="14"/>
  <c r="F193" i="14"/>
  <c r="E193" i="14"/>
  <c r="F192" i="14"/>
  <c r="E192" i="14"/>
  <c r="F191" i="14"/>
  <c r="E191" i="14"/>
  <c r="F190" i="14"/>
  <c r="E190" i="14"/>
  <c r="F189" i="14"/>
  <c r="E189" i="14"/>
  <c r="F188" i="14"/>
  <c r="E188" i="14"/>
  <c r="F187" i="14"/>
  <c r="E187" i="14"/>
  <c r="F186" i="14"/>
  <c r="E186" i="14"/>
  <c r="F185" i="14"/>
  <c r="E185" i="14"/>
  <c r="F184" i="14"/>
  <c r="E184" i="14"/>
  <c r="F183" i="14"/>
  <c r="E183" i="14"/>
  <c r="F182" i="14"/>
  <c r="E182" i="14"/>
  <c r="F181" i="14"/>
  <c r="E181" i="14"/>
  <c r="F180" i="14"/>
  <c r="E180" i="14"/>
  <c r="F179" i="14"/>
  <c r="E179" i="14"/>
  <c r="F178" i="14"/>
  <c r="E178" i="14"/>
  <c r="F177" i="14"/>
  <c r="E177" i="14"/>
  <c r="F176" i="14"/>
  <c r="E176" i="14"/>
  <c r="F175" i="14"/>
  <c r="E175" i="14"/>
  <c r="F174" i="14"/>
  <c r="E174" i="14"/>
  <c r="F173" i="14"/>
  <c r="E173" i="14"/>
  <c r="F172" i="14"/>
  <c r="E172" i="14"/>
  <c r="F171" i="14"/>
  <c r="E171" i="14"/>
  <c r="F170" i="14"/>
  <c r="E170" i="14"/>
  <c r="F169" i="14"/>
  <c r="E169" i="14"/>
  <c r="F168" i="14"/>
  <c r="E168" i="14"/>
  <c r="F167" i="14"/>
  <c r="E167" i="14"/>
  <c r="F166" i="14"/>
  <c r="E166" i="14"/>
  <c r="F165" i="14"/>
  <c r="E165" i="14"/>
  <c r="F164" i="14"/>
  <c r="E164" i="14"/>
  <c r="F163" i="14"/>
  <c r="E163" i="14"/>
  <c r="F162" i="14"/>
  <c r="E162" i="14"/>
  <c r="F161" i="14"/>
  <c r="E161" i="14"/>
  <c r="F160" i="14"/>
  <c r="E160" i="14"/>
  <c r="F159" i="14"/>
  <c r="E159" i="14"/>
  <c r="F158" i="14"/>
  <c r="E158" i="14"/>
  <c r="F157" i="14"/>
  <c r="E157" i="14"/>
  <c r="F156" i="14"/>
  <c r="E156" i="14"/>
  <c r="F155" i="14"/>
  <c r="E155" i="14"/>
  <c r="F154" i="14"/>
  <c r="E154" i="14"/>
  <c r="F153" i="14"/>
  <c r="E153" i="14"/>
  <c r="F152" i="14"/>
  <c r="E152" i="14"/>
  <c r="F151" i="14"/>
  <c r="E151" i="14"/>
  <c r="F150" i="14"/>
  <c r="E150" i="14"/>
  <c r="F149" i="14"/>
  <c r="E149" i="14"/>
  <c r="F148" i="14"/>
  <c r="E148" i="14"/>
  <c r="F147" i="14"/>
  <c r="E147" i="14"/>
  <c r="F146" i="14"/>
  <c r="E146" i="14"/>
  <c r="F145" i="14"/>
  <c r="E145" i="14"/>
  <c r="F144" i="14"/>
  <c r="E144" i="14"/>
  <c r="F143" i="14"/>
  <c r="E143" i="14"/>
  <c r="F142" i="14"/>
  <c r="E142" i="14"/>
  <c r="F141" i="14"/>
  <c r="E141" i="14"/>
  <c r="F140" i="14"/>
  <c r="E140" i="14"/>
  <c r="F139" i="14"/>
  <c r="E139" i="14"/>
  <c r="F138" i="14"/>
  <c r="E138" i="14"/>
  <c r="F137" i="14"/>
  <c r="E137" i="14"/>
  <c r="F136" i="14"/>
  <c r="E136" i="14"/>
  <c r="F135" i="14"/>
  <c r="E135" i="14"/>
  <c r="F134" i="14"/>
  <c r="E134" i="14"/>
  <c r="F133" i="14"/>
  <c r="E133" i="14"/>
  <c r="F132" i="14"/>
  <c r="E132" i="14"/>
  <c r="F131" i="14"/>
  <c r="E131" i="14"/>
  <c r="F130" i="14"/>
  <c r="E130" i="14"/>
  <c r="F129" i="14"/>
  <c r="E129" i="14"/>
  <c r="F128" i="14"/>
  <c r="E128" i="14"/>
  <c r="F127" i="14"/>
  <c r="E127" i="14"/>
  <c r="F126" i="14"/>
  <c r="E126" i="14"/>
  <c r="F125" i="14"/>
  <c r="E125" i="14"/>
  <c r="F124" i="14"/>
  <c r="E124" i="14"/>
  <c r="F123" i="14"/>
  <c r="E123" i="14"/>
  <c r="F122" i="14"/>
  <c r="E122" i="14"/>
  <c r="F121" i="14"/>
  <c r="E121" i="14"/>
  <c r="F120" i="14"/>
  <c r="E120" i="14"/>
  <c r="F119" i="14"/>
  <c r="E119" i="14"/>
  <c r="F118" i="14"/>
  <c r="E118" i="14"/>
  <c r="F117" i="14"/>
  <c r="E117" i="14"/>
  <c r="F116" i="14"/>
  <c r="E116" i="14"/>
  <c r="F115" i="14"/>
  <c r="E115" i="14"/>
  <c r="F114" i="14"/>
  <c r="E114" i="14"/>
  <c r="F113" i="14"/>
  <c r="E113" i="14"/>
  <c r="F112" i="14"/>
  <c r="E112" i="14"/>
  <c r="F111" i="14"/>
  <c r="E111" i="14"/>
  <c r="F110" i="14"/>
  <c r="E110" i="14"/>
  <c r="F109" i="14"/>
  <c r="E109" i="14"/>
  <c r="F108" i="14"/>
  <c r="E108" i="14"/>
  <c r="F107" i="14"/>
  <c r="E107" i="14"/>
  <c r="F106" i="14"/>
  <c r="E106" i="14"/>
  <c r="F105" i="14"/>
  <c r="E105" i="14"/>
  <c r="F104" i="14"/>
  <c r="E104" i="14"/>
  <c r="F103" i="14"/>
  <c r="E103" i="14"/>
  <c r="F102" i="14"/>
  <c r="E102" i="14"/>
  <c r="F101" i="14"/>
  <c r="E101" i="14"/>
  <c r="F100" i="14"/>
  <c r="E100" i="14"/>
  <c r="F99" i="14"/>
  <c r="E99" i="14"/>
  <c r="F98" i="14"/>
  <c r="E98" i="14"/>
  <c r="F97" i="14"/>
  <c r="E97" i="14"/>
  <c r="F96" i="14"/>
  <c r="E96" i="14"/>
  <c r="F95" i="14"/>
  <c r="E95" i="14"/>
  <c r="F94" i="14"/>
  <c r="E94" i="14"/>
  <c r="F93" i="14"/>
  <c r="E93" i="14"/>
  <c r="F92" i="14"/>
  <c r="E92" i="14"/>
  <c r="F91" i="14"/>
  <c r="E91" i="14"/>
  <c r="F90" i="14"/>
  <c r="E90" i="14"/>
  <c r="F89" i="14"/>
  <c r="E89" i="14"/>
  <c r="F88" i="14"/>
  <c r="E88" i="14"/>
  <c r="F87" i="14"/>
  <c r="E87" i="14"/>
  <c r="F86" i="14"/>
  <c r="E86" i="14"/>
  <c r="F85" i="14"/>
  <c r="E85" i="14"/>
  <c r="F84" i="14"/>
  <c r="E84" i="14"/>
  <c r="F83" i="14"/>
  <c r="E83" i="14"/>
  <c r="F82" i="14"/>
  <c r="E82" i="14"/>
  <c r="F81" i="14"/>
  <c r="E81" i="14"/>
  <c r="F80" i="14"/>
  <c r="E80" i="14"/>
  <c r="F79" i="14"/>
  <c r="E79" i="14"/>
  <c r="F78" i="14"/>
  <c r="E78" i="14"/>
  <c r="F77" i="14"/>
  <c r="E77" i="14"/>
  <c r="F76" i="14"/>
  <c r="E76" i="14"/>
  <c r="F75" i="14"/>
  <c r="E75" i="14"/>
  <c r="F74" i="14"/>
  <c r="E74" i="14"/>
  <c r="F73" i="14"/>
  <c r="E73" i="14"/>
  <c r="F72" i="14"/>
  <c r="E72" i="14"/>
  <c r="F71" i="14"/>
  <c r="E71" i="14"/>
  <c r="F70" i="14"/>
  <c r="E70" i="14"/>
  <c r="F69" i="14"/>
  <c r="E69" i="14"/>
  <c r="F68" i="14"/>
  <c r="E68" i="14"/>
  <c r="F67" i="14"/>
  <c r="E67" i="14"/>
  <c r="F66" i="14"/>
  <c r="E66" i="14"/>
  <c r="F65" i="14"/>
  <c r="E65" i="14"/>
  <c r="F64" i="14"/>
  <c r="E64" i="14"/>
  <c r="F63" i="14"/>
  <c r="E63" i="14"/>
  <c r="F62" i="14"/>
  <c r="E62" i="14"/>
  <c r="F61" i="14"/>
  <c r="E61" i="14"/>
  <c r="F60" i="14"/>
  <c r="E60" i="14"/>
  <c r="F59" i="14"/>
  <c r="E59" i="14"/>
  <c r="F58" i="14"/>
  <c r="E58" i="14"/>
  <c r="F57" i="14"/>
  <c r="E57" i="14"/>
  <c r="F56" i="14"/>
  <c r="E56" i="14"/>
  <c r="F55" i="14"/>
  <c r="E55" i="14"/>
  <c r="F54" i="14"/>
  <c r="E54" i="14"/>
  <c r="F53" i="14"/>
  <c r="E53" i="14"/>
  <c r="Q52" i="14"/>
  <c r="P52" i="14"/>
  <c r="O52" i="14"/>
  <c r="N52" i="14"/>
  <c r="K52" i="14"/>
  <c r="J52" i="14"/>
  <c r="I52" i="14"/>
  <c r="H52" i="14"/>
  <c r="F52" i="14"/>
  <c r="E52" i="14"/>
  <c r="Q51" i="14"/>
  <c r="P51" i="14"/>
  <c r="O51" i="14"/>
  <c r="N51" i="14"/>
  <c r="K51" i="14"/>
  <c r="J51" i="14"/>
  <c r="I51" i="14"/>
  <c r="H51" i="14"/>
  <c r="F51" i="14"/>
  <c r="E51" i="14"/>
  <c r="Q50" i="14"/>
  <c r="P50" i="14"/>
  <c r="O50" i="14"/>
  <c r="N50" i="14"/>
  <c r="K50" i="14"/>
  <c r="J50" i="14"/>
  <c r="I50" i="14"/>
  <c r="H50" i="14"/>
  <c r="F50" i="14"/>
  <c r="E50" i="14"/>
  <c r="Q49" i="14"/>
  <c r="P49" i="14"/>
  <c r="O49" i="14"/>
  <c r="N49" i="14"/>
  <c r="K49" i="14"/>
  <c r="J49" i="14"/>
  <c r="I49" i="14"/>
  <c r="H49" i="14"/>
  <c r="F49" i="14"/>
  <c r="E49" i="14"/>
  <c r="Q48" i="14"/>
  <c r="P48" i="14"/>
  <c r="O48" i="14"/>
  <c r="N48" i="14"/>
  <c r="K48" i="14"/>
  <c r="J48" i="14"/>
  <c r="I48" i="14"/>
  <c r="H48" i="14"/>
  <c r="F48" i="14"/>
  <c r="E48" i="14"/>
  <c r="Q47" i="14"/>
  <c r="P47" i="14"/>
  <c r="O47" i="14"/>
  <c r="N47" i="14"/>
  <c r="K47" i="14"/>
  <c r="J47" i="14"/>
  <c r="I47" i="14"/>
  <c r="H47" i="14"/>
  <c r="F47" i="14"/>
  <c r="E47" i="14"/>
  <c r="Q46" i="14"/>
  <c r="P46" i="14"/>
  <c r="O46" i="14"/>
  <c r="N46" i="14"/>
  <c r="K46" i="14"/>
  <c r="J46" i="14"/>
  <c r="I46" i="14"/>
  <c r="H46" i="14"/>
  <c r="F46" i="14"/>
  <c r="E46" i="14"/>
  <c r="Q45" i="14"/>
  <c r="P45" i="14"/>
  <c r="O45" i="14"/>
  <c r="N45" i="14"/>
  <c r="K45" i="14"/>
  <c r="J45" i="14"/>
  <c r="I45" i="14"/>
  <c r="H45" i="14"/>
  <c r="F45" i="14"/>
  <c r="E45" i="14"/>
  <c r="Q44" i="14"/>
  <c r="P44" i="14"/>
  <c r="O44" i="14"/>
  <c r="N44" i="14"/>
  <c r="K44" i="14"/>
  <c r="J44" i="14"/>
  <c r="I44" i="14"/>
  <c r="H44" i="14"/>
  <c r="F44" i="14"/>
  <c r="E44" i="14"/>
  <c r="Q43" i="14"/>
  <c r="P43" i="14"/>
  <c r="O43" i="14"/>
  <c r="N43" i="14"/>
  <c r="K43" i="14"/>
  <c r="J43" i="14"/>
  <c r="I43" i="14"/>
  <c r="H43" i="14"/>
  <c r="F43" i="14"/>
  <c r="E43" i="14"/>
  <c r="Q42" i="14"/>
  <c r="P42" i="14"/>
  <c r="O42" i="14"/>
  <c r="N42" i="14"/>
  <c r="K42" i="14"/>
  <c r="J42" i="14"/>
  <c r="I42" i="14"/>
  <c r="H42" i="14"/>
  <c r="F42" i="14"/>
  <c r="E42" i="14"/>
  <c r="Q41" i="14"/>
  <c r="P41" i="14"/>
  <c r="O41" i="14"/>
  <c r="N41" i="14"/>
  <c r="K41" i="14"/>
  <c r="J41" i="14"/>
  <c r="I41" i="14"/>
  <c r="H41" i="14"/>
  <c r="F41" i="14"/>
  <c r="E41" i="14"/>
  <c r="Q40" i="14"/>
  <c r="P40" i="14"/>
  <c r="O40" i="14"/>
  <c r="N40" i="14"/>
  <c r="K40" i="14"/>
  <c r="J40" i="14"/>
  <c r="I40" i="14"/>
  <c r="H40" i="14"/>
  <c r="F40" i="14"/>
  <c r="E40" i="14"/>
  <c r="Q39" i="14"/>
  <c r="P39" i="14"/>
  <c r="O39" i="14"/>
  <c r="N39" i="14"/>
  <c r="K39" i="14"/>
  <c r="J39" i="14"/>
  <c r="I39" i="14"/>
  <c r="H39" i="14"/>
  <c r="F39" i="14"/>
  <c r="E39" i="14"/>
  <c r="Q38" i="14"/>
  <c r="P38" i="14"/>
  <c r="O38" i="14"/>
  <c r="N38" i="14"/>
  <c r="K38" i="14"/>
  <c r="J38" i="14"/>
  <c r="I38" i="14"/>
  <c r="H38" i="14"/>
  <c r="F38" i="14"/>
  <c r="E38" i="14"/>
  <c r="Q37" i="14"/>
  <c r="P37" i="14"/>
  <c r="O37" i="14"/>
  <c r="N37" i="14"/>
  <c r="K37" i="14"/>
  <c r="J37" i="14"/>
  <c r="I37" i="14"/>
  <c r="H37" i="14"/>
  <c r="F37" i="14"/>
  <c r="E37" i="14"/>
  <c r="Q36" i="14"/>
  <c r="P36" i="14"/>
  <c r="O36" i="14"/>
  <c r="N36" i="14"/>
  <c r="K36" i="14"/>
  <c r="J36" i="14"/>
  <c r="I36" i="14"/>
  <c r="H36" i="14"/>
  <c r="F36" i="14"/>
  <c r="E36" i="14"/>
  <c r="Q35" i="14"/>
  <c r="P35" i="14"/>
  <c r="O35" i="14"/>
  <c r="N35" i="14"/>
  <c r="K35" i="14"/>
  <c r="J35" i="14"/>
  <c r="I35" i="14"/>
  <c r="H35" i="14"/>
  <c r="F35" i="14"/>
  <c r="E35" i="14"/>
  <c r="Q34" i="14"/>
  <c r="P34" i="14"/>
  <c r="O34" i="14"/>
  <c r="N34" i="14"/>
  <c r="K34" i="14"/>
  <c r="J34" i="14"/>
  <c r="I34" i="14"/>
  <c r="H34" i="14"/>
  <c r="F34" i="14"/>
  <c r="E34" i="14"/>
  <c r="Q33" i="14"/>
  <c r="P33" i="14"/>
  <c r="O33" i="14"/>
  <c r="N33" i="14"/>
  <c r="K33" i="14"/>
  <c r="J33" i="14"/>
  <c r="I33" i="14"/>
  <c r="H33" i="14"/>
  <c r="F33" i="14"/>
  <c r="E33" i="14"/>
  <c r="Q32" i="14"/>
  <c r="P32" i="14"/>
  <c r="O32" i="14"/>
  <c r="N32" i="14"/>
  <c r="K32" i="14"/>
  <c r="J32" i="14"/>
  <c r="I32" i="14"/>
  <c r="H32" i="14"/>
  <c r="F32" i="14"/>
  <c r="E32" i="14"/>
  <c r="Q31" i="14"/>
  <c r="P31" i="14"/>
  <c r="O31" i="14"/>
  <c r="N31" i="14"/>
  <c r="K31" i="14"/>
  <c r="J31" i="14"/>
  <c r="I31" i="14"/>
  <c r="H31" i="14"/>
  <c r="F31" i="14"/>
  <c r="E31" i="14"/>
  <c r="Q30" i="14"/>
  <c r="P30" i="14"/>
  <c r="O30" i="14"/>
  <c r="N30" i="14"/>
  <c r="K30" i="14"/>
  <c r="J30" i="14"/>
  <c r="I30" i="14"/>
  <c r="H30" i="14"/>
  <c r="F30" i="14"/>
  <c r="E30" i="14"/>
  <c r="Q29" i="14"/>
  <c r="P29" i="14"/>
  <c r="O29" i="14"/>
  <c r="N29" i="14"/>
  <c r="K29" i="14"/>
  <c r="J29" i="14"/>
  <c r="I29" i="14"/>
  <c r="H29" i="14"/>
  <c r="F29" i="14"/>
  <c r="E29" i="14"/>
  <c r="A29" i="14"/>
  <c r="Q28" i="14"/>
  <c r="P28" i="14"/>
  <c r="O28" i="14"/>
  <c r="N28" i="14"/>
  <c r="K28" i="14"/>
  <c r="J28" i="14"/>
  <c r="I28" i="14"/>
  <c r="H28" i="14"/>
  <c r="F28" i="14"/>
  <c r="E28" i="14"/>
  <c r="Q27" i="14"/>
  <c r="P27" i="14"/>
  <c r="O27" i="14"/>
  <c r="N27" i="14"/>
  <c r="K27" i="14"/>
  <c r="J27" i="14"/>
  <c r="I27" i="14"/>
  <c r="H27" i="14"/>
  <c r="F27" i="14"/>
  <c r="E27" i="14"/>
  <c r="Q26" i="14"/>
  <c r="P26" i="14"/>
  <c r="O26" i="14"/>
  <c r="N26" i="14"/>
  <c r="K26" i="14"/>
  <c r="J26" i="14"/>
  <c r="I26" i="14"/>
  <c r="H26" i="14"/>
  <c r="F26" i="14"/>
  <c r="E26" i="14"/>
  <c r="Q25" i="14"/>
  <c r="P25" i="14"/>
  <c r="O25" i="14"/>
  <c r="N25" i="14"/>
  <c r="K25" i="14"/>
  <c r="J25" i="14"/>
  <c r="I25" i="14"/>
  <c r="H25" i="14"/>
  <c r="F25" i="14"/>
  <c r="E25" i="14"/>
  <c r="Q24" i="14"/>
  <c r="P24" i="14"/>
  <c r="O24" i="14"/>
  <c r="N24" i="14"/>
  <c r="K24" i="14"/>
  <c r="J24" i="14"/>
  <c r="I24" i="14"/>
  <c r="H24" i="14"/>
  <c r="F24" i="14"/>
  <c r="E24" i="14"/>
  <c r="Q23" i="14"/>
  <c r="P23" i="14"/>
  <c r="O23" i="14"/>
  <c r="N23" i="14"/>
  <c r="K23" i="14"/>
  <c r="J23" i="14"/>
  <c r="I23" i="14"/>
  <c r="H23" i="14"/>
  <c r="F23" i="14"/>
  <c r="E23" i="14"/>
  <c r="A23" i="14"/>
  <c r="Q22" i="14"/>
  <c r="P22" i="14"/>
  <c r="O22" i="14"/>
  <c r="N22" i="14"/>
  <c r="K22" i="14"/>
  <c r="J22" i="14"/>
  <c r="I22" i="14"/>
  <c r="H22" i="14"/>
  <c r="F22" i="14"/>
  <c r="E22" i="14"/>
  <c r="Q21" i="14"/>
  <c r="P21" i="14"/>
  <c r="O21" i="14"/>
  <c r="N21" i="14"/>
  <c r="K21" i="14"/>
  <c r="J21" i="14"/>
  <c r="I21" i="14"/>
  <c r="H21" i="14"/>
  <c r="F21" i="14"/>
  <c r="E21" i="14"/>
  <c r="Q20" i="14"/>
  <c r="P20" i="14"/>
  <c r="O20" i="14"/>
  <c r="N20" i="14"/>
  <c r="K20" i="14"/>
  <c r="J20" i="14"/>
  <c r="I20" i="14"/>
  <c r="H20" i="14"/>
  <c r="F20" i="14"/>
  <c r="E20" i="14"/>
  <c r="Q19" i="14"/>
  <c r="P19" i="14"/>
  <c r="O19" i="14"/>
  <c r="N19" i="14"/>
  <c r="K19" i="14"/>
  <c r="J19" i="14"/>
  <c r="I19" i="14"/>
  <c r="H19" i="14"/>
  <c r="F19" i="14"/>
  <c r="E19" i="14"/>
  <c r="Q18" i="14"/>
  <c r="P18" i="14"/>
  <c r="O18" i="14"/>
  <c r="N18" i="14"/>
  <c r="K18" i="14"/>
  <c r="J18" i="14"/>
  <c r="I18" i="14"/>
  <c r="H18" i="14"/>
  <c r="F18" i="14"/>
  <c r="E18" i="14"/>
  <c r="Q17" i="14"/>
  <c r="P17" i="14"/>
  <c r="O17" i="14"/>
  <c r="N17" i="14"/>
  <c r="K17" i="14"/>
  <c r="J17" i="14"/>
  <c r="I17" i="14"/>
  <c r="H17" i="14"/>
  <c r="F17" i="14"/>
  <c r="E17" i="14"/>
  <c r="Q16" i="14"/>
  <c r="P16" i="14"/>
  <c r="O16" i="14"/>
  <c r="N16" i="14"/>
  <c r="K16" i="14"/>
  <c r="J16" i="14"/>
  <c r="I16" i="14"/>
  <c r="H16" i="14"/>
  <c r="F16" i="14"/>
  <c r="E16" i="14"/>
  <c r="Q15" i="14"/>
  <c r="P15" i="14"/>
  <c r="O15" i="14"/>
  <c r="N15" i="14"/>
  <c r="K15" i="14"/>
  <c r="J15" i="14"/>
  <c r="I15" i="14"/>
  <c r="H15" i="14"/>
  <c r="F15" i="14"/>
  <c r="E15" i="14"/>
  <c r="Q14" i="14"/>
  <c r="P14" i="14"/>
  <c r="O14" i="14"/>
  <c r="N14" i="14"/>
  <c r="K14" i="14"/>
  <c r="J14" i="14"/>
  <c r="I14" i="14"/>
  <c r="H14" i="14"/>
  <c r="F14" i="14"/>
  <c r="E14" i="14"/>
  <c r="Q13" i="14"/>
  <c r="P13" i="14"/>
  <c r="O13" i="14"/>
  <c r="N13" i="14"/>
  <c r="K13" i="14"/>
  <c r="J13" i="14"/>
  <c r="I13" i="14"/>
  <c r="H13" i="14"/>
  <c r="F13" i="14"/>
  <c r="E13" i="14"/>
  <c r="Q12" i="14"/>
  <c r="P12" i="14"/>
  <c r="O12" i="14"/>
  <c r="N12" i="14"/>
  <c r="K12" i="14"/>
  <c r="J12" i="14"/>
  <c r="I12" i="14"/>
  <c r="H12" i="14"/>
  <c r="F12" i="14"/>
  <c r="E12" i="14"/>
  <c r="Q11" i="14"/>
  <c r="P11" i="14"/>
  <c r="O11" i="14"/>
  <c r="N11" i="14"/>
  <c r="K11" i="14"/>
  <c r="J11" i="14"/>
  <c r="I11" i="14"/>
  <c r="H11" i="14"/>
  <c r="F11" i="14"/>
  <c r="E11" i="14"/>
  <c r="Q10" i="14"/>
  <c r="P10" i="14"/>
  <c r="O10" i="14"/>
  <c r="N10" i="14"/>
  <c r="K10" i="14"/>
  <c r="J10" i="14"/>
  <c r="I10" i="14"/>
  <c r="H10" i="14"/>
  <c r="X9" i="14"/>
  <c r="B7" i="14"/>
  <c r="Y6" i="14"/>
  <c r="X6" i="14"/>
  <c r="B6" i="14"/>
  <c r="B5" i="14"/>
  <c r="B3" i="14"/>
  <c r="B2" i="14"/>
  <c r="B1" i="14"/>
  <c r="CB218" i="29"/>
  <c r="CA218" i="29"/>
  <c r="BZ218" i="29"/>
  <c r="BY218" i="29"/>
  <c r="AV218" i="29"/>
  <c r="AU218" i="29"/>
  <c r="AT218" i="29"/>
  <c r="AS218" i="29"/>
  <c r="AR218" i="29"/>
  <c r="Z218" i="29"/>
  <c r="Y218" i="29"/>
  <c r="W218" i="29"/>
  <c r="V218" i="29"/>
  <c r="U218" i="29"/>
  <c r="T218" i="29"/>
  <c r="O218" i="29"/>
  <c r="N218" i="29"/>
  <c r="M218" i="29"/>
  <c r="K218" i="29"/>
  <c r="J218" i="29"/>
  <c r="G218" i="29"/>
  <c r="CB217" i="29"/>
  <c r="CA217" i="29"/>
  <c r="BZ217" i="29"/>
  <c r="BY217" i="29"/>
  <c r="AV217" i="29"/>
  <c r="AU217" i="29"/>
  <c r="AT217" i="29"/>
  <c r="AS217" i="29"/>
  <c r="AR217" i="29"/>
  <c r="Z217" i="29"/>
  <c r="Y217" i="29"/>
  <c r="W217" i="29"/>
  <c r="V217" i="29"/>
  <c r="U217" i="29"/>
  <c r="T217" i="29"/>
  <c r="O217" i="29"/>
  <c r="N217" i="29"/>
  <c r="M217" i="29"/>
  <c r="K217" i="29"/>
  <c r="J217" i="29"/>
  <c r="G217" i="29"/>
  <c r="CB216" i="29"/>
  <c r="CA216" i="29"/>
  <c r="BZ216" i="29"/>
  <c r="BY216" i="29"/>
  <c r="AV216" i="29"/>
  <c r="AU216" i="29"/>
  <c r="AT216" i="29"/>
  <c r="AS216" i="29"/>
  <c r="AR216" i="29"/>
  <c r="Z216" i="29"/>
  <c r="Y216" i="29"/>
  <c r="W216" i="29"/>
  <c r="V216" i="29"/>
  <c r="U216" i="29"/>
  <c r="T216" i="29"/>
  <c r="O216" i="29"/>
  <c r="N216" i="29"/>
  <c r="M216" i="29"/>
  <c r="K216" i="29"/>
  <c r="J216" i="29"/>
  <c r="G216" i="29"/>
  <c r="CB215" i="29"/>
  <c r="CA215" i="29"/>
  <c r="BZ215" i="29"/>
  <c r="BY215" i="29"/>
  <c r="AV215" i="29"/>
  <c r="AU215" i="29"/>
  <c r="AT215" i="29"/>
  <c r="AS215" i="29"/>
  <c r="AR215" i="29"/>
  <c r="Z215" i="29"/>
  <c r="Y215" i="29"/>
  <c r="W215" i="29"/>
  <c r="V215" i="29"/>
  <c r="U215" i="29"/>
  <c r="T215" i="29"/>
  <c r="O215" i="29"/>
  <c r="N215" i="29"/>
  <c r="M215" i="29"/>
  <c r="K215" i="29"/>
  <c r="J215" i="29"/>
  <c r="G215" i="29"/>
  <c r="CB214" i="29"/>
  <c r="CA214" i="29"/>
  <c r="BZ214" i="29"/>
  <c r="BY214" i="29"/>
  <c r="AV214" i="29"/>
  <c r="AU214" i="29"/>
  <c r="AT214" i="29"/>
  <c r="AS214" i="29"/>
  <c r="AR214" i="29"/>
  <c r="Z214" i="29"/>
  <c r="Y214" i="29"/>
  <c r="W214" i="29"/>
  <c r="V214" i="29"/>
  <c r="U214" i="29"/>
  <c r="T214" i="29"/>
  <c r="O214" i="29"/>
  <c r="N214" i="29"/>
  <c r="M214" i="29"/>
  <c r="K214" i="29"/>
  <c r="J214" i="29"/>
  <c r="G214" i="29"/>
  <c r="CB213" i="29"/>
  <c r="CA213" i="29"/>
  <c r="BZ213" i="29"/>
  <c r="BY213" i="29"/>
  <c r="AV213" i="29"/>
  <c r="AU213" i="29"/>
  <c r="AT213" i="29"/>
  <c r="AS213" i="29"/>
  <c r="AR213" i="29"/>
  <c r="Z213" i="29"/>
  <c r="Y213" i="29"/>
  <c r="W213" i="29"/>
  <c r="V213" i="29"/>
  <c r="U213" i="29"/>
  <c r="T213" i="29"/>
  <c r="O213" i="29"/>
  <c r="N213" i="29"/>
  <c r="M213" i="29"/>
  <c r="K213" i="29"/>
  <c r="J213" i="29"/>
  <c r="G213" i="29"/>
  <c r="CB212" i="29"/>
  <c r="CA212" i="29"/>
  <c r="BZ212" i="29"/>
  <c r="BY212" i="29"/>
  <c r="AV212" i="29"/>
  <c r="AU212" i="29"/>
  <c r="AT212" i="29"/>
  <c r="AS212" i="29"/>
  <c r="AR212" i="29"/>
  <c r="Z212" i="29"/>
  <c r="Y212" i="29"/>
  <c r="W212" i="29"/>
  <c r="V212" i="29"/>
  <c r="U212" i="29"/>
  <c r="T212" i="29"/>
  <c r="O212" i="29"/>
  <c r="N212" i="29"/>
  <c r="M212" i="29"/>
  <c r="K212" i="29"/>
  <c r="J212" i="29"/>
  <c r="G212" i="29"/>
  <c r="CB211" i="29"/>
  <c r="CA211" i="29"/>
  <c r="BZ211" i="29"/>
  <c r="BY211" i="29"/>
  <c r="AV211" i="29"/>
  <c r="AU211" i="29"/>
  <c r="AT211" i="29"/>
  <c r="AS211" i="29"/>
  <c r="AR211" i="29"/>
  <c r="Z211" i="29"/>
  <c r="Y211" i="29"/>
  <c r="W211" i="29"/>
  <c r="V211" i="29"/>
  <c r="U211" i="29"/>
  <c r="T211" i="29"/>
  <c r="O211" i="29"/>
  <c r="N211" i="29"/>
  <c r="M211" i="29"/>
  <c r="K211" i="29"/>
  <c r="J211" i="29"/>
  <c r="G211" i="29"/>
  <c r="CB210" i="29"/>
  <c r="CA210" i="29"/>
  <c r="BZ210" i="29"/>
  <c r="BY210" i="29"/>
  <c r="AV210" i="29"/>
  <c r="AU210" i="29"/>
  <c r="AT210" i="29"/>
  <c r="AS210" i="29"/>
  <c r="AR210" i="29"/>
  <c r="Z210" i="29"/>
  <c r="Y210" i="29"/>
  <c r="W210" i="29"/>
  <c r="V210" i="29"/>
  <c r="U210" i="29"/>
  <c r="T210" i="29"/>
  <c r="O210" i="29"/>
  <c r="N210" i="29"/>
  <c r="M210" i="29"/>
  <c r="K210" i="29"/>
  <c r="J210" i="29"/>
  <c r="G210" i="29"/>
  <c r="CB209" i="29"/>
  <c r="CA209" i="29"/>
  <c r="BZ209" i="29"/>
  <c r="BY209" i="29"/>
  <c r="AV209" i="29"/>
  <c r="AU209" i="29"/>
  <c r="AT209" i="29"/>
  <c r="AS209" i="29"/>
  <c r="AR209" i="29"/>
  <c r="Z209" i="29"/>
  <c r="Y209" i="29"/>
  <c r="W209" i="29"/>
  <c r="V209" i="29"/>
  <c r="U209" i="29"/>
  <c r="T209" i="29"/>
  <c r="O209" i="29"/>
  <c r="N209" i="29"/>
  <c r="M209" i="29"/>
  <c r="K209" i="29"/>
  <c r="J209" i="29"/>
  <c r="G209" i="29"/>
  <c r="CB208" i="29"/>
  <c r="CA208" i="29"/>
  <c r="BZ208" i="29"/>
  <c r="BY208" i="29"/>
  <c r="AV208" i="29"/>
  <c r="AU208" i="29"/>
  <c r="AT208" i="29"/>
  <c r="AS208" i="29"/>
  <c r="AR208" i="29"/>
  <c r="Z208" i="29"/>
  <c r="Y208" i="29"/>
  <c r="W208" i="29"/>
  <c r="V208" i="29"/>
  <c r="U208" i="29"/>
  <c r="T208" i="29"/>
  <c r="O208" i="29"/>
  <c r="N208" i="29"/>
  <c r="M208" i="29"/>
  <c r="K208" i="29"/>
  <c r="J208" i="29"/>
  <c r="G208" i="29"/>
  <c r="CB207" i="29"/>
  <c r="CA207" i="29"/>
  <c r="BZ207" i="29"/>
  <c r="BY207" i="29"/>
  <c r="AV207" i="29"/>
  <c r="AU207" i="29"/>
  <c r="AT207" i="29"/>
  <c r="AS207" i="29"/>
  <c r="AR207" i="29"/>
  <c r="Z207" i="29"/>
  <c r="Y207" i="29"/>
  <c r="W207" i="29"/>
  <c r="V207" i="29"/>
  <c r="U207" i="29"/>
  <c r="T207" i="29"/>
  <c r="O207" i="29"/>
  <c r="N207" i="29"/>
  <c r="M207" i="29"/>
  <c r="K207" i="29"/>
  <c r="J207" i="29"/>
  <c r="G207" i="29"/>
  <c r="CB206" i="29"/>
  <c r="CA206" i="29"/>
  <c r="BZ206" i="29"/>
  <c r="BY206" i="29"/>
  <c r="AV206" i="29"/>
  <c r="AU206" i="29"/>
  <c r="AT206" i="29"/>
  <c r="AS206" i="29"/>
  <c r="AR206" i="29"/>
  <c r="Z206" i="29"/>
  <c r="Y206" i="29"/>
  <c r="W206" i="29"/>
  <c r="V206" i="29"/>
  <c r="U206" i="29"/>
  <c r="T206" i="29"/>
  <c r="O206" i="29"/>
  <c r="N206" i="29"/>
  <c r="M206" i="29"/>
  <c r="K206" i="29"/>
  <c r="J206" i="29"/>
  <c r="G206" i="29"/>
  <c r="CB205" i="29"/>
  <c r="CA205" i="29"/>
  <c r="BZ205" i="29"/>
  <c r="BY205" i="29"/>
  <c r="AV205" i="29"/>
  <c r="AU205" i="29"/>
  <c r="AT205" i="29"/>
  <c r="AS205" i="29"/>
  <c r="AR205" i="29"/>
  <c r="Z205" i="29"/>
  <c r="Y205" i="29"/>
  <c r="W205" i="29"/>
  <c r="V205" i="29"/>
  <c r="U205" i="29"/>
  <c r="T205" i="29"/>
  <c r="O205" i="29"/>
  <c r="N205" i="29"/>
  <c r="M205" i="29"/>
  <c r="K205" i="29"/>
  <c r="J205" i="29"/>
  <c r="G205" i="29"/>
  <c r="CB204" i="29"/>
  <c r="CA204" i="29"/>
  <c r="BZ204" i="29"/>
  <c r="BY204" i="29"/>
  <c r="AV204" i="29"/>
  <c r="AU204" i="29"/>
  <c r="AT204" i="29"/>
  <c r="AS204" i="29"/>
  <c r="AR204" i="29"/>
  <c r="Z204" i="29"/>
  <c r="Y204" i="29"/>
  <c r="W204" i="29"/>
  <c r="V204" i="29"/>
  <c r="U204" i="29"/>
  <c r="T204" i="29"/>
  <c r="O204" i="29"/>
  <c r="N204" i="29"/>
  <c r="M204" i="29"/>
  <c r="K204" i="29"/>
  <c r="J204" i="29"/>
  <c r="G204" i="29"/>
  <c r="CB203" i="29"/>
  <c r="CA203" i="29"/>
  <c r="BZ203" i="29"/>
  <c r="BY203" i="29"/>
  <c r="AV203" i="29"/>
  <c r="AU203" i="29"/>
  <c r="AT203" i="29"/>
  <c r="AS203" i="29"/>
  <c r="AR203" i="29"/>
  <c r="Z203" i="29"/>
  <c r="Y203" i="29"/>
  <c r="W203" i="29"/>
  <c r="V203" i="29"/>
  <c r="U203" i="29"/>
  <c r="T203" i="29"/>
  <c r="O203" i="29"/>
  <c r="N203" i="29"/>
  <c r="M203" i="29"/>
  <c r="K203" i="29"/>
  <c r="J203" i="29"/>
  <c r="G203" i="29"/>
  <c r="CB202" i="29"/>
  <c r="CA202" i="29"/>
  <c r="BZ202" i="29"/>
  <c r="BY202" i="29"/>
  <c r="AV202" i="29"/>
  <c r="AU202" i="29"/>
  <c r="AT202" i="29"/>
  <c r="AS202" i="29"/>
  <c r="AR202" i="29"/>
  <c r="Z202" i="29"/>
  <c r="Y202" i="29"/>
  <c r="W202" i="29"/>
  <c r="V202" i="29"/>
  <c r="U202" i="29"/>
  <c r="T202" i="29"/>
  <c r="O202" i="29"/>
  <c r="N202" i="29"/>
  <c r="M202" i="29"/>
  <c r="K202" i="29"/>
  <c r="J202" i="29"/>
  <c r="G202" i="29"/>
  <c r="CB201" i="29"/>
  <c r="CA201" i="29"/>
  <c r="BZ201" i="29"/>
  <c r="BY201" i="29"/>
  <c r="AV201" i="29"/>
  <c r="AU201" i="29"/>
  <c r="AT201" i="29"/>
  <c r="AS201" i="29"/>
  <c r="AR201" i="29"/>
  <c r="Z201" i="29"/>
  <c r="Y201" i="29"/>
  <c r="W201" i="29"/>
  <c r="V201" i="29"/>
  <c r="U201" i="29"/>
  <c r="T201" i="29"/>
  <c r="O201" i="29"/>
  <c r="N201" i="29"/>
  <c r="M201" i="29"/>
  <c r="K201" i="29"/>
  <c r="J201" i="29"/>
  <c r="G201" i="29"/>
  <c r="CB200" i="29"/>
  <c r="CA200" i="29"/>
  <c r="BZ200" i="29"/>
  <c r="BY200" i="29"/>
  <c r="AV200" i="29"/>
  <c r="AU200" i="29"/>
  <c r="AT200" i="29"/>
  <c r="AS200" i="29"/>
  <c r="AR200" i="29"/>
  <c r="Z200" i="29"/>
  <c r="Y200" i="29"/>
  <c r="W200" i="29"/>
  <c r="V200" i="29"/>
  <c r="U200" i="29"/>
  <c r="T200" i="29"/>
  <c r="O200" i="29"/>
  <c r="N200" i="29"/>
  <c r="M200" i="29"/>
  <c r="K200" i="29"/>
  <c r="J200" i="29"/>
  <c r="G200" i="29"/>
  <c r="CB199" i="29"/>
  <c r="CA199" i="29"/>
  <c r="BZ199" i="29"/>
  <c r="BY199" i="29"/>
  <c r="AV199" i="29"/>
  <c r="AU199" i="29"/>
  <c r="AT199" i="29"/>
  <c r="AS199" i="29"/>
  <c r="AR199" i="29"/>
  <c r="Z199" i="29"/>
  <c r="Y199" i="29"/>
  <c r="W199" i="29"/>
  <c r="V199" i="29"/>
  <c r="U199" i="29"/>
  <c r="T199" i="29"/>
  <c r="O199" i="29"/>
  <c r="N199" i="29"/>
  <c r="M199" i="29"/>
  <c r="K199" i="29"/>
  <c r="J199" i="29"/>
  <c r="G199" i="29"/>
  <c r="CB198" i="29"/>
  <c r="CA198" i="29"/>
  <c r="BZ198" i="29"/>
  <c r="BY198" i="29"/>
  <c r="AV198" i="29"/>
  <c r="AU198" i="29"/>
  <c r="AT198" i="29"/>
  <c r="AS198" i="29"/>
  <c r="AR198" i="29"/>
  <c r="Z198" i="29"/>
  <c r="Y198" i="29"/>
  <c r="W198" i="29"/>
  <c r="V198" i="29"/>
  <c r="U198" i="29"/>
  <c r="T198" i="29"/>
  <c r="O198" i="29"/>
  <c r="N198" i="29"/>
  <c r="M198" i="29"/>
  <c r="K198" i="29"/>
  <c r="J198" i="29"/>
  <c r="G198" i="29"/>
  <c r="CB197" i="29"/>
  <c r="CA197" i="29"/>
  <c r="BZ197" i="29"/>
  <c r="BY197" i="29"/>
  <c r="AV197" i="29"/>
  <c r="AU197" i="29"/>
  <c r="AT197" i="29"/>
  <c r="AS197" i="29"/>
  <c r="AR197" i="29"/>
  <c r="Z197" i="29"/>
  <c r="Y197" i="29"/>
  <c r="W197" i="29"/>
  <c r="V197" i="29"/>
  <c r="U197" i="29"/>
  <c r="T197" i="29"/>
  <c r="O197" i="29"/>
  <c r="N197" i="29"/>
  <c r="M197" i="29"/>
  <c r="K197" i="29"/>
  <c r="J197" i="29"/>
  <c r="G197" i="29"/>
  <c r="CB196" i="29"/>
  <c r="CA196" i="29"/>
  <c r="BZ196" i="29"/>
  <c r="BY196" i="29"/>
  <c r="AV196" i="29"/>
  <c r="AU196" i="29"/>
  <c r="AT196" i="29"/>
  <c r="AS196" i="29"/>
  <c r="AR196" i="29"/>
  <c r="Z196" i="29"/>
  <c r="Y196" i="29"/>
  <c r="W196" i="29"/>
  <c r="V196" i="29"/>
  <c r="U196" i="29"/>
  <c r="T196" i="29"/>
  <c r="O196" i="29"/>
  <c r="N196" i="29"/>
  <c r="M196" i="29"/>
  <c r="K196" i="29"/>
  <c r="J196" i="29"/>
  <c r="G196" i="29"/>
  <c r="CB195" i="29"/>
  <c r="CA195" i="29"/>
  <c r="BZ195" i="29"/>
  <c r="BY195" i="29"/>
  <c r="AV195" i="29"/>
  <c r="AU195" i="29"/>
  <c r="AT195" i="29"/>
  <c r="AS195" i="29"/>
  <c r="AR195" i="29"/>
  <c r="Z195" i="29"/>
  <c r="Y195" i="29"/>
  <c r="W195" i="29"/>
  <c r="V195" i="29"/>
  <c r="U195" i="29"/>
  <c r="T195" i="29"/>
  <c r="O195" i="29"/>
  <c r="N195" i="29"/>
  <c r="M195" i="29"/>
  <c r="K195" i="29"/>
  <c r="J195" i="29"/>
  <c r="G195" i="29"/>
  <c r="CB194" i="29"/>
  <c r="CA194" i="29"/>
  <c r="BZ194" i="29"/>
  <c r="BY194" i="29"/>
  <c r="AV194" i="29"/>
  <c r="AU194" i="29"/>
  <c r="AT194" i="29"/>
  <c r="AS194" i="29"/>
  <c r="AR194" i="29"/>
  <c r="Z194" i="29"/>
  <c r="Y194" i="29"/>
  <c r="W194" i="29"/>
  <c r="V194" i="29"/>
  <c r="U194" i="29"/>
  <c r="T194" i="29"/>
  <c r="O194" i="29"/>
  <c r="N194" i="29"/>
  <c r="M194" i="29"/>
  <c r="K194" i="29"/>
  <c r="J194" i="29"/>
  <c r="G194" i="29"/>
  <c r="CB193" i="29"/>
  <c r="CA193" i="29"/>
  <c r="BZ193" i="29"/>
  <c r="BY193" i="29"/>
  <c r="AV193" i="29"/>
  <c r="AU193" i="29"/>
  <c r="AT193" i="29"/>
  <c r="AS193" i="29"/>
  <c r="AR193" i="29"/>
  <c r="Z193" i="29"/>
  <c r="Y193" i="29"/>
  <c r="W193" i="29"/>
  <c r="V193" i="29"/>
  <c r="U193" i="29"/>
  <c r="T193" i="29"/>
  <c r="O193" i="29"/>
  <c r="N193" i="29"/>
  <c r="M193" i="29"/>
  <c r="K193" i="29"/>
  <c r="J193" i="29"/>
  <c r="G193" i="29"/>
  <c r="CB192" i="29"/>
  <c r="CA192" i="29"/>
  <c r="BZ192" i="29"/>
  <c r="BY192" i="29"/>
  <c r="AV192" i="29"/>
  <c r="AU192" i="29"/>
  <c r="AT192" i="29"/>
  <c r="AS192" i="29"/>
  <c r="AR192" i="29"/>
  <c r="Z192" i="29"/>
  <c r="Y192" i="29"/>
  <c r="W192" i="29"/>
  <c r="V192" i="29"/>
  <c r="U192" i="29"/>
  <c r="T192" i="29"/>
  <c r="O192" i="29"/>
  <c r="N192" i="29"/>
  <c r="M192" i="29"/>
  <c r="K192" i="29"/>
  <c r="J192" i="29"/>
  <c r="G192" i="29"/>
  <c r="CB191" i="29"/>
  <c r="CA191" i="29"/>
  <c r="BZ191" i="29"/>
  <c r="BY191" i="29"/>
  <c r="AV191" i="29"/>
  <c r="AU191" i="29"/>
  <c r="AT191" i="29"/>
  <c r="AS191" i="29"/>
  <c r="AR191" i="29"/>
  <c r="Z191" i="29"/>
  <c r="Y191" i="29"/>
  <c r="W191" i="29"/>
  <c r="V191" i="29"/>
  <c r="U191" i="29"/>
  <c r="T191" i="29"/>
  <c r="O191" i="29"/>
  <c r="N191" i="29"/>
  <c r="M191" i="29"/>
  <c r="K191" i="29"/>
  <c r="J191" i="29"/>
  <c r="G191" i="29"/>
  <c r="CB190" i="29"/>
  <c r="CA190" i="29"/>
  <c r="BZ190" i="29"/>
  <c r="BY190" i="29"/>
  <c r="AV190" i="29"/>
  <c r="AU190" i="29"/>
  <c r="AT190" i="29"/>
  <c r="AS190" i="29"/>
  <c r="AR190" i="29"/>
  <c r="Z190" i="29"/>
  <c r="Y190" i="29"/>
  <c r="W190" i="29"/>
  <c r="V190" i="29"/>
  <c r="U190" i="29"/>
  <c r="T190" i="29"/>
  <c r="O190" i="29"/>
  <c r="N190" i="29"/>
  <c r="M190" i="29"/>
  <c r="K190" i="29"/>
  <c r="J190" i="29"/>
  <c r="G190" i="29"/>
  <c r="CB189" i="29"/>
  <c r="CA189" i="29"/>
  <c r="BZ189" i="29"/>
  <c r="BY189" i="29"/>
  <c r="AV189" i="29"/>
  <c r="AU189" i="29"/>
  <c r="AT189" i="29"/>
  <c r="AS189" i="29"/>
  <c r="AR189" i="29"/>
  <c r="Z189" i="29"/>
  <c r="Y189" i="29"/>
  <c r="W189" i="29"/>
  <c r="V189" i="29"/>
  <c r="U189" i="29"/>
  <c r="T189" i="29"/>
  <c r="O189" i="29"/>
  <c r="N189" i="29"/>
  <c r="M189" i="29"/>
  <c r="K189" i="29"/>
  <c r="J189" i="29"/>
  <c r="G189" i="29"/>
  <c r="CB188" i="29"/>
  <c r="CA188" i="29"/>
  <c r="BZ188" i="29"/>
  <c r="BY188" i="29"/>
  <c r="AV188" i="29"/>
  <c r="AU188" i="29"/>
  <c r="AT188" i="29"/>
  <c r="AS188" i="29"/>
  <c r="AR188" i="29"/>
  <c r="Z188" i="29"/>
  <c r="Y188" i="29"/>
  <c r="W188" i="29"/>
  <c r="V188" i="29"/>
  <c r="U188" i="29"/>
  <c r="T188" i="29"/>
  <c r="O188" i="29"/>
  <c r="N188" i="29"/>
  <c r="M188" i="29"/>
  <c r="K188" i="29"/>
  <c r="J188" i="29"/>
  <c r="G188" i="29"/>
  <c r="CB187" i="29"/>
  <c r="CA187" i="29"/>
  <c r="BZ187" i="29"/>
  <c r="BY187" i="29"/>
  <c r="AV187" i="29"/>
  <c r="AU187" i="29"/>
  <c r="AT187" i="29"/>
  <c r="AS187" i="29"/>
  <c r="AR187" i="29"/>
  <c r="Z187" i="29"/>
  <c r="Y187" i="29"/>
  <c r="W187" i="29"/>
  <c r="V187" i="29"/>
  <c r="U187" i="29"/>
  <c r="T187" i="29"/>
  <c r="O187" i="29"/>
  <c r="N187" i="29"/>
  <c r="M187" i="29"/>
  <c r="K187" i="29"/>
  <c r="J187" i="29"/>
  <c r="G187" i="29"/>
  <c r="CB186" i="29"/>
  <c r="CA186" i="29"/>
  <c r="BZ186" i="29"/>
  <c r="BY186" i="29"/>
  <c r="AV186" i="29"/>
  <c r="AU186" i="29"/>
  <c r="AT186" i="29"/>
  <c r="AS186" i="29"/>
  <c r="AR186" i="29"/>
  <c r="Z186" i="29"/>
  <c r="Y186" i="29"/>
  <c r="W186" i="29"/>
  <c r="V186" i="29"/>
  <c r="U186" i="29"/>
  <c r="T186" i="29"/>
  <c r="O186" i="29"/>
  <c r="N186" i="29"/>
  <c r="M186" i="29"/>
  <c r="K186" i="29"/>
  <c r="J186" i="29"/>
  <c r="G186" i="29"/>
  <c r="CB185" i="29"/>
  <c r="CA185" i="29"/>
  <c r="BZ185" i="29"/>
  <c r="BY185" i="29"/>
  <c r="AV185" i="29"/>
  <c r="AU185" i="29"/>
  <c r="AT185" i="29"/>
  <c r="AS185" i="29"/>
  <c r="AR185" i="29"/>
  <c r="Z185" i="29"/>
  <c r="Y185" i="29"/>
  <c r="W185" i="29"/>
  <c r="V185" i="29"/>
  <c r="U185" i="29"/>
  <c r="T185" i="29"/>
  <c r="O185" i="29"/>
  <c r="N185" i="29"/>
  <c r="M185" i="29"/>
  <c r="K185" i="29"/>
  <c r="J185" i="29"/>
  <c r="G185" i="29"/>
  <c r="CB184" i="29"/>
  <c r="CA184" i="29"/>
  <c r="BZ184" i="29"/>
  <c r="BY184" i="29"/>
  <c r="AV184" i="29"/>
  <c r="AU184" i="29"/>
  <c r="AT184" i="29"/>
  <c r="AS184" i="29"/>
  <c r="AR184" i="29"/>
  <c r="Z184" i="29"/>
  <c r="Y184" i="29"/>
  <c r="W184" i="29"/>
  <c r="V184" i="29"/>
  <c r="U184" i="29"/>
  <c r="T184" i="29"/>
  <c r="O184" i="29"/>
  <c r="N184" i="29"/>
  <c r="M184" i="29"/>
  <c r="K184" i="29"/>
  <c r="J184" i="29"/>
  <c r="G184" i="29"/>
  <c r="CB183" i="29"/>
  <c r="CA183" i="29"/>
  <c r="BZ183" i="29"/>
  <c r="BY183" i="29"/>
  <c r="AV183" i="29"/>
  <c r="AU183" i="29"/>
  <c r="AT183" i="29"/>
  <c r="AS183" i="29"/>
  <c r="AR183" i="29"/>
  <c r="Z183" i="29"/>
  <c r="Y183" i="29"/>
  <c r="W183" i="29"/>
  <c r="V183" i="29"/>
  <c r="U183" i="29"/>
  <c r="T183" i="29"/>
  <c r="O183" i="29"/>
  <c r="N183" i="29"/>
  <c r="M183" i="29"/>
  <c r="K183" i="29"/>
  <c r="J183" i="29"/>
  <c r="G183" i="29"/>
  <c r="CB182" i="29"/>
  <c r="CA182" i="29"/>
  <c r="BZ182" i="29"/>
  <c r="BY182" i="29"/>
  <c r="AV182" i="29"/>
  <c r="AU182" i="29"/>
  <c r="AT182" i="29"/>
  <c r="AS182" i="29"/>
  <c r="AR182" i="29"/>
  <c r="Z182" i="29"/>
  <c r="Y182" i="29"/>
  <c r="W182" i="29"/>
  <c r="V182" i="29"/>
  <c r="U182" i="29"/>
  <c r="T182" i="29"/>
  <c r="O182" i="29"/>
  <c r="N182" i="29"/>
  <c r="M182" i="29"/>
  <c r="K182" i="29"/>
  <c r="J182" i="29"/>
  <c r="G182" i="29"/>
  <c r="CB181" i="29"/>
  <c r="CA181" i="29"/>
  <c r="BZ181" i="29"/>
  <c r="BY181" i="29"/>
  <c r="AV181" i="29"/>
  <c r="AU181" i="29"/>
  <c r="AT181" i="29"/>
  <c r="AS181" i="29"/>
  <c r="AR181" i="29"/>
  <c r="Z181" i="29"/>
  <c r="Y181" i="29"/>
  <c r="W181" i="29"/>
  <c r="V181" i="29"/>
  <c r="U181" i="29"/>
  <c r="T181" i="29"/>
  <c r="O181" i="29"/>
  <c r="N181" i="29"/>
  <c r="M181" i="29"/>
  <c r="K181" i="29"/>
  <c r="J181" i="29"/>
  <c r="G181" i="29"/>
  <c r="CB180" i="29"/>
  <c r="CA180" i="29"/>
  <c r="BZ180" i="29"/>
  <c r="BY180" i="29"/>
  <c r="AV180" i="29"/>
  <c r="AU180" i="29"/>
  <c r="AT180" i="29"/>
  <c r="AS180" i="29"/>
  <c r="AR180" i="29"/>
  <c r="Z180" i="29"/>
  <c r="Y180" i="29"/>
  <c r="W180" i="29"/>
  <c r="V180" i="29"/>
  <c r="U180" i="29"/>
  <c r="T180" i="29"/>
  <c r="O180" i="29"/>
  <c r="N180" i="29"/>
  <c r="M180" i="29"/>
  <c r="K180" i="29"/>
  <c r="J180" i="29"/>
  <c r="G180" i="29"/>
  <c r="CB179" i="29"/>
  <c r="CA179" i="29"/>
  <c r="BZ179" i="29"/>
  <c r="BY179" i="29"/>
  <c r="AV179" i="29"/>
  <c r="AU179" i="29"/>
  <c r="AT179" i="29"/>
  <c r="AS179" i="29"/>
  <c r="AR179" i="29"/>
  <c r="Z179" i="29"/>
  <c r="Y179" i="29"/>
  <c r="W179" i="29"/>
  <c r="V179" i="29"/>
  <c r="U179" i="29"/>
  <c r="T179" i="29"/>
  <c r="O179" i="29"/>
  <c r="N179" i="29"/>
  <c r="M179" i="29"/>
  <c r="K179" i="29"/>
  <c r="J179" i="29"/>
  <c r="G179" i="29"/>
  <c r="CB178" i="29"/>
  <c r="CA178" i="29"/>
  <c r="BZ178" i="29"/>
  <c r="BY178" i="29"/>
  <c r="AV178" i="29"/>
  <c r="AU178" i="29"/>
  <c r="AT178" i="29"/>
  <c r="AS178" i="29"/>
  <c r="AR178" i="29"/>
  <c r="Z178" i="29"/>
  <c r="Y178" i="29"/>
  <c r="W178" i="29"/>
  <c r="V178" i="29"/>
  <c r="U178" i="29"/>
  <c r="T178" i="29"/>
  <c r="O178" i="29"/>
  <c r="N178" i="29"/>
  <c r="M178" i="29"/>
  <c r="K178" i="29"/>
  <c r="J178" i="29"/>
  <c r="G178" i="29"/>
  <c r="CB177" i="29"/>
  <c r="CA177" i="29"/>
  <c r="BZ177" i="29"/>
  <c r="BY177" i="29"/>
  <c r="AV177" i="29"/>
  <c r="AU177" i="29"/>
  <c r="AT177" i="29"/>
  <c r="AS177" i="29"/>
  <c r="AR177" i="29"/>
  <c r="Z177" i="29"/>
  <c r="Y177" i="29"/>
  <c r="W177" i="29"/>
  <c r="V177" i="29"/>
  <c r="U177" i="29"/>
  <c r="T177" i="29"/>
  <c r="O177" i="29"/>
  <c r="N177" i="29"/>
  <c r="M177" i="29"/>
  <c r="K177" i="29"/>
  <c r="J177" i="29"/>
  <c r="G177" i="29"/>
  <c r="CB176" i="29"/>
  <c r="CA176" i="29"/>
  <c r="BZ176" i="29"/>
  <c r="BY176" i="29"/>
  <c r="AV176" i="29"/>
  <c r="AU176" i="29"/>
  <c r="AT176" i="29"/>
  <c r="AS176" i="29"/>
  <c r="AR176" i="29"/>
  <c r="Z176" i="29"/>
  <c r="Y176" i="29"/>
  <c r="W176" i="29"/>
  <c r="V176" i="29"/>
  <c r="U176" i="29"/>
  <c r="T176" i="29"/>
  <c r="O176" i="29"/>
  <c r="N176" i="29"/>
  <c r="M176" i="29"/>
  <c r="K176" i="29"/>
  <c r="J176" i="29"/>
  <c r="G176" i="29"/>
  <c r="CB175" i="29"/>
  <c r="CA175" i="29"/>
  <c r="BZ175" i="29"/>
  <c r="BY175" i="29"/>
  <c r="AV175" i="29"/>
  <c r="AU175" i="29"/>
  <c r="AT175" i="29"/>
  <c r="AS175" i="29"/>
  <c r="AR175" i="29"/>
  <c r="Z175" i="29"/>
  <c r="Y175" i="29"/>
  <c r="W175" i="29"/>
  <c r="V175" i="29"/>
  <c r="U175" i="29"/>
  <c r="T175" i="29"/>
  <c r="O175" i="29"/>
  <c r="N175" i="29"/>
  <c r="M175" i="29"/>
  <c r="K175" i="29"/>
  <c r="J175" i="29"/>
  <c r="G175" i="29"/>
  <c r="CB174" i="29"/>
  <c r="CA174" i="29"/>
  <c r="BZ174" i="29"/>
  <c r="BY174" i="29"/>
  <c r="AV174" i="29"/>
  <c r="AU174" i="29"/>
  <c r="AT174" i="29"/>
  <c r="AS174" i="29"/>
  <c r="AR174" i="29"/>
  <c r="Z174" i="29"/>
  <c r="Y174" i="29"/>
  <c r="W174" i="29"/>
  <c r="V174" i="29"/>
  <c r="U174" i="29"/>
  <c r="T174" i="29"/>
  <c r="O174" i="29"/>
  <c r="N174" i="29"/>
  <c r="M174" i="29"/>
  <c r="K174" i="29"/>
  <c r="J174" i="29"/>
  <c r="G174" i="29"/>
  <c r="CB173" i="29"/>
  <c r="CA173" i="29"/>
  <c r="BZ173" i="29"/>
  <c r="BY173" i="29"/>
  <c r="AV173" i="29"/>
  <c r="AU173" i="29"/>
  <c r="AT173" i="29"/>
  <c r="AS173" i="29"/>
  <c r="AR173" i="29"/>
  <c r="Z173" i="29"/>
  <c r="Y173" i="29"/>
  <c r="W173" i="29"/>
  <c r="V173" i="29"/>
  <c r="U173" i="29"/>
  <c r="T173" i="29"/>
  <c r="O173" i="29"/>
  <c r="N173" i="29"/>
  <c r="M173" i="29"/>
  <c r="K173" i="29"/>
  <c r="J173" i="29"/>
  <c r="G173" i="29"/>
  <c r="CB172" i="29"/>
  <c r="CA172" i="29"/>
  <c r="BZ172" i="29"/>
  <c r="BY172" i="29"/>
  <c r="AV172" i="29"/>
  <c r="AU172" i="29"/>
  <c r="AT172" i="29"/>
  <c r="AS172" i="29"/>
  <c r="AR172" i="29"/>
  <c r="Z172" i="29"/>
  <c r="Y172" i="29"/>
  <c r="W172" i="29"/>
  <c r="V172" i="29"/>
  <c r="U172" i="29"/>
  <c r="T172" i="29"/>
  <c r="O172" i="29"/>
  <c r="N172" i="29"/>
  <c r="M172" i="29"/>
  <c r="K172" i="29"/>
  <c r="J172" i="29"/>
  <c r="G172" i="29"/>
  <c r="CB171" i="29"/>
  <c r="CA171" i="29"/>
  <c r="BZ171" i="29"/>
  <c r="BY171" i="29"/>
  <c r="AV171" i="29"/>
  <c r="AU171" i="29"/>
  <c r="AT171" i="29"/>
  <c r="AS171" i="29"/>
  <c r="AR171" i="29"/>
  <c r="Z171" i="29"/>
  <c r="Y171" i="29"/>
  <c r="W171" i="29"/>
  <c r="V171" i="29"/>
  <c r="U171" i="29"/>
  <c r="T171" i="29"/>
  <c r="O171" i="29"/>
  <c r="N171" i="29"/>
  <c r="M171" i="29"/>
  <c r="K171" i="29"/>
  <c r="J171" i="29"/>
  <c r="G171" i="29"/>
  <c r="CB170" i="29"/>
  <c r="CA170" i="29"/>
  <c r="BZ170" i="29"/>
  <c r="BY170" i="29"/>
  <c r="AV170" i="29"/>
  <c r="AU170" i="29"/>
  <c r="AT170" i="29"/>
  <c r="AS170" i="29"/>
  <c r="AR170" i="29"/>
  <c r="Z170" i="29"/>
  <c r="Y170" i="29"/>
  <c r="W170" i="29"/>
  <c r="V170" i="29"/>
  <c r="U170" i="29"/>
  <c r="T170" i="29"/>
  <c r="O170" i="29"/>
  <c r="N170" i="29"/>
  <c r="M170" i="29"/>
  <c r="K170" i="29"/>
  <c r="J170" i="29"/>
  <c r="G170" i="29"/>
  <c r="CB169" i="29"/>
  <c r="CA169" i="29"/>
  <c r="BZ169" i="29"/>
  <c r="BY169" i="29"/>
  <c r="AV169" i="29"/>
  <c r="AU169" i="29"/>
  <c r="AT169" i="29"/>
  <c r="AS169" i="29"/>
  <c r="AR169" i="29"/>
  <c r="Z169" i="29"/>
  <c r="Y169" i="29"/>
  <c r="W169" i="29"/>
  <c r="V169" i="29"/>
  <c r="U169" i="29"/>
  <c r="T169" i="29"/>
  <c r="O169" i="29"/>
  <c r="N169" i="29"/>
  <c r="M169" i="29"/>
  <c r="K169" i="29"/>
  <c r="J169" i="29"/>
  <c r="G169" i="29"/>
  <c r="CB168" i="29"/>
  <c r="CA168" i="29"/>
  <c r="BZ168" i="29"/>
  <c r="BY168" i="29"/>
  <c r="AV168" i="29"/>
  <c r="AU168" i="29"/>
  <c r="AT168" i="29"/>
  <c r="AS168" i="29"/>
  <c r="AR168" i="29"/>
  <c r="Z168" i="29"/>
  <c r="Y168" i="29"/>
  <c r="W168" i="29"/>
  <c r="V168" i="29"/>
  <c r="U168" i="29"/>
  <c r="T168" i="29"/>
  <c r="O168" i="29"/>
  <c r="N168" i="29"/>
  <c r="M168" i="29"/>
  <c r="K168" i="29"/>
  <c r="J168" i="29"/>
  <c r="G168" i="29"/>
  <c r="CB167" i="29"/>
  <c r="CA167" i="29"/>
  <c r="BZ167" i="29"/>
  <c r="BY167" i="29"/>
  <c r="AV167" i="29"/>
  <c r="AU167" i="29"/>
  <c r="AT167" i="29"/>
  <c r="AS167" i="29"/>
  <c r="AR167" i="29"/>
  <c r="Z167" i="29"/>
  <c r="Y167" i="29"/>
  <c r="W167" i="29"/>
  <c r="V167" i="29"/>
  <c r="U167" i="29"/>
  <c r="T167" i="29"/>
  <c r="O167" i="29"/>
  <c r="N167" i="29"/>
  <c r="M167" i="29"/>
  <c r="K167" i="29"/>
  <c r="J167" i="29"/>
  <c r="G167" i="29"/>
  <c r="CB166" i="29"/>
  <c r="CA166" i="29"/>
  <c r="BZ166" i="29"/>
  <c r="BY166" i="29"/>
  <c r="AV166" i="29"/>
  <c r="AU166" i="29"/>
  <c r="AT166" i="29"/>
  <c r="AS166" i="29"/>
  <c r="AR166" i="29"/>
  <c r="Z166" i="29"/>
  <c r="Y166" i="29"/>
  <c r="W166" i="29"/>
  <c r="V166" i="29"/>
  <c r="U166" i="29"/>
  <c r="T166" i="29"/>
  <c r="O166" i="29"/>
  <c r="N166" i="29"/>
  <c r="M166" i="29"/>
  <c r="K166" i="29"/>
  <c r="J166" i="29"/>
  <c r="G166" i="29"/>
  <c r="CB165" i="29"/>
  <c r="CA165" i="29"/>
  <c r="BZ165" i="29"/>
  <c r="BY165" i="29"/>
  <c r="AV165" i="29"/>
  <c r="AU165" i="29"/>
  <c r="AT165" i="29"/>
  <c r="AS165" i="29"/>
  <c r="AR165" i="29"/>
  <c r="Z165" i="29"/>
  <c r="Y165" i="29"/>
  <c r="W165" i="29"/>
  <c r="V165" i="29"/>
  <c r="U165" i="29"/>
  <c r="T165" i="29"/>
  <c r="O165" i="29"/>
  <c r="N165" i="29"/>
  <c r="M165" i="29"/>
  <c r="K165" i="29"/>
  <c r="J165" i="29"/>
  <c r="G165" i="29"/>
  <c r="CB164" i="29"/>
  <c r="CA164" i="29"/>
  <c r="BZ164" i="29"/>
  <c r="BY164" i="29"/>
  <c r="AV164" i="29"/>
  <c r="AU164" i="29"/>
  <c r="AT164" i="29"/>
  <c r="AS164" i="29"/>
  <c r="AR164" i="29"/>
  <c r="Z164" i="29"/>
  <c r="Y164" i="29"/>
  <c r="W164" i="29"/>
  <c r="V164" i="29"/>
  <c r="U164" i="29"/>
  <c r="T164" i="29"/>
  <c r="O164" i="29"/>
  <c r="N164" i="29"/>
  <c r="M164" i="29"/>
  <c r="K164" i="29"/>
  <c r="J164" i="29"/>
  <c r="G164" i="29"/>
  <c r="CB163" i="29"/>
  <c r="CA163" i="29"/>
  <c r="BZ163" i="29"/>
  <c r="BY163" i="29"/>
  <c r="AV163" i="29"/>
  <c r="AU163" i="29"/>
  <c r="AT163" i="29"/>
  <c r="AS163" i="29"/>
  <c r="AR163" i="29"/>
  <c r="Z163" i="29"/>
  <c r="Y163" i="29"/>
  <c r="W163" i="29"/>
  <c r="V163" i="29"/>
  <c r="U163" i="29"/>
  <c r="T163" i="29"/>
  <c r="O163" i="29"/>
  <c r="N163" i="29"/>
  <c r="M163" i="29"/>
  <c r="K163" i="29"/>
  <c r="J163" i="29"/>
  <c r="G163" i="29"/>
  <c r="CB162" i="29"/>
  <c r="CA162" i="29"/>
  <c r="BZ162" i="29"/>
  <c r="BY162" i="29"/>
  <c r="AV162" i="29"/>
  <c r="AU162" i="29"/>
  <c r="AT162" i="29"/>
  <c r="AS162" i="29"/>
  <c r="AR162" i="29"/>
  <c r="Z162" i="29"/>
  <c r="Y162" i="29"/>
  <c r="W162" i="29"/>
  <c r="V162" i="29"/>
  <c r="U162" i="29"/>
  <c r="T162" i="29"/>
  <c r="O162" i="29"/>
  <c r="N162" i="29"/>
  <c r="M162" i="29"/>
  <c r="K162" i="29"/>
  <c r="J162" i="29"/>
  <c r="G162" i="29"/>
  <c r="CB161" i="29"/>
  <c r="CA161" i="29"/>
  <c r="BZ161" i="29"/>
  <c r="BY161" i="29"/>
  <c r="AV161" i="29"/>
  <c r="AU161" i="29"/>
  <c r="AT161" i="29"/>
  <c r="AS161" i="29"/>
  <c r="AR161" i="29"/>
  <c r="Z161" i="29"/>
  <c r="Y161" i="29"/>
  <c r="W161" i="29"/>
  <c r="V161" i="29"/>
  <c r="U161" i="29"/>
  <c r="T161" i="29"/>
  <c r="O161" i="29"/>
  <c r="N161" i="29"/>
  <c r="M161" i="29"/>
  <c r="K161" i="29"/>
  <c r="J161" i="29"/>
  <c r="G161" i="29"/>
  <c r="CB160" i="29"/>
  <c r="CA160" i="29"/>
  <c r="BZ160" i="29"/>
  <c r="BY160" i="29"/>
  <c r="AV160" i="29"/>
  <c r="AU160" i="29"/>
  <c r="AT160" i="29"/>
  <c r="AS160" i="29"/>
  <c r="AR160" i="29"/>
  <c r="Z160" i="29"/>
  <c r="Y160" i="29"/>
  <c r="W160" i="29"/>
  <c r="V160" i="29"/>
  <c r="U160" i="29"/>
  <c r="T160" i="29"/>
  <c r="O160" i="29"/>
  <c r="N160" i="29"/>
  <c r="M160" i="29"/>
  <c r="K160" i="29"/>
  <c r="J160" i="29"/>
  <c r="G160" i="29"/>
  <c r="CB159" i="29"/>
  <c r="CA159" i="29"/>
  <c r="BZ159" i="29"/>
  <c r="BY159" i="29"/>
  <c r="AV159" i="29"/>
  <c r="AU159" i="29"/>
  <c r="AT159" i="29"/>
  <c r="AS159" i="29"/>
  <c r="AR159" i="29"/>
  <c r="Z159" i="29"/>
  <c r="Y159" i="29"/>
  <c r="W159" i="29"/>
  <c r="V159" i="29"/>
  <c r="U159" i="29"/>
  <c r="T159" i="29"/>
  <c r="O159" i="29"/>
  <c r="N159" i="29"/>
  <c r="M159" i="29"/>
  <c r="K159" i="29"/>
  <c r="J159" i="29"/>
  <c r="G159" i="29"/>
  <c r="CB158" i="29"/>
  <c r="CA158" i="29"/>
  <c r="BZ158" i="29"/>
  <c r="BY158" i="29"/>
  <c r="AV158" i="29"/>
  <c r="AU158" i="29"/>
  <c r="AT158" i="29"/>
  <c r="AS158" i="29"/>
  <c r="AR158" i="29"/>
  <c r="Z158" i="29"/>
  <c r="Y158" i="29"/>
  <c r="W158" i="29"/>
  <c r="V158" i="29"/>
  <c r="U158" i="29"/>
  <c r="T158" i="29"/>
  <c r="O158" i="29"/>
  <c r="N158" i="29"/>
  <c r="M158" i="29"/>
  <c r="K158" i="29"/>
  <c r="J158" i="29"/>
  <c r="G158" i="29"/>
  <c r="CB157" i="29"/>
  <c r="CA157" i="29"/>
  <c r="BZ157" i="29"/>
  <c r="BY157" i="29"/>
  <c r="AV157" i="29"/>
  <c r="AU157" i="29"/>
  <c r="AT157" i="29"/>
  <c r="AS157" i="29"/>
  <c r="AR157" i="29"/>
  <c r="Z157" i="29"/>
  <c r="Y157" i="29"/>
  <c r="W157" i="29"/>
  <c r="V157" i="29"/>
  <c r="U157" i="29"/>
  <c r="T157" i="29"/>
  <c r="O157" i="29"/>
  <c r="N157" i="29"/>
  <c r="M157" i="29"/>
  <c r="K157" i="29"/>
  <c r="J157" i="29"/>
  <c r="G157" i="29"/>
  <c r="CB156" i="29"/>
  <c r="CA156" i="29"/>
  <c r="BZ156" i="29"/>
  <c r="BY156" i="29"/>
  <c r="AV156" i="29"/>
  <c r="AU156" i="29"/>
  <c r="AT156" i="29"/>
  <c r="AS156" i="29"/>
  <c r="AR156" i="29"/>
  <c r="Z156" i="29"/>
  <c r="Y156" i="29"/>
  <c r="W156" i="29"/>
  <c r="V156" i="29"/>
  <c r="U156" i="29"/>
  <c r="T156" i="29"/>
  <c r="O156" i="29"/>
  <c r="N156" i="29"/>
  <c r="M156" i="29"/>
  <c r="K156" i="29"/>
  <c r="J156" i="29"/>
  <c r="G156" i="29"/>
  <c r="CB155" i="29"/>
  <c r="CA155" i="29"/>
  <c r="BZ155" i="29"/>
  <c r="BY155" i="29"/>
  <c r="AV155" i="29"/>
  <c r="AU155" i="29"/>
  <c r="AT155" i="29"/>
  <c r="AS155" i="29"/>
  <c r="AR155" i="29"/>
  <c r="Z155" i="29"/>
  <c r="Y155" i="29"/>
  <c r="W155" i="29"/>
  <c r="V155" i="29"/>
  <c r="U155" i="29"/>
  <c r="T155" i="29"/>
  <c r="O155" i="29"/>
  <c r="N155" i="29"/>
  <c r="M155" i="29"/>
  <c r="K155" i="29"/>
  <c r="J155" i="29"/>
  <c r="G155" i="29"/>
  <c r="CB154" i="29"/>
  <c r="CA154" i="29"/>
  <c r="BZ154" i="29"/>
  <c r="BY154" i="29"/>
  <c r="AV154" i="29"/>
  <c r="AU154" i="29"/>
  <c r="AT154" i="29"/>
  <c r="AS154" i="29"/>
  <c r="AR154" i="29"/>
  <c r="Z154" i="29"/>
  <c r="Y154" i="29"/>
  <c r="W154" i="29"/>
  <c r="V154" i="29"/>
  <c r="U154" i="29"/>
  <c r="T154" i="29"/>
  <c r="O154" i="29"/>
  <c r="N154" i="29"/>
  <c r="M154" i="29"/>
  <c r="K154" i="29"/>
  <c r="J154" i="29"/>
  <c r="G154" i="29"/>
  <c r="CB153" i="29"/>
  <c r="CA153" i="29"/>
  <c r="BZ153" i="29"/>
  <c r="BY153" i="29"/>
  <c r="AV153" i="29"/>
  <c r="AU153" i="29"/>
  <c r="AT153" i="29"/>
  <c r="AS153" i="29"/>
  <c r="AR153" i="29"/>
  <c r="Z153" i="29"/>
  <c r="Y153" i="29"/>
  <c r="W153" i="29"/>
  <c r="V153" i="29"/>
  <c r="U153" i="29"/>
  <c r="T153" i="29"/>
  <c r="O153" i="29"/>
  <c r="N153" i="29"/>
  <c r="M153" i="29"/>
  <c r="K153" i="29"/>
  <c r="J153" i="29"/>
  <c r="G153" i="29"/>
  <c r="CB152" i="29"/>
  <c r="CA152" i="29"/>
  <c r="BZ152" i="29"/>
  <c r="BY152" i="29"/>
  <c r="AV152" i="29"/>
  <c r="AU152" i="29"/>
  <c r="AT152" i="29"/>
  <c r="AS152" i="29"/>
  <c r="AR152" i="29"/>
  <c r="Z152" i="29"/>
  <c r="Y152" i="29"/>
  <c r="W152" i="29"/>
  <c r="V152" i="29"/>
  <c r="U152" i="29"/>
  <c r="T152" i="29"/>
  <c r="O152" i="29"/>
  <c r="N152" i="29"/>
  <c r="M152" i="29"/>
  <c r="K152" i="29"/>
  <c r="J152" i="29"/>
  <c r="G152" i="29"/>
  <c r="CB151" i="29"/>
  <c r="CA151" i="29"/>
  <c r="BZ151" i="29"/>
  <c r="BY151" i="29"/>
  <c r="AV151" i="29"/>
  <c r="AU151" i="29"/>
  <c r="AT151" i="29"/>
  <c r="AS151" i="29"/>
  <c r="AR151" i="29"/>
  <c r="Z151" i="29"/>
  <c r="Y151" i="29"/>
  <c r="W151" i="29"/>
  <c r="V151" i="29"/>
  <c r="U151" i="29"/>
  <c r="T151" i="29"/>
  <c r="O151" i="29"/>
  <c r="N151" i="29"/>
  <c r="M151" i="29"/>
  <c r="K151" i="29"/>
  <c r="J151" i="29"/>
  <c r="G151" i="29"/>
  <c r="CB150" i="29"/>
  <c r="CA150" i="29"/>
  <c r="BZ150" i="29"/>
  <c r="BY150" i="29"/>
  <c r="AV150" i="29"/>
  <c r="AU150" i="29"/>
  <c r="AT150" i="29"/>
  <c r="AS150" i="29"/>
  <c r="AR150" i="29"/>
  <c r="Z150" i="29"/>
  <c r="Y150" i="29"/>
  <c r="W150" i="29"/>
  <c r="V150" i="29"/>
  <c r="U150" i="29"/>
  <c r="T150" i="29"/>
  <c r="O150" i="29"/>
  <c r="N150" i="29"/>
  <c r="M150" i="29"/>
  <c r="K150" i="29"/>
  <c r="J150" i="29"/>
  <c r="G150" i="29"/>
  <c r="CB149" i="29"/>
  <c r="CA149" i="29"/>
  <c r="BZ149" i="29"/>
  <c r="BY149" i="29"/>
  <c r="AV149" i="29"/>
  <c r="AU149" i="29"/>
  <c r="AT149" i="29"/>
  <c r="AS149" i="29"/>
  <c r="AR149" i="29"/>
  <c r="Z149" i="29"/>
  <c r="Y149" i="29"/>
  <c r="W149" i="29"/>
  <c r="V149" i="29"/>
  <c r="U149" i="29"/>
  <c r="T149" i="29"/>
  <c r="O149" i="29"/>
  <c r="N149" i="29"/>
  <c r="M149" i="29"/>
  <c r="K149" i="29"/>
  <c r="J149" i="29"/>
  <c r="G149" i="29"/>
  <c r="CB148" i="29"/>
  <c r="CA148" i="29"/>
  <c r="BZ148" i="29"/>
  <c r="BY148" i="29"/>
  <c r="AV148" i="29"/>
  <c r="AU148" i="29"/>
  <c r="AT148" i="29"/>
  <c r="AS148" i="29"/>
  <c r="AR148" i="29"/>
  <c r="Z148" i="29"/>
  <c r="Y148" i="29"/>
  <c r="W148" i="29"/>
  <c r="V148" i="29"/>
  <c r="U148" i="29"/>
  <c r="T148" i="29"/>
  <c r="O148" i="29"/>
  <c r="N148" i="29"/>
  <c r="M148" i="29"/>
  <c r="K148" i="29"/>
  <c r="J148" i="29"/>
  <c r="G148" i="29"/>
  <c r="CB147" i="29"/>
  <c r="CA147" i="29"/>
  <c r="BZ147" i="29"/>
  <c r="BY147" i="29"/>
  <c r="AV147" i="29"/>
  <c r="AU147" i="29"/>
  <c r="AT147" i="29"/>
  <c r="AS147" i="29"/>
  <c r="AR147" i="29"/>
  <c r="Z147" i="29"/>
  <c r="Y147" i="29"/>
  <c r="W147" i="29"/>
  <c r="V147" i="29"/>
  <c r="U147" i="29"/>
  <c r="T147" i="29"/>
  <c r="O147" i="29"/>
  <c r="N147" i="29"/>
  <c r="M147" i="29"/>
  <c r="K147" i="29"/>
  <c r="J147" i="29"/>
  <c r="G147" i="29"/>
  <c r="CB146" i="29"/>
  <c r="CA146" i="29"/>
  <c r="BZ146" i="29"/>
  <c r="BY146" i="29"/>
  <c r="AV146" i="29"/>
  <c r="AU146" i="29"/>
  <c r="AT146" i="29"/>
  <c r="AS146" i="29"/>
  <c r="AR146" i="29"/>
  <c r="Z146" i="29"/>
  <c r="Y146" i="29"/>
  <c r="W146" i="29"/>
  <c r="V146" i="29"/>
  <c r="U146" i="29"/>
  <c r="T146" i="29"/>
  <c r="O146" i="29"/>
  <c r="N146" i="29"/>
  <c r="M146" i="29"/>
  <c r="K146" i="29"/>
  <c r="J146" i="29"/>
  <c r="G146" i="29"/>
  <c r="CB145" i="29"/>
  <c r="CA145" i="29"/>
  <c r="BZ145" i="29"/>
  <c r="BY145" i="29"/>
  <c r="AV145" i="29"/>
  <c r="AU145" i="29"/>
  <c r="AT145" i="29"/>
  <c r="AS145" i="29"/>
  <c r="AR145" i="29"/>
  <c r="Z145" i="29"/>
  <c r="Y145" i="29"/>
  <c r="W145" i="29"/>
  <c r="V145" i="29"/>
  <c r="U145" i="29"/>
  <c r="T145" i="29"/>
  <c r="O145" i="29"/>
  <c r="N145" i="29"/>
  <c r="M145" i="29"/>
  <c r="K145" i="29"/>
  <c r="J145" i="29"/>
  <c r="G145" i="29"/>
  <c r="CB144" i="29"/>
  <c r="CA144" i="29"/>
  <c r="BZ144" i="29"/>
  <c r="BY144" i="29"/>
  <c r="AV144" i="29"/>
  <c r="AU144" i="29"/>
  <c r="AT144" i="29"/>
  <c r="AS144" i="29"/>
  <c r="AR144" i="29"/>
  <c r="Z144" i="29"/>
  <c r="Y144" i="29"/>
  <c r="W144" i="29"/>
  <c r="V144" i="29"/>
  <c r="U144" i="29"/>
  <c r="T144" i="29"/>
  <c r="O144" i="29"/>
  <c r="N144" i="29"/>
  <c r="M144" i="29"/>
  <c r="K144" i="29"/>
  <c r="J144" i="29"/>
  <c r="G144" i="29"/>
  <c r="CB143" i="29"/>
  <c r="CA143" i="29"/>
  <c r="BZ143" i="29"/>
  <c r="BY143" i="29"/>
  <c r="AV143" i="29"/>
  <c r="AU143" i="29"/>
  <c r="AT143" i="29"/>
  <c r="AS143" i="29"/>
  <c r="AR143" i="29"/>
  <c r="Z143" i="29"/>
  <c r="Y143" i="29"/>
  <c r="W143" i="29"/>
  <c r="V143" i="29"/>
  <c r="U143" i="29"/>
  <c r="T143" i="29"/>
  <c r="O143" i="29"/>
  <c r="N143" i="29"/>
  <c r="M143" i="29"/>
  <c r="K143" i="29"/>
  <c r="J143" i="29"/>
  <c r="G143" i="29"/>
  <c r="CB142" i="29"/>
  <c r="CA142" i="29"/>
  <c r="BZ142" i="29"/>
  <c r="BY142" i="29"/>
  <c r="AV142" i="29"/>
  <c r="AU142" i="29"/>
  <c r="AT142" i="29"/>
  <c r="AS142" i="29"/>
  <c r="AR142" i="29"/>
  <c r="Z142" i="29"/>
  <c r="Y142" i="29"/>
  <c r="W142" i="29"/>
  <c r="V142" i="29"/>
  <c r="U142" i="29"/>
  <c r="T142" i="29"/>
  <c r="O142" i="29"/>
  <c r="N142" i="29"/>
  <c r="M142" i="29"/>
  <c r="K142" i="29"/>
  <c r="J142" i="29"/>
  <c r="G142" i="29"/>
  <c r="CB141" i="29"/>
  <c r="CA141" i="29"/>
  <c r="BZ141" i="29"/>
  <c r="BY141" i="29"/>
  <c r="AV141" i="29"/>
  <c r="AU141" i="29"/>
  <c r="AT141" i="29"/>
  <c r="AS141" i="29"/>
  <c r="AR141" i="29"/>
  <c r="Z141" i="29"/>
  <c r="Y141" i="29"/>
  <c r="W141" i="29"/>
  <c r="V141" i="29"/>
  <c r="U141" i="29"/>
  <c r="T141" i="29"/>
  <c r="O141" i="29"/>
  <c r="N141" i="29"/>
  <c r="M141" i="29"/>
  <c r="K141" i="29"/>
  <c r="J141" i="29"/>
  <c r="G141" i="29"/>
  <c r="CB140" i="29"/>
  <c r="CA140" i="29"/>
  <c r="BZ140" i="29"/>
  <c r="BY140" i="29"/>
  <c r="AV140" i="29"/>
  <c r="AU140" i="29"/>
  <c r="AT140" i="29"/>
  <c r="AS140" i="29"/>
  <c r="AR140" i="29"/>
  <c r="Z140" i="29"/>
  <c r="Y140" i="29"/>
  <c r="W140" i="29"/>
  <c r="V140" i="29"/>
  <c r="U140" i="29"/>
  <c r="T140" i="29"/>
  <c r="O140" i="29"/>
  <c r="N140" i="29"/>
  <c r="M140" i="29"/>
  <c r="K140" i="29"/>
  <c r="J140" i="29"/>
  <c r="G140" i="29"/>
  <c r="CB139" i="29"/>
  <c r="CA139" i="29"/>
  <c r="BZ139" i="29"/>
  <c r="BY139" i="29"/>
  <c r="AV139" i="29"/>
  <c r="AU139" i="29"/>
  <c r="AT139" i="29"/>
  <c r="AS139" i="29"/>
  <c r="AR139" i="29"/>
  <c r="Z139" i="29"/>
  <c r="Y139" i="29"/>
  <c r="W139" i="29"/>
  <c r="V139" i="29"/>
  <c r="U139" i="29"/>
  <c r="T139" i="29"/>
  <c r="O139" i="29"/>
  <c r="N139" i="29"/>
  <c r="M139" i="29"/>
  <c r="K139" i="29"/>
  <c r="J139" i="29"/>
  <c r="G139" i="29"/>
  <c r="CB138" i="29"/>
  <c r="CA138" i="29"/>
  <c r="BZ138" i="29"/>
  <c r="BY138" i="29"/>
  <c r="AV138" i="29"/>
  <c r="AU138" i="29"/>
  <c r="AT138" i="29"/>
  <c r="AS138" i="29"/>
  <c r="AR138" i="29"/>
  <c r="Z138" i="29"/>
  <c r="Y138" i="29"/>
  <c r="W138" i="29"/>
  <c r="V138" i="29"/>
  <c r="U138" i="29"/>
  <c r="T138" i="29"/>
  <c r="O138" i="29"/>
  <c r="N138" i="29"/>
  <c r="M138" i="29"/>
  <c r="K138" i="29"/>
  <c r="J138" i="29"/>
  <c r="G138" i="29"/>
  <c r="CB137" i="29"/>
  <c r="CA137" i="29"/>
  <c r="BZ137" i="29"/>
  <c r="BY137" i="29"/>
  <c r="AV137" i="29"/>
  <c r="AU137" i="29"/>
  <c r="AT137" i="29"/>
  <c r="AS137" i="29"/>
  <c r="AR137" i="29"/>
  <c r="Z137" i="29"/>
  <c r="Y137" i="29"/>
  <c r="W137" i="29"/>
  <c r="V137" i="29"/>
  <c r="U137" i="29"/>
  <c r="T137" i="29"/>
  <c r="O137" i="29"/>
  <c r="N137" i="29"/>
  <c r="M137" i="29"/>
  <c r="K137" i="29"/>
  <c r="J137" i="29"/>
  <c r="G137" i="29"/>
  <c r="CB136" i="29"/>
  <c r="CA136" i="29"/>
  <c r="BZ136" i="29"/>
  <c r="BY136" i="29"/>
  <c r="AV136" i="29"/>
  <c r="AU136" i="29"/>
  <c r="AT136" i="29"/>
  <c r="AS136" i="29"/>
  <c r="AR136" i="29"/>
  <c r="Z136" i="29"/>
  <c r="Y136" i="29"/>
  <c r="W136" i="29"/>
  <c r="V136" i="29"/>
  <c r="U136" i="29"/>
  <c r="T136" i="29"/>
  <c r="O136" i="29"/>
  <c r="N136" i="29"/>
  <c r="M136" i="29"/>
  <c r="K136" i="29"/>
  <c r="J136" i="29"/>
  <c r="G136" i="29"/>
  <c r="CB135" i="29"/>
  <c r="CA135" i="29"/>
  <c r="BZ135" i="29"/>
  <c r="BY135" i="29"/>
  <c r="AV135" i="29"/>
  <c r="AU135" i="29"/>
  <c r="AT135" i="29"/>
  <c r="AS135" i="29"/>
  <c r="AR135" i="29"/>
  <c r="Z135" i="29"/>
  <c r="Y135" i="29"/>
  <c r="W135" i="29"/>
  <c r="V135" i="29"/>
  <c r="U135" i="29"/>
  <c r="T135" i="29"/>
  <c r="O135" i="29"/>
  <c r="N135" i="29"/>
  <c r="M135" i="29"/>
  <c r="K135" i="29"/>
  <c r="J135" i="29"/>
  <c r="G135" i="29"/>
  <c r="CB134" i="29"/>
  <c r="CA134" i="29"/>
  <c r="BZ134" i="29"/>
  <c r="BY134" i="29"/>
  <c r="AV134" i="29"/>
  <c r="AU134" i="29"/>
  <c r="AT134" i="29"/>
  <c r="AS134" i="29"/>
  <c r="AR134" i="29"/>
  <c r="Z134" i="29"/>
  <c r="Y134" i="29"/>
  <c r="W134" i="29"/>
  <c r="V134" i="29"/>
  <c r="U134" i="29"/>
  <c r="T134" i="29"/>
  <c r="O134" i="29"/>
  <c r="N134" i="29"/>
  <c r="M134" i="29"/>
  <c r="K134" i="29"/>
  <c r="J134" i="29"/>
  <c r="G134" i="29"/>
  <c r="CB133" i="29"/>
  <c r="CA133" i="29"/>
  <c r="BZ133" i="29"/>
  <c r="BY133" i="29"/>
  <c r="AV133" i="29"/>
  <c r="AU133" i="29"/>
  <c r="AT133" i="29"/>
  <c r="AS133" i="29"/>
  <c r="AR133" i="29"/>
  <c r="Z133" i="29"/>
  <c r="Y133" i="29"/>
  <c r="W133" i="29"/>
  <c r="V133" i="29"/>
  <c r="U133" i="29"/>
  <c r="T133" i="29"/>
  <c r="O133" i="29"/>
  <c r="N133" i="29"/>
  <c r="M133" i="29"/>
  <c r="K133" i="29"/>
  <c r="J133" i="29"/>
  <c r="G133" i="29"/>
  <c r="CB132" i="29"/>
  <c r="CA132" i="29"/>
  <c r="BZ132" i="29"/>
  <c r="BY132" i="29"/>
  <c r="AV132" i="29"/>
  <c r="AU132" i="29"/>
  <c r="AT132" i="29"/>
  <c r="AS132" i="29"/>
  <c r="AR132" i="29"/>
  <c r="Z132" i="29"/>
  <c r="Y132" i="29"/>
  <c r="W132" i="29"/>
  <c r="V132" i="29"/>
  <c r="U132" i="29"/>
  <c r="T132" i="29"/>
  <c r="O132" i="29"/>
  <c r="N132" i="29"/>
  <c r="M132" i="29"/>
  <c r="K132" i="29"/>
  <c r="J132" i="29"/>
  <c r="G132" i="29"/>
  <c r="CB131" i="29"/>
  <c r="CA131" i="29"/>
  <c r="BZ131" i="29"/>
  <c r="BY131" i="29"/>
  <c r="AV131" i="29"/>
  <c r="AU131" i="29"/>
  <c r="AT131" i="29"/>
  <c r="AS131" i="29"/>
  <c r="AR131" i="29"/>
  <c r="Z131" i="29"/>
  <c r="Y131" i="29"/>
  <c r="W131" i="29"/>
  <c r="V131" i="29"/>
  <c r="U131" i="29"/>
  <c r="T131" i="29"/>
  <c r="O131" i="29"/>
  <c r="N131" i="29"/>
  <c r="M131" i="29"/>
  <c r="K131" i="29"/>
  <c r="J131" i="29"/>
  <c r="G131" i="29"/>
  <c r="CB130" i="29"/>
  <c r="CA130" i="29"/>
  <c r="BZ130" i="29"/>
  <c r="BY130" i="29"/>
  <c r="AV130" i="29"/>
  <c r="AU130" i="29"/>
  <c r="AT130" i="29"/>
  <c r="AS130" i="29"/>
  <c r="AR130" i="29"/>
  <c r="Z130" i="29"/>
  <c r="Y130" i="29"/>
  <c r="W130" i="29"/>
  <c r="V130" i="29"/>
  <c r="U130" i="29"/>
  <c r="T130" i="29"/>
  <c r="O130" i="29"/>
  <c r="N130" i="29"/>
  <c r="M130" i="29"/>
  <c r="K130" i="29"/>
  <c r="J130" i="29"/>
  <c r="G130" i="29"/>
  <c r="CB129" i="29"/>
  <c r="CA129" i="29"/>
  <c r="BZ129" i="29"/>
  <c r="BY129" i="29"/>
  <c r="AV129" i="29"/>
  <c r="AU129" i="29"/>
  <c r="AT129" i="29"/>
  <c r="AS129" i="29"/>
  <c r="AR129" i="29"/>
  <c r="Z129" i="29"/>
  <c r="Y129" i="29"/>
  <c r="W129" i="29"/>
  <c r="V129" i="29"/>
  <c r="U129" i="29"/>
  <c r="T129" i="29"/>
  <c r="O129" i="29"/>
  <c r="N129" i="29"/>
  <c r="M129" i="29"/>
  <c r="K129" i="29"/>
  <c r="J129" i="29"/>
  <c r="G129" i="29"/>
  <c r="CB128" i="29"/>
  <c r="CA128" i="29"/>
  <c r="BZ128" i="29"/>
  <c r="BY128" i="29"/>
  <c r="AV128" i="29"/>
  <c r="AU128" i="29"/>
  <c r="AT128" i="29"/>
  <c r="AS128" i="29"/>
  <c r="AR128" i="29"/>
  <c r="Z128" i="29"/>
  <c r="Y128" i="29"/>
  <c r="W128" i="29"/>
  <c r="V128" i="29"/>
  <c r="U128" i="29"/>
  <c r="T128" i="29"/>
  <c r="O128" i="29"/>
  <c r="N128" i="29"/>
  <c r="M128" i="29"/>
  <c r="K128" i="29"/>
  <c r="J128" i="29"/>
  <c r="G128" i="29"/>
  <c r="CB127" i="29"/>
  <c r="CA127" i="29"/>
  <c r="BZ127" i="29"/>
  <c r="BY127" i="29"/>
  <c r="AV127" i="29"/>
  <c r="AU127" i="29"/>
  <c r="AT127" i="29"/>
  <c r="AS127" i="29"/>
  <c r="AR127" i="29"/>
  <c r="Z127" i="29"/>
  <c r="Y127" i="29"/>
  <c r="W127" i="29"/>
  <c r="V127" i="29"/>
  <c r="U127" i="29"/>
  <c r="T127" i="29"/>
  <c r="O127" i="29"/>
  <c r="N127" i="29"/>
  <c r="M127" i="29"/>
  <c r="K127" i="29"/>
  <c r="J127" i="29"/>
  <c r="G127" i="29"/>
  <c r="CB126" i="29"/>
  <c r="CA126" i="29"/>
  <c r="BZ126" i="29"/>
  <c r="BY126" i="29"/>
  <c r="AV126" i="29"/>
  <c r="AU126" i="29"/>
  <c r="AT126" i="29"/>
  <c r="AS126" i="29"/>
  <c r="AR126" i="29"/>
  <c r="Z126" i="29"/>
  <c r="Y126" i="29"/>
  <c r="W126" i="29"/>
  <c r="V126" i="29"/>
  <c r="U126" i="29"/>
  <c r="T126" i="29"/>
  <c r="O126" i="29"/>
  <c r="N126" i="29"/>
  <c r="M126" i="29"/>
  <c r="K126" i="29"/>
  <c r="J126" i="29"/>
  <c r="G126" i="29"/>
  <c r="CB125" i="29"/>
  <c r="CA125" i="29"/>
  <c r="BZ125" i="29"/>
  <c r="BY125" i="29"/>
  <c r="AV125" i="29"/>
  <c r="AU125" i="29"/>
  <c r="AT125" i="29"/>
  <c r="AS125" i="29"/>
  <c r="AR125" i="29"/>
  <c r="Z125" i="29"/>
  <c r="Y125" i="29"/>
  <c r="W125" i="29"/>
  <c r="V125" i="29"/>
  <c r="U125" i="29"/>
  <c r="T125" i="29"/>
  <c r="O125" i="29"/>
  <c r="N125" i="29"/>
  <c r="M125" i="29"/>
  <c r="K125" i="29"/>
  <c r="J125" i="29"/>
  <c r="G125" i="29"/>
  <c r="CB124" i="29"/>
  <c r="CA124" i="29"/>
  <c r="BZ124" i="29"/>
  <c r="BY124" i="29"/>
  <c r="AV124" i="29"/>
  <c r="AU124" i="29"/>
  <c r="AT124" i="29"/>
  <c r="AS124" i="29"/>
  <c r="AR124" i="29"/>
  <c r="Z124" i="29"/>
  <c r="Y124" i="29"/>
  <c r="W124" i="29"/>
  <c r="V124" i="29"/>
  <c r="U124" i="29"/>
  <c r="T124" i="29"/>
  <c r="O124" i="29"/>
  <c r="N124" i="29"/>
  <c r="M124" i="29"/>
  <c r="K124" i="29"/>
  <c r="J124" i="29"/>
  <c r="G124" i="29"/>
  <c r="CB123" i="29"/>
  <c r="CA123" i="29"/>
  <c r="BZ123" i="29"/>
  <c r="BY123" i="29"/>
  <c r="AV123" i="29"/>
  <c r="AU123" i="29"/>
  <c r="AT123" i="29"/>
  <c r="AS123" i="29"/>
  <c r="AR123" i="29"/>
  <c r="Z123" i="29"/>
  <c r="Y123" i="29"/>
  <c r="W123" i="29"/>
  <c r="V123" i="29"/>
  <c r="U123" i="29"/>
  <c r="T123" i="29"/>
  <c r="O123" i="29"/>
  <c r="N123" i="29"/>
  <c r="M123" i="29"/>
  <c r="K123" i="29"/>
  <c r="J123" i="29"/>
  <c r="G123" i="29"/>
  <c r="CB122" i="29"/>
  <c r="CA122" i="29"/>
  <c r="BZ122" i="29"/>
  <c r="BY122" i="29"/>
  <c r="AV122" i="29"/>
  <c r="AU122" i="29"/>
  <c r="AT122" i="29"/>
  <c r="AS122" i="29"/>
  <c r="AR122" i="29"/>
  <c r="Z122" i="29"/>
  <c r="Y122" i="29"/>
  <c r="W122" i="29"/>
  <c r="V122" i="29"/>
  <c r="U122" i="29"/>
  <c r="T122" i="29"/>
  <c r="O122" i="29"/>
  <c r="N122" i="29"/>
  <c r="M122" i="29"/>
  <c r="K122" i="29"/>
  <c r="J122" i="29"/>
  <c r="G122" i="29"/>
  <c r="CB121" i="29"/>
  <c r="CA121" i="29"/>
  <c r="BZ121" i="29"/>
  <c r="BY121" i="29"/>
  <c r="AV121" i="29"/>
  <c r="AU121" i="29"/>
  <c r="AT121" i="29"/>
  <c r="AS121" i="29"/>
  <c r="AR121" i="29"/>
  <c r="Z121" i="29"/>
  <c r="Y121" i="29"/>
  <c r="W121" i="29"/>
  <c r="V121" i="29"/>
  <c r="U121" i="29"/>
  <c r="T121" i="29"/>
  <c r="O121" i="29"/>
  <c r="N121" i="29"/>
  <c r="M121" i="29"/>
  <c r="K121" i="29"/>
  <c r="J121" i="29"/>
  <c r="G121" i="29"/>
  <c r="CB120" i="29"/>
  <c r="CA120" i="29"/>
  <c r="BZ120" i="29"/>
  <c r="BY120" i="29"/>
  <c r="AV120" i="29"/>
  <c r="AU120" i="29"/>
  <c r="AT120" i="29"/>
  <c r="AS120" i="29"/>
  <c r="AR120" i="29"/>
  <c r="Z120" i="29"/>
  <c r="Y120" i="29"/>
  <c r="W120" i="29"/>
  <c r="V120" i="29"/>
  <c r="U120" i="29"/>
  <c r="T120" i="29"/>
  <c r="O120" i="29"/>
  <c r="N120" i="29"/>
  <c r="M120" i="29"/>
  <c r="K120" i="29"/>
  <c r="J120" i="29"/>
  <c r="G120" i="29"/>
  <c r="CB119" i="29"/>
  <c r="CA119" i="29"/>
  <c r="BZ119" i="29"/>
  <c r="BY119" i="29"/>
  <c r="AV119" i="29"/>
  <c r="AU119" i="29"/>
  <c r="AT119" i="29"/>
  <c r="AS119" i="29"/>
  <c r="AR119" i="29"/>
  <c r="Z119" i="29"/>
  <c r="Y119" i="29"/>
  <c r="W119" i="29"/>
  <c r="V119" i="29"/>
  <c r="U119" i="29"/>
  <c r="T119" i="29"/>
  <c r="O119" i="29"/>
  <c r="N119" i="29"/>
  <c r="M119" i="29"/>
  <c r="K119" i="29"/>
  <c r="J119" i="29"/>
  <c r="G119" i="29"/>
  <c r="CB118" i="29"/>
  <c r="CA118" i="29"/>
  <c r="BZ118" i="29"/>
  <c r="BY118" i="29"/>
  <c r="AV118" i="29"/>
  <c r="AU118" i="29"/>
  <c r="AT118" i="29"/>
  <c r="AS118" i="29"/>
  <c r="AR118" i="29"/>
  <c r="Z118" i="29"/>
  <c r="Y118" i="29"/>
  <c r="W118" i="29"/>
  <c r="V118" i="29"/>
  <c r="U118" i="29"/>
  <c r="T118" i="29"/>
  <c r="O118" i="29"/>
  <c r="N118" i="29"/>
  <c r="M118" i="29"/>
  <c r="K118" i="29"/>
  <c r="J118" i="29"/>
  <c r="G118" i="29"/>
  <c r="CB117" i="29"/>
  <c r="CA117" i="29"/>
  <c r="BZ117" i="29"/>
  <c r="BY117" i="29"/>
  <c r="AV117" i="29"/>
  <c r="AU117" i="29"/>
  <c r="AT117" i="29"/>
  <c r="AS117" i="29"/>
  <c r="AR117" i="29"/>
  <c r="Z117" i="29"/>
  <c r="Y117" i="29"/>
  <c r="W117" i="29"/>
  <c r="V117" i="29"/>
  <c r="U117" i="29"/>
  <c r="T117" i="29"/>
  <c r="O117" i="29"/>
  <c r="N117" i="29"/>
  <c r="M117" i="29"/>
  <c r="K117" i="29"/>
  <c r="J117" i="29"/>
  <c r="G117" i="29"/>
  <c r="CB116" i="29"/>
  <c r="CA116" i="29"/>
  <c r="BZ116" i="29"/>
  <c r="BY116" i="29"/>
  <c r="AV116" i="29"/>
  <c r="AU116" i="29"/>
  <c r="AT116" i="29"/>
  <c r="AS116" i="29"/>
  <c r="AR116" i="29"/>
  <c r="Z116" i="29"/>
  <c r="Y116" i="29"/>
  <c r="W116" i="29"/>
  <c r="V116" i="29"/>
  <c r="U116" i="29"/>
  <c r="T116" i="29"/>
  <c r="O116" i="29"/>
  <c r="N116" i="29"/>
  <c r="M116" i="29"/>
  <c r="K116" i="29"/>
  <c r="J116" i="29"/>
  <c r="G116" i="29"/>
  <c r="CB115" i="29"/>
  <c r="CA115" i="29"/>
  <c r="BZ115" i="29"/>
  <c r="BY115" i="29"/>
  <c r="AV115" i="29"/>
  <c r="AU115" i="29"/>
  <c r="AT115" i="29"/>
  <c r="AS115" i="29"/>
  <c r="AR115" i="29"/>
  <c r="Z115" i="29"/>
  <c r="Y115" i="29"/>
  <c r="W115" i="29"/>
  <c r="V115" i="29"/>
  <c r="U115" i="29"/>
  <c r="T115" i="29"/>
  <c r="O115" i="29"/>
  <c r="N115" i="29"/>
  <c r="M115" i="29"/>
  <c r="K115" i="29"/>
  <c r="J115" i="29"/>
  <c r="G115" i="29"/>
  <c r="CB114" i="29"/>
  <c r="CA114" i="29"/>
  <c r="BZ114" i="29"/>
  <c r="BY114" i="29"/>
  <c r="AV114" i="29"/>
  <c r="AU114" i="29"/>
  <c r="AT114" i="29"/>
  <c r="AS114" i="29"/>
  <c r="AR114" i="29"/>
  <c r="Z114" i="29"/>
  <c r="Y114" i="29"/>
  <c r="W114" i="29"/>
  <c r="V114" i="29"/>
  <c r="U114" i="29"/>
  <c r="T114" i="29"/>
  <c r="O114" i="29"/>
  <c r="N114" i="29"/>
  <c r="M114" i="29"/>
  <c r="K114" i="29"/>
  <c r="J114" i="29"/>
  <c r="G114" i="29"/>
  <c r="CB113" i="29"/>
  <c r="CA113" i="29"/>
  <c r="BZ113" i="29"/>
  <c r="BY113" i="29"/>
  <c r="AV113" i="29"/>
  <c r="AU113" i="29"/>
  <c r="AT113" i="29"/>
  <c r="AS113" i="29"/>
  <c r="AR113" i="29"/>
  <c r="Z113" i="29"/>
  <c r="Y113" i="29"/>
  <c r="W113" i="29"/>
  <c r="V113" i="29"/>
  <c r="U113" i="29"/>
  <c r="T113" i="29"/>
  <c r="O113" i="29"/>
  <c r="N113" i="29"/>
  <c r="M113" i="29"/>
  <c r="K113" i="29"/>
  <c r="J113" i="29"/>
  <c r="G113" i="29"/>
  <c r="CB112" i="29"/>
  <c r="CA112" i="29"/>
  <c r="BZ112" i="29"/>
  <c r="BY112" i="29"/>
  <c r="AV112" i="29"/>
  <c r="AU112" i="29"/>
  <c r="AT112" i="29"/>
  <c r="AS112" i="29"/>
  <c r="AR112" i="29"/>
  <c r="Z112" i="29"/>
  <c r="Y112" i="29"/>
  <c r="W112" i="29"/>
  <c r="V112" i="29"/>
  <c r="U112" i="29"/>
  <c r="T112" i="29"/>
  <c r="O112" i="29"/>
  <c r="N112" i="29"/>
  <c r="M112" i="29"/>
  <c r="K112" i="29"/>
  <c r="J112" i="29"/>
  <c r="G112" i="29"/>
  <c r="CB111" i="29"/>
  <c r="CA111" i="29"/>
  <c r="BZ111" i="29"/>
  <c r="BY111" i="29"/>
  <c r="AV111" i="29"/>
  <c r="AU111" i="29"/>
  <c r="AT111" i="29"/>
  <c r="AS111" i="29"/>
  <c r="AR111" i="29"/>
  <c r="Z111" i="29"/>
  <c r="Y111" i="29"/>
  <c r="W111" i="29"/>
  <c r="V111" i="29"/>
  <c r="U111" i="29"/>
  <c r="T111" i="29"/>
  <c r="O111" i="29"/>
  <c r="N111" i="29"/>
  <c r="M111" i="29"/>
  <c r="K111" i="29"/>
  <c r="J111" i="29"/>
  <c r="G111" i="29"/>
  <c r="CB110" i="29"/>
  <c r="CA110" i="29"/>
  <c r="BZ110" i="29"/>
  <c r="BY110" i="29"/>
  <c r="AV110" i="29"/>
  <c r="AU110" i="29"/>
  <c r="AT110" i="29"/>
  <c r="AS110" i="29"/>
  <c r="AR110" i="29"/>
  <c r="Z110" i="29"/>
  <c r="Y110" i="29"/>
  <c r="W110" i="29"/>
  <c r="V110" i="29"/>
  <c r="U110" i="29"/>
  <c r="T110" i="29"/>
  <c r="O110" i="29"/>
  <c r="N110" i="29"/>
  <c r="M110" i="29"/>
  <c r="K110" i="29"/>
  <c r="J110" i="29"/>
  <c r="G110" i="29"/>
  <c r="CB109" i="29"/>
  <c r="CA109" i="29"/>
  <c r="BZ109" i="29"/>
  <c r="BY109" i="29"/>
  <c r="AV109" i="29"/>
  <c r="AU109" i="29"/>
  <c r="AT109" i="29"/>
  <c r="AS109" i="29"/>
  <c r="AR109" i="29"/>
  <c r="Z109" i="29"/>
  <c r="Y109" i="29"/>
  <c r="W109" i="29"/>
  <c r="V109" i="29"/>
  <c r="U109" i="29"/>
  <c r="T109" i="29"/>
  <c r="O109" i="29"/>
  <c r="N109" i="29"/>
  <c r="M109" i="29"/>
  <c r="K109" i="29"/>
  <c r="J109" i="29"/>
  <c r="G109" i="29"/>
  <c r="CB108" i="29"/>
  <c r="CA108" i="29"/>
  <c r="BZ108" i="29"/>
  <c r="BY108" i="29"/>
  <c r="AV108" i="29"/>
  <c r="AU108" i="29"/>
  <c r="AT108" i="29"/>
  <c r="AS108" i="29"/>
  <c r="AR108" i="29"/>
  <c r="Z108" i="29"/>
  <c r="Y108" i="29"/>
  <c r="W108" i="29"/>
  <c r="V108" i="29"/>
  <c r="U108" i="29"/>
  <c r="T108" i="29"/>
  <c r="O108" i="29"/>
  <c r="N108" i="29"/>
  <c r="M108" i="29"/>
  <c r="K108" i="29"/>
  <c r="J108" i="29"/>
  <c r="G108" i="29"/>
  <c r="CB107" i="29"/>
  <c r="CA107" i="29"/>
  <c r="BZ107" i="29"/>
  <c r="BY107" i="29"/>
  <c r="AV107" i="29"/>
  <c r="AU107" i="29"/>
  <c r="AT107" i="29"/>
  <c r="AS107" i="29"/>
  <c r="AR107" i="29"/>
  <c r="Z107" i="29"/>
  <c r="Y107" i="29"/>
  <c r="W107" i="29"/>
  <c r="V107" i="29"/>
  <c r="U107" i="29"/>
  <c r="T107" i="29"/>
  <c r="O107" i="29"/>
  <c r="N107" i="29"/>
  <c r="M107" i="29"/>
  <c r="K107" i="29"/>
  <c r="J107" i="29"/>
  <c r="G107" i="29"/>
  <c r="CB106" i="29"/>
  <c r="CA106" i="29"/>
  <c r="BZ106" i="29"/>
  <c r="BY106" i="29"/>
  <c r="AV106" i="29"/>
  <c r="AU106" i="29"/>
  <c r="AT106" i="29"/>
  <c r="AS106" i="29"/>
  <c r="AR106" i="29"/>
  <c r="Z106" i="29"/>
  <c r="Y106" i="29"/>
  <c r="W106" i="29"/>
  <c r="V106" i="29"/>
  <c r="U106" i="29"/>
  <c r="T106" i="29"/>
  <c r="O106" i="29"/>
  <c r="N106" i="29"/>
  <c r="M106" i="29"/>
  <c r="K106" i="29"/>
  <c r="J106" i="29"/>
  <c r="G106" i="29"/>
  <c r="CB105" i="29"/>
  <c r="CA105" i="29"/>
  <c r="BZ105" i="29"/>
  <c r="BY105" i="29"/>
  <c r="AV105" i="29"/>
  <c r="AU105" i="29"/>
  <c r="AT105" i="29"/>
  <c r="AS105" i="29"/>
  <c r="AR105" i="29"/>
  <c r="Z105" i="29"/>
  <c r="Y105" i="29"/>
  <c r="W105" i="29"/>
  <c r="V105" i="29"/>
  <c r="U105" i="29"/>
  <c r="T105" i="29"/>
  <c r="O105" i="29"/>
  <c r="N105" i="29"/>
  <c r="M105" i="29"/>
  <c r="K105" i="29"/>
  <c r="J105" i="29"/>
  <c r="G105" i="29"/>
  <c r="CB104" i="29"/>
  <c r="CA104" i="29"/>
  <c r="BZ104" i="29"/>
  <c r="BY104" i="29"/>
  <c r="AV104" i="29"/>
  <c r="AU104" i="29"/>
  <c r="AT104" i="29"/>
  <c r="AS104" i="29"/>
  <c r="AR104" i="29"/>
  <c r="Z104" i="29"/>
  <c r="Y104" i="29"/>
  <c r="W104" i="29"/>
  <c r="V104" i="29"/>
  <c r="U104" i="29"/>
  <c r="T104" i="29"/>
  <c r="O104" i="29"/>
  <c r="N104" i="29"/>
  <c r="M104" i="29"/>
  <c r="K104" i="29"/>
  <c r="J104" i="29"/>
  <c r="G104" i="29"/>
  <c r="CB103" i="29"/>
  <c r="CA103" i="29"/>
  <c r="BZ103" i="29"/>
  <c r="BY103" i="29"/>
  <c r="AV103" i="29"/>
  <c r="AU103" i="29"/>
  <c r="AT103" i="29"/>
  <c r="AS103" i="29"/>
  <c r="AR103" i="29"/>
  <c r="Z103" i="29"/>
  <c r="Y103" i="29"/>
  <c r="W103" i="29"/>
  <c r="V103" i="29"/>
  <c r="U103" i="29"/>
  <c r="T103" i="29"/>
  <c r="O103" i="29"/>
  <c r="N103" i="29"/>
  <c r="M103" i="29"/>
  <c r="K103" i="29"/>
  <c r="J103" i="29"/>
  <c r="G103" i="29"/>
  <c r="CB102" i="29"/>
  <c r="CA102" i="29"/>
  <c r="BZ102" i="29"/>
  <c r="BY102" i="29"/>
  <c r="AV102" i="29"/>
  <c r="AU102" i="29"/>
  <c r="AT102" i="29"/>
  <c r="AS102" i="29"/>
  <c r="AR102" i="29"/>
  <c r="Z102" i="29"/>
  <c r="Y102" i="29"/>
  <c r="W102" i="29"/>
  <c r="V102" i="29"/>
  <c r="U102" i="29"/>
  <c r="T102" i="29"/>
  <c r="O102" i="29"/>
  <c r="N102" i="29"/>
  <c r="M102" i="29"/>
  <c r="K102" i="29"/>
  <c r="J102" i="29"/>
  <c r="G102" i="29"/>
  <c r="CB101" i="29"/>
  <c r="CA101" i="29"/>
  <c r="BZ101" i="29"/>
  <c r="BY101" i="29"/>
  <c r="AV101" i="29"/>
  <c r="AU101" i="29"/>
  <c r="AT101" i="29"/>
  <c r="AS101" i="29"/>
  <c r="AR101" i="29"/>
  <c r="Z101" i="29"/>
  <c r="Y101" i="29"/>
  <c r="W101" i="29"/>
  <c r="V101" i="29"/>
  <c r="U101" i="29"/>
  <c r="T101" i="29"/>
  <c r="O101" i="29"/>
  <c r="N101" i="29"/>
  <c r="M101" i="29"/>
  <c r="K101" i="29"/>
  <c r="J101" i="29"/>
  <c r="G101" i="29"/>
  <c r="CB100" i="29"/>
  <c r="CA100" i="29"/>
  <c r="BZ100" i="29"/>
  <c r="BY100" i="29"/>
  <c r="AV100" i="29"/>
  <c r="AU100" i="29"/>
  <c r="AT100" i="29"/>
  <c r="AS100" i="29"/>
  <c r="AR100" i="29"/>
  <c r="Z100" i="29"/>
  <c r="Y100" i="29"/>
  <c r="W100" i="29"/>
  <c r="V100" i="29"/>
  <c r="U100" i="29"/>
  <c r="T100" i="29"/>
  <c r="O100" i="29"/>
  <c r="N100" i="29"/>
  <c r="M100" i="29"/>
  <c r="K100" i="29"/>
  <c r="J100" i="29"/>
  <c r="G100" i="29"/>
  <c r="CB99" i="29"/>
  <c r="CA99" i="29"/>
  <c r="BZ99" i="29"/>
  <c r="BY99" i="29"/>
  <c r="AV99" i="29"/>
  <c r="AU99" i="29"/>
  <c r="AT99" i="29"/>
  <c r="AS99" i="29"/>
  <c r="AR99" i="29"/>
  <c r="Z99" i="29"/>
  <c r="Y99" i="29"/>
  <c r="W99" i="29"/>
  <c r="V99" i="29"/>
  <c r="U99" i="29"/>
  <c r="T99" i="29"/>
  <c r="O99" i="29"/>
  <c r="N99" i="29"/>
  <c r="M99" i="29"/>
  <c r="K99" i="29"/>
  <c r="J99" i="29"/>
  <c r="G99" i="29"/>
  <c r="CB98" i="29"/>
  <c r="CA98" i="29"/>
  <c r="BZ98" i="29"/>
  <c r="BY98" i="29"/>
  <c r="AV98" i="29"/>
  <c r="AU98" i="29"/>
  <c r="AT98" i="29"/>
  <c r="AS98" i="29"/>
  <c r="AR98" i="29"/>
  <c r="Z98" i="29"/>
  <c r="Y98" i="29"/>
  <c r="W98" i="29"/>
  <c r="V98" i="29"/>
  <c r="U98" i="29"/>
  <c r="T98" i="29"/>
  <c r="O98" i="29"/>
  <c r="N98" i="29"/>
  <c r="M98" i="29"/>
  <c r="K98" i="29"/>
  <c r="J98" i="29"/>
  <c r="G98" i="29"/>
  <c r="CB97" i="29"/>
  <c r="CA97" i="29"/>
  <c r="BZ97" i="29"/>
  <c r="BY97" i="29"/>
  <c r="AV97" i="29"/>
  <c r="AU97" i="29"/>
  <c r="AT97" i="29"/>
  <c r="AS97" i="29"/>
  <c r="AR97" i="29"/>
  <c r="Z97" i="29"/>
  <c r="Y97" i="29"/>
  <c r="W97" i="29"/>
  <c r="V97" i="29"/>
  <c r="U97" i="29"/>
  <c r="T97" i="29"/>
  <c r="O97" i="29"/>
  <c r="N97" i="29"/>
  <c r="M97" i="29"/>
  <c r="K97" i="29"/>
  <c r="J97" i="29"/>
  <c r="G97" i="29"/>
  <c r="CB96" i="29"/>
  <c r="CA96" i="29"/>
  <c r="BZ96" i="29"/>
  <c r="BY96" i="29"/>
  <c r="AV96" i="29"/>
  <c r="AU96" i="29"/>
  <c r="AT96" i="29"/>
  <c r="AS96" i="29"/>
  <c r="AR96" i="29"/>
  <c r="Z96" i="29"/>
  <c r="Y96" i="29"/>
  <c r="W96" i="29"/>
  <c r="V96" i="29"/>
  <c r="U96" i="29"/>
  <c r="T96" i="29"/>
  <c r="O96" i="29"/>
  <c r="N96" i="29"/>
  <c r="M96" i="29"/>
  <c r="K96" i="29"/>
  <c r="J96" i="29"/>
  <c r="G96" i="29"/>
  <c r="CB95" i="29"/>
  <c r="CA95" i="29"/>
  <c r="BZ95" i="29"/>
  <c r="BY95" i="29"/>
  <c r="AV95" i="29"/>
  <c r="AU95" i="29"/>
  <c r="AT95" i="29"/>
  <c r="AS95" i="29"/>
  <c r="AR95" i="29"/>
  <c r="Z95" i="29"/>
  <c r="Y95" i="29"/>
  <c r="W95" i="29"/>
  <c r="V95" i="29"/>
  <c r="U95" i="29"/>
  <c r="T95" i="29"/>
  <c r="O95" i="29"/>
  <c r="N95" i="29"/>
  <c r="M95" i="29"/>
  <c r="K95" i="29"/>
  <c r="J95" i="29"/>
  <c r="G95" i="29"/>
  <c r="CB94" i="29"/>
  <c r="CA94" i="29"/>
  <c r="BZ94" i="29"/>
  <c r="BY94" i="29"/>
  <c r="AV94" i="29"/>
  <c r="AU94" i="29"/>
  <c r="AT94" i="29"/>
  <c r="AS94" i="29"/>
  <c r="AR94" i="29"/>
  <c r="Z94" i="29"/>
  <c r="Y94" i="29"/>
  <c r="W94" i="29"/>
  <c r="V94" i="29"/>
  <c r="U94" i="29"/>
  <c r="T94" i="29"/>
  <c r="O94" i="29"/>
  <c r="N94" i="29"/>
  <c r="M94" i="29"/>
  <c r="K94" i="29"/>
  <c r="J94" i="29"/>
  <c r="G94" i="29"/>
  <c r="CB93" i="29"/>
  <c r="CA93" i="29"/>
  <c r="BZ93" i="29"/>
  <c r="BY93" i="29"/>
  <c r="AV93" i="29"/>
  <c r="AU93" i="29"/>
  <c r="AT93" i="29"/>
  <c r="AS93" i="29"/>
  <c r="AR93" i="29"/>
  <c r="Z93" i="29"/>
  <c r="Y93" i="29"/>
  <c r="W93" i="29"/>
  <c r="V93" i="29"/>
  <c r="U93" i="29"/>
  <c r="T93" i="29"/>
  <c r="O93" i="29"/>
  <c r="N93" i="29"/>
  <c r="M93" i="29"/>
  <c r="K93" i="29"/>
  <c r="J93" i="29"/>
  <c r="G93" i="29"/>
  <c r="CB92" i="29"/>
  <c r="CA92" i="29"/>
  <c r="BZ92" i="29"/>
  <c r="BY92" i="29"/>
  <c r="AV92" i="29"/>
  <c r="AU92" i="29"/>
  <c r="AT92" i="29"/>
  <c r="AS92" i="29"/>
  <c r="AR92" i="29"/>
  <c r="Z92" i="29"/>
  <c r="Y92" i="29"/>
  <c r="W92" i="29"/>
  <c r="V92" i="29"/>
  <c r="U92" i="29"/>
  <c r="T92" i="29"/>
  <c r="O92" i="29"/>
  <c r="N92" i="29"/>
  <c r="M92" i="29"/>
  <c r="K92" i="29"/>
  <c r="J92" i="29"/>
  <c r="G92" i="29"/>
  <c r="CB91" i="29"/>
  <c r="CA91" i="29"/>
  <c r="BZ91" i="29"/>
  <c r="BY91" i="29"/>
  <c r="AV91" i="29"/>
  <c r="AU91" i="29"/>
  <c r="AT91" i="29"/>
  <c r="AS91" i="29"/>
  <c r="AR91" i="29"/>
  <c r="Z91" i="29"/>
  <c r="Y91" i="29"/>
  <c r="W91" i="29"/>
  <c r="V91" i="29"/>
  <c r="U91" i="29"/>
  <c r="T91" i="29"/>
  <c r="O91" i="29"/>
  <c r="N91" i="29"/>
  <c r="M91" i="29"/>
  <c r="K91" i="29"/>
  <c r="J91" i="29"/>
  <c r="G91" i="29"/>
  <c r="CB90" i="29"/>
  <c r="CA90" i="29"/>
  <c r="BZ90" i="29"/>
  <c r="BY90" i="29"/>
  <c r="AV90" i="29"/>
  <c r="AU90" i="29"/>
  <c r="AT90" i="29"/>
  <c r="AS90" i="29"/>
  <c r="AR90" i="29"/>
  <c r="Z90" i="29"/>
  <c r="Y90" i="29"/>
  <c r="W90" i="29"/>
  <c r="V90" i="29"/>
  <c r="U90" i="29"/>
  <c r="T90" i="29"/>
  <c r="O90" i="29"/>
  <c r="N90" i="29"/>
  <c r="M90" i="29"/>
  <c r="K90" i="29"/>
  <c r="J90" i="29"/>
  <c r="G90" i="29"/>
  <c r="CB89" i="29"/>
  <c r="CA89" i="29"/>
  <c r="BZ89" i="29"/>
  <c r="BY89" i="29"/>
  <c r="AV89" i="29"/>
  <c r="AU89" i="29"/>
  <c r="AT89" i="29"/>
  <c r="AS89" i="29"/>
  <c r="AR89" i="29"/>
  <c r="Z89" i="29"/>
  <c r="Y89" i="29"/>
  <c r="W89" i="29"/>
  <c r="V89" i="29"/>
  <c r="U89" i="29"/>
  <c r="T89" i="29"/>
  <c r="O89" i="29"/>
  <c r="N89" i="29"/>
  <c r="M89" i="29"/>
  <c r="K89" i="29"/>
  <c r="J89" i="29"/>
  <c r="G89" i="29"/>
  <c r="CB88" i="29"/>
  <c r="CA88" i="29"/>
  <c r="BZ88" i="29"/>
  <c r="BY88" i="29"/>
  <c r="AV88" i="29"/>
  <c r="AU88" i="29"/>
  <c r="AT88" i="29"/>
  <c r="AS88" i="29"/>
  <c r="AR88" i="29"/>
  <c r="Z88" i="29"/>
  <c r="Y88" i="29"/>
  <c r="W88" i="29"/>
  <c r="V88" i="29"/>
  <c r="U88" i="29"/>
  <c r="T88" i="29"/>
  <c r="O88" i="29"/>
  <c r="N88" i="29"/>
  <c r="M88" i="29"/>
  <c r="K88" i="29"/>
  <c r="J88" i="29"/>
  <c r="G88" i="29"/>
  <c r="CB87" i="29"/>
  <c r="CA87" i="29"/>
  <c r="BZ87" i="29"/>
  <c r="BY87" i="29"/>
  <c r="AV87" i="29"/>
  <c r="AU87" i="29"/>
  <c r="AT87" i="29"/>
  <c r="AS87" i="29"/>
  <c r="AR87" i="29"/>
  <c r="Z87" i="29"/>
  <c r="Y87" i="29"/>
  <c r="W87" i="29"/>
  <c r="V87" i="29"/>
  <c r="U87" i="29"/>
  <c r="T87" i="29"/>
  <c r="O87" i="29"/>
  <c r="N87" i="29"/>
  <c r="M87" i="29"/>
  <c r="K87" i="29"/>
  <c r="J87" i="29"/>
  <c r="G87" i="29"/>
  <c r="CB86" i="29"/>
  <c r="CA86" i="29"/>
  <c r="BZ86" i="29"/>
  <c r="BY86" i="29"/>
  <c r="AV86" i="29"/>
  <c r="AU86" i="29"/>
  <c r="AT86" i="29"/>
  <c r="AS86" i="29"/>
  <c r="AR86" i="29"/>
  <c r="Z86" i="29"/>
  <c r="Y86" i="29"/>
  <c r="W86" i="29"/>
  <c r="V86" i="29"/>
  <c r="U86" i="29"/>
  <c r="T86" i="29"/>
  <c r="O86" i="29"/>
  <c r="N86" i="29"/>
  <c r="M86" i="29"/>
  <c r="K86" i="29"/>
  <c r="J86" i="29"/>
  <c r="G86" i="29"/>
  <c r="CB85" i="29"/>
  <c r="CA85" i="29"/>
  <c r="BZ85" i="29"/>
  <c r="BY85" i="29"/>
  <c r="AV85" i="29"/>
  <c r="AU85" i="29"/>
  <c r="AT85" i="29"/>
  <c r="AS85" i="29"/>
  <c r="AR85" i="29"/>
  <c r="Z85" i="29"/>
  <c r="Y85" i="29"/>
  <c r="W85" i="29"/>
  <c r="V85" i="29"/>
  <c r="U85" i="29"/>
  <c r="T85" i="29"/>
  <c r="O85" i="29"/>
  <c r="N85" i="29"/>
  <c r="M85" i="29"/>
  <c r="K85" i="29"/>
  <c r="J85" i="29"/>
  <c r="G85" i="29"/>
  <c r="CB84" i="29"/>
  <c r="CA84" i="29"/>
  <c r="BZ84" i="29"/>
  <c r="BY84" i="29"/>
  <c r="AV84" i="29"/>
  <c r="AU84" i="29"/>
  <c r="AT84" i="29"/>
  <c r="AS84" i="29"/>
  <c r="AR84" i="29"/>
  <c r="Z84" i="29"/>
  <c r="Y84" i="29"/>
  <c r="W84" i="29"/>
  <c r="V84" i="29"/>
  <c r="U84" i="29"/>
  <c r="T84" i="29"/>
  <c r="O84" i="29"/>
  <c r="N84" i="29"/>
  <c r="M84" i="29"/>
  <c r="K84" i="29"/>
  <c r="J84" i="29"/>
  <c r="G84" i="29"/>
  <c r="CB83" i="29"/>
  <c r="CA83" i="29"/>
  <c r="BZ83" i="29"/>
  <c r="BY83" i="29"/>
  <c r="AV83" i="29"/>
  <c r="AU83" i="29"/>
  <c r="AT83" i="29"/>
  <c r="AS83" i="29"/>
  <c r="AR83" i="29"/>
  <c r="Z83" i="29"/>
  <c r="Y83" i="29"/>
  <c r="W83" i="29"/>
  <c r="V83" i="29"/>
  <c r="U83" i="29"/>
  <c r="T83" i="29"/>
  <c r="O83" i="29"/>
  <c r="N83" i="29"/>
  <c r="M83" i="29"/>
  <c r="K83" i="29"/>
  <c r="J83" i="29"/>
  <c r="G83" i="29"/>
  <c r="CB82" i="29"/>
  <c r="CA82" i="29"/>
  <c r="BZ82" i="29"/>
  <c r="BY82" i="29"/>
  <c r="AV82" i="29"/>
  <c r="AU82" i="29"/>
  <c r="AT82" i="29"/>
  <c r="AS82" i="29"/>
  <c r="AR82" i="29"/>
  <c r="Z82" i="29"/>
  <c r="Y82" i="29"/>
  <c r="W82" i="29"/>
  <c r="V82" i="29"/>
  <c r="U82" i="29"/>
  <c r="T82" i="29"/>
  <c r="O82" i="29"/>
  <c r="N82" i="29"/>
  <c r="M82" i="29"/>
  <c r="K82" i="29"/>
  <c r="J82" i="29"/>
  <c r="G82" i="29"/>
  <c r="CB81" i="29"/>
  <c r="CA81" i="29"/>
  <c r="BZ81" i="29"/>
  <c r="BY81" i="29"/>
  <c r="AV81" i="29"/>
  <c r="AU81" i="29"/>
  <c r="AT81" i="29"/>
  <c r="AS81" i="29"/>
  <c r="AR81" i="29"/>
  <c r="Z81" i="29"/>
  <c r="Y81" i="29"/>
  <c r="W81" i="29"/>
  <c r="V81" i="29"/>
  <c r="U81" i="29"/>
  <c r="T81" i="29"/>
  <c r="O81" i="29"/>
  <c r="N81" i="29"/>
  <c r="M81" i="29"/>
  <c r="K81" i="29"/>
  <c r="J81" i="29"/>
  <c r="G81" i="29"/>
  <c r="CB80" i="29"/>
  <c r="CA80" i="29"/>
  <c r="BZ80" i="29"/>
  <c r="BY80" i="29"/>
  <c r="AV80" i="29"/>
  <c r="AU80" i="29"/>
  <c r="AT80" i="29"/>
  <c r="AS80" i="29"/>
  <c r="AR80" i="29"/>
  <c r="Z80" i="29"/>
  <c r="Y80" i="29"/>
  <c r="W80" i="29"/>
  <c r="V80" i="29"/>
  <c r="U80" i="29"/>
  <c r="T80" i="29"/>
  <c r="O80" i="29"/>
  <c r="N80" i="29"/>
  <c r="M80" i="29"/>
  <c r="K80" i="29"/>
  <c r="J80" i="29"/>
  <c r="G80" i="29"/>
  <c r="CB79" i="29"/>
  <c r="CA79" i="29"/>
  <c r="BZ79" i="29"/>
  <c r="BY79" i="29"/>
  <c r="AV79" i="29"/>
  <c r="AU79" i="29"/>
  <c r="AT79" i="29"/>
  <c r="AS79" i="29"/>
  <c r="AR79" i="29"/>
  <c r="Z79" i="29"/>
  <c r="Y79" i="29"/>
  <c r="W79" i="29"/>
  <c r="V79" i="29"/>
  <c r="U79" i="29"/>
  <c r="T79" i="29"/>
  <c r="O79" i="29"/>
  <c r="N79" i="29"/>
  <c r="M79" i="29"/>
  <c r="K79" i="29"/>
  <c r="J79" i="29"/>
  <c r="G79" i="29"/>
  <c r="CB78" i="29"/>
  <c r="CA78" i="29"/>
  <c r="BZ78" i="29"/>
  <c r="BY78" i="29"/>
  <c r="AV78" i="29"/>
  <c r="AU78" i="29"/>
  <c r="AT78" i="29"/>
  <c r="AS78" i="29"/>
  <c r="AR78" i="29"/>
  <c r="Z78" i="29"/>
  <c r="Y78" i="29"/>
  <c r="W78" i="29"/>
  <c r="V78" i="29"/>
  <c r="U78" i="29"/>
  <c r="T78" i="29"/>
  <c r="O78" i="29"/>
  <c r="N78" i="29"/>
  <c r="M78" i="29"/>
  <c r="K78" i="29"/>
  <c r="J78" i="29"/>
  <c r="G78" i="29"/>
  <c r="CB77" i="29"/>
  <c r="CA77" i="29"/>
  <c r="BZ77" i="29"/>
  <c r="BY77" i="29"/>
  <c r="AV77" i="29"/>
  <c r="AU77" i="29"/>
  <c r="AT77" i="29"/>
  <c r="AS77" i="29"/>
  <c r="AR77" i="29"/>
  <c r="Z77" i="29"/>
  <c r="Y77" i="29"/>
  <c r="W77" i="29"/>
  <c r="V77" i="29"/>
  <c r="U77" i="29"/>
  <c r="T77" i="29"/>
  <c r="O77" i="29"/>
  <c r="N77" i="29"/>
  <c r="M77" i="29"/>
  <c r="K77" i="29"/>
  <c r="J77" i="29"/>
  <c r="G77" i="29"/>
  <c r="CB76" i="29"/>
  <c r="CA76" i="29"/>
  <c r="BZ76" i="29"/>
  <c r="BY76" i="29"/>
  <c r="AV76" i="29"/>
  <c r="AU76" i="29"/>
  <c r="AT76" i="29"/>
  <c r="AS76" i="29"/>
  <c r="AR76" i="29"/>
  <c r="Z76" i="29"/>
  <c r="Y76" i="29"/>
  <c r="W76" i="29"/>
  <c r="V76" i="29"/>
  <c r="U76" i="29"/>
  <c r="T76" i="29"/>
  <c r="O76" i="29"/>
  <c r="N76" i="29"/>
  <c r="M76" i="29"/>
  <c r="K76" i="29"/>
  <c r="J76" i="29"/>
  <c r="G76" i="29"/>
  <c r="CB75" i="29"/>
  <c r="CA75" i="29"/>
  <c r="BZ75" i="29"/>
  <c r="BY75" i="29"/>
  <c r="AV75" i="29"/>
  <c r="AU75" i="29"/>
  <c r="AT75" i="29"/>
  <c r="AS75" i="29"/>
  <c r="AR75" i="29"/>
  <c r="Z75" i="29"/>
  <c r="Y75" i="29"/>
  <c r="W75" i="29"/>
  <c r="V75" i="29"/>
  <c r="U75" i="29"/>
  <c r="T75" i="29"/>
  <c r="O75" i="29"/>
  <c r="N75" i="29"/>
  <c r="M75" i="29"/>
  <c r="K75" i="29"/>
  <c r="J75" i="29"/>
  <c r="G75" i="29"/>
  <c r="CB74" i="29"/>
  <c r="CA74" i="29"/>
  <c r="BZ74" i="29"/>
  <c r="BY74" i="29"/>
  <c r="AV74" i="29"/>
  <c r="AU74" i="29"/>
  <c r="AT74" i="29"/>
  <c r="AS74" i="29"/>
  <c r="AR74" i="29"/>
  <c r="Z74" i="29"/>
  <c r="Y74" i="29"/>
  <c r="W74" i="29"/>
  <c r="V74" i="29"/>
  <c r="U74" i="29"/>
  <c r="T74" i="29"/>
  <c r="O74" i="29"/>
  <c r="N74" i="29"/>
  <c r="M74" i="29"/>
  <c r="K74" i="29"/>
  <c r="J74" i="29"/>
  <c r="G74" i="29"/>
  <c r="CB73" i="29"/>
  <c r="CA73" i="29"/>
  <c r="BZ73" i="29"/>
  <c r="BY73" i="29"/>
  <c r="AV73" i="29"/>
  <c r="AU73" i="29"/>
  <c r="AT73" i="29"/>
  <c r="AS73" i="29"/>
  <c r="AR73" i="29"/>
  <c r="Z73" i="29"/>
  <c r="Y73" i="29"/>
  <c r="W73" i="29"/>
  <c r="V73" i="29"/>
  <c r="U73" i="29"/>
  <c r="T73" i="29"/>
  <c r="O73" i="29"/>
  <c r="N73" i="29"/>
  <c r="M73" i="29"/>
  <c r="K73" i="29"/>
  <c r="J73" i="29"/>
  <c r="G73" i="29"/>
  <c r="CB72" i="29"/>
  <c r="CA72" i="29"/>
  <c r="BZ72" i="29"/>
  <c r="BY72" i="29"/>
  <c r="AV72" i="29"/>
  <c r="AU72" i="29"/>
  <c r="AT72" i="29"/>
  <c r="AS72" i="29"/>
  <c r="AR72" i="29"/>
  <c r="Z72" i="29"/>
  <c r="Y72" i="29"/>
  <c r="W72" i="29"/>
  <c r="V72" i="29"/>
  <c r="U72" i="29"/>
  <c r="T72" i="29"/>
  <c r="O72" i="29"/>
  <c r="N72" i="29"/>
  <c r="M72" i="29"/>
  <c r="K72" i="29"/>
  <c r="J72" i="29"/>
  <c r="G72" i="29"/>
  <c r="CB71" i="29"/>
  <c r="CA71" i="29"/>
  <c r="BZ71" i="29"/>
  <c r="BY71" i="29"/>
  <c r="AV71" i="29"/>
  <c r="AU71" i="29"/>
  <c r="AT71" i="29"/>
  <c r="AS71" i="29"/>
  <c r="AR71" i="29"/>
  <c r="Z71" i="29"/>
  <c r="Y71" i="29"/>
  <c r="W71" i="29"/>
  <c r="V71" i="29"/>
  <c r="U71" i="29"/>
  <c r="T71" i="29"/>
  <c r="O71" i="29"/>
  <c r="N71" i="29"/>
  <c r="M71" i="29"/>
  <c r="K71" i="29"/>
  <c r="J71" i="29"/>
  <c r="G71" i="29"/>
  <c r="CB70" i="29"/>
  <c r="CA70" i="29"/>
  <c r="BZ70" i="29"/>
  <c r="BY70" i="29"/>
  <c r="AV70" i="29"/>
  <c r="AU70" i="29"/>
  <c r="AT70" i="29"/>
  <c r="AS70" i="29"/>
  <c r="AR70" i="29"/>
  <c r="Z70" i="29"/>
  <c r="Y70" i="29"/>
  <c r="W70" i="29"/>
  <c r="V70" i="29"/>
  <c r="U70" i="29"/>
  <c r="T70" i="29"/>
  <c r="O70" i="29"/>
  <c r="N70" i="29"/>
  <c r="M70" i="29"/>
  <c r="K70" i="29"/>
  <c r="J70" i="29"/>
  <c r="G70" i="29"/>
  <c r="CB69" i="29"/>
  <c r="CA69" i="29"/>
  <c r="BZ69" i="29"/>
  <c r="BY69" i="29"/>
  <c r="AV69" i="29"/>
  <c r="AU69" i="29"/>
  <c r="AT69" i="29"/>
  <c r="AS69" i="29"/>
  <c r="AR69" i="29"/>
  <c r="Z69" i="29"/>
  <c r="Y69" i="29"/>
  <c r="W69" i="29"/>
  <c r="V69" i="29"/>
  <c r="U69" i="29"/>
  <c r="T69" i="29"/>
  <c r="O69" i="29"/>
  <c r="N69" i="29"/>
  <c r="M69" i="29"/>
  <c r="K69" i="29"/>
  <c r="J69" i="29"/>
  <c r="G69" i="29"/>
  <c r="CB68" i="29"/>
  <c r="CA68" i="29"/>
  <c r="BZ68" i="29"/>
  <c r="BY68" i="29"/>
  <c r="AV68" i="29"/>
  <c r="AU68" i="29"/>
  <c r="AT68" i="29"/>
  <c r="AS68" i="29"/>
  <c r="AR68" i="29"/>
  <c r="Z68" i="29"/>
  <c r="Y68" i="29"/>
  <c r="W68" i="29"/>
  <c r="V68" i="29"/>
  <c r="U68" i="29"/>
  <c r="T68" i="29"/>
  <c r="O68" i="29"/>
  <c r="N68" i="29"/>
  <c r="M68" i="29"/>
  <c r="K68" i="29"/>
  <c r="J68" i="29"/>
  <c r="G68" i="29"/>
  <c r="CB67" i="29"/>
  <c r="CA67" i="29"/>
  <c r="BZ67" i="29"/>
  <c r="BY67" i="29"/>
  <c r="AV67" i="29"/>
  <c r="AU67" i="29"/>
  <c r="AT67" i="29"/>
  <c r="AS67" i="29"/>
  <c r="AR67" i="29"/>
  <c r="Z67" i="29"/>
  <c r="Y67" i="29"/>
  <c r="W67" i="29"/>
  <c r="V67" i="29"/>
  <c r="U67" i="29"/>
  <c r="T67" i="29"/>
  <c r="O67" i="29"/>
  <c r="N67" i="29"/>
  <c r="M67" i="29"/>
  <c r="K67" i="29"/>
  <c r="J67" i="29"/>
  <c r="G67" i="29"/>
  <c r="CB66" i="29"/>
  <c r="CA66" i="29"/>
  <c r="BZ66" i="29"/>
  <c r="BY66" i="29"/>
  <c r="AV66" i="29"/>
  <c r="AU66" i="29"/>
  <c r="AT66" i="29"/>
  <c r="AS66" i="29"/>
  <c r="AR66" i="29"/>
  <c r="Z66" i="29"/>
  <c r="Y66" i="29"/>
  <c r="W66" i="29"/>
  <c r="V66" i="29"/>
  <c r="U66" i="29"/>
  <c r="T66" i="29"/>
  <c r="O66" i="29"/>
  <c r="N66" i="29"/>
  <c r="M66" i="29"/>
  <c r="K66" i="29"/>
  <c r="J66" i="29"/>
  <c r="G66" i="29"/>
  <c r="CB65" i="29"/>
  <c r="CA65" i="29"/>
  <c r="BZ65" i="29"/>
  <c r="BY65" i="29"/>
  <c r="AV65" i="29"/>
  <c r="AU65" i="29"/>
  <c r="AT65" i="29"/>
  <c r="AS65" i="29"/>
  <c r="AR65" i="29"/>
  <c r="Z65" i="29"/>
  <c r="Y65" i="29"/>
  <c r="W65" i="29"/>
  <c r="V65" i="29"/>
  <c r="U65" i="29"/>
  <c r="T65" i="29"/>
  <c r="O65" i="29"/>
  <c r="N65" i="29"/>
  <c r="M65" i="29"/>
  <c r="K65" i="29"/>
  <c r="J65" i="29"/>
  <c r="G65" i="29"/>
  <c r="CB64" i="29"/>
  <c r="CA64" i="29"/>
  <c r="BZ64" i="29"/>
  <c r="BY64" i="29"/>
  <c r="AV64" i="29"/>
  <c r="AU64" i="29"/>
  <c r="AT64" i="29"/>
  <c r="AS64" i="29"/>
  <c r="AR64" i="29"/>
  <c r="Z64" i="29"/>
  <c r="Y64" i="29"/>
  <c r="W64" i="29"/>
  <c r="V64" i="29"/>
  <c r="U64" i="29"/>
  <c r="T64" i="29"/>
  <c r="O64" i="29"/>
  <c r="N64" i="29"/>
  <c r="M64" i="29"/>
  <c r="K64" i="29"/>
  <c r="J64" i="29"/>
  <c r="G64" i="29"/>
  <c r="CB63" i="29"/>
  <c r="CA63" i="29"/>
  <c r="BZ63" i="29"/>
  <c r="BY63" i="29"/>
  <c r="AV63" i="29"/>
  <c r="AU63" i="29"/>
  <c r="AT63" i="29"/>
  <c r="AS63" i="29"/>
  <c r="AR63" i="29"/>
  <c r="Z63" i="29"/>
  <c r="Y63" i="29"/>
  <c r="W63" i="29"/>
  <c r="V63" i="29"/>
  <c r="U63" i="29"/>
  <c r="T63" i="29"/>
  <c r="O63" i="29"/>
  <c r="N63" i="29"/>
  <c r="M63" i="29"/>
  <c r="K63" i="29"/>
  <c r="J63" i="29"/>
  <c r="G63" i="29"/>
  <c r="CB62" i="29"/>
  <c r="CA62" i="29"/>
  <c r="BZ62" i="29"/>
  <c r="BY62" i="29"/>
  <c r="AV62" i="29"/>
  <c r="AU62" i="29"/>
  <c r="AT62" i="29"/>
  <c r="AS62" i="29"/>
  <c r="AR62" i="29"/>
  <c r="Z62" i="29"/>
  <c r="Y62" i="29"/>
  <c r="W62" i="29"/>
  <c r="V62" i="29"/>
  <c r="U62" i="29"/>
  <c r="T62" i="29"/>
  <c r="O62" i="29"/>
  <c r="N62" i="29"/>
  <c r="M62" i="29"/>
  <c r="K62" i="29"/>
  <c r="J62" i="29"/>
  <c r="G62" i="29"/>
  <c r="CB61" i="29"/>
  <c r="CA61" i="29"/>
  <c r="BZ61" i="29"/>
  <c r="BY61" i="29"/>
  <c r="AV61" i="29"/>
  <c r="AU61" i="29"/>
  <c r="AT61" i="29"/>
  <c r="AS61" i="29"/>
  <c r="AR61" i="29"/>
  <c r="Z61" i="29"/>
  <c r="Y61" i="29"/>
  <c r="W61" i="29"/>
  <c r="V61" i="29"/>
  <c r="U61" i="29"/>
  <c r="T61" i="29"/>
  <c r="O61" i="29"/>
  <c r="N61" i="29"/>
  <c r="M61" i="29"/>
  <c r="K61" i="29"/>
  <c r="J61" i="29"/>
  <c r="G61" i="29"/>
  <c r="CB60" i="29"/>
  <c r="CA60" i="29"/>
  <c r="BZ60" i="29"/>
  <c r="BY60" i="29"/>
  <c r="AV60" i="29"/>
  <c r="AU60" i="29"/>
  <c r="AT60" i="29"/>
  <c r="AS60" i="29"/>
  <c r="AR60" i="29"/>
  <c r="Z60" i="29"/>
  <c r="Y60" i="29"/>
  <c r="W60" i="29"/>
  <c r="V60" i="29"/>
  <c r="U60" i="29"/>
  <c r="T60" i="29"/>
  <c r="O60" i="29"/>
  <c r="N60" i="29"/>
  <c r="M60" i="29"/>
  <c r="K60" i="29"/>
  <c r="J60" i="29"/>
  <c r="G60" i="29"/>
  <c r="CB59" i="29"/>
  <c r="CA59" i="29"/>
  <c r="BZ59" i="29"/>
  <c r="BY59" i="29"/>
  <c r="AV59" i="29"/>
  <c r="AU59" i="29"/>
  <c r="AT59" i="29"/>
  <c r="AS59" i="29"/>
  <c r="AR59" i="29"/>
  <c r="Z59" i="29"/>
  <c r="Y59" i="29"/>
  <c r="W59" i="29"/>
  <c r="V59" i="29"/>
  <c r="U59" i="29"/>
  <c r="T59" i="29"/>
  <c r="O59" i="29"/>
  <c r="N59" i="29"/>
  <c r="M59" i="29"/>
  <c r="K59" i="29"/>
  <c r="J59" i="29"/>
  <c r="G59" i="29"/>
  <c r="CB58" i="29"/>
  <c r="CA58" i="29"/>
  <c r="BZ58" i="29"/>
  <c r="BY58" i="29"/>
  <c r="AV58" i="29"/>
  <c r="AU58" i="29"/>
  <c r="AT58" i="29"/>
  <c r="AS58" i="29"/>
  <c r="AR58" i="29"/>
  <c r="Z58" i="29"/>
  <c r="Y58" i="29"/>
  <c r="W58" i="29"/>
  <c r="V58" i="29"/>
  <c r="U58" i="29"/>
  <c r="T58" i="29"/>
  <c r="O58" i="29"/>
  <c r="N58" i="29"/>
  <c r="M58" i="29"/>
  <c r="K58" i="29"/>
  <c r="J58" i="29"/>
  <c r="G58" i="29"/>
  <c r="CB57" i="29"/>
  <c r="CA57" i="29"/>
  <c r="BZ57" i="29"/>
  <c r="BY57" i="29"/>
  <c r="AV57" i="29"/>
  <c r="AU57" i="29"/>
  <c r="AT57" i="29"/>
  <c r="AS57" i="29"/>
  <c r="AR57" i="29"/>
  <c r="Z57" i="29"/>
  <c r="Y57" i="29"/>
  <c r="W57" i="29"/>
  <c r="V57" i="29"/>
  <c r="U57" i="29"/>
  <c r="T57" i="29"/>
  <c r="O57" i="29"/>
  <c r="N57" i="29"/>
  <c r="M57" i="29"/>
  <c r="K57" i="29"/>
  <c r="J57" i="29"/>
  <c r="G57" i="29"/>
  <c r="CB56" i="29"/>
  <c r="CA56" i="29"/>
  <c r="BZ56" i="29"/>
  <c r="BY56" i="29"/>
  <c r="AV56" i="29"/>
  <c r="AU56" i="29"/>
  <c r="AT56" i="29"/>
  <c r="AS56" i="29"/>
  <c r="AR56" i="29"/>
  <c r="Z56" i="29"/>
  <c r="Y56" i="29"/>
  <c r="W56" i="29"/>
  <c r="V56" i="29"/>
  <c r="U56" i="29"/>
  <c r="T56" i="29"/>
  <c r="O56" i="29"/>
  <c r="N56" i="29"/>
  <c r="M56" i="29"/>
  <c r="K56" i="29"/>
  <c r="J56" i="29"/>
  <c r="G56" i="29"/>
  <c r="CB55" i="29"/>
  <c r="CA55" i="29"/>
  <c r="BZ55" i="29"/>
  <c r="BY55" i="29"/>
  <c r="AV55" i="29"/>
  <c r="AU55" i="29"/>
  <c r="AT55" i="29"/>
  <c r="AS55" i="29"/>
  <c r="AR55" i="29"/>
  <c r="Z55" i="29"/>
  <c r="Y55" i="29"/>
  <c r="W55" i="29"/>
  <c r="V55" i="29"/>
  <c r="U55" i="29"/>
  <c r="T55" i="29"/>
  <c r="O55" i="29"/>
  <c r="N55" i="29"/>
  <c r="M55" i="29"/>
  <c r="K55" i="29"/>
  <c r="J55" i="29"/>
  <c r="G55" i="29"/>
  <c r="CB54" i="29"/>
  <c r="CA54" i="29"/>
  <c r="BZ54" i="29"/>
  <c r="BY54" i="29"/>
  <c r="AV54" i="29"/>
  <c r="AU54" i="29"/>
  <c r="AT54" i="29"/>
  <c r="AS54" i="29"/>
  <c r="AR54" i="29"/>
  <c r="Z54" i="29"/>
  <c r="Y54" i="29"/>
  <c r="W54" i="29"/>
  <c r="V54" i="29"/>
  <c r="U54" i="29"/>
  <c r="T54" i="29"/>
  <c r="O54" i="29"/>
  <c r="N54" i="29"/>
  <c r="M54" i="29"/>
  <c r="K54" i="29"/>
  <c r="J54" i="29"/>
  <c r="G54" i="29"/>
  <c r="CB53" i="29"/>
  <c r="CA53" i="29"/>
  <c r="BZ53" i="29"/>
  <c r="BY53" i="29"/>
  <c r="AV53" i="29"/>
  <c r="AU53" i="29"/>
  <c r="AT53" i="29"/>
  <c r="AS53" i="29"/>
  <c r="AR53" i="29"/>
  <c r="Z53" i="29"/>
  <c r="Y53" i="29"/>
  <c r="W53" i="29"/>
  <c r="V53" i="29"/>
  <c r="U53" i="29"/>
  <c r="T53" i="29"/>
  <c r="O53" i="29"/>
  <c r="N53" i="29"/>
  <c r="M53" i="29"/>
  <c r="K53" i="29"/>
  <c r="J53" i="29"/>
  <c r="G53" i="29"/>
  <c r="CB52" i="29"/>
  <c r="CA52" i="29"/>
  <c r="BZ52" i="29"/>
  <c r="BY52" i="29"/>
  <c r="AV52" i="29"/>
  <c r="AU52" i="29"/>
  <c r="AT52" i="29"/>
  <c r="AS52" i="29"/>
  <c r="AR52" i="29"/>
  <c r="Z52" i="29"/>
  <c r="Y52" i="29"/>
  <c r="W52" i="29"/>
  <c r="V52" i="29"/>
  <c r="U52" i="29"/>
  <c r="T52" i="29"/>
  <c r="O52" i="29"/>
  <c r="N52" i="29"/>
  <c r="M52" i="29"/>
  <c r="K52" i="29"/>
  <c r="J52" i="29"/>
  <c r="G52" i="29"/>
  <c r="CB51" i="29"/>
  <c r="CA51" i="29"/>
  <c r="BZ51" i="29"/>
  <c r="BY51" i="29"/>
  <c r="AV51" i="29"/>
  <c r="AU51" i="29"/>
  <c r="AT51" i="29"/>
  <c r="AS51" i="29"/>
  <c r="AR51" i="29"/>
  <c r="Z51" i="29"/>
  <c r="Y51" i="29"/>
  <c r="W51" i="29"/>
  <c r="V51" i="29"/>
  <c r="U51" i="29"/>
  <c r="T51" i="29"/>
  <c r="O51" i="29"/>
  <c r="N51" i="29"/>
  <c r="M51" i="29"/>
  <c r="K51" i="29"/>
  <c r="J51" i="29"/>
  <c r="G51" i="29"/>
  <c r="CB50" i="29"/>
  <c r="CA50" i="29"/>
  <c r="BZ50" i="29"/>
  <c r="BY50" i="29"/>
  <c r="AV50" i="29"/>
  <c r="AU50" i="29"/>
  <c r="AT50" i="29"/>
  <c r="AS50" i="29"/>
  <c r="AR50" i="29"/>
  <c r="Z50" i="29"/>
  <c r="Y50" i="29"/>
  <c r="W50" i="29"/>
  <c r="V50" i="29"/>
  <c r="U50" i="29"/>
  <c r="T50" i="29"/>
  <c r="O50" i="29"/>
  <c r="N50" i="29"/>
  <c r="M50" i="29"/>
  <c r="K50" i="29"/>
  <c r="J50" i="29"/>
  <c r="G50" i="29"/>
  <c r="CB49" i="29"/>
  <c r="CA49" i="29"/>
  <c r="BZ49" i="29"/>
  <c r="BY49" i="29"/>
  <c r="AV49" i="29"/>
  <c r="AU49" i="29"/>
  <c r="AT49" i="29"/>
  <c r="AS49" i="29"/>
  <c r="AR49" i="29"/>
  <c r="Z49" i="29"/>
  <c r="Y49" i="29"/>
  <c r="W49" i="29"/>
  <c r="V49" i="29"/>
  <c r="U49" i="29"/>
  <c r="T49" i="29"/>
  <c r="O49" i="29"/>
  <c r="N49" i="29"/>
  <c r="M49" i="29"/>
  <c r="K49" i="29"/>
  <c r="J49" i="29"/>
  <c r="G49" i="29"/>
  <c r="CB48" i="29"/>
  <c r="CA48" i="29"/>
  <c r="BZ48" i="29"/>
  <c r="BY48" i="29"/>
  <c r="AV48" i="29"/>
  <c r="AU48" i="29"/>
  <c r="AT48" i="29"/>
  <c r="AS48" i="29"/>
  <c r="AR48" i="29"/>
  <c r="Z48" i="29"/>
  <c r="Y48" i="29"/>
  <c r="W48" i="29"/>
  <c r="V48" i="29"/>
  <c r="U48" i="29"/>
  <c r="T48" i="29"/>
  <c r="O48" i="29"/>
  <c r="N48" i="29"/>
  <c r="M48" i="29"/>
  <c r="K48" i="29"/>
  <c r="J48" i="29"/>
  <c r="G48" i="29"/>
  <c r="CB47" i="29"/>
  <c r="CA47" i="29"/>
  <c r="BZ47" i="29"/>
  <c r="BY47" i="29"/>
  <c r="AV47" i="29"/>
  <c r="AU47" i="29"/>
  <c r="AT47" i="29"/>
  <c r="AS47" i="29"/>
  <c r="AR47" i="29"/>
  <c r="Z47" i="29"/>
  <c r="Y47" i="29"/>
  <c r="W47" i="29"/>
  <c r="V47" i="29"/>
  <c r="U47" i="29"/>
  <c r="T47" i="29"/>
  <c r="O47" i="29"/>
  <c r="N47" i="29"/>
  <c r="M47" i="29"/>
  <c r="K47" i="29"/>
  <c r="J47" i="29"/>
  <c r="G47" i="29"/>
  <c r="CB46" i="29"/>
  <c r="CA46" i="29"/>
  <c r="BZ46" i="29"/>
  <c r="BY46" i="29"/>
  <c r="AV46" i="29"/>
  <c r="AU46" i="29"/>
  <c r="AT46" i="29"/>
  <c r="AS46" i="29"/>
  <c r="AR46" i="29"/>
  <c r="Z46" i="29"/>
  <c r="Y46" i="29"/>
  <c r="W46" i="29"/>
  <c r="V46" i="29"/>
  <c r="U46" i="29"/>
  <c r="T46" i="29"/>
  <c r="O46" i="29"/>
  <c r="N46" i="29"/>
  <c r="M46" i="29"/>
  <c r="K46" i="29"/>
  <c r="J46" i="29"/>
  <c r="G46" i="29"/>
  <c r="CB45" i="29"/>
  <c r="CA45" i="29"/>
  <c r="BZ45" i="29"/>
  <c r="BY45" i="29"/>
  <c r="AV45" i="29"/>
  <c r="AU45" i="29"/>
  <c r="AT45" i="29"/>
  <c r="AS45" i="29"/>
  <c r="AR45" i="29"/>
  <c r="Z45" i="29"/>
  <c r="Y45" i="29"/>
  <c r="W45" i="29"/>
  <c r="V45" i="29"/>
  <c r="U45" i="29"/>
  <c r="T45" i="29"/>
  <c r="O45" i="29"/>
  <c r="N45" i="29"/>
  <c r="M45" i="29"/>
  <c r="K45" i="29"/>
  <c r="J45" i="29"/>
  <c r="G45" i="29"/>
  <c r="CB44" i="29"/>
  <c r="CA44" i="29"/>
  <c r="BZ44" i="29"/>
  <c r="BY44" i="29"/>
  <c r="AV44" i="29"/>
  <c r="AU44" i="29"/>
  <c r="AT44" i="29"/>
  <c r="AS44" i="29"/>
  <c r="AR44" i="29"/>
  <c r="Z44" i="29"/>
  <c r="Y44" i="29"/>
  <c r="W44" i="29"/>
  <c r="V44" i="29"/>
  <c r="U44" i="29"/>
  <c r="T44" i="29"/>
  <c r="O44" i="29"/>
  <c r="N44" i="29"/>
  <c r="M44" i="29"/>
  <c r="K44" i="29"/>
  <c r="J44" i="29"/>
  <c r="G44" i="29"/>
  <c r="CB43" i="29"/>
  <c r="CA43" i="29"/>
  <c r="BZ43" i="29"/>
  <c r="BY43" i="29"/>
  <c r="AV43" i="29"/>
  <c r="AU43" i="29"/>
  <c r="AT43" i="29"/>
  <c r="AS43" i="29"/>
  <c r="AR43" i="29"/>
  <c r="Z43" i="29"/>
  <c r="Y43" i="29"/>
  <c r="W43" i="29"/>
  <c r="V43" i="29"/>
  <c r="U43" i="29"/>
  <c r="T43" i="29"/>
  <c r="O43" i="29"/>
  <c r="N43" i="29"/>
  <c r="M43" i="29"/>
  <c r="K43" i="29"/>
  <c r="J43" i="29"/>
  <c r="G43" i="29"/>
  <c r="CB42" i="29"/>
  <c r="CA42" i="29"/>
  <c r="BZ42" i="29"/>
  <c r="BY42" i="29"/>
  <c r="AV42" i="29"/>
  <c r="AU42" i="29"/>
  <c r="AT42" i="29"/>
  <c r="AS42" i="29"/>
  <c r="AR42" i="29"/>
  <c r="Z42" i="29"/>
  <c r="Y42" i="29"/>
  <c r="W42" i="29"/>
  <c r="V42" i="29"/>
  <c r="U42" i="29"/>
  <c r="T42" i="29"/>
  <c r="O42" i="29"/>
  <c r="N42" i="29"/>
  <c r="M42" i="29"/>
  <c r="K42" i="29"/>
  <c r="J42" i="29"/>
  <c r="G42" i="29"/>
  <c r="CB41" i="29"/>
  <c r="CA41" i="29"/>
  <c r="BZ41" i="29"/>
  <c r="BY41" i="29"/>
  <c r="AV41" i="29"/>
  <c r="AU41" i="29"/>
  <c r="AT41" i="29"/>
  <c r="AS41" i="29"/>
  <c r="AR41" i="29"/>
  <c r="Z41" i="29"/>
  <c r="Y41" i="29"/>
  <c r="W41" i="29"/>
  <c r="V41" i="29"/>
  <c r="U41" i="29"/>
  <c r="T41" i="29"/>
  <c r="O41" i="29"/>
  <c r="N41" i="29"/>
  <c r="M41" i="29"/>
  <c r="K41" i="29"/>
  <c r="J41" i="29"/>
  <c r="G41" i="29"/>
  <c r="CB40" i="29"/>
  <c r="CA40" i="29"/>
  <c r="BZ40" i="29"/>
  <c r="BY40" i="29"/>
  <c r="AV40" i="29"/>
  <c r="AU40" i="29"/>
  <c r="AT40" i="29"/>
  <c r="AS40" i="29"/>
  <c r="AR40" i="29"/>
  <c r="Z40" i="29"/>
  <c r="Y40" i="29"/>
  <c r="W40" i="29"/>
  <c r="V40" i="29"/>
  <c r="U40" i="29"/>
  <c r="T40" i="29"/>
  <c r="O40" i="29"/>
  <c r="N40" i="29"/>
  <c r="M40" i="29"/>
  <c r="K40" i="29"/>
  <c r="J40" i="29"/>
  <c r="G40" i="29"/>
  <c r="CB39" i="29"/>
  <c r="CA39" i="29"/>
  <c r="BZ39" i="29"/>
  <c r="BY39" i="29"/>
  <c r="AV39" i="29"/>
  <c r="AU39" i="29"/>
  <c r="AT39" i="29"/>
  <c r="AS39" i="29"/>
  <c r="AR39" i="29"/>
  <c r="Z39" i="29"/>
  <c r="Y39" i="29"/>
  <c r="W39" i="29"/>
  <c r="V39" i="29"/>
  <c r="U39" i="29"/>
  <c r="T39" i="29"/>
  <c r="O39" i="29"/>
  <c r="N39" i="29"/>
  <c r="M39" i="29"/>
  <c r="K39" i="29"/>
  <c r="J39" i="29"/>
  <c r="G39" i="29"/>
  <c r="CB38" i="29"/>
  <c r="CA38" i="29"/>
  <c r="BZ38" i="29"/>
  <c r="BY38" i="29"/>
  <c r="AV38" i="29"/>
  <c r="AU38" i="29"/>
  <c r="AT38" i="29"/>
  <c r="AS38" i="29"/>
  <c r="AR38" i="29"/>
  <c r="Z38" i="29"/>
  <c r="Y38" i="29"/>
  <c r="W38" i="29"/>
  <c r="V38" i="29"/>
  <c r="U38" i="29"/>
  <c r="T38" i="29"/>
  <c r="O38" i="29"/>
  <c r="N38" i="29"/>
  <c r="M38" i="29"/>
  <c r="K38" i="29"/>
  <c r="J38" i="29"/>
  <c r="G38" i="29"/>
  <c r="CB37" i="29"/>
  <c r="CA37" i="29"/>
  <c r="BZ37" i="29"/>
  <c r="BY37" i="29"/>
  <c r="AV37" i="29"/>
  <c r="AU37" i="29"/>
  <c r="AT37" i="29"/>
  <c r="AS37" i="29"/>
  <c r="AR37" i="29"/>
  <c r="Z37" i="29"/>
  <c r="Y37" i="29"/>
  <c r="W37" i="29"/>
  <c r="V37" i="29"/>
  <c r="U37" i="29"/>
  <c r="T37" i="29"/>
  <c r="O37" i="29"/>
  <c r="N37" i="29"/>
  <c r="M37" i="29"/>
  <c r="K37" i="29"/>
  <c r="J37" i="29"/>
  <c r="G37" i="29"/>
  <c r="CB36" i="29"/>
  <c r="CA36" i="29"/>
  <c r="BZ36" i="29"/>
  <c r="BY36" i="29"/>
  <c r="AV36" i="29"/>
  <c r="AU36" i="29"/>
  <c r="AT36" i="29"/>
  <c r="AS36" i="29"/>
  <c r="AR36" i="29"/>
  <c r="Z36" i="29"/>
  <c r="Y36" i="29"/>
  <c r="W36" i="29"/>
  <c r="V36" i="29"/>
  <c r="U36" i="29"/>
  <c r="T36" i="29"/>
  <c r="O36" i="29"/>
  <c r="N36" i="29"/>
  <c r="M36" i="29"/>
  <c r="K36" i="29"/>
  <c r="J36" i="29"/>
  <c r="G36" i="29"/>
  <c r="CB35" i="29"/>
  <c r="CA35" i="29"/>
  <c r="BZ35" i="29"/>
  <c r="BY35" i="29"/>
  <c r="AV35" i="29"/>
  <c r="AU35" i="29"/>
  <c r="AT35" i="29"/>
  <c r="AS35" i="29"/>
  <c r="AR35" i="29"/>
  <c r="Z35" i="29"/>
  <c r="Y35" i="29"/>
  <c r="W35" i="29"/>
  <c r="V35" i="29"/>
  <c r="U35" i="29"/>
  <c r="T35" i="29"/>
  <c r="O35" i="29"/>
  <c r="N35" i="29"/>
  <c r="M35" i="29"/>
  <c r="K35" i="29"/>
  <c r="J35" i="29"/>
  <c r="G35" i="29"/>
  <c r="CB34" i="29"/>
  <c r="CA34" i="29"/>
  <c r="BZ34" i="29"/>
  <c r="BY34" i="29"/>
  <c r="AV34" i="29"/>
  <c r="AU34" i="29"/>
  <c r="AT34" i="29"/>
  <c r="AS34" i="29"/>
  <c r="AR34" i="29"/>
  <c r="Z34" i="29"/>
  <c r="Y34" i="29"/>
  <c r="W34" i="29"/>
  <c r="V34" i="29"/>
  <c r="U34" i="29"/>
  <c r="T34" i="29"/>
  <c r="O34" i="29"/>
  <c r="N34" i="29"/>
  <c r="M34" i="29"/>
  <c r="K34" i="29"/>
  <c r="J34" i="29"/>
  <c r="G34" i="29"/>
  <c r="CB33" i="29"/>
  <c r="CA33" i="29"/>
  <c r="BZ33" i="29"/>
  <c r="BY33" i="29"/>
  <c r="AV33" i="29"/>
  <c r="AU33" i="29"/>
  <c r="AT33" i="29"/>
  <c r="AS33" i="29"/>
  <c r="AR33" i="29"/>
  <c r="Z33" i="29"/>
  <c r="Y33" i="29"/>
  <c r="W33" i="29"/>
  <c r="V33" i="29"/>
  <c r="U33" i="29"/>
  <c r="T33" i="29"/>
  <c r="O33" i="29"/>
  <c r="N33" i="29"/>
  <c r="M33" i="29"/>
  <c r="K33" i="29"/>
  <c r="J33" i="29"/>
  <c r="G33" i="29"/>
  <c r="CB32" i="29"/>
  <c r="CA32" i="29"/>
  <c r="BZ32" i="29"/>
  <c r="BY32" i="29"/>
  <c r="AV32" i="29"/>
  <c r="AU32" i="29"/>
  <c r="AT32" i="29"/>
  <c r="AS32" i="29"/>
  <c r="AR32" i="29"/>
  <c r="Z32" i="29"/>
  <c r="Y32" i="29"/>
  <c r="W32" i="29"/>
  <c r="V32" i="29"/>
  <c r="U32" i="29"/>
  <c r="T32" i="29"/>
  <c r="O32" i="29"/>
  <c r="N32" i="29"/>
  <c r="M32" i="29"/>
  <c r="K32" i="29"/>
  <c r="J32" i="29"/>
  <c r="G32" i="29"/>
  <c r="CB31" i="29"/>
  <c r="CA31" i="29"/>
  <c r="BZ31" i="29"/>
  <c r="BY31" i="29"/>
  <c r="AV31" i="29"/>
  <c r="AU31" i="29"/>
  <c r="AT31" i="29"/>
  <c r="AS31" i="29"/>
  <c r="AR31" i="29"/>
  <c r="Z31" i="29"/>
  <c r="Y31" i="29"/>
  <c r="W31" i="29"/>
  <c r="V31" i="29"/>
  <c r="U31" i="29"/>
  <c r="T31" i="29"/>
  <c r="O31" i="29"/>
  <c r="N31" i="29"/>
  <c r="M31" i="29"/>
  <c r="K31" i="29"/>
  <c r="J31" i="29"/>
  <c r="G31" i="29"/>
  <c r="CB30" i="29"/>
  <c r="CA30" i="29"/>
  <c r="BZ30" i="29"/>
  <c r="BY30" i="29"/>
  <c r="AV30" i="29"/>
  <c r="AU30" i="29"/>
  <c r="AT30" i="29"/>
  <c r="AS30" i="29"/>
  <c r="AR30" i="29"/>
  <c r="Z30" i="29"/>
  <c r="Y30" i="29"/>
  <c r="W30" i="29"/>
  <c r="V30" i="29"/>
  <c r="U30" i="29"/>
  <c r="T30" i="29"/>
  <c r="O30" i="29"/>
  <c r="N30" i="29"/>
  <c r="M30" i="29"/>
  <c r="K30" i="29"/>
  <c r="J30" i="29"/>
  <c r="G30" i="29"/>
  <c r="CB29" i="29"/>
  <c r="CA29" i="29"/>
  <c r="BZ29" i="29"/>
  <c r="BY29" i="29"/>
  <c r="AV29" i="29"/>
  <c r="AU29" i="29"/>
  <c r="AT29" i="29"/>
  <c r="AS29" i="29"/>
  <c r="AR29" i="29"/>
  <c r="Z29" i="29"/>
  <c r="Y29" i="29"/>
  <c r="W29" i="29"/>
  <c r="V29" i="29"/>
  <c r="U29" i="29"/>
  <c r="T29" i="29"/>
  <c r="O29" i="29"/>
  <c r="N29" i="29"/>
  <c r="M29" i="29"/>
  <c r="K29" i="29"/>
  <c r="J29" i="29"/>
  <c r="G29" i="29"/>
  <c r="CB28" i="29"/>
  <c r="CA28" i="29"/>
  <c r="BZ28" i="29"/>
  <c r="BY28" i="29"/>
  <c r="AV28" i="29"/>
  <c r="AU28" i="29"/>
  <c r="AT28" i="29"/>
  <c r="AS28" i="29"/>
  <c r="AR28" i="29"/>
  <c r="Z28" i="29"/>
  <c r="Y28" i="29"/>
  <c r="W28" i="29"/>
  <c r="V28" i="29"/>
  <c r="U28" i="29"/>
  <c r="T28" i="29"/>
  <c r="O28" i="29"/>
  <c r="N28" i="29"/>
  <c r="M28" i="29"/>
  <c r="K28" i="29"/>
  <c r="J28" i="29"/>
  <c r="G28" i="29"/>
  <c r="CB27" i="29"/>
  <c r="CA27" i="29"/>
  <c r="BZ27" i="29"/>
  <c r="BY27" i="29"/>
  <c r="AV27" i="29"/>
  <c r="AU27" i="29"/>
  <c r="AT27" i="29"/>
  <c r="AS27" i="29"/>
  <c r="AR27" i="29"/>
  <c r="Z27" i="29"/>
  <c r="Y27" i="29"/>
  <c r="W27" i="29"/>
  <c r="V27" i="29"/>
  <c r="U27" i="29"/>
  <c r="T27" i="29"/>
  <c r="O27" i="29"/>
  <c r="N27" i="29"/>
  <c r="M27" i="29"/>
  <c r="K27" i="29"/>
  <c r="J27" i="29"/>
  <c r="G27" i="29"/>
  <c r="CB26" i="29"/>
  <c r="CA26" i="29"/>
  <c r="BZ26" i="29"/>
  <c r="BY26" i="29"/>
  <c r="AV26" i="29"/>
  <c r="AU26" i="29"/>
  <c r="AT26" i="29"/>
  <c r="AS26" i="29"/>
  <c r="AR26" i="29"/>
  <c r="Z26" i="29"/>
  <c r="Y26" i="29"/>
  <c r="W26" i="29"/>
  <c r="V26" i="29"/>
  <c r="U26" i="29"/>
  <c r="T26" i="29"/>
  <c r="O26" i="29"/>
  <c r="N26" i="29"/>
  <c r="M26" i="29"/>
  <c r="K26" i="29"/>
  <c r="J26" i="29"/>
  <c r="G26" i="29"/>
  <c r="CB25" i="29"/>
  <c r="CA25" i="29"/>
  <c r="BZ25" i="29"/>
  <c r="BY25" i="29"/>
  <c r="AV25" i="29"/>
  <c r="AU25" i="29"/>
  <c r="AT25" i="29"/>
  <c r="AS25" i="29"/>
  <c r="AR25" i="29"/>
  <c r="Z25" i="29"/>
  <c r="Y25" i="29"/>
  <c r="W25" i="29"/>
  <c r="V25" i="29"/>
  <c r="U25" i="29"/>
  <c r="T25" i="29"/>
  <c r="O25" i="29"/>
  <c r="N25" i="29"/>
  <c r="M25" i="29"/>
  <c r="K25" i="29"/>
  <c r="J25" i="29"/>
  <c r="G25" i="29"/>
  <c r="CB24" i="29"/>
  <c r="CA24" i="29"/>
  <c r="BZ24" i="29"/>
  <c r="BY24" i="29"/>
  <c r="AV24" i="29"/>
  <c r="AU24" i="29"/>
  <c r="AT24" i="29"/>
  <c r="AS24" i="29"/>
  <c r="AR24" i="29"/>
  <c r="Z24" i="29"/>
  <c r="Y24" i="29"/>
  <c r="W24" i="29"/>
  <c r="V24" i="29"/>
  <c r="U24" i="29"/>
  <c r="T24" i="29"/>
  <c r="O24" i="29"/>
  <c r="N24" i="29"/>
  <c r="M24" i="29"/>
  <c r="K24" i="29"/>
  <c r="J24" i="29"/>
  <c r="G24" i="29"/>
  <c r="CB23" i="29"/>
  <c r="CA23" i="29"/>
  <c r="BZ23" i="29"/>
  <c r="BY23" i="29"/>
  <c r="AV23" i="29"/>
  <c r="AU23" i="29"/>
  <c r="AT23" i="29"/>
  <c r="AS23" i="29"/>
  <c r="AR23" i="29"/>
  <c r="Z23" i="29"/>
  <c r="Y23" i="29"/>
  <c r="W23" i="29"/>
  <c r="V23" i="29"/>
  <c r="U23" i="29"/>
  <c r="T23" i="29"/>
  <c r="O23" i="29"/>
  <c r="N23" i="29"/>
  <c r="M23" i="29"/>
  <c r="K23" i="29"/>
  <c r="J23" i="29"/>
  <c r="G23" i="29"/>
  <c r="CB22" i="29"/>
  <c r="CA22" i="29"/>
  <c r="BZ22" i="29"/>
  <c r="BY22" i="29"/>
  <c r="AV22" i="29"/>
  <c r="AU22" i="29"/>
  <c r="AT22" i="29"/>
  <c r="AS22" i="29"/>
  <c r="AR22" i="29"/>
  <c r="Z22" i="29"/>
  <c r="Y22" i="29"/>
  <c r="W22" i="29"/>
  <c r="V22" i="29"/>
  <c r="U22" i="29"/>
  <c r="T22" i="29"/>
  <c r="O22" i="29"/>
  <c r="N22" i="29"/>
  <c r="M22" i="29"/>
  <c r="K22" i="29"/>
  <c r="J22" i="29"/>
  <c r="G22" i="29"/>
  <c r="CB21" i="29"/>
  <c r="CA21" i="29"/>
  <c r="BZ21" i="29"/>
  <c r="BY21" i="29"/>
  <c r="AV21" i="29"/>
  <c r="AU21" i="29"/>
  <c r="AT21" i="29"/>
  <c r="AS21" i="29"/>
  <c r="AR21" i="29"/>
  <c r="Z21" i="29"/>
  <c r="Y21" i="29"/>
  <c r="W21" i="29"/>
  <c r="V21" i="29"/>
  <c r="U21" i="29"/>
  <c r="T21" i="29"/>
  <c r="O21" i="29"/>
  <c r="N21" i="29"/>
  <c r="M21" i="29"/>
  <c r="K21" i="29"/>
  <c r="J21" i="29"/>
  <c r="G21" i="29"/>
  <c r="CB20" i="29"/>
  <c r="CA20" i="29"/>
  <c r="BZ20" i="29"/>
  <c r="BY20" i="29"/>
  <c r="AV20" i="29"/>
  <c r="AU20" i="29"/>
  <c r="AT20" i="29"/>
  <c r="AS20" i="29"/>
  <c r="AR20" i="29"/>
  <c r="Z20" i="29"/>
  <c r="Y20" i="29"/>
  <c r="W20" i="29"/>
  <c r="V20" i="29"/>
  <c r="U20" i="29"/>
  <c r="T20" i="29"/>
  <c r="O20" i="29"/>
  <c r="N20" i="29"/>
  <c r="M20" i="29"/>
  <c r="K20" i="29"/>
  <c r="J20" i="29"/>
  <c r="G20" i="29"/>
  <c r="CB19" i="29"/>
  <c r="CA19" i="29"/>
  <c r="BZ19" i="29"/>
  <c r="BY19" i="29"/>
  <c r="AV19" i="29"/>
  <c r="AU19" i="29"/>
  <c r="AT19" i="29"/>
  <c r="AS19" i="29"/>
  <c r="AR19" i="29"/>
  <c r="Z19" i="29"/>
  <c r="Y19" i="29"/>
  <c r="W19" i="29"/>
  <c r="V19" i="29"/>
  <c r="U19" i="29"/>
  <c r="T19" i="29"/>
  <c r="O19" i="29"/>
  <c r="N19" i="29"/>
  <c r="M19" i="29"/>
  <c r="K19" i="29"/>
  <c r="J19" i="29"/>
  <c r="G19" i="29"/>
  <c r="CB18" i="29"/>
  <c r="CA18" i="29"/>
  <c r="BZ18" i="29"/>
  <c r="BY18" i="29"/>
  <c r="AV18" i="29"/>
  <c r="AU18" i="29"/>
  <c r="AT18" i="29"/>
  <c r="AS18" i="29"/>
  <c r="AR18" i="29"/>
  <c r="Z18" i="29"/>
  <c r="Y18" i="29"/>
  <c r="W18" i="29"/>
  <c r="V18" i="29"/>
  <c r="U18" i="29"/>
  <c r="T18" i="29"/>
  <c r="O18" i="29"/>
  <c r="N18" i="29"/>
  <c r="M18" i="29"/>
  <c r="K18" i="29"/>
  <c r="J18" i="29"/>
  <c r="G18" i="29"/>
  <c r="CB17" i="29"/>
  <c r="CA17" i="29"/>
  <c r="BZ17" i="29"/>
  <c r="BY17" i="29"/>
  <c r="AV17" i="29"/>
  <c r="AU17" i="29"/>
  <c r="AT17" i="29"/>
  <c r="AS17" i="29"/>
  <c r="AR17" i="29"/>
  <c r="Z17" i="29"/>
  <c r="Y17" i="29"/>
  <c r="W17" i="29"/>
  <c r="V17" i="29"/>
  <c r="U17" i="29"/>
  <c r="T17" i="29"/>
  <c r="O17" i="29"/>
  <c r="N17" i="29"/>
  <c r="M17" i="29"/>
  <c r="K17" i="29"/>
  <c r="J17" i="29"/>
  <c r="G17" i="29"/>
  <c r="CB16" i="29"/>
  <c r="CA16" i="29"/>
  <c r="BZ16" i="29"/>
  <c r="BY16" i="29"/>
  <c r="AV16" i="29"/>
  <c r="AU16" i="29"/>
  <c r="AT16" i="29"/>
  <c r="AS16" i="29"/>
  <c r="AR16" i="29"/>
  <c r="Z16" i="29"/>
  <c r="Y16" i="29"/>
  <c r="W16" i="29"/>
  <c r="V16" i="29"/>
  <c r="U16" i="29"/>
  <c r="T16" i="29"/>
  <c r="O16" i="29"/>
  <c r="N16" i="29"/>
  <c r="M16" i="29"/>
  <c r="K16" i="29"/>
  <c r="J16" i="29"/>
  <c r="G16" i="29"/>
  <c r="CB15" i="29"/>
  <c r="CA15" i="29"/>
  <c r="BZ15" i="29"/>
  <c r="BY15" i="29"/>
  <c r="AV15" i="29"/>
  <c r="AU15" i="29"/>
  <c r="AT15" i="29"/>
  <c r="AS15" i="29"/>
  <c r="AR15" i="29"/>
  <c r="Z15" i="29"/>
  <c r="Y15" i="29"/>
  <c r="W15" i="29"/>
  <c r="V15" i="29"/>
  <c r="U15" i="29"/>
  <c r="T15" i="29"/>
  <c r="O15" i="29"/>
  <c r="N15" i="29"/>
  <c r="M15" i="29"/>
  <c r="K15" i="29"/>
  <c r="J15" i="29"/>
  <c r="G15" i="29"/>
  <c r="CB14" i="29"/>
  <c r="CA14" i="29"/>
  <c r="BZ14" i="29"/>
  <c r="BY14" i="29"/>
  <c r="AV14" i="29"/>
  <c r="AU14" i="29"/>
  <c r="AT14" i="29"/>
  <c r="AS14" i="29"/>
  <c r="AR14" i="29"/>
  <c r="Z14" i="29"/>
  <c r="Y14" i="29"/>
  <c r="W14" i="29"/>
  <c r="V14" i="29"/>
  <c r="U14" i="29"/>
  <c r="T14" i="29"/>
  <c r="O14" i="29"/>
  <c r="N14" i="29"/>
  <c r="M14" i="29"/>
  <c r="K14" i="29"/>
  <c r="J14" i="29"/>
  <c r="G14" i="29"/>
  <c r="CB13" i="29"/>
  <c r="CA13" i="29"/>
  <c r="BZ13" i="29"/>
  <c r="BY13" i="29"/>
  <c r="AV13" i="29"/>
  <c r="AU13" i="29"/>
  <c r="AT13" i="29"/>
  <c r="AS13" i="29"/>
  <c r="AR13" i="29"/>
  <c r="Z13" i="29"/>
  <c r="Y13" i="29"/>
  <c r="W13" i="29"/>
  <c r="V13" i="29"/>
  <c r="U13" i="29"/>
  <c r="T13" i="29"/>
  <c r="O13" i="29"/>
  <c r="N13" i="29"/>
  <c r="M13" i="29"/>
  <c r="K13" i="29"/>
  <c r="J13" i="29"/>
  <c r="G13" i="29"/>
  <c r="CB12" i="29"/>
  <c r="CA12" i="29"/>
  <c r="BZ12" i="29"/>
  <c r="BY12" i="29"/>
  <c r="AV12" i="29"/>
  <c r="AU12" i="29"/>
  <c r="AT12" i="29"/>
  <c r="AS12" i="29"/>
  <c r="AR12" i="29"/>
  <c r="Z12" i="29"/>
  <c r="Y12" i="29"/>
  <c r="W12" i="29"/>
  <c r="V12" i="29"/>
  <c r="U12" i="29"/>
  <c r="T12" i="29"/>
  <c r="O12" i="29"/>
  <c r="N12" i="29"/>
  <c r="M12" i="29"/>
  <c r="K12" i="29"/>
  <c r="J12" i="29"/>
  <c r="G12" i="29"/>
  <c r="CB11" i="29"/>
  <c r="CA11" i="29"/>
  <c r="BZ11" i="29"/>
  <c r="BY11" i="29"/>
  <c r="AV11" i="29"/>
  <c r="AU11" i="29"/>
  <c r="AT11" i="29"/>
  <c r="AS11" i="29"/>
  <c r="AR11" i="29"/>
  <c r="Z11" i="29"/>
  <c r="Y11" i="29"/>
  <c r="W11" i="29"/>
  <c r="V11" i="29"/>
  <c r="U11" i="29"/>
  <c r="T11" i="29"/>
  <c r="O11" i="29"/>
  <c r="N11" i="29"/>
  <c r="M11" i="29"/>
  <c r="K11" i="29"/>
  <c r="J11" i="29"/>
  <c r="G11" i="29"/>
  <c r="CB10" i="29"/>
  <c r="CA10" i="29"/>
  <c r="BZ10" i="29"/>
  <c r="BY10" i="29"/>
  <c r="AV10" i="29"/>
  <c r="AU10" i="29"/>
  <c r="AT10" i="29"/>
  <c r="AS10" i="29"/>
  <c r="AR10" i="29"/>
  <c r="Z10" i="29"/>
  <c r="Y10" i="29"/>
  <c r="W10" i="29"/>
  <c r="V10" i="29"/>
  <c r="U10" i="29"/>
  <c r="T10" i="29"/>
  <c r="O10" i="29"/>
  <c r="N10" i="29"/>
  <c r="M10" i="29"/>
  <c r="K10" i="29"/>
  <c r="J10" i="29"/>
  <c r="G10" i="29"/>
  <c r="CB9" i="29"/>
  <c r="CA9" i="29"/>
  <c r="BZ9" i="29"/>
  <c r="BY9" i="29"/>
  <c r="AV9" i="29"/>
  <c r="AU9" i="29"/>
  <c r="AT9" i="29"/>
  <c r="AS9" i="29"/>
  <c r="AR9" i="29"/>
  <c r="Z9" i="29"/>
  <c r="Y9" i="29"/>
  <c r="W9" i="29"/>
  <c r="V9" i="29"/>
  <c r="U9" i="29"/>
  <c r="T9" i="29"/>
  <c r="O9" i="29"/>
  <c r="N9" i="29"/>
  <c r="M9" i="29"/>
  <c r="K9" i="29"/>
  <c r="J9" i="29"/>
  <c r="G9" i="29"/>
  <c r="CB8" i="29"/>
  <c r="CA8" i="29"/>
  <c r="BZ8" i="29"/>
  <c r="BY8" i="29"/>
  <c r="AV8" i="29"/>
  <c r="AU8" i="29"/>
  <c r="AT8" i="29"/>
  <c r="AS8" i="29"/>
  <c r="AR8" i="29"/>
  <c r="Z8" i="29"/>
  <c r="Y8" i="29"/>
  <c r="W8" i="29"/>
  <c r="V8" i="29"/>
  <c r="U8" i="29"/>
  <c r="T8" i="29"/>
  <c r="O8" i="29"/>
  <c r="N8" i="29"/>
  <c r="M8" i="29"/>
  <c r="K8" i="29"/>
  <c r="J8" i="29"/>
  <c r="G8" i="29"/>
  <c r="CB7" i="29"/>
  <c r="CA7" i="29"/>
  <c r="BZ7" i="29"/>
  <c r="BY7" i="29"/>
  <c r="AV7" i="29"/>
  <c r="AU7" i="29"/>
  <c r="AT7" i="29"/>
  <c r="AS7" i="29"/>
  <c r="AR7" i="29"/>
  <c r="Z7" i="29"/>
  <c r="Y7" i="29"/>
  <c r="W7" i="29"/>
  <c r="V7" i="29"/>
  <c r="U7" i="29"/>
  <c r="T7" i="29"/>
  <c r="O7" i="29"/>
  <c r="N7" i="29"/>
  <c r="M7" i="29"/>
  <c r="K7" i="29"/>
  <c r="J7" i="29"/>
  <c r="G7" i="29"/>
  <c r="B7" i="29"/>
  <c r="CB6" i="29"/>
  <c r="CA6" i="29"/>
  <c r="BZ6" i="29"/>
  <c r="BY6" i="29"/>
  <c r="AV6" i="29"/>
  <c r="AU6" i="29"/>
  <c r="AT6" i="29"/>
  <c r="AS6" i="29"/>
  <c r="AR6" i="29"/>
  <c r="Z6" i="29"/>
  <c r="Y6" i="29"/>
  <c r="W6" i="29"/>
  <c r="V6" i="29"/>
  <c r="U6" i="29"/>
  <c r="T6" i="29"/>
  <c r="O6" i="29"/>
  <c r="N6" i="29"/>
  <c r="M6" i="29"/>
  <c r="K6" i="29"/>
  <c r="J6" i="29"/>
  <c r="G6" i="29"/>
  <c r="B6" i="29"/>
  <c r="CB5" i="29"/>
  <c r="CA5" i="29"/>
  <c r="BZ5" i="29"/>
  <c r="BY5" i="29"/>
  <c r="AV5" i="29"/>
  <c r="AU5" i="29"/>
  <c r="AT5" i="29"/>
  <c r="AS5" i="29"/>
  <c r="AR5" i="29"/>
  <c r="Z5" i="29"/>
  <c r="Y5" i="29"/>
  <c r="W5" i="29"/>
  <c r="V5" i="29"/>
  <c r="U5" i="29"/>
  <c r="T5" i="29"/>
  <c r="O5" i="29"/>
  <c r="N5" i="29"/>
  <c r="M5" i="29"/>
  <c r="K5" i="29"/>
  <c r="J5" i="29"/>
  <c r="G5" i="29"/>
  <c r="B5" i="29"/>
  <c r="CB4" i="29"/>
  <c r="CA4" i="29"/>
  <c r="BZ4" i="29"/>
  <c r="BY4" i="29"/>
  <c r="AV4" i="29"/>
  <c r="AU4" i="29"/>
  <c r="AT4" i="29"/>
  <c r="AS4" i="29"/>
  <c r="AR4" i="29"/>
  <c r="Z4" i="29"/>
  <c r="Y4" i="29"/>
  <c r="W4" i="29"/>
  <c r="V4" i="29"/>
  <c r="U4" i="29"/>
  <c r="T4" i="29"/>
  <c r="O4" i="29"/>
  <c r="N4" i="29"/>
  <c r="M4" i="29"/>
  <c r="K4" i="29"/>
  <c r="J4" i="29"/>
  <c r="G4" i="29"/>
  <c r="CB3" i="29"/>
  <c r="CA3" i="29"/>
  <c r="BZ3" i="29"/>
  <c r="BY3" i="29"/>
  <c r="T3" i="29"/>
  <c r="O3" i="29"/>
  <c r="B3" i="29"/>
  <c r="V2" i="29"/>
  <c r="G2" i="29"/>
  <c r="B2" i="29"/>
  <c r="B1" i="29"/>
  <c r="CG4" i="16"/>
  <c r="U56" i="12"/>
  <c r="T56" i="12"/>
  <c r="K56" i="12"/>
  <c r="I56" i="12"/>
  <c r="U55" i="12"/>
  <c r="T55" i="12"/>
  <c r="K55" i="12"/>
  <c r="I55" i="12"/>
  <c r="U54" i="12"/>
  <c r="T54" i="12"/>
  <c r="K54" i="12"/>
  <c r="I54" i="12"/>
  <c r="U53" i="12"/>
  <c r="T53" i="12"/>
  <c r="K53" i="12"/>
  <c r="I53" i="12"/>
  <c r="U52" i="12"/>
  <c r="T52" i="12"/>
  <c r="K52" i="12"/>
  <c r="I52" i="12"/>
  <c r="U51" i="12"/>
  <c r="T51" i="12"/>
  <c r="K51" i="12"/>
  <c r="I51" i="12"/>
  <c r="U50" i="12"/>
  <c r="T50" i="12"/>
  <c r="K50" i="12"/>
  <c r="I50" i="12"/>
  <c r="U49" i="12"/>
  <c r="T49" i="12"/>
  <c r="K49" i="12"/>
  <c r="I49" i="12"/>
  <c r="U48" i="12"/>
  <c r="T48" i="12"/>
  <c r="K48" i="12"/>
  <c r="I48" i="12"/>
  <c r="U47" i="12"/>
  <c r="T47" i="12"/>
  <c r="K47" i="12"/>
  <c r="I47" i="12"/>
  <c r="I46" i="12"/>
  <c r="L40" i="12"/>
  <c r="J40" i="12"/>
  <c r="I40" i="12"/>
  <c r="L39" i="12"/>
  <c r="J39" i="12"/>
  <c r="I39" i="12"/>
  <c r="L38" i="12"/>
  <c r="J38" i="12"/>
  <c r="I38" i="12"/>
  <c r="L37" i="12"/>
  <c r="J37" i="12"/>
  <c r="I37" i="12"/>
  <c r="L36" i="12"/>
  <c r="J36" i="12"/>
  <c r="I36" i="12"/>
  <c r="L30" i="12"/>
  <c r="J30" i="12"/>
  <c r="I30" i="12"/>
  <c r="L29" i="12"/>
  <c r="J29" i="12"/>
  <c r="I29" i="12"/>
  <c r="L28" i="12"/>
  <c r="J28" i="12"/>
  <c r="I28" i="12"/>
  <c r="L27" i="12"/>
  <c r="J27" i="12"/>
  <c r="I27" i="12"/>
  <c r="L26" i="12"/>
  <c r="J26" i="12"/>
  <c r="I26" i="12"/>
  <c r="L20" i="12"/>
  <c r="J20" i="12"/>
  <c r="I20" i="12"/>
  <c r="L19" i="12"/>
  <c r="J19" i="12"/>
  <c r="I19" i="12"/>
  <c r="L18" i="12"/>
  <c r="J18" i="12"/>
  <c r="I18" i="12"/>
  <c r="L17" i="12"/>
  <c r="J17" i="12"/>
  <c r="I17" i="12"/>
  <c r="L16" i="12"/>
  <c r="J16" i="12"/>
  <c r="I16" i="12"/>
  <c r="U10" i="12"/>
  <c r="T10" i="12"/>
  <c r="L10" i="12"/>
  <c r="J10" i="12"/>
  <c r="I10" i="12"/>
  <c r="U9" i="12"/>
  <c r="T9" i="12"/>
  <c r="L9" i="12"/>
  <c r="J9" i="12"/>
  <c r="I9" i="12"/>
  <c r="U8" i="12"/>
  <c r="T8" i="12"/>
  <c r="L8" i="12"/>
  <c r="J8" i="12"/>
  <c r="I8" i="12"/>
  <c r="U7" i="12"/>
  <c r="T7" i="12"/>
  <c r="L7" i="12"/>
  <c r="J7" i="12"/>
  <c r="I7" i="12"/>
  <c r="L6" i="12"/>
  <c r="J6" i="12"/>
  <c r="I6" i="12"/>
  <c r="J1" i="12"/>
  <c r="I1" i="12"/>
  <c r="G77" i="2"/>
  <c r="D77" i="2"/>
  <c r="C77" i="2"/>
  <c r="G76" i="2"/>
  <c r="D76" i="2"/>
  <c r="C76" i="2"/>
  <c r="G75" i="2"/>
  <c r="D75" i="2"/>
  <c r="C75" i="2"/>
  <c r="G74" i="2"/>
  <c r="D74" i="2"/>
  <c r="C74" i="2"/>
  <c r="G73" i="2"/>
  <c r="D73" i="2"/>
  <c r="C73" i="2"/>
  <c r="G72" i="2"/>
  <c r="D72" i="2"/>
  <c r="C72" i="2"/>
  <c r="G71" i="2"/>
  <c r="D71" i="2"/>
  <c r="C71" i="2"/>
  <c r="G70" i="2"/>
  <c r="D70" i="2"/>
  <c r="C70" i="2"/>
  <c r="G69" i="2"/>
  <c r="D69" i="2"/>
  <c r="C69" i="2"/>
  <c r="G68" i="2"/>
  <c r="D68" i="2"/>
  <c r="C68" i="2"/>
  <c r="G67" i="2"/>
  <c r="D67" i="2"/>
  <c r="C67" i="2"/>
  <c r="G66" i="2"/>
  <c r="D66" i="2"/>
  <c r="C66" i="2"/>
  <c r="G65" i="2"/>
  <c r="D65" i="2"/>
  <c r="C65" i="2"/>
  <c r="G64" i="2"/>
  <c r="D64" i="2"/>
  <c r="C64" i="2"/>
  <c r="G63" i="2"/>
  <c r="D63" i="2"/>
  <c r="C63" i="2"/>
  <c r="G62" i="2"/>
  <c r="D62" i="2"/>
  <c r="C62" i="2"/>
  <c r="AO61" i="2"/>
  <c r="AL61" i="2"/>
  <c r="AK61" i="2"/>
  <c r="AJ61" i="2"/>
  <c r="AI61" i="2"/>
  <c r="AH61" i="2"/>
  <c r="AE61" i="2"/>
  <c r="AD61" i="2"/>
  <c r="AC61" i="2"/>
  <c r="AB61" i="2"/>
  <c r="Y61" i="2"/>
  <c r="V61" i="2"/>
  <c r="U61" i="2"/>
  <c r="T61" i="2"/>
  <c r="S61" i="2"/>
  <c r="R61" i="2"/>
  <c r="O61" i="2"/>
  <c r="N61" i="2"/>
  <c r="M61" i="2"/>
  <c r="L61" i="2"/>
  <c r="K61" i="2"/>
  <c r="AO60" i="2"/>
  <c r="AL60" i="2"/>
  <c r="AK60" i="2"/>
  <c r="AJ60" i="2"/>
  <c r="AI60" i="2"/>
  <c r="AH60" i="2"/>
  <c r="AE60" i="2"/>
  <c r="AD60" i="2"/>
  <c r="AC60" i="2"/>
  <c r="AB60" i="2"/>
  <c r="Y60" i="2"/>
  <c r="V60" i="2"/>
  <c r="U60" i="2"/>
  <c r="T60" i="2"/>
  <c r="S60" i="2"/>
  <c r="R60" i="2"/>
  <c r="O60" i="2"/>
  <c r="N60" i="2"/>
  <c r="M60" i="2"/>
  <c r="L60" i="2"/>
  <c r="K60" i="2"/>
  <c r="D60" i="2"/>
  <c r="AO59" i="2"/>
  <c r="AL59" i="2"/>
  <c r="AK59" i="2"/>
  <c r="AJ59" i="2"/>
  <c r="AI59" i="2"/>
  <c r="AH59" i="2"/>
  <c r="AE59" i="2"/>
  <c r="AD59" i="2"/>
  <c r="AC59" i="2"/>
  <c r="AB59" i="2"/>
  <c r="Y59" i="2"/>
  <c r="V59" i="2"/>
  <c r="U59" i="2"/>
  <c r="T59" i="2"/>
  <c r="S59" i="2"/>
  <c r="R59" i="2"/>
  <c r="O59" i="2"/>
  <c r="N59" i="2"/>
  <c r="M59" i="2"/>
  <c r="L59" i="2"/>
  <c r="K59" i="2"/>
  <c r="AO58" i="2"/>
  <c r="AL58" i="2"/>
  <c r="AK58" i="2"/>
  <c r="AJ58" i="2"/>
  <c r="AI58" i="2"/>
  <c r="AH58" i="2"/>
  <c r="AE58" i="2"/>
  <c r="AD58" i="2"/>
  <c r="AC58" i="2"/>
  <c r="AB58" i="2"/>
  <c r="Y58" i="2"/>
  <c r="V58" i="2"/>
  <c r="U58" i="2"/>
  <c r="T58" i="2"/>
  <c r="S58" i="2"/>
  <c r="R58" i="2"/>
  <c r="O58" i="2"/>
  <c r="N58" i="2"/>
  <c r="M58" i="2"/>
  <c r="L58" i="2"/>
  <c r="K58" i="2"/>
  <c r="AO57" i="2"/>
  <c r="AL57" i="2"/>
  <c r="AK57" i="2"/>
  <c r="AJ57" i="2"/>
  <c r="AI57" i="2"/>
  <c r="AH57" i="2"/>
  <c r="AE57" i="2"/>
  <c r="AD57" i="2"/>
  <c r="AC57" i="2"/>
  <c r="AB57" i="2"/>
  <c r="Y57" i="2"/>
  <c r="V57" i="2"/>
  <c r="U57" i="2"/>
  <c r="T57" i="2"/>
  <c r="S57" i="2"/>
  <c r="R57" i="2"/>
  <c r="O57" i="2"/>
  <c r="N57" i="2"/>
  <c r="M57" i="2"/>
  <c r="L57" i="2"/>
  <c r="K57" i="2"/>
  <c r="AO56" i="2"/>
  <c r="AL56" i="2"/>
  <c r="AK56" i="2"/>
  <c r="AJ56" i="2"/>
  <c r="AI56" i="2"/>
  <c r="AH56" i="2"/>
  <c r="AE56" i="2"/>
  <c r="AD56" i="2"/>
  <c r="AC56" i="2"/>
  <c r="AB56" i="2"/>
  <c r="Y56" i="2"/>
  <c r="V56" i="2"/>
  <c r="U56" i="2"/>
  <c r="T56" i="2"/>
  <c r="S56" i="2"/>
  <c r="R56" i="2"/>
  <c r="O56" i="2"/>
  <c r="N56" i="2"/>
  <c r="M56" i="2"/>
  <c r="L56" i="2"/>
  <c r="K56" i="2"/>
  <c r="D56" i="2"/>
  <c r="C56" i="2"/>
  <c r="B56" i="2"/>
  <c r="AO55" i="2"/>
  <c r="AL55" i="2"/>
  <c r="AK55" i="2"/>
  <c r="AJ55" i="2"/>
  <c r="AI55" i="2"/>
  <c r="AH55" i="2"/>
  <c r="AE55" i="2"/>
  <c r="AD55" i="2"/>
  <c r="AC55" i="2"/>
  <c r="AB55" i="2"/>
  <c r="Y55" i="2"/>
  <c r="V55" i="2"/>
  <c r="U55" i="2"/>
  <c r="T55" i="2"/>
  <c r="S55" i="2"/>
  <c r="R55" i="2"/>
  <c r="O55" i="2"/>
  <c r="N55" i="2"/>
  <c r="M55" i="2"/>
  <c r="L55" i="2"/>
  <c r="K55" i="2"/>
  <c r="D55" i="2"/>
  <c r="C55" i="2"/>
  <c r="B55" i="2"/>
  <c r="AO54" i="2"/>
  <c r="AL54" i="2"/>
  <c r="AK54" i="2"/>
  <c r="AJ54" i="2"/>
  <c r="AI54" i="2"/>
  <c r="AH54" i="2"/>
  <c r="AE54" i="2"/>
  <c r="AD54" i="2"/>
  <c r="AC54" i="2"/>
  <c r="AB54" i="2"/>
  <c r="Y54" i="2"/>
  <c r="V54" i="2"/>
  <c r="U54" i="2"/>
  <c r="T54" i="2"/>
  <c r="S54" i="2"/>
  <c r="R54" i="2"/>
  <c r="O54" i="2"/>
  <c r="N54" i="2"/>
  <c r="M54" i="2"/>
  <c r="L54" i="2"/>
  <c r="K54" i="2"/>
  <c r="D54" i="2"/>
  <c r="C54" i="2"/>
  <c r="B54" i="2"/>
  <c r="AO53" i="2"/>
  <c r="AL53" i="2"/>
  <c r="AK53" i="2"/>
  <c r="AJ53" i="2"/>
  <c r="AI53" i="2"/>
  <c r="AH53" i="2"/>
  <c r="AE53" i="2"/>
  <c r="AD53" i="2"/>
  <c r="AC53" i="2"/>
  <c r="AB53" i="2"/>
  <c r="Y53" i="2"/>
  <c r="V53" i="2"/>
  <c r="U53" i="2"/>
  <c r="T53" i="2"/>
  <c r="S53" i="2"/>
  <c r="R53" i="2"/>
  <c r="O53" i="2"/>
  <c r="N53" i="2"/>
  <c r="M53" i="2"/>
  <c r="L53" i="2"/>
  <c r="K53" i="2"/>
  <c r="D53" i="2"/>
  <c r="C53" i="2"/>
  <c r="B53" i="2"/>
  <c r="AO52" i="2"/>
  <c r="AL52" i="2"/>
  <c r="AK52" i="2"/>
  <c r="AJ52" i="2"/>
  <c r="AI52" i="2"/>
  <c r="AH52" i="2"/>
  <c r="AE52" i="2"/>
  <c r="AD52" i="2"/>
  <c r="AC52" i="2"/>
  <c r="AB52" i="2"/>
  <c r="Y52" i="2"/>
  <c r="V52" i="2"/>
  <c r="U52" i="2"/>
  <c r="T52" i="2"/>
  <c r="S52" i="2"/>
  <c r="R52" i="2"/>
  <c r="O52" i="2"/>
  <c r="N52" i="2"/>
  <c r="M52" i="2"/>
  <c r="L52" i="2"/>
  <c r="K52" i="2"/>
  <c r="D52" i="2"/>
  <c r="C52" i="2"/>
  <c r="B52" i="2"/>
  <c r="D51" i="2"/>
  <c r="C51" i="2"/>
  <c r="B51" i="2"/>
  <c r="AK50" i="2"/>
  <c r="AD50" i="2"/>
  <c r="U50" i="2"/>
  <c r="O50" i="2"/>
  <c r="D50" i="2"/>
  <c r="C50" i="2"/>
  <c r="B50" i="2"/>
  <c r="D49" i="2"/>
  <c r="C49" i="2"/>
  <c r="B49" i="2"/>
  <c r="Z48" i="2"/>
  <c r="D48" i="2"/>
  <c r="C48" i="2"/>
  <c r="B48" i="2"/>
  <c r="D47" i="2"/>
  <c r="C47" i="2"/>
  <c r="B47" i="2"/>
  <c r="D46" i="2"/>
  <c r="C46" i="2"/>
  <c r="B46" i="2"/>
  <c r="D45" i="2"/>
  <c r="C45" i="2"/>
  <c r="B45" i="2"/>
  <c r="D44" i="2"/>
  <c r="C44" i="2"/>
  <c r="B44" i="2"/>
  <c r="D43" i="2"/>
  <c r="C43" i="2"/>
  <c r="B43" i="2"/>
  <c r="D42" i="2"/>
  <c r="C42" i="2"/>
  <c r="B42" i="2"/>
  <c r="D41" i="2"/>
  <c r="C41" i="2"/>
  <c r="B41" i="2"/>
  <c r="D40" i="2"/>
  <c r="C40" i="2"/>
  <c r="D37" i="2"/>
  <c r="C37" i="2"/>
  <c r="B37" i="2"/>
  <c r="Z36" i="2"/>
  <c r="D36" i="2"/>
  <c r="C36" i="2"/>
  <c r="B36" i="2"/>
  <c r="Z35" i="2"/>
  <c r="D35" i="2"/>
  <c r="C35" i="2"/>
  <c r="B35" i="2"/>
  <c r="Z34" i="2"/>
  <c r="D34" i="2"/>
  <c r="C34" i="2"/>
  <c r="B34" i="2"/>
  <c r="Z33" i="2"/>
  <c r="D33" i="2"/>
  <c r="C33" i="2"/>
  <c r="B33" i="2"/>
  <c r="Z32" i="2"/>
  <c r="D32" i="2"/>
  <c r="C32" i="2"/>
  <c r="B32" i="2"/>
  <c r="Z31" i="2"/>
  <c r="D31" i="2"/>
  <c r="C31" i="2"/>
  <c r="B31" i="2"/>
  <c r="Z30" i="2"/>
  <c r="D30" i="2"/>
  <c r="C30" i="2"/>
  <c r="B30" i="2"/>
  <c r="Z29" i="2"/>
  <c r="D29" i="2"/>
  <c r="C29" i="2"/>
  <c r="B29" i="2"/>
  <c r="Z28" i="2"/>
  <c r="D28" i="2"/>
  <c r="C28" i="2"/>
  <c r="B28" i="2"/>
  <c r="Z27" i="2"/>
  <c r="D27" i="2"/>
  <c r="C27" i="2"/>
  <c r="B27" i="2"/>
  <c r="Z26" i="2"/>
  <c r="D26" i="2"/>
  <c r="C26" i="2"/>
  <c r="B26" i="2"/>
  <c r="Z25" i="2"/>
  <c r="D25" i="2"/>
  <c r="C25" i="2"/>
  <c r="B25" i="2"/>
  <c r="Z24" i="2"/>
  <c r="D24" i="2"/>
  <c r="C24" i="2"/>
  <c r="B24" i="2"/>
  <c r="Z23" i="2"/>
  <c r="D23" i="2"/>
  <c r="C23" i="2"/>
  <c r="B23" i="2"/>
  <c r="Z22" i="2"/>
  <c r="D22" i="2"/>
  <c r="C22" i="2"/>
  <c r="B22" i="2"/>
  <c r="Z21" i="2"/>
  <c r="D21" i="2"/>
  <c r="C21" i="2"/>
  <c r="B21" i="2"/>
  <c r="AG16" i="2"/>
  <c r="AF16" i="2"/>
  <c r="W16" i="2"/>
  <c r="G77" i="43"/>
  <c r="D77" i="43"/>
  <c r="C77" i="43"/>
  <c r="G76" i="43"/>
  <c r="D76" i="43"/>
  <c r="C76" i="43"/>
  <c r="G75" i="43"/>
  <c r="D75" i="43"/>
  <c r="C75" i="43"/>
  <c r="G74" i="43"/>
  <c r="D74" i="43"/>
  <c r="C74" i="43"/>
  <c r="G73" i="43"/>
  <c r="D73" i="43"/>
  <c r="C73" i="43"/>
  <c r="G72" i="43"/>
  <c r="D72" i="43"/>
  <c r="C72" i="43"/>
  <c r="G71" i="43"/>
  <c r="D71" i="43"/>
  <c r="C71" i="43"/>
  <c r="G70" i="43"/>
  <c r="D70" i="43"/>
  <c r="C70" i="43"/>
  <c r="G69" i="43"/>
  <c r="D69" i="43"/>
  <c r="C69" i="43"/>
  <c r="G68" i="43"/>
  <c r="D68" i="43"/>
  <c r="C68" i="43"/>
  <c r="G67" i="43"/>
  <c r="D67" i="43"/>
  <c r="C67" i="43"/>
  <c r="G66" i="43"/>
  <c r="D66" i="43"/>
  <c r="C66" i="43"/>
  <c r="G65" i="43"/>
  <c r="D65" i="43"/>
  <c r="C65" i="43"/>
  <c r="G64" i="43"/>
  <c r="D64" i="43"/>
  <c r="C64" i="43"/>
  <c r="G63" i="43"/>
  <c r="D63" i="43"/>
  <c r="C63" i="43"/>
  <c r="G62" i="43"/>
  <c r="D62" i="43"/>
  <c r="C62" i="43"/>
  <c r="K61" i="43"/>
  <c r="AI61" i="43"/>
  <c r="AO61" i="43"/>
  <c r="AJ61" i="43"/>
  <c r="AL61" i="43"/>
  <c r="AK61" i="43"/>
  <c r="AB61" i="43"/>
  <c r="AH61" i="43"/>
  <c r="AC61" i="43"/>
  <c r="AE61" i="43"/>
  <c r="AD61" i="43"/>
  <c r="S61" i="43"/>
  <c r="Y61" i="43"/>
  <c r="T61" i="43"/>
  <c r="V61" i="43"/>
  <c r="U61" i="43"/>
  <c r="L61" i="43"/>
  <c r="R61" i="43"/>
  <c r="M61" i="43"/>
  <c r="O61" i="43"/>
  <c r="N61" i="43"/>
  <c r="K60" i="43"/>
  <c r="AI60" i="43"/>
  <c r="AO60" i="43"/>
  <c r="AJ60" i="43"/>
  <c r="AL60" i="43"/>
  <c r="AK60" i="43"/>
  <c r="AB60" i="43"/>
  <c r="AH60" i="43"/>
  <c r="AC60" i="43"/>
  <c r="AE60" i="43"/>
  <c r="AD60" i="43"/>
  <c r="S60" i="43"/>
  <c r="Y60" i="43"/>
  <c r="T60" i="43"/>
  <c r="V60" i="43"/>
  <c r="U60" i="43"/>
  <c r="L60" i="43"/>
  <c r="R60" i="43"/>
  <c r="M60" i="43"/>
  <c r="O60" i="43"/>
  <c r="N60" i="43"/>
  <c r="D60" i="43"/>
  <c r="K59" i="43"/>
  <c r="AI59" i="43"/>
  <c r="AO59" i="43"/>
  <c r="AJ59" i="43"/>
  <c r="AL59" i="43"/>
  <c r="AK59" i="43"/>
  <c r="AB59" i="43"/>
  <c r="AH59" i="43"/>
  <c r="AC59" i="43"/>
  <c r="AE59" i="43"/>
  <c r="AD59" i="43"/>
  <c r="S59" i="43"/>
  <c r="Y59" i="43"/>
  <c r="T59" i="43"/>
  <c r="V59" i="43"/>
  <c r="U59" i="43"/>
  <c r="L59" i="43"/>
  <c r="R59" i="43"/>
  <c r="M59" i="43"/>
  <c r="O59" i="43"/>
  <c r="N59" i="43"/>
  <c r="K58" i="43"/>
  <c r="AI58" i="43"/>
  <c r="AO58" i="43"/>
  <c r="AJ58" i="43"/>
  <c r="AL58" i="43"/>
  <c r="AK58" i="43"/>
  <c r="AB58" i="43"/>
  <c r="AH58" i="43"/>
  <c r="AC58" i="43"/>
  <c r="AE58" i="43"/>
  <c r="AD58" i="43"/>
  <c r="S58" i="43"/>
  <c r="Y58" i="43"/>
  <c r="T58" i="43"/>
  <c r="V58" i="43"/>
  <c r="U58" i="43"/>
  <c r="L58" i="43"/>
  <c r="R58" i="43"/>
  <c r="M58" i="43"/>
  <c r="O58" i="43"/>
  <c r="N58" i="43"/>
  <c r="K57" i="43"/>
  <c r="AI57" i="43"/>
  <c r="AO57" i="43"/>
  <c r="AJ57" i="43"/>
  <c r="AL57" i="43"/>
  <c r="AK57" i="43"/>
  <c r="AB57" i="43"/>
  <c r="AH57" i="43"/>
  <c r="AC57" i="43"/>
  <c r="AE57" i="43"/>
  <c r="AD57" i="43"/>
  <c r="S57" i="43"/>
  <c r="Y57" i="43"/>
  <c r="T57" i="43"/>
  <c r="V57" i="43"/>
  <c r="U57" i="43"/>
  <c r="L57" i="43"/>
  <c r="R57" i="43"/>
  <c r="M57" i="43"/>
  <c r="O57" i="43"/>
  <c r="N57" i="43"/>
  <c r="K56" i="43"/>
  <c r="AI56" i="43"/>
  <c r="AO56" i="43"/>
  <c r="AJ56" i="43"/>
  <c r="AL56" i="43"/>
  <c r="AK56" i="43"/>
  <c r="AB56" i="43"/>
  <c r="AH56" i="43"/>
  <c r="AC56" i="43"/>
  <c r="AE56" i="43"/>
  <c r="AD56" i="43"/>
  <c r="S56" i="43"/>
  <c r="Y56" i="43"/>
  <c r="T56" i="43"/>
  <c r="V56" i="43"/>
  <c r="U56" i="43"/>
  <c r="L56" i="43"/>
  <c r="R56" i="43"/>
  <c r="M56" i="43"/>
  <c r="O56" i="43"/>
  <c r="N56" i="43"/>
  <c r="D56" i="43"/>
  <c r="C56" i="43"/>
  <c r="B56" i="43"/>
  <c r="K55" i="43"/>
  <c r="AI55" i="43"/>
  <c r="AO55" i="43"/>
  <c r="AJ55" i="43"/>
  <c r="AL55" i="43"/>
  <c r="AK55" i="43"/>
  <c r="AB55" i="43"/>
  <c r="AH55" i="43"/>
  <c r="AC55" i="43"/>
  <c r="AE55" i="43"/>
  <c r="AD55" i="43"/>
  <c r="S55" i="43"/>
  <c r="Y55" i="43"/>
  <c r="T55" i="43"/>
  <c r="V55" i="43"/>
  <c r="U55" i="43"/>
  <c r="L55" i="43"/>
  <c r="R55" i="43"/>
  <c r="M55" i="43"/>
  <c r="O55" i="43"/>
  <c r="N55" i="43"/>
  <c r="D55" i="43"/>
  <c r="C55" i="43"/>
  <c r="B55" i="43"/>
  <c r="K54" i="43"/>
  <c r="AI54" i="43"/>
  <c r="AO54" i="43"/>
  <c r="AJ54" i="43"/>
  <c r="AL54" i="43"/>
  <c r="AK54" i="43"/>
  <c r="AB54" i="43"/>
  <c r="AH54" i="43"/>
  <c r="AC54" i="43"/>
  <c r="AE54" i="43"/>
  <c r="AD54" i="43"/>
  <c r="S54" i="43"/>
  <c r="Y54" i="43"/>
  <c r="T54" i="43"/>
  <c r="V54" i="43"/>
  <c r="U54" i="43"/>
  <c r="L54" i="43"/>
  <c r="R54" i="43"/>
  <c r="M54" i="43"/>
  <c r="O54" i="43"/>
  <c r="N54" i="43"/>
  <c r="D54" i="43"/>
  <c r="C54" i="43"/>
  <c r="B54" i="43"/>
  <c r="K53" i="43"/>
  <c r="AI53" i="43"/>
  <c r="AO53" i="43"/>
  <c r="AJ53" i="43"/>
  <c r="AL53" i="43"/>
  <c r="AK53" i="43"/>
  <c r="AB53" i="43"/>
  <c r="AH53" i="43"/>
  <c r="AC53" i="43"/>
  <c r="AE53" i="43"/>
  <c r="AD53" i="43"/>
  <c r="S53" i="43"/>
  <c r="Y53" i="43"/>
  <c r="T53" i="43"/>
  <c r="V53" i="43"/>
  <c r="U53" i="43"/>
  <c r="L53" i="43"/>
  <c r="R53" i="43"/>
  <c r="M53" i="43"/>
  <c r="O53" i="43"/>
  <c r="N53" i="43"/>
  <c r="D53" i="43"/>
  <c r="C53" i="43"/>
  <c r="B53" i="43"/>
  <c r="K52" i="43"/>
  <c r="AI52" i="43"/>
  <c r="AO52" i="43"/>
  <c r="AJ52" i="43"/>
  <c r="AL52" i="43"/>
  <c r="AK52" i="43"/>
  <c r="AB52" i="43"/>
  <c r="AH52" i="43"/>
  <c r="AC52" i="43"/>
  <c r="AE52" i="43"/>
  <c r="AD52" i="43"/>
  <c r="S52" i="43"/>
  <c r="Y52" i="43"/>
  <c r="T52" i="43"/>
  <c r="V52" i="43"/>
  <c r="U52" i="43"/>
  <c r="L52" i="43"/>
  <c r="R52" i="43"/>
  <c r="M52" i="43"/>
  <c r="O52" i="43"/>
  <c r="N52" i="43"/>
  <c r="D52" i="43"/>
  <c r="C52" i="43"/>
  <c r="B52" i="43"/>
  <c r="D51" i="43"/>
  <c r="C51" i="43"/>
  <c r="B51" i="43"/>
  <c r="AK50" i="43"/>
  <c r="AD50" i="43"/>
  <c r="U50" i="43"/>
  <c r="O50" i="43"/>
  <c r="D50" i="43"/>
  <c r="C50" i="43"/>
  <c r="B50" i="43"/>
  <c r="D49" i="43"/>
  <c r="C49" i="43"/>
  <c r="B49" i="43"/>
  <c r="D48" i="43"/>
  <c r="C48" i="43"/>
  <c r="B48" i="43"/>
  <c r="D47" i="43"/>
  <c r="C47" i="43"/>
  <c r="B47" i="43"/>
  <c r="D46" i="43"/>
  <c r="C46" i="43"/>
  <c r="B46" i="43"/>
  <c r="D45" i="43"/>
  <c r="C45" i="43"/>
  <c r="B45" i="43"/>
  <c r="D44" i="43"/>
  <c r="C44" i="43"/>
  <c r="B44" i="43"/>
  <c r="D43" i="43"/>
  <c r="C43" i="43"/>
  <c r="B43" i="43"/>
  <c r="D42" i="43"/>
  <c r="C42" i="43"/>
  <c r="B42" i="43"/>
  <c r="D41" i="43"/>
  <c r="C41" i="43"/>
  <c r="B41" i="43"/>
  <c r="D40" i="43"/>
  <c r="C40" i="43"/>
  <c r="B37" i="43"/>
  <c r="B36" i="43"/>
  <c r="B35" i="43"/>
  <c r="B34" i="43"/>
  <c r="B33" i="43"/>
  <c r="B32" i="43"/>
  <c r="B31" i="43"/>
  <c r="B30" i="43"/>
  <c r="B29" i="43"/>
  <c r="B28" i="43"/>
  <c r="B27" i="43"/>
  <c r="B26" i="43"/>
  <c r="B25" i="43"/>
  <c r="B24" i="43"/>
  <c r="B23" i="43"/>
  <c r="B22" i="43"/>
  <c r="D21" i="43"/>
  <c r="C21" i="43"/>
  <c r="D16" i="43"/>
  <c r="C16" i="43"/>
  <c r="D15" i="43"/>
  <c r="C15" i="43"/>
  <c r="D14" i="43"/>
  <c r="C14" i="43"/>
  <c r="D13" i="43"/>
  <c r="C13" i="43"/>
  <c r="D12" i="43"/>
  <c r="C12" i="43"/>
  <c r="D11" i="43"/>
  <c r="C11" i="43"/>
  <c r="D10" i="43"/>
  <c r="C10" i="43"/>
  <c r="D9" i="43"/>
  <c r="C9" i="43"/>
  <c r="D8" i="43"/>
  <c r="C8" i="43"/>
  <c r="D7" i="43"/>
  <c r="C7" i="43"/>
  <c r="D6" i="43"/>
  <c r="C6" i="43"/>
  <c r="W5" i="43"/>
  <c r="D5" i="43"/>
  <c r="C5" i="43"/>
  <c r="D4" i="43"/>
  <c r="C4" i="43"/>
  <c r="D3" i="43"/>
  <c r="C3" i="43"/>
  <c r="D2" i="43"/>
  <c r="C2" i="43"/>
  <c r="A28" i="33"/>
  <c r="A23" i="33"/>
  <c r="A21" i="33"/>
  <c r="A19" i="33"/>
  <c r="A17" i="33"/>
  <c r="A15" i="33"/>
  <c r="A13" i="33"/>
  <c r="A11" i="33"/>
  <c r="A9" i="33"/>
  <c r="A7" i="33"/>
  <c r="A27" i="38"/>
  <c r="A23" i="38"/>
  <c r="A21" i="38"/>
  <c r="A19" i="38"/>
  <c r="A17" i="38"/>
  <c r="A15" i="38"/>
  <c r="A13" i="38"/>
  <c r="A11" i="38"/>
  <c r="A9" i="38"/>
  <c r="A7" i="38"/>
  <c r="C11" i="37"/>
  <c r="B11" i="37"/>
  <c r="A11" i="37"/>
  <c r="B7" i="37"/>
  <c r="A7" i="37"/>
  <c r="C5" i="37"/>
  <c r="B5" i="37"/>
  <c r="C4" i="37"/>
  <c r="B4" i="37"/>
  <c r="C3" i="37"/>
  <c r="B3" i="37"/>
  <c r="A3" i="37"/>
  <c r="B41" i="24"/>
  <c r="C37" i="24"/>
  <c r="C33" i="24"/>
  <c r="C30" i="24"/>
  <c r="C27" i="24"/>
  <c r="C22" i="24"/>
  <c r="I2" i="24"/>
  <c r="AB41" i="32"/>
  <c r="AA41" i="32"/>
  <c r="Z41" i="32"/>
  <c r="Y41" i="32"/>
  <c r="X41" i="32"/>
  <c r="W41" i="32"/>
  <c r="V41" i="32"/>
  <c r="U41" i="32"/>
  <c r="T41" i="32"/>
  <c r="S41" i="32"/>
  <c r="R41" i="32"/>
  <c r="Q41" i="32"/>
  <c r="P41" i="32"/>
  <c r="O41" i="32"/>
  <c r="N41" i="32"/>
  <c r="M41" i="32"/>
  <c r="L41" i="32"/>
  <c r="K41" i="32"/>
  <c r="J41" i="32"/>
  <c r="I41" i="32"/>
  <c r="H41" i="32"/>
  <c r="G41" i="32"/>
  <c r="F41" i="32"/>
  <c r="E41" i="32"/>
  <c r="D41" i="32"/>
  <c r="C41" i="32"/>
  <c r="AB40" i="32"/>
  <c r="AA40" i="32"/>
  <c r="Z40" i="32"/>
  <c r="Y40" i="32"/>
  <c r="X40" i="32"/>
  <c r="W40" i="32"/>
  <c r="V40" i="32"/>
  <c r="U40" i="32"/>
  <c r="T40" i="32"/>
  <c r="S40" i="32"/>
  <c r="R40" i="32"/>
  <c r="Q40" i="32"/>
  <c r="P40" i="32"/>
  <c r="O40" i="32"/>
  <c r="N40" i="32"/>
  <c r="M40" i="32"/>
  <c r="L40" i="32"/>
  <c r="K40" i="32"/>
  <c r="J40" i="32"/>
  <c r="I40" i="32"/>
  <c r="H40" i="32"/>
  <c r="G40" i="32"/>
  <c r="F40" i="32"/>
  <c r="E40" i="32"/>
  <c r="D40" i="32"/>
  <c r="C40" i="32"/>
  <c r="BE39" i="32"/>
  <c r="BC39" i="32"/>
  <c r="BA39" i="32"/>
  <c r="AY39" i="32"/>
  <c r="AW39" i="32"/>
  <c r="AU39" i="32"/>
  <c r="AS39" i="32"/>
  <c r="AQ39" i="32"/>
  <c r="AO39" i="32"/>
  <c r="AB39" i="32"/>
  <c r="AA39" i="32"/>
  <c r="Z39" i="32"/>
  <c r="Y39" i="32"/>
  <c r="X39" i="32"/>
  <c r="W39" i="32"/>
  <c r="V39" i="32"/>
  <c r="U39" i="32"/>
  <c r="T39" i="32"/>
  <c r="S39" i="32"/>
  <c r="R39" i="32"/>
  <c r="Q39" i="32"/>
  <c r="P39" i="32"/>
  <c r="O39" i="32"/>
  <c r="N39" i="32"/>
  <c r="M39" i="32"/>
  <c r="L39" i="32"/>
  <c r="K39" i="32"/>
  <c r="J39" i="32"/>
  <c r="I39" i="32"/>
  <c r="H39" i="32"/>
  <c r="G39" i="32"/>
  <c r="F39" i="32"/>
  <c r="E39" i="32"/>
  <c r="D39" i="32"/>
  <c r="C39" i="32"/>
  <c r="AB38" i="32"/>
  <c r="AA38" i="32"/>
  <c r="Z38" i="32"/>
  <c r="Y38" i="32"/>
  <c r="X38" i="32"/>
  <c r="W38" i="32"/>
  <c r="V38" i="32"/>
  <c r="U38" i="32"/>
  <c r="T38" i="32"/>
  <c r="S38" i="32"/>
  <c r="R38" i="32"/>
  <c r="Q38" i="32"/>
  <c r="P38" i="32"/>
  <c r="O38" i="32"/>
  <c r="N38" i="32"/>
  <c r="M38" i="32"/>
  <c r="L38" i="32"/>
  <c r="K38" i="32"/>
  <c r="J38" i="32"/>
  <c r="I38" i="32"/>
  <c r="H38" i="32"/>
  <c r="G38" i="32"/>
  <c r="F38" i="32"/>
  <c r="E38" i="32"/>
  <c r="D38" i="32"/>
  <c r="C38" i="32"/>
  <c r="AB37" i="32"/>
  <c r="AA37" i="32"/>
  <c r="Z37" i="32"/>
  <c r="Y37" i="32"/>
  <c r="X37" i="32"/>
  <c r="W37" i="32"/>
  <c r="V37" i="32"/>
  <c r="U37" i="32"/>
  <c r="T37" i="32"/>
  <c r="S37" i="32"/>
  <c r="R37" i="32"/>
  <c r="Q37" i="32"/>
  <c r="P37" i="32"/>
  <c r="O37" i="32"/>
  <c r="N37" i="32"/>
  <c r="M37" i="32"/>
  <c r="L37" i="32"/>
  <c r="K37" i="32"/>
  <c r="J37" i="32"/>
  <c r="I37" i="32"/>
  <c r="H37" i="32"/>
  <c r="G37" i="32"/>
  <c r="F37" i="32"/>
  <c r="E37" i="32"/>
  <c r="D37" i="32"/>
  <c r="C37" i="32"/>
  <c r="AB36" i="32"/>
  <c r="AA36" i="32"/>
  <c r="Z36" i="32"/>
  <c r="Y36" i="32"/>
  <c r="X36" i="32"/>
  <c r="W36" i="32"/>
  <c r="V36" i="32"/>
  <c r="U36" i="32"/>
  <c r="T36" i="32"/>
  <c r="S36" i="32"/>
  <c r="R36" i="32"/>
  <c r="Q36" i="32"/>
  <c r="P36" i="32"/>
  <c r="O36" i="32"/>
  <c r="N36" i="32"/>
  <c r="M36" i="32"/>
  <c r="L36" i="32"/>
  <c r="K36" i="32"/>
  <c r="J36" i="32"/>
  <c r="I36" i="32"/>
  <c r="H36" i="32"/>
  <c r="G36" i="32"/>
  <c r="F36" i="32"/>
  <c r="E36" i="32"/>
  <c r="D36" i="32"/>
  <c r="C36" i="32"/>
  <c r="AB35" i="32"/>
  <c r="AA35" i="32"/>
  <c r="Z35" i="32"/>
  <c r="Y35" i="32"/>
  <c r="X35" i="32"/>
  <c r="W35" i="32"/>
  <c r="V35" i="32"/>
  <c r="U35" i="32"/>
  <c r="T35" i="32"/>
  <c r="S35" i="32"/>
  <c r="R35" i="32"/>
  <c r="Q35" i="32"/>
  <c r="P35" i="32"/>
  <c r="O35" i="32"/>
  <c r="N35" i="32"/>
  <c r="M35" i="32"/>
  <c r="L35" i="32"/>
  <c r="K35" i="32"/>
  <c r="J35" i="32"/>
  <c r="I35" i="32"/>
  <c r="H35" i="32"/>
  <c r="G35" i="32"/>
  <c r="F35" i="32"/>
  <c r="E35" i="32"/>
  <c r="D35" i="32"/>
  <c r="C35" i="32"/>
  <c r="AB34" i="32"/>
  <c r="AA34" i="32"/>
  <c r="Z34" i="32"/>
  <c r="Y34" i="32"/>
  <c r="X34" i="32"/>
  <c r="W34" i="32"/>
  <c r="V34" i="32"/>
  <c r="U34" i="32"/>
  <c r="T34" i="32"/>
  <c r="S34" i="32"/>
  <c r="R34" i="32"/>
  <c r="Q34" i="32"/>
  <c r="P34" i="32"/>
  <c r="O34" i="32"/>
  <c r="N34" i="32"/>
  <c r="M34" i="32"/>
  <c r="L34" i="32"/>
  <c r="K34" i="32"/>
  <c r="J34" i="32"/>
  <c r="I34" i="32"/>
  <c r="H34" i="32"/>
  <c r="G34" i="32"/>
  <c r="F34" i="32"/>
  <c r="E34" i="32"/>
  <c r="D34" i="32"/>
  <c r="C34" i="32"/>
  <c r="AB33" i="32"/>
  <c r="AA33" i="32"/>
  <c r="Z33" i="32"/>
  <c r="Y33" i="32"/>
  <c r="X33" i="32"/>
  <c r="W33" i="32"/>
  <c r="V33" i="32"/>
  <c r="U33" i="32"/>
  <c r="T33" i="32"/>
  <c r="S33" i="32"/>
  <c r="R33" i="32"/>
  <c r="Q33" i="32"/>
  <c r="P33" i="32"/>
  <c r="O33" i="32"/>
  <c r="N33" i="32"/>
  <c r="M33" i="32"/>
  <c r="L33" i="32"/>
  <c r="K33" i="32"/>
  <c r="J33" i="32"/>
  <c r="I33" i="32"/>
  <c r="H33" i="32"/>
  <c r="G33" i="32"/>
  <c r="F33" i="32"/>
  <c r="E33" i="32"/>
  <c r="D33" i="32"/>
  <c r="E63" i="17"/>
  <c r="E62" i="17"/>
  <c r="E61" i="17"/>
  <c r="E60" i="17"/>
  <c r="E59" i="17"/>
  <c r="E58" i="17"/>
  <c r="E57" i="17"/>
  <c r="E56" i="17"/>
  <c r="E55" i="17"/>
  <c r="E54" i="17"/>
  <c r="E53" i="17"/>
  <c r="E52" i="17"/>
  <c r="E51" i="17"/>
  <c r="T50" i="17"/>
  <c r="S50" i="17"/>
  <c r="R50" i="17"/>
  <c r="Q50" i="17"/>
  <c r="P50" i="17"/>
  <c r="O50" i="17"/>
  <c r="N50" i="17"/>
  <c r="M50" i="17"/>
  <c r="L50" i="17"/>
  <c r="K50" i="17"/>
  <c r="J50" i="17"/>
  <c r="I50" i="17"/>
  <c r="H50" i="17"/>
  <c r="G50" i="17"/>
  <c r="E50" i="17"/>
  <c r="D50" i="17"/>
  <c r="C50" i="17"/>
  <c r="K6" i="17"/>
  <c r="C6" i="17"/>
  <c r="P5" i="17"/>
  <c r="O5" i="17"/>
  <c r="E5" i="17"/>
  <c r="AY32" i="10"/>
  <c r="AP32" i="10"/>
  <c r="AE32" i="10"/>
  <c r="AD32" i="10"/>
  <c r="AC32" i="10"/>
  <c r="AB32" i="10"/>
  <c r="Y32" i="10"/>
  <c r="Q32" i="10"/>
  <c r="P32" i="10"/>
  <c r="G32" i="10"/>
  <c r="F32" i="10"/>
  <c r="E32" i="10"/>
  <c r="D32" i="10"/>
  <c r="C32" i="10"/>
  <c r="A32" i="10"/>
  <c r="AY31" i="10"/>
  <c r="AP31" i="10"/>
  <c r="AE31" i="10"/>
  <c r="AD31" i="10"/>
  <c r="AC31" i="10"/>
  <c r="AB31" i="10"/>
  <c r="Y31" i="10"/>
  <c r="Q31" i="10"/>
  <c r="P31" i="10"/>
  <c r="G31" i="10"/>
  <c r="F31" i="10"/>
  <c r="E31" i="10"/>
  <c r="D31" i="10"/>
  <c r="C31" i="10"/>
  <c r="A31" i="10"/>
  <c r="AY30" i="10"/>
  <c r="AP30" i="10"/>
  <c r="AE30" i="10"/>
  <c r="AD30" i="10"/>
  <c r="AC30" i="10"/>
  <c r="AB30" i="10"/>
  <c r="Y30" i="10"/>
  <c r="Q30" i="10"/>
  <c r="P30" i="10"/>
  <c r="G30" i="10"/>
  <c r="F30" i="10"/>
  <c r="E30" i="10"/>
  <c r="D30" i="10"/>
  <c r="C30" i="10"/>
  <c r="A30" i="10"/>
  <c r="AY29" i="10"/>
  <c r="AP29" i="10"/>
  <c r="AE29" i="10"/>
  <c r="AD29" i="10"/>
  <c r="AC29" i="10"/>
  <c r="AB29" i="10"/>
  <c r="Y29" i="10"/>
  <c r="Q29" i="10"/>
  <c r="P29" i="10"/>
  <c r="G29" i="10"/>
  <c r="F29" i="10"/>
  <c r="E29" i="10"/>
  <c r="D29" i="10"/>
  <c r="C29" i="10"/>
  <c r="A29" i="10"/>
  <c r="AY28" i="10"/>
  <c r="AP28" i="10"/>
  <c r="AE28" i="10"/>
  <c r="AD28" i="10"/>
  <c r="AC28" i="10"/>
  <c r="AB28" i="10"/>
  <c r="Y28" i="10"/>
  <c r="Q28" i="10"/>
  <c r="P28" i="10"/>
  <c r="G28" i="10"/>
  <c r="F28" i="10"/>
  <c r="E28" i="10"/>
  <c r="D28" i="10"/>
  <c r="C28" i="10"/>
  <c r="A28" i="10"/>
  <c r="AY27" i="10"/>
  <c r="AP27" i="10"/>
  <c r="AE27" i="10"/>
  <c r="AD27" i="10"/>
  <c r="AC27" i="10"/>
  <c r="AB27" i="10"/>
  <c r="Y27" i="10"/>
  <c r="Q27" i="10"/>
  <c r="P27" i="10"/>
  <c r="G27" i="10"/>
  <c r="F27" i="10"/>
  <c r="E27" i="10"/>
  <c r="D27" i="10"/>
  <c r="C27" i="10"/>
  <c r="A27" i="10"/>
  <c r="AY26" i="10"/>
  <c r="AP26" i="10"/>
  <c r="AE26" i="10"/>
  <c r="AD26" i="10"/>
  <c r="AC26" i="10"/>
  <c r="AB26" i="10"/>
  <c r="Y26" i="10"/>
  <c r="Q26" i="10"/>
  <c r="P26" i="10"/>
  <c r="G26" i="10"/>
  <c r="F26" i="10"/>
  <c r="E26" i="10"/>
  <c r="D26" i="10"/>
  <c r="C26" i="10"/>
  <c r="A26" i="10"/>
  <c r="AY25" i="10"/>
  <c r="AP25" i="10"/>
  <c r="AE25" i="10"/>
  <c r="AD25" i="10"/>
  <c r="AC25" i="10"/>
  <c r="AB25" i="10"/>
  <c r="Y25" i="10"/>
  <c r="Q25" i="10"/>
  <c r="P25" i="10"/>
  <c r="G25" i="10"/>
  <c r="F25" i="10"/>
  <c r="E25" i="10"/>
  <c r="D25" i="10"/>
  <c r="C25" i="10"/>
  <c r="A25" i="10"/>
  <c r="AY24" i="10"/>
  <c r="AP24" i="10"/>
  <c r="AE24" i="10"/>
  <c r="AD24" i="10"/>
  <c r="AC24" i="10"/>
  <c r="AB24" i="10"/>
  <c r="Y24" i="10"/>
  <c r="Q24" i="10"/>
  <c r="P24" i="10"/>
  <c r="G24" i="10"/>
  <c r="F24" i="10"/>
  <c r="E24" i="10"/>
  <c r="D24" i="10"/>
  <c r="C24" i="10"/>
  <c r="A24" i="10"/>
  <c r="AY23" i="10"/>
  <c r="AP23" i="10"/>
  <c r="AE23" i="10"/>
  <c r="AD23" i="10"/>
  <c r="AC23" i="10"/>
  <c r="AB23" i="10"/>
  <c r="Y23" i="10"/>
  <c r="Q23" i="10"/>
  <c r="P23" i="10"/>
  <c r="G23" i="10"/>
  <c r="F23" i="10"/>
  <c r="E23" i="10"/>
  <c r="D23" i="10"/>
  <c r="C23" i="10"/>
  <c r="A23" i="10"/>
  <c r="AY22" i="10"/>
  <c r="AP22" i="10"/>
  <c r="AE22" i="10"/>
  <c r="AD22" i="10"/>
  <c r="AC22" i="10"/>
  <c r="AB22" i="10"/>
  <c r="Y22" i="10"/>
  <c r="Q22" i="10"/>
  <c r="P22" i="10"/>
  <c r="G22" i="10"/>
  <c r="F22" i="10"/>
  <c r="E22" i="10"/>
  <c r="D22" i="10"/>
  <c r="C22" i="10"/>
  <c r="A22" i="10"/>
  <c r="AY21" i="10"/>
  <c r="AP21" i="10"/>
  <c r="AE21" i="10"/>
  <c r="AD21" i="10"/>
  <c r="AC21" i="10"/>
  <c r="AB21" i="10"/>
  <c r="Y21" i="10"/>
  <c r="Q21" i="10"/>
  <c r="P21" i="10"/>
  <c r="G21" i="10"/>
  <c r="F21" i="10"/>
  <c r="E21" i="10"/>
  <c r="D21" i="10"/>
  <c r="C21" i="10"/>
  <c r="A21" i="10"/>
  <c r="AY20" i="10"/>
  <c r="AP20" i="10"/>
  <c r="AE20" i="10"/>
  <c r="AD20" i="10"/>
  <c r="AC20" i="10"/>
  <c r="AB20" i="10"/>
  <c r="Y20" i="10"/>
  <c r="Q20" i="10"/>
  <c r="P20" i="10"/>
  <c r="G20" i="10"/>
  <c r="F20" i="10"/>
  <c r="E20" i="10"/>
  <c r="D20" i="10"/>
  <c r="C20" i="10"/>
  <c r="A20" i="10"/>
  <c r="AY19" i="10"/>
  <c r="AP19" i="10"/>
  <c r="AE19" i="10"/>
  <c r="AD19" i="10"/>
  <c r="AC19" i="10"/>
  <c r="AB19" i="10"/>
  <c r="Y19" i="10"/>
  <c r="Q19" i="10"/>
  <c r="P19" i="10"/>
  <c r="G19" i="10"/>
  <c r="F19" i="10"/>
  <c r="E19" i="10"/>
  <c r="D19" i="10"/>
  <c r="C19" i="10"/>
  <c r="A19" i="10"/>
  <c r="AY18" i="10"/>
  <c r="AP18" i="10"/>
  <c r="AE18" i="10"/>
  <c r="AD18" i="10"/>
  <c r="AC18" i="10"/>
  <c r="AB18" i="10"/>
  <c r="Y18" i="10"/>
  <c r="Q18" i="10"/>
  <c r="P18" i="10"/>
  <c r="G18" i="10"/>
  <c r="F18" i="10"/>
  <c r="E18" i="10"/>
  <c r="D18" i="10"/>
  <c r="C18" i="10"/>
  <c r="A18" i="10"/>
  <c r="AY17" i="10"/>
  <c r="AP17" i="10"/>
  <c r="AE17" i="10"/>
  <c r="AD17" i="10"/>
  <c r="AC17" i="10"/>
  <c r="AB17" i="10"/>
  <c r="Y17" i="10"/>
  <c r="Q17" i="10"/>
  <c r="P17" i="10"/>
  <c r="G17" i="10"/>
  <c r="F17" i="10"/>
  <c r="E17" i="10"/>
  <c r="D17" i="10"/>
  <c r="C17" i="10"/>
  <c r="A17" i="10"/>
  <c r="AY16" i="10"/>
  <c r="AP16" i="10"/>
  <c r="AE16" i="10"/>
  <c r="AD16" i="10"/>
  <c r="AC16" i="10"/>
  <c r="AB16" i="10"/>
  <c r="Y16" i="10"/>
  <c r="Q16" i="10"/>
  <c r="P16" i="10"/>
  <c r="G16" i="10"/>
  <c r="F16" i="10"/>
  <c r="E16" i="10"/>
  <c r="D16" i="10"/>
  <c r="C16" i="10"/>
  <c r="A16" i="10"/>
  <c r="AY15" i="10"/>
  <c r="AP15" i="10"/>
  <c r="AE15" i="10"/>
  <c r="AD15" i="10"/>
  <c r="AC15" i="10"/>
  <c r="AB15" i="10"/>
  <c r="Y15" i="10"/>
  <c r="Q15" i="10"/>
  <c r="P15" i="10"/>
  <c r="G15" i="10"/>
  <c r="F15" i="10"/>
  <c r="E15" i="10"/>
  <c r="D15" i="10"/>
  <c r="C15" i="10"/>
  <c r="A15" i="10"/>
  <c r="AY14" i="10"/>
  <c r="AP14" i="10"/>
  <c r="AE14" i="10"/>
  <c r="AD14" i="10"/>
  <c r="AC14" i="10"/>
  <c r="AB14" i="10"/>
  <c r="Y14" i="10"/>
  <c r="U14" i="10"/>
  <c r="Q14" i="10"/>
  <c r="P14" i="10"/>
  <c r="G14" i="10"/>
  <c r="F14" i="10"/>
  <c r="E14" i="10"/>
  <c r="D14" i="10"/>
  <c r="C14" i="10"/>
  <c r="A14" i="10"/>
  <c r="AY13" i="10"/>
  <c r="AP13" i="10"/>
  <c r="AE13" i="10"/>
  <c r="AD13" i="10"/>
  <c r="AC13" i="10"/>
  <c r="AB13" i="10"/>
  <c r="Y13" i="10"/>
  <c r="V13" i="10"/>
  <c r="Q13" i="10"/>
  <c r="P13" i="10"/>
  <c r="G13" i="10"/>
  <c r="F13" i="10"/>
  <c r="E13" i="10"/>
  <c r="D13" i="10"/>
  <c r="C13" i="10"/>
  <c r="A13" i="10"/>
  <c r="AY12" i="10"/>
  <c r="AP12" i="10"/>
  <c r="AE12" i="10"/>
  <c r="AD12" i="10"/>
  <c r="AC12" i="10"/>
  <c r="AB12" i="10"/>
  <c r="Y12" i="10"/>
  <c r="V12" i="10"/>
  <c r="Q12" i="10"/>
  <c r="P12" i="10"/>
  <c r="G12" i="10"/>
  <c r="F12" i="10"/>
  <c r="E12" i="10"/>
  <c r="D12" i="10"/>
  <c r="C12" i="10"/>
  <c r="A12" i="10"/>
  <c r="AY11" i="10"/>
  <c r="AP11" i="10"/>
  <c r="AE11" i="10"/>
  <c r="AD11" i="10"/>
  <c r="AC11" i="10"/>
  <c r="AB11" i="10"/>
  <c r="Y11" i="10"/>
  <c r="V11" i="10"/>
  <c r="Q11" i="10"/>
  <c r="P11" i="10"/>
  <c r="G11" i="10"/>
  <c r="F11" i="10"/>
  <c r="E11" i="10"/>
  <c r="D11" i="10"/>
  <c r="C11" i="10"/>
  <c r="A11" i="10"/>
  <c r="AY10" i="10"/>
  <c r="AP10" i="10"/>
  <c r="AE10" i="10"/>
  <c r="AD10" i="10"/>
  <c r="AC10" i="10"/>
  <c r="AB10" i="10"/>
  <c r="Y10" i="10"/>
  <c r="V10" i="10"/>
  <c r="Q10" i="10"/>
  <c r="P10" i="10"/>
  <c r="G10" i="10"/>
  <c r="F10" i="10"/>
  <c r="E10" i="10"/>
  <c r="D10" i="10"/>
  <c r="C10" i="10"/>
  <c r="A10" i="10"/>
  <c r="AY9" i="10"/>
  <c r="AP9" i="10"/>
  <c r="AE9" i="10"/>
  <c r="AD9" i="10"/>
  <c r="AC9" i="10"/>
  <c r="AB9" i="10"/>
  <c r="Y9" i="10"/>
  <c r="V9" i="10"/>
  <c r="Q9" i="10"/>
  <c r="P9" i="10"/>
  <c r="G9" i="10"/>
  <c r="F9" i="10"/>
  <c r="E9" i="10"/>
  <c r="D9" i="10"/>
  <c r="C9" i="10"/>
  <c r="A9" i="10"/>
  <c r="AY8" i="10"/>
  <c r="AP8" i="10"/>
  <c r="AE8" i="10"/>
  <c r="AD8" i="10"/>
  <c r="AC8" i="10"/>
  <c r="AB8" i="10"/>
  <c r="Y8" i="10"/>
  <c r="V8" i="10"/>
  <c r="Q8" i="10"/>
  <c r="P8" i="10"/>
  <c r="G8" i="10"/>
  <c r="F8" i="10"/>
  <c r="E8" i="10"/>
  <c r="D8" i="10"/>
  <c r="C8" i="10"/>
  <c r="A8" i="10"/>
  <c r="AY7" i="10"/>
  <c r="AP7" i="10"/>
  <c r="AE7" i="10"/>
  <c r="AD7" i="10"/>
  <c r="AC7" i="10"/>
  <c r="AB7" i="10"/>
  <c r="Y7" i="10"/>
  <c r="V7" i="10"/>
  <c r="Q7" i="10"/>
  <c r="P7" i="10"/>
  <c r="G7" i="10"/>
  <c r="F7" i="10"/>
  <c r="E7" i="10"/>
  <c r="D7" i="10"/>
  <c r="C7" i="10"/>
  <c r="A7" i="10"/>
  <c r="P6" i="10"/>
  <c r="G6" i="10"/>
  <c r="P5" i="10"/>
  <c r="J5" i="10"/>
  <c r="G5" i="10"/>
  <c r="AY32" i="40"/>
  <c r="AP32" i="40"/>
  <c r="AE32" i="40"/>
  <c r="AD32" i="40"/>
  <c r="AC32" i="40"/>
  <c r="AB32" i="40"/>
  <c r="Y32" i="40"/>
  <c r="Q32" i="40"/>
  <c r="P32" i="40"/>
  <c r="G32" i="40"/>
  <c r="F32" i="40"/>
  <c r="E32" i="40"/>
  <c r="D32" i="40"/>
  <c r="C32" i="40"/>
  <c r="A32" i="40"/>
  <c r="AY31" i="40"/>
  <c r="AP31" i="40"/>
  <c r="AE31" i="40"/>
  <c r="AD31" i="40"/>
  <c r="AC31" i="40"/>
  <c r="AB31" i="40"/>
  <c r="Y31" i="40"/>
  <c r="Q31" i="40"/>
  <c r="P31" i="40"/>
  <c r="G31" i="40"/>
  <c r="F31" i="40"/>
  <c r="E31" i="40"/>
  <c r="D31" i="40"/>
  <c r="C31" i="40"/>
  <c r="A31" i="40"/>
  <c r="AY30" i="40"/>
  <c r="AP30" i="40"/>
  <c r="AE30" i="40"/>
  <c r="AD30" i="40"/>
  <c r="AC30" i="40"/>
  <c r="AB30" i="40"/>
  <c r="Y30" i="40"/>
  <c r="Q30" i="40"/>
  <c r="P30" i="40"/>
  <c r="G30" i="40"/>
  <c r="F30" i="40"/>
  <c r="E30" i="40"/>
  <c r="D30" i="40"/>
  <c r="C30" i="40"/>
  <c r="A30" i="40"/>
  <c r="AY29" i="40"/>
  <c r="AP29" i="40"/>
  <c r="AE29" i="40"/>
  <c r="AD29" i="40"/>
  <c r="AC29" i="40"/>
  <c r="AB29" i="40"/>
  <c r="Y29" i="40"/>
  <c r="Q29" i="40"/>
  <c r="P29" i="40"/>
  <c r="G29" i="40"/>
  <c r="F29" i="40"/>
  <c r="E29" i="40"/>
  <c r="D29" i="40"/>
  <c r="C29" i="40"/>
  <c r="A29" i="40"/>
  <c r="AY28" i="40"/>
  <c r="AP28" i="40"/>
  <c r="AE28" i="40"/>
  <c r="AD28" i="40"/>
  <c r="AC28" i="40"/>
  <c r="AB28" i="40"/>
  <c r="Y28" i="40"/>
  <c r="Q28" i="40"/>
  <c r="P28" i="40"/>
  <c r="G28" i="40"/>
  <c r="F28" i="40"/>
  <c r="E28" i="40"/>
  <c r="D28" i="40"/>
  <c r="C28" i="40"/>
  <c r="A28" i="40"/>
  <c r="AY27" i="40"/>
  <c r="AP27" i="40"/>
  <c r="AE27" i="40"/>
  <c r="AD27" i="40"/>
  <c r="AC27" i="40"/>
  <c r="AB27" i="40"/>
  <c r="Y27" i="40"/>
  <c r="Q27" i="40"/>
  <c r="P27" i="40"/>
  <c r="G27" i="40"/>
  <c r="F27" i="40"/>
  <c r="E27" i="40"/>
  <c r="D27" i="40"/>
  <c r="C27" i="40"/>
  <c r="A27" i="40"/>
  <c r="AY26" i="40"/>
  <c r="AP26" i="40"/>
  <c r="AE26" i="40"/>
  <c r="AD26" i="40"/>
  <c r="AC26" i="40"/>
  <c r="AB26" i="40"/>
  <c r="Y26" i="40"/>
  <c r="Q26" i="40"/>
  <c r="P26" i="40"/>
  <c r="G26" i="40"/>
  <c r="F26" i="40"/>
  <c r="E26" i="40"/>
  <c r="D26" i="40"/>
  <c r="C26" i="40"/>
  <c r="A26" i="40"/>
  <c r="AY25" i="40"/>
  <c r="AP25" i="40"/>
  <c r="AE25" i="40"/>
  <c r="AD25" i="40"/>
  <c r="AC25" i="40"/>
  <c r="AB25" i="40"/>
  <c r="Y25" i="40"/>
  <c r="Q25" i="40"/>
  <c r="P25" i="40"/>
  <c r="G25" i="40"/>
  <c r="F25" i="40"/>
  <c r="E25" i="40"/>
  <c r="D25" i="40"/>
  <c r="C25" i="40"/>
  <c r="A25" i="40"/>
  <c r="AY24" i="40"/>
  <c r="AP24" i="40"/>
  <c r="AE24" i="40"/>
  <c r="AD24" i="40"/>
  <c r="AC24" i="40"/>
  <c r="AB24" i="40"/>
  <c r="Y24" i="40"/>
  <c r="Q24" i="40"/>
  <c r="P24" i="40"/>
  <c r="G24" i="40"/>
  <c r="F24" i="40"/>
  <c r="E24" i="40"/>
  <c r="D24" i="40"/>
  <c r="C24" i="40"/>
  <c r="A24" i="40"/>
  <c r="AY23" i="40"/>
  <c r="AP23" i="40"/>
  <c r="AE23" i="40"/>
  <c r="AD23" i="40"/>
  <c r="AC23" i="40"/>
  <c r="AB23" i="40"/>
  <c r="Y23" i="40"/>
  <c r="Q23" i="40"/>
  <c r="P23" i="40"/>
  <c r="G23" i="40"/>
  <c r="F23" i="40"/>
  <c r="E23" i="40"/>
  <c r="D23" i="40"/>
  <c r="C23" i="40"/>
  <c r="A23" i="40"/>
  <c r="AY22" i="40"/>
  <c r="AP22" i="40"/>
  <c r="AE22" i="40"/>
  <c r="AD22" i="40"/>
  <c r="AC22" i="40"/>
  <c r="AB22" i="40"/>
  <c r="Y22" i="40"/>
  <c r="Q22" i="40"/>
  <c r="P22" i="40"/>
  <c r="G22" i="40"/>
  <c r="F22" i="40"/>
  <c r="E22" i="40"/>
  <c r="D22" i="40"/>
  <c r="C22" i="40"/>
  <c r="A22" i="40"/>
  <c r="AY21" i="40"/>
  <c r="AP21" i="40"/>
  <c r="AE21" i="40"/>
  <c r="AD21" i="40"/>
  <c r="AC21" i="40"/>
  <c r="AB21" i="40"/>
  <c r="Y21" i="40"/>
  <c r="Q21" i="40"/>
  <c r="P21" i="40"/>
  <c r="G21" i="40"/>
  <c r="F21" i="40"/>
  <c r="E21" i="40"/>
  <c r="D21" i="40"/>
  <c r="C21" i="40"/>
  <c r="A21" i="40"/>
  <c r="AY20" i="40"/>
  <c r="AP20" i="40"/>
  <c r="AE20" i="40"/>
  <c r="AD20" i="40"/>
  <c r="AC20" i="40"/>
  <c r="AB20" i="40"/>
  <c r="Y20" i="40"/>
  <c r="Q20" i="40"/>
  <c r="P20" i="40"/>
  <c r="G20" i="40"/>
  <c r="F20" i="40"/>
  <c r="E20" i="40"/>
  <c r="D20" i="40"/>
  <c r="C20" i="40"/>
  <c r="A20" i="40"/>
  <c r="AY19" i="40"/>
  <c r="AP19" i="40"/>
  <c r="AE19" i="40"/>
  <c r="AD19" i="40"/>
  <c r="AC19" i="40"/>
  <c r="AB19" i="40"/>
  <c r="Y19" i="40"/>
  <c r="Q19" i="40"/>
  <c r="P19" i="40"/>
  <c r="G19" i="40"/>
  <c r="F19" i="40"/>
  <c r="E19" i="40"/>
  <c r="D19" i="40"/>
  <c r="C19" i="40"/>
  <c r="A19" i="40"/>
  <c r="AY18" i="40"/>
  <c r="AP18" i="40"/>
  <c r="AE18" i="40"/>
  <c r="AD18" i="40"/>
  <c r="AC18" i="40"/>
  <c r="AB18" i="40"/>
  <c r="Y18" i="40"/>
  <c r="Q18" i="40"/>
  <c r="P18" i="40"/>
  <c r="G18" i="40"/>
  <c r="F18" i="40"/>
  <c r="E18" i="40"/>
  <c r="D18" i="40"/>
  <c r="C18" i="40"/>
  <c r="A18" i="40"/>
  <c r="AY17" i="40"/>
  <c r="AP17" i="40"/>
  <c r="AE17" i="40"/>
  <c r="AD17" i="40"/>
  <c r="AC17" i="40"/>
  <c r="AB17" i="40"/>
  <c r="Y17" i="40"/>
  <c r="Q17" i="40"/>
  <c r="P17" i="40"/>
  <c r="G17" i="40"/>
  <c r="F17" i="40"/>
  <c r="E17" i="40"/>
  <c r="D17" i="40"/>
  <c r="C17" i="40"/>
  <c r="A17" i="40"/>
  <c r="AY16" i="40"/>
  <c r="AP16" i="40"/>
  <c r="AE16" i="40"/>
  <c r="AD16" i="40"/>
  <c r="AC16" i="40"/>
  <c r="AB16" i="40"/>
  <c r="Y16" i="40"/>
  <c r="Q16" i="40"/>
  <c r="P16" i="40"/>
  <c r="G16" i="40"/>
  <c r="F16" i="40"/>
  <c r="E16" i="40"/>
  <c r="D16" i="40"/>
  <c r="C16" i="40"/>
  <c r="A16" i="40"/>
  <c r="AY15" i="40"/>
  <c r="AP15" i="40"/>
  <c r="AE15" i="40"/>
  <c r="AD15" i="40"/>
  <c r="AC15" i="40"/>
  <c r="AB15" i="40"/>
  <c r="Y15" i="40"/>
  <c r="Q15" i="40"/>
  <c r="P15" i="40"/>
  <c r="G15" i="40"/>
  <c r="F15" i="40"/>
  <c r="E15" i="40"/>
  <c r="D15" i="40"/>
  <c r="C15" i="40"/>
  <c r="A15" i="40"/>
  <c r="AY14" i="40"/>
  <c r="AP14" i="40"/>
  <c r="AE14" i="40"/>
  <c r="AD14" i="40"/>
  <c r="AC14" i="40"/>
  <c r="AB14" i="40"/>
  <c r="Y14" i="40"/>
  <c r="U14" i="40"/>
  <c r="Q14" i="40"/>
  <c r="P14" i="40"/>
  <c r="G14" i="40"/>
  <c r="F14" i="40"/>
  <c r="E14" i="40"/>
  <c r="D14" i="40"/>
  <c r="C14" i="40"/>
  <c r="A14" i="40"/>
  <c r="AY13" i="40"/>
  <c r="AP13" i="40"/>
  <c r="AE13" i="40"/>
  <c r="AD13" i="40"/>
  <c r="AC13" i="40"/>
  <c r="AB13" i="40"/>
  <c r="Y13" i="40"/>
  <c r="V13" i="40"/>
  <c r="Q13" i="40"/>
  <c r="P13" i="40"/>
  <c r="G13" i="40"/>
  <c r="F13" i="40"/>
  <c r="E13" i="40"/>
  <c r="D13" i="40"/>
  <c r="C13" i="40"/>
  <c r="A13" i="40"/>
  <c r="AY12" i="40"/>
  <c r="AP12" i="40"/>
  <c r="AE12" i="40"/>
  <c r="AD12" i="40"/>
  <c r="AC12" i="40"/>
  <c r="AB12" i="40"/>
  <c r="Y12" i="40"/>
  <c r="V12" i="40"/>
  <c r="Q12" i="40"/>
  <c r="P12" i="40"/>
  <c r="G12" i="40"/>
  <c r="F12" i="40"/>
  <c r="E12" i="40"/>
  <c r="D12" i="40"/>
  <c r="C12" i="40"/>
  <c r="A12" i="40"/>
  <c r="AY11" i="40"/>
  <c r="AP11" i="40"/>
  <c r="AE11" i="40"/>
  <c r="AD11" i="40"/>
  <c r="AC11" i="40"/>
  <c r="AB11" i="40"/>
  <c r="Y11" i="40"/>
  <c r="V11" i="40"/>
  <c r="Q11" i="40"/>
  <c r="P11" i="40"/>
  <c r="G11" i="40"/>
  <c r="F11" i="40"/>
  <c r="E11" i="40"/>
  <c r="D11" i="40"/>
  <c r="C11" i="40"/>
  <c r="A11" i="40"/>
  <c r="AY10" i="40"/>
  <c r="AP10" i="40"/>
  <c r="AE10" i="40"/>
  <c r="AD10" i="40"/>
  <c r="AC10" i="40"/>
  <c r="AB10" i="40"/>
  <c r="Y10" i="40"/>
  <c r="V10" i="40"/>
  <c r="Q10" i="40"/>
  <c r="P10" i="40"/>
  <c r="G10" i="40"/>
  <c r="F10" i="40"/>
  <c r="E10" i="40"/>
  <c r="D10" i="40"/>
  <c r="C10" i="40"/>
  <c r="A10" i="40"/>
  <c r="AY9" i="40"/>
  <c r="AP9" i="40"/>
  <c r="AE9" i="40"/>
  <c r="AD9" i="40"/>
  <c r="AC9" i="40"/>
  <c r="AB9" i="40"/>
  <c r="Y9" i="40"/>
  <c r="V9" i="40"/>
  <c r="Q9" i="40"/>
  <c r="P9" i="40"/>
  <c r="G9" i="40"/>
  <c r="F9" i="40"/>
  <c r="E9" i="40"/>
  <c r="D9" i="40"/>
  <c r="C9" i="40"/>
  <c r="A9" i="40"/>
  <c r="AY8" i="40"/>
  <c r="AP8" i="40"/>
  <c r="AE8" i="40"/>
  <c r="AD8" i="40"/>
  <c r="AC8" i="40"/>
  <c r="AB8" i="40"/>
  <c r="Y8" i="40"/>
  <c r="V8" i="40"/>
  <c r="Q8" i="40"/>
  <c r="P8" i="40"/>
  <c r="G8" i="40"/>
  <c r="F8" i="40"/>
  <c r="E8" i="40"/>
  <c r="D8" i="40"/>
  <c r="C8" i="40"/>
  <c r="A8" i="40"/>
  <c r="AY7" i="40"/>
  <c r="AP7" i="40"/>
  <c r="AE7" i="40"/>
  <c r="AD7" i="40"/>
  <c r="AC7" i="40"/>
  <c r="AB7" i="40"/>
  <c r="Y7" i="40"/>
  <c r="V7" i="40"/>
  <c r="Q7" i="40"/>
  <c r="P7" i="40"/>
  <c r="G7" i="40"/>
  <c r="F7" i="40"/>
  <c r="E7" i="40"/>
  <c r="D7" i="40"/>
  <c r="A7" i="40"/>
  <c r="P6" i="40"/>
  <c r="G6" i="40"/>
  <c r="P5" i="40"/>
  <c r="J5" i="40"/>
  <c r="G5" i="40"/>
  <c r="AY32" i="42"/>
  <c r="AP32" i="42"/>
  <c r="AE32" i="42"/>
  <c r="AD32" i="42"/>
  <c r="AC32" i="42"/>
  <c r="AB32" i="42"/>
  <c r="Y32" i="42"/>
  <c r="Q32" i="42"/>
  <c r="P32" i="42"/>
  <c r="G32" i="42"/>
  <c r="F32" i="42"/>
  <c r="E32" i="42"/>
  <c r="D32" i="42"/>
  <c r="C32" i="42"/>
  <c r="A32" i="42"/>
  <c r="AY31" i="42"/>
  <c r="AP31" i="42"/>
  <c r="AE31" i="42"/>
  <c r="AD31" i="42"/>
  <c r="AC31" i="42"/>
  <c r="AB31" i="42"/>
  <c r="Y31" i="42"/>
  <c r="Q31" i="42"/>
  <c r="P31" i="42"/>
  <c r="G31" i="42"/>
  <c r="F31" i="42"/>
  <c r="E31" i="42"/>
  <c r="D31" i="42"/>
  <c r="C31" i="42"/>
  <c r="A31" i="42"/>
  <c r="AY30" i="42"/>
  <c r="AP30" i="42"/>
  <c r="AE30" i="42"/>
  <c r="AD30" i="42"/>
  <c r="AC30" i="42"/>
  <c r="AB30" i="42"/>
  <c r="Y30" i="42"/>
  <c r="Q30" i="42"/>
  <c r="P30" i="42"/>
  <c r="G30" i="42"/>
  <c r="F30" i="42"/>
  <c r="E30" i="42"/>
  <c r="D30" i="42"/>
  <c r="C30" i="42"/>
  <c r="A30" i="42"/>
  <c r="AY29" i="42"/>
  <c r="AP29" i="42"/>
  <c r="AE29" i="42"/>
  <c r="AD29" i="42"/>
  <c r="AC29" i="42"/>
  <c r="AB29" i="42"/>
  <c r="Y29" i="42"/>
  <c r="Q29" i="42"/>
  <c r="P29" i="42"/>
  <c r="G29" i="42"/>
  <c r="F29" i="42"/>
  <c r="E29" i="42"/>
  <c r="D29" i="42"/>
  <c r="C29" i="42"/>
  <c r="A29" i="42"/>
  <c r="AY28" i="42"/>
  <c r="AP28" i="42"/>
  <c r="AE28" i="42"/>
  <c r="AD28" i="42"/>
  <c r="AC28" i="42"/>
  <c r="AB28" i="42"/>
  <c r="Y28" i="42"/>
  <c r="Q28" i="42"/>
  <c r="P28" i="42"/>
  <c r="G28" i="42"/>
  <c r="F28" i="42"/>
  <c r="E28" i="42"/>
  <c r="D28" i="42"/>
  <c r="C28" i="42"/>
  <c r="A28" i="42"/>
  <c r="AY27" i="42"/>
  <c r="AP27" i="42"/>
  <c r="AE27" i="42"/>
  <c r="AD27" i="42"/>
  <c r="AC27" i="42"/>
  <c r="AB27" i="42"/>
  <c r="Y27" i="42"/>
  <c r="Q27" i="42"/>
  <c r="P27" i="42"/>
  <c r="G27" i="42"/>
  <c r="F27" i="42"/>
  <c r="E27" i="42"/>
  <c r="D27" i="42"/>
  <c r="C27" i="42"/>
  <c r="A27" i="42"/>
  <c r="AY26" i="42"/>
  <c r="AP26" i="42"/>
  <c r="AE26" i="42"/>
  <c r="AD26" i="42"/>
  <c r="AC26" i="42"/>
  <c r="AB26" i="42"/>
  <c r="Y26" i="42"/>
  <c r="Q26" i="42"/>
  <c r="P26" i="42"/>
  <c r="G26" i="42"/>
  <c r="F26" i="42"/>
  <c r="E26" i="42"/>
  <c r="D26" i="42"/>
  <c r="C26" i="42"/>
  <c r="A26" i="42"/>
  <c r="AY25" i="42"/>
  <c r="AP25" i="42"/>
  <c r="AE25" i="42"/>
  <c r="AD25" i="42"/>
  <c r="AC25" i="42"/>
  <c r="AB25" i="42"/>
  <c r="Y25" i="42"/>
  <c r="Q25" i="42"/>
  <c r="P25" i="42"/>
  <c r="G25" i="42"/>
  <c r="F25" i="42"/>
  <c r="E25" i="42"/>
  <c r="D25" i="42"/>
  <c r="C25" i="42"/>
  <c r="A25" i="42"/>
  <c r="AY24" i="42"/>
  <c r="AP24" i="42"/>
  <c r="AE24" i="42"/>
  <c r="AD24" i="42"/>
  <c r="AC24" i="42"/>
  <c r="AB24" i="42"/>
  <c r="Y24" i="42"/>
  <c r="Q24" i="42"/>
  <c r="P24" i="42"/>
  <c r="G24" i="42"/>
  <c r="F24" i="42"/>
  <c r="E24" i="42"/>
  <c r="D24" i="42"/>
  <c r="C24" i="42"/>
  <c r="A24" i="42"/>
  <c r="AY23" i="42"/>
  <c r="AP23" i="42"/>
  <c r="AE23" i="42"/>
  <c r="AD23" i="42"/>
  <c r="AC23" i="42"/>
  <c r="AB23" i="42"/>
  <c r="Y23" i="42"/>
  <c r="Q23" i="42"/>
  <c r="P23" i="42"/>
  <c r="G23" i="42"/>
  <c r="F23" i="42"/>
  <c r="E23" i="42"/>
  <c r="D23" i="42"/>
  <c r="C23" i="42"/>
  <c r="A23" i="42"/>
  <c r="AY22" i="42"/>
  <c r="AP22" i="42"/>
  <c r="AE22" i="42"/>
  <c r="AD22" i="42"/>
  <c r="AC22" i="42"/>
  <c r="AB22" i="42"/>
  <c r="Y22" i="42"/>
  <c r="Q22" i="42"/>
  <c r="P22" i="42"/>
  <c r="G22" i="42"/>
  <c r="F22" i="42"/>
  <c r="E22" i="42"/>
  <c r="D22" i="42"/>
  <c r="C22" i="42"/>
  <c r="A22" i="42"/>
  <c r="AY21" i="42"/>
  <c r="AP21" i="42"/>
  <c r="AE21" i="42"/>
  <c r="AD21" i="42"/>
  <c r="AC21" i="42"/>
  <c r="AB21" i="42"/>
  <c r="Y21" i="42"/>
  <c r="Q21" i="42"/>
  <c r="P21" i="42"/>
  <c r="G21" i="42"/>
  <c r="F21" i="42"/>
  <c r="E21" i="42"/>
  <c r="D21" i="42"/>
  <c r="C21" i="42"/>
  <c r="A21" i="42"/>
  <c r="AY20" i="42"/>
  <c r="AP20" i="42"/>
  <c r="AE20" i="42"/>
  <c r="AD20" i="42"/>
  <c r="AC20" i="42"/>
  <c r="AB20" i="42"/>
  <c r="Y20" i="42"/>
  <c r="Q20" i="42"/>
  <c r="P20" i="42"/>
  <c r="G20" i="42"/>
  <c r="F20" i="42"/>
  <c r="E20" i="42"/>
  <c r="D20" i="42"/>
  <c r="C20" i="42"/>
  <c r="A20" i="42"/>
  <c r="AY19" i="42"/>
  <c r="AP19" i="42"/>
  <c r="AE19" i="42"/>
  <c r="AD19" i="42"/>
  <c r="AC19" i="42"/>
  <c r="AB19" i="42"/>
  <c r="Y19" i="42"/>
  <c r="Q19" i="42"/>
  <c r="P19" i="42"/>
  <c r="G19" i="42"/>
  <c r="F19" i="42"/>
  <c r="E19" i="42"/>
  <c r="D19" i="42"/>
  <c r="C19" i="42"/>
  <c r="A19" i="42"/>
  <c r="AY18" i="42"/>
  <c r="AP18" i="42"/>
  <c r="AE18" i="42"/>
  <c r="AD18" i="42"/>
  <c r="AC18" i="42"/>
  <c r="AB18" i="42"/>
  <c r="Y18" i="42"/>
  <c r="Q18" i="42"/>
  <c r="P18" i="42"/>
  <c r="G18" i="42"/>
  <c r="F18" i="42"/>
  <c r="E18" i="42"/>
  <c r="D18" i="42"/>
  <c r="C18" i="42"/>
  <c r="A18" i="42"/>
  <c r="AY17" i="42"/>
  <c r="AP17" i="42"/>
  <c r="AE17" i="42"/>
  <c r="AD17" i="42"/>
  <c r="AC17" i="42"/>
  <c r="AB17" i="42"/>
  <c r="Y17" i="42"/>
  <c r="Q17" i="42"/>
  <c r="P17" i="42"/>
  <c r="G17" i="42"/>
  <c r="F17" i="42"/>
  <c r="E17" i="42"/>
  <c r="D17" i="42"/>
  <c r="C17" i="42"/>
  <c r="A17" i="42"/>
  <c r="AY16" i="42"/>
  <c r="AP16" i="42"/>
  <c r="AE16" i="42"/>
  <c r="AD16" i="42"/>
  <c r="AC16" i="42"/>
  <c r="AB16" i="42"/>
  <c r="Y16" i="42"/>
  <c r="Q16" i="42"/>
  <c r="P16" i="42"/>
  <c r="G16" i="42"/>
  <c r="F16" i="42"/>
  <c r="E16" i="42"/>
  <c r="D16" i="42"/>
  <c r="C16" i="42"/>
  <c r="A16" i="42"/>
  <c r="AY15" i="42"/>
  <c r="AP15" i="42"/>
  <c r="AE15" i="42"/>
  <c r="AD15" i="42"/>
  <c r="AC15" i="42"/>
  <c r="AB15" i="42"/>
  <c r="Y15" i="42"/>
  <c r="Q15" i="42"/>
  <c r="P15" i="42"/>
  <c r="G15" i="42"/>
  <c r="F15" i="42"/>
  <c r="E15" i="42"/>
  <c r="D15" i="42"/>
  <c r="C15" i="42"/>
  <c r="A15" i="42"/>
  <c r="AY14" i="42"/>
  <c r="AP14" i="42"/>
  <c r="AE14" i="42"/>
  <c r="AD14" i="42"/>
  <c r="AC14" i="42"/>
  <c r="AB14" i="42"/>
  <c r="Y14" i="42"/>
  <c r="U14" i="42"/>
  <c r="Q14" i="42"/>
  <c r="P14" i="42"/>
  <c r="G14" i="42"/>
  <c r="F14" i="42"/>
  <c r="E14" i="42"/>
  <c r="D14" i="42"/>
  <c r="C14" i="42"/>
  <c r="A14" i="42"/>
  <c r="AY13" i="42"/>
  <c r="AP13" i="42"/>
  <c r="AE13" i="42"/>
  <c r="AD13" i="42"/>
  <c r="AC13" i="42"/>
  <c r="AB13" i="42"/>
  <c r="Y13" i="42"/>
  <c r="V13" i="42"/>
  <c r="Q13" i="42"/>
  <c r="P13" i="42"/>
  <c r="G13" i="42"/>
  <c r="F13" i="42"/>
  <c r="E13" i="42"/>
  <c r="D13" i="42"/>
  <c r="C13" i="42"/>
  <c r="A13" i="42"/>
  <c r="AY12" i="42"/>
  <c r="AP12" i="42"/>
  <c r="AE12" i="42"/>
  <c r="AD12" i="42"/>
  <c r="AC12" i="42"/>
  <c r="AB12" i="42"/>
  <c r="Y12" i="42"/>
  <c r="V12" i="42"/>
  <c r="Q12" i="42"/>
  <c r="P12" i="42"/>
  <c r="G12" i="42"/>
  <c r="F12" i="42"/>
  <c r="E12" i="42"/>
  <c r="D12" i="42"/>
  <c r="C12" i="42"/>
  <c r="A12" i="42"/>
  <c r="AY11" i="42"/>
  <c r="AP11" i="42"/>
  <c r="AE11" i="42"/>
  <c r="AD11" i="42"/>
  <c r="AC11" i="42"/>
  <c r="AB11" i="42"/>
  <c r="Y11" i="42"/>
  <c r="V11" i="42"/>
  <c r="Q11" i="42"/>
  <c r="P11" i="42"/>
  <c r="G11" i="42"/>
  <c r="F11" i="42"/>
  <c r="E11" i="42"/>
  <c r="D11" i="42"/>
  <c r="C11" i="42"/>
  <c r="A11" i="42"/>
  <c r="AY10" i="42"/>
  <c r="AP10" i="42"/>
  <c r="AE10" i="42"/>
  <c r="AD10" i="42"/>
  <c r="AC10" i="42"/>
  <c r="AB10" i="42"/>
  <c r="Y10" i="42"/>
  <c r="V10" i="42"/>
  <c r="Q10" i="42"/>
  <c r="P10" i="42"/>
  <c r="G10" i="42"/>
  <c r="F10" i="42"/>
  <c r="E10" i="42"/>
  <c r="D10" i="42"/>
  <c r="C10" i="42"/>
  <c r="A10" i="42"/>
  <c r="AY9" i="42"/>
  <c r="AP9" i="42"/>
  <c r="AE9" i="42"/>
  <c r="AD9" i="42"/>
  <c r="AC9" i="42"/>
  <c r="AB9" i="42"/>
  <c r="Y9" i="42"/>
  <c r="V9" i="42"/>
  <c r="Q9" i="42"/>
  <c r="P9" i="42"/>
  <c r="G9" i="42"/>
  <c r="F9" i="42"/>
  <c r="E9" i="42"/>
  <c r="D9" i="42"/>
  <c r="C9" i="42"/>
  <c r="A9" i="42"/>
  <c r="AY8" i="42"/>
  <c r="AP8" i="42"/>
  <c r="AE8" i="42"/>
  <c r="AD8" i="42"/>
  <c r="AC8" i="42"/>
  <c r="AB8" i="42"/>
  <c r="Y8" i="42"/>
  <c r="V8" i="42"/>
  <c r="Q8" i="42"/>
  <c r="P8" i="42"/>
  <c r="G8" i="42"/>
  <c r="F8" i="42"/>
  <c r="E8" i="42"/>
  <c r="D8" i="42"/>
  <c r="C8" i="42"/>
  <c r="A8" i="42"/>
  <c r="AY7" i="42"/>
  <c r="AP7" i="42"/>
  <c r="AE7" i="42"/>
  <c r="AD7" i="42"/>
  <c r="AC7" i="42"/>
  <c r="AB7" i="42"/>
  <c r="Y7" i="42"/>
  <c r="V7" i="42"/>
  <c r="Q7" i="42"/>
  <c r="P7" i="42"/>
  <c r="G7" i="42"/>
  <c r="F7" i="42"/>
  <c r="E7" i="42"/>
  <c r="D7" i="42"/>
  <c r="C7" i="42"/>
  <c r="A7" i="42"/>
  <c r="P6" i="42"/>
  <c r="G6" i="42"/>
  <c r="P5" i="42"/>
  <c r="J5" i="42"/>
  <c r="G5" i="42"/>
  <c r="E63" i="39"/>
  <c r="E62" i="39"/>
  <c r="E61" i="39"/>
  <c r="E60" i="39"/>
  <c r="E59" i="39"/>
  <c r="E58" i="39"/>
  <c r="E57" i="39"/>
  <c r="E56" i="39"/>
  <c r="E55" i="39"/>
  <c r="E54" i="39"/>
  <c r="E53" i="39"/>
  <c r="E52" i="39"/>
  <c r="E51" i="39"/>
  <c r="T50" i="39"/>
  <c r="S50" i="39"/>
  <c r="R50" i="39"/>
  <c r="Q50" i="39"/>
  <c r="P50" i="39"/>
  <c r="O50" i="39"/>
  <c r="N50" i="39"/>
  <c r="M50" i="39"/>
  <c r="L50" i="39"/>
  <c r="K50" i="39"/>
  <c r="J50" i="39"/>
  <c r="I50" i="39"/>
  <c r="H50" i="39"/>
  <c r="G50" i="39"/>
  <c r="E50" i="39"/>
  <c r="D50" i="39"/>
  <c r="C50" i="39"/>
  <c r="K6" i="39"/>
  <c r="C6" i="39"/>
  <c r="P5" i="39"/>
  <c r="O5" i="39"/>
  <c r="E1" i="39"/>
  <c r="C69" i="26"/>
  <c r="B69" i="26"/>
  <c r="A69" i="26"/>
  <c r="C68" i="26"/>
  <c r="B68" i="26"/>
  <c r="A68" i="26"/>
  <c r="C67" i="26"/>
  <c r="B67" i="26"/>
  <c r="A67" i="26"/>
  <c r="C66" i="26"/>
  <c r="B66" i="26"/>
  <c r="A66" i="26"/>
  <c r="C65" i="26"/>
  <c r="B65" i="26"/>
  <c r="A65" i="26"/>
  <c r="C64" i="26"/>
  <c r="B64" i="26"/>
  <c r="A64" i="26"/>
  <c r="C63" i="26"/>
  <c r="B63" i="26"/>
  <c r="A63" i="26"/>
  <c r="C62" i="26"/>
  <c r="B62" i="26"/>
  <c r="A62" i="26"/>
  <c r="C61" i="26"/>
  <c r="B61" i="26"/>
  <c r="A61" i="26"/>
  <c r="S60" i="26"/>
  <c r="R60" i="26"/>
  <c r="Q60" i="26"/>
  <c r="P60" i="26"/>
  <c r="O60" i="26"/>
  <c r="N60" i="26"/>
  <c r="M60" i="26"/>
  <c r="K60" i="26"/>
  <c r="J60" i="26"/>
  <c r="I60" i="26"/>
  <c r="H60" i="26"/>
  <c r="G60" i="26"/>
  <c r="F60" i="26"/>
  <c r="E60" i="26"/>
  <c r="C60" i="26"/>
  <c r="B60" i="26"/>
  <c r="A60" i="26"/>
  <c r="S59" i="26"/>
  <c r="R59" i="26"/>
  <c r="Q59" i="26"/>
  <c r="P59" i="26"/>
  <c r="O59" i="26"/>
  <c r="N59" i="26"/>
  <c r="M59" i="26"/>
  <c r="K59" i="26"/>
  <c r="J59" i="26"/>
  <c r="I59" i="26"/>
  <c r="H59" i="26"/>
  <c r="G59" i="26"/>
  <c r="F59" i="26"/>
  <c r="E59" i="26"/>
  <c r="C59" i="26"/>
  <c r="B59" i="26"/>
  <c r="A59" i="26"/>
  <c r="S58" i="26"/>
  <c r="R58" i="26"/>
  <c r="Q58" i="26"/>
  <c r="P58" i="26"/>
  <c r="O58" i="26"/>
  <c r="N58" i="26"/>
  <c r="M58" i="26"/>
  <c r="K58" i="26"/>
  <c r="J58" i="26"/>
  <c r="I58" i="26"/>
  <c r="H58" i="26"/>
  <c r="G58" i="26"/>
  <c r="F58" i="26"/>
  <c r="E58" i="26"/>
  <c r="C58" i="26"/>
  <c r="B58" i="26"/>
  <c r="A58" i="26"/>
  <c r="S57" i="26"/>
  <c r="R57" i="26"/>
  <c r="Q57" i="26"/>
  <c r="P57" i="26"/>
  <c r="O57" i="26"/>
  <c r="N57" i="26"/>
  <c r="M57" i="26"/>
  <c r="K57" i="26"/>
  <c r="J57" i="26"/>
  <c r="I57" i="26"/>
  <c r="H57" i="26"/>
  <c r="G57" i="26"/>
  <c r="F57" i="26"/>
  <c r="E57" i="26"/>
  <c r="C57" i="26"/>
  <c r="B57" i="26"/>
  <c r="A57" i="26"/>
  <c r="S56" i="26"/>
  <c r="R56" i="26"/>
  <c r="Q56" i="26"/>
  <c r="P56" i="26"/>
  <c r="O56" i="26"/>
  <c r="N56" i="26"/>
  <c r="M56" i="26"/>
  <c r="K56" i="26"/>
  <c r="J56" i="26"/>
  <c r="I56" i="26"/>
  <c r="H56" i="26"/>
  <c r="G56" i="26"/>
  <c r="F56" i="26"/>
  <c r="E56" i="26"/>
  <c r="C56" i="26"/>
  <c r="B56" i="26"/>
  <c r="A56" i="26"/>
  <c r="S55" i="26"/>
  <c r="R55" i="26"/>
  <c r="Q55" i="26"/>
  <c r="P55" i="26"/>
  <c r="O55" i="26"/>
  <c r="N55" i="26"/>
  <c r="M55" i="26"/>
  <c r="K55" i="26"/>
  <c r="J55" i="26"/>
  <c r="I55" i="26"/>
  <c r="H55" i="26"/>
  <c r="G55" i="26"/>
  <c r="F55" i="26"/>
  <c r="E55" i="26"/>
  <c r="C55" i="26"/>
  <c r="B55" i="26"/>
  <c r="A55" i="26"/>
  <c r="S54" i="26"/>
  <c r="R54" i="26"/>
  <c r="Q54" i="26"/>
  <c r="P54" i="26"/>
  <c r="O54" i="26"/>
  <c r="N54" i="26"/>
  <c r="M54" i="26"/>
  <c r="K54" i="26"/>
  <c r="J54" i="26"/>
  <c r="I54" i="26"/>
  <c r="H54" i="26"/>
  <c r="G54" i="26"/>
  <c r="F54" i="26"/>
  <c r="E54" i="26"/>
  <c r="C54" i="26"/>
  <c r="B54" i="26"/>
  <c r="A54" i="26"/>
  <c r="S53" i="26"/>
  <c r="R53" i="26"/>
  <c r="Q53" i="26"/>
  <c r="P53" i="26"/>
  <c r="O53" i="26"/>
  <c r="N53" i="26"/>
  <c r="M53" i="26"/>
  <c r="K53" i="26"/>
  <c r="J53" i="26"/>
  <c r="I53" i="26"/>
  <c r="H53" i="26"/>
  <c r="G53" i="26"/>
  <c r="F53" i="26"/>
  <c r="E53" i="26"/>
  <c r="C53" i="26"/>
  <c r="B53" i="26"/>
  <c r="A53" i="26"/>
  <c r="S52" i="26"/>
  <c r="R52" i="26"/>
  <c r="Q52" i="26"/>
  <c r="P52" i="26"/>
  <c r="O52" i="26"/>
  <c r="N52" i="26"/>
  <c r="M52" i="26"/>
  <c r="K52" i="26"/>
  <c r="J52" i="26"/>
  <c r="I52" i="26"/>
  <c r="H52" i="26"/>
  <c r="G52" i="26"/>
  <c r="F52" i="26"/>
  <c r="E52" i="26"/>
  <c r="C52" i="26"/>
  <c r="B52" i="26"/>
  <c r="A52" i="26"/>
  <c r="S51" i="26"/>
  <c r="R51" i="26"/>
  <c r="Q51" i="26"/>
  <c r="P51" i="26"/>
  <c r="O51" i="26"/>
  <c r="N51" i="26"/>
  <c r="M51" i="26"/>
  <c r="K51" i="26"/>
  <c r="J51" i="26"/>
  <c r="I51" i="26"/>
  <c r="H51" i="26"/>
  <c r="G51" i="26"/>
  <c r="F51" i="26"/>
  <c r="E51" i="26"/>
  <c r="C51" i="26"/>
  <c r="B51" i="26"/>
  <c r="A51" i="26"/>
  <c r="S50" i="26"/>
  <c r="R50" i="26"/>
  <c r="Q50" i="26"/>
  <c r="P50" i="26"/>
  <c r="O50" i="26"/>
  <c r="N50" i="26"/>
  <c r="M50" i="26"/>
  <c r="K50" i="26"/>
  <c r="J50" i="26"/>
  <c r="I50" i="26"/>
  <c r="H50" i="26"/>
  <c r="G50" i="26"/>
  <c r="F50" i="26"/>
  <c r="E50" i="26"/>
  <c r="C50" i="26"/>
  <c r="B50" i="26"/>
  <c r="A50" i="26"/>
  <c r="S49" i="26"/>
  <c r="R49" i="26"/>
  <c r="Q49" i="26"/>
  <c r="P49" i="26"/>
  <c r="O49" i="26"/>
  <c r="N49" i="26"/>
  <c r="M49" i="26"/>
  <c r="K49" i="26"/>
  <c r="J49" i="26"/>
  <c r="I49" i="26"/>
  <c r="H49" i="26"/>
  <c r="G49" i="26"/>
  <c r="F49" i="26"/>
  <c r="E49" i="26"/>
  <c r="C49" i="26"/>
  <c r="B49" i="26"/>
  <c r="A49" i="26"/>
  <c r="S48" i="26"/>
  <c r="R48" i="26"/>
  <c r="Q48" i="26"/>
  <c r="P48" i="26"/>
  <c r="O48" i="26"/>
  <c r="N48" i="26"/>
  <c r="M48" i="26"/>
  <c r="K48" i="26"/>
  <c r="J48" i="26"/>
  <c r="I48" i="26"/>
  <c r="H48" i="26"/>
  <c r="G48" i="26"/>
  <c r="F48" i="26"/>
  <c r="E48" i="26"/>
  <c r="C48" i="26"/>
  <c r="B48" i="26"/>
  <c r="A48" i="26"/>
  <c r="S47" i="26"/>
  <c r="R47" i="26"/>
  <c r="Q47" i="26"/>
  <c r="P47" i="26"/>
  <c r="O47" i="26"/>
  <c r="N47" i="26"/>
  <c r="M47" i="26"/>
  <c r="K47" i="26"/>
  <c r="J47" i="26"/>
  <c r="I47" i="26"/>
  <c r="H47" i="26"/>
  <c r="G47" i="26"/>
  <c r="F47" i="26"/>
  <c r="E47" i="26"/>
  <c r="C47" i="26"/>
  <c r="B47" i="26"/>
  <c r="A47" i="26"/>
  <c r="S46" i="26"/>
  <c r="R46" i="26"/>
  <c r="Q46" i="26"/>
  <c r="P46" i="26"/>
  <c r="O46" i="26"/>
  <c r="N46" i="26"/>
  <c r="M46" i="26"/>
  <c r="K46" i="26"/>
  <c r="J46" i="26"/>
  <c r="I46" i="26"/>
  <c r="H46" i="26"/>
  <c r="G46" i="26"/>
  <c r="F46" i="26"/>
  <c r="E46" i="26"/>
  <c r="C46" i="26"/>
  <c r="B46" i="26"/>
  <c r="A46" i="26"/>
  <c r="S45" i="26"/>
  <c r="R45" i="26"/>
  <c r="Q45" i="26"/>
  <c r="P45" i="26"/>
  <c r="O45" i="26"/>
  <c r="N45" i="26"/>
  <c r="M45" i="26"/>
  <c r="K45" i="26"/>
  <c r="J45" i="26"/>
  <c r="I45" i="26"/>
  <c r="H45" i="26"/>
  <c r="G45" i="26"/>
  <c r="F45" i="26"/>
  <c r="E45" i="26"/>
  <c r="C45" i="26"/>
  <c r="B45" i="26"/>
  <c r="A45" i="26"/>
  <c r="S44" i="26"/>
  <c r="R44" i="26"/>
  <c r="Q44" i="26"/>
  <c r="P44" i="26"/>
  <c r="O44" i="26"/>
  <c r="N44" i="26"/>
  <c r="M44" i="26"/>
  <c r="K44" i="26"/>
  <c r="J44" i="26"/>
  <c r="I44" i="26"/>
  <c r="H44" i="26"/>
  <c r="G44" i="26"/>
  <c r="F44" i="26"/>
  <c r="E44" i="26"/>
  <c r="C44" i="26"/>
  <c r="B44" i="26"/>
  <c r="A44" i="26"/>
  <c r="S43" i="26"/>
  <c r="R43" i="26"/>
  <c r="Q43" i="26"/>
  <c r="P43" i="26"/>
  <c r="O43" i="26"/>
  <c r="N43" i="26"/>
  <c r="M43" i="26"/>
  <c r="K43" i="26"/>
  <c r="J43" i="26"/>
  <c r="I43" i="26"/>
  <c r="H43" i="26"/>
  <c r="G43" i="26"/>
  <c r="F43" i="26"/>
  <c r="E43" i="26"/>
  <c r="C43" i="26"/>
  <c r="B43" i="26"/>
  <c r="A43" i="26"/>
  <c r="S42" i="26"/>
  <c r="R42" i="26"/>
  <c r="Q42" i="26"/>
  <c r="P42" i="26"/>
  <c r="O42" i="26"/>
  <c r="N42" i="26"/>
  <c r="M42" i="26"/>
  <c r="K42" i="26"/>
  <c r="J42" i="26"/>
  <c r="I42" i="26"/>
  <c r="H42" i="26"/>
  <c r="G42" i="26"/>
  <c r="F42" i="26"/>
  <c r="E42" i="26"/>
  <c r="C42" i="26"/>
  <c r="B42" i="26"/>
  <c r="A42" i="26"/>
  <c r="S41" i="26"/>
  <c r="R41" i="26"/>
  <c r="Q41" i="26"/>
  <c r="P41" i="26"/>
  <c r="O41" i="26"/>
  <c r="N41" i="26"/>
  <c r="M41" i="26"/>
  <c r="K41" i="26"/>
  <c r="J41" i="26"/>
  <c r="I41" i="26"/>
  <c r="H41" i="26"/>
  <c r="G41" i="26"/>
  <c r="F41" i="26"/>
  <c r="E41" i="26"/>
  <c r="C41" i="26"/>
  <c r="B41" i="26"/>
  <c r="A41" i="26"/>
  <c r="S40" i="26"/>
  <c r="R40" i="26"/>
  <c r="Q40" i="26"/>
  <c r="P40" i="26"/>
  <c r="O40" i="26"/>
  <c r="N40" i="26"/>
  <c r="M40" i="26"/>
  <c r="K40" i="26"/>
  <c r="J40" i="26"/>
  <c r="I40" i="26"/>
  <c r="H40" i="26"/>
  <c r="G40" i="26"/>
  <c r="F40" i="26"/>
  <c r="E40" i="26"/>
  <c r="C40" i="26"/>
  <c r="B40" i="26"/>
  <c r="A40" i="26"/>
  <c r="S39" i="26"/>
  <c r="R39" i="26"/>
  <c r="Q39" i="26"/>
  <c r="P39" i="26"/>
  <c r="O39" i="26"/>
  <c r="N39" i="26"/>
  <c r="M39" i="26"/>
  <c r="K39" i="26"/>
  <c r="J39" i="26"/>
  <c r="I39" i="26"/>
  <c r="H39" i="26"/>
  <c r="G39" i="26"/>
  <c r="F39" i="26"/>
  <c r="E39" i="26"/>
  <c r="C39" i="26"/>
  <c r="B39" i="26"/>
  <c r="A39" i="26"/>
  <c r="S38" i="26"/>
  <c r="R38" i="26"/>
  <c r="Q38" i="26"/>
  <c r="P38" i="26"/>
  <c r="O38" i="26"/>
  <c r="N38" i="26"/>
  <c r="M38" i="26"/>
  <c r="K38" i="26"/>
  <c r="J38" i="26"/>
  <c r="I38" i="26"/>
  <c r="H38" i="26"/>
  <c r="G38" i="26"/>
  <c r="F38" i="26"/>
  <c r="E38" i="26"/>
  <c r="C38" i="26"/>
  <c r="B38" i="26"/>
  <c r="A38" i="26"/>
  <c r="S37" i="26"/>
  <c r="R37" i="26"/>
  <c r="Q37" i="26"/>
  <c r="P37" i="26"/>
  <c r="O37" i="26"/>
  <c r="N37" i="26"/>
  <c r="M37" i="26"/>
  <c r="K37" i="26"/>
  <c r="J37" i="26"/>
  <c r="I37" i="26"/>
  <c r="H37" i="26"/>
  <c r="G37" i="26"/>
  <c r="F37" i="26"/>
  <c r="E37" i="26"/>
  <c r="C37" i="26"/>
  <c r="B37" i="26"/>
  <c r="A37" i="26"/>
  <c r="S36" i="26"/>
  <c r="R36" i="26"/>
  <c r="Q36" i="26"/>
  <c r="P36" i="26"/>
  <c r="O36" i="26"/>
  <c r="N36" i="26"/>
  <c r="M36" i="26"/>
  <c r="K36" i="26"/>
  <c r="J36" i="26"/>
  <c r="I36" i="26"/>
  <c r="H36" i="26"/>
  <c r="G36" i="26"/>
  <c r="F36" i="26"/>
  <c r="E36" i="26"/>
  <c r="C36" i="26"/>
  <c r="B36" i="26"/>
  <c r="S35" i="26"/>
  <c r="R35" i="26"/>
  <c r="Q35" i="26"/>
  <c r="P35" i="26"/>
  <c r="O35" i="26"/>
  <c r="N35" i="26"/>
  <c r="M35" i="26"/>
  <c r="K35" i="26"/>
  <c r="J35" i="26"/>
  <c r="I35" i="26"/>
  <c r="H35" i="26"/>
  <c r="G35" i="26"/>
  <c r="F35" i="26"/>
  <c r="E35" i="26"/>
  <c r="C35" i="26"/>
  <c r="B35" i="26"/>
  <c r="S34" i="26"/>
  <c r="R34" i="26"/>
  <c r="Q34" i="26"/>
  <c r="P34" i="26"/>
  <c r="O34" i="26"/>
  <c r="N34" i="26"/>
  <c r="M34" i="26"/>
  <c r="K34" i="26"/>
  <c r="J34" i="26"/>
  <c r="I34" i="26"/>
  <c r="H34" i="26"/>
  <c r="G34" i="26"/>
  <c r="F34" i="26"/>
  <c r="E34" i="26"/>
  <c r="C34" i="26"/>
  <c r="B34" i="26"/>
  <c r="S33" i="26"/>
  <c r="R33" i="26"/>
  <c r="Q33" i="26"/>
  <c r="P33" i="26"/>
  <c r="O33" i="26"/>
  <c r="N33" i="26"/>
  <c r="M33" i="26"/>
  <c r="K33" i="26"/>
  <c r="J33" i="26"/>
  <c r="I33" i="26"/>
  <c r="H33" i="26"/>
  <c r="G33" i="26"/>
  <c r="F33" i="26"/>
  <c r="E33" i="26"/>
  <c r="C33" i="26"/>
  <c r="B33" i="26"/>
  <c r="S32" i="26"/>
  <c r="R32" i="26"/>
  <c r="Q32" i="26"/>
  <c r="P32" i="26"/>
  <c r="O32" i="26"/>
  <c r="N32" i="26"/>
  <c r="M32" i="26"/>
  <c r="K32" i="26"/>
  <c r="J32" i="26"/>
  <c r="I32" i="26"/>
  <c r="H32" i="26"/>
  <c r="G32" i="26"/>
  <c r="F32" i="26"/>
  <c r="E32" i="26"/>
  <c r="C32" i="26"/>
  <c r="B32" i="26"/>
  <c r="S31" i="26"/>
  <c r="R31" i="26"/>
  <c r="Q31" i="26"/>
  <c r="P31" i="26"/>
  <c r="O31" i="26"/>
  <c r="N31" i="26"/>
  <c r="M31" i="26"/>
  <c r="K31" i="26"/>
  <c r="J31" i="26"/>
  <c r="I31" i="26"/>
  <c r="H31" i="26"/>
  <c r="G31" i="26"/>
  <c r="F31" i="26"/>
  <c r="E31" i="26"/>
  <c r="C31" i="26"/>
  <c r="B31" i="26"/>
  <c r="S30" i="26"/>
  <c r="R30" i="26"/>
  <c r="Q30" i="26"/>
  <c r="P30" i="26"/>
  <c r="O30" i="26"/>
  <c r="N30" i="26"/>
  <c r="M30" i="26"/>
  <c r="K30" i="26"/>
  <c r="J30" i="26"/>
  <c r="I30" i="26"/>
  <c r="H30" i="26"/>
  <c r="G30" i="26"/>
  <c r="F30" i="26"/>
  <c r="E30" i="26"/>
  <c r="C30" i="26"/>
  <c r="B30" i="26"/>
  <c r="S29" i="26"/>
  <c r="R29" i="26"/>
  <c r="Q29" i="26"/>
  <c r="P29" i="26"/>
  <c r="O29" i="26"/>
  <c r="N29" i="26"/>
  <c r="M29" i="26"/>
  <c r="K29" i="26"/>
  <c r="J29" i="26"/>
  <c r="I29" i="26"/>
  <c r="H29" i="26"/>
  <c r="G29" i="26"/>
  <c r="F29" i="26"/>
  <c r="E29" i="26"/>
  <c r="C29" i="26"/>
  <c r="B29" i="26"/>
  <c r="S28" i="26"/>
  <c r="R28" i="26"/>
  <c r="Q28" i="26"/>
  <c r="P28" i="26"/>
  <c r="O28" i="26"/>
  <c r="N28" i="26"/>
  <c r="M28" i="26"/>
  <c r="K28" i="26"/>
  <c r="J28" i="26"/>
  <c r="I28" i="26"/>
  <c r="H28" i="26"/>
  <c r="G28" i="26"/>
  <c r="F28" i="26"/>
  <c r="E28" i="26"/>
  <c r="C28" i="26"/>
  <c r="B28" i="26"/>
  <c r="S27" i="26"/>
  <c r="R27" i="26"/>
  <c r="Q27" i="26"/>
  <c r="P27" i="26"/>
  <c r="O27" i="26"/>
  <c r="N27" i="26"/>
  <c r="K27" i="26"/>
  <c r="J27" i="26"/>
  <c r="I27" i="26"/>
  <c r="H27" i="26"/>
  <c r="G27" i="26"/>
  <c r="F27" i="26"/>
  <c r="C27" i="26"/>
  <c r="S26" i="26"/>
  <c r="R26" i="26"/>
  <c r="Q26" i="26"/>
  <c r="P26" i="26"/>
  <c r="O26" i="26"/>
  <c r="N26" i="26"/>
  <c r="K26" i="26"/>
  <c r="J26" i="26"/>
  <c r="I26" i="26"/>
  <c r="H26" i="26"/>
  <c r="G26" i="26"/>
  <c r="F26" i="26"/>
  <c r="S25" i="26"/>
  <c r="R25" i="26"/>
  <c r="Q25" i="26"/>
  <c r="P25" i="26"/>
  <c r="O25" i="26"/>
  <c r="N25" i="26"/>
  <c r="K25" i="26"/>
  <c r="J25" i="26"/>
  <c r="I25" i="26"/>
  <c r="H25" i="26"/>
  <c r="G25" i="26"/>
  <c r="F25" i="26"/>
  <c r="S24" i="26"/>
  <c r="R24" i="26"/>
  <c r="Q24" i="26"/>
  <c r="P24" i="26"/>
  <c r="O24" i="26"/>
  <c r="N24" i="26"/>
  <c r="K24" i="26"/>
  <c r="J24" i="26"/>
  <c r="I24" i="26"/>
  <c r="H24" i="26"/>
  <c r="G24" i="26"/>
  <c r="F24" i="26"/>
  <c r="S23" i="26"/>
  <c r="R23" i="26"/>
  <c r="Q23" i="26"/>
  <c r="P23" i="26"/>
  <c r="O23" i="26"/>
  <c r="N23" i="26"/>
  <c r="K23" i="26"/>
  <c r="J23" i="26"/>
  <c r="I23" i="26"/>
  <c r="H23" i="26"/>
  <c r="G23" i="26"/>
  <c r="F23" i="26"/>
  <c r="S22" i="26"/>
  <c r="R22" i="26"/>
  <c r="Q22" i="26"/>
  <c r="P22" i="26"/>
  <c r="O22" i="26"/>
  <c r="N22" i="26"/>
  <c r="K22" i="26"/>
  <c r="J22" i="26"/>
  <c r="I22" i="26"/>
  <c r="H22" i="26"/>
  <c r="G22" i="26"/>
  <c r="F22" i="26"/>
  <c r="S21" i="26"/>
  <c r="R21" i="26"/>
  <c r="Q21" i="26"/>
  <c r="P21" i="26"/>
  <c r="O21" i="26"/>
  <c r="N21" i="26"/>
  <c r="K21" i="26"/>
  <c r="J21" i="26"/>
  <c r="I21" i="26"/>
  <c r="H21" i="26"/>
  <c r="G21" i="26"/>
  <c r="F21" i="26"/>
  <c r="S20" i="26"/>
  <c r="R20" i="26"/>
  <c r="Q20" i="26"/>
  <c r="P20" i="26"/>
  <c r="O20" i="26"/>
  <c r="N20" i="26"/>
  <c r="K20" i="26"/>
  <c r="J20" i="26"/>
  <c r="I20" i="26"/>
  <c r="H20" i="26"/>
  <c r="G20" i="26"/>
  <c r="F20" i="26"/>
  <c r="S19" i="26"/>
  <c r="R19" i="26"/>
  <c r="Q19" i="26"/>
  <c r="P19" i="26"/>
  <c r="O19" i="26"/>
  <c r="N19" i="26"/>
  <c r="K19" i="26"/>
  <c r="J19" i="26"/>
  <c r="I19" i="26"/>
  <c r="H19" i="26"/>
  <c r="G19" i="26"/>
  <c r="F19" i="26"/>
  <c r="S18" i="26"/>
  <c r="R18" i="26"/>
  <c r="Q18" i="26"/>
  <c r="P18" i="26"/>
  <c r="O18" i="26"/>
  <c r="N18" i="26"/>
  <c r="K18" i="26"/>
  <c r="J18" i="26"/>
  <c r="I18" i="26"/>
  <c r="H18" i="26"/>
  <c r="G18" i="26"/>
  <c r="F18" i="26"/>
  <c r="S17" i="26"/>
  <c r="R17" i="26"/>
  <c r="Q17" i="26"/>
  <c r="P17" i="26"/>
  <c r="O17" i="26"/>
  <c r="N17" i="26"/>
  <c r="K17" i="26"/>
  <c r="J17" i="26"/>
  <c r="I17" i="26"/>
  <c r="H17" i="26"/>
  <c r="G17" i="26"/>
  <c r="F17" i="26"/>
  <c r="S13" i="26"/>
  <c r="R13" i="26"/>
  <c r="Q13" i="26"/>
  <c r="P13" i="26"/>
  <c r="O13" i="26"/>
  <c r="N13" i="26"/>
  <c r="K13" i="26"/>
  <c r="J13" i="26"/>
  <c r="I13" i="26"/>
  <c r="H13" i="26"/>
  <c r="G13" i="26"/>
  <c r="F13" i="26"/>
  <c r="S12" i="26"/>
  <c r="R12" i="26"/>
  <c r="Q12" i="26"/>
  <c r="P12" i="26"/>
  <c r="O12" i="26"/>
  <c r="N12" i="26"/>
  <c r="K12" i="26"/>
  <c r="J12" i="26"/>
  <c r="I12" i="26"/>
  <c r="H12" i="26"/>
  <c r="G12" i="26"/>
  <c r="F12" i="26"/>
  <c r="S11" i="26"/>
  <c r="R11" i="26"/>
  <c r="Q11" i="26"/>
  <c r="P11" i="26"/>
  <c r="O11" i="26"/>
  <c r="N11" i="26"/>
  <c r="K11" i="26"/>
  <c r="J11" i="26"/>
  <c r="I11" i="26"/>
  <c r="H11" i="26"/>
  <c r="G11" i="26"/>
  <c r="F11" i="26"/>
  <c r="S10" i="26"/>
  <c r="R10" i="26"/>
  <c r="Q10" i="26"/>
  <c r="P10" i="26"/>
  <c r="O10" i="26"/>
  <c r="N10" i="26"/>
  <c r="K10" i="26"/>
  <c r="J10" i="26"/>
  <c r="I10" i="26"/>
  <c r="H10" i="26"/>
  <c r="G10" i="26"/>
  <c r="F10" i="26"/>
  <c r="S9" i="26"/>
  <c r="R9" i="26"/>
  <c r="Q9" i="26"/>
  <c r="P9" i="26"/>
  <c r="O9" i="26"/>
  <c r="K9" i="26"/>
  <c r="J9" i="26"/>
  <c r="I9" i="26"/>
  <c r="H9" i="26"/>
  <c r="G9" i="26"/>
  <c r="J7" i="26"/>
  <c r="F7" i="26"/>
  <c r="E6" i="26"/>
  <c r="J157" i="8"/>
  <c r="I157" i="8"/>
  <c r="H157" i="8"/>
  <c r="G157" i="8"/>
  <c r="F157" i="8"/>
  <c r="D157" i="8"/>
  <c r="B157" i="8"/>
  <c r="A157" i="8"/>
  <c r="J156" i="8"/>
  <c r="I156" i="8"/>
  <c r="H156" i="8"/>
  <c r="G156" i="8"/>
  <c r="F156" i="8"/>
  <c r="D156" i="8"/>
  <c r="B156" i="8"/>
  <c r="A156" i="8"/>
  <c r="J155" i="8"/>
  <c r="I155" i="8"/>
  <c r="H155" i="8"/>
  <c r="G155" i="8"/>
  <c r="F155" i="8"/>
  <c r="D155" i="8"/>
  <c r="B155" i="8"/>
  <c r="A155" i="8"/>
  <c r="J154" i="8"/>
  <c r="I154" i="8"/>
  <c r="H154" i="8"/>
  <c r="G154" i="8"/>
  <c r="F154" i="8"/>
  <c r="D154" i="8"/>
  <c r="B154" i="8"/>
  <c r="A154" i="8"/>
  <c r="J153" i="8"/>
  <c r="I153" i="8"/>
  <c r="H153" i="8"/>
  <c r="G153" i="8"/>
  <c r="F153" i="8"/>
  <c r="D153" i="8"/>
  <c r="B153" i="8"/>
  <c r="A153" i="8"/>
  <c r="J152" i="8"/>
  <c r="I152" i="8"/>
  <c r="H152" i="8"/>
  <c r="G152" i="8"/>
  <c r="F152" i="8"/>
  <c r="D152" i="8"/>
  <c r="B152" i="8"/>
  <c r="A152" i="8"/>
  <c r="J151" i="8"/>
  <c r="I151" i="8"/>
  <c r="H151" i="8"/>
  <c r="G151" i="8"/>
  <c r="F151" i="8"/>
  <c r="D151" i="8"/>
  <c r="B151" i="8"/>
  <c r="A151" i="8"/>
  <c r="J150" i="8"/>
  <c r="I150" i="8"/>
  <c r="H150" i="8"/>
  <c r="G150" i="8"/>
  <c r="F150" i="8"/>
  <c r="D150" i="8"/>
  <c r="B150" i="8"/>
  <c r="A150" i="8"/>
  <c r="J149" i="8"/>
  <c r="I149" i="8"/>
  <c r="H149" i="8"/>
  <c r="G149" i="8"/>
  <c r="F149" i="8"/>
  <c r="D149" i="8"/>
  <c r="B149" i="8"/>
  <c r="A149" i="8"/>
  <c r="J148" i="8"/>
  <c r="I148" i="8"/>
  <c r="H148" i="8"/>
  <c r="G148" i="8"/>
  <c r="F148" i="8"/>
  <c r="D148" i="8"/>
  <c r="B148" i="8"/>
  <c r="A148" i="8"/>
  <c r="J147" i="8"/>
  <c r="I147" i="8"/>
  <c r="H147" i="8"/>
  <c r="G147" i="8"/>
  <c r="F147" i="8"/>
  <c r="E147" i="8"/>
  <c r="D147" i="8"/>
  <c r="B147" i="8"/>
  <c r="A147" i="8"/>
  <c r="J146" i="8"/>
  <c r="I146" i="8"/>
  <c r="H146" i="8"/>
  <c r="G146" i="8"/>
  <c r="F146" i="8"/>
  <c r="E146" i="8"/>
  <c r="D146" i="8"/>
  <c r="B146" i="8"/>
  <c r="A146" i="8"/>
  <c r="J145" i="8"/>
  <c r="I145" i="8"/>
  <c r="H145" i="8"/>
  <c r="G145" i="8"/>
  <c r="F145" i="8"/>
  <c r="E145" i="8"/>
  <c r="D145" i="8"/>
  <c r="B145" i="8"/>
  <c r="A145" i="8"/>
  <c r="J144" i="8"/>
  <c r="I144" i="8"/>
  <c r="H144" i="8"/>
  <c r="G144" i="8"/>
  <c r="F144" i="8"/>
  <c r="E144" i="8"/>
  <c r="D144" i="8"/>
  <c r="B144" i="8"/>
  <c r="A144" i="8"/>
  <c r="J143" i="8"/>
  <c r="I143" i="8"/>
  <c r="H143" i="8"/>
  <c r="G143" i="8"/>
  <c r="F143" i="8"/>
  <c r="E143" i="8"/>
  <c r="D143" i="8"/>
  <c r="B143" i="8"/>
  <c r="A143" i="8"/>
  <c r="J142" i="8"/>
  <c r="I142" i="8"/>
  <c r="H142" i="8"/>
  <c r="G142" i="8"/>
  <c r="F142" i="8"/>
  <c r="E142" i="8"/>
  <c r="D142" i="8"/>
  <c r="B142" i="8"/>
  <c r="A142" i="8"/>
  <c r="J141" i="8"/>
  <c r="I141" i="8"/>
  <c r="H141" i="8"/>
  <c r="G141" i="8"/>
  <c r="F141" i="8"/>
  <c r="E141" i="8"/>
  <c r="D141" i="8"/>
  <c r="B141" i="8"/>
  <c r="A141" i="8"/>
  <c r="J140" i="8"/>
  <c r="I140" i="8"/>
  <c r="H140" i="8"/>
  <c r="G140" i="8"/>
  <c r="F140" i="8"/>
  <c r="E140" i="8"/>
  <c r="D140" i="8"/>
  <c r="B140" i="8"/>
  <c r="A140" i="8"/>
  <c r="J139" i="8"/>
  <c r="I139" i="8"/>
  <c r="H139" i="8"/>
  <c r="G139" i="8"/>
  <c r="F139" i="8"/>
  <c r="E139" i="8"/>
  <c r="D139" i="8"/>
  <c r="B139" i="8"/>
  <c r="A139" i="8"/>
  <c r="J138" i="8"/>
  <c r="I138" i="8"/>
  <c r="H138" i="8"/>
  <c r="G138" i="8"/>
  <c r="F138" i="8"/>
  <c r="E138" i="8"/>
  <c r="D138" i="8"/>
  <c r="B138" i="8"/>
  <c r="A138" i="8"/>
  <c r="J137" i="8"/>
  <c r="I137" i="8"/>
  <c r="H137" i="8"/>
  <c r="G137" i="8"/>
  <c r="F137" i="8"/>
  <c r="E137" i="8"/>
  <c r="D137" i="8"/>
  <c r="B137" i="8"/>
  <c r="A137" i="8"/>
  <c r="J136" i="8"/>
  <c r="I136" i="8"/>
  <c r="H136" i="8"/>
  <c r="G136" i="8"/>
  <c r="F136" i="8"/>
  <c r="E136" i="8"/>
  <c r="D136" i="8"/>
  <c r="B136" i="8"/>
  <c r="A136" i="8"/>
  <c r="J135" i="8"/>
  <c r="I135" i="8"/>
  <c r="H135" i="8"/>
  <c r="G135" i="8"/>
  <c r="F135" i="8"/>
  <c r="E135" i="8"/>
  <c r="D135" i="8"/>
  <c r="B135" i="8"/>
  <c r="A135" i="8"/>
  <c r="J134" i="8"/>
  <c r="I134" i="8"/>
  <c r="H134" i="8"/>
  <c r="G134" i="8"/>
  <c r="F134" i="8"/>
  <c r="E134" i="8"/>
  <c r="D134" i="8"/>
  <c r="B134" i="8"/>
  <c r="A134" i="8"/>
  <c r="J133" i="8"/>
  <c r="I133" i="8"/>
  <c r="H133" i="8"/>
  <c r="G133" i="8"/>
  <c r="F133" i="8"/>
  <c r="E133" i="8"/>
  <c r="D133" i="8"/>
  <c r="B133" i="8"/>
  <c r="A133" i="8"/>
  <c r="J132" i="8"/>
  <c r="I132" i="8"/>
  <c r="H132" i="8"/>
  <c r="G132" i="8"/>
  <c r="F132" i="8"/>
  <c r="E132" i="8"/>
  <c r="D132" i="8"/>
  <c r="B132" i="8"/>
  <c r="A132" i="8"/>
  <c r="J131" i="8"/>
  <c r="I131" i="8"/>
  <c r="H131" i="8"/>
  <c r="G131" i="8"/>
  <c r="F131" i="8"/>
  <c r="E131" i="8"/>
  <c r="D131" i="8"/>
  <c r="B131" i="8"/>
  <c r="A131" i="8"/>
  <c r="J130" i="8"/>
  <c r="I130" i="8"/>
  <c r="H130" i="8"/>
  <c r="G130" i="8"/>
  <c r="F130" i="8"/>
  <c r="E130" i="8"/>
  <c r="D130" i="8"/>
  <c r="B130" i="8"/>
  <c r="A130" i="8"/>
  <c r="J129" i="8"/>
  <c r="I129" i="8"/>
  <c r="H129" i="8"/>
  <c r="G129" i="8"/>
  <c r="F129" i="8"/>
  <c r="E129" i="8"/>
  <c r="D129" i="8"/>
  <c r="B129" i="8"/>
  <c r="A129" i="8"/>
  <c r="J128" i="8"/>
  <c r="I128" i="8"/>
  <c r="H128" i="8"/>
  <c r="G128" i="8"/>
  <c r="F128" i="8"/>
  <c r="E128" i="8"/>
  <c r="D128" i="8"/>
  <c r="B128" i="8"/>
  <c r="A128" i="8"/>
  <c r="J127" i="8"/>
  <c r="I127" i="8"/>
  <c r="H127" i="8"/>
  <c r="G127" i="8"/>
  <c r="F127" i="8"/>
  <c r="E127" i="8"/>
  <c r="D127" i="8"/>
  <c r="B127" i="8"/>
  <c r="A127" i="8"/>
  <c r="J126" i="8"/>
  <c r="I126" i="8"/>
  <c r="H126" i="8"/>
  <c r="G126" i="8"/>
  <c r="F126" i="8"/>
  <c r="E126" i="8"/>
  <c r="D126" i="8"/>
  <c r="B126" i="8"/>
  <c r="A126" i="8"/>
  <c r="J125" i="8"/>
  <c r="I125" i="8"/>
  <c r="H125" i="8"/>
  <c r="G125" i="8"/>
  <c r="F125" i="8"/>
  <c r="E125" i="8"/>
  <c r="D125" i="8"/>
  <c r="B125" i="8"/>
  <c r="A125" i="8"/>
  <c r="J124" i="8"/>
  <c r="I124" i="8"/>
  <c r="H124" i="8"/>
  <c r="G124" i="8"/>
  <c r="F124" i="8"/>
  <c r="E124" i="8"/>
  <c r="D124" i="8"/>
  <c r="B124" i="8"/>
  <c r="A124" i="8"/>
  <c r="J123" i="8"/>
  <c r="I123" i="8"/>
  <c r="H123" i="8"/>
  <c r="G123" i="8"/>
  <c r="F123" i="8"/>
  <c r="E123" i="8"/>
  <c r="D123" i="8"/>
  <c r="B123" i="8"/>
  <c r="A123" i="8"/>
  <c r="J122" i="8"/>
  <c r="I122" i="8"/>
  <c r="H122" i="8"/>
  <c r="G122" i="8"/>
  <c r="F122" i="8"/>
  <c r="E122" i="8"/>
  <c r="D122" i="8"/>
  <c r="B122" i="8"/>
  <c r="A122" i="8"/>
  <c r="J121" i="8"/>
  <c r="I121" i="8"/>
  <c r="H121" i="8"/>
  <c r="G121" i="8"/>
  <c r="F121" i="8"/>
  <c r="E121" i="8"/>
  <c r="D121" i="8"/>
  <c r="B121" i="8"/>
  <c r="A121" i="8"/>
  <c r="J120" i="8"/>
  <c r="I120" i="8"/>
  <c r="H120" i="8"/>
  <c r="G120" i="8"/>
  <c r="F120" i="8"/>
  <c r="E120" i="8"/>
  <c r="D120" i="8"/>
  <c r="B120" i="8"/>
  <c r="A120" i="8"/>
  <c r="J119" i="8"/>
  <c r="I119" i="8"/>
  <c r="H119" i="8"/>
  <c r="G119" i="8"/>
  <c r="F119" i="8"/>
  <c r="E119" i="8"/>
  <c r="D119" i="8"/>
  <c r="B119" i="8"/>
  <c r="A119" i="8"/>
  <c r="J118" i="8"/>
  <c r="I118" i="8"/>
  <c r="H118" i="8"/>
  <c r="G118" i="8"/>
  <c r="F118" i="8"/>
  <c r="E118" i="8"/>
  <c r="D118" i="8"/>
  <c r="B118" i="8"/>
  <c r="A118" i="8"/>
  <c r="J117" i="8"/>
  <c r="I117" i="8"/>
  <c r="H117" i="8"/>
  <c r="G117" i="8"/>
  <c r="F117" i="8"/>
  <c r="E117" i="8"/>
  <c r="D117" i="8"/>
  <c r="B117" i="8"/>
  <c r="A117" i="8"/>
  <c r="J116" i="8"/>
  <c r="I116" i="8"/>
  <c r="H116" i="8"/>
  <c r="G116" i="8"/>
  <c r="F116" i="8"/>
  <c r="E116" i="8"/>
  <c r="D116" i="8"/>
  <c r="B116" i="8"/>
  <c r="A116" i="8"/>
  <c r="J115" i="8"/>
  <c r="I115" i="8"/>
  <c r="H115" i="8"/>
  <c r="G115" i="8"/>
  <c r="F115" i="8"/>
  <c r="E115" i="8"/>
  <c r="D115" i="8"/>
  <c r="B115" i="8"/>
  <c r="A115" i="8"/>
  <c r="J114" i="8"/>
  <c r="I114" i="8"/>
  <c r="H114" i="8"/>
  <c r="G114" i="8"/>
  <c r="F114" i="8"/>
  <c r="E114" i="8"/>
  <c r="D114" i="8"/>
  <c r="B114" i="8"/>
  <c r="A114" i="8"/>
  <c r="J113" i="8"/>
  <c r="I113" i="8"/>
  <c r="H113" i="8"/>
  <c r="G113" i="8"/>
  <c r="F113" i="8"/>
  <c r="E113" i="8"/>
  <c r="D113" i="8"/>
  <c r="B113" i="8"/>
  <c r="A113" i="8"/>
  <c r="J112" i="8"/>
  <c r="I112" i="8"/>
  <c r="H112" i="8"/>
  <c r="G112" i="8"/>
  <c r="F112" i="8"/>
  <c r="E112" i="8"/>
  <c r="D112" i="8"/>
  <c r="B112" i="8"/>
  <c r="A112" i="8"/>
  <c r="J111" i="8"/>
  <c r="I111" i="8"/>
  <c r="H111" i="8"/>
  <c r="G111" i="8"/>
  <c r="F111" i="8"/>
  <c r="E111" i="8"/>
  <c r="D111" i="8"/>
  <c r="B111" i="8"/>
  <c r="A111" i="8"/>
  <c r="J110" i="8"/>
  <c r="I110" i="8"/>
  <c r="H110" i="8"/>
  <c r="G110" i="8"/>
  <c r="F110" i="8"/>
  <c r="E110" i="8"/>
  <c r="D110" i="8"/>
  <c r="B110" i="8"/>
  <c r="A110" i="8"/>
  <c r="J109" i="8"/>
  <c r="I109" i="8"/>
  <c r="H109" i="8"/>
  <c r="G109" i="8"/>
  <c r="F109" i="8"/>
  <c r="E109" i="8"/>
  <c r="D109" i="8"/>
  <c r="B109" i="8"/>
  <c r="A109" i="8"/>
  <c r="J108" i="8"/>
  <c r="I108" i="8"/>
  <c r="H108" i="8"/>
  <c r="G108" i="8"/>
  <c r="F108" i="8"/>
  <c r="E108" i="8"/>
  <c r="D108" i="8"/>
  <c r="B108" i="8"/>
  <c r="A108" i="8"/>
  <c r="J107" i="8"/>
  <c r="I107" i="8"/>
  <c r="H107" i="8"/>
  <c r="G107" i="8"/>
  <c r="F107" i="8"/>
  <c r="E107" i="8"/>
  <c r="D107" i="8"/>
  <c r="B107" i="8"/>
  <c r="A107" i="8"/>
  <c r="J106" i="8"/>
  <c r="I106" i="8"/>
  <c r="H106" i="8"/>
  <c r="G106" i="8"/>
  <c r="F106" i="8"/>
  <c r="E106" i="8"/>
  <c r="D106" i="8"/>
  <c r="B106" i="8"/>
  <c r="A106" i="8"/>
  <c r="J105" i="8"/>
  <c r="I105" i="8"/>
  <c r="H105" i="8"/>
  <c r="G105" i="8"/>
  <c r="F105" i="8"/>
  <c r="E105" i="8"/>
  <c r="D105" i="8"/>
  <c r="B105" i="8"/>
  <c r="A105" i="8"/>
  <c r="J104" i="8"/>
  <c r="I104" i="8"/>
  <c r="H104" i="8"/>
  <c r="G104" i="8"/>
  <c r="F104" i="8"/>
  <c r="E104" i="8"/>
  <c r="D104" i="8"/>
  <c r="B104" i="8"/>
  <c r="A104" i="8"/>
  <c r="J103" i="8"/>
  <c r="I103" i="8"/>
  <c r="H103" i="8"/>
  <c r="G103" i="8"/>
  <c r="F103" i="8"/>
  <c r="E103" i="8"/>
  <c r="D103" i="8"/>
  <c r="B103" i="8"/>
  <c r="A103" i="8"/>
  <c r="J102" i="8"/>
  <c r="I102" i="8"/>
  <c r="H102" i="8"/>
  <c r="G102" i="8"/>
  <c r="F102" i="8"/>
  <c r="E102" i="8"/>
  <c r="D102" i="8"/>
  <c r="B102" i="8"/>
  <c r="A102" i="8"/>
  <c r="J101" i="8"/>
  <c r="I101" i="8"/>
  <c r="H101" i="8"/>
  <c r="G101" i="8"/>
  <c r="F101" i="8"/>
  <c r="E101" i="8"/>
  <c r="D101" i="8"/>
  <c r="B101" i="8"/>
  <c r="A101" i="8"/>
  <c r="J100" i="8"/>
  <c r="I100" i="8"/>
  <c r="H100" i="8"/>
  <c r="G100" i="8"/>
  <c r="F100" i="8"/>
  <c r="E100" i="8"/>
  <c r="D100" i="8"/>
  <c r="B100" i="8"/>
  <c r="A100" i="8"/>
  <c r="J99" i="8"/>
  <c r="I99" i="8"/>
  <c r="H99" i="8"/>
  <c r="G99" i="8"/>
  <c r="F99" i="8"/>
  <c r="E99" i="8"/>
  <c r="D99" i="8"/>
  <c r="B99" i="8"/>
  <c r="A99" i="8"/>
  <c r="J98" i="8"/>
  <c r="I98" i="8"/>
  <c r="H98" i="8"/>
  <c r="G98" i="8"/>
  <c r="F98" i="8"/>
  <c r="E98" i="8"/>
  <c r="D98" i="8"/>
  <c r="B98" i="8"/>
  <c r="A98" i="8"/>
  <c r="J97" i="8"/>
  <c r="I97" i="8"/>
  <c r="H97" i="8"/>
  <c r="G97" i="8"/>
  <c r="F97" i="8"/>
  <c r="E97" i="8"/>
  <c r="D97" i="8"/>
  <c r="B97" i="8"/>
  <c r="A97" i="8"/>
  <c r="J96" i="8"/>
  <c r="I96" i="8"/>
  <c r="H96" i="8"/>
  <c r="G96" i="8"/>
  <c r="F96" i="8"/>
  <c r="E96" i="8"/>
  <c r="D96" i="8"/>
  <c r="B96" i="8"/>
  <c r="A96" i="8"/>
  <c r="J95" i="8"/>
  <c r="I95" i="8"/>
  <c r="H95" i="8"/>
  <c r="G95" i="8"/>
  <c r="F95" i="8"/>
  <c r="E95" i="8"/>
  <c r="D95" i="8"/>
  <c r="B95" i="8"/>
  <c r="A95" i="8"/>
  <c r="J94" i="8"/>
  <c r="I94" i="8"/>
  <c r="H94" i="8"/>
  <c r="G94" i="8"/>
  <c r="F94" i="8"/>
  <c r="E94" i="8"/>
  <c r="D94" i="8"/>
  <c r="B94" i="8"/>
  <c r="A94" i="8"/>
  <c r="J93" i="8"/>
  <c r="I93" i="8"/>
  <c r="H93" i="8"/>
  <c r="G93" i="8"/>
  <c r="F93" i="8"/>
  <c r="E93" i="8"/>
  <c r="D93" i="8"/>
  <c r="B93" i="8"/>
  <c r="A93" i="8"/>
  <c r="J92" i="8"/>
  <c r="I92" i="8"/>
  <c r="H92" i="8"/>
  <c r="G92" i="8"/>
  <c r="F92" i="8"/>
  <c r="E92" i="8"/>
  <c r="D92" i="8"/>
  <c r="B92" i="8"/>
  <c r="A92" i="8"/>
  <c r="J91" i="8"/>
  <c r="I91" i="8"/>
  <c r="H91" i="8"/>
  <c r="G91" i="8"/>
  <c r="F91" i="8"/>
  <c r="E91" i="8"/>
  <c r="D91" i="8"/>
  <c r="B91" i="8"/>
  <c r="A91" i="8"/>
  <c r="J90" i="8"/>
  <c r="I90" i="8"/>
  <c r="H90" i="8"/>
  <c r="G90" i="8"/>
  <c r="F90" i="8"/>
  <c r="E90" i="8"/>
  <c r="D90" i="8"/>
  <c r="B90" i="8"/>
  <c r="A90" i="8"/>
  <c r="J89" i="8"/>
  <c r="I89" i="8"/>
  <c r="H89" i="8"/>
  <c r="G89" i="8"/>
  <c r="F89" i="8"/>
  <c r="E89" i="8"/>
  <c r="D89" i="8"/>
  <c r="B89" i="8"/>
  <c r="A89" i="8"/>
  <c r="J88" i="8"/>
  <c r="I88" i="8"/>
  <c r="H88" i="8"/>
  <c r="G88" i="8"/>
  <c r="F88" i="8"/>
  <c r="E88" i="8"/>
  <c r="D88" i="8"/>
  <c r="B88" i="8"/>
  <c r="A88" i="8"/>
  <c r="J87" i="8"/>
  <c r="I87" i="8"/>
  <c r="H87" i="8"/>
  <c r="G87" i="8"/>
  <c r="F87" i="8"/>
  <c r="E87" i="8"/>
  <c r="D87" i="8"/>
  <c r="B87" i="8"/>
  <c r="A87" i="8"/>
  <c r="J86" i="8"/>
  <c r="I86" i="8"/>
  <c r="H86" i="8"/>
  <c r="G86" i="8"/>
  <c r="F86" i="8"/>
  <c r="E86" i="8"/>
  <c r="D86" i="8"/>
  <c r="B86" i="8"/>
  <c r="A86" i="8"/>
  <c r="J85" i="8"/>
  <c r="I85" i="8"/>
  <c r="H85" i="8"/>
  <c r="G85" i="8"/>
  <c r="F85" i="8"/>
  <c r="E85" i="8"/>
  <c r="D85" i="8"/>
  <c r="B85" i="8"/>
  <c r="A85" i="8"/>
  <c r="J84" i="8"/>
  <c r="I84" i="8"/>
  <c r="H84" i="8"/>
  <c r="G84" i="8"/>
  <c r="F84" i="8"/>
  <c r="E84" i="8"/>
  <c r="D84" i="8"/>
  <c r="B84" i="8"/>
  <c r="A84" i="8"/>
  <c r="J83" i="8"/>
  <c r="I83" i="8"/>
  <c r="H83" i="8"/>
  <c r="G83" i="8"/>
  <c r="F83" i="8"/>
  <c r="E83" i="8"/>
  <c r="D83" i="8"/>
  <c r="B83" i="8"/>
  <c r="A83" i="8"/>
  <c r="J82" i="8"/>
  <c r="I82" i="8"/>
  <c r="H82" i="8"/>
  <c r="G82" i="8"/>
  <c r="F82" i="8"/>
  <c r="E82" i="8"/>
  <c r="D82" i="8"/>
  <c r="B82" i="8"/>
  <c r="A82" i="8"/>
  <c r="J81" i="8"/>
  <c r="I81" i="8"/>
  <c r="H81" i="8"/>
  <c r="G81" i="8"/>
  <c r="F81" i="8"/>
  <c r="E81" i="8"/>
  <c r="D81" i="8"/>
  <c r="B81" i="8"/>
  <c r="A81" i="8"/>
  <c r="J80" i="8"/>
  <c r="I80" i="8"/>
  <c r="H80" i="8"/>
  <c r="G80" i="8"/>
  <c r="F80" i="8"/>
  <c r="E80" i="8"/>
  <c r="D80" i="8"/>
  <c r="B80" i="8"/>
  <c r="A80" i="8"/>
  <c r="J79" i="8"/>
  <c r="I79" i="8"/>
  <c r="H79" i="8"/>
  <c r="G79" i="8"/>
  <c r="F79" i="8"/>
  <c r="E79" i="8"/>
  <c r="D79" i="8"/>
  <c r="B79" i="8"/>
  <c r="A79" i="8"/>
  <c r="J78" i="8"/>
  <c r="I78" i="8"/>
  <c r="H78" i="8"/>
  <c r="G78" i="8"/>
  <c r="F78" i="8"/>
  <c r="E78" i="8"/>
  <c r="D78" i="8"/>
  <c r="B78" i="8"/>
  <c r="A78" i="8"/>
  <c r="J77" i="8"/>
  <c r="I77" i="8"/>
  <c r="H77" i="8"/>
  <c r="G77" i="8"/>
  <c r="F77" i="8"/>
  <c r="E77" i="8"/>
  <c r="D77" i="8"/>
  <c r="B77" i="8"/>
  <c r="A77" i="8"/>
  <c r="J76" i="8"/>
  <c r="I76" i="8"/>
  <c r="H76" i="8"/>
  <c r="G76" i="8"/>
  <c r="F76" i="8"/>
  <c r="E76" i="8"/>
  <c r="D76" i="8"/>
  <c r="B76" i="8"/>
  <c r="A76" i="8"/>
  <c r="J75" i="8"/>
  <c r="I75" i="8"/>
  <c r="H75" i="8"/>
  <c r="G75" i="8"/>
  <c r="F75" i="8"/>
  <c r="E75" i="8"/>
  <c r="D75" i="8"/>
  <c r="B75" i="8"/>
  <c r="A75" i="8"/>
  <c r="J74" i="8"/>
  <c r="I74" i="8"/>
  <c r="H74" i="8"/>
  <c r="G74" i="8"/>
  <c r="F74" i="8"/>
  <c r="E74" i="8"/>
  <c r="D74" i="8"/>
  <c r="B74" i="8"/>
  <c r="A74" i="8"/>
  <c r="J73" i="8"/>
  <c r="I73" i="8"/>
  <c r="H73" i="8"/>
  <c r="G73" i="8"/>
  <c r="F73" i="8"/>
  <c r="E73" i="8"/>
  <c r="D73" i="8"/>
  <c r="B73" i="8"/>
  <c r="A73" i="8"/>
  <c r="J72" i="8"/>
  <c r="I72" i="8"/>
  <c r="H72" i="8"/>
  <c r="G72" i="8"/>
  <c r="F72" i="8"/>
  <c r="E72" i="8"/>
  <c r="D72" i="8"/>
  <c r="B72" i="8"/>
  <c r="A72" i="8"/>
  <c r="J71" i="8"/>
  <c r="I71" i="8"/>
  <c r="H71" i="8"/>
  <c r="G71" i="8"/>
  <c r="F71" i="8"/>
  <c r="E71" i="8"/>
  <c r="D71" i="8"/>
  <c r="B71" i="8"/>
  <c r="A71" i="8"/>
  <c r="J70" i="8"/>
  <c r="I70" i="8"/>
  <c r="H70" i="8"/>
  <c r="G70" i="8"/>
  <c r="F70" i="8"/>
  <c r="E70" i="8"/>
  <c r="D70" i="8"/>
  <c r="B70" i="8"/>
  <c r="A70" i="8"/>
  <c r="J69" i="8"/>
  <c r="I69" i="8"/>
  <c r="H69" i="8"/>
  <c r="G69" i="8"/>
  <c r="F69" i="8"/>
  <c r="E69" i="8"/>
  <c r="D69" i="8"/>
  <c r="B69" i="8"/>
  <c r="A69" i="8"/>
  <c r="J68" i="8"/>
  <c r="I68" i="8"/>
  <c r="H68" i="8"/>
  <c r="G68" i="8"/>
  <c r="F68" i="8"/>
  <c r="E68" i="8"/>
  <c r="D68" i="8"/>
  <c r="B68" i="8"/>
  <c r="A68" i="8"/>
  <c r="J67" i="8"/>
  <c r="I67" i="8"/>
  <c r="H67" i="8"/>
  <c r="G67" i="8"/>
  <c r="F67" i="8"/>
  <c r="E67" i="8"/>
  <c r="D67" i="8"/>
  <c r="B67" i="8"/>
  <c r="A67" i="8"/>
  <c r="J66" i="8"/>
  <c r="I66" i="8"/>
  <c r="H66" i="8"/>
  <c r="G66" i="8"/>
  <c r="F66" i="8"/>
  <c r="E66" i="8"/>
  <c r="D66" i="8"/>
  <c r="B66" i="8"/>
  <c r="A66" i="8"/>
  <c r="J65" i="8"/>
  <c r="I65" i="8"/>
  <c r="H65" i="8"/>
  <c r="G65" i="8"/>
  <c r="F65" i="8"/>
  <c r="E65" i="8"/>
  <c r="D65" i="8"/>
  <c r="B65" i="8"/>
  <c r="A65" i="8"/>
  <c r="J64" i="8"/>
  <c r="I64" i="8"/>
  <c r="H64" i="8"/>
  <c r="G64" i="8"/>
  <c r="F64" i="8"/>
  <c r="E64" i="8"/>
  <c r="D64" i="8"/>
  <c r="B64" i="8"/>
  <c r="A64" i="8"/>
  <c r="J63" i="8"/>
  <c r="I63" i="8"/>
  <c r="H63" i="8"/>
  <c r="G63" i="8"/>
  <c r="F63" i="8"/>
  <c r="E63" i="8"/>
  <c r="D63" i="8"/>
  <c r="B63" i="8"/>
  <c r="A63" i="8"/>
  <c r="J62" i="8"/>
  <c r="I62" i="8"/>
  <c r="H62" i="8"/>
  <c r="G62" i="8"/>
  <c r="F62" i="8"/>
  <c r="E62" i="8"/>
  <c r="D62" i="8"/>
  <c r="B62" i="8"/>
  <c r="A62" i="8"/>
  <c r="J61" i="8"/>
  <c r="I61" i="8"/>
  <c r="H61" i="8"/>
  <c r="G61" i="8"/>
  <c r="F61" i="8"/>
  <c r="E61" i="8"/>
  <c r="D61" i="8"/>
  <c r="B61" i="8"/>
  <c r="A61" i="8"/>
  <c r="J60" i="8"/>
  <c r="I60" i="8"/>
  <c r="H60" i="8"/>
  <c r="G60" i="8"/>
  <c r="F60" i="8"/>
  <c r="E60" i="8"/>
  <c r="D60" i="8"/>
  <c r="B60" i="8"/>
  <c r="A60" i="8"/>
  <c r="J59" i="8"/>
  <c r="I59" i="8"/>
  <c r="H59" i="8"/>
  <c r="G59" i="8"/>
  <c r="F59" i="8"/>
  <c r="E59" i="8"/>
  <c r="D59" i="8"/>
  <c r="B59" i="8"/>
  <c r="A59" i="8"/>
  <c r="J58" i="8"/>
  <c r="I58" i="8"/>
  <c r="H58" i="8"/>
  <c r="G58" i="8"/>
  <c r="F58" i="8"/>
  <c r="E58" i="8"/>
  <c r="D58" i="8"/>
  <c r="B58" i="8"/>
  <c r="A58" i="8"/>
  <c r="J57" i="8"/>
  <c r="I57" i="8"/>
  <c r="H57" i="8"/>
  <c r="G57" i="8"/>
  <c r="F57" i="8"/>
  <c r="E57" i="8"/>
  <c r="D57" i="8"/>
  <c r="B57" i="8"/>
  <c r="A57" i="8"/>
  <c r="J56" i="8"/>
  <c r="I56" i="8"/>
  <c r="H56" i="8"/>
  <c r="G56" i="8"/>
  <c r="F56" i="8"/>
  <c r="E56" i="8"/>
  <c r="D56" i="8"/>
  <c r="B56" i="8"/>
  <c r="A56" i="8"/>
  <c r="J55" i="8"/>
  <c r="I55" i="8"/>
  <c r="H55" i="8"/>
  <c r="G55" i="8"/>
  <c r="F55" i="8"/>
  <c r="E55" i="8"/>
  <c r="D55" i="8"/>
  <c r="B55" i="8"/>
  <c r="A55" i="8"/>
  <c r="J54" i="8"/>
  <c r="I54" i="8"/>
  <c r="H54" i="8"/>
  <c r="G54" i="8"/>
  <c r="F54" i="8"/>
  <c r="E54" i="8"/>
  <c r="D54" i="8"/>
  <c r="B54" i="8"/>
  <c r="A54" i="8"/>
  <c r="J53" i="8"/>
  <c r="I53" i="8"/>
  <c r="H53" i="8"/>
  <c r="G53" i="8"/>
  <c r="F53" i="8"/>
  <c r="E53" i="8"/>
  <c r="D53" i="8"/>
  <c r="B53" i="8"/>
  <c r="A53" i="8"/>
  <c r="J52" i="8"/>
  <c r="I52" i="8"/>
  <c r="H52" i="8"/>
  <c r="G52" i="8"/>
  <c r="F52" i="8"/>
  <c r="E52" i="8"/>
  <c r="D52" i="8"/>
  <c r="B52" i="8"/>
  <c r="A52" i="8"/>
  <c r="J51" i="8"/>
  <c r="I51" i="8"/>
  <c r="H51" i="8"/>
  <c r="G51" i="8"/>
  <c r="F51" i="8"/>
  <c r="E51" i="8"/>
  <c r="D51" i="8"/>
  <c r="B51" i="8"/>
  <c r="A51" i="8"/>
  <c r="J50" i="8"/>
  <c r="I50" i="8"/>
  <c r="H50" i="8"/>
  <c r="G50" i="8"/>
  <c r="F50" i="8"/>
  <c r="E50" i="8"/>
  <c r="D50" i="8"/>
  <c r="B50" i="8"/>
  <c r="A50" i="8"/>
  <c r="J49" i="8"/>
  <c r="I49" i="8"/>
  <c r="H49" i="8"/>
  <c r="G49" i="8"/>
  <c r="F49" i="8"/>
  <c r="E49" i="8"/>
  <c r="D49" i="8"/>
  <c r="B49" i="8"/>
  <c r="A49" i="8"/>
  <c r="J48" i="8"/>
  <c r="I48" i="8"/>
  <c r="H48" i="8"/>
  <c r="G48" i="8"/>
  <c r="F48" i="8"/>
  <c r="E48" i="8"/>
  <c r="D48" i="8"/>
  <c r="B48" i="8"/>
  <c r="A48" i="8"/>
  <c r="J47" i="8"/>
  <c r="I47" i="8"/>
  <c r="H47" i="8"/>
  <c r="G47" i="8"/>
  <c r="F47" i="8"/>
  <c r="E47" i="8"/>
  <c r="D47" i="8"/>
  <c r="B47" i="8"/>
  <c r="A47" i="8"/>
  <c r="J46" i="8"/>
  <c r="I46" i="8"/>
  <c r="H46" i="8"/>
  <c r="G46" i="8"/>
  <c r="F46" i="8"/>
  <c r="E46" i="8"/>
  <c r="D46" i="8"/>
  <c r="B46" i="8"/>
  <c r="A46" i="8"/>
  <c r="J45" i="8"/>
  <c r="I45" i="8"/>
  <c r="H45" i="8"/>
  <c r="G45" i="8"/>
  <c r="F45" i="8"/>
  <c r="E45" i="8"/>
  <c r="D45" i="8"/>
  <c r="B45" i="8"/>
  <c r="A45" i="8"/>
  <c r="J44" i="8"/>
  <c r="I44" i="8"/>
  <c r="H44" i="8"/>
  <c r="G44" i="8"/>
  <c r="F44" i="8"/>
  <c r="E44" i="8"/>
  <c r="D44" i="8"/>
  <c r="B44" i="8"/>
  <c r="A44" i="8"/>
  <c r="J43" i="8"/>
  <c r="I43" i="8"/>
  <c r="H43" i="8"/>
  <c r="G43" i="8"/>
  <c r="F43" i="8"/>
  <c r="E43" i="8"/>
  <c r="D43" i="8"/>
  <c r="B43" i="8"/>
  <c r="A43" i="8"/>
  <c r="J42" i="8"/>
  <c r="I42" i="8"/>
  <c r="H42" i="8"/>
  <c r="G42" i="8"/>
  <c r="F42" i="8"/>
  <c r="E42" i="8"/>
  <c r="D42" i="8"/>
  <c r="B42" i="8"/>
  <c r="A42" i="8"/>
  <c r="J41" i="8"/>
  <c r="I41" i="8"/>
  <c r="H41" i="8"/>
  <c r="G41" i="8"/>
  <c r="F41" i="8"/>
  <c r="E41" i="8"/>
  <c r="D41" i="8"/>
  <c r="B41" i="8"/>
  <c r="A41" i="8"/>
  <c r="J40" i="8"/>
  <c r="I40" i="8"/>
  <c r="H40" i="8"/>
  <c r="G40" i="8"/>
  <c r="F40" i="8"/>
  <c r="E40" i="8"/>
  <c r="D40" i="8"/>
  <c r="B40" i="8"/>
  <c r="A40" i="8"/>
  <c r="J39" i="8"/>
  <c r="I39" i="8"/>
  <c r="H39" i="8"/>
  <c r="G39" i="8"/>
  <c r="F39" i="8"/>
  <c r="E39" i="8"/>
  <c r="D39" i="8"/>
  <c r="B39" i="8"/>
  <c r="A39" i="8"/>
  <c r="J38" i="8"/>
  <c r="I38" i="8"/>
  <c r="H38" i="8"/>
  <c r="G38" i="8"/>
  <c r="F38" i="8"/>
  <c r="E38" i="8"/>
  <c r="D38" i="8"/>
  <c r="B38" i="8"/>
  <c r="A38" i="8"/>
  <c r="J37" i="8"/>
  <c r="I37" i="8"/>
  <c r="H37" i="8"/>
  <c r="G37" i="8"/>
  <c r="F37" i="8"/>
  <c r="E37" i="8"/>
  <c r="D37" i="8"/>
  <c r="B37" i="8"/>
  <c r="A37" i="8"/>
  <c r="J36" i="8"/>
  <c r="I36" i="8"/>
  <c r="H36" i="8"/>
  <c r="G36" i="8"/>
  <c r="F36" i="8"/>
  <c r="E36" i="8"/>
  <c r="B36" i="8"/>
  <c r="J35" i="8"/>
  <c r="I35" i="8"/>
  <c r="H35" i="8"/>
  <c r="G35" i="8"/>
  <c r="F35" i="8"/>
  <c r="E35" i="8"/>
  <c r="B35" i="8"/>
  <c r="J34" i="8"/>
  <c r="I34" i="8"/>
  <c r="H34" i="8"/>
  <c r="G34" i="8"/>
  <c r="F34" i="8"/>
  <c r="E34" i="8"/>
  <c r="B34" i="8"/>
  <c r="J33" i="8"/>
  <c r="I33" i="8"/>
  <c r="H33" i="8"/>
  <c r="G33" i="8"/>
  <c r="F33" i="8"/>
  <c r="E33" i="8"/>
  <c r="B33" i="8"/>
  <c r="J32" i="8"/>
  <c r="I32" i="8"/>
  <c r="H32" i="8"/>
  <c r="G32" i="8"/>
  <c r="F32" i="8"/>
  <c r="E32" i="8"/>
  <c r="B32" i="8"/>
  <c r="J31" i="8"/>
  <c r="I31" i="8"/>
  <c r="H31" i="8"/>
  <c r="G31" i="8"/>
  <c r="F31" i="8"/>
  <c r="E31" i="8"/>
  <c r="B31" i="8"/>
  <c r="J30" i="8"/>
  <c r="I30" i="8"/>
  <c r="H30" i="8"/>
  <c r="G30" i="8"/>
  <c r="F30" i="8"/>
  <c r="E30" i="8"/>
  <c r="B30" i="8"/>
  <c r="J29" i="8"/>
  <c r="I29" i="8"/>
  <c r="H29" i="8"/>
  <c r="G29" i="8"/>
  <c r="F29" i="8"/>
  <c r="E29" i="8"/>
  <c r="B29" i="8"/>
  <c r="J28" i="8"/>
  <c r="I28" i="8"/>
  <c r="H28" i="8"/>
  <c r="G28" i="8"/>
  <c r="F28" i="8"/>
  <c r="E28" i="8"/>
  <c r="B28" i="8"/>
  <c r="J27" i="8"/>
  <c r="I27" i="8"/>
  <c r="H27" i="8"/>
  <c r="G27" i="8"/>
  <c r="F27" i="8"/>
  <c r="E27" i="8"/>
  <c r="B27" i="8"/>
  <c r="J26" i="8"/>
  <c r="I26" i="8"/>
  <c r="H26" i="8"/>
  <c r="G26" i="8"/>
  <c r="F26" i="8"/>
  <c r="E26" i="8"/>
  <c r="E25" i="8"/>
  <c r="J21" i="8"/>
  <c r="I21" i="8"/>
  <c r="H21" i="8"/>
  <c r="G21" i="8"/>
  <c r="F21" i="8"/>
  <c r="E21" i="8"/>
  <c r="J20" i="8"/>
  <c r="I20" i="8"/>
  <c r="H20" i="8"/>
  <c r="G20" i="8"/>
  <c r="F20" i="8"/>
  <c r="E20" i="8"/>
  <c r="J19" i="8"/>
  <c r="I19" i="8"/>
  <c r="H19" i="8"/>
  <c r="G19" i="8"/>
  <c r="F19" i="8"/>
  <c r="E19" i="8"/>
  <c r="J18" i="8"/>
  <c r="I18" i="8"/>
  <c r="H18" i="8"/>
  <c r="G18" i="8"/>
  <c r="F18" i="8"/>
  <c r="E18" i="8"/>
  <c r="J17" i="8"/>
  <c r="I17" i="8"/>
  <c r="H17" i="8"/>
  <c r="G17" i="8"/>
  <c r="F17" i="8"/>
  <c r="E17" i="8"/>
  <c r="J16" i="8"/>
  <c r="I16" i="8"/>
  <c r="H16" i="8"/>
  <c r="G16" i="8"/>
  <c r="F16" i="8"/>
  <c r="E16" i="8"/>
  <c r="J15" i="8"/>
  <c r="I15" i="8"/>
  <c r="H15" i="8"/>
  <c r="G15" i="8"/>
  <c r="F15" i="8"/>
  <c r="E15" i="8"/>
  <c r="J14" i="8"/>
  <c r="I14" i="8"/>
  <c r="H14" i="8"/>
  <c r="G14" i="8"/>
  <c r="F14" i="8"/>
  <c r="E14" i="8"/>
  <c r="J13" i="8"/>
  <c r="I13" i="8"/>
  <c r="H13" i="8"/>
  <c r="G13" i="8"/>
  <c r="F13" i="8"/>
  <c r="E13" i="8"/>
  <c r="J12" i="8"/>
  <c r="I12" i="8"/>
  <c r="H12" i="8"/>
  <c r="G12" i="8"/>
  <c r="F12" i="8"/>
  <c r="E12" i="8"/>
  <c r="J11" i="8"/>
  <c r="I11" i="8"/>
  <c r="H11" i="8"/>
  <c r="G11" i="8"/>
  <c r="F11" i="8"/>
  <c r="E11" i="8"/>
  <c r="J10" i="8"/>
  <c r="I10" i="8"/>
  <c r="H10" i="8"/>
  <c r="G10" i="8"/>
  <c r="F10" i="8"/>
  <c r="E10" i="8"/>
  <c r="J9" i="8"/>
  <c r="I9" i="8"/>
  <c r="H9" i="8"/>
  <c r="G9" i="8"/>
  <c r="F9" i="8"/>
  <c r="E9" i="8"/>
  <c r="E8" i="8"/>
  <c r="E7" i="8"/>
  <c r="D6" i="8"/>
  <c r="C69" i="23"/>
  <c r="B69" i="23"/>
  <c r="A69" i="23"/>
  <c r="C68" i="23"/>
  <c r="B68" i="23"/>
  <c r="A68" i="23"/>
  <c r="C67" i="23"/>
  <c r="B67" i="23"/>
  <c r="A67" i="23"/>
  <c r="C66" i="23"/>
  <c r="B66" i="23"/>
  <c r="A66" i="23"/>
  <c r="C65" i="23"/>
  <c r="B65" i="23"/>
  <c r="A65" i="23"/>
  <c r="C64" i="23"/>
  <c r="B64" i="23"/>
  <c r="A64" i="23"/>
  <c r="C63" i="23"/>
  <c r="B63" i="23"/>
  <c r="A63" i="23"/>
  <c r="C62" i="23"/>
  <c r="B62" i="23"/>
  <c r="A62" i="23"/>
  <c r="C61" i="23"/>
  <c r="B61" i="23"/>
  <c r="A61" i="23"/>
  <c r="S60" i="23"/>
  <c r="R60" i="23"/>
  <c r="Q60" i="23"/>
  <c r="P60" i="23"/>
  <c r="O60" i="23"/>
  <c r="N60" i="23"/>
  <c r="M60" i="23"/>
  <c r="K60" i="23"/>
  <c r="J60" i="23"/>
  <c r="I60" i="23"/>
  <c r="H60" i="23"/>
  <c r="G60" i="23"/>
  <c r="F60" i="23"/>
  <c r="E60" i="23"/>
  <c r="C60" i="23"/>
  <c r="B60" i="23"/>
  <c r="A60" i="23"/>
  <c r="S59" i="23"/>
  <c r="R59" i="23"/>
  <c r="Q59" i="23"/>
  <c r="P59" i="23"/>
  <c r="O59" i="23"/>
  <c r="N59" i="23"/>
  <c r="M59" i="23"/>
  <c r="K59" i="23"/>
  <c r="J59" i="23"/>
  <c r="I59" i="23"/>
  <c r="H59" i="23"/>
  <c r="G59" i="23"/>
  <c r="F59" i="23"/>
  <c r="E59" i="23"/>
  <c r="C59" i="23"/>
  <c r="B59" i="23"/>
  <c r="A59" i="23"/>
  <c r="S58" i="23"/>
  <c r="R58" i="23"/>
  <c r="Q58" i="23"/>
  <c r="P58" i="23"/>
  <c r="O58" i="23"/>
  <c r="N58" i="23"/>
  <c r="M58" i="23"/>
  <c r="K58" i="23"/>
  <c r="J58" i="23"/>
  <c r="I58" i="23"/>
  <c r="H58" i="23"/>
  <c r="G58" i="23"/>
  <c r="F58" i="23"/>
  <c r="E58" i="23"/>
  <c r="C58" i="23"/>
  <c r="B58" i="23"/>
  <c r="A58" i="23"/>
  <c r="S57" i="23"/>
  <c r="R57" i="23"/>
  <c r="Q57" i="23"/>
  <c r="P57" i="23"/>
  <c r="O57" i="23"/>
  <c r="N57" i="23"/>
  <c r="M57" i="23"/>
  <c r="K57" i="23"/>
  <c r="J57" i="23"/>
  <c r="I57" i="23"/>
  <c r="H57" i="23"/>
  <c r="G57" i="23"/>
  <c r="F57" i="23"/>
  <c r="E57" i="23"/>
  <c r="C57" i="23"/>
  <c r="B57" i="23"/>
  <c r="A57" i="23"/>
  <c r="S56" i="23"/>
  <c r="R56" i="23"/>
  <c r="Q56" i="23"/>
  <c r="P56" i="23"/>
  <c r="O56" i="23"/>
  <c r="N56" i="23"/>
  <c r="M56" i="23"/>
  <c r="K56" i="23"/>
  <c r="J56" i="23"/>
  <c r="I56" i="23"/>
  <c r="H56" i="23"/>
  <c r="G56" i="23"/>
  <c r="F56" i="23"/>
  <c r="E56" i="23"/>
  <c r="C56" i="23"/>
  <c r="B56" i="23"/>
  <c r="A56" i="23"/>
  <c r="S55" i="23"/>
  <c r="R55" i="23"/>
  <c r="Q55" i="23"/>
  <c r="P55" i="23"/>
  <c r="O55" i="23"/>
  <c r="N55" i="23"/>
  <c r="M55" i="23"/>
  <c r="K55" i="23"/>
  <c r="J55" i="23"/>
  <c r="I55" i="23"/>
  <c r="H55" i="23"/>
  <c r="G55" i="23"/>
  <c r="F55" i="23"/>
  <c r="E55" i="23"/>
  <c r="C55" i="23"/>
  <c r="B55" i="23"/>
  <c r="A55" i="23"/>
  <c r="S54" i="23"/>
  <c r="R54" i="23"/>
  <c r="Q54" i="23"/>
  <c r="P54" i="23"/>
  <c r="O54" i="23"/>
  <c r="N54" i="23"/>
  <c r="M54" i="23"/>
  <c r="K54" i="23"/>
  <c r="J54" i="23"/>
  <c r="I54" i="23"/>
  <c r="H54" i="23"/>
  <c r="G54" i="23"/>
  <c r="F54" i="23"/>
  <c r="E54" i="23"/>
  <c r="C54" i="23"/>
  <c r="B54" i="23"/>
  <c r="A54" i="23"/>
  <c r="S53" i="23"/>
  <c r="R53" i="23"/>
  <c r="Q53" i="23"/>
  <c r="P53" i="23"/>
  <c r="O53" i="23"/>
  <c r="N53" i="23"/>
  <c r="M53" i="23"/>
  <c r="K53" i="23"/>
  <c r="J53" i="23"/>
  <c r="I53" i="23"/>
  <c r="H53" i="23"/>
  <c r="G53" i="23"/>
  <c r="F53" i="23"/>
  <c r="E53" i="23"/>
  <c r="C53" i="23"/>
  <c r="B53" i="23"/>
  <c r="A53" i="23"/>
  <c r="S52" i="23"/>
  <c r="R52" i="23"/>
  <c r="Q52" i="23"/>
  <c r="P52" i="23"/>
  <c r="O52" i="23"/>
  <c r="N52" i="23"/>
  <c r="M52" i="23"/>
  <c r="K52" i="23"/>
  <c r="J52" i="23"/>
  <c r="I52" i="23"/>
  <c r="H52" i="23"/>
  <c r="G52" i="23"/>
  <c r="F52" i="23"/>
  <c r="E52" i="23"/>
  <c r="C52" i="23"/>
  <c r="B52" i="23"/>
  <c r="A52" i="23"/>
  <c r="S51" i="23"/>
  <c r="R51" i="23"/>
  <c r="Q51" i="23"/>
  <c r="P51" i="23"/>
  <c r="O51" i="23"/>
  <c r="N51" i="23"/>
  <c r="M51" i="23"/>
  <c r="K51" i="23"/>
  <c r="J51" i="23"/>
  <c r="I51" i="23"/>
  <c r="H51" i="23"/>
  <c r="G51" i="23"/>
  <c r="F51" i="23"/>
  <c r="E51" i="23"/>
  <c r="C51" i="23"/>
  <c r="B51" i="23"/>
  <c r="A51" i="23"/>
  <c r="S50" i="23"/>
  <c r="R50" i="23"/>
  <c r="Q50" i="23"/>
  <c r="P50" i="23"/>
  <c r="O50" i="23"/>
  <c r="N50" i="23"/>
  <c r="M50" i="23"/>
  <c r="K50" i="23"/>
  <c r="J50" i="23"/>
  <c r="I50" i="23"/>
  <c r="H50" i="23"/>
  <c r="G50" i="23"/>
  <c r="F50" i="23"/>
  <c r="E50" i="23"/>
  <c r="C50" i="23"/>
  <c r="B50" i="23"/>
  <c r="A50" i="23"/>
  <c r="S49" i="23"/>
  <c r="R49" i="23"/>
  <c r="Q49" i="23"/>
  <c r="P49" i="23"/>
  <c r="O49" i="23"/>
  <c r="N49" i="23"/>
  <c r="M49" i="23"/>
  <c r="K49" i="23"/>
  <c r="J49" i="23"/>
  <c r="I49" i="23"/>
  <c r="H49" i="23"/>
  <c r="G49" i="23"/>
  <c r="F49" i="23"/>
  <c r="E49" i="23"/>
  <c r="C49" i="23"/>
  <c r="B49" i="23"/>
  <c r="A49" i="23"/>
  <c r="S48" i="23"/>
  <c r="R48" i="23"/>
  <c r="Q48" i="23"/>
  <c r="P48" i="23"/>
  <c r="O48" i="23"/>
  <c r="N48" i="23"/>
  <c r="M48" i="23"/>
  <c r="K48" i="23"/>
  <c r="J48" i="23"/>
  <c r="I48" i="23"/>
  <c r="H48" i="23"/>
  <c r="G48" i="23"/>
  <c r="F48" i="23"/>
  <c r="E48" i="23"/>
  <c r="C48" i="23"/>
  <c r="B48" i="23"/>
  <c r="A48" i="23"/>
  <c r="S47" i="23"/>
  <c r="R47" i="23"/>
  <c r="Q47" i="23"/>
  <c r="P47" i="23"/>
  <c r="O47" i="23"/>
  <c r="N47" i="23"/>
  <c r="M47" i="23"/>
  <c r="K47" i="23"/>
  <c r="J47" i="23"/>
  <c r="I47" i="23"/>
  <c r="H47" i="23"/>
  <c r="G47" i="23"/>
  <c r="F47" i="23"/>
  <c r="E47" i="23"/>
  <c r="C47" i="23"/>
  <c r="B47" i="23"/>
  <c r="A47" i="23"/>
  <c r="S46" i="23"/>
  <c r="R46" i="23"/>
  <c r="Q46" i="23"/>
  <c r="P46" i="23"/>
  <c r="O46" i="23"/>
  <c r="N46" i="23"/>
  <c r="M46" i="23"/>
  <c r="K46" i="23"/>
  <c r="J46" i="23"/>
  <c r="I46" i="23"/>
  <c r="H46" i="23"/>
  <c r="G46" i="23"/>
  <c r="F46" i="23"/>
  <c r="E46" i="23"/>
  <c r="C46" i="23"/>
  <c r="B46" i="23"/>
  <c r="A46" i="23"/>
  <c r="S45" i="23"/>
  <c r="R45" i="23"/>
  <c r="Q45" i="23"/>
  <c r="P45" i="23"/>
  <c r="O45" i="23"/>
  <c r="N45" i="23"/>
  <c r="M45" i="23"/>
  <c r="K45" i="23"/>
  <c r="J45" i="23"/>
  <c r="I45" i="23"/>
  <c r="H45" i="23"/>
  <c r="G45" i="23"/>
  <c r="F45" i="23"/>
  <c r="E45" i="23"/>
  <c r="C45" i="23"/>
  <c r="B45" i="23"/>
  <c r="A45" i="23"/>
  <c r="S44" i="23"/>
  <c r="R44" i="23"/>
  <c r="Q44" i="23"/>
  <c r="P44" i="23"/>
  <c r="O44" i="23"/>
  <c r="N44" i="23"/>
  <c r="M44" i="23"/>
  <c r="K44" i="23"/>
  <c r="J44" i="23"/>
  <c r="I44" i="23"/>
  <c r="H44" i="23"/>
  <c r="G44" i="23"/>
  <c r="F44" i="23"/>
  <c r="E44" i="23"/>
  <c r="C44" i="23"/>
  <c r="B44" i="23"/>
  <c r="A44" i="23"/>
  <c r="S43" i="23"/>
  <c r="R43" i="23"/>
  <c r="Q43" i="23"/>
  <c r="P43" i="23"/>
  <c r="O43" i="23"/>
  <c r="N43" i="23"/>
  <c r="M43" i="23"/>
  <c r="K43" i="23"/>
  <c r="J43" i="23"/>
  <c r="I43" i="23"/>
  <c r="H43" i="23"/>
  <c r="G43" i="23"/>
  <c r="F43" i="23"/>
  <c r="E43" i="23"/>
  <c r="C43" i="23"/>
  <c r="B43" i="23"/>
  <c r="A43" i="23"/>
  <c r="S42" i="23"/>
  <c r="R42" i="23"/>
  <c r="Q42" i="23"/>
  <c r="P42" i="23"/>
  <c r="O42" i="23"/>
  <c r="N42" i="23"/>
  <c r="M42" i="23"/>
  <c r="K42" i="23"/>
  <c r="J42" i="23"/>
  <c r="I42" i="23"/>
  <c r="H42" i="23"/>
  <c r="G42" i="23"/>
  <c r="F42" i="23"/>
  <c r="E42" i="23"/>
  <c r="C42" i="23"/>
  <c r="B42" i="23"/>
  <c r="A42" i="23"/>
  <c r="S41" i="23"/>
  <c r="R41" i="23"/>
  <c r="Q41" i="23"/>
  <c r="P41" i="23"/>
  <c r="O41" i="23"/>
  <c r="N41" i="23"/>
  <c r="M41" i="23"/>
  <c r="K41" i="23"/>
  <c r="J41" i="23"/>
  <c r="I41" i="23"/>
  <c r="H41" i="23"/>
  <c r="G41" i="23"/>
  <c r="F41" i="23"/>
  <c r="E41" i="23"/>
  <c r="C41" i="23"/>
  <c r="B41" i="23"/>
  <c r="A41" i="23"/>
  <c r="S40" i="23"/>
  <c r="R40" i="23"/>
  <c r="Q40" i="23"/>
  <c r="P40" i="23"/>
  <c r="O40" i="23"/>
  <c r="N40" i="23"/>
  <c r="M40" i="23"/>
  <c r="K40" i="23"/>
  <c r="J40" i="23"/>
  <c r="I40" i="23"/>
  <c r="H40" i="23"/>
  <c r="G40" i="23"/>
  <c r="F40" i="23"/>
  <c r="E40" i="23"/>
  <c r="C40" i="23"/>
  <c r="B40" i="23"/>
  <c r="A40" i="23"/>
  <c r="S39" i="23"/>
  <c r="R39" i="23"/>
  <c r="Q39" i="23"/>
  <c r="P39" i="23"/>
  <c r="O39" i="23"/>
  <c r="N39" i="23"/>
  <c r="M39" i="23"/>
  <c r="K39" i="23"/>
  <c r="J39" i="23"/>
  <c r="I39" i="23"/>
  <c r="H39" i="23"/>
  <c r="G39" i="23"/>
  <c r="F39" i="23"/>
  <c r="E39" i="23"/>
  <c r="C39" i="23"/>
  <c r="B39" i="23"/>
  <c r="A39" i="23"/>
  <c r="S38" i="23"/>
  <c r="R38" i="23"/>
  <c r="Q38" i="23"/>
  <c r="P38" i="23"/>
  <c r="O38" i="23"/>
  <c r="N38" i="23"/>
  <c r="M38" i="23"/>
  <c r="K38" i="23"/>
  <c r="J38" i="23"/>
  <c r="I38" i="23"/>
  <c r="H38" i="23"/>
  <c r="G38" i="23"/>
  <c r="F38" i="23"/>
  <c r="E38" i="23"/>
  <c r="C38" i="23"/>
  <c r="B38" i="23"/>
  <c r="A38" i="23"/>
  <c r="S37" i="23"/>
  <c r="R37" i="23"/>
  <c r="Q37" i="23"/>
  <c r="P37" i="23"/>
  <c r="O37" i="23"/>
  <c r="N37" i="23"/>
  <c r="M37" i="23"/>
  <c r="K37" i="23"/>
  <c r="J37" i="23"/>
  <c r="I37" i="23"/>
  <c r="H37" i="23"/>
  <c r="G37" i="23"/>
  <c r="F37" i="23"/>
  <c r="E37" i="23"/>
  <c r="C37" i="23"/>
  <c r="B37" i="23"/>
  <c r="A37" i="23"/>
  <c r="S36" i="23"/>
  <c r="R36" i="23"/>
  <c r="Q36" i="23"/>
  <c r="P36" i="23"/>
  <c r="O36" i="23"/>
  <c r="N36" i="23"/>
  <c r="M36" i="23"/>
  <c r="K36" i="23"/>
  <c r="J36" i="23"/>
  <c r="I36" i="23"/>
  <c r="H36" i="23"/>
  <c r="G36" i="23"/>
  <c r="F36" i="23"/>
  <c r="E36" i="23"/>
  <c r="C36" i="23"/>
  <c r="B36" i="23"/>
  <c r="S35" i="23"/>
  <c r="R35" i="23"/>
  <c r="Q35" i="23"/>
  <c r="P35" i="23"/>
  <c r="O35" i="23"/>
  <c r="N35" i="23"/>
  <c r="M35" i="23"/>
  <c r="K35" i="23"/>
  <c r="J35" i="23"/>
  <c r="I35" i="23"/>
  <c r="H35" i="23"/>
  <c r="G35" i="23"/>
  <c r="F35" i="23"/>
  <c r="E35" i="23"/>
  <c r="C35" i="23"/>
  <c r="B35" i="23"/>
  <c r="S34" i="23"/>
  <c r="R34" i="23"/>
  <c r="Q34" i="23"/>
  <c r="P34" i="23"/>
  <c r="O34" i="23"/>
  <c r="N34" i="23"/>
  <c r="M34" i="23"/>
  <c r="K34" i="23"/>
  <c r="J34" i="23"/>
  <c r="I34" i="23"/>
  <c r="H34" i="23"/>
  <c r="G34" i="23"/>
  <c r="F34" i="23"/>
  <c r="E34" i="23"/>
  <c r="C34" i="23"/>
  <c r="B34" i="23"/>
  <c r="S33" i="23"/>
  <c r="R33" i="23"/>
  <c r="Q33" i="23"/>
  <c r="P33" i="23"/>
  <c r="O33" i="23"/>
  <c r="N33" i="23"/>
  <c r="M33" i="23"/>
  <c r="K33" i="23"/>
  <c r="J33" i="23"/>
  <c r="I33" i="23"/>
  <c r="H33" i="23"/>
  <c r="G33" i="23"/>
  <c r="F33" i="23"/>
  <c r="E33" i="23"/>
  <c r="C33" i="23"/>
  <c r="B33" i="23"/>
  <c r="S32" i="23"/>
  <c r="R32" i="23"/>
  <c r="Q32" i="23"/>
  <c r="P32" i="23"/>
  <c r="O32" i="23"/>
  <c r="N32" i="23"/>
  <c r="M32" i="23"/>
  <c r="K32" i="23"/>
  <c r="J32" i="23"/>
  <c r="I32" i="23"/>
  <c r="H32" i="23"/>
  <c r="G32" i="23"/>
  <c r="F32" i="23"/>
  <c r="E32" i="23"/>
  <c r="C32" i="23"/>
  <c r="B32" i="23"/>
  <c r="S31" i="23"/>
  <c r="R31" i="23"/>
  <c r="Q31" i="23"/>
  <c r="P31" i="23"/>
  <c r="O31" i="23"/>
  <c r="N31" i="23"/>
  <c r="M31" i="23"/>
  <c r="K31" i="23"/>
  <c r="J31" i="23"/>
  <c r="I31" i="23"/>
  <c r="H31" i="23"/>
  <c r="G31" i="23"/>
  <c r="F31" i="23"/>
  <c r="E31" i="23"/>
  <c r="C31" i="23"/>
  <c r="B31" i="23"/>
  <c r="S30" i="23"/>
  <c r="R30" i="23"/>
  <c r="Q30" i="23"/>
  <c r="P30" i="23"/>
  <c r="O30" i="23"/>
  <c r="N30" i="23"/>
  <c r="M30" i="23"/>
  <c r="K30" i="23"/>
  <c r="J30" i="23"/>
  <c r="I30" i="23"/>
  <c r="H30" i="23"/>
  <c r="G30" i="23"/>
  <c r="F30" i="23"/>
  <c r="E30" i="23"/>
  <c r="C30" i="23"/>
  <c r="B30" i="23"/>
  <c r="S29" i="23"/>
  <c r="R29" i="23"/>
  <c r="Q29" i="23"/>
  <c r="P29" i="23"/>
  <c r="O29" i="23"/>
  <c r="N29" i="23"/>
  <c r="M29" i="23"/>
  <c r="K29" i="23"/>
  <c r="J29" i="23"/>
  <c r="I29" i="23"/>
  <c r="H29" i="23"/>
  <c r="G29" i="23"/>
  <c r="F29" i="23"/>
  <c r="E29" i="23"/>
  <c r="C29" i="23"/>
  <c r="B29" i="23"/>
  <c r="S28" i="23"/>
  <c r="R28" i="23"/>
  <c r="Q28" i="23"/>
  <c r="P28" i="23"/>
  <c r="O28" i="23"/>
  <c r="N28" i="23"/>
  <c r="M28" i="23"/>
  <c r="K28" i="23"/>
  <c r="J28" i="23"/>
  <c r="I28" i="23"/>
  <c r="H28" i="23"/>
  <c r="G28" i="23"/>
  <c r="F28" i="23"/>
  <c r="E28" i="23"/>
  <c r="C28" i="23"/>
  <c r="B28" i="23"/>
  <c r="S27" i="23"/>
  <c r="R27" i="23"/>
  <c r="Q27" i="23"/>
  <c r="P27" i="23"/>
  <c r="O27" i="23"/>
  <c r="N27" i="23"/>
  <c r="K27" i="23"/>
  <c r="J27" i="23"/>
  <c r="I27" i="23"/>
  <c r="H27" i="23"/>
  <c r="G27" i="23"/>
  <c r="F27" i="23"/>
  <c r="C27" i="23"/>
  <c r="B27" i="23"/>
  <c r="S26" i="23"/>
  <c r="R26" i="23"/>
  <c r="Q26" i="23"/>
  <c r="P26" i="23"/>
  <c r="O26" i="23"/>
  <c r="N26" i="23"/>
  <c r="K26" i="23"/>
  <c r="J26" i="23"/>
  <c r="I26" i="23"/>
  <c r="H26" i="23"/>
  <c r="G26" i="23"/>
  <c r="F26" i="23"/>
  <c r="S25" i="23"/>
  <c r="R25" i="23"/>
  <c r="Q25" i="23"/>
  <c r="P25" i="23"/>
  <c r="O25" i="23"/>
  <c r="N25" i="23"/>
  <c r="K25" i="23"/>
  <c r="J25" i="23"/>
  <c r="I25" i="23"/>
  <c r="H25" i="23"/>
  <c r="G25" i="23"/>
  <c r="F25" i="23"/>
  <c r="S24" i="23"/>
  <c r="R24" i="23"/>
  <c r="Q24" i="23"/>
  <c r="P24" i="23"/>
  <c r="O24" i="23"/>
  <c r="N24" i="23"/>
  <c r="K24" i="23"/>
  <c r="J24" i="23"/>
  <c r="I24" i="23"/>
  <c r="H24" i="23"/>
  <c r="G24" i="23"/>
  <c r="F24" i="23"/>
  <c r="S23" i="23"/>
  <c r="R23" i="23"/>
  <c r="Q23" i="23"/>
  <c r="P23" i="23"/>
  <c r="O23" i="23"/>
  <c r="N23" i="23"/>
  <c r="K23" i="23"/>
  <c r="J23" i="23"/>
  <c r="I23" i="23"/>
  <c r="H23" i="23"/>
  <c r="G23" i="23"/>
  <c r="F23" i="23"/>
  <c r="S22" i="23"/>
  <c r="R22" i="23"/>
  <c r="Q22" i="23"/>
  <c r="P22" i="23"/>
  <c r="O22" i="23"/>
  <c r="N22" i="23"/>
  <c r="K22" i="23"/>
  <c r="J22" i="23"/>
  <c r="I22" i="23"/>
  <c r="H22" i="23"/>
  <c r="G22" i="23"/>
  <c r="F22" i="23"/>
  <c r="S21" i="23"/>
  <c r="R21" i="23"/>
  <c r="Q21" i="23"/>
  <c r="P21" i="23"/>
  <c r="O21" i="23"/>
  <c r="N21" i="23"/>
  <c r="K21" i="23"/>
  <c r="J21" i="23"/>
  <c r="I21" i="23"/>
  <c r="H21" i="23"/>
  <c r="G21" i="23"/>
  <c r="F21" i="23"/>
  <c r="S20" i="23"/>
  <c r="R20" i="23"/>
  <c r="Q20" i="23"/>
  <c r="P20" i="23"/>
  <c r="O20" i="23"/>
  <c r="N20" i="23"/>
  <c r="K20" i="23"/>
  <c r="J20" i="23"/>
  <c r="I20" i="23"/>
  <c r="H20" i="23"/>
  <c r="G20" i="23"/>
  <c r="F20" i="23"/>
  <c r="S19" i="23"/>
  <c r="R19" i="23"/>
  <c r="Q19" i="23"/>
  <c r="P19" i="23"/>
  <c r="O19" i="23"/>
  <c r="N19" i="23"/>
  <c r="K19" i="23"/>
  <c r="J19" i="23"/>
  <c r="I19" i="23"/>
  <c r="H19" i="23"/>
  <c r="G19" i="23"/>
  <c r="F19" i="23"/>
  <c r="S18" i="23"/>
  <c r="R18" i="23"/>
  <c r="Q18" i="23"/>
  <c r="P18" i="23"/>
  <c r="O18" i="23"/>
  <c r="N18" i="23"/>
  <c r="K18" i="23"/>
  <c r="J18" i="23"/>
  <c r="I18" i="23"/>
  <c r="H18" i="23"/>
  <c r="G18" i="23"/>
  <c r="F18" i="23"/>
  <c r="S17" i="23"/>
  <c r="R17" i="23"/>
  <c r="Q17" i="23"/>
  <c r="P17" i="23"/>
  <c r="O17" i="23"/>
  <c r="N17" i="23"/>
  <c r="K17" i="23"/>
  <c r="J17" i="23"/>
  <c r="I17" i="23"/>
  <c r="H17" i="23"/>
  <c r="G17" i="23"/>
  <c r="F17" i="23"/>
  <c r="R16" i="23"/>
  <c r="J16" i="23"/>
  <c r="S13" i="23"/>
  <c r="R13" i="23"/>
  <c r="Q13" i="23"/>
  <c r="P13" i="23"/>
  <c r="O13" i="23"/>
  <c r="N13" i="23"/>
  <c r="K13" i="23"/>
  <c r="J13" i="23"/>
  <c r="I13" i="23"/>
  <c r="H13" i="23"/>
  <c r="G13" i="23"/>
  <c r="F13" i="23"/>
  <c r="S12" i="23"/>
  <c r="R12" i="23"/>
  <c r="Q12" i="23"/>
  <c r="P12" i="23"/>
  <c r="O12" i="23"/>
  <c r="N12" i="23"/>
  <c r="K12" i="23"/>
  <c r="J12" i="23"/>
  <c r="I12" i="23"/>
  <c r="H12" i="23"/>
  <c r="G12" i="23"/>
  <c r="F12" i="23"/>
  <c r="S11" i="23"/>
  <c r="R11" i="23"/>
  <c r="Q11" i="23"/>
  <c r="P11" i="23"/>
  <c r="O11" i="23"/>
  <c r="N11" i="23"/>
  <c r="K11" i="23"/>
  <c r="J11" i="23"/>
  <c r="I11" i="23"/>
  <c r="H11" i="23"/>
  <c r="G11" i="23"/>
  <c r="F11" i="23"/>
  <c r="S10" i="23"/>
  <c r="R10" i="23"/>
  <c r="Q10" i="23"/>
  <c r="P10" i="23"/>
  <c r="O10" i="23"/>
  <c r="N10" i="23"/>
  <c r="K10" i="23"/>
  <c r="J10" i="23"/>
  <c r="I10" i="23"/>
  <c r="H10" i="23"/>
  <c r="G10" i="23"/>
  <c r="F10" i="23"/>
  <c r="S9" i="23"/>
  <c r="R9" i="23"/>
  <c r="Q9" i="23"/>
  <c r="P9" i="23"/>
  <c r="O9" i="23"/>
  <c r="N9" i="23"/>
  <c r="K9" i="23"/>
  <c r="J9" i="23"/>
  <c r="I9" i="23"/>
  <c r="H9" i="23"/>
  <c r="G9" i="23"/>
  <c r="F9" i="23"/>
  <c r="R8" i="23"/>
  <c r="J8" i="23"/>
  <c r="J7" i="23"/>
  <c r="F7" i="23"/>
  <c r="E6" i="23"/>
  <c r="B232" i="6"/>
  <c r="A232" i="6"/>
  <c r="B231" i="6"/>
  <c r="A231" i="6"/>
  <c r="B230" i="6"/>
  <c r="A230" i="6"/>
  <c r="B229" i="6"/>
  <c r="A229" i="6"/>
  <c r="B228" i="6"/>
  <c r="A228" i="6"/>
  <c r="B227" i="6"/>
  <c r="A227" i="6"/>
  <c r="B226" i="6"/>
  <c r="A226" i="6"/>
  <c r="B225" i="6"/>
  <c r="A225" i="6"/>
  <c r="B224" i="6"/>
  <c r="A224" i="6"/>
  <c r="B223" i="6"/>
  <c r="A223" i="6"/>
  <c r="B222" i="6"/>
  <c r="A222" i="6"/>
  <c r="B221" i="6"/>
  <c r="A221" i="6"/>
  <c r="B220" i="6"/>
  <c r="A220" i="6"/>
  <c r="B219" i="6"/>
  <c r="A219" i="6"/>
  <c r="B218" i="6"/>
  <c r="A218" i="6"/>
  <c r="B217" i="6"/>
  <c r="A217" i="6"/>
  <c r="B216" i="6"/>
  <c r="A216" i="6"/>
  <c r="B215" i="6"/>
  <c r="A215" i="6"/>
  <c r="B214" i="6"/>
  <c r="A214" i="6"/>
  <c r="B213" i="6"/>
  <c r="A213" i="6"/>
  <c r="B212" i="6"/>
  <c r="A212" i="6"/>
  <c r="B211" i="6"/>
  <c r="A211" i="6"/>
  <c r="B210" i="6"/>
  <c r="A210" i="6"/>
  <c r="B209" i="6"/>
  <c r="A209" i="6"/>
  <c r="B208" i="6"/>
  <c r="A208" i="6"/>
  <c r="B207" i="6"/>
  <c r="A207" i="6"/>
  <c r="B206" i="6"/>
  <c r="A206" i="6"/>
  <c r="B205" i="6"/>
  <c r="A205" i="6"/>
  <c r="B204" i="6"/>
  <c r="A204" i="6"/>
  <c r="B203" i="6"/>
  <c r="A203" i="6"/>
  <c r="B202" i="6"/>
  <c r="A202" i="6"/>
  <c r="B201" i="6"/>
  <c r="A201" i="6"/>
  <c r="B200" i="6"/>
  <c r="A200" i="6"/>
  <c r="B199" i="6"/>
  <c r="A199" i="6"/>
  <c r="B198" i="6"/>
  <c r="A198" i="6"/>
  <c r="B197" i="6"/>
  <c r="A197" i="6"/>
  <c r="B196" i="6"/>
  <c r="A196" i="6"/>
  <c r="B195" i="6"/>
  <c r="A195" i="6"/>
  <c r="B194" i="6"/>
  <c r="A194" i="6"/>
  <c r="B193" i="6"/>
  <c r="A193" i="6"/>
  <c r="B192" i="6"/>
  <c r="A192" i="6"/>
  <c r="B191" i="6"/>
  <c r="A191" i="6"/>
  <c r="B190" i="6"/>
  <c r="A190" i="6"/>
  <c r="B189" i="6"/>
  <c r="A189" i="6"/>
  <c r="B188" i="6"/>
  <c r="A188" i="6"/>
  <c r="B187" i="6"/>
  <c r="A187" i="6"/>
  <c r="B186" i="6"/>
  <c r="A186" i="6"/>
  <c r="B185" i="6"/>
  <c r="A185" i="6"/>
  <c r="B184" i="6"/>
  <c r="A184" i="6"/>
  <c r="B183" i="6"/>
  <c r="A183" i="6"/>
  <c r="B182" i="6"/>
  <c r="A182" i="6"/>
  <c r="B181" i="6"/>
  <c r="A181" i="6"/>
  <c r="B180" i="6"/>
  <c r="A180" i="6"/>
  <c r="B179" i="6"/>
  <c r="A179" i="6"/>
  <c r="B178" i="6"/>
  <c r="A178" i="6"/>
  <c r="B177" i="6"/>
  <c r="A177" i="6"/>
  <c r="B176" i="6"/>
  <c r="A176" i="6"/>
  <c r="B175" i="6"/>
  <c r="A175" i="6"/>
  <c r="B174" i="6"/>
  <c r="A174" i="6"/>
  <c r="B173" i="6"/>
  <c r="A173" i="6"/>
  <c r="B172" i="6"/>
  <c r="A172" i="6"/>
  <c r="B171" i="6"/>
  <c r="A171" i="6"/>
  <c r="B170" i="6"/>
  <c r="A170" i="6"/>
  <c r="B169" i="6"/>
  <c r="A169" i="6"/>
  <c r="J168" i="6"/>
  <c r="I168" i="6"/>
  <c r="H168" i="6"/>
  <c r="G168" i="6"/>
  <c r="F168" i="6"/>
  <c r="E168" i="6"/>
  <c r="D168" i="6"/>
  <c r="B168" i="6"/>
  <c r="A168" i="6"/>
  <c r="J167" i="6"/>
  <c r="I167" i="6"/>
  <c r="H167" i="6"/>
  <c r="G167" i="6"/>
  <c r="F167" i="6"/>
  <c r="E167" i="6"/>
  <c r="D167" i="6"/>
  <c r="B167" i="6"/>
  <c r="A167" i="6"/>
  <c r="J166" i="6"/>
  <c r="I166" i="6"/>
  <c r="H166" i="6"/>
  <c r="G166" i="6"/>
  <c r="F166" i="6"/>
  <c r="E166" i="6"/>
  <c r="D166" i="6"/>
  <c r="B166" i="6"/>
  <c r="A166" i="6"/>
  <c r="J165" i="6"/>
  <c r="I165" i="6"/>
  <c r="H165" i="6"/>
  <c r="G165" i="6"/>
  <c r="F165" i="6"/>
  <c r="E165" i="6"/>
  <c r="D165" i="6"/>
  <c r="B165" i="6"/>
  <c r="A165" i="6"/>
  <c r="J164" i="6"/>
  <c r="I164" i="6"/>
  <c r="H164" i="6"/>
  <c r="G164" i="6"/>
  <c r="F164" i="6"/>
  <c r="E164" i="6"/>
  <c r="D164" i="6"/>
  <c r="B164" i="6"/>
  <c r="A164" i="6"/>
  <c r="J163" i="6"/>
  <c r="I163" i="6"/>
  <c r="H163" i="6"/>
  <c r="G163" i="6"/>
  <c r="F163" i="6"/>
  <c r="E163" i="6"/>
  <c r="D163" i="6"/>
  <c r="B163" i="6"/>
  <c r="A163" i="6"/>
  <c r="J162" i="6"/>
  <c r="I162" i="6"/>
  <c r="H162" i="6"/>
  <c r="G162" i="6"/>
  <c r="F162" i="6"/>
  <c r="E162" i="6"/>
  <c r="D162" i="6"/>
  <c r="B162" i="6"/>
  <c r="A162" i="6"/>
  <c r="J161" i="6"/>
  <c r="I161" i="6"/>
  <c r="H161" i="6"/>
  <c r="G161" i="6"/>
  <c r="F161" i="6"/>
  <c r="E161" i="6"/>
  <c r="D161" i="6"/>
  <c r="B161" i="6"/>
  <c r="A161" i="6"/>
  <c r="J160" i="6"/>
  <c r="I160" i="6"/>
  <c r="H160" i="6"/>
  <c r="G160" i="6"/>
  <c r="F160" i="6"/>
  <c r="E160" i="6"/>
  <c r="D160" i="6"/>
  <c r="B160" i="6"/>
  <c r="A160" i="6"/>
  <c r="J159" i="6"/>
  <c r="I159" i="6"/>
  <c r="H159" i="6"/>
  <c r="G159" i="6"/>
  <c r="F159" i="6"/>
  <c r="E159" i="6"/>
  <c r="D159" i="6"/>
  <c r="B159" i="6"/>
  <c r="A159" i="6"/>
  <c r="J158" i="6"/>
  <c r="I158" i="6"/>
  <c r="H158" i="6"/>
  <c r="G158" i="6"/>
  <c r="F158" i="6"/>
  <c r="E158" i="6"/>
  <c r="D158" i="6"/>
  <c r="B158" i="6"/>
  <c r="A158" i="6"/>
  <c r="J157" i="6"/>
  <c r="I157" i="6"/>
  <c r="H157" i="6"/>
  <c r="G157" i="6"/>
  <c r="F157" i="6"/>
  <c r="D157" i="6"/>
  <c r="B157" i="6"/>
  <c r="A157" i="6"/>
  <c r="J156" i="6"/>
  <c r="I156" i="6"/>
  <c r="H156" i="6"/>
  <c r="G156" i="6"/>
  <c r="F156" i="6"/>
  <c r="D156" i="6"/>
  <c r="B156" i="6"/>
  <c r="A156" i="6"/>
  <c r="J155" i="6"/>
  <c r="I155" i="6"/>
  <c r="H155" i="6"/>
  <c r="G155" i="6"/>
  <c r="F155" i="6"/>
  <c r="D155" i="6"/>
  <c r="B155" i="6"/>
  <c r="A155" i="6"/>
  <c r="J154" i="6"/>
  <c r="I154" i="6"/>
  <c r="H154" i="6"/>
  <c r="G154" i="6"/>
  <c r="F154" i="6"/>
  <c r="D154" i="6"/>
  <c r="B154" i="6"/>
  <c r="A154" i="6"/>
  <c r="J153" i="6"/>
  <c r="I153" i="6"/>
  <c r="H153" i="6"/>
  <c r="G153" i="6"/>
  <c r="F153" i="6"/>
  <c r="D153" i="6"/>
  <c r="B153" i="6"/>
  <c r="A153" i="6"/>
  <c r="J152" i="6"/>
  <c r="I152" i="6"/>
  <c r="H152" i="6"/>
  <c r="G152" i="6"/>
  <c r="F152" i="6"/>
  <c r="D152" i="6"/>
  <c r="B152" i="6"/>
  <c r="A152" i="6"/>
  <c r="J151" i="6"/>
  <c r="I151" i="6"/>
  <c r="H151" i="6"/>
  <c r="G151" i="6"/>
  <c r="F151" i="6"/>
  <c r="D151" i="6"/>
  <c r="B151" i="6"/>
  <c r="A151" i="6"/>
  <c r="J150" i="6"/>
  <c r="I150" i="6"/>
  <c r="H150" i="6"/>
  <c r="G150" i="6"/>
  <c r="F150" i="6"/>
  <c r="D150" i="6"/>
  <c r="B150" i="6"/>
  <c r="A150" i="6"/>
  <c r="J149" i="6"/>
  <c r="I149" i="6"/>
  <c r="H149" i="6"/>
  <c r="G149" i="6"/>
  <c r="F149" i="6"/>
  <c r="D149" i="6"/>
  <c r="B149" i="6"/>
  <c r="A149" i="6"/>
  <c r="J148" i="6"/>
  <c r="I148" i="6"/>
  <c r="H148" i="6"/>
  <c r="G148" i="6"/>
  <c r="F148" i="6"/>
  <c r="D148" i="6"/>
  <c r="B148" i="6"/>
  <c r="A148" i="6"/>
  <c r="J147" i="6"/>
  <c r="I147" i="6"/>
  <c r="H147" i="6"/>
  <c r="G147" i="6"/>
  <c r="F147" i="6"/>
  <c r="E147" i="6"/>
  <c r="D147" i="6"/>
  <c r="B147" i="6"/>
  <c r="A147" i="6"/>
  <c r="J146" i="6"/>
  <c r="I146" i="6"/>
  <c r="H146" i="6"/>
  <c r="G146" i="6"/>
  <c r="F146" i="6"/>
  <c r="E146" i="6"/>
  <c r="D146" i="6"/>
  <c r="B146" i="6"/>
  <c r="A146" i="6"/>
  <c r="J145" i="6"/>
  <c r="I145" i="6"/>
  <c r="H145" i="6"/>
  <c r="G145" i="6"/>
  <c r="F145" i="6"/>
  <c r="E145" i="6"/>
  <c r="D145" i="6"/>
  <c r="B145" i="6"/>
  <c r="A145" i="6"/>
  <c r="J144" i="6"/>
  <c r="I144" i="6"/>
  <c r="H144" i="6"/>
  <c r="G144" i="6"/>
  <c r="F144" i="6"/>
  <c r="E144" i="6"/>
  <c r="D144" i="6"/>
  <c r="B144" i="6"/>
  <c r="A144" i="6"/>
  <c r="J143" i="6"/>
  <c r="I143" i="6"/>
  <c r="H143" i="6"/>
  <c r="G143" i="6"/>
  <c r="F143" i="6"/>
  <c r="E143" i="6"/>
  <c r="D143" i="6"/>
  <c r="B143" i="6"/>
  <c r="A143" i="6"/>
  <c r="J142" i="6"/>
  <c r="I142" i="6"/>
  <c r="H142" i="6"/>
  <c r="G142" i="6"/>
  <c r="F142" i="6"/>
  <c r="E142" i="6"/>
  <c r="D142" i="6"/>
  <c r="B142" i="6"/>
  <c r="A142" i="6"/>
  <c r="J141" i="6"/>
  <c r="I141" i="6"/>
  <c r="H141" i="6"/>
  <c r="G141" i="6"/>
  <c r="F141" i="6"/>
  <c r="E141" i="6"/>
  <c r="D141" i="6"/>
  <c r="B141" i="6"/>
  <c r="A141" i="6"/>
  <c r="J140" i="6"/>
  <c r="I140" i="6"/>
  <c r="H140" i="6"/>
  <c r="G140" i="6"/>
  <c r="F140" i="6"/>
  <c r="E140" i="6"/>
  <c r="D140" i="6"/>
  <c r="B140" i="6"/>
  <c r="A140" i="6"/>
  <c r="J139" i="6"/>
  <c r="I139" i="6"/>
  <c r="H139" i="6"/>
  <c r="G139" i="6"/>
  <c r="F139" i="6"/>
  <c r="E139" i="6"/>
  <c r="D139" i="6"/>
  <c r="B139" i="6"/>
  <c r="A139" i="6"/>
  <c r="J138" i="6"/>
  <c r="I138" i="6"/>
  <c r="H138" i="6"/>
  <c r="G138" i="6"/>
  <c r="F138" i="6"/>
  <c r="E138" i="6"/>
  <c r="D138" i="6"/>
  <c r="B138" i="6"/>
  <c r="A138" i="6"/>
  <c r="J137" i="6"/>
  <c r="I137" i="6"/>
  <c r="H137" i="6"/>
  <c r="G137" i="6"/>
  <c r="F137" i="6"/>
  <c r="E137" i="6"/>
  <c r="D137" i="6"/>
  <c r="B137" i="6"/>
  <c r="A137" i="6"/>
  <c r="J136" i="6"/>
  <c r="I136" i="6"/>
  <c r="H136" i="6"/>
  <c r="G136" i="6"/>
  <c r="F136" i="6"/>
  <c r="E136" i="6"/>
  <c r="D136" i="6"/>
  <c r="B136" i="6"/>
  <c r="A136" i="6"/>
  <c r="J135" i="6"/>
  <c r="I135" i="6"/>
  <c r="H135" i="6"/>
  <c r="G135" i="6"/>
  <c r="F135" i="6"/>
  <c r="E135" i="6"/>
  <c r="D135" i="6"/>
  <c r="B135" i="6"/>
  <c r="A135" i="6"/>
  <c r="J134" i="6"/>
  <c r="I134" i="6"/>
  <c r="H134" i="6"/>
  <c r="G134" i="6"/>
  <c r="F134" i="6"/>
  <c r="E134" i="6"/>
  <c r="D134" i="6"/>
  <c r="B134" i="6"/>
  <c r="A134" i="6"/>
  <c r="J133" i="6"/>
  <c r="I133" i="6"/>
  <c r="H133" i="6"/>
  <c r="G133" i="6"/>
  <c r="F133" i="6"/>
  <c r="E133" i="6"/>
  <c r="D133" i="6"/>
  <c r="B133" i="6"/>
  <c r="A133" i="6"/>
  <c r="J132" i="6"/>
  <c r="I132" i="6"/>
  <c r="H132" i="6"/>
  <c r="G132" i="6"/>
  <c r="F132" i="6"/>
  <c r="E132" i="6"/>
  <c r="D132" i="6"/>
  <c r="B132" i="6"/>
  <c r="A132" i="6"/>
  <c r="J131" i="6"/>
  <c r="I131" i="6"/>
  <c r="H131" i="6"/>
  <c r="G131" i="6"/>
  <c r="F131" i="6"/>
  <c r="E131" i="6"/>
  <c r="D131" i="6"/>
  <c r="B131" i="6"/>
  <c r="A131" i="6"/>
  <c r="J130" i="6"/>
  <c r="I130" i="6"/>
  <c r="H130" i="6"/>
  <c r="G130" i="6"/>
  <c r="F130" i="6"/>
  <c r="E130" i="6"/>
  <c r="D130" i="6"/>
  <c r="B130" i="6"/>
  <c r="A130" i="6"/>
  <c r="J129" i="6"/>
  <c r="I129" i="6"/>
  <c r="H129" i="6"/>
  <c r="G129" i="6"/>
  <c r="F129" i="6"/>
  <c r="E129" i="6"/>
  <c r="D129" i="6"/>
  <c r="B129" i="6"/>
  <c r="A129" i="6"/>
  <c r="J128" i="6"/>
  <c r="I128" i="6"/>
  <c r="H128" i="6"/>
  <c r="G128" i="6"/>
  <c r="F128" i="6"/>
  <c r="E128" i="6"/>
  <c r="D128" i="6"/>
  <c r="B128" i="6"/>
  <c r="A128" i="6"/>
  <c r="J127" i="6"/>
  <c r="I127" i="6"/>
  <c r="H127" i="6"/>
  <c r="G127" i="6"/>
  <c r="F127" i="6"/>
  <c r="E127" i="6"/>
  <c r="D127" i="6"/>
  <c r="B127" i="6"/>
  <c r="A127" i="6"/>
  <c r="J126" i="6"/>
  <c r="I126" i="6"/>
  <c r="H126" i="6"/>
  <c r="G126" i="6"/>
  <c r="F126" i="6"/>
  <c r="E126" i="6"/>
  <c r="D126" i="6"/>
  <c r="B126" i="6"/>
  <c r="A126" i="6"/>
  <c r="J125" i="6"/>
  <c r="I125" i="6"/>
  <c r="H125" i="6"/>
  <c r="G125" i="6"/>
  <c r="F125" i="6"/>
  <c r="E125" i="6"/>
  <c r="D125" i="6"/>
  <c r="B125" i="6"/>
  <c r="A125" i="6"/>
  <c r="J124" i="6"/>
  <c r="I124" i="6"/>
  <c r="H124" i="6"/>
  <c r="G124" i="6"/>
  <c r="F124" i="6"/>
  <c r="E124" i="6"/>
  <c r="D124" i="6"/>
  <c r="B124" i="6"/>
  <c r="A124" i="6"/>
  <c r="J123" i="6"/>
  <c r="I123" i="6"/>
  <c r="H123" i="6"/>
  <c r="G123" i="6"/>
  <c r="F123" i="6"/>
  <c r="E123" i="6"/>
  <c r="D123" i="6"/>
  <c r="B123" i="6"/>
  <c r="A123" i="6"/>
  <c r="J122" i="6"/>
  <c r="I122" i="6"/>
  <c r="H122" i="6"/>
  <c r="G122" i="6"/>
  <c r="F122" i="6"/>
  <c r="E122" i="6"/>
  <c r="D122" i="6"/>
  <c r="B122" i="6"/>
  <c r="A122" i="6"/>
  <c r="J121" i="6"/>
  <c r="I121" i="6"/>
  <c r="H121" i="6"/>
  <c r="G121" i="6"/>
  <c r="F121" i="6"/>
  <c r="E121" i="6"/>
  <c r="D121" i="6"/>
  <c r="B121" i="6"/>
  <c r="A121" i="6"/>
  <c r="J120" i="6"/>
  <c r="I120" i="6"/>
  <c r="H120" i="6"/>
  <c r="G120" i="6"/>
  <c r="F120" i="6"/>
  <c r="E120" i="6"/>
  <c r="D120" i="6"/>
  <c r="B120" i="6"/>
  <c r="A120" i="6"/>
  <c r="J119" i="6"/>
  <c r="I119" i="6"/>
  <c r="H119" i="6"/>
  <c r="G119" i="6"/>
  <c r="F119" i="6"/>
  <c r="E119" i="6"/>
  <c r="D119" i="6"/>
  <c r="B119" i="6"/>
  <c r="A119" i="6"/>
  <c r="J118" i="6"/>
  <c r="I118" i="6"/>
  <c r="H118" i="6"/>
  <c r="G118" i="6"/>
  <c r="F118" i="6"/>
  <c r="E118" i="6"/>
  <c r="D118" i="6"/>
  <c r="B118" i="6"/>
  <c r="A118" i="6"/>
  <c r="J117" i="6"/>
  <c r="I117" i="6"/>
  <c r="H117" i="6"/>
  <c r="G117" i="6"/>
  <c r="F117" i="6"/>
  <c r="E117" i="6"/>
  <c r="D117" i="6"/>
  <c r="B117" i="6"/>
  <c r="A117" i="6"/>
  <c r="J116" i="6"/>
  <c r="I116" i="6"/>
  <c r="H116" i="6"/>
  <c r="G116" i="6"/>
  <c r="F116" i="6"/>
  <c r="E116" i="6"/>
  <c r="D116" i="6"/>
  <c r="B116" i="6"/>
  <c r="A116" i="6"/>
  <c r="J115" i="6"/>
  <c r="I115" i="6"/>
  <c r="H115" i="6"/>
  <c r="G115" i="6"/>
  <c r="F115" i="6"/>
  <c r="E115" i="6"/>
  <c r="D115" i="6"/>
  <c r="B115" i="6"/>
  <c r="A115" i="6"/>
  <c r="J114" i="6"/>
  <c r="I114" i="6"/>
  <c r="H114" i="6"/>
  <c r="G114" i="6"/>
  <c r="F114" i="6"/>
  <c r="E114" i="6"/>
  <c r="D114" i="6"/>
  <c r="B114" i="6"/>
  <c r="A114" i="6"/>
  <c r="J113" i="6"/>
  <c r="I113" i="6"/>
  <c r="H113" i="6"/>
  <c r="G113" i="6"/>
  <c r="F113" i="6"/>
  <c r="E113" i="6"/>
  <c r="D113" i="6"/>
  <c r="B113" i="6"/>
  <c r="A113" i="6"/>
  <c r="J112" i="6"/>
  <c r="I112" i="6"/>
  <c r="H112" i="6"/>
  <c r="G112" i="6"/>
  <c r="F112" i="6"/>
  <c r="E112" i="6"/>
  <c r="D112" i="6"/>
  <c r="B112" i="6"/>
  <c r="A112" i="6"/>
  <c r="J111" i="6"/>
  <c r="I111" i="6"/>
  <c r="H111" i="6"/>
  <c r="G111" i="6"/>
  <c r="F111" i="6"/>
  <c r="E111" i="6"/>
  <c r="D111" i="6"/>
  <c r="B111" i="6"/>
  <c r="A111" i="6"/>
  <c r="J110" i="6"/>
  <c r="I110" i="6"/>
  <c r="H110" i="6"/>
  <c r="G110" i="6"/>
  <c r="F110" i="6"/>
  <c r="E110" i="6"/>
  <c r="D110" i="6"/>
  <c r="B110" i="6"/>
  <c r="A110" i="6"/>
  <c r="J109" i="6"/>
  <c r="I109" i="6"/>
  <c r="H109" i="6"/>
  <c r="G109" i="6"/>
  <c r="F109" i="6"/>
  <c r="E109" i="6"/>
  <c r="D109" i="6"/>
  <c r="B109" i="6"/>
  <c r="A109" i="6"/>
  <c r="J108" i="6"/>
  <c r="I108" i="6"/>
  <c r="H108" i="6"/>
  <c r="G108" i="6"/>
  <c r="F108" i="6"/>
  <c r="E108" i="6"/>
  <c r="D108" i="6"/>
  <c r="B108" i="6"/>
  <c r="A108" i="6"/>
  <c r="J107" i="6"/>
  <c r="I107" i="6"/>
  <c r="H107" i="6"/>
  <c r="G107" i="6"/>
  <c r="F107" i="6"/>
  <c r="E107" i="6"/>
  <c r="D107" i="6"/>
  <c r="B107" i="6"/>
  <c r="A107" i="6"/>
  <c r="J106" i="6"/>
  <c r="I106" i="6"/>
  <c r="H106" i="6"/>
  <c r="G106" i="6"/>
  <c r="F106" i="6"/>
  <c r="E106" i="6"/>
  <c r="D106" i="6"/>
  <c r="B106" i="6"/>
  <c r="A106" i="6"/>
  <c r="J105" i="6"/>
  <c r="I105" i="6"/>
  <c r="H105" i="6"/>
  <c r="G105" i="6"/>
  <c r="F105" i="6"/>
  <c r="E105" i="6"/>
  <c r="D105" i="6"/>
  <c r="B105" i="6"/>
  <c r="A105" i="6"/>
  <c r="J104" i="6"/>
  <c r="I104" i="6"/>
  <c r="H104" i="6"/>
  <c r="G104" i="6"/>
  <c r="F104" i="6"/>
  <c r="E104" i="6"/>
  <c r="D104" i="6"/>
  <c r="B104" i="6"/>
  <c r="A104" i="6"/>
  <c r="J103" i="6"/>
  <c r="I103" i="6"/>
  <c r="H103" i="6"/>
  <c r="G103" i="6"/>
  <c r="F103" i="6"/>
  <c r="E103" i="6"/>
  <c r="D103" i="6"/>
  <c r="B103" i="6"/>
  <c r="A103" i="6"/>
  <c r="J102" i="6"/>
  <c r="I102" i="6"/>
  <c r="H102" i="6"/>
  <c r="G102" i="6"/>
  <c r="F102" i="6"/>
  <c r="E102" i="6"/>
  <c r="D102" i="6"/>
  <c r="B102" i="6"/>
  <c r="A102" i="6"/>
  <c r="J101" i="6"/>
  <c r="I101" i="6"/>
  <c r="H101" i="6"/>
  <c r="G101" i="6"/>
  <c r="F101" i="6"/>
  <c r="E101" i="6"/>
  <c r="D101" i="6"/>
  <c r="B101" i="6"/>
  <c r="A101" i="6"/>
  <c r="J100" i="6"/>
  <c r="I100" i="6"/>
  <c r="H100" i="6"/>
  <c r="G100" i="6"/>
  <c r="F100" i="6"/>
  <c r="E100" i="6"/>
  <c r="D100" i="6"/>
  <c r="B100" i="6"/>
  <c r="A100" i="6"/>
  <c r="J99" i="6"/>
  <c r="I99" i="6"/>
  <c r="H99" i="6"/>
  <c r="G99" i="6"/>
  <c r="F99" i="6"/>
  <c r="E99" i="6"/>
  <c r="D99" i="6"/>
  <c r="B99" i="6"/>
  <c r="A99" i="6"/>
  <c r="J98" i="6"/>
  <c r="I98" i="6"/>
  <c r="H98" i="6"/>
  <c r="G98" i="6"/>
  <c r="F98" i="6"/>
  <c r="E98" i="6"/>
  <c r="D98" i="6"/>
  <c r="B98" i="6"/>
  <c r="A98" i="6"/>
  <c r="J97" i="6"/>
  <c r="I97" i="6"/>
  <c r="H97" i="6"/>
  <c r="G97" i="6"/>
  <c r="F97" i="6"/>
  <c r="E97" i="6"/>
  <c r="D97" i="6"/>
  <c r="B97" i="6"/>
  <c r="A97" i="6"/>
  <c r="J96" i="6"/>
  <c r="I96" i="6"/>
  <c r="H96" i="6"/>
  <c r="G96" i="6"/>
  <c r="F96" i="6"/>
  <c r="E96" i="6"/>
  <c r="D96" i="6"/>
  <c r="B96" i="6"/>
  <c r="A96" i="6"/>
  <c r="J95" i="6"/>
  <c r="I95" i="6"/>
  <c r="H95" i="6"/>
  <c r="G95" i="6"/>
  <c r="F95" i="6"/>
  <c r="E95" i="6"/>
  <c r="D95" i="6"/>
  <c r="B95" i="6"/>
  <c r="A95" i="6"/>
  <c r="J94" i="6"/>
  <c r="I94" i="6"/>
  <c r="H94" i="6"/>
  <c r="G94" i="6"/>
  <c r="F94" i="6"/>
  <c r="E94" i="6"/>
  <c r="D94" i="6"/>
  <c r="B94" i="6"/>
  <c r="A94" i="6"/>
  <c r="J93" i="6"/>
  <c r="I93" i="6"/>
  <c r="H93" i="6"/>
  <c r="G93" i="6"/>
  <c r="F93" i="6"/>
  <c r="E93" i="6"/>
  <c r="D93" i="6"/>
  <c r="B93" i="6"/>
  <c r="A93" i="6"/>
  <c r="J92" i="6"/>
  <c r="I92" i="6"/>
  <c r="H92" i="6"/>
  <c r="G92" i="6"/>
  <c r="F92" i="6"/>
  <c r="E92" i="6"/>
  <c r="D92" i="6"/>
  <c r="B92" i="6"/>
  <c r="A92" i="6"/>
  <c r="J91" i="6"/>
  <c r="I91" i="6"/>
  <c r="H91" i="6"/>
  <c r="G91" i="6"/>
  <c r="F91" i="6"/>
  <c r="E91" i="6"/>
  <c r="D91" i="6"/>
  <c r="B91" i="6"/>
  <c r="A91" i="6"/>
  <c r="J90" i="6"/>
  <c r="I90" i="6"/>
  <c r="H90" i="6"/>
  <c r="G90" i="6"/>
  <c r="F90" i="6"/>
  <c r="E90" i="6"/>
  <c r="D90" i="6"/>
  <c r="B90" i="6"/>
  <c r="A90" i="6"/>
  <c r="J89" i="6"/>
  <c r="I89" i="6"/>
  <c r="H89" i="6"/>
  <c r="G89" i="6"/>
  <c r="F89" i="6"/>
  <c r="E89" i="6"/>
  <c r="D89" i="6"/>
  <c r="B89" i="6"/>
  <c r="A89" i="6"/>
  <c r="J88" i="6"/>
  <c r="I88" i="6"/>
  <c r="H88" i="6"/>
  <c r="G88" i="6"/>
  <c r="F88" i="6"/>
  <c r="E88" i="6"/>
  <c r="D88" i="6"/>
  <c r="B88" i="6"/>
  <c r="A88" i="6"/>
  <c r="J87" i="6"/>
  <c r="I87" i="6"/>
  <c r="H87" i="6"/>
  <c r="G87" i="6"/>
  <c r="F87" i="6"/>
  <c r="E87" i="6"/>
  <c r="D87" i="6"/>
  <c r="B87" i="6"/>
  <c r="A87" i="6"/>
  <c r="J86" i="6"/>
  <c r="I86" i="6"/>
  <c r="H86" i="6"/>
  <c r="G86" i="6"/>
  <c r="F86" i="6"/>
  <c r="E86" i="6"/>
  <c r="D86" i="6"/>
  <c r="B86" i="6"/>
  <c r="A86" i="6"/>
  <c r="J85" i="6"/>
  <c r="I85" i="6"/>
  <c r="H85" i="6"/>
  <c r="G85" i="6"/>
  <c r="F85" i="6"/>
  <c r="E85" i="6"/>
  <c r="D85" i="6"/>
  <c r="B85" i="6"/>
  <c r="A85" i="6"/>
  <c r="J84" i="6"/>
  <c r="I84" i="6"/>
  <c r="H84" i="6"/>
  <c r="G84" i="6"/>
  <c r="F84" i="6"/>
  <c r="E84" i="6"/>
  <c r="D84" i="6"/>
  <c r="B84" i="6"/>
  <c r="A84" i="6"/>
  <c r="J83" i="6"/>
  <c r="I83" i="6"/>
  <c r="H83" i="6"/>
  <c r="G83" i="6"/>
  <c r="F83" i="6"/>
  <c r="E83" i="6"/>
  <c r="D83" i="6"/>
  <c r="B83" i="6"/>
  <c r="A83" i="6"/>
  <c r="J82" i="6"/>
  <c r="I82" i="6"/>
  <c r="H82" i="6"/>
  <c r="G82" i="6"/>
  <c r="F82" i="6"/>
  <c r="E82" i="6"/>
  <c r="D82" i="6"/>
  <c r="B82" i="6"/>
  <c r="A82" i="6"/>
  <c r="J81" i="6"/>
  <c r="I81" i="6"/>
  <c r="H81" i="6"/>
  <c r="G81" i="6"/>
  <c r="F81" i="6"/>
  <c r="E81" i="6"/>
  <c r="D81" i="6"/>
  <c r="B81" i="6"/>
  <c r="A81" i="6"/>
  <c r="J80" i="6"/>
  <c r="I80" i="6"/>
  <c r="H80" i="6"/>
  <c r="G80" i="6"/>
  <c r="F80" i="6"/>
  <c r="E80" i="6"/>
  <c r="D80" i="6"/>
  <c r="B80" i="6"/>
  <c r="A80" i="6"/>
  <c r="J79" i="6"/>
  <c r="I79" i="6"/>
  <c r="H79" i="6"/>
  <c r="G79" i="6"/>
  <c r="F79" i="6"/>
  <c r="E79" i="6"/>
  <c r="D79" i="6"/>
  <c r="B79" i="6"/>
  <c r="A79" i="6"/>
  <c r="J78" i="6"/>
  <c r="I78" i="6"/>
  <c r="H78" i="6"/>
  <c r="G78" i="6"/>
  <c r="F78" i="6"/>
  <c r="E78" i="6"/>
  <c r="D78" i="6"/>
  <c r="B78" i="6"/>
  <c r="A78" i="6"/>
  <c r="J77" i="6"/>
  <c r="I77" i="6"/>
  <c r="H77" i="6"/>
  <c r="G77" i="6"/>
  <c r="F77" i="6"/>
  <c r="E77" i="6"/>
  <c r="D77" i="6"/>
  <c r="B77" i="6"/>
  <c r="A77" i="6"/>
  <c r="J76" i="6"/>
  <c r="I76" i="6"/>
  <c r="H76" i="6"/>
  <c r="G76" i="6"/>
  <c r="F76" i="6"/>
  <c r="E76" i="6"/>
  <c r="D76" i="6"/>
  <c r="B76" i="6"/>
  <c r="A76" i="6"/>
  <c r="J75" i="6"/>
  <c r="I75" i="6"/>
  <c r="H75" i="6"/>
  <c r="G75" i="6"/>
  <c r="F75" i="6"/>
  <c r="E75" i="6"/>
  <c r="D75" i="6"/>
  <c r="B75" i="6"/>
  <c r="A75" i="6"/>
  <c r="J74" i="6"/>
  <c r="I74" i="6"/>
  <c r="H74" i="6"/>
  <c r="G74" i="6"/>
  <c r="F74" i="6"/>
  <c r="E74" i="6"/>
  <c r="D74" i="6"/>
  <c r="B74" i="6"/>
  <c r="A74" i="6"/>
  <c r="J73" i="6"/>
  <c r="I73" i="6"/>
  <c r="H73" i="6"/>
  <c r="G73" i="6"/>
  <c r="F73" i="6"/>
  <c r="E73" i="6"/>
  <c r="D73" i="6"/>
  <c r="B73" i="6"/>
  <c r="A73" i="6"/>
  <c r="J72" i="6"/>
  <c r="I72" i="6"/>
  <c r="H72" i="6"/>
  <c r="G72" i="6"/>
  <c r="F72" i="6"/>
  <c r="E72" i="6"/>
  <c r="D72" i="6"/>
  <c r="B72" i="6"/>
  <c r="A72" i="6"/>
  <c r="J71" i="6"/>
  <c r="I71" i="6"/>
  <c r="H71" i="6"/>
  <c r="G71" i="6"/>
  <c r="F71" i="6"/>
  <c r="E71" i="6"/>
  <c r="D71" i="6"/>
  <c r="B71" i="6"/>
  <c r="A71" i="6"/>
  <c r="J70" i="6"/>
  <c r="I70" i="6"/>
  <c r="H70" i="6"/>
  <c r="G70" i="6"/>
  <c r="F70" i="6"/>
  <c r="E70" i="6"/>
  <c r="D70" i="6"/>
  <c r="B70" i="6"/>
  <c r="A70" i="6"/>
  <c r="J69" i="6"/>
  <c r="I69" i="6"/>
  <c r="H69" i="6"/>
  <c r="G69" i="6"/>
  <c r="F69" i="6"/>
  <c r="E69" i="6"/>
  <c r="D69" i="6"/>
  <c r="B69" i="6"/>
  <c r="A69" i="6"/>
  <c r="J68" i="6"/>
  <c r="I68" i="6"/>
  <c r="H68" i="6"/>
  <c r="G68" i="6"/>
  <c r="F68" i="6"/>
  <c r="E68" i="6"/>
  <c r="D68" i="6"/>
  <c r="B68" i="6"/>
  <c r="A68" i="6"/>
  <c r="J67" i="6"/>
  <c r="I67" i="6"/>
  <c r="H67" i="6"/>
  <c r="G67" i="6"/>
  <c r="F67" i="6"/>
  <c r="E67" i="6"/>
  <c r="D67" i="6"/>
  <c r="B67" i="6"/>
  <c r="A67" i="6"/>
  <c r="J66" i="6"/>
  <c r="I66" i="6"/>
  <c r="H66" i="6"/>
  <c r="G66" i="6"/>
  <c r="F66" i="6"/>
  <c r="E66" i="6"/>
  <c r="D66" i="6"/>
  <c r="B66" i="6"/>
  <c r="A66" i="6"/>
  <c r="J65" i="6"/>
  <c r="I65" i="6"/>
  <c r="H65" i="6"/>
  <c r="G65" i="6"/>
  <c r="F65" i="6"/>
  <c r="E65" i="6"/>
  <c r="D65" i="6"/>
  <c r="B65" i="6"/>
  <c r="A65" i="6"/>
  <c r="J64" i="6"/>
  <c r="I64" i="6"/>
  <c r="H64" i="6"/>
  <c r="G64" i="6"/>
  <c r="F64" i="6"/>
  <c r="E64" i="6"/>
  <c r="D64" i="6"/>
  <c r="B64" i="6"/>
  <c r="A64" i="6"/>
  <c r="J63" i="6"/>
  <c r="I63" i="6"/>
  <c r="H63" i="6"/>
  <c r="G63" i="6"/>
  <c r="F63" i="6"/>
  <c r="E63" i="6"/>
  <c r="D63" i="6"/>
  <c r="B63" i="6"/>
  <c r="A63" i="6"/>
  <c r="J62" i="6"/>
  <c r="I62" i="6"/>
  <c r="H62" i="6"/>
  <c r="G62" i="6"/>
  <c r="F62" i="6"/>
  <c r="E62" i="6"/>
  <c r="D62" i="6"/>
  <c r="B62" i="6"/>
  <c r="A62" i="6"/>
  <c r="J61" i="6"/>
  <c r="I61" i="6"/>
  <c r="H61" i="6"/>
  <c r="G61" i="6"/>
  <c r="F61" i="6"/>
  <c r="E61" i="6"/>
  <c r="D61" i="6"/>
  <c r="B61" i="6"/>
  <c r="A61" i="6"/>
  <c r="J60" i="6"/>
  <c r="I60" i="6"/>
  <c r="H60" i="6"/>
  <c r="G60" i="6"/>
  <c r="F60" i="6"/>
  <c r="E60" i="6"/>
  <c r="D60" i="6"/>
  <c r="B60" i="6"/>
  <c r="A60" i="6"/>
  <c r="J59" i="6"/>
  <c r="I59" i="6"/>
  <c r="H59" i="6"/>
  <c r="G59" i="6"/>
  <c r="F59" i="6"/>
  <c r="E59" i="6"/>
  <c r="D59" i="6"/>
  <c r="B59" i="6"/>
  <c r="A59" i="6"/>
  <c r="J58" i="6"/>
  <c r="I58" i="6"/>
  <c r="H58" i="6"/>
  <c r="G58" i="6"/>
  <c r="F58" i="6"/>
  <c r="E58" i="6"/>
  <c r="D58" i="6"/>
  <c r="B58" i="6"/>
  <c r="A58" i="6"/>
  <c r="J57" i="6"/>
  <c r="I57" i="6"/>
  <c r="H57" i="6"/>
  <c r="G57" i="6"/>
  <c r="F57" i="6"/>
  <c r="E57" i="6"/>
  <c r="D57" i="6"/>
  <c r="B57" i="6"/>
  <c r="A57" i="6"/>
  <c r="J56" i="6"/>
  <c r="I56" i="6"/>
  <c r="H56" i="6"/>
  <c r="G56" i="6"/>
  <c r="F56" i="6"/>
  <c r="E56" i="6"/>
  <c r="D56" i="6"/>
  <c r="B56" i="6"/>
  <c r="A56" i="6"/>
  <c r="J55" i="6"/>
  <c r="I55" i="6"/>
  <c r="H55" i="6"/>
  <c r="G55" i="6"/>
  <c r="F55" i="6"/>
  <c r="E55" i="6"/>
  <c r="D55" i="6"/>
  <c r="B55" i="6"/>
  <c r="A55" i="6"/>
  <c r="J54" i="6"/>
  <c r="I54" i="6"/>
  <c r="H54" i="6"/>
  <c r="G54" i="6"/>
  <c r="F54" i="6"/>
  <c r="E54" i="6"/>
  <c r="D54" i="6"/>
  <c r="B54" i="6"/>
  <c r="A54" i="6"/>
  <c r="J53" i="6"/>
  <c r="I53" i="6"/>
  <c r="H53" i="6"/>
  <c r="G53" i="6"/>
  <c r="F53" i="6"/>
  <c r="E53" i="6"/>
  <c r="D53" i="6"/>
  <c r="B53" i="6"/>
  <c r="A53" i="6"/>
  <c r="J52" i="6"/>
  <c r="I52" i="6"/>
  <c r="H52" i="6"/>
  <c r="G52" i="6"/>
  <c r="F52" i="6"/>
  <c r="E52" i="6"/>
  <c r="D52" i="6"/>
  <c r="B52" i="6"/>
  <c r="A52" i="6"/>
  <c r="J51" i="6"/>
  <c r="I51" i="6"/>
  <c r="H51" i="6"/>
  <c r="G51" i="6"/>
  <c r="F51" i="6"/>
  <c r="E51" i="6"/>
  <c r="D51" i="6"/>
  <c r="B51" i="6"/>
  <c r="A51" i="6"/>
  <c r="J50" i="6"/>
  <c r="I50" i="6"/>
  <c r="H50" i="6"/>
  <c r="G50" i="6"/>
  <c r="F50" i="6"/>
  <c r="E50" i="6"/>
  <c r="D50" i="6"/>
  <c r="B50" i="6"/>
  <c r="A50" i="6"/>
  <c r="J49" i="6"/>
  <c r="I49" i="6"/>
  <c r="H49" i="6"/>
  <c r="G49" i="6"/>
  <c r="F49" i="6"/>
  <c r="E49" i="6"/>
  <c r="D49" i="6"/>
  <c r="B49" i="6"/>
  <c r="A49" i="6"/>
  <c r="J48" i="6"/>
  <c r="I48" i="6"/>
  <c r="H48" i="6"/>
  <c r="G48" i="6"/>
  <c r="F48" i="6"/>
  <c r="E48" i="6"/>
  <c r="D48" i="6"/>
  <c r="B48" i="6"/>
  <c r="A48" i="6"/>
  <c r="J47" i="6"/>
  <c r="I47" i="6"/>
  <c r="H47" i="6"/>
  <c r="G47" i="6"/>
  <c r="F47" i="6"/>
  <c r="E47" i="6"/>
  <c r="D47" i="6"/>
  <c r="B47" i="6"/>
  <c r="A47" i="6"/>
  <c r="J46" i="6"/>
  <c r="I46" i="6"/>
  <c r="H46" i="6"/>
  <c r="G46" i="6"/>
  <c r="F46" i="6"/>
  <c r="E46" i="6"/>
  <c r="D46" i="6"/>
  <c r="B46" i="6"/>
  <c r="A46" i="6"/>
  <c r="J45" i="6"/>
  <c r="I45" i="6"/>
  <c r="H45" i="6"/>
  <c r="G45" i="6"/>
  <c r="F45" i="6"/>
  <c r="E45" i="6"/>
  <c r="D45" i="6"/>
  <c r="B45" i="6"/>
  <c r="A45" i="6"/>
  <c r="J44" i="6"/>
  <c r="I44" i="6"/>
  <c r="H44" i="6"/>
  <c r="G44" i="6"/>
  <c r="F44" i="6"/>
  <c r="E44" i="6"/>
  <c r="D44" i="6"/>
  <c r="B44" i="6"/>
  <c r="A44" i="6"/>
  <c r="J43" i="6"/>
  <c r="I43" i="6"/>
  <c r="H43" i="6"/>
  <c r="G43" i="6"/>
  <c r="F43" i="6"/>
  <c r="E43" i="6"/>
  <c r="D43" i="6"/>
  <c r="B43" i="6"/>
  <c r="A43" i="6"/>
  <c r="J42" i="6"/>
  <c r="I42" i="6"/>
  <c r="H42" i="6"/>
  <c r="G42" i="6"/>
  <c r="F42" i="6"/>
  <c r="E42" i="6"/>
  <c r="D42" i="6"/>
  <c r="B42" i="6"/>
  <c r="A42" i="6"/>
  <c r="J41" i="6"/>
  <c r="I41" i="6"/>
  <c r="H41" i="6"/>
  <c r="G41" i="6"/>
  <c r="F41" i="6"/>
  <c r="E41" i="6"/>
  <c r="D41" i="6"/>
  <c r="B41" i="6"/>
  <c r="A41" i="6"/>
  <c r="J40" i="6"/>
  <c r="I40" i="6"/>
  <c r="H40" i="6"/>
  <c r="G40" i="6"/>
  <c r="F40" i="6"/>
  <c r="E40" i="6"/>
  <c r="D40" i="6"/>
  <c r="B40" i="6"/>
  <c r="A40" i="6"/>
  <c r="J39" i="6"/>
  <c r="I39" i="6"/>
  <c r="H39" i="6"/>
  <c r="G39" i="6"/>
  <c r="F39" i="6"/>
  <c r="E39" i="6"/>
  <c r="D39" i="6"/>
  <c r="B39" i="6"/>
  <c r="A39" i="6"/>
  <c r="J38" i="6"/>
  <c r="I38" i="6"/>
  <c r="H38" i="6"/>
  <c r="G38" i="6"/>
  <c r="F38" i="6"/>
  <c r="E38" i="6"/>
  <c r="D38" i="6"/>
  <c r="B38" i="6"/>
  <c r="A38" i="6"/>
  <c r="J37" i="6"/>
  <c r="I37" i="6"/>
  <c r="H37" i="6"/>
  <c r="G37" i="6"/>
  <c r="F37" i="6"/>
  <c r="E37" i="6"/>
  <c r="D37" i="6"/>
  <c r="B37" i="6"/>
  <c r="A37" i="6"/>
  <c r="J36" i="6"/>
  <c r="I36" i="6"/>
  <c r="H36" i="6"/>
  <c r="G36" i="6"/>
  <c r="F36" i="6"/>
  <c r="E36" i="6"/>
  <c r="B36" i="6"/>
  <c r="J35" i="6"/>
  <c r="I35" i="6"/>
  <c r="H35" i="6"/>
  <c r="G35" i="6"/>
  <c r="F35" i="6"/>
  <c r="E35" i="6"/>
  <c r="B35" i="6"/>
  <c r="J34" i="6"/>
  <c r="I34" i="6"/>
  <c r="H34" i="6"/>
  <c r="G34" i="6"/>
  <c r="F34" i="6"/>
  <c r="E34" i="6"/>
  <c r="B34" i="6"/>
  <c r="J33" i="6"/>
  <c r="I33" i="6"/>
  <c r="H33" i="6"/>
  <c r="G33" i="6"/>
  <c r="F33" i="6"/>
  <c r="E33" i="6"/>
  <c r="B33" i="6"/>
  <c r="J32" i="6"/>
  <c r="I32" i="6"/>
  <c r="H32" i="6"/>
  <c r="G32" i="6"/>
  <c r="F32" i="6"/>
  <c r="E32" i="6"/>
  <c r="B32" i="6"/>
  <c r="J31" i="6"/>
  <c r="I31" i="6"/>
  <c r="H31" i="6"/>
  <c r="G31" i="6"/>
  <c r="F31" i="6"/>
  <c r="E31" i="6"/>
  <c r="B31" i="6"/>
  <c r="J30" i="6"/>
  <c r="I30" i="6"/>
  <c r="H30" i="6"/>
  <c r="G30" i="6"/>
  <c r="F30" i="6"/>
  <c r="E30" i="6"/>
  <c r="B30" i="6"/>
  <c r="J29" i="6"/>
  <c r="I29" i="6"/>
  <c r="H29" i="6"/>
  <c r="G29" i="6"/>
  <c r="F29" i="6"/>
  <c r="E29" i="6"/>
  <c r="B29" i="6"/>
  <c r="J28" i="6"/>
  <c r="I28" i="6"/>
  <c r="H28" i="6"/>
  <c r="G28" i="6"/>
  <c r="F28" i="6"/>
  <c r="E28" i="6"/>
  <c r="B28" i="6"/>
  <c r="J27" i="6"/>
  <c r="I27" i="6"/>
  <c r="H27" i="6"/>
  <c r="G27" i="6"/>
  <c r="F27" i="6"/>
  <c r="E27" i="6"/>
  <c r="B27" i="6"/>
  <c r="J26" i="6"/>
  <c r="I26" i="6"/>
  <c r="H26" i="6"/>
  <c r="G26" i="6"/>
  <c r="F26" i="6"/>
  <c r="E26" i="6"/>
  <c r="E25" i="6"/>
  <c r="J22" i="6"/>
  <c r="I22" i="6"/>
  <c r="H22" i="6"/>
  <c r="G22" i="6"/>
  <c r="F22" i="6"/>
  <c r="E22" i="6"/>
  <c r="J21" i="6"/>
  <c r="I21" i="6"/>
  <c r="H21" i="6"/>
  <c r="G21" i="6"/>
  <c r="F21" i="6"/>
  <c r="E21" i="6"/>
  <c r="J20" i="6"/>
  <c r="I20" i="6"/>
  <c r="H20" i="6"/>
  <c r="G20" i="6"/>
  <c r="F20" i="6"/>
  <c r="E20" i="6"/>
  <c r="J19" i="6"/>
  <c r="I19" i="6"/>
  <c r="H19" i="6"/>
  <c r="G19" i="6"/>
  <c r="F19" i="6"/>
  <c r="E19" i="6"/>
  <c r="J18" i="6"/>
  <c r="I18" i="6"/>
  <c r="H18" i="6"/>
  <c r="G18" i="6"/>
  <c r="F18" i="6"/>
  <c r="E18" i="6"/>
  <c r="J17" i="6"/>
  <c r="I17" i="6"/>
  <c r="H17" i="6"/>
  <c r="G17" i="6"/>
  <c r="F17" i="6"/>
  <c r="E17" i="6"/>
  <c r="J16" i="6"/>
  <c r="I16" i="6"/>
  <c r="H16" i="6"/>
  <c r="G16" i="6"/>
  <c r="F16" i="6"/>
  <c r="E16" i="6"/>
  <c r="J15" i="6"/>
  <c r="I15" i="6"/>
  <c r="H15" i="6"/>
  <c r="G15" i="6"/>
  <c r="F15" i="6"/>
  <c r="E15" i="6"/>
  <c r="J14" i="6"/>
  <c r="I14" i="6"/>
  <c r="H14" i="6"/>
  <c r="G14" i="6"/>
  <c r="F14" i="6"/>
  <c r="E14" i="6"/>
  <c r="J13" i="6"/>
  <c r="I13" i="6"/>
  <c r="H13" i="6"/>
  <c r="G13" i="6"/>
  <c r="F13" i="6"/>
  <c r="E13" i="6"/>
  <c r="J12" i="6"/>
  <c r="I12" i="6"/>
  <c r="H12" i="6"/>
  <c r="G12" i="6"/>
  <c r="F12" i="6"/>
  <c r="E12" i="6"/>
  <c r="J11" i="6"/>
  <c r="I11" i="6"/>
  <c r="H11" i="6"/>
  <c r="G11" i="6"/>
  <c r="F11" i="6"/>
  <c r="E11" i="6"/>
  <c r="J10" i="6"/>
  <c r="I10" i="6"/>
  <c r="H10" i="6"/>
  <c r="G10" i="6"/>
  <c r="F10" i="6"/>
  <c r="E10" i="6"/>
  <c r="J9" i="6"/>
  <c r="I9" i="6"/>
  <c r="H9" i="6"/>
  <c r="G9" i="6"/>
  <c r="F9" i="6"/>
  <c r="E9" i="6"/>
  <c r="E8" i="6"/>
  <c r="E7" i="6"/>
  <c r="D6" i="6"/>
  <c r="V27" i="15"/>
  <c r="T27" i="15"/>
  <c r="F27" i="15"/>
  <c r="V26" i="15"/>
  <c r="T26" i="15"/>
  <c r="F26" i="15"/>
  <c r="V25" i="15"/>
  <c r="T25" i="15"/>
  <c r="F25" i="15"/>
  <c r="V24" i="15"/>
  <c r="T24" i="15"/>
  <c r="F24" i="15"/>
  <c r="V23" i="15"/>
  <c r="T23" i="15"/>
  <c r="F23" i="15"/>
  <c r="V22" i="15"/>
  <c r="T22" i="15"/>
  <c r="F22" i="15"/>
  <c r="V21" i="15"/>
  <c r="T21" i="15"/>
  <c r="F21" i="15"/>
  <c r="V20" i="15"/>
  <c r="T20" i="15"/>
  <c r="F20" i="15"/>
  <c r="V19" i="15"/>
  <c r="T19" i="15"/>
  <c r="W18" i="15"/>
  <c r="V18" i="15"/>
  <c r="U18" i="15"/>
  <c r="T18" i="15"/>
  <c r="F16" i="15"/>
  <c r="F15" i="15"/>
  <c r="W14" i="15"/>
  <c r="U14" i="15"/>
  <c r="F14" i="15"/>
  <c r="W13" i="15"/>
  <c r="U13" i="15"/>
  <c r="F13" i="15"/>
  <c r="W12" i="15"/>
  <c r="U12" i="15"/>
  <c r="F12" i="15"/>
  <c r="W11" i="15"/>
  <c r="U11" i="15"/>
  <c r="F11" i="15"/>
  <c r="F10" i="15"/>
  <c r="F9"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Users</author>
  </authors>
  <commentList>
    <comment ref="E10" authorId="0" shapeId="0" xr:uid="{00000000-0006-0000-0200-000001000000}">
      <text>
        <r>
          <rPr>
            <sz val="9"/>
            <color indexed="81"/>
            <rFont val="Tahoma"/>
            <family val="2"/>
          </rPr>
          <t>Ensemble des aspects positifs les plus apparents, par odre d’importance. Ce sont souvent des aspects que l’on a développés au fil des années et qui permettent une relation harmonieuse avec l’entourage.</t>
        </r>
      </text>
    </comment>
    <comment ref="E11" authorId="0" shapeId="0" xr:uid="{00000000-0006-0000-0200-000002000000}">
      <text>
        <r>
          <rPr>
            <b/>
            <sz val="9"/>
            <color indexed="81"/>
            <rFont val="Tahoma"/>
            <family val="2"/>
          </rPr>
          <t>Ensemble des traits de caractère sur lesquels nous devrions travailler pour en diminuer l’importance. Ce sont nos parts d’ombre qui prétéritent notre présent et qui engendrent des comportements jugés comme négatifs par les autres.</t>
        </r>
      </text>
    </comment>
    <comment ref="E12" authorId="0" shapeId="0" xr:uid="{00000000-0006-0000-0200-000003000000}">
      <text>
        <r>
          <rPr>
            <b/>
            <sz val="9"/>
            <color indexed="81"/>
            <rFont val="Tahoma"/>
            <family val="2"/>
          </rPr>
          <t xml:space="preserve">Ensemble des aspects négatifs de notre personnalité, principalement les manques et les peurs qui conditionnent nos comportements. Ces aspects sont donnés par ordre temporel, c’est à dire du plus vieux au plus récent. L’objectif est de les transformer en aspects </t>
        </r>
      </text>
    </comment>
    <comment ref="E13" authorId="0" shapeId="0" xr:uid="{00000000-0006-0000-0200-000004000000}">
      <text>
        <r>
          <rPr>
            <b/>
            <sz val="9"/>
            <color indexed="81"/>
            <rFont val="Tahoma"/>
            <family val="2"/>
          </rPr>
          <t>Ensemble des aspects négatifs de notre personnalité, principalement les manques et les peurs qui conditionnent nos comportements. Donnés par ordre d’importance</t>
        </r>
      </text>
    </comment>
    <comment ref="E14" authorId="0" shapeId="0" xr:uid="{00000000-0006-0000-0200-000005000000}">
      <text>
        <r>
          <rPr>
            <b/>
            <sz val="9"/>
            <color indexed="81"/>
            <rFont val="Tahoma"/>
            <family val="2"/>
          </rPr>
          <t>Ensemble des besoins qui nous paraissent importants ou que notre corps souhaiterait. Ce sont les besoins qui conditionnent le plus notre manière d’être et nos comportements.  Ce sont ceux qui ont le plus d’influence sur nos choix de tous les jours.</t>
        </r>
      </text>
    </comment>
    <comment ref="E15" authorId="0" shapeId="0" xr:uid="{00000000-0006-0000-0200-000006000000}">
      <text>
        <r>
          <rPr>
            <b/>
            <sz val="9"/>
            <color indexed="81"/>
            <rFont val="Tahoma"/>
            <family val="2"/>
          </rPr>
          <t xml:space="preserve">Ensemble des qualités, uniquement à gauche, que les autres constatent ou perçoivent, mais que nous sabotons souvent consciemment ou parfois même inconsciemment, avec notre système de croyance ou nos peurs. L’objectif serait de ne plus les saboter, mais de les rayonner </t>
        </r>
      </text>
    </comment>
    <comment ref="E16" authorId="0" shapeId="0" xr:uid="{00000000-0006-0000-0200-000007000000}">
      <text>
        <r>
          <rPr>
            <b/>
            <sz val="9"/>
            <color indexed="81"/>
            <rFont val="Tahoma"/>
            <family val="2"/>
          </rPr>
          <t>Ensemble des qualités, uniquement à droite, que l’on pense avoir ou sur lesquelles nous travaillons, mais que les autres ne perçoivent pas et ne ressentent pas parce que nous ne les rayonnons pas car non  intégrées dans notre ADN. L’objectif est de les exprimer réellement.</t>
        </r>
      </text>
    </comment>
    <comment ref="E17" authorId="0" shapeId="0" xr:uid="{00000000-0006-0000-0200-000008000000}">
      <text>
        <r>
          <rPr>
            <b/>
            <sz val="9"/>
            <color indexed="81"/>
            <rFont val="Tahoma"/>
            <family val="2"/>
          </rPr>
          <t>Ensemble des traits de caractère, uniquement à droite,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t>
        </r>
      </text>
    </comment>
    <comment ref="E18" authorId="0" shapeId="0" xr:uid="{00000000-0006-0000-0200-000009000000}">
      <text>
        <r>
          <rPr>
            <b/>
            <sz val="9"/>
            <color indexed="81"/>
            <rFont val="Tahoma"/>
            <family val="2"/>
          </rPr>
          <t>Ensemble des aspects négatifs, uniquement à gauche, que les autres nous reprochent alors qu’ils nous semblent normaux.  C’est l’image négative que nous donnons de nous-même et sur laquelle il serait bien de réfléchir et de transformer.</t>
        </r>
      </text>
    </comment>
    <comment ref="E19" authorId="0" shapeId="0" xr:uid="{00000000-0006-0000-0200-00000A000000}">
      <text>
        <r>
          <rPr>
            <b/>
            <sz val="9"/>
            <color indexed="81"/>
            <rFont val="Tahoma"/>
            <family val="2"/>
          </rPr>
          <t>Ensemble des besoins, uniquement à droite, que nous estimons comme important, mais que les autre pensent que c’est exagéré ou qui ne correspondent pas aux besoins de notre corps.</t>
        </r>
      </text>
    </comment>
    <comment ref="E20" authorId="0" shapeId="0" xr:uid="{00000000-0006-0000-0200-00000B000000}">
      <text>
        <r>
          <rPr>
            <b/>
            <sz val="9"/>
            <color indexed="81"/>
            <rFont val="Tahoma"/>
            <family val="2"/>
          </rPr>
          <t>Ensemble des besoins,, uniquement à gauche,
 perçus par les autres parce que notre corps les émet naturellement. Ces besoins risquent fort de ne pas correspondre à nos attentes et l’on risque d’être incompris, car les autres vont répondre inconsciemment aux besoins du corps et pas à ceux de notre tête.</t>
        </r>
      </text>
    </comment>
    <comment ref="E21" authorId="0" shapeId="0" xr:uid="{00000000-0006-0000-0200-00000C000000}">
      <text>
        <r>
          <rPr>
            <b/>
            <sz val="9"/>
            <color indexed="81"/>
            <rFont val="Tahoma"/>
            <family val="2"/>
          </rPr>
          <t>Ensemble des manques et des peurs récurentes, uniquement à droite, que nous n’arrivons pas à dépasser et pour lesquelles nous nous plaignons parfois car nous pensons que nous ne pouvons rien y changer.</t>
        </r>
      </text>
    </comment>
    <comment ref="E22" authorId="0" shapeId="0" xr:uid="{00000000-0006-0000-0200-00000D000000}">
      <text>
        <r>
          <rPr>
            <b/>
            <sz val="9"/>
            <color indexed="81"/>
            <rFont val="Tahoma"/>
            <family val="2"/>
          </rPr>
          <t>Ensemble des manques et des peurs récurentes, uniquement à gauche, qui font se que nous sommes et qui limitent notre réalité. Les autres les constatent mais nous faisons comme si nous ne les voyons pas. L’objectif est de ne pas les renier et de les affronter pour les dépasser.</t>
        </r>
      </text>
    </comment>
    <comment ref="E26" authorId="0" shapeId="0" xr:uid="{00000000-0006-0000-0200-00000E000000}">
      <text>
        <r>
          <rPr>
            <sz val="9"/>
            <color indexed="81"/>
            <rFont val="Tahoma"/>
            <family val="2"/>
          </rPr>
          <t>Ensemble des aspects positifs les plus apparents, par odre d’importance. Ce sont souvent des aspects que l’on a développés au fil des années et qui permettent une relation harmonieuse avec l’entourage.</t>
        </r>
      </text>
    </comment>
    <comment ref="E37" authorId="0" shapeId="0" xr:uid="{00000000-0006-0000-0200-00000F000000}">
      <text>
        <r>
          <rPr>
            <b/>
            <sz val="9"/>
            <color indexed="81"/>
            <rFont val="Tahoma"/>
            <family val="2"/>
          </rPr>
          <t>Ensemble des traits de caractère sur lesquels nous devrions travailler pour en diminuer l’importance. Ce sont nos parts d’ombre qui prétéritent notre présent et qui engendrent des comportements jugés comme négatifs par les autres.</t>
        </r>
      </text>
    </comment>
    <comment ref="E48" authorId="0" shapeId="0" xr:uid="{00000000-0006-0000-0200-000010000000}">
      <text>
        <r>
          <rPr>
            <b/>
            <sz val="9"/>
            <color indexed="81"/>
            <rFont val="Tahoma"/>
            <family val="2"/>
          </rPr>
          <t xml:space="preserve">Ensemble des aspects négatifs de notre personnalité, principalement les manques et les peurs qui conditionnent nos comportements. Ces aspects sont donnés par ordre temporel, c’est à dire du plus vieux au plus récent. L’objectif est de les transformer en aspects </t>
        </r>
      </text>
    </comment>
    <comment ref="E59" authorId="0" shapeId="0" xr:uid="{00000000-0006-0000-0200-000011000000}">
      <text>
        <r>
          <rPr>
            <b/>
            <sz val="9"/>
            <color indexed="81"/>
            <rFont val="Tahoma"/>
            <family val="2"/>
          </rPr>
          <t>Ensemble des aspects négatifs de notre personnalité, principalement les manques et les peurs qui conditionnent nos comportements. Donnés par ordre d’importance</t>
        </r>
      </text>
    </comment>
    <comment ref="E70" authorId="0" shapeId="0" xr:uid="{00000000-0006-0000-0200-000012000000}">
      <text>
        <r>
          <rPr>
            <b/>
            <sz val="9"/>
            <color indexed="81"/>
            <rFont val="Tahoma"/>
            <family val="2"/>
          </rPr>
          <t>Ensemble des besoins qui nous paraissent importants ou que notre corps souhaiterait. Ce sont les besoins qui conditionnent le plus notre manière d’être et nos comportements.  Ce sont ceux qui ont le plus d’influence sur nos choix de tous les jours.</t>
        </r>
      </text>
    </comment>
    <comment ref="E81" authorId="0" shapeId="0" xr:uid="{00000000-0006-0000-0200-000013000000}">
      <text>
        <r>
          <rPr>
            <b/>
            <sz val="9"/>
            <color indexed="81"/>
            <rFont val="Tahoma"/>
            <family val="2"/>
          </rPr>
          <t xml:space="preserve">Ensemble des qualités, uniquement à gauche, que les autres constatent ou perçoivent, mais que nous sabotons souvent consciemment ou parfois même inconsciemment, avec notre système de croyance ou nos peurs. L’objectif serait de ne plus les saboter, mais de les rayonner </t>
        </r>
      </text>
    </comment>
    <comment ref="E92" authorId="0" shapeId="0" xr:uid="{00000000-0006-0000-0200-000014000000}">
      <text>
        <r>
          <rPr>
            <b/>
            <sz val="9"/>
            <color indexed="81"/>
            <rFont val="Tahoma"/>
            <family val="2"/>
          </rPr>
          <t>Ensemble des qualités, uniquement à droite, que l’on pense avoir ou sur lesquelles nous travaillons, mais que les autres ne perçoivent pas et ne ressentent pas parce que nous ne les rayonnons pas car non  intégrées dans notre ADN. L’objectif est de les exprimer réellement.</t>
        </r>
      </text>
    </comment>
    <comment ref="E103" authorId="0" shapeId="0" xr:uid="{00000000-0006-0000-0200-000015000000}">
      <text>
        <r>
          <rPr>
            <b/>
            <sz val="9"/>
            <color indexed="81"/>
            <rFont val="Tahoma"/>
            <family val="2"/>
          </rPr>
          <t>Ensemble des traits de caractère, uniquement à droite,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t>
        </r>
      </text>
    </comment>
    <comment ref="E114" authorId="0" shapeId="0" xr:uid="{00000000-0006-0000-0200-000016000000}">
      <text>
        <r>
          <rPr>
            <b/>
            <sz val="9"/>
            <color indexed="81"/>
            <rFont val="Tahoma"/>
            <family val="2"/>
          </rPr>
          <t>Ensemble des aspects négatifs, uniquement à gauche, que les autres nous reprochent alors qu’ils nous semblent normaux.  C’est l’image négative que nous donnons de nous-même et sur laquelle il serait bien de réfléchir et de transformer.</t>
        </r>
      </text>
    </comment>
    <comment ref="E125" authorId="0" shapeId="0" xr:uid="{00000000-0006-0000-0200-000017000000}">
      <text>
        <r>
          <rPr>
            <b/>
            <sz val="9"/>
            <color indexed="81"/>
            <rFont val="Tahoma"/>
            <family val="2"/>
          </rPr>
          <t>Ensemble des besoins, uniquement à droite, que nous estimons comme important, mais que les autre pensent que c’est exagéré ou qui ne correspondent pas aux besoins de notre corps.</t>
        </r>
      </text>
    </comment>
    <comment ref="E136" authorId="0" shapeId="0" xr:uid="{00000000-0006-0000-0200-000018000000}">
      <text>
        <r>
          <rPr>
            <b/>
            <sz val="9"/>
            <color indexed="81"/>
            <rFont val="Tahoma"/>
            <family val="2"/>
          </rPr>
          <t>Ensemble des besoins,, uniquement à gauche,
 perçus par les autres parce que notre corps les émet naturellement. Ces besoins risquent fort de ne pas correspondre à nos attentes et l’on risque d’être incompris, car les autres vont répondre inconsciemment aux besoins du corps et pas à ceux de notre tête.</t>
        </r>
      </text>
    </comment>
    <comment ref="E147" authorId="0" shapeId="0" xr:uid="{00000000-0006-0000-0200-000019000000}">
      <text>
        <r>
          <rPr>
            <b/>
            <sz val="9"/>
            <color indexed="81"/>
            <rFont val="Tahoma"/>
            <family val="2"/>
          </rPr>
          <t>Ensemble des manques et des peurs récurentes, uniquement à droite, que nous n’arrivons pas à dépasser et pour lesquelles nous nous plaignons parfois car nous pensons que nous ne pouvons rien y changer.</t>
        </r>
      </text>
    </comment>
    <comment ref="E158" authorId="0" shapeId="0" xr:uid="{00000000-0006-0000-0200-00001A000000}">
      <text>
        <r>
          <rPr>
            <b/>
            <sz val="9"/>
            <color indexed="81"/>
            <rFont val="Tahoma"/>
            <family val="2"/>
          </rPr>
          <t>Ensemble des manques et des peurs récurentes, uniquement à gauche, qui font se que nous sommes et qui limitent notre réalité. Les autres les constatent mais nous faisons comme si nous ne les voyons pas. L’objectif est de ne pas les renier et de les affronter pour les dépasser.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Users</author>
  </authors>
  <commentList>
    <comment ref="J8" authorId="0" shapeId="0" xr:uid="{00000000-0006-0000-0300-000001000000}">
      <text>
        <r>
          <rPr>
            <b/>
            <sz val="14"/>
            <color indexed="81"/>
            <rFont val="Tahoma"/>
            <family val="2"/>
          </rPr>
          <t xml:space="preserve">Lignée paternelle, mémoires réveillées par les activités actuelles, c'est ce que l'on pense que les ancêtres ont vécu.
Ce sont aussi les conséquences de la relation avec la mère.
</t>
        </r>
      </text>
    </comment>
    <comment ref="R8" authorId="0" shapeId="0" xr:uid="{00000000-0006-0000-0300-000002000000}">
      <text>
        <r>
          <rPr>
            <b/>
            <sz val="14"/>
            <color indexed="81"/>
            <rFont val="Tahoma"/>
            <family val="2"/>
          </rPr>
          <t>Mémoires plus profondes, lignées maternelles, ce qui a été réellement vécu</t>
        </r>
      </text>
    </comment>
    <comment ref="F10" authorId="0" shapeId="0" xr:uid="{00000000-0006-0000-0300-000003000000}">
      <text>
        <r>
          <rPr>
            <b/>
            <sz val="9"/>
            <color indexed="81"/>
            <rFont val="Tahoma"/>
            <family val="2"/>
          </rPr>
          <t>Ensemble des qualités que l’on pense avoir été développées par les ancêtres. C’est parfois les compliments que l’on nous a faits dans la petite enfance, mais que nous ne sommes pas certains de mériter</t>
        </r>
      </text>
    </comment>
    <comment ref="N10" authorId="0" shapeId="0" xr:uid="{00000000-0006-0000-0300-000004000000}">
      <text>
        <r>
          <rPr>
            <b/>
            <sz val="9"/>
            <color indexed="81"/>
            <rFont val="Tahoma"/>
            <family val="2"/>
          </rPr>
          <t>Ensemble des qualités héritées des ancêtres ou de notre enfance et que le vécu présent actuel met en évidence. C’est parfois les compliments que l’on nous a faits dans la petite enfance et que nous continuons à apprécier</t>
        </r>
      </text>
    </comment>
    <comment ref="F11" authorId="0" shapeId="0" xr:uid="{00000000-0006-0000-0300-000005000000}">
      <text>
        <r>
          <rPr>
            <b/>
            <sz val="9"/>
            <color indexed="81"/>
            <rFont val="Tahoma"/>
            <family val="2"/>
          </rPr>
          <t>Ensemble des comportements un peu excessifs que l’on souvent constaté chez nos parents ou grands-parents. Ce que l’on a vécu et que l’on utilise comme prétexte pour justifier des comportements inappropriés.  C’est parfois le rôle que l’on a choisi de jouer pour imiter un parent.</t>
        </r>
      </text>
    </comment>
    <comment ref="N11" authorId="0" shapeId="0" xr:uid="{00000000-0006-0000-0300-000006000000}">
      <text>
        <r>
          <rPr>
            <b/>
            <sz val="9"/>
            <color indexed="81"/>
            <rFont val="Tahoma"/>
            <family val="2"/>
          </rPr>
          <t>Ensemble des aspects négatifs hérités des ancêtres ou de notre enfance et réveillés par la situation actuelle et qui conditionnent certains comportements néfastes.</t>
        </r>
      </text>
    </comment>
    <comment ref="F12" authorId="0" shapeId="0" xr:uid="{00000000-0006-0000-0300-000007000000}">
      <text>
        <r>
          <rPr>
            <b/>
            <sz val="9"/>
            <color indexed="81"/>
            <rFont val="Tahoma"/>
            <family val="2"/>
          </rPr>
          <t>Ensemble des aspects négatifs de notre personnalité, principalement les manques et les peurs qui ont été vécus par nos ancêtres ou lors de notre petite enfance. Manière dont certains ancêtres sont morts et manière dont s’est passée notre naisssance ou celle de l’un de nos parents.</t>
        </r>
      </text>
    </comment>
    <comment ref="N12" authorId="0" shapeId="0" xr:uid="{00000000-0006-0000-0300-000008000000}">
      <text>
        <r>
          <rPr>
            <b/>
            <sz val="9"/>
            <color indexed="81"/>
            <rFont val="Tahoma"/>
            <family val="2"/>
          </rPr>
          <t>Ensemble des aspects négatifs de notre personnalité, principalement les manques et les peurs qui ont été vécus par nos ancêtres ou lors de notre petite enfance. Manière dont certains ancêtres sont morts et manière dont s’est passée notre naisssance ou celle de l’un de nos parents.</t>
        </r>
      </text>
    </comment>
    <comment ref="F13" authorId="0" shapeId="0" xr:uid="{00000000-0006-0000-0300-000009000000}">
      <text>
        <r>
          <rPr>
            <b/>
            <sz val="9"/>
            <color indexed="81"/>
            <rFont val="Tahoma"/>
            <family val="2"/>
          </rPr>
          <t>Ensemble des besoins que l’on pense avoir été ceux des ancêtres ou que l’on pense avoir eu dans notre enfance.  Pour être aimé de ses parents, on va chercher à imiter leur besoins</t>
        </r>
      </text>
    </comment>
    <comment ref="N13" authorId="0" shapeId="0" xr:uid="{00000000-0006-0000-0300-00000A000000}">
      <text>
        <r>
          <rPr>
            <b/>
            <sz val="9"/>
            <color indexed="81"/>
            <rFont val="Tahoma"/>
            <family val="2"/>
          </rPr>
          <t>Ensemble des besoins probablement vécus par les ancêtres ou lors de notre enfance. Les métiers pratiqués par des ancêtres et qui peuvent nous inspirer dans cette vie</t>
        </r>
      </text>
    </comment>
    <comment ref="J16" authorId="0" shapeId="0" xr:uid="{00000000-0006-0000-0300-00000B000000}">
      <text>
        <r>
          <rPr>
            <b/>
            <sz val="14"/>
            <color indexed="81"/>
            <rFont val="Tahoma"/>
            <family val="2"/>
          </rPr>
          <t xml:space="preserve">Lignée paternelle, mémoires réveillées par les activités actuelles, c'est ce que l'on pense que les ancêtres ont vécu.
Ce sont aussi les conséquences de la relation avec la mère.
</t>
        </r>
      </text>
    </comment>
    <comment ref="R16" authorId="0" shapeId="0" xr:uid="{00000000-0006-0000-0300-00000C000000}">
      <text>
        <r>
          <rPr>
            <b/>
            <sz val="14"/>
            <color indexed="81"/>
            <rFont val="Tahoma"/>
            <family val="2"/>
          </rPr>
          <t>Mémoires plus profondes, lignées maternelles, ce qui a été réellement vécu</t>
        </r>
      </text>
    </comment>
    <comment ref="F17" authorId="0" shapeId="0" xr:uid="{00000000-0006-0000-0300-00000D000000}">
      <text>
        <r>
          <rPr>
            <b/>
            <sz val="9"/>
            <color indexed="81"/>
            <rFont val="Tahoma"/>
            <family val="2"/>
          </rPr>
          <t>Ensemble des qualités que l’on pense avoir été développées par les ancêtres. C’est parfois les compliments que l’on nous a faits dans la petite enfance, mais que nous ne sommes pas certains de mériter</t>
        </r>
      </text>
    </comment>
    <comment ref="N17" authorId="0" shapeId="0" xr:uid="{00000000-0006-0000-0300-00000E000000}">
      <text>
        <r>
          <rPr>
            <b/>
            <sz val="9"/>
            <color indexed="81"/>
            <rFont val="Tahoma"/>
            <family val="2"/>
          </rPr>
          <t>Ensemble des qualités héritées des ancêtres ou de notre enfance et que le vécu présent actuel met en évidence. C’est parfois les compliments que l’on nous a faits dans la petite enfance et que nous continuons à apprécier</t>
        </r>
      </text>
    </comment>
    <comment ref="F28" authorId="0" shapeId="0" xr:uid="{00000000-0006-0000-0300-00000F000000}">
      <text>
        <r>
          <rPr>
            <b/>
            <sz val="9"/>
            <color indexed="81"/>
            <rFont val="Tahoma"/>
            <family val="2"/>
          </rPr>
          <t>Ensemble des comportements un peu excessifs que l’on souvent constaté chez nos parents ou grands-parents. Ce que l’on a vécu et que l’on utilise comme prétexte pour justifier des comportements inappropriés.  C’est parfois le rôle que l’on a choisi de jouer pour imiter un parent.</t>
        </r>
      </text>
    </comment>
    <comment ref="N28" authorId="0" shapeId="0" xr:uid="{00000000-0006-0000-0300-000010000000}">
      <text>
        <r>
          <rPr>
            <b/>
            <sz val="9"/>
            <color indexed="81"/>
            <rFont val="Tahoma"/>
            <family val="2"/>
          </rPr>
          <t>Ensemble des aspects négatifs hérités des ancêtres ou de notre enfance et réveillés par la situation actuelle et qui conditionnent certains comportements néfastes.</t>
        </r>
      </text>
    </comment>
    <comment ref="F39" authorId="0" shapeId="0" xr:uid="{00000000-0006-0000-0300-000011000000}">
      <text>
        <r>
          <rPr>
            <b/>
            <sz val="9"/>
            <color indexed="81"/>
            <rFont val="Tahoma"/>
            <family val="2"/>
          </rPr>
          <t>Ensemble des aspects négatifs de notre personnalité, principalement les manques et les peurs qui ont été vécus par nos ancêtres ou lors de notre petite enfance. Manière dont certains ancêtres sont morts et manière dont s’est passée notre naisssance ou celle de l’un de nos parents.</t>
        </r>
      </text>
    </comment>
    <comment ref="N39" authorId="0" shapeId="0" xr:uid="{00000000-0006-0000-0300-000012000000}">
      <text>
        <r>
          <rPr>
            <b/>
            <sz val="9"/>
            <color indexed="81"/>
            <rFont val="Tahoma"/>
            <family val="2"/>
          </rPr>
          <t>Ensemble des aspects négatifs de notre personnalité, principalement les manques et les peurs qui ont été vécus par nos ancêtres ou lors de notre petite enfance. Manière dont certains ancêtres sont morts et manière dont s’est passée notre naisssance ou celle de l’un de nos parents.</t>
        </r>
      </text>
    </comment>
    <comment ref="F50" authorId="0" shapeId="0" xr:uid="{00000000-0006-0000-0300-000013000000}">
      <text>
        <r>
          <rPr>
            <b/>
            <sz val="9"/>
            <color indexed="81"/>
            <rFont val="Tahoma"/>
            <family val="2"/>
          </rPr>
          <t>Ensemble des besoins que l’on pense avoir été ceux des ancêtres ou que l’on pense avoir eu dans notre enfance.  Pour être aimé de ses parents, on va chercher à imiter leur besoins</t>
        </r>
      </text>
    </comment>
    <comment ref="N50" authorId="0" shapeId="0" xr:uid="{00000000-0006-0000-0300-000014000000}">
      <text>
        <r>
          <rPr>
            <b/>
            <sz val="9"/>
            <color indexed="81"/>
            <rFont val="Tahoma"/>
            <family val="2"/>
          </rPr>
          <t>Ensemble des besoins probablement vécus par les ancêtres ou lors de notre enfance. Les métiers pratiqués par des ancêtres et qui peuvent nous inspirer dans cette vie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Users</author>
  </authors>
  <commentList>
    <comment ref="E10" authorId="0" shapeId="0" xr:uid="{00000000-0006-0000-0400-000001000000}">
      <text>
        <r>
          <rPr>
            <b/>
            <sz val="9"/>
            <color indexed="81"/>
            <rFont val="Tahoma"/>
            <family val="2"/>
          </rPr>
          <t>Ensemble des qualités que nous avons et auxquelles nous aspirons le plus. Ce sont celles qui nous attirent le plus dans les personnes que nous admirons. Ce sont celles que notre âme souhaite vivre dans cette incarnation.</t>
        </r>
      </text>
    </comment>
    <comment ref="E11" authorId="0" shapeId="0" xr:uid="{00000000-0006-0000-0400-000002000000}">
      <text>
        <r>
          <rPr>
            <b/>
            <sz val="9"/>
            <color indexed="81"/>
            <rFont val="Tahoma"/>
            <family val="2"/>
          </rPr>
          <t>Ensemble des qualités que l’on considère comme importantes pour le futur immédiat.</t>
        </r>
      </text>
    </comment>
    <comment ref="E12" authorId="0" shapeId="0" xr:uid="{00000000-0006-0000-0400-000003000000}">
      <text>
        <r>
          <rPr>
            <b/>
            <sz val="9"/>
            <color indexed="81"/>
            <rFont val="Tahoma"/>
            <family val="2"/>
          </rPr>
          <t>Ensemble des traits de caractère sur lesquels nous devrions travailler pour en diminuer l’importance. Ce sont nos parts d’ombre qui prétéritent notre futur et qui engendrent des comportements jugés comme négatifs.</t>
        </r>
      </text>
    </comment>
    <comment ref="E13" authorId="0" shapeId="0" xr:uid="{00000000-0006-0000-0400-000004000000}">
      <text>
        <r>
          <rPr>
            <b/>
            <sz val="9"/>
            <color indexed="81"/>
            <rFont val="Tahoma"/>
            <family val="2"/>
          </rPr>
          <t>Ensemble des besoins qui nous paraissent importants ou que notre corps souhaiterait. Ce sont les besoins qui conditionnent le plus notre manière d’être et nos comportements.  Ce sont ceux qui ont le plus d’influence sur nos futurs choix.</t>
        </r>
      </text>
    </comment>
    <comment ref="E14" authorId="0" shapeId="0" xr:uid="{00000000-0006-0000-0400-000005000000}">
      <text>
        <r>
          <rPr>
            <b/>
            <sz val="9"/>
            <color indexed="81"/>
            <rFont val="Tahoma"/>
            <family val="2"/>
          </rPr>
          <t>Ensemble des aspects négatifs qui sont révélateurs d’un état temporaire, qu’il est bon de ne pas trop faire durer. Ce sont aussi parfois des aspects positifs que nous limitons parce qu’ils ne correspondent pas à notre état habituel</t>
        </r>
      </text>
    </comment>
    <comment ref="E15" authorId="0" shapeId="0" xr:uid="{00000000-0006-0000-0400-000006000000}">
      <text>
        <r>
          <rPr>
            <b/>
            <sz val="9"/>
            <color indexed="81"/>
            <rFont val="Tahoma"/>
            <family val="2"/>
          </rPr>
          <t xml:space="preserve">Ensemble d’aspects négatifs de notre personnalité qui nous empêche de nous diriger vers un avenir serein et qui engendre des réactions négatives vis à vis des autres. Ces aspects sont donnés par ordre temporel. C’est à dire dans quel ordre ils vont influencer </t>
        </r>
      </text>
    </comment>
    <comment ref="E16" authorId="0" shapeId="0" xr:uid="{00000000-0006-0000-0400-000007000000}">
      <text>
        <r>
          <rPr>
            <b/>
            <sz val="9"/>
            <color indexed="81"/>
            <rFont val="Tahoma"/>
            <family val="2"/>
          </rPr>
          <t>Ensemble des qualités, uniquement à gauche, que les autres constatent ou perçoivent, mais que nous continuons de saboter, souvent consciemment ou parfois même inconsciemment, avec notre système de croyance ou nos peurs. L’objectif serait de ne plus les saboter, mais de les rayonner naturellement.</t>
        </r>
      </text>
    </comment>
    <comment ref="E17" authorId="0" shapeId="0" xr:uid="{00000000-0006-0000-0400-000008000000}">
      <text>
        <r>
          <rPr>
            <b/>
            <sz val="9"/>
            <color indexed="81"/>
            <rFont val="Tahoma"/>
            <family val="2"/>
          </rPr>
          <t>Ensemble des qualités, uniquement à droite, que l’on pense avoir ou que l’on aimerait développer davantage, mais que les autres ne perçoivent pas et ne ressentent pas encore parce que nous ne les rayonnons pas, elles n’ont pas été intégrées dans notre ADN. L’objectif est de les rendre effectives.</t>
        </r>
      </text>
    </comment>
    <comment ref="E18" authorId="0" shapeId="0" xr:uid="{00000000-0006-0000-0400-000009000000}">
      <text>
        <r>
          <rPr>
            <b/>
            <sz val="9"/>
            <color indexed="81"/>
            <rFont val="Tahoma"/>
            <family val="2"/>
          </rPr>
          <t>Ensemble des traits de caractère, uniquement à droite,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t>
        </r>
      </text>
    </comment>
    <comment ref="E19" authorId="0" shapeId="0" xr:uid="{00000000-0006-0000-0400-00000A000000}">
      <text>
        <r>
          <rPr>
            <b/>
            <sz val="9"/>
            <color indexed="81"/>
            <rFont val="Tahoma"/>
            <family val="2"/>
          </rPr>
          <t>Ensemble des aspects négatifs, uniquement à gauche, que les autres nous reprochent alors qu’ils nous semblent normaux.  C’est l’image négative que nous donnons de nous-même et sur laquelle il serait bien de réfléchir et de transformer.</t>
        </r>
      </text>
    </comment>
    <comment ref="E20" authorId="0" shapeId="0" xr:uid="{00000000-0006-0000-0400-00000B000000}">
      <text>
        <r>
          <rPr>
            <b/>
            <sz val="9"/>
            <color indexed="81"/>
            <rFont val="Tahoma"/>
            <family val="2"/>
          </rPr>
          <t xml:space="preserve">Ensemble des besoins, uniquement à droite, que nous estimons comme important, mais que les autre pensent que c’est exagéré ou qui ne correspondent pas aux besoins de notre corps. </t>
        </r>
      </text>
    </comment>
    <comment ref="E21" authorId="0" shapeId="0" xr:uid="{00000000-0006-0000-0400-00000C000000}">
      <text>
        <r>
          <rPr>
            <b/>
            <sz val="9"/>
            <color indexed="81"/>
            <rFont val="Tahoma"/>
            <family val="2"/>
          </rPr>
          <t>Ensemble des besoins, uniquement à gauche, perçus par les autres parce que notre corps les émet naturellement. Ces besoins risquent fort de ne pas correspondre à nos attentes mentales et l’on risque d’être incompris, car les autres vont répondre inconsciemment aux besoins du corps et pas à ceux de notre tête.</t>
        </r>
      </text>
    </comment>
    <comment ref="E26" authorId="0" shapeId="0" xr:uid="{00000000-0006-0000-0400-00000D000000}">
      <text>
        <r>
          <rPr>
            <b/>
            <sz val="9"/>
            <color indexed="81"/>
            <rFont val="Tahoma"/>
            <family val="2"/>
          </rPr>
          <t>Ensemble des qualités que nous avons et auxquelles nous aspirons le plus. Ce sont celles qui nous attirent le plus dans les personnes que nous admirons. Ce sont celles que notre âme souhaite vivre dans cette incarnation.</t>
        </r>
      </text>
    </comment>
    <comment ref="E37" authorId="0" shapeId="0" xr:uid="{00000000-0006-0000-0400-00000E000000}">
      <text>
        <r>
          <rPr>
            <b/>
            <sz val="9"/>
            <color indexed="81"/>
            <rFont val="Tahoma"/>
            <family val="2"/>
          </rPr>
          <t>Ensemble des qualités que l’on considère comme importantes pour le futur immédiat.</t>
        </r>
      </text>
    </comment>
    <comment ref="E48" authorId="0" shapeId="0" xr:uid="{00000000-0006-0000-0400-00000F000000}">
      <text>
        <r>
          <rPr>
            <b/>
            <sz val="9"/>
            <color indexed="81"/>
            <rFont val="Tahoma"/>
            <family val="2"/>
          </rPr>
          <t>Ensemble des traits de caractère sur lesquels nous devrions travailler pour en diminuer l’importance. Ce sont nos parts d’ombre qui prétéritent notre futur et qui engendrent des comportements jugés comme négatifs.</t>
        </r>
      </text>
    </comment>
    <comment ref="E59" authorId="0" shapeId="0" xr:uid="{00000000-0006-0000-0400-000010000000}">
      <text>
        <r>
          <rPr>
            <b/>
            <sz val="9"/>
            <color indexed="81"/>
            <rFont val="Tahoma"/>
            <family val="2"/>
          </rPr>
          <t>Ensemble des besoins qui nous paraissent importants ou que notre corps souhaiterait. Ce sont les besoins qui conditionnent le plus notre manière d’être et nos comportements.  Ce sont ceux qui ont le plus d’influence sur nos futurs choix.</t>
        </r>
      </text>
    </comment>
    <comment ref="E70" authorId="0" shapeId="0" xr:uid="{00000000-0006-0000-0400-000011000000}">
      <text>
        <r>
          <rPr>
            <b/>
            <sz val="9"/>
            <color indexed="81"/>
            <rFont val="Tahoma"/>
            <family val="2"/>
          </rPr>
          <t>Ensemble des aspects négatifs qui sont révélateurs d’un état temporaire, qu’il est bon de ne pas trop faire durer. Ce sont aussi parfois des aspects positifs que nous limitons parce qu’ils ne correspondent pas à notre état habituel</t>
        </r>
      </text>
    </comment>
    <comment ref="E81" authorId="0" shapeId="0" xr:uid="{00000000-0006-0000-0400-000012000000}">
      <text>
        <r>
          <rPr>
            <b/>
            <sz val="9"/>
            <color indexed="81"/>
            <rFont val="Tahoma"/>
            <family val="2"/>
          </rPr>
          <t xml:space="preserve">Ensemble d’aspects négatifs de notre personnalité qui nous empêche de nous diriger vers un avenir serein et qui engendre des réactions négatives vis à vis des autres. Ces aspects sont donnés par ordre temporel. C’est à dire dans quel ordre ils vont influencer </t>
        </r>
      </text>
    </comment>
    <comment ref="E92" authorId="0" shapeId="0" xr:uid="{00000000-0006-0000-0400-000013000000}">
      <text>
        <r>
          <rPr>
            <b/>
            <sz val="9"/>
            <color indexed="81"/>
            <rFont val="Tahoma"/>
            <family val="2"/>
          </rPr>
          <t>Ensemble des qualités, uniquement à gauche, que les autres constatent ou perçoivent, mais que nous continuons de saboter, souvent consciemment ou parfois même inconsciemment, avec notre système de croyance ou nos peurs. L’objectif serait de ne plus les saboter, mais de les rayonner naturellement.</t>
        </r>
      </text>
    </comment>
    <comment ref="E103" authorId="0" shapeId="0" xr:uid="{00000000-0006-0000-0400-000014000000}">
      <text>
        <r>
          <rPr>
            <b/>
            <sz val="9"/>
            <color indexed="81"/>
            <rFont val="Tahoma"/>
            <family val="2"/>
          </rPr>
          <t>Ensemble des qualités, uniquement à droite, que l’on pense avoir ou que l’on aimerait développer davantage, mais que les autres ne perçoivent pas et ne ressentent pas encore parce que nous ne les rayonnons pas, elles n’ont pas été intégrées dans notre ADN. L’objectif est de les rendre effectives.</t>
        </r>
      </text>
    </comment>
    <comment ref="E114" authorId="0" shapeId="0" xr:uid="{00000000-0006-0000-0400-000015000000}">
      <text>
        <r>
          <rPr>
            <b/>
            <sz val="9"/>
            <color indexed="81"/>
            <rFont val="Tahoma"/>
            <family val="2"/>
          </rPr>
          <t>Ensemble des traits de caractère, uniquement à droite,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t>
        </r>
      </text>
    </comment>
    <comment ref="E125" authorId="0" shapeId="0" xr:uid="{00000000-0006-0000-0400-000016000000}">
      <text>
        <r>
          <rPr>
            <b/>
            <sz val="9"/>
            <color indexed="81"/>
            <rFont val="Tahoma"/>
            <family val="2"/>
          </rPr>
          <t>Ensemble des aspects négatifs, uniquement à gauche, que les autres nous reprochent alors qu’ils nous semblent normaux.  C’est l’image négative que nous donnons de nous-même et sur laquelle il serait bien de réfléchir et de transformer.</t>
        </r>
      </text>
    </comment>
    <comment ref="E136" authorId="0" shapeId="0" xr:uid="{00000000-0006-0000-0400-000017000000}">
      <text>
        <r>
          <rPr>
            <b/>
            <sz val="9"/>
            <color indexed="81"/>
            <rFont val="Tahoma"/>
            <family val="2"/>
          </rPr>
          <t xml:space="preserve">Ensemble des besoins, uniquement à droite, que nous estimons comme important, mais que les autre pensent que c’est exagéré ou qui ne correspondent pas aux besoins de notre corps. </t>
        </r>
      </text>
    </comment>
    <comment ref="E147" authorId="0" shapeId="0" xr:uid="{00000000-0006-0000-0400-000018000000}">
      <text>
        <r>
          <rPr>
            <b/>
            <sz val="9"/>
            <color indexed="81"/>
            <rFont val="Tahoma"/>
            <family val="2"/>
          </rPr>
          <t>Ensemble des besoins, uniquement à gauche, perçus par les autres parce que notre corps les émet naturellement. Ces besoins risquent fort de ne pas correspondre à nos attentes mentales et l’on risque d’être incompris, car les autres vont répondre inconsciemment aux besoins du corps et pas à ceux de notre tête.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Users</author>
  </authors>
  <commentList>
    <comment ref="M27" authorId="0" shapeId="0" xr:uid="{AE30ADC0-E9D4-44AF-92BF-0C7A6E1B6DFE}">
      <text>
        <r>
          <rPr>
            <sz val="26"/>
            <color indexed="81"/>
            <rFont val="Tahoma"/>
            <family val="2"/>
          </rPr>
          <t xml:space="preserve">
Capacité  à mettre ses charges émotionnelles à la terre. Plus la valeur est élevée, plus la personne se libère de ses blocages émotionnels.
</t>
        </r>
      </text>
    </comment>
    <comment ref="M28" authorId="0" shapeId="0" xr:uid="{12CF7A5C-E5F1-4673-975B-B9E3340EED53}">
      <text>
        <r>
          <rPr>
            <b/>
            <sz val="9"/>
            <color indexed="81"/>
            <rFont val="Tahoma"/>
            <family val="2"/>
          </rPr>
          <t>Users:</t>
        </r>
        <r>
          <rPr>
            <sz val="9"/>
            <color indexed="81"/>
            <rFont val="Tahoma"/>
            <family val="2"/>
          </rPr>
          <t xml:space="preserve">
</t>
        </r>
        <r>
          <rPr>
            <sz val="20"/>
            <color indexed="81"/>
            <rFont val="Tahoma"/>
            <family val="2"/>
          </rPr>
          <t>La cohérence est un indicateur d'une opposition entre l'image que l'on a de soi et de celle perçue par les autres. Plus la valeur est élevée, plus une personne se sent comprise, en particulier dans ses besoins et ses manques, ou ses qualités et défauts</t>
        </r>
      </text>
    </comment>
    <comment ref="M29" authorId="0" shapeId="0" xr:uid="{4FBDCB2C-0A98-41C5-8799-E674B25EDD85}">
      <text>
        <r>
          <rPr>
            <b/>
            <sz val="9"/>
            <color indexed="81"/>
            <rFont val="Tahoma"/>
            <family val="2"/>
          </rPr>
          <t>Users:</t>
        </r>
        <r>
          <rPr>
            <sz val="9"/>
            <color indexed="81"/>
            <rFont val="Tahoma"/>
            <family val="2"/>
          </rPr>
          <t xml:space="preserve">
</t>
        </r>
        <r>
          <rPr>
            <sz val="20"/>
            <color indexed="81"/>
            <rFont val="Tahoma"/>
            <family val="2"/>
          </rPr>
          <t>L’alignement est un indicateur de la différence entre ce que la tête pense et ce que le corps exprime. Plus la valeur est élevée, plus une personne est symétrique dans ses corps subtils et cohérente entre sa façon de percevoir la réalité et ce qu’elle vit vraiment.</t>
        </r>
      </text>
    </comment>
    <comment ref="M30" authorId="0" shapeId="0" xr:uid="{F890EF94-7469-40D9-8F56-5B1D8BB0F29A}">
      <text>
        <r>
          <rPr>
            <b/>
            <sz val="9"/>
            <color indexed="81"/>
            <rFont val="Tahoma"/>
            <family val="2"/>
          </rPr>
          <t>Users:</t>
        </r>
        <r>
          <rPr>
            <sz val="9"/>
            <color indexed="81"/>
            <rFont val="Tahoma"/>
            <family val="2"/>
          </rPr>
          <t xml:space="preserve">
</t>
        </r>
        <r>
          <rPr>
            <sz val="24"/>
            <color indexed="81"/>
            <rFont val="Tahoma"/>
            <family val="2"/>
          </rPr>
          <t>La liberté représente la capacité à se laisser porter par la vie, à accueillir ce qui arrive. Plus la valeur est élevée, moins la personne se met la pression ou se stresse pour répondre aux besoins ou aux exigences qu’elle se met elle-même ou provenant des autres.</t>
        </r>
      </text>
    </comment>
    <comment ref="M31" authorId="0" shapeId="0" xr:uid="{753FB77A-92E1-4FE2-AD56-B6973D81DC14}">
      <text>
        <r>
          <rPr>
            <b/>
            <sz val="22"/>
            <color indexed="81"/>
            <rFont val="Tahoma"/>
            <family val="2"/>
          </rPr>
          <t>Users:</t>
        </r>
        <r>
          <rPr>
            <sz val="22"/>
            <color indexed="81"/>
            <rFont val="Tahoma"/>
            <family val="2"/>
          </rPr>
          <t xml:space="preserve">
La fractalité est un indicateur de l’état de cohérence vibratoire entre les différents corps subtils. Plus la valeur est élevée, plus une personne est en accord entre son passé, son présent et son futur (que ce soit bon ou mauvais). </t>
        </r>
      </text>
    </comment>
    <comment ref="M32" authorId="0" shapeId="0" xr:uid="{8C3CE408-C693-44B7-83F3-EBF3AD108DBD}">
      <text>
        <r>
          <rPr>
            <b/>
            <sz val="9"/>
            <color indexed="81"/>
            <rFont val="Tahoma"/>
            <family val="2"/>
          </rPr>
          <t>Users:</t>
        </r>
        <r>
          <rPr>
            <sz val="9"/>
            <color indexed="81"/>
            <rFont val="Tahoma"/>
            <family val="2"/>
          </rPr>
          <t xml:space="preserve">
</t>
        </r>
        <r>
          <rPr>
            <sz val="22"/>
            <color indexed="81"/>
            <rFont val="Tahoma"/>
            <family val="2"/>
          </rPr>
          <t>Les blocages représentent l’ensemble de tout ce qui nuit sérieusement à la circulation de l’énergie et de l’information dans le corps. Plus la valeur est élevée, plus la personne a de dysfonctionnements énergétiques et plus elle juge ce qu’elle vit ou ce qu’elle a vécu</t>
        </r>
      </text>
    </comment>
    <comment ref="M33" authorId="0" shapeId="0" xr:uid="{01311457-B737-4910-84E7-4AB2F1BEB115}">
      <text>
        <r>
          <rPr>
            <sz val="22"/>
            <color indexed="81"/>
            <rFont val="Tahoma"/>
            <family val="2"/>
          </rPr>
          <t xml:space="preserve">
Les tensions représentent les oppositions (forte énergie/faible energie) entre deux organes consécutifs ou pour un même organe, en opposition entre la gauche et la droite.  Plus la valeur est élevée, plus la personne peut avoir ou ressentir des tensions dans le corps.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Users</author>
  </authors>
  <commentList>
    <comment ref="T3" authorId="0" shapeId="0" xr:uid="{00000000-0006-0000-1000-000001000000}">
      <text>
        <r>
          <rPr>
            <sz val="16"/>
            <color indexed="81"/>
            <rFont val="Tahoma"/>
            <family val="2"/>
          </rPr>
          <t xml:space="preserve">Limitation : diminution sans lissage
Blocage : une diminution avec une excitation
Tension : diminution à droite en même temps une augmentation à gauche ou vice versa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Users</author>
    <author>Usuario</author>
  </authors>
  <commentList>
    <comment ref="C5" authorId="0" shapeId="0" xr:uid="{00000000-0006-0000-1900-000001000000}">
      <text>
        <r>
          <rPr>
            <sz val="9"/>
            <color indexed="81"/>
            <rFont val="Tahoma"/>
            <family val="2"/>
          </rPr>
          <t>Ensemble des aspects positifs les plus apparents, par odre d’importance. Ce sont souvent des aspects que l’on a développés au fil des années et qui permettent une relation harmonieuse avec l’entourage.</t>
        </r>
      </text>
    </comment>
    <comment ref="D5" authorId="0" shapeId="0" xr:uid="{00000000-0006-0000-1900-000002000000}">
      <text>
        <r>
          <rPr>
            <sz val="9"/>
            <color indexed="81"/>
            <rFont val="Tahoma"/>
            <family val="2"/>
          </rPr>
          <t>Ensemble des aspects positifs les plus apparents, par odre d’importance. Ce sont souvent des aspects que l’on a développés au fil des années et qui permettent une relation harmonieuse avec l’entourage.</t>
        </r>
      </text>
    </comment>
    <comment ref="E5" authorId="1" shapeId="0" xr:uid="{00000000-0006-0000-1900-000003000000}">
      <text>
        <r>
          <rPr>
            <sz val="8"/>
            <color indexed="81"/>
            <rFont val="Tahoma"/>
            <family val="2"/>
          </rPr>
          <t>Conjunto de los aspectos positivos más destacados, por orden de importancia. Suelen ser aspectos que hemos desarrollado con los años y que nos permiten tener una relación armoniosa con el entorno</t>
        </r>
      </text>
    </comment>
    <comment ref="C6" authorId="0" shapeId="0" xr:uid="{00000000-0006-0000-1900-000004000000}">
      <text>
        <r>
          <rPr>
            <b/>
            <sz val="9"/>
            <color indexed="81"/>
            <rFont val="Tahoma"/>
            <family val="2"/>
          </rPr>
          <t>Ensemble des traits de caractère sur lesquels nous devrions travailler pour en diminuer l’importance. Ce sont nos parts d’ombre qui prétéritent notre présent et qui engendrent des comportements jugés comme négatifs par les autres.</t>
        </r>
      </text>
    </comment>
    <comment ref="D6" authorId="0" shapeId="0" xr:uid="{00000000-0006-0000-1900-000005000000}">
      <text>
        <r>
          <rPr>
            <b/>
            <sz val="9"/>
            <color indexed="81"/>
            <rFont val="Tahoma"/>
            <family val="2"/>
          </rPr>
          <t>Ensemble des traits de caractère sur lesquels nous devrions travailler pour en diminuer l’importance. Ce sont nos parts d’ombre qui prétéritent notre présent et qui engendrent des comportements jugés comme négatifs par les autres.</t>
        </r>
      </text>
    </comment>
    <comment ref="E6" authorId="1" shapeId="0" xr:uid="{00000000-0006-0000-1900-000006000000}">
      <text>
        <r>
          <rPr>
            <sz val="8"/>
            <color indexed="81"/>
            <rFont val="Tahoma"/>
            <family val="2"/>
          </rPr>
          <t>Conjunto de los rasgos de nuestro carácter sobre los que deberíamos trabajar para disminuir su importancia. Son nuestras partes de sombra que nos condicionan el presente y generan comportamientos que los demás consideran negativos</t>
        </r>
      </text>
    </comment>
    <comment ref="C7" authorId="0" shapeId="0" xr:uid="{00000000-0006-0000-1900-000007000000}">
      <text>
        <r>
          <rPr>
            <b/>
            <sz val="9"/>
            <color indexed="81"/>
            <rFont val="Tahoma"/>
            <family val="2"/>
          </rPr>
          <t xml:space="preserve">Ensemble des aspects négatifs de notre personnalité, principalement les manques et les peurs qui conditionnent nos comportements. Ces aspects sont donnés par ordre temporel, c’est à dire du plus vieux au plus récent. L’objectif est de les transformer en aspects </t>
        </r>
      </text>
    </comment>
    <comment ref="D7" authorId="0" shapeId="0" xr:uid="{00000000-0006-0000-1900-000008000000}">
      <text>
        <r>
          <rPr>
            <b/>
            <sz val="9"/>
            <color indexed="81"/>
            <rFont val="Tahoma"/>
            <family val="2"/>
          </rPr>
          <t xml:space="preserve">Ensemble des aspects négatifs de notre personnalité, principalement les manques et les peurs qui conditionnent nos comportements. Ces aspects sont donnés par ordre temporel, c’est à dire du plus vieux au plus récent. L’objectif est de les transformer en aspects </t>
        </r>
      </text>
    </comment>
    <comment ref="E7" authorId="1" shapeId="0" xr:uid="{00000000-0006-0000-1900-000009000000}">
      <text>
        <r>
          <rPr>
            <sz val="8"/>
            <color indexed="81"/>
            <rFont val="Tahoma"/>
            <family val="2"/>
          </rPr>
          <t>Conjunto de los aspectos negativos de nuestra personalidad, principalmente lo que nos falta y los miedos que condicionan nuestro comportamiento. Estos aspectos figuran por orden cronológico, es decir, de más antiguos a más recientes. El objetivo es transformarlos en aspectos positivos</t>
        </r>
      </text>
    </comment>
    <comment ref="C8" authorId="0" shapeId="0" xr:uid="{00000000-0006-0000-1900-00000A000000}">
      <text>
        <r>
          <rPr>
            <b/>
            <sz val="9"/>
            <color indexed="81"/>
            <rFont val="Tahoma"/>
            <family val="2"/>
          </rPr>
          <t>Ensemble des aspects négatifs de notre personnalité, principalement les manques et les peurs qui conditionnent nos comportements. Donnés par ordre d’importance</t>
        </r>
      </text>
    </comment>
    <comment ref="D8" authorId="0" shapeId="0" xr:uid="{00000000-0006-0000-1900-00000B000000}">
      <text>
        <r>
          <rPr>
            <b/>
            <sz val="9"/>
            <color indexed="81"/>
            <rFont val="Tahoma"/>
            <family val="2"/>
          </rPr>
          <t>Ensemble des aspects négatifs de notre personnalité, principalement les manques et les peurs qui conditionnent nos comportements. Donnés par ordre d’importance</t>
        </r>
      </text>
    </comment>
    <comment ref="E8" authorId="1" shapeId="0" xr:uid="{00000000-0006-0000-1900-00000C000000}">
      <text>
        <r>
          <rPr>
            <sz val="8"/>
            <color indexed="81"/>
            <rFont val="Tahoma"/>
            <family val="2"/>
          </rPr>
          <t>Conjunto de los aspectos negativos de nuestra personalidad, principalmente las carencias y los miedos que condicionan nuestro comportamiento. Figuran por orden de importancia</t>
        </r>
      </text>
    </comment>
    <comment ref="C9" authorId="0" shapeId="0" xr:uid="{00000000-0006-0000-1900-00000D000000}">
      <text>
        <r>
          <rPr>
            <b/>
            <sz val="9"/>
            <color indexed="81"/>
            <rFont val="Tahoma"/>
            <family val="2"/>
          </rPr>
          <t>Ensemble des besoins qui nous paraissent importants ou que notre corps souhaiterait. Ce sont les besoins qui conditionnent le plus notre manière d’être et nos comportements.  Ce sont ceux qui ont le plus d’influence sur nos choix de tous les jours.</t>
        </r>
      </text>
    </comment>
    <comment ref="D9" authorId="0" shapeId="0" xr:uid="{00000000-0006-0000-1900-00000E000000}">
      <text>
        <r>
          <rPr>
            <b/>
            <sz val="9"/>
            <color indexed="81"/>
            <rFont val="Tahoma"/>
            <family val="2"/>
          </rPr>
          <t>Ensemble des besoins qui nous paraissent importants ou que notre corps souhaiterait. Ce sont les besoins qui conditionnent le plus notre manière d’être et nos comportements.  Ce sont ceux qui ont le plus d’influence sur nos choix de tous les jours.</t>
        </r>
      </text>
    </comment>
    <comment ref="E9" authorId="1" shapeId="0" xr:uid="{00000000-0006-0000-1900-00000F000000}">
      <text>
        <r>
          <rPr>
            <sz val="8"/>
            <color indexed="81"/>
            <rFont val="Tahoma"/>
            <family val="2"/>
          </rPr>
          <t>Conjunto de las necesidades que nos parecen importantes o de lo que nuestro cuerpo desearía. Son las necesidades que más condicionan nuestra manera de ser y nuestro comportamiento.  Es lo que más influye en nuestras decisiones y actos cotidianos</t>
        </r>
      </text>
    </comment>
    <comment ref="C10" authorId="0" shapeId="0" xr:uid="{00000000-0006-0000-1900-000010000000}">
      <text>
        <r>
          <rPr>
            <b/>
            <sz val="9"/>
            <color indexed="81"/>
            <rFont val="Tahoma"/>
            <family val="2"/>
          </rPr>
          <t xml:space="preserve">Ensemble des qualités, uniquement à gauche, que les autres constatent ou perçoivent, mais que nous sabotons souvent consciemment ou parfois même inconsciemment, avec notre système de croyance ou nos peurs. L’objectif serait de ne plus les saboter, mais de les rayonner </t>
        </r>
      </text>
    </comment>
    <comment ref="D10" authorId="0" shapeId="0" xr:uid="{00000000-0006-0000-1900-000011000000}">
      <text>
        <r>
          <rPr>
            <b/>
            <sz val="9"/>
            <color indexed="81"/>
            <rFont val="Tahoma"/>
            <family val="2"/>
          </rPr>
          <t xml:space="preserve">Ensemble des qualités, uniquement à gauche, que les autres constatent ou perçoivent, mais que nous sabotons souvent consciemment ou parfois même inconsciemment, avec notre système de croyance ou nos peurs. L’objectif serait de ne plus les saboter, mais de les rayonner </t>
        </r>
      </text>
    </comment>
    <comment ref="E10" authorId="1" shapeId="0" xr:uid="{00000000-0006-0000-1900-000012000000}">
      <text>
        <r>
          <rPr>
            <sz val="8"/>
            <color indexed="81"/>
            <rFont val="Tahoma"/>
            <family val="2"/>
          </rPr>
          <t>Conjunto de las cualidades, únicamente a la izquierda, que los demás constatan o perciben pero que solemos sabotear conscientemente o, a veces, de manera inconsciente con nuestro sistema de creencias o nuestros miedos. El objetivo es dejar de sabotearlas y empezar a irradiarlas</t>
        </r>
      </text>
    </comment>
    <comment ref="C11" authorId="0" shapeId="0" xr:uid="{00000000-0006-0000-1900-000013000000}">
      <text>
        <r>
          <rPr>
            <b/>
            <sz val="9"/>
            <color indexed="81"/>
            <rFont val="Tahoma"/>
            <family val="2"/>
          </rPr>
          <t>Ensemble des qualités, uniquement à droite, que l’on pense avoir ou sur lesquelles nous travaillons, mais que les autres ne perçoivent pas et ne ressentent pas parce que nous ne les rayonnons pas car non  intégrées dans notre ADN. L’objectif est de les exprimer réellement.</t>
        </r>
      </text>
    </comment>
    <comment ref="D11" authorId="0" shapeId="0" xr:uid="{00000000-0006-0000-1900-000014000000}">
      <text>
        <r>
          <rPr>
            <b/>
            <sz val="9"/>
            <color indexed="81"/>
            <rFont val="Tahoma"/>
            <family val="2"/>
          </rPr>
          <t>Ensemble des qualités, uniquement à droite, que l’on pense avoir ou sur lesquelles nous travaillons, mais que les autres ne perçoivent pas et ne ressentent pas parce que nous ne les rayonnons pas car non  intégrées dans notre ADN. L’objectif est de les exprimer réellement.</t>
        </r>
      </text>
    </comment>
    <comment ref="E11" authorId="1" shapeId="0" xr:uid="{00000000-0006-0000-1900-000015000000}">
      <text>
        <r>
          <rPr>
            <sz val="8"/>
            <color indexed="81"/>
            <rFont val="Tahoma"/>
            <family val="2"/>
          </rPr>
          <t xml:space="preserve">Conjunto de las cualidades, únicamente a la derecha, que pensamos que tenemos o sobre las que trabajamos, pero que los demás no perciben porque no las irradiamos debido a que no las tenemos integradas en el ADN. El objetivo es que consigamos irradiarlas
</t>
        </r>
      </text>
    </comment>
    <comment ref="C12" authorId="0" shapeId="0" xr:uid="{00000000-0006-0000-1900-000016000000}">
      <text>
        <r>
          <rPr>
            <b/>
            <sz val="9"/>
            <color indexed="81"/>
            <rFont val="Tahoma"/>
            <family val="2"/>
          </rPr>
          <t>Ensemble des traits de caractère, uniquement à droite,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t>
        </r>
      </text>
    </comment>
    <comment ref="D12" authorId="0" shapeId="0" xr:uid="{00000000-0006-0000-1900-000017000000}">
      <text>
        <r>
          <rPr>
            <b/>
            <sz val="9"/>
            <color indexed="81"/>
            <rFont val="Tahoma"/>
            <family val="2"/>
          </rPr>
          <t>Ensemble des traits de caractère, uniquement à droite,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t>
        </r>
      </text>
    </comment>
    <comment ref="E12" authorId="1" shapeId="0" xr:uid="{00000000-0006-0000-1900-000018000000}">
      <text>
        <r>
          <rPr>
            <sz val="8"/>
            <color indexed="81"/>
            <rFont val="Tahoma"/>
            <family val="2"/>
          </rPr>
          <t>Conjunto de los rasgos de carácter, únicamente a la derecha, que más conforman nuestra personalidad, pues les otorgamos mucha importancia. Son esencialmente aspectos negativos, necesidades exageradas que nos condicionan mucho en nuestra relación con los demás. El objetivo es que dejemos de darles tanta importancia o los transformemos en aspectos positivos</t>
        </r>
      </text>
    </comment>
    <comment ref="C13" authorId="0" shapeId="0" xr:uid="{00000000-0006-0000-1900-000019000000}">
      <text>
        <r>
          <rPr>
            <b/>
            <sz val="9"/>
            <color indexed="81"/>
            <rFont val="Tahoma"/>
            <family val="2"/>
          </rPr>
          <t>Ensemble des aspects négatifs, uniquement à gauche, que les autres nous reprochent alors qu’ils nous semblent normaux.  C’est l’image négative que nous donnons de nous-même et sur laquelle il serait bien de réfléchir et de transformer.</t>
        </r>
      </text>
    </comment>
    <comment ref="D13" authorId="0" shapeId="0" xr:uid="{00000000-0006-0000-1900-00001A000000}">
      <text>
        <r>
          <rPr>
            <b/>
            <sz val="9"/>
            <color indexed="81"/>
            <rFont val="Tahoma"/>
            <family val="2"/>
          </rPr>
          <t>Ensemble des aspects négatifs, uniquement à gauche, que les autres nous reprochent alors qu’ils nous semblent normaux.  C’est l’image négative que nous donnons de nous-même et sur laquelle il serait bien de réfléchir et de transformer.</t>
        </r>
      </text>
    </comment>
    <comment ref="E13" authorId="1" shapeId="0" xr:uid="{00000000-0006-0000-1900-00001B000000}">
      <text>
        <r>
          <rPr>
            <sz val="8"/>
            <color indexed="81"/>
            <rFont val="Tahoma"/>
            <family val="2"/>
          </rPr>
          <t>Conjunto de los aspectos negativos, únicamente a la izquierda que los demás nos reprochan a pesar de que a nosotros nos parecen normales. Es la imagen negativa que damos de nosotros  mismos y sobre la que estaría bien que reflexionáramos y la transformáramos</t>
        </r>
      </text>
    </comment>
    <comment ref="C14" authorId="0" shapeId="0" xr:uid="{00000000-0006-0000-1900-00001C000000}">
      <text>
        <r>
          <rPr>
            <b/>
            <sz val="9"/>
            <color indexed="81"/>
            <rFont val="Tahoma"/>
            <family val="2"/>
          </rPr>
          <t>Ensemble des besoins, uniquement à droite, que nous estimons comme important, mais que les autre pensent que c’est exagéré ou qui ne correspondent pas aux besoins de notre corps.</t>
        </r>
      </text>
    </comment>
    <comment ref="D14" authorId="0" shapeId="0" xr:uid="{00000000-0006-0000-1900-00001D000000}">
      <text>
        <r>
          <rPr>
            <b/>
            <sz val="9"/>
            <color indexed="81"/>
            <rFont val="Tahoma"/>
            <family val="2"/>
          </rPr>
          <t>Ensemble des besoins, uniquement à droite, que nous estimons comme important, mais que les autre pensent que c’est exagéré ou qui ne correspondent pas aux besoins de notre corps.</t>
        </r>
      </text>
    </comment>
    <comment ref="E14" authorId="1" shapeId="0" xr:uid="{00000000-0006-0000-1900-00001E000000}">
      <text>
        <r>
          <rPr>
            <sz val="8"/>
            <color indexed="81"/>
            <rFont val="Tahoma"/>
            <family val="2"/>
          </rPr>
          <t>Conjunto de las necesidades, únicamente a la derecha, que consideramos importantes pero que los demás consideran que exageramos, o que en realidad no corresponden a las necesidades de nuestro cuerpo</t>
        </r>
      </text>
    </comment>
    <comment ref="C15" authorId="0" shapeId="0" xr:uid="{00000000-0006-0000-1900-00001F000000}">
      <text>
        <r>
          <rPr>
            <b/>
            <sz val="9"/>
            <color indexed="81"/>
            <rFont val="Tahoma"/>
            <family val="2"/>
          </rPr>
          <t>Ensemble des besoins,, uniquement à gauche,
 perçus par les autres parce que notre corps les émet naturellement. Ces besoins risquent fort de ne pas correspondre à nos attentes et l’on risque d’être incompris, car les autres vont répondre inconsciemment aux besoins du corps et pas à ceux de notre tête.</t>
        </r>
      </text>
    </comment>
    <comment ref="D15" authorId="0" shapeId="0" xr:uid="{00000000-0006-0000-1900-000020000000}">
      <text>
        <r>
          <rPr>
            <b/>
            <sz val="9"/>
            <color indexed="81"/>
            <rFont val="Tahoma"/>
            <family val="2"/>
          </rPr>
          <t>Ensemble des besoins,, uniquement à gauche,
 perçus par les autres parce que notre corps les émet naturellement. Ces besoins risquent fort de ne pas correspondre à nos attentes et l’on risque d’être incompris, car les autres vont répondre inconsciemment aux besoins du corps et pas à ceux de notre tête.</t>
        </r>
      </text>
    </comment>
    <comment ref="E15" authorId="1" shapeId="0" xr:uid="{00000000-0006-0000-1900-000021000000}">
      <text>
        <r>
          <rPr>
            <sz val="8"/>
            <color indexed="81"/>
            <rFont val="Tahoma"/>
            <family val="2"/>
          </rPr>
          <t>Conjunto de las necesidades, únicamente a la izquierda, que los demás perciben porque nuestro cuerpo las emite de manera natural. Aunque hay muchas posibilidades de que dichas necesidades no se correspondan con nuestras expectativas y corremos el riesgo de que no nos comprendan, ya que los demás responderán de manera inconsciente a las necesidades del cuerpo y no a las de la mente</t>
        </r>
      </text>
    </comment>
    <comment ref="C16" authorId="0" shapeId="0" xr:uid="{00000000-0006-0000-1900-000022000000}">
      <text>
        <r>
          <rPr>
            <b/>
            <sz val="9"/>
            <color indexed="81"/>
            <rFont val="Tahoma"/>
            <family val="2"/>
          </rPr>
          <t>Ensemble des manques et des peurs récurentes, uniquement à droite, que nous n’arrivons pas à dépasser et pour lesquelles nous nous plaignons parfois car nous pensons que nous ne pouvons rien y changer.</t>
        </r>
      </text>
    </comment>
    <comment ref="D16" authorId="0" shapeId="0" xr:uid="{00000000-0006-0000-1900-000023000000}">
      <text>
        <r>
          <rPr>
            <b/>
            <sz val="9"/>
            <color indexed="81"/>
            <rFont val="Tahoma"/>
            <family val="2"/>
          </rPr>
          <t>Ensemble des manques et des peurs récurrentes, uniquement à droite, que nous n’arrivons pas à dépasser et pour lesquelles nous nous plaignons parfois car nous pensons que nous ne pouvons rien y changer.</t>
        </r>
      </text>
    </comment>
    <comment ref="E16" authorId="1" shapeId="0" xr:uid="{00000000-0006-0000-1900-000024000000}">
      <text>
        <r>
          <rPr>
            <sz val="8"/>
            <color indexed="81"/>
            <rFont val="Tahoma"/>
            <family val="2"/>
          </rPr>
          <t>Conjunto de las carencias y miedos recurrentes, únicamente a la derecha, que no conseguimos superar y de los que nos quejamos de cuando en cuando porque pensamos que no podemos hacer nada al respecto</t>
        </r>
      </text>
    </comment>
    <comment ref="C17" authorId="0" shapeId="0" xr:uid="{00000000-0006-0000-1900-000025000000}">
      <text>
        <r>
          <rPr>
            <b/>
            <sz val="9"/>
            <color indexed="81"/>
            <rFont val="Tahoma"/>
            <family val="2"/>
          </rPr>
          <t>Ensemble des manques et des peurs récurentes, uniquement à gauche, qui font se que nous sommes et qui limitent notre réalité. Les autres les constatent mais nous faisons comme si nous ne les voyons pas. L’objectif est de ne pas les renier et de les affronter pour les dépasser.</t>
        </r>
      </text>
    </comment>
    <comment ref="D17" authorId="0" shapeId="0" xr:uid="{00000000-0006-0000-1900-000026000000}">
      <text>
        <r>
          <rPr>
            <b/>
            <sz val="9"/>
            <color indexed="81"/>
            <rFont val="Tahoma"/>
            <family val="2"/>
          </rPr>
          <t>Ensemble des manques et des peurs récurrentes, uniquement à gauche, qui font se que nous sommes et qui limitent notre réalité. Les autres les constatent mais nous faisons comme si nous ne les voyons pas. L’objectif est de ne pas les renier et de les affronter pour les dépasser.</t>
        </r>
      </text>
    </comment>
    <comment ref="E17" authorId="1" shapeId="0" xr:uid="{00000000-0006-0000-1900-000027000000}">
      <text>
        <r>
          <rPr>
            <sz val="8"/>
            <color indexed="81"/>
            <rFont val="Tahoma"/>
            <family val="2"/>
          </rPr>
          <t>Conjunto de las carencias y los miedos recurrentes, únicamente a la izquierda, que hacen de nosotros lo que somos y limitan nuestra realidad. Y aunque los demás los perciben, nosotros fingimos que no los vemos. El objetivo es dejar de ignorarlos y enfrentarnos a ellos para superarlos</t>
        </r>
      </text>
    </comment>
    <comment ref="C26" authorId="0" shapeId="0" xr:uid="{00000000-0006-0000-1900-000028000000}">
      <text>
        <r>
          <rPr>
            <b/>
            <sz val="9"/>
            <color indexed="81"/>
            <rFont val="Tahoma"/>
            <family val="2"/>
          </rPr>
          <t>Ensemble des qualités que l’on pense avoir été développées par les ancêtres. C’est parfois les compliments que l’on nous a faits dans la petite enfance, mais que nous ne sommes pas certains de mériter</t>
        </r>
      </text>
    </comment>
    <comment ref="D26" authorId="0" shapeId="0" xr:uid="{00000000-0006-0000-1900-000029000000}">
      <text>
        <r>
          <rPr>
            <b/>
            <sz val="9"/>
            <color indexed="81"/>
            <rFont val="Tahoma"/>
            <family val="2"/>
          </rPr>
          <t>Ensemble des qualités que l’on pense avoir été développées par les ancêtres. C’est parfois les compliments que l’on nous a faits dans la petite enfance, mais que nous ne sommes pas certains de mériter</t>
        </r>
      </text>
    </comment>
    <comment ref="E26" authorId="1" shapeId="0" xr:uid="{00000000-0006-0000-1900-00002A000000}">
      <text>
        <r>
          <rPr>
            <sz val="8"/>
            <color indexed="81"/>
            <rFont val="Tahoma"/>
            <family val="2"/>
          </rPr>
          <t>Conjunto de las cualidades que creemos que han desarrollado nuestro ancestros. Son los cumplidos que de cuando en cuando nos hacían en la niñez y que no estamos seguros de merecer</t>
        </r>
      </text>
    </comment>
    <comment ref="C27" authorId="0" shapeId="0" xr:uid="{00000000-0006-0000-1900-00002B000000}">
      <text>
        <r>
          <rPr>
            <b/>
            <sz val="9"/>
            <color indexed="81"/>
            <rFont val="Tahoma"/>
            <family val="2"/>
          </rPr>
          <t>Ensemble des comportements un peu excessifs que l’on souvent constaté chez nos parents ou grands-parents. Ce que l’on a vécu et que l’on utilise comme prétexte pour justifier des comportements inappropriés.  C’est parfois le rôle que l’on a choisi de jouer pour imiter un parent.</t>
        </r>
      </text>
    </comment>
    <comment ref="D27" authorId="0" shapeId="0" xr:uid="{00000000-0006-0000-1900-00002C000000}">
      <text>
        <r>
          <rPr>
            <b/>
            <sz val="9"/>
            <color indexed="81"/>
            <rFont val="Tahoma"/>
            <family val="2"/>
          </rPr>
          <t>Ensemble des comportements un peu excessifs que l’on souvent constaté chez nos parents ou grands-parents. Ce que l’on a vécu et que l’on utilise comme prétexte pour justifier des comportements inappropriés.  C’est parfois le rôle que l’on a choisi de jouer pour imiter un parent.</t>
        </r>
      </text>
    </comment>
    <comment ref="E27" authorId="1" shapeId="0" xr:uid="{00000000-0006-0000-1900-00002D000000}">
      <text>
        <r>
          <rPr>
            <sz val="8"/>
            <color indexed="81"/>
            <rFont val="Tahoma"/>
            <family val="2"/>
          </rPr>
          <t>Conjunto de los comportamientos un tanto excesivos que hemos observado a menudo en nuestros padres o abuelos. Es lo que hemos vivido y utilizamos como pretexto para justificar comportamientos inapropiados. Es el papel que, a veces, hemos decidido interpretar para imitar a unos de los padres o abuelos</t>
        </r>
      </text>
    </comment>
    <comment ref="C28" authorId="0" shapeId="0" xr:uid="{00000000-0006-0000-1900-00002E000000}">
      <text>
        <r>
          <rPr>
            <b/>
            <sz val="9"/>
            <color indexed="81"/>
            <rFont val="Tahoma"/>
            <family val="2"/>
          </rPr>
          <t>Ensemble des aspects négatifs de notre personnalité, principalement les manques et les peurs qui ont été vécus par nos ancêtres ou lors de notre petite enfance. Manière dont certains ancêtres sont morts et manière dont s’est passée notre naisssance ou celle de l’un de nos parents.</t>
        </r>
      </text>
    </comment>
    <comment ref="D28" authorId="0" shapeId="0" xr:uid="{00000000-0006-0000-1900-00002F000000}">
      <text>
        <r>
          <rPr>
            <b/>
            <sz val="9"/>
            <color indexed="81"/>
            <rFont val="Tahoma"/>
            <family val="2"/>
          </rPr>
          <t>Ensemble des aspects négatifs de notre personnalité, principalement les manques et les peurs qui ont été vécus par nos ancêtres ou lors de notre petite enfance. Manière dont certains ancêtres sont morts et manière dont s’est passée notre naissance ou celle de l’un de nos parents.</t>
        </r>
      </text>
    </comment>
    <comment ref="E28" authorId="1" shapeId="0" xr:uid="{00000000-0006-0000-1900-000030000000}">
      <text>
        <r>
          <rPr>
            <sz val="8"/>
            <color indexed="81"/>
            <rFont val="Tahoma"/>
            <family val="2"/>
          </rPr>
          <t>Conjunto de los aspectos negativos de nuestra personalidad, principalmente las carencias y miedos que vivieron nuestros antepasados o que vivimos nosotros en la infancia. Modo en el que murieron algunos de nuestros ancestros y modo en el que nacimos o nacieron nuestro padre o nuestra madre</t>
        </r>
      </text>
    </comment>
    <comment ref="C29" authorId="0" shapeId="0" xr:uid="{00000000-0006-0000-1900-000031000000}">
      <text>
        <r>
          <rPr>
            <b/>
            <sz val="9"/>
            <color indexed="81"/>
            <rFont val="Tahoma"/>
            <family val="2"/>
          </rPr>
          <t>Ensemble des besoins que l’on pense avoir été ceux des ancêtres ou que l’on pense avoir eu dans notre enfance.  Pour être aimé de ses parents, on va chercher à imiter leur besoins</t>
        </r>
      </text>
    </comment>
    <comment ref="D29" authorId="0" shapeId="0" xr:uid="{00000000-0006-0000-1900-000032000000}">
      <text>
        <r>
          <rPr>
            <b/>
            <sz val="9"/>
            <color indexed="81"/>
            <rFont val="Tahoma"/>
            <family val="2"/>
          </rPr>
          <t>Ensemble des besoins que l’on pense avoir été ceux des ancêtres ou que l’on pense avoir eu dans notre enfance.  Pour être aimé de ses parents, on va chercher à imiter leur besoins</t>
        </r>
      </text>
    </comment>
    <comment ref="E29" authorId="1" shapeId="0" xr:uid="{00000000-0006-0000-1900-000033000000}">
      <text>
        <r>
          <rPr>
            <sz val="8"/>
            <color indexed="81"/>
            <rFont val="Tahoma"/>
            <family val="2"/>
          </rPr>
          <t>Conjunto de las necesidades que pensamos que han tenido nuestros ancestros o que pensamos haber tenido en la niñez. Para que nuestros padres nos quieran, tratamos de imitar sus necesidades</t>
        </r>
      </text>
    </comment>
    <comment ref="C30" authorId="0" shapeId="0" xr:uid="{00000000-0006-0000-1900-000034000000}">
      <text>
        <r>
          <rPr>
            <b/>
            <sz val="9"/>
            <color indexed="81"/>
            <rFont val="Tahoma"/>
            <family val="2"/>
          </rPr>
          <t>Ensemble des qualités héritées des ancêtres ou de notre enfance et que le vécu présent actuel met en évidence. C’est parfois les compliments que l’on nous a faits dans la petite enfance et que nous continuons à apprécier</t>
        </r>
      </text>
    </comment>
    <comment ref="D30" authorId="0" shapeId="0" xr:uid="{00000000-0006-0000-1900-000035000000}">
      <text>
        <r>
          <rPr>
            <b/>
            <sz val="9"/>
            <color indexed="81"/>
            <rFont val="Tahoma"/>
            <family val="2"/>
          </rPr>
          <t>Ensemble des qualités héritées des ancêtres ou de notre enfance et que le vécu présent actuel met en évidence. C’est parfois les compliments que l’on nous a faits dans la petite enfance et que nous continuons à apprécier</t>
        </r>
      </text>
    </comment>
    <comment ref="E30" authorId="1" shapeId="0" xr:uid="{00000000-0006-0000-1900-000036000000}">
      <text>
        <r>
          <rPr>
            <sz val="8"/>
            <color indexed="81"/>
            <rFont val="Tahoma"/>
            <family val="2"/>
          </rPr>
          <t>Conjunto de las cualidades que creemos que han desarrollado nuestros ancestros. Son los cumplidos que de cuando en cuando nos hacían en la niñez y que nos siguen agradando</t>
        </r>
      </text>
    </comment>
    <comment ref="C31" authorId="0" shapeId="0" xr:uid="{00000000-0006-0000-1900-000037000000}">
      <text>
        <r>
          <rPr>
            <b/>
            <sz val="9"/>
            <color indexed="81"/>
            <rFont val="Tahoma"/>
            <family val="2"/>
          </rPr>
          <t>Ensemble des aspects négatifs hérités des ancêtres ou de notre enfance et réveillés par la situation actuelle et qui conditionnent certains comportements néfastes.</t>
        </r>
      </text>
    </comment>
    <comment ref="D31" authorId="0" shapeId="0" xr:uid="{00000000-0006-0000-1900-000038000000}">
      <text>
        <r>
          <rPr>
            <b/>
            <sz val="9"/>
            <color indexed="81"/>
            <rFont val="Tahoma"/>
            <family val="2"/>
          </rPr>
          <t>Ensemble des aspects négatifs hérités des ancêtres ou de notre enfance et réveillés par la situation actuelle et qui conditionnent certains comportements néfastes.</t>
        </r>
      </text>
    </comment>
    <comment ref="E31" authorId="1" shapeId="0" xr:uid="{00000000-0006-0000-1900-000039000000}">
      <text>
        <r>
          <rPr>
            <sz val="8"/>
            <color indexed="81"/>
            <rFont val="Tahoma"/>
            <family val="2"/>
          </rPr>
          <t>Conjunto de los aspectos negativos heredados de nuestros ancestros o de la niñez y que se activan por la situación actual y condicionan algunos de nuestros comportamientos nefastos</t>
        </r>
      </text>
    </comment>
    <comment ref="C32" authorId="0" shapeId="0" xr:uid="{00000000-0006-0000-1900-00003A000000}">
      <text>
        <r>
          <rPr>
            <b/>
            <sz val="9"/>
            <color indexed="81"/>
            <rFont val="Tahoma"/>
            <family val="2"/>
          </rPr>
          <t>Ensemble des aspects négatifs de notre personnalité, principalement les manques et les peurs qui ont été vécus par nos ancêtres ou lors de notre petite enfance. Manière dont certains ancêtres sont morts et manière dont s’est passée notre naisssance ou celle de l’un de nos parents.</t>
        </r>
      </text>
    </comment>
    <comment ref="D32" authorId="0" shapeId="0" xr:uid="{00000000-0006-0000-1900-00003B000000}">
      <text>
        <r>
          <rPr>
            <b/>
            <sz val="9"/>
            <color indexed="81"/>
            <rFont val="Tahoma"/>
            <family val="2"/>
          </rPr>
          <t>Ensemble des aspects négatifs de notre personnalité, principalement les manques et les peurs qui ont été vécus par nos ancêtres ou lors de notre petite enfance. Manière dont certains ancêtres sont morts et manière dont s’est passée notre naissance ou celle de l’un de nos parents.</t>
        </r>
      </text>
    </comment>
    <comment ref="E32" authorId="1" shapeId="0" xr:uid="{00000000-0006-0000-1900-00003C000000}">
      <text>
        <r>
          <rPr>
            <sz val="8"/>
            <color indexed="81"/>
            <rFont val="Tahoma"/>
            <family val="2"/>
          </rPr>
          <t>Conjunto de los aspectos negativos de nuestra personalidad, principalmente las carencias y miedos que vivieron nuestros antepasados o que vivimos nosotros en la infancia. Modo en el que murieron algunos de nuestros ancestros y modo en el que nacimos o nacieron nuestro padre o nuestra madre</t>
        </r>
      </text>
    </comment>
    <comment ref="C33" authorId="0" shapeId="0" xr:uid="{00000000-0006-0000-1900-00003D000000}">
      <text>
        <r>
          <rPr>
            <b/>
            <sz val="9"/>
            <color indexed="81"/>
            <rFont val="Tahoma"/>
            <family val="2"/>
          </rPr>
          <t>Ensemble des besoins probablement vécus par les ancêtres ou lors de notre enfance. Les métiers pratiqués par des ancêtres et qui peuvent nous inspirer dans cette vie</t>
        </r>
      </text>
    </comment>
    <comment ref="D33" authorId="0" shapeId="0" xr:uid="{00000000-0006-0000-1900-00003E000000}">
      <text>
        <r>
          <rPr>
            <b/>
            <sz val="9"/>
            <color indexed="81"/>
            <rFont val="Tahoma"/>
            <family val="2"/>
          </rPr>
          <t>Ensemble des besoins probablement vécus par les ancêtres ou lors de notre enfance. Les métiers pratiqués par des ancêtres et qui peuvent nous inspirer dans cette vie</t>
        </r>
      </text>
    </comment>
    <comment ref="E33" authorId="1" shapeId="0" xr:uid="{00000000-0006-0000-1900-00003F000000}">
      <text>
        <r>
          <rPr>
            <sz val="8"/>
            <color indexed="81"/>
            <rFont val="Tahoma"/>
            <family val="2"/>
          </rPr>
          <t>Conjunto de las necesidades posiblemente vividas por nuestros ancestros o en nuestra niñez. Las profesiones que ejercieron nuestros ancestros y que pueden inspirarnos en esta vida</t>
        </r>
      </text>
    </comment>
    <comment ref="C34" authorId="0" shapeId="0" xr:uid="{00000000-0006-0000-1900-000040000000}">
      <text>
        <r>
          <rPr>
            <b/>
            <sz val="14"/>
            <color indexed="81"/>
            <rFont val="Tahoma"/>
            <family val="2"/>
          </rPr>
          <t xml:space="preserve">Lignée paternelle, mémoires réveillées par les activités actuelles, c'est ce que l'on pense que les ancêtres ont vécu
</t>
        </r>
      </text>
    </comment>
    <comment ref="D34" authorId="0" shapeId="0" xr:uid="{00000000-0006-0000-1900-000041000000}">
      <text>
        <r>
          <rPr>
            <b/>
            <sz val="14"/>
            <color indexed="81"/>
            <rFont val="Tahoma"/>
            <family val="2"/>
          </rPr>
          <t xml:space="preserve">Lignée paternelle, mémoires réveillées par les activités actuelles, c'est ce que l'on pense que les ancêtres ont vécu
</t>
        </r>
      </text>
    </comment>
    <comment ref="E34" authorId="1" shapeId="0" xr:uid="{00000000-0006-0000-1900-000042000000}">
      <text>
        <r>
          <rPr>
            <sz val="8"/>
            <color indexed="81"/>
            <rFont val="Tahoma"/>
            <family val="2"/>
          </rPr>
          <t>Línea paterna, memorias que se despiertan por actividades actuales, es lo que pensamos que han vivido nuestros ancestros</t>
        </r>
      </text>
    </comment>
    <comment ref="C35" authorId="0" shapeId="0" xr:uid="{00000000-0006-0000-1900-000043000000}">
      <text>
        <r>
          <rPr>
            <b/>
            <sz val="14"/>
            <color indexed="81"/>
            <rFont val="Tahoma"/>
            <family val="2"/>
          </rPr>
          <t>Mémoires plus profondes, lignées maternelles, ce qui a été réellement vécu</t>
        </r>
      </text>
    </comment>
    <comment ref="D35" authorId="0" shapeId="0" xr:uid="{00000000-0006-0000-1900-000044000000}">
      <text>
        <r>
          <rPr>
            <b/>
            <sz val="14"/>
            <color indexed="81"/>
            <rFont val="Tahoma"/>
            <family val="2"/>
          </rPr>
          <t>Mémoires plus profondes, lignées maternelles, ce qui a été réellement vécu</t>
        </r>
      </text>
    </comment>
    <comment ref="E35" authorId="1" shapeId="0" xr:uid="{00000000-0006-0000-1900-000045000000}">
      <text>
        <r>
          <rPr>
            <sz val="8"/>
            <color indexed="81"/>
            <rFont val="Tahoma"/>
            <family val="2"/>
          </rPr>
          <t>Memorias más profundas, líneas maternas, lo que de verdad se ha vivido</t>
        </r>
      </text>
    </comment>
    <comment ref="C37" authorId="0" shapeId="0" xr:uid="{00000000-0006-0000-1900-000046000000}">
      <text>
        <r>
          <rPr>
            <b/>
            <sz val="9"/>
            <color indexed="81"/>
            <rFont val="Tahoma"/>
            <family val="2"/>
          </rPr>
          <t>Ensemble des qualités que nous avons et auxquelles nous aspirons le plus. Ce sont celles qui nous attirent le plus dans les personnes que nous admirons. Ce sont celles que notre âme souhaite vivre dans cette incarnation.</t>
        </r>
      </text>
    </comment>
    <comment ref="D37" authorId="0" shapeId="0" xr:uid="{00000000-0006-0000-1900-000047000000}">
      <text>
        <r>
          <rPr>
            <b/>
            <sz val="9"/>
            <color indexed="81"/>
            <rFont val="Tahoma"/>
            <family val="2"/>
          </rPr>
          <t>Ensemble des qualités que nous avons et auxquelles nous aspirons le plus. Ce sont celles qui nous attirent le plus dans les personnes que nous admirons. Ce sont celles que notre âme souhaite vivre dans cette incarnation.</t>
        </r>
      </text>
    </comment>
    <comment ref="E37" authorId="1" shapeId="0" xr:uid="{00000000-0006-0000-1900-000048000000}">
      <text>
        <r>
          <rPr>
            <sz val="8"/>
            <color indexed="81"/>
            <rFont val="Tahoma"/>
            <family val="2"/>
          </rPr>
          <t>Conjunto de las cualidades que tenemos y a las que más aspiramos. Son las que más nos atraen en las personas que admiramos, las que nuestra alma desea vivir en esta encarnación</t>
        </r>
      </text>
    </comment>
    <comment ref="C38" authorId="0" shapeId="0" xr:uid="{00000000-0006-0000-1900-000049000000}">
      <text>
        <r>
          <rPr>
            <b/>
            <sz val="9"/>
            <color indexed="81"/>
            <rFont val="Tahoma"/>
            <family val="2"/>
          </rPr>
          <t>Ensemble des qualités que l’on considère comme importantes pour le futur immédiat.</t>
        </r>
      </text>
    </comment>
    <comment ref="D38" authorId="0" shapeId="0" xr:uid="{00000000-0006-0000-1900-00004A000000}">
      <text>
        <r>
          <rPr>
            <b/>
            <sz val="9"/>
            <color indexed="81"/>
            <rFont val="Tahoma"/>
            <family val="2"/>
          </rPr>
          <t>Ensemble des qualités que l’on considère comme importantes pour le futur immédiat.</t>
        </r>
      </text>
    </comment>
    <comment ref="E38" authorId="1" shapeId="0" xr:uid="{00000000-0006-0000-1900-00004B000000}">
      <text>
        <r>
          <rPr>
            <sz val="8"/>
            <color indexed="81"/>
            <rFont val="Tahoma"/>
            <family val="2"/>
          </rPr>
          <t>Conjunto de las cualidades que consideramos importantes para nuestro futuro inmediato</t>
        </r>
      </text>
    </comment>
    <comment ref="C39" authorId="0" shapeId="0" xr:uid="{00000000-0006-0000-1900-00004C000000}">
      <text>
        <r>
          <rPr>
            <b/>
            <sz val="9"/>
            <color indexed="81"/>
            <rFont val="Tahoma"/>
            <family val="2"/>
          </rPr>
          <t>Ensemble des traits de caractère sur lesquels nous devrions travailler pour en diminuer l’importance. Ce sont nos parts d’ombre qui prétéritent notre futur et qui engendrent des comportements jugés comme négatifs.</t>
        </r>
      </text>
    </comment>
    <comment ref="D39" authorId="0" shapeId="0" xr:uid="{00000000-0006-0000-1900-00004D000000}">
      <text>
        <r>
          <rPr>
            <b/>
            <sz val="9"/>
            <color indexed="81"/>
            <rFont val="Tahoma"/>
            <family val="2"/>
          </rPr>
          <t>Ensemble des traits de caractère sur lesquels nous devrions travailler pour en diminuer l’importance. Ce sont nos parts d’ombre qui prétéritent notre futur et qui engendrent des comportements jugés comme négatifs.</t>
        </r>
      </text>
    </comment>
    <comment ref="E39" authorId="1" shapeId="0" xr:uid="{00000000-0006-0000-1900-00004E000000}">
      <text>
        <r>
          <rPr>
            <sz val="8"/>
            <color indexed="81"/>
            <rFont val="Tahoma"/>
            <family val="2"/>
          </rPr>
          <t>Conjunto de los rasgos de carácter sobre el que deberíamos trabajar para disminuir su importancia. Son nuestras partes de sombra que nos condicionan el futuro y que crean comportamientos juzgados como negativos</t>
        </r>
      </text>
    </comment>
    <comment ref="C40" authorId="0" shapeId="0" xr:uid="{00000000-0006-0000-1900-00004F000000}">
      <text>
        <r>
          <rPr>
            <b/>
            <sz val="9"/>
            <color indexed="81"/>
            <rFont val="Tahoma"/>
            <family val="2"/>
          </rPr>
          <t>Ensemble des besoins qui nous paraissent importants ou que notre corps souhaiterait. Ce sont les besoins qui conditionnent le plus notre manière d’être et nos comportements.  Ce sont ceux qui ont le plus d’influence sur nos futurs choix.</t>
        </r>
      </text>
    </comment>
    <comment ref="D40" authorId="0" shapeId="0" xr:uid="{00000000-0006-0000-1900-000050000000}">
      <text>
        <r>
          <rPr>
            <b/>
            <sz val="9"/>
            <color indexed="81"/>
            <rFont val="Tahoma"/>
            <family val="2"/>
          </rPr>
          <t>Ensemble des besoins qui nous paraissent importants ou que notre corps souhaiterait. Ce sont les besoins qui conditionnent le plus notre manière d’être et nos comportements.  Ce sont ceux qui ont le plus d’influence sur nos futurs choix.</t>
        </r>
      </text>
    </comment>
    <comment ref="E40" authorId="1" shapeId="0" xr:uid="{00000000-0006-0000-1900-000051000000}">
      <text>
        <r>
          <rPr>
            <sz val="8"/>
            <color indexed="81"/>
            <rFont val="Tahoma"/>
            <family val="2"/>
          </rPr>
          <t>Conjunto de las necesidades que nos parecen importantes o que nuestro cuerpo desearía. Son las necesidades que más condicionan nuestra manera de ser y nuestros comportamientos. Son las que tienen más influencia en las decisiones que tomemos en el futuro</t>
        </r>
      </text>
    </comment>
    <comment ref="C41" authorId="0" shapeId="0" xr:uid="{00000000-0006-0000-1900-000052000000}">
      <text>
        <r>
          <rPr>
            <b/>
            <sz val="9"/>
            <color indexed="81"/>
            <rFont val="Tahoma"/>
            <family val="2"/>
          </rPr>
          <t>Ensemble des aspects négatifs qui sont révélateurs d’un état temporaire, qu’il est bon de ne pas trop faire durer. Ce sont aussi parfois des aspects positifs que nous limitons parce qu’ils ne correspondent pas à notre état habituel</t>
        </r>
      </text>
    </comment>
    <comment ref="D41" authorId="0" shapeId="0" xr:uid="{00000000-0006-0000-1900-000053000000}">
      <text>
        <r>
          <rPr>
            <b/>
            <sz val="9"/>
            <color indexed="81"/>
            <rFont val="Tahoma"/>
            <family val="2"/>
          </rPr>
          <t>Ensemble des aspects négatifs qui sont révélateurs d’un état temporaire, qu’il est bon de ne pas trop faire durer. Ce sont aussi parfois des aspects positifs que nous limitons parce qu’ils ne correspondent pas à notre état habituel</t>
        </r>
      </text>
    </comment>
    <comment ref="E41" authorId="1" shapeId="0" xr:uid="{00000000-0006-0000-1900-000054000000}">
      <text>
        <r>
          <rPr>
            <sz val="8"/>
            <color indexed="81"/>
            <rFont val="Tahoma"/>
            <family val="2"/>
          </rPr>
          <t>Conjunto de los aspectos negativos que son reveladores de un estado temporal y que estaría bien que no duraran demasiado. Y son también aspectos positivos que limitamos de vez en cuando porque no corresponden a nuestro estado habitual</t>
        </r>
      </text>
    </comment>
    <comment ref="C42" authorId="0" shapeId="0" xr:uid="{00000000-0006-0000-1900-000055000000}">
      <text>
        <r>
          <rPr>
            <b/>
            <sz val="9"/>
            <color indexed="81"/>
            <rFont val="Tahoma"/>
            <family val="2"/>
          </rPr>
          <t xml:space="preserve">Ensemble d’aspects négatifs de notre personnalité qui nous empêche de nous diriger vers un avenir serein et qui engendre des réactions négatives vis à vis des autres. Ces aspects sont donnés par ordre temporel. C’est à dire dans quel ordre ils vont influencer </t>
        </r>
      </text>
    </comment>
    <comment ref="D42" authorId="0" shapeId="0" xr:uid="{00000000-0006-0000-1900-000056000000}">
      <text>
        <r>
          <rPr>
            <b/>
            <sz val="9"/>
            <color indexed="81"/>
            <rFont val="Tahoma"/>
            <family val="2"/>
          </rPr>
          <t xml:space="preserve">Ensemble d’aspects négatifs de notre personnalité qui nous empêche de nous diriger vers un avenir serein et qui engendre des réactions négatives vis à vis des autres. Ces aspects sont donnés par ordre temporel. C’est à dire dans quel ordre ils vont influencer </t>
        </r>
      </text>
    </comment>
    <comment ref="E42" authorId="1" shapeId="0" xr:uid="{00000000-0006-0000-1900-000057000000}">
      <text>
        <r>
          <rPr>
            <sz val="8"/>
            <color indexed="81"/>
            <rFont val="Tahoma"/>
            <family val="2"/>
          </rPr>
          <t xml:space="preserve">Conjunto de los aspectos negativos de nuestra personalidad que nos impide avanzar hacia un porvenir sereno, y que genera reacciones negativas respecto a los demás. Estos aspectos figuran por orden temporal, por el orden en que nos irán influyendo </t>
        </r>
      </text>
    </comment>
    <comment ref="C43" authorId="0" shapeId="0" xr:uid="{00000000-0006-0000-1900-000058000000}">
      <text>
        <r>
          <rPr>
            <b/>
            <sz val="9"/>
            <color indexed="81"/>
            <rFont val="Tahoma"/>
            <family val="2"/>
          </rPr>
          <t>Ensemble des qualités, uniquement à gauche, que les autres constatent ou perçoivent, mais que nous continuons de saboter, souvent consciemment ou parfois même inconsciemment, avec notre système de croyance ou nos peurs. L’objectif serait de ne plus les saboter, mais de les rayonner naturellement.</t>
        </r>
      </text>
    </comment>
    <comment ref="D43" authorId="0" shapeId="0" xr:uid="{00000000-0006-0000-1900-000059000000}">
      <text>
        <r>
          <rPr>
            <b/>
            <sz val="9"/>
            <color indexed="81"/>
            <rFont val="Tahoma"/>
            <family val="2"/>
          </rPr>
          <t>Ensemble des qualités, uniquement à gauche, que les autres constatent ou perçoivent, mais que nous continuons de saboter, souvent consciemment ou parfois même inconsciemment, avec notre système de croyance ou nos peurs. L’objectif serait de ne plus les saboter, mais de les rayonner naturellement.</t>
        </r>
      </text>
    </comment>
    <comment ref="E43" authorId="1" shapeId="0" xr:uid="{00000000-0006-0000-1900-00005A000000}">
      <text>
        <r>
          <rPr>
            <sz val="8"/>
            <color indexed="81"/>
            <rFont val="Tahoma"/>
            <family val="2"/>
          </rPr>
          <t>Conjunto de las cualidades, únicamente a la izquierda, que los demás constatan o perciben, pero que nosotros seguimos saboteando, a menudo conscientemente, de cuando en cuando incluso de manera inconsciente, con nuestro sistema de creencia o nuestros miedos. El objetivo es dejar de sabotearlas para poder irradiarlas con naturalidad</t>
        </r>
      </text>
    </comment>
    <comment ref="C44" authorId="0" shapeId="0" xr:uid="{00000000-0006-0000-1900-00005B000000}">
      <text>
        <r>
          <rPr>
            <b/>
            <sz val="9"/>
            <color indexed="81"/>
            <rFont val="Tahoma"/>
            <family val="2"/>
          </rPr>
          <t>Ensemble des qualités, uniquement à droite, que l’on pense avoir ou que l’on aimerait développer davantage, mais que les autres ne perçoivent pas et ne ressentent pas encore parce que nous ne les rayonnons pas, elles n’ont pas été intégrées dans notre ADN. L’objectif est de les rendre effectives.</t>
        </r>
      </text>
    </comment>
    <comment ref="D44" authorId="0" shapeId="0" xr:uid="{00000000-0006-0000-1900-00005C000000}">
      <text>
        <r>
          <rPr>
            <b/>
            <sz val="9"/>
            <color indexed="81"/>
            <rFont val="Tahoma"/>
            <family val="2"/>
          </rPr>
          <t>Ensemble des qualités, uniquement à droite, que l’on pense avoir ou que l’on aimerait développer davantage, mais que les autres ne perçoivent pas et ne ressentent pas encore parce que nous ne les rayonnons pas, elles n’ont pas été intégrées dans notre ADN. L’objectif est de les rendre effectives.</t>
        </r>
      </text>
    </comment>
    <comment ref="E44" authorId="1" shapeId="0" xr:uid="{00000000-0006-0000-1900-00005D000000}">
      <text>
        <r>
          <rPr>
            <sz val="8"/>
            <color indexed="81"/>
            <rFont val="Tahoma"/>
            <family val="2"/>
          </rPr>
          <t>Conjunto de las cualidades, únicamente a la derecha, que pensamos tener o que querríamos desarrollar más, pero que los demás no perciben y no sienten porque no las irradiamos, no se han integrado en nuestro ADN. El objetivo es que sean efectivas</t>
        </r>
      </text>
    </comment>
    <comment ref="C45" authorId="0" shapeId="0" xr:uid="{00000000-0006-0000-1900-00005E000000}">
      <text>
        <r>
          <rPr>
            <b/>
            <sz val="9"/>
            <color indexed="81"/>
            <rFont val="Tahoma"/>
            <family val="2"/>
          </rPr>
          <t>Ensemble des traits de caractère, uniquement à droite,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t>
        </r>
      </text>
    </comment>
    <comment ref="D45" authorId="0" shapeId="0" xr:uid="{00000000-0006-0000-1900-00005F000000}">
      <text>
        <r>
          <rPr>
            <b/>
            <sz val="9"/>
            <color indexed="81"/>
            <rFont val="Tahoma"/>
            <family val="2"/>
          </rPr>
          <t>Ensemble des traits de caractère, uniquement à droite,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t>
        </r>
      </text>
    </comment>
    <comment ref="E45" authorId="1" shapeId="0" xr:uid="{00000000-0006-0000-1900-000060000000}">
      <text>
        <r>
          <rPr>
            <sz val="8"/>
            <color indexed="81"/>
            <rFont val="Tahoma"/>
            <family val="2"/>
          </rPr>
          <t>Conjunto de los rasgos de carácter, únicamente a la derecha, que conforman básicamente nuestra personalidad porque les otorgamos mucha importancia. Son sobre todo aspectos negativos, necesidades exageradas que nos condicionan mucho en nuestra relación con los demás. El objetivo es otorgarles menos importancia o transformarlos en aspectos positivos</t>
        </r>
      </text>
    </comment>
    <comment ref="C46" authorId="0" shapeId="0" xr:uid="{00000000-0006-0000-1900-000061000000}">
      <text>
        <r>
          <rPr>
            <b/>
            <sz val="9"/>
            <color indexed="81"/>
            <rFont val="Tahoma"/>
            <family val="2"/>
          </rPr>
          <t>Ensemble des aspects négatifs, uniquement à gauche, que les autres nous reprochent alors qu’ils nous semblent normaux.  C’est l’image négative que nous donnons de nous-même et sur laquelle il serait bien de réfléchir et de transformer.</t>
        </r>
      </text>
    </comment>
    <comment ref="D46" authorId="0" shapeId="0" xr:uid="{00000000-0006-0000-1900-000062000000}">
      <text>
        <r>
          <rPr>
            <b/>
            <sz val="9"/>
            <color indexed="81"/>
            <rFont val="Tahoma"/>
            <family val="2"/>
          </rPr>
          <t>Ensemble des aspects négatifs, uniquement à gauche, que les autres nous reprochent alors qu’ils nous semblent normaux.  C’est l’image négative que nous donnons de nous-même et sur laquelle il serait bien de réfléchir et de transformer.</t>
        </r>
      </text>
    </comment>
    <comment ref="E46" authorId="1" shapeId="0" xr:uid="{00000000-0006-0000-1900-000063000000}">
      <text>
        <r>
          <rPr>
            <sz val="8"/>
            <color indexed="81"/>
            <rFont val="Tahoma"/>
            <family val="2"/>
          </rPr>
          <t>Conjunto de los aspectos negativos, únicamente a la izquierda, que los demás nos reprochan y a nosotros nos parecen normales. Es la imagen negativa que damos de nosotros mismos y sobre la que estaría bien reflexionar y transformar</t>
        </r>
      </text>
    </comment>
    <comment ref="C47" authorId="0" shapeId="0" xr:uid="{00000000-0006-0000-1900-000064000000}">
      <text>
        <r>
          <rPr>
            <b/>
            <sz val="9"/>
            <color indexed="81"/>
            <rFont val="Tahoma"/>
            <family val="2"/>
          </rPr>
          <t xml:space="preserve">Ensemble des besoins, uniquement à droite, que nous estimons comme important, mais que les autre pensent que c’est exagéré ou qui ne correspondent pas aux besoins de notre corps. </t>
        </r>
      </text>
    </comment>
    <comment ref="D47" authorId="0" shapeId="0" xr:uid="{00000000-0006-0000-1900-000065000000}">
      <text>
        <r>
          <rPr>
            <b/>
            <sz val="9"/>
            <color indexed="81"/>
            <rFont val="Tahoma"/>
            <family val="2"/>
          </rPr>
          <t xml:space="preserve">Ensemble des besoins, uniquement à droite, que nous estimons comme important, mais que les autre pensent que c’est exagéré ou qui ne correspondent pas aux besoins de notre corps. </t>
        </r>
      </text>
    </comment>
    <comment ref="E47" authorId="1" shapeId="0" xr:uid="{00000000-0006-0000-1900-000066000000}">
      <text>
        <r>
          <rPr>
            <sz val="8"/>
            <color indexed="81"/>
            <rFont val="Tahoma"/>
            <family val="2"/>
          </rPr>
          <t xml:space="preserve">Conjunto de las necesidades, únicamente a la derecha, que consideramos importantes pero que los demás ven como exageradas o, también, que no corresponden a las necesidades de nuestro cuerpo </t>
        </r>
      </text>
    </comment>
    <comment ref="C48" authorId="0" shapeId="0" xr:uid="{00000000-0006-0000-1900-000067000000}">
      <text>
        <r>
          <rPr>
            <b/>
            <sz val="9"/>
            <color indexed="81"/>
            <rFont val="Tahoma"/>
            <family val="2"/>
          </rPr>
          <t>Ensemble des besoins, uniquement à gauche, perçus par les autres parce que notre corps les émet naturellement. Ces besoins risquent fort de ne pas correspondre à nos attentes mentales et l’on risque d’être incompris, car les autres vont répondre inconsciemment aux besoins du corps et pas à ceux de notre tête.</t>
        </r>
      </text>
    </comment>
    <comment ref="D48" authorId="0" shapeId="0" xr:uid="{00000000-0006-0000-1900-000068000000}">
      <text>
        <r>
          <rPr>
            <b/>
            <sz val="9"/>
            <color indexed="81"/>
            <rFont val="Tahoma"/>
            <family val="2"/>
          </rPr>
          <t>Ensemble des besoins, uniquement à gauche, perçus par les autres parce que notre corps les émet naturellement. Ces besoins risquent fort de ne pas correspondre à nos attentes mentales et l’on risque d’être incompris, car les autres vont répondre inconsciemment aux besoins du corps et pas à ceux de notre tête.</t>
        </r>
      </text>
    </comment>
    <comment ref="E48" authorId="1" shapeId="0" xr:uid="{00000000-0006-0000-1900-000069000000}">
      <text>
        <r>
          <rPr>
            <sz val="8"/>
            <color indexed="81"/>
            <rFont val="Tahoma"/>
            <family val="2"/>
          </rPr>
          <t>Conjunto de las necesidades, únicamente a la izquierda, que los demás perciben porque nuestro cuerpo las emite naturalmente. Hay muchas posibilidades de que estas necesidades no se correspondan con nuestras expectativas mentales y, con ello, corremos el riesgo de ser incomprendidos porque los demás responderán inconscientemente a las necesidades del cuerpo y no a las de la mente</t>
        </r>
      </text>
    </comment>
    <comment ref="D238" authorId="0" shapeId="0" xr:uid="{00000000-0006-0000-1900-00006A000000}">
      <text>
        <r>
          <rPr>
            <b/>
            <sz val="14"/>
            <color indexed="81"/>
            <rFont val="Tahoma"/>
            <family val="2"/>
          </rPr>
          <t xml:space="preserve">Complexité
Le produit a une signature vibratoire complexe, comprenant un grand nombre de fréquences pertinentes pour le corps. Il génère de nombreuses sensations corporelles et différents goûts qui s’enchaînent les uns après les autres. Plus la valeur est élevée, plus le produit offre des saveurs ou des effets multiples et variés. </t>
        </r>
        <r>
          <rPr>
            <b/>
            <sz val="18"/>
            <color indexed="81"/>
            <rFont val="Tahoma"/>
            <family val="2"/>
          </rPr>
          <t xml:space="preserve">
</t>
        </r>
        <r>
          <rPr>
            <sz val="9"/>
            <color indexed="81"/>
            <rFont val="Tahoma"/>
            <family val="2"/>
          </rPr>
          <t xml:space="preserve">
</t>
        </r>
      </text>
    </comment>
    <comment ref="E238" authorId="1" shapeId="0" xr:uid="{00000000-0006-0000-1900-00006B000000}">
      <text>
        <r>
          <rPr>
            <sz val="8"/>
            <color indexed="81"/>
            <rFont val="Tahoma"/>
            <family val="2"/>
          </rPr>
          <t xml:space="preserve">Complejidad
El producto tiene una signatura vibratoria compleja e incluye muchas frecuencias pertinentes para el cuerpo. Crea múltiples sensaciones corporales y diferentes gustos que se van encadenando. Cuanto más alto es el valor, más sabores y efectos varios brinda el producto </t>
        </r>
      </text>
    </comment>
    <comment ref="D239" authorId="0" shapeId="0" xr:uid="{00000000-0006-0000-1900-00006C000000}">
      <text>
        <r>
          <rPr>
            <b/>
            <sz val="14"/>
            <color indexed="81"/>
            <rFont val="Tahoma"/>
            <family val="2"/>
          </rPr>
          <t xml:space="preserve">Harmonie
Le produit a une signature vibratoire harmonieuse, comprenant beaucoup de fréquences qui rééquilibrent le corps, l’âme et l’esprit. Il génère de la détente, du lâcher-prise, lève les blocages énergétiques, favorise la régulation des fonctions métaboliques. Plus la valeur est élevée, plus le produit est bénéfique, plus il permet la résilience sur tous les plans.
</t>
        </r>
      </text>
    </comment>
    <comment ref="E239" authorId="1" shapeId="0" xr:uid="{00000000-0006-0000-1900-00006D000000}">
      <text>
        <r>
          <rPr>
            <sz val="8"/>
            <color indexed="81"/>
            <rFont val="Tahoma"/>
            <family val="2"/>
          </rPr>
          <t>Armonía
El producto tiene una signatura vibratoria compleja e incluye muchas frecuencias que reequilibran el cuerpo, el alma y la mente. Crea relajación y desapego, quita los bloqueos energéticos y favorece la regulación de las funciones metabólicas. Cuanto más alto es el valor, más beneficioso es el producto,  y más favorece nuestra resiliencia en todos los planos</t>
        </r>
      </text>
    </comment>
    <comment ref="D240" authorId="0" shapeId="0" xr:uid="{00000000-0006-0000-1900-00006E000000}">
      <text>
        <r>
          <rPr>
            <b/>
            <sz val="14"/>
            <color indexed="81"/>
            <rFont val="Tahoma"/>
            <family val="2"/>
          </rPr>
          <t>Vitalité
Le produit a de la vitalité, active fortement le métabolisme et certains goûts. Il met en évidence et renforce des comportements pour ensuite permettre d’aller de l’avant et de les transformer. Plus la valeur est élevée, plus ce produit travaille sur des résistances, des schémas psychologiques à transformer, qu’ils soient conscients ou inconscients.</t>
        </r>
        <r>
          <rPr>
            <b/>
            <sz val="9"/>
            <color indexed="81"/>
            <rFont val="Tahoma"/>
            <family val="2"/>
          </rPr>
          <t xml:space="preserve">
</t>
        </r>
      </text>
    </comment>
    <comment ref="E240" authorId="1" shapeId="0" xr:uid="{00000000-0006-0000-1900-00006F000000}">
      <text>
        <r>
          <rPr>
            <sz val="8"/>
            <color indexed="81"/>
            <rFont val="Tahoma"/>
            <family val="2"/>
          </rPr>
          <t>Vitalidad
El producto tiene vitalidad, activa intensamente el metabolismo y ciertos sabores. Pone de manifiesto y refuerza comportamientos para, después, permitirnos avanzar y transformarlos. Cuanto más alto es el valor, más trabaja el producto en las resistencias y en los esquemas psicológicos que hemos de transformar, ya sean conscientes o inconscientes</t>
        </r>
      </text>
    </comment>
    <comment ref="D241" authorId="0" shapeId="0" xr:uid="{00000000-0006-0000-1900-000070000000}">
      <text>
        <r>
          <rPr>
            <b/>
            <sz val="14"/>
            <color indexed="81"/>
            <rFont val="Tahoma"/>
            <family val="2"/>
          </rPr>
          <t>Amabilité
Le produit génère une concentration de l’énergie dans certaines parties du corps. Il renforce des comportements liés à des besoins, souvent par compensation. Plus la valeur est élevée, plus ce produit est apprécié et répond à des attentes conscientes ou inconscientes. Le producteur cherche à créer un produit authentique, à son image.</t>
        </r>
        <r>
          <rPr>
            <b/>
            <sz val="9"/>
            <color indexed="81"/>
            <rFont val="Tahoma"/>
            <family val="2"/>
          </rPr>
          <t xml:space="preserve">
</t>
        </r>
        <r>
          <rPr>
            <sz val="9"/>
            <color indexed="81"/>
            <rFont val="Tahoma"/>
            <family val="2"/>
          </rPr>
          <t xml:space="preserve">
</t>
        </r>
      </text>
    </comment>
    <comment ref="E241" authorId="1" shapeId="0" xr:uid="{00000000-0006-0000-1900-000071000000}">
      <text>
        <r>
          <rPr>
            <sz val="8"/>
            <color indexed="81"/>
            <rFont val="Tahoma"/>
            <family val="2"/>
          </rPr>
          <t>Amabilidad
El producto provoca una concentración de energía en ciertas partes del cuerpo. Refuerza los comportamientos relacionados con necesidades, a menudo por compensación. Cuanto más alto es el valor, más apreciado es el producto y mejor responde a expectativas conscientes o inconscientes. El productor trata de crear un producto auténtico, a su imagen</t>
        </r>
      </text>
    </comment>
    <comment ref="D242" authorId="0" shapeId="0" xr:uid="{00000000-0006-0000-1900-000072000000}">
      <text>
        <r>
          <rPr>
            <b/>
            <sz val="14"/>
            <color indexed="81"/>
            <rFont val="Tahoma"/>
            <family val="2"/>
          </rPr>
          <t>Biocompatibilité
Le produit a une signature vibratoire biocompatible avec la plupart des personnes. Il ne génère pas d’informations néfastes dans le système énergétique et favorise même la libre circulation de l’information pour un bon fonctionnement cellulaire. Plus la valeur est élevée, plus ce produit est bénéfique pour le corps.</t>
        </r>
        <r>
          <rPr>
            <b/>
            <sz val="9"/>
            <color indexed="81"/>
            <rFont val="Tahoma"/>
            <family val="2"/>
          </rPr>
          <t xml:space="preserve">
</t>
        </r>
        <r>
          <rPr>
            <sz val="9"/>
            <color indexed="81"/>
            <rFont val="Tahoma"/>
            <family val="2"/>
          </rPr>
          <t xml:space="preserve">
</t>
        </r>
      </text>
    </comment>
    <comment ref="E242" authorId="1" shapeId="0" xr:uid="{00000000-0006-0000-1900-000073000000}">
      <text>
        <r>
          <rPr>
            <sz val="8"/>
            <color indexed="81"/>
            <rFont val="Tahoma"/>
            <family val="2"/>
          </rPr>
          <t>Biocompatibilidad
El producto tiene una signatura vibratoria biocompatible con la mayoría de las personas. No crea información nefasta en el sistema energético y favorece además la libre circulación de la información para un buen funcionamiento celular. Cuanto más alto es el valor, más beneficioso es el producto para el cuerpo</t>
        </r>
      </text>
    </comment>
    <comment ref="D243" authorId="0" shapeId="0" xr:uid="{00000000-0006-0000-1900-000074000000}">
      <text>
        <r>
          <rPr>
            <b/>
            <sz val="14"/>
            <color indexed="81"/>
            <rFont val="Tahoma"/>
            <family val="2"/>
          </rPr>
          <t xml:space="preserve">Présence
Le produit donne le sentiment d’être présent dans son corps, d’être bien enraciné. Il active l’énergie dans les jambes, nous rendant ainsi plus présent à nous-mêmes ou présent sur Terre. Plus la valeur est élevée, plus ce produit nous donne le sentiment d’être dans notre corps et moins dans notre tête.
</t>
        </r>
        <r>
          <rPr>
            <sz val="9"/>
            <color indexed="81"/>
            <rFont val="Tahoma"/>
            <family val="2"/>
          </rPr>
          <t xml:space="preserve">
</t>
        </r>
      </text>
    </comment>
    <comment ref="E243" authorId="1" shapeId="0" xr:uid="{00000000-0006-0000-1900-000075000000}">
      <text>
        <r>
          <rPr>
            <sz val="8"/>
            <color indexed="81"/>
            <rFont val="Tahoma"/>
            <family val="2"/>
          </rPr>
          <t>Presencia
El producto da la sensación de que estamos presentes en nuestro cuerpo, muy arraigados. Activa la energía en las piernas, haciéndonos más presentes a nosotros mismos o más presentes en la Tierra. Cuanto más alto es el valor, más nos da la sensación de estar más en el cuerpo y menos en la mente</t>
        </r>
      </text>
    </comment>
    <comment ref="D244" authorId="0" shapeId="0" xr:uid="{00000000-0006-0000-1900-000076000000}">
      <text>
        <r>
          <rPr>
            <b/>
            <sz val="14"/>
            <color indexed="81"/>
            <rFont val="Tahoma"/>
            <family val="2"/>
          </rPr>
          <t xml:space="preserve">Equilibre
Le produit est équilibré dans les différentes saveurs et effets énergétiques. Il ne crée pas de tensions corporelles, ni de différences marquées d’intensités de goût, au risque de paraître fade. Plus la valeur est élevée, plus ce produit génère une harmonie globale dans la subtilité du mélange et dans l’équilibre de polarités pouvant parfois être opposées. </t>
        </r>
        <r>
          <rPr>
            <b/>
            <sz val="9"/>
            <color indexed="81"/>
            <rFont val="Tahoma"/>
            <family val="2"/>
          </rPr>
          <t xml:space="preserve">
</t>
        </r>
      </text>
    </comment>
    <comment ref="E244" authorId="1" shapeId="0" xr:uid="{00000000-0006-0000-1900-000077000000}">
      <text>
        <r>
          <rPr>
            <sz val="8"/>
            <color indexed="81"/>
            <rFont val="Tahoma"/>
            <family val="2"/>
          </rPr>
          <t xml:space="preserve">Equilibrio
El producto es equilibrado en los diferentes sabores y efectos energéticos. No crea tensiones corporales, ni diferencias marcadas de intensidades de sabor, incluso a riesgo de parecer soso. Cuanto más alto es el valor, más crea una armonía global en la sutileza de la mezcla y en el equilibrio de polaridades que pueden ser a veces opuestas </t>
        </r>
      </text>
    </comment>
    <comment ref="D245" authorId="0" shapeId="0" xr:uid="{00000000-0006-0000-1900-000078000000}">
      <text>
        <r>
          <rPr>
            <b/>
            <sz val="14"/>
            <color indexed="81"/>
            <rFont val="Tahoma"/>
            <family val="2"/>
          </rPr>
          <t>Continuité
Le produit offre, au fil du temps, une succession de sensations et de saveurs. A aucun moment une sensation reste définitivement figée au même endroit du corps. Tout est dans la continuité, dans le mouvement, de la tête aux pieds. Plus la valeur est élevée plus ce produit génère de perceptions variées et colorées.</t>
        </r>
        <r>
          <rPr>
            <b/>
            <sz val="9"/>
            <color indexed="81"/>
            <rFont val="Tahoma"/>
            <family val="2"/>
          </rPr>
          <t xml:space="preserve">
</t>
        </r>
        <r>
          <rPr>
            <sz val="9"/>
            <color indexed="81"/>
            <rFont val="Tahoma"/>
            <family val="2"/>
          </rPr>
          <t xml:space="preserve">
</t>
        </r>
      </text>
    </comment>
    <comment ref="E245" authorId="1" shapeId="0" xr:uid="{00000000-0006-0000-1900-000079000000}">
      <text>
        <r>
          <rPr>
            <sz val="8"/>
            <color indexed="81"/>
            <rFont val="Tahoma"/>
            <family val="2"/>
          </rPr>
          <t>Continuidad
El producto brinda, con el tiempo, una sucesión de sensaciones y de sabores. En ningún momento queda una sensación definitivamente en el mismo lugar del cuerpo. Todo es continuidad, movimiento, de la cabeza a los pies. Cuanto más alto es el valor, más genera percepciones variadas y coloridas</t>
        </r>
      </text>
    </comment>
    <comment ref="D246" authorId="0" shapeId="0" xr:uid="{00000000-0006-0000-1900-00007A000000}">
      <text>
        <r>
          <rPr>
            <b/>
            <sz val="14"/>
            <color indexed="81"/>
            <rFont val="Tahoma"/>
            <family val="2"/>
          </rPr>
          <t>Sensations radiantes
Le produit génère une explosion de sensations et de saveurs dans la tête. L’effet peut être fugace ou persistant, mais sans descendre dans le corps. Plus la valeur est élevée, plus ce produit est capiteux et concentre l’énergie exclusivement dans la tête.</t>
        </r>
        <r>
          <rPr>
            <b/>
            <sz val="9"/>
            <color indexed="81"/>
            <rFont val="Tahoma"/>
            <family val="2"/>
          </rPr>
          <t xml:space="preserve">
</t>
        </r>
        <r>
          <rPr>
            <sz val="9"/>
            <color indexed="81"/>
            <rFont val="Tahoma"/>
            <family val="2"/>
          </rPr>
          <t xml:space="preserve">
</t>
        </r>
      </text>
    </comment>
    <comment ref="E246" authorId="1" shapeId="0" xr:uid="{00000000-0006-0000-1900-00007B000000}">
      <text>
        <r>
          <rPr>
            <sz val="8"/>
            <color indexed="81"/>
            <rFont val="Tahoma"/>
            <family val="2"/>
          </rPr>
          <t xml:space="preserve">Sensaciones radiantes
El producto provoca una explosión de sensaciones y de sabores en la cabeza. El efecto puede ser fugaz o persistente, pero sin bajar al cuerpo. Cuanto más alto es el valor, más embriagador es y más concentra la energía exclusivamente en la cabeza
</t>
        </r>
      </text>
    </comment>
    <comment ref="D247" authorId="0" shapeId="0" xr:uid="{00000000-0006-0000-1900-00007C000000}">
      <text>
        <r>
          <rPr>
            <b/>
            <sz val="14"/>
            <color indexed="81"/>
            <rFont val="Tahoma"/>
            <family val="2"/>
          </rPr>
          <t>Sensations linéaires
Le produit génère une cascade de sensations et de saveurs. Il donne l’impression de descendre peu à peu dans le corps, en suivant un parcours linéaire, dans la colonne vertébrale ou dans les organes. Plus la valeur est élevée, plus ce produit est corporel et en active des zones spécifiques.</t>
        </r>
        <r>
          <rPr>
            <b/>
            <sz val="9"/>
            <color indexed="81"/>
            <rFont val="Tahoma"/>
            <family val="2"/>
          </rPr>
          <t xml:space="preserve">
</t>
        </r>
        <r>
          <rPr>
            <sz val="9"/>
            <color indexed="81"/>
            <rFont val="Tahoma"/>
            <family val="2"/>
          </rPr>
          <t xml:space="preserve">
</t>
        </r>
      </text>
    </comment>
    <comment ref="E247" authorId="1" shapeId="0" xr:uid="{00000000-0006-0000-1900-00007D000000}">
      <text>
        <r>
          <rPr>
            <sz val="8"/>
            <color indexed="81"/>
            <rFont val="Tahoma"/>
            <family val="2"/>
          </rPr>
          <t>Sensaciones lineales
El producto provoca una cascada de sensaciones y sabores. Da la sensanción de bajar poco a poco por el cuerpo, siguiendo un recorrido lineal, en la columna vertebral o en los órganos. Cuanto más alto es el valor, más corporal es y más activa zonas específicas en el cuerpo</t>
        </r>
      </text>
    </comment>
    <comment ref="D248" authorId="0" shapeId="0" xr:uid="{00000000-0006-0000-1900-00007E000000}">
      <text>
        <r>
          <rPr>
            <sz val="16"/>
            <color indexed="81"/>
            <rFont val="Tahoma"/>
            <family val="2"/>
          </rPr>
          <t>Le produit génère des sensations dans les jambes et les pieds, de l’enracinement. Plus la valeur est élevée, plus le produit est apprécié par ceux qui sont attachés aux besoins ancestraux, liés au patrimoine et à la famille, plus il nous nous met en lien avec le sol, ce qui est souvent le cas pour les produits poussant dans le sol, telles que les racines.</t>
        </r>
      </text>
    </comment>
    <comment ref="E248" authorId="1" shapeId="0" xr:uid="{00000000-0006-0000-1900-00007F000000}">
      <text>
        <r>
          <rPr>
            <sz val="8"/>
            <color indexed="81"/>
            <rFont val="Tahoma"/>
            <family val="2"/>
          </rPr>
          <t>El producto provoca sensaciones en las piernas y los pies, produce arraigo. Cuanto más alto es el valor, más aprecian el producto quienes están ligados a las necesidades ancestrales, al patrimonio y a la familia, más nos pone en relación con el suelo. Suele ser el caso de los productos que crecen en el suelo, como las raíces</t>
        </r>
      </text>
    </comment>
    <comment ref="D251" authorId="0" shapeId="0" xr:uid="{00000000-0006-0000-1900-000080000000}">
      <text>
        <r>
          <rPr>
            <b/>
            <sz val="14"/>
            <color indexed="81"/>
            <rFont val="Tahoma"/>
            <family val="2"/>
          </rPr>
          <t>calmant
le produit a un effet calmant. Idéal pour déstresser, relaxer, fluidifier et détoxiner. Plus la valeur est élevée, plus le produit a des qualités intrinsèques. Il en émane de la douceur, un sentiment agréable, une libre circulation de l’énergie dans le corps. Ces qualités sont souvent le reflet de celles du producteur ou d’un mode de production et de vente respectueux.</t>
        </r>
        <r>
          <rPr>
            <b/>
            <sz val="9"/>
            <color indexed="81"/>
            <rFont val="Tahoma"/>
            <family val="2"/>
          </rPr>
          <t xml:space="preserve">
</t>
        </r>
        <r>
          <rPr>
            <sz val="9"/>
            <color indexed="81"/>
            <rFont val="Tahoma"/>
            <family val="2"/>
          </rPr>
          <t xml:space="preserve">
</t>
        </r>
      </text>
    </comment>
    <comment ref="E251" authorId="1" shapeId="0" xr:uid="{00000000-0006-0000-1900-000081000000}">
      <text>
        <r>
          <rPr>
            <sz val="8"/>
            <color indexed="81"/>
            <rFont val="Tahoma"/>
            <family val="2"/>
          </rPr>
          <t>Calmante
el producto tiene un efecto calmante. Ideal para desestresarse, liberar, fluidificar y desintoxicar. Cuanto más elevado sea el nivel, más cualidades intrínsecas tiene el producto. De él emana dulzura, un sentimiento agradable, la libre circulación de la energía en el cuerpo. Estas cualidades suelen ser reflejo de las del productor o del modo de producción y venta respetuosos</t>
        </r>
      </text>
    </comment>
    <comment ref="D252" authorId="0" shapeId="0" xr:uid="{00000000-0006-0000-1900-000082000000}">
      <text>
        <r>
          <rPr>
            <b/>
            <sz val="14"/>
            <color indexed="81"/>
            <rFont val="Tahoma"/>
            <family val="2"/>
          </rPr>
          <t>Excitant
Le produit a un effet excitant. Il provoque des sensations fortes dans le corps, parfois désagréables, voire acides. Plus la valeur est élevée, plus le produit active le métabolisme et met en évidence les blocages énergétiques. Ces effets sont souvent le reflet de problématiques non réglées ou de comportements excessifs du producteur, ou encore, d’un mode de production ou de vente agressifs ou stressants. Selon la personne qui mange ce produit, elle peut transformer les excitations en effet calmant ou alors être en résistance et générer des inflammations ou des sensations désagréables.</t>
        </r>
        <r>
          <rPr>
            <b/>
            <sz val="9"/>
            <color indexed="81"/>
            <rFont val="Tahoma"/>
            <family val="2"/>
          </rPr>
          <t xml:space="preserve">
</t>
        </r>
      </text>
    </comment>
    <comment ref="E252" authorId="1" shapeId="0" xr:uid="{00000000-0006-0000-1900-000083000000}">
      <text>
        <r>
          <rPr>
            <sz val="8"/>
            <color indexed="81"/>
            <rFont val="Tahoma"/>
            <family val="2"/>
          </rPr>
          <t xml:space="preserve">Excitante
El producto tiene un efecto excitante. Provoca sensaciones fuertes en el cuerpo, a veces desagradables, incluso ácidas. Cuanto más elevado es el valor, más activa el producto el metabolismo y pone de manifiesto los bloqueos energéticos. Estos efectos suelen ser el reflejo de problemas no resueltos o de comportamientos excesivos del productor o incluso de un modo de producción o de venta agresivos o estresantes. Dependiendo de la persona que ingiera este producto, puede transformar las excitaciones en un efecto calmante o, por el contrario, ponerse en resistencia y generar inflamaciones o sensaciones desagradables
</t>
        </r>
      </text>
    </comment>
    <comment ref="D253" authorId="0" shapeId="0" xr:uid="{00000000-0006-0000-1900-000084000000}">
      <text>
        <r>
          <rPr>
            <b/>
            <sz val="14"/>
            <color indexed="81"/>
            <rFont val="Tahoma"/>
            <family val="2"/>
          </rPr>
          <t>Apprécié
Le produit est apprécié pour ses effets. Il provoque une augmentation du métabolisme et ses effets sont bien ressentis corporellement. Plus la valeur est élevée, plus le produit est apprécié par un grand nombre de personnes, car ils entrent en résonance avec lui. Ce produit est sans doute le reflet du caractère du producteur et fort apprécié par ce dernier.</t>
        </r>
        <r>
          <rPr>
            <b/>
            <sz val="9"/>
            <color indexed="81"/>
            <rFont val="Tahoma"/>
            <family val="2"/>
          </rPr>
          <t xml:space="preserve">
</t>
        </r>
        <r>
          <rPr>
            <sz val="9"/>
            <color indexed="81"/>
            <rFont val="Tahoma"/>
            <family val="2"/>
          </rPr>
          <t xml:space="preserve">
</t>
        </r>
      </text>
    </comment>
    <comment ref="E253" authorId="1" shapeId="0" xr:uid="{00000000-0006-0000-1900-000085000000}">
      <text>
        <r>
          <rPr>
            <sz val="8"/>
            <color indexed="81"/>
            <rFont val="Tahoma"/>
            <family val="2"/>
          </rPr>
          <t>Apreciado
El producto es apreciado por sus efectos. Provoca un aumento del metabolismo y sus efectos se perciben bien en el cuerpo. Cuanto más elevado es el valor, más apreciado es el producto por muchas personas, ya que entran en resonancia con él. Este producto es sin duda el reflejo del carácter del productor y muy apreciado por él</t>
        </r>
      </text>
    </comment>
    <comment ref="D254" authorId="0" shapeId="0" xr:uid="{00000000-0006-0000-1900-000086000000}">
      <text>
        <r>
          <rPr>
            <b/>
            <sz val="14"/>
            <color indexed="81"/>
            <rFont val="Tahoma"/>
            <family val="2"/>
          </rPr>
          <t>Favorable
Le produit est favorable pour les personnes présentant des manques, des peurs ou des croyances limitantes. Plus la valeur est élevée, plus le produit peut convenir à un certain nombre de problématiques ou de comportements favorisant l’intériorité et le calme. Il est possible que cela soit en lien avec le producteur, en particulier son système de croyances. En cas d’abus du produit, il se peut que ces effets secondaires apparaissent.</t>
        </r>
        <r>
          <rPr>
            <b/>
            <sz val="9"/>
            <color indexed="81"/>
            <rFont val="Tahoma"/>
            <family val="2"/>
          </rPr>
          <t xml:space="preserve">
</t>
        </r>
        <r>
          <rPr>
            <sz val="9"/>
            <color indexed="81"/>
            <rFont val="Tahoma"/>
            <family val="2"/>
          </rPr>
          <t xml:space="preserve">
</t>
        </r>
      </text>
    </comment>
    <comment ref="E254" authorId="1" shapeId="0" xr:uid="{00000000-0006-0000-1900-000087000000}">
      <text>
        <r>
          <rPr>
            <sz val="8"/>
            <color indexed="81"/>
            <rFont val="Tahoma"/>
            <family val="2"/>
          </rPr>
          <t>Favorable
El producto es favorable para las personas que presentan carencias, miedos o creencias limitantes. Cuanto más elevado es el valor, más puede el producto convenir a determinados problemas o a comportamientos que favorecen la interioridad y la calma. Cabe la posibilidad de que esto esté en relación con el productor, en especial con su sistema de creencias. En caso de abuso del producto, puede provocar efectos secundarios</t>
        </r>
      </text>
    </comment>
    <comment ref="D265" authorId="0" shapeId="0" xr:uid="{00000000-0006-0000-1900-000088000000}">
      <text>
        <r>
          <rPr>
            <b/>
            <sz val="9"/>
            <color indexed="81"/>
            <rFont val="Tahoma"/>
            <family val="2"/>
          </rPr>
          <t xml:space="preserve">calmant
le produit a un effet calmant. Idéal pour déstresser, relaxer, fluidifier et détoxiner. Plus la valeur est élevée, plus le produit a des qualités intrinsèques. Il en émane de la douceur, un sentiment agréable, une libre circulation de l’énergie dans le corps. Ces qualités sont souvent le reflet de celles du producteur ou d’un mode de production et de vente respectueux.
</t>
        </r>
      </text>
    </comment>
    <comment ref="E265" authorId="1" shapeId="0" xr:uid="{00000000-0006-0000-1900-000089000000}">
      <text>
        <r>
          <rPr>
            <sz val="8"/>
            <color indexed="81"/>
            <rFont val="Tahoma"/>
            <family val="2"/>
          </rPr>
          <t>Calmante
el producto tiene un efecto calmante. Ideal para desestresarse, liberar, fluidificar y desintoxicar. Cuanto más elevado sea el nivel, más cualidades intrínsecas tiene el producto. De él emana dulzura, un sentimiento agradable, la libre circulación de la energía en el cuerpo. Estas cualidades suelen ser reflejo de las del productor o del modo de producción y venta respetuosos</t>
        </r>
      </text>
    </comment>
    <comment ref="D266" authorId="0" shapeId="0" xr:uid="{00000000-0006-0000-1900-00008A000000}">
      <text>
        <r>
          <rPr>
            <b/>
            <sz val="9"/>
            <color indexed="81"/>
            <rFont val="Tahoma"/>
            <family val="2"/>
          </rPr>
          <t xml:space="preserve">Excitant
Le produit a un effet excitant. Il provoque des sensations fortes dans le corps, parfois désagréables, voire acides. Plus la valeur est élevée, plus le produit active le métabolisme et met en évidence les blocages énergétiques. Ces effets sont souvent le reflet de problématiques non réglées ou de comportements excessifs du producteur, ou encore, d’un mode de production ou de vente agressifs ou stressants. Selon la personne qui mange ce produit, elle peut transformer les excitations en effet calmant ou alors être en résistance et générer des inflammations ou des sensations désagréables.
</t>
        </r>
      </text>
    </comment>
    <comment ref="E266" authorId="1" shapeId="0" xr:uid="{00000000-0006-0000-1900-00008B000000}">
      <text>
        <r>
          <rPr>
            <sz val="8"/>
            <color indexed="81"/>
            <rFont val="Tahoma"/>
            <family val="2"/>
          </rPr>
          <t>Excitante
El producto tiene un efecto excitante. Provoca sensaciones fuertes en el cuerpo, a veces desagradables, incluso ácidas. Cuanto más elevado es el valor, más activa el producto el metabolismo y pone de manifiesto los bloqueos energéticos. Estos efectos suelen ser el reflejo de problemas no resueltos o de comportamientos excesivos del productor o incluso de un modo de producción o de venta agresivos o estresantes. Dependiendo de la persona que ingiera este producto, puede transformar las excitaciones en un efecto calmante o, por el contrario, ponerse en resistencia y generar inflamaciones o sensaciones desagradables</t>
        </r>
      </text>
    </comment>
    <comment ref="D267" authorId="0" shapeId="0" xr:uid="{00000000-0006-0000-1900-00008C000000}">
      <text>
        <r>
          <rPr>
            <b/>
            <sz val="9"/>
            <color indexed="81"/>
            <rFont val="Tahoma"/>
            <family val="2"/>
          </rPr>
          <t xml:space="preserve">Excitant
Le produit a un effet excitant. Il provoque des sensations fortes dans le corps, parfois désagréables, voire acides. Plus la valeur est élevée, plus le produit active le métabolisme et met en évidence les blocages énergétiques. Ces effets sont souvent le reflet de problématiques non réglées ou de comportements excessifs du producteur, ou encore, d’un mode de production ou de vente agressifs ou stressants. Selon la personne qui mange ce produit, elle peut transformer les excitations en effet calmant ou alors être en résistance et générer des inflammations ou des sensations désagréables.
</t>
        </r>
      </text>
    </comment>
    <comment ref="E267" authorId="1" shapeId="0" xr:uid="{00000000-0006-0000-1900-00008D000000}">
      <text>
        <r>
          <rPr>
            <sz val="8"/>
            <color indexed="81"/>
            <rFont val="Tahoma"/>
            <family val="2"/>
          </rPr>
          <t>Excitante
El producto tiene un efecto excitante. Provoca sensaciones fuertes en el cuerpo, a veces desagradables, incluso ácidas. Cuanto más elevado es el valor, más activa el producto el metabolismo y pone de manifiesto los bloqueos energéticos. Estos efectos suelen ser el reflejo de problemas no resueltos o de comportamientos excesivos del productor o incluso de un modo de producción o de venta agresivos o estresantes. Dependiendo de la persona que ingiera este producto, puede transformar las excitaciones en un efecto calmante o, por el contrario, ponerse en resistencia y generar inflamaciones o sensaciones desagradables</t>
        </r>
      </text>
    </comment>
    <comment ref="D268" authorId="0" shapeId="0" xr:uid="{00000000-0006-0000-1900-00008E000000}">
      <text>
        <r>
          <rPr>
            <b/>
            <sz val="9"/>
            <color indexed="81"/>
            <rFont val="Tahoma"/>
            <family val="2"/>
          </rPr>
          <t xml:space="preserve">Favorable
Le produit est favorable pour les personnes présentant des manques, des peurs ou des croyances limitantes. Plus la valeur est élevée, plus le produit peut convenir à un certain nombre de problématiques ou de comportements favorisant l’intériorité et le calme. Il est possible que cela soit en lien avec le producteur, en particulier son système de croyances. En cas d’abus du produit, il se peut que ces effets secondaires apparaissent.
</t>
        </r>
      </text>
    </comment>
    <comment ref="E268" authorId="1" shapeId="0" xr:uid="{00000000-0006-0000-1900-00008F000000}">
      <text>
        <r>
          <rPr>
            <sz val="8"/>
            <color indexed="81"/>
            <rFont val="Tahoma"/>
            <family val="2"/>
          </rPr>
          <t>Favorable
El producto es favorable para las personas que presentan carencias, miedos o creencias limitantes. Cuanto más elevado es el valor, más puede el producto convenir a determinados problemas o a comportamientos que favorecen la interioridad y la calma. Cabe la posibilidad de que esto esté en relación con el productor, en especial con su sistema de creencias. En caso de abuso del producto, puede provocar efectos secundarios</t>
        </r>
      </text>
    </comment>
    <comment ref="D269" authorId="0" shapeId="0" xr:uid="{00000000-0006-0000-1900-000090000000}">
      <text>
        <r>
          <rPr>
            <b/>
            <sz val="9"/>
            <color indexed="81"/>
            <rFont val="Tahoma"/>
            <family val="2"/>
          </rPr>
          <t xml:space="preserve">Apprécié
Le produit est apprécié pour ses effets. Il provoque une augmentation du métabolisme et ses effets sont bien ressentis corporellement. Plus la valeur est élevée, plus le produit est apprécié par un grand nombre de personnes, car ils entrent en résonance avec lui. Ce produit est sans doute le reflet du caractère du producteur et fort apprécié par ce dernier.
</t>
        </r>
      </text>
    </comment>
    <comment ref="E269" authorId="1" shapeId="0" xr:uid="{00000000-0006-0000-1900-000091000000}">
      <text>
        <r>
          <rPr>
            <sz val="8"/>
            <color indexed="81"/>
            <rFont val="Tahoma"/>
            <family val="2"/>
          </rPr>
          <t>Apreciado
El producto es apreciado por sus efectos. Provoca un aumento del metabolismo y sus efectos se perciben bien en el cuerpo. Cuanto más elevado es el valor, más apreciado es el producto por muchas personas, ya que entran en resonancia con él. Este producto es sin duda el reflejo del carácter del productor y muy apreciado por él</t>
        </r>
      </text>
    </comment>
  </commentList>
</comments>
</file>

<file path=xl/sharedStrings.xml><?xml version="1.0" encoding="utf-8"?>
<sst xmlns="http://schemas.openxmlformats.org/spreadsheetml/2006/main" count="17961" uniqueCount="5731">
  <si>
    <t>Freq</t>
  </si>
  <si>
    <t>Couleur</t>
  </si>
  <si>
    <t>Zone_corps</t>
  </si>
  <si>
    <t>Face</t>
  </si>
  <si>
    <t>Num_chakra</t>
  </si>
  <si>
    <t>Noir</t>
  </si>
  <si>
    <t>extrémité du pied</t>
  </si>
  <si>
    <t>AV</t>
  </si>
  <si>
    <t>phalange distale</t>
  </si>
  <si>
    <t>phalange moyenne</t>
  </si>
  <si>
    <t>AR</t>
  </si>
  <si>
    <t>phalange proximale</t>
  </si>
  <si>
    <t>voûte plantaire</t>
  </si>
  <si>
    <t>talon</t>
  </si>
  <si>
    <t>astragale</t>
  </si>
  <si>
    <t>cou-de-pied</t>
  </si>
  <si>
    <t>malléole</t>
  </si>
  <si>
    <t>Brun</t>
  </si>
  <si>
    <t>tendon d'Achille</t>
  </si>
  <si>
    <t>tibia/péroné</t>
  </si>
  <si>
    <t>mollet/veines</t>
  </si>
  <si>
    <t>Bordeaux</t>
  </si>
  <si>
    <t>ligaments croisés</t>
  </si>
  <si>
    <t>rotule</t>
  </si>
  <si>
    <t>arrière du genou</t>
  </si>
  <si>
    <t>cuisse</t>
  </si>
  <si>
    <t>Ecarlate</t>
  </si>
  <si>
    <t>testicule/doigts</t>
  </si>
  <si>
    <t>périnée</t>
  </si>
  <si>
    <t>Rouge</t>
  </si>
  <si>
    <t>anus/rectum/main</t>
  </si>
  <si>
    <t>côlon sigmoïde</t>
  </si>
  <si>
    <t>coccyx3</t>
  </si>
  <si>
    <t>coccyx2</t>
  </si>
  <si>
    <t>coccyx1</t>
  </si>
  <si>
    <t>Orange</t>
  </si>
  <si>
    <t>prostate/poignet</t>
  </si>
  <si>
    <t>appendice</t>
  </si>
  <si>
    <t>vessie</t>
  </si>
  <si>
    <t>utérus/avant-bras</t>
  </si>
  <si>
    <t>côlon asc. et desc.</t>
  </si>
  <si>
    <t>S5</t>
  </si>
  <si>
    <t>S4</t>
  </si>
  <si>
    <t>S3</t>
  </si>
  <si>
    <t>S2</t>
  </si>
  <si>
    <t>S1</t>
  </si>
  <si>
    <t>Jaune</t>
  </si>
  <si>
    <t>ovaire/bras</t>
  </si>
  <si>
    <t>intestin grêle</t>
  </si>
  <si>
    <t>côlon transverse</t>
  </si>
  <si>
    <t>nombril</t>
  </si>
  <si>
    <t>estomac</t>
  </si>
  <si>
    <t>pancréas</t>
  </si>
  <si>
    <t>L5</t>
  </si>
  <si>
    <t>L4</t>
  </si>
  <si>
    <t>L3</t>
  </si>
  <si>
    <t>L2</t>
  </si>
  <si>
    <t>L1</t>
  </si>
  <si>
    <t>Vert Pomme</t>
  </si>
  <si>
    <t>rate</t>
  </si>
  <si>
    <t>vésicule biliaire</t>
  </si>
  <si>
    <t>foie</t>
  </si>
  <si>
    <t>rein</t>
  </si>
  <si>
    <t>surrénales</t>
  </si>
  <si>
    <t>D12</t>
  </si>
  <si>
    <t>D11</t>
  </si>
  <si>
    <t>D10</t>
  </si>
  <si>
    <t>D9</t>
  </si>
  <si>
    <t>Vert</t>
  </si>
  <si>
    <t>poitrine</t>
  </si>
  <si>
    <t>diaphragme</t>
  </si>
  <si>
    <t>aorte descendante</t>
  </si>
  <si>
    <t>D8</t>
  </si>
  <si>
    <t>D7</t>
  </si>
  <si>
    <t>D6</t>
  </si>
  <si>
    <t>cœur/nœud septal</t>
  </si>
  <si>
    <t>cœur/nœud sinusal</t>
  </si>
  <si>
    <t>péricarde</t>
  </si>
  <si>
    <t>Turquoise</t>
  </si>
  <si>
    <t>poumon</t>
  </si>
  <si>
    <t>thymus</t>
  </si>
  <si>
    <t>D5</t>
  </si>
  <si>
    <t>D4</t>
  </si>
  <si>
    <t>D3</t>
  </si>
  <si>
    <t>D2</t>
  </si>
  <si>
    <t>D1</t>
  </si>
  <si>
    <t>clavicule/épaule</t>
  </si>
  <si>
    <t>œsophage/trachée</t>
  </si>
  <si>
    <t>Cyan</t>
  </si>
  <si>
    <t>C7</t>
  </si>
  <si>
    <t>C6</t>
  </si>
  <si>
    <t>thyroïde</t>
  </si>
  <si>
    <t>larynx</t>
  </si>
  <si>
    <t>C5</t>
  </si>
  <si>
    <t>ganglions</t>
  </si>
  <si>
    <t>Bleu</t>
  </si>
  <si>
    <t>menton</t>
  </si>
  <si>
    <t>dents</t>
  </si>
  <si>
    <t>bouche/langue</t>
  </si>
  <si>
    <t>C4</t>
  </si>
  <si>
    <t>machoire</t>
  </si>
  <si>
    <t>sinus maxillaire</t>
  </si>
  <si>
    <t>nez</t>
  </si>
  <si>
    <t>oreille</t>
  </si>
  <si>
    <t>C3</t>
  </si>
  <si>
    <t>C2</t>
  </si>
  <si>
    <t>Indigo</t>
  </si>
  <si>
    <t>C1</t>
  </si>
  <si>
    <t>cervelet</t>
  </si>
  <si>
    <t>lobe occipital</t>
  </si>
  <si>
    <t>épiphyse</t>
  </si>
  <si>
    <t>amygdale (cerveau)</t>
  </si>
  <si>
    <t>tempe</t>
  </si>
  <si>
    <t>œil</t>
  </si>
  <si>
    <t>sourcil</t>
  </si>
  <si>
    <t>front</t>
  </si>
  <si>
    <t>hypophyse</t>
  </si>
  <si>
    <t>hypothalamus</t>
  </si>
  <si>
    <t>lobe temporal</t>
  </si>
  <si>
    <t>Pourpre</t>
  </si>
  <si>
    <t>lobe pariétal</t>
  </si>
  <si>
    <t>corps calleux</t>
  </si>
  <si>
    <t>thalamus</t>
  </si>
  <si>
    <t>Magenta</t>
  </si>
  <si>
    <t>lobe préfrontal</t>
  </si>
  <si>
    <t>Av</t>
  </si>
  <si>
    <t>cortex moteur</t>
  </si>
  <si>
    <t>cortex somato-sensitif</t>
  </si>
  <si>
    <t>fontanelle</t>
  </si>
  <si>
    <t>milieu</t>
  </si>
  <si>
    <t>rose</t>
  </si>
  <si>
    <t>cuivre</t>
  </si>
  <si>
    <t>bronze</t>
  </si>
  <si>
    <t>Vert pomme</t>
  </si>
  <si>
    <t>argent</t>
  </si>
  <si>
    <t>Or</t>
  </si>
  <si>
    <t>Cristal</t>
  </si>
  <si>
    <t>diamant</t>
  </si>
  <si>
    <t>Blanc irisé</t>
  </si>
  <si>
    <t>Blanc nacré</t>
  </si>
  <si>
    <t>Blanc opalescent</t>
  </si>
  <si>
    <t>Blanc  scintillant</t>
  </si>
  <si>
    <t>Blanc scintillant</t>
  </si>
  <si>
    <t xml:space="preserve">Augmentation </t>
  </si>
  <si>
    <t>Diminution</t>
  </si>
  <si>
    <t>Lissage</t>
  </si>
  <si>
    <t>Excitation</t>
  </si>
  <si>
    <t>besoin de se sentir vivant</t>
  </si>
  <si>
    <t>self-control pour ne pas se sentir vulnérable ou par insécurité</t>
  </si>
  <si>
    <t>générer des tensions vis à vis des autres</t>
  </si>
  <si>
    <t xml:space="preserve">créativité équilibrée </t>
  </si>
  <si>
    <t xml:space="preserve">besoin de digérer une situation </t>
  </si>
  <si>
    <t>enfant intérieur calme et rassuré</t>
  </si>
  <si>
    <t>se battre pour être respecté</t>
  </si>
  <si>
    <t>capacité de résilience émotionelle</t>
  </si>
  <si>
    <t>bonne gestion du stress et des peurs</t>
  </si>
  <si>
    <t xml:space="preserve">ne pas retenir ses émotions </t>
  </si>
  <si>
    <t>événement ou conflit à digérer</t>
  </si>
  <si>
    <t>colère non exprimée</t>
  </si>
  <si>
    <t>résister aux émotions</t>
  </si>
  <si>
    <t xml:space="preserve">besoin de régler les problèmes </t>
  </si>
  <si>
    <t>moins se mettre la pression</t>
  </si>
  <si>
    <t xml:space="preserve">besoin de se mettre la pression </t>
  </si>
  <si>
    <t xml:space="preserve">calmer les tensions et les conflits </t>
  </si>
  <si>
    <t xml:space="preserve">besoin de se protéger de l'environnement </t>
  </si>
  <si>
    <t xml:space="preserve">ne pas se mettre la pression </t>
  </si>
  <si>
    <t>manque de soutien</t>
  </si>
  <si>
    <t xml:space="preserve">se laisser vivre </t>
  </si>
  <si>
    <t xml:space="preserve">capacité à se libérer de ses tensions </t>
  </si>
  <si>
    <t>ne pas écouter ses besoins</t>
  </si>
  <si>
    <t xml:space="preserve">équilibre entre donner et recevoir </t>
  </si>
  <si>
    <t>avoir des envies excessives ou réprimer des envies</t>
  </si>
  <si>
    <t>ruminer sa culpabilité ou sa colère</t>
  </si>
  <si>
    <t xml:space="preserve">enfant intérieur en sécurité </t>
  </si>
  <si>
    <t xml:space="preserve">besoin d'être à l'écoute de soi et des autres </t>
  </si>
  <si>
    <t xml:space="preserve">besoin d'être dans sa bulle </t>
  </si>
  <si>
    <t xml:space="preserve">état de silence intérieur </t>
  </si>
  <si>
    <t>besoin de ressenti intérieur et extérieur accrus</t>
  </si>
  <si>
    <t xml:space="preserve">besoin de se concentrer sur un objectif à atteindre </t>
  </si>
  <si>
    <t>contrôler ou réprimer les émotions</t>
  </si>
  <si>
    <t>bonne perception de son corps</t>
  </si>
  <si>
    <t>aimer les sensations fortes</t>
  </si>
  <si>
    <t>besoin de réféchir pour la suite</t>
  </si>
  <si>
    <t>besoin de constance et de stabilité dans les choses à faire</t>
  </si>
  <si>
    <t>besoin de choses concrètes pour le futur</t>
  </si>
  <si>
    <t>besoin d'exprimer son potentiel de céativité</t>
  </si>
  <si>
    <t>manque d'espace pour exprimer sa créativité</t>
  </si>
  <si>
    <t>besoin immédiat de sécurité émotionnelle et matérielle</t>
  </si>
  <si>
    <t>refus du soutien collectif ou devoir être soutenu par le collectif</t>
  </si>
  <si>
    <t>besoin d'affirmer son autorité</t>
  </si>
  <si>
    <t>subir une autorité injuste ou manipulatrice</t>
  </si>
  <si>
    <t>être confronté ou aimer se confronter à d’autres forces</t>
  </si>
  <si>
    <t>vouloir tout faire soi-même</t>
  </si>
  <si>
    <t>besoin de se protéger de l'environnement</t>
  </si>
  <si>
    <t>être attentif et vigilant</t>
  </si>
  <si>
    <t>vivre l'apaisement et la contemplation</t>
  </si>
  <si>
    <t>besoin d'être responsable de quelqu'un</t>
  </si>
  <si>
    <t>se sentir responsable des autres</t>
  </si>
  <si>
    <t>besoin de se mettre la pression pour affirmer son autorité</t>
  </si>
  <si>
    <t>se mettre la pression pour montrer qui commande</t>
  </si>
  <si>
    <t>besoin d'aller jusqu'au bout</t>
  </si>
  <si>
    <t>être sage et authentique</t>
  </si>
  <si>
    <t>besoin de mettre une limite avec les autres</t>
  </si>
  <si>
    <t>besoin d'exprimer ses idées</t>
  </si>
  <si>
    <t>manque de curiosité</t>
  </si>
  <si>
    <t>avide de connaissances</t>
  </si>
  <si>
    <t>besoin de structurer l'information</t>
  </si>
  <si>
    <t>capacité à synthétiser l'information</t>
  </si>
  <si>
    <t>être calme pour se connecter à son intériorité</t>
  </si>
  <si>
    <t>fuite dans la spiritualité</t>
  </si>
  <si>
    <t>besoin d'intégrer les expériences vécues dans son corps</t>
  </si>
  <si>
    <t>ne pas écouter son cœur</t>
  </si>
  <si>
    <t>retourner à son intériorité pour observer ce qui ne va pas</t>
  </si>
  <si>
    <t>besoin de prendre du recul sur le passé</t>
  </si>
  <si>
    <t>être dépendant des autres ou de son passé</t>
  </si>
  <si>
    <t>autonomie énergétique vis à vis des autres</t>
  </si>
  <si>
    <t>besoin prendre du recul pour écouter les besoins et diminuer les tensions</t>
  </si>
  <si>
    <t>capacité à répondre à ses besoins sur n'importe quel plan</t>
  </si>
  <si>
    <t>envie de répondre immédiatement à tout besoin</t>
  </si>
  <si>
    <t>besoin d'être plein d'énergie pour la suite</t>
  </si>
  <si>
    <t>se sentir agressé par tout</t>
  </si>
  <si>
    <t xml:space="preserve"> capacité à voyager et à se repérer dans les différents plans de conscience</t>
  </si>
  <si>
    <t>besoin de se positionner</t>
  </si>
  <si>
    <t>besoin d'agir de manière indépendante</t>
  </si>
  <si>
    <t>agir en fonction de ce que l'on est</t>
  </si>
  <si>
    <t>esprit de provocation</t>
  </si>
  <si>
    <t>amplification des perceptions externes de tous les sens</t>
  </si>
  <si>
    <t>besoin de penser autrement que les autres</t>
  </si>
  <si>
    <t>être influencé par les pensées des autres</t>
  </si>
  <si>
    <t>refus de penser comme les autres</t>
  </si>
  <si>
    <t>besoin d'assumer pour se sentir vivant</t>
  </si>
  <si>
    <t>se retirer de la vie active</t>
  </si>
  <si>
    <t>esprit et mental au service du corps</t>
  </si>
  <si>
    <t>besoin de ressentir les besoins de son corps</t>
  </si>
  <si>
    <t>reporter ou réprimer ses émotions</t>
  </si>
  <si>
    <t>besoin d'être en tension avec les autres</t>
  </si>
  <si>
    <t>besoin de stabilité psychologique et spirituelle</t>
  </si>
  <si>
    <t>besoin d'endurer pour avoir sa place</t>
  </si>
  <si>
    <t>prendre sur soi pour faire avancer les choses</t>
  </si>
  <si>
    <t>faire ce qui est juste de faire pour soi</t>
  </si>
  <si>
    <t>n'agir que si l'on est sûr de son choix</t>
  </si>
  <si>
    <t>la rage comme moteur pour avancer dans la vie</t>
  </si>
  <si>
    <t>ne pas pouvoir s'aimer soi-même</t>
  </si>
  <si>
    <t>s'accepter et s'aimer tel que l'on est</t>
  </si>
  <si>
    <t>besoin de se poser et de créer des liens sociaux pour se sentir compris</t>
  </si>
  <si>
    <t>sentiment d'être au bon endroit et entouré des bonnes personnes</t>
  </si>
  <si>
    <t>besoin de se confronter à la mort</t>
  </si>
  <si>
    <t xml:space="preserve">ne pas écouter son instinct de survie </t>
  </si>
  <si>
    <t>reporter à plus tard l'inéluctable</t>
  </si>
  <si>
    <t>besoin d'intégrer ou de digérer une expérience</t>
  </si>
  <si>
    <t>se fermer à ce qui vient de l'extérieur</t>
  </si>
  <si>
    <t>capacité à profiter des expériences vécues pour se construire</t>
  </si>
  <si>
    <t>manque ou perte d'enthousiasme</t>
  </si>
  <si>
    <t>faire uniquement ce qui a du sens pour soi</t>
  </si>
  <si>
    <t>dispersion et excès d'enthousiasme</t>
  </si>
  <si>
    <t>besoin excessif de transmettre sa création à la collectivité ou l'humanité</t>
  </si>
  <si>
    <t>besoin de concrétiser dans la matière et d'aller de l'avant</t>
  </si>
  <si>
    <t>besoin de trouver sa place sur Terre</t>
  </si>
  <si>
    <t xml:space="preserve">abandonner ou renoncer si ce n'est pas juste </t>
  </si>
  <si>
    <t>se confronter aux grandes forces</t>
  </si>
  <si>
    <t>besoin excessif d'être respecté et reconnu sur le plan spirituel</t>
  </si>
  <si>
    <t>besoin de changer son karma</t>
  </si>
  <si>
    <t>impuissance face aux déséquilibres et aux injustices</t>
  </si>
  <si>
    <t>se limiter volontairement ou se sentir limité</t>
  </si>
  <si>
    <t>capacité à sortir des charges du collectif et à être soutenu et porté par le collectif</t>
  </si>
  <si>
    <t>capactié à retrouver le calme en restant centré sur soi</t>
  </si>
  <si>
    <t>besoin d'un espace de liberté</t>
  </si>
  <si>
    <t>grand espace de liberté</t>
  </si>
  <si>
    <t>besoin de s'identifier à un rôle clair</t>
  </si>
  <si>
    <t>forcer le destin pour avancer</t>
  </si>
  <si>
    <t>besoin d'extérioriser pour se sentir vivant</t>
  </si>
  <si>
    <t>besoin de s'engager pleinement dans cette vie</t>
  </si>
  <si>
    <t>vivre pleinement cette existence</t>
  </si>
  <si>
    <t>utiliser pleinement cette vie pour évoluer</t>
  </si>
  <si>
    <t>sentiment d'être entouré de personnes aimantes</t>
  </si>
  <si>
    <t>besoin de concrétiser ses rêves</t>
  </si>
  <si>
    <t>manque de volonté pour concrétiser ses rêves</t>
  </si>
  <si>
    <t>volonté et capacité à réaliser ses rêves</t>
  </si>
  <si>
    <t>partager son expérience de vie ou transmettre sa connaissance</t>
  </si>
  <si>
    <t>résister aux expériences de la vie ou tout faire pour les reporter</t>
  </si>
  <si>
    <t>besoin d'être pleinement dans son corps</t>
  </si>
  <si>
    <t>refus de certaines parties de son corps</t>
  </si>
  <si>
    <t>besoin d'utiliser son énergie à limiter les conflits et la misère dans le monde</t>
  </si>
  <si>
    <t>se battre contre les conflits et la misère dans le monde</t>
  </si>
  <si>
    <t xml:space="preserve">besoin d'intégrer une expérience spirituelle dans son corps </t>
  </si>
  <si>
    <t>capacité à intégrer durablement dans son ADN les bonus d'une expérience</t>
  </si>
  <si>
    <t xml:space="preserve">résister aux transformations ou aux guérisons </t>
  </si>
  <si>
    <t>n'être responsable que de sa propre vie</t>
  </si>
  <si>
    <t>Cat_G</t>
  </si>
  <si>
    <t>Ref freq_G</t>
  </si>
  <si>
    <t>waveform_G</t>
  </si>
  <si>
    <t>Value_G</t>
  </si>
  <si>
    <t>Mot_Cle_G</t>
  </si>
  <si>
    <t>Mot_Cle_D</t>
  </si>
  <si>
    <t>Cat_D</t>
  </si>
  <si>
    <t>Ref freq_D</t>
  </si>
  <si>
    <t>waveform_D</t>
  </si>
  <si>
    <t>Value_D</t>
  </si>
  <si>
    <t>Sécurité et protection</t>
  </si>
  <si>
    <t>Stabilité  /soutien</t>
  </si>
  <si>
    <t>Ecoute du corp s/ présence en soi</t>
  </si>
  <si>
    <t xml:space="preserve"> Place dans la société </t>
  </si>
  <si>
    <t>Avoir une direction claire / capacité de décision</t>
  </si>
  <si>
    <t>Valorisation / reconnaissance / respect</t>
  </si>
  <si>
    <t>Equilibre entre soi et les autres / positionnement</t>
  </si>
  <si>
    <t>Exprimer son potentiel, sa différence</t>
  </si>
  <si>
    <t>Intuition / perceptions</t>
  </si>
  <si>
    <t>Volonté / aller de l'avant / passage à l'action</t>
  </si>
  <si>
    <t>Adaptation / résilience</t>
  </si>
  <si>
    <t>Gestion du stress, des émotions, de la pression</t>
  </si>
  <si>
    <t>Rapport à l'autorité / rapport aux parents</t>
  </si>
  <si>
    <t>Lâcher-prise / détachement / détente</t>
  </si>
  <si>
    <t xml:space="preserve">Liberté / pouvoir intérieur  </t>
  </si>
  <si>
    <t>Expression / vocation</t>
  </si>
  <si>
    <t>Manque/limite</t>
  </si>
  <si>
    <t>Besoin de</t>
  </si>
  <si>
    <t>Exces</t>
  </si>
  <si>
    <t>Juste</t>
  </si>
  <si>
    <t>Gauche</t>
  </si>
  <si>
    <t>Droite</t>
  </si>
  <si>
    <t>Calme/excitation</t>
  </si>
  <si>
    <t>Cle</t>
  </si>
  <si>
    <t>Nombre</t>
  </si>
  <si>
    <t>côlon asc.t et desc.</t>
  </si>
  <si>
    <t>sinus</t>
  </si>
  <si>
    <t>Analyse par mot-clé</t>
  </si>
  <si>
    <t>DROITE</t>
  </si>
  <si>
    <t>GAUCHE</t>
  </si>
  <si>
    <t>Valeur</t>
  </si>
  <si>
    <t>Interprétation</t>
  </si>
  <si>
    <t>Thèmes</t>
  </si>
  <si>
    <t>Couleurs</t>
  </si>
  <si>
    <t>ce que les autres apprécient le plus</t>
  </si>
  <si>
    <t>ce qu'il serait bien de régler</t>
  </si>
  <si>
    <t>ce qui nous limite le plus</t>
  </si>
  <si>
    <t>ce dont nous avons le plus besoin</t>
  </si>
  <si>
    <t>ce que les autres ne voient pas</t>
  </si>
  <si>
    <t>ce à quoi nous accordons trop d'importance</t>
  </si>
  <si>
    <t>ce que l'on nous reproche d'être</t>
  </si>
  <si>
    <t>ce que nous exagérons</t>
  </si>
  <si>
    <t>ce dont nous avons réellement besoin</t>
  </si>
  <si>
    <t>ce que nous ne voulons pas voir</t>
  </si>
  <si>
    <t>Harmonique</t>
  </si>
  <si>
    <t>present</t>
  </si>
  <si>
    <t>lissage</t>
  </si>
  <si>
    <t>Deux</t>
  </si>
  <si>
    <t>A_regler</t>
  </si>
  <si>
    <t>limite</t>
  </si>
  <si>
    <t>besoin</t>
  </si>
  <si>
    <t>Seul_Gauche</t>
  </si>
  <si>
    <t>Seul_droite</t>
  </si>
  <si>
    <t>Besoin</t>
  </si>
  <si>
    <t>Seul_gauche</t>
  </si>
  <si>
    <t>Limite</t>
  </si>
  <si>
    <t>A</t>
  </si>
  <si>
    <t>Thème</t>
  </si>
  <si>
    <t>Importance</t>
  </si>
  <si>
    <t>passe</t>
  </si>
  <si>
    <t>futur</t>
  </si>
  <si>
    <t>Droit</t>
  </si>
  <si>
    <t>inspiration</t>
  </si>
  <si>
    <t>ce qui nous inspire le plus à long terme</t>
  </si>
  <si>
    <t>ce qu'il faut limiter dans le temps</t>
  </si>
  <si>
    <t>ce qui nous empêche d'évoluer</t>
  </si>
  <si>
    <t>ce que les autres ne voient pas encore</t>
  </si>
  <si>
    <t>Couleur_num</t>
  </si>
  <si>
    <t>Catégorie</t>
  </si>
  <si>
    <t>Freq_ref</t>
  </si>
  <si>
    <t>valeur</t>
  </si>
  <si>
    <t>Selection</t>
  </si>
  <si>
    <t xml:space="preserve">Seuil </t>
  </si>
  <si>
    <t>Interprétation possible</t>
  </si>
  <si>
    <t>Les limitations</t>
  </si>
  <si>
    <t>Les besoins</t>
  </si>
  <si>
    <t>Le + des besoins/limitations</t>
  </si>
  <si>
    <r>
      <t xml:space="preserve">Interprétation à </t>
    </r>
    <r>
      <rPr>
        <b/>
        <sz val="14"/>
        <color theme="1"/>
        <rFont val="Calibri"/>
        <family val="2"/>
        <scheme val="minor"/>
      </rPr>
      <t>droite</t>
    </r>
  </si>
  <si>
    <t>Facteur</t>
  </si>
  <si>
    <t>besoins et limitations</t>
  </si>
  <si>
    <t>Calme et réactivité</t>
  </si>
  <si>
    <t>FUTUR</t>
  </si>
  <si>
    <t>harmonie</t>
  </si>
  <si>
    <t>réactivité</t>
  </si>
  <si>
    <t>besoins</t>
  </si>
  <si>
    <t>limitations</t>
  </si>
  <si>
    <t>enracinement</t>
  </si>
  <si>
    <t>PRESENT</t>
  </si>
  <si>
    <t>cohérence</t>
  </si>
  <si>
    <t>alignement</t>
  </si>
  <si>
    <t>fractalité</t>
  </si>
  <si>
    <t>liberté</t>
  </si>
  <si>
    <t>fluidité</t>
  </si>
  <si>
    <t>blocage</t>
  </si>
  <si>
    <t>charge mentale</t>
  </si>
  <si>
    <t>charge émotionnelle</t>
  </si>
  <si>
    <t>empreinte familiale</t>
  </si>
  <si>
    <t>paramètres psycho-énergétiques</t>
  </si>
  <si>
    <t>14-07-16</t>
  </si>
  <si>
    <t>Analyse psycho-énergétique LVA</t>
  </si>
  <si>
    <t>de</t>
  </si>
  <si>
    <t>Date</t>
  </si>
  <si>
    <t>Heure</t>
  </si>
  <si>
    <t>Groupe</t>
  </si>
  <si>
    <t>SS Groupe</t>
  </si>
  <si>
    <t>Context</t>
  </si>
  <si>
    <t>Comment</t>
  </si>
  <si>
    <t>Fichier wav</t>
  </si>
  <si>
    <t>Valeur Absolue</t>
  </si>
  <si>
    <t>Corporel_amplitude_droite</t>
  </si>
  <si>
    <t>Corporel_amplitude_gauche</t>
  </si>
  <si>
    <t>Corporel_forme_droite</t>
  </si>
  <si>
    <t>Corporel_forme_gauche</t>
  </si>
  <si>
    <t>Extra_Corp_amplitude_droite</t>
  </si>
  <si>
    <t>Extra_Corp_amplitude_gauche</t>
  </si>
  <si>
    <t>Extra_Corp_forme_droite</t>
  </si>
  <si>
    <t>Extra_Corp_forme_gauche</t>
  </si>
  <si>
    <t>Theme</t>
  </si>
  <si>
    <t>Amplitude Droite</t>
  </si>
  <si>
    <t>Num_couleur</t>
  </si>
  <si>
    <t>Forme Droite</t>
  </si>
  <si>
    <t>Forme Gauche</t>
  </si>
  <si>
    <t>Amplitude Gayche</t>
  </si>
  <si>
    <t>Energie_gauche</t>
  </si>
  <si>
    <t>Energie_droite</t>
  </si>
  <si>
    <t>Harmonie</t>
  </si>
  <si>
    <t>Réactivité</t>
  </si>
  <si>
    <t>Besoins</t>
  </si>
  <si>
    <t>Fluidité</t>
  </si>
  <si>
    <t>Couleurs Vibratoires corporelles</t>
  </si>
  <si>
    <t xml:space="preserve">Couleurs Vibratoires </t>
  </si>
  <si>
    <t>ARRIERE</t>
  </si>
  <si>
    <t>AVANT</t>
  </si>
  <si>
    <t xml:space="preserve">vous manquez d’enracinement, d'ancrage, vous manquez de soutien, de sécurité, de stabilité, vous manquez d’énergie, vous êtes très souvent fatigué, votre santé est fluctuante, vous trouvez la vie difficile, compliquée, pleine de souffrance, vous avez des problèmes avec la nourriture, vous avez perdu votre travail ou votre maison, vous avez fait plusieurs chutes sur le coccyx, vous avez été déraciné (changement mal vécu du lieu de vie), vous ne vous sentez bien que chez vous, vous recherchez le contact avec la nature, votre naissance a été difficile, vous avez failli mourir ou vous êtes tombé malade, vous n’arrivez pas à vivre l’instant présent, à jouir de la vie, votre structure corporelle et votre santé sont fragiles, vous manquez d’organisation ou de structure dans votre vie, vous n’arrivez pas à gérer les problèmes matériels, ils prennent vite de l’ampleur, vous manquez d’argent, de façon chronique
vous luttez pour votre survie
</t>
  </si>
  <si>
    <t xml:space="preserve">Problématiques possibles avec l'entourage </t>
  </si>
  <si>
    <t>Problématiques possibles avec le travail</t>
  </si>
  <si>
    <t>Problématiques possibles avec l'les parents/enfants</t>
  </si>
  <si>
    <t>émotions bloquées</t>
  </si>
  <si>
    <t>organes fragilisés</t>
  </si>
  <si>
    <t>peurs récurentes</t>
  </si>
  <si>
    <t>croyances</t>
  </si>
  <si>
    <t>objectifs positif</t>
  </si>
  <si>
    <t>conseils</t>
  </si>
  <si>
    <t>Qualités posssibles</t>
  </si>
  <si>
    <t>Monde du travail</t>
  </si>
  <si>
    <t>Monde des rêves</t>
  </si>
  <si>
    <t>blanc</t>
  </si>
  <si>
    <t xml:space="preserve">vous avez le sentiment que votre bonne étoile vous a abandonné, vous avez peur de faire confiance à la vie, peur de la suite des événements
</t>
  </si>
  <si>
    <t>vous ne voyez pas dans quelle direction vous diriger sur le plan professionnel</t>
  </si>
  <si>
    <t>vous avez le sentiment que vos parents ne vous soutiennent pas dans vos projets, vous avez le sentiment de subir la même destinée que vos parents, vous avez le sentiment de suivre le même chemin que vos parents (entreprise familiale, tradition familiale)</t>
  </si>
  <si>
    <t>mélancolie, séparation, abattement</t>
  </si>
  <si>
    <t>hypothalamus, sommet du crâne</t>
  </si>
  <si>
    <t>j’ai peur du néant, j'ai peur de la suite</t>
  </si>
  <si>
    <t xml:space="preserve">je dois donner du sens à tout </t>
  </si>
  <si>
    <t>besoin d’accomplir une mission sur Terre</t>
  </si>
  <si>
    <t>je suis sur la bonne voie, ma vie a un sens</t>
  </si>
  <si>
    <t xml:space="preserve">Il est temps de reprendre la direction de votre vie. L’avenir ou la mort vous préoccupe, consultez une personne compétente pour faire le point sur votre vie, sur vos attentes, vos rêves et vous redonner le goût de vivre pleinement. C’est l’occasion de saisir une opportunité pour vous remettre sur le chemin de votre destinée. Le bonheur n’est pas loin, ayez confiance en votre bonne étoile.
</t>
  </si>
  <si>
    <t>Être en accord avec sa destinée, accepter sa destinée, capacité de se transformer et d’évoluer, de changer facilement de paradigme, de s’adapter à la vie, projets de vie, sérénité, détachement</t>
  </si>
  <si>
    <t xml:space="preserve">cahier des charges, direction générale, éthique, développement durable, éthique, rôle social, responsabilité sociale </t>
  </si>
  <si>
    <t>rater un moyen de transport, prendre un chemin de traverse, se perdre dans un labyrinthe, se tromper de route ou de moyen de transport, voyage dans l'espace ou sur une autre planète,  source</t>
  </si>
  <si>
    <t>vous ne savez pas où vous allez dans votre vie (manque une direction claire), vous doutez souvent d’avoir choisi la bonne direction dans votre vie, vous avez trop ou pas assez de projets dans la vie, vous avez régulièrement des déprimes ou même des dépressions, vous êtes souvent mélancolique, vous avez l’impression d’être en conflit permanent avec l’autorité, vous avez l’impression de ne pas être écouté par votre mari (si vous êtes une femme), votre relation est difficile ou conflictuelle avec votre mari (si vous êtes une femme), vous avez des tendances suicidaires, vous en voulez parfois à la vie, vous êtes désespéré, vous avez touché à la drogue ou abusé régulièrement d’alcool, vous avez peur de faire confiance à la vie</t>
  </si>
  <si>
    <t xml:space="preserve">vous avez le sentiment que votre patron, votre professeur ne vous soutient pas dans vos projets, vous avez le sentiment de subir la même destinée que vos parents, vous êtes en conflit avec votre patron, votre professeur, vous êtes en conflit avec vous-même en tant que patron, vous ne voyez pas dans quelle direction vous diriger
</t>
  </si>
  <si>
    <t>votre relation est difficile ou conflictuelle avec votre père ou avec vos enfants, votre père était (est toujours) autoritaire ou absent ou est décédé trop tôt,vous êtes en recherche du « père absent », vous idéalisez l’image de votre père,vous avez une problématique en tant que père avec vos enfants</t>
  </si>
  <si>
    <t>déprime, nostalgie, peur de la mort, ingratitude, état dépressif, mélancolie, séparation</t>
  </si>
  <si>
    <t>j’ai peur de la mort, j'ai peur de ma destinée</t>
  </si>
  <si>
    <t>je dois toujours avoir plein de projets, je dois éviter tout conflit avec l’autorité</t>
  </si>
  <si>
    <t xml:space="preserve">besoin de donner un sens à tout, besoin d’avoir des projets et des rêves, besoin de son père
</t>
  </si>
  <si>
    <t>je suis heureux, j'ai la foi</t>
  </si>
  <si>
    <t xml:space="preserve">Il est temps de changer de voie, de prendre une nouvelle orientation dans votre vie familiale ou professionnelle, de changer de paradigme de vie, de rediriger ou réactualiser vos projets. C’est l’occasion de renouer ou d’intensifier le contact avec votre père, (votre mari pour les femmes). Pensez à entreprendre une démarche spirituelle, à faire une retraite ou un voyage initiatique pour redonner du sens à votre vie. Reprenez votre vie en main.
</t>
  </si>
  <si>
    <t>confiance dans la vie, dans sa destinée, enthousiasme, optimisme, gratitude, humilité bonheur, sens de la dévotion, sagesse, sérénité, spiritualité, conscience du Tout, sens du sacré, détachement, bonne relation avec l’autorité, le père, avoir des projets, se sentir relié et connecté à toute chose, conscience des liens entre les plans ou entre les êtres</t>
  </si>
  <si>
    <t>mission, pérennité, valeurs et idéaux, succession, direction et cadres, leadership, orientation, raison sociale, vision à moyen et long terme, esprit d’entreprise, avenir, projets, logo, opportunité, rapport aux autorités</t>
  </si>
  <si>
    <t>rencontre avec un arbre ou un sage ou un magicien, combattre un ogre, soleil, voyage terrestre ou spatial, tunnel, échelle, escalier qui monte, arc-en-ciel, montagne, avion, cristal, diamant, ange, au-delà, lotus, rose, couronne, baguette magique</t>
  </si>
  <si>
    <t xml:space="preserve">vous bloquez vos émotions, vous manquez de spontanéité, vous n'aimez pas les surprises, vous êtes parfois impulsif et réactif, vous bloquez vos perceptions extrasensorielles
</t>
  </si>
  <si>
    <t xml:space="preserve">vous avez tendance à contourner les lois, vous avez de la difficulté à vous adapter en changement, vous avez de la peine à accepter l'aide de votre patron, vous ne souhaitez pas d'aide
</t>
  </si>
  <si>
    <t>vous avez de la peine à accepter l'aide de votre père, vous étiez perdu dans votre monde, vous aviez un imaginaire très fertile</t>
  </si>
  <si>
    <t>un peu tous</t>
  </si>
  <si>
    <t>cervelet, hypophyse et épiphyse, corps calleux, bulbe rachidien, colonne vertébrale</t>
  </si>
  <si>
    <t>j’ai peur de perdre mon libre arbitre</t>
  </si>
  <si>
    <t>je dois toujours établir des liens entre tout</t>
  </si>
  <si>
    <t xml:space="preserve">besoin d'établir des liens, besoin de concret sur le plan spirituel
</t>
  </si>
  <si>
    <t>je fais confiance à la vie</t>
  </si>
  <si>
    <t xml:space="preserve">Il est temps de faire confiance à la vie. D'accepter de l'aide de la part de celui qui représente l'autorité. Occupez-vous des blocages de votre colonne vertébrale pour libérer les émotions qui s'y cristallisent. Vous gagnerez en spontanéité et en capacité d'adaptation.  </t>
  </si>
  <si>
    <t xml:space="preserve">capacité d'adaptation, spontanéité, libération des blocages, discernement, science et connaissance ésotérique, omniscience, langage symbolique, amour de la volonté divine, soutien spirituel, intégration des énergies spirituelles </t>
  </si>
  <si>
    <t>contrôle des processus de fabrication du début jusqu'à la fin, maintenir l'éthique, réseau d'indépendants, coopération à tous les échelons,  privilégier la qualité, adaptation au marché, à la clientèle, le travail donne un sens à la vie, innovation, maintenir le cap de l'idée à sa réalisation, coopération avec d'autres partenaires, cohérence à tous les plans</t>
  </si>
  <si>
    <t xml:space="preserve">extraterrestres arrivant sur Terre, créatures mythologiques, symboles, œuvre d'art, visite d'un ancêtre </t>
  </si>
  <si>
    <t xml:space="preserve">vous avez sans cesse des idées ou des soucis qui trottent dans votre tête, vous avez peur du futur, de l’inconnu, vous avez beaucoup de doutes et d’inquiétudes, vous avez des décisions à prendre, mais vous réfléchissez trop et vous doutez, vous avez peur de faire des mauvais choix, vous êtes dans l’obligation de faire un choix  et vous souhaiteriez ne pas le faire,  vous êtes un perfectionniste excessif, vous êtes trop dans le vouloir, vous manquez de concentration ou alors vous êtes tout le temps trop concentré, vous avez des problèmes à apprendre ou alors vous avancez trop vite pour les autres, vous êtes un sujet à risque pour les maladies mentales ou nerveuses, vous avez l’impression de ne pas être écouté par votre père, vous-même en tant que père
</t>
  </si>
  <si>
    <t xml:space="preserve">vous ne voyez pas comment faire le bon choix pour le futur, manque de lucidité, vous êtes confronté à un choix important pour votre carrière ou pour votre entreprise, vous avez trop d’idées et de projets, ils partent dans tous les sens, vous vous dispersez, vous êtes pessimiste, vous voyez toujours le mauvais côté des choses et ça vous bloque, vous êtes trop perfectionniste, vous perdez du temps à trop bien faire, vous êtes à la limite du burn-out
</t>
  </si>
  <si>
    <t>vous avez l’impression de ne pas être écouté par votre père, vous-même en tant que père, vous avez surdéveloppé votre mental pour rechercher de l’attention ou de l’amour auprès de votre père ou pour montrer que vous êtes un « homme » ou que vous êtes « fort »</t>
  </si>
  <si>
    <t>peurs, doute, inquiétude, fatalisme, déprime, obsessions, soucis</t>
  </si>
  <si>
    <t>partie gauche du cerveau, oreille gauche, œil droit, hypophyse, rate, reins, système nerveux, tête, sinus, chevilles, front, lobe frontal, cortex, plexus des carotides</t>
  </si>
  <si>
    <t xml:space="preserve">j’ai peur de ne plus contrôler, j’ai peur du futur
</t>
  </si>
  <si>
    <t>je dois analyser longuement chaque situation avant de me décider ou de choisir, je dois avoir le contrôle sur ma destinée</t>
  </si>
  <si>
    <t xml:space="preserve">besoin de lâcher-prise, besoin de comprendre certaines choses, besoin de décider et d'agir
</t>
  </si>
  <si>
    <t>j’assume mes choix et j’espère que mes choix seront justes</t>
  </si>
  <si>
    <t xml:space="preserve">Il est temps de décider, de faire des choix importants pour votre vie, de bien analyser la situation, de faire un bilan (de santé, bioénergétique, familial, de compétence professionnelle). Soyez moins perfectionniste et plus patient. Lâchez prise avec vos soucis, cessez de tourner 
en rond, laissez faire la vie.
</t>
  </si>
  <si>
    <t>capacités de discernement, de compréhension, de contrôle de soi, de concentration, d’analyser, de prévoir, de décider, de vouloir, de structurer ses pensées</t>
  </si>
  <si>
    <t>capacité de décision, direction et gestion d’entreprise, stratégie, savoir-faire, recherche et développement, marketing, analyse des marchés, prévoyance, réserves, étude de marché, protection juridique, vente (organisation), compétence de l’entreprise/des ressources humaines, qualité, objectifs à atteindre/motivation, planification des affaires, gestion des ressources humaines, les lois, calendrier de production</t>
  </si>
  <si>
    <t>être dans l’obscurité, casque sur la tête, labyrinthe, fin du monde, lunettes, crâne, ce qui est en métal, épée, couteau, bougie, torche, coffre, aigle, araignée</t>
  </si>
  <si>
    <t xml:space="preserve">vous serrez ou vous grincez des dents, vous ne voulez pas montrer que vous souffrez, vous avez tendance à encaisser beaucoup, vous êtes stressé, vous ne vous écoutez pas, vous n'écoutez ni vos besoins ni votre corps, vous avez peur de baisser la garde
</t>
  </si>
  <si>
    <t xml:space="preserve">vous serrez ou vous grincez des dents, vous êtes stressé, vous avez tendance à encaisser beaucoup, vous avez trop de responsabilités, de charges
</t>
  </si>
  <si>
    <t xml:space="preserve">vous avez le sentiment d'avoir hérité des problématiques de vos parents (antécédents familiaux non réglés/blessure originelle héritée de l'une ou des deux lignées), votre enfance a été difficile, vous deviez souvent serrer les dents, vous n'aviez pas le droit de parler, vous avez une problématique de place dans la famille
 </t>
  </si>
  <si>
    <t>souffrance, stress, peur, haine, agressivité</t>
  </si>
  <si>
    <t>mâchoire, dents, langue, lèvres, glandes salivaires</t>
  </si>
  <si>
    <t>j’ai peur de devoir lâcher</t>
  </si>
  <si>
    <t>je dois me taire et serrer les dents, je dois être sérieux</t>
  </si>
  <si>
    <t>besoin de tenir le coup, besoin d'assumer à tout prix</t>
  </si>
  <si>
    <t>je relâche</t>
  </si>
  <si>
    <t xml:space="preserve">Il est temps de relâcher la pression, le stress, de vous écouter davantage et de relativiser vos problèmes. Il serait bon de cesser de serrer les dents pour être en paix avec vous-même, pour davantage jouir de la vie et apprécier les bonnes choses. Détendez régulièrement votre mâchoire. Contrôlez l'état de vos dents. Riez plus souvent.
</t>
  </si>
  <si>
    <t>capacités à relâcher, à s'écouter, à relativiser, à rire de soi, humour, être zen, gérer le stress, jouir de la vie, être en paix avec son héritage transgénérationnel</t>
  </si>
  <si>
    <t>Place de travail, acharnement au travail, responsabilités excessives, maintenir l'outil de travail en état le plus longtemps possible, sortie de bureau repoussée à plus tard, le travail avant le plaisir</t>
  </si>
  <si>
    <t>se faire mordre par un animal, pomme, perdre des dents, perdre la parole, requin, rêver de son bureau</t>
  </si>
  <si>
    <t xml:space="preserve">vous avez de la difficulté à exprimer vos pensées ou vos émotions, vous préférez taire certaines choses, vous manquez de clarté dans vos paroles, vous avez été victime d’abus ou de maltraitance, vous avez perdu votre place, votre travail, vous venez de vivre des moments difficiles (deuil, perte du travail, séparation), vous avez plein de « j’aimerais, mais je dois... », 
vous retenez, réprimez vos colères 
</t>
  </si>
  <si>
    <t xml:space="preserve">vous êtes en conflit avec votre patron, votre professeur, vous réprimez votre colère, vous avez « les boules », vous ne communiquez pas clairement vos besoins, vos objectifs, vos attentes, vous avez l'impression d'être incompris par tous, vous êtes replié sur vous, vous ne dites rien
</t>
  </si>
  <si>
    <t xml:space="preserve">vos parents, surtout votre père, vous empêchait de parler, votre relation est difficile ou conflictuelle avec votre père (autoritaire ou absent ou décédé trop tôt), vous pensez qu’il y a des non-dits dans la famille inceste (avortement, enfant mort né, enfant illégitime), vous avez récemment vécu le décès de l’un de vos parents, vous avez de la difficulté à vous exprimer en présence de vos parents, votre père était colérique ou alcoolique
</t>
  </si>
  <si>
    <t>colère réprimée, vulnérabilité, timidité, honte, repli, confusion, mensonge</t>
  </si>
  <si>
    <t>mâchoire, dents, gorge, thyroïde, parathyroïdes, larynx, plexus pharyngien</t>
  </si>
  <si>
    <t>j’ai peur de dire certaines choses, j'ai peur de ne pas m'exprimer clairement</t>
  </si>
  <si>
    <t>je ne dois rien dire pour ne blesser personne, je dois garder mes sentiments pour moi, je dois me protéger</t>
  </si>
  <si>
    <t>besoin de garder pour soi, de se taire</t>
  </si>
  <si>
    <t>je m’exprime librement</t>
  </si>
  <si>
    <t xml:space="preserve">Il est temps d’exprimer qui vous êtes, vos pensées, vos émotions, vos projets. Prenez le temps de dire ce que vous avez à dire mais que vous avez toujours tu. Cessez de bavarder, exprimez ce qui est important pour vous. Écoutez davantage les autres. Assurez-vous d’avoir bien été compris. Essayez d’être cohérent entre ce que vous pensez, ce que vous dites et ce que vous faites.
</t>
  </si>
  <si>
    <t>capacité et justesse d’expression de soi, clarté du langage, spontanéité, honnêteté envers les autres, protection, cohérence entre la pensée et l’action</t>
  </si>
  <si>
    <t>technologie de la communication, publicité/design/graphisme, marketing, technologie de l’information, conflits internes non exprimés, communication (employé-patron ou entre employés), rumeurs, vente (plan de communication) langues étrangères, convaincre, persuader</t>
  </si>
  <si>
    <t>ne pas pouvoir crier, perdre sa montre, être en retard, rater un rendez-vous, deuil, vieux livre, tortue, escargot</t>
  </si>
  <si>
    <t>vous n'arrivez pas à mettre des limites avec les autres, vous avez le sentiment d'être envahi par les autres, vous êtes souvent dérangé par les émotions des autres, vous avez des angoisses ou des crises de panique, vous êtes oppressé, vous vous sentez vulnérable, vous manquez de protection, vous êtes sensible ou réactif face aux autres ou à l'environnement, vous vous repliez souvent sur vous-même, vous vivez un conflit sentimental ou émotionnel important</t>
  </si>
  <si>
    <t>vous êtes souvent dérangé par les émotions de vos collègues, vos copains, vous avez souvent des angoisses, vous vous sentez vulnérable, vous manquez de protection, vous vous repliez souvent sur vous-même</t>
  </si>
  <si>
    <t>vous avez l’impression que vos parents vous ont étouffé, vous avez l’impression d’avoir été rejeté par l’un de vos parents, vous avez l’impression d’avoir été une fois abandonné par vos parents (une fois suffit), vous avez récemment perdu un membre de votre famille</t>
  </si>
  <si>
    <t>oppression, angoisse, étouffement, panique, vulnérabilité, intolérance</t>
  </si>
  <si>
    <t>zone du thorax, clavicules, poitrine, seins, poumons, bronches, bras, mains, peau, plexus pulmonaire</t>
  </si>
  <si>
    <t>j’ai peur d’être envahi par les autres, j'ai peur de mon environnement</t>
  </si>
  <si>
    <t>je dois me couper des autres pour me préserver, je dois me fermer pour me protéger</t>
  </si>
  <si>
    <t>besoin de fixer une limite avec les autres, besoin de se fermer, besoin de se protéger</t>
  </si>
  <si>
    <t>je suis ouvert et tolérant envers les autres, je me sens protégé</t>
  </si>
  <si>
    <t xml:space="preserve">Il est temps de souffler un peu. Vous avez besoin de grand air, d’espace infini. C’est l’occasion de faire un voyage en solitaire ou juste en couple, loin de la foule, de vous dépayser, de changer d’air. Observez la nature, les animaux. Nager avec les dauphins vous ferait un grand bien. Vous avez besoin de mieux définir les limites avec les autres et les fixer. Faites des exercices respiratoires pour mieux gérer vos émotions et libérer votre diaphragme.
</t>
  </si>
  <si>
    <t>acceptation de soi, harmonie, paix intérieure, cohérence intérieure, gestion des conflits,</t>
  </si>
  <si>
    <t>gestion des conflits internes, cohérence (finance, outils, ressources humaines, objectifs), relation homme-femme, charge de travail, heures supplémentaires, horaire, congés, gestion des responsabilités, harmonie générale, protection juridique, avocats</t>
  </si>
  <si>
    <t>porter une lourde charge, être prisonnier, être abandonné, pris dans une toile d’araignée, avoir des ailes, situation de guerre, larmes, harpe, caducée, cygne, papillon</t>
  </si>
  <si>
    <t>vous avez besoin qu’on vous aime, vous venez de vivre une déception amoureuse, vous venez de perdre une personne qui vous était chère, vous souffrez de solitude, vous êtes en conflit avec une autre personne, vous espérez un retour par rapport à ce que vous donnez, vous avez de la peine à vous engager sur le plan sentimental, vous avez de la difficulté à pardonner aux autres, vous êtes parfois froid ou indifférent</t>
  </si>
  <si>
    <t>vous êtes dur en affaire, vous ne vous apitoyez pas sur les autres, vous venez de perdre un collègue, un copain qui vous était cher, vous êtes en conflit avec une autre personne de l’entreprise, de l’école, vous êtes parfois froid ou indifférent et on vous le reproche</t>
  </si>
  <si>
    <t>votre père est très, voire trop exigeant, vous avez manqué d’affection et d’amour de la part de l’un de vos parents, vous avez mal vécu le conflit ou divorce entre vos parents, vous avez dû vous sacrifier pour l’un de vos parents</t>
  </si>
  <si>
    <t>repli émotionnel, déception, solitude, haine, indifférence, rejet, chagrin, tristesse, ingratitude</t>
  </si>
  <si>
    <t>cœur, vaisseaux dans la tête, système cardiovasculaire, ventricule gauche du cœur, vaisseaux coronaires, côtes, système immunitaire, plexus cardiaque</t>
  </si>
  <si>
    <t>j’ai peur de m’engager</t>
  </si>
  <si>
    <t xml:space="preserve">je dois fermer mon cœur pour survivre </t>
  </si>
  <si>
    <t>besoin de solitude, besoin de digérer un coup au cœur, besoin de se replier sur le plan émotionnel</t>
  </si>
  <si>
    <t>je suis aimé</t>
  </si>
  <si>
    <t>Il est temps de prendre davantage soin de vous. Peut-être en avez-vous assez de vous sacrifier pour les autres. N’hésitez pas parfois à dire non. Si vous êtes débordé, il serait sage d’envisager de déléguer. Ne soyez plus aussi dur envers vous, commencez par être moins exigeant envers vous-même. C’est l’occasion de cesser de contrôler l’image que vous donnez aux autres. Apprenez à accepter les cadeaux que l’on vous fait, l’amour que l’on vous donne.</t>
  </si>
  <si>
    <t>générosité, don de soi, amour, joie, pardon, gratitude, sympathie, compassion, sens de la dévotion, tendresse envers les autres et envers soi</t>
  </si>
  <si>
    <t>engagement individuel, engagement et responsabilité sociale (entreprise/société ou entreprise/employés), relation avec la concurrence, salaire et prime (valeur accordée à l’individu), relations humaines/savoir-être relationnel, absentéisme, cohésion sociale, syndicalisme, solidarité, convivialité, travail en équipe, collaboration, entraide, vente (plan relationnel)</t>
  </si>
  <si>
    <t>rencontre amoureuse, devoir signer un document, conflit de famille, mariage, deuil, vieille maison abandonnée, maison d’enfance, église, corbeille, coupe, sang, miroir, chien, chat, vache</t>
  </si>
  <si>
    <t>Pomme</t>
  </si>
  <si>
    <t>vous avez besoin de solitude pour digérer vos émotions, vous manquez de confiance en vous, vous avez peur des échecs, vous ne prenez pas soin de vous, vous êtes insatisfait, vous avez plein de soucis, vous réprimez vos colères, vous avez de la difficulté à pardonner, vous avez des problèmes avec la nourriture (boulimie, anorexie)</t>
  </si>
  <si>
    <t>vous manquez de confiance en vous, vous n’arrivez pas à fixer des limites, vous vous faites bouffer par les autres, votre patron ou vos collègues ne vous font pas toujours confiance, votre professeur ou vos copains ne vous font pas toujours confiance</t>
  </si>
  <si>
    <t>vos parents ne vous faisait que rarement confiance, vous avez l’impression d’avoir été ignoré par l’un de vos parents, votre père était autoritaire ou absent (parti ou décédé trop tôt), votre mère était trop autoritaire (si c’est elle qui avait l’autorité dans la famille), votre père ou votre mère vous dévalorisait</t>
  </si>
  <si>
    <t>colère, soucis, rancune, dureté avec soi, manque de confiance en soi, dévalorisation</t>
  </si>
  <si>
    <t>pancréas, rate, vésicule biliaire, foie, nerf sciatique</t>
  </si>
  <si>
    <t>j’ai peur de ne pas y arriver (par manque de confiance en soi)</t>
  </si>
  <si>
    <t>je dois réussir à tout prix , je dois me protéger des autres, je dois faire du sport pour maigrir</t>
  </si>
  <si>
    <t>besoin de digérer (sur tous les plans), besoin de reconnaissance, besoin de prendre confiance en moi</t>
  </si>
  <si>
    <t>je suis confiant en moi-même</t>
  </si>
  <si>
    <t>Vous avez besoin de solitude pour digérer toutes vos émotions, alors pratiquez un sport d’endurance pour permettre à votre corps d’éliminer et de déstresser. C’est l’occasion de faire un jeûne ou une cure. Reprenez confiance en vous par des activités que vous maîtrisez bien.</t>
  </si>
  <si>
    <t>confiance en soi, capacité à faire confiance, capacité à digérer les émotions, à mettre une limite avec les autres, détachement</t>
  </si>
  <si>
    <t>confiance réciproque, rapport au patron (trop autoritaire, absent), retours positifs (produits, services), offre publique d’achat, concurrence excessive, valeur des actions, confiance dans l’entreprise, marché de niche, brevets</t>
  </si>
  <si>
    <t>ne pas avoir ses affaires, passer un examen, vomir, indigestion, pomme, animal enragé</t>
  </si>
  <si>
    <t xml:space="preserve">vous avez l’impression de ne pas être à votre place (au travail, dans votre couple), vous n’arrivez pas à vous affirmer, à prendre pleinement votre place, vous manquez de force, d’énergie, vous êtes fatigué, vous ne faites pas face à certains problèmes, vous fuyez la réalité, vous avez perdu votre place, votre travail, vous subissez du mobbing, vous avez de la peine à lancer un projet, à entreprendre quelque chose, à agir, à décider, vous êtes timide ou vous ne savez pas dire non, vous avez dû ou avez tendance à abandonner un projet, vous avez peur de vivre une séparation, vous avez des problèmes gynécologiques </t>
  </si>
  <si>
    <t>vous avez le sentiment de ne pas être à la bonne place, vous avez le sentiment  que l’on vous a pris votre place, vous n’arrivez pas à montrer votre compétence, votre capacité de travail, votre dynamisme, vous avez l’impression que les autres vous jugent, vous avez tendance à ne pas aller jusqu’au bout de vos projets</t>
  </si>
  <si>
    <t xml:space="preserve">vous avez une problématique avec votre place dans la famille (sentiment d’être rejeté, ignoré, inutile ) ou, à l’inverse, mis sur un piédestal, mais sentiment que ce n’était pas juste ou pas justifié, vous avez des problèmes gynécologiques chroniques, votre situation est conflictuelle avec votre mère, vous êtes dans l’incapacité à couper le cordon ombilical, vous avez perdu en enfant  </t>
  </si>
  <si>
    <t>peur, découragement, manque d’énergie, timidité, difficulté à choisir, vulnérabilité</t>
  </si>
  <si>
    <t>j’ai peur de prendre ma place, j'ai peur de rayonner</t>
  </si>
  <si>
    <t xml:space="preserve">je dois être ce que les autres attendent de moi , je dois être un bon père ou une bonne mère </t>
  </si>
  <si>
    <t>besoin de prendre sa place, besoin de s’affirmer, besoin de décider, besoin de choisir, besoin d’être respecté</t>
  </si>
  <si>
    <t>je suis reconnu par les autres</t>
  </si>
  <si>
    <t>Il est temps d'affronter certaines réalités. C’est l’occasion de mettre en œuvre un projet, d’avancer dans la vie, de montrer votre compétence car vous le méritez. Pensez à prendre votre place ou à trouver une meilleure place au sein de votre famille ou dans votre entreprise. Restez bien centré pour être sûr de faire des choix justes. Affirmez votre personnalité mais toujours avec respect pour les autres.</t>
  </si>
  <si>
    <t>affirmation de soi, dynamisme, protection, respect des autres, capacité à prendre sa place, capacité  à entreprendre, capacité à concentrer sa force, capacité à avoir du courage, capacité à choisir juste, capacité à se centrer, à être ici et maintenant, à faire face aux situations</t>
  </si>
  <si>
    <t>efficacité, compétence, dynamisme, capacité d’adaptation, capacité de choisir juste, réussite professionnelle, chômage, mobbing, concurrence pour une place de travail, reconnaissance sociale (normes, autorités, associations professionnelles), formation continue (pour avoir une meilleure place), primes (trop hautes), conflit avec l’associé, responsabilités, investissements exagérés, abandon de projets, perte d’un employé</t>
  </si>
  <si>
    <t>accident de voiture, perdre ses dents ou ses cheveux, être au tribunal, quitter sa famille, corde qui se rompt, combat, armure, casque, bouclier, arme, bâton, coq, corneille, lion, ours</t>
  </si>
  <si>
    <t xml:space="preserve">vous avez une problématique dépendant d’une autre couleur, mais liée à votre enfance, vous avez diverses problématiques liées à la sexualité (sexualité anormale, déséquilibré, longue période d’abstinence sexuelle), vous manquez de créativité ou on ne vous laisse pas l’exprimer, vous vous repliez sur le plan social, vous êtes introverti, votre première expérience sexuelle s’est mal passée, vous ne voulez ou pouvez plus faire l’amour (ablation d’organe, dysfonction, fausse couche, avortement, kystes, maladie, infection, règles douloureuses, manque de libido), vous avez peur des autres, vous n’aimez pas le contact physique, vous avez des problèmes avec la nourriture (boulimie, anorexie, élimination difficile), vous avez des problèmes gynécologiques
</t>
  </si>
  <si>
    <t xml:space="preserve">vous manquez de créativité ou on ne vous laisse pas l’exprimer, vous préférez être tranquille dans votre coin, vous participez peu à la vie de l’entreprise, de 
l’école
</t>
  </si>
  <si>
    <t xml:space="preserve">vous avez manqué de tendresse et de contact avec la mère, vos parents sont très rigides sur le plan sexuel, vous ne voulez ou pouvez plus faire d’enfant  (ablation d’organe, dysfonction, fausse couche, avortement, kystes, maladie, infection, règles douloureuses), vos parents vous ont empêché de vous épanouir, vous avez perdu un enfant
</t>
  </si>
  <si>
    <t>peur des autres, repli, exclusion, tristesse, épuisement, sentiment d'impasse</t>
  </si>
  <si>
    <t>gros intestin, appendice, organes reproducteurs, utérus, prostate, testicules, mains, plexus pelvien</t>
  </si>
  <si>
    <t>j’ai peur d’être exclu, j’ai peur des autres</t>
  </si>
  <si>
    <t>je dois éviter les autres, je dois réprimer ma sexualité</t>
  </si>
  <si>
    <t xml:space="preserve">besoin de se replier, besoin d’être dans sa bulle, besoin de digérer certaines choses
</t>
  </si>
  <si>
    <t>je suis accepté par les autres</t>
  </si>
  <si>
    <t xml:space="preserve">Il est temps de faire preuve de créativité. Peut-être avez-vous envie de créer une entreprise, une société, une nouvelle structure professionnelle. Il y a des choix difficiles à faire. Investissez-vous pour vos enfants, pour la société ou pour votre entreprise, votre école. Soignez les relations avec vos collègues de travail, vos copains. Développez votre sensualité et votre expression artistique. Ne négligez pas votre sexualité, prenez du bon temps.
</t>
  </si>
  <si>
    <t>participation, créativité, joie de vie, plaisir, apprécier les bonnes choses, séduction, charme, sensualité, sexualité équilibrée</t>
  </si>
  <si>
    <t>aspects sociaux-économiques, liens sociaux, ressources humaines, engagement social, réussite sociale, créativité, fournisseurs, carnet de commandes, situation relationnelle bloquée, investissement personnel, relations dans le travail</t>
  </si>
  <si>
    <t>être tout petit, perdre le contrôle de sa voiture, être enlisé, être accusé, porter un masque, se retrouver vieux, avoir une panne d’essence, ne pas pouvoir sortir d’un endroit, mer, eau, locomotive, autobus, serpent, souris</t>
  </si>
  <si>
    <t>rouge+Ecarlate</t>
  </si>
  <si>
    <t xml:space="preserve">vous avez de la peine à réaliser vos objectifs, vous vivez beaucoup d’insécurité, vous avez des problèmes avec le matériel, l’intendance, le stock
</t>
  </si>
  <si>
    <t xml:space="preserve">vous avez le sentiment de ne pas être soutenu par vos parents, vous avez le sentiment d’avoir hérité de problématiques anciennes (antécédents familiaux), vous pensez qu’il y a des zones d’ombre quant à votre naissance (silence de la mère, doute sur le père, passé sombre ou tumultueux des parents), votre mère a eu de fortes émotions durant sa grossesse (peurs, accident, maladie), vous avez été obligé de quitter la famille (persécution, immigration, expatriation, décès), vous avez été obligé de suivre la tradition familiale, de reprendre une entreprise
</t>
  </si>
  <si>
    <t>stress, épuisement, convoitise, égoïsme</t>
  </si>
  <si>
    <t>coccyx, rectum, surrénales. plexus coccidien</t>
  </si>
  <si>
    <t>j’ai peur de manquer, j’ai peur de la vie</t>
  </si>
  <si>
    <t>je dois être autonome et indépendant, je dois absolument réaliser ce que j’ai décidé, je ne dois pas demander d’aide ou de soutien, je dois me libérer de mon passé</t>
  </si>
  <si>
    <t>de sécurité, de stabilité et de soutien</t>
  </si>
  <si>
    <t>je suis soutenu et j’avance dans la vie</t>
  </si>
  <si>
    <t>Il est temps de réaliser vos objectifs et vos projets. Peut-être est-ce le moment de changer de lieu de vie ou de travail, de fonder une famille, de construire une maison. C’est  l’occasion de renouer ou d’intensifier le contact avec votre mère, (votre femme pour les hommes). Consacrez du temps pour des balades dans la nature ou entreprenez un voyage improvisé au bout du monde. Réorganisez votre vie si c’est nécessaire. Assurez-vous de ne manquer de rien.</t>
  </si>
  <si>
    <t>Être en bonne relation avec sa mère et la Terre, enracinement, sécurité, abondance, bonne santé, plein d’énergie vitale, vivre dans l’instant présent, être dans la réalité, capacité à être responsable, indépendant, autonome, stabilité émotionnelle, capacité à évacuer les émotions, résistance aux agressions et aux maladies, capacité à réaliser ses projets</t>
  </si>
  <si>
    <t>achat / vente (production / services), autonomie, technologie, environnement, développement durable, outils de travail, machines, matériel, stock, responsabilité envers les autres, risques à assumer, sécurité des employés / des produits / données / bâtiment, approvisionnement, durabilité, vente (plan logistique), rentrées d’argent, organisation du travail</t>
  </si>
  <si>
    <t>maison détruite, tremblement de terre, incendie, accident, perdre du sang, courir sans avancer, être paralysé, chemin difficile, perdu en chemin, trésor, chaudron, excréments, rat, ordures, dragon, animaux rampants</t>
  </si>
  <si>
    <t>Noir+Brun+Bordeaux</t>
  </si>
  <si>
    <t>votre système nerveux laisse à désirer, vous êtes assez stressé, vous manquez d’énergie, chez vous la fatigue est chronique, vous êtes épuisé,votre système immunitaire est fragile, vous avez l’impression de ne pas avoir les pieds sur terre ou de perdre pied,vous avez des problèmes de chevilles ou sous la plante des pieds, vous avez des problèmes d’équilibre ou de vertige, vous manquez de stabilité physique et psychique, vous luttez pour votre survie</t>
  </si>
  <si>
    <t>vous ne vous sentez pas soutenu par votre entreprise,vous avez le sentiment d’avoir toujours votre patron ou vos collègues derrière vous, vous avez le sentiment d’avoir toujours votre patron ou vos collègues derrière vous, vous avez été obligé de reprendre l’entreprise familiale, votre entreprise a été délocalisée, vous avez changé d’école</t>
  </si>
  <si>
    <t>vous avez le sentiment de ne pas être soutenu par vos parents, vous avez le sentiment d’avoir hérité de problématiques anciennes (antécédents familiaux),vous avez le sentiment d’avoir toujours vos parents derrière vous, vous pensez qu’il y a des zones d’ombre quant à votre naissance (silence de la mère, doute sur le père, passé sombre ou tumultueux des parents), votre mère a eu de fortes émotions durant sa grossesse (peurs, accident, maladie), vous avez été obligé de quitter la famille (persécution, immigration, expatriation, décès)</t>
  </si>
  <si>
    <t>abandon, souffrance, insécurité, vulnérabilité, manque de soutien, peur de manquer, épuisement, instabilité, peur de la mort ou de la vie</t>
  </si>
  <si>
    <t>dents, mâchoire, pieds, mollets, genoux, jambes, chevilles, reins, rate, nerf sciatique, système osseux, système cardio-vasculaire, système nerveux, système immunitaire</t>
  </si>
  <si>
    <t>j’ai peur d’être abandonné, d’être seul</t>
  </si>
  <si>
    <t>je ne dois pas demander d’aide ou de soutien, je dois me libérer de mon passé, je dois assumer pour les autres, je ne dois manquer de rien</t>
  </si>
  <si>
    <t>de sécurité, de stabilité et de soutien, de se poser, de connaître ses racines</t>
  </si>
  <si>
    <t xml:space="preserve">Il est temps de faire une recherche sur vos origines, de comprendre d’où vous venez, votre pays d’origine. C‘est l’occasion de rendre visite à vos parents ou grands-parents et de les écouter parler de leur vie. Débarrassez-vous des vieilleries dans votre maison, faites le ménage, vous découvrirez peut-être des trésors cachés. Contrôlez l’état de vos dents et soignez-les.  </t>
  </si>
  <si>
    <t>être en paix avec son héritage transgénérationnel, avoir le soutien de sa famille, avoir un bon système immunitaire, être bien partout, accepter son incarnation, vivre l'abondance</t>
  </si>
  <si>
    <t>antécédents familiaux, retours positifs (produits / services), abondance, soutien (autorités, investisseurs), stabilité des employés, de l’entreprise, héritage (douteux, malvenu, contraignant), aides, prêts, débuts difficiles, état de crise, de survie, délocalisation, bâtiment, locaux de travail</t>
  </si>
  <si>
    <t>se retrouver tout seul, devoir tout nettoyer ou tout ranger, être devant un précipice, se casser un os, perdre une chaussure, avoir un boulet à un pied, escalier qui descend, grotte, souterrain, puits, tombe, squelette, découvrir un trésor, camion poubelle, animaux vivant sous terre</t>
  </si>
  <si>
    <t xml:space="preserve">vous ne savez pas où vous allez dans votre vie (manque une direction claire), vous doutez souvent d’avoir choisi la bonne direction dans votre vie, vous avez trop ou pas assez de projets dans la vie, vous avez régulièrement des déprimes ou même des dépressions, vous êtes souvent mélancolique, vous avez l’impression d’être en conflit permanent avec l’autorité, vous avez l’impression de ne pas être écouté par votre mari (si vous êtes une femme), votre relation est difficile ou conflictuelle avec votre mari (si vous êtes une femme), vous avez des tendances suicidaires, vous en voulez parfois à la vie, vous êtes désespéré, vous avez touché à la drogue ou abusé régulièrement d’alcool, vous avez peur de faire confiance à la vie
</t>
  </si>
  <si>
    <t>vous n’arrivez pas à prendre du recul sur une situation ou sur le vécu en général, vous avez de la difficulté à voir vos priorités, vous avez tendance à parer au plus pressé, vous avez une grande difficulté à lâcher prise avec votre mental, vous êtes impatient, vous avez beaucoup d'obligations, vous n’écoutez pas votre intuition, vous avez l’impression de ne pas être écoutée en tant que mère, vous avez l’impression de ne pas être écouté par votre femme, votre fille, votre sœur, vous avez une certaine rigidité mentale (idées préconçues, idées fixes), vous manquez de flexibilité, d’adaptabilité, de souplesse, vous n’aimez pas le changement, vous bloquez votre côté artistique, vous bloquez vos perceptions extrasensorielles</t>
  </si>
  <si>
    <t>vous avez de la peine à cerner ou à définir ce qui est important, vous parez au plus pressé, vous n’arrivez pas à avoir une vision globale sur le travail à faire ou sur les objectifs, vous n’écoutez pas votre intuition, vous manquez de souplesse et de flexibilité dans votre travail ou votre comportement</t>
  </si>
  <si>
    <t>vous avez l’impression de ne pas être écouté par votre mère, vous-même en tant que mère</t>
  </si>
  <si>
    <t>impatience, stress, rigidité mentale, ruminer sa colère et sa culpabilité</t>
  </si>
  <si>
    <t>partie droite du cerveau, oreille droite, œil gauche, épiphyse, occiput, lobe occipital, cervelet, plexus des carotides, système nerveux, chevilles</t>
  </si>
  <si>
    <t>j’ai peur de lâcher prise</t>
  </si>
  <si>
    <t>je dois toujours trouver une solution aux problèmes</t>
  </si>
  <si>
    <t>besoin de contrôler la situation, besoin de contrôler ses émotions, besoin de tout prévoir</t>
  </si>
  <si>
    <t>je lâche prise, je prends du recul, j’accepte ce que je vis, je suis détaché, tout est juste</t>
  </si>
  <si>
    <t>Il est temps de prendre du recul sur votre vie, de demander conseil auprès des autres mais, surtout, de mieux vous écouter, de ressentir ce que votre corps vous dit. C’est l’occasion de lâcher prise, de relativiser vos problèmes, d’accueillir la vie. Concentrez-vous sur ce qui est important pour vous, vos désirs, vos besoins, vos rêves. Prenez du temps pour vous, dans le calme, loin de l’agitation quotidienne. Développez vos capacités de perception extrasensorielle, apprenez à ressentir l’invisible.</t>
  </si>
  <si>
    <t>patience, capacité à lâcher prise, à relativiser, flexibilité mentale, ouverture d’esprit, écoute du corps, imagination, connaissance de soi, capacité de synthèse, extrasensorialité</t>
  </si>
  <si>
    <t>adaptabilité, flexibilité, initiative, vision globale, priorités, objectifs à déterminer, imagination, brainstorming, boîte à idées, innovation, besoins et attentes des employés, connaître les ressources humaines, gestion du stress, perception du dysfonctionnement</t>
  </si>
  <si>
    <t>lune, forêt sombre, labyrinthe, nuit, voir le paysage d'en haut, décorporation, vol, chat, hiboux, lynx</t>
  </si>
  <si>
    <t>vous ne vous écoutez pas, vous manquez de sincérité, d’honnêteté avec vous-même, vous vous posez des questions sur votre chemin de vie personnel, vous avez de la difficulté à faire des choix, vous vous demandez si vous n’avez pas passé à côté de votre vocation, vous êtes en quête de votre identité, vous avez de la peine à exprimer qui vous êtes, vous niez certains aspects de vous-même ou des événements vécus, vous avez l’impression que les autres ne vous écoutent pas</t>
  </si>
  <si>
    <t>vous avez l’impression que l’on ne vous écoute pas, vous n'arrivez pas à exprimer vos besoins, vous vous questionnez sur votre avenir (travail, études), votre patron ou vos collègues ou vos copains ne vous laissent pas vous exprimer</t>
  </si>
  <si>
    <t>vos parents vous ont empêché de suivre votre vocation, de choisir votre métier, ou de faire ce qu’il vous plaisait le plus (hobby, activité sportive, activité artistique), vous avez une problématique liée à l’identité dans la famille (faux nom, autre nom, père inconnu)</t>
  </si>
  <si>
    <t>insatisfaction, regrets, remords, culpabilité, manque de sincérité, déni</t>
  </si>
  <si>
    <t xml:space="preserve">cervicales, nuque </t>
  </si>
  <si>
    <t>j’ai peur d’être sincère et cohérent, j'ai peur d'être qui je suis vraiment</t>
  </si>
  <si>
    <t>je dois le garder pour moi, je dois contrôler, réprimer mes émotions, je dois être comme les autres, je ne dois pas écouter mon corps</t>
  </si>
  <si>
    <t>besoin d'exprimer qui je suis, besoin de dire certaines choses, besoin de pouvoir suivre ma voie, besoin de sortir de sa carapace</t>
  </si>
  <si>
    <t xml:space="preserve">je m’écoute, je suis moi-même en toute circonstance, j'ai trouvé ma voie
</t>
  </si>
  <si>
    <t xml:space="preserve">Il est temps de vous écouter davantage. Écoutez votre cœur, écoutez votre corps. Ne passez-vous pas à côté de votre vocation ? Exprimez ce que vous êtes, vous avez peut-être réprimé l'artiste en vous. C’est l’occasion de développer vos talents et, pourquoi pas, d’en faire votre métier. Cessez de vous faire du mal en niant certaines choses, en faisant le contraire de votre intuition ou en vous taisant par soucis de ne pas blesser les autres
</t>
  </si>
  <si>
    <t>écoute de soi, écouter et suivre sa vocation, capacité à rire de soi, respect de soi, honnêteté envers soi, sincérité</t>
  </si>
  <si>
    <t>possibilités d’avancement, réalisation de soi, écoute de chacun, boîte à suggestion, communication interne, secrets</t>
  </si>
  <si>
    <t>ne pas se faire entendre, perdre sa carte d’identité, pratiquer son hobby, chemin qui s’arrête, carrefour, nouveau véhicule, pont, porte</t>
  </si>
  <si>
    <t>vous avez peur de vivre une séparation ou vous venez d’en vivre une, vous gérez mal les conflits, vous ne les supportez pas, vous les fuyez, vous avez tendance à mettre derrière vous ce qui ne va pas dans votre vie, vous vous sentez souvent coupable, vous cachez vos émotions ou vous n’en tenez pas compte, vous manquez de cohérence entre les pensées et les actions, vous ne gérez pas les relations homme/femme, vous êtes partagé entre vos aspects masculin et féminin</t>
  </si>
  <si>
    <t>vous gérez mal les conflits ou vous ne les supportez pas, votre patron, votre prof vous charge de trop de responsabilités ou trop de travail, vous vous sentez coupable de ne pas pouvoir en faire assez ou assez bien</t>
  </si>
  <si>
    <t xml:space="preserve">vous avez mal vécu le conflit , la séparation, le divorce entre vos parents, vos parents vous ont obligé à prendre (trop tôt ) trop de responsabilités, vous vous sentez coupable par rapport à vos parents (de ne pas pouvoir en faire assez) </t>
  </si>
  <si>
    <t xml:space="preserve">tension intérieure, conflit, culpabilité, honte, abandon, rejet, séparation, chagrin </t>
  </si>
  <si>
    <t xml:space="preserve">zone du thorax (dos), omoplates, épaules </t>
  </si>
  <si>
    <t>j’ai peur des conflits, peur des séparations</t>
  </si>
  <si>
    <t>je dois assumer les responsabilités , je dois éviter à tout prix les conflits</t>
  </si>
  <si>
    <t>besoin de tout prendre sur soi, besoin d’assumer des responsabilités , besoin d’éviter les conflits</t>
  </si>
  <si>
    <t>je suis libre</t>
  </si>
  <si>
    <t>Il est temps de diminuer les tensions à l’intérieur de vous, il y a trop de conflits non ou mal gérés. Prenez moins de responsabilités, moins sur vous, apprenez à déléguer. Vous avez besoin de détente, de calme, de paix. La natation, le yoga ou tout simplement un bon massage du dos vous feraient du bien</t>
  </si>
  <si>
    <t>acceptation de soi, harmonie, paix intérieure, cohérence intérieure, gestion des conflits, écouter son guide intérieur</t>
  </si>
  <si>
    <t>ce, outils, ressources humaines, objectifs), relation homme-femme, charge de travail, heures supplémentaires, horaire, congés, gestion des responsabilités, harmonie générale, protection juridique, avocats</t>
  </si>
  <si>
    <t>vous ne demandez pas souvent aux autres de vous aider, vous n’aimez pas trop recevoir de cadeaux ni de compliments, vous avez été trahi et cela vous a conduit à être dur de cœur, vous aimez donner une bonne image de vous-même, quitte à ne pas être compris, vous êtes trop exigeant envers vous-même, vous avez peur des échecs amoureux, vous avez l’impression de ne pas avoir été assez aimé, vous n’aimez pas montrer vos faiblesses, vous vous êtes sacrifié pour quelqu’un</t>
  </si>
  <si>
    <t>vous ne demandez pas souvent à vos collègues de vous aider, vous n’aimez pas trop recevoir de compliment, vous aimez donner une très bonne image de vous-même</t>
  </si>
  <si>
    <t>votre père est très, voire trop exigeant, vous avez dû vous sacrifier pour l’un de vos parents, vous avez manqué d’affection et d’amour de la part de l’un de vos parents, vous avez mal vécu le conflit ou divorce entre vos parents, vous voulez donner une bonne image de vous-même à vos parents</t>
  </si>
  <si>
    <t>dureté de cœur, sacrifice, manque de tendresse, exigences excessives, culpabilité, trahison</t>
  </si>
  <si>
    <t>épaules, dorsales, vaisseaux coronaires, ventricule droit du cœur, veines des jambes</t>
  </si>
  <si>
    <t>j’ai peur de ne pas être à la hauteur (des exigences fixées), j’ai peur d’être jugé par les autres</t>
  </si>
  <si>
    <t xml:space="preserve">je dois me sacrifier pour les autres, je dois donner une bonne image de moi , je dois faire attention à ma santé </t>
  </si>
  <si>
    <t>besoin d’être aimé, besoin de donner une bonne image de soi, besoin de se sacrifier pour les autres</t>
  </si>
  <si>
    <t>je suis apprécié et remercié</t>
  </si>
  <si>
    <t>Il est temps de tomber amoureux ou de retrouver votre côté sentimental. Prenez le temps de partager avec les autres, les amis, le conjoint, les enfants. C’est l’occasion de pardonner une vieille rancune, une trahison, une rupture douloureuse. Peut-être aimeriez-vous vous engager pour une cause (humanitaire, sociale).</t>
  </si>
  <si>
    <t>devoir passer des épreuves, sauver une personne, être un super-héros, être tout seul, sacrifice, assaut de démons, géant, désert, paysage glacé, ours blanc</t>
  </si>
  <si>
    <t xml:space="preserve">vous encaissez les conflits, les problèmes, vous avez l’impression d’être souvent une victime, vous êtes stressé, vous manquez d’énergie et de courage, vous vous bloquez sur une situation, vous avez peur d’échouer, de ne pas être à la hauteur </t>
  </si>
  <si>
    <t>vous avez l’impression d’avoir été trahi par l’un de vos parents, vous avez le sentiment de ne pas être soutenu par la famille, vous avez subi l’autorité d’un membre de la famille</t>
  </si>
  <si>
    <t>épuisement, peurs, stress, trahison, rancune, dévalorisation</t>
  </si>
  <si>
    <t>reins, lombaires, surrénales, plexus splénique</t>
  </si>
  <si>
    <t>j’ai peur de ne pas y arriver par manque d’énergie, j’ai peur de ne pas y arriver par manque de soutien</t>
  </si>
  <si>
    <t>je dois me montrer fort et courageux , je dois garder mes émotions pour moi</t>
  </si>
  <si>
    <t>besoin d’énergie, besoin de soutien</t>
  </si>
  <si>
    <t>je me sens soutenu</t>
  </si>
  <si>
    <t>Il est temps de vous reposer, de prendre soin de vous pour refaire le plein d’énergie. Rechargez vos batteries dans la nature. Faites des activités qui vous plaisent et que vous avez délaissées faute de temps. Un sport extrême ou un art martial peut vous aider à vaincre vos peurs et vous permettre de surmonter les obstacles.</t>
  </si>
  <si>
    <t>estime de soi, capacité à faire pour soi, capacité à avoir de l’énergie, capacité à pardonner, à gérer les peurs, équilibre entre soi et les autres</t>
  </si>
  <si>
    <t>risques à assumer, trahison, vol (matériel, ressources humaines, idées), soutien (de la part des collègues, du patron), gestion des conflits internes, mobbing, échec, faillite / concordat, concurrence déloyale, manque d’audace, transfert à la concurrence, délocalisation, soucis financiers, manque de liquidités, grève</t>
  </si>
  <si>
    <t xml:space="preserve">avoir un pneu crevé, batterie à plat, panne d’électricité, seul devant plein d’adversaires,  conflit de famille, attaqué par un monstre ou un animal méchant, loup </t>
  </si>
  <si>
    <t>vous vous sentez victime , vous subissez, vous êtes contraint à faire quelque chose, vous êtes dans la peur de l’autre ou la soumission, vous ne vous faites pas respecter, vous doutez de vos choix, vous avez été trahi, vous vous sentez prisonnier d’une situation, vous êtes facilement influencé par les autres, vous avez des problèmes avec la nourriture (boulimie, anorexie)</t>
  </si>
  <si>
    <t>vous avez subi l’autorité excessive de votre patron, de votre professeur, vous avez une problématique concernant votre place dans l’entreprise (sentiment d’être rejeté, humilié, soumis, maltraité, infériorisé, critiqué, dévalorisé), vous avez l’impression d’avoir été trahi par l’un de vos collègues</t>
  </si>
  <si>
    <t xml:space="preserve">vous avez subi l’autorité excessive de votre père (ou la personne ayant autorité dans la famille), vous avez une problématique concernant votre place dans la famille(sentiment d’être rejeté, humilié, soumis, maltraité, infériorisé, critiqué, dévalorisé), vous avez l’impression d’avoir été trahi par l’un de vos parents  </t>
  </si>
  <si>
    <t>trahison, soumission, humiliation, honte, dévalorisation, rejet, maltraitance, non reconnu</t>
  </si>
  <si>
    <t>vertèbres lombaires, hanches, bassin, mâchoire, ovaire droit, matrice</t>
  </si>
  <si>
    <t>j’ai peur d’être trahi ou non respecté</t>
  </si>
  <si>
    <t>je dois toujours lutter pour obtenir ce que je veux , je dois faire beaucoup pour me faire respecter</t>
  </si>
  <si>
    <t>besoin de retrouver sa place, besoin de se protéger, besoin de couper le cordon ombilical</t>
  </si>
  <si>
    <t>je me respecte et l’on me respectera</t>
  </si>
  <si>
    <t>Il est temps de savoir dire non, ne pas tout accepter des autres. Il faut vous valoriser pour reprendre confiance en vous. C’est l’occasion de sortir d’une situation contraignante. Si vous ne vous respectez pas vous-même vous ne serez pas respecté. Un art martial peut vous aider à prendre le dessus.</t>
  </si>
  <si>
    <t>respect de soi, valorisation, reconnaissance, non-jugement, capacité à faire pour soi, à choisir sans douter, liberté d’action</t>
  </si>
  <si>
    <t>mobbing, abus d’autorité, évincement, primes trop basses, « lèche-bottes », liberté de manœuvre, respect, reconnaissance de la part de la direction, trahison, situation bloquée, plans d’austérité, débrayage, grève, formation continue (pour ne pas perdre sa place), protection (données, juridique)</t>
  </si>
  <si>
    <t>être un guerrier, tomber dans quelque chose, être poursuivi, se faire écraser, être mordu ou piqué, devoir obéir, se faire voler sa place, vampire, chauve-souris</t>
  </si>
  <si>
    <t xml:space="preserve">vous avez une problématique liée à votre enfance, vous avez une problématique liée à votre couple ou à vos enfants, vous êtes insatisfait de votre vie en général (besoins et désirs non satisfaits), vous vivez de nombreuses frustrations, vous avez des problèmes avec la nourriture (boulimie, anorexie), vous avez une problématique avec l’argent (gestion, dépenses, manque, valeur accordée), vous sous-estimez votre valeur personnelle, vous ne savez jamais comment choisir, vous avez une problématique liée à la sexualité (perçu comme attouchement ou abus), vous ne voulez ou pouvez plus faire l’amour (peurs, vécu traumatisant), vous retenez vos émotions (froideur, pudeur excessive, frigidité, manque de libido), vous n’acceptez pas ou n’aimez pas votre corps, vous niez vos désirs et vos sensations, vous manquez de ressenti intérieur, vous avez été victime de violence ou de maltraitance à votre égard
</t>
  </si>
  <si>
    <t xml:space="preserve">vous avez une problématique en tant qu’employé, vous avez des problèmes d’argent, de liquidité, de budget, vous êtes insatisfait dans votre travail, de votre salaire, vous pensez mériter mieux, </t>
  </si>
  <si>
    <t xml:space="preserve">vous avez une problématique dépendant d’un autre chakra, mais liée à votre enfance, vous avez une problématique liée à la sexualité (ressenti comme attouchement, abus, inceste de la part de l’un des membres de la famille),  vous avez eu une sœur ou un frère (jumeau ou non) mort-né, vous avez eu une sœur, un frère, un enfant mort trop tôt, vous n’avez pas été valorisé ou respecté par vos parents
</t>
  </si>
  <si>
    <t>frustration, insatisfaction, manque de joie, tristesse chronique, humiliation, honte, dévalorisation, manque, culpabilité, jalousie, désirs excessifs, infidélité</t>
  </si>
  <si>
    <t>prostate, utérus, pancréas, côlon sigmoïde, sacrum, plexus pelvien</t>
  </si>
  <si>
    <t>j’ai peur de ne pas être respecté</t>
  </si>
  <si>
    <t xml:space="preserve">je dois réprimer mes besoins, mes désirs, je dois tout faire pour les autres </t>
  </si>
  <si>
    <t xml:space="preserve">besoin de se mettre en valeur, d’être reconnu, de contact social, de créer quelque chose
</t>
  </si>
  <si>
    <t>je me fais plaisir, je suis satisfait</t>
  </si>
  <si>
    <t xml:space="preserve">Il est temps de satisfaire vos besoins et vos désirs. Écoutez votre corps et prenez-en soin. Accordez-vous des moments de douceur et de plaisir. Développez votre sensibilité. C’est l’occasion de régler vos problèmes d’argent et de réévaluer vos tarifs. Questionnez-vous au sujet de votre valeur personnelle ?
 </t>
  </si>
  <si>
    <t xml:space="preserve">aimer et accepter son corps, ressentir son corps, satisfaction de ses besoins et désirs, </t>
  </si>
  <si>
    <t>valeur ajoutée, gestion des finances, rentabilité, rendement, profit, enthousiasme, salaires, convention collective, impôts, actions en bourse, vente (plan financier), argent sale, pot de vin, travail au noir, vacances, pauses de travail, perte d’un employé</t>
  </si>
  <si>
    <t>se retrouver petit enfant, être dans un lieu d’enfance, rencontrer un ami d’enfance, perdre de l’argent, se faire voler quelque chose, bijoux, canalisation qui fuit ou est bouchée, emporté par une rivière ou une foule, cheval, lapin, taureau</t>
  </si>
  <si>
    <t>recevoir la douceur et le plaisir, bien gérer son argent, enthousiasme</t>
  </si>
  <si>
    <t>besoin de sécurité, de stabilité et de soutien, de se poser, de connaître ses racines</t>
  </si>
  <si>
    <t>Test</t>
  </si>
  <si>
    <t>TT</t>
  </si>
  <si>
    <t>Gros_intestin</t>
  </si>
  <si>
    <t>Estomac</t>
  </si>
  <si>
    <t>Rate_Panacreas</t>
  </si>
  <si>
    <t>Coeur</t>
  </si>
  <si>
    <t>Intestin_Grele</t>
  </si>
  <si>
    <t>Vessie</t>
  </si>
  <si>
    <t>Vesicule_biliaire</t>
  </si>
  <si>
    <t>Foie</t>
  </si>
  <si>
    <t>Reins</t>
  </si>
  <si>
    <t>Maitre_coeur</t>
  </si>
  <si>
    <t>Triple_rechauffeur</t>
  </si>
  <si>
    <t>Conception</t>
  </si>
  <si>
    <t>Gouverneur</t>
  </si>
  <si>
    <t>Normal</t>
  </si>
  <si>
    <t>Stagnation</t>
  </si>
  <si>
    <t>Insuffisance</t>
  </si>
  <si>
    <t>Meridien droit</t>
  </si>
  <si>
    <t>Meridien Gauche</t>
  </si>
  <si>
    <t>Meridien</t>
  </si>
  <si>
    <t>LES MERIDIENS</t>
  </si>
  <si>
    <t>Vaisseau Vital</t>
  </si>
  <si>
    <t>Régulateur du Yin</t>
  </si>
  <si>
    <t>Régulateur du Yang</t>
  </si>
  <si>
    <t>Motilité du Yin</t>
  </si>
  <si>
    <t>Motilité du Yang</t>
  </si>
  <si>
    <t>Vaisseau ceinture</t>
  </si>
  <si>
    <t>8 points des 8 Vaisseaux</t>
  </si>
  <si>
    <t>Points Source</t>
  </si>
  <si>
    <t>Points Héraux</t>
  </si>
  <si>
    <t>Points Dorsaux</t>
  </si>
  <si>
    <t>Points Xi</t>
  </si>
  <si>
    <t>Ma Dan</t>
  </si>
  <si>
    <t>pts Luo</t>
  </si>
  <si>
    <t>8 réunions</t>
  </si>
  <si>
    <t>Lissé</t>
  </si>
  <si>
    <t>Excité</t>
  </si>
  <si>
    <t>Limitation</t>
  </si>
  <si>
    <t>En unité par rapport aux nombre de point du méridien</t>
  </si>
  <si>
    <t xml:space="preserve">Nombre de point du mérien </t>
  </si>
  <si>
    <t xml:space="preserve">Lié à la valeur </t>
  </si>
  <si>
    <t>Seuil</t>
  </si>
  <si>
    <t>ce qui constitue nos véritables besoins</t>
  </si>
  <si>
    <t>Les qualités / harmonies</t>
  </si>
  <si>
    <t>Les résistances/ réactivités</t>
  </si>
  <si>
    <t>Le + entre les 4 catégories</t>
  </si>
  <si>
    <t>YINCHIAO MAI</t>
  </si>
  <si>
    <t>CHONG MAI</t>
  </si>
  <si>
    <t>REN MAI</t>
  </si>
  <si>
    <t>DAI MAI</t>
  </si>
  <si>
    <t>YIN WEI MAI</t>
  </si>
  <si>
    <t xml:space="preserve"> DU MAI</t>
  </si>
  <si>
    <t xml:space="preserve"> YANGWEI MAI</t>
  </si>
  <si>
    <t xml:space="preserve"> YANGCHIAO MAI</t>
  </si>
  <si>
    <t>ce que les autres perçoivent de nous</t>
  </si>
  <si>
    <t xml:space="preserve">ce qui aurait déjà dû être réglé </t>
  </si>
  <si>
    <t xml:space="preserve">ce qui est un problème depuis toujours </t>
  </si>
  <si>
    <t xml:space="preserve">ce qui nous limite depuis longtemps </t>
  </si>
  <si>
    <t xml:space="preserve">ce dont nous avons toujours eu besoin </t>
  </si>
  <si>
    <t xml:space="preserve">ce qui a toujours été apprécié </t>
  </si>
  <si>
    <t xml:space="preserve">ce que nous pensons avoir développé </t>
  </si>
  <si>
    <t xml:space="preserve">ce que nous avons cru devoir être </t>
  </si>
  <si>
    <t xml:space="preserve">ce qui nous a souvent été reproché </t>
  </si>
  <si>
    <t xml:space="preserve">ce que nous avons toujours exagéré </t>
  </si>
  <si>
    <t xml:space="preserve">ce que l'on a maintenu par peur </t>
  </si>
  <si>
    <t xml:space="preserve">ce que nous n'avons jamais voulu voir </t>
  </si>
  <si>
    <t>ce que nous mettons comme limite</t>
  </si>
  <si>
    <t>Potentialité  en lien avec le présent</t>
  </si>
  <si>
    <t>Analyse psychologique du passé en résonance avec le présent</t>
  </si>
  <si>
    <t>Organe</t>
  </si>
  <si>
    <t xml:space="preserve"> ce qui est une qualité depuis toujours</t>
  </si>
  <si>
    <t>Gautier_20170828223006</t>
  </si>
  <si>
    <t>Gautier</t>
  </si>
  <si>
    <t>Bioenergie</t>
  </si>
  <si>
    <t>Vaisseau_Vital</t>
  </si>
  <si>
    <t>Regulateur_du_Yin</t>
  </si>
  <si>
    <t>Regulateur_du_Yang</t>
  </si>
  <si>
    <t>Motilite_du_Yin</t>
  </si>
  <si>
    <t>Motilite_du_Yang</t>
  </si>
  <si>
    <t>Vaisseau_ceinture</t>
  </si>
  <si>
    <t>_8_points_des_8_Vaisseaux</t>
  </si>
  <si>
    <t>Points_Source</t>
  </si>
  <si>
    <t>Points_Heraux</t>
  </si>
  <si>
    <t>Points_Dorsaux</t>
  </si>
  <si>
    <t>Points_Xi</t>
  </si>
  <si>
    <t>Ma_Dan</t>
  </si>
  <si>
    <t>pts_Luo</t>
  </si>
  <si>
    <t>_8_reunions</t>
  </si>
  <si>
    <t>mémoire d'homme ou de femme d'action</t>
  </si>
  <si>
    <t>sentiment d'être persécuté</t>
  </si>
  <si>
    <t>lutte pour (sur)vivre</t>
  </si>
  <si>
    <t>déménagements fréquents</t>
  </si>
  <si>
    <t>mort abandonné par les siens</t>
  </si>
  <si>
    <t>fuir sa mère</t>
  </si>
  <si>
    <t>devoir suivre une tradition familiale</t>
  </si>
  <si>
    <t>tué par son enfant</t>
  </si>
  <si>
    <t>rupture avec une personne ou une situation</t>
  </si>
  <si>
    <t>besoin d'une sécurité matérielle</t>
  </si>
  <si>
    <t>besoin de régler le passé familial</t>
  </si>
  <si>
    <t>ne pas s'être soumis à une autorité</t>
  </si>
  <si>
    <t>parents n'ayant pas réglé leur passé</t>
  </si>
  <si>
    <t>besoin d'un poste à responsabilité</t>
  </si>
  <si>
    <t xml:space="preserve">créativité </t>
  </si>
  <si>
    <t>maltraité par son père ou sa mère</t>
  </si>
  <si>
    <t>mémoires de courtisane</t>
  </si>
  <si>
    <t>conflit avec l'identité sexuelle</t>
  </si>
  <si>
    <t>enfance heureuse</t>
  </si>
  <si>
    <t>besoin de quitter son pays ou sa famille</t>
  </si>
  <si>
    <t>jouir du patrimoine légué par les ancêtres</t>
  </si>
  <si>
    <t>besoin de vivre une autre vie</t>
  </si>
  <si>
    <t>mère castratrice</t>
  </si>
  <si>
    <t>besoin de de se sortir d'une situation</t>
  </si>
  <si>
    <t>être à sa juste place</t>
  </si>
  <si>
    <t>résistance à la transformation</t>
  </si>
  <si>
    <t>besoin de se sacrifier pour les autres</t>
  </si>
  <si>
    <t>mémoire d'artiste</t>
  </si>
  <si>
    <t>devoir lutter pour sa place ou sa réputation</t>
  </si>
  <si>
    <t>se faire manipuler par un ancêtre</t>
  </si>
  <si>
    <t>besoin de liberté</t>
  </si>
  <si>
    <t>se mettre la pression pour se libérer du passé</t>
  </si>
  <si>
    <t>générer des conflit avec d'autres personnes</t>
  </si>
  <si>
    <t>besoin de reprendre confiance en soi</t>
  </si>
  <si>
    <t xml:space="preserve">besoin de changer les choses </t>
  </si>
  <si>
    <t>besoin d'exprimer ses talents</t>
  </si>
  <si>
    <t>vampirisé par un ancêtre</t>
  </si>
  <si>
    <t>vouloir faire autre chose que le reste de la fammille</t>
  </si>
  <si>
    <t>mémoire de personne très engagée socialement</t>
  </si>
  <si>
    <t>engagement social important ou refus de s'engager et de servir</t>
  </si>
  <si>
    <t>non-dits par rapport à la famille</t>
  </si>
  <si>
    <t>conflit entre soi et le reste du monde</t>
  </si>
  <si>
    <t>besoin de liens familaux forts</t>
  </si>
  <si>
    <t>besoin de régler une problmatique familliale</t>
  </si>
  <si>
    <t>situation familliale conflictuelle</t>
  </si>
  <si>
    <t>besoin de la famille pour se sentir en sécurité émotionnelle</t>
  </si>
  <si>
    <t>mère surprotectrice</t>
  </si>
  <si>
    <t>mémoire de personne ayant été particulièrement vulnérable</t>
  </si>
  <si>
    <t>mémoire de personne qui s'est sacrifiée pour les autres</t>
  </si>
  <si>
    <t>se mettre la pression pour la famille</t>
  </si>
  <si>
    <t>mémoire de besoins non comblés</t>
  </si>
  <si>
    <t>intolérance</t>
  </si>
  <si>
    <t>squatté par un ancêtre</t>
  </si>
  <si>
    <t>père très exigeant</t>
  </si>
  <si>
    <t>pas coupé un lien avec un ancêtre</t>
  </si>
  <si>
    <t>mémoire de personne dont le pays a été envahi</t>
  </si>
  <si>
    <t>révolte active</t>
  </si>
  <si>
    <t>ouverture aux autres</t>
  </si>
  <si>
    <t>nombreuses injustices vécues dans l'enfance</t>
  </si>
  <si>
    <t>besoin de vivre dans un lieu fortifié</t>
  </si>
  <si>
    <t>refuser d'écouter les conseils des autres</t>
  </si>
  <si>
    <t>besoin de vivre dans un lieu bien protégé</t>
  </si>
  <si>
    <t>a dû faire sa place dans la famille ou dans le clan</t>
  </si>
  <si>
    <t>lutte au sein de la fratrie ou du clan</t>
  </si>
  <si>
    <t>besoin d'extérioriser ses émotions refoulées</t>
  </si>
  <si>
    <t>sur la défensive face à ses parents</t>
  </si>
  <si>
    <t>refuser d'écouter ses parents</t>
  </si>
  <si>
    <t>mémoire de personne clair-voyante</t>
  </si>
  <si>
    <t>se mettre des responsabilités inutiles</t>
  </si>
  <si>
    <t>phobies diverses</t>
  </si>
  <si>
    <t>mémoire de guerrier à qui l'on confié un objectif à atteindre</t>
  </si>
  <si>
    <t>ressasser le passé</t>
  </si>
  <si>
    <t>mémoire de magnétiseur</t>
  </si>
  <si>
    <t>mémoire de guérisseur</t>
  </si>
  <si>
    <t>vécu traumatisant dans l'enfance ou à la naissance</t>
  </si>
  <si>
    <t>Qualité</t>
  </si>
  <si>
    <t>+++</t>
  </si>
  <si>
    <t>++</t>
  </si>
  <si>
    <t>+</t>
  </si>
  <si>
    <t>VUE DE L'AURA</t>
  </si>
  <si>
    <t>Mémoires ancestrales</t>
  </si>
  <si>
    <t>besoin d’affronter la concurrence</t>
  </si>
  <si>
    <t>problèmes de sécurité</t>
  </si>
  <si>
    <t>entreprise et employés en sécurité</t>
  </si>
  <si>
    <t>lutter pour la pérennité de l'entreprise</t>
  </si>
  <si>
    <t>ne pas assumer certains risques</t>
  </si>
  <si>
    <t>capacité à passer facilement du projet à sa réalisation</t>
  </si>
  <si>
    <t>self-control pour ne pas montrer son stress et ses peurs</t>
  </si>
  <si>
    <t>sentiment d’être bien dans son entreprise</t>
  </si>
  <si>
    <t>manque de soutien des investisseurs</t>
  </si>
  <si>
    <t>rupture ou manque de contact avec la maison mère ou les filiales</t>
  </si>
  <si>
    <t>capacité à réaliser ses rêves</t>
  </si>
  <si>
    <t>générer des tensions vis à vis des autres entreprises</t>
  </si>
  <si>
    <t>soumis voire même humilié par le manager ou les collègues</t>
  </si>
  <si>
    <t>conflit avec la structure hiérarchique</t>
  </si>
  <si>
    <t>besoin de régler des arrièrés ou un passé problématique</t>
  </si>
  <si>
    <t>créativité mise en valeur et menant à des réalisations concrètes</t>
  </si>
  <si>
    <t>besoin d'avoir du plaisir dans son travail</t>
  </si>
  <si>
    <t>besoin de lâcher des structures anciennes</t>
  </si>
  <si>
    <t>beaucoup d’émotions fortes et de stress</t>
  </si>
  <si>
    <t>besoin de garder son énergie ou son argent pour quelque chose d'autre</t>
  </si>
  <si>
    <t>bonnes relations sociales</t>
  </si>
  <si>
    <t xml:space="preserve">besoin de régler des problèmes </t>
  </si>
  <si>
    <t>manque de soutien par la hiérarchie</t>
  </si>
  <si>
    <t xml:space="preserve">savoir renoncer quand c'est nécessaire ou se séparer de ce qui ne va pas </t>
  </si>
  <si>
    <t>manque de confiance dans la hiérarchie</t>
  </si>
  <si>
    <t xml:space="preserve">besoin de trouver une solution ou sa voie </t>
  </si>
  <si>
    <t xml:space="preserve">absentéisme pour maladie </t>
  </si>
  <si>
    <t>être sur la défensive</t>
  </si>
  <si>
    <t>besoin d'être à l'écoute de soi et des autres</t>
  </si>
  <si>
    <t>être sur ses gardes</t>
  </si>
  <si>
    <t>besoin d'un rôle clair et de tâches bien définies</t>
  </si>
  <si>
    <t xml:space="preserve">besoin d’émotions </t>
  </si>
  <si>
    <t>difficulté à apprendre ou à mémoriser</t>
  </si>
  <si>
    <t>anxiété en public</t>
  </si>
  <si>
    <t xml:space="preserve">ne pas générer d'attentes exagérées  </t>
  </si>
  <si>
    <t>besoin de tenir face à l'extérieur ou face aux autres</t>
  </si>
  <si>
    <t>capacité à accepter des compromis</t>
  </si>
  <si>
    <t>refus de l'historique ou au contraire trop attaché au passé</t>
  </si>
  <si>
    <t>besoin de rentabiliser avant de passer à la suite</t>
  </si>
  <si>
    <t>résistance face à tout changements dans l'entreprise</t>
  </si>
  <si>
    <t xml:space="preserve">libre de son passé </t>
  </si>
  <si>
    <t>trop se focaliser sur les problèmes du passé</t>
  </si>
  <si>
    <t>sortir de la pression du collectif</t>
  </si>
  <si>
    <t xml:space="preserve">besoin de communiquer avec tous </t>
  </si>
  <si>
    <t>besoin de gérer des informations</t>
  </si>
  <si>
    <t>besoin de se positionner et ne plus se laisser faire</t>
  </si>
  <si>
    <t>envie de s’activer pour passer à autre chose ou faire de l’ordre dans l'entreprise</t>
  </si>
  <si>
    <t>besoin d'agir de manière visible pour les autres</t>
  </si>
  <si>
    <t>besoin de se décharger ou de se défouler sur les autres ou de se défouler</t>
  </si>
  <si>
    <t>subir l'environnement et les conditions de travail</t>
  </si>
  <si>
    <t>manager ou personnel attentif aux nuisances dans le travail</t>
  </si>
  <si>
    <t>se sentir agressé par l'environnement et les conditions de travail</t>
  </si>
  <si>
    <t xml:space="preserve">manager attentionné </t>
  </si>
  <si>
    <t>manager ou entreprise donnant l'exemple et conscient de le rayonner autour de soi</t>
  </si>
  <si>
    <t>être dans sa bulle pour se sentir en sécurité</t>
  </si>
  <si>
    <t>être perturbé par les autres</t>
  </si>
  <si>
    <t>besoin d'agir concrètement</t>
  </si>
  <si>
    <t>recevoir tout ce dont on a besoin</t>
  </si>
  <si>
    <t>éparpillement</t>
  </si>
  <si>
    <t xml:space="preserve">besoin d'outil informatiques efficaces pour la communication </t>
  </si>
  <si>
    <t>maîtrise de l'informatique et bonne gestion de l’information</t>
  </si>
  <si>
    <t>manque de structure au niveau de l'information</t>
  </si>
  <si>
    <t>capacité à synthétiser l'information et à la difuser de manière ciblée et efficace</t>
  </si>
  <si>
    <t>être calme pour un moment d'introspection</t>
  </si>
  <si>
    <t>moment d'introspection et de lâcher-prise pour avoir les idées plus claires pour la suite</t>
  </si>
  <si>
    <t>besoin d'apprendre de ses erreurs et de ses expériences</t>
  </si>
  <si>
    <t xml:space="preserve">apprendre de ses erreurs et changer </t>
  </si>
  <si>
    <t>capacité à se remettre en question</t>
  </si>
  <si>
    <t>besoin d'assurer la pérennité de l'entreprise quitte à remettre en question des acquis</t>
  </si>
  <si>
    <t>se concentrer sur une seule chose à la fois</t>
  </si>
  <si>
    <t>ne pas être dans la réalité</t>
  </si>
  <si>
    <t>être soi-même</t>
  </si>
  <si>
    <t>introspection pour observer ce qui ne va pas</t>
  </si>
  <si>
    <t>être dépendant des autres ou de ses antécédants professionnels</t>
  </si>
  <si>
    <t>besoin prendre du recul pour écouter les besoins du personnel et diminuer les tensions</t>
  </si>
  <si>
    <t>capacité à prendre du recul pour déterminer les vrais besoins</t>
  </si>
  <si>
    <t>envie de répondre immédiatement à toute demande</t>
  </si>
  <si>
    <t>être dans le flow</t>
  </si>
  <si>
    <t>besoin de passer à l'action</t>
  </si>
  <si>
    <t>avoir moins de responsabilités ou les reporter à plus tard</t>
  </si>
  <si>
    <t>besoin d'innover</t>
  </si>
  <si>
    <t>enthousiasme de création et d'innovation</t>
  </si>
  <si>
    <t>aller au-devant des besoins de son entreprise</t>
  </si>
  <si>
    <t>besoin d'émotions</t>
  </si>
  <si>
    <t>capacité à laisser les émotions s'exprimer</t>
  </si>
  <si>
    <t>générer des tensions émotionnelles</t>
  </si>
  <si>
    <t>besoin de stabilité psychologique et matérielle</t>
  </si>
  <si>
    <t>stabilité psychologique et matérielle</t>
  </si>
  <si>
    <t>refuser de se remettre en question</t>
  </si>
  <si>
    <t>peur de se mettre des charges</t>
  </si>
  <si>
    <t>besoin de montrer son individualité</t>
  </si>
  <si>
    <t>la rage comme moteur pour avancer</t>
  </si>
  <si>
    <t>besoin d'être dur avec soi</t>
  </si>
  <si>
    <t>s'autosaboter</t>
  </si>
  <si>
    <t>s'accepter tel que l'on est</t>
  </si>
  <si>
    <t>besoin de créer des liens sociaux pour se sentir compris</t>
  </si>
  <si>
    <t>besoin de se confronter à des situations difficiles</t>
  </si>
  <si>
    <t>ne pas écouter son instinct</t>
  </si>
  <si>
    <t>se retrouver seul dans la voie choisie</t>
  </si>
  <si>
    <t>besoin de trouver sa place sur le marché</t>
  </si>
  <si>
    <t>subir une autorité ou un management injuste</t>
  </si>
  <si>
    <t>se battre pour avoir sa place sur le marché</t>
  </si>
  <si>
    <t>besoin d'agir pour avoir sa place et pour se sentir utile</t>
  </si>
  <si>
    <t>abandonner ou renoncer à sa place</t>
  </si>
  <si>
    <t>Besoin de fêter un succès commercial</t>
  </si>
  <si>
    <t>besoin de changer d'entreprise ou de fonction</t>
  </si>
  <si>
    <t>être respecté et reconnu par la direction</t>
  </si>
  <si>
    <t>besoin excessif d'être respecté et reconnu par la direction</t>
  </si>
  <si>
    <t>besoin de changer de travail</t>
  </si>
  <si>
    <t>conflit sur la vision à long terme</t>
  </si>
  <si>
    <t>besoin de participer à l'harmonie des rapports de force de l'entreprise</t>
  </si>
  <si>
    <t>devoir prendre sur soi pour soutenir les autres</t>
  </si>
  <si>
    <t>besoin de montrer aux autres qui l'on est et ce que l'on fait pour se sentir utile</t>
  </si>
  <si>
    <t>générer des actions inutiles pour se sentir exister</t>
  </si>
  <si>
    <t>besoin de s'engager pleinement dans l'entreprise</t>
  </si>
  <si>
    <t>souffrance d'être dans cette entreprise</t>
  </si>
  <si>
    <t>s'engager pleinement dans l'entreprise</t>
  </si>
  <si>
    <t>refus de travailler dans une entreprise familiale ou d'en reprendre la direction</t>
  </si>
  <si>
    <t>remettre à plus tard ses attentes et son besoin d'évoluer</t>
  </si>
  <si>
    <t>utiliser pleinement ce travail pour évoluer</t>
  </si>
  <si>
    <t>besoin de se sentir dans une grande famille</t>
  </si>
  <si>
    <t>sentiment de se sentir dans une grande famille</t>
  </si>
  <si>
    <t>manque de volonté pour concrétiser ses idées</t>
  </si>
  <si>
    <t>besoin de participer pleinement à la vie de l'entreprise</t>
  </si>
  <si>
    <t>accepter les autres tels qu'ils sont</t>
  </si>
  <si>
    <t>prendre sur soi les malheurs du monde</t>
  </si>
  <si>
    <t>se donner la mission de combattre la misère dans le monde</t>
  </si>
  <si>
    <t>besoin d'apprendre de ses erreurs et en bénéficier durablement</t>
  </si>
  <si>
    <t>capacité à intégrer durablement dans l'enteprise les bonus d'une expérience (bonne ou pas)</t>
  </si>
  <si>
    <t>n'être responsable que de son propre travail</t>
  </si>
  <si>
    <t>se sentir responsable de tout ce qui arrive dans l'entreprise</t>
  </si>
  <si>
    <t>besoin de faire sauter les structures</t>
  </si>
  <si>
    <t>peur de lâcher de vieux schémas</t>
  </si>
  <si>
    <t>ne pas se prendre trop au sérieux</t>
  </si>
  <si>
    <t>vouloir changer le monde</t>
  </si>
  <si>
    <t xml:space="preserve"> </t>
  </si>
  <si>
    <t>Monde du travail, professionnel, entreprise</t>
  </si>
  <si>
    <t>LES MERIDIENS POINTS SPECIFIQUES</t>
  </si>
  <si>
    <t>Code</t>
  </si>
  <si>
    <t>Ce qui nous inspire le plus à long terme :</t>
  </si>
  <si>
    <t>Ensemble des qualités que nous avons et auxquelles nous aspirons le plus. Ce sont celles qui nous attirent le plus dans les personnes que nous admirons. Ce sont celles que notre âme souhaite vivre dans cette incarnation.</t>
  </si>
  <si>
    <t>Ce qui nous attire le plus actuellement :</t>
  </si>
  <si>
    <t>Ensemble des qualités que l’on considère comme importantes pour le futur immédiat.</t>
  </si>
  <si>
    <t>Ce qu’il serait bien de ne plus nourrir comme comportement :</t>
  </si>
  <si>
    <t>Ensemble des traits de caractère sur lesquels nous devrions travailler pour en diminuer l’importance. Ce sont nos parts d’ombre qui prétéritent notre futur et qui engendrent des comportements jugés comme négatifs.</t>
  </si>
  <si>
    <t>Ce dont nous avons le plus besoin :</t>
  </si>
  <si>
    <t>Ensemble des besoins qui nous paraissent importants ou que notre corps souhaiterait. Ce sont les besoins qui conditionnent le plus notre manière d’être et nos comportements.  Ce sont ceux qui ont le plus d’influence sur nos futurs choix.</t>
  </si>
  <si>
    <t>Ce qu’il faut limiter dans le temps :</t>
  </si>
  <si>
    <t>Ensemble des aspects négatifs qui sont révélateurs d’un état temporaire, qu’il est bon de ne pas trop faire durer. Ce sont aussi parfois des aspects positifs que nous limitons parce qu’ils ne correspondent pas à notre état habituel</t>
  </si>
  <si>
    <t>Ce qui nous empêche d’évoluer :</t>
  </si>
  <si>
    <t>Ensemble d’aspects négatifs de notre personnalité qui nous empêche de nous diriger vers un avenir serein et qui engendre des réactions négatives vis à vis des autres. Ces aspects sont donnés par ordre temporel. C’est à dire dans quel ordre ils vont influencer notre futur.</t>
  </si>
  <si>
    <t>Ce que nous sabotons mentalement :</t>
  </si>
  <si>
    <t>Ensemble des qualités que les autres constatent ou perçoivent, mais que nous continuons de saboter, souvent consciemment ou parfois même inconsciemment, avec notre système de croyance ou nos peurs. L’objectif serait de ne plus les saboter, mais de les rayonner naturellement.</t>
  </si>
  <si>
    <t>Ce que les autres ne voient pas encore :</t>
  </si>
  <si>
    <t>Ensemble des qualités que l’on pense avoir ou que l’on aimerait développer davantage, mais que les autres ne perçoivent pas et ne ressentent pas encore parce que nous ne les rayonnons pas, elles n’ont pas été intégrées dans notre ADN. L’objectif est de les rendre effectives.</t>
  </si>
  <si>
    <t>Ce à quoi nous accordons trop d’importance :</t>
  </si>
  <si>
    <t>Ensemble des traits de caractère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t>
  </si>
  <si>
    <t>Ce que l’on nous reproche d’être :</t>
  </si>
  <si>
    <t>Ensemble des aspects négatifs que les autres nous reprochent alors qu’ils nous semblent normaux.  C’est l’image négative que nous donnons de nous-même et sur laquelle il serait bien de réfléchir et de transformer.</t>
  </si>
  <si>
    <t>Ce que nous exagérons :</t>
  </si>
  <si>
    <t xml:space="preserve">Ensemble des besoins que nous estimons comme important, mais que les autre pensent que c’est exagéré ou qui ne correspondent pas aux besoins de notre corps. </t>
  </si>
  <si>
    <t>Ce que les autres perçoivent de nous :</t>
  </si>
  <si>
    <t>Ensemble des besoins perçus par les autres parce que notre corps les émet naturellement. Ces besoins risquent fort de ne pas correspondre à nos attentes mentales et l’on risque d’être incompris, car les autres vont répondre inconsciemment aux besoins du corps et pas à ceux de notre tête.</t>
  </si>
  <si>
    <t>ce que les autres apprécient le plus :</t>
  </si>
  <si>
    <t>Ensemble des aspects positifs les plus apparents, par odre d’importance. Ce sont souvent des aspects que l’on a développés au fil des années et qui permettent une relation harmonieuse avec l’entourage.</t>
  </si>
  <si>
    <t>ce qu'il serait bien de ne plus nourrir :</t>
  </si>
  <si>
    <t>Ensemble des traits de caractère sur lesquels nous devrions travailler pour en diminuer l’importance. Ce sont nos parts d’ombre qui prétéritent notre présent et qui engendrent des comportements jugés comme négatifs par les autres.</t>
  </si>
  <si>
    <t>ce qu'il serait bien de régler :</t>
  </si>
  <si>
    <t>Ensemble des aspects négatifs de notre personnalité, principalement les manques et les peurs qui conditionnent nos comportements. Ces aspects sont donnés par ordre temporel, c’est à dire du plus vieux au plus récent. L’objectif est de les transformer en aspects positifs en commençant par les plus vieux.</t>
  </si>
  <si>
    <t>ce qui nous limite le plus :</t>
  </si>
  <si>
    <t>Ensemble des aspects négatifs de notre personnalité, principalement les manques et les peurs qui conditionnent nos comportements. Donnés par ordre d’importance.</t>
  </si>
  <si>
    <t>ce dont nous avons le plus besoin :</t>
  </si>
  <si>
    <t>Ensemble des besoins qui nous paraissent importants ou que notre corps souhaiterait. Ce sont les besoins qui conditionnent le plus notre manière d’être et nos comportements.  Ce sont ceux qui ont le plus d’influence sur nos choix de tous les jours.</t>
  </si>
  <si>
    <t>ce que nous sabotons mentalement :</t>
  </si>
  <si>
    <t>Ensemble des qualités que les autres constatent ou perçoivent, mais que nous sabotons souvent consciemment ou parfois même inconsciemment, avec notre système de croyance ou nos peurs. L’objectif serait de ne plus les saboter, mais de les rayonner naturellement.</t>
  </si>
  <si>
    <t>ce que les autres ne voient pas :</t>
  </si>
  <si>
    <t>Ensemble des qualités que l’on pense avoir ou sur lesquelles nous travaillons, mais que les autres ne perçoivent pas et ne ressentent pas parce que nous ne les rayonnons pas car non  intégrées dans notre ADN. L’objectif est de les exprimer réellement.</t>
  </si>
  <si>
    <t>ce à quoi nous accordons trop d’importance :</t>
  </si>
  <si>
    <t>ce que nous exagérons :</t>
  </si>
  <si>
    <t>ce dont nous avons réellement besoin :</t>
  </si>
  <si>
    <t>Ensemble des besoins que nous estimons comme important, mais que les autre pensent que c’est exagéré ou qui ne correspondent pas aux besoins de notre corps.</t>
  </si>
  <si>
    <t>ce que les autres perçoivent :</t>
  </si>
  <si>
    <t>Ensemble des besoins perçus par les autres parce que notre corps les émet naturellement. Ces besoins risquent fort de ne pas correspondre à nos attentes et l’on risque d’être incompris, car les autres vont répondre inconsciemment aux besoins du corps et pas à ceux de notre tête.</t>
  </si>
  <si>
    <t>ce que nous mettons comme limite :</t>
  </si>
  <si>
    <t>Ensemble des manques et des peurs récurentes que nous n’arrivons pas à dépasser et pour lesquelles nous nous plaignons parfois car nous pensons que nous ne pouvons rien y changer.</t>
  </si>
  <si>
    <t>MEMOIRES</t>
  </si>
  <si>
    <t>Main gauche</t>
  </si>
  <si>
    <t>ce qui a toujours été apprécié : (lisse)</t>
  </si>
  <si>
    <t>et que nous continuons à apprécier</t>
  </si>
  <si>
    <t>ce dont nous avons toujours eu besoin : (augmenté)</t>
  </si>
  <si>
    <t>ce qui est aurait dû être réglé : (excité)</t>
  </si>
  <si>
    <t>Ensemble des aspects négatifs hérités des ancêtres ou de notre enfance et réveillés par la situation actuelle et qui conditionnent certains comportements néfastes.</t>
  </si>
  <si>
    <t>ce qui nous limite depuis longtemps (diminué)</t>
  </si>
  <si>
    <t>Ensemble des aspects négatifs de notre personnalité, principalement les manques et les peurs qui ont été vécus par nos ancêtres ou lors de notre petite enfance. Manière dont certains ancêtres sont morts et manière dont c’est passé notre naisssance ou celle de l’un de nos parents.</t>
  </si>
  <si>
    <t>Main droite</t>
  </si>
  <si>
    <t>Ensemble des qualités que l’on pense avoir été développées par les ancêtres. C’est parfois les compliments que l’on nous a faits dans la petite enfance, mais que nous ne sommes pas certains de mériter</t>
  </si>
  <si>
    <t>Ensemble des besoins que l’on pense avoir été ceux des ancêtres ou que l’on pense avoir eu dans notre enfance.  Pour être aimé de ses parents, on va chercher à imiter leur besoins</t>
  </si>
  <si>
    <t>ce que nous pensons avoir développé :</t>
  </si>
  <si>
    <r>
      <t xml:space="preserve">Ensemble de qualités que nous pensons avoir développées, mais que les autres ne constatent pas, </t>
    </r>
    <r>
      <rPr>
        <sz val="12"/>
        <color theme="1"/>
        <rFont val="Cambria"/>
        <family val="1"/>
      </rPr>
      <t>parce qu’aucun ancêtre ne les a réellement exprimées</t>
    </r>
  </si>
  <si>
    <t>ce qui justifie certain comportements: (excité)</t>
  </si>
  <si>
    <t>Ensemble des comportements un peu excessifs que l’on souvent constaté chez nos parents ou grands-parents. Ce que l’on a vécu et que l’on utilise comme prétexte pour justifier des comportements inappropriés.  C’est parfois le rôle que l’on a choisi de jouer pour imiter un parent.</t>
  </si>
  <si>
    <t>Ensemble des manques et des peurs récurentes qui font se que nous sommes et qui limitent notre réalité. Les autres les constatent mais nous faisons comme si nous ne les voyons pas. L’objectif est de ne pas les renier et de les affronter pour les dépasser.</t>
  </si>
  <si>
    <t>ce qu'il serait bien de ne plus nourrir</t>
  </si>
  <si>
    <t>Ensemble des besoins probablement vécus par les ancêtres ou lors de notre enfance. Les métiers pratiqués par des ancêtres et qui peuvent nous inspirer dans cette vie</t>
  </si>
  <si>
    <t>Ensemble des qualités héritées des ancêtres ou de notre enfance et que le vécu présent actuel met en évidence. C’est parfois les compliments que l’on nous a faits dans la petite enfance et que nous continuons à apprécier</t>
  </si>
  <si>
    <t xml:space="preserve">ce qui a toujours été apprécié : </t>
  </si>
  <si>
    <t>ce qui est aurait dû être réglé :</t>
  </si>
  <si>
    <t>ce qui nous limite depuis longtemps</t>
  </si>
  <si>
    <t xml:space="preserve">ce dont nous avons toujours eu besoin : </t>
  </si>
  <si>
    <t>ce qui justifie certain comportements:</t>
  </si>
  <si>
    <t>L’alignement est un indicateur de la différence entre ce que la tête pense et ce que le corps exprime. Plus la valeur est élevée, plus une personne est symétrique dans ses corps subtils et cohérente entre sa façon de percevoir la réalité et ce qu’elle vit vraiment.</t>
  </si>
  <si>
    <t>La liberté représente la capacité à se laisser porter par la vie, à accueillir ce qui arrive. Plus la valeur est élevée, moins la personne se met la pression ou se stresse pour répondre aux besoins ou aux exigences qu’elle se met elle-même ou provenant des autres.</t>
  </si>
  <si>
    <t>Blocage</t>
  </si>
  <si>
    <t>La charge mentale représente l’ensemble de toutes les pensées inutiles ou limitatives. Plus la valeur est élevée, plus la personne se mets de contraintes, plus ses besoins prennent une ampleur exagérée, plus elle aime tenir tête aux autres.</t>
  </si>
  <si>
    <t>La charge émotionnelle représente l’ensemble de toutes les émotions retenues à l’intérieur ou, au contraire, déversées sur les autres. Plus la valeur est élevée, plus la personne génère de dépendances avec les autres, moins elle gère ses propres émotions.</t>
  </si>
  <si>
    <t xml:space="preserve">L’empreinte familiale représente la somme des charges et des limitations héritées des ancêtres ou de la relation avec les parents dans l’enfance. Plus la valeur est élevée, plus le futur de la personne est limité, conditionné par ces mémoires, moins elle est libre d’être pleinement elle-même. </t>
  </si>
  <si>
    <t>Enracinement</t>
  </si>
  <si>
    <t>L’enracinement caractérise une personne bien ancrée dans la réalité, concrète dans ce qu’elle entreprend et avec une bonne mise à terre. Plus la valeur est élevée en harmonie, plus la personne est une force tranquille, posée, autonome, tout en étant soutenue par sa famille.</t>
  </si>
  <si>
    <t>PARAMETRES GENERAUX</t>
  </si>
  <si>
    <t>ENFANCE</t>
  </si>
  <si>
    <t>TRANSGENERATIONNEL</t>
  </si>
  <si>
    <r>
      <t>Etat d’être d’une personne calme et posée. Parfois le fruit d’un travail de transmutation des mémoires liées à son propre vécu ou à celui de ses ancêtres. Plus la valeur est élevée, plus cela caractérise une personne capable de résilience et</t>
    </r>
    <r>
      <rPr>
        <sz val="16"/>
        <color rgb="FF000000"/>
        <rFont val="Cambria"/>
        <family val="1"/>
      </rPr>
      <t xml:space="preserve"> se dirigeant vers un avenir tranquille, en paix avec soi et les autres</t>
    </r>
  </si>
  <si>
    <t>Etat de stress intérieur résultant d’un passé familial difficile. Plus la valeur est élevée, plus cela caractérise une personne réactive face aux événements de la vie ou en conflit les autres. Tendance à être toujours en résistance, dans le non-respect de soi et des autres.</t>
  </si>
  <si>
    <t>Les besoins reflètent l’ensemble des besoins fondamentaux liés au passé familial. Plus la valeur est élevée, plus cela caractérise une personne dont le futur est très conditionné par son passé, en particulier par les manques vécus.</t>
  </si>
  <si>
    <t>Les limitations reflètent l’ensemble des peurs, des manques et des interdictions liés au vécu familial. Plus la valeur est élevée, plus cela caractérise une personne passive, introvertie, sans attentes pour la suite de sa vie et fuyant la réalité.</t>
  </si>
  <si>
    <t>La cohérence est un indicateur d'une opposition entre l'image que l'on a de soi et de celle perçue par les autres. Plus la valeur est élevée, plus une personne se sent comprise, en particulier dans ses besoins et ses manques, ou ses qualités et défauts</t>
  </si>
  <si>
    <t xml:space="preserve">La fractalité est un indicateur de l’état de cohérence vibratoire entre les différents corps subtils. Plus la valeur est élevée, plus une personne est en accord entre son passé, son présent et son futur (que ce soit bon ou mauvais). </t>
  </si>
  <si>
    <t>Freq_code</t>
  </si>
  <si>
    <t>besoin de se surpasser / de se prouver</t>
  </si>
  <si>
    <t>incapacité d’agir / manque de courage</t>
  </si>
  <si>
    <t>conscient de ses limites / passer à l'action quand c'est nécessaire</t>
  </si>
  <si>
    <t>se forcer à agir / envie de dépasser ses limites</t>
  </si>
  <si>
    <t>besoin d’affronter / besoin de passer à l'action</t>
  </si>
  <si>
    <t>se sentir menacé / chercher à se protéger / se mettre en retrait / éviter la confrontation</t>
  </si>
  <si>
    <t>puissance implacable / certitude d’y parvenir / absence de doutes</t>
  </si>
  <si>
    <t>absence de pitié / être impitoyable / agir pour se défendre ou survivre</t>
  </si>
  <si>
    <t>besoin de se préserver / instinct de conservation</t>
  </si>
  <si>
    <t>vulnérabilité / absence de protection / manque de densité énergétique</t>
  </si>
  <si>
    <t>être posé dans son corps / bonne protection énergétique</t>
  </si>
  <si>
    <t>être en permanence aux aguets / sous tension</t>
  </si>
  <si>
    <t>peur de la mort / peur du manque de nourriture</t>
  </si>
  <si>
    <t>sérénité / plénitude / capacité à s’abandonner</t>
  </si>
  <si>
    <t>activation de l’instinct de survie / lutte pour vivre</t>
  </si>
  <si>
    <t>besoin de se sentir vivant / de sentir le contact avec le sol</t>
  </si>
  <si>
    <t>mal-être / souffrance / sensation de subir / résignation / ne pas voir de suite agréable</t>
  </si>
  <si>
    <t>être dans le concret de la matière / calme et posé</t>
  </si>
  <si>
    <t>activation de l’instinct de survie / envie de fuir</t>
  </si>
  <si>
    <t xml:space="preserve">besoin de stabilité / de réalisations / d'avancer dans la vie </t>
  </si>
  <si>
    <t>incertitudes / insécurité / être vulnérable</t>
  </si>
  <si>
    <t xml:space="preserve">réaliser ses rêves / force et pouvoir intérieur </t>
  </si>
  <si>
    <t>envie de partir / de fuir</t>
  </si>
  <si>
    <t>besoin de s'appuyer sur quelqu'un / besoin de sécurité</t>
  </si>
  <si>
    <t>état d’être sans retenue ou limitation / simplicité naturelle</t>
  </si>
  <si>
    <t>envie de fuir / de se défouler pour décompresser</t>
  </si>
  <si>
    <t>besoin d’être en groupe / besoin de sécurité</t>
  </si>
  <si>
    <t>solitude imposée ou mal vécue / empêchement d’avancer</t>
  </si>
  <si>
    <t>sentiment d’appartenance / être bien dans sa famille</t>
  </si>
  <si>
    <t>faire autrement que les autres / ne pas être avec les autres</t>
  </si>
  <si>
    <t xml:space="preserve">besoin de soutenir les autres ou d'être soutenu / besoin de choisir et de décider </t>
  </si>
  <si>
    <t>manque de soutien / ne pas avoir d'aide / ne rien décider</t>
  </si>
  <si>
    <t xml:space="preserve">se sentir soutenu / avoir une direction dans la vie </t>
  </si>
  <si>
    <t>devoir faire un choix / devoir soutenir les autres ou assurer son propre soutien</t>
  </si>
  <si>
    <t xml:space="preserve">besoin de stabilité / de réalisations concrètes / capacité à supporter </t>
  </si>
  <si>
    <t>vulnérabilité / en rupture avec les parents ou avec les enfants</t>
  </si>
  <si>
    <t>capacité à réaliser ses rêves / force intérieure / bon système immunitaire</t>
  </si>
  <si>
    <t xml:space="preserve">envie de partir / de fuir / devoir résister face aux autres ou à l'environnement </t>
  </si>
  <si>
    <t xml:space="preserve">besoin de soutien / besoin de se positionner </t>
  </si>
  <si>
    <t>sentiment de subir / se sentir dévalorisé ou impuissant</t>
  </si>
  <si>
    <t>réalisation de soi / indépendance / grand potentiel de réalisation</t>
  </si>
  <si>
    <t>besoin de régler le passé / de se mettre la pression pour la famille ou le travail</t>
  </si>
  <si>
    <t>manque de retour dans ses actions / vide dans la vie / absence de liens familiaux ou de travail</t>
  </si>
  <si>
    <t>équilibre entre donner et recevoir / équilibre dans les relations familiales / entre le privé et le professionnel</t>
  </si>
  <si>
    <t>envie de fuir / liens toxiques avec la famille ou le travail</t>
  </si>
  <si>
    <t>besoin de stabilité / de sécurité / d'assumer</t>
  </si>
  <si>
    <t>subir l'autorité parentale</t>
  </si>
  <si>
    <t xml:space="preserve">adaptation / flexibilité / renoncement s'il le faut </t>
  </si>
  <si>
    <t>résister / tenir tête / conflit dans la relation parents-enfants</t>
  </si>
  <si>
    <t xml:space="preserve">besoin de se sentir fort / de résister / d'encaisser </t>
  </si>
  <si>
    <t>être fatigué / être à bout / ne plus pouvoir encaisser ou résister</t>
  </si>
  <si>
    <t xml:space="preserve">humilité / être en paix avec l'autorité / avec ses parents ou ses enfants </t>
  </si>
  <si>
    <t>conflit d'autorité / tendance à l'autoritarisme</t>
  </si>
  <si>
    <t xml:space="preserve">besoin de régler le passé familial / d'enracinement </t>
  </si>
  <si>
    <t>refus de l'autorité parentale / ne pas vouloir de responsabilité en tant que parent</t>
  </si>
  <si>
    <t xml:space="preserve">laisser passer l'énergie / être fluide / en paix avec ses parents ou ses enfants </t>
  </si>
  <si>
    <t>conflit d'autorité avec les parents ou en tant que parent</t>
  </si>
  <si>
    <t xml:space="preserve">besoin d'aller de l'avant / d'être responsable </t>
  </si>
  <si>
    <t>vouloir moins de charges / moins de responsabilités / manque d'enracinement</t>
  </si>
  <si>
    <t xml:space="preserve">force tranquille / puissance / enracinement </t>
  </si>
  <si>
    <t>trop responsable / trop d'obligations</t>
  </si>
  <si>
    <t xml:space="preserve">besoin de créer / besoin d'exprimer son potentiel </t>
  </si>
  <si>
    <t>potentiel réprimé / projets en panne / introversion</t>
  </si>
  <si>
    <t>fuite en avant avec les projets / dispersion dans la créativité</t>
  </si>
  <si>
    <t xml:space="preserve">besoin de s'aimer / de se faire plaisir </t>
  </si>
  <si>
    <t>ne pas se faire plaisir / honte de s'offrir à soi-même / juger le plaisir personnel</t>
  </si>
  <si>
    <t xml:space="preserve">capacité à relâcher / aimer son corps / s'offrir du plaisir </t>
  </si>
  <si>
    <t>en conflit avec son corps / conflit avec la sexualité</t>
  </si>
  <si>
    <t xml:space="preserve">besoin de retenir à l'intérieur / de garder pour soi </t>
  </si>
  <si>
    <t>peur de vivre de l'insécurité / peur de manquer / vécu des manques par le passé</t>
  </si>
  <si>
    <t xml:space="preserve">équilibre entre garder et rejeter / équilibre entre perdre et donner </t>
  </si>
  <si>
    <t>envie de fuir mais rester / se retenir</t>
  </si>
  <si>
    <t>besoin d’argent / besoin d'être valorisé</t>
  </si>
  <si>
    <t>manques / dévalorisation / indifférence / maltraitance</t>
  </si>
  <si>
    <t>enfance heureuse / valorisation</t>
  </si>
  <si>
    <t>problème d’argent / licenciement / deuil non fait d'un proche</t>
  </si>
  <si>
    <t xml:space="preserve">besoin d'assumer / d'être différent </t>
  </si>
  <si>
    <t>manque de contact avec la famille / insatisfaction / vide dans la vie / peur de souffrir</t>
  </si>
  <si>
    <t xml:space="preserve">assumer sa différence / son incarnation </t>
  </si>
  <si>
    <t>conflit avec les autres / subir une pression</t>
  </si>
  <si>
    <t xml:space="preserve">besoin de réaliser / besoin d'exprimer son potentiel / stagner / reporter à plus tard </t>
  </si>
  <si>
    <t>peur d'être exclu / d'être seul pour assumer / soucis</t>
  </si>
  <si>
    <t xml:space="preserve">vivre l'instant présent / être plutôt que faire  </t>
  </si>
  <si>
    <t>devoir aller de l'avant / envie de concrétiser</t>
  </si>
  <si>
    <t xml:space="preserve">besoin d'avoir sa place / besoin de répondre à ses attentes </t>
  </si>
  <si>
    <t>peur d'être abandonné / peur d'être soi-même</t>
  </si>
  <si>
    <t>se sentir aimé / savoir répondre à ses attentes</t>
  </si>
  <si>
    <t>contrariété / frustrations / se sentir en danger / plein de peurs</t>
  </si>
  <si>
    <t xml:space="preserve">besoin d'aller de l'avant / de concrétiser / besoin de réaliser son potentiel / ses projets </t>
  </si>
  <si>
    <t>devoir obéir / peur d'être seul / maltraitance / ne pas aimer son corps / absence de projets pour la suite</t>
  </si>
  <si>
    <t xml:space="preserve">potentiel exprimé / enthousiasme / sexualité équilibrée / charme et séduction </t>
  </si>
  <si>
    <t>difficulté à concrétiser / projets en stagnation / enthousiasme excessif / devoir séduire</t>
  </si>
  <si>
    <t xml:space="preserve">besoin de reporter un choix à faire / besoin de franchir une étape </t>
  </si>
  <si>
    <t>être dans une impasse / pas eu le choix / pas eu l’argent espéré</t>
  </si>
  <si>
    <t>spontanéité / capacité à répondre à ses attentes / accepter toute situation</t>
  </si>
  <si>
    <t>vouloir fuir une situation / bouillonnement intérieur / colère contenue</t>
  </si>
  <si>
    <t>besoin de se poser quelque part / contrarié dans ses attentes / peur face aux autres</t>
  </si>
  <si>
    <t>pas à sa place / perdu sa place</t>
  </si>
  <si>
    <t xml:space="preserve">se sentir utile / être à sa juste place </t>
  </si>
  <si>
    <t>devoir défendre sa place / devoir trouver une autre place / vouloir la place d'un autre / conflit de place</t>
  </si>
  <si>
    <t xml:space="preserve">besoin d'aller de l'avant / de concrétiser / besoin de réaliser son potentiel ou ses projets </t>
  </si>
  <si>
    <t>devoir obéir / peur d'être seul / maltraitance / ne pas aimer son corps / plus de projets</t>
  </si>
  <si>
    <t xml:space="preserve">potentiel exprimé / enthousiasme / sexualité équilibrée / charme et séduction  </t>
  </si>
  <si>
    <t>besoin de garder ses problèmes pour soi / critiques ou conflits non digérés</t>
  </si>
  <si>
    <t>tout garder à l'intérieur / dépendant des autres / subir des critiques / peur des conflits</t>
  </si>
  <si>
    <t>acceptation du vécu / capacité à (se) pardonner / résilience / indépendance affective</t>
  </si>
  <si>
    <t>supporter les conflits et les critiques / vécu non-accepté / dépendances toxiques</t>
  </si>
  <si>
    <t xml:space="preserve">besoin de stabilité / de sécurité </t>
  </si>
  <si>
    <t>manque d'enthousiasme et de temps / fatigue / manque de stabilité et de sécurité</t>
  </si>
  <si>
    <t xml:space="preserve">stabilité / sécurité / savoir prendre du temps pour soi </t>
  </si>
  <si>
    <t>fuite en avant / dispersion / devoir tout assumer</t>
  </si>
  <si>
    <t xml:space="preserve">besoin de s'amuser / de se reposer / de prendre de la distance avec les autres </t>
  </si>
  <si>
    <t xml:space="preserve">manque de temps pour soi / pour s'amuser / pour se faire plaisir / rester quand même </t>
  </si>
  <si>
    <t>savoir prendre du temps pour soi / ne pas entretenir de liens toxiques</t>
  </si>
  <si>
    <t>incapacité à se libérer d'une emprise / entretenir des liens toxiques / vouloir fuir</t>
  </si>
  <si>
    <t xml:space="preserve">besoin d'être différent des autres / besoin de se poser quelque part </t>
  </si>
  <si>
    <t>être incompris / ne pas se sentir à sa place / vivre de l'insécurité</t>
  </si>
  <si>
    <t>assumer sa différence / être stable / à sa juste place</t>
  </si>
  <si>
    <t>pas assez d'argent ou d'énergie / ne pas trouver d'issue / manque de décision claire</t>
  </si>
  <si>
    <t xml:space="preserve">résilience / décision claire / abondance </t>
  </si>
  <si>
    <t>fuite en avant / reporter des choix ou des besoins / problème avec l'argent</t>
  </si>
  <si>
    <t xml:space="preserve">besoin d'avoir des projets / envie d'avoir un enfant / besoin de sécurité </t>
  </si>
  <si>
    <t>manque une base solide / insécurité / être dépendant des autres / manque de projets</t>
  </si>
  <si>
    <t>se laisser porter par la vie / prendre ce qui vient / avoir une base solide</t>
  </si>
  <si>
    <t>hyperactivité / stress / devoir assumer</t>
  </si>
  <si>
    <t>besoin de créer / besoin d'exprimer son potentiel</t>
  </si>
  <si>
    <t>besoin d'aller de l'avant avec les projets / créativité excessive / dispersion</t>
  </si>
  <si>
    <t xml:space="preserve">besoin de contrôler / besoin de décider / reporter une décision à plus tard </t>
  </si>
  <si>
    <t>manque de confiance en soi / ne pas accepter la situation</t>
  </si>
  <si>
    <t>capacité à faire des choix justes / ne plus tout contrôler / faire confiance à son instinct</t>
  </si>
  <si>
    <t>dispersion / contrariété</t>
  </si>
  <si>
    <t>besoin de digérer une situation / besoin de faire un choix / besoin d’avoir sa place</t>
  </si>
  <si>
    <t>difficulté à choisir / manque de confiance en soi / ne pas avoir eu le choix</t>
  </si>
  <si>
    <t>affirmation de soi / positionnement adapté / savoir faire le juste choix / respect des autres</t>
  </si>
  <si>
    <t>dispersion / peur de devoir faire un choix / devoir lutter pour sa place ou sa réputation</t>
  </si>
  <si>
    <t xml:space="preserve">besoin de trouver sa place / avoir (eu) une mère envahissante </t>
  </si>
  <si>
    <t>problématique de place / difficulté à choisir</t>
  </si>
  <si>
    <t xml:space="preserve">égo équilibré / être à sa juste place / capacité à faire face à la réalité / être centré </t>
  </si>
  <si>
    <t>devoir défendre sa place ou sa position / devoir affronter la réalité / agressivité</t>
  </si>
  <si>
    <t xml:space="preserve">besoin de digérer une situation / besoin d'endurer </t>
  </si>
  <si>
    <t>manque d'affection ou de sécurité / s'interdire les plaisirs</t>
  </si>
  <si>
    <t>satisfaction / sentiment de sécurité et de plénitude / capacité à se réconcilier</t>
  </si>
  <si>
    <t>difficulté à digérer une situation / à faire face aux émotions / contrariété / agressivité</t>
  </si>
  <si>
    <t>besoin de vivre à fond / parents absents dans l'enfance</t>
  </si>
  <si>
    <t>manque de tendresse / dureté / résistance / père absent dans l'enfance</t>
  </si>
  <si>
    <t>douceur envers soi / joie exprimée / maîtrise de soi</t>
  </si>
  <si>
    <t>colère / rage / affrontement avec la mère ou mère autoritaire dans l'enfance</t>
  </si>
  <si>
    <t xml:space="preserve">besoin d'être valorisé / besoin d'être différent / besoin de l'approbation du père </t>
  </si>
  <si>
    <t>ne pas faire un choix / frustrations / stagnation / manque d'enthousiasme / sentiment d'indifférence</t>
  </si>
  <si>
    <t xml:space="preserve">être valorisé / plein de gratitude envers les autres et la vie / choisir seul </t>
  </si>
  <si>
    <t>devoir lancer un projet / trop d'enthousiasme</t>
  </si>
  <si>
    <t xml:space="preserve">besoin de se libérer de son passé / besoin d'avancer dans la vie </t>
  </si>
  <si>
    <t>beaucoup de manques / se sentir exclu ou rejeté / stagnation</t>
  </si>
  <si>
    <t xml:space="preserve">se sentir soutenu / respecté / en sécurité </t>
  </si>
  <si>
    <t>chercher à se libérer du passé ou des manques</t>
  </si>
  <si>
    <t xml:space="preserve">besoin d'être soutenu / besoin d'aide </t>
  </si>
  <si>
    <t>peur de ne pas y arriver / peur de ne pas être soutenu ou respecté</t>
  </si>
  <si>
    <t xml:space="preserve">savoir apaiser les conflits / être conciliant </t>
  </si>
  <si>
    <t>en conflit avec d'autres personnes / générer des tensions</t>
  </si>
  <si>
    <t xml:space="preserve">besoin de s'amuser / besoin d'être accepté ou respecté </t>
  </si>
  <si>
    <t>manquer de confiance en soi / manque de valorisation</t>
  </si>
  <si>
    <t xml:space="preserve">besoin de répondre à ses besoins ou à ses attentes / besoin de décider et de changer les choses </t>
  </si>
  <si>
    <t>manque de tendresse / peur du mauvais choix</t>
  </si>
  <si>
    <t xml:space="preserve">douceur envers soi / résilience émotionelle / bienveillance </t>
  </si>
  <si>
    <t>émotions contenues / parfois exprimées avec violence : rage / rancune / colère</t>
  </si>
  <si>
    <t>besoin de terminer quelque chose / besoin d'exigences</t>
  </si>
  <si>
    <t>peur de l'échec ou peur du succès / peur de passer à côté de quelque chose</t>
  </si>
  <si>
    <t xml:space="preserve">être à la hauteur / être sans attentes / apprécier le succès / confiance en soi </t>
  </si>
  <si>
    <t>devoir terminer quelque chose / exigences élevées / ne pas faire confiance</t>
  </si>
  <si>
    <t xml:space="preserve">besoin de garder les émotions pour soi : soucis / rancune / rancœur / colère </t>
  </si>
  <si>
    <t>manque de courage / ne pas faire face / inquiétude / soucis</t>
  </si>
  <si>
    <t>résilience émotionelle / esprit serein</t>
  </si>
  <si>
    <t>contenir ses émotions : gros soucis / forte rancune / animosité / colère explosive</t>
  </si>
  <si>
    <t>besoin de se positionner / besoin de mettre une limite avec les autres / colère contenue</t>
  </si>
  <si>
    <t>s'interdire d'être en colère / ne pas mettre de limite / ne pas se positionner</t>
  </si>
  <si>
    <t>calme intérieur / positionnement adapté / savoir dire non / savoir mettre une limite</t>
  </si>
  <si>
    <t>colère explosive / stress</t>
  </si>
  <si>
    <t xml:space="preserve">apaiser les conflits / conciliant / capacité à pardonner / se sentir soutenu et respecté </t>
  </si>
  <si>
    <t>générer des tensions / en conflit avec d'autres personnes / ne pas respecter les autres</t>
  </si>
  <si>
    <t>besoin d’émotions forte / aimer se stresser</t>
  </si>
  <si>
    <t xml:space="preserve">se sentir victime / stressé / vivre dans la peur </t>
  </si>
  <si>
    <t>grand stress / nombreuses peurs / être dans la survie</t>
  </si>
  <si>
    <t xml:space="preserve">besoin d'avoir son espace vital / besoin d'avoi sa liberté de choix </t>
  </si>
  <si>
    <t>manque de confiance en soi / de reconnaissance / peur d'être jugé ou trahi</t>
  </si>
  <si>
    <t xml:space="preserve">besoin de soutien / besoin de compréhension </t>
  </si>
  <si>
    <t>se couper de l'entourage / peur de l'échec ou peur du succès / peur de passer à côté</t>
  </si>
  <si>
    <t>être valorisé ou soutenu par son entourage / être à la hauteur</t>
  </si>
  <si>
    <t>liens familiaux ou professionnels toxiques / refuser la réalité</t>
  </si>
  <si>
    <t xml:space="preserve">besoin d'avoir sa place / besoin de prendre une décision </t>
  </si>
  <si>
    <t>manque de soutien / de décision / peur de prendre sa place / de passer à l'action</t>
  </si>
  <si>
    <t>être à sa place / se sentir soutenu / avoir du courage</t>
  </si>
  <si>
    <t>plein de soucis / rancune non réglée</t>
  </si>
  <si>
    <t>besoin de positionnement / besoin d'être à la hauteur / besoin d'une direction à prendre</t>
  </si>
  <si>
    <t>questionnement pour la suite / réprimer sa colère / peur du mauvais choix</t>
  </si>
  <si>
    <t xml:space="preserve">calme intérieur / tempérer sa colère </t>
  </si>
  <si>
    <t xml:space="preserve">besoin de se sentir vivant / besoin de s'engager / besoin de prendre sa place sociale </t>
  </si>
  <si>
    <t>prendre de la distance / envie de déléguer</t>
  </si>
  <si>
    <t>être à sa juste place / liberté d'engagement / résilience émotionnelle / générosité</t>
  </si>
  <si>
    <t>devoir s'engager / lutter pour sa place / angoisse / oppression / chagrin</t>
  </si>
  <si>
    <t xml:space="preserve">besoin de garder son énergie pour quelque chose d'autre / de contenir ses émotions </t>
  </si>
  <si>
    <t>plein de tensions internes / réprimer ses émotions et ses sentiments</t>
  </si>
  <si>
    <t xml:space="preserve">laisser passer les émotions / sentiment de paix intérieure / capacité à pardonner </t>
  </si>
  <si>
    <t xml:space="preserve">besoin de bouger / être plein d'énergie </t>
  </si>
  <si>
    <t>trop de pression / favoriser la détente</t>
  </si>
  <si>
    <t xml:space="preserve">calme / tranquillité / détente </t>
  </si>
  <si>
    <t>état d'excitation / trop de sensations / nervosité</t>
  </si>
  <si>
    <t>manque de confiance / sentiment de ne pas être à la hauteur</t>
  </si>
  <si>
    <t xml:space="preserve">diminuer les tensions / vivre l'harmonie / le bien-être / tendresse envers soi </t>
  </si>
  <si>
    <t>stress / agitation / envie de bouger / nervosité</t>
  </si>
  <si>
    <t xml:space="preserve">besoin de contrôler sa vie / de se donner les moyens </t>
  </si>
  <si>
    <t>se laisser dicter sa vie / manque de courage / manque de moyens</t>
  </si>
  <si>
    <t>zen / égo équilibré / personnalité équilibrée et calme / capacité à recevoir</t>
  </si>
  <si>
    <t>égo fort / frustrations</t>
  </si>
  <si>
    <t xml:space="preserve">besoin de passer à l'action / affirmation de soi </t>
  </si>
  <si>
    <t>attente / passivité / ne pas se sentir à la hauteur</t>
  </si>
  <si>
    <t xml:space="preserve">zen / égo équilibré / personnalité équilibrée et calme </t>
  </si>
  <si>
    <t>égo fort / contrariété</t>
  </si>
  <si>
    <t xml:space="preserve">besoin d'en faire trop / se mettre la pression / être plein d'obligations </t>
  </si>
  <si>
    <t xml:space="preserve">être de bonne humeur / joie </t>
  </si>
  <si>
    <t>se mettre ou subir une pression excessive / se sentir agressé / devoir lutter</t>
  </si>
  <si>
    <t>manque de flexibilité / de souplesse / baisser le rythme / sentiment d'inutilité</t>
  </si>
  <si>
    <t xml:space="preserve">adaptation aux événements / calme / tranquillité </t>
  </si>
  <si>
    <t>stress / pression / besoin de passer à l'action</t>
  </si>
  <si>
    <t>besoin de se sentir en sécurité émotionnelle / besoin de relâcher</t>
  </si>
  <si>
    <t>se couper des autres / de ses émotions</t>
  </si>
  <si>
    <t>intelligence du cœur / sécurité émotionnelle / générosité / compassion</t>
  </si>
  <si>
    <t>encaisser / se sentir agressé / être saturé d’émotions</t>
  </si>
  <si>
    <t xml:space="preserve">besoin de se sentir vivant / besoin d'être libre / besoin d'espace </t>
  </si>
  <si>
    <t>être dans sa bulle / se faire bouffer / introversion</t>
  </si>
  <si>
    <t xml:space="preserve">capacité à calmer les tensions et les conflits </t>
  </si>
  <si>
    <t>être en tension / devoir faire sa place / tristesse / angoisse</t>
  </si>
  <si>
    <t>empathie / ne pas fixer de limite / ne pas dire non</t>
  </si>
  <si>
    <t>sentiment de paix intérieure / ne pas être influencé / tolérance</t>
  </si>
  <si>
    <t>devoir se protéger / se sentir agressé</t>
  </si>
  <si>
    <t xml:space="preserve">contrôle émotionnel / contrôle sur la situation </t>
  </si>
  <si>
    <t>envie de décompresser / moins s'engager</t>
  </si>
  <si>
    <t>se mettre la pression / vouloir tout contrôler / s'engager pleinement</t>
  </si>
  <si>
    <t xml:space="preserve">besoins non comblés / besoin de retenir ses émotions </t>
  </si>
  <si>
    <t>manque d'amour / besoins non comblés</t>
  </si>
  <si>
    <t xml:space="preserve">paix intérieure / harmonie / écoute du guide intérieur </t>
  </si>
  <si>
    <t>conflits / frustrations / colères contenues</t>
  </si>
  <si>
    <t xml:space="preserve">besoin de fixer une limite / besoin de dire non </t>
  </si>
  <si>
    <t>empathie / submergé par ses émotions / manque de joie</t>
  </si>
  <si>
    <t xml:space="preserve">équilibre entre soi et les autres / respect des autres / bonne gestion des conflits </t>
  </si>
  <si>
    <t>être envahi / besoin de respirer / d'espace pour soi</t>
  </si>
  <si>
    <t xml:space="preserve">besoin de prendre sur soi / besoin d'être responsable </t>
  </si>
  <si>
    <t xml:space="preserve">se laisser vivre / ne pas prendre sur soi  </t>
  </si>
  <si>
    <t>trop assumer / tenir le coup / encaisser</t>
  </si>
  <si>
    <t xml:space="preserve">besoin de protection / besoin de sécurité / besoin de mettre une limite </t>
  </si>
  <si>
    <t>se libérer d'un poids / se faire bouffer</t>
  </si>
  <si>
    <t xml:space="preserve">liberté / autonomie / à l'abri du besoin </t>
  </si>
  <si>
    <t>se sentir envahi / besoin de respirer / se battre pour plus d'espace pour soi</t>
  </si>
  <si>
    <t xml:space="preserve">besoin d'aller de l'avant / de prendre ses responsabilités </t>
  </si>
  <si>
    <t>révolte / refuser l'autorité / limiter les obligations</t>
  </si>
  <si>
    <t>devoir agir / passer à l'action / responsabilités excessives</t>
  </si>
  <si>
    <t>besoin d'intégrer les expériences / garder ses émotions pour soi / appréhension</t>
  </si>
  <si>
    <t>faire pour les autres et pas pour soi / éviter les confrontations / peur de l'autorité</t>
  </si>
  <si>
    <t>grandir par les expériences / être un pionnier / laisser passer les émotions / adaptation</t>
  </si>
  <si>
    <t>résistance au changement / ressasser le passé / résister / déni / ingratitude</t>
  </si>
  <si>
    <t xml:space="preserve">besoin de temps / d'écouter son corps </t>
  </si>
  <si>
    <t>fermeture / manque d'ambition / être dans sa carapace</t>
  </si>
  <si>
    <t xml:space="preserve">ouverture / avoir du temps pour soi </t>
  </si>
  <si>
    <t>conflit / tenir tête / vouloir tout décider / avoir le dernier mot</t>
  </si>
  <si>
    <t xml:space="preserve">besoin de se sacrifier pour les autres / besiond'en faire trop pour les autres </t>
  </si>
  <si>
    <t>aller plus vite / stress / réprimer ses émotions</t>
  </si>
  <si>
    <t xml:space="preserve">besoin d'exprimer ce qui est important / besoin de temps / délai dépassé / reporter </t>
  </si>
  <si>
    <t>non-dits / renoncer / ne pas accepter le vécu / nostalgie / manque de protection</t>
  </si>
  <si>
    <t xml:space="preserve">exprimer ses sentiments / spontanéité / honnêteté / prendre le temps </t>
  </si>
  <si>
    <t>aller plus vite / stress / deuil non fait</t>
  </si>
  <si>
    <t xml:space="preserve">besoin de liberté / besoin d'autonomie </t>
  </si>
  <si>
    <t>silence / non-dits / se sentir étouffé / envahi / pas libre / plein d'obligations</t>
  </si>
  <si>
    <t xml:space="preserve">écouter son cœur / résilience / s'ouvrir aux autres / équilibre des polarités / sincérité </t>
  </si>
  <si>
    <t>devoir se battre pour plus de liberté / refuser d'écouter son cœur</t>
  </si>
  <si>
    <t xml:space="preserve">besoin de s'écouter / besoin de décider / besoin de trouver une solution ou sa voie </t>
  </si>
  <si>
    <t>manque de décision / d'écoute de soi / pas trouver ou voir de solution / ne pas suivre sa voie</t>
  </si>
  <si>
    <t xml:space="preserve">lâcher-prise / écoute intérieure / honnêteté envers soi / suivre sa vocation </t>
  </si>
  <si>
    <t>tourner en rond / trop réfléchir / refuser de suivre sa vocation</t>
  </si>
  <si>
    <t xml:space="preserve">besoin de se sentir protégé et en sécurité </t>
  </si>
  <si>
    <t>sensibilité accrue à tout / vulnérabilité</t>
  </si>
  <si>
    <t xml:space="preserve">se sentir en sécurité / en confiance / protégé </t>
  </si>
  <si>
    <t>devoir se battre / devoir se protéger</t>
  </si>
  <si>
    <t xml:space="preserve">besoin de commander / avoir une forte volonté </t>
  </si>
  <si>
    <t>manque de volonté / cesser de résister / apathie / suivre</t>
  </si>
  <si>
    <t xml:space="preserve">autorité naturelle / inspirer confiance </t>
  </si>
  <si>
    <t>stress / peurs / insécurité / tenir tête / vouloir tout diriger</t>
  </si>
  <si>
    <t xml:space="preserve">besoin de prendre sa place / besoin de maintenir sa décision ou sa position </t>
  </si>
  <si>
    <t>lâcher le morceau / accepter un compromis</t>
  </si>
  <si>
    <t xml:space="preserve">rester neutre / être à sa place / proposer un compromis </t>
  </si>
  <si>
    <t>devoir défendre sa place ou sa position / déterminé / en colère</t>
  </si>
  <si>
    <t xml:space="preserve">besoin de s'ouvrir à l'environnement ou aux autres / besoin de s'ouvrir aux plaisirs de la vie </t>
  </si>
  <si>
    <t>garder le silence / ascétisme / renoncement aux plaisirs</t>
  </si>
  <si>
    <t>apprécier la vie / gratitude</t>
  </si>
  <si>
    <t xml:space="preserve">besoin d'en faire trop / culpabiliser si l'on en fait pas assez </t>
  </si>
  <si>
    <t>peur de ne pas en faire assez / ne pas voir ses priorités</t>
  </si>
  <si>
    <t>voir ses priorités / avoir du recul / capacité à rire de soi</t>
  </si>
  <si>
    <t xml:space="preserve">besoin de stabilité / besoin de faire sa place / besoin de tenir le coup </t>
  </si>
  <si>
    <t>se faire bouffer / se faire prendre sa place / abandonner / renoncer</t>
  </si>
  <si>
    <t>relâcher / ne plus résister / se détendre</t>
  </si>
  <si>
    <t>ne jamais relacher / serrer les dents</t>
  </si>
  <si>
    <t xml:space="preserve">besoin d'avoir son espace vital / besoin de se sentir protégé </t>
  </si>
  <si>
    <t>forte empathie / être dans sa bulle / perte des repères</t>
  </si>
  <si>
    <t>être à l'affût / sentir un danger / devoir défendre son espace vital</t>
  </si>
  <si>
    <t xml:space="preserve">besoin de se sentir en sécurité / intuition active </t>
  </si>
  <si>
    <t>être influencé / ne pas sentir un danger</t>
  </si>
  <si>
    <t xml:space="preserve">confiance naturelle dans la vie / bonne intuition </t>
  </si>
  <si>
    <t>être à l'affût / sur la défensive</t>
  </si>
  <si>
    <t>ne pas s'écouter / ne pas écouter les autres / besoin de silence</t>
  </si>
  <si>
    <t xml:space="preserve">équilibre dans l'écoute de soi et des autres / confident </t>
  </si>
  <si>
    <t>être à l'affût / refuser d'écouter</t>
  </si>
  <si>
    <t>ne pas s'écouter ou être écouté / ne pas affronter la réalité</t>
  </si>
  <si>
    <t>se voiler la face / être à l'affût / être sur ses gardes</t>
  </si>
  <si>
    <t xml:space="preserve">besoin de tenir le coup / sentiment de vivre une injustice </t>
  </si>
  <si>
    <t>encaisser / se sentir perdu ou dispersé</t>
  </si>
  <si>
    <t xml:space="preserve">chemin clair pour la suite / lâcher-prise </t>
  </si>
  <si>
    <t>questionnement pour la suite / serrer les dents</t>
  </si>
  <si>
    <t>besoin d'assumer des charges / besoin d'avoir un but dans la vie</t>
  </si>
  <si>
    <t>se mettre moins de charges / ne plus se fixer d'objectif contraignant / vide existentiel</t>
  </si>
  <si>
    <t>voir les choses sous un angle différent / accepter d'autres points de vue</t>
  </si>
  <si>
    <t>devoir assumer / tenir tête / maintenir ses décisions</t>
  </si>
  <si>
    <t>ne pas sentir son corps / maladresse</t>
  </si>
  <si>
    <t>détente dans tout le corps / écouter son corps</t>
  </si>
  <si>
    <t>stress / agitation physique / besoin de bouger</t>
  </si>
  <si>
    <t>besoin de prendre du recul / besoin de voir toutes les possibilités / intuition active</t>
  </si>
  <si>
    <t>contemplation / vision intérieure / ne pas aimer le changement / nostalgie</t>
  </si>
  <si>
    <t>avoir du recul / adaptation /  relativiser / ouverture d'esprit / intuition / imagination</t>
  </si>
  <si>
    <t>fuite en avant / hyperactivité / parer au plus pressé</t>
  </si>
  <si>
    <t xml:space="preserve">besoin de voir ses priorités / besoin de prendre du recul / besoin d'être patient / perceptions actives </t>
  </si>
  <si>
    <t>contemplation / vision intérieure / ne pas aimer le changement</t>
  </si>
  <si>
    <t xml:space="preserve">vivre l'instant présent / adaptation / perceptions / capacité de synthèse </t>
  </si>
  <si>
    <t xml:space="preserve">besoin de manifester ses émotions / besoin d’émotions </t>
  </si>
  <si>
    <t>indifférence / apathie / déni / difficulté à apprendre ou à mémoriser</t>
  </si>
  <si>
    <t>maîtrise de ses peurs / bon discernement / bonne mémoire émotionnelle</t>
  </si>
  <si>
    <t>peur de l’environnement / anxiété en public / fortes réactions émotionnelles</t>
  </si>
  <si>
    <t xml:space="preserve">besoin de changement / besoin de voir des possibles pour la suite </t>
  </si>
  <si>
    <t>envie de décompresser / refus du changement</t>
  </si>
  <si>
    <t xml:space="preserve">ne pas se mettre la pression / s'adapter </t>
  </si>
  <si>
    <t>se mettre la pression / obligé de changer</t>
  </si>
  <si>
    <t xml:space="preserve">besoin de voir les choses en face / besoin de voir toutes les possibilités </t>
  </si>
  <si>
    <t>se couper du monde / ne pas voir ce qui arrive / ne pas vouloir voir certaines choses</t>
  </si>
  <si>
    <t>paix intérieure / regard intérieur</t>
  </si>
  <si>
    <t>être aux aguets / refus de ce qui arrive</t>
  </si>
  <si>
    <t>ne plus vouloir d'objectif / ne pas voir ses problèmes</t>
  </si>
  <si>
    <t xml:space="preserve">paix intérieure / ne pas générer d'attentes </t>
  </si>
  <si>
    <t>méfiance / capacité à régler les problèmes / focalisation sur les problèmes</t>
  </si>
  <si>
    <t>besoin d'affronter la réalité / besoin de tenir face à l'extérieur ou face aux autres</t>
  </si>
  <si>
    <t>peur de la réalité / renoncer à affronter</t>
  </si>
  <si>
    <t xml:space="preserve">se laisser vivre / capacité à lâcher prise </t>
  </si>
  <si>
    <t>tenir tête / maintenir ses décisions</t>
  </si>
  <si>
    <t>besoin de choisir et de passer à l'acte / besoin de comprendre / besoin de concentration / forte volonté</t>
  </si>
  <si>
    <t>ne pas choisir / passivité / générer des peurs / peur de l'inconnu / négligence</t>
  </si>
  <si>
    <t xml:space="preserve">calme mental / capacipé de discernement / pensées structurées / capacité d'analyse </t>
  </si>
  <si>
    <t>hyperactivité / prise de tête / obsessions / doutes / focalisation sur les problèmes</t>
  </si>
  <si>
    <t>forte volonté / besoin d'être l'autorité / besoin de décider</t>
  </si>
  <si>
    <t>laisser faire / indécision / suivre les autres</t>
  </si>
  <si>
    <t xml:space="preserve">sagesse / gestion des conflits / capacité de décision  </t>
  </si>
  <si>
    <t>vouloir tout contrôler / besoin d’être un leader / générer des conflits / tenir tête</t>
  </si>
  <si>
    <t>besoin d'exprimer certaines émotions / ne pas contrôler ses émotions</t>
  </si>
  <si>
    <t>calme émotionnel / sérénité</t>
  </si>
  <si>
    <t>agitation émotionnelle / émotivité / se sentir agressé</t>
  </si>
  <si>
    <t xml:space="preserve">besoin de se connecter à plus haut / aimer percevoir par le corps / aimer la symbolique </t>
  </si>
  <si>
    <t>manque de confiance dans la vie / moins vouloir sentir son corps / ne pas intégrer les vibrations élevées dans son corps</t>
  </si>
  <si>
    <t xml:space="preserve">confiance dans la vie / gratitude / connexion aux plans supérieurs / langage symbolique </t>
  </si>
  <si>
    <t>générer des tensions dans son corps / être en résistance face à la vie ou aux vibrations élevées</t>
  </si>
  <si>
    <t>besoin d’être cohérent / besoin de sentir son corps</t>
  </si>
  <si>
    <t>manque de cohérence entre la tête et le corps / ne pas vouloir sentir son corps</t>
  </si>
  <si>
    <t>cohérence / capacité à mettre de l'harmonie dans son corps / connexion à son corps</t>
  </si>
  <si>
    <t>aimer les sensations fortes / trop sentir dans son corps</t>
  </si>
  <si>
    <t xml:space="preserve">besoin de prendre sa vie en main / besoin de spontanéité / besoin d'émotivité accrue </t>
  </si>
  <si>
    <t>ne pas vouloir écouter son corps / laisser faire</t>
  </si>
  <si>
    <t xml:space="preserve">humeur constante / bonne humeur / capacité à écouter son corps </t>
  </si>
  <si>
    <t>hyperactivité / émotivité excessive / impulsif / réactif</t>
  </si>
  <si>
    <t xml:space="preserve">besoin de ne pas se limiter / besoin de voir plus grand / besoin de penser autrement / besoin d'être soi-même </t>
  </si>
  <si>
    <t>croyances limitantes / peurs / ne pas aimer l’inconnu / manque de personnalité / ne pas être soi-même</t>
  </si>
  <si>
    <t xml:space="preserve">lâcher le contrôle mental / s'adapter / être soi-même en toute circonstance </t>
  </si>
  <si>
    <t>agitation mentale / contrôle mental / ne pas s'adapter / masquer sa vraie personnalité / se forcer à être quelqu'un d'autre</t>
  </si>
  <si>
    <t>besoin d'avancer dans la vie / besoin de changer de vie / besoin de s'ouvrir à plus haut</t>
  </si>
  <si>
    <t xml:space="preserve">peur du changement / rêves personnels abandonnés / peur de la mort / se fermer aux vibrations des autres </t>
  </si>
  <si>
    <t>continuité dans le changement / réaliser ses rêves personnels / optimisme / choisir son propre futur</t>
  </si>
  <si>
    <t>résistance au changement / pessimisme / trop capter les vibrations des autres</t>
  </si>
  <si>
    <t>besoin de sentir son corps / besoin de bouger</t>
  </si>
  <si>
    <t>peur de perdre le contrôle du corps / de lui faire confiance</t>
  </si>
  <si>
    <t xml:space="preserve">besoin de trouver un sens à sa vie / besoin de donner du sens à tout / sens de l'innovation </t>
  </si>
  <si>
    <t>détachement / pas d'attentes / déprime / père absent</t>
  </si>
  <si>
    <t xml:space="preserve">être dans l'instant présent / sagesse / autorité naturelle </t>
  </si>
  <si>
    <t>enthousiasme / conflit avec l'autorité / recherche spirituelle ou du père absent</t>
  </si>
  <si>
    <t>sentiment de vide dans la vie / qu'elle n'a pas de sens</t>
  </si>
  <si>
    <t>rester centré sur la suite que l'on s'est choisie / mais s'adapter si nécessaire</t>
  </si>
  <si>
    <t>agir dans l'urgence / dispersion pour se sentir vivant</t>
  </si>
  <si>
    <t>envie de ne rien faire / démotivation</t>
  </si>
  <si>
    <t>constance / stabilité / motivation / bonne gestion du temps</t>
  </si>
  <si>
    <t>ne jamais avoir le temps / dispersion dans les activités / frustrations</t>
  </si>
  <si>
    <t>aimer fuir dans d'autres réalités / dans le virtuel</t>
  </si>
  <si>
    <t>être dans la réalité / perceptions extrasensorielles concrètes</t>
  </si>
  <si>
    <t>fuite dans d'autres réalités / vouloir échapper à la réalité</t>
  </si>
  <si>
    <t>gestion des possibles / être flexible avec ses propres besoins / gérer les frustrations</t>
  </si>
  <si>
    <t>créativité excessive / frustrations / vouloir être différent des autres / enfant non désiré</t>
  </si>
  <si>
    <t>besoin d'intégrer avant de passer à la suite / besoin de faire un choix de vie</t>
  </si>
  <si>
    <t xml:space="preserve">ne pas vouloir passer à la suite / expérience non digérée </t>
  </si>
  <si>
    <t>être en phase avec la suite logique des événements / prêt à passer à la suite</t>
  </si>
  <si>
    <t>dispersion dans ses choix de vie / refuser la suite naturelle des événements</t>
  </si>
  <si>
    <t>attachement à la matière ou à son corps / aimer ce qui ne change pas</t>
  </si>
  <si>
    <t>en paix avec la société / non influencé par le collectif / poser des actions concrètes</t>
  </si>
  <si>
    <t>émotionnel amplifié par le collectif / résistance face aux changements dans la société</t>
  </si>
  <si>
    <t>besoin d'évoluer / besoin d'avoir sa place</t>
  </si>
  <si>
    <t>se couper du monde / ne pas avoir sa place / ne pas évoluer / vivre par procuration</t>
  </si>
  <si>
    <t>égo équilibré / en paix avec son incarnation</t>
  </si>
  <si>
    <t>se mettre la pression pour évoluer / générer des conflits avec les autres / tyrannisme</t>
  </si>
  <si>
    <t>besoin de voir la suite / besoin de digérer le passé</t>
  </si>
  <si>
    <t>ne pas voir la suite / ne voir que le beau côté des choses / manque de discernement</t>
  </si>
  <si>
    <t>visionnaire / vision objective sur la réalité / capacité à observer des synchronicités</t>
  </si>
  <si>
    <t>refus de voircertaines réalités / incapacité à dissocier réalité et imaginaire</t>
  </si>
  <si>
    <t>besoin de se libérer du passé / besoin de passer à la suite</t>
  </si>
  <si>
    <t>fuir la réalité ou le passé / laisser faire / se laisser porter</t>
  </si>
  <si>
    <t>libre de son passé</t>
  </si>
  <si>
    <t>trop se focaliser sur les problèmes du passé / se battre contre son passé</t>
  </si>
  <si>
    <t>besoin de voir et de structurer la suite (plan d’action / méthode / structure)</t>
  </si>
  <si>
    <t>passivité / subir les autres / se sentir manipulé / pensées non alignées</t>
  </si>
  <si>
    <t>en paix avec l'autorité / conciliant / respectueux / se donner les moyens pour vivre</t>
  </si>
  <si>
    <t xml:space="preserve"> révolte contre l'autorité / en résistance face au monde / conspirationisme</t>
  </si>
  <si>
    <t xml:space="preserve">besoin de posséder des biens / besoin de faire un bilan objectif et de passer à autre chose </t>
  </si>
  <si>
    <t>se contenter de peu / vivre le détachement</t>
  </si>
  <si>
    <t>non-jugements de soi et des autres / perception de l’astralité (l'Au-delà et le collectif)</t>
  </si>
  <si>
    <t>réactivité émotionnelle contre le collectif / se sentir jugé par le collectif / vivre une injustice</t>
  </si>
  <si>
    <t xml:space="preserve">besoin d'exprimer son potentiel ou sa différence ou son individualité </t>
  </si>
  <si>
    <t>se faire bouffer son espace / éponge / sous l'infuence du collectif / potentiel réprimé</t>
  </si>
  <si>
    <t>sortir de la pression du collectif / avoir son espace vital / potentiel exprimé</t>
  </si>
  <si>
    <t>individualisme / défendre sa place / prendre beaucoup d'espace / s'étaler</t>
  </si>
  <si>
    <t>besoin d'accepter / besoin de relâcher / constater des synchronicités / se laisser inspirer</t>
  </si>
  <si>
    <t>relâcher / se détendre / laisser agir / se laisser porter / être dans son corps</t>
  </si>
  <si>
    <t xml:space="preserve">acceptation / relâchement / se sentir inspiré par des synchronicités / fluidité </t>
  </si>
  <si>
    <t>incapacité à s’arrêter ou à relâcher / réactivité à ce qui ne bouge pas</t>
  </si>
  <si>
    <t xml:space="preserve">besoin d'avoir sa place sociale / besoin de tout avoir immédiatement </t>
  </si>
  <si>
    <t>ne pas avoir sa place sociale / ne pas être soutenu par le collectif</t>
  </si>
  <si>
    <t>avoir sa place sur le plan collectif / être soutenu par le collectif</t>
  </si>
  <si>
    <t>besoin de communiquer avec tous les règnes / connexion avec la conscience collective</t>
  </si>
  <si>
    <t>retour à son intériorité / dans son cocon / être influencé par la conscience collective</t>
  </si>
  <si>
    <t>collaboration et communication facile avec les autres règnes / paix intérieure / confiance</t>
  </si>
  <si>
    <t xml:space="preserve">être sur le qui-vive / difficulté à collaborer / mais peur d’être tout seul </t>
  </si>
  <si>
    <t>besoin d'agir (par devoir ou par obligation) / forte volonté</t>
  </si>
  <si>
    <t>absence de participation / désintérêt pour certaines choses</t>
  </si>
  <si>
    <t>bonne collaboration / mise en commun des forces à disposition / bonne humeur</t>
  </si>
  <si>
    <t>enthousiasme excessif / dispersion dans la création / trop de pensées non concrètes</t>
  </si>
  <si>
    <t>besoin d'être dans son corps / besoin de se sentir dense / être sans peurs</t>
  </si>
  <si>
    <t>ne pas agir / manque de positionnement / peur / manque de densité énergétique</t>
  </si>
  <si>
    <t>positionnement ferme / mais juste et adapté en toute circonstance</t>
  </si>
  <si>
    <t>envie d’agir ou de réagir / de pouvoir décider / maintenir ses décisions</t>
  </si>
  <si>
    <t>besoin de mettre une limite incontestable / affirmer sa puissance</t>
  </si>
  <si>
    <t>calme dans la tête / ne plus agir momentanément / être influencé</t>
  </si>
  <si>
    <t>action sur les autres par le simple fait de rester centré / non influencé / non destabilisé</t>
  </si>
  <si>
    <t>réactivité contre les contraintes extérieures / bouillonnement intérieur</t>
  </si>
  <si>
    <t>besoin de gérer des informations / imaginaire et claire-information actifs / mental clair</t>
  </si>
  <si>
    <t>calme dans la tête / ne plus agir momentanément / ne plus se disperser</t>
  </si>
  <si>
    <t>alignement mental / mental efficace / perceptions extrasensorielles</t>
  </si>
  <si>
    <t>dispersion ou distraction / submergé par les informations / déconnecté de la réalité</t>
  </si>
  <si>
    <t>sortir des jeux de pouvoir / capacité à saisir les bonnes opportunités / pragmatisme</t>
  </si>
  <si>
    <t>besoin d'avoir raison / tenir sa position à tout prix / ne pas supporter d'être contredit</t>
  </si>
  <si>
    <t>besoin de se positionner / besoin de ne pas laisser faire / besoin d'occuper son corps</t>
  </si>
  <si>
    <t>laisser faire / de suivre les autres / être influençable / accepter les rapports de force</t>
  </si>
  <si>
    <t>respectueux envers les autres et le monde / capacité à jouer toutes sortes de rôles</t>
  </si>
  <si>
    <t>besoin d'agrandir son cercle d'influence / s'étendre</t>
  </si>
  <si>
    <t>perte de confiance / déception / ne plus se sentir à la hauteur</t>
  </si>
  <si>
    <t>respect de soi et des autres / connaître ses limites ou celles des autres</t>
  </si>
  <si>
    <t>tester les limites / besoin de dépasser les limites / parfois irrespect</t>
  </si>
  <si>
    <t>besoin de décider / besoin d'ordre ou de remise en ordre / clarté mentale</t>
  </si>
  <si>
    <t>offrir de la place à d’autres énergies plus douces / moins bouger / se calmer</t>
  </si>
  <si>
    <t>être calme / inspirer confiance / être ordré</t>
  </si>
  <si>
    <t>envie de s’activer pour passer à autre chose / faire de l’ordre (géométrie sacrée)</t>
  </si>
  <si>
    <t>besoin d'agir / besoin d'extérioriser</t>
  </si>
  <si>
    <t>peur de déranger / rester dans son coin</t>
  </si>
  <si>
    <t>calme intérieur / retour à son intériorité</t>
  </si>
  <si>
    <t>extraversion / besoin de se décharger sur les autres ou de se défouler</t>
  </si>
  <si>
    <t>besoin d'être efficace et organisé / saisir rapidement les concepts / avoir une direction claire dans sa vie</t>
  </si>
  <si>
    <t>se laisser guider / moins décider / sabotage mental</t>
  </si>
  <si>
    <t>liberté d’engagement / sincérité / mental calme</t>
  </si>
  <si>
    <t>être acteur de sa destinée / être dans l’action / besoin d’agir et de s’engager</t>
  </si>
  <si>
    <t>besoin de déléguer / mais ne pas le faire</t>
  </si>
  <si>
    <t>être dans la lune / dans son monde / désengagement</t>
  </si>
  <si>
    <t>savoir respecter ses limites / savoir déléguer</t>
  </si>
  <si>
    <t>besoin d'une présence féminine douce / se sentir accompagné</t>
  </si>
  <si>
    <t>être dans un cocon rassurant et bienveillant / maternel</t>
  </si>
  <si>
    <t>être bienveillant et réconfortant / dans le coeur / amour maternel / féminin sacré</t>
  </si>
  <si>
    <t>dureté envers les autres / autoritarisme</t>
  </si>
  <si>
    <t>subir l'environnement / empathie / hypersensibilité</t>
  </si>
  <si>
    <t>se sentir agressé / envahi / oppressé</t>
  </si>
  <si>
    <t>besoin de se sentir entouré de douceur ou d'entourer les autres / aimer l'énergie mariale</t>
  </si>
  <si>
    <t>être attentionné et compatissant / énergie mariale</t>
  </si>
  <si>
    <t>envie que l'on s'occupe de soi / envie de s'occuper des autres</t>
  </si>
  <si>
    <t>ne s'occuper que de soi / ne pas vouloir de responsabilités</t>
  </si>
  <si>
    <t>être lié à son environnement / ne pas dépendre des autres</t>
  </si>
  <si>
    <t>besoin d'être l'autorité / non contesté / intouchable / paroles justes et percutantes</t>
  </si>
  <si>
    <t>se laisser vivre / se laisser guider</t>
  </si>
  <si>
    <t>intelligence du cœur / autorité douce et juste / se sentir libre / rechercher l’équilibre</t>
  </si>
  <si>
    <t>autoritarisme / besoin d’être un leader</t>
  </si>
  <si>
    <t>introversion / être influencé par les autres / suivre</t>
  </si>
  <si>
    <t>charisme / être l'exemple / rayonner une autorité naturelle</t>
  </si>
  <si>
    <t>besoin de défendre une cause / besoin d'agir pour le collectif</t>
  </si>
  <si>
    <t>introversion / se retirer du monde / ermite</t>
  </si>
  <si>
    <t>accepter et suivre sa destinée / ne défendre aucune cause</t>
  </si>
  <si>
    <t>se sentir investi d'une mission / vouloir entraîner les autres avec soi / prosélytisme</t>
  </si>
  <si>
    <t>ne jamais aller jusqu'au bout / abandonner en cours de route / se laisser influencer</t>
  </si>
  <si>
    <t>imperturbable / non influençable</t>
  </si>
  <si>
    <t>tenacité / ne pas relâcher avant d'y être arrivé</t>
  </si>
  <si>
    <t>besoin d'être une force tranquille / pensées constructives et concrètes / constance</t>
  </si>
  <si>
    <t>être dans sa bulle / dans son corps / en sécurité / ermite</t>
  </si>
  <si>
    <t>engagement pour une remise en ordre / être porte-parole</t>
  </si>
  <si>
    <t>ne pas occuper pleinement son corps / être perturbé par les autres</t>
  </si>
  <si>
    <t>occuper son corps / juste limite avec les autres / ouverture aux autres</t>
  </si>
  <si>
    <t>devoir se protéger des autres / empathie excessive</t>
  </si>
  <si>
    <t>besoin d'être libre de s’exprimer / être plein d'énergie</t>
  </si>
  <si>
    <t>introversion / s'interdire de rayonner / vide intérieur</t>
  </si>
  <si>
    <t>rayonner autour de soi / charisme</t>
  </si>
  <si>
    <t>contenir sa colère / serrez les dents</t>
  </si>
  <si>
    <t>ne pas écouter les autres / manque de curiosité</t>
  </si>
  <si>
    <t>ouverture au monde / tolérant et conciliant</t>
  </si>
  <si>
    <t>devoir défendre ses idées / frustration / agressivité</t>
  </si>
  <si>
    <t>besoin d'agir concrètement / sens amplifiés (surtout ouïe / nez / corps)</t>
  </si>
  <si>
    <t>être en retrait / en observation et à l'écoute</t>
  </si>
  <si>
    <t>recevoir ce dont on a besoin / connexion à tout / foi / silence</t>
  </si>
  <si>
    <t>besoin de tout sentir / soif d’expérimentation / éparpillement</t>
  </si>
  <si>
    <t>besoin de connaître / d'apprendre</t>
  </si>
  <si>
    <t>savoir intuitif / accès non conscient à l'information</t>
  </si>
  <si>
    <t>besoin de se connecter au champ quantique (nombres /formes / géométrie sacrée)</t>
  </si>
  <si>
    <t>attaché à la matière / dans son corps / gérer les informations de la matière et du corps</t>
  </si>
  <si>
    <t>mental connecté au champ quantique / maîtrise et gestion de l’information</t>
  </si>
  <si>
    <t>submergé d’informations / dispersion</t>
  </si>
  <si>
    <t>manque de structure mentale / éclectisme</t>
  </si>
  <si>
    <t>mental partant dans tous les sens / mélanger toutes les idées / tous les concepts</t>
  </si>
  <si>
    <t>besoin de détachement / besoin de prendre de la distance</t>
  </si>
  <si>
    <t>connexion au spirituel / connexion à son moi profond / être paisible</t>
  </si>
  <si>
    <t>refus d'intégrer dans son corps / tout reste dans la tête</t>
  </si>
  <si>
    <t>acceptation et intégration du vécu / résilience</t>
  </si>
  <si>
    <t>résistance aux expériences vécues / ne pas en faire profiter le corps</t>
  </si>
  <si>
    <t>besoin de densité du corps / capacité à se régénérer / ne plus générer de pensées</t>
  </si>
  <si>
    <t>capacité à déconnecter le mental du corps / imaginaire générant de la régénération</t>
  </si>
  <si>
    <t>intelligence du corps / confiance dans le corps / maîtrise de la régénération</t>
  </si>
  <si>
    <t>ne pas respecter les limites de son corps / négliger les besoins du corps</t>
  </si>
  <si>
    <t>besoin d'être une autorité exemplaire / besoin d'écouter son cœur</t>
  </si>
  <si>
    <t>écoute du cœur / être un leader charismatique</t>
  </si>
  <si>
    <t>négliger les besoins du cœur / diriger les autres sans cœur</t>
  </si>
  <si>
    <t>besoin de faire une pause / cesser de reporter à plus tard ou de repousser les limites</t>
  </si>
  <si>
    <t>remplir le vide / peur du silence / besoin d'être hyperactif</t>
  </si>
  <si>
    <t>capacité à se remettre en question / à faire un "reset" / mourir à soi-même et renaître</t>
  </si>
  <si>
    <t>besoin de se sentir vivant par peur ou refus de la mort / ou du vide existentiel</t>
  </si>
  <si>
    <t>besoin de voir tous les possibles / lucidité</t>
  </si>
  <si>
    <t xml:space="preserve">se concentrer sur une seule chose à la fois / pensée linéaire / raisonnement </t>
  </si>
  <si>
    <t>sortir des conditionnements / maîtrise des limites / percevoir la direction adéquate</t>
  </si>
  <si>
    <t>besoin de repousser les limites / de se dépasser</t>
  </si>
  <si>
    <t>besoin d'être dans son corps / présence en soi / sensation de puissance</t>
  </si>
  <si>
    <t>manque de confiance dans le corps / ne pas trop le sentir / ne pas être dans la réalité</t>
  </si>
  <si>
    <t>certitude dans ce que perçoit le corps / présent dans son corps / être soi-même</t>
  </si>
  <si>
    <t>se sentir exister / vouloir se faire remarquer / attirer l'attention</t>
  </si>
  <si>
    <t>besoin de se sentir en totale sécurité / densité énergétique / besoin de protection sur le plan spirituel</t>
  </si>
  <si>
    <t>manque de protection sur le plan spirituel / subir des attaques (entités / magie noire)</t>
  </si>
  <si>
    <t>percevoir au-delà des apparences / reliance spirituelle / équilibrer sur tous les plans</t>
  </si>
  <si>
    <t>percevoir tout ce qui dérange / mise en évidence des résistances et des incohérences</t>
  </si>
  <si>
    <t>besoin de lire des informations utiles et concrètes dans tous les plans</t>
  </si>
  <si>
    <t>savoir observer / décoder et transformer les informations dans le corps ou la matière</t>
  </si>
  <si>
    <t>résistance avant de passer à un autre palier de conscience / vouloir changer les autres</t>
  </si>
  <si>
    <t>fuite en avant / tensions vis à vis des autres</t>
  </si>
  <si>
    <t>constater les manques / vivre des frustations et des tensions</t>
  </si>
  <si>
    <t>ne plus avoir d'énergie / stagner</t>
  </si>
  <si>
    <t>être en syntonie / en phase avec le tout</t>
  </si>
  <si>
    <t>besoin d'être en accord avec ce que l'on fait / être absorbé par ce que l'on fait</t>
  </si>
  <si>
    <t>ne pas être en accord avec ce que l'on fait / distant avec le monde environnant</t>
  </si>
  <si>
    <t>capacité à se sentir relié à tout / amour universel / silence intérieur</t>
  </si>
  <si>
    <t>aller jusqu’au bout sans se préoccuper des obstacles / être en lutte contre le monde</t>
  </si>
  <si>
    <t>besoin de s'engager / besoin d'utiliser sa force intérieure</t>
  </si>
  <si>
    <t>capacité à observer / à prendre du recul et écouter les différents besoins</t>
  </si>
  <si>
    <t>détermination et force intérieure / répondre à ses besoins sur tous les plans</t>
  </si>
  <si>
    <t>besoin d’être le pouvoir décisionnel sur soi / les autres et la matière / d'être un leader</t>
  </si>
  <si>
    <t>besoin de percevoir les perturbations physiques et subtiles / avoir le sens de l'orientation</t>
  </si>
  <si>
    <t>manque de perceptions / pas le sens de l'orientation</t>
  </si>
  <si>
    <t>confusion sur le plan mental et spirituel / déviance / naïveté</t>
  </si>
  <si>
    <t>se laisser aller / se laisser porter</t>
  </si>
  <si>
    <t>n'agir que si c'est utile / disponibilité / non implication émotionnelle</t>
  </si>
  <si>
    <t>dépasser les limites / s'épuiser inutilement</t>
  </si>
  <si>
    <t>besoin de bouger / besoin de passer à l'action</t>
  </si>
  <si>
    <t>envie de rien / apathie / démotivation</t>
  </si>
  <si>
    <t>être prêt / disponible pour des actions utiles</t>
  </si>
  <si>
    <t>se mettre la pression pour des actions inutiles / être aux aguets / stressé</t>
  </si>
  <si>
    <t>avoir moins de responsabilités / reporter à plus tard</t>
  </si>
  <si>
    <t>besoin de se sentir en sécurité / l'attention se porte où il y a un bruit / être aux aguets</t>
  </si>
  <si>
    <t>n'écouter que ce que l'on veut bien entendre / laisser faire</t>
  </si>
  <si>
    <t>ressentir fortement les sons dans son corps / sensible à la musique</t>
  </si>
  <si>
    <t>s'adapter à la façon de penser des autres / écoute des autres au-delà des paroles</t>
  </si>
  <si>
    <t>refus de penser comme les autres / esprit rebelle</t>
  </si>
  <si>
    <t>besoin de sortir des limitations / besoin de faire le fou ou le bouffon</t>
  </si>
  <si>
    <t>se sentir enfermé / s'enfermer soi-même / autopersécution / victimisation</t>
  </si>
  <si>
    <t>auto-dérision et enthousiasme / légèreté de l'être / savoir dédramatiser / rire de tout</t>
  </si>
  <si>
    <t>trop d'obligations / submergé d'informations / avoir des éclairs de génie</t>
  </si>
  <si>
    <t>souffrir pour se sentir exister / générer des douleurs inutiles / détruire pour exister</t>
  </si>
  <si>
    <t>besoin de temps et d'espace pour soi et pour créer</t>
  </si>
  <si>
    <t>manque d'espace personnel / manque d'espace pour vivre ou créer</t>
  </si>
  <si>
    <t>enthousiasme de création / vivre pleinement</t>
  </si>
  <si>
    <t>se sentir obligé / vivre de la contrariété et des frustrations</t>
  </si>
  <si>
    <t>autosuffisance / spontanéité / suivre l'ordre naturel des choses / être heureux</t>
  </si>
  <si>
    <t>résistance face à l'ordre inutile et imposé / s'imposer des règles et des contraintes</t>
  </si>
  <si>
    <t>subir les autres / être ou avoir été maltraité</t>
  </si>
  <si>
    <t>capacité à laisser les émotions traverser le corps / fluidité émotionnelle / résilience</t>
  </si>
  <si>
    <t>générer des tensions / résister aux émotions</t>
  </si>
  <si>
    <t>ne plus se battre pour exister / vivre de l'instabilité</t>
  </si>
  <si>
    <t>stabilité intérieure / stabilité psychologique et spirituelle</t>
  </si>
  <si>
    <t>devoir toujours résister / se battre contre l'ordre des choses</t>
  </si>
  <si>
    <t>besoin de se remettre en question / besoin d'amour</t>
  </si>
  <si>
    <t>se sentir sans défense / en manque d'amour</t>
  </si>
  <si>
    <t>amour inconditionnel / acceptation de soi / gratitude envers la vie</t>
  </si>
  <si>
    <t>refuser de se remettre en question / refus de l'amour</t>
  </si>
  <si>
    <t>besoin d'avoir sa place sur Terre / besoin d'être utile</t>
  </si>
  <si>
    <t>sentiment d'être inutile ou pas au bon endroit / pas à sa juste place</t>
  </si>
  <si>
    <t>aller de l'avant tout en écoutant son corps / ne pas forcément répondre aux attentes</t>
  </si>
  <si>
    <t>prendre des responsabilités ou jouer un rôle pour justifier sa place ou son utilité</t>
  </si>
  <si>
    <t>peur de se mettre des charges / se sentir vide à l'intérieur</t>
  </si>
  <si>
    <t>autorité naturelle émanant du corps / puissance de rayonnement / présence en soi</t>
  </si>
  <si>
    <t>besoin de créer pour montrer son individualité / besoin d'être le centre de l'univers</t>
  </si>
  <si>
    <t>se laisser vivre / ne rien imposer aux autres</t>
  </si>
  <si>
    <t>s'imposer aux autres / besoin excessif de faire</t>
  </si>
  <si>
    <t>besoin de répondre à ses attentes / besoin de combler ses besoins</t>
  </si>
  <si>
    <t>joie communicative / aimer les choses simples / humilité / s'en remettre à l'univers</t>
  </si>
  <si>
    <t>besoin d'être dur avec soi / sentiment que la vie est dure</t>
  </si>
  <si>
    <t>autosatisfaction / être prétentieux / rempli d'amour propre</t>
  </si>
  <si>
    <t>besoin d'être soutenu par l'univers / besoin d'une remise en ordre intérieure</t>
  </si>
  <si>
    <t>se sentir dévalorisé / pas soutenu par l'univers</t>
  </si>
  <si>
    <t>se sentir valorisé et en retirer une force inépuisable / capacité à se régénérer sans le mental</t>
  </si>
  <si>
    <t>tendance à dévaloriser les autres / profiter de son pouvoir dans un but personnel</t>
  </si>
  <si>
    <t>besoin de créer une famille d'âme / besoin de combler un vide par le spirituel</t>
  </si>
  <si>
    <t>ne pas écouter son âme / incarnation difficile / liens coupés avec la famille terrestre</t>
  </si>
  <si>
    <t>sentiment de faire partie de l'humanité / bien incarné sur Terre</t>
  </si>
  <si>
    <t>lien toxique avec un maître / devoir remplir une mission / conflit entre bien et mal</t>
  </si>
  <si>
    <t>sentiment d'être un étranger pour sa famille / incompréhension / insécurité chronique</t>
  </si>
  <si>
    <t>manipuler pour convaincre ou sentiment d'être manipulé sur le plan spirituel</t>
  </si>
  <si>
    <t>rapidité instinctive / certitude instinctive</t>
  </si>
  <si>
    <t>besoin de trouver l'âme sœur / besoin de réaliser ses rêves</t>
  </si>
  <si>
    <t>réprimer ou être coupé de son enfant intérieur / être un enfant non désiré</t>
  </si>
  <si>
    <t>s'adapter à tout / être connecté à son âme ou avoir trouvé son âme sœur</t>
  </si>
  <si>
    <t>résistance à toute évolution /  capacité à mettre une limite ferme</t>
  </si>
  <si>
    <t>ne pas s'adapter / résister et supporter ce qui vient de l'extérieur</t>
  </si>
  <si>
    <t>besoin de sécurité et de stabilité / besoin de tout assumer</t>
  </si>
  <si>
    <t>besoin d'exprimer sa différence / besoin d'assumer son existence</t>
  </si>
  <si>
    <t>perte du sens de la vie / se retrouver seul dans la voie choisie</t>
  </si>
  <si>
    <t>créer sa voie / suivre ses rêves</t>
  </si>
  <si>
    <t>refus de se laisser imposer sa destinée / être à contre-courant</t>
  </si>
  <si>
    <t>besoin d'avoir une base solide / besoin de réaliser concrètement</t>
  </si>
  <si>
    <t>instabilité / insécurité chronique / difficulté de passer à l'étape de réalisation</t>
  </si>
  <si>
    <t>capacité à réaliser ses idées / à créer sa sécurité</t>
  </si>
  <si>
    <t>devoir assurer ses arrières et être son propre soutien / être sur tous les fronts</t>
  </si>
  <si>
    <t>besoin d'exprimer sa créativité / besoin de transmettre ses connaissances</t>
  </si>
  <si>
    <t>solitude / potentiel de créativité non exprimé ou réprimé</t>
  </si>
  <si>
    <t>capacité à réaliser son potentiel / le diffuser ou transmettre son acquis</t>
  </si>
  <si>
    <t>être partagé dans des choix de vie et reporter son action à plus tard / procrastination</t>
  </si>
  <si>
    <t>s'exprimer sans filtre / faire les choses de manière naturelle</t>
  </si>
  <si>
    <t>refus de toute autorité / stress de devoir passer à un acte concret</t>
  </si>
  <si>
    <t>subir une autorité injuste / vivre par procuration (par ex. jumeau mort-né)</t>
  </si>
  <si>
    <t>capacité d'être partout à sa place / sentiment d'être bien avec les autres</t>
  </si>
  <si>
    <t>se battre pour avoir sa place sur Terre / se confronter aux mémoires liées à la mère</t>
  </si>
  <si>
    <t>besoin d'agir pour avoir sa place sur Terre / pour sentir vivant</t>
  </si>
  <si>
    <t>être à sa juste place au sein de la création / vivre en harmonie avec tout</t>
  </si>
  <si>
    <t>Besoin de recevoir / besoin de célébrer la vie</t>
  </si>
  <si>
    <t>sentiment de ne pas recevoir / ingratitude</t>
  </si>
  <si>
    <t>stabilité intérieure / gratitude envers la vie</t>
  </si>
  <si>
    <t>se battre pour avoir plus / individualisme excessif</t>
  </si>
  <si>
    <t>besoin de changer de vie / besoin de se consacrer à quelque chose d'autre</t>
  </si>
  <si>
    <t>subir l'existence / encaisser / sentiment de ne pas être respecté</t>
  </si>
  <si>
    <t>être respecté et reconnu par les plans supérieurs ou pour sa spiritualité</t>
  </si>
  <si>
    <t>négativisme / subir le karma familial</t>
  </si>
  <si>
    <t>en paix avec son karma / humilité</t>
  </si>
  <si>
    <t>refus du karma des parents / générer des conflits d'autorité sur le plan spirituel</t>
  </si>
  <si>
    <t>besoin de participer à l'équilibre des polarités ou des forces</t>
  </si>
  <si>
    <t>équilibre entre deux forces opposées / sortir du jugement du collectif / neutralité</t>
  </si>
  <si>
    <t>résistance et révolte chroniques / générer des déséquilibres</t>
  </si>
  <si>
    <t>besoin de mettre en œuvre son idéal ou son idéologie</t>
  </si>
  <si>
    <t>efficience / se contenter de peu / fonctionner avec ce que l'on a</t>
  </si>
  <si>
    <t>imposer son idéal ou son idéologie / en conflit avec l'autorité supérieure</t>
  </si>
  <si>
    <t>besoin de faire de l'ordre pour diminuer les charges / besoin de reprendre le contrôle de sa vie</t>
  </si>
  <si>
    <t>subir les charges données par le collectif / limités par les peurs ancestrales</t>
  </si>
  <si>
    <t>capacité à sortir des charges du collectif / être soutenu et porté par le collectif</t>
  </si>
  <si>
    <t>devoir prendre sur soi pour soutenir les autres / devoir affronter ses peurs ancestrales</t>
  </si>
  <si>
    <t>beoin de retrouver son centre et son calme</t>
  </si>
  <si>
    <t>submergé par la situation / manque de ressources / perte de moyens</t>
  </si>
  <si>
    <t>avoir le collectif contre soi / devoir faire face aux imprévus / avoir une personnalité éclatée</t>
  </si>
  <si>
    <t>liberté individuelle restreinte / espace de liberté limité</t>
  </si>
  <si>
    <t>refus de se laisser imposer par les autres / devoir défendre sa liberté</t>
  </si>
  <si>
    <t>avoir mis une partie de soi de côté / sentiment d'inexister pour les autres</t>
  </si>
  <si>
    <t>être clair sur qui l'on est / ne pas générer de dépendances sur aucun plan</t>
  </si>
  <si>
    <t>dépendance affective (proche / maître spirituel / défunt) / rôle exagéré ou inapproprié</t>
  </si>
  <si>
    <t>besoin d'agir et de décider pour aller de l'avant / besoin de synchronicités</t>
  </si>
  <si>
    <t>ne pas voir les synchronicités qui se présentent / passer à côté</t>
  </si>
  <si>
    <t>en phase avec sa destinée /  foi / utiliser les synchronicités pour décider et avancer</t>
  </si>
  <si>
    <t>angoisse existentielle / repli sur soi / peur de la maladie / peur de mourir</t>
  </si>
  <si>
    <t>faire plaisir à son corps / sentir à l'avance les besoins de son corps</t>
  </si>
  <si>
    <t>être en conflit avec son corps / générer des actions inutiles pour se sentir exister</t>
  </si>
  <si>
    <t>besoin de retrouver son enfant intérieur / besoin de trouver l'âme sœur / besoin de se sentir accompagné</t>
  </si>
  <si>
    <t>coupé de son enfant intérieur / séparé de son âme sœur / perdu son innocence</t>
  </si>
  <si>
    <t>joie simple / se sentir accompagné (âme sœur / ange gardien / défunt / être spirituel)</t>
  </si>
  <si>
    <t>réprimer son enfant intérieur / tristesse cachée par une fausse joie / vécu traumatisant</t>
  </si>
  <si>
    <t>incarnation difficile / souffrance d'être dans un corps / peur de vivre / peur de souffrir</t>
  </si>
  <si>
    <t>refus de son incarnation / de son karma personnel et familial</t>
  </si>
  <si>
    <t>besoin d'évoluer / besoin d'assouvir ses attentes pour cette vie</t>
  </si>
  <si>
    <t>remettre à plus tard / reporter à sa prochaine incarnation</t>
  </si>
  <si>
    <t>refus d'utiliser cette incarnation pour se transformer / refus d'évoluer</t>
  </si>
  <si>
    <t>besoin d'être entouré de personnes aimantes</t>
  </si>
  <si>
    <t>manque d'entourage aimant / manque d'amour</t>
  </si>
  <si>
    <t>refus de liens affectifs / refus de l'amour</t>
  </si>
  <si>
    <t>résistance face à la vie / croyances limitantes</t>
  </si>
  <si>
    <t xml:space="preserve">besoin de toute son énergie (pour un déf ou une expérience difficile ou pour transmettre la connaissance) </t>
  </si>
  <si>
    <t>être dans la survie / ne pas accepter de vivre cette expérience</t>
  </si>
  <si>
    <t>ne pas investir ou ne pas aimer toutes les parties de son corps</t>
  </si>
  <si>
    <t>s'aimer tel que l'on est / s'aimer dans sa totalité</t>
  </si>
  <si>
    <t>prendre sur soi les malheurs du monde et en subir les effets</t>
  </si>
  <si>
    <t>compatissant sans être déstabilisé par les problème des autres / œuvrer avec justesse</t>
  </si>
  <si>
    <t>ne pas intégrer dans ses cellules les expériences vécues / pas bénéfice durable</t>
  </si>
  <si>
    <t xml:space="preserve">besoin d'offrir de la stabilité ou de la sécurité sur tous les plans </t>
  </si>
  <si>
    <t>ne vouloir prendre aucune responsabilité / instabilité et insécurité chronique</t>
  </si>
  <si>
    <t>fuite dans le spirituel / se sentir responsable de tout ce qui arrive</t>
  </si>
  <si>
    <t>besoin de tourner en dérision / besoin de faire sauter les structures</t>
  </si>
  <si>
    <t>désespoir / peur de lâcher de vieux schémas</t>
  </si>
  <si>
    <t>ne pas se prendre au sérieux / obligé de rien / libération profonde</t>
  </si>
  <si>
    <t>révolte contre le monde / autodestruction</t>
  </si>
  <si>
    <t>besoin de se surpasser / besoin de se prouver / manager aimant prendre des risques</t>
  </si>
  <si>
    <t>envie de dépasser ses limites / débuts difficiles et risqués</t>
  </si>
  <si>
    <t>certitude d’y parvenir / absence de doutes</t>
  </si>
  <si>
    <t>devoir agir pour défendre l'entreprise ou garantir sa survie / impitoyable pour la concurrence</t>
  </si>
  <si>
    <t>besoin de durabilité / besoin de sécuriser les données sensibles</t>
  </si>
  <si>
    <t>être sous tension / devoir faire un travail dangereux / mobbing</t>
  </si>
  <si>
    <t>besoin de produire / besoin d'avoir du stock</t>
  </si>
  <si>
    <t>peur de la faillite / situstion de crise / problème d'approvisionnement / machines en panne</t>
  </si>
  <si>
    <t>avoir confiance dans la suite / autonomie / durabilité / pérennité à long terme</t>
  </si>
  <si>
    <t>besoin d'une bonne logistique / besoin de s'implanter à quelque part / besoin d'un bureau à soi</t>
  </si>
  <si>
    <t>sensation de subir la concurrence / production délocalisée / coworking</t>
  </si>
  <si>
    <t>disposer des bonnes ressources / des bons outils de travail / mandats aboutissant à des réalisations concrètes</t>
  </si>
  <si>
    <t>envie de quitter l'entreprise / envie de délocaliser la production / turn over élevé</t>
  </si>
  <si>
    <t>besoin de réalisations stables / besoin de production et de ventes stables</t>
  </si>
  <si>
    <t>envie de délocaliser / de changer de bâtiment</t>
  </si>
  <si>
    <t>besoin de s'appuyer sur une personne (collègue / manager) fiable</t>
  </si>
  <si>
    <t>communication sincère à tous les niveaux / bonne organisation du travail</t>
  </si>
  <si>
    <t>envie de se défouler pour décompresser après le travail / marché de niche</t>
  </si>
  <si>
    <t>besoin de solidarité / besoin de stabilité du personnel</t>
  </si>
  <si>
    <t>solitude imposée ou mal vécue / avancement refusé / turn over élevé</t>
  </si>
  <si>
    <t>devoir travailler seul / aimer faire autrement que les autres</t>
  </si>
  <si>
    <t xml:space="preserve">besoin de soutien mutuel / besoin de choisir et de décider </t>
  </si>
  <si>
    <t>devoir soutenir ses collègues ou ses employés / devoir suivre une tradition familiale</t>
  </si>
  <si>
    <t xml:space="preserve">besoin de stabilité / besoin de réalisations concrètes / capacité à supporter </t>
  </si>
  <si>
    <t>subir du mobbing / devoir se séparer d'une personne</t>
  </si>
  <si>
    <t>besoin de mettre en place une meilleure structure ou une logistique</t>
  </si>
  <si>
    <t>attaché aux valeurs de l'entreprise / se mettre la pression pour l'entreprise / secret bien gardé</t>
  </si>
  <si>
    <t>manque de retour dans les investissements / faible sentiment d'appartenance / turn over élevé / mauvais service après-vente</t>
  </si>
  <si>
    <t>équilibre financier / retours positifs / équilibre dans les relations au sein de l'entreprise / turn over faible</t>
  </si>
  <si>
    <t>envie de couper des liens toxiques avec l'entreprise / ancien patron qui s'accroche à son poste / turn over très élevé</t>
  </si>
  <si>
    <t>besoin de stabilité / besoin de sécurité financière</t>
  </si>
  <si>
    <t>refus de l'autorité du manager / pas en ordre avec les autorités</t>
  </si>
  <si>
    <t xml:space="preserve">adaptation / flexibilité / renoncer s'il le faut </t>
  </si>
  <si>
    <t>conflit avec la direction / la hiérarchie</t>
  </si>
  <si>
    <t>besoin de résister à une crise passagère</t>
  </si>
  <si>
    <t>être en paix avec la direction d'entreprise / avec le manager</t>
  </si>
  <si>
    <t>refus de l'autorité du manager / ne pas supporter les tracasseries avec les autorités</t>
  </si>
  <si>
    <t xml:space="preserve">fluidité dans le travail / bonne relation entre le haut et le bas </t>
  </si>
  <si>
    <t>conflit ancien avec la direction / la hiérarchie</t>
  </si>
  <si>
    <t>besoin de prendre ses responsbilités / assumer pour son personnel</t>
  </si>
  <si>
    <t>diminuer les charges / vouloir moins de responsabilités</t>
  </si>
  <si>
    <t>responsabilité individuelle encouragée / structure hiérarchique souple</t>
  </si>
  <si>
    <t>trop responsable / trop d'obligations / structure hiérarchique rigide</t>
  </si>
  <si>
    <t xml:space="preserve">besoin de créer une nouvelle entreprise / besoin d'exprimer son potentiel </t>
  </si>
  <si>
    <t>potentiel non exploité / projets en panne / repli sur soi</t>
  </si>
  <si>
    <t>le plaisir passe bien après le travail / prendre peu de vacances</t>
  </si>
  <si>
    <t>prendre du temps pour soi / faire des pauses / prendre des vacances / horaire libre</t>
  </si>
  <si>
    <t>équipement non adapté ou non ergonomique / rôles pas clairs / diktat du bonheur au travail</t>
  </si>
  <si>
    <t>ne pas réinvestir les bénéfices / besoin d'épargner / besoin de faire des réserves</t>
  </si>
  <si>
    <t>pas assez de rentrées d'argent / bénéfice en baisse / baisse de confiance</t>
  </si>
  <si>
    <t>situation financière stable / comptes équilibrés / seuil de rentabilité atteint</t>
  </si>
  <si>
    <t>rester par devoir ou loyauté envers l'entreprise / ne pas admettre ses erreurs / abus de pouvoir / devoir faire du chiffre</t>
  </si>
  <si>
    <t>besoin de liquidités / besoin de fonds nouveaux / besoin d'être valorisé / besoin de faire du profit / surendettement</t>
  </si>
  <si>
    <t>dévalorisation / indifférence / mauvais traitements / salaire trop bas / endettement</t>
  </si>
  <si>
    <t>savoir-faire reconnu / bon salaire / satisfaction / bonheur au travail / rentabilité</t>
  </si>
  <si>
    <t>problème de liquidités / licenciement avec effet immédiat / devoir faire du chiffre d'affaire</t>
  </si>
  <si>
    <t>besoin de suivre une tradition familiale / poids du passif de l'entreprise / stagnation professionnelle</t>
  </si>
  <si>
    <t>manque de contact avec l'entreprise / télétravail / insatisfaction / débuts difficiles / disparition d'un co-fondateur</t>
  </si>
  <si>
    <t>assumer sa différence / assumer son travail de manière indépendante / structure adaptée aux conditions actuelles</t>
  </si>
  <si>
    <t>conflit avec les autres / subir une pression / limité par une structure ancienne non adaptée</t>
  </si>
  <si>
    <t>reprise ou rachat en suspend / stagnation en tant qu'employé</t>
  </si>
  <si>
    <t>peur d'être exclu / peur d'être seul pour assumer / soucis financiers / soucis avec le personnel</t>
  </si>
  <si>
    <t>jouir des acquis (structure / patrimoine / savoir-faire personnel) / finances saines</t>
  </si>
  <si>
    <t>devoir aller de l'avant / envie de concrétiser / devoir faire du chiffre</t>
  </si>
  <si>
    <t>absence momentanée de direction d'entreprise / travail sans intérêt</t>
  </si>
  <si>
    <t>se sentir aimé / le travail répond à vos attentes</t>
  </si>
  <si>
    <t>contrariété et frustrations professionnelles / zone d'ombre concernant la création de l'entreprise</t>
  </si>
  <si>
    <t xml:space="preserve">besoin d'aller de l'avant / besoin de concrétiser / besoin de réaliser son potentiel ou ses projets </t>
  </si>
  <si>
    <t>devoir obéir / isolement ou maltraitance du personnel / absence de projets / manque d'enthousiasme / auto-punition</t>
  </si>
  <si>
    <t xml:space="preserve">potentiel exprimé / enthousiasme / horaire libre / savoir charmer et séduire ses employés ou ses clients </t>
  </si>
  <si>
    <t>difficulté à concrétiser / projets en stagnation / enthousiasme excessif / devoir séduire ses employés ou ses clients</t>
  </si>
  <si>
    <t>être dans une impasse / pas eu le choix / grêve prolongée / pas eu l’argent espéré</t>
  </si>
  <si>
    <t>spontanéité / capacité à répondre à ses propres attentes / accepter toute situation</t>
  </si>
  <si>
    <t>vouloir fuir une situation sans issue / contrariété avec un membre du personnel</t>
  </si>
  <si>
    <t>besoin de se poser quelque part / contrarié dans ses attentes / peur face à la hiérarchie</t>
  </si>
  <si>
    <t>pas à sa place dans l'entreprise / perdu sa place / grève / débrayage / arrivées en retard ou absences fréquentes</t>
  </si>
  <si>
    <t>se sentir bien à sa place de travail / se sentir utile / chacun à sa juste place</t>
  </si>
  <si>
    <t>refuser tout changementl / refus de se remettre en question /  vouloir la place d'un autre / conflit avec un associé ou un collègue</t>
  </si>
  <si>
    <t>autosabotage / se sentir persécuté pour ses idées / générer des dépendances toxiques / ambiance pourrie</t>
  </si>
  <si>
    <t>bonne ambiance de travail / bons rapports de travail avec les collègues et la hiérarchie</t>
  </si>
  <si>
    <t>devoir supporter les conflits et les critiques / dépendance toxique avec la hiérarchie / ambiance électrique</t>
  </si>
  <si>
    <t xml:space="preserve">besoin de stabilité / de sécurité / besoin d'un bon salaire / faire des heures supplémentaires </t>
  </si>
  <si>
    <t>manque d'enthousiasme et de temps / peur de passer à côté d'une place ou d'un salaire plus intéressant</t>
  </si>
  <si>
    <t xml:space="preserve">stabilité et sécurité assurées / savoir aussi prendre du temps pour soi </t>
  </si>
  <si>
    <t>fuite en avant / dispersion / devoir assumer seul sa sécurité financière / sentiment de mériter une autre place</t>
  </si>
  <si>
    <t>besoin de prendre de la distance avec les collègues / besoin de vacances</t>
  </si>
  <si>
    <t>manque de temps pour soi / ne pas partir en vacances  / ne pas compenser les heures supplémentaires</t>
  </si>
  <si>
    <t>incapacité à se libérer d'une emprise / entretenir des liens toxiques / dépendance vis à vis de fournisseurs ou des sous-traitants</t>
  </si>
  <si>
    <t>besoin d'être différent des autres / besoin d'avoir son espace à soi</t>
  </si>
  <si>
    <t>être incompris / ne pas se sentir à sa juste place / vivre de l'insécurité / suicide au travail</t>
  </si>
  <si>
    <t>assumer sa différence / être à sa juste place / aimer son travail</t>
  </si>
  <si>
    <t>contrariété / frustrations / conflit avec les collègues / harcellement</t>
  </si>
  <si>
    <t xml:space="preserve">besoin de se sortir d'une situation / besoin d'indépendance </t>
  </si>
  <si>
    <t>pas assez d'argent / endettement / ne pas trouver d'issue / manque de décision claire / perte d'un employé</t>
  </si>
  <si>
    <t>prendre des décisions claires / finances saines</t>
  </si>
  <si>
    <t>argent sale / dumping salarial / devoir de l'argent (intérêts / hypothèques / etc)</t>
  </si>
  <si>
    <t>besoin d'avoir des projets / besoin d'avoir assez d'argent / besoin de faire un budget</t>
  </si>
  <si>
    <t>manque de projets / dépendance / harcèlement sexuel / pas eu le budget espéré</t>
  </si>
  <si>
    <t>rapports de travail respectueux / surtout dans les rapports homme /femme</t>
  </si>
  <si>
    <t>harceler les autres via les réseaux sociaux / harcellement sexuel / dépendances toxiques</t>
  </si>
  <si>
    <t>besoin d'exprimer son potentiel de créativité / valeur ajoutée / bénéfices / profit</t>
  </si>
  <si>
    <t>potentiel réprimé / projets en panne / fin de production d'un produit / en finir avec une tradition / abandon d'un projet</t>
  </si>
  <si>
    <t>créativité / innovation / juste répartion des bénéfices / carnet de commandes plein</t>
  </si>
  <si>
    <t>créativité excessive / dispersion dans les projets / devoir trouver des mandats / donner ou accepter des pots de vin</t>
  </si>
  <si>
    <t>dispersion / contrariété / en conflit avec vos propres valeurs (éthiques ou sociales)</t>
  </si>
  <si>
    <t>besoin d’avoir sa place sur le marché / besoin d'assumer un rôle social / besoin d'une convention collective</t>
  </si>
  <si>
    <t>manque de confiance en soi / avoir fait des mauvais choix / chômage partiel / abandon d'un projet</t>
  </si>
  <si>
    <t>positionnement adapté / savoir faire le juste choix / respect des autres / convention collective</t>
  </si>
  <si>
    <t>dispersion / peur de devoir faire un choix / devoir lutter pour sa place ou sa réputation / se battre pour une convention collective</t>
  </si>
  <si>
    <t xml:space="preserve">besoin d'avoir sa part du marché / besoin d'une place de travail </t>
  </si>
  <si>
    <t>problématique de place de travail / licenciement / difficulté à faire des choix / travail au noir / chômage</t>
  </si>
  <si>
    <t>égo équilibré / être à sa juste place / marketing respectueuxet non invasif</t>
  </si>
  <si>
    <t>marketing agressif / se battre contre la concurrence / se battre pour s'imposer / primes trop élevées</t>
  </si>
  <si>
    <t>besoin d'une place de travail / besoin de faire sa place dans l'entreprise</t>
  </si>
  <si>
    <t>travail temporaire ou sous payé / chômage partiel</t>
  </si>
  <si>
    <t>satisfaction / sentiment de sécurité / possibilité de formation continue</t>
  </si>
  <si>
    <t>agressivité vis à vis de la concurrence / envahir le marché avec ses produits / payer pour des avantages / se battre pour sa place</t>
  </si>
  <si>
    <t>travailler sans compter ses heures / boureau du travail</t>
  </si>
  <si>
    <t>restrictions budgétaires ou salariales / manager absent / plan d'austérité</t>
  </si>
  <si>
    <t>se ménager du temps de repos / savoir reprendre ses heures supplémentaires / horaire libre</t>
  </si>
  <si>
    <t>affrontement avec la hiérarchie / jouer avec le prix des actions / prise de risque au niveau boursier</t>
  </si>
  <si>
    <t xml:space="preserve">besoin d'être valorisé / besoin d'être différent </t>
  </si>
  <si>
    <t>indifférence / frustrations / stagnation / manque d'enthousiasme</t>
  </si>
  <si>
    <t>être valorisé / plein de gratitude envers les autres / satisfait de son salaire</t>
  </si>
  <si>
    <t>devoir lancer un projet / trop d'enthousiasme / investissements exagérés</t>
  </si>
  <si>
    <t>besoin de liberté / besoin d'autonomie et de marge de manœuvre / besoin de respect réciproque</t>
  </si>
  <si>
    <t>évincement / exclusion / stagnation professionnelle / pas de marge de manœuvre</t>
  </si>
  <si>
    <t xml:space="preserve">se sentir soutenu / respecté / en sécurité / bonne protection juidique / horaire libre </t>
  </si>
  <si>
    <t>vouloir davantage d'autonomie / conflit au niveau des heures de travail ou du salaire</t>
  </si>
  <si>
    <t>peur de ne pas y arriver / peur de ne pas être soutenu ou respecté / trahison / licenciement abusif / vol ou pertes de données</t>
  </si>
  <si>
    <t>savoir apaiser les conflits / être conciliant</t>
  </si>
  <si>
    <t>en conflit avec d'autres personnes / générer des tensions / licencier abusivement</t>
  </si>
  <si>
    <t>manquer de confiance en soi / manque de valorisation ou de respect / licencié pour faute grave</t>
  </si>
  <si>
    <t>passionné par son travail / travail valorisant / être dynamique</t>
  </si>
  <si>
    <t>se battre pour être respecté / abuser de son autorité / licencier abusivement</t>
  </si>
  <si>
    <t xml:space="preserve">besoin de répondre à ses besoins ou à ses attentes / besoin de décider et changer les choses </t>
  </si>
  <si>
    <t>peur du mauvais choix / dureté de la part des autres / faire des heures supplémentaires non payées</t>
  </si>
  <si>
    <t xml:space="preserve">exiger des heures supplémentaires non payées / imposer un horaire </t>
  </si>
  <si>
    <t>besoin de terminer quelque chose / se mettre des exigences</t>
  </si>
  <si>
    <t>peur de l'échec ou peur du succès / peur de passer à côté de quelque chose / dévalorisation / manager absent</t>
  </si>
  <si>
    <t>être à la hauteur / efficace et dynamique / apprécier le succès / confiance en soi et dans l'entreprise</t>
  </si>
  <si>
    <t>devoir terminer quelque chose / exigences trop élevées / chantage / ne pas faire confiance / méfiance vis à vis de la concurrence</t>
  </si>
  <si>
    <t>besoin de travailler / besoin d'exprimer son talent</t>
  </si>
  <si>
    <t>manque de courage et d'audace / ne pas faire face à la quantité de travail / négativisme / soucis financiers</t>
  </si>
  <si>
    <t>courage / audace / efficience / positivisme / retours positifs</t>
  </si>
  <si>
    <t>talent réprimé / devoir toujours se battre / travail excessif / imposer des cadences trop élevées</t>
  </si>
  <si>
    <t>besoin de se positionner / de mettre une limite avec les autres / besoin de faire des stock / amasser inutilement</t>
  </si>
  <si>
    <t>s'interdire d'être en colère / ne pas mettre de limite / vivre des injustices / confronté à une concurrence déloyale</t>
  </si>
  <si>
    <t>ne pas faire face à ses problèmes personnels / stress élevé / conflits internes / risques psycho-sociaux</t>
  </si>
  <si>
    <t>peur de ne pas y arriver / peur de ne pas être soutenu ou respecté / soucis financiers / manque de liquidités / concurrence déloyale</t>
  </si>
  <si>
    <t>conflits internes / ne pas respecter les autres / mobbing / devoir délocaliser</t>
  </si>
  <si>
    <t>se sentir victime / subir du mobbing / stressé / burn out</t>
  </si>
  <si>
    <t>entreprise en sursis / risques à assumer / concurrence excessive</t>
  </si>
  <si>
    <t xml:space="preserve">besoin d'avoir son espace vital et sa liberté de choix / besoin de reconnaissance sociale / envie d'une prime </t>
  </si>
  <si>
    <t>manque de confiance en soi / pas à la hauteur de la mission confiée / faillite / peur d'être trahi ou volé</t>
  </si>
  <si>
    <t>réussite professionnelle / reconnaissance à l'échelon local ou nationnal / actions se portant bien</t>
  </si>
  <si>
    <t>contrarié dans ses attentes / conflit avec la hiérarchie / besoin excessif d'être reconnu / subir une OPA / objectifs exagérés</t>
  </si>
  <si>
    <t>se couper de l'entourage / peur de l'échec ou peur du succès / peur de passer à côté / transfert à la concurrence</t>
  </si>
  <si>
    <t>faire du lèche-bottes / liens professionnels toxiques / refuser la réalité / subir une OPA / manager autoritaire</t>
  </si>
  <si>
    <t xml:space="preserve">besoin d'avoir sa place / besoin de prendre part aux décisions </t>
  </si>
  <si>
    <t>avoir perdu sa place  ou son rôle / couper les liens avec l'entreprise / ne voir que le négatif / ne rien décider / grêve</t>
  </si>
  <si>
    <t>être à sa place et utile / se sentir soutenu / avoir le courage de décider</t>
  </si>
  <si>
    <t>plein de soucis / lutte pour une place dans l'entreprise / rancune</t>
  </si>
  <si>
    <t>besoin de positionnement / d'être à la hauteur / d'une direction à prendre</t>
  </si>
  <si>
    <t>questionnement pour la suite / peur du mauvais choix / manque d'audace</t>
  </si>
  <si>
    <t>calme intérieur / savoir se positionner pour la suite</t>
  </si>
  <si>
    <t>colère non exprimée / vouloir faire autre chose que le reste de l'entreprise / abus de pouvoir</t>
  </si>
  <si>
    <t>besoin d'être actif / besoin de s'engager / besoin de prendre sa place sociale / engagement social</t>
  </si>
  <si>
    <t>prendre de la distance / envie de déléguer / ne plus vouloir assumer sa fonction / débrayage</t>
  </si>
  <si>
    <t>liberté d'engagement / savoir déléguer si nécessaire</t>
  </si>
  <si>
    <t>trop engagé / angoisser / lutter pour sa place / refus de s'engager davantage</t>
  </si>
  <si>
    <t>subir les tensions internes / repli sur soi pour survivre</t>
  </si>
  <si>
    <t>trop de tensions internes / pression du manager sur le personnel</t>
  </si>
  <si>
    <t>dynamisme / besoin de liens professionnels</t>
  </si>
  <si>
    <t>sentiement de vide dans les relations / pas de relations entre le haut et le bas</t>
  </si>
  <si>
    <t>relations professionnelles sincères / ambiance détendue / non formelle</t>
  </si>
  <si>
    <t>vouloir absolument maintenir des liens professionnels / ambiance formelle et protocolaire / pression sur le personnel</t>
  </si>
  <si>
    <t>manque de confiance / sentiment de ne pas être à la hauteur / peur de l'échec / manager absent</t>
  </si>
  <si>
    <t>capacité à diminuer les tensions entre les gens / confiance réciproque</t>
  </si>
  <si>
    <t>stress / agitation / situation professionnelle conflictuelle</t>
  </si>
  <si>
    <t>besoin d'avoir le contrôle sur son travail / se donner les moyens pour réaliser ses projets</t>
  </si>
  <si>
    <t>se faire imposer des décisions / subir du contrôle / découragement / perdu le contrôle de la situation / manque de moyens</t>
  </si>
  <si>
    <t>ambiance zen / personnalité équilibrée / capacité d'adaptation à l'autre / savoir-être</t>
  </si>
  <si>
    <t>égo fort / frustrations / imposer et contrôler</t>
  </si>
  <si>
    <t>besoin de passer à l'action / besoin de se faire respecter / besoin de donner une bonne image de soi</t>
  </si>
  <si>
    <t>ne pas se sentir à la hauteur / peur de ne pas plaire à la direction / manager exigeant</t>
  </si>
  <si>
    <t>être à la hauteur / être authentique / éthique professionnelle</t>
  </si>
  <si>
    <t>égo fort / tout faire pour plaire à la direction ou se faire respecter / donner une fausse image de soi ou de l'entreprise</t>
  </si>
  <si>
    <t xml:space="preserve">besoin d'en faire trop / besoin de se mettre la pression / être plein d'obligations </t>
  </si>
  <si>
    <t>moins se mettre la pression / débrayer / sentiment d'être dépassé</t>
  </si>
  <si>
    <t>bonne humeur générale / collaboration / entre-aide / travail d'équipe</t>
  </si>
  <si>
    <t>se mettre ou subir une pression excessive / se sentir stressé</t>
  </si>
  <si>
    <t xml:space="preserve">besoin de se mettre la pression / besoin de partager le travail </t>
  </si>
  <si>
    <t>manque de flexibilité / manque de souplesse / baisser le rythme / sentiment d'inutilité / absentéisme</t>
  </si>
  <si>
    <t>se stresser / se mettre la pression / besoin excessif de travailler</t>
  </si>
  <si>
    <t>se couper des autres / se couper de ses émotions</t>
  </si>
  <si>
    <t>manager ayant du cœur / sécurité émotionnelle / cohésion sociale</t>
  </si>
  <si>
    <t>encaisser / se sentir agressé / être saturé d’émotions / manager agressif</t>
  </si>
  <si>
    <t>besoin d'espace suffisant / besoin d'une part du marché</t>
  </si>
  <si>
    <t>être dans sa bulle / se faire bouffer / introversion / espace de travail trop petit</t>
  </si>
  <si>
    <t>avoir assez d'espace / intimité respectée</t>
  </si>
  <si>
    <t>se battre pour un peu d'intimité / envahissement générant de l'angoisse</t>
  </si>
  <si>
    <t>besoin de se protéger de l'environnement ou des autres</t>
  </si>
  <si>
    <t>ne pas fixer de limite / ne pas dire non / subir l'environnement de travail</t>
  </si>
  <si>
    <t>environnement de travail sain / relations humaines agréables</t>
  </si>
  <si>
    <t>devoir se protéger / se sentir agressé par l'environnement de travail (pollutions diverses)</t>
  </si>
  <si>
    <t xml:space="preserve">contrôle émotionnel / contrôle sur la qualité / se sacrifier pour les autres </t>
  </si>
  <si>
    <t>envie de décompresser / moins s'engager / trop d'exigeances / besoin de vacances</t>
  </si>
  <si>
    <t xml:space="preserve">ne pas se mettre la pression / savoir déléguer / retours positifs / miser sur la qualité </t>
  </si>
  <si>
    <t>se mettre la pression / vouloir tout contrôler / s'engager pleinement / manager trop exigeant</t>
  </si>
  <si>
    <t xml:space="preserve">besoins non comblés / besoin de retenir ses émotions / besoin d'un médiateur pour régler des conflits </t>
  </si>
  <si>
    <t>manque d'amour / besoins non comblés / peur des conflits / absence de médiateur</t>
  </si>
  <si>
    <t>harmonie dans les rapports de travail / exprimer ses émotions / bons rapports homme/femme / médiation</t>
  </si>
  <si>
    <t>conflits / frustrations / intolérance / colères contenues / refus des compromis</t>
  </si>
  <si>
    <t xml:space="preserve">besoin de fixer une limite / de dire non </t>
  </si>
  <si>
    <t>autosabotage / se limiter volontairement</t>
  </si>
  <si>
    <t xml:space="preserve">besoin de prendre sur soi / d'être responsable </t>
  </si>
  <si>
    <t>collaboration / entre-aide / travail en équipe</t>
  </si>
  <si>
    <t>besoin de mettre une limite et de se séparer des secteurs non rentables</t>
  </si>
  <si>
    <t>antécédants de faillite et d'échecs / se séparer d'un secteur non viable ou problématique</t>
  </si>
  <si>
    <t>conflit d'intérêts / persister dans une voie non viable</t>
  </si>
  <si>
    <t xml:space="preserve">besoin d'aller de l'avant / besoin de prendre ses responsabilités </t>
  </si>
  <si>
    <t>confiance mutuelle / savoir déléguer les responsabilités</t>
  </si>
  <si>
    <t>devoir agir / responsabilités excessives / trop d'heures supplémentaires</t>
  </si>
  <si>
    <t>besoin d'intégrer les expériences / besoin de rebondir après un échec</t>
  </si>
  <si>
    <t>paralysé par un échec / éviter les confrontations</t>
  </si>
  <si>
    <t>grandir de ses erreurs / être un pionnier / capacité d'adaptation / résilience</t>
  </si>
  <si>
    <t>résistance au changement / ressasser le passé / ruminer ses erreurs</t>
  </si>
  <si>
    <t>tenir sa parole / ambition / besoin d'ouverture</t>
  </si>
  <si>
    <t>manque d'ambition / avoir abandonné sa carrière / repli sur soi / autarcie</t>
  </si>
  <si>
    <t>esprit de tolérance et d'ouverture /  alliances / coopération / traduction dans d'autre langues</t>
  </si>
  <si>
    <t>vouloir tout décider et avoir le dernier mot / ne pas respecter le point de vue des collègues ou du manager / ne rien respecter</t>
  </si>
  <si>
    <t>besoin d'exprimer sa créativité / besoin de plus de temps</t>
  </si>
  <si>
    <t>avoir vécu des injustices / créativité non exprimée / pas le temps</t>
  </si>
  <si>
    <t xml:space="preserve">charge de travail acceptable / stress géré / avoir du temps pour la créativité </t>
  </si>
  <si>
    <t>vouloir aller toujours plus vite / stress / surcharge de travail / bouillonnement mental / créativité excessive</t>
  </si>
  <si>
    <t xml:space="preserve">besoin d'exprimer ce qui est important ou de clarifier certaines choses /  besoin de plus de temps / reporter / délai dépassé </t>
  </si>
  <si>
    <t>non-dits / prise de retard / manque de communication à l'interne</t>
  </si>
  <si>
    <t>pouvoir exprimer ses sentiments et ce qui est important / honnêteté / savoir prendre le temps / respect des délais</t>
  </si>
  <si>
    <t>augmenter la cadence de travail / stress / devoir faire le travail d'un absent / délais repoussés ou non respectés</t>
  </si>
  <si>
    <t xml:space="preserve">besoin de liberté / besion d'autonomie </t>
  </si>
  <si>
    <t>non-dits / se sentir étouffé / pas libre / plein d'obligations / métier choisi par les parents / tenu au secret professionnel</t>
  </si>
  <si>
    <t xml:space="preserve">indépendance / marge de manoeuvre / sincérité / vocation / mobilisation des ressources humaines </t>
  </si>
  <si>
    <t>devoir se battre pour plus de liberté / devoir choisir un autre métier / mensonges délibérés</t>
  </si>
  <si>
    <t>manque de décision / sentiment d'infériorité / pas trouvé de solution / ne pas suivre sa voie ou sa vocation</t>
  </si>
  <si>
    <t xml:space="preserve">lâcher-prise / écoute intérieure / honnêteté envers soi et les autres / suivre sa vocation </t>
  </si>
  <si>
    <t>refuser de suivre les conseils des autres / tourner en rond / refuser de suivre sa vocation</t>
  </si>
  <si>
    <t>se sentir en sécurité / peu d'absentéisme</t>
  </si>
  <si>
    <t xml:space="preserve">besoin de commander / avoir une forte volonté / profil de manager </t>
  </si>
  <si>
    <t>manque de volonté / apathie / suivre le mouvement / se sentir exploité</t>
  </si>
  <si>
    <t>autorité naturelle / inspirer confiance / capacité à convaincre / bon vendeur</t>
  </si>
  <si>
    <t>stress / peurs / insécurité / tenir tête / vouloir tout diriger / chef n'inspirant pas confiance / vendeur agressif</t>
  </si>
  <si>
    <t xml:space="preserve">besoin de prendre sa place / besoin de maintenir sa position </t>
  </si>
  <si>
    <t>lâcher le morceau / subir un compromis / sentiment d'être mis de côté ou non considéré</t>
  </si>
  <si>
    <t xml:space="preserve">rester neutre / conserver sa place / proposer ou accepter un compromis </t>
  </si>
  <si>
    <t>devoir défendre sa place ou sa position / lutte de pouvoir au sein de l'entreprise</t>
  </si>
  <si>
    <t>rétention d'information à tous les niveaux / rumeurs / mensonges / besoin d'une sortie d'entreprise</t>
  </si>
  <si>
    <t>garder le silence / manque de communication interne / manque de transparence / pas de sortie d'entreprise</t>
  </si>
  <si>
    <t>sincérité / transparence / marketing / plan de communication / langues étrangères / web / réseaux sociaux / sortie d'entreprise</t>
  </si>
  <si>
    <t>conflits internes non exprimés / volonté de cacher certaines choses / sortie d'entreprise repoussée / manager trop sérieux</t>
  </si>
  <si>
    <t xml:space="preserve">besoin d'en faire trop et culpabiliser si l'on en fait pas assez </t>
  </si>
  <si>
    <t>peur de ne pas en faire assez / ne pas voir ses priorités / nostalgie / rester accroché au passé</t>
  </si>
  <si>
    <t>voir ses priorités / avoir du recul / capacité à rire de soi / boîte à idée / écoute de chacun</t>
  </si>
  <si>
    <t>chacun rumine dans son coin / déni de la situation</t>
  </si>
  <si>
    <t xml:space="preserve">besoin de faire sa place ou de récupérer sa position de leader / besoin de tenir le coup / besoin d'être le meilleur </t>
  </si>
  <si>
    <t>se faire prendre sa place / se faire bouffer par la concurrence / renoncer</t>
  </si>
  <si>
    <t>savoir renoncer / être pleinement à sa place / ne pas se prendre trop au sérieux</t>
  </si>
  <si>
    <t>serrer les dents / vouloir être le meilleur / ne jamais lâcher le morceau / acharnement au travail / matériel obsolète</t>
  </si>
  <si>
    <t>besoin d'avoir son espace vital / besoin d'intimité</t>
  </si>
  <si>
    <t>perte de repères / perdu son intimité (open space) / se sentir observé</t>
  </si>
  <si>
    <t>avoir son espace / avoir son intimité</t>
  </si>
  <si>
    <t>devoir défendre son espace de travail / stress d'être filmé en permanence</t>
  </si>
  <si>
    <t>être influencé / ne pas sentir le vent tourner / pris au dépourvu</t>
  </si>
  <si>
    <t xml:space="preserve">confiance naturelle dans les autres / team bulding / bonne intuition / avoir fin nez </t>
  </si>
  <si>
    <t>équilibre dans l'écoute de soi et des autres / confident</t>
  </si>
  <si>
    <t>être à l'affût / refuser d'écouter / nuisances sonores</t>
  </si>
  <si>
    <t xml:space="preserve">besoin d'être dans sa bulle / aimer travailler seul / freelance </t>
  </si>
  <si>
    <t>ne pas s'écouter ou être écouté / peu de contact avec l'entreprise</t>
  </si>
  <si>
    <t>team bulding / travail d'équipe / bonne collaboration</t>
  </si>
  <si>
    <t>manque de clarté dans les tâches à accomplir / objectif pas clair / ne pas avoir pu suivre sa vocation</t>
  </si>
  <si>
    <t>objectif clair / clarté dans les tâches à accomplir / compréhension du management</t>
  </si>
  <si>
    <t>questionnement pour la suite / dispersion / management brouillon</t>
  </si>
  <si>
    <t>besoin d'assumer des charges et des responsabilités / besoin d'avoir un but à atteindre</t>
  </si>
  <si>
    <t>se mettre moins de charges / ne plus se fixer d'objectif contraignant / absence d'objectif</t>
  </si>
  <si>
    <t>voir les choses sous un angle différent / accepter d'autres points de vue / gestion du stress</t>
  </si>
  <si>
    <t>devoir assumer / ne pas vouloir changer d'avis / tenir tête / se mette des objectifs contraignants</t>
  </si>
  <si>
    <t>besoin de s'adapter / être attentif</t>
  </si>
  <si>
    <t>rigidité mentale / peur des accidents / négligence</t>
  </si>
  <si>
    <t>attentif et présent / savoir s'adapter et improviser rapidement</t>
  </si>
  <si>
    <t>stress / dépassé par les événements / risque de négligence</t>
  </si>
  <si>
    <t>ne pas aimer le changement / nostalgie / ne pas voir de solution ou d'autres possibilités</t>
  </si>
  <si>
    <t>avoir du recul / adaptation /  relativiser / ouverture d'esprit / intuition / imagination / innovant</t>
  </si>
  <si>
    <t>fuite en avant / hyperactivité / parer au plus pressé / peur de ne plus tout contrôler</t>
  </si>
  <si>
    <t>besoin de voir ses priorités / besoin de prendre du recul / besoin d'être patient / besoin de brainstorming</t>
  </si>
  <si>
    <t>ne pas aimer le changement / ne pas voir les dysfonctionnements</t>
  </si>
  <si>
    <t xml:space="preserve">capacité d'adaptation / flexibilité / capacité de synthèse / patience / vision globale </t>
  </si>
  <si>
    <t>fuite en avant / hyperactivité / parer au plus pressé / impatience / fuir la réalité</t>
  </si>
  <si>
    <t>bon discernement / self-contrôle</t>
  </si>
  <si>
    <t>se mette la pression pour l'entreprise / besoin de changement</t>
  </si>
  <si>
    <t>besoin de voir les possibilités / importance du visuel dans le marketing</t>
  </si>
  <si>
    <t>regard objectif / attentif / importance du marketing</t>
  </si>
  <si>
    <t>refus de ce qui arrive / donner trop d'importance à l'image</t>
  </si>
  <si>
    <t>devoir régler des problèmes / focalisation sur les problèmes / se battre pour atteindre un objectif</t>
  </si>
  <si>
    <t>tenir tête / maintenir ses décisions à tout prix</t>
  </si>
  <si>
    <t>besoin d'analyser et d'organiser / chercher à attirer l'attention du manager / besoin de problèmes à régler</t>
  </si>
  <si>
    <t>peur de l'inconnu / négligence / manque de discernement / manque de planification</t>
  </si>
  <si>
    <t xml:space="preserve">capacité de discernement / pensées structurées / capacité d'analyse et de planification / prévoyant </t>
  </si>
  <si>
    <t>capacité de décision / besoin d'être le leader</t>
  </si>
  <si>
    <t xml:space="preserve">sagesse / gestion des conflits / leader / stratège </t>
  </si>
  <si>
    <t>besoin d'archiver le savoir-faire / importance du passé de l'entreprise et de l'historique</t>
  </si>
  <si>
    <t>se séparer des archives / couper avec le passé / oublier le savoir-faire</t>
  </si>
  <si>
    <t>tenir compte du passé de l'entreprise / du savoir-faire anscestral</t>
  </si>
  <si>
    <t>besoin d'avoir une vision à long terme / besoin d'être clair pour la suite</t>
  </si>
  <si>
    <t>manque de confiance pour la suite /  coupé de la hiéarchie / mort du manager / gestion à court terme / manques dans le R&amp;D</t>
  </si>
  <si>
    <t>confiance dans le futur / bonne gestion du développement / stratégie à long terme</t>
  </si>
  <si>
    <t>peurs pour la suite / confusion dans la vision à long terme / accorder trop d'importance au R&amp;D</t>
  </si>
  <si>
    <t>besoin d’avoir le contrôle sur tout le processus de production / besoin d'une éthique</t>
  </si>
  <si>
    <t>manque de cohérence entre les échelons / manque de durabilité ou de qualité des produits</t>
  </si>
  <si>
    <t xml:space="preserve">cohérence / avoir une éthique / privilégier la durabilité et la qualité / </t>
  </si>
  <si>
    <t>excès de contrôle sur le bottom / perfectionnisme</t>
  </si>
  <si>
    <t>besoin de collaboration avec d'autres partenaires / besoin de s'adapter au marché</t>
  </si>
  <si>
    <t>manque de collaboration / petit réseau de partenaires / ne pas s'adapeter au marché</t>
  </si>
  <si>
    <t>réseau d'indépendants / coopération à tous les échelons / adaptation au marché et à la clientèle</t>
  </si>
  <si>
    <t>vouloir trop s'adapter au marché / effet de mode / imposer de la collaboration</t>
  </si>
  <si>
    <t>besoin de voir plus grand / besoin de penser autrement / besoin de véhiculer une image forte</t>
  </si>
  <si>
    <t>peurs / ne pas aimer l’inconnu / manque d'identité propre / raison sociale pas claire</t>
  </si>
  <si>
    <t>entreprise ayant une identité claire / logo fort / importance de la marque</t>
  </si>
  <si>
    <t xml:space="preserve">ne pas s'adapter / incohérence entre l'image véhiculée et la réalité / besoin de copier un logo connu </t>
  </si>
  <si>
    <t>besoin de changer régulièrement le nom de l'entreprise ou de changer de produits</t>
  </si>
  <si>
    <t>peur du changement / rêves personnels abandonnés / avoir toujours les mêmes produits</t>
  </si>
  <si>
    <t>continuité dans le changement / réaliser ses rêves personnels / optimisme</t>
  </si>
  <si>
    <t>résistance au changement ou au contraire changer tout le temps de nom ou de produits / pessimisme</t>
  </si>
  <si>
    <t>besoin de contrôler les autres / besoin d'attirer l'attention du manager</t>
  </si>
  <si>
    <t>peur de perdre le contrôle sur le personnel ou sur le produit final / ne pas faire confiance</t>
  </si>
  <si>
    <t>contrôle des processus de fabrication du début jusqu'à la fin / maintenir le cap de l'idée à sa réalisation</t>
  </si>
  <si>
    <t>brasser du vent / dispersion / hyperactivité pour se donner de l'importance</t>
  </si>
  <si>
    <t xml:space="preserve">besoin de trouver un sens à son travail ou une dimension plus éthique / sens de l'innovation </t>
  </si>
  <si>
    <t>travail n'ayant plus de sens / manque de motivation</t>
  </si>
  <si>
    <t>leader avec une autorité naturelle / innovation /  le travail donne un sens à la vie / savoir motiver</t>
  </si>
  <si>
    <t>motivation excessive / manager autoritaire ou manipulateur</t>
  </si>
  <si>
    <t>sentiment de vide dans le travail / qu'il n'a pas de sens / bore-out</t>
  </si>
  <si>
    <t>rester centré sur la suite que l'on s'est choisie à moyen terme / mais s'adapter si nécessaire</t>
  </si>
  <si>
    <t>agir dans l'urgence / dispersion pour se sentir utile</t>
  </si>
  <si>
    <t>constance / motivation / bonne gestion du temps</t>
  </si>
  <si>
    <t>sentiment de ne jamais avoir assez de temps / dispersion dans les activités / frustrations</t>
  </si>
  <si>
    <t>aimer fuir dans les réseaux sociaux / être hors réalité économique / idées non réalisables</t>
  </si>
  <si>
    <t>être dans la réalité concrête / capacité à réaliser ses idées / contacts sociaux personnels</t>
  </si>
  <si>
    <t>vouloir échapper à la réalité économique / idées farfelues et irréalisables</t>
  </si>
  <si>
    <t>créativité excessive / trop vouloir être différent des autres</t>
  </si>
  <si>
    <t>dispersion dans les objectifs / refuser la suite naturelle des événements</t>
  </si>
  <si>
    <t>besoin immédiat de sécurité émotionnelle et matérielle / constance dans les produits et dans le personnel</t>
  </si>
  <si>
    <t>attachement aux produits ou à son personnel / aimer ce qui ne change pas</t>
  </si>
  <si>
    <t>capacité à poser des actions concrètes / capacité à adapter les produits et le personnel si nécessaire</t>
  </si>
  <si>
    <t>besoin d'évoluer pour conserver son marché / besoin de s'adapter à l'évolution technologique</t>
  </si>
  <si>
    <t>ne pas évoluer / manque de formation continue / ne pas suivre l'évolution technologique</t>
  </si>
  <si>
    <t>formation continue du personnel au sein de l'entreprise / adaptation à l'évolution technologique</t>
  </si>
  <si>
    <t>se mettre la pression pour évoluer / obliger le personnel à s'adapter à l'évolution technologique / fuite en avant</t>
  </si>
  <si>
    <t>visionnaire / vision objective sur la réalité / capacité à observer des opportunités</t>
  </si>
  <si>
    <t>refus de voir certaines réalités / incapacité à dissocier réalité et imaginaire</t>
  </si>
  <si>
    <t>passivité / subir les autres / se sentir manipulé / pensées négatives</t>
  </si>
  <si>
    <t>manager conciliant et respectueux / se donner les moyens pour travailler dans de bonnes conditions</t>
  </si>
  <si>
    <t>méfiance vis à vis de autorités / penser que tout le monde est contre vous</t>
  </si>
  <si>
    <t xml:space="preserve">besoin de posséder des biens matériels / besoin de faire un bilan objectif et passer à autre chose </t>
  </si>
  <si>
    <t>se contenter de peu / soucieux de l'écologie / ne pas vouloir passer à autre chose</t>
  </si>
  <si>
    <t>non-jugements de soi et des autres / respecteux des ressources</t>
  </si>
  <si>
    <t>se sentir jugé par les autres / sentiment d'injustice / gaspillage des ressources / refus de changer</t>
  </si>
  <si>
    <t xml:space="preserve">besoin d'exprimer son potentiel et son individualité </t>
  </si>
  <si>
    <t>se faire bouffer son espace / sous l'infuence des autres / potentiel réprimé</t>
  </si>
  <si>
    <t>individualisme / défendre sa place / prendre beaucoup d'espace au détriment des autres</t>
  </si>
  <si>
    <t>voir des opportunités / aimer l'inspiration du moment</t>
  </si>
  <si>
    <t>relâcher / se détendre</t>
  </si>
  <si>
    <t>ne plus tout contrôler / se laisser inspirer par les opportunités</t>
  </si>
  <si>
    <t>ne pas avoir sa place sociale / ne pas être soutenu par la société</t>
  </si>
  <si>
    <t>avoir sa place sur le plan collectif / être soutenu par la société</t>
  </si>
  <si>
    <t xml:space="preserve">refus d'être soutenu (état / banque / etc.) </t>
  </si>
  <si>
    <t>se sentir influencé par les pensées des autres / ne pas collaborer / préférer se retrouver seul face à soi-même</t>
  </si>
  <si>
    <t>collaboration et communication facile avec les autres / capacité à collaborer et à faire confiance</t>
  </si>
  <si>
    <t xml:space="preserve">difficulté à collaborer / ne faire confiance à personne / finir par être tout seul </t>
  </si>
  <si>
    <t>présence en soi / être sans peurs</t>
  </si>
  <si>
    <t>ne pas agir / manque de positionnement / peur de décider</t>
  </si>
  <si>
    <t>management calme mais ferme / management juste et adapté en toute circonstance</t>
  </si>
  <si>
    <t>besoin de mettre une limite incontestable / affirmer son pouvoir sur les autres</t>
  </si>
  <si>
    <t>calme dans la tête / ne plus agir momentanément</t>
  </si>
  <si>
    <t>action sur les autres par le simple fait de rester centré / ne pas être influencé ou destabilisé par les autres</t>
  </si>
  <si>
    <t>ne pas supporter les contraintes extérieures / bouillonnement intérieur</t>
  </si>
  <si>
    <t>calme dans la tête / ne plus se disperser</t>
  </si>
  <si>
    <t>mental efficace / bonne capacité à prévoir et organiser</t>
  </si>
  <si>
    <t>sortir des jeux de pouvoir / capacité à saisir les bonnes opportunités / management pragmatique</t>
  </si>
  <si>
    <t>être influençable et suivre les autres / subir un rapport de force</t>
  </si>
  <si>
    <t xml:space="preserve">être confronté ou aimer se confronter à d’autres / aimer les rapports de force </t>
  </si>
  <si>
    <t>besoin d'agrandir son cercle d'influence et sa clientèle / besoin d' étoffer sa gamme de produits / agrandir l'entreprise</t>
  </si>
  <si>
    <t>perte de confiance / vivre de la déception / ne plus se sentir à la hauteur</t>
  </si>
  <si>
    <t>tester les limites / besoin de dépasser les limites / parfois irrespectueusement</t>
  </si>
  <si>
    <t>besoin de prendre des décisions / besoin d'une remise en ordre</t>
  </si>
  <si>
    <t>offrir de la place à des moments plus calmes / plus tranquilles</t>
  </si>
  <si>
    <t>manager ou employé calme et ordré / manager inspirant confiance</t>
  </si>
  <si>
    <t>calme intérieur / moment d'introspection</t>
  </si>
  <si>
    <t>besoin d'être efficace et organisé / besoin d'avoir une direction claire</t>
  </si>
  <si>
    <t>libre d’engagement professionnel / ne pas s'investir plus que nécessaire</t>
  </si>
  <si>
    <t>être dans l’action / besoin d’agir et de s’engager à fond</t>
  </si>
  <si>
    <t>désengagement / plus envie de s'investir dans son travail</t>
  </si>
  <si>
    <t>besoin d'une présence féminine / besoin d'un coach / stimer avoir une responsabilité sociale</t>
  </si>
  <si>
    <t>personnel se sentant rassuré / management bienveillant</t>
  </si>
  <si>
    <t>manager bienveillant et réconfortant / présence féminine dans le conseil d'administration / responsabilité sociale</t>
  </si>
  <si>
    <t>manager dur envers son personnel / tendance à l'autoritarisme / manque de bienveillance</t>
  </si>
  <si>
    <t>besoin de se protéger de l'environnement et des conditions de travail</t>
  </si>
  <si>
    <t>besoin de s'occuper des autres et de leur bien-être</t>
  </si>
  <si>
    <t>ne s'occuper que de soi / prendre de la distance avec les autres</t>
  </si>
  <si>
    <t>trop s'occuper des autres / tendance à materner le personnel ou les clients</t>
  </si>
  <si>
    <t>utiliser ses propres ressources / ne pas dépendre des autres</t>
  </si>
  <si>
    <t>besoin d'être l'autorité et intouchable / besoin de ne pas être contesté / avoir des paroles justes et percutantes</t>
  </si>
  <si>
    <t>manager crédible et légitime / manager ayant du cœur / amangement calme et juste / rechercher l’harmonie et du bien-être</t>
  </si>
  <si>
    <t>besoin de défendre une cause / besoin d'agir pour l'entreprise ou la société</t>
  </si>
  <si>
    <t>introversion / se retirer du monde professionnel</t>
  </si>
  <si>
    <t>se sentir investi d'une mission / vouloir entraîner les autres avec soi</t>
  </si>
  <si>
    <t>manager imperturbable et non influençable</t>
  </si>
  <si>
    <t>besoin d'être une force tranquille / avoir des pensées constructives et concrètes / besoin de constance</t>
  </si>
  <si>
    <t>manager sage et authentique / coaching avisé / respect de la direction</t>
  </si>
  <si>
    <t xml:space="preserve">engagement pour une remise en ordre / audit à répétition / coaching inaproprié / syndicalisme actif </t>
  </si>
  <si>
    <t>juste limite avec les autres / ouverture aux autres</t>
  </si>
  <si>
    <t>devoir se protéger des autres / irrespect et agressivité</t>
  </si>
  <si>
    <t>introversion / s'interdire de rayonner sur l'extérieur</t>
  </si>
  <si>
    <t>rayonnement de l'entreprise loin à la ronde / leader charismatique</t>
  </si>
  <si>
    <t>stratégie de communication exagérée et envahissante / brasser du vent / parler pour ne rien dire</t>
  </si>
  <si>
    <t>entreprise ouverte sur le monde / marchés étrangers / manager tolérant et conciliant</t>
  </si>
  <si>
    <t>devoir défendre ses idées / agressivité</t>
  </si>
  <si>
    <t>besoin de connaître / besoin d'apprendre</t>
  </si>
  <si>
    <t>savoir intuitif / facilité à trouver les informations utiles</t>
  </si>
  <si>
    <t>avide d'informations / besoin frénétique de rester informé</t>
  </si>
  <si>
    <t>manque de gestion de l'information / manque de moyens informatiques</t>
  </si>
  <si>
    <t>mental partant dans tous les sens / dispersion de l'information / saturé d'informations inutiles</t>
  </si>
  <si>
    <t>besoin de détachement / besoin de prendre de la distance avec l'entreprise</t>
  </si>
  <si>
    <t>se prendre la tête pour le futur / partir dans toutes les directions / confusion dans la vision à long terme</t>
  </si>
  <si>
    <t>comprendre les erreurs mais ne rien changer / ne retirer aucun bénéfice concret de ses échecs</t>
  </si>
  <si>
    <t>ne pas vouloir apprendre de ses erreurs / rester dans le vieux schéma de croyance</t>
  </si>
  <si>
    <t>besoin de faire le calme dans sa tête / besoin de méditer</t>
  </si>
  <si>
    <t>être déconnecté de son corps / ne pas en ressentir les besoins</t>
  </si>
  <si>
    <t>lâcher-prise / méditation pleine conscience pour se régénérer</t>
  </si>
  <si>
    <t>ne pas respecter les limites de son corps / négliger les besoins du personnel</t>
  </si>
  <si>
    <t>ne pas écouter son cœur / absence de sentiment</t>
  </si>
  <si>
    <t>écoute du cœur / être un leader charismatique / manager crédible et légitime</t>
  </si>
  <si>
    <t>besoin de faire une pause / cesser de reporter les vacances à plus tard</t>
  </si>
  <si>
    <t>très actif pour remplir le vide / peur de perdre des acquis</t>
  </si>
  <si>
    <t>sortir des conditionnements / percevoir la direction adéquate</t>
  </si>
  <si>
    <t>présence en soi / sensation de puissance</t>
  </si>
  <si>
    <t>vouloir se faire remarquer / attirer l'attention</t>
  </si>
  <si>
    <t>besoin de se sentir en totale sécurité / bon firewall</t>
  </si>
  <si>
    <t>manque de protection / subir des attaques informatiques / se faire hacker</t>
  </si>
  <si>
    <t>percevoir les dangers en général / se prémunir des attaques informatiques</t>
  </si>
  <si>
    <t>percevoir tout ce qui dérange / mise en évidence des incohérences dans l'entreprise / vigilance extrême</t>
  </si>
  <si>
    <t>besoin de disposer des informations utiles et concrêtes pour la suite / voir à moyen terme</t>
  </si>
  <si>
    <t>savoir observer et décoder les informations utiles</t>
  </si>
  <si>
    <t>résistance avant de passer à un niveau plus élevé / vouloir changer les autres</t>
  </si>
  <si>
    <t>stagner professionnellement / ne plus avoir d'énergie</t>
  </si>
  <si>
    <t>aller à contre-courant du flow / se heurter à pleins de difficultés</t>
  </si>
  <si>
    <t>besoin d'être en accord avec ce que l'on fait / être totalement absorbé par ce que l'on fait</t>
  </si>
  <si>
    <t>ne pas être en accord avec ce que l'on fait / refuser une succession</t>
  </si>
  <si>
    <t>véritable esprit d'entreprise / profiter d'une succession</t>
  </si>
  <si>
    <t>aller jusqu’au bout sans se préoccuper des obstacles / devoir gérer une succession</t>
  </si>
  <si>
    <t>besoin de s'engager pleinement / d'utiliser sa force de travail</t>
  </si>
  <si>
    <t>besoin d’être le pouvoir décisionnel sur soi et sur les autres / d'être un leader</t>
  </si>
  <si>
    <t>besoin de percevoir ce qui ne va pas / bon sens de l'orientation</t>
  </si>
  <si>
    <t>ne pas voir les problèmes / ne pas voir la suite</t>
  </si>
  <si>
    <t>visionnaire / direction claire pour la suite / suivre la ligne directrice</t>
  </si>
  <si>
    <t>naïveté / confusion sur la suite / dévier de la route que l'on s'était fixée</t>
  </si>
  <si>
    <t>n'agir que si c'est utile / disponible mais sans y mettre de l'émotionnel</t>
  </si>
  <si>
    <t>dépasser ses limites / s'épuiser inutilement</t>
  </si>
  <si>
    <t>se mettre la pression pour des actions inutiles / stress</t>
  </si>
  <si>
    <t>besoin de se sentir en sécurité / être attentif aux bruits étranges</t>
  </si>
  <si>
    <t>n'écouter que ce que l'on veut bien entendre / apprécier le silence</t>
  </si>
  <si>
    <t>besoin d'une ambiance musicale / avoir une oreille attentive</t>
  </si>
  <si>
    <t>subir des nuisances sonores / ne pas écouter les autres</t>
  </si>
  <si>
    <t>besoin de sortir des limitations / besoin de sortirdes règles imposées ou du carcan</t>
  </si>
  <si>
    <t>se sentir enfermé / subir des règles contraignantes et imposées</t>
  </si>
  <si>
    <t>savoir dédramatiser / jouer avec les règles / avoir de bonnes idées</t>
  </si>
  <si>
    <t>besoin d'assumer pour se sentir utile / éco-responsable et commerce équitable / besoin d'un idéal et d'un rôle social</t>
  </si>
  <si>
    <t>se retirer de la vie active / se sentir inutile</t>
  </si>
  <si>
    <t>intelligence au service de l'entreprise / commerce équitable / idéaux / rôle social / développement durable</t>
  </si>
  <si>
    <t>générer des douleurs inutiles / détruire pour exister / pas conscient des conséquences de certaines décisions ou actes</t>
  </si>
  <si>
    <t>besoin de temps et d'espace pour soi / besoin de temps et d'espace pour créer et innover</t>
  </si>
  <si>
    <t>manque d'espace personnel / manque d'espace pour travailler</t>
  </si>
  <si>
    <t>réprimer ses émotions / ne pas accepter les règles et les lois</t>
  </si>
  <si>
    <t>autosuffisance / suivre l'ordre naturel des choses / accepter les règles et les lois</t>
  </si>
  <si>
    <t>réprimer ses émotions / garder pour soi</t>
  </si>
  <si>
    <t>ne plus se battre pour son travail / vivre de l'instabilité</t>
  </si>
  <si>
    <t xml:space="preserve">besoin de se remettre en question / besoin d'être apprécié </t>
  </si>
  <si>
    <t>se sentir sans défense / ne pas se remettre en question</t>
  </si>
  <si>
    <t>se remettre en question / se sentir apprécié</t>
  </si>
  <si>
    <t>besoin d'avoir sa place / d'être utile</t>
  </si>
  <si>
    <t>sentiment d'être inutile / sentiment de ne pas être au bon endroit ou à sa juste place</t>
  </si>
  <si>
    <t>aller de l'avant tout en écoutant son corps / ne pas forcément répondre à toutes les attentes</t>
  </si>
  <si>
    <t>prendre des responsabilités ou jouer un rôle pour justifier sa place / son utilité</t>
  </si>
  <si>
    <t>leadership / manager encourageant et motivant</t>
  </si>
  <si>
    <t>joie communicative / aimer les choses simples</t>
  </si>
  <si>
    <t>autosatisfaction / prétentieux</t>
  </si>
  <si>
    <t>besoin d'être soutenu par ses partenaires / besoin d'une remise en ordre interne</t>
  </si>
  <si>
    <t>se sentir dévalorisé / être tout en bas d'un marketing de réseau ou de la hiérarchie</t>
  </si>
  <si>
    <t>se sentir valorisé et en retirer une force inépuisable</t>
  </si>
  <si>
    <t>abuser de son pouvoir dans un but personnel / dévaloriser l'autre pour y arriver / marketing agressif</t>
  </si>
  <si>
    <t>besoin de créer une grande famille / besoin d'être bien implanté localement</t>
  </si>
  <si>
    <t>liens coupés avec l'entreprise / le travail ne nourit plus les aspirations profondes</t>
  </si>
  <si>
    <t>entreprise bien implantée / entreprise faisant partie du patrimoine local / côté familal / travail ayant du sens</t>
  </si>
  <si>
    <t>devoir remplir une mission / faire croire que l'on est une grande famille / avoir des visée sur l'internationnal</t>
  </si>
  <si>
    <t>sentiment d'être un étranger pour son entreprise / incompréhension / insécurité chronique</t>
  </si>
  <si>
    <t>manipuler pour convaincre / manager manipulateur / marketing agressif</t>
  </si>
  <si>
    <t>certitude instinctive / leadership</t>
  </si>
  <si>
    <t>besoin de trouver un associé / besoin de réaliser ses rêves</t>
  </si>
  <si>
    <t>réprimer ce à quoi l'on aspire le plus / faire une croix sur ses rêves</t>
  </si>
  <si>
    <t>pouvoir s'adapter à tout / avoir trouvé un bon coach</t>
  </si>
  <si>
    <t>résistance à toute évolution /  devoir mettre une limite ferme à certaines choses</t>
  </si>
  <si>
    <t xml:space="preserve">besoin de digérer une expérience difficile / besoin de tirer parti d'un essai </t>
  </si>
  <si>
    <t>refus de se laisser imposer sa conduite / être à contre-courant</t>
  </si>
  <si>
    <t>instabilité / insécurité chronique / difficulté à passer à l'étape de réalisation</t>
  </si>
  <si>
    <t>capacité à réaliser ses idées / capacité à créer sa propre sécurité</t>
  </si>
  <si>
    <t>capacité à réaliser et à diffuser son potentiel / capacité à transmettre ses connaissances</t>
  </si>
  <si>
    <t>besoin excessif de transmettre sa création à la collectivité ou l'humanité / de laisser une trace</t>
  </si>
  <si>
    <t>besoin de concrétiser dans de la matière / aimer le concret et le solide</t>
  </si>
  <si>
    <t>être partagé dans des choix professionnels et reporter son action à plus tard / procrastination</t>
  </si>
  <si>
    <t>se confronter à plus fort que soi / se trouver face à une concurrence redoutable</t>
  </si>
  <si>
    <t>sentiment de ne pas être payé assez / sentiment d'ingratitude</t>
  </si>
  <si>
    <t>négativisme / sentiment de subir le même sort que les autres</t>
  </si>
  <si>
    <t>en paix avec les tâches à faire / humilité</t>
  </si>
  <si>
    <t>ne pas être dans le jugement / rester neutre / ne pas prende partis / savoir calmer le jeu</t>
  </si>
  <si>
    <t>confits et tensions chroniques dans l'entreprise / générer soi-même des déséquilibres</t>
  </si>
  <si>
    <t>besoin de mettre en œuvre son idéal ou ses valeurs</t>
  </si>
  <si>
    <t>efficience / se contenter de peu / fonctionner avec ce que l'on a / ne pas renier ses valeurs</t>
  </si>
  <si>
    <t>imposer ses idées / conflit avec la direction en place / conflit dans les idéaux et les valeurs</t>
  </si>
  <si>
    <t>subir les charges données par le collectif / limités par ses propres peurs</t>
  </si>
  <si>
    <t>beoin de se recentrer sur l'essentiel et sur ses valeurs</t>
  </si>
  <si>
    <t>avoir le personnel contre soi / devoir faire face aux imprévus</t>
  </si>
  <si>
    <t>refus de se laisser imposer par les autres / devoir défendre sa marge de manœuvre</t>
  </si>
  <si>
    <t>générer des dépendances affectives  / rôle exagéré ou inapproprié du manager</t>
  </si>
  <si>
    <t>besoin d'agir et de décider pour aller de l'avant / besoin d'oppotunités</t>
  </si>
  <si>
    <t>ne pas voir les opportunités qui se présentent / sentiment de passer à côté à chaque fois</t>
  </si>
  <si>
    <t>en phase avec sa destinée / utiliser les opportunités pour décider et avancer</t>
  </si>
  <si>
    <t>forcer le destin pour avancer / utiliser des pots-de-vin / manipuler pour arriver à ses fins</t>
  </si>
  <si>
    <t>angoisse existentielle / repli sur soi / peur de la faillite</t>
  </si>
  <si>
    <t>sentir à l'avance les besoins de l'entreprise ou du personnel</t>
  </si>
  <si>
    <t>besoin de retrouver sa capacité d'innover / besoin de trouver un associé  / besoin de se sentir accompagné par un coach</t>
  </si>
  <si>
    <t xml:space="preserve">coupé de sa capacité d'innover / être un adulte responsable et conscient / ne pas être naïf </t>
  </si>
  <si>
    <t>innover / être suivi par un coach</t>
  </si>
  <si>
    <t>réprimer sa capacité d'innover / faire croire que tout va pour le mieux</t>
  </si>
  <si>
    <t xml:space="preserve">besoin d'évoluer / besoin d'assouvir ses attentes </t>
  </si>
  <si>
    <t>refus de se transformer / refus d'évoluer</t>
  </si>
  <si>
    <t>sentiment d'être isolé / manque de liens affectifs au sein de l'entreprise</t>
  </si>
  <si>
    <t>refus de liens affectifs avec le personnel / le travail remplace la famille / ne pas mélanger vie familiale et professionnelle</t>
  </si>
  <si>
    <t>management obsolète / rencontrer des résistances</t>
  </si>
  <si>
    <t>besoin de toute son énergie pour un défi / besoin de transmettre son savoir-faire</t>
  </si>
  <si>
    <t>partager son expérience de vie ou transmettre sa connaissance / former le personnel ou des apprentis</t>
  </si>
  <si>
    <t>résister aux nouvelles expériences ou tout faire pour les reporter / refus de transmettre son expérience</t>
  </si>
  <si>
    <t>ne pas investir dans certains secteurs de l'entreprise / participer peu à la vie de l'entreprise</t>
  </si>
  <si>
    <t>refus de certains secteurs de l'entreprise / mettre certains secteurs ou certaines personnes à l'écart des décisions</t>
  </si>
  <si>
    <t>ne pas être déstabilisé par la misère dans le monde / œuvrer avec justesse</t>
  </si>
  <si>
    <t>ne pas apprendre de ses erreurs / pas de bénéfice durable</t>
  </si>
  <si>
    <t>résister aux transformations nécessaires / se complaire dans ses erreurs</t>
  </si>
  <si>
    <t xml:space="preserve">besoin d'offrir de la stabilité / de la sécurité sur tous les plans </t>
  </si>
  <si>
    <t>mémoire de personne courageuse / mémoire de guerrier solitaire</t>
  </si>
  <si>
    <t>fuir un conflit / désertion</t>
  </si>
  <si>
    <t>acte de bravoure / intrépide</t>
  </si>
  <si>
    <t>prise de risques exagérée / tête brûlée / casse-cou</t>
  </si>
  <si>
    <t>échapper à une bataille / fuir un conflit</t>
  </si>
  <si>
    <t>besoin de découvrir de nouveaux territoires / mémoire de guerrier</t>
  </si>
  <si>
    <t>mort dans une catastrophe naturelle / perdu son bouclier ou son arme</t>
  </si>
  <si>
    <t>mort dans un conflit / mort de faim</t>
  </si>
  <si>
    <t>besoin de sentir le contact avec le sol / fusionnel avec la mère / besoin de se poser à un endroit / besoin de croire en soi</t>
  </si>
  <si>
    <t>mort par torture / coupé de son pays d'origine / expatriation</t>
  </si>
  <si>
    <t>état de survie / réfugié / migrant</t>
  </si>
  <si>
    <t>besoin de vivre en immitant les autres / besoin d'avoir un patrimoine / traîner un boulet du passé / se remettre en question</t>
  </si>
  <si>
    <t>blessé à mort dans un combat / pas eu d'héritage / peur de la maladie / incompris</t>
  </si>
  <si>
    <t>vampirisé par un ancêtre / avoir dû fuir / devoir se remettre en question</t>
  </si>
  <si>
    <t>recherche d'un conjoint sur qui s'appuyer / héritage bloqué lié aux grands-parents</t>
  </si>
  <si>
    <t>devoir s'expatrier / fuir son pays / sa ville</t>
  </si>
  <si>
    <t>mémoires de soldat manoeuvrant en formation / force du clan / mémoire de berger</t>
  </si>
  <si>
    <t>mémoire de commandant militaire / de patriarche</t>
  </si>
  <si>
    <t>abandonné par ses alliés /  famille inexistante / éclatée ou dispersée</t>
  </si>
  <si>
    <t>besoin d'une promotion / d'accéder à un rang social plus élevé</t>
  </si>
  <si>
    <t>capacité à réaliser ses rêves / force intérieure</t>
  </si>
  <si>
    <t>besoin de se défendre / mémoire de charpentier</t>
  </si>
  <si>
    <t>torturé / ne pas avoir pu se défendre</t>
  </si>
  <si>
    <t>besoin d'être en communauté / secret de famille / trop attaché aux valeurs familliales</t>
  </si>
  <si>
    <t>exclusion du clan / mise à l'écart / bannissement</t>
  </si>
  <si>
    <t>équilibre entre donner et recevoir / équilibre dans les relations familiales</t>
  </si>
  <si>
    <t>vouloir couper les liens avec la communauté ou la famille / parasité par un ancêtre</t>
  </si>
  <si>
    <t>excommunication / puni par l'autorité / emprisonnement</t>
  </si>
  <si>
    <t>vécu traumatisant lié à la perte de la maison / devoir quitter sa maison</t>
  </si>
  <si>
    <t>soumis à une autorité / humilié</t>
  </si>
  <si>
    <t xml:space="preserve">humilité / être en paix avec l'autorité / avec ses parents </t>
  </si>
  <si>
    <t>refus du karma familal / abus du pouvoir en tant que figure d'autorité / mère autoritaire / humiliation / ne pas admettre ses erreurs</t>
  </si>
  <si>
    <t>laisser passer l'énergie / fluidité / en paix avec ses parents</t>
  </si>
  <si>
    <t>a préféré quitter le pouvoir / a abandonné sa fonction</t>
  </si>
  <si>
    <t xml:space="preserve">force tranquille / puissance </t>
  </si>
  <si>
    <t>besoin de construire / mémoires d'artisan / de  bâtisseur / de don juan</t>
  </si>
  <si>
    <t>se réfugier dans une grotte ou un monastère / refus d'affronter la réalité / puni pour vol / enfant illégitime</t>
  </si>
  <si>
    <t>autoflagellation / mémoire de pénitant</t>
  </si>
  <si>
    <t>besoin de retrouver son nom / de réhabiliter le nom de famille / besoin de beaucoup manger / bloqué par le passé familial</t>
  </si>
  <si>
    <t>mort par manque de nourriture / esclavage / perte du nom / naissance par le siège / enfant non désiré / ne pas faire confiance</t>
  </si>
  <si>
    <t>capacité à affronter les mémoires ancestrales / confiance dans les autres / loyauté</t>
  </si>
  <si>
    <t>envie de fuir mais rester à cause du passé familial / par devoir ou loyauté envers la famille / lien toxique avec un ancêtre</t>
  </si>
  <si>
    <t>présence d'un jumeau (intra utérin) / perte d'un enfant / d'un frère ou d'une sœur / mis de coté dans l'enfance</t>
  </si>
  <si>
    <t>esclavage / maltraitance ou indifférence dans la petite enfance / perdu son innocence / enfant prématuré (manques)</t>
  </si>
  <si>
    <t>perte d'un enfant à la naissance / conflit avec un frère ou une sœur / séparation brutale avec son conjoint ou son enfant</t>
  </si>
  <si>
    <t>perdu sa mère / abandon / immigration / expatriation / naissance difficile / décès de la mère à la naissance</t>
  </si>
  <si>
    <t>ancêtre accroché / passé familial limitatif / mère manipulatrice</t>
  </si>
  <si>
    <t>héritage en suspend / envie d'enfant / mère étouffante</t>
  </si>
  <si>
    <t>exclusion du clan / fille-mère / pas eu d'héritage / pas eu d'enfant</t>
  </si>
  <si>
    <t>se battre pour son héritage / vouloir absolument un enfant / mère castratrice / vouloir quitter le clan</t>
  </si>
  <si>
    <t>besoin d'être mère / mère envahissante</t>
  </si>
  <si>
    <t>élevé par une autre personne que sa mère / orphelin / mère absente un certain temps / placé en couveuse</t>
  </si>
  <si>
    <t>mère envahissante / zone d'ombre entourant votre naissance</t>
  </si>
  <si>
    <t>castration / maltraité par la hiérarchie (religieuse) / fatalisme / se punir soi-même / peur de vieillir</t>
  </si>
  <si>
    <t>suicide / par exemple suite à une faillite / perte du patrimoine / de tout l'argent</t>
  </si>
  <si>
    <t>spontanéité / capacité à répondre à ses attentes / à accepter toute situation</t>
  </si>
  <si>
    <t>vouloir fuir une situation désespérée / forte contrariété avec un membre de la famille</t>
  </si>
  <si>
    <t>beoin de se poser à quelque part / contrarié dans ses attentes / peur face à l'autorité parentale</t>
  </si>
  <si>
    <t>pas à sa place dans la famille / s'être senti en danger / expatriation / naître en retard</t>
  </si>
  <si>
    <t>perdu un enfant / un fœtus / un frère ou une sœur</t>
  </si>
  <si>
    <t>asservissement / se punir soi-même / abus / dévalorisation dans l'enfance / ne pas avoir pu être mère</t>
  </si>
  <si>
    <t>relations sexuelles forcées / mariage forcé / émotions fortes durant la grossesse / schizophrénie</t>
  </si>
  <si>
    <t>le non digéré de l'enfance / besoin  de lâcher prise avec le passé</t>
  </si>
  <si>
    <t>mort étripé / persécuté à cause de la religion / automutilation</t>
  </si>
  <si>
    <t>vécu non-accepté de l'enfance / dépendance toxique avec la mère ou avec toute forme d'autorité</t>
  </si>
  <si>
    <t>peur de passer à côté de sa destinée / bloqué par son passé</t>
  </si>
  <si>
    <t>avoir dû assumer des responsabilités trop tôt / refuser sa destinée</t>
  </si>
  <si>
    <t>sentiment de ne pas avoir eu d'enfance / qu'on vous a volé votre enfance / abstinence sexuelle</t>
  </si>
  <si>
    <t>mère toxique / sous l'emprise d'une personne</t>
  </si>
  <si>
    <t>enfant mort né / besoin d'être compris par les siens</t>
  </si>
  <si>
    <t>ne pas se sentir à sa place dans sa famille /  jumeau mort né / sentiment de ne pas vivre sa vie / mort par suicide</t>
  </si>
  <si>
    <t>conflit avec la fratrie / fœtus accroché / violence sexuelle</t>
  </si>
  <si>
    <t>besoin de vivre sa destinée / besoin de se sortir d'une situation</t>
  </si>
  <si>
    <t>pas assez d'argent / enfant non voulu</t>
  </si>
  <si>
    <t>problème avec l'argent /en colère contre sa destinée / devoir choisir entre deux destinées</t>
  </si>
  <si>
    <t>énergie sexuelle refoulée / mémoire de pauvreté / de paysan</t>
  </si>
  <si>
    <t>peur de la pauvreté / abus sexuel / inceste</t>
  </si>
  <si>
    <t>se laisser porter par la vie / sexualité équilibrée</t>
  </si>
  <si>
    <t>fuite dans le spirituel / refus des rapports sexuels</t>
  </si>
  <si>
    <t>mémoire d'artiste ou d'artisan / enfant perdu / mémoire de problèmes gynécologiques</t>
  </si>
  <si>
    <t>fin de lignée / problématique en tant que femme ou mère / pas eu sa place dans la famille</t>
  </si>
  <si>
    <t>créativité excessive / vouloir à tout prix un enfant</t>
  </si>
  <si>
    <t>besoin de changer sa vie / besoin de mette de l'argent de côté pour assurer ses arrières</t>
  </si>
  <si>
    <t>erreur de commandement / refus de certaines expériences / perdu son argent / mis de côté / naissance sous anesthésie générale</t>
  </si>
  <si>
    <t>refuser certaines expériences / en conflit avec ses valeurs / capacité à faire des choix justes / faire confiance à son instinct</t>
  </si>
  <si>
    <t>besoin d’avoir une bonne place sociale / mémoire de personnage ayant eu un rôle social</t>
  </si>
  <si>
    <t>ne pas avoir eu le choix / ne pas avoir pu choisir / avoir fait le mauvais choix / naissance provoquée</t>
  </si>
  <si>
    <t xml:space="preserve">besoin de trouver sa place / mère envahissante </t>
  </si>
  <si>
    <t>décès de la mère / manque d'affection de la part de la mère</t>
  </si>
  <si>
    <t>avoir dû défendre sa place sociale / passer sa vie à se battre / rejeté par sa mère / refus des mémoires maternelles</t>
  </si>
  <si>
    <t>famile nombreuse / ne pas avoir choisi cette vie / sentiment d'avoir été inutile ou manipulé / mort assassiné</t>
  </si>
  <si>
    <t>affrontement avec la mère / squatté par un jumeau mort né</t>
  </si>
  <si>
    <t>parents absents dans l'enfance / mémoire de résistant ou de religieux</t>
  </si>
  <si>
    <t>manque de tendresse / ascétisme / pénitence / austérité / père absent / autoritaire ou décédé trop tôt / mère dure</t>
  </si>
  <si>
    <t>affrontement avec la mère ou mère autoritaire dans l'enfance / jouer avec la mort</t>
  </si>
  <si>
    <t>parents indiférents / enfant non voulu / subir l'existence / soumission / victime d'un ancêtre</t>
  </si>
  <si>
    <t xml:space="preserve">être valorisé / plein de gratitude envers les autres et la vie </t>
  </si>
  <si>
    <t>exclusion / pas de soutien familal / maltraitance / mémoire de prisonnier</t>
  </si>
  <si>
    <t>trahison / trahi par un parent</t>
  </si>
  <si>
    <t>enfant non désiré / non respecté par les parents / avoir été une victime</t>
  </si>
  <si>
    <t xml:space="preserve">se battre pour être respecté / </t>
  </si>
  <si>
    <t>sentiment d'avoir fait un mauvais choix /</t>
  </si>
  <si>
    <t xml:space="preserve">douceur envers soi / résilience émotionelle </t>
  </si>
  <si>
    <t>émotions exprimées avec violence : rage / rancune / colère</t>
  </si>
  <si>
    <t>mémoire de religieux / avoir passé à côté de la vie</t>
  </si>
  <si>
    <t>dévaloisé par les parents / manque de confiance de la part des parents / parents exigents / mort par empoisonnement</t>
  </si>
  <si>
    <t>ne pas avoir pu terminé quelque chose / ne faire confiance à personne / ancêtre accroché</t>
  </si>
  <si>
    <t>critiqué / pas eu le courage / négativisme / naissance par césarienne (tendance à abandonner) / placé en couveuse</t>
  </si>
  <si>
    <t>dettes karmiques non réglées / talent réprimé / devoir toujours se battre pour vivre / rancune</t>
  </si>
  <si>
    <t>besoin de posséder / de matérialité / mémoire de marchand</t>
  </si>
  <si>
    <t>humiliation / injustice vécue / problème entre le bien et le mal / parent colérique ou alcolique / fatalisme</t>
  </si>
  <si>
    <t>ne pas faire face à sa part sombre / veille colère / consumérisme</t>
  </si>
  <si>
    <t>ancêtre accroché / émotions avant et pendant la naissance / peurs dans l'enfance</t>
  </si>
  <si>
    <t>non soutenu par les ancêtres / peurs ancestrales / clan familial restreint / a dû quitter la famille</t>
  </si>
  <si>
    <t>apaiser les conflits / conciliant / capacité à pardonner</t>
  </si>
  <si>
    <t>peurs ancestrales jamais affrontées / lien toxique avec la famille / émotions fortes vécues dans le ventre de la mère</t>
  </si>
  <si>
    <t>survie / avoir été une victime / prématuré en couveuse</t>
  </si>
  <si>
    <t>naissance difficile / failli mourir à la naissance</t>
  </si>
  <si>
    <t>besoin de reconaissance sociale / besoin de médaille / avoir été mis sur un piédestal / mémoire de chevalier</t>
  </si>
  <si>
    <t>enfant non reconnu ou ignoré / avoir été jugé ou trahi / pas à la hauteur de la mission / se laisser dicter sa vie / soumission</t>
  </si>
  <si>
    <t xml:space="preserve">inspirer confiance / reconnu </t>
  </si>
  <si>
    <t>contrarié dans ses attentes / lien conflictuel avec la mère</t>
  </si>
  <si>
    <t>besoin de s'isoler / non soutenu par la famille / mémoire d'ermite</t>
  </si>
  <si>
    <t>avoir vécu l'échec ou un trop grand succès / peur de passer à côté de la vie / sensibilité à fleur de peau</t>
  </si>
  <si>
    <t>liens familiaux toxiques / refuser la réalité de ce monde</t>
  </si>
  <si>
    <t>besoin d'avoir le contrôle sur sa vie / besoin d'avoir sa place dans la famille / mémoire de chevalier</t>
  </si>
  <si>
    <t>avoir perdu sa place / ne voir que le négatif / avoir coupé les liens avec la famille</t>
  </si>
  <si>
    <t>rancune non réglée / lutter pour sa place dans la famille</t>
  </si>
  <si>
    <t>mémoire de personnage politique / personne ayant pris une autre direction que le reste de la famille</t>
  </si>
  <si>
    <t>victime / peur d'être abandonné ou rejeté / sentiment de honte / mort par suicide</t>
  </si>
  <si>
    <t xml:space="preserve">n'a pas pu assumer son rôle de mère / peur de s'engager </t>
  </si>
  <si>
    <t>subir les tensions familiales / repli sur soi pour survivre / mort par chagrin d'amour</t>
  </si>
  <si>
    <t xml:space="preserve">laisser passer les émotions / sentiment de paix intérieure / pardon </t>
  </si>
  <si>
    <t>mort en se vidant de son sang / sentiment de vide dans la famille</t>
  </si>
  <si>
    <t>calme / tranquillité / détente</t>
  </si>
  <si>
    <t>parasité par un ancêtre / vouloir absolument maintenir des liens familiaux</t>
  </si>
  <si>
    <t>père absent dans l'enfance / peur de l'échec / mort par suicide</t>
  </si>
  <si>
    <t>mémoires de travailleur / d'ouvrier</t>
  </si>
  <si>
    <t>a perdu le contrôle de la situation / coup dans le dos / mort en fuyant / découragé</t>
  </si>
  <si>
    <t>se sentir responsable des discordes familiales / obstination dans le travail</t>
  </si>
  <si>
    <t>besoin de se faire respecter / besoin de donner une bonne image de soi</t>
  </si>
  <si>
    <t>père exigeant / vouloir plaire à son père / non respecté</t>
  </si>
  <si>
    <t>tout faire pour être respecté / autoritarisme</t>
  </si>
  <si>
    <t>s'être sacrifié pour ses parents / angoisse existentielle</t>
  </si>
  <si>
    <t>peur de s'engager / peur de la mort / sentiment d'incompétence</t>
  </si>
  <si>
    <t>pression familliale / attentes à combler / dépendances affectives avec la famille</t>
  </si>
  <si>
    <t>sacrifice pour une cause / ascétisme / pénitence / austérité</t>
  </si>
  <si>
    <t>devoir combler une angoisse existentielle / prendre sur soi les malheurs du monde</t>
  </si>
  <si>
    <t>décès récent d'un parent / manque d'amour de la part des parents</t>
  </si>
  <si>
    <t>sentiment d'avoir été étouffé par ses parents / envahi par les émotions d'un ancêtre / besoin de s'isoler / asthme</t>
  </si>
  <si>
    <t>sentiment d'avoir été abandonné par ses parents / prématuré / mort noyé ou étouffé / fratrie nombreuse</t>
  </si>
  <si>
    <t>conflit intérieur / se battre pour plus de liberté / plus d'espace pour soi</t>
  </si>
  <si>
    <t>somatisation des conflits familiaux / perte d'un membre de la famille / mort brûlé</t>
  </si>
  <si>
    <t>mémoire de faillite ou d'échec cuisant dans la famille / culpabilité d'avoir fait souffrir sa mère à la naissance</t>
  </si>
  <si>
    <t>peur des conflits dans la famille / manque d'amour de la part des parents</t>
  </si>
  <si>
    <t>mémoire de personne ayant pris sur elle la misère du monde / se sacrifier pour une cause</t>
  </si>
  <si>
    <t>se sacrifier pour une cause / vouloir remplir une mission</t>
  </si>
  <si>
    <t>mal vécu le conflit entre les parents / deuil non fait d'un parent ou d'un enfant / mort étouffé ou écrasé / séparation mal vécue</t>
  </si>
  <si>
    <t>se sentir envahi / besoin de respirer / d'espace pour soi / ne plus vouloir porter un fardeau du passé</t>
  </si>
  <si>
    <t>mémoire de révolte / de refus d'obéir / obligations parentales</t>
  </si>
  <si>
    <t>garder ses émotions pour soi / se sentir pris à la gorge</t>
  </si>
  <si>
    <t>mort étranglé / pendu ou égorgé / naissance avec cordon autour du cou / ne pas vouloir se marier</t>
  </si>
  <si>
    <t>résistance au changement / ressasser le passé / ne pas supporter les bijoux</t>
  </si>
  <si>
    <t>besoin de tenir sa parole / besoin d'être aimé / ambitieux</t>
  </si>
  <si>
    <t>avoir vécu des injustices / enfant sage / peur de ne pas être aimé / peur pour un proche en danger / avoir abandonné une carrière</t>
  </si>
  <si>
    <t>aimer avoir le dernier mot / ne pas respecter le point de vue des autres membres de la famille</t>
  </si>
  <si>
    <t>besoin d'exprimer sa créativité / mémoire d'artiste refoulé</t>
  </si>
  <si>
    <t>surcharge / bouillonnement mental / créativité excessive</t>
  </si>
  <si>
    <t>besoin de découvrir les secrets de famille / besoin de parler avec les défunts / deuils non réglés</t>
  </si>
  <si>
    <t>non-dits dans la famille / père inconnu / vécu traumatisant dans l'enfance / mort pendu / naissance en retard / mort trop jeune</t>
  </si>
  <si>
    <t>en colère contre sa destinée / conflit avec un ancien maître / lien non coupé avec un ancêtre / être violent</t>
  </si>
  <si>
    <t>mémoires de prisonnier / vérité cachée / vie construite sur un mensonge</t>
  </si>
  <si>
    <t>non-dits dans la famille /  plein d'obligations familiales / métier choisi par les parents / mémoires de prisonnier / mort en duel</t>
  </si>
  <si>
    <t>devoir se battre pour sa liberté / pour son nom / autoritarisme / frustrations sexuelles</t>
  </si>
  <si>
    <t>sentiment d'infériorité / de honte / se taire et s'enfermer</t>
  </si>
  <si>
    <t>accepter des compromis / écoute intérieure / honnêteté envers soi</t>
  </si>
  <si>
    <t>enfant sensible souvent malade / mort au combat</t>
  </si>
  <si>
    <t>mémoire de chef / de meneur</t>
  </si>
  <si>
    <t>mémoire de suiveur / de personne ayant été exploitée / s'être fait embobiné dans une histoire ou une bataille</t>
  </si>
  <si>
    <t>autoritarisme / chef n'inspirant pas confiance</t>
  </si>
  <si>
    <t>avoir été mis de côté / en internat / en pension</t>
  </si>
  <si>
    <t>rester neutre / être à sa place</t>
  </si>
  <si>
    <t>mémoire de concubine ou d'amant(e) / besoin d'être aimé / enfant illégitime / mensonges</t>
  </si>
  <si>
    <t>mémoire de moine ou de religieux / besoins affectifs carencés / peur de manquer de nourriture / mort par empoisonnement</t>
  </si>
  <si>
    <t>apprécier la vie / gratitude / sincérité</t>
  </si>
  <si>
    <t>ne jamais être comblé / boulimie / anorexie / devoir mentir / passé resté en travers de la gorge</t>
  </si>
  <si>
    <t>nostalgie / se raccrocher à son passé</t>
  </si>
  <si>
    <t>besoin de récupérer sa place / tenir la place / besoin d'être le meilleur</t>
  </si>
  <si>
    <t>s'être fait prendre sa place par une sœur ou un frère / jalousie / perdu son trône</t>
  </si>
  <si>
    <t>obstination / envie de se venger par jalousie / obligé d'être le meilleur / refus des mémoires</t>
  </si>
  <si>
    <t>besoin d'intimité / besoin de sentir les dangers</t>
  </si>
  <si>
    <t>être isolé ou perdu / mort porté disparu</t>
  </si>
  <si>
    <t xml:space="preserve">besoin de se sentir en sécurité / besoin de s'éloigner d'une personne / mémoire de chasseur </t>
  </si>
  <si>
    <t xml:space="preserve">éviter de revivre un passé douloureux / ne pas avoir pu se défendre / pris par surprise / mort mangé par un animal </t>
  </si>
  <si>
    <t>mémoire de musicien / besoin d'être écouté par ses parents</t>
  </si>
  <si>
    <t>besoin de silence / mémoire de moine / ne pas avoir été écouté par ses parents / ancêtre sourd / mort en tentant de fuir</t>
  </si>
  <si>
    <t>besoin d'être dans sa bulle / se débrouiller tout seul / mémoire d'ermite / de solitaire</t>
  </si>
  <si>
    <t>mémoire de bon à rien / vivre dans sa bulle / se couper de la famille (par manque de compréhension)</t>
  </si>
  <si>
    <t xml:space="preserve">état de silence intérieur / savoir demander de l'aide / se sentir compris par les siens </t>
  </si>
  <si>
    <t>devoir prouver sa valeur / parler pour rien</t>
  </si>
  <si>
    <t>bloqué dans son chemin de vie / problématique d'identité dans la famille</t>
  </si>
  <si>
    <t>deuil non fait / boucles du passé non terminées / ne pas avoir pu suivre sa vocation</t>
  </si>
  <si>
    <t>émotivité excesssive en cas de conflit familial / conflit de destinée</t>
  </si>
  <si>
    <t xml:space="preserve">soucieux du regard des autres / mémoire d'intellectuel ou de personne assurant de grandes responsabilités </t>
  </si>
  <si>
    <t>négativisme / vide existentiel / mémoire de personne ayant trop assumé / peur de la mort / manque de souplesse d'esprit</t>
  </si>
  <si>
    <t>voir les choses sous un angle différent / justes responsabilités</t>
  </si>
  <si>
    <t>comportements et pensées obsessionnels / trop de responsabilités</t>
  </si>
  <si>
    <t xml:space="preserve">mémoire de personne très agile ou très habile de ses mains / dextérité / agilité </t>
  </si>
  <si>
    <t>mort par maladresse / par chute / mémoire d'ivrogne / maladies sclérosantes / rigidité mentale / passé non accepté</t>
  </si>
  <si>
    <t>personne agitée / dépassé par les événements</t>
  </si>
  <si>
    <t>nostalgie / naissance par forceps</t>
  </si>
  <si>
    <t xml:space="preserve">besoin de voir ses priorités / de prendre du recul / d'être patient / perceptions actives </t>
  </si>
  <si>
    <t>mémoire de contemplatif / pas eu de recul sur le vécu dans l'enfance</t>
  </si>
  <si>
    <t>impatience / naissance prématurée / fuir la réalité</t>
  </si>
  <si>
    <t>s'être mis la pression pour la famille ou le clan / mémoire de boulanger</t>
  </si>
  <si>
    <t>envie de mourir / sentiment d'injustice</t>
  </si>
  <si>
    <t>s'être voilé la face / ne pas vouloir voir la réalité en face</t>
  </si>
  <si>
    <t>na pas avoir vu ce qu'il fallait faire ou ne pas l'avoir vu arriver / ancêtre aveugle</t>
  </si>
  <si>
    <t>refus de ce qui est arrivé / refuser la réalité</t>
  </si>
  <si>
    <t>ne pas répondre aux attentes des parents / déni</t>
  </si>
  <si>
    <t>vouloir régler les problèmes dans la famille / focalisation sur les problèmes</t>
  </si>
  <si>
    <t>mémoire de guerrier / de paysan</t>
  </si>
  <si>
    <t>schéma de fuite mis en place dans l'enfance / mort en fuyant</t>
  </si>
  <si>
    <t xml:space="preserve">se laisser vivre / capacité à lâcher-prise </t>
  </si>
  <si>
    <t>tenir tête dans ses décisions / devoir affronter les autres ou l'environnement</t>
  </si>
  <si>
    <t>mémoire d'intellectuel / chercher à attirer l'attention ou l'amour du père / enfant (sur)doué / mémoire de folie / schizophrénie</t>
  </si>
  <si>
    <t>peur de vieillir / peur de la mort / peur de l'irrationnel et du paranormal / peur des complots / fatalisme</t>
  </si>
  <si>
    <t xml:space="preserve">calme mental / capacité de discernement / pensées structurées / capacité d'analyse </t>
  </si>
  <si>
    <t>vouloir tout savoir / excès de savoir / sentiment que l'on complote contre vous / aimer comploter / croyances obsolètes</t>
  </si>
  <si>
    <t>idéalisation du père / manque d'autorité des parents / mémoire de médium</t>
  </si>
  <si>
    <t>problmatique avec le masculin / vie ayant perdu son sens / peur de la mort / ne pas utiliser ses dons / mort par suicide</t>
  </si>
  <si>
    <t xml:space="preserve">sagesse / gestion des conflits </t>
  </si>
  <si>
    <t xml:space="preserve">mémoire d'inquisiteur / conflit d'autorité avec les parents / ancêtre mâle accroché </t>
  </si>
  <si>
    <t>vécu des chocs émotionnels dans l'enfance / grandes peines / maladie d'Alzheimer</t>
  </si>
  <si>
    <t>ressasser le passé / grande émotivité / se sentir agressé</t>
  </si>
  <si>
    <t>mémoire de personne spirituelle / de médium / de guérisseur</t>
  </si>
  <si>
    <t>séparé de son commandant / mort du chef / perte de sens ou de la vision à long terme</t>
  </si>
  <si>
    <t xml:space="preserve">capacité à mettre de l'harmonie dans son corps / confiance dans la vie / gratitude </t>
  </si>
  <si>
    <t>générer des tensions dans son corps / être en résistance face à la vie</t>
  </si>
  <si>
    <t>peur de l'irrationnel / mort ligoté ou empêché de bouger</t>
  </si>
  <si>
    <t>besoin de penser autrement que le reste de la famille / besoin de jouer un rôle / relations superficielles</t>
  </si>
  <si>
    <t>naissance au forceps / suivre la même destinée que ses parents / problème identitaire / s'enfermer dans un rôle</t>
  </si>
  <si>
    <t xml:space="preserve">lâcher le contrôle mental / s'adapter </t>
  </si>
  <si>
    <t>se forcer à jouer un rôle / devoir jouer plusieurs rôles</t>
  </si>
  <si>
    <t>besoin de changer régulièrement de vie / changement d'identité</t>
  </si>
  <si>
    <t>peur de la mort / peur de la folie</t>
  </si>
  <si>
    <t>résistance au changement / pessimisme /</t>
  </si>
  <si>
    <t>mémoire de nomade / besoin de contrôler les autres / besoin d'attention de la part du père ou de ses enfants</t>
  </si>
  <si>
    <t>avoir vécu une grande peine / peur de vieillir / mémoire de persécution / vécu du rejet dans l'enfance / abus / enfant agité</t>
  </si>
  <si>
    <t>devoir combattre un ennemi ou un mal inconnu / schizophrénie / maladie de Parkinson</t>
  </si>
  <si>
    <t>besoin d'un père de remplacement / mémoire de religieux / de drogué</t>
  </si>
  <si>
    <t>père absent ou décédé trop tôt / avoir dû remplacer son père / sentiment de ne pas être soutenu par ses parents</t>
  </si>
  <si>
    <t>conflit avec l'autorité / recherche spirituelle ou d'un maître / mort par overdose / père autoritaire / manipulé par un ancêtre</t>
  </si>
  <si>
    <t>Num</t>
  </si>
  <si>
    <t>Harm</t>
  </si>
  <si>
    <t>F</t>
  </si>
  <si>
    <t>I</t>
  </si>
  <si>
    <t>II</t>
  </si>
  <si>
    <t>III</t>
  </si>
  <si>
    <t>Différence</t>
  </si>
  <si>
    <t>Type de différence</t>
  </si>
  <si>
    <t>Amplitude</t>
  </si>
  <si>
    <t>Forme</t>
  </si>
  <si>
    <t>Interprétation Amplitude</t>
  </si>
  <si>
    <t>Interprétation Lissage/excitation</t>
  </si>
  <si>
    <t>Point critique</t>
  </si>
  <si>
    <t>Tension Gauche Droite</t>
  </si>
  <si>
    <t>Tension</t>
  </si>
  <si>
    <t>Limite Droite</t>
  </si>
  <si>
    <t>LimiteGauche</t>
  </si>
  <si>
    <t>Tension D/G</t>
  </si>
  <si>
    <t>les qualités que nous avons</t>
  </si>
  <si>
    <t>les qualités que nous avons, ce qui nous attire le plus</t>
  </si>
  <si>
    <t>Blocage froid, point critique</t>
  </si>
  <si>
    <t>Si l'étoile ou le rond est en dehors du corps, cela veut dire que l'étoile ou le rond correspondant, se situant à la même hauteur, dépasse une certaine intensité</t>
  </si>
  <si>
    <t>Fuite énergétique ou mise à la terre</t>
  </si>
  <si>
    <t>Amas, bosse</t>
  </si>
  <si>
    <t>Categorie (pour coloriser) Droite</t>
  </si>
  <si>
    <t>Categorie (pour coloriser) Gauche</t>
  </si>
  <si>
    <t>Le + des excitations/qualités</t>
  </si>
  <si>
    <t>Les blocages représentent l’ensemble de tout ce qui nuit sérieusement à la circulation de l’énergie et de l’information dans le corps. Plus la valeur est élevée, plus la personne a de dysfonctionnements énergétiques et plus elle juge ce qu’elle vit ou ce qu’elle a vécu</t>
  </si>
  <si>
    <t>Code_resonnace</t>
  </si>
  <si>
    <t>Entrez le code</t>
  </si>
  <si>
    <t>Code_concatener</t>
  </si>
  <si>
    <t>Amplitude_droite</t>
  </si>
  <si>
    <t>Forme_droite</t>
  </si>
  <si>
    <t>Forme_gauche</t>
  </si>
  <si>
    <t>Amplitude_gauche</t>
  </si>
  <si>
    <t>Reactivité / Qualité</t>
  </si>
  <si>
    <t>Limite/besoin</t>
  </si>
  <si>
    <t>resultat LVA</t>
  </si>
  <si>
    <t>Interprétation qualité</t>
  </si>
  <si>
    <t>Interprétation excitation</t>
  </si>
  <si>
    <t>Interprétation besoin</t>
  </si>
  <si>
    <t>Interprétation limite</t>
  </si>
  <si>
    <t>Noir Arrière</t>
  </si>
  <si>
    <t>Noir Avant</t>
  </si>
  <si>
    <t>Rouge Avant</t>
  </si>
  <si>
    <t>Rouge Arrière</t>
  </si>
  <si>
    <t>Orange Avant</t>
  </si>
  <si>
    <t>Orange Arrière</t>
  </si>
  <si>
    <t>Jaune Avant</t>
  </si>
  <si>
    <t>Jaune Arrière</t>
  </si>
  <si>
    <t>Vert Pomme Avant</t>
  </si>
  <si>
    <t>Vert Pomme Arrière</t>
  </si>
  <si>
    <t>Vert  Avant</t>
  </si>
  <si>
    <t>Vert  Arrière</t>
  </si>
  <si>
    <t>Turquoise Avant</t>
  </si>
  <si>
    <t>Turquoise Arrière</t>
  </si>
  <si>
    <t>Bleu Avant</t>
  </si>
  <si>
    <t>Bleu Arrière</t>
  </si>
  <si>
    <t>Cyan Avant</t>
  </si>
  <si>
    <t>Cyan Arrière</t>
  </si>
  <si>
    <t>Indigo Avant</t>
  </si>
  <si>
    <t>Indigo Arrière</t>
  </si>
  <si>
    <t>Pourpre Avant</t>
  </si>
  <si>
    <t>Pourpre Arrière</t>
  </si>
  <si>
    <t>Magenta Avant</t>
  </si>
  <si>
    <t>Magenta Arrière</t>
  </si>
  <si>
    <t>Rose Avant</t>
  </si>
  <si>
    <t>Rose Arrière</t>
  </si>
  <si>
    <t>Mise à la terre</t>
  </si>
  <si>
    <t>neutre</t>
  </si>
  <si>
    <t>Action/ besoin</t>
  </si>
  <si>
    <t>Excess</t>
  </si>
  <si>
    <t>Limite/peur</t>
  </si>
  <si>
    <t>Contemplation</t>
  </si>
  <si>
    <t>Manque</t>
  </si>
  <si>
    <t>Peur</t>
  </si>
  <si>
    <t>Action juste</t>
  </si>
  <si>
    <t>apaisement</t>
  </si>
  <si>
    <t>Justesse</t>
  </si>
  <si>
    <t>Frustration</t>
  </si>
  <si>
    <t>Nervosité</t>
  </si>
  <si>
    <t>Détachement</t>
  </si>
  <si>
    <t>Action en harmonie</t>
  </si>
  <si>
    <t>Les tensions représentent les oppositions (forte énergie/faible energie) entre deux organes consécutifs ou pour un même organe, en opposition entre la gauche et la droite.  Plus la valeur est élevée, plus la personne peut avoir ou ressentir des tensions dans le corps.</t>
  </si>
  <si>
    <t>Blocage chaud, frustration, amas</t>
  </si>
  <si>
    <t>Blocage, excitation</t>
  </si>
  <si>
    <t>Langue</t>
  </si>
  <si>
    <t>(1 Français; 2 Espagnol, 3 anglais)</t>
  </si>
  <si>
    <r>
      <t>intestin grêle, estomac, vessie, ovaire gauche, coude, matrice, abdomen, bassin, hanches, nombril, plexus solaire</t>
    </r>
    <r>
      <rPr>
        <b/>
        <sz val="12"/>
        <color rgb="FFFF0000"/>
        <rFont val="Calibri"/>
        <family val="2"/>
      </rPr>
      <t xml:space="preserve"> </t>
    </r>
  </si>
  <si>
    <r>
      <t>vous manquez d’énergie, vous êtes fatigué</t>
    </r>
    <r>
      <rPr>
        <b/>
        <sz val="12"/>
        <color rgb="FFFF0000"/>
        <rFont val="Calibri"/>
        <family val="2"/>
        <scheme val="minor"/>
      </rPr>
      <t xml:space="preserve">, </t>
    </r>
    <r>
      <rPr>
        <sz val="12"/>
        <color rgb="FFFF0000"/>
        <rFont val="Calibri"/>
        <family val="2"/>
        <scheme val="minor"/>
      </rPr>
      <t>vous avez le sentiment de ne pas être soutenu</t>
    </r>
    <r>
      <rPr>
        <b/>
        <sz val="12"/>
        <color rgb="FFFF0000"/>
        <rFont val="Calibri"/>
        <family val="2"/>
        <scheme val="minor"/>
      </rPr>
      <t xml:space="preserve">, </t>
    </r>
    <r>
      <rPr>
        <sz val="12"/>
        <color rgb="FFFF0000"/>
        <rFont val="Calibri"/>
        <family val="2"/>
        <scheme val="minor"/>
      </rPr>
      <t>vous subissez les événements, vous en avez perdu le contrôle, vous vous sentez victime</t>
    </r>
    <r>
      <rPr>
        <b/>
        <sz val="12"/>
        <color rgb="FFFF0000"/>
        <rFont val="Calibri"/>
        <family val="2"/>
        <scheme val="minor"/>
      </rPr>
      <t xml:space="preserve">, </t>
    </r>
    <r>
      <rPr>
        <sz val="12"/>
        <color rgb="FFFF0000"/>
        <rFont val="Calibri"/>
        <family val="2"/>
        <scheme val="minor"/>
      </rPr>
      <t>vous êtes stressé</t>
    </r>
    <r>
      <rPr>
        <b/>
        <sz val="12"/>
        <color rgb="FFFF0000"/>
        <rFont val="Calibri"/>
        <family val="2"/>
        <scheme val="minor"/>
      </rPr>
      <t xml:space="preserve">, </t>
    </r>
    <r>
      <rPr>
        <sz val="12"/>
        <color rgb="FFFF0000"/>
        <rFont val="Calibri"/>
        <family val="2"/>
        <scheme val="minor"/>
      </rPr>
      <t>vos peurs vous limitent, vous bloquent</t>
    </r>
    <r>
      <rPr>
        <b/>
        <sz val="12"/>
        <color rgb="FFFF0000"/>
        <rFont val="Calibri"/>
        <family val="2"/>
        <scheme val="minor"/>
      </rPr>
      <t xml:space="preserve">, </t>
    </r>
    <r>
      <rPr>
        <sz val="12"/>
        <color rgb="FFFF0000"/>
        <rFont val="Calibri"/>
        <family val="2"/>
        <scheme val="minor"/>
      </rPr>
      <t xml:space="preserve">vous manquez d'entrain ou de courage, vous avez peur de ne pas y arriver </t>
    </r>
    <r>
      <rPr>
        <b/>
        <sz val="12"/>
        <color rgb="FFFF0000"/>
        <rFont val="Calibri"/>
        <family val="2"/>
        <scheme val="minor"/>
      </rPr>
      <t xml:space="preserve">, </t>
    </r>
    <r>
      <rPr>
        <sz val="12"/>
        <color rgb="FFFF0000"/>
        <rFont val="Calibri"/>
        <family val="2"/>
        <scheme val="minor"/>
      </rPr>
      <t>vous avez tendance à mettre derrière vous ce qui ne va pas dans votre vie</t>
    </r>
    <r>
      <rPr>
        <b/>
        <sz val="12"/>
        <color rgb="FFFF0000"/>
        <rFont val="Calibri"/>
        <family val="2"/>
        <scheme val="minor"/>
      </rPr>
      <t xml:space="preserve">, </t>
    </r>
    <r>
      <rPr>
        <sz val="12"/>
        <color rgb="FFFF0000"/>
        <rFont val="Calibri"/>
        <family val="2"/>
        <scheme val="minor"/>
      </rPr>
      <t>vous avez une mauvaise estime de vous</t>
    </r>
    <r>
      <rPr>
        <b/>
        <sz val="12"/>
        <color rgb="FFFF0000"/>
        <rFont val="Calibri"/>
        <family val="2"/>
        <scheme val="minor"/>
      </rPr>
      <t xml:space="preserve">, </t>
    </r>
    <r>
      <rPr>
        <sz val="12"/>
        <color rgb="FFFF0000"/>
        <rFont val="Calibri"/>
        <family val="2"/>
        <scheme val="minor"/>
      </rPr>
      <t>vous avez de la difficulté à pardonner</t>
    </r>
  </si>
  <si>
    <t>punta del pie</t>
  </si>
  <si>
    <t>memoria de persona valiente, memoria de guerrero solitario</t>
  </si>
  <si>
    <t>huir de un conflicto, deserción</t>
  </si>
  <si>
    <t>acto de valor, intrépido</t>
  </si>
  <si>
    <t>asumir riesgos de manera exagerada, juerguista, bravucón</t>
  </si>
  <si>
    <t>falange distal</t>
  </si>
  <si>
    <t>memoria de hombre o de mujer de acción</t>
  </si>
  <si>
    <t>escapar de una batalla, huir de un conflicto</t>
  </si>
  <si>
    <t>poder implacable, certeza de que lo vamos a lograr, ausencia de dudas</t>
  </si>
  <si>
    <t>ausencia de compasión, ser despiadado, actuar para defenderse o sobrevivir</t>
  </si>
  <si>
    <t>falange medial</t>
  </si>
  <si>
    <t>necesidad de descubrir nuevos territorios, memoria de guerrero</t>
  </si>
  <si>
    <t>muerte en una catástrofe natural, escudo o armas perdidos</t>
  </si>
  <si>
    <t>estar sereno en el cuerpo, buena protección energética</t>
  </si>
  <si>
    <t>sentimiento de que nos persiguen</t>
  </si>
  <si>
    <t>falange proximal</t>
  </si>
  <si>
    <t>necesidad de sentirse vivo</t>
  </si>
  <si>
    <t>muerte en un conflicto, muerto de hambre</t>
  </si>
  <si>
    <t>serenidad, plenitud, capacidad para abandonarnos</t>
  </si>
  <si>
    <t>lucha por (sobre)vivir</t>
  </si>
  <si>
    <t>arco plantar</t>
  </si>
  <si>
    <t>necesidad de sentir el contacto con el suelo, fusión con la madre, necesidad de quedarse en un lugar, necesidad de creer en uno mismo</t>
  </si>
  <si>
    <t>muerte por tortura, tortura, separado del país de origen, expatriación</t>
  </si>
  <si>
    <t>estar en lo concreto de la materia, tranquilo y sereno</t>
  </si>
  <si>
    <t>estado de supervivencia, refugiado, inmigrante</t>
  </si>
  <si>
    <t>talón</t>
  </si>
  <si>
    <t>necesidad de vivir imitando a los demás, necesidad de tener un patrimonio, arrastrar una carga del pasado, cuestionarnos lo que somos</t>
  </si>
  <si>
    <t>herido de muerte en un combate, no tener herencia, miedo a la enfermedad, incomprendido</t>
  </si>
  <si>
    <t xml:space="preserve">cumplir nuestros sueños, fuerza y poder interior </t>
  </si>
  <si>
    <t>vampirizado por un ancestro, haber tenido que huir, tener que replantearnos lo que somos</t>
  </si>
  <si>
    <t>astrágalo</t>
  </si>
  <si>
    <t>búsqueda de una pareja en la que apoyarse, herencia bloqueada en relación a los abuelos</t>
  </si>
  <si>
    <t>cambios frecuentes de lugar de vida</t>
  </si>
  <si>
    <t>estado sin contención o sin limitaciones, sencillez natural</t>
  </si>
  <si>
    <t>tener que expatriarse, huir de nuestro país, de nuestra ciudad</t>
  </si>
  <si>
    <t>empeine</t>
  </si>
  <si>
    <t>memorias de soldado en maniobras, fuerza del clan, memoria de pastor</t>
  </si>
  <si>
    <t xml:space="preserve">morir abandonado por los suyos </t>
  </si>
  <si>
    <t>sentimiento de pertenencia, estar bien en nuestra familia</t>
  </si>
  <si>
    <t>huir de nuestra madre</t>
  </si>
  <si>
    <t>maléolo</t>
  </si>
  <si>
    <t>memoria de comandante militar, de patriarca</t>
  </si>
  <si>
    <t>abandonado por los aliados, familia inexistente, rota o dispersa</t>
  </si>
  <si>
    <t xml:space="preserve">sentirse apoyado, tener una dirección en la vida </t>
  </si>
  <si>
    <t>tener que seguir una tradición familiar</t>
  </si>
  <si>
    <t>tendón de Aquiles</t>
  </si>
  <si>
    <t>necesidad de una promoción, de acceder a una clase social más alta</t>
  </si>
  <si>
    <t>hijo que nos ha matado</t>
  </si>
  <si>
    <t>capacidad para cumplir nuestros sueños, fuerza interior</t>
  </si>
  <si>
    <t>ruptura con una persona o con una situación</t>
  </si>
  <si>
    <t>tibia/peroné</t>
  </si>
  <si>
    <t>necesidad de defenderse, memoria de carpintero</t>
  </si>
  <si>
    <t>torturado, no haberse podido defender</t>
  </si>
  <si>
    <t>realización de uno mismo, independencia, gran potencial de realización</t>
  </si>
  <si>
    <t>crear tensiones respecto a los demás</t>
  </si>
  <si>
    <t>pantorrilla/venas</t>
  </si>
  <si>
    <t>necesidad de estar en comunidad, secreto de familia, demasiado atado a los valores familiares</t>
  </si>
  <si>
    <t>exclusión del clan, apartado, expulsado</t>
  </si>
  <si>
    <t>equilibrio entre dar y recibir, equilibrio en las relaciones familiares</t>
  </si>
  <si>
    <t>querer cortar los lazos con la comunidad o con la familia, ser parasitado por un ancestro</t>
  </si>
  <si>
    <t>ligamentos cruzados</t>
  </si>
  <si>
    <t>necesidad de seguridad material</t>
  </si>
  <si>
    <t>excomunión, castigado por la autoridad, encarcelamiento</t>
  </si>
  <si>
    <t>adaptación, flexibilidad, renunciar si es necesario</t>
  </si>
  <si>
    <t>vivencia traumatizante relacionada con la pérdida del hogar, tener que abandonar el hogar</t>
  </si>
  <si>
    <t>rótula</t>
  </si>
  <si>
    <t>necesidad de resolver el pasado familiar</t>
  </si>
  <si>
    <t>sometido a la autoridad, humillado</t>
  </si>
  <si>
    <t xml:space="preserve">humildad, estar en paz con la autoridad, con los padres </t>
  </si>
  <si>
    <t>rechazo del karma familiar, abuso de poder siendo figura de autoridad, madre autoritaria, humillación, no admitir nuestros errores</t>
  </si>
  <si>
    <t>rodilla (parte posterior)</t>
  </si>
  <si>
    <t>no haberse sometido a una autoridad</t>
  </si>
  <si>
    <t>dejar pasar la energía, fluidez, en paz con los padres</t>
  </si>
  <si>
    <t>padres que no han resuelto su pasado</t>
  </si>
  <si>
    <t>muslo</t>
  </si>
  <si>
    <t>necesidad de un puesto de responsabilidad</t>
  </si>
  <si>
    <t>prefirió dejar el poder, abandonó su función</t>
  </si>
  <si>
    <t>fuerza tranquila, poder</t>
  </si>
  <si>
    <t>demasiado responsable, demasiadas obligaciones</t>
  </si>
  <si>
    <t>testículo/dedos</t>
  </si>
  <si>
    <t>necesidad de construir, memorias de artesano, de constructor, de don Juan</t>
  </si>
  <si>
    <t>refugiarse en una gruta o un monasterio, rechazo a hacer frente a la realidad, castigado por robo, hijo ilegítimo</t>
  </si>
  <si>
    <t>creatividad</t>
  </si>
  <si>
    <t>maltratado por su padre o por su madre</t>
  </si>
  <si>
    <t>perineo</t>
  </si>
  <si>
    <t>memorias de cortesana</t>
  </si>
  <si>
    <t>autoflagelación, memoria de penitente</t>
  </si>
  <si>
    <t>capacidad para soltar, amar el cuerpo, complacerse</t>
  </si>
  <si>
    <t>conflicto con la identidad sexual</t>
  </si>
  <si>
    <t>ano/recto/mano</t>
  </si>
  <si>
    <t>necesidad de recuperar el nombre, de rehabilitar el apellido, necesidad de comer mucho, bloqueado por el pasado familiar</t>
  </si>
  <si>
    <t>muerte por falta de alimento, esclavitud, pérdida del nombre, nacer de nalgas, hijo no deseado, no confiar</t>
  </si>
  <si>
    <t>capacidad para hacer frente a las memorias ancestrales, confianza en los demás, lealtad</t>
  </si>
  <si>
    <t>necesidad de huir pero permanecer a causa del pasado familiar, por el deber o por lealtad a la familia, vínculo tóxico con un ancestro</t>
  </si>
  <si>
    <t>colon sigmoide</t>
  </si>
  <si>
    <t>presencia de un gemelo (intrauterino), pérdida de un hijo, de un hermano o de una hermana, apartado en la infancia</t>
  </si>
  <si>
    <t>esclavitud, maltrato o indiferencia en la más tierna infancia, inocencia perdida, hijos prematuro (carencias)</t>
  </si>
  <si>
    <t>infancia feliz</t>
  </si>
  <si>
    <t>pérdida de un hijo al nacer, conflicto con un hermano o una hermana, separación brutal de la pareja o de un hijo</t>
  </si>
  <si>
    <t>cóccix3</t>
  </si>
  <si>
    <t>necesidad de dejar el país o a la familia</t>
  </si>
  <si>
    <t>madre perdida, abandono, inmigración, expatriación, nacimiento difícil, muerte de la madre al nacer</t>
  </si>
  <si>
    <t>asumir nuestra diferencia, nuestra encarnación</t>
  </si>
  <si>
    <t>ancestro enganchado, pasado familiar limitante, madre manipuladora</t>
  </si>
  <si>
    <t>cóccix2</t>
  </si>
  <si>
    <t>herencia en suspenso, deseo de niño, madre asfixiante</t>
  </si>
  <si>
    <t>exclusión del clan, niña-madre, sin herencia, sin hijos</t>
  </si>
  <si>
    <t>disfrutar del patrimonio legado por los ancestros</t>
  </si>
  <si>
    <t>luchar por la herencia, querer tener un hijo a toda costa, madre castradora, querer abandonar el clan</t>
  </si>
  <si>
    <t>cóccix1</t>
  </si>
  <si>
    <t>necesidad de ser madre, madre invasiva</t>
  </si>
  <si>
    <t>criado por una persona que no es la madre, huérfano, madre ausente durante un tiempo, puesto en la incubadora</t>
  </si>
  <si>
    <t>sentirse querido, saber responder a nuestras expectativas</t>
  </si>
  <si>
    <t>madre invasiva, sombras en torno a nuestro nacimiento</t>
  </si>
  <si>
    <t>próstata/muñeca</t>
  </si>
  <si>
    <t>necesidad de vivir otra vida</t>
  </si>
  <si>
    <t>castración, maltratado por la jerarquía (religiosa), fatalismo, castigarse a uno mismo, miedo a envejecer</t>
  </si>
  <si>
    <t>potencial expresado, entusiasmo, sexualidad equilibrada, encanto y seducción</t>
  </si>
  <si>
    <t>madre castradora</t>
  </si>
  <si>
    <t>apéndice</t>
  </si>
  <si>
    <t>necesidad de salir de una situación</t>
  </si>
  <si>
    <t>suicidio, por ejemplo tras una quiebra, pérdida del patrimonio, de todo el dinero</t>
  </si>
  <si>
    <t>espontaneidad, capacidad para responder a nuestras expectativas, para aceptar cualquier situación</t>
  </si>
  <si>
    <t>querer huir de una situación desesperada, contrariedad severa con un miembro de la familia</t>
  </si>
  <si>
    <t>vejiga</t>
  </si>
  <si>
    <t>necesidad de quedarse en algún sitio, contrariado en sus expectativas, miedo frente a la autoridad parental</t>
  </si>
  <si>
    <t>no estar en nuestro lugar en la familia, haberse sentido en peligro, expatriación, nacer con retraso</t>
  </si>
  <si>
    <t>estar en el lugar correcto</t>
  </si>
  <si>
    <t>resistencia a la transformación</t>
  </si>
  <si>
    <t>útero/antebrazo</t>
  </si>
  <si>
    <t>haber perdido a un hijo, un feto, un hermano o una hermana</t>
  </si>
  <si>
    <t>esclavitud, castigarse a uno mismo, abuso, desvalorización en la infancia, no haber podido ser madre</t>
  </si>
  <si>
    <t>relaciones sexuales forzadas, matrimonio forzado, emociones fuertes durante el embarazo, esquizofrenia</t>
  </si>
  <si>
    <t>colon asc. y desc.</t>
  </si>
  <si>
    <t>lo no digerido de la infancia, necesidad de liberarse del pasado</t>
  </si>
  <si>
    <t>muerto destripado, perseguido a causa de la religión, automutilación</t>
  </si>
  <si>
    <t>aceptación de lo vivido, capacidad para perdonar(se), resiliencia, independencia afectiva</t>
  </si>
  <si>
    <t>vivencia no aceptada de la infancia, dependencia tóxica con la madre o con cualquier otro tipo de autoridad</t>
  </si>
  <si>
    <t>necesidad de sacrificarse por los demás</t>
  </si>
  <si>
    <t>miedo a perdernos nuestro propio destino, bloqueados por nuestro pasado</t>
  </si>
  <si>
    <t>estabilidad, seguridad, saber tomarnos el tiempo necesario para nosotros mismos</t>
  </si>
  <si>
    <t>haber tenido que asumir responsabilidades demasiado pronto, rechazar nuestro destino</t>
  </si>
  <si>
    <t>memoria de artista</t>
  </si>
  <si>
    <t>sentimiento de no haber tenido infancia, de que nos han robado la infancia, abstinencia sexual</t>
  </si>
  <si>
    <t>saber tomarnos tiempo para nosotros mismos, no mantener lazos tóxicos</t>
  </si>
  <si>
    <t>madre tóxica, bajo la influencia de una persona</t>
  </si>
  <si>
    <t xml:space="preserve">hijo nacido muerto, necesidad de que los nuestros nos entiendan </t>
  </si>
  <si>
    <t>no sentirse en su lugar en la familia, hermano gemelo nacido muerto, sentimiento de no vivir su vida, muerte por suicidio</t>
  </si>
  <si>
    <t>asumir nuestra diferencia, estar estable, en el lugar adecuado</t>
  </si>
  <si>
    <t>conflicto con los hermanos, feto enganchado, violencia sexual</t>
  </si>
  <si>
    <t>necesidad de vivir nuestro destino, necesidad de salir de una situación</t>
  </si>
  <si>
    <t>dinero no suficiente, hijo no deseado</t>
  </si>
  <si>
    <t>resiliencia, decisión clara, abundancia</t>
  </si>
  <si>
    <t>problema con el dinero, muy enfadado con su destino, tener que elegir entre dos destinos</t>
  </si>
  <si>
    <t>energía sexual reprimida, memoria de pobreza, de campesino</t>
  </si>
  <si>
    <t>miedo a la pobreza, abuso sexual, incesto</t>
  </si>
  <si>
    <t>dejarse llevar por la vida, sexualidad equilibrada</t>
  </si>
  <si>
    <t>huir hacia la espiritualidad, rechazar las relaciones sexuales</t>
  </si>
  <si>
    <t>ovario/brazo</t>
  </si>
  <si>
    <t>memoria de artista o de artesano, perder a un hijo, memoria de problemas ginecológicos</t>
  </si>
  <si>
    <t>final de una estirpe, problemas como mujer o como madre, no haber tenido nuestro lugar en la familia</t>
  </si>
  <si>
    <t>creatividad equilibrada</t>
  </si>
  <si>
    <t>creatividad excesiva, querer tener un hijo a toda costa</t>
  </si>
  <si>
    <t>intestino delgado</t>
  </si>
  <si>
    <t>necesidad de cambiar de vida, necesidad de ahorrar por precaución</t>
  </si>
  <si>
    <t>error de mando, rechazo a ciertas experiencias, haber perdido nuestro dinero, ahorrado, nacimiento bajo anestesia general</t>
  </si>
  <si>
    <t>capacidad para elegir bien, dejar de controlarlo todo, confiar en nuestro instinto</t>
  </si>
  <si>
    <t>rechazar cierto tipo de experiencias, en conflicto con nuestros valores, capacidad para elegir bien, confiar en nuestro instinto</t>
  </si>
  <si>
    <t>colon transverso</t>
  </si>
  <si>
    <t>necesidad de tener un buen lugar en la sociedad, memoria de personaje que ha sido importante en sociedad</t>
  </si>
  <si>
    <t>no haber tenido elección, no haber podido elegir, haber elegido mal, nacimiento provocado</t>
  </si>
  <si>
    <t>afirmación de uno mismo, posicionamiento adaptado, saber elegir adecuadamente, respeto a los demás</t>
  </si>
  <si>
    <t>tener que luchar por nuestro sitio o nuestra reputación</t>
  </si>
  <si>
    <t>ombligo</t>
  </si>
  <si>
    <t>necesidad de encontrar nuestro lugar, madre invasiva</t>
  </si>
  <si>
    <t>muerte de la madre, falta de afecto por parte de la madre</t>
  </si>
  <si>
    <t>ego equilibrado, estar en el lugar adecuado, capacidad para hacer frente a la realidad, estar centrado</t>
  </si>
  <si>
    <t>haber tenido que defender nuestro lugar social, pasarnos la vida luchando, rechazados por nuestra madre, rechazo a las memorias maternales</t>
  </si>
  <si>
    <t>estómago</t>
  </si>
  <si>
    <t xml:space="preserve">necesidad de encontrar nuestro lugar, madre invasiva </t>
  </si>
  <si>
    <t>familia numerosa, no haber escogido esta vida, sentimiento de haber sido inútil o manipulado, muerto asesinado</t>
  </si>
  <si>
    <t>satisfacción, sentimiento de seguridad y de plenitud, capacidad para reconciliarse</t>
  </si>
  <si>
    <t>enfrentamiento con la madre, ocupado (hermano gemelo "okupa") por un gemelo que nació muerto</t>
  </si>
  <si>
    <t>páncreas</t>
  </si>
  <si>
    <t>padres ausentes en la infancia, memoria de resistente o de religioso</t>
  </si>
  <si>
    <t>falta de ternura, ascetismo, penitencia, austeridad, padre ausente, autoritario o fallecido demasiado pronto, madre dura</t>
  </si>
  <si>
    <t>dulzura hacia uno mismo, alegría expresada, dominio de uno mismo</t>
  </si>
  <si>
    <t>enfrentamiento con la madre o madre autoritaria en la infancia, jugar con la muerte</t>
  </si>
  <si>
    <t xml:space="preserve">necesidad de ser valorado, necesidad de ser diferente </t>
  </si>
  <si>
    <t>padres indiferentes, hijo no deseado, padecer la existencia, sumisión, víctima de un ancestro</t>
  </si>
  <si>
    <t>ser valorado, lleno de gratitud hacia los demás y hacia la vida</t>
  </si>
  <si>
    <t>ser manipulado por un ancestro</t>
  </si>
  <si>
    <t>necesidad de libertad</t>
  </si>
  <si>
    <t>exclusión, sin apoyo familiar, maltrato, memoria de prisionero</t>
  </si>
  <si>
    <t>sentirse apoyado, respetado, seguro</t>
  </si>
  <si>
    <t>meterse presión para liberarse del pasado</t>
  </si>
  <si>
    <t xml:space="preserve">necesidad de ser apoyado, necesidad de ayuda </t>
  </si>
  <si>
    <t>traición, traicionado por un uno de los padres</t>
  </si>
  <si>
    <t>saber apaciguar los conflictos, ser conciliador</t>
  </si>
  <si>
    <t>crear conflictos con otras personas</t>
  </si>
  <si>
    <t>necesidad de recuperar la confianza en uno mismo</t>
  </si>
  <si>
    <t>hijo no deseado, no respetado por los padres, haber sido una víctima</t>
  </si>
  <si>
    <t>niño interior tranquilo y que se siente seguro</t>
  </si>
  <si>
    <t>luchar para ser respetado</t>
  </si>
  <si>
    <t>necesidad de cambiar las cosas</t>
  </si>
  <si>
    <t>sentimiento de haber elegido mal</t>
  </si>
  <si>
    <t>dulzura hacia uno mismo, resiliencia emocional</t>
  </si>
  <si>
    <t>emociones expresadas con violencia: rabia, rencor, cólera</t>
  </si>
  <si>
    <t>bazo</t>
  </si>
  <si>
    <t>memoria de religioso, no haber sabido aprovechar la vida</t>
  </si>
  <si>
    <t>desvalorizado por los padres, falta de confianza por parte de los padres, padres exigentes, muerte por envenenamiento</t>
  </si>
  <si>
    <t>estar a la altura, no estar a la expectativa, valorar el éxito, confianza en uno mismo</t>
  </si>
  <si>
    <t>no haber podido acabar algo, no confiar en nadie, ancestro enganchado</t>
  </si>
  <si>
    <t>vesícula biliar</t>
  </si>
  <si>
    <t>necesidad de expresar nuestros talentos</t>
  </si>
  <si>
    <t>criticado, no haber tenido valor, negativismo, nacimiento por cesárea (tendencia a abandonar), puesto en la incubadora</t>
  </si>
  <si>
    <t>capacidad de resiliencia emocional</t>
  </si>
  <si>
    <t>deudas kármicas pendientes, talento reprimido, tener que estar siempre luchando para vivir, rencor</t>
  </si>
  <si>
    <t>hígado</t>
  </si>
  <si>
    <t>necesidad de poseer, de materialidad, memoria de comerciante</t>
  </si>
  <si>
    <t>humillación, injusticia vivida, problema entre el bien y el mal, padre o madre coléricos o alcohólicos, fatalismo</t>
  </si>
  <si>
    <t>serenidad interior, posicionamiento adaptado, saber decir que no, saber poner un límite</t>
  </si>
  <si>
    <t>no hacer frente a nuestra parte de sombra, antigua ira, consumismo</t>
  </si>
  <si>
    <t>riñón</t>
  </si>
  <si>
    <t>ancestro enganchado, emociones antes de y durante el nacimiento, miedos en la infancia</t>
  </si>
  <si>
    <t>no apoyado por los ancestros, miedos ancestrales, clan familiar restringido, ha tenido que dejar a la familia</t>
  </si>
  <si>
    <t>apaciguar los conflictos, conciliador, capacidad para perdonar</t>
  </si>
  <si>
    <t>miedos ancestrales a los que nunca se ha hecho frente, vínculo tóxico con la familia, emociones fuertes vividas en el vientre de la madre</t>
  </si>
  <si>
    <t>suprarrenales</t>
  </si>
  <si>
    <t>vampirizado por un ancestro</t>
  </si>
  <si>
    <t>supervivencia, haber sido una víctima, prematuro en incubadora</t>
  </si>
  <si>
    <t>buena gestión del estrés y de los miedos</t>
  </si>
  <si>
    <t>nacimiento difícil, a punto de morir al nacer</t>
  </si>
  <si>
    <t>necesidad de reconocimiento social, necesidad de medalla, haber sido puesto en un pedestal, memoria de caballero</t>
  </si>
  <si>
    <t>hijo no reconocido o ignorado, haber sido juzgado o traicionado, no estar a la altura de la misión, dejar que nos dicten nuestra vida, sumisión</t>
  </si>
  <si>
    <t>inspirar confianza, tener reconocimiento</t>
  </si>
  <si>
    <t>contrariados en nuestras expectativas, vínculo conflictivo con la madre</t>
  </si>
  <si>
    <t>necesidad de aislarse, no apoyado por la familia, memoria de eremita</t>
  </si>
  <si>
    <t>haber vivido el fracaso o un éxito demasiado grande, miedo a perdernos nuestra vida, sensibilidad a flor de piel</t>
  </si>
  <si>
    <t>ser valorado o apoyado por nuestro entorno, estar a la altura</t>
  </si>
  <si>
    <t>lazos familiares tóxicos, rechazar la realidad de este mundo</t>
  </si>
  <si>
    <t>necesidad de controlar nuestra vida, necesidad de tener nuestro lugar en la familia, memoria de caballero</t>
  </si>
  <si>
    <t>haber perdido nuestro lugar, no ver más que lo negativo, haber cortado los lazos familiares</t>
  </si>
  <si>
    <t>estar en nuestro sitio, sentirse apoyado, tener valor</t>
  </si>
  <si>
    <t xml:space="preserve">rencor no resuelto, luchar por nuestro lugar en la familia </t>
  </si>
  <si>
    <t>memoria de personaje de la política, persona que ha tomado una dirección diferente al resto de la familia</t>
  </si>
  <si>
    <t>víctima, miedo a ser abandonado o rechazado, sentimiento de vergüenza, muerte por suicidio</t>
  </si>
  <si>
    <t>tranquilidad interior, moderar nuestra ira</t>
  </si>
  <si>
    <t>querer hacer algo diferente al resto de la familia</t>
  </si>
  <si>
    <t>pecho</t>
  </si>
  <si>
    <t>memoria de persona muy comprometida socialmente</t>
  </si>
  <si>
    <t>no ha podido asumir su papel de madre, miedo a comprometerse</t>
  </si>
  <si>
    <t>estar en el lugar en el que debemos estar, libertad de compromiso, resiliencia emocional, generosidad</t>
  </si>
  <si>
    <t>compromiso social importante o rechazo a comprometerse y a estar al servicio</t>
  </si>
  <si>
    <t>diafragma</t>
  </si>
  <si>
    <t>cosas de las que nunca se ha permitido hablar en relación a la familia</t>
  </si>
  <si>
    <t>sufrir las tensiones familiares, replegarse sobre uno mismo para sobrevivir, muerte por penas de amor</t>
  </si>
  <si>
    <t>dejar pasar las emociones, sentimiento de paz interior, perdón</t>
  </si>
  <si>
    <t>conflicto entre uno mismo y el resto del mundo</t>
  </si>
  <si>
    <t>aorta descendente</t>
  </si>
  <si>
    <t>necesidad de lazos familiares fuertes</t>
  </si>
  <si>
    <t>muerte por desangramiento, sentimiento de vacío en la familia</t>
  </si>
  <si>
    <t>calma, tranquilidad, relajación</t>
  </si>
  <si>
    <t>parasitado por un ancestro, querer mantener a toda costa lazos familiares</t>
  </si>
  <si>
    <t>necesidad de resolver un problema familiar</t>
  </si>
  <si>
    <t>padre ausente en la infancia, miedo al fracaso, muerte por suicidio</t>
  </si>
  <si>
    <t>disminuir las tensiones, vivir la armonía, el bienestar, ternura hacia uno mismo</t>
  </si>
  <si>
    <t>situación familiar conflictiva</t>
  </si>
  <si>
    <t>memorias de trabajador, de obrero</t>
  </si>
  <si>
    <t>ha perdido el control de la situación, golpe en la espalda, muerte huyendo, desanimado</t>
  </si>
  <si>
    <t>estar en estado zen, ego equilibrado, personalidad equilibrada y serena, capacidad para recibir</t>
  </si>
  <si>
    <t>sentirse responsable de las discordias familiares, obstinación en el trabajo</t>
  </si>
  <si>
    <t>necesidad de hacerse respetar, de dar una buena imagen de uno mismo</t>
  </si>
  <si>
    <t>padre exigente, querer complacer al padre, no respetado</t>
  </si>
  <si>
    <t>estar en estado zen, ego equilibrado, personalidad equilibrada y tranquila</t>
  </si>
  <si>
    <t>hacer lo que sea necesario para que nos respeten, autoritarismo</t>
  </si>
  <si>
    <t>corazón/nódulo septal</t>
  </si>
  <si>
    <t>haberse sacrificado por los padres, angustia existencial</t>
  </si>
  <si>
    <t>miedo a comprometerse, miedo a la muerte, sentimiento de incompetencia</t>
  </si>
  <si>
    <t xml:space="preserve">estar de buen humor, alegría </t>
  </si>
  <si>
    <t>meterse o sufrir una presión excesiva, sentirse agredido, tener que luchar</t>
  </si>
  <si>
    <t>corazón/nódulo sinusal</t>
  </si>
  <si>
    <t>presión familiar, expectativas que cumplir, dependencias afectivas con la familia</t>
  </si>
  <si>
    <t>sacrificio por una causa, ascetismo, penitencia, austeridad</t>
  </si>
  <si>
    <t>adaptación a los acontecimientos, serenidad, tranquilidad</t>
  </si>
  <si>
    <t>tener que colmar una angustia existencial, cargar con las desgracias del mundo</t>
  </si>
  <si>
    <t>pericardio</t>
  </si>
  <si>
    <t>necesidad de la familia para sentirse emocionalmente seguro</t>
  </si>
  <si>
    <t>muerte reciente de uno de los padres, falta de amor por parte de los padres</t>
  </si>
  <si>
    <t>inteligencia del corazón, seguridad emocional, generosidad, compasión</t>
  </si>
  <si>
    <t>madre sobreprotectora</t>
  </si>
  <si>
    <t>pulmón</t>
  </si>
  <si>
    <t>sentimiento de haber estado asfixiado por los padres, invadido por las emociones de un ancestro, necesidad de aislarse, asma</t>
  </si>
  <si>
    <t>sentimiento de haber sido abandonado por los padres, prematuro, muerto ahogado o asfixiado, muchos hermanos</t>
  </si>
  <si>
    <t xml:space="preserve">calmar las tensiones y los conflictos </t>
  </si>
  <si>
    <t>conflicto interior, luchar para tener más libertad, más espacio para sí</t>
  </si>
  <si>
    <t>timo</t>
  </si>
  <si>
    <t>memoria de persona que ha sido especialmente vulnerable</t>
  </si>
  <si>
    <t>somatización de los conflictos familiares, pérdida de un miembro de la familia, muerto quemado</t>
  </si>
  <si>
    <t>sentimiento de paz interior, no ser influenciado, tolerancia</t>
  </si>
  <si>
    <t>tener que protegerse, sentirse agredido</t>
  </si>
  <si>
    <t>memoria de persona que se ha sacrificado por los demás</t>
  </si>
  <si>
    <t>memoria de quiebra o fracaso humillante en la familia, culpabilidad por haber hecho sufrir a la madre al nacer</t>
  </si>
  <si>
    <t xml:space="preserve">no meterse presión </t>
  </si>
  <si>
    <t>meterse presión para la familia</t>
  </si>
  <si>
    <t>memoria de necesidades no colmadas</t>
  </si>
  <si>
    <t>miedo a los conflictos en la familia, falta de amor de los padres</t>
  </si>
  <si>
    <t>paz interior, armonía, escuchar al guía interior</t>
  </si>
  <si>
    <t>intolerancia</t>
  </si>
  <si>
    <t>ocupado por un ancestro (un ancestro "okupa")</t>
  </si>
  <si>
    <t>autosabotaje, limitarse de manera voluntaria</t>
  </si>
  <si>
    <t xml:space="preserve">equilibrio entre uno mismo y los demás, respeto a los demás, buena gestión de los conflictos </t>
  </si>
  <si>
    <t>memoria de persona que ha cargado con la miseria del mundo, sacrificarse por una causa</t>
  </si>
  <si>
    <t>padre muy exigente</t>
  </si>
  <si>
    <t>dejarse vivir</t>
  </si>
  <si>
    <t>sacrificarse por una causa, querer llevar a cabo una misión</t>
  </si>
  <si>
    <t>no cortar un vínculo con un ancestro</t>
  </si>
  <si>
    <t>llevar mal un conflicto entre los padres, duelo sin hacer de un padre o de un hijo, muerte asfixiado o aplastado, separación que se vive mal</t>
  </si>
  <si>
    <t>libertad, autonomía, protegido de la necesidad</t>
  </si>
  <si>
    <t>sentirse invadido, necesidad de respirar, de espacio para uno mismo, dejar de querer llevar un fardo del pasado</t>
  </si>
  <si>
    <t>clavícula/hombro</t>
  </si>
  <si>
    <t>memoria de persona cuyo país ha sido invadido</t>
  </si>
  <si>
    <t>memoria de revuelta, de rechazo a obedecer, obligaciones parentales</t>
  </si>
  <si>
    <t xml:space="preserve">capacidad para liberarnos de las tensiones </t>
  </si>
  <si>
    <t>revuelta activa</t>
  </si>
  <si>
    <t>esófago/tráquea</t>
  </si>
  <si>
    <t>no exteriorizar las emociones, sentirse asfixiado</t>
  </si>
  <si>
    <t>muerte estrangulado, ahorcado o degollado, nacimiento con el cordón alrededor del cuello, no querer casarse</t>
  </si>
  <si>
    <t>crecer por medio de la experiencia, ser un pionero, dejar pasar las emociones, adaptación</t>
  </si>
  <si>
    <t>resistencia al cambio, no dejar de dar vueltas al pasado, no soportar las joyas</t>
  </si>
  <si>
    <t>necesidad de cumplir la palabra dada, necesidad de ser amado, ambicioso</t>
  </si>
  <si>
    <t>haber vivido injusticias, niño bueno, miedo a no ser querido, miedo por alguien cercano en peligro, haber abandonado una carrera</t>
  </si>
  <si>
    <t>apertura a los demás</t>
  </si>
  <si>
    <t>querer tener la última palabra, no respetar el punto de vista de los demás miembros de la familia</t>
  </si>
  <si>
    <t>necesidad de expresar la creatividad, memoria de artista reprimido</t>
  </si>
  <si>
    <t>infancia en la que se han sufrido muchas injusticias</t>
  </si>
  <si>
    <t xml:space="preserve">equilibrio entre dar y recibir </t>
  </si>
  <si>
    <t>sobrecarga, hervidero mental, creatividad excesiva</t>
  </si>
  <si>
    <t>tiroides</t>
  </si>
  <si>
    <t>necesidad de descubrir los secretos de familia, necesidad de hablar con los difuntos, duelos no resueltos</t>
  </si>
  <si>
    <t>cosas de las que nunca se ha permitido hablar en la familia, padre desconocido, vivencia traumatizante en la infancia, muerto ahorcado, nacimiento con retraso, muerto demasiado joven</t>
  </si>
  <si>
    <t>expresar los sentimientos, espontaneidad, honestidad, tomarse tiempo</t>
  </si>
  <si>
    <t>furioso contra su destino, conflicto con un antiguo maestro, vínculo no cortado con un ancestro, ser violento</t>
  </si>
  <si>
    <t>laringe</t>
  </si>
  <si>
    <t>memorias de prisionero, verdad ocultada, vida construida sobre una mentira</t>
  </si>
  <si>
    <t>cosas de las que nunca se ha permitido hablar en la familia, muchas obligaciones familiares, profesión elegida por los padres, memorias de prisionero, muerte en un duelo</t>
  </si>
  <si>
    <t>escuchar al corazón, resiliencia, abrirnos a los demás, equilibrio de las polaridades, sinceridad</t>
  </si>
  <si>
    <t>tener que luchar por nuestra libertad, por nuestro nombre, autoritarismo, frustraciones sexuales</t>
  </si>
  <si>
    <t>necesidad de vivir en un lugar fortificado</t>
  </si>
  <si>
    <t xml:space="preserve">sentimiento de inferioridad, de vergüenza, callarse y encerrarse </t>
  </si>
  <si>
    <t>aceptar compromisos, escucha interior, honestidad hacia uno mismo</t>
  </si>
  <si>
    <t>negarse a escuchar los consejos de los demás</t>
  </si>
  <si>
    <t>ganglios</t>
  </si>
  <si>
    <t>necesidad de vivir en un lugar bien protegido</t>
  </si>
  <si>
    <t xml:space="preserve">niño sensible, a menudo enfermo, muerte en combate </t>
  </si>
  <si>
    <t>sentirse seguro, confiado, protegido</t>
  </si>
  <si>
    <t>tener que luchar, tener que protegerse</t>
  </si>
  <si>
    <t>mentón</t>
  </si>
  <si>
    <t>memoria de jefe, memoria de ser el que dirige</t>
  </si>
  <si>
    <t>memoria de seguidor, de persona que ha sido explotada, de haberse dejado embaucar en algo o en una batalla</t>
  </si>
  <si>
    <t>autoridad natural, inspirar confianza</t>
  </si>
  <si>
    <t>autoritarismo, jefe que no inspira confianza</t>
  </si>
  <si>
    <t>dientes</t>
  </si>
  <si>
    <t>haber tenido que hacerse un lugar en la familia o en el clan</t>
  </si>
  <si>
    <t>haber sido relegado, en un reformatorio, en un internado</t>
  </si>
  <si>
    <t>permanecer neutro, estar en nuestro sitio</t>
  </si>
  <si>
    <t>lucha en el seno de la hermandad o del clan</t>
  </si>
  <si>
    <t>boca/lengua</t>
  </si>
  <si>
    <t>memoria de concubina o de amante, necesidad de ser amado, hijo ilegítimo, mentiras</t>
  </si>
  <si>
    <t>memoria de monje o de religiosos, necesidades afectivas no colmadas, miedo a que nos falte la comida, muerte por envenenamiento</t>
  </si>
  <si>
    <t>apreciar la vida, gratitud, sinceridad</t>
  </si>
  <si>
    <t>no estar nunca colmado, bulimia, anorexia, tener que mentir, pasado que sigue atravesado en la garganta</t>
  </si>
  <si>
    <t>necesidad de exteriorizar las emociones reprimidas</t>
  </si>
  <si>
    <t>nostalgia, aferrarse al pasado</t>
  </si>
  <si>
    <t>ver nuestras prioridades, saber mirar las cosas con perspectiva, capacidad para reírnos de nosotros mismos</t>
  </si>
  <si>
    <t>rumiar nuestra culpa o nuestra cólera</t>
  </si>
  <si>
    <t>mandíbula</t>
  </si>
  <si>
    <t>necesidad de recuperar nuestro lugar, conservar nuestro lugar, ser el mejor</t>
  </si>
  <si>
    <t>dejar que una hermana o un hermano nos quiten el sitio, celos, trono perdido</t>
  </si>
  <si>
    <t>soltar, dejar de resistir, distenderse</t>
  </si>
  <si>
    <t>obstinación, necesidad de vengarse por celos, obligado a ser el mejor, rechazar las memorias</t>
  </si>
  <si>
    <t>senos nasales</t>
  </si>
  <si>
    <t>necesidad de intimidad, necesidad de sentir los peligros</t>
  </si>
  <si>
    <t>estar aislado o perdido, muerte por ser declarado desaparecido</t>
  </si>
  <si>
    <t xml:space="preserve">niño interior seguro </t>
  </si>
  <si>
    <t>estar al acecho, sentir un peligro, tener que defender nuestro espacio vital</t>
  </si>
  <si>
    <t>nariz</t>
  </si>
  <si>
    <t>necesidad de sentirse seguro, necesidad de alejarse de una persona, memoria de cazador</t>
  </si>
  <si>
    <t>evitar revivir un pasado doloroso, no haber podido defenderse, pillado por sorpresa, muerte devorado por un animal</t>
  </si>
  <si>
    <t xml:space="preserve">confianza natural en la vida, buena intuición </t>
  </si>
  <si>
    <t>estar a la defensiva con los padres</t>
  </si>
  <si>
    <t>oreja</t>
  </si>
  <si>
    <t>memoria de músico, necesidad de ser escuchado por los padres</t>
  </si>
  <si>
    <t>necesidad de silencio, memoria de monje, no haber sido escuchado por sus padres, ancestro sordo, muerte intentando huir</t>
  </si>
  <si>
    <t>equilibrio entes escucharse a sí mismo y escuchar a los demás, confidente</t>
  </si>
  <si>
    <t>negarse a escuchar a los padres</t>
  </si>
  <si>
    <t>necesidad de estar en su burbuja, de apañárselas solo, memoria de eremita, de solitario</t>
  </si>
  <si>
    <t>memoria de inútil, vivir en nuestra burbuja, romper los lazos familiares (por falta de comprensión)</t>
  </si>
  <si>
    <t>estado de silencio interior, saber pedir ayuda, sentirnos comprendidos por los nuestros</t>
  </si>
  <si>
    <t>tener que demostrar nuestra valía, hablar para nada</t>
  </si>
  <si>
    <t>bloqueado en el camino de vida, problema de identidad en la familia</t>
  </si>
  <si>
    <t>duelo sin hacer, asuntos del pasado no resueltos, no haber podido seguir nuestra vocación</t>
  </si>
  <si>
    <t>camino claro para lo que se avecina, desapego</t>
  </si>
  <si>
    <t>emotividad excesiva en caso de conflicto familiar, conflicto de destino</t>
  </si>
  <si>
    <t>preocupado por cómo nos ven los demás, memoria de intelectual o de persona con grandes responsabilidades</t>
  </si>
  <si>
    <t>negativismo, vacío existencial, memoria de haber cargado con demasiadas cosas, miedo a la muerte, falta de flexibilidad mental</t>
  </si>
  <si>
    <t>ver las cosas bajo un ángulo diferente, responsabilidades adecuadas</t>
  </si>
  <si>
    <t>comportamientos y pensamientos obsesivos, demasiadas responsabilidades</t>
  </si>
  <si>
    <t>cerebelo</t>
  </si>
  <si>
    <t>memoria de persona muy ágil o muy hábil con las manos, destreza, agilidad</t>
  </si>
  <si>
    <t>muerte por torpeza, por caída, memoria de borracho, enfermedades esclerotizantes, rigidez mental, pasado no aceptado</t>
  </si>
  <si>
    <t>distensión en todo el cuerpo, escuchar al cuerpo</t>
  </si>
  <si>
    <t>persona agitada, superada por los acontecimIentos</t>
  </si>
  <si>
    <t>lóbulo occipital</t>
  </si>
  <si>
    <t>memoria de persona clarividente</t>
  </si>
  <si>
    <t>nostalgia, nacimiento con fórceps</t>
  </si>
  <si>
    <t>ver las cosas con perspectiva, adaptación, relativizar, apertura mental, intuición, imaginación</t>
  </si>
  <si>
    <t>cargar con responsabilidades inútiles</t>
  </si>
  <si>
    <t>epífisis</t>
  </si>
  <si>
    <t>necesidad de ver nuestras prioridades, de tomar distancia, de ser paciente, percepciones activas</t>
  </si>
  <si>
    <t>memoria de contemplación, no haber tomado distancia respecto a lo vivido en la infancia</t>
  </si>
  <si>
    <t xml:space="preserve">vivir el momento presente, adaptación, percepciones, capacidad de síntesis </t>
  </si>
  <si>
    <t>impaciencia, nacimiento prematuro, huir de la realidad</t>
  </si>
  <si>
    <t>amígdala cerebral</t>
  </si>
  <si>
    <t>fobias diversas</t>
  </si>
  <si>
    <t>dominar nuestros miedos, buen discernimiento, buena memoria emocional</t>
  </si>
  <si>
    <t>miedo al entorno, ansiedad en público, fuertes reacciones emocionales</t>
  </si>
  <si>
    <t>sien</t>
  </si>
  <si>
    <t>haberse sometido a presión por la familia o el clan, memoria de panadero</t>
  </si>
  <si>
    <t>deseo de morir, sentimiento de injusticia</t>
  </si>
  <si>
    <t xml:space="preserve">no meterse presión, adaptarse </t>
  </si>
  <si>
    <t>meternos presión, obligados a cambiar</t>
  </si>
  <si>
    <t>ojo</t>
  </si>
  <si>
    <t>no haber querido ver las cosas como son, no querer ver la realidad</t>
  </si>
  <si>
    <t>no habernos dado cuenta de lo que teníamos que hacer o no estar preparados para lo que se avecinaba, ancestro invidente</t>
  </si>
  <si>
    <t>paz interior, mirada interior</t>
  </si>
  <si>
    <t>rechazo a lo que ha ocurrido, rechazar la realidad</t>
  </si>
  <si>
    <t>ceja</t>
  </si>
  <si>
    <t>memoria de guerrero a quien se le ha confiado un objetivo a alcanzar</t>
  </si>
  <si>
    <t>no responder a las expectativas de los padres, negación</t>
  </si>
  <si>
    <t>paz interior, no crearnos expectativas</t>
  </si>
  <si>
    <t>querer resolver los problemas en la familia, focalizarse en los problemas</t>
  </si>
  <si>
    <t>frente</t>
  </si>
  <si>
    <t>memoria de guerrero, de campesino</t>
  </si>
  <si>
    <t>plan de huida preparado en la infancia, muerte al huir</t>
  </si>
  <si>
    <t>dejarnos vivir, capacidad para el desapego</t>
  </si>
  <si>
    <t>resistir en nuestras decisiones, tener que hacer frente a los demás o al entorno</t>
  </si>
  <si>
    <t>hipófisis</t>
  </si>
  <si>
    <t>memoria de intelectual, tratar de llamar la atención del padre o de conseguir el amor del padre, niño (super)dotado, memoria de locura, esquizofrenia</t>
  </si>
  <si>
    <t>miedo a envejecer, miedo a la muerte, miedo a lo irracional y lo paranormal, miedo a los complots, fatalismo</t>
  </si>
  <si>
    <t>serenidad mental, capacidad de discernimiento, pensamientos estructurados, capacidad de análisis</t>
  </si>
  <si>
    <t>querer saberlo todo, saber demasiado, sentimiento de un complot contra mi persona, disfrutar con los complots, creencias obsoletas</t>
  </si>
  <si>
    <t>hipotálamo</t>
  </si>
  <si>
    <t>idealización del padre, falta de autoridad de los padres, memoria de médium</t>
  </si>
  <si>
    <t>problemas con lo masculino, vida que ha perdido el sentido, miedo a la muerte, no utilizar nuestros dones, muerte por suicidio</t>
  </si>
  <si>
    <t>sabiduría, gestión de los conflictos</t>
  </si>
  <si>
    <t>memoria de inquisidor, conflicto de autoridad con los padres, ancestro varón enganchado</t>
  </si>
  <si>
    <t>lóbulo temporal</t>
  </si>
  <si>
    <t>no dejar de dar vueltas al pasado</t>
  </si>
  <si>
    <t>vivencia de impactos emocionales en la infancia, grandes penas, enfermedad de Alzheimer</t>
  </si>
  <si>
    <t>serenidad emocional, tranquilidad</t>
  </si>
  <si>
    <t>no dejar de darle vueltas al pasado, gran emotividad, sentirse agredido</t>
  </si>
  <si>
    <t>lóbulo parietal</t>
  </si>
  <si>
    <t>memoria de persona espiritual, de médium, de sanador</t>
  </si>
  <si>
    <t>separado del comandante, muerte del jefe, pérdida de sentido o de visión a largo plazo</t>
  </si>
  <si>
    <t xml:space="preserve">capacidad para aportar armonía al cuerpo, confianza en la vida, gratitud </t>
  </si>
  <si>
    <t>crear tensiones en el cuerpo, estar en resistencia frente a la vida</t>
  </si>
  <si>
    <t>cuerpo calloso</t>
  </si>
  <si>
    <t>memoria de magnetizador</t>
  </si>
  <si>
    <t>miedo a lo irracional, muerte estando atado o sin posibilidad de moverse</t>
  </si>
  <si>
    <t>coherencia, capacidad para aportar armonía al cuerpo, conexión con el cuerpo</t>
  </si>
  <si>
    <t>disfrutar de las sensaciones fuertes, sentir demasiado en el cuerpo</t>
  </si>
  <si>
    <t>tálamo</t>
  </si>
  <si>
    <t>memoria de sanador</t>
  </si>
  <si>
    <t>vivencia traumatizante en la infancia o en el nacimiento</t>
  </si>
  <si>
    <t xml:space="preserve">humor constante, buen humor, capacidad para escuchar al cuerpo </t>
  </si>
  <si>
    <t>hiperactividad, emotividad excesiva, impulsivo, en reacción</t>
  </si>
  <si>
    <t>lóbulo prefrontal</t>
  </si>
  <si>
    <t>necesidad de pensar de un modo diferente al del resto de la familia, necesidad de desempeñar un papel, relaciones superficiales</t>
  </si>
  <si>
    <t>nacimiento con fórceps, seguir el mismo destino que los padres, problema de identidad, encerrarse en un rol</t>
  </si>
  <si>
    <t xml:space="preserve">soltar el control mental, adaptarse </t>
  </si>
  <si>
    <t>forzarnos a desempeñar un papel, tener que desempeñar varios papeles</t>
  </si>
  <si>
    <t>córtex motor</t>
  </si>
  <si>
    <t>necesidad de cambiar regularmente de vida, cambio de identidad</t>
  </si>
  <si>
    <t>miedo a la muerte, miedo a la locura</t>
  </si>
  <si>
    <t>continuidad en el cambio, cumplir nuestros sueños personales, optimismo</t>
  </si>
  <si>
    <t>resistencia al cambio, pesimismo</t>
  </si>
  <si>
    <t>córtex somatosensorial</t>
  </si>
  <si>
    <t xml:space="preserve">memoria de nómada, necesidad de controlar a los demás, necesidad de la atención de nuestro padre o de nuestros hijos </t>
  </si>
  <si>
    <t>haber vivido una gran pena, miedo a envejecer, memoria de persecución, vivencia de rechazo en la infancia, abuso, niño agitado</t>
  </si>
  <si>
    <t>buena percepción del cuerpo</t>
  </si>
  <si>
    <t>tener que luchar contra un enemigo o un mal desconocido, esquizofrenia, enfermedad de Parkinson</t>
  </si>
  <si>
    <t>fontanela</t>
  </si>
  <si>
    <t>necesidad de un padre de sustitución, memoria de religioso, de drogadicto</t>
  </si>
  <si>
    <t>padre ausente o que ha muerto demasiado pronto, haber tenido que reemplazar al padre, sentimiento de no ser apoyado por los padres</t>
  </si>
  <si>
    <t>estar en el momento presente, sabiduría, autoridad natural</t>
  </si>
  <si>
    <t>conflicto con la autoridad, búsqueda espiritual o de un maestro, muerte por sobredosis, padre autoritario, manipulado por un ancestro</t>
  </si>
  <si>
    <t/>
  </si>
  <si>
    <t>Zona_cuerpo</t>
  </si>
  <si>
    <t xml:space="preserve">Aumento </t>
  </si>
  <si>
    <t>Disminución</t>
  </si>
  <si>
    <t>Alisado</t>
  </si>
  <si>
    <t>Excitación</t>
  </si>
  <si>
    <t>necesidad de superarse, de ponerse a prueba</t>
  </si>
  <si>
    <t>incapacidad de actuar, falta de valor</t>
  </si>
  <si>
    <t>consciente de los propios límites, pasar a la acción cuando es necesario</t>
  </si>
  <si>
    <t>forzarnos a actuar, deseo de superar nuestros límites</t>
  </si>
  <si>
    <t>necesidad de hacer frente, necesidad de pasar a la acción</t>
  </si>
  <si>
    <t>sentirse amenazado, tratar de protegerse, retirarse, evitar la confrontación</t>
  </si>
  <si>
    <t>poder implacable, certeza de poder lograrlo, ausencia de dudas</t>
  </si>
  <si>
    <t>no tener piedad, actuar para defenderse o sobrevivir</t>
  </si>
  <si>
    <t xml:space="preserve">necesidad de preservarse, instinto de conservación </t>
  </si>
  <si>
    <t>vulnerabilidad, ausencia de protección, falta de densidad energética</t>
  </si>
  <si>
    <t>estar en el cuerpo, buena protección energética</t>
  </si>
  <si>
    <t>estar siempre al acecho, en tensión</t>
  </si>
  <si>
    <t>miedo a la muerte, miedo a la falta de alimento</t>
  </si>
  <si>
    <t>serenidad, plenitud, capacidad de abandonarse</t>
  </si>
  <si>
    <t>activar el instinto de supervivencia, lucha por la vida</t>
  </si>
  <si>
    <t>malestar, sufrimiento, sensación de soportar, resignación, no ver algo agradable para seguir</t>
  </si>
  <si>
    <t>activar el instinto de supervivencia, deseo de huir</t>
  </si>
  <si>
    <t xml:space="preserve">necesidad de estabilidad, de logros concretos, de avanzar en la vida </t>
  </si>
  <si>
    <t>incertidumbres, inseguridad, ser vulnerable</t>
  </si>
  <si>
    <t>deseo de marcharse, de huir</t>
  </si>
  <si>
    <t>necesidad de apoyarse en alguien, necesidad de seguridad</t>
  </si>
  <si>
    <t>autocontrol para no sentirse vulnerable o por inseguridad</t>
  </si>
  <si>
    <t>estado sin retención o limitación, sencillez natural</t>
  </si>
  <si>
    <t>deseo de huir, de "desmadrarse" para relajarse</t>
  </si>
  <si>
    <t>necesidad de estar en grupo, necesidad de seguridad</t>
  </si>
  <si>
    <t>soledad impuesta o mal llevada, problemas para avanzar</t>
  </si>
  <si>
    <t>sentimiento de pertenencia, estar bien en la familia</t>
  </si>
  <si>
    <t>actuar de un modo diferente a los demás, no estar con los demás</t>
  </si>
  <si>
    <t>necesidad de apoyar a los demás o de que nos apoyen, necesidad de elegir y decidir</t>
  </si>
  <si>
    <t>falta de apoyo, necesidad de ayuda, no decidir nada</t>
  </si>
  <si>
    <t>tener que elegir, tener que apoyar a los demás o asegurar el propio apoyo</t>
  </si>
  <si>
    <t xml:space="preserve">necesidad de estabilidad, de logros concretos, capacidad de soportar </t>
  </si>
  <si>
    <t>vulnerabilidad, en ruptura con los padres o con los hijos</t>
  </si>
  <si>
    <t>capacidad de cumplir nuestros sueños, fuerza interior, buen sistema inmunitario</t>
  </si>
  <si>
    <t xml:space="preserve">deseo de marcharse, de huir, tener que resistir frente a los demás o al entorno </t>
  </si>
  <si>
    <t>necesidad de apoyo, necesidad de posicionarse</t>
  </si>
  <si>
    <t>sensación de soportar, sentirse desvalorizado o impotente</t>
  </si>
  <si>
    <t>realización personal, independencia, gran potencial de realización</t>
  </si>
  <si>
    <t>generar tensiones con los demás</t>
  </si>
  <si>
    <t>necesidad de resolver el pasado, meterse presión para la familia</t>
  </si>
  <si>
    <t>falta de resultados en lo que hacemos, vacío en la vida, ausencia de lazos familiares</t>
  </si>
  <si>
    <t xml:space="preserve">deseo de huir, lazos tóxicos con la familia </t>
  </si>
  <si>
    <t>necesidad de estabilidad, de seguridad, de asumir</t>
  </si>
  <si>
    <t>rechazo a la autoridad parental</t>
  </si>
  <si>
    <t>adaptación, flexibilidad, renunciar si es preciso</t>
  </si>
  <si>
    <t>resistir, no ceder, conflicto con los padres</t>
  </si>
  <si>
    <t>necesidad de sentirse fuerte, de resistir, de soportar</t>
  </si>
  <si>
    <t>estar cansado, estar fatigado</t>
  </si>
  <si>
    <t xml:space="preserve">humildad, estar en paz con la autoridad, con nuestros padres </t>
  </si>
  <si>
    <t>conflicto de autoridad, tendencia al autoritarismo</t>
  </si>
  <si>
    <t xml:space="preserve">necesidad de resolver el pasado familiar, arraigo </t>
  </si>
  <si>
    <t xml:space="preserve">dejar pasar la energía, fluidez, en paz con nuestros padres </t>
  </si>
  <si>
    <t>conflicto de autoridad con los padres</t>
  </si>
  <si>
    <t xml:space="preserve">necesidad de avanzar, de ser responsable </t>
  </si>
  <si>
    <t>querer menos cargas, menos responsabilidades</t>
  </si>
  <si>
    <t xml:space="preserve">fuerza tranquila, poder </t>
  </si>
  <si>
    <t xml:space="preserve">necesidad de crear, necesidad de expresar nuestro potencial </t>
  </si>
  <si>
    <t>potencial reprimido, proyectos que no funcionan, introversión</t>
  </si>
  <si>
    <t xml:space="preserve">creatividad equilibrada </t>
  </si>
  <si>
    <t>huida hacia adelante en los proyectos, dispersión en la creatividad</t>
  </si>
  <si>
    <t>necesidad de quererse, de complacerse</t>
  </si>
  <si>
    <t>no complacerse, vergüenza por complacerse, juzgar el placer personal</t>
  </si>
  <si>
    <t xml:space="preserve">capacidad de soltar, amar nuestro cuerpo, ofrecernos placer </t>
  </si>
  <si>
    <t>en conflicto con el cuerpo, conflicto con la sexualidad</t>
  </si>
  <si>
    <t>necesidad de retener en el interior, de no exteriorizar</t>
  </si>
  <si>
    <t>miedo a vivir inseguridad, miedo a que nos falte, vivencias de carencia en el pasado</t>
  </si>
  <si>
    <t xml:space="preserve">equilibrio entre aceptar y rechazar, equilibrio entre perder y dar </t>
  </si>
  <si>
    <t>deseo de huir pero permanecer, retenerse</t>
  </si>
  <si>
    <t>necesidad de dinero, necesidad de ser valorado</t>
  </si>
  <si>
    <t>carencias, desvalorización, indiferencia, maltrato</t>
  </si>
  <si>
    <t>infancia feliz, valorarse</t>
  </si>
  <si>
    <t>problema de dinero, despido, duelo sin hacer por una persona cercana</t>
  </si>
  <si>
    <t xml:space="preserve">necesidad de asumir, de ser diferente </t>
  </si>
  <si>
    <t>falta de contacto con la familia, insatisfacción, vacío en la vida, miedo a sufrir</t>
  </si>
  <si>
    <t xml:space="preserve">asumir nuestra diferencia, nuestra encarnación </t>
  </si>
  <si>
    <t>conflicto con los demás, soportar una presión</t>
  </si>
  <si>
    <t>necesidad de realizar, necesidad de expresar nuestro potencial, estancamiento, dejar para más adelante</t>
  </si>
  <si>
    <t>miedo a ser excluido, a estar solo para asumir, preocupaciones</t>
  </si>
  <si>
    <t xml:space="preserve">vivir el momento presente, ser más que hacer </t>
  </si>
  <si>
    <t>tener que avanzar, deseo de concretar</t>
  </si>
  <si>
    <t xml:space="preserve">necesidad de tener nuestro lugar, necesidad de responder a nuestras expectativas </t>
  </si>
  <si>
    <t>miedo a ser abandonado, miedo a ser uno mismo</t>
  </si>
  <si>
    <t>contrariedad, frustraciones, sentirse en peligro, muchos miedos</t>
  </si>
  <si>
    <t xml:space="preserve">necesidad de avanzar, de concretar, necesidad de realizar nuestro potencial, nuestros proyectos </t>
  </si>
  <si>
    <t>tener que obedecer, miedo a estar solo, maltrato, no amar nuestro cuerpo, sin proyectos</t>
  </si>
  <si>
    <t>dificultad para concretar, proyectos estancados, entusiasmo excesivo, tener que seducir</t>
  </si>
  <si>
    <t xml:space="preserve">necesidad de posponer una elección, necesidad de superar una etapa </t>
  </si>
  <si>
    <t>estar sin salida, no haber tenido elección o el dinero esperado</t>
  </si>
  <si>
    <t>espontaneidad, capacidad de responder a nuestras expectativas, para aceptar cualquier situación</t>
  </si>
  <si>
    <t>querer huir de una situación, agitación interior, cólera contenida</t>
  </si>
  <si>
    <t xml:space="preserve">necesidad de controlar, necesidad de decidir, de posponer una decisión </t>
  </si>
  <si>
    <t>falta de confianza en uno mismo, no aceptar la situación</t>
  </si>
  <si>
    <t>capacidad de elegir bien, dejar de controlarlo todo, confiar en nuestro instinto</t>
  </si>
  <si>
    <t>dispersión, contrariedad</t>
  </si>
  <si>
    <t xml:space="preserve">potencial expresado, entusiasmo, sexualidad equilibrada, encanto y seducción </t>
  </si>
  <si>
    <t>dificultad para concretar, proyectos en estancamiento, entusiasmo excesivo, tener que seducir</t>
  </si>
  <si>
    <t xml:space="preserve">necesidad de no compartir nuestros problemas </t>
  </si>
  <si>
    <t>guardarse los problemas para sí, quedárselo todo dentro, depender de los demás</t>
  </si>
  <si>
    <t>aceptar lo vivido, capacidad de perdonar(se), resiliencia, independencia afectiva</t>
  </si>
  <si>
    <t>soportar los conflictos y las críticas, vivencias no aceptadas, dependencias tóxicas</t>
  </si>
  <si>
    <t xml:space="preserve">necesidad de estabilidad, de seguridad </t>
  </si>
  <si>
    <t>falta de entusiasmo y de tiempo, fatiga, falta de estabilidad y de seguridad</t>
  </si>
  <si>
    <t>estabilidad, seguridad, saber tomarse tiempo para uno mismo</t>
  </si>
  <si>
    <t>huida hacia adelante, dispersión, tener que asumirlo todo</t>
  </si>
  <si>
    <t xml:space="preserve">necesidad de divertirse, de descansar, de tomar distancia respecto a los demás </t>
  </si>
  <si>
    <t>falta de tiempo para sí, para divertirse, para complacerse, quedarse de todos modos</t>
  </si>
  <si>
    <t>saber tomarse tiempo para uno mismo, no mantener vínculos tóxicos</t>
  </si>
  <si>
    <t>incapacidad de liberarse de una influencia, mantener lazos tóxicos, querer huir</t>
  </si>
  <si>
    <t xml:space="preserve">necesidad de ser diferente a los demás, necesidad de parar en algún sitio </t>
  </si>
  <si>
    <t>no ser comprendidos, no sentirnos en nuestro lugar, vivir inseguridad</t>
  </si>
  <si>
    <t>asumir nuestra diferencia, ser estable, estar en el lugar que nos corresponde</t>
  </si>
  <si>
    <t xml:space="preserve">necesidad de digerir una situación </t>
  </si>
  <si>
    <t>dinero o energía insuficientes, no encontrar salida, falta de decisión clara</t>
  </si>
  <si>
    <t xml:space="preserve">resiliencia, decisión clara, abundancia </t>
  </si>
  <si>
    <t>huida hacia adelante, dejar para más adelante opciones o necesidades, problema con el dinero</t>
  </si>
  <si>
    <t xml:space="preserve">necesidad de tener proyectos, deseo de tener un hijo, necesidad de seguridad </t>
  </si>
  <si>
    <t>falta de una base sólida, inseguridad, ser dependiente de los demás, falta de proyectos</t>
  </si>
  <si>
    <t>dejarse llevar por la vida</t>
  </si>
  <si>
    <t>hiperactividad, estrés, tener que asumir</t>
  </si>
  <si>
    <t>necesidad de crear, necesidad de expresar nuestro potencial</t>
  </si>
  <si>
    <t>necesidad de avanzar con los proyectos, creatividad excesiva, dispersión</t>
  </si>
  <si>
    <t xml:space="preserve">necesidad de controlar, necesidad de decidir, posponer una decisión </t>
  </si>
  <si>
    <t>necesidad de digerir una situación, necesidad de elegir, necesidad de tener nuestro lugar</t>
  </si>
  <si>
    <t>dificultad para elegir, falta de confianza en uno mismo, no haber tenido elección</t>
  </si>
  <si>
    <t>afirmarse , posicionamiento adecuado, saber elegir bien, respeto a los demás</t>
  </si>
  <si>
    <t>dispersión, miedo a tener que elegir, tener que luchar por nuestro lugar o reputación</t>
  </si>
  <si>
    <t>problemas con nuestro lugar, dificultad para elegir</t>
  </si>
  <si>
    <t xml:space="preserve">ego equilibrado, estar en el lugar que nos corresponde, capacidad de hacer frente a la realidad, estar centrado </t>
  </si>
  <si>
    <t>tener que defender nuestro lugar o posición, tener que hacer frente a la realidad, agresividad</t>
  </si>
  <si>
    <t xml:space="preserve">necesidad de digerir una situación, necesidad de soportar </t>
  </si>
  <si>
    <t>falta de afecto o de seguridad, prohibirnos los placeres</t>
  </si>
  <si>
    <t>satisfacción, sensación de seguridad y de plenitud, capacidad de reconciliarse</t>
  </si>
  <si>
    <t>dificultad para digerir una situación, para hacer frente a las emociones, contrariedad, agresividad</t>
  </si>
  <si>
    <t>necesidad de vivir «a tope», padres ausentes en la infancia</t>
  </si>
  <si>
    <t>falta de ternura, dureza, resistencia, padre ausente en la infancia</t>
  </si>
  <si>
    <t>ternura para uno mismo, alegría expresada, control de uno mismo</t>
  </si>
  <si>
    <t>cólera, rabia, enfrentamiento con la madre o madre autoritaria en la infancia</t>
  </si>
  <si>
    <t>no elegir, indiferencia, frustraciones, estancamiento, falta de entusiasmo</t>
  </si>
  <si>
    <t xml:space="preserve">ser valorado, lleno de gratitud a los demás y a la vida </t>
  </si>
  <si>
    <t>tener que poner en marcha un proyecto, demasiado entusiasmo</t>
  </si>
  <si>
    <t xml:space="preserve">necesidad de liberarse del pasado, necesidad de avanzar en la vida </t>
  </si>
  <si>
    <t>muchas carencias, sentirse excluido o rechazado, estancamiento</t>
  </si>
  <si>
    <t xml:space="preserve">sentirse apoyado, respetado, seguro </t>
  </si>
  <si>
    <t>tratar de liberarse del pasado, carencias</t>
  </si>
  <si>
    <t xml:space="preserve">necesidad de apoyo, necesidad de ayuda </t>
  </si>
  <si>
    <t>miedo a no conseguir algo, miedo a no ser apoyado o respetado</t>
  </si>
  <si>
    <t xml:space="preserve">saber calmar los conflictos, ser conciliador </t>
  </si>
  <si>
    <t>estar en conflicto con otras personas, generar tensiones</t>
  </si>
  <si>
    <t xml:space="preserve">necesidad de divertirse, de ser aceptado o respetado </t>
  </si>
  <si>
    <t>falta de confianza en uno mismo, no valorarse</t>
  </si>
  <si>
    <t>niño interior tranquilo y sin temor</t>
  </si>
  <si>
    <t xml:space="preserve">necesidad de responder a nuestras necesidades, a nuestras expectativas, de decidir y cambiar las cosas </t>
  </si>
  <si>
    <t>falta de ternura, miedo a elegir mal</t>
  </si>
  <si>
    <t xml:space="preserve">ternura para uno mismo, resiliencia emocional </t>
  </si>
  <si>
    <t>emociones contenidas a veces expresadas con violencia (rabia, rencor, cólera)</t>
  </si>
  <si>
    <t>necesidad de acabar algo, necesidad de exigencias</t>
  </si>
  <si>
    <t>miedo al fracaso o miedo al éxito, miedo a perdernos algo</t>
  </si>
  <si>
    <t xml:space="preserve">estar a la altura, sin expectativas, apreciar el éxito, confianza en uno mismo </t>
  </si>
  <si>
    <t>tener que acabar algo, exigencias elevadas, no confiar</t>
  </si>
  <si>
    <t>necesidad de no exteriorizar las emociones (preocupaciones, rencor, cólera)</t>
  </si>
  <si>
    <t>falta de valor, no hacer frente, inquietud</t>
  </si>
  <si>
    <t>contener las emociones (grandes preocupaciones, rencor intenso, animosidad, cólera explosiva)</t>
  </si>
  <si>
    <t>necesidad de posicionarse, de poner un límite respecto a los demás, cólera contenida</t>
  </si>
  <si>
    <t>prohibirse estar furioso, no poner límite</t>
  </si>
  <si>
    <t>tranquilidad interior, posicionamiento adaptado, saber decir que no, saber poner un límite</t>
  </si>
  <si>
    <t>cólera explosiva, estrés</t>
  </si>
  <si>
    <t>miedo a no lograrlo, miedo a no tener apoyos o a no ser respetado</t>
  </si>
  <si>
    <t xml:space="preserve">calmar los conflictos, conciliador, capacidad de perdonar, sentirse apoyado y respetado </t>
  </si>
  <si>
    <t>generar tensiones, en conflicto con otras personas, no respetar a los demás</t>
  </si>
  <si>
    <t>necesidad de emociones fuertes</t>
  </si>
  <si>
    <t xml:space="preserve">sentirse víctima, estresado </t>
  </si>
  <si>
    <t>estrés agudo, miedos, supervivencia</t>
  </si>
  <si>
    <t xml:space="preserve">necesidad de tener espacio vital, de tener libertad de elección </t>
  </si>
  <si>
    <t>falta de confianza en sí mismo, de reconocimiento, miedo a ser juzgado o traicionado</t>
  </si>
  <si>
    <t xml:space="preserve">no retener nuestras emociones </t>
  </si>
  <si>
    <t>acontecimiento o conflicto sin digerir</t>
  </si>
  <si>
    <t xml:space="preserve">necesidad de apoyo, de comprensión </t>
  </si>
  <si>
    <t>separarse del entorno, miedo al fracaso o miedo al éxito, miedo a perdernos algo</t>
  </si>
  <si>
    <t>ser valorado o apoyado por el entorno, estar a la altura</t>
  </si>
  <si>
    <t>lazos familiares o profesionales tóxicos, rechazar la realidad</t>
  </si>
  <si>
    <t xml:space="preserve">necesidad de tener nuestro lugar, de tomar una decisión </t>
  </si>
  <si>
    <t>falta de apoyo, de decisión, miedo a ocupar nuestro lugar, a pasar a la acción</t>
  </si>
  <si>
    <t>estar en nuestro lugar, sentirnos apoyados, ser valientes</t>
  </si>
  <si>
    <t>muchas preocupaciones, rencor no superado</t>
  </si>
  <si>
    <t>necesidad de posicionarse, de estar a la altura, de una dirección a tomar</t>
  </si>
  <si>
    <t>hacerse preguntas sobre lo que ha de venir, reprimir la cólera, miedo a elegir mal</t>
  </si>
  <si>
    <t xml:space="preserve">tranquilidad interior, moderar la cólera </t>
  </si>
  <si>
    <t>cólera no expresada</t>
  </si>
  <si>
    <t xml:space="preserve">necesidad de sentirse vivo, de comprometerse, de ocupar nuestro lugar social </t>
  </si>
  <si>
    <t>tomar distancia, deseo de delegar</t>
  </si>
  <si>
    <t>estar en el lugar que nos corresponde, libertad de compromiso, resiliencia emocional, generosidad</t>
  </si>
  <si>
    <t>tener que comprometerse, luchar por nuestro lugar, angustia, opresión, pena</t>
  </si>
  <si>
    <t xml:space="preserve">necesidad de guardar nuestra energía para algo, de contener las emociones </t>
  </si>
  <si>
    <t>demasiadas tensiones internas, favorecer la distensión</t>
  </si>
  <si>
    <t xml:space="preserve">dejar pasar las emociones, sensación de paz interior, perdón </t>
  </si>
  <si>
    <t>resistirse a las emociones</t>
  </si>
  <si>
    <t xml:space="preserve">necesidad de moverse, estar lleno de energía </t>
  </si>
  <si>
    <t>demasiada presión, favorecer la distensión</t>
  </si>
  <si>
    <t>tranquilidad, calma, distensión</t>
  </si>
  <si>
    <t>estado de alteración, demasiadas sensaciones, nerviosismo</t>
  </si>
  <si>
    <t xml:space="preserve">necesidad de resolver los problemas </t>
  </si>
  <si>
    <t>falta de confianza, sensación de no estar a la altura</t>
  </si>
  <si>
    <t xml:space="preserve">disminuir las tensiones, vivir la armonía, el bienestar, ternura hacia uno mismo </t>
  </si>
  <si>
    <t>estrés, agitación, deseo de moverse, nerviosismo</t>
  </si>
  <si>
    <t xml:space="preserve">necesidad de controlar nuestra vida, de dotarnos de medios </t>
  </si>
  <si>
    <t>dejar que nos dicten nuestra vida, falta de valor, falta de medios</t>
  </si>
  <si>
    <t>estar centrado, ego equilibrado, personalidad equilibrada y serena, capacidad de recibir</t>
  </si>
  <si>
    <t>ego fuerte, frustraciones</t>
  </si>
  <si>
    <t xml:space="preserve">necesidad de pasar a la acción, de afirmarse </t>
  </si>
  <si>
    <t>espera, pasividad, no sentirse a la altura</t>
  </si>
  <si>
    <t xml:space="preserve">estar centrado, ego equilibrado, personalidad equilibrada y serena </t>
  </si>
  <si>
    <t>ego fuerte, contrariedad</t>
  </si>
  <si>
    <t xml:space="preserve">necesidad de hacer demasiado, de meterse presión, tener muchas obligaciones </t>
  </si>
  <si>
    <t>meterse menos presión</t>
  </si>
  <si>
    <t xml:space="preserve">estar de buena humor, alegría </t>
  </si>
  <si>
    <t>meterse o soportar una presión excesiva, sentirse agredido, tener que luchar</t>
  </si>
  <si>
    <t xml:space="preserve">necesidad de meterse presión </t>
  </si>
  <si>
    <t>falta de flexibilidad, de elasticidad, bajar el ritmo, sensación de inutilidad</t>
  </si>
  <si>
    <t>adaptación a los acontecimientos, tranquilidad, serenidad</t>
  </si>
  <si>
    <t>estrés, presión, necesidad de pasar a la acción</t>
  </si>
  <si>
    <t>necesidad de sentir seguridad emocional, necesidad de soltar</t>
  </si>
  <si>
    <t>desvincularnos de los demás, de sus emociones</t>
  </si>
  <si>
    <t>soportar con resignación, sentirse agredido, estar saturado de emociones</t>
  </si>
  <si>
    <t xml:space="preserve">necesidad de sentirse vivo, necesidad de ser libre, de espacio </t>
  </si>
  <si>
    <t>estar en nuestra burbuja, dejar que nos coman el terreno, introversión</t>
  </si>
  <si>
    <t>calmar las tensiones y los conflictos</t>
  </si>
  <si>
    <t>estar en tensión, tener que hacernos nuestro lugar, tristeza, angustia</t>
  </si>
  <si>
    <t xml:space="preserve">necesidad de protegerse del entorno </t>
  </si>
  <si>
    <t>empatía, no poner límites, no decir que no</t>
  </si>
  <si>
    <t>sensación de paz interior, no estar influenciado, tolerancia</t>
  </si>
  <si>
    <t xml:space="preserve">control emocional, controlar la situación </t>
  </si>
  <si>
    <t>deseo de relajarse, de menos compromiso</t>
  </si>
  <si>
    <t>meterse presión, querer controlarlo todo, comprometerse por completo</t>
  </si>
  <si>
    <t xml:space="preserve">necesidades no colmadas, necesidad de retener nuestras emociones </t>
  </si>
  <si>
    <t>falta de amor, necesidades no cubiertas</t>
  </si>
  <si>
    <t xml:space="preserve">paz interior, armonía, escuchar al guía interior </t>
  </si>
  <si>
    <t>conflictos, frustraciones, cóleras contenidas</t>
  </si>
  <si>
    <t xml:space="preserve">necesidad de fijar un límite, de decir que no </t>
  </si>
  <si>
    <t>empatía, ahogado por las emociones, falta de alegría</t>
  </si>
  <si>
    <t>estar invadido, necesidad de respirar, de espacio para uno mismo</t>
  </si>
  <si>
    <t xml:space="preserve">necesidad de cargar con todo, de ser responsable </t>
  </si>
  <si>
    <t>falta de apoyo</t>
  </si>
  <si>
    <t xml:space="preserve">dejarse vivir </t>
  </si>
  <si>
    <t>asumir demasiado, aguantar, soportar con resignación</t>
  </si>
  <si>
    <t xml:space="preserve">necesidad de protección, de seguridad, de fijar un límite </t>
  </si>
  <si>
    <t>quitarse un peso de encima, dejar que nos coman el terreno</t>
  </si>
  <si>
    <t xml:space="preserve">libertad, autonomía, protegido de la necesidad </t>
  </si>
  <si>
    <t>sentirse invadido, necesidad de respirar, de espacio para uno mismo</t>
  </si>
  <si>
    <t xml:space="preserve">necesidad de avanzar, de asumir nuestras responsabilidades </t>
  </si>
  <si>
    <t>revuelta, rechazo a la autoridad, limitar las obligaciones</t>
  </si>
  <si>
    <t xml:space="preserve">capacidad de liberarse de las tensiones </t>
  </si>
  <si>
    <t>tener que actuar, pasar a la acción, responsabilidades excesivas</t>
  </si>
  <si>
    <t>necesidad de integrar las experiencias, no exteriorizar las emociones, aprehensión</t>
  </si>
  <si>
    <t>hacer para los demás y no para nosotros, evitar las confrontaciones, miedo a la autoridad</t>
  </si>
  <si>
    <t>crecer por medio de las experiencias, ser un pionero, dejar pasar las emociones, adaptación</t>
  </si>
  <si>
    <t>resistencia al cambio, darle muchas vueltas al pasado, resistir, negación, ingratitud</t>
  </si>
  <si>
    <t xml:space="preserve">necesidad de tiempo, de escuchar al cuerpo </t>
  </si>
  <si>
    <t>cerrarse, falta de ambición, estar en nuestro caparazón</t>
  </si>
  <si>
    <t xml:space="preserve">apertura, tener tiempo para sí </t>
  </si>
  <si>
    <t>conflicto, resistir, querer decidirlo todo, tener la última palabra</t>
  </si>
  <si>
    <t xml:space="preserve">necesidad de sacrificarse por los demás, de hacer demasiado por los demás </t>
  </si>
  <si>
    <t>no escuchar nuestras necesidades</t>
  </si>
  <si>
    <t>ir más rápido, estrés, reprimir las emociones</t>
  </si>
  <si>
    <t>necesidad de expresar lo que es importante, dejar para más adelante, necesidad de tiempo, plazo vencido</t>
  </si>
  <si>
    <t>cosas que se han silenciado, renunciar, no aceptar lo vivido, nostalgia, falta de protección</t>
  </si>
  <si>
    <t>expresar los sentimientos, espontaneidad, honestidad, tomarnos el tiempo necesario</t>
  </si>
  <si>
    <t>ir más rápido, estrés, duelo sin hacer</t>
  </si>
  <si>
    <t xml:space="preserve">necesidad de libertad, de autonomía </t>
  </si>
  <si>
    <t>silencio, cosas que se han silenciado, sentirse asfixiado, invadido, no libre, con un montón de obligaciones</t>
  </si>
  <si>
    <t xml:space="preserve">escuchar al corazón, resiliencia, abrirse a los demás, equilibrio de las polaridades, sinceridad </t>
  </si>
  <si>
    <t>tener que luchar para más libertad, rechazar escuchar al corazón</t>
  </si>
  <si>
    <t xml:space="preserve">necesidad de escucharse, de decidir, de encontrar una solución o nuestro camino </t>
  </si>
  <si>
    <t>falta de decisión, de escucha a uno mismo, sin solución, no seguir nuestro camino</t>
  </si>
  <si>
    <t xml:space="preserve">desapego, escucha interior, honestidad hacia uno mismo, seguir nuestra vocación </t>
  </si>
  <si>
    <t>dar vueltas a lo mismo para nada, pensar demasiado, negarnos a seguir nuestra vocación</t>
  </si>
  <si>
    <t xml:space="preserve">necesidad de sentirse protegido, seguro </t>
  </si>
  <si>
    <t>sensibilidad acrecentada hacia todo, vulnerabilidad</t>
  </si>
  <si>
    <t xml:space="preserve">sentirse seguro, en confianza, protegido </t>
  </si>
  <si>
    <t xml:space="preserve">necesidad de mandar, tener una voluntad fuerte </t>
  </si>
  <si>
    <t>falta de voluntad, dejar de resistir, apatía, seguir</t>
  </si>
  <si>
    <t xml:space="preserve">autoridad natural, inspirar confianza </t>
  </si>
  <si>
    <t xml:space="preserve">estrés, miedos, inseguridad, resistir, querer dirigirlo todo </t>
  </si>
  <si>
    <t xml:space="preserve">necesidad de ocupar nuestro lugar, necesidad de mantener nuestra decisión o posición </t>
  </si>
  <si>
    <t>soltar presa, aceptar un compromiso</t>
  </si>
  <si>
    <t xml:space="preserve">permanecer neutro, estar en nuestro lugar, proponer un compromiso </t>
  </si>
  <si>
    <t>tener que defender nuestro lugar o posición, determinación, cólera</t>
  </si>
  <si>
    <t xml:space="preserve">necesidad de abrirse al entorno, a los demás, a los placeres de la vida </t>
  </si>
  <si>
    <t>guardar silencio, ascetismo, renunciar a los placeres</t>
  </si>
  <si>
    <t>apreciar la vida, gratitud</t>
  </si>
  <si>
    <t>tener demasiados deseos o reprimir deseos</t>
  </si>
  <si>
    <t xml:space="preserve">necesidad de hacer demasiado, culparnos si no hacemos lo suficiente </t>
  </si>
  <si>
    <t>miedo a no hacer suficiente, no ver nuestras prioridades</t>
  </si>
  <si>
    <t>ver nuestras prioridades, saber tomar distancia, capacidad de reírse de sí mismo</t>
  </si>
  <si>
    <t xml:space="preserve">necesidad de estabilidad, de hacernos nuestro lugar, de aguantar </t>
  </si>
  <si>
    <t>dejar que nos coman el terreno, dejar que ocupen nuestro lugar, abandonar, renunciar</t>
  </si>
  <si>
    <t>no soltar nunca, aguantar lo que sea necesario</t>
  </si>
  <si>
    <t xml:space="preserve">necesidad de tener nuestro espacio vital, de sentirnos protegidos </t>
  </si>
  <si>
    <t>fuerte empatía, estar en nuestra burbuja, pérdida de referencias</t>
  </si>
  <si>
    <t>estar a la expectativa, sentir un peligro, tener que defender nuestro espacio vital</t>
  </si>
  <si>
    <t xml:space="preserve">necesidad de sentirse seguro, intuición activa </t>
  </si>
  <si>
    <t>estar influenciado, no sentir un peligro</t>
  </si>
  <si>
    <t>estar a la expectativa, a la defensiva</t>
  </si>
  <si>
    <t>necesidad de escucharnos y escuchar a los demás</t>
  </si>
  <si>
    <t>no escucharse, no escuchar a los demás, necesidad de silencio</t>
  </si>
  <si>
    <t xml:space="preserve">equilibrio entre escucharse y escuchar a los demás, confidente </t>
  </si>
  <si>
    <t>estar a la expectativa, negarse a escuchar</t>
  </si>
  <si>
    <t xml:space="preserve">necesidad de estar en nuestra burbuja </t>
  </si>
  <si>
    <t>no escucharse o no ser escuchado, no hacer frente a la realidad</t>
  </si>
  <si>
    <t xml:space="preserve">estado de silencio interior </t>
  </si>
  <si>
    <t>no querer ver las cosas, estar a la expectativa, estar en guardia</t>
  </si>
  <si>
    <t xml:space="preserve">necesidad de aguantar, sensación de vivir una injusticia </t>
  </si>
  <si>
    <t>soportar con resignación, sentirse perdido o disperso</t>
  </si>
  <si>
    <t xml:space="preserve">camino claro para lo que ha de venir, desapego </t>
  </si>
  <si>
    <t>cuestionarse lo que ha de venir, aguantar lo que sea necesario</t>
  </si>
  <si>
    <t>necesidad de asumir cargas, necesidad de tener un objetivo en la vida</t>
  </si>
  <si>
    <t>meterse menos cargas, dejar de fijarse objetivos demasiado difíciles, vacío existencial</t>
  </si>
  <si>
    <t>ver las cosas desde otro ángulo, aceptar otros puntos de vista</t>
  </si>
  <si>
    <t>tener que asumir, resistir, mantener nuestras decisiones</t>
  </si>
  <si>
    <t>necesidad de percibir más interior y exteriormente</t>
  </si>
  <si>
    <t>no sentir el cuerpo, torpeza</t>
  </si>
  <si>
    <t>estrés, agitación física, necesidad de moverse</t>
  </si>
  <si>
    <t>necesidad de tomar distancia, de ver todas las posibilidades, intuición activa</t>
  </si>
  <si>
    <t>contemplación, visión interior, no querer cambios, nostalgia</t>
  </si>
  <si>
    <t>saber tomar distancia, adaptación, relativizar, mente abierta, intuición, imaginación</t>
  </si>
  <si>
    <t>huida hacia adelante, hiperactividad, atender a lo más urgente</t>
  </si>
  <si>
    <t xml:space="preserve">necesidad de ver nuestras prioridades, de tomar distancia, de ser paciente, percepciones activas </t>
  </si>
  <si>
    <t>contemplación, visión interior, no querer cambios</t>
  </si>
  <si>
    <t xml:space="preserve">necesidad de expresar nuestras emociones, necesidad de emociones </t>
  </si>
  <si>
    <t>indiferencia, apatía, negación, dificultad para aprender o memorizar</t>
  </si>
  <si>
    <t>controlar nuestros miedos, buen discernimiento, buena memoria emocional</t>
  </si>
  <si>
    <t>miedo al entorno, ansiedad en público, reacciones fuertes</t>
  </si>
  <si>
    <t xml:space="preserve">necesidad de cambio, de ver opciones para lo que ha de venir </t>
  </si>
  <si>
    <t>deseo de distensión, rechazo al cambio</t>
  </si>
  <si>
    <t>meterse presión, obligación de cambiar</t>
  </si>
  <si>
    <t xml:space="preserve">necesidad de mirar las cosas de frente, de ver las posibilidades </t>
  </si>
  <si>
    <t>desligarnos del mundo, no ver lo que ocurre, no querer ver ciertas cosas</t>
  </si>
  <si>
    <t>estar al acecho, rechazar lo que ocurre</t>
  </si>
  <si>
    <t xml:space="preserve">necesidad de concentrarse en un objetivo a alcanzar </t>
  </si>
  <si>
    <t>ya no querer objetivos, no ver nuestros problemas</t>
  </si>
  <si>
    <t xml:space="preserve">paz interior, no generar expectativas </t>
  </si>
  <si>
    <t>desconfianza, capacidad de resolver los problemas, focalizarse en los problemas</t>
  </si>
  <si>
    <t>necesidad de afrontar la realidad, de aguantar frente al exterior o a los demás</t>
  </si>
  <si>
    <t>miedo a la realidad, renunciar a hacerle frente</t>
  </si>
  <si>
    <t xml:space="preserve">dejarse vivir, capacidad para el desapego </t>
  </si>
  <si>
    <t>resistir, mantener nuestras decisiones</t>
  </si>
  <si>
    <t>necesidad de elegir y pasar a la acción, voluntad de comprender, de concentración</t>
  </si>
  <si>
    <t>no elegir, pasividad, generar miedos, miedo a lo desconocido, negligencia</t>
  </si>
  <si>
    <t xml:space="preserve">serenidad mental, capacidad de discernimiento, pensamientos estructurados, capacidad de análisis </t>
  </si>
  <si>
    <t>hiperactividad, obsesiones, dudas, focalizarse en los problemas</t>
  </si>
  <si>
    <t xml:space="preserve">fuerte voluntad, ser la autoridad, capacidad de decisión </t>
  </si>
  <si>
    <t>dejar hacer, indecisión, seguir a los demás</t>
  </si>
  <si>
    <t xml:space="preserve">sabiduría, gestión de los conflictos </t>
  </si>
  <si>
    <t>querer controlarlo todo, necesidad de ser un líder, generar conflictos, resistir</t>
  </si>
  <si>
    <t xml:space="preserve">necesidad de expresar ciertas emociones, de no controlarlas </t>
  </si>
  <si>
    <t>controlar o reprimir las emociones</t>
  </si>
  <si>
    <t>tranquilidad emocional, serenidad</t>
  </si>
  <si>
    <t>agitación emocional, emotividad, sentirse agredido</t>
  </si>
  <si>
    <t xml:space="preserve">necesidad de conectarse más arriba, disfrutar de la percepción por medio del cuerpo </t>
  </si>
  <si>
    <t>falta de confianza en la vida, en el cuerpo, separado de arriba</t>
  </si>
  <si>
    <t xml:space="preserve">capacidad de armonizar el cuerpo, confianza en la vida, gratitud </t>
  </si>
  <si>
    <t>generar tensiones en el cuerpo, estar en resistencia frente a la vida</t>
  </si>
  <si>
    <t>necesidad de ser coherente, necesidad de sentir el cuerpo</t>
  </si>
  <si>
    <t>falta de coherencia entre la mente y el cuerpo, no querer sentir el cuerpo</t>
  </si>
  <si>
    <t>coherencia, capacidad de armonizar el cuerpo, conexión con el cuerpo</t>
  </si>
  <si>
    <t>apreciar las sensaciones fuertes, sentir demasiado en el cuerpo</t>
  </si>
  <si>
    <t xml:space="preserve">necesidad de atender a nuestra vida, de espontaneidad, de emotividad acrecentada </t>
  </si>
  <si>
    <t>no querer escuchar al cuerpo, dejar hacer</t>
  </si>
  <si>
    <t xml:space="preserve">humor constante, buen humor, capacidad de escuchar al cuerpo </t>
  </si>
  <si>
    <t>hiperactividad, emotividad excesiva, impulsivo, reactivo</t>
  </si>
  <si>
    <t>necesidad de no limitarse, de ver más allá de las apariencias, de pensar de otra manera</t>
  </si>
  <si>
    <t>creencias limitantes, miedos, no querer lo desconocido</t>
  </si>
  <si>
    <t>agitación mental, control mental, no adaptarse</t>
  </si>
  <si>
    <t>necesidad de avanzar en la vida, necesidad de cambiar de vida</t>
  </si>
  <si>
    <t xml:space="preserve">miedo al cambio, sueños personales abandonados, miedo a la muerte </t>
  </si>
  <si>
    <t>necesidad de sentir el cuerpo, de moverse</t>
  </si>
  <si>
    <t>miedo a perder el control del cuerpo, miedo a confiar en el cuerpo</t>
  </si>
  <si>
    <t>apreciar las sensaciones fuertes</t>
  </si>
  <si>
    <t xml:space="preserve">necesidad de encontrarle sentido a la vida, de darle sentido a todo, sentido de la innovación </t>
  </si>
  <si>
    <t>desprendimiento, no esperar nada, depresión, padre ausente</t>
  </si>
  <si>
    <t xml:space="preserve">estar en el momento presente, sabiduría, autoridad natural </t>
  </si>
  <si>
    <t>entusiasmo, conflicto con la autoridad, búsqueda espiritual o del padre ausente</t>
  </si>
  <si>
    <t>rosa</t>
  </si>
  <si>
    <t>necesidad de reflexionar sobre lo que ha de venir</t>
  </si>
  <si>
    <t>sensación de vacío en la vida, de que la vida no tiene sentido</t>
  </si>
  <si>
    <t>permanecer centrado en lo que ha de venir y hemos elegido, pero adaptarse si es necesario</t>
  </si>
  <si>
    <t>actuar con urgencia, dispersión para sentirse vivo</t>
  </si>
  <si>
    <t>necesidad de constancia y de estabilidad en lo que hemos de hacer</t>
  </si>
  <si>
    <t>deseo de no hacer nada, desmotivación</t>
  </si>
  <si>
    <t>constancia, motivación, buena gestión del tiempo</t>
  </si>
  <si>
    <t>estar siempre falto de tiempo, dispersión en las actividades, frustraciones</t>
  </si>
  <si>
    <t>necesidad de cosas concretas para el futuro</t>
  </si>
  <si>
    <t>preferir huir hacia otras realidades, hacia lo virtual</t>
  </si>
  <si>
    <t>estar en la realidad, percepciones extrasensoriales concretas</t>
  </si>
  <si>
    <t>huida a otras realidades, querer escapar de la realidad</t>
  </si>
  <si>
    <t>necesidad de expresar nuestro potencial de creatividad</t>
  </si>
  <si>
    <t>falta de espacio para expresar la creatividad</t>
  </si>
  <si>
    <t>gestión de las posibilidades, ser flexible con las propias necesidades, gestionar las frustraciones</t>
  </si>
  <si>
    <t>creatividad excesiva, frustraciones, querer ser diferente a los demás, hijo no deseado</t>
  </si>
  <si>
    <t>necesidad de integrar antes de pasar a lo siguiente, necesidad de hacer una elección de vida</t>
  </si>
  <si>
    <t xml:space="preserve">no querer pasar a lo siguiente, experiencia no digerida </t>
  </si>
  <si>
    <t>estar en conexión con la lógica de los acontecimientos que se van a presentar, listo para pasar a lo siguiente</t>
  </si>
  <si>
    <t>dispersión en las opciones de vida, rechazar el flujo natural de los acontecimientos</t>
  </si>
  <si>
    <t>necesidad inmediata de seguridad emocional y material</t>
  </si>
  <si>
    <t>apego a la materia o al cuerpo, preferir lo que no cambia</t>
  </si>
  <si>
    <t>en paz con la sociedad, no influenciado por la colectividad, llevar a cabo actos concretos</t>
  </si>
  <si>
    <t>emocional amplificado por la colectividad, resistencia frente a los cambios en la sociedad</t>
  </si>
  <si>
    <t>necesidad de evolucionar, necesidad de tener nuestro lugar</t>
  </si>
  <si>
    <t>desligarnos del mundo, no tener nuestro lugar, no evolucionar, vivir por poderes</t>
  </si>
  <si>
    <t>ego equilibrado, en paz con la encarnación</t>
  </si>
  <si>
    <t>meterse presión para evolucionar, generar conflictos con los demás, tiranía</t>
  </si>
  <si>
    <t>necesidad de ver lo que sigue, necesidad de digerir el pasado</t>
  </si>
  <si>
    <t>no ver lo que ha de venir, no ver más que el lado bueno de las cosas, falta de discernimiento</t>
  </si>
  <si>
    <t>visionario, visión objetiva de la realidad, capacidad de ver las sincronías</t>
  </si>
  <si>
    <t>rechazo a ver ciertas realidades, incapacidad de disociar la realidad de lo imaginario</t>
  </si>
  <si>
    <t>necesidad de liberarse del pasado, necesidad de pasar a lo siguiente</t>
  </si>
  <si>
    <t>huir de la realidad o del pasado, dejar hacer, dejarse llevar</t>
  </si>
  <si>
    <t>libre del propio pasado</t>
  </si>
  <si>
    <t>focalizarse demasiado en los problemas del pasado, luchar contra nuestro pasado</t>
  </si>
  <si>
    <t>necesidad de ver y estructurar lo que ha de venir (plan de acción, método, estructura)</t>
  </si>
  <si>
    <t>pasividad, soportar a los demás, sentirse manipulado, pensamientos no alineados</t>
  </si>
  <si>
    <t>en paz con la autoridad, conciliador, respetuoso, dotarse de medios para vivir</t>
  </si>
  <si>
    <t>revuelta contra la autoridad, resistencia frente al mundo, conspiracionismo</t>
  </si>
  <si>
    <t xml:space="preserve">necesidad de tener posesiones, de hacer un balance objetivo y pasar a otra cosa </t>
  </si>
  <si>
    <t>conformarse con poco, vivir el desprendimiento</t>
  </si>
  <si>
    <t>no juzgarse y no juzgar a los demás, percepción de la astralidad (más allá y colectividad)</t>
  </si>
  <si>
    <t>reactividad emocional contra la colectividad, sentirse juzgado por la colectividad, injusticia</t>
  </si>
  <si>
    <t>cobre</t>
  </si>
  <si>
    <t xml:space="preserve">necesidad de expresar nuestro potencial, nuestra diferencia, nuestra individualidad </t>
  </si>
  <si>
    <t>dejar que nos coman el terreno, esponja, estar bajo la influencia de la colectividad, potencial reprimido</t>
  </si>
  <si>
    <t>salir de la presión de la colectividad, tener nuestro espacio vital, potencial expresado</t>
  </si>
  <si>
    <t>individualismo, defender nuestro lugar, ocupar mucho espacio, extenderse</t>
  </si>
  <si>
    <t>necesidad de aceptar, de soltar, constatar sincronías, dejarse inspirar</t>
  </si>
  <si>
    <t>soltar, distenderse, dejar actuar, dejarse llevar, estar en el cuerpo</t>
  </si>
  <si>
    <t xml:space="preserve">aceptación, liberación, sentirse inspirado por sincronías, fluidez </t>
  </si>
  <si>
    <t>incapacidad de parar o soltar, reactividad frente al inmovilismo</t>
  </si>
  <si>
    <t xml:space="preserve">necesidad de tener nuestro lugar social, necesidad de tenerlo todo inmediatamente </t>
  </si>
  <si>
    <t>no tener nuestro lugar social, no estar apoyado por la colectividad</t>
  </si>
  <si>
    <t>tener nuestro lugar en el plano colectivo, estar apoyado por la colectividad</t>
  </si>
  <si>
    <t>rechazo al apoyo de la colectividad o tener que estar apoyado por la colectividad</t>
  </si>
  <si>
    <t>necesidad de comunicarse con todos los reinos, conexión con la consciencia colectiva</t>
  </si>
  <si>
    <t>vuelta a nuestro interior, a nuestra burbuja, estar influenciados por la consciencia colectiva</t>
  </si>
  <si>
    <t>colaboración y comunicación fácil con los demás reinos, paz interior, confianza</t>
  </si>
  <si>
    <t>estar en guardia, dificultad para colaborar pero miedo a estar solo</t>
  </si>
  <si>
    <t>bronce</t>
  </si>
  <si>
    <t>necesidad de actuar (por deber u obligación), fuerte voluntad</t>
  </si>
  <si>
    <t>ausencia de participación, desinterés por ciertas cosas</t>
  </si>
  <si>
    <t>buena colaboración, puesta en común de las fuerzas a disposición, buen humor</t>
  </si>
  <si>
    <t>entusiasmo excesivo, dispersión en la creación, demasiados pensamientos no concretos</t>
  </si>
  <si>
    <t>necesidad de estar en el cuerpo, de sentirse denso, sin miedos</t>
  </si>
  <si>
    <t>no hacer, falta de posicionamiento, miedo, falta de densidad energética</t>
  </si>
  <si>
    <t>posicionamiento firme pero justo y adaptado en cualquier circunstancia</t>
  </si>
  <si>
    <t>deseo de actuar o reaccionar, de poder decidir, de mantener las decisiones</t>
  </si>
  <si>
    <t>necesidad de fijar un límite incontestable, afirmar el propio poder</t>
  </si>
  <si>
    <t>serenidad mental, dejar de hacer momentáneamente, estar influenciado</t>
  </si>
  <si>
    <t>acción sobre los demás por el simple hecho de estar centrado, no influenciado, no desestabilizado</t>
  </si>
  <si>
    <t>estar en reacción frente a las obligaciones exteriores, agitación interior</t>
  </si>
  <si>
    <t>necesidad de gestionar información, imaginario y clariinformación activos, mente clara</t>
  </si>
  <si>
    <t>serenidad mental, dejar de hacer momentáneamente, dejar de dispersarse</t>
  </si>
  <si>
    <t>alineamiento mental, mente eficaz, percepciones extrasensoriales</t>
  </si>
  <si>
    <t>dispersión o distracción, sumergido en la información, desconectado de la realidad</t>
  </si>
  <si>
    <t>necesidad de afirmar nuestra autoridad</t>
  </si>
  <si>
    <t>soportar una autoridad injusta o manipuladora</t>
  </si>
  <si>
    <t>salir de los juegos de poder, capacidad de no dejar pasar las ocasiones, pragmatismo</t>
  </si>
  <si>
    <t>necesidad de tener razón, mantener nuestra posición a cualquier precio, no soportar que nos contradigan</t>
  </si>
  <si>
    <t>necesidad de posicionarse, de no conformarse, necesidad de ocupar el cuerpo</t>
  </si>
  <si>
    <t>dejar hacer, dejar de seguir a los demás, ser influenciable, aceptar la relación de fuerza</t>
  </si>
  <si>
    <t>respetuoso con los demás y con el mundo, capacidad de interpretar cualquier papel</t>
  </si>
  <si>
    <t>confrontarse o querer confrontarse a otras fuerzas</t>
  </si>
  <si>
    <t>necesidad de ampliar nuestro círculo de influencia, expandirse</t>
  </si>
  <si>
    <t>pérdida de confianza, decepción, no sentirse a la altura</t>
  </si>
  <si>
    <t>respeto a uno mismo y a los demás, conocer nuestro límites o los de los demás</t>
  </si>
  <si>
    <t>comprobar los límites, necesidad de superar los límites, en ocasiones falta de respeto</t>
  </si>
  <si>
    <t>necesidad de decidir, necesidad de orden o de volver a poner en orden, claridad mental</t>
  </si>
  <si>
    <t>ofrecer espacio a energías más amorosas, moverse menos, tranquilizarse</t>
  </si>
  <si>
    <t>estar tranquilo, inspirar confianza, ser ordenado</t>
  </si>
  <si>
    <t>deseo de ponerse en marcha para pasar a otra cosa, poner orden (geometría sagrada)</t>
  </si>
  <si>
    <t>plata</t>
  </si>
  <si>
    <t>necesidad de actuar, de exteriorizar</t>
  </si>
  <si>
    <t>miedo a molestar, quedarnos en nuestro rincón</t>
  </si>
  <si>
    <t>tranquilidad interior, vuelta a nuestro interior</t>
  </si>
  <si>
    <t>extraversión, necesidad de descargar en los demás o de "desmadrarse"</t>
  </si>
  <si>
    <t>necesidad de ser eficaz y organizado, captar rápidamente los conceptos, dirección clara</t>
  </si>
  <si>
    <t>dejarse guiar, decidir menos, sabotaje mental</t>
  </si>
  <si>
    <t>libertad de compromiso, sinceridad, mente tranquila</t>
  </si>
  <si>
    <t>ser actor de nuestro destino, estar en la acción, necesidad de actuar y comprometerse</t>
  </si>
  <si>
    <t>necesidad de delegar, pero no hacerlo</t>
  </si>
  <si>
    <t>estar en la Luna, en nuestro mundo, sin querer compromisos</t>
  </si>
  <si>
    <t>saber respetar nuestros límites, saber delegar</t>
  </si>
  <si>
    <t>querer hacerlo todo uno mismo</t>
  </si>
  <si>
    <t>necesidad de una presencia femenina amorosa, de sentirse acompañado</t>
  </si>
  <si>
    <t>estar en una envoltura tranquilizadora y amorosa, maternal</t>
  </si>
  <si>
    <t>ser amoroso y reconfortante, estar en el corazón, amor maternal, femenino sagrado</t>
  </si>
  <si>
    <t>dureza hacia los demás, autoritarismo</t>
  </si>
  <si>
    <t>necesidad de protegerse del entorno</t>
  </si>
  <si>
    <t>soportar el entorno, empatía, hipersensibilidad</t>
  </si>
  <si>
    <t>estar atento y vigilante</t>
  </si>
  <si>
    <t>sentirse agredido, invadido, oprimido</t>
  </si>
  <si>
    <t>necesidad de sentirse rodeado de dulzura o de rodear a los demás con ella, de energía mariana</t>
  </si>
  <si>
    <t>vivir la calma y la contemplación</t>
  </si>
  <si>
    <t>ser atento y complaciente, energía mariana</t>
  </si>
  <si>
    <t>deseo de que se ocupen de nosotros, deseo de ocuparnos de los demás</t>
  </si>
  <si>
    <t>necesidad de ser responsable de alguien</t>
  </si>
  <si>
    <t>no ocuparnos más que de nosotros mismos, no querer responsabilidades</t>
  </si>
  <si>
    <t>estar unido al entorno, no depender de los demás</t>
  </si>
  <si>
    <t>sentirse responsable de los demás</t>
  </si>
  <si>
    <t>necesidad de ser la autoridad, sin oposición, intocable, con palabras justas y contundentes</t>
  </si>
  <si>
    <t>dejarse vivir, dejarse guiar</t>
  </si>
  <si>
    <t>inteligencia del corazón, autoridad amorosa y justa, sentirse libre, buscar el equilibrio</t>
  </si>
  <si>
    <t>autoritarismo, necesidad de ser un líder</t>
  </si>
  <si>
    <t>Oro</t>
  </si>
  <si>
    <t>necesidad de meterse presión para afirmar nuestra autoridad</t>
  </si>
  <si>
    <t>introversión, estar influenciado por los demás, seguir</t>
  </si>
  <si>
    <t>carisma, ser un modelo, irradiar una autoridad natural</t>
  </si>
  <si>
    <t>meterse presión para demostrar quién manda</t>
  </si>
  <si>
    <t>necesidad de defender una causa, de actuar para la colectividad</t>
  </si>
  <si>
    <t>introversión, retirarse del mundo, eremita</t>
  </si>
  <si>
    <t>aceptar y seguir nuestro destino, no defender causa alguna</t>
  </si>
  <si>
    <t>sentirse investido de una misión, querer arrastrar a los demás consigo, proselitismo</t>
  </si>
  <si>
    <t>necesidad de llegar hasta el final</t>
  </si>
  <si>
    <t>no llegar nunca hasta el final, abandonar en el camino, dejarse influenciar</t>
  </si>
  <si>
    <t>imperturbable, no influenciable</t>
  </si>
  <si>
    <t>tenacidad, no parar hasta conseguirlo</t>
  </si>
  <si>
    <t>necesidad de ser una fuerza tranquila, pensamientos constructivos y concretos, constancia</t>
  </si>
  <si>
    <t>estar en nuestra burbuja, en el cuerpo, seguro, eremita</t>
  </si>
  <si>
    <t>ser sabio y auténtico</t>
  </si>
  <si>
    <t>compromiso para volver a poner las cosas en orden, ser portavoz</t>
  </si>
  <si>
    <t>necesidad de poner un límite respecto a los demás</t>
  </si>
  <si>
    <t>no ocupar plenamente el cuerpo, estar perturbado por los demás</t>
  </si>
  <si>
    <t>ocupar el cuerpo, límite justo con los demás, apertura a los demás</t>
  </si>
  <si>
    <t>tener que protegerse de los demás, empatía excesiva</t>
  </si>
  <si>
    <t>necesidad de ser libre para expresarse, estar lleno de energía</t>
  </si>
  <si>
    <t>introversión, prohibirnos irradiar, vacío interior</t>
  </si>
  <si>
    <t>irradiar a nuestro alrededor, carisma</t>
  </si>
  <si>
    <t>contener la cólera, apretar los dientes</t>
  </si>
  <si>
    <t>necesidad de expresar nuestras ideas</t>
  </si>
  <si>
    <t>no escuchar a los demás, falta de curiosidad</t>
  </si>
  <si>
    <t>apertura al mundo, tolerancia y conciliación</t>
  </si>
  <si>
    <t>tener que defender nuestras ideas, frustración, agresividad</t>
  </si>
  <si>
    <t>necesidad de actuar de manera concreta, sentidos amplificados (sobre todo oído, olfato, cuerpo)</t>
  </si>
  <si>
    <t>estar en retiro, en observación y a la escucha</t>
  </si>
  <si>
    <t>recibir lo que necesitamos, conexión con todo, fe, silencio</t>
  </si>
  <si>
    <t>necesidad de sentirlo todo, deseo de experimentar, dispersión</t>
  </si>
  <si>
    <t>necesidad de conocer, de aprender</t>
  </si>
  <si>
    <t>falta de curiosidad</t>
  </si>
  <si>
    <t>saber intuitivo, acceso no consciente a la información</t>
  </si>
  <si>
    <t>ávido de conocimientos</t>
  </si>
  <si>
    <t>necesidad de conectarse al campo cuántico (números, formas, geometría sagrada)</t>
  </si>
  <si>
    <t>atado a la materia, en el cuerpo, gestionar la información de la materia y del cuerpo</t>
  </si>
  <si>
    <t>mente conectada al campo cuántico, control y gestión de la información</t>
  </si>
  <si>
    <t>sumergido en información, dispersión</t>
  </si>
  <si>
    <t>necesidad de estructurar la información</t>
  </si>
  <si>
    <t>falta de estructura mental, eclecticismo</t>
  </si>
  <si>
    <t>capacidad de sintetizar la información</t>
  </si>
  <si>
    <t>mente dispersa, mezclar todas las ideas, todos los conceptos</t>
  </si>
  <si>
    <t>necesidad de desprendimiento, de tomar distancia</t>
  </si>
  <si>
    <t>estar tranquilos para conectarnos a nuestro interior</t>
  </si>
  <si>
    <t>conexión a lo espiritual, conexión al yo profundo, ser apacible</t>
  </si>
  <si>
    <t>huida hacia la espiritualidad</t>
  </si>
  <si>
    <t>necesidad de integrar las experiencias vividas en el cuerpo</t>
  </si>
  <si>
    <t>rechazo a integrar en el cuerpo, todo queda en la mente</t>
  </si>
  <si>
    <t>aceptación e integración de lo vivido, resiliencia</t>
  </si>
  <si>
    <t>resistencia a las experiencias vividas, no hacer que el cuerpo se sirva de ellas</t>
  </si>
  <si>
    <t>necesidad de densidad corporal, capacidad de regeneración, dejar de generar pensamientos</t>
  </si>
  <si>
    <t>capacidad de desconectar la mente del cuerpo, imaginario que produce regeneración</t>
  </si>
  <si>
    <t>inteligencia del cuerpo, confianza en el cuerpo, control de la regeneración</t>
  </si>
  <si>
    <t>no respetar los límites del cuerpo, ignorar las necesidades del cuerpo</t>
  </si>
  <si>
    <t>necesidad de ser una autoridad ejemplar, necesidad de escuchar al corazón</t>
  </si>
  <si>
    <t>no escuchar al corazón</t>
  </si>
  <si>
    <t>escuchar al corazón, ser un líder carismático</t>
  </si>
  <si>
    <t>ignorar las necesidades del corazón, dirigir a los demás sin corazón</t>
  </si>
  <si>
    <t>necesidad de hacer una pausa, dejar de posponer cosas o de ampliar los límites</t>
  </si>
  <si>
    <t>colmar el vacío, miedo al silencio, necesidad de ser hiperactivo</t>
  </si>
  <si>
    <t>capacidad para cuestionarse, para hacer un "reset", morir para uno mismo y renacer</t>
  </si>
  <si>
    <t>necesidad de sentirse vivo por miedo o rechazo a la muerte o al vacío existencial</t>
  </si>
  <si>
    <t>Diamante</t>
  </si>
  <si>
    <t>necesidad de ver todas las posibilidades, lucidez</t>
  </si>
  <si>
    <t xml:space="preserve">concentrarse en una única cosa a la vez, pensamiento lineal, razonamiento </t>
  </si>
  <si>
    <t>salir de los condicionamientos, control de los límites, percibir la dirección adecuada</t>
  </si>
  <si>
    <t>necesidad de ir más allá de los límites, de superarnos</t>
  </si>
  <si>
    <t>necesidad de estar en el cuerpo, presencia en uno mismo, sensación de poder</t>
  </si>
  <si>
    <t>falta de confianza en el cuerpo, no sentirlo mucho, no estar en la realidad</t>
  </si>
  <si>
    <t>seguridad en lo que percibimos en el cuerpo, estar presente en el cuerpo, ser uno mismo</t>
  </si>
  <si>
    <t>sentir que existimos, querer destacar, llamar la atención</t>
  </si>
  <si>
    <t xml:space="preserve">necesidad de sentirse en total seguridad, densidad energética, protección espiritual </t>
  </si>
  <si>
    <t>falta de protección en el plano espiritual, sufrir ataques (entidades, magia negra)</t>
  </si>
  <si>
    <t>percibir más allá de las apariencias, conexión espiritual, equilibrio en todos los planos</t>
  </si>
  <si>
    <t>percibir todo lo que molesta, puesta en evidencia de las resistencias e incoherencias</t>
  </si>
  <si>
    <t>necesidad de leer información útil y concreta en todos los planos</t>
  </si>
  <si>
    <t>volver a nuestro interior para observar lo que no va bien</t>
  </si>
  <si>
    <t>saber observar, descodificar y transformar la información en el cuerpo o la materia</t>
  </si>
  <si>
    <t>resistencia antes de pasar a otro plano de consciencia, querer cambiar a los demás</t>
  </si>
  <si>
    <t>Blanco irisado</t>
  </si>
  <si>
    <t>necesidad de tomar distancia respecto al pasado</t>
  </si>
  <si>
    <t>ser dependiente de los demás o de nuestro pasado</t>
  </si>
  <si>
    <t>autonomía energética respecto a los demás</t>
  </si>
  <si>
    <t>huida hacia adelante, tensiones con los demás</t>
  </si>
  <si>
    <t>necesidad de tomar distancia para escuchar nuestras necesidades y disminuir las tensiones</t>
  </si>
  <si>
    <t>constatar las carencias, vivir frustraciones y tensiones</t>
  </si>
  <si>
    <t>capacidad de responder a nuestras necesidades en cualquier plano</t>
  </si>
  <si>
    <t>deseo de responder inmediatamente a toda necesidad</t>
  </si>
  <si>
    <t>necesidad de estar lleno de energía para lo que ha de venir</t>
  </si>
  <si>
    <t>ya no tener energía, estancarse</t>
  </si>
  <si>
    <t>estar en sintonía, en conexión con el todo</t>
  </si>
  <si>
    <t>sentirse agredido por todo</t>
  </si>
  <si>
    <t>necesidad de estar en armonía con lo que hacemos, absorbidos por lo que hacemos</t>
  </si>
  <si>
    <t>no estar en armonía con lo que hacemos, distantes con el mundo</t>
  </si>
  <si>
    <t>capacidad de sentirse unido a todo, amor universal, silencio interior</t>
  </si>
  <si>
    <t>llegar hasta el final sin preocuparnos por los obstáculos, estar en lucha contra el mundo</t>
  </si>
  <si>
    <t>necesidad de comprometerse, de utilizar la fuerza interior</t>
  </si>
  <si>
    <t>capacidad de observación, de tomar distancia y ver las distintas necesidades</t>
  </si>
  <si>
    <t>determinación y fuerza interior, responder a nuestras necesidades en cualquier plano</t>
  </si>
  <si>
    <t>necesidad de tener poder de decisión sobre uno mismo, los demás y la materia, de ser un líder</t>
  </si>
  <si>
    <t>necesidad de percibir las alteraciones físicas y sutiles, sentido de la orientación</t>
  </si>
  <si>
    <t>falta de percepciones, sin sentido de la orientación</t>
  </si>
  <si>
    <t>capacidad de viajar y de percibirse en los diferentes planos de consciencia</t>
  </si>
  <si>
    <t>confusión en el plano mental y espiritual, desviación, ingenuidad</t>
  </si>
  <si>
    <t>necesidad de posicionarse</t>
  </si>
  <si>
    <t>dejarse ir, dejarse llevar</t>
  </si>
  <si>
    <t>no actuar más que en caso de utilidad, disponibilidad, no implicación emocional</t>
  </si>
  <si>
    <t>superar nuestros límites, agotarnos inútilmente</t>
  </si>
  <si>
    <t>necesidad de moverse, de pasar a la acción</t>
  </si>
  <si>
    <t>no desear nada, apatía, desmotivación</t>
  </si>
  <si>
    <t>estar listo, disponible para actos útiles</t>
  </si>
  <si>
    <t>meterse presión para actos inútiles, estar al acecho, estresado</t>
  </si>
  <si>
    <t>necesidad de actuar de manera independiente</t>
  </si>
  <si>
    <t>tener menos responsabilidades, dejar para más adelante</t>
  </si>
  <si>
    <t>actuar en función de lo que somos</t>
  </si>
  <si>
    <t>espíritu de provocación</t>
  </si>
  <si>
    <t>necesidad de sentirse seguro, tener la atención centrada en los ruidos, estar al acecho</t>
  </si>
  <si>
    <t>no escuchar más que lo que queremos oír, dejar hacer</t>
  </si>
  <si>
    <t>sentir intensamente los sonidos en el cuerpo, sensibilidad para la música</t>
  </si>
  <si>
    <t>amplificar las percepciones externas de todos los sentidos</t>
  </si>
  <si>
    <t>necesidad de pensar de un modo diferente a los demás</t>
  </si>
  <si>
    <t>estar influenciado por los pensamientos de los demás</t>
  </si>
  <si>
    <t>adaptarse al modo de pensar de los demás, escuchar a los demás más allá de las palabras</t>
  </si>
  <si>
    <t>rechazo a pensar como los demás</t>
  </si>
  <si>
    <t>necesidad de saltarse los límites, de hacer locuras, bufonadas</t>
  </si>
  <si>
    <t>sentirse encerrado, encerrarnos nosotros mismos, autopersecución, victimización</t>
  </si>
  <si>
    <t>no tomarse en serio, entusiasmo, ligereza del ser, saber desdramatizar, reírse de todo</t>
  </si>
  <si>
    <t>demasiadas obligaciones, sumergido en información, momentos de genialidad</t>
  </si>
  <si>
    <t>Blanco nacarado</t>
  </si>
  <si>
    <t>necesidad de asumir para sentirse vivo</t>
  </si>
  <si>
    <t>retirarse de la vida activa</t>
  </si>
  <si>
    <t>espíritu y mente al servicio del cuerpo</t>
  </si>
  <si>
    <t>sufrir para sentir que existimos, generar dolores inútiles, destruir para existir</t>
  </si>
  <si>
    <t>necesidad de tiempo y de espacio para uno mismo, para crear</t>
  </si>
  <si>
    <t>falta de espacio personal, falta de espacio para vivir</t>
  </si>
  <si>
    <t>entusiasmo de creación, vivir plenamente</t>
  </si>
  <si>
    <t>sentirse obligado, vivir contrariedades y frustraciones</t>
  </si>
  <si>
    <t>necesidad de sentir las necesidades del cuerpo</t>
  </si>
  <si>
    <t>dejar para más adelante o reprimir nuestras emociones</t>
  </si>
  <si>
    <t>autosuficiencia, espontaneidad, seguir el orden natural de las cosas, ser feliz</t>
  </si>
  <si>
    <t>resistir frente al orden inútil e impuesto, imponerse reglas y obligaciones</t>
  </si>
  <si>
    <t>necesidad de estar en tensión con los demás</t>
  </si>
  <si>
    <t>soportar a los demás, ser o haber sido maltratado</t>
  </si>
  <si>
    <t>capacidad de dejar que las emociones atraviesen el cuerpo, fluidez emocional, resiliencia</t>
  </si>
  <si>
    <t>generar tensiones, resistir a las emociones</t>
  </si>
  <si>
    <t>necesidad de estabilidad psicológica y espiritual</t>
  </si>
  <si>
    <t>dejar de luchar para existir, vivir inestabilidad</t>
  </si>
  <si>
    <t>estabilidad interior, estabilidad psicológica y espiritual</t>
  </si>
  <si>
    <t>tener que resistir siempre, luchar contra el orden de las cosas</t>
  </si>
  <si>
    <t xml:space="preserve">necesidad de cuestionarnos </t>
  </si>
  <si>
    <t>sentirse indefenso, falta de amor</t>
  </si>
  <si>
    <t>amor incondicional, aceptación de uno mismo, gratitud a la vida</t>
  </si>
  <si>
    <t>rechazo a cuestionarse uno mismo, rechazo al amor</t>
  </si>
  <si>
    <t>necesidad de tener nuestro lugar en la Tierra, de ser útil</t>
  </si>
  <si>
    <t>sensación de ser inútil o de no estar en el lugar correcto, en el que nos corresponde</t>
  </si>
  <si>
    <t>avanzar escuchando al cuerpo, no responder necesariamente a las expectativas</t>
  </si>
  <si>
    <t>asumir responsabilidades o desempeñar un rol para justificar nuestro lugar, nuestra utilidad</t>
  </si>
  <si>
    <t>necesidad de soportar para ocupar nuestro lugar</t>
  </si>
  <si>
    <t>miedo a cargar con algo, sentirse interiormente vacío</t>
  </si>
  <si>
    <t>autoridad natural que emana del cuerpo, poder de irradiar, presencia en uno mismo</t>
  </si>
  <si>
    <t>cargar con todo para que las cosas avancen</t>
  </si>
  <si>
    <t>necesidad de crear para mostrar nuestra individualidad, de ser el centro del universo</t>
  </si>
  <si>
    <t>dejarse vivir, no imponer nada a los demás</t>
  </si>
  <si>
    <t>hacer lo que hay que hacer para uno mismo</t>
  </si>
  <si>
    <t>imponerse a los demás, necesidad excesiva de hacer</t>
  </si>
  <si>
    <t>necesidad de responder a nuestras expectativas, de colmar nuestras necesidades</t>
  </si>
  <si>
    <t>no actuar más que estando seguros de lo que elegimos</t>
  </si>
  <si>
    <t>alegría comunicativa, disfrutar de las cosas sencillas, humildad, entregarse al universo</t>
  </si>
  <si>
    <t>usar la rabia como motor para avanzar en la vida</t>
  </si>
  <si>
    <t>necesidad de ser duro consigo mismo, vida dura</t>
  </si>
  <si>
    <t>no poder quererse a sí mismo</t>
  </si>
  <si>
    <t>aceptarnos y querernos como somos</t>
  </si>
  <si>
    <t>autosatisfacción, ser pretencioso, con mucho amor propio</t>
  </si>
  <si>
    <t>necesidad de ser apoyado por el universo, necesidad de reordenarnos interiormente</t>
  </si>
  <si>
    <t>sentirse desvalorizado, no apoyado por el universo</t>
  </si>
  <si>
    <t>sentirse valorado, obtener de ello una fuerza inagotable, regenerarse sin la mente</t>
  </si>
  <si>
    <t>abusar de nuestro poder para algo personal, restar valor a otros para conseguir algo</t>
  </si>
  <si>
    <t>Blanco opalescente</t>
  </si>
  <si>
    <t>necesidad de crear una familia álmica, necesidad de colmar un vacío con la espiritualidad</t>
  </si>
  <si>
    <t>no escuchar al alma, encarnación difícil, vínculos cortados con la familia terrestre</t>
  </si>
  <si>
    <t>sensación de formar parte de la humanidad, bien encarnado en la Tierra</t>
  </si>
  <si>
    <t>relación tóxica con un maestro, tener que llevar a cabo una misión, conflicto entre el bien y el mal</t>
  </si>
  <si>
    <t>necesidad de parar y de crear vínculos sociales para sentirse comprendido</t>
  </si>
  <si>
    <t>sensación de ser un extraño para la familia, incomprensión, inseguridad crónica</t>
  </si>
  <si>
    <t>sensación de estar en el lugar correcto y rodeado de las personas adecuadas</t>
  </si>
  <si>
    <t>manipular para convencer o sensación de ser manipulado, en el plano espiritual</t>
  </si>
  <si>
    <t>necesidad de enfrentarse a la muerte</t>
  </si>
  <si>
    <t xml:space="preserve">no escuchar al instinto de supervivencia </t>
  </si>
  <si>
    <t>rapidez instintiva, certeza instintiva</t>
  </si>
  <si>
    <t>dejar lo inevitable para más adelante</t>
  </si>
  <si>
    <t>necesidad de encontrar al alma gemela, necesidad de cumplir nuestros sueños</t>
  </si>
  <si>
    <t>reprimir al niño interior o estar desvinculado de él, ser un hijo no deseado</t>
  </si>
  <si>
    <t>adaptarse a todo, estar conectado al alma o haber encontrado nuestra alma gemela</t>
  </si>
  <si>
    <t>resistencia a todo tipo de evolución, capacidad para poner un límite firme</t>
  </si>
  <si>
    <t>necesidad de integrar o de digerir una experiencia</t>
  </si>
  <si>
    <t>cerrarse a lo que ha de venir del exterior</t>
  </si>
  <si>
    <t>capacidad de aprovechar experiencias vividas para construirse</t>
  </si>
  <si>
    <t>no adaptarse, resistir y soportar lo que viene del exterior</t>
  </si>
  <si>
    <t>necesidad de seguridad y de estabilidad, necesidad de asumirlo todo</t>
  </si>
  <si>
    <t>falta o pérdida de entusiasmo</t>
  </si>
  <si>
    <t>hacer solo lo que tiene sentido para nosotros</t>
  </si>
  <si>
    <t>dispersión y exceso de entusiasmo</t>
  </si>
  <si>
    <t>necesidad de expresar nuestra diferencia, necesidad de asumir la propia existencia</t>
  </si>
  <si>
    <t>pérdida del sentido de la vida, encontrarse solo en el camino elegido</t>
  </si>
  <si>
    <t>crear nuestro camino, seguir nuestros sueños</t>
  </si>
  <si>
    <t>rechazo a dejarse imponer el propio destino, ir a contracorriente</t>
  </si>
  <si>
    <t>necesidad de tener una base sólida, necesidad de hacer de manera concreta</t>
  </si>
  <si>
    <t>inestabilidad, inseguridad crónica, dificultad para pasar a la fase de realización</t>
  </si>
  <si>
    <t>capacidad de llevar a cabo nuestras ideas, de crearnos seguridad</t>
  </si>
  <si>
    <t>tener que protegerse las espaldas y ser nuestro propio apoyo, estar en todos los frentes</t>
  </si>
  <si>
    <t>necesidad de expresar la creatividad, necesidad de transmitir nuestros conocimientos</t>
  </si>
  <si>
    <t>soledad, potencial de creatividad no expresado o reprimido</t>
  </si>
  <si>
    <t>capacidad de realizar nuestro potencial, difundir o transmitir lo que hemos aprendido</t>
  </si>
  <si>
    <t>necesidad excesiva de transmitir nuestra creación a la colectividad o a la humanidad</t>
  </si>
  <si>
    <t>necesidad de concretar en la materia y de avanzar</t>
  </si>
  <si>
    <t>estar dividido frente a opciones de vida y dejar la acción para más adelante, procrastinación</t>
  </si>
  <si>
    <t>expresarse sin filtros, hacer las cosas de manera natural</t>
  </si>
  <si>
    <t>rechazo a cualquier autoridad, estrés por tener que hacer algo concreto</t>
  </si>
  <si>
    <t>necesidad de encontrar nuestro lugar en la Tierra</t>
  </si>
  <si>
    <t>soportar una autoridad injusta, vivir por poderes (por ejemplo: gemelo nacido muerto)</t>
  </si>
  <si>
    <t>capacidad de estar siempre en nuestro lugar, sensación de estar bien con los demás</t>
  </si>
  <si>
    <t>luchar para tener nuestro lugar en la Tierra, enfrentarse a las memorias relacionadas con la madre</t>
  </si>
  <si>
    <t>necesidad de actuar para tener nuestro lugar en la Tierra, para sentirnos vivos</t>
  </si>
  <si>
    <t xml:space="preserve">abandonar o renunciar si no es justo </t>
  </si>
  <si>
    <t>estar en el lugar que nos corresponde en la creación, vivir en armonía con todo</t>
  </si>
  <si>
    <t>enfrentarse a las grandes fuerzas</t>
  </si>
  <si>
    <t>Blanco con destellos</t>
  </si>
  <si>
    <t>necesidad de recibir, necesidad de celebrar la vida</t>
  </si>
  <si>
    <t>sensación de no recibir, ingratitud</t>
  </si>
  <si>
    <t>estabilidad interior, gratitud a la vida</t>
  </si>
  <si>
    <t>luchar para tener más, individualismo excesivo</t>
  </si>
  <si>
    <t>necesidad de cambiar de vida, de dedicarse a otra cosa</t>
  </si>
  <si>
    <t>soportar la existencia, aguantar, sensación de no ser respetado</t>
  </si>
  <si>
    <t>ser respetado y reconocido por los planos superiores o por nuestra espiritualidad</t>
  </si>
  <si>
    <t>necesidad excesiva de ser respetado y reconocido en el plano espiritual</t>
  </si>
  <si>
    <t>necesidad de cambiar nuestro karma</t>
  </si>
  <si>
    <t>negatividad, soportar el karma familiar</t>
  </si>
  <si>
    <t>en paz con el karma, humildad</t>
  </si>
  <si>
    <t>rechazo al karma de los padres, generar conflictos de autoridad en el plano espiritual</t>
  </si>
  <si>
    <t>necesidad de participar en el equilibrio de las polaridades</t>
  </si>
  <si>
    <t>impotencia ante los desequilibrios y las injusticias</t>
  </si>
  <si>
    <t>equilibrio entre dos fuerzas opuestas, salir del juicio de la colectividad, neutralidad</t>
  </si>
  <si>
    <t>resistencia y revuelta crónicas, generar desequilibrios</t>
  </si>
  <si>
    <t>necesidad de poner en práctica nuestro ideal, nuestra ideología</t>
  </si>
  <si>
    <t>limitarnos voluntariamente o sentirnos limitados</t>
  </si>
  <si>
    <t>eficacia, conformarse con poco, hacer con lo que se tiene</t>
  </si>
  <si>
    <t>imponer nuestro ideal, nuestra ideología, conflicto con la autoridad superior</t>
  </si>
  <si>
    <t>necesidad de poner orden para disminuir las cargas, de recuperar el control de nuestra vida</t>
  </si>
  <si>
    <t>soportar las cargas procedentes de la colectividad, limitación causada por miedos ancestrales</t>
  </si>
  <si>
    <t>capacidad de salir de las cargas de la colectividad y de tener apoyo y ayuda de la colectividad</t>
  </si>
  <si>
    <t>tener que cargar con todo para apoyar a los demás, hacer frente a miedos ancestrales</t>
  </si>
  <si>
    <t>necesidad de recuperar nuestro centro, de recuperar la tranquilidad</t>
  </si>
  <si>
    <t>asfixiado por la situación, falta de recursos, pérdida de medios</t>
  </si>
  <si>
    <t>capacidad de recuperar la tranquilidad estando centrado en sí mismo</t>
  </si>
  <si>
    <t>tener a la colectividad contra uno, tener que hacer frente a imprevistos, personalidad dividida</t>
  </si>
  <si>
    <t>necesidad de un espacio de libertad</t>
  </si>
  <si>
    <t>libertad individual restringida, espacio de libertad limitado</t>
  </si>
  <si>
    <t>gran espacio de libertad</t>
  </si>
  <si>
    <t>rechazo a dejar que nos impongan algo, tener que defender nuestra libertad</t>
  </si>
  <si>
    <t>necesidad de identificarse con un rol claro</t>
  </si>
  <si>
    <t>haber dejado de lado una parte de nosotros mismos , sensación de no existir para los demás</t>
  </si>
  <si>
    <t>tener claro quién soy, no generar dependencias en ningún plano</t>
  </si>
  <si>
    <t>dependencia afectiva (alguien cercano, maestro espiritual, difunto), rol exagerado o inadecuado</t>
  </si>
  <si>
    <t>necesidad de actuar y de decidir para avanzar, necesidad de sincronías</t>
  </si>
  <si>
    <t>no ver las sincronías que se presentan, dejarlas pasar</t>
  </si>
  <si>
    <t>en conexión con nuestro destino, fe, servirse de las sincronías para decidir y avanzar</t>
  </si>
  <si>
    <t>forzar al destino para avanzar</t>
  </si>
  <si>
    <t>necesidad de exteriorizar para sentirse vivo</t>
  </si>
  <si>
    <t>angustia existencial, encerrarse en uno mismo, miedo a la enfermedad, miedo a morir</t>
  </si>
  <si>
    <t>complacer al cuerpo, sentir de antemano las necesidades del cuerpo</t>
  </si>
  <si>
    <t>estar en conflicto con el cuerpo, hacer cosas inútiles para sentir que existimos</t>
  </si>
  <si>
    <t>necesidad de volver a encontrar al niño interior, de tener un alma gemela, de sentirse acompañado</t>
  </si>
  <si>
    <t>separado del niño interior, de nuestra alma gemela, inocencia perdida</t>
  </si>
  <si>
    <t>alegría sencilla, sentirse acompañado (alma gemela, ángel guardián, difunto, ser espiritual)</t>
  </si>
  <si>
    <t>reprimir al niño interior, tristeza oculta por una falsa alegría, vivencias traumatizantes</t>
  </si>
  <si>
    <t>necesidad de comprometerse por completo en esta vida</t>
  </si>
  <si>
    <t>encarnación difícil, sufrimiento por estar en un cuerpo, miedo a vivir, a sufrir</t>
  </si>
  <si>
    <t>vivir plenamente esta existencia</t>
  </si>
  <si>
    <t>rechazo a la encarnación, al karma personal y familiar</t>
  </si>
  <si>
    <t>necesidad de evolucionar, necesidad de satisfacer nuestras expectativas para esta vida</t>
  </si>
  <si>
    <t>dejar para más adelante, para la siguiente encarnación</t>
  </si>
  <si>
    <t>utilizar plenamente esta vida para evolucionar</t>
  </si>
  <si>
    <t>rechazo a utilizar esta encarnación para transformarse, rechazo a evolucionar</t>
  </si>
  <si>
    <t>necesidad de estar rodeado de personas cariñosas</t>
  </si>
  <si>
    <t>falta de un entorno amoroso</t>
  </si>
  <si>
    <t>sensación de estar rodeado de personas amorosas</t>
  </si>
  <si>
    <t>rechazo a lazos afectivos, rechazo al amor</t>
  </si>
  <si>
    <t>necesidad de concretar nuestros sueños</t>
  </si>
  <si>
    <t>falta de voluntad para concretar los sueños</t>
  </si>
  <si>
    <t>voluntad y capacidad de cumplir nuestros sueños</t>
  </si>
  <si>
    <t>resistencia frente a la vida, creencias limitantes</t>
  </si>
  <si>
    <t xml:space="preserve">necesidad de toda nuestra energía (desafío, experiencia difícil, transmitir el conocimiento) </t>
  </si>
  <si>
    <t>estar en supervivencia, no aceptar vivir esta experiencia</t>
  </si>
  <si>
    <t>compartir nuestra experiencia de vida o transmitir nuestros conocimientos</t>
  </si>
  <si>
    <t>resistirse a las experiencias de la vida o hacer lo posible por posponerlas</t>
  </si>
  <si>
    <t>necesidad de estar plenamente en el cuerpo</t>
  </si>
  <si>
    <t>no amar ni prestar atención a todas las partes de nuestro cuerpo</t>
  </si>
  <si>
    <t>amarnos como somos, por completo</t>
  </si>
  <si>
    <t>rechazo a algunas partes del cuerpo</t>
  </si>
  <si>
    <t>necesidad de utilizar nuestra energía para reducir los conflictos y la miseria en el mundo</t>
  </si>
  <si>
    <t>cargar con todas las desgracias del mundo, soportar sus efectos</t>
  </si>
  <si>
    <t>complaciente, no desestabilizado por la miseria en el mundo, actuar con acierto</t>
  </si>
  <si>
    <t>luchar contra los conflictos y la miseria en el mundo</t>
  </si>
  <si>
    <t xml:space="preserve">necesidad de integrar una experiencia espiritual en el cuerpo </t>
  </si>
  <si>
    <t>no integrar en nuestras células las experiencias vividas, sin beneficio duradero</t>
  </si>
  <si>
    <t>capacidad de integrar de un modo duradero en el ADN los beneficios de una experiencia vivida</t>
  </si>
  <si>
    <t>resistirse a las transformaciones o a las sanaciones</t>
  </si>
  <si>
    <t xml:space="preserve">necesidad de brindar estabilidad, de brindar seguridad en todos los planos </t>
  </si>
  <si>
    <t>no querer asumir responsabilidades, inestabilidad e inseguridad crónica</t>
  </si>
  <si>
    <t>no ser responsables más que de nuestra propia vida</t>
  </si>
  <si>
    <t>huida hacia lo espiritual, sentirse responsable de todo lo que ocurre</t>
  </si>
  <si>
    <t>necesidad de burlarse, de romper moldes</t>
  </si>
  <si>
    <t>desesperación, miedo a dejar ir viejos esquemas</t>
  </si>
  <si>
    <t>no tomarse en serio, sin obligaciones, liberación profunda</t>
  </si>
  <si>
    <t>rebelión contra el mundo, autodestrucción</t>
  </si>
  <si>
    <t>Análisis psicológico del presente</t>
  </si>
  <si>
    <t>lo que más aprecian los demás</t>
  </si>
  <si>
    <t>lo que convendría resolver</t>
  </si>
  <si>
    <t>lo que más nos limita</t>
  </si>
  <si>
    <t>lo que más necesitamos</t>
  </si>
  <si>
    <t>lo que los demás no ven</t>
  </si>
  <si>
    <t>lo que nos reprochan que somos</t>
  </si>
  <si>
    <t>lo que exageramos</t>
  </si>
  <si>
    <t>lo que de verdad necesitamos</t>
  </si>
  <si>
    <t>lo que no queremos ver</t>
  </si>
  <si>
    <t>Temas</t>
  </si>
  <si>
    <t>Valor</t>
  </si>
  <si>
    <t>Colores</t>
  </si>
  <si>
    <t>Interpretación</t>
  </si>
  <si>
    <t>Interprétation à gauche</t>
  </si>
  <si>
    <t>DEVANT</t>
  </si>
  <si>
    <t>lo que más nos inspira a largo plazo</t>
  </si>
  <si>
    <t>lo que hemos de limitar con el tiempo</t>
  </si>
  <si>
    <t>lo que nos impide evolucionar</t>
  </si>
  <si>
    <t>lo que los demás todavía no ven</t>
  </si>
  <si>
    <t>Seguridad y protección</t>
  </si>
  <si>
    <t>Estabilidad / apoyo</t>
  </si>
  <si>
    <t>Escuchar al cuerpo / presencia en sí</t>
  </si>
  <si>
    <t>Tener una dirección clara / capacidad de decisión</t>
  </si>
  <si>
    <t>Valorización / reconocimiento / respeto</t>
  </si>
  <si>
    <t>Equilibrio entre uno y los demás / posicionamiento</t>
  </si>
  <si>
    <t>Expresar nuestro potencial, nuestra diferencia</t>
  </si>
  <si>
    <t>Intuición / percepciones</t>
  </si>
  <si>
    <t>Voluntad / avanzar / pasar a la acción</t>
  </si>
  <si>
    <t>Adaptación / resiliencia</t>
  </si>
  <si>
    <t>Gestión del estrés, de las emociones, de la presión</t>
  </si>
  <si>
    <t>Relación con la autoridad / relación con los padres</t>
  </si>
  <si>
    <t>Desapego / desprendimiento / distensión</t>
  </si>
  <si>
    <t xml:space="preserve">Libertad / poder interior </t>
  </si>
  <si>
    <t>Expresión / vocación</t>
  </si>
  <si>
    <t>Análisis por palabra clave</t>
  </si>
  <si>
    <t>Colores vibratorios corporales</t>
  </si>
  <si>
    <t>DERECHA</t>
  </si>
  <si>
    <t>IZQUIERDA</t>
  </si>
  <si>
    <t xml:space="preserve">Colores vibratorios </t>
  </si>
  <si>
    <t>Las necesidades</t>
  </si>
  <si>
    <t>Las limitaciones</t>
  </si>
  <si>
    <t>Lo + de las necesidades/limitaciones</t>
  </si>
  <si>
    <t>Interpretación en la derecha</t>
  </si>
  <si>
    <t>Interpretación en la izquierda</t>
  </si>
  <si>
    <t>Tranquilidad y reactividad</t>
  </si>
  <si>
    <t>Fluidez</t>
  </si>
  <si>
    <t>Reactividad</t>
  </si>
  <si>
    <t>Necesidad</t>
  </si>
  <si>
    <t>Limitación</t>
  </si>
  <si>
    <t>Armonía</t>
  </si>
  <si>
    <t>La libertad representa la capacidad para dejarse llevar por la vida sin juzgar. Cuanto más alto es el valor, menos se juzga la persona a sí misma o a su entorno</t>
  </si>
  <si>
    <t>FUTURO</t>
  </si>
  <si>
    <t>PRESENTE</t>
  </si>
  <si>
    <t>parámetros psicoenergéticos</t>
  </si>
  <si>
    <t>coherencia</t>
  </si>
  <si>
    <t>alineación</t>
  </si>
  <si>
    <t>fractalidad</t>
  </si>
  <si>
    <t>libertad</t>
  </si>
  <si>
    <t>bloqueo</t>
  </si>
  <si>
    <t>carga mental</t>
  </si>
  <si>
    <t>carga emocional</t>
  </si>
  <si>
    <t>huella familiar</t>
  </si>
  <si>
    <t>Negro</t>
  </si>
  <si>
    <t>Marrón</t>
  </si>
  <si>
    <t>Burdeos</t>
  </si>
  <si>
    <t>Escarlata</t>
  </si>
  <si>
    <t>Rojo</t>
  </si>
  <si>
    <t>Naranja</t>
  </si>
  <si>
    <t>Amarillo</t>
  </si>
  <si>
    <t>Verde manzana</t>
  </si>
  <si>
    <t>Verde</t>
  </si>
  <si>
    <t>Turquesa</t>
  </si>
  <si>
    <t>Cian</t>
  </si>
  <si>
    <t>Azul</t>
  </si>
  <si>
    <t>Índigo</t>
  </si>
  <si>
    <t>Púrpura</t>
  </si>
  <si>
    <t>necesidad de superarnos, de probarnos, jefe al que le gusta asumir riesgos</t>
  </si>
  <si>
    <t>incapacidad para actuar, falta de valor</t>
  </si>
  <si>
    <t>conscientes de nuestras limitaciones, pasar a la acción cuando es necesario</t>
  </si>
  <si>
    <t>necesidad de superar nuestros límites, inicios difíciles y arriesgados</t>
  </si>
  <si>
    <t>necesidad de hacer frente a la competencia</t>
  </si>
  <si>
    <t>sentirse amenazado, tratar de protegerse, replegarse, evitar la confrontación</t>
  </si>
  <si>
    <t>certeza de que lo vamos a lograr, ausencia de dudas</t>
  </si>
  <si>
    <t>tener que actuar para defender la empresa o garantizar su supervivencia, sin piedad con la competencia</t>
  </si>
  <si>
    <t>necesidad de durabilidad, de proteger los datos importantes</t>
  </si>
  <si>
    <t>problemas de seguridad</t>
  </si>
  <si>
    <t>empresa y empleados seguros</t>
  </si>
  <si>
    <r>
      <t xml:space="preserve">estar tenso, tener que hacer un trabajo peligroso, </t>
    </r>
    <r>
      <rPr>
        <i/>
        <sz val="11"/>
        <rFont val="Calibri"/>
        <family val="2"/>
        <scheme val="minor"/>
      </rPr>
      <t>mobbing</t>
    </r>
  </si>
  <si>
    <t>necesidad de producir, de tener existencias</t>
  </si>
  <si>
    <t>miedo a la quiebra, situación de crisis, problema de abastecimiento, maquinaria averiada</t>
  </si>
  <si>
    <t>confiar en lo que ha de venir, autonomía, durabilidad, perennidad a largo plazo</t>
  </si>
  <si>
    <t>luchar por la permanencia de la empresa</t>
  </si>
  <si>
    <t>necesidad de buena logística, necesidad de implantarse en algún sitio, necesidad de despacho propio</t>
  </si>
  <si>
    <t>sensación de ser víctima de la competencia, producción deslocalizada, coworking</t>
  </si>
  <si>
    <t>disponer de buenos recursos, buenas herramientas de trabajo, mandatos que desembocan en logros concretos</t>
  </si>
  <si>
    <r>
      <t xml:space="preserve">necesidad de dejar la empresa, necesidad de deslocalizar la producción, </t>
    </r>
    <r>
      <rPr>
        <i/>
        <sz val="11"/>
        <rFont val="Calibri"/>
        <family val="2"/>
        <scheme val="minor"/>
      </rPr>
      <t>turn over</t>
    </r>
    <r>
      <rPr>
        <sz val="11"/>
        <rFont val="Calibri"/>
        <family val="2"/>
        <scheme val="minor"/>
      </rPr>
      <t xml:space="preserve"> elevado</t>
    </r>
  </si>
  <si>
    <t>necesidad de logros estables, de producción y ventas estables</t>
  </si>
  <si>
    <t>no asumir ciertos riesgos</t>
  </si>
  <si>
    <t>capacidad para pasar fácilmente del proyecto a su puesta en práctica</t>
  </si>
  <si>
    <t>necesidad de deslocalizar, de cambiar de edificio</t>
  </si>
  <si>
    <t>necesidad de apoyarnos en una persona (compañero, directivo) de fiar</t>
  </si>
  <si>
    <t>autocontrol para ocultar nuestro estrés y nuestros miedos</t>
  </si>
  <si>
    <t>comunicación sincera en todos los niveles, buena organización del trabajo</t>
  </si>
  <si>
    <t>necesidad de desfogarse para quitarse la presión después del trabajo, mercado de nicho</t>
  </si>
  <si>
    <t>necesidad de solidaridad, de estabilidad del personal</t>
  </si>
  <si>
    <r>
      <t xml:space="preserve">soledad impuesta o mal vivida, rechazo a avanzar, </t>
    </r>
    <r>
      <rPr>
        <i/>
        <sz val="11"/>
        <rFont val="Calibri"/>
        <family val="2"/>
        <scheme val="minor"/>
      </rPr>
      <t xml:space="preserve">turn over </t>
    </r>
    <r>
      <rPr>
        <sz val="11"/>
        <rFont val="Calibri"/>
        <family val="2"/>
        <scheme val="minor"/>
      </rPr>
      <t>alto</t>
    </r>
  </si>
  <si>
    <t>sentimiento de estar bien en nuestra empresa</t>
  </si>
  <si>
    <t>tener que trabajar solo, hacer las cosas de manera diferente a los demás</t>
  </si>
  <si>
    <t>necesidad de apoyo mutuo, necesidad de elegir y decidir</t>
  </si>
  <si>
    <t>falta de apoyo de los inversores</t>
  </si>
  <si>
    <t>sentirnos apoyados, tener una dirección clara en la vida</t>
  </si>
  <si>
    <t>tener que apoyar a nuestros compañeros o empleados, tener que seguir una tradición familiar</t>
  </si>
  <si>
    <t>necesidad de estabilidad, de logros concretos, capacidad para soportar</t>
  </si>
  <si>
    <t>ruptura o falta de contacto con la central o con las filiales</t>
  </si>
  <si>
    <t>capacidad para cumplir nuestros sueños</t>
  </si>
  <si>
    <r>
      <t xml:space="preserve">sufrir </t>
    </r>
    <r>
      <rPr>
        <i/>
        <sz val="11"/>
        <rFont val="Calibri"/>
        <family val="2"/>
        <scheme val="minor"/>
      </rPr>
      <t>mobbing</t>
    </r>
    <r>
      <rPr>
        <sz val="11"/>
        <rFont val="Calibri"/>
        <family val="2"/>
        <scheme val="minor"/>
      </rPr>
      <t>, tener que separarnos de una persona</t>
    </r>
  </si>
  <si>
    <t>necesidad de crear una estructura mejor, logística</t>
  </si>
  <si>
    <t>sentimiento de soportar, sentirse desvalorizado o impotente</t>
  </si>
  <si>
    <t>autorrealización, independencia, gran potencial de realización</t>
  </si>
  <si>
    <t>crear tensiones con las demás empresas</t>
  </si>
  <si>
    <t>vinculado a los valores de la empresa, meterse presión por la empresa, secreto bien guardado</t>
  </si>
  <si>
    <r>
      <t xml:space="preserve">falta de resultados en las inversiones, débil sentimiento de pertenencia, </t>
    </r>
    <r>
      <rPr>
        <i/>
        <sz val="11"/>
        <rFont val="Calibri"/>
        <family val="2"/>
        <scheme val="minor"/>
      </rPr>
      <t xml:space="preserve">turn over </t>
    </r>
    <r>
      <rPr>
        <sz val="11"/>
        <rFont val="Calibri"/>
        <family val="2"/>
        <scheme val="minor"/>
      </rPr>
      <t>alto, servicio postventa deficiente</t>
    </r>
  </si>
  <si>
    <r>
      <t xml:space="preserve">equilibrio financiero, </t>
    </r>
    <r>
      <rPr>
        <i/>
        <sz val="11"/>
        <rFont val="Calibri"/>
        <family val="2"/>
        <scheme val="minor"/>
      </rPr>
      <t>feedbacks</t>
    </r>
    <r>
      <rPr>
        <sz val="11"/>
        <rFont val="Calibri"/>
        <family val="2"/>
        <scheme val="minor"/>
      </rPr>
      <t xml:space="preserve"> positivos, equilibrio en las relaciones en el seno de la empresa, </t>
    </r>
    <r>
      <rPr>
        <i/>
        <sz val="11"/>
        <rFont val="Calibri"/>
        <family val="2"/>
        <scheme val="minor"/>
      </rPr>
      <t>turn over</t>
    </r>
    <r>
      <rPr>
        <sz val="11"/>
        <rFont val="Calibri"/>
        <family val="2"/>
        <scheme val="minor"/>
      </rPr>
      <t xml:space="preserve"> débil</t>
    </r>
  </si>
  <si>
    <r>
      <t xml:space="preserve">necesidad de cortar lazos tóxicos con la empresa, antiguo jefe que se aferra a su puesto, </t>
    </r>
    <r>
      <rPr>
        <i/>
        <sz val="11"/>
        <rFont val="Calibri"/>
        <family val="2"/>
        <scheme val="minor"/>
      </rPr>
      <t>turn over</t>
    </r>
    <r>
      <rPr>
        <sz val="11"/>
        <rFont val="Calibri"/>
        <family val="2"/>
        <scheme val="minor"/>
      </rPr>
      <t xml:space="preserve"> muy elevado</t>
    </r>
  </si>
  <si>
    <t>necesidad de estabilidad, de seguridad financiera</t>
  </si>
  <si>
    <t>rechazo a la autoridad del jefe, no estar en orden con las autoridades</t>
  </si>
  <si>
    <t>conflicto con la dirección, con la jerarquía</t>
  </si>
  <si>
    <t>necesidad de aguantar una crisis pasajera, necesidad de resolver asuntos atrasados o un pasado problemático</t>
  </si>
  <si>
    <t>sometido o incluso humillado por el jefe o por los compañeros</t>
  </si>
  <si>
    <t>estar en paz con la dirección de la empresa, con el jefe</t>
  </si>
  <si>
    <t>conflicto con la estructura jerárquica</t>
  </si>
  <si>
    <t>necesidad de resolver asuntos atrasados o un pasado problemático</t>
  </si>
  <si>
    <t>rechazo a la autoridad del jefe, no soportar las trabas burocráticas</t>
  </si>
  <si>
    <t>fluidez en el trabajo, buena relación entre arriba y abajo</t>
  </si>
  <si>
    <t>antiguo conflicto con la dirección, con la jerarquía</t>
  </si>
  <si>
    <t>necesidad de asumir nuestras responsabilidades, de hacernos cargo de algo por el personal</t>
  </si>
  <si>
    <t>necesidad de disminuir las cargas, querer menos responsabilidades</t>
  </si>
  <si>
    <t>responsabilidad individual incentivada, estructura jerárquica flexible</t>
  </si>
  <si>
    <t>demasiado responsable, demasiadas obligaciones, estructura jerárquica rígida</t>
  </si>
  <si>
    <t>necesidad de crear una nueva empresa, necesidad de expresar nuestro potencial</t>
  </si>
  <si>
    <t>potencial no explotado, proyectos no puestos en marcha, replegarse sobre uno mismo</t>
  </si>
  <si>
    <t>creatividad valorada que conduce a logros concretos</t>
  </si>
  <si>
    <t>huida hacia delante con los proyectos, dispersión en la creatividad</t>
  </si>
  <si>
    <t xml:space="preserve">necesidad de disfrutar en el trabajo </t>
  </si>
  <si>
    <t>anteponer el trabajo al placer, tomarse pocas vacaciones</t>
  </si>
  <si>
    <t>tomarse tiempo para sí, hacer pausas, coger vacaciones, horario flexible</t>
  </si>
  <si>
    <t>equipamiento no adecuado, no ergonómico, roles poco claros, política de felicidad en el trabajo</t>
  </si>
  <si>
    <t>no reinvertir los beneficios, ahorrar, tener reservas</t>
  </si>
  <si>
    <t>ingresos insuficientes, beneficio a la baja, confianza a la baja</t>
  </si>
  <si>
    <t>situación financiera estable, cuentas equilibradas, umbral de rentabilidad alcanzado</t>
  </si>
  <si>
    <t>quedarnos por deber o lealtad hacia la empresa, no admitir nuestros errores, abuso de poder, tener que hacer que los números cuadren</t>
  </si>
  <si>
    <t>necesidad de liquidez, de nuevos fondos, necesidad de ser valorado, de obtener beneficio, sobreendeudamiento</t>
  </si>
  <si>
    <t>desvalorización, indiferencia, maltrato, salario demasiado bajo, endeudado</t>
  </si>
  <si>
    <t>buen hacer reconocido, buen sueldo, satisfacción, felicidad en el trabajo, rentabilidad</t>
  </si>
  <si>
    <t>problema de liquidez, despido con efecto inmediato, tener que generar beneficios</t>
  </si>
  <si>
    <t>necesidad de seguir una tradición familiar, peso del pasivo de la empresa, estancamiento profesional</t>
  </si>
  <si>
    <t>falta de contacto con la empresa, teletrabajo, insatisfacción, principios difíciles, desaparición del cofundador</t>
  </si>
  <si>
    <t>asumir nuestra diferencia, nuestro trabajo de manera independiente, estructura adaptada a las condiciones actuales</t>
  </si>
  <si>
    <t>conflicto con los demás, sufrir presiones, limitado por una vieja estructura no adecuada</t>
  </si>
  <si>
    <t>recuperación o compra por otra compañía en suspenso, estancamiento como empleado</t>
  </si>
  <si>
    <t>miedo a ser excluido, a tener que asumir en soledad, problemas financieros o con el personal</t>
  </si>
  <si>
    <t>disfrutar de los logros (estructura, patrimonio, buen hacer personal), finanzas saneadas</t>
  </si>
  <si>
    <t>tener que avanzar, necesidad de concretar, tener que generar beneficios</t>
  </si>
  <si>
    <t>necesidad de tener nuestro sitio, necesidad de responder a nuestras expectativas</t>
  </si>
  <si>
    <t>ausencia momentánea de dirección de empresa, trabajo que carece de interés</t>
  </si>
  <si>
    <t>sentirnos queridos, en un trabajo que responde a nuestras expectativas</t>
  </si>
  <si>
    <t>contrariedad y frustraciones profesionales, zona de sombra en lo que respecta a la creación de la empresa</t>
  </si>
  <si>
    <t>necesidad de avanzar, de concretar, de realizar nuestro potencial, nuestros proyectos</t>
  </si>
  <si>
    <t>tener que obedecer, aislamiento o maltrato del personal, ausencia de proyectos, falta de entusiasmo, autocastigo</t>
  </si>
  <si>
    <t>potencial expresado, entusiasmo, encantar y seducir a los clientes</t>
  </si>
  <si>
    <t>dificultad para concretar, proyectos estancados, entusiasmo excesivo, tener que conquistar a los empleados o a los clientes</t>
  </si>
  <si>
    <t xml:space="preserve">necesidad de posponer una elección pendiente, necesidad de superar una etapa </t>
  </si>
  <si>
    <r>
      <t xml:space="preserve">estar en un </t>
    </r>
    <r>
      <rPr>
        <i/>
        <sz val="11"/>
        <rFont val="Calibri"/>
        <family val="2"/>
        <scheme val="minor"/>
      </rPr>
      <t>impasse</t>
    </r>
    <r>
      <rPr>
        <sz val="11"/>
        <rFont val="Calibri"/>
        <family val="2"/>
        <scheme val="minor"/>
      </rPr>
      <t>, no haber tenido elección, huelga prolongada, no haber tenido el dinero esperado</t>
    </r>
  </si>
  <si>
    <t>espontaneidad, capacidad para responder a nuestras propias expectativas, aceptar cualquier situación que se presente</t>
  </si>
  <si>
    <t>querer escapar de una situación que no tiene salida, contrariedad con un miembro del personal</t>
  </si>
  <si>
    <t>necesidad de quedarnos en algún sitio, contrariedad en nuestras expectativas, miedo ante la jerarquía</t>
  </si>
  <si>
    <t>no estar en nuestro lugar en la empresa, lugar de trabajo perdido, huelga, paro laboral, llegar tarde o ausencias frecuentes</t>
  </si>
  <si>
    <t>sentirse bien en el lugar de trabajo, sentirse útil, cada cual en el lugar que le corresponde</t>
  </si>
  <si>
    <t>rechazar cualquier cambio, rechazar la posibilidad de cuestionarnos a nosotros mismos, querer el puesto de otro, conflicto con un socio o un compañero</t>
  </si>
  <si>
    <t>necesidad de avanzar, de concretar, necesidad de realizar nuestro potencial, nuestros proyectos</t>
  </si>
  <si>
    <t>tener que obedecer, aislamiento o maltrato del personal, ausencia de proyectos profesionales, autocastigo</t>
  </si>
  <si>
    <t>potencial expresado, entusiasmo, horario flexible, saber encantar y seducir a los empleados o a los clientes</t>
  </si>
  <si>
    <t>dificultad para concretar, proyectos estancados, entusiasmo excesivo, tener que conquistar a nuestros empleados o a nuestros clientes</t>
  </si>
  <si>
    <t>necesidad de abandonar antiguas estructuras</t>
  </si>
  <si>
    <t>autosabotaje, sentirnos perseguidos por nuestras ideas, crear dependencias tóxicas, muy mal ambiente</t>
  </si>
  <si>
    <t>buen ambiente de trabajo, buenas relaciones laborales con los compañeros y la jerarquía</t>
  </si>
  <si>
    <t>tener que soportar conflictos y críticas, dependencia tóxica de la jerarquía, ambiente tenso</t>
  </si>
  <si>
    <t>necesidad de estabilidad, de seguridad, de un buen sueldo, hacer horas extraordinarias</t>
  </si>
  <si>
    <t>falta de entusiasmo y de tiempo, cansancio, miedo a perdernos un puesto de trabajo mejor, un sueldo mejor</t>
  </si>
  <si>
    <t>estabilidad y seguridad garantizadas, saber además tomarnos tiempo para nosotros mismos</t>
  </si>
  <si>
    <t>huida hacia adelante, dispersión, tener que asumir en soledad nuestra seguridad financiera, sentimiento de que merecemos otro puesto</t>
  </si>
  <si>
    <t>necesidad de distanciarse de los compañeros, necesidad de vacaciones</t>
  </si>
  <si>
    <t>falta de tiempo para sí, no tomarse vacaciones, no compensar las horas extra</t>
  </si>
  <si>
    <t>incapacidad para liberarnos de algo o de alguien, mantener lazos tóxicos, dependencia de los proveedores o de los distribuidores</t>
  </si>
  <si>
    <t>necesidad de ser diferente a los demás, necesidad de tener nuestro propio espacio</t>
  </si>
  <si>
    <t>ser incomprendidos, no sentirnos en el lugar que nos corresponde, vivir inseguridad, suicidio en el trabajo</t>
  </si>
  <si>
    <t>asumir nuestra diferencias, estar en el lugar que nos corresponde, disfrutar de nuestro trabajo</t>
  </si>
  <si>
    <t>contrariedad, frustraciones, conflicto con los compañeros, acoso</t>
  </si>
  <si>
    <t>necesidad de salir de una situación, necesidad de independencia</t>
  </si>
  <si>
    <t>dinero no suficiente, endeudado, no ver una salida, falta de decisión clara, pérdida de un empleado</t>
  </si>
  <si>
    <t>tomar decisiones claras, finanzas saneadas</t>
  </si>
  <si>
    <r>
      <t xml:space="preserve">dinero negro, </t>
    </r>
    <r>
      <rPr>
        <i/>
        <sz val="11"/>
        <rFont val="Calibri"/>
        <family val="2"/>
        <scheme val="minor"/>
      </rPr>
      <t>dumping</t>
    </r>
    <r>
      <rPr>
        <sz val="11"/>
        <rFont val="Calibri"/>
        <family val="2"/>
        <scheme val="minor"/>
      </rPr>
      <t xml:space="preserve"> salarial, deber dinero (intereses, hipotecas...)</t>
    </r>
  </si>
  <si>
    <t>necesidad de tener proyectos, de tener bastante dinero, de un presupuesto suficiente</t>
  </si>
  <si>
    <t>falta de proyectos, dependencia, acoso sexual</t>
  </si>
  <si>
    <t>relaciones de trabajo respetuosas, en especial las relaciones hombre/mujer</t>
  </si>
  <si>
    <t>acosar a los demás en las redes sociales, acoso sexual, dependencias tóxicas</t>
  </si>
  <si>
    <t>necesidad de expresar nuestro potencial de creatividad, valor añadido, beneficios</t>
  </si>
  <si>
    <t>potencial reprimido, proyectos que no funcionan, fin de producción de un producto, acabar con una tradición, abandonar un proyecto</t>
  </si>
  <si>
    <t>creatividad, innovación, distribución justa de los beneficios, hoja de pedidos completa</t>
  </si>
  <si>
    <t>creatividad excesiva, dispersión en los proyectos, tener que conseguir mandatos de venta, sobornos</t>
  </si>
  <si>
    <t>necesidad de control, necesidad de decidir, dejar una decisión para más adelante</t>
  </si>
  <si>
    <t>dispersión, contrariedad, en conflicto con nuestros propios valores (éticos o morales)</t>
  </si>
  <si>
    <t>necesidad de tener nuestro lugar en el mercado, necesidad de asumir un rol social, convención colectiva</t>
  </si>
  <si>
    <t>falta de confianza en uno mismo, haber elegido mal, parcialmente en el paro, abandonar un proyecto</t>
  </si>
  <si>
    <t>posicionamiento adaptado, saber elegir correctamente, respeto a los demás</t>
  </si>
  <si>
    <t>dispersión, miedo a tener que elegir, tener que luchar por nuestro sitio o nuestra reputación</t>
  </si>
  <si>
    <t>necesidad de tener nuestra parte del mercado, necesidad de un puesto de trabajo</t>
  </si>
  <si>
    <t>problemas con el puesto de trabajo, despido, dificultad para elegir, trabajo en negro, estar en el paro</t>
  </si>
  <si>
    <r>
      <t xml:space="preserve">ego equilibrado, estar en el lugar que nos corresponde, </t>
    </r>
    <r>
      <rPr>
        <i/>
        <sz val="11"/>
        <rFont val="Calibri"/>
        <family val="2"/>
        <scheme val="minor"/>
      </rPr>
      <t>marketing</t>
    </r>
    <r>
      <rPr>
        <sz val="11"/>
        <rFont val="Calibri"/>
        <family val="2"/>
        <scheme val="minor"/>
      </rPr>
      <t xml:space="preserve"> respetuoso</t>
    </r>
  </si>
  <si>
    <r>
      <rPr>
        <i/>
        <sz val="11"/>
        <rFont val="Calibri"/>
        <family val="2"/>
        <scheme val="minor"/>
      </rPr>
      <t>marketing</t>
    </r>
    <r>
      <rPr>
        <sz val="11"/>
        <rFont val="Calibri"/>
        <family val="2"/>
        <scheme val="minor"/>
      </rPr>
      <t xml:space="preserve"> agresivo, luchar contra la competencia, luchar para imponernos, primas demasiado altas</t>
    </r>
  </si>
  <si>
    <t>necesidad de un puesto de trabajo, de hacerse un lugar en la empresa</t>
  </si>
  <si>
    <t>trabajo temporal o mal pagado, estar en paro parcial</t>
  </si>
  <si>
    <t>satisfacción, sentimiento de seguridad, posibilidad de formación continua</t>
  </si>
  <si>
    <t>agresividad con la competencia, invadir el mercado con nuestros productos, sobornos, luchar por nuestro lugar</t>
  </si>
  <si>
    <t>trabajar sin mirar el reloj, ser una fiera del trabajo</t>
  </si>
  <si>
    <t>restricciones presupuestarias o salariales, jefe ausente, plan de austeridad</t>
  </si>
  <si>
    <t>gestionar el tiempo de descanso, saber compensarnos por las horas extra, horario flexible</t>
  </si>
  <si>
    <t>enfrentamiento con la jerarquía, jugar con los precios de las acciones, asumir un riesgo bursátil</t>
  </si>
  <si>
    <t>necesidad de ser valorado, necesidad de ser diferente</t>
  </si>
  <si>
    <t>indiferencia, frustraciones, estancamiento, falta de entusiasmo</t>
  </si>
  <si>
    <t>ser valorado, estar lleno de gratitud hacia los demás, satisfecho con nuestro sueldo</t>
  </si>
  <si>
    <t>tener que lanzar un proyecto, demasiado entusiasmo, inversiones exageradas</t>
  </si>
  <si>
    <t>necesidad de libertad, de autonomía, de margen de maniobra, de respeto mutuo</t>
  </si>
  <si>
    <t>desposesión, exclusión, estancamiento profesional, sin margen de maniobra</t>
  </si>
  <si>
    <t xml:space="preserve">sentirse apoyado, respetado, seguro, con buena protección jurídica, horario flexible </t>
  </si>
  <si>
    <t>querer más autonomía, conflicto respecto a las horas de trabajo o al sueldo</t>
  </si>
  <si>
    <t>necesidad de ser apoyado, necesidad de ayuda</t>
  </si>
  <si>
    <t>miedo a no conseguirlo, a que no nos apoyen o respeten, traición, despido abusivo, robo o pérdida de datos</t>
  </si>
  <si>
    <t>saber calmar los conflictos, ser conciliador</t>
  </si>
  <si>
    <t>en conflicto con otras personas, crear tensiones, despedir de manera abusiva</t>
  </si>
  <si>
    <t>necesidad de divertirnos, de que nos acepten o respeten</t>
  </si>
  <si>
    <t>falta de confianza en uno mismo, falta de valorización o de respeto, despedido por falta grave</t>
  </si>
  <si>
    <t>apasionados por nuestro trabajo, sentirnos valorados en él, dinamismo</t>
  </si>
  <si>
    <t>luchar para que nos respeten, abusar de nuestra autoridad, despedir de manera abusiva</t>
  </si>
  <si>
    <t>necesidad de responder a nuestras necesidades, a nuestras expectativas, de decidir y cambiar las cosas</t>
  </si>
  <si>
    <t>miedo a elegir mal, dureza por parte de los demás, hacer horas extra no pagadas</t>
  </si>
  <si>
    <t>administrarnos el tiempo de descanso, saber recuperar nuestras horas extra, horario flexible</t>
  </si>
  <si>
    <t>exigir horas extra no pagadas, imponer un horario</t>
  </si>
  <si>
    <t>miedo al fracaso o miedo al éxito, miedo a perdernos algo, desvalorización, jefe ausente</t>
  </si>
  <si>
    <t>estar a la altura, ser eficaz y dinámico, disfrutar del éxito, confiar en nosotros mismos y en la empresa</t>
  </si>
  <si>
    <t>tener que acabar algo, exigencias elevadas, chantaje, no confiar, desconfiar de la competencia</t>
  </si>
  <si>
    <t>necesidad de trabajar, de expresar nuestro talento</t>
  </si>
  <si>
    <t>falta de valor y de audacia, no hacer frente al volumen de trabajo, negatividad, problemas financieros</t>
  </si>
  <si>
    <r>
      <t xml:space="preserve">valor, audacia, eficacia, positivismo, </t>
    </r>
    <r>
      <rPr>
        <i/>
        <sz val="11"/>
        <rFont val="Calibri"/>
        <family val="2"/>
        <scheme val="minor"/>
      </rPr>
      <t>feedbacks</t>
    </r>
    <r>
      <rPr>
        <sz val="11"/>
        <rFont val="Calibri"/>
        <family val="2"/>
        <scheme val="minor"/>
      </rPr>
      <t xml:space="preserve"> positivos</t>
    </r>
  </si>
  <si>
    <t>talento reprimido, tener que estar siempre luchando, demasiado trabajo, imponer ritmos muy altos</t>
  </si>
  <si>
    <t>necesidad de posicionarnos, de poner un límite respecto a los demás, necesidad de tener existencias, amasar inútilmente</t>
  </si>
  <si>
    <t>no permitirnos enfadarnos, no poner límites, vivir injusticias, competencia desleal</t>
  </si>
  <si>
    <t>no hacer frente a los problemas personales, mucho estrés, conflictos internos, riesgos psicosociales</t>
  </si>
  <si>
    <t>miedo a no conseguirlo, a no ser apoyado o respetado, problemas financieros, falta de liquidez, competencia desleal</t>
  </si>
  <si>
    <t xml:space="preserve">calmar los conflictos, conciliador, capacidad para perdonar, sentirse apoyado y respetado </t>
  </si>
  <si>
    <r>
      <t xml:space="preserve">conflictos internos, no respetar a los demás, </t>
    </r>
    <r>
      <rPr>
        <i/>
        <sz val="11"/>
        <rFont val="Calibri"/>
        <family val="2"/>
        <scheme val="minor"/>
      </rPr>
      <t>mobbing</t>
    </r>
    <r>
      <rPr>
        <sz val="11"/>
        <rFont val="Calibri"/>
        <family val="2"/>
        <scheme val="minor"/>
      </rPr>
      <t>, tener que deslocalizar</t>
    </r>
  </si>
  <si>
    <t>muchas emociones fuertes y estrés</t>
  </si>
  <si>
    <r>
      <t>sentirse víctima, sufrir</t>
    </r>
    <r>
      <rPr>
        <i/>
        <sz val="11"/>
        <rFont val="Calibri"/>
        <family val="2"/>
        <scheme val="minor"/>
      </rPr>
      <t xml:space="preserve"> mobbing</t>
    </r>
    <r>
      <rPr>
        <sz val="11"/>
        <rFont val="Calibri"/>
        <family val="2"/>
        <scheme val="minor"/>
      </rPr>
      <t>, estrés, estar quemado</t>
    </r>
  </si>
  <si>
    <t>empresa en suspenso, riesgos que asumir, demasiada competencia</t>
  </si>
  <si>
    <t>necesidad de tener nuestro espacio vital, nuestra libertad de elección, necesidad de reconocimiento social (sellos, patentes, normas ISO), de una prima</t>
  </si>
  <si>
    <t>falta de confianza en uno mismo, de reconocimiento, no estar a la altura de la misión que se nos ha confiado, quiebra, miedo a que nos traicionen o a que nos roben</t>
  </si>
  <si>
    <t>éxito profesional, reconocimiento a nivel local o nacional, acciones que van bien</t>
  </si>
  <si>
    <t>contrariados en nuestras expectativas, conflicto con la jerarquía, necesidad excesiva de reconocimiento, sufrir una OPA, objetivos exagerados</t>
  </si>
  <si>
    <t>necesidad de apoyo, de comprensión</t>
  </si>
  <si>
    <t>aislarnos del entorno, miedo al fracaso o miedo al éxito, miedo a perdernos algo, transferencia a la competencia</t>
  </si>
  <si>
    <t>ser valorados o apoyados por nuestro entorno, estar a la altura</t>
  </si>
  <si>
    <t>ser un pelota, lazos profesionales tóxicos, rechazar la realidad, sufrir a una OPA, jefe autoritario</t>
  </si>
  <si>
    <t>necesidad de tener nuestro lugar, de tomar parte en las decisiones</t>
  </si>
  <si>
    <t>haber perdido nuestro puesto o nuestro rol, cortar los vínculos con la empresa, no ver más que lo negativo, no decidir nada, huelga</t>
  </si>
  <si>
    <t>estar en nuestro sitio y ser útil, sentirse apoyado, tener el valor de decidir</t>
  </si>
  <si>
    <t>muchos problemas, luchar por un puesto en la empresa, rencor</t>
  </si>
  <si>
    <t>necesidad de posicionarnos, de estar a la altura, de una dirección a tomar</t>
  </si>
  <si>
    <t>cuestionarnos sobre lo que se avecina, miedo a elegir mal, falta de audacia</t>
  </si>
  <si>
    <t>serenidad interior, saber posicionarse para lo que ha de venir</t>
  </si>
  <si>
    <t>ira no expresada, querer actuar de manera diferente al resto de la empresa, abuso de poder</t>
  </si>
  <si>
    <t>necesidad de ser activos, de comprometernos, de ocupar nuestro lugar social, compromiso social</t>
  </si>
  <si>
    <t>tomar distancia, necesidad de delegar, dejar de querer asumir nuestra función, paro laboral</t>
  </si>
  <si>
    <t>libertad de compromiso, saber delegar si es necesario</t>
  </si>
  <si>
    <t>demasiado comprometido, angustiar, luchar por nuestro sitio, rechazo a comprometernos más</t>
  </si>
  <si>
    <t>necesidad de reservar nuestra energía o nuestro dinero para otra cosa</t>
  </si>
  <si>
    <t>sufrir tensiones internas, replegarnos sobre nosotros mismos para sobrevivir</t>
  </si>
  <si>
    <t>buenas relaciones sociales</t>
  </si>
  <si>
    <t>demasiadas tensiones internas, presión del jefe sobre el personal</t>
  </si>
  <si>
    <t>dinamismo, necesidad de lazos profesionales</t>
  </si>
  <si>
    <t>sentimiento de vacío en las relaciones, sin relación entre arriba y abajo</t>
  </si>
  <si>
    <t>relaciones profesionales sinceras, ambiente distendido, no formal</t>
  </si>
  <si>
    <t>querer mantener vínculos profesionales a toda costa, ambiente formal y protocolario, presionar al personal</t>
  </si>
  <si>
    <t xml:space="preserve">necesidad de resolver problemas </t>
  </si>
  <si>
    <t>falta de confianza, sentimiento de no estar a la altura, miedo al fracaso, jefe ausente</t>
  </si>
  <si>
    <t>disminuir las tensiones, confianza recíproca</t>
  </si>
  <si>
    <t>estrés, agitación, situación profesional conflictiva</t>
  </si>
  <si>
    <t>necesidad de tener un control sobre nuestro trabajo, de dotarnos de medios</t>
  </si>
  <si>
    <t>dejar que nos impongan decisiones, sufrir un control, desánimo, haber perdido el control de la situación, falta de medios</t>
  </si>
  <si>
    <t>buen ambiente de trabajo, personalidades equilibradas, capacidad de adaptación a los demás, saber estar</t>
  </si>
  <si>
    <t>ego fuerte, frustraciones, imponer y controlar</t>
  </si>
  <si>
    <t>necesidad de pasar a la acción, de hacernos respetar, de dar una buena imagen de nosotros mismos, ética</t>
  </si>
  <si>
    <t>no sentirse a la altura, miedo a no gustar a la dirección, jefe exigente</t>
  </si>
  <si>
    <t>estar a la altura, ser auténtico, ética profesional</t>
  </si>
  <si>
    <t>ego fuerte, hacer lo que sea necesario para gustar a la dirección o para que nos respeten, dar una falsa imagen</t>
  </si>
  <si>
    <t>necesidad de hacer demasiado, de meterse presión, tener un montón de obligaciones</t>
  </si>
  <si>
    <t>meterse menos presión, parar el trabajo, sentirnos superados</t>
  </si>
  <si>
    <t>buen humor general, colaboración, ayuda mutua, trabajo en equipo</t>
  </si>
  <si>
    <t>meternos o sufrir una presión excesiva, sentirnos estresados</t>
  </si>
  <si>
    <t xml:space="preserve">necesidad de meternos presión, de compartir el trabajo </t>
  </si>
  <si>
    <t>falta de flexibilidad, bajar el ritmo, sentimiento de inutilidad, absentismo</t>
  </si>
  <si>
    <t>estresarnos, meternos presión, necesidad excesiva de trabajar</t>
  </si>
  <si>
    <t>necesidad de sentirnos emocionalmente seguros, necesidad de estar menos tensos</t>
  </si>
  <si>
    <t>desligarnos de los demás, de sus emociones</t>
  </si>
  <si>
    <t>jefe con buen corazón, seguridad emocional, cohesión social</t>
  </si>
  <si>
    <t>soportar, sentirnos agredidos, estar saturados de emociones, jefe agresivo</t>
  </si>
  <si>
    <t>necesidad de espacio suficiente, necesidad de parte del mercado</t>
  </si>
  <si>
    <t>estar en nuestra burbuja, dejar que nos coman el terreno, introversión, espacio de trabajo demasiado pequeño</t>
  </si>
  <si>
    <t>tener espacio suficiente, intimidad respetada</t>
  </si>
  <si>
    <t>luchar por un poco de intimidad, invasión que produce angustia</t>
  </si>
  <si>
    <t>no poner límites, no decir que no, sufrir el entorno de trabajo</t>
  </si>
  <si>
    <t>entorno de trabajo sano, relaciones humanas agradables</t>
  </si>
  <si>
    <t>tener que protegernos, sentirnos agredidos por el entorno laboral (contaminaciones varias)</t>
  </si>
  <si>
    <t xml:space="preserve">control emocional, control de calidad, sacrificarse por los demás </t>
  </si>
  <si>
    <t>necesidad de quitarnos presión, de menos compromisos, demasiadas exigencias, necesidad de vacaciones</t>
  </si>
  <si>
    <r>
      <t xml:space="preserve">no meternos presión, saber delegar, </t>
    </r>
    <r>
      <rPr>
        <i/>
        <sz val="11"/>
        <rFont val="Calibri"/>
        <family val="2"/>
        <scheme val="minor"/>
      </rPr>
      <t xml:space="preserve">feedbacks </t>
    </r>
    <r>
      <rPr>
        <sz val="11"/>
        <rFont val="Calibri"/>
        <family val="2"/>
        <scheme val="minor"/>
      </rPr>
      <t>positivos, centrar la atención en la calidad</t>
    </r>
  </si>
  <si>
    <t>meternos presión, querer controlarlo todo, comprometernos plenamente, jefe demasiado exigente</t>
  </si>
  <si>
    <t>necesidades no colmadas, necesidad de contener las emociones, necesidad de un mediador para resolver conflictos</t>
  </si>
  <si>
    <t>falta de amor, necesidades no colmadas, miedo a los conflictos, ausencia de mediador</t>
  </si>
  <si>
    <t>armonía en las relaciones de trabajo, expresar nuestras emociones, buenas relaciones hombre/mujer, mediación</t>
  </si>
  <si>
    <t>conflictos, frustraciones, intolerancia, iras contenidas, rechazar los compromisos</t>
  </si>
  <si>
    <t>necesidad de fijar un límite, de decir que no</t>
  </si>
  <si>
    <t>autosabotaje, limitarnos de manera voluntaria</t>
  </si>
  <si>
    <t>equilibrio entre uno mismo y los demás, respeto a los demás, buena gestión de los conflictos</t>
  </si>
  <si>
    <t>estar invadido, necesidad de respirar, de espacio propio</t>
  </si>
  <si>
    <t>necesidad de cargar sobre nuestras espaldas, de ser responsables</t>
  </si>
  <si>
    <t>falta de apoyo de la jerarquía</t>
  </si>
  <si>
    <t>colaboración, ayuda mutua, trabajo en equipo</t>
  </si>
  <si>
    <t>asumir demasiado, aguantar, soportar</t>
  </si>
  <si>
    <t>necesidad de poner un límite y alejarnos de los sectores no rentables</t>
  </si>
  <si>
    <t>antecedentes de ruina y fracasos, alejarnos de un sector no viable o problemático</t>
  </si>
  <si>
    <t>saber renunciar cuando es preciso o dejar a un lado lo que no funciona</t>
  </si>
  <si>
    <t>conflictos de interés, persistir en una vía no viable</t>
  </si>
  <si>
    <t>necesidad de avanzar, de asumir nuestras responsabilidades</t>
  </si>
  <si>
    <t>falta de confianza en la jerarquía</t>
  </si>
  <si>
    <t>confianza mutua, saber delegar responsabilidades</t>
  </si>
  <si>
    <t>tener que actuar, responsabilidades excesivas, demasiadas horas extra</t>
  </si>
  <si>
    <t>necesidad de integrar las experiencias, de recuperarse tras un fracaso</t>
  </si>
  <si>
    <t>paralizado por un fracaso, evitar las confrontaciones</t>
  </si>
  <si>
    <t>crecer aprendiendo de nuestros errores, ser un pionero, capacidad de adaptación</t>
  </si>
  <si>
    <t>resistencia al cambio, no dejar de dar vueltas al pasado, a nuestros errores</t>
  </si>
  <si>
    <t>mantener la palabra dada, ser ambicioso, necesidad de apertura</t>
  </si>
  <si>
    <t>falta de ambición, haber abandonado nuestra carrera, replegados sobre nosotros mismos, autarquía</t>
  </si>
  <si>
    <t>mentalidad tolerante y abierta, alianzas, cooperación, traducción a otros idiomas</t>
  </si>
  <si>
    <t>querer decidirlo todo y tener la última palabra, no respetar el punto de vista de los compañeros o del jefe, no respetar nada</t>
  </si>
  <si>
    <t>necesidad de expresar nuestra creatividad, necesidad de tener más tiempo</t>
  </si>
  <si>
    <t>haber vivido injusticias, creatividad no expresada, sin tiempo</t>
  </si>
  <si>
    <t>carga de trabajo aceptable, estrés gestionado, tiempo para la creatividad</t>
  </si>
  <si>
    <t>querer ir siempre más rápido, estrés, sobrecarga de trabajo, hervidero mental, creatividad excesiva</t>
  </si>
  <si>
    <t>necesidad de expresar lo que es importante, de poner ciertas cosas en claro, diferir, necesidad de más tiempo, plazo superado</t>
  </si>
  <si>
    <t>cosas de las que nunca se ha permitido hablar, retraso, falta de comunicación interna</t>
  </si>
  <si>
    <t>poder expresar los sentimientos y lo que es importante, honestidad, saber tomarnos el tiempo necesario, respetar los plazos</t>
  </si>
  <si>
    <t>aumentar el ritmo de trabajo, estrés, tener que hacer el trabajo de un compañero ausente, plazos ampliados o no respetados</t>
  </si>
  <si>
    <t>necesidad de libertad, de autonomía</t>
  </si>
  <si>
    <t>cosas de las que nunca se ha permitido hablar, sentirse asfixiado, no libre, con muchas obligaciones, profesión elegida por los padres, sujeto al secreto profesional</t>
  </si>
  <si>
    <t>independencia, margen de maniobra, sinceridad, vocación, movilizar recursos humanos</t>
  </si>
  <si>
    <t>tener que luchar para tener más libertad, tener que elegir otra profesión, mentiras deliberadas</t>
  </si>
  <si>
    <t>necesidad de encontrar una solución o nuestro camino</t>
  </si>
  <si>
    <t>falta de decisión, sentimiento de inferioridad, no dar con una solución, no seguir nuestra vía o nuestra vocación</t>
  </si>
  <si>
    <t>desapego, escucha interior, honestidad hacia uno mismo y hacia los demás, seguir nuestra vocación</t>
  </si>
  <si>
    <t>negarnos a seguir los consejos de los demás, entrar en bucle, negarnos a seguir nuestra vocación</t>
  </si>
  <si>
    <t>necesidad de sentirse protegido, seguro</t>
  </si>
  <si>
    <t xml:space="preserve">absentismo por enfermedad </t>
  </si>
  <si>
    <t>sentirse seguro, poco absentismo</t>
  </si>
  <si>
    <t>necesidad de dirigir, tener una fuerte voluntad, perfil de directivo</t>
  </si>
  <si>
    <t>falta de voluntad, apatía, seguir la corriente, sentirse explotado</t>
  </si>
  <si>
    <t>autoridad natural, inspirar confianza, capacidad para convencer, buen vendedor</t>
  </si>
  <si>
    <t>estrés, miedos, inseguridad, resistir, querer dirigirlo todo, jefe que no inspira confianza, vendedor agresivo</t>
  </si>
  <si>
    <t>necesidad de ocupar nuestro lugar, necesidad de mantener nuestra posición</t>
  </si>
  <si>
    <t>dejar de resistirnos, ser víctimas de un compromiso, sentimiento de que nos dejan de lado, de que no nos tienen en consideración</t>
  </si>
  <si>
    <t>permanecer neutro, conservar nuestro puesto, proponer o aceptar un compromiso</t>
  </si>
  <si>
    <t>tener que defender nuestro puesto o nuestra posición, lucha de poder en el seno de la empresa</t>
  </si>
  <si>
    <t>retener información a todos los niveles, rumores, mentiras, necesidad de una salida de empresa</t>
  </si>
  <si>
    <t>guardar silencio, falta de comunicación interna, falta de transparencia, sin salida de empresa</t>
  </si>
  <si>
    <t>sinceridad, transparencia, marketing, plan de comunicación, lenguas extranjeras, web, redes sociales, salida de empresa</t>
  </si>
  <si>
    <t>conflictos internos no expresados, deseo de ocultar ciertas cosas, salida de empresa pospuesta, jefe demasiado serio</t>
  </si>
  <si>
    <t>necesidad de hacer demasiado, culpabilizarnos si no hacemos lo suficiente</t>
  </si>
  <si>
    <t>miedo a no hacer lo suficiente, no ver nuestras prioridades, nostalgia, permanecer anclado al pasado</t>
  </si>
  <si>
    <t>ver las prioridades, ver las cosas con perspectiva, capacidad para reírnos de nosotros mismos, darle voz a todos en la empresa</t>
  </si>
  <si>
    <t>cada uno rumiando en su rincón, negar la situación</t>
  </si>
  <si>
    <t>necesidad de hacernos nuestro lugar o de recuperar nuestra posición de líder, necesidad de aguantar el tipo, de ser el mejor</t>
  </si>
  <si>
    <t>dejar que nos quiten el sitio, dejar que la competencia nos devore, renunciar</t>
  </si>
  <si>
    <t>saber renunciar, estar por completo en nuestro sitio, no tomarnos demasiado en serio</t>
  </si>
  <si>
    <t>apretar los dientes, querer ser el mejor, no soltar presa nunca, trabajo encarnizado, material obsoleto</t>
  </si>
  <si>
    <t>necesidad de tener nuestro espacio vital, de intimidad</t>
  </si>
  <si>
    <r>
      <t>pérdida de referencias, intimidad perdida (</t>
    </r>
    <r>
      <rPr>
        <i/>
        <sz val="11"/>
        <rFont val="Calibri"/>
        <family val="2"/>
        <scheme val="minor"/>
      </rPr>
      <t>open space</t>
    </r>
    <r>
      <rPr>
        <sz val="11"/>
        <rFont val="Calibri"/>
        <family val="2"/>
        <scheme val="minor"/>
      </rPr>
      <t>), sentirse observado</t>
    </r>
  </si>
  <si>
    <t>tener nuestro espacio, nuestra intimidad</t>
  </si>
  <si>
    <t>tener que defender nuestro espacio de trabajo, estrés porque nos graban constantemente</t>
  </si>
  <si>
    <t>necesidad de sentirnos seguros, intuición activa</t>
  </si>
  <si>
    <t>ser influenciado, no ver venir un cambio, pillado desprevenido</t>
  </si>
  <si>
    <r>
      <t xml:space="preserve">confianza natural en los demás, </t>
    </r>
    <r>
      <rPr>
        <i/>
        <sz val="11"/>
        <rFont val="Calibri"/>
        <family val="2"/>
        <scheme val="minor"/>
      </rPr>
      <t>team building</t>
    </r>
    <r>
      <rPr>
        <sz val="11"/>
        <rFont val="Calibri"/>
        <family val="2"/>
        <scheme val="minor"/>
      </rPr>
      <t>, buena intuición, tener buen olfato</t>
    </r>
  </si>
  <si>
    <t>estar a la defensiva</t>
  </si>
  <si>
    <t>necesidad de escucharnos a nosotros mismos y a los demás</t>
  </si>
  <si>
    <t>equilibrio entre escucharnos a nosotros mismos y escuchar a los demás, confidentes</t>
  </si>
  <si>
    <t>estar al acecho, negarnos a escuchar, molestias sonoras</t>
  </si>
  <si>
    <r>
      <t xml:space="preserve">necesidad de estar en nuestra burbuja, disfrutar del trabajo en soledad, </t>
    </r>
    <r>
      <rPr>
        <i/>
        <sz val="11"/>
        <rFont val="Calibri"/>
        <family val="2"/>
        <scheme val="minor"/>
      </rPr>
      <t>freelance</t>
    </r>
  </si>
  <si>
    <t>no escucharnos o que no nos escuchen, poco contacto con la empresa</t>
  </si>
  <si>
    <r>
      <rPr>
        <i/>
        <sz val="11"/>
        <rFont val="Calibri"/>
        <family val="2"/>
        <scheme val="minor"/>
      </rPr>
      <t>team building</t>
    </r>
    <r>
      <rPr>
        <sz val="11"/>
        <rFont val="Calibri"/>
        <family val="2"/>
        <scheme val="minor"/>
      </rPr>
      <t>, trabajo de equipo, buena colaboración</t>
    </r>
  </si>
  <si>
    <t>estar en guardia</t>
  </si>
  <si>
    <t>necesidad de un rol claro y tareas bien definidas</t>
  </si>
  <si>
    <t>falta de claridad en las tareas a desempeñar, objetivo no claro, no haber podido seguir nuestra vocación</t>
  </si>
  <si>
    <r>
      <t xml:space="preserve">objetivo claro, claridad en las tareas a cumplir, entender el </t>
    </r>
    <r>
      <rPr>
        <i/>
        <sz val="11"/>
        <rFont val="Calibri"/>
        <family val="2"/>
        <scheme val="minor"/>
      </rPr>
      <t>management</t>
    </r>
  </si>
  <si>
    <r>
      <t xml:space="preserve">cuestionarnos sobre lo que ha de venir, dispersión, </t>
    </r>
    <r>
      <rPr>
        <i/>
        <sz val="11"/>
        <rFont val="Calibri"/>
        <family val="2"/>
        <scheme val="minor"/>
      </rPr>
      <t>management</t>
    </r>
    <r>
      <rPr>
        <sz val="11"/>
        <rFont val="Calibri"/>
        <family val="2"/>
        <scheme val="minor"/>
      </rPr>
      <t xml:space="preserve"> confuso</t>
    </r>
  </si>
  <si>
    <t>necesidad de asumir cargas y responsabilidades, necesidad de tener un objetivo a alcanzar</t>
  </si>
  <si>
    <t>cargar con menos responsabilidades, dejar de fijarse objetivos apremiantes, ausencia de objetivos</t>
  </si>
  <si>
    <t>ver las cosas bajo un ángulo diferente, aceptar otros puntos de vista, gestión del estrés</t>
  </si>
  <si>
    <t>tener que asumir, no querer cambiar de opinión, resistir, marcarnos objetivos apremiantes</t>
  </si>
  <si>
    <t>necesidad de adaptarnos, de estar atentos</t>
  </si>
  <si>
    <t>rigidez mental, miedo a los accidentes, negligencia</t>
  </si>
  <si>
    <t>atento y presente, saber adaptarse e improvisar rápidamente</t>
  </si>
  <si>
    <t>estrés, estar superado por los acontecimientos, riesgo de negligencia</t>
  </si>
  <si>
    <t>no disfrutar con los cambios, nostalgia, no ver solución u otras posibilidades</t>
  </si>
  <si>
    <t>ver las cosas con perspectiva, adaptación, relativizar, mente abierta, imaginación, innovador</t>
  </si>
  <si>
    <t>huida hacia adelante, hiperactividad, no hacer más que lo imprescindible, miedo a dejar de controlarlo todo</t>
  </si>
  <si>
    <t>necesidad de ver nuestras prioridades, de tomar distancia, de ser pacientes, necesidad de una tormenta de cerebros</t>
  </si>
  <si>
    <t>no disfrutar con los cambios, no ver las disfunciones</t>
  </si>
  <si>
    <t>capacidad de adaptación, flexibilidad, capacidad de síntesis, paciencia, visión global</t>
  </si>
  <si>
    <t>huida hacia adelante, hiperactividad, no hacer más que lo imprescindible, impaciencia, huir de la realidad</t>
  </si>
  <si>
    <t>necesidad de emociones</t>
  </si>
  <si>
    <t>dificultad para aprender o para memorizar</t>
  </si>
  <si>
    <t>buen discernimiento, autocontrol</t>
  </si>
  <si>
    <t>ansiedad en público</t>
  </si>
  <si>
    <t>meternos presión para la empresa, necesidad de cambio</t>
  </si>
  <si>
    <t>necesidad de meternos menos presión, rechazar el cambio</t>
  </si>
  <si>
    <t>meterse presión, obligado a cambiar</t>
  </si>
  <si>
    <r>
      <t xml:space="preserve">necesidad de ver las posiblidades, importancia de lo visual en el </t>
    </r>
    <r>
      <rPr>
        <i/>
        <sz val="11"/>
        <rFont val="Calibri"/>
        <family val="2"/>
        <scheme val="minor"/>
      </rPr>
      <t>marketing</t>
    </r>
  </si>
  <si>
    <t>desligarnos del mundo, no ver lo que se avecina, no querer ver ciertas cosas</t>
  </si>
  <si>
    <r>
      <t xml:space="preserve">visión objetiva, atento, importancia del </t>
    </r>
    <r>
      <rPr>
        <i/>
        <sz val="11"/>
        <rFont val="Calibri"/>
        <family val="2"/>
        <scheme val="minor"/>
      </rPr>
      <t>marketing</t>
    </r>
  </si>
  <si>
    <t>rechazar lo que ocurre, dar demasiada importancia a lo visual, a la imagen</t>
  </si>
  <si>
    <t>necesidad de concentrarnos en un objetivo a alcanzar</t>
  </si>
  <si>
    <t>dejar de pretender un objetivo, no ver nuestros problemas</t>
  </si>
  <si>
    <t>no crear expectativas exageradas</t>
  </si>
  <si>
    <t>tener que resolver problemas, focalizarse en los problemas, luchar para alcanzar un objetivo</t>
  </si>
  <si>
    <t>necesidad de aguantar frente al exterior o frente a los demás</t>
  </si>
  <si>
    <t>miedo a la realidad, renunciar a hacer frente</t>
  </si>
  <si>
    <t>capacidad para aceptar compromisos</t>
  </si>
  <si>
    <t>resistir, mantener nuestras decisiones a cualquier precio</t>
  </si>
  <si>
    <t>necesidad de analizar y organizar, tratar de llamar la atención del jefe, necesidad de problemas a resolver</t>
  </si>
  <si>
    <t>miedo a lo desconocido, negligencia, falta de discernimiento, falta de planificación</t>
  </si>
  <si>
    <t>capacidad de discernimiento, pensamientos estructurados, capacidad de análisis y planificación, previsor</t>
  </si>
  <si>
    <t>hiperactividad, agobio, obsesiones, dudas, focalizarse en los problemas</t>
  </si>
  <si>
    <t>capacidad de decisión, necesidad de ser el líder</t>
  </si>
  <si>
    <t>sabiduría, gestión de los conflictos, líder, estratega</t>
  </si>
  <si>
    <t>querer controlarlo todo, necesidad de ser un líder, crear conflictos, resistir</t>
  </si>
  <si>
    <t>necesidad de preservar el modo de hacer las cosas bien, importancia del pasado de la empresa, de la historia de la empresa</t>
  </si>
  <si>
    <t>desvincularnos de los archivos, cortar con el pasado, dejar atrás el buen hacer</t>
  </si>
  <si>
    <t>tener en cuenta el pasado de la empresa, el saber hacer ancestral</t>
  </si>
  <si>
    <t>rechazar el pasado de la empresa o, al contrario, estar demasiado vinculado al pasado</t>
  </si>
  <si>
    <t>necesidad de tener una visión a largo plazo, necesidad de tener claro lo que ha de seguir</t>
  </si>
  <si>
    <t>falta de confianza en lo que se avecina, separado de la jerarquía, muerte del jefe, gestión a corto plazo, falta de I+D</t>
  </si>
  <si>
    <t>confianza en el futuro, buena gestión de desarrollo, estrategia a largo plazo</t>
  </si>
  <si>
    <t>miedos sobre lo que ha de venir, confusión en la visión a largo plazo, dar demasiada importancia al I+D</t>
  </si>
  <si>
    <t>necesidad de tener el control sobre todo el proceso de producción, necesidad de ética</t>
  </si>
  <si>
    <t>falta de coherencia en el escalafón, poca duración o falta de calidad en los productos</t>
  </si>
  <si>
    <t>coherencia, tener sentido de la ética, anteponer la durabilidad y la calidad</t>
  </si>
  <si>
    <r>
      <t xml:space="preserve">control excesivo sobre el </t>
    </r>
    <r>
      <rPr>
        <i/>
        <sz val="11"/>
        <rFont val="Calibri"/>
        <family val="2"/>
        <scheme val="minor"/>
      </rPr>
      <t>bottom</t>
    </r>
    <r>
      <rPr>
        <sz val="11"/>
        <rFont val="Calibri"/>
        <family val="2"/>
        <scheme val="minor"/>
      </rPr>
      <t>, perfeccionismo</t>
    </r>
  </si>
  <si>
    <t>necesidad de colaborar con otros socios, necesidad de adaptarse al mercado</t>
  </si>
  <si>
    <t>falta de colaboración, red pequeña de asociados, no adaptarse al mercado</t>
  </si>
  <si>
    <t>redes independientes, cooperación en todos los niveles, adaptación al mercado, a los clientes</t>
  </si>
  <si>
    <t>querer adaptarse al mercado más de la cuenta, efecto moda, imponer colaboración</t>
  </si>
  <si>
    <t>necesidad de miras mayores, de pensar de otro modo, necesidad de vehicular una imagen sólida</t>
  </si>
  <si>
    <t>miedos, no apreciar lo desconocido, falta de identidad propia, razón social poco clara</t>
  </si>
  <si>
    <t>empresa que tiene una identidad clara, logo fuerte, importancia de la marca</t>
  </si>
  <si>
    <t>no adaptarse, incoherencia entre la imagen que damos y la realidad, necesidad de copiar un logo conocido</t>
  </si>
  <si>
    <t>necesidad de cambiar regularmente el nombre de la empresa, de cambiar de productos</t>
  </si>
  <si>
    <t>miedo al cambio, sueños personales abandonados, tener siempre los mismos productos</t>
  </si>
  <si>
    <t>resistencia al cambio o, por el contrario, cambiar constantemente de nombre o de productos, pesimismo</t>
  </si>
  <si>
    <t>necesidad de controlar a los demás, de llamar la atención del jefe</t>
  </si>
  <si>
    <t>miedo a perder el control sobre el personal o sobre el producto final, no confiar</t>
  </si>
  <si>
    <t>controlar los procesos de fabricación de principio a fin, mantener el rumbo desde la idea hasta su concreción</t>
  </si>
  <si>
    <t>moverse mucho para no hacer nada, dispersión, hiperactividad para darse importancia</t>
  </si>
  <si>
    <t>necesidad de encontrar sentido a nuestro trabajo, una dimensión más ética, sentido de la innovación</t>
  </si>
  <si>
    <t>trabajo que ya no tiene sentido, falta de motivación</t>
  </si>
  <si>
    <t>líder con una autoridad natural, innovación, trabajo que da sentido a la vida, saber motivar</t>
  </si>
  <si>
    <t>motivación excesiva, jefe autoritario o manipulador</t>
  </si>
  <si>
    <t>necesidad de reflexionar sobre lo que se avecina</t>
  </si>
  <si>
    <r>
      <t xml:space="preserve">sentimiento de vacío en el trabajo, de que no tiene sentido, </t>
    </r>
    <r>
      <rPr>
        <i/>
        <sz val="11"/>
        <rFont val="Calibri"/>
        <family val="2"/>
        <scheme val="minor"/>
      </rPr>
      <t>bore-out</t>
    </r>
  </si>
  <si>
    <t>centrarnos en el propósito que nos hemos marcado a medio plazo, pero adaptarnos si es necesario</t>
  </si>
  <si>
    <t>actuar con urgencia, dispersión para sentirse útil</t>
  </si>
  <si>
    <t>necesidad de constancia y estabilidad en lo que hay que hacer</t>
  </si>
  <si>
    <t>necesidad de no hacer nada, desmotivación</t>
  </si>
  <si>
    <t>sentimiento de que nunca tenemos tiempo suficiente, dispersión en las actividades, frustraciones</t>
  </si>
  <si>
    <t>disfrutar evadiéndose en las redes sociales, estar fuera de la realidad económica, ideas no realizables</t>
  </si>
  <si>
    <t>estar en la realidad concreta, capacidad para llevar a cabo nuestras ideas, contactos sociales personales</t>
  </si>
  <si>
    <t>querer escapar de la realidad económica, ideas disparatadas e irrealizables</t>
  </si>
  <si>
    <t>falta de espacio para expresar nuestra creatividad</t>
  </si>
  <si>
    <t>gestionar lo que tenemos, ser flexibles con nuestras propias necesidades, gestionar las frustraciones</t>
  </si>
  <si>
    <t>creatividad excesiva, querer diferenciarnos de los demás de manera excesiva</t>
  </si>
  <si>
    <t>necesidad de rentabilizar antes de seguir avanzando</t>
  </si>
  <si>
    <t>estar en coherencia con la lógica de los acontecimientos que han de venir, listo para pasar a lo siguiente</t>
  </si>
  <si>
    <t>dispersión en los objetivos, rechazar el natural desarrollo de los acontecimientos</t>
  </si>
  <si>
    <t>necesidad inmediata de seguridad emocional y material, constancia en los productos y en el personal</t>
  </si>
  <si>
    <t>vinculado a los productos o al personal, apreciar lo que no cambia</t>
  </si>
  <si>
    <t>capacidad para llevar a cabo acciones concretas, para adaptarse a los productos y al personal si es necesario</t>
  </si>
  <si>
    <t>resistencia frente a cualquier cambio en la empresa</t>
  </si>
  <si>
    <t>necesidad de evolucionar para conservar nuestro mercado, necesidad de adaptarse a la evolución tecnológica</t>
  </si>
  <si>
    <t>no evolucionar, falta de formación continua, no seguir el ritmo de la evolución tecnológica</t>
  </si>
  <si>
    <t>formación continua del personal en el seno de la empresa, adaptación a la evolución tecnológica</t>
  </si>
  <si>
    <t>meternos presión para evolucionar, obligar al personal a adaptarse a la evolución tecnológica, huida hacia adelante</t>
  </si>
  <si>
    <t>necesidad de ver lo que se avecina, necesidad de digerir el pasado</t>
  </si>
  <si>
    <t>no ver lo que se avecina, no ver más que el lado bueno de las cosas, falta de discernimiento</t>
  </si>
  <si>
    <t>visionario, visión objetiva de la realidad, capacidad para ver las oportunidades</t>
  </si>
  <si>
    <t>negarse a ver ciertas realidades, incapacidad para disociar lo real de lo imaginario</t>
  </si>
  <si>
    <t>necesidad de librarse del pasado, necesidad de pasar a lo siguiente</t>
  </si>
  <si>
    <t>huir de la realidad o del pasado, dejar que hagan, dejarse llevar</t>
  </si>
  <si>
    <t xml:space="preserve">libres de nuestro pasado </t>
  </si>
  <si>
    <t>focalizarnos demasiado en los problemas del pasado</t>
  </si>
  <si>
    <t>necesidad de ver y estructurar lo siguiente (plan de acción, método, estructura)</t>
  </si>
  <si>
    <t>pasividad, sufrir a los demás, sentirse manipulado, pensamientos negativos</t>
  </si>
  <si>
    <t>jefe conciliador y respetuoso, proveernos de los medios necesarios para trabajar en buenas condiciones</t>
  </si>
  <si>
    <t>desconfiar de las autoridades, pensar que todo el mundo está contra nosotros</t>
  </si>
  <si>
    <t>necesidad de poseer bienes materiales, de hacer un balance objetivo y pasar a otra cosa</t>
  </si>
  <si>
    <t>conformarse con poco, preocupado por la ecología, no querer pasar a otra cosa</t>
  </si>
  <si>
    <t>no juzgarnos a nosotros mismos ni a los demás, ser respetuosos con los recursos</t>
  </si>
  <si>
    <t>sentirnos juzgados por los demás, sentimiento de injusticia, despilfarro de los recursos, rechazo al cambio</t>
  </si>
  <si>
    <t>necesidad de expresar nuestro potencial, nuestra diferencia, nuestra individualidad</t>
  </si>
  <si>
    <t>dejar que nos coman el terreno, estar bajo la influencia de los demás, potencial reprimido</t>
  </si>
  <si>
    <t>salir de la presión de la colectividad</t>
  </si>
  <si>
    <t>individualismo, defender nuestro puesto, ocupar mucho espacio en detrimento de los demás</t>
  </si>
  <si>
    <t>ver las oportunidades, dejarse inspirar al momento</t>
  </si>
  <si>
    <t>liberarse, relajarse</t>
  </si>
  <si>
    <t>dejar de controlarlo todo, dejarnos inspirar por las oportunidades</t>
  </si>
  <si>
    <t>incapacidad para parar o dejar ir, estar en reacción frente a lo que no se mueve</t>
  </si>
  <si>
    <t>necesidad de tener nuestro lugar social, necesidad de tenerlo todo inmediatamente</t>
  </si>
  <si>
    <t>no tener nuestro lugar social, no ser apoyado por la sociedad</t>
  </si>
  <si>
    <t>tener nuestro lugar en el plano colectivo, ser apoyados por la sociedad</t>
  </si>
  <si>
    <t xml:space="preserve">rechazo a recibir apoyo (estado, banco...) </t>
  </si>
  <si>
    <t>necesidad de comunicarse con todos</t>
  </si>
  <si>
    <t>sentirse influenciado por los pensamientos de los demás, no colaborar, preferir estar solo frente a uno mismo</t>
  </si>
  <si>
    <t>colaboración y comunicación fácil con los demás, capacidad para colaborar y confiar</t>
  </si>
  <si>
    <t>dificultad para colaborar, no confiar en nadie, acabar solo</t>
  </si>
  <si>
    <t>necesidad de actuar (por deber o por obligación), voluntad fuerte</t>
  </si>
  <si>
    <t>buena colaboración, puesta en común de las fuerzas disponibles, buen humor</t>
  </si>
  <si>
    <t>presencia en uno mismo, ser sin miedos</t>
  </si>
  <si>
    <t>no actuar, falta de posicionamiento, miedo a decidir</t>
  </si>
  <si>
    <t>dirección serena pero firme, justa y adecuada en cualquier circunstancia</t>
  </si>
  <si>
    <t>deseo de actuar o de reaccionar, de poder decidir, mantener nuestras decisiones</t>
  </si>
  <si>
    <t>necesidad de poner un límite incontestable, afirmar nuestro poder sobre los demás</t>
  </si>
  <si>
    <t>serenidad mental, dejar de actuar momentáneamente</t>
  </si>
  <si>
    <t>acción sobre los demás por el mero hecho de permanecer centrado, no ser influenciado ni desestabilizado por los demás</t>
  </si>
  <si>
    <t>no soportar las presiones externas, hervidero interior</t>
  </si>
  <si>
    <t>necesidad de gestionar información</t>
  </si>
  <si>
    <t>serenidad mental, dejar de dispersarse</t>
  </si>
  <si>
    <t>mente eficaz, buena capacidad para prever y organizar</t>
  </si>
  <si>
    <t>dispersión o distracción, inundado de información, desconectado de la realidad</t>
  </si>
  <si>
    <t>tener que soportar una autoridad injusta o manipuladora</t>
  </si>
  <si>
    <t>dejar de tomar parte en los juegos de poder, capacidad para aprovechar las buenas oportunidades, dirección pragmática</t>
  </si>
  <si>
    <t>necesidad de tener razón, mantener nuestra posición acualquier precio, no soportar que nos lleven la contraria</t>
  </si>
  <si>
    <t>necesidad de posicionarnos y dejar de permitir que nos coman el terreno</t>
  </si>
  <si>
    <t>ser influenciable y seguir a los demás, aceptar la relación de fuerza</t>
  </si>
  <si>
    <t>respetuosos con los demás y con el mundo, capacidad para desempeñar todo tipo de roles</t>
  </si>
  <si>
    <t>estar enfrentado o disfrutar del enfrentamiento con los demás, disfrutar de las relaciones de fuerza</t>
  </si>
  <si>
    <t>necesidad de agrandar nuestro círculo de influencia, nuestra clientela, nuestra gama de productos, ampliar la empresa</t>
  </si>
  <si>
    <t>pérdida de confianza, sufrir una decepción, dejar de sentirse a la altura</t>
  </si>
  <si>
    <t>respetarnos a nosotros mismos y a los demás, conocer nuestros límites o los de los demás</t>
  </si>
  <si>
    <t>poner a prueba los límites, necesidad de superar los límites, incluso a veces de manera irrespetuosa</t>
  </si>
  <si>
    <t>necesidad de tomar decisiones, necesidad de reordenamiento</t>
  </si>
  <si>
    <t>dejar espacio para momentos más serenos, más tranquilos</t>
  </si>
  <si>
    <t>serenidad, ordenado y que inspira confianza</t>
  </si>
  <si>
    <t>necesidad de ponerse las pilas para pasar a otra cosa o poner orden en la empresa</t>
  </si>
  <si>
    <t>necesidad de actuar de manera que los demás lo vean</t>
  </si>
  <si>
    <t>serenidad interior, momento de introspección</t>
  </si>
  <si>
    <t>necesidad de desestresarse o de desfogarse en los demás o necesidad de desfogarse</t>
  </si>
  <si>
    <t>necesidad de ser eficaz y organizado, tener una dirección clara</t>
  </si>
  <si>
    <t>dejarnos guiar, decidir menos, sabotaje mental</t>
  </si>
  <si>
    <t>libre de compromiso profesional, no implicarse más que lo necesario</t>
  </si>
  <si>
    <t>estar en la acción, necesidad de actuar y de comprometerse a fondo</t>
  </si>
  <si>
    <t>descomprometerse, sin necesidad ya de entregarnos al trabajo</t>
  </si>
  <si>
    <t>sabe respetar nuestros límites, saber delegar</t>
  </si>
  <si>
    <r>
      <t xml:space="preserve">necesidad de presencia femenina, necesidad de un </t>
    </r>
    <r>
      <rPr>
        <i/>
        <sz val="11"/>
        <rFont val="Calibri"/>
        <family val="2"/>
        <scheme val="minor"/>
      </rPr>
      <t>coach</t>
    </r>
    <r>
      <rPr>
        <sz val="11"/>
        <rFont val="Calibri"/>
        <family val="2"/>
        <scheme val="minor"/>
      </rPr>
      <t>, responsabilidad social</t>
    </r>
  </si>
  <si>
    <t>personal que se siente seguro, jefe bondadoso</t>
  </si>
  <si>
    <t>jefe benévolo y reconfortante, presencia femenina en el consejo de administración, responsabilidad social</t>
  </si>
  <si>
    <t>jefe duro con el personal, tendencia al autoritarismo, falta de benevolencia</t>
  </si>
  <si>
    <t>necesidad de protegerse del entorno y de las condiciones de trabajo</t>
  </si>
  <si>
    <t>sufrir el entorno y las condiciones de trabajo</t>
  </si>
  <si>
    <t>jefe o personal atentos a los posibles inconvenientes en el trabajo</t>
  </si>
  <si>
    <t>sentirse agredido por el entorno y las condiciones de trabajo</t>
  </si>
  <si>
    <t>necesidad de encargarnos de los demás, de su bienestar</t>
  </si>
  <si>
    <t>no ocuparse más que de uno mismo, tomar distancia respecto a los demás</t>
  </si>
  <si>
    <t>jefe atento</t>
  </si>
  <si>
    <t>ocuparse demasiado de los demás, tendencia a hacer de madre del personal o de los clientes</t>
  </si>
  <si>
    <t>no ocuparse más que de uno mismo, no querer responsabilidades</t>
  </si>
  <si>
    <t>utilizar nuestros propios recursos, no depender de los demás</t>
  </si>
  <si>
    <t>necesidad de ser la autoridad, incontestable, intocable, tener palabras justas e impactantes</t>
  </si>
  <si>
    <t>dejarnos vivir, dejarnos guiar</t>
  </si>
  <si>
    <t>jefe creíble y legítimo, que tiene corazón, autoridad serena y justa, buscar la armonía y el bienestar</t>
  </si>
  <si>
    <t>oro</t>
  </si>
  <si>
    <t>necesidad de meternos presión para afirmar nuestra autoridad</t>
  </si>
  <si>
    <t>introversión, ser influenciado por los demás, seguir</t>
  </si>
  <si>
    <t>jefe o empresa que dan ejemplo y son conscientes de que lo irradian a su alrededor</t>
  </si>
  <si>
    <t>meternos presión para demostrar quién manda</t>
  </si>
  <si>
    <t>necesidad de defender una causa, de actuar para la empresa o para la sociedad</t>
  </si>
  <si>
    <t>introversión, retirarse del mundo profesional</t>
  </si>
  <si>
    <t>sentirnos investidos por una misión, querer arrastrar a los demás con nosotros</t>
  </si>
  <si>
    <t>no llegar nunca hasta el final, abandonar en pleno proceso, dejarnos influenciar</t>
  </si>
  <si>
    <t>jefe imperturbable, no influenciable</t>
  </si>
  <si>
    <t>necesidad de ser una fuerza tranquila, tener pensamientos constructivos y concretos, necesidad de constancia</t>
  </si>
  <si>
    <t>estar en nuestra burbuja para sentirnos seguros</t>
  </si>
  <si>
    <t>jefe sabio y auténtico</t>
  </si>
  <si>
    <r>
      <t xml:space="preserve">compromiso para volver a ponerlo todo en orden, auditoría, </t>
    </r>
    <r>
      <rPr>
        <i/>
        <sz val="11"/>
        <rFont val="Calibri"/>
        <family val="2"/>
        <scheme val="minor"/>
      </rPr>
      <t>coaching</t>
    </r>
    <r>
      <rPr>
        <sz val="11"/>
        <rFont val="Calibri"/>
        <family val="2"/>
        <scheme val="minor"/>
      </rPr>
      <t>, ser portavoz, sindicalismo</t>
    </r>
  </si>
  <si>
    <t>sentirnos incomodados por los demás</t>
  </si>
  <si>
    <t>límite adecuado con los demás, abrirse a los demás</t>
  </si>
  <si>
    <t>tener que protegerse de los demás</t>
  </si>
  <si>
    <t>necesidad de poder expresarnos libremente, estar rebosante de energía</t>
  </si>
  <si>
    <t>introversión, prohibirnos irradiar hacia el exterior</t>
  </si>
  <si>
    <t>empresa que irradia con fuerza e intensidad, líder carismático</t>
  </si>
  <si>
    <t>apretar los dientes</t>
  </si>
  <si>
    <t>empresa abierta al mundo, mercados extranjeros, jefe tolerante y conciliador</t>
  </si>
  <si>
    <t>tener que defender nuestras ideas, agresividad</t>
  </si>
  <si>
    <t>necesidad de actuar de manera concreta</t>
  </si>
  <si>
    <t>estar en retirada, observando y escuchando</t>
  </si>
  <si>
    <t>recibir todo lo que necesitamos</t>
  </si>
  <si>
    <t>dispersión</t>
  </si>
  <si>
    <t>cristal</t>
  </si>
  <si>
    <t>saber intuitivo, facilidad para encontrar información útil</t>
  </si>
  <si>
    <t>ávido de información, necesidad frenética de estar informado</t>
  </si>
  <si>
    <t>necesidad de recursos informáticos eficaces para la comunicación</t>
  </si>
  <si>
    <t>falta de gestión de la información, falta de medios informáticos</t>
  </si>
  <si>
    <t>buen conocimiento informático y buena gestión de la información</t>
  </si>
  <si>
    <t>mente que no para, dispersión de la información, saturado de información inútil</t>
  </si>
  <si>
    <t>falta de estructura en lo que se refiere a la información</t>
  </si>
  <si>
    <t>capacidad para sintetizar la información y difundirla de manera precisa y eficaz</t>
  </si>
  <si>
    <t>necesidad de desapego, de tomar distancia respecto a la empresa</t>
  </si>
  <si>
    <t>estar sereno para un momento de introspección</t>
  </si>
  <si>
    <t>momento de introspección y de desapego para tener las ideas más claras para seguir</t>
  </si>
  <si>
    <t>obsesionarnos con el futuro, no centrarnos, confusión en la visión a largo plazo</t>
  </si>
  <si>
    <t>necesidad de aprender de nuestros errores y experiencias</t>
  </si>
  <si>
    <t>comprender los errores, pero no cambiar nada, no sacar ningún beneficio concreto de ello</t>
  </si>
  <si>
    <t>aprender de nuestros errores y cambiar</t>
  </si>
  <si>
    <t>no querer aprender de nuestros errores, mantenernos en un viejo esquema de creencias</t>
  </si>
  <si>
    <t>necesidad de calmar la mente, necesidad de meditar</t>
  </si>
  <si>
    <t>estar desconectado del cuerpo, no sentir sus necesidades</t>
  </si>
  <si>
    <t>desapego, meditación de plena consciencia para regenerarnos</t>
  </si>
  <si>
    <t>no respetar las limitaciones del cuerpo, descuidar las necesidades del personal</t>
  </si>
  <si>
    <t>no escuchar al corazón, ausencia de sentimientos</t>
  </si>
  <si>
    <t>escuchar al corazón, ser un líder carismático, creíble y legítimo</t>
  </si>
  <si>
    <t>descuidar las necesidades del corazón, dirigir a los demás sin corazón</t>
  </si>
  <si>
    <t>necesidad de hacer una pausa, dejar de aplazar las vacaciones</t>
  </si>
  <si>
    <t>muy activo para colmar el vacío, miedo a perder cosas ya logradas</t>
  </si>
  <si>
    <t>capacidad para cuestionarnos a nosotros mismos</t>
  </si>
  <si>
    <t>necesidad de garantizar la permanencia de la empresa aunque haya que replantearse lo logrado</t>
  </si>
  <si>
    <t>diamante</t>
  </si>
  <si>
    <t>concentrarnos en una única cosa a la vez</t>
  </si>
  <si>
    <t>salir de los condicionamientos, ver cuál es la dirección adecuada</t>
  </si>
  <si>
    <t>necesidad de ir más allá de nuestros límites, de superarnos</t>
  </si>
  <si>
    <t>presencia en uno mismo, sensación de poder</t>
  </si>
  <si>
    <t>no estar en la realidad</t>
  </si>
  <si>
    <t>ser uno mismo</t>
  </si>
  <si>
    <t>querer que se fijen en nosotros, llamar la atención</t>
  </si>
  <si>
    <t>necesidad de sentirse en total seguridad, buen cortafuegos</t>
  </si>
  <si>
    <r>
      <t xml:space="preserve">falta de protección, sufrir ataques informáticos, sufrir un </t>
    </r>
    <r>
      <rPr>
        <i/>
        <sz val="11"/>
        <rFont val="Calibri"/>
        <family val="2"/>
        <scheme val="minor"/>
      </rPr>
      <t>hackeo</t>
    </r>
  </si>
  <si>
    <t>sentir los peligros en general, protegerse para evitar ataques informáticos</t>
  </si>
  <si>
    <t>darnos cuenta de todo lo que molesta, sacar a la luz las incoherencias de la empresa, vigilancia extrema</t>
  </si>
  <si>
    <t>necesidad de disponer de información útil y concreta para lo que se avecina, visión a medio plazo</t>
  </si>
  <si>
    <t>introspección para observar lo que no va bien</t>
  </si>
  <si>
    <t>saber ver y descodificar la información útil</t>
  </si>
  <si>
    <t>resistencia antes de pasar a un nivel más alto, querer cambiar a los demás</t>
  </si>
  <si>
    <t>blanco irisado</t>
  </si>
  <si>
    <t>ser dependiente de los demás o de los que nos precedieron profesionalmente</t>
  </si>
  <si>
    <t>necesidad de tomar distancia para prestar atención a lo que necesita el personal y disminuir las tensiones</t>
  </si>
  <si>
    <t>capacidad para tomar distancia para establecer las verdaderas necesidades</t>
  </si>
  <si>
    <t>necesidad de responder de manera inmediata a cualquier petición</t>
  </si>
  <si>
    <t>necesidad de estar rebosante de energía para seguir</t>
  </si>
  <si>
    <t>estancamiento profesional, dejar de tener energía</t>
  </si>
  <si>
    <r>
      <t xml:space="preserve">estar en el </t>
    </r>
    <r>
      <rPr>
        <i/>
        <sz val="11"/>
        <rFont val="Calibri"/>
        <family val="2"/>
        <scheme val="minor"/>
      </rPr>
      <t>flow</t>
    </r>
  </si>
  <si>
    <t>ir a contracorriente del flow, toparnos con un montón de dificultades</t>
  </si>
  <si>
    <r>
      <t xml:space="preserve">necesidad de estar en acuerdo con lo que hacemos, totalmente absorbidos con lo que hacemos, estar en el </t>
    </r>
    <r>
      <rPr>
        <i/>
        <sz val="11"/>
        <rFont val="Calibri"/>
        <family val="2"/>
        <scheme val="minor"/>
      </rPr>
      <t>flow</t>
    </r>
  </si>
  <si>
    <t>no estar en acuerdo con lo que hacemos, rechazar una sucesión</t>
  </si>
  <si>
    <t>auténtico espíritu de empresa, aprovechar una sucesión</t>
  </si>
  <si>
    <t>llegar hasta el final sin preocuparnos por los obstáculos, tener que gestionar una sucesión</t>
  </si>
  <si>
    <t>necesidad de comprometernos plenamente, de utilizar nuestra fuerza de trabajo</t>
  </si>
  <si>
    <t>capacidad para observar, para tomar distancia y prestar atención a las distintas necesidades</t>
  </si>
  <si>
    <t>determinación y fuerza interior, responder a nuestras necesidades en todos los planos</t>
  </si>
  <si>
    <t>necesidad de ser quien toma las decisiones sobre nosotros mismos y sobre los demás, necesidad de ser un líder</t>
  </si>
  <si>
    <t>necesidad de percibir lo que no va bien, sentido de la orientación</t>
  </si>
  <si>
    <t>no ver los problemas ni lo que se avecina</t>
  </si>
  <si>
    <t>visionario, dirección clara para lo siguiente, seguir la línea directriz</t>
  </si>
  <si>
    <t>ingenuidad, confusión sobre lo que ha de venir, desviarnos del camino marcado</t>
  </si>
  <si>
    <t xml:space="preserve">necesidad de posicionarse </t>
  </si>
  <si>
    <t>no actuar más que si resulta útil, disponible pero sin implicarse emocionalmente</t>
  </si>
  <si>
    <t>superar nuestros límites, agotarnos para nada</t>
  </si>
  <si>
    <t>necesidad de pasar a la acción</t>
  </si>
  <si>
    <t>no querer nada, apatía, falta de motivación</t>
  </si>
  <si>
    <t>estar listo, disponible para cosas útiles</t>
  </si>
  <si>
    <t>meternos presión para acciones inútiles, estrés</t>
  </si>
  <si>
    <t>tener menos responsabilidades o dejarlas para más adelante</t>
  </si>
  <si>
    <t>necesidad de sentirse seguro, de estar atento a ruidos extraños</t>
  </si>
  <si>
    <t>no escuchar más que lo que queremos oír, apreciar el silencio</t>
  </si>
  <si>
    <t>necesidad de ambiente musical, tener el oído desarrollado</t>
  </si>
  <si>
    <t>sufrir molestias sonoras, no escuchar a los demás</t>
  </si>
  <si>
    <t>necesidad de innovar</t>
  </si>
  <si>
    <t>ser influenciado por los pensamientos de los demás</t>
  </si>
  <si>
    <t>adaptarse a la manera de pensar de los demás, escuchar a los demás más allá de sus palabras</t>
  </si>
  <si>
    <t>negarnos a pensar como los demás</t>
  </si>
  <si>
    <t>necesidad de salir de las limitaciones, de las normas impuestas, de las servidumbres</t>
  </si>
  <si>
    <t>sentirse encerrado, sufrir normas agobiantes e impuestas</t>
  </si>
  <si>
    <t>saber desdramatizar, jugar con las reglas del juego, tener buenas ideas</t>
  </si>
  <si>
    <t>demasiadas obligaciones, inundado de información, tener momentos de genialidad</t>
  </si>
  <si>
    <t>blanco nacarado</t>
  </si>
  <si>
    <t>necesidad de asumir cargas para sentirnos útiles, ecorresponsabilidad y comercio justo, necesidad de un ideal, desempeñar un papel social, desarrollo sostenible</t>
  </si>
  <si>
    <t>retirarse de la vida activa, sentirse inútil</t>
  </si>
  <si>
    <t>inteligencia al servicio de la empresa, comercio justo, ideales, rol social, desarrollo sostenible</t>
  </si>
  <si>
    <t>crear dolores inútiles, destruir para existir, no ser consciente de las consecuencias de algunas decisiones o actos</t>
  </si>
  <si>
    <t>necesidad de tiempo y espacio para uno mismo, para crear e innovar</t>
  </si>
  <si>
    <t>falta de espacio personal, falta de espacio para trabajar</t>
  </si>
  <si>
    <t>entusiasmo de creación e innovación</t>
  </si>
  <si>
    <t>sentirnos obligados, vivir contrariedad y frustraciones</t>
  </si>
  <si>
    <t>ir por delante de las necesidades de la empresa</t>
  </si>
  <si>
    <t>reprimir las emociones, no aceptar las reglas ni las leyes</t>
  </si>
  <si>
    <t>autosuficiencia, seguir el orden natural de las cosas, aceptar las reglar y las leyes</t>
  </si>
  <si>
    <t>resistencia frente al orden inútil e impuesto, imponernos normas y presiones</t>
  </si>
  <si>
    <t>reprimir las emociones, guardárnoslas para nosotros mismos</t>
  </si>
  <si>
    <t>capacidad para permitir que se expresen las emociones</t>
  </si>
  <si>
    <t>crear tensiones emocionales</t>
  </si>
  <si>
    <t>necesidad de estabilidad psicológica y material</t>
  </si>
  <si>
    <t>dejar de luchar por nuestro trabajo, vivir inestabilidad</t>
  </si>
  <si>
    <t>estabilidad psicológica y material</t>
  </si>
  <si>
    <t>tener que resistir siempre, luchar contra el orden establecido de las cosas</t>
  </si>
  <si>
    <t>necesidad de cuestionarnos, de que nos valoren</t>
  </si>
  <si>
    <t>sentirnos indefensos, no cuestionarnos</t>
  </si>
  <si>
    <t>cuestionarse, sentirse apreciado</t>
  </si>
  <si>
    <t>rechazo a cuestionarnos a nosotros mismos</t>
  </si>
  <si>
    <t>necesidad de tener nuestro lugar, de ser útil</t>
  </si>
  <si>
    <t>sentimiento de ser inútil, de no estar en el lugar correcto, de no estar donde deberíamos estar</t>
  </si>
  <si>
    <t>avanzar mientras escuchamos al cuerpo, no responder necesariamente a todas las expectativas</t>
  </si>
  <si>
    <t>asumir responsabilidades o desempeñar un rol para justificar nuestro puesto, nuestra utilidad</t>
  </si>
  <si>
    <t>necesidad de soportar para tener nuestro lugar</t>
  </si>
  <si>
    <t>miedo a cargar con algo</t>
  </si>
  <si>
    <t xml:space="preserve">liderazgo, líder que anima y motiva </t>
  </si>
  <si>
    <t>cargar con algo para que las cosas avancen</t>
  </si>
  <si>
    <t>necesidad de mostrar nuestra individualidad</t>
  </si>
  <si>
    <t>dejarnos vivir, no imponer nada a los demás</t>
  </si>
  <si>
    <t>hacer lo que es justo hacer por nosotros mismos</t>
  </si>
  <si>
    <t>no actuar más que si estamos seguros de lo que vamos a hacer</t>
  </si>
  <si>
    <t>alegría comunicativa, disfrutar de las cosas sencillas</t>
  </si>
  <si>
    <t>valerse de la rabia como motor para avanzar</t>
  </si>
  <si>
    <t>necesidad de ser duro con uno mismo</t>
  </si>
  <si>
    <t>autosabotearnos</t>
  </si>
  <si>
    <t>aceptarnos tal como somos</t>
  </si>
  <si>
    <t>autosatisfacción, ser pretencioso</t>
  </si>
  <si>
    <t>necesidad de ser apoyado por nuestros socios, necesidad de reordenamiento interno</t>
  </si>
  <si>
    <t>sentirnos desvalorizados, estar en lo más bajo de la estructura, de la jerarquía</t>
  </si>
  <si>
    <t>sentirse valorado, obtener de ello una fuerza inagotable</t>
  </si>
  <si>
    <r>
      <t xml:space="preserve">abusar de nuestro poder con fines personales, desvalorizar al otro para conseguirlo, </t>
    </r>
    <r>
      <rPr>
        <i/>
        <sz val="11"/>
        <rFont val="Calibri"/>
        <family val="2"/>
        <scheme val="minor"/>
      </rPr>
      <t>marketing</t>
    </r>
    <r>
      <rPr>
        <sz val="11"/>
        <rFont val="Calibri"/>
        <family val="2"/>
        <scheme val="minor"/>
      </rPr>
      <t xml:space="preserve"> agresivo</t>
    </r>
  </si>
  <si>
    <t>blanco opalescente</t>
  </si>
  <si>
    <t>necesidad de crear una gran familia, de estar bien establecido a nivel local</t>
  </si>
  <si>
    <t>lazos cortados con la empresa, el trabajo ya no nutre las aspiraciones profundas</t>
  </si>
  <si>
    <t>empresa bien implantada, que forma parte del patrimonio local, con un toque familiar, trabajo que tiene sentido</t>
  </si>
  <si>
    <t>tener que cumplir una misión, hacer creer que somos una gran familia, tener las miras puestas en la internacionalización</t>
  </si>
  <si>
    <t>necesidad de crear lazos sociales para sentirse comprendido</t>
  </si>
  <si>
    <t>sentimiento de ser un extraño para nuestra empresa, incomprensión, inseguridad crónica</t>
  </si>
  <si>
    <t>sentimiento de estar en el lugar correcto y rodeado de las personas adecuadas</t>
  </si>
  <si>
    <r>
      <t xml:space="preserve">manipular para convencer, jefe manipulador, </t>
    </r>
    <r>
      <rPr>
        <i/>
        <sz val="11"/>
        <rFont val="Calibri"/>
        <family val="2"/>
        <scheme val="minor"/>
      </rPr>
      <t>marketing</t>
    </r>
    <r>
      <rPr>
        <sz val="11"/>
        <rFont val="Calibri"/>
        <family val="2"/>
        <scheme val="minor"/>
      </rPr>
      <t xml:space="preserve"> agresivo</t>
    </r>
  </si>
  <si>
    <t>necesidad de hacer frente a situaciones difíciles</t>
  </si>
  <si>
    <t>no prestar atención a nuestro instinto</t>
  </si>
  <si>
    <t>certeza instintiva, liderazgo</t>
  </si>
  <si>
    <t>dejar para más tarde lo inevitable</t>
  </si>
  <si>
    <t>necesidad de encontrar un socio, de cumplir nuestros sueños</t>
  </si>
  <si>
    <t>reprimir aquello a lo que más aspiramos, renunciar a nuestros sueños</t>
  </si>
  <si>
    <r>
      <t xml:space="preserve">poder adaptarse a todo, haber encontrado a un buen </t>
    </r>
    <r>
      <rPr>
        <i/>
        <sz val="11"/>
        <rFont val="Calibri"/>
        <family val="2"/>
        <scheme val="minor"/>
      </rPr>
      <t>coach</t>
    </r>
  </si>
  <si>
    <t>resistirnos a cualquier evolución, tener que poner un límite firme a ciertas cosas</t>
  </si>
  <si>
    <t>necesidad de digerir una experiencia difícil, de sacar partido de haber intentado algo</t>
  </si>
  <si>
    <t>cerrarnos a lo que procede del exterior</t>
  </si>
  <si>
    <t>capacidad para aprovechar las experiencias vividas para construirnos</t>
  </si>
  <si>
    <t>hacer únicamente lo que tiene sentido para nosotros</t>
  </si>
  <si>
    <t>necesidad de expresar nuestra diferencia, necesidad de asumir nuestra existencia</t>
  </si>
  <si>
    <t>encontrarnos solos en el camino elegido</t>
  </si>
  <si>
    <t>crear nuestro camino, seguir nuestro sueños</t>
  </si>
  <si>
    <t>rechazo a que nos impongan nuestra conducta, ir a contracorriente</t>
  </si>
  <si>
    <t>necesidad de tener una base sólida, necesidad de logros concretos</t>
  </si>
  <si>
    <t>inestabilidad, inseguridad crónica, dificultad para pasar a la fase de concreción</t>
  </si>
  <si>
    <t>capacidad para llevar a cabo nuestras ideas, para crearnos nuestra propia seguridad</t>
  </si>
  <si>
    <t>tener que cubrirnos las espaldas y ser nuestro propio apoyo, estar en todos los frentes</t>
  </si>
  <si>
    <t>necesidad de expresar nuestra creatividad, necesidad de transmitir nuestros conocimientos</t>
  </si>
  <si>
    <t>capacidad para poner en práctica nuestro potencial, para difundirlo, transmitir lo que hemos aprendido</t>
  </si>
  <si>
    <t>necesidad excesiva de transmitir nuestra creación a la colectividad o a la humanidad, de dejar una huella</t>
  </si>
  <si>
    <t>necesidad de hacer cosas concretas en la materia, de concreción, de solidez</t>
  </si>
  <si>
    <t>estar dividido entre opciones profesionales y dejar la elección para más tarde, procrastinación</t>
  </si>
  <si>
    <t>expresarnos sin poner filtros, hacer las cosas de manera natural</t>
  </si>
  <si>
    <t>rechazo a cualquier autoridad, estrés por tener que pasar a un acto concreto</t>
  </si>
  <si>
    <t>necesidad de encontrar nuestro lugar en el mercado</t>
  </si>
  <si>
    <t>sufrir a una autoridad o a un jefe injusto</t>
  </si>
  <si>
    <t>capacidad de estar siempre en nuestro sitio, sentimiento de estar bien con los demás</t>
  </si>
  <si>
    <t>luchar por tener nuestro sitio en el mercado</t>
  </si>
  <si>
    <t>necesidad de actuar para tener nuestro lugar y para sentirnos útiles</t>
  </si>
  <si>
    <t>abandonar o renunciar a nuestro puesto</t>
  </si>
  <si>
    <t>estar en el lugar que nos corresponde en el seno de la creación, vivir en armonía con todo</t>
  </si>
  <si>
    <t>enfrentarnos a algo o a alguien más fuerte que nosotros, a una muy fuerte competencia</t>
  </si>
  <si>
    <t>blanco con destellos</t>
  </si>
  <si>
    <t>necesidad de celebrar un éxito comercial</t>
  </si>
  <si>
    <t>sentimiento de que no nos pagan lo suficiente, sentimiento de ingratitud</t>
  </si>
  <si>
    <t>estabilidad interior, gratitud hacia la vida</t>
  </si>
  <si>
    <t>necesidad de cambiar de empresa o de función</t>
  </si>
  <si>
    <t>sufrir en la existencia, encajar los golpes, sentimiento de que no nos respetan</t>
  </si>
  <si>
    <t>ser respetado y reconocido por la dirección</t>
  </si>
  <si>
    <t>necesidad excesiva de que la dirección nos respete y reconozca</t>
  </si>
  <si>
    <t>necesidad de cambiar de trabajo</t>
  </si>
  <si>
    <t>negativismo, sentimiento de sufrir la misma suerte que los demás</t>
  </si>
  <si>
    <t>estar en paz con las tareas que tenemos que hacer, humildad</t>
  </si>
  <si>
    <t>conflicto en la visión a largo plazo</t>
  </si>
  <si>
    <t>necesidad de participar en la armonía de las relaciones de fuerza en la empresa</t>
  </si>
  <si>
    <t>impotencia frente a los desequilibrios y las injusticias</t>
  </si>
  <si>
    <t>no juzgar, permanecer neutro, no tomar partido, calmar las cosas</t>
  </si>
  <si>
    <t>conflictos y tensiones crónicas en la empresa, crear nosotros mismos los desequilibrios</t>
  </si>
  <si>
    <t>necesidad de poner en práctica nuestro ideal, nuestros valores</t>
  </si>
  <si>
    <t>limitarse voluntariamente o sentirse limitado</t>
  </si>
  <si>
    <t>eficacia, conformarnos con poco, funcionar con lo que tenemos, no renegar de nuestros valores</t>
  </si>
  <si>
    <t>imponer nuestras ideas, conflicto con la actual dirección, conflicto con los ideales y valores</t>
  </si>
  <si>
    <t>necesidad de poner orden para reducir las cargas, necesidad de recuperar el control de nuestra vida</t>
  </si>
  <si>
    <t>sufrir por cargas impuestas por el colectivo, estar limitados por nuestros propios miedos</t>
  </si>
  <si>
    <t>capacidad para salir de las cargas de la colectividad y ser apoyado y animado por la colectividad</t>
  </si>
  <si>
    <t>tener que cargar con algo para apoyar a los demás</t>
  </si>
  <si>
    <t>necesidad de volver a centrarnos en lo esencial, en nuestros valores</t>
  </si>
  <si>
    <t>superado por la situación, falta de recursos, pérdida de medios</t>
  </si>
  <si>
    <t>capacidad para recuperar la calma manteniéndonos centrados en nosotros mismos</t>
  </si>
  <si>
    <t>tener al personal en contra, tener que hacer frente a imprevistos</t>
  </si>
  <si>
    <t>rechazo a que los demás nos impongan algo, tener que defender nuestro margen de maniobra</t>
  </si>
  <si>
    <t>necesidad de identificarnos con un rol claro</t>
  </si>
  <si>
    <t>dejar de lado una parte de nosotros, sentimiento de que no existimos para los demás</t>
  </si>
  <si>
    <t>dejar claro lo que somos, no crear dependencias en ningún plano</t>
  </si>
  <si>
    <t>crear dependencias afectivas, rol exagerado o inadecuado del jefe</t>
  </si>
  <si>
    <t>necesidad de actuar y decidir para avanzar, necesidad de oportunidades</t>
  </si>
  <si>
    <t>no ver las oportunidades que se presentan, sentimiento de que siempre nos estamos perdiendo algo</t>
  </si>
  <si>
    <t>en sintonía con nuestro destino, servirnos de las oportunidades para decidir y avanzar</t>
  </si>
  <si>
    <t>forzar al destino para avanzar, utilizar sobornos, manipular para lograr nuestros objetivos</t>
  </si>
  <si>
    <t>necesidad de demostrar a los demás quiénes somos y qué hacemos para sentirnos útiles</t>
  </si>
  <si>
    <t>angustia existencial, replegarnos sobre nosotros mismos, miedo a la quiebra</t>
  </si>
  <si>
    <t>sentir con antelación las necesidades de la empresa o del personal</t>
  </si>
  <si>
    <t>crear acciones inútiles para sentir que existimos</t>
  </si>
  <si>
    <r>
      <t xml:space="preserve">necesidad de recuperar nuestra capacidad de innovar, de encontrar un socio, de sentirnos acompañados por un </t>
    </r>
    <r>
      <rPr>
        <i/>
        <sz val="11"/>
        <rFont val="Calibri"/>
        <family val="2"/>
        <scheme val="minor"/>
      </rPr>
      <t>coach</t>
    </r>
  </si>
  <si>
    <t>inhibidos en nuestra capacidad de innovar, ser un adulto responsable y consciente, no ser ingenuo</t>
  </si>
  <si>
    <r>
      <t xml:space="preserve">innovar, contar con un </t>
    </r>
    <r>
      <rPr>
        <i/>
        <sz val="11"/>
        <rFont val="Calibri"/>
        <family val="2"/>
        <scheme val="minor"/>
      </rPr>
      <t>coach</t>
    </r>
  </si>
  <si>
    <t>reprimir nuestra capacidad de innovación, hacer creer que todo va genial</t>
  </si>
  <si>
    <t>necesidad de comprometerse plenamente en la empresa</t>
  </si>
  <si>
    <t>sufrir por estar en la empresa en la que estamos</t>
  </si>
  <si>
    <t>comprometerse plenamente con la empresa</t>
  </si>
  <si>
    <t>rechazo a trabajar en una empresa familiar o a retomar su dirección</t>
  </si>
  <si>
    <t>necesidad de evolucionar, necesidad de colmar nuestras expectativas</t>
  </si>
  <si>
    <t>dejar para más adelante nuestras expectativas y nuestra necesidad de evolucionar</t>
  </si>
  <si>
    <t>utilizar plenamente el trabajo que desempeñamos para evolucionar</t>
  </si>
  <si>
    <t>rechazo a transformarnos, rechazo a evolucionar</t>
  </si>
  <si>
    <t>necesidad de sentir que formamos parte de una gran familia</t>
  </si>
  <si>
    <t>sentimiento de estar aislado, falta de lazos afectivos en el seno de la empresa</t>
  </si>
  <si>
    <t>sentimiento de estar en una gran familia</t>
  </si>
  <si>
    <t>rechazo a los lazos afectivos con el personal, el trabajo sustituye a la familia, no mezclar la vida familiar y la profesional</t>
  </si>
  <si>
    <t>falta de voluntad para concretar nuestras ideas</t>
  </si>
  <si>
    <t>management obsoleto, encontrar resistencias</t>
  </si>
  <si>
    <t>necesidad de toda nuestra energía para un desafío, necesidad de transmitir nuestro saber hacer</t>
  </si>
  <si>
    <t>estar en modo de supervivencia, no aceptar vivir esta experiencia</t>
  </si>
  <si>
    <t>compartir nuestra experiencia de vida o transmitir nuestros conocimientos, formar al personal o a aprendices</t>
  </si>
  <si>
    <t>resistirnos a nuevas experiencias o hacer lo que sea necesario para posponerlas, rechazo a transmitir nuestra experiencia</t>
  </si>
  <si>
    <t>necesidad de participar plenamente en la vida de la empresa</t>
  </si>
  <si>
    <t>no implicarnos en determinados sectores de la empresa, participar poco en la vida de la empresa</t>
  </si>
  <si>
    <t>aceptar a los demás tal y como son</t>
  </si>
  <si>
    <t>rechazo a determinados sectores de la empresa, dejarlos al margen de las decisiones</t>
  </si>
  <si>
    <t>cargar con las desgracias del mundo</t>
  </si>
  <si>
    <t>no desestabilizarnos por la miseria del mundo, actuar de manera justa</t>
  </si>
  <si>
    <t>adjudicarnos la misión de luchar contra la miseria en el mundo</t>
  </si>
  <si>
    <t>necesidad de aprender de nuestros errores y beneficiarnos de ello de manera duradera</t>
  </si>
  <si>
    <t>no aprender de nuestros errores, sin beneficio duradero</t>
  </si>
  <si>
    <t>capacidad para integrar de modo duradero en la empresa el resultado de una experiencia (buena o mala)</t>
  </si>
  <si>
    <t>negarnos a hacer los cambios necesarios, complacernos en nuestros errores</t>
  </si>
  <si>
    <t xml:space="preserve">necesidad de ofrecer estabilidad, seguridad en todos los planos </t>
  </si>
  <si>
    <t>no querer asumir responsabilidad alguna, inestabilidad e inseguridad crónica</t>
  </si>
  <si>
    <t>no ser responsable más que de nuestro trabajo</t>
  </si>
  <si>
    <t>sentirnos responsables de todo lo que ocurre en la empresa</t>
  </si>
  <si>
    <t>necesidad de hacer que se rompan las estructuras</t>
  </si>
  <si>
    <t>miedo a superar viejos esquemas</t>
  </si>
  <si>
    <t>no tomarnos demasiado en serio</t>
  </si>
  <si>
    <t>querer cambiar el mundo</t>
  </si>
  <si>
    <t>Excité, réactivité</t>
  </si>
  <si>
    <t>Fade</t>
  </si>
  <si>
    <t>vive</t>
  </si>
  <si>
    <t>Couleur:</t>
  </si>
  <si>
    <t>Grande</t>
  </si>
  <si>
    <t>Besoin, caractère,là ou on met son énergie</t>
  </si>
  <si>
    <t xml:space="preserve">Moyen </t>
  </si>
  <si>
    <t>Petite</t>
  </si>
  <si>
    <t>Limite, peur, ou détachement (si c'est avec une couleur vive)</t>
  </si>
  <si>
    <t>Forme :</t>
  </si>
  <si>
    <t>ce qu’il serait bien de ne plus nourrir comme comportement</t>
  </si>
  <si>
    <t xml:space="preserve">Barres noires : </t>
  </si>
  <si>
    <t>Excitation, réactivité, blocage</t>
  </si>
  <si>
    <t>Si la barre est vers l'intérieur, le manque d'énergie est plus important</t>
  </si>
  <si>
    <t>complexité</t>
  </si>
  <si>
    <t>vitalité</t>
  </si>
  <si>
    <t>amabilité</t>
  </si>
  <si>
    <t>biocompatibilité</t>
  </si>
  <si>
    <t>présence</t>
  </si>
  <si>
    <t>équilibre</t>
  </si>
  <si>
    <t>continuité</t>
  </si>
  <si>
    <t>sensations radiantes</t>
  </si>
  <si>
    <t>sensations linéaires</t>
  </si>
  <si>
    <t>terroir</t>
  </si>
  <si>
    <t>calmant</t>
  </si>
  <si>
    <t>excitant</t>
  </si>
  <si>
    <t>apprécié</t>
  </si>
  <si>
    <t>favorable</t>
  </si>
  <si>
    <t xml:space="preserve"> En lien avec le corps </t>
  </si>
  <si>
    <t xml:space="preserve"> En lien avec l'âme </t>
  </si>
  <si>
    <t xml:space="preserve">En lien avec l'esprit </t>
  </si>
  <si>
    <t>Sur l'ensemble</t>
  </si>
  <si>
    <t>le produit a ces qualités</t>
  </si>
  <si>
    <t>le produit travaille sur ceux qui ont /sont…</t>
  </si>
  <si>
    <t>le produit est favorable pour ceux qui ont ou sont…</t>
  </si>
  <si>
    <t>le produit est apprécié par ceux qui ont…</t>
  </si>
  <si>
    <t>les qualités les plus subtiles de ce produit</t>
  </si>
  <si>
    <t>la qualité générée en priorité par ce produit</t>
  </si>
  <si>
    <t>le produit travaille sur ceux qui ont / sont…</t>
  </si>
  <si>
    <t>le produit travaille en priorité sur ceux qui ont / sont…</t>
  </si>
  <si>
    <t>le produit est apprécié par ceux qui ont /sont…</t>
  </si>
  <si>
    <t>ce produit est favorable pour ceux qui ont / sont…</t>
  </si>
  <si>
    <t>paramètres psycho-énergétiques corporels</t>
  </si>
  <si>
    <t>Paramètre du produit</t>
  </si>
  <si>
    <t>1ère mesure</t>
  </si>
  <si>
    <t>2ème mesure</t>
  </si>
  <si>
    <t>Apprécié par</t>
  </si>
  <si>
    <t>Favorable pour</t>
  </si>
  <si>
    <t>qualité du produit</t>
  </si>
  <si>
    <t>Le + des appréciés/favorables</t>
  </si>
  <si>
    <t>Le + des résistances/qualités</t>
  </si>
  <si>
    <t>là où cela calme ou excite</t>
  </si>
  <si>
    <t>Ce qui est apprécié ou favorable</t>
  </si>
  <si>
    <t>Analyse psychologique du présent</t>
  </si>
  <si>
    <t>Longueur :</t>
  </si>
  <si>
    <t>Besoin, caractère, là ou on met son énergie</t>
  </si>
  <si>
    <t>le produit travaille sur ces comportements excessifs</t>
  </si>
  <si>
    <t>las cualidades que tenemos</t>
  </si>
  <si>
    <t>lo que convendría dejar de alimentar</t>
  </si>
  <si>
    <t>aquello a lo que damos demasiada importancia</t>
  </si>
  <si>
    <t>lo que nos ponemos como límite</t>
  </si>
  <si>
    <t>Órgano</t>
  </si>
  <si>
    <t>Código</t>
  </si>
  <si>
    <t>Armónico</t>
  </si>
  <si>
    <t>Memorias ancestrales</t>
  </si>
  <si>
    <t>lo que siempre se ha apreciado:</t>
  </si>
  <si>
    <t>lo que justifica determinados comportamientos:</t>
  </si>
  <si>
    <t>lo que nos limita desde hace mucho tiempo</t>
  </si>
  <si>
    <t>lo que siempre hemos necesitado</t>
  </si>
  <si>
    <t>lo que tendría que haberse resuelto:</t>
  </si>
  <si>
    <t>lo que siempre hemos necesitado:</t>
  </si>
  <si>
    <t>Potencialidad en relación con el presente</t>
  </si>
  <si>
    <t>las cualidades que tenemos, lo que más nos atrae</t>
  </si>
  <si>
    <t>el comportamiento que deberíamos dejar de alimentar</t>
  </si>
  <si>
    <t>lo que los demás aprecian más</t>
  </si>
  <si>
    <t>lo que los demás perciben de nosotros</t>
  </si>
  <si>
    <t>Cualidad</t>
  </si>
  <si>
    <t>Las cualidades/armonías</t>
  </si>
  <si>
    <t>Las resistencias/reactividades</t>
  </si>
  <si>
    <t>Lo + de las excitaciones/cualidades</t>
  </si>
  <si>
    <t>Lo + entre las 4 categorías</t>
  </si>
  <si>
    <t>Umbral</t>
  </si>
  <si>
    <t>DETRÁS</t>
  </si>
  <si>
    <t>DELANTE</t>
  </si>
  <si>
    <t>Bloqueo</t>
  </si>
  <si>
    <t>Limitación/Miedo</t>
  </si>
  <si>
    <t>Desapego</t>
  </si>
  <si>
    <t>neutro</t>
  </si>
  <si>
    <t>Acción en armonía</t>
  </si>
  <si>
    <t>Acción/necesidad</t>
  </si>
  <si>
    <t>Exceso</t>
  </si>
  <si>
    <t>VISTA DEL AURA</t>
  </si>
  <si>
    <t>Fuga energética o descarga a tierra</t>
  </si>
  <si>
    <t>Cúmulo, protuberancia</t>
  </si>
  <si>
    <t>Bloqueo, excitación</t>
  </si>
  <si>
    <t>Bloqueo frío, punto crítico</t>
  </si>
  <si>
    <t>Bloqueo caliente, frustración, cúmulo</t>
  </si>
  <si>
    <t>Si la estrella o el círculo están fuera del cuerpo es porque esa estrella o ese círculo, hallándose a la misma altura, supera cierta intensidad</t>
  </si>
  <si>
    <t xml:space="preserve">Lugar en la sociedad </t>
  </si>
  <si>
    <t>PARÁMETROS GENERALES</t>
  </si>
  <si>
    <t>armonía</t>
  </si>
  <si>
    <t>reactividad</t>
  </si>
  <si>
    <t>necesidades</t>
  </si>
  <si>
    <t>limitaciones</t>
  </si>
  <si>
    <t>INFANCIA</t>
  </si>
  <si>
    <t>TRANSGENERACIONAL</t>
  </si>
  <si>
    <t>Arraigo</t>
  </si>
  <si>
    <t>Tensión</t>
  </si>
  <si>
    <t>Estado de ser de una persona tranquila y serena. A veces esto es fruto de un trabajo de transmutación de las memorias ligadas a sus propias vivencias o a las de sus antepasados. Cuanto más alto es el valor, más caracteriza a una persona capaz de resiliencia y que avanza hacia un porvenir tranquilo, en paz consigo misma y con los demás</t>
  </si>
  <si>
    <t>Estado de estrés interior resultante de un pasado familiar difícil. Cuanto más alto es el valor, más caracteriza a una persona reactiva frente a los acontecimientos de la vida o en conflicto con los demás. Tendencia a estar siempre en resistencia, a no respetarse a sí misma ni a los demás</t>
  </si>
  <si>
    <t>Las necesidades reflejan el conjunto de las necesidades fundamentales vinculadas al pasado familiar. Cuanto más alto es el valor, más caracteriza a una persona cuyo futuro está muy condicionado por su pasado, en especial por las carencias vividas</t>
  </si>
  <si>
    <t>Las limitaciones reflejan el conjunto de miedos, carencias y prohibiciones vinculadas a las vivencias familiares. Cuanto más alto es el valor, más caracteriza a una persona  pasiva, introvertida, sin expectativas de futuro y que huye de la realidad</t>
  </si>
  <si>
    <t>La coherencia representa la similitud entre las partes derecha e izquierda del cuerpo. Cuanto más alto es el valor, más coherente es la persona entre lo que sent comprise, en particulier dans ses besoins et ses manques, ou ses qualités et défautspiensa de la realidad y lo que en realidad vive, lo que es indicativo de una buena escucha de las necesidades de su corazón y de su cuerpo</t>
  </si>
  <si>
    <t>La alineación es un indicador de la diferencia entre lo que la mente piensa y lo que el cuerpo expresa. Cuanto más elevado es el valor, más simétrica es la persona en sus cuerpos sutiles y más coherente entre su modo de percibir la realidad y lo que de verdad vive</t>
  </si>
  <si>
    <t>El arraigo caracteriza a una persona bien anclada en la realidad, concreta en lo que emprende y con una buena descarga a tierra. Cuanto más elevado es el valor en armonía, más la persona es una fuerza tranquila, serena, autónoma y, a la vez, apoyada por su familia</t>
  </si>
  <si>
    <t>La fractalidad es un indicador del estado de coherencia vibratoria entre los diferentes cuerpos sutiles. Cuanto más alto es el valor, más está la persona en acuerdo entre su pasado, su presente y su futuro (ya sean buenos o malos)</t>
  </si>
  <si>
    <t>Los bloqueos representan el conjunto de todo lo que perjudica seriamente la circulación de la energía y de la información en el cuerpo. Cuanto más alto es el valor, más presenta la persona disfunciones energéticas y más juzga, tanto lo que está viviendo como lo que ha vivido</t>
  </si>
  <si>
    <t>Las tensiones representan las oposiciones (energía fuerte/energía débil) entre dos órganos consecutivos o en un mismo órgano, con oposición entre la izquierda y la derecha. Cuanto más alto es el valor, más puede la persona tener o sentir tensiones en el cuerpo</t>
  </si>
  <si>
    <t>La carga mental representa el conjunto de todos los pensamientos inútiles o limitantes. Cuanto más alto es el valor, más exigencias se impone la persona, más exagera la amplitud de sus necesidades, más le gusta oponerse a los demás</t>
  </si>
  <si>
    <t>La carga emocional representa el conjunto de todas las emociones retenidas en el interior o, por el contrario, volcadas sobre los demás. Cuanto más alto es el valor, más dependencias se crea la persona respecto a los demás, menos gestiona sus propias emociones</t>
  </si>
  <si>
    <t>La huella familiar representa la suma de las cargas y limitaciones heredadas de los antepasados o de la relación con los padres en la niñez. Cuanto más alto es el valor, más limitado es el futuro de la persona, más condicionado por estas memorias, menos libre de ser plenamente ella misma</t>
  </si>
  <si>
    <t>Punto crítico</t>
  </si>
  <si>
    <t>necesidades y limitaciones</t>
  </si>
  <si>
    <t>LOS MERIDIANOS</t>
  </si>
  <si>
    <t>Pulmón</t>
  </si>
  <si>
    <t>Intestino grueso</t>
  </si>
  <si>
    <t>Estómago</t>
  </si>
  <si>
    <t>Bazo_Páncreas</t>
  </si>
  <si>
    <t>Corazón</t>
  </si>
  <si>
    <t>Intestino delgado</t>
  </si>
  <si>
    <t>Vejiga</t>
  </si>
  <si>
    <t>Vesícula biliar</t>
  </si>
  <si>
    <t>Hígado</t>
  </si>
  <si>
    <t>Riñones</t>
  </si>
  <si>
    <t>Maestro_corazón</t>
  </si>
  <si>
    <t>Triple_calentador</t>
  </si>
  <si>
    <t>Concepción</t>
  </si>
  <si>
    <t>Gobernador</t>
  </si>
  <si>
    <t>Vaso vital</t>
  </si>
  <si>
    <t>Regulador del Yin</t>
  </si>
  <si>
    <t>Regulador del Yang</t>
  </si>
  <si>
    <t>Motilidad del Yin</t>
  </si>
  <si>
    <t>Motilidad del Yang</t>
  </si>
  <si>
    <t>Vaso cintura</t>
  </si>
  <si>
    <t>8 puntos de los 8 vasos</t>
  </si>
  <si>
    <t>Puntos fuente</t>
  </si>
  <si>
    <t>Puntos heraldos</t>
  </si>
  <si>
    <t>Puntos dorsales</t>
  </si>
  <si>
    <t>Puntos Xi</t>
  </si>
  <si>
    <t>Puntos Luo</t>
  </si>
  <si>
    <t>8 reuniones</t>
  </si>
  <si>
    <t>Si la barra está hacia el interior, la falta de energía es más importante</t>
  </si>
  <si>
    <t>Largo:</t>
  </si>
  <si>
    <t>Media</t>
  </si>
  <si>
    <t>Pequeña</t>
  </si>
  <si>
    <t xml:space="preserve">Necesidad, carácter, donde ponemos nuestra energía </t>
  </si>
  <si>
    <t>Limitación, miedo o desapego (si figura un color intenso)</t>
  </si>
  <si>
    <t>Color:</t>
  </si>
  <si>
    <t>Tenue</t>
  </si>
  <si>
    <t>intenso</t>
  </si>
  <si>
    <t>Barras negras:</t>
  </si>
  <si>
    <t>Excitación, reactividad, bloqueo</t>
  </si>
  <si>
    <t>complejidad</t>
  </si>
  <si>
    <t>vitalidad</t>
  </si>
  <si>
    <t>amabilidad</t>
  </si>
  <si>
    <t>biocompatibilidad</t>
  </si>
  <si>
    <t>presencia</t>
  </si>
  <si>
    <t>equilibrio</t>
  </si>
  <si>
    <t>continuidad</t>
  </si>
  <si>
    <t>sensaciones radiantes</t>
  </si>
  <si>
    <t>sensaciones lineales</t>
  </si>
  <si>
    <t>terreno</t>
  </si>
  <si>
    <t>calmante</t>
  </si>
  <si>
    <t>excitante</t>
  </si>
  <si>
    <t>apreciado</t>
  </si>
  <si>
    <t>En relación con el cuerpo</t>
  </si>
  <si>
    <t>En relación con el alma</t>
  </si>
  <si>
    <t>En relación con la mente</t>
  </si>
  <si>
    <t>En conjunto</t>
  </si>
  <si>
    <t>el producto tiene las siguientes características</t>
  </si>
  <si>
    <t>el producto trabaja en estos comportamientos excesivos</t>
  </si>
  <si>
    <t>el producto trabaja en quienes tienen/son…</t>
  </si>
  <si>
    <t>el producto es favorable para quienes tienen/son…</t>
  </si>
  <si>
    <t>el producto es apreciado por quienes tienen/son…</t>
  </si>
  <si>
    <t>las características más sutiles de este producto</t>
  </si>
  <si>
    <t>lo que este producto genera de modo prioritario</t>
  </si>
  <si>
    <t>el producto trabaja prioritariamente en quienes tienen/son…</t>
  </si>
  <si>
    <t>parámetros pscioenergéticos corporales</t>
  </si>
  <si>
    <t>Parámetro del producto</t>
  </si>
  <si>
    <t>1ª medición</t>
  </si>
  <si>
    <t>2ª medición</t>
  </si>
  <si>
    <t>Apreciado por</t>
  </si>
  <si>
    <t>Favorable para</t>
  </si>
  <si>
    <t>Calidad del producto</t>
  </si>
  <si>
    <t>Lo + de lo apreciado/favorable</t>
  </si>
  <si>
    <t>Lo + de las resistencias/cualidades</t>
  </si>
  <si>
    <t>Lo + entre 4 categorías</t>
  </si>
  <si>
    <t>Donde aporta calma o excitación</t>
  </si>
  <si>
    <t>Lo que es apreciado o favorable</t>
  </si>
  <si>
    <t>Potencialidad relacionada con el presente</t>
  </si>
  <si>
    <t>Mundo del trabajo, profesional, empresa</t>
  </si>
  <si>
    <r>
      <t xml:space="preserve">Análisis psicoenergético LVA </t>
    </r>
    <r>
      <rPr>
        <sz val="11"/>
        <color rgb="FFFF0000"/>
        <rFont val="Calibri"/>
        <family val="2"/>
        <scheme val="minor"/>
      </rPr>
      <t>*Produit ?</t>
    </r>
  </si>
  <si>
    <t>Besoin et Limite</t>
  </si>
  <si>
    <t>Necesidad / Limitación</t>
  </si>
  <si>
    <t xml:space="preserve">no sabe hacia dónde va en la vida, falta una dirección clara, duda a menudo de haber elegido la dirección correcta en su vida, o tiene demasiados o muy pocos proyectos en la vida, sufre bajones o incluso depresiones, suele estar melancólico, tiene la impresión de estar en conflicto permanente con la autoridad, si es mujer, tiene la impresión de que su marido no la escucha, su relación con él es difícil o conflictiva, tiene tendencias suicidas, a veces se enfada con la vida, está desesperado, ha coqueteado con la droga o abusado regularmente del alcohol, tiene miedo a confiar en la vida </t>
  </si>
  <si>
    <t>tiene la sensación de que su jefe o su profesor no le apoya en sus proyectos, tiene la sensación de sufrir el mismo destino que sus padres, está en conflicto con su jefe, su profesor, está en conflicto con usted mismo como jefe, no ve un camino a seguir</t>
  </si>
  <si>
    <t>su relación es difícil o conflictiva con su padre o con sus hijos, su padre era (sigue siendo), autoritario o está ausente o ha fallecido demasiado pronto, está en busca del “padre ausente”, idealiza la imagen de su padre, como padre tiene problemas con sus hijos</t>
  </si>
  <si>
    <t>depresión leve o depresión, nostalgia, miedo a la muerte, ingratitud, estado depresivo, melancolía, separación</t>
  </si>
  <si>
    <t>parte superior del cráneo</t>
  </si>
  <si>
    <t>tengo miedo a la muerte, mi destino me da miedo</t>
  </si>
  <si>
    <t>siempre tengo que tener un montón de proyectos, debo evitar todo conflicto con la autoridad</t>
  </si>
  <si>
    <t xml:space="preserve">necesidad de dar sentido a todo, necesidad de tener proyectos y sueños, necesidad del padre </t>
  </si>
  <si>
    <t>soy feliz, tengo fe</t>
  </si>
  <si>
    <t>es tiempo de cambiar de camino, de dar una nueva orientación a su vida familiar o profesional, de cambiar de paradigma de vida, de redireccionar o reactualizar sus proyectos. Es la ocasión de reanudar o intensificar el contacto con su padre (su marido, en el caso de que sea usted mujer). Considere la posibilidad de emprender un camino espiritual, de hacer un retiro o un viaje iniciático para volver a dar sentido a su vida. Recupere las riendas de su vida</t>
  </si>
  <si>
    <t>confianza en la vida, en el destino, entusiasmo, optimismo, gratitud, humildad, felicidad, sentido de la devoción, sabiduría, serenidad, espiritualidad, consciencia del Todo, sentido de lo sagrado, desapego, buena relación con la autoridad, con el padre, tener proyectos, sentirse unido y conectado a todo, consciencia de los vínculos entre los planos o entre los seres</t>
  </si>
  <si>
    <t>misión, perennidad, valores e ideales, sucesión, dirección y directivos, liderazgo, orientación, razón social, visión a medio y largo plazo, espíritu de empresa, futuro, proyectos, logotipo, oportunidad, relación con las autoridades</t>
  </si>
  <si>
    <t>encuentro con un árbol o un sabio o un mago, luchar con un ogro, sol, viaje terrenal o espacial, túnel, escaleras, escalera que sube, arco iris, montaña, avión, cristal, diamante, ángel, más allá, loto, rosa, corona, varita mágica</t>
  </si>
  <si>
    <t>bloquea sus emociones, carece de espontaneidad, no quiere sorpresas, es impulsivo y reactivo de vez en cuando, bloquea sus percepciones extrasensoriales</t>
  </si>
  <si>
    <t>tiende a saltarse las leyes, tiene dificultad para adaptarse al cambio, le cuesta aceptar la ayuda de su jefe, no quiere ayuda</t>
  </si>
  <si>
    <t>le cuesta aceptar la ayuda de su padre, está perdido en su mundo, tiene una imaginación muy fértil</t>
  </si>
  <si>
    <t>un poco de todas</t>
  </si>
  <si>
    <t>cerebelo, hipófisis y epífisis, cuerpo calloso, bulbo raquídeo, columna vertebral</t>
  </si>
  <si>
    <t>temo perder mi libre albedrío</t>
  </si>
  <si>
    <t>siempre tengo que crear vínculos entre las cosas</t>
  </si>
  <si>
    <t>necesidad de crear vínculos, necesidad de algo concreto en el plano espiritual</t>
  </si>
  <si>
    <t>confío en la vida</t>
  </si>
  <si>
    <t>es hora de confiar en la vida, de aceptar ayuda de parte de quien representa la autoridad. Preste atención a los bloqueos de su columna vertebral para liberar las emociones cristalizadas en ella: ganará en espontaneidad y en capacidad de adaptación</t>
  </si>
  <si>
    <t>capacidad de adaptación, espontaneidad, liberación de los bloqueos, discernimiento, ciencia y conocimiento esotérico, omnisciencia, lenguaje simbólico, amor de la voluntad divina, apoyo espiritual, integración de las energías espirituales</t>
  </si>
  <si>
    <t>control de los procesos de fabricación de principio a fin, mantener la ética, red de personas independientes, cooperación a todos los niveles, privilegiar la calidad, adaptación al mercado, a la clientela, el trabajo da un sentido a la vida, innovación, aguantar desde que se plantea una idea hasta que se concreta en la materia, cooperación con otros asociados, coherencia en todos los planos</t>
  </si>
  <si>
    <t>extraterrestres que llegan a la Tierra, criaturas mitológicas, símbolos, obra de arte, visita de un antepasado</t>
  </si>
  <si>
    <t>siempre tiene ideas o preocupaciones en la cabeza, tiene miedo al futuro, a lo desconocido, tiene muchas dudas e inquietudes, tiene decisiones que tomar pero piensa demasiado y duda, tiene miedo a elegir mal, tiene que elegir y no desea hacerlo, es un perfeccionista extremo, está demasiado en la voluntad, carece de capacidad de concentración o siempre está demasiado concentrado, tiene problemas para aprender o aprende demasiado rápido para los demás, es una persona con riesgo de padecer enfermedades mentales o nerviosas, tiene la impresión de que su padre no le escucha, de que no se escucha usted mismo como padre</t>
  </si>
  <si>
    <r>
      <t xml:space="preserve">no sabe cómo hacer una elección correcta para el futuro, falta de lucidez, hace frente a una elección importante para su carrera o para su empresa, tiene demasiadas ideas de proyectos, de todo tipo, está disperso, es pesimista, ve siempre el lado malo de las cosas y eso lo bloquea, es demasiado perfeccionista, pierde el tiempo haciendo las cosas demasiado bien, está al borde de un </t>
    </r>
    <r>
      <rPr>
        <i/>
        <sz val="14"/>
        <color theme="1"/>
        <rFont val="Times New Roman"/>
        <family val="1"/>
      </rPr>
      <t>burn-out</t>
    </r>
  </si>
  <si>
    <t>tiene la impresión de que su padre no le escucha, de que no se escucha usted mismo como padre, ha sobredesarrollado la mente para buscar atención o amor en su padre o para mostrar que es un “hombre” o que es “fuerte”</t>
  </si>
  <si>
    <t>miedos, duda, inquietud, fatalismo, leve depresión, obsesiones, preocupaciones</t>
  </si>
  <si>
    <t>parte izquierda del cerebro, oreja izquierda, ojo derecho, hipófisis, bazo, riñones, sistema nervioso, cabeza, senos nasales, tobillos, frente, lóbulo frontal, córtex, plexo carotídeo</t>
  </si>
  <si>
    <t>tengo miedo a dejar de controlar, tengo miedo al futuro</t>
  </si>
  <si>
    <t>tengo que analizar cada situación en profundidad antes de decidirme o elegir, tengo que tener el control de mi destino</t>
  </si>
  <si>
    <t>necesidad de desapego, necesidad de comprender ciertas cosas, necesidad de decidir y actuar</t>
  </si>
  <si>
    <t>asumo lo que elijo y espero que mi elección sea correcta</t>
  </si>
  <si>
    <t>es tiempo de decidir, de tomar decisiones importantes para su vida, de analizar bien la situación, de hacer balance y análisis (de salud, bioenergético, familiar, de competencia profesional). Sea menos perfeccionista y más paciente. Olvide sus preocupaciones, deje de dar vueltas en círculo, deje que la vida haga lo que ha de hacer</t>
  </si>
  <si>
    <t>capacidad de discernimiento, de comprensión, de control de sí, de concentración, de análisis, de previsión, de decisión, de querer, de estructurar los pensamientos</t>
  </si>
  <si>
    <t>capacidad de decisión, dirección y gestión de empresa, estrategia, habilidad, investigación y desarrollo, mercadotecnia, análisis de mercados, previsión, reservas, estudio de mercado, protección jurídica, ventas (organización), competencia de la empresa/de los recursos humanos, calidad, objetivos a alcanzar/motivación, planificación de negocios, gestión de recursos humanos, leyes, calendario de producción</t>
  </si>
  <si>
    <t>estar en la oscuridad, casco en la cabeza, laberinto, fin del mundo, gafas, cráneo, cosas de metal, espada, cuchillo, vela, antorcha, cofre, águila, araña</t>
  </si>
  <si>
    <t>aprieta los dientes o padece bruxismo, no quiere mostrar que sufre, tiende a soportar muchas cosas, está estresado, no se escucha, no escucha ni sus necesidades ni las de su cuerpo, tiene miedo a bajar la guardia</t>
  </si>
  <si>
    <t>aprieta los dientes o padece bruxismo, está estresado, tiende a soportar muchas cosas, tiene demasiadas responsabilidades y cargas</t>
  </si>
  <si>
    <t>tiene la sensación de que ha heredado problemas de sus padres (antecedentes familiares no resueltos o herida original heredados de una o ambas familias), su niñez ha sido difícil, tenía que soportar lo que fuera necesario con frecuencia, no tenía derecho a hablar, tiene un problema de lugar en la familia</t>
  </si>
  <si>
    <t>sufrimiento, estrés, miedo, odio, agresividad</t>
  </si>
  <si>
    <t>mandíbula, dientes, lengua, labios, glándulas salivales</t>
  </si>
  <si>
    <t>me da miedo tener que soltar</t>
  </si>
  <si>
    <t>tengo que callar y soportar lo que sea necesario, tengo que ser serio</t>
  </si>
  <si>
    <t>necesidad de aguantar, necesidad de cargar con algo a toda costa</t>
  </si>
  <si>
    <t>me relajo</t>
  </si>
  <si>
    <t>es tiempo de aflojar la presión, el estrés, de escucharse más y dar menos importancia a sus problemas. Sería bueno dejar de soportar tanto para estar en paz con usted mismo, para disfrutar más de la vida y saber apreciar las cosas buenas. Relaje la mandíbula con frecuencia. Controle el estado de sus dientes. Procure reír con más frecuencia</t>
  </si>
  <si>
    <t>capacidad de aflojar, de escucharse, de relativizar, de reírse de sí mismo, humor, calma, gestionar el estrés, disfrutar de la vida, estar en paz con su herencia transgeneracional</t>
  </si>
  <si>
    <t>lugar de trabajo, trabajo encarnizado, responsabilidad excesiva, mantener las herramientas y recursos para el trabajo en buen estado el mayor tiempo posible, salir del despacho más tarde, el trabajo antes que el placer</t>
  </si>
  <si>
    <t>mordido por un animal, manzana, perder dientes, quedarse sin voz, tiburón, soñar con el despacho</t>
  </si>
  <si>
    <t>tiene dificultad para expresar sus pensamientos o emociones, prefiere callar ciertas cosas, carece de claridad en sus palabras, ha sido víctima de abusos o de maltrato, ha perdido su lugar, su trabajo, acaba de vivir momentos difíciles (duelo, pérdida del trabajo, separación), tiene mucho de “me gustaría, pero tengo que”, retiene, reprime su rabia</t>
  </si>
  <si>
    <t>está en conflicto con su jefe, su profesor, reprime la cólera, está angustiado, no comunica claramente sus necesidades, sus objetivos, sus expectativas, tiene la impresión de que nadie le entiende, está replegado sobre sí mismo, no dice nada</t>
  </si>
  <si>
    <t>sus padres, sobre todo su padre, le impedía hablar, su relación con él es difícil o conflictiva (autoritario o ausente o fallecido demasiado pronto), piensa que hay en la familia cosas que no se dicen (incesto, aborto, niño que nació muerto, hijo ilegítimo), recientemente ha fallecido uno de sus padres, le cuesta expresarse en presencia de sus padres, su padre era una persona colérica o alcohólica</t>
  </si>
  <si>
    <t>cólera reprimida, vulnerabilidad, timidez, vergüenza, retraimiento, confusión, mentira</t>
  </si>
  <si>
    <t>mandíbula, dientes, garganta, tiroides, paratiroides, laringe, plexo faríngeo</t>
  </si>
  <si>
    <t>me da miedo decir ciertas cosas, me da miedo no expresarme con claridad</t>
  </si>
  <si>
    <t>no debo decir nada para no herir a nadie, tengo que guardar mis sentimientos para mí, tengo que protegerme</t>
  </si>
  <si>
    <t>necesidad de guardarse las cosas, de callar</t>
  </si>
  <si>
    <t>me expreso libremente</t>
  </si>
  <si>
    <t>es tiempo de expresar lo que usted es, sus pensamientos, sus emociones, sus proyectos. Tómese el tiempo necesario para decir lo que tiene que decir y siempre se ha callado. Deje de parlotear y exprese lo que es importante para usted. Escuche más a los demás. Asegúrese de que se le ha entendido bien. Intente ser coherente entre lo que piensa, lo que dice y lo que hace</t>
  </si>
  <si>
    <t>capacidad y acierto para expresarse a sí mismo, claridad de lenguaje, espontaneidad, honestidad hacia los demás, protección, coherencia entre pensamiento y acción</t>
  </si>
  <si>
    <t>tecnología de la comunicación, publicidad/diseño/grafismo, mercadotecnia, tecnología de la información, conflictos internos no expresados, comunicación (empleado/jefe o entre empleados), rumores, ventas (plano de la comunicación), idiomas, convencer, persuadir</t>
  </si>
  <si>
    <t>no poder gritar, perder el reloj, ir con retraso, no acudir a una cita, duelo, libro viejo, tortuga, caracol</t>
  </si>
  <si>
    <t>no consigue poner límites a los demás, tiene la sensación de ser invadido por los demás, suelen molestarle las emociones de los demás, tiene angustias o crisis de pánico, está oprimido, se siente vulnerable, carece de protección, es sensible o reactivo ante los demás o el entorno, se encierra con frecuencia en sí mismo, vive un conflicto sentimental o emocional importante</t>
  </si>
  <si>
    <t>las emociones de sus colegas suelen incomodarle, suele tener angustias, se siente vulnerable, carece de protección, se encierra con frecuencia en sí mismo</t>
  </si>
  <si>
    <t>tiene la impresión de que sus padres le han asfixiado, tiene la impresión de que uno de sus padres lo ha rechazado, tiene la impresión de que sus padres lo han abandonado (aunque haya sido en una única ocasión), ha perdido a un miembro de su familia recientemente</t>
  </si>
  <si>
    <t>opresión, angustia, asfixia, pánico, vulnerabilidad, intolerancia</t>
  </si>
  <si>
    <t>zona del tórax, clavículas, pecho, senos, pulmones, bronquios, brazo, manos, piel, plexo pulmonar</t>
  </si>
  <si>
    <t>me da miedo ser invadido por los demás, me da miedo mi entorno</t>
  </si>
  <si>
    <t>tengo que aislarme de los demás para preservarme, tengo que cerrarme para protegerme</t>
  </si>
  <si>
    <t>necesidad de poner un límite con los demás, necesidad de cerrarse, necesidad de protegerse</t>
  </si>
  <si>
    <t>soy abierto y tolerante con los demás, me siento protegido</t>
  </si>
  <si>
    <t>es tiempo de respirar un poco. Necesita aire libre, espacio infinito. Es la ocasión de hacer un viaje en solitario o en pareja, lejos de la muchedumbre, de salir de su espacio, de cambiar de aires. Observe la naturaleza y a los animales. Nadar con los delfines le haría mucho bien. Necesita definir mejor los límites con los demás y fijar dichos límites. Haga ejercicios respiratorios para administrar mejor sus emociones y liberar su diafragma</t>
  </si>
  <si>
    <t>aceptación de sí mismo, armonía, paz interior, coherencia interior, gestión de los conflictos</t>
  </si>
  <si>
    <t>gestión de los conflictos internos, coherencia (finanzas, recursos, recursos humanos, objetivos), relación hombre-mujer, carga de trabajo, horas extra, horario, vacaciones, gestión de las responsabilidades, armonía general, protección jurídica, abogados</t>
  </si>
  <si>
    <t>llevar una pesada carga, ser prisionero, ser abandonado, atrapado en una telaraña, tener alas, situación de guerra, lágrimas, arpa, caduceo, cisne, mariposa</t>
  </si>
  <si>
    <t>necesita ser amado, acaba de vivir una decepción amorosa, acaba de perder a alguien que quería, sufre de soledad, está en conflicto con otra persona, espera recibir algo a cambio de lo que da, le cuesta implicarse en el plano sentimental, le cuesta perdonar a los demás, es frío o indiferente de vez en cuando</t>
  </si>
  <si>
    <t>es duro en los negocios, no se apiada de los demás, acaba de perder a un colega, a un compañero por el que sentía afecto, está en conflicto con otra persona de la empresa o del colegio, de vez en cuando es frío o indiferente y se lo reprochan</t>
  </si>
  <si>
    <t>su padre es muy o incluso demasiado exigente, le ha faltado cariño y amor por parte de uno de sus padres, ha vivido mal el conflicto o divorcio entre sus padres, ha tenido que sacrificarse por uno de sus padres</t>
  </si>
  <si>
    <t>aislamiento emocional, decepción, soledad, odio, indiferencia, rechazo, pesadumbre, tristeza, ingratitud</t>
  </si>
  <si>
    <t>corazón, vasos sanguíneos cerebrales, sistema cardiovascular, ventrículo izquierdo del corazón, vasos sanguíneos coronarios, costillas, sistema inmunitario, plexo cardíaco</t>
  </si>
  <si>
    <t>me da miedo comprometerme</t>
  </si>
  <si>
    <t xml:space="preserve">tengo que cerrar mi corazón para sobrevivir </t>
  </si>
  <si>
    <t>necesidad de soledad, necesidad de digerir un golpe al corazón, necesidad de replegarse en el plano emocional</t>
  </si>
  <si>
    <t xml:space="preserve">soy amado </t>
  </si>
  <si>
    <t>es tiempo de que se preste más atención y cuidados a sí mismo. Quizá esté harto de sacrificarse por los demás. No dude en decir que no de vez en cuando. Si está saturado, estaría bien que delegara. No sea tan duro consigo mismo, empiece a ser menos exigente consigo mismo. Es la ocasión de dejar de controlar la imagen que da de usted mismo. Aprenda a aceptar los regalos que le hacen, el amor que se le da</t>
  </si>
  <si>
    <t>generosidad, entrega, amor, alegría, perdón, gratitud, simpatía, compasión, sentido de la devoción, ternura hacia los demás y hacia sí mismo</t>
  </si>
  <si>
    <t>compromiso individual, compromiso y responsabilidad social, empresa/sociedad o empresa/empleados, relación con la competencia, salario y primas (valor acordado al individuo), relaciones humanas/capacidad relacional, absentismo, cohesión social, sindicalismo, solidaridad, convivencia, trabajo de equipo, colaboración, ayuda mutua, ventas (plano relacional)</t>
  </si>
  <si>
    <t>encuentro amoroso, tener que firmar un documento, conflicto familiar, boda, duelo, vieja casa abandonada, casa de la niñez, iglesia, papelera, copa, sangre, espejo, perro, gato, vaca</t>
  </si>
  <si>
    <t>necesita soledad para digerir sus emociones, carece de confianza en usted, tiene miedo al fracaso, no se ocupa de usted, está insatisfecho, lleno de preocupaciones, reprime su rabia, le cuesta perdonar, tiene problemas con la alimentación (bulimia, anorexia)</t>
  </si>
  <si>
    <t>le falta confianza en usted, no consigue poner límites, los demás le comen el terreno, su jefe o sus colegas no siempre confían en usted, su profesor o sus compañeros no siempre confían en usted</t>
  </si>
  <si>
    <t>sus padres casi nunca confiaban en usted, tiene la impresión de haber sido ignorado por uno de sus padres, su padre era autoritario o estaba ausente (se fue o falleció demasiado pronto), su madre era demasiado autoritaria (si era la que tenía la autoridad en la familia), su padre o su madre lo menospreciaban</t>
  </si>
  <si>
    <t>cólera, preocupaciones, rencor, dureza consigo mismo, falta de confianza en sí mismo, desvalorización</t>
  </si>
  <si>
    <t>páncreas, bazo, vesícula biliar, hígado, nervio ciático</t>
  </si>
  <si>
    <t>me da miedo no conseguirlo (por falta de confianza en mí)</t>
  </si>
  <si>
    <t>tengo que tener éxito a toda costa, tengo que protegerme de los demás, tengo que hacer deporte para adelgazar</t>
  </si>
  <si>
    <t>necesidad de digerir (en todos los planos), necesidad de reconocimiento, necesidad de tener confianza en mí mismo</t>
  </si>
  <si>
    <t>confío en mí mismo</t>
  </si>
  <si>
    <t>necesita soledad para digerir todas sus emociones, debería practicar un deporte de resistencia para permitir que su cuerpo elimine y se quite el estrés. Es la ocasión de hacer un ayuno o una cura. Recupere la confianza en sí mismo por medio de actividades que usted domina</t>
  </si>
  <si>
    <t>confianza en sí mismo, capacidad de confiar, capacidad de digerir las emociones, de poner un límite respecto a los demás, desapego</t>
  </si>
  <si>
    <t>confianza recíproca, relación con el jefe (demasiado autoritario, ausente), retornos positivos (productos, servicios), oferta pública de compra, competencia excesiva, valor de las acciones, confianza en la empresa, nichos de mercado, patentes</t>
  </si>
  <si>
    <t>no tener nuestras cosas, hacer un examen, vomitar, indigestión, manzana, animal rabioso</t>
  </si>
  <si>
    <r>
      <t xml:space="preserve">tiene la impresión de no estar en su lugar (en el trabajo, en la pareja), no consigue afirmarse, ocupar plenamente su lugar, le falta fuerza, energía, está cansado, no hace frente a ciertos problemas, evita la realidad, ha perdido su lugar, su trabajo, sufre </t>
    </r>
    <r>
      <rPr>
        <i/>
        <sz val="14"/>
        <color theme="1"/>
        <rFont val="Times New Roman"/>
        <family val="1"/>
      </rPr>
      <t>mobbing</t>
    </r>
    <r>
      <rPr>
        <sz val="14"/>
        <color theme="1"/>
        <rFont val="Times New Roman"/>
        <family val="1"/>
      </rPr>
      <t>, le cuesta poner en marcha un proyecto, emprender algo, actuar, decidir, es tímido o no sabe decir que no, ha tenido o tiene tendencia a abandonar los proyectos, le da miedo vivir una separación, tiene problemas ginecológicos</t>
    </r>
  </si>
  <si>
    <t>tiene la sensación de no estar en el lugar correcto, tiene la sensación de que le han quitado su lugar, no consigue manifestar su talento, su capacidad de trabajo, su dinamismo, tiene la impresión de que los demás le juzgan, tiende a no ir hasta el final con sus proyectos</t>
  </si>
  <si>
    <t>tiene un problema con su lugar en la familia por el sentimiento de ser rechazado, ignorado, inútil, o al revés, puesto sobre un pedestal, pero con la sensación de que no era justo o no estaba justificado, tiene problemas ginecológicos crónicos, su situación es conflictiva con su madre, no consigue cortar el cordón umbilical, ha perdido a un hijo</t>
  </si>
  <si>
    <t>miedo, desaliento, falta de energía, timidez, dificultad para elegir, vulnerabilidad</t>
  </si>
  <si>
    <t xml:space="preserve">intestino delgado, estómago, vejiga, ovario izquierdo, codo, matriz, abdomen, pelvis, caderas, ombligo, plexo solar </t>
  </si>
  <si>
    <t>me da miedo ocupar mi lugar, me da miedo irradiar</t>
  </si>
  <si>
    <t>tengo que ser lo que los demás esperan de mí, tengo que ser un buen padre o una buena madre</t>
  </si>
  <si>
    <t>necesidad de ocupar su lugar, necesidad de afirmarse, necesidad de decidir, necesidad de elegir, necesidad de ser respetado</t>
  </si>
  <si>
    <t>los demás me reconocen</t>
  </si>
  <si>
    <t>es tiempo de hacer frente a ciertas realidades. Es la ocasión de poner en marcha un proyecto, de avanzar en la vida, de mostrar su talento, ya que se lo merece. Piense en ocupar su lugar o en encontrar un lugar mejor en su familia o en su empresa. Esté bien centrado para estar seguro de elegir bien. Afirme su personalidad pero siempre con respeto a los demás</t>
  </si>
  <si>
    <t>afirmación de sí mismo, dinamismo, protección, respeto a los demás, capacidad de ocupar su lugar, capacidad de emprender, capacidad de concentrar su fuerza, capacidad de tener ánimo, capacidad de elegir bien, capacidad de centrarse, de estar aquí y ahora, de hacer frente a las situaciones</t>
  </si>
  <si>
    <r>
      <t xml:space="preserve">eficacia, competencia, dinamismo, capacidad de adaptación, capacidad de elegir bien, éxito profesional, paro, </t>
    </r>
    <r>
      <rPr>
        <i/>
        <sz val="14"/>
        <color theme="1"/>
        <rFont val="Times New Roman"/>
        <family val="1"/>
      </rPr>
      <t>mobbing</t>
    </r>
    <r>
      <rPr>
        <sz val="14"/>
        <color theme="1"/>
        <rFont val="Times New Roman"/>
        <family val="1"/>
      </rPr>
      <t>, competencia para un lugar de trabajo, reconocimiento social (normas, autoridades, asociaciones profesionales), formación continua (para ocupar un puesto mejor), primas (demasiado altas), conflicto con el socio, responsabilidades, inversiones exageradas, abandono de proyectos, pérdida de un empleado</t>
    </r>
  </si>
  <si>
    <t>accidente de coche, perder los dientes o el pelo, estar en un tribunal, dejar a su familia, cuerda que se rompe, combate, armadura, casco, escudo, arma, palo, gallo, corneja, león, oso</t>
  </si>
  <si>
    <t>tiene problemas relacionados con otro color pero ligados a su niñez, tiene diversos problemas relacionados con la sexualidad (sexualidad no normal, desequilibrio, largo período de abstinencia sexual), carece de creatividad o no se permite expresarla, se cierra en el plano social, es introvertido, su primera experiencia sexual no fue bien, ya no quiere o no puede hacer el amor (ablación de un órgano, disfunción, aborto natural, aborto, quistes, enfermedad, infección, reglas dolorosas, falta de libido), tiene miedo a los demás, no le gusta el contacto físico, tiene problemas con la alimentación (bulimia, anorexia, eliminación difícil), tiene problemas ginecológicos</t>
  </si>
  <si>
    <t>carece de creatividad o no se permite expresarla, prefiere estar tranquilo en su rincón, participa poco en la vida de la empresa, del colegio</t>
  </si>
  <si>
    <t>ha carecido de ternura y contacto con la madre, sus padres son muy rígidos en el plano sexual, no quiere o no puede hacer hijos (ablación de órgano, disfunción, aborto natural, aborto, quistes, enfermedad, infección, reglas dolorosas), sus padres le han impedido abrirse, ha perdido a un hijo</t>
  </si>
  <si>
    <t>miedo a los demás, cerrarse, exclusión, tristeza, agotamiento, sentimiento de callejón sin salida</t>
  </si>
  <si>
    <t>intestino grueso, apéndice, órganos reproductores, útero, próstata, testículos, manos, plexo pélvico</t>
  </si>
  <si>
    <t>me da miedo ser excluido, me dan miedo los demás</t>
  </si>
  <si>
    <t>tengo que evitar a los demás, tengo que reprimir mi sexualidad</t>
  </si>
  <si>
    <t>necesidad de cerrarse, necesidad de estar en su burbuja, necesidad de digerir ciertas cosas</t>
  </si>
  <si>
    <t>los demás me aceptan</t>
  </si>
  <si>
    <t>es tiempo de dar muestras de creatividad. Quizá le apetezca crear una empresa, una sociedad, una nueva estructura profesional. Hay elecciones difíciles por hacer. Implíquese por sus hijos, por la sociedad o por su empresa, su colegio. Cuide las relaciones con sus colegas de trabajo, sus compañeros. Desarrolle su sensualidad, su expresión artística. No descuide su sexualidad, diviértase</t>
  </si>
  <si>
    <t>participación, creatividad, alegría de vivir, placer, apreciar las cosas buenas, seducción, encanto, sensualidad, sexualidad equilibrada</t>
  </si>
  <si>
    <t>aspectos socioeconómicos, ataduras sociales, recursos humanos, compromiso social, éxito social, creatividad, proveedores, cartera de pedidos, situación relacional bloqueada, implicación personal, relaciones laborales</t>
  </si>
  <si>
    <t>ser pequeñito, perder el control del coche, estar atascado, ser acusado, llevar una máscara, encontrarse viejo, tener una avería por falta de gasolina, no poder salir de un lugar, mar, agua, locomotora, autobús, serpiente, ratón</t>
  </si>
  <si>
    <t>carece de arraigo, de anclaje, carece de apoyo, de seguridad, de estabilidad, carece de energía, suele estar cansado, su salud es fluctuante, la vida le resulta difícil, complicada, llena de sufrimiento, tiene problemas de alimentación, ha perdido su trabajo o su casa, se ha caído muchas veces sobre el cóccix, se ha quedado sin raíces (cambio del lugar en el que vivimos que no se ha llevado bien), solo se siente bien en su casa, busca el contacto con la naturaleza, su nacimiento ha sido difícil, ha estado a punto de morir o ha enfermado, no consigue vivir el momento presente, disfrutar de la vida, su estructura corporal y su salud son frágiles, carece de organización o de estructura en la vida, no consigue administrar los problemas materiales, que enseguida empiezan a crecer, le falta dinero, su lucha por la supervivencia es crónica</t>
  </si>
  <si>
    <t>le cuesta alcanzar sus objetivos, vive mucha inseguridad, tiene problemas con los suministros, con la intendencia, con las existencias</t>
  </si>
  <si>
    <t>tiene la sensación de que sus padres no le apoyan, tiene la sensación de haber heredado viejos problemas (antecedentes familiares), piensa que hay zonas de sombra en cuanto a su nacimiento (silencio de la madre, duda sobre el padre, pasado sombrío o tumultuoso de los padres), su madre ha vivido emociones fuertes durante el embarazo (miedos, accidente, enfermedad), ha sido obligado a dejar a su familia (persecución, inmigración, expatriación, defunción), ha sido obligado a seguir la tradición familiar, a continuar con una empresa</t>
  </si>
  <si>
    <t>estrés, agotamiento, codicia, egoísmo</t>
  </si>
  <si>
    <t>cóccix, recto, suprarrenales, plexo coccígeo</t>
  </si>
  <si>
    <t xml:space="preserve">me da miedo que me falte de algo, me da miedo la vida </t>
  </si>
  <si>
    <t>tengo que ser autónomo e independiente, tengo que llevar a cabo como sea lo que he decidido, no debo pedir ayuda o apoyo, debo liberarme de mi pasado</t>
  </si>
  <si>
    <t>de seguridad, de estabilidad y de apoyo</t>
  </si>
  <si>
    <t>me apoyan y avanzo en la vida</t>
  </si>
  <si>
    <t>es tiempo de alcanzar sus objetivos y proyectos. Quizá sea el momento de cambiar de lugar de vida o de trabajo, de formar una familia, de construir una casa. Es la ocasión de reanudar o intensificar el contacto con su madre (su mujer, en el caso de los hombres). Dedique tiempo a pasear por la naturaleza o emprender un viaje improvisado al fin del mundo. Reorganice su vida si es necesario. Asegúrese de no carecer de nada</t>
  </si>
  <si>
    <t>tener buena relación con la madre y con la Tierra, arraigo, seguridad, abundancia, buena salud, lleno de energía vital, vivir en el momento presente, estar en la realidad, capacidad de ser responsable, independiente, autónomo, estabilidad emocional, capacidad de evacuar las emociones, resistencia a las agresiones y a las enfermedades, capacidad de realizar sus proyectos</t>
  </si>
  <si>
    <t>compra/venta (producción/servicios), autonomía, tecnología, medio ambiente, desarrollo sostenible, herramientas de trabajo, máquinas, material, existencias, responsabilidad hacia los demás, riesgos a asumir, seguridad de los empleados, de los productos, de los datos, del edificio, suministros, duración, ventas (plano logístico), ingresos, organización del trabajo</t>
  </si>
  <si>
    <t>casa destruida, terremoto, incendio, accidente, perder sangre, correr sin avanzar, estar paralizado, camino difícil, perdido en el camino, tesoro, caldero, excrementos, rata, basura, dragón, animales que se arrastran</t>
  </si>
  <si>
    <t>su sistema nervioso deja que desear, está bastante estresado, carece de energía, sufre fatiga crónica, está agotado, su sistema inmunitario es frágil, tiene la impresión de no tener los pies en el suelo o de perder el equilibrio, tiene problemas de tobillos o bajo la planta de los pies, tiene problemas de equilibrio o de vértigo, carece de estabilidad física y psíquica, lucha por su supervivencia</t>
  </si>
  <si>
    <t>no se siente apoyado por su empresa, tiene la sensación de tener siempre a su jefe o a sus colegas detrás, le han obligado a hacerse cargo de la empresa familiar, su empresa ha sido deslocalizada, ha cambiado de colegio</t>
  </si>
  <si>
    <t xml:space="preserve">tiene la sensación de que sus padres no le apoyan, tiene la sensación de haber heredado viejos problemas (antecedentes familiares), tiene la sensación de que sus padres están siempre detrás de usted, piensa que hay zonas de sombra en cuanto a su nacimiento (silencio de la madre, duda sobre el padre, pasado sombrío o tumultuoso de los padres), su madre ha vivido emociones fuertes durante el embarazo (miedos, accidente, enfermedad), ha sido obligado a dejar a su familia (persecución, inmigración, expatriación, defunción) </t>
  </si>
  <si>
    <t>abandono, sufrimiento, inseguridad, vulnerabilidad, falta de apoyo, miedo a que me falte de algo, agotamiento, inestabilidad, miedo a la muerte o a la vida</t>
  </si>
  <si>
    <t>dientes, mandíbula, pies, pantorrillas, rodillas, piernas, tobillos, riñones, bazo, nervio ciático, sistema óseo, sistema cardiovascular, sistema nervioso, sistema inmunitario</t>
  </si>
  <si>
    <t>tengo miedo a ser abandonado, a estar solo</t>
  </si>
  <si>
    <t>no debo pedir ayuda o apoyo, debo liberarme de mi pasado, debo asumir cargas de los demás, no debo carecer de nada</t>
  </si>
  <si>
    <t>de seguridad, de estabilidad y apoyo, de parar, de conocer sus raíces</t>
  </si>
  <si>
    <t>tengo apoyo y avanzo en la vida</t>
  </si>
  <si>
    <t>es momento de investigar un poco sobre sus orígenes, de entender de dónde viene, su país de origen. Es un buen momento para visitar a sus padres o abuelos, para escuchar lo que le cuenten de su vida. Limpie su casa de antiguallas, haga limpieza. Quizá descubra algún tesoro oculto. Haga una revisión dental y cuide sus dientes</t>
  </si>
  <si>
    <t>estar en paz con la herencia transgeneracional, tener el apoyo de la familia, tener un buen sistema inmunitario, estar bien en cualquier parte, aceptar la encarnación, vivir en abundancia</t>
  </si>
  <si>
    <t>antecedentes familiares, retornos positivos (productos/servicios), abundancia, apoyo (autoridades, inversores), estabilidad de los empleados, de la empresa, herencia (dudosa, inoportuna, apremiante), ayudas, préstamos, comienzos difíciles, estado de crisis, de supervivencia, deslocalización, edificio, lugares de trabajo</t>
  </si>
  <si>
    <t>me encuentro solo, tengo que limpiarlo u ordenarlo todo, estoy ante un precipicio, me rompo un hueso, pierdo un zapato, llevo una bola de grillete en un pie, escalera que baja, gruta, subterráneo, pozo, tumba, esqueleto, encuentro un tesoro, camión de la basura, animales que viven bajo tierra</t>
  </si>
  <si>
    <t>siente que su buena estrella le ha abandonado, tiene miedo a confiar en la vida, miedo a lo que ha de venir</t>
  </si>
  <si>
    <t>no ve claro qué dirección tomar en el plano profesional</t>
  </si>
  <si>
    <t xml:space="preserve">siente que sus padres no le apoyan en sus proyectos, siente que sufre el mismo destino que sus padres, siente que está siguiendo el mismo camino que sus padres (empresa familiar, tradición familiar) </t>
  </si>
  <si>
    <t>melancolía, separación, desaliento</t>
  </si>
  <si>
    <t>hipotálamo, parte superior del cráneo</t>
  </si>
  <si>
    <t>me da miedo la nada, me da miedo lo que ha de venir</t>
  </si>
  <si>
    <t>tengo que darle sentido a todo</t>
  </si>
  <si>
    <t>necesidad de cumplir una misión en la Tierra</t>
  </si>
  <si>
    <t>estoy en el buen camino, mi vida tiene sentido</t>
  </si>
  <si>
    <t xml:space="preserve">es tiempo de retomar la dirección de su vida. El futuro o la muerte le preocupan: consulte a una persona competente para hacer balance de su vida, sus expectativas, sus sueños, con objeto de poder recuperar el placer de vivir plenamente. Es el momento de no dejar pasar la oportunidad de volver al camino de su destino. La felicidad no está lejos, tenga confianza en su buena estrella. </t>
  </si>
  <si>
    <t>estar en acuerdo con nuestro destino, aceptar nuestro destino, capacidad de transformarse y de evolucionar, de cambiar fácilmente de paradigma, de adaptarse a la vida, proyectos de vida, serenidad, desapego</t>
  </si>
  <si>
    <t>pliego de condiciones, dirección general, ética, desarrollo sostenible, papel social, responsabilidad social</t>
  </si>
  <si>
    <t>perder un medio de transporte, tomar un atajo, perderse en un laberinto, equivocarse de carretera o de medio de transporte, viaje al espacio o a otro planeta, fuente</t>
  </si>
  <si>
    <t>depresión, nostalgia, miedo a la muerte, ingratitud, estado depresivo, melancolía, separación</t>
  </si>
  <si>
    <t>bloquea sus emociones, carece de espontaneidad, no quiere sorpresas, es impulsivo y reactivo, bloquea sus percepciones extrasensoriales</t>
  </si>
  <si>
    <t>no consigue tomar distancia respecto a una situación o a lo que ha vivido en general, le cuesta ver sus prioridades, tiende a hacer solo lo más urgente, le cuesta mucho tener desapego mental, es impaciente, tiene muchas obligaciones, no escucha a su intuición, tiene la impresión de que no la escuchan como madre o tiene la impresión de que su esposa, su hija o su hermana no le escuchan, tiene cierta rigidez mental (ideas preconcebidas, ideas fijas), carece de flexibilidad, de adaptabilidad, de soltura, no le gustan los cambios, bloquea su lado artístico, bloquea sus percepciones extrasensoriales</t>
  </si>
  <si>
    <t>le cuesta captar o definir lo que es importante, tiende a hacer solo lo más urgente, no consigue tener una visión global del trabajo a realizar o de los objetivos, no escucha a su intuición, carece de soltura y flexibilidad en el trabajo o en su manera de ser</t>
  </si>
  <si>
    <t>tiene la impresión de que su madre no le escucha o de que no la escuchan a usted como madre</t>
  </si>
  <si>
    <t>impaciencia, estrés, rigidez mental, rumiar nuestra cólera y nuestra culpabilidad</t>
  </si>
  <si>
    <t>parte derecha del cerebro, oído derecho, ojo izquierdo, epífisis, occipucio, lóbulo occipital, cerebelo, plexo carotídeo, sistema nervioso, tobillos</t>
  </si>
  <si>
    <t>me da miedo el desapego</t>
  </si>
  <si>
    <t>siempre tengo que encontrar una solución a los problemas</t>
  </si>
  <si>
    <t>necesidad de controlar la situación, necesidad de controlar las emociones, necesidad de preverlo todo</t>
  </si>
  <si>
    <t>manifiesto desapego, tomo distancia, acepto lo que vivo, todo está bien</t>
  </si>
  <si>
    <t>es tiempo de tomar distancia respecto a su vida, de pedir consejo a otros y, sobre todo, de que se escuche mejor, de sentir lo que le dice el cuerpo. Es la ocasión de manifestar desapego, de relativizar sus problemas, de acoger la vida. Concéntrese en lo que es importante para usted, sus deseos, sus necesidades, sus sueños. Tómese tiempo para usted, con tranquilidad, lejos de la agitación diaria. Desarrolle sus capacidades de percepción extrasensorial, aprenda a percibir lo invisible</t>
  </si>
  <si>
    <t>paciencia, capacidad para el desapego, para relativizar, flexibilidad mental, amplitud de miras, escuchar al cuerpo, imaginación, conocimiento uno mismo, capacidad de síntesis, extrasensorialidad</t>
  </si>
  <si>
    <r>
      <t xml:space="preserve">adaptabilidad, flexibilidad, iniciativa, visión global, prioridades, objetivos a determinar, imaginación, </t>
    </r>
    <r>
      <rPr>
        <i/>
        <sz val="14"/>
        <color rgb="FF000000"/>
        <rFont val="Times New Roman"/>
        <family val="1"/>
      </rPr>
      <t>brainstorming</t>
    </r>
    <r>
      <rPr>
        <sz val="14"/>
        <color rgb="FF000000"/>
        <rFont val="Times New Roman"/>
        <family val="1"/>
      </rPr>
      <t>, buzón de sugerencias, innovación, necesidades y expectativas de los empleados, conocer los recursos humanos, gestión del estrés, identificar las disfunciones</t>
    </r>
  </si>
  <si>
    <t>luna, bosque umbrío, laberinto, noche, ver el paisaje desde arriba, salir del cuerpo, vuelo, gato, búho, lince</t>
  </si>
  <si>
    <t>no se escucha, le faltan sinceridad y honestidad consigo mismo, se hace preguntas sobre su camino de vida personal, tiene dificultad para elegir, se pregunta si ha dejado pasar su vocación, está en busca de su identidad, le cuesta expresar lo que usted es, niega ciertos aspectos de usted mismo o de los acontecimientos vividos, tiene la impresión de que los demás no le escuchan</t>
  </si>
  <si>
    <t xml:space="preserve">tiene la impresión de que no le escuchan, no consigue expresar sus necesidades, se hace preguntas sobre su futuro (trabajo, estudios), su jefe o sus compañeros no le permiten expresarse </t>
  </si>
  <si>
    <t>sus padres le han impedido seguir su vocación, elegir su profesión o hacer lo que más le gustaba (entretenimiento, actividad deportiva, actividad artística), tienes problemas relacionados con la identidad en la familia (apellido falso, otro apellido, padre desconocido)</t>
  </si>
  <si>
    <t>insatisfacción, remordimiento, culpabilidad, falta de sinceridad, negación</t>
  </si>
  <si>
    <t>cervicales, nuca</t>
  </si>
  <si>
    <t>me da miedo ser sincero y coherente, me da miedo ser quien soy de verdad</t>
  </si>
  <si>
    <t>tengo que guardármelo, tengo que controlar, reprimir mis emociones, ser como los demás, no escuchar a mi cuerpo</t>
  </si>
  <si>
    <t xml:space="preserve">necesidad de expresar lo que soy, necesidad de decir ciertas cosas, necesidad de poder seguir mi camino, necesidad de salir del caparazón </t>
  </si>
  <si>
    <t>me escucho, soy yo mismo en toda circunstancia, he encontrado mi camino</t>
  </si>
  <si>
    <t>es tiempo de que se escuche más: escuche a su corazón, a su cuerpo. ¿No se estará perdiendo su vocación? Exprese lo que es, quizá haya reprimido al artista que hay en usted. Es el momento de que desarrolle su talento y, por qué no, quizá de convertirlo en su profesión. Deje de hacerse daño negando ciertas cosas, haciendo lo contrario de lo que le dice su intuición o callándose por no herir a los demás</t>
  </si>
  <si>
    <t>escucharse, escuchar y seguir nuestra vocación, capacidad de reírse de uno mismo, respeto a uno mismo, honestidad hacia uno mismo, sinceridad</t>
  </si>
  <si>
    <t>posibilidad de avanzar, de realizarse, de escuchar a los demás, buzón de sugerencias, comunicación interna, secretos</t>
  </si>
  <si>
    <r>
      <t xml:space="preserve">no hacernos oír, perder el documento de identidad, practicar nuestro </t>
    </r>
    <r>
      <rPr>
        <i/>
        <sz val="14"/>
        <color rgb="FF000000"/>
        <rFont val="Times New Roman"/>
        <family val="1"/>
      </rPr>
      <t>hobby</t>
    </r>
    <r>
      <rPr>
        <sz val="14"/>
        <color rgb="FF000000"/>
        <rFont val="Times New Roman"/>
        <family val="1"/>
      </rPr>
      <t>, camino que se corta, cruce de caminos, vehículo nuevo, puente, puerta</t>
    </r>
  </si>
  <si>
    <t>le da miedo vivir una separación o acaba de vivir una, gestiona mal los conflictos, no los soporta, los evita, tiende a dejar atrás lo que no va bien en su vida, suele sentirse culpable, oculta sus emociones o no las tiene en cuenta, no hay coherencia entre sus pensamientos y sus actos, no gestiona bien las relaciones hombre-mujer, está dividido entre su lado masculino y su lado femenino</t>
  </si>
  <si>
    <t>gestiona mal los conflictos o no los soporta, su jefe o su profesor lo carga con demasiadas responsabilidades o demasiado trabajo, se siente culpable por no poder hacer lo suficiente o no poder hacerlo tan bien como sería necesario</t>
  </si>
  <si>
    <t xml:space="preserve">ha vivido mal el conflicto, la separación, el divorcio de sus padres, sus padres le han obligado a cargar (demasiado pronto) con demasiadas responsabilidades, se siente culpable respecto a sus padres (por no poder hacer más) </t>
  </si>
  <si>
    <t xml:space="preserve">tensión interior, conflicto, culpabilidad, vergüenza, abandono, rechazo, separación, pena </t>
  </si>
  <si>
    <t>zona del tórax (espalda), omóplatos, hombros</t>
  </si>
  <si>
    <t>me dan miedo los conflictos, las separaciones</t>
  </si>
  <si>
    <t>tengo que asumir responsabilidades, he de evitar los conflictos como sea</t>
  </si>
  <si>
    <t>necesidad de cargar con todo, necesidad de asumir responsabilidades, necesidad de evitar los conflictos</t>
  </si>
  <si>
    <t>soy libre</t>
  </si>
  <si>
    <t xml:space="preserve">ha llegado la hora de disminuir las tensiones en su interior, hay demasiados conflictos o conflictos mal gestionados. Asuma menos responsabilidades, cargue con menos, aprenda a delegar. Necesita relajarse, tranquilidad, paz. La natación, el yoga o, sencillamente, un buen masaje de espalda, le harían bien </t>
  </si>
  <si>
    <t xml:space="preserve">aceptarse, armonía, paz interior, coherencia interior, gestión de los conflictos, escuchar a nuestro guía interior </t>
  </si>
  <si>
    <t>llevar una carga pesada, ser prisionero, ser abandonado, atrapado en una telaraña, tener alas, situación de guerra, lágrimas, arpa, caduceo, cisne, mariposa</t>
  </si>
  <si>
    <t>no suele pedir ayuda, no le gusta mucho recibir regalos ni cumplidos, le han traicionado y eso le ha llevado a tener un corazón duro, quiere dar una muy buena imagen, aunque no lo comprendan, es demasiado exigente con usted mismo, le da miedo el fracaso amoroso, tiene la impresión de que no le han querido lo suficiente, no quiere mostrar sus debilidades, se ha sacrificado por alguien</t>
  </si>
  <si>
    <t>no suele pedir ayuda a sus colegas, no le gustan mucho los cumplidos, quiere dar una muy buena imagen</t>
  </si>
  <si>
    <t>su padre es muy, incluso demasiado, exigente, ha tenido que sacrificarse por uno de sus padres, le ha faltado cariño y amor por parte de uno de sus padres, ha vivido mal el conflicto o divorcio entre sus padres, quiere que sus padres tengan una buena imagen de usted</t>
  </si>
  <si>
    <t>corazón duro, sacrificio, falta de ternura, exigencias excesivas, culpabilidad, traición</t>
  </si>
  <si>
    <t>hombros, dorsales, arterias coronarias, ventrículo derecho del corazón, venas de las piernas</t>
  </si>
  <si>
    <t xml:space="preserve">tengo miedo a no estar a la altura (de las exigencias establecidas), a que los demás me juzguen </t>
  </si>
  <si>
    <t>he de sacrificarme por los demás, debo dar una buena imagen de mí, he de tener cuidado con mi salud</t>
  </si>
  <si>
    <t>necesidad de ser querido, necesidad de dar una buena imagen, necesidad de sacrificarse por los demás</t>
  </si>
  <si>
    <t>soy querido y me dan las gracias</t>
  </si>
  <si>
    <t>es tiempo de enamorarse o de recuperar su lado sentimental. Tómese el tiempo de departir con los demás, los amigos, su pareja, sus hijos. Es la ocasión de perdonar un viejo rencor, una traición, una ruptura dolorosa. Quizá quiera comprometerse con una causa (humanitaria o social).</t>
  </si>
  <si>
    <t>generosidad, entrega, amor, alegría, perdón, gratitud, simpatía, compasión, sentido de la devoción, ternura hacia los demás y hacia uno mismo</t>
  </si>
  <si>
    <t>compromiso individual, compromiso y responsabilidad social (empresa/sociedad o empresa/empleados), relación con la competencia, sueldo y primas (valor acordado al individuo), relaciones humanas/saber relacionarse, absentismo, cohesión social, sindicalismo, solidaridad, convivencia, trabajo en equipo, colaboración, ayuda mutua, venta (plano relacional)</t>
  </si>
  <si>
    <t>tener que superar pruebas, salvar a una persona, ser un superhéroe, estar solo, sacrificio, ataque de demonios, gigante, desierto, paisaje helado, oso blanco</t>
  </si>
  <si>
    <t>le falta energía, está cansado, siente que no le apoyan, es víctima de los acontecimientos, ha perdido el control de los acontecimientos, se siente víctima, está estresado, sus miedos lo limitan, lo bloquean, le falta entusiasmo o ánimo, tiene miedo a no lograrlo, tiende a dejar atrás lo que no va bien en su vida, no se aprecia, le cuesta perdonar</t>
  </si>
  <si>
    <t xml:space="preserve">carga con los conflictos, con los problemas, suele sentirse víctima, está estresado, le falta energía, le falta ánimo, se bloquea en una situación, le da miedo fracasar, no estar a la altura </t>
  </si>
  <si>
    <t>siente que uno de sus padres lo ha traicionado, siente que su familia no le apoya, ha sido víctima de la autoridad de un miembro de la familia</t>
  </si>
  <si>
    <t xml:space="preserve">agotamiento, miedos, estrés, traición, rencor, desvalorización </t>
  </si>
  <si>
    <t>riñones, lumbares, suprarrenales, plexo esplénico</t>
  </si>
  <si>
    <t>tengo miedo a no lograrlo por falta de energía, tengo miedo a no lograrlo por falta de apoyo</t>
  </si>
  <si>
    <t xml:space="preserve">debo mostrarme fuerte y valiente, debo guardarme las emociones </t>
  </si>
  <si>
    <t>necesidad de energía, necesidad de apoyo</t>
  </si>
  <si>
    <t>me siento apoyado</t>
  </si>
  <si>
    <t>es tiempo de que descanse, de que se ocupe de usted para recargar las pilas. Recárguese en la naturaleza. Haga actividades que le gustan y que había abandonado por falta de tiempo. Un deporte extremo o un arte marcial pueden ayudarle a vencer sus miedos y permitirle superar los obstáculos</t>
  </si>
  <si>
    <t xml:space="preserve">apreciarse a uno mismo, capacidad para hacer por uno mismo, capacidad para tener energía, capacidad para perdonar, para gestionar los miedos, equilibrio entre uno mismo y los demás </t>
  </si>
  <si>
    <r>
      <t xml:space="preserve">riesgos que asumir, traición, robo (documentación, recursos humanos, ideas), apoyo (de los compañeros, del jefe), gestión de los conflictos internos, </t>
    </r>
    <r>
      <rPr>
        <i/>
        <sz val="14"/>
        <color rgb="FF000000"/>
        <rFont val="Times New Roman"/>
        <family val="1"/>
      </rPr>
      <t>mobbing</t>
    </r>
    <r>
      <rPr>
        <sz val="14"/>
        <color rgb="FF000000"/>
        <rFont val="Times New Roman"/>
        <family val="1"/>
      </rPr>
      <t>, fracaso, quiebra o liquidación, competencia desleal, falta de audacia, traslado a la competencia, deslocalización, preocupaciones financieras, falta de liquidez, huelga</t>
    </r>
  </si>
  <si>
    <t xml:space="preserve">tener un neumático pinchado, batería descargada, avería eléctrica, solo ante muchos adversarios, conflicto de familia, atacado por un monstruo o un animal feroz, lobo </t>
  </si>
  <si>
    <t>se siente víctima, sufre, se ve obligado a hacer algo, le dan miedo los demás o está siendo sumiso, no se hace respetar, duda de lo que ha elegido, le han traicionado, se siente prisionero de una situación, es fácilmente influenciable, tiene problemas de alimentación (bulimia, anorexia)</t>
  </si>
  <si>
    <t xml:space="preserve">ha sufrido la autoridad excesiva de su jefe, de su profesor, tiene un problema relacionado con su lugar en la empresa (sensación de ser rechazado, humillado, sometido, maltratado, infravalorado, criticado, desvalorizado), siente que uno de sus compañeros le han traicionado </t>
  </si>
  <si>
    <t>ha sufrido la autoridad excesiva de su padre (o de la persona que tiene autoridad en la familia), tiene un problema relacionado con su lugar en la familia (sentimiento de ser rechazado, humillado, sometido, maltratado, infravalorado, criticado, desvalorizado), siente que ha sido traicionado por uno de sus padres</t>
  </si>
  <si>
    <t>traición, sumisión, humillación, vergüenza, desvalorización, rechazo, maltrato, no reconocido</t>
  </si>
  <si>
    <t>vértebras lumbares, caderas, pelvis, mandíbula, ovario derecho, matriz</t>
  </si>
  <si>
    <t>tengo miedo a que me traicionen o a que no me respeten</t>
  </si>
  <si>
    <t>siempre tengo que luchar para conseguir lo que quiero, tengo que esforzarme mucho para hacerme respetar</t>
  </si>
  <si>
    <t>necesidad de encontrar nuestro lugar, necesidad de protegernos, necesidad de cortar el cordón umbilical</t>
  </si>
  <si>
    <t>me respeto y me respetarán</t>
  </si>
  <si>
    <t>es tiempo de saber decir que no, de no aceptarlo todo de los demás. Tenemos que valorizarnos para recuperar la confianza en nosotros. Es el momento de salir de una situación apremiante. Si no nos respetamos a nosotros mismos, los demás no nos respetarán. Un arte marcial puede sernos de ayuda para que la situación cambie</t>
  </si>
  <si>
    <t>respetarnos a nosotros mismos, valorización, reconocimiento, no juzgar, capacidad para hacer para uno mismo, para elegir sin dudar, libertad de acción</t>
  </si>
  <si>
    <r>
      <t>mobbing</t>
    </r>
    <r>
      <rPr>
        <sz val="14"/>
        <color rgb="FF000000"/>
        <rFont val="Times New Roman"/>
        <family val="1"/>
      </rPr>
      <t>, abuso de autoridad, exclusión, primas demasiado bajas, pelotillero, libertad de maniobra, respeto, reconocimiento por parte de la dirección, traición, situación bloqueada, planes de austeridad, paro, huelga, formación continua (para no perder el puesto), protección (de datos, jurídica)</t>
    </r>
  </si>
  <si>
    <t>ser un guerrero, caer en algo, ser perseguido, ser aplastado, mordido o picado, tener que obedecer, dejar que nos quiten nuestro lugar, vampiro, murciélago</t>
  </si>
  <si>
    <t>tiene problemas relacionados con su niñez, tiene problemas relacionados con su pareja o sus hijos, está insatisfecho con su vida en general, necesidades y deseos no satisfechos, vive mucha frustración, tiene problemas con la alimentación (bulimia, anorexia), con el dinero (gestión, gastos, falta, valor que le da), se infravalora, nunca sabe cómo elegir, tiene un problema relacionado con la sexualidad (percibido como toqueteos o abuso), no quiere o no puede hacer el amor (miedos, vivencia traumatizante), retiene las emociones (frialdad, pudor excesivo, frigidez, falta de líbido), no acepta o no le gusta su cuerpo, niega sus deseos y sus sensaciones, le falta percepción interior, ha sido víctima de violencia o de maltrato</t>
  </si>
  <si>
    <t>tiene problemas como empleado, tiene problemas de dinero, de liquidez, de balance, está insatisfecho con el trabajo, con el sueldo, cree que se merece más</t>
  </si>
  <si>
    <t>tiene un problema que depende de otro chakra, pero relacionado con su niñez, tiene problemas relacionados con la sexualidad (percibidos como toqueteos, abuso, incesto por parte de uno de los miembros de la familia), se le ha muerto una hermana o un hermano (gemelo o no) que nació muerto, tiene un hermano, una hermana o un hijo que murió demasiado pronto, sus padres no le valoraron o no le respetaron</t>
  </si>
  <si>
    <t>frustración, insatisfacción, falta de alegría, tristeza crónica, humillación, vergüenza, desvalorización, carencia, culpabilidad, celos, deseo excesivo, infidelidad</t>
  </si>
  <si>
    <t>próstata, útero, páncreas, colon sigmoide, sacro, plexo pélvico</t>
  </si>
  <si>
    <t>tengo miedo a no ser respetado</t>
  </si>
  <si>
    <t>tengo que reprimir mis necesidades, mis deseos, he de hacerlo todo para los demás</t>
  </si>
  <si>
    <t>necesidad de valorarse, de ser reconocido, de contacto social, de crear algo</t>
  </si>
  <si>
    <t>me complazco, estoy satisfecho</t>
  </si>
  <si>
    <t>Ha llegado el momento de satisfacer sus necesidades y sus deseos. Escuche a su cuerpo y cuídelo más. Otórguese momentos de dulzura y placer. Desarrolle su sensibilidad. Es el momento de resolver sus problemas de dinero y de volver a evaluar sus precios. Hágase preguntas sobre su propio valor personal.</t>
  </si>
  <si>
    <t>querer y aceptar su cuerpo, sentir su cuerpo, satisfacer sus necesidades y deseos</t>
  </si>
  <si>
    <t xml:space="preserve">valor añadido, gestión financiera, rentabilidad, rendimiento, beneficio, entusiasmo, sueldos, negociación colectiva, impuestos, acciones en bolsa, venta (plano financiero), dinero sucio, soborno, trabajo en negro, vacaciones, pausas de trabajo, pérdida de un empleado  </t>
  </si>
  <si>
    <t>volver a ser niño, estar en un lugar de la niñez, encontrarse con un amigo de la niñez, perder dinero, ser víctima de un robo, joyas, canalización con fugas o atascada, arrastrado por un río o una muchedumbre, caballo, conejo, toro</t>
  </si>
  <si>
    <t>carece de arraigo, de anclaje, carece de apoyo, de seguridad, de estabilidad, carece de energía, suele estar cansado, su salud es fluctuante, la vida le resulta difícil, complicada, llena de sufrimiento, tiene problemas de alimentación, ha perdido su trabajo o su casa, se ha caído muchas veces sobre el cóccix, se ha quedado sin raíces (cambio del lugar en el que vivimos que no se ha llevado bien), solo se siente bien en su casa, busca el contacto con la naturaleza, su nacimiento ha sido difícil, ha estado a punto de morir o ha enfermado, no consigue vivir el momento presente, disfrutar de la vida, su estructura corporal y su salud son frágiles, carece de organización o de estructura en la vida, no consigue administrar los problemas materiales, que enseguida empiezan a crecer, le falta dinero, lucha por sobrevivir</t>
  </si>
  <si>
    <t>es tiempo de alcanzar sus objetivos y proyectos. Quizá sea el momento de cambiar de lugar de vida o de trabajo, de formar una familia, de construir una casa. Es la ocasión de reanudar o intensificar el contacto con su madre (su mujer, en el caso de los hombres). Dedique tiempo a pasear por la naturaleza o emprender un viaje improvisado al otro extremo del mundo. Reorganice su vida si es necesario. Asegúrese de no carecer de nada</t>
  </si>
  <si>
    <t>recibir dulzura y placer, gestionar bien el dinero, entusiasmo</t>
  </si>
  <si>
    <t>necesidad de seguridad, de estabilidad y apoyo, de parar, de conocer sus raíces</t>
  </si>
  <si>
    <t>encontrarse solo, tener que limpiarlo u ordenarlo todo, estar ante un precipicio, romperse un hueso, perder un zapato, llevar una bola de grillete en un pie, escalera que baja, gruta, subterráneo, pozo, tumba, esqueleto, encontrar un tesoro, camión de la basura, animales que viven bajo tierra</t>
  </si>
  <si>
    <t>BLANCO</t>
  </si>
  <si>
    <t xml:space="preserve"> MAGENTA</t>
  </si>
  <si>
    <t>PÚRPURA</t>
  </si>
  <si>
    <t xml:space="preserve"> ÍNDIGO</t>
  </si>
  <si>
    <t xml:space="preserve"> AZUL</t>
  </si>
  <si>
    <t xml:space="preserve"> CIAN</t>
  </si>
  <si>
    <t xml:space="preserve"> TURQUESA</t>
  </si>
  <si>
    <t xml:space="preserve"> VERDE</t>
  </si>
  <si>
    <t xml:space="preserve"> MANZANA</t>
  </si>
  <si>
    <t xml:space="preserve"> AMARILLO</t>
  </si>
  <si>
    <t xml:space="preserve"> NARANJA</t>
  </si>
  <si>
    <t xml:space="preserve"> ROJO + ESCARLATA</t>
  </si>
  <si>
    <t xml:space="preserve"> NEGRO + MARRÓN + BURDEOS</t>
  </si>
  <si>
    <t>Excité/diminué</t>
  </si>
  <si>
    <t>Diminué</t>
  </si>
  <si>
    <t>Lisse/diminué</t>
  </si>
  <si>
    <t>Lisse</t>
  </si>
  <si>
    <t>aucun</t>
  </si>
  <si>
    <t>Lisse/augmenté</t>
  </si>
  <si>
    <t>Augmenté</t>
  </si>
  <si>
    <t>Augmenté/excité</t>
  </si>
  <si>
    <t>Signaux:</t>
  </si>
  <si>
    <t>Général</t>
  </si>
  <si>
    <t>Corps</t>
  </si>
  <si>
    <t>âme</t>
  </si>
  <si>
    <t>mental</t>
  </si>
  <si>
    <t>causal</t>
  </si>
  <si>
    <t>Spirituel 1er degre</t>
  </si>
  <si>
    <t>Bloqué</t>
  </si>
  <si>
    <t>Limite, peur, manque</t>
  </si>
  <si>
    <t>détachement, laisser aller, mise à la terre</t>
  </si>
  <si>
    <t>Tension (limite et besoin en même temps) mais plus de limite</t>
  </si>
  <si>
    <t>Tension (limite et besoin en même temps) mais plus de beoin</t>
  </si>
  <si>
    <t>Harmonie et action</t>
  </si>
  <si>
    <t>Besoin action</t>
  </si>
  <si>
    <t>Exces, réactivité</t>
  </si>
  <si>
    <t>Caractéristiques psychologiques</t>
  </si>
  <si>
    <t xml:space="preserve">Besoin </t>
  </si>
  <si>
    <t>Frustration,Exces</t>
  </si>
  <si>
    <t>Tendances psychologiques</t>
  </si>
  <si>
    <t>âme (charge emotionnelle)</t>
  </si>
  <si>
    <t>mental (charge mentale)</t>
  </si>
  <si>
    <t>Paramètres généraux</t>
  </si>
  <si>
    <t>Bloqué, sabotage, phobie</t>
  </si>
  <si>
    <t>Limitation, peur, manque, croyances</t>
  </si>
  <si>
    <t>Contemplation, sans attente, décharge, détachement, laisser aller, mise à la terre</t>
  </si>
  <si>
    <t>Harmonie, calme, zen, fluidité</t>
  </si>
  <si>
    <t>Nervosité, exces, stress, agressivité, conflit</t>
  </si>
  <si>
    <t>Spirituel inférieur</t>
  </si>
  <si>
    <t>causal (empreinte du collectif)</t>
  </si>
  <si>
    <t>Corps (empreinte familiale)</t>
  </si>
  <si>
    <t>En équilibre</t>
  </si>
  <si>
    <t>En exces</t>
  </si>
  <si>
    <t>Sélectionner code</t>
  </si>
  <si>
    <t>Sélectionner le début d'une plage (de 10 codes) :</t>
  </si>
  <si>
    <t>jusque</t>
  </si>
  <si>
    <t xml:space="preserve">Sécurité / protection </t>
  </si>
  <si>
    <t>Manque :</t>
  </si>
  <si>
    <t>Être vulnérable, empathique. Subir, se sentir agressé par l'environnement et les autres. Difficulté à mettre une limite entre soi et les autres, se laisser influencer, se faire bouffer. Vivre de l'insécurité. Solitude, absence de liens familiaux. Avoir vécu des manques, dont l'argent.</t>
  </si>
  <si>
    <t>Besoin :</t>
  </si>
  <si>
    <t>Besoin de se sentir protégé et en sécurité. Besoin de sécurité émotionnelle et matérielle. Besoin d'être en groupe pour se sentir protégé. Avoir été materné ou étouffé par sa mère. Besoin d'être dans sa bulle, plus dense dans son corps, pour mieux résister à l'environnement et aux autres</t>
  </si>
  <si>
    <t>Excès :</t>
  </si>
  <si>
    <t>Être aux aguets en permanence. Envie de partir pour éviter les agressions générées par l'environnement ou les autres. Etat de survie énergétique. En conflit avec les membres de sa famille. Devoir encaisser, supporter, lutter. Devoir trouver de l'argent.</t>
  </si>
  <si>
    <t>Qualité :</t>
  </si>
  <si>
    <t xml:space="preserve">Être à l'abri du besoin, être autonome. Sécurité financière. Vivre l'abondance. Avoir une bonne protection énergétique. Ne pas être influencé par l'extérieur. Ne pas avoir peur des autres. Rapports harmonieux avec les autres et en particulier avec sa famille. Savoir se positionner et être ferme quand il le faut. Savoir désamorcer les conflits. </t>
  </si>
  <si>
    <t xml:space="preserve">Stabilité / soutien </t>
  </si>
  <si>
    <t xml:space="preserve">Manquer de soutien. Être seul, sans l'aide de sa famille. Ne pas vouloir être dépendant des autres et devoir tout assumer tout seul, avec la peur de ne pas y arriver. Manque d'une base solide et stable, manque d'argent. Instabilité existentielle, déménagements fréquents. Manque de confiance dans son corps. </t>
  </si>
  <si>
    <t>Besoin de se sentir soutenu ou de soutenir les autres. Besoin d'assumer, d'être responsable pour soi ou pour les autres. Besoin d'argent. Besoin de se poser, d'avoir une situation et une place stable. Parents absents. Besoin d'aide. Besoin de se sentir présent et dense dans son corps.</t>
  </si>
  <si>
    <t>Devoir tout assumer pour soi ou pour les autres. Se mettre trop de charges, trop de responsabilités. Devoir tout le temps changer d'endroit. Avoir dû fuir sa famille ou son pays. Avoir perdu ou devoir lutter pour sa place de travail. Besoin de se sentir exister.</t>
  </si>
  <si>
    <t>Se sentir soutenu. Auto-suffisance, autonomie, à l'abri du besoin, abondance. Stabilité psychologique et matérielle. Faire confiance à l'univers, laisser faire. Confiance dans son corps. Être présent et dense dans son corps.</t>
  </si>
  <si>
    <t>Ecoute du corps / écoute du coeur</t>
  </si>
  <si>
    <t>Ne pas écouter son corps ou son coeur. Être trop dans la tête, ressasser des choses et réfléchir inutilement, tourner en rond. Ne pas sentir son corps, en négliger les besoins, peur d'en perdre le contrôle. Contrôler ou réprimer ses émotions.</t>
  </si>
  <si>
    <t>Besoin de sensations, de sentir son corps ou de ressentir à travers son corps. Être présent dans son corps. Besoin d'écouter son corps ou ses émotions, de répondre à ses besoins. Besoin de se faire plaisir. Besoin de se sentir dense.</t>
  </si>
  <si>
    <t xml:space="preserve">Retenir ses émotions. Nier certaines émotions.  Colères contenues ou explosives. Refus d'écouter son coeur. Réprimer les besoins ou les envies du corps. Générer des frustrations. Trop réfléchir, prise de tête, pensées obsessionnelles. </t>
  </si>
  <si>
    <t>Être calme et posé dans son corps. Force tranquille. Ecouter son corps et son coeur et exprimer ses émotions. Calme intérieur. S'offrir du plaisir et du temps pour soi. Faire confiance à son instinct et à son corps.</t>
  </si>
  <si>
    <t>Place dans la société</t>
  </si>
  <si>
    <t>Sentiment de ne pas être à sa place dans la société, dans sa famille, au travail ou dans le couple. Impression de ne pas avoir sa place sur Terre. Sentiment d'inutilité, d'exclusion, de rejet, d'abandon. Être dans sa bulle, s'isoler des autres. Peur de la réalité.</t>
  </si>
  <si>
    <t xml:space="preserve">Besoin d'avoir ou de retrouver sa place dans la société, dans la famille, au travail, dans le couple. Avoir eu une mère étouffante. Besoin d'espace vital. Besoin de contact avec les autres, d'étendre ses relations. </t>
  </si>
  <si>
    <t>Défendre sa place. Lutter pour survivre. Maintenir des liens toxiques avec la famille, avec les autres. Être en conflit avec les autres. Avoir été licencié. Devoir affronter la réalité. Se sentir envahi par les autres.</t>
  </si>
  <si>
    <t>Se sentir pleinement à sa place dans la société, dans la famille, au travail, dans le couple. Faire ce qui est juste de faire pour soi, sans répondre à toutes les attentes des autres pour se rendre utile. Bonne relations avec les autres. Avoir son espace vital.</t>
  </si>
  <si>
    <t xml:space="preserve">Ne pas être clair dans la direction à prendre dans la vie. Incertitudes, doutes, perte de repères. Manque de décision claire ou simplement ne pas vouloir décider. Manque de confiance en soi, refus du changement, peur de faire le mauvais choix, peur du succès, sabotage mental. Être trop dans le compromis. Projets en rade. Vide existentiel. </t>
  </si>
  <si>
    <t>Besoin de prendre une décision claire pour la suite.  Reporter une décision à plus tard. Besoin que certains projets puissent se concrétiser. Besoin d'avoir un but dans sa vie, de lui donner du sens. Examiner ses priorités pour faire les bons choix parmi les possibles.</t>
  </si>
  <si>
    <t>Dans l'obligation de faire un choix important.  Tourner en rond, ne pas trouver de solution. Fuite en avant, dans la dispersion, dans l'hyperactivité, trop de projets en même temps. Devoir maintenir une décision ou défendre sa décision.</t>
  </si>
  <si>
    <t>Savoir prendre les bonnes décisions. Avoir une direction pour la suite, rester fixé sur cet objectif, certain d'y parvenir. Ne pas se laisser influencer par les autres, maintenir sa décision et se faire confiance. Savoir examiner les priorités. Capacité à réaliser ses rêves.</t>
  </si>
  <si>
    <t>Manque de valorisation. Mauvaise estime de soi, manque de confiance en soi et peur de ne pas y arriver. Se sentir inutile. Laisser faire, ne pas se faire respecter. Introversion, dans sa bulle. Exclusion ou maltraitance dans l'enfance.</t>
  </si>
  <si>
    <t>Besoin d'être valorisé, mais potentiel réprimé ou mis de côté. Besoin d'argent, se faire payer plus tard. Besoin d'être accepté et reconnu par les autres. Besoin d'être reconnu par un plus grand cercle de relations. Défendre une cause pour se valoriser et se rendre utile.</t>
  </si>
  <si>
    <t>Problème d'argent, pour se faire payer. Devoir défendre sa réputation ou se battre pour être respecté. Créativité excessive, prise de pouvoir, prosélytisme pour attirer l'attention et être reconnu. Devoir supporter les critiques des personnes jalouses. Devoir se confronter aux autres, parfois irrespectueusement.</t>
  </si>
  <si>
    <t>Se sentir valorisé, reconnu, respecté et aimé. Sentiment de réalisation personnelle, d'avoir pu exprimer son individualité et son potentiel. Plein de gratitude, apprécier le succès. Respect envers les autres. Ne rien entreprendre pour gagner plus de respect ou de reconnaissance.</t>
  </si>
  <si>
    <t xml:space="preserve">Se couper de ses émotions, se mettre dans sa bulle et ne rien dire. S'interdire d'être en colère. Empathie, ne pas mettre de limite, ne pas dire non. Peur d'être jugé. Renoncer à affronter, se laisser influencer. </t>
  </si>
  <si>
    <t>Besoin de se positionner, de mettre une limite, de dire non. Colère contenue. Besoin d'affronter ou, au contraire, de se protéger de l'environnement et des autres. Être trop responsable, trop en faire pour les autres. Besoin de ne pas être contredit. Affirmer son autorité.</t>
  </si>
  <si>
    <t>Décider et agir pour se défendre. Être impitoyable. Ne pas faire comme les autres. Générer des tensions avec les autres. Être en conflit avec les autres, encaisser. Devoir affronter la réalité ou les autres. Mère autoritaire. Forte personnalité.</t>
  </si>
  <si>
    <t>Être bien avec les autres, avec sa famille.  Force tranquille. Calme intérieur. Répondre à ses propres besoins. Avoir un positionnement adapté en toutes circonstances, savoir dire non si nécessaire. Ne pas entretenir de liens toxiques. Ego équilibré.  Tolérance.</t>
  </si>
  <si>
    <t>Réprimer,  reporter, renoncer à son potentiel. Introversion. Vide existentiel. Être incompris. Père absent ou indifférent. Ne rien imposer aux autres</t>
  </si>
  <si>
    <t>Besoin d'exprimer son potentiel, ses talents, son individualité. Besoin de réalisations personnelles concrètes, de créer. Besoin de se sentir différent des autres.  Besoin d'exprimer ce qui est important pour soi. Donner du sens à sa vie. Sens de l'innovation.</t>
  </si>
  <si>
    <t>Fuite en avant avec des projets. Dispersion dans la créativité Dans l'obligation de concrétiser. Se mettre en avant avec ses créations, esprit de provocation. Vouloir à tout prix être différent des autres. Individualisme excessif. Imposer aux autres.</t>
  </si>
  <si>
    <t xml:space="preserve">Savoir exprimer son potentiel. Capacité à réaliser ses rêves.  Créativité équilibrée, tout en assumant sa différence. Savoir s'adapter aux autres, ne pas s'imposer. Agir en fonction de qui l'on est.  Faire ce qui est juste pour soi. Être en paix avec son incarnation. </t>
  </si>
  <si>
    <t>Trop de contrôle mental ou sabotage mental. Peur de l'inconnu, peur d'entrer dans un nouveau paradigme. Manque de curiosité, se couper du monde. Ne pas sentir ou écouter son corps. Ne pas vouloir percevoir certaines réalités.</t>
  </si>
  <si>
    <t>Besoin d'être à l'écoute du corps et de ressentir son corps. Sens amplifiés. Besoin de percevoir d'autres choses, d'autres réalités, de développer son imaginaire. Besoin de visualiser la suite. Besoin de se connecter au champ d'information. Constater des synchronicités.</t>
  </si>
  <si>
    <t xml:space="preserve">Être aux aguets. Trop ressentir dans son corps, être submergé par les informations. Être trop dans l'imaginaire, perdre le contact avec la réalité. </t>
  </si>
  <si>
    <t>Intuition et perceptions actives. Etat de silence intérieur, de calme mental. Faire confiance à son instinct. Ecouter et ressentir par son corps. Accepter une autre façon de voir les choses. Vivre des synchronicités. Contact avec d'autres règnes.</t>
  </si>
  <si>
    <t>Manque de volonté, démotivation ou reporter les choses à plus tard. Peur de se créer encore plus de soucis. Ne pas agir, rester dans son coin. Ne pas arriver à concrétiser. Manque de projets ou projets en rade.</t>
  </si>
  <si>
    <t>Avoir une forte volonté. Besoin de prendre sa vie en main. Être plein d'énergie, envie d'avancer dans la vie. Besoin de passer à la suite, de changement dans sa vie. Se donner les moyens de passer à l'action et de concrétiser. Besoin de projets.</t>
  </si>
  <si>
    <t>Trop volontaire. Se forcer à agir et à aller de l'avant. Fuite en avant, parer au plus pressé. Envie de fuir au lieu d'affronter la situation. Obligé de changer. Devoir lancer un projet. Enthousiasme excessif. Obligé d'aller jusqu'au bout</t>
  </si>
  <si>
    <t xml:space="preserve">Bonne volonté. Motivation pour avancer dans la vie, agir concrètement pour réaliser ses rêves. Passer à l'action que quand c'est juste.  Savoir collaborer ou déléguer si nécessaire. Faire avec les moyens à disposition. </t>
  </si>
  <si>
    <t xml:space="preserve">Refus du changement ou impuissance à changer. Ne pas trouver de solution pour s'adapter, reporter à plus tard. Peur de la suite ou de l'inconnu. Garder ses problèmes pour soi, ne rien exprimer ou se victimiser. Refus d'intégrer les expériences vécues. </t>
  </si>
  <si>
    <t>Capacité à s'adapter et à changer. Besoin de régler les problèmes ou le passé. Besoin d'intégrer les expériences vécues. Besoin de se libérer des émotions gardées à l'intérieur. Besoin de digérer le vécu.</t>
  </si>
  <si>
    <t>Résister jusqu'au bout et serrer les dents. Fuir au lieu de s'adapter ou continuer à encaisser. Résistance au vécu et au changement. Plein de tensions internes liées à des émotions contenues. Refus de digérer certaines situations, ressasser.  Deuil non fait.</t>
  </si>
  <si>
    <t xml:space="preserve">Lâcher-prise, se laisser porter par la vie. Capacité à s'adapter. Capacité d'acceptation, d'intégration et de résilience du vécu. Prendre du temps pour soi pour régler les problèmes. Laisser passer les émotions, ne pas les retenir. Capacité à être en paix à l'intérieur de soi. </t>
  </si>
  <si>
    <t>Subir l'environnement et les autres. Ne pas faire face. Seul pour tout assumer. Vouloir moins de charges, moins d'obligations. Ne pas prendre le temps de se reposer et déstresser. Ne pas mettre de limite, ne pas dire non, ne pas déléguer. Victimiser.</t>
  </si>
  <si>
    <t>Besoin  de se surpasser,  de se mettre la pression pour tout. Être trop responsable, trop assumer, en faire trop. Besoin de se détendre, de se reposer ou de s'amuser. Besoin de digérer les émotions retenues à l'intérieur. Besoin de mettre une limite.</t>
  </si>
  <si>
    <t>Se mettre trop d'obligations, se disperser dans les activités. Être sous pression. Stress important. Devoir serrer les dents. Dépasser ses limites. Beaucoup d'émotions contenues ou réprimées. Générer beaucoup de tensions et de conflits.</t>
  </si>
  <si>
    <t>Être posé, calme, serein. Capacité à rester zen. Force intérieure. Conscient de ses limites. Renoncer s'il le faut. Savoir déléguer ou prendre de la distance. Savoir relâcher les émotions. Faculté de résilience  émotionnelle. Apaiser les conflits.</t>
  </si>
  <si>
    <t>Peur de l'autorité ou de sa propre autorité. Se laisser dicter sa vie, suivre les autres, laisser faire. Accepter les compromis.  Subir une autorité. Refus de l'autorité parentale.</t>
  </si>
  <si>
    <t>Besoin d'être l'autorité. Besoin de décider et de commander. Besoin d'avoir le contrôle de sa vie. Tenir face aux autres, parfois être en conflit avec eux. Ne pas se laisser faire.</t>
  </si>
  <si>
    <t xml:space="preserve">Vouloir tenir tête. Conflit d'autorité. Conflit avec la loi. Parents autoritaires. Générer des tensions avec les autres. Ego fort. Vouloir tout contrôler. Autoritarisme et tyranisme. Conspirationisme. </t>
  </si>
  <si>
    <t>Avoir une autorité et une sagesse naturelle. Être conciliant, flexible et respectueux.  Ne pas prendre parti. Accepter les avis des autres. Être en paix avec les autres. Savoir gérer les conflits. Ne pas être dans les jeux de pouvoir. Personnalité équilibrée.</t>
  </si>
  <si>
    <t>Ne pas accepter la situation, vouloir la contrôler. Besoin de toujours trouver une solution. Peur de ne pas en faire assez. Besoin d'assumer. Encaisser et garder pour soi. Ne pas aimer le changement. Peur de l'inconnu. Peur de perdre le contrôle du corps.</t>
  </si>
  <si>
    <t>Besoin de lâcher prise, de ne plus tout contrôler. Besoin de se mettre moins de charges, moins de responsabilités. .  Se mettre en retrait, de prendre du recul, de déléguer. Besoin de se détendre, de décompresser, de s'amuser.</t>
  </si>
  <si>
    <t>Vouloir tout contrôler. Trop de réflexions. Devoir toujours lutter, résister, ne jamais relâcher. Dépasser ses limites, négliger les besoins du corps, serrer les dents. Être sous tension. Responsabilités excessives. Parer au plus pressé. Hyperactivité.</t>
  </si>
  <si>
    <t>Capacité à lâcher prise, à relativiser, à prendre du recul. Ne plus tout contrôler. Être conscient de ses limites. Savoir renoncer ou déléguer. Savoir relâcher, se détendre, prendre du temps pour soi. Se laisser vivre, vivre l'instant présent.</t>
  </si>
  <si>
    <t>Liberté / pouvoir intérieur</t>
  </si>
  <si>
    <t xml:space="preserve">Ne pas se sentir libre. Être sous l'influence des autres ou du collectif. Subir une autorité manipulatrice. Ne pas se sentir à la hauteur. Ne pas aller jusqu'au bout. Se saboter. S'interdire de rayonner. Se retirer du monde, ne plus se battre. Être dépendant de son passé. </t>
  </si>
  <si>
    <t xml:space="preserve">Besoin d'être libre et autonome. Besoin de se sentir vivant et d'affronter la réalité. Besoin de stabilité, de sécurité. S'assumer, être responsable et d'aller de l'avant. Libre d'exprimer son individualité. Force intérieure et présence en soi. </t>
  </si>
  <si>
    <t>Esprit de provocation. Dépasser les limites. Résistance et lutte face à l'ordre inutile et imposé, aux lois. Se battre pour plus de liberté. Autoritarisme. Trop responsable, devoir trop assumer. Se sentir investi d'une mission, défendre ses idées. Instinct de survie.</t>
  </si>
  <si>
    <t>Se sentir libre, autonome, responsable, stable</t>
  </si>
  <si>
    <t>Besoin de trouver sa vocation, de s'exprimer,d'avoir sa place sur terre,  de voir tous les possibles, d'être utile, de passer à une étape</t>
  </si>
  <si>
    <t>Vouloir repousser les limites, devoir protéger les autres, réactivité contre le collectif, se sentir jugé par le collectif, anxiété en public, trop ambitieux, difficulté à concrétiser / projets en stagnation / enthousiasme excessif / devoir séduire</t>
  </si>
  <si>
    <t>Visionnaire, charisme, s'exprimer, inspirer confiance, suivre sa vocation, être une force tranquille / pensées constructives et concrètes / constance</t>
  </si>
  <si>
    <t>non-dits , ne pas accepter le vécu, introversion, ne pas oser s'exprimer ou exprimer ce qui est important, ne voir ce qu'il faut faire, ne pas suivre sa vocation, se retirer, manque de protection, se sentir inutile, manque d'ambition,  être influencé par les autres / suivre</t>
  </si>
  <si>
    <t>Forme / lisse / harmonie</t>
  </si>
  <si>
    <t>Forme / excité / réactivité</t>
  </si>
  <si>
    <t>magenta</t>
  </si>
  <si>
    <t>n'être responsable que de sa propre vie, n'être obligé de rien</t>
  </si>
  <si>
    <t>se sentir responsable de tout, révolte contre le monde</t>
  </si>
  <si>
    <t>pourpre</t>
  </si>
  <si>
    <t>intégrer dans son corps les bénéfices d'une expérience</t>
  </si>
  <si>
    <t>se battre contre la misère du monde, résister à la transformation, à la guérison</t>
  </si>
  <si>
    <t>indigo</t>
  </si>
  <si>
    <t>partager son expérience de vie quelle qu'elle soit</t>
  </si>
  <si>
    <t>bleu</t>
  </si>
  <si>
    <t>réaliser ses rêves en étant entouré de personnes aimantes</t>
  </si>
  <si>
    <t>résitance face à la vie, face à l'amour</t>
  </si>
  <si>
    <t>cyan</t>
  </si>
  <si>
    <t>vivre pleinement cette existence pour évoluer</t>
  </si>
  <si>
    <t>refus de son incarnation, de l'utiliser pour évoluer</t>
  </si>
  <si>
    <t>turquoise</t>
  </si>
  <si>
    <t>joie simple et spontanée, se faire plaisir</t>
  </si>
  <si>
    <t>actions inutiles pour se sentir exister, vécu traumatisant en lien avec le corps</t>
  </si>
  <si>
    <t>vert</t>
  </si>
  <si>
    <t>être clair sur qui l'on est et où l'on va, sans générer de dépendances</t>
  </si>
  <si>
    <t xml:space="preserve">vouloir se donner un rôle qui n'est pas forcément le bon pour soi </t>
  </si>
  <si>
    <t>3ème harmonique</t>
  </si>
  <si>
    <t>pomme</t>
  </si>
  <si>
    <t>liberté individuelle offerte grâce à l'appui des autres et de l'Univers</t>
  </si>
  <si>
    <t>devoir défendre sa liberté face au collectif</t>
  </si>
  <si>
    <t>jaune</t>
  </si>
  <si>
    <t>se contenter de peu, s'affranchir des charges du collectif</t>
  </si>
  <si>
    <t>prendre sur soi pour imposer son idéal, ses convictions</t>
  </si>
  <si>
    <t>orange</t>
  </si>
  <si>
    <t>en paix avec son karma (positif ou négatif), ne plus être dans la dualité</t>
  </si>
  <si>
    <t>refus du karma des parents, générer des déséquilibres et des conflits</t>
  </si>
  <si>
    <t>rouge</t>
  </si>
  <si>
    <t>être reconnu et respecté pour sa stabilité psychique et spirituelle</t>
  </si>
  <si>
    <t>se battre pour être reconnu et respecté en tant qu'individu unique</t>
  </si>
  <si>
    <t>écarlate</t>
  </si>
  <si>
    <t>se sentir bien partout, en harmonie avec les autres et le monde</t>
  </si>
  <si>
    <t>se battre contre de grandes forces pour avoir sa place sur Terre</t>
  </si>
  <si>
    <t>bordeaux</t>
  </si>
  <si>
    <t>liberté d'exprimer et de partager son expérience et ses réalisations personnelles</t>
  </si>
  <si>
    <t>besoin excessif de vouolir transmettre sa création ou des choses concrètes</t>
  </si>
  <si>
    <t>brun</t>
  </si>
  <si>
    <t>capacité à réaliser ses idées et ses rêves</t>
  </si>
  <si>
    <t>être son propre soutien pour ne pas se laisser imposer sa destinée</t>
  </si>
  <si>
    <t>noir</t>
  </si>
  <si>
    <t>faire ce qui a du sens pour soi et profiter pleinement de toute expérience</t>
  </si>
  <si>
    <t>résistance et manque d'adaptation face à l'extérieur</t>
  </si>
  <si>
    <t>rapidité instinctive à s'adapter à tout, être connecté à son âme</t>
  </si>
  <si>
    <t>résistance à toute évolution, la reporter à plus tard</t>
  </si>
  <si>
    <t>être sur Terre au bon endroit et entouré des bonnes personnes</t>
  </si>
  <si>
    <t>lien toxique généré par une manipulation, conflit entre bien et mal</t>
  </si>
  <si>
    <t>être soutenu par l'Univers en s'acceptant et en s'aimant tel que l'on est</t>
  </si>
  <si>
    <t>abuser de son pouvoir, être prétentieux ou rempli d'amour propre</t>
  </si>
  <si>
    <t>faire avec joie ce qui est simple et juste de faire pour soi</t>
  </si>
  <si>
    <t>besoin excessif d'avancer dans la vie</t>
  </si>
  <si>
    <t>avancer en écoutant son corps, rayonnement par la présence</t>
  </si>
  <si>
    <t>prendre des responsabilités pour faire avancer les choses et se rendre utile</t>
  </si>
  <si>
    <t>stabilité psychologique et spirituelle, s'accepter inconditionnellement</t>
  </si>
  <si>
    <t>devoir résister et assumer, se battre contre l'ordre des choses</t>
  </si>
  <si>
    <t>autosuffisance, fluidité émotionnelle, résilience</t>
  </si>
  <si>
    <t>résistances aux contraintes jugées inutiles, générer des tensions</t>
  </si>
  <si>
    <t>2ème harmonique</t>
  </si>
  <si>
    <t>mental au service du corps et de la création</t>
  </si>
  <si>
    <t>générer des frustrations et des souffrances inutiles pour se sentir exister</t>
  </si>
  <si>
    <t>s'adapter à la façon de penser des autres, rire de tout</t>
  </si>
  <si>
    <t>ne pas penser comme les autres, avoir des éclairs de génie</t>
  </si>
  <si>
    <t>agir en fonction de ce que l'on est, aimer la musique</t>
  </si>
  <si>
    <t>déterminé et disponible pour agir, mais pas inutilement</t>
  </si>
  <si>
    <t>se mettre la pression pour des actions inutiles, s'épuiser inutilement</t>
  </si>
  <si>
    <t>répondre à ses besoins en voyageant dans les différents plans de conscience</t>
  </si>
  <si>
    <t>besoin d'être un leader ou refus des perceptions</t>
  </si>
  <si>
    <t>être en phase avec le Tout, avec l'Unité, l'Amour Universel</t>
  </si>
  <si>
    <t>se sentir agressé par tout l'Univers, être séparé de l'Unité</t>
  </si>
  <si>
    <t>autonomie énergétique vis à vis des autres, besoins comblés</t>
  </si>
  <si>
    <t>fuite en avant pour répondre au plus vite à ses besoins</t>
  </si>
  <si>
    <t>agir sur les informations de son corps ou celui des autres, le réquilibrer</t>
  </si>
  <si>
    <t>percevoir ce qui dérange, les incohérences, résistance au changement de conscience</t>
  </si>
  <si>
    <t>ressentir dans son corps la direction adéquate à suivre, confiance et certitude</t>
  </si>
  <si>
    <t>se sentir exister en repoussant les limites, se faire remarquer</t>
  </si>
  <si>
    <t>intelligence du corps, remise à zéro, régénération</t>
  </si>
  <si>
    <t>vivre intensément sans respecter les limites du corps, refus de la mort</t>
  </si>
  <si>
    <t>connexion à l'information du champ quamtique ou son moi intérieur</t>
  </si>
  <si>
    <t>fuite dans une spiritualité éclectique ou avide d'informations et de connaissances</t>
  </si>
  <si>
    <t>ouverture aux autres et au monde, connexion à tout</t>
  </si>
  <si>
    <t>devoir se protéger des autres ou défendre ses idées, trop d'empathie ou de ressenti</t>
  </si>
  <si>
    <t>sage, authentique, charismatique, imperturbable</t>
  </si>
  <si>
    <t>s'engager avec ténacité dans une mission à accomplir ou une remise en ordre</t>
  </si>
  <si>
    <t>intelligence du cœur, être attentionné et compatissant</t>
  </si>
  <si>
    <t>besoin de s'occuper des autres ou d'en être responsable, être un chef</t>
  </si>
  <si>
    <t>calme intérieur, intériorité, être bienveillant et réconfortant</t>
  </si>
  <si>
    <t>besoin d'agir et de faire par soi-même, exigent ou autoritaire envers les autres</t>
  </si>
  <si>
    <t>1ère harmonique</t>
  </si>
  <si>
    <t>respect de soi et des autres, inspirer confiance</t>
  </si>
  <si>
    <t>tendance à dépasser les limites, envie d'aller plus vite</t>
  </si>
  <si>
    <t>rester centré, positionnement ferme, ne pas être dans les jeux de pouvoir</t>
  </si>
  <si>
    <t>confrontation avec les autres, réactivité contre l'extérieur, dispersion ou distraction</t>
  </si>
  <si>
    <t>collaboration et communication facile avec les autres, être soutenu par le collectif</t>
  </si>
  <si>
    <t>individualisme, refus du soutien de la société, refus de collaborer</t>
  </si>
  <si>
    <t>se donner les moyens pour la suite, regard objectif sur soi et les autres</t>
  </si>
  <si>
    <t>réactivité contre l'autorité et la socité, sentiment d'injustice</t>
  </si>
  <si>
    <t>générer des sychronicités libres du passé</t>
  </si>
  <si>
    <t>ne voir que les problèmes du passé ou ne pas vouloir les voir</t>
  </si>
  <si>
    <t xml:space="preserve">en paix avec son incarnation dans la société </t>
  </si>
  <si>
    <t>se mettre la pression pour évoluer, mais refus des changements dans la société</t>
  </si>
  <si>
    <t>gérer les possibles pour la suite, rester flexible</t>
  </si>
  <si>
    <t>résistance au changement, à la suite naturelle des événements</t>
  </si>
  <si>
    <t>rester centré pour passer à la suite, rester dans le concret, savoir s'adapter</t>
  </si>
  <si>
    <t>dipersion dans les activités pour se sentir vivant, attaché à la matière ou à son corps</t>
  </si>
  <si>
    <t>Amplitude / augmentation / besoins</t>
  </si>
  <si>
    <t>Amplitude / diminution / limitations</t>
  </si>
  <si>
    <t>beson de faire sauter les structures, même s'il faut vivre de l'insécurité</t>
  </si>
  <si>
    <t>peur de lâcher de vieux schémas liés à l'insécurité</t>
  </si>
  <si>
    <t>besoin d'utiliser son énergie pour changer le monde</t>
  </si>
  <si>
    <t>sentir dans ses cellules les malheurs du monde</t>
  </si>
  <si>
    <t>besoin de toute son énergie pour affronter quelque chose</t>
  </si>
  <si>
    <t>ne pas être pleinement dans son corps, être dans la survie pas dans la vie</t>
  </si>
  <si>
    <t>besoin d'être entouré de personnes aimantes pour réaliser ses rêves</t>
  </si>
  <si>
    <t>manquer d'entourage aimant pour réaliser ses rêves</t>
  </si>
  <si>
    <t>besoin de vivre pleinement pour assouvir ses attentes de la vie</t>
  </si>
  <si>
    <t>souffrir dans cette incarnation, préférer tout remettre à une autre incarnation</t>
  </si>
  <si>
    <t>besoin d'extérioriser, de fairer l'enfant</t>
  </si>
  <si>
    <t>coupé de ses rêves, angoisse existentielle</t>
  </si>
  <si>
    <t>besoin de jouer un rôle clair pour les autres</t>
  </si>
  <si>
    <t>sentiment d'inexister, de passer à côté de la vie, à côté de tout</t>
  </si>
  <si>
    <t>besoin de liberté individuelle</t>
  </si>
  <si>
    <t>liberté individuelle limitée par manque de ressources ou de moyens</t>
  </si>
  <si>
    <t>besoin de s'affranchir des charges du collectif ou de faire de l'ordre dans sa vie</t>
  </si>
  <si>
    <t>limiter volontairement les charges et les responsabilités données par le collectif</t>
  </si>
  <si>
    <t>sentiment de subir le karma, les injustices, les déséquilibres sur tous les plans</t>
  </si>
  <si>
    <t>besoin de changer de vie, besoin de célébrer la vie</t>
  </si>
  <si>
    <t>sentiment de subir l'existence, de ne pas recevoir ce dont on a besoin</t>
  </si>
  <si>
    <t>besoin d'agir pour avoir sa place sur Terre</t>
  </si>
  <si>
    <t>sentiment de ne pas avoir sa place sur Terre, de vivre par procuration</t>
  </si>
  <si>
    <t>besoin d'exprimer sa créativité de manière concrète dans la matière</t>
  </si>
  <si>
    <t>potentiel réprimé, non exprimé ou reporté à plus tard, procrastination</t>
  </si>
  <si>
    <t>besoin d'assumer pour se sentir stable et en sécurité</t>
  </si>
  <si>
    <t>insécurité liée au fait d'être seul dans la voie choisie</t>
  </si>
  <si>
    <t>ne pas s'adapter à l'extérieur, manque d'enthousiasme</t>
  </si>
  <si>
    <t>besoin de se confronter à la mort, besoin de trouver l'âme sœur</t>
  </si>
  <si>
    <t>ne pas écouter son côté instinctif et spontané</t>
  </si>
  <si>
    <t>besoin de se poser quelque part pour créer des liens sociaux ou familiaux</t>
  </si>
  <si>
    <t>incarnation difficile, sentiment d'être un étranger sur Terre</t>
  </si>
  <si>
    <t>besoin d'être dur avec soi pour une remise en ordre intérieure</t>
  </si>
  <si>
    <t>ne pas se sentir soutenu par l'Unvivers</t>
  </si>
  <si>
    <t>besoin que tous répondent à nos attentes, être le centre de l'univers</t>
  </si>
  <si>
    <t>être sûr de ses choix mais ne pas les imposer aux autres</t>
  </si>
  <si>
    <t>besoin d'endurer pour avoir sa place sur Terre</t>
  </si>
  <si>
    <t>sentiment de vide intérieur ou d'inutilité</t>
  </si>
  <si>
    <t>besoin de stabilité psychique et spirituelle</t>
  </si>
  <si>
    <t>ne plus se battre pour exister, subir et encaisser</t>
  </si>
  <si>
    <t>besoin d'être à l'écoute de ses propres besoins</t>
  </si>
  <si>
    <t>ne pas laisser les émotions traverser le corps</t>
  </si>
  <si>
    <t>besoin de temps et d'espace pour soi</t>
  </si>
  <si>
    <t>envie de moins assumer pour les autres et avoir plus d'espace et de temps pour soi</t>
  </si>
  <si>
    <t>besoin de penser autrement, de sortir des croyances limitantes</t>
  </si>
  <si>
    <t>se sentir influencé par les pensées des autres, victimiser</t>
  </si>
  <si>
    <t>besoin d'agir en toute indépendance</t>
  </si>
  <si>
    <t>envie de moins de responsabilités, laisser faire les autres</t>
  </si>
  <si>
    <t>se laisser porter, absence de motivation</t>
  </si>
  <si>
    <t>besoin de percevoir les perturbations sur tous les plans</t>
  </si>
  <si>
    <t>prendre du recul pour observer les perturbations dans tous les plans</t>
  </si>
  <si>
    <t>besoin d'être en accord avec ce que l'on fait</t>
  </si>
  <si>
    <t>ne plus avoir d'énergie</t>
  </si>
  <si>
    <t>besoin de prendre du recul sur le passé pour écouter les vrais besoins</t>
  </si>
  <si>
    <t>être dépendant des manques et des frustrations de son passé</t>
  </si>
  <si>
    <t>besoin d'être en sécurité énergétique pour se connecter au champ quantique</t>
  </si>
  <si>
    <t>subir des attaques subtiles, intériorité pour observer ce qui ne va pas</t>
  </si>
  <si>
    <t>besoin d'être totalement dans son corps, besoin de voir tous les possibles</t>
  </si>
  <si>
    <t>se focaliser mentalement sur une seule chose, en oublier son corps</t>
  </si>
  <si>
    <t>besoin de temps pour intégrer l'expérience dans son corps, régénérer son corps</t>
  </si>
  <si>
    <t>être hyperactif dans sa tête, déconnecté de son corps et de cœur, peur du silence</t>
  </si>
  <si>
    <t>besoin d'apprendre et de structurer les connaissances, besoin de détachement</t>
  </si>
  <si>
    <t xml:space="preserve">calme mental pour être mieux connecté à son corps, à son intériorité </t>
  </si>
  <si>
    <t>besoin de pouvoir s'exprimer et agir librement</t>
  </si>
  <si>
    <t>rester en observateur, introversion</t>
  </si>
  <si>
    <t>besoin de se mettre la pression pour agir de manière concrète pour la collectivité</t>
  </si>
  <si>
    <t>se laisser influence, introversion, ermite</t>
  </si>
  <si>
    <t>besoin d'être responsable de quelqu'un, de l'entourer de douceur</t>
  </si>
  <si>
    <t>ne s'occuper que de soi, se laisser vivre, être dans la contemplation</t>
  </si>
  <si>
    <t>besoin d'agir avec efficacité, besoin d'une présence féminine</t>
  </si>
  <si>
    <t>rester tranquille dans son coin, dans son monde, se saboter mentalement</t>
  </si>
  <si>
    <t>besoin d'idées claires pour s'agrandir, étendre son influence</t>
  </si>
  <si>
    <t>déçu par la vie ou par soi-même, plus de douceur et de calme dans sa vie</t>
  </si>
  <si>
    <t>besoin de gérer des informations, avoir une forte volonté, être sans peur</t>
  </si>
  <si>
    <t>ne pas agir, ne pas participer, ne pas se positionner face à une manipulation injuste</t>
  </si>
  <si>
    <t>besoin d'exprimer son individualité dans la société, avoir sa place sociale</t>
  </si>
  <si>
    <t>être influencé et non soutenu par la conscience collective, être éponge</t>
  </si>
  <si>
    <t>besoin de faire un bilan et de passer à autre chose, mais de manière structurée</t>
  </si>
  <si>
    <t>être dans la passivité, dans le détachement</t>
  </si>
  <si>
    <t>besoin de digérer le passé pour s'en libérer et passer à la suite</t>
  </si>
  <si>
    <t>ne voir que ce qui est bien, ne pas voir toute la réalité</t>
  </si>
  <si>
    <t>besoin d'évoluer, de changer, sans émotionnel perturbant</t>
  </si>
  <si>
    <t>ne pas vouloir changer sa vie ou évoluer</t>
  </si>
  <si>
    <t>besoin d'intégrer l'expérience vécue avant de passer à la suite</t>
  </si>
  <si>
    <t>ne pas vouloir passer à la suite, ne pas faire le choix qui s'impose</t>
  </si>
  <si>
    <t>besoin de réfléchir pour la suite et la concrétiser peu à peu</t>
  </si>
  <si>
    <t>besoin de fuir dans d'autres réalités</t>
  </si>
  <si>
    <t>Sélectionner une Couleur :</t>
  </si>
  <si>
    <t>Serie</t>
  </si>
  <si>
    <t>couleur_indice</t>
  </si>
  <si>
    <t>1er</t>
  </si>
  <si>
    <t>2ème</t>
  </si>
  <si>
    <t>Paramètres généraux I</t>
  </si>
  <si>
    <t>Paramètres généraux II</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</si>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</sst>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
  </numFmts>
  <fonts count="80" x14ac:knownFonts="1">
    <font>
      <sz val="11"/>
      <color theme="1"/>
      <name val="Calibri"/>
      <family val="2"/>
      <scheme val="minor"/>
    </font>
    <font>
      <sz val="12"/>
      <color rgb="FF000000"/>
      <name val="Calibri"/>
      <family val="2"/>
      <scheme val="minor"/>
    </font>
    <font>
      <sz val="11"/>
      <color rgb="FF00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2"/>
      <color theme="1"/>
      <name val="Calibri"/>
      <family val="2"/>
      <scheme val="minor"/>
    </font>
    <font>
      <b/>
      <sz val="16"/>
      <color theme="1"/>
      <name val="Calibri"/>
      <family val="2"/>
      <scheme val="minor"/>
    </font>
    <font>
      <sz val="14"/>
      <color theme="1"/>
      <name val="Calibri"/>
      <family val="2"/>
      <scheme val="minor"/>
    </font>
    <font>
      <sz val="10"/>
      <name val="Arial"/>
      <family val="2"/>
    </font>
    <font>
      <sz val="1"/>
      <color theme="0" tint="-4.9989318521683403E-2"/>
      <name val="Calibri"/>
      <family val="2"/>
      <scheme val="minor"/>
    </font>
    <font>
      <b/>
      <sz val="24"/>
      <color theme="1"/>
      <name val="Calibri"/>
      <family val="2"/>
      <scheme val="minor"/>
    </font>
    <font>
      <b/>
      <sz val="14"/>
      <color theme="1"/>
      <name val="Calibri"/>
      <family val="2"/>
      <scheme val="minor"/>
    </font>
    <font>
      <sz val="14"/>
      <color rgb="FF000000"/>
      <name val="Calibri"/>
      <family val="2"/>
      <scheme val="minor"/>
    </font>
    <font>
      <b/>
      <sz val="20"/>
      <color theme="1"/>
      <name val="Calibri"/>
      <family val="2"/>
      <scheme val="minor"/>
    </font>
    <font>
      <b/>
      <sz val="18"/>
      <color theme="1"/>
      <name val="Calibri"/>
      <family val="2"/>
      <scheme val="minor"/>
    </font>
    <font>
      <b/>
      <sz val="12"/>
      <color theme="1"/>
      <name val="Calibri"/>
      <family val="2"/>
      <scheme val="minor"/>
    </font>
    <font>
      <sz val="12"/>
      <color rgb="FFFF0000"/>
      <name val="Calibri"/>
      <family val="2"/>
      <scheme val="minor"/>
    </font>
    <font>
      <b/>
      <sz val="16"/>
      <color theme="0"/>
      <name val="Calibri"/>
      <family val="2"/>
      <scheme val="minor"/>
    </font>
    <font>
      <sz val="16"/>
      <color theme="1"/>
      <name val="Calibri"/>
      <family val="2"/>
      <scheme val="minor"/>
    </font>
    <font>
      <sz val="24"/>
      <color theme="1"/>
      <name val="Calibri"/>
      <family val="2"/>
      <scheme val="minor"/>
    </font>
    <font>
      <sz val="26"/>
      <color theme="1"/>
      <name val="Calibri"/>
      <family val="2"/>
      <scheme val="minor"/>
    </font>
    <font>
      <b/>
      <sz val="14"/>
      <color theme="1"/>
      <name val="Cambria"/>
      <family val="1"/>
    </font>
    <font>
      <sz val="14"/>
      <color theme="1"/>
      <name val="Cambria"/>
      <family val="1"/>
    </font>
    <font>
      <sz val="12"/>
      <color theme="0"/>
      <name val="Calibri"/>
      <family val="2"/>
      <scheme val="minor"/>
    </font>
    <font>
      <sz val="28"/>
      <color theme="1"/>
      <name val="Calibri"/>
      <family val="2"/>
      <scheme val="minor"/>
    </font>
    <font>
      <sz val="12"/>
      <color theme="1"/>
      <name val="Calibri"/>
      <family val="1"/>
      <charset val="1"/>
      <scheme val="minor"/>
    </font>
    <font>
      <b/>
      <sz val="22"/>
      <color theme="1"/>
      <name val="Calibri"/>
      <family val="2"/>
      <scheme val="minor"/>
    </font>
    <font>
      <sz val="18"/>
      <color theme="1"/>
      <name val="Calibri"/>
      <family val="2"/>
      <scheme val="minor"/>
    </font>
    <font>
      <sz val="20"/>
      <color theme="1"/>
      <name val="Calibri"/>
      <family val="2"/>
      <scheme val="minor"/>
    </font>
    <font>
      <b/>
      <sz val="24"/>
      <color theme="0"/>
      <name val="Calibri"/>
      <family val="2"/>
      <scheme val="minor"/>
    </font>
    <font>
      <sz val="36"/>
      <color theme="0"/>
      <name val="Calibri"/>
      <family val="2"/>
      <scheme val="minor"/>
    </font>
    <font>
      <sz val="18"/>
      <color theme="0"/>
      <name val="Calibri"/>
      <family val="2"/>
      <scheme val="minor"/>
    </font>
    <font>
      <sz val="16"/>
      <color theme="0"/>
      <name val="Calibri"/>
      <family val="2"/>
      <scheme val="minor"/>
    </font>
    <font>
      <sz val="20"/>
      <color theme="0"/>
      <name val="Calibri"/>
      <family val="2"/>
      <scheme val="minor"/>
    </font>
    <font>
      <b/>
      <sz val="20"/>
      <color theme="0"/>
      <name val="Calibri"/>
      <family val="2"/>
      <scheme val="minor"/>
    </font>
    <font>
      <sz val="12"/>
      <color theme="1"/>
      <name val="Cambria"/>
      <family val="1"/>
    </font>
    <font>
      <b/>
      <sz val="12"/>
      <color theme="1"/>
      <name val="Cambria"/>
      <family val="1"/>
    </font>
    <font>
      <b/>
      <sz val="12"/>
      <color rgb="FF000000"/>
      <name val="Cambria"/>
      <family val="1"/>
    </font>
    <font>
      <sz val="12"/>
      <color rgb="FF000000"/>
      <name val="Cambria"/>
      <family val="1"/>
    </font>
    <font>
      <sz val="9"/>
      <color indexed="81"/>
      <name val="Tahoma"/>
      <family val="2"/>
    </font>
    <font>
      <b/>
      <sz val="9"/>
      <color indexed="81"/>
      <name val="Tahoma"/>
      <family val="2"/>
    </font>
    <font>
      <sz val="16"/>
      <color rgb="FF000000"/>
      <name val="Cambria"/>
      <family val="1"/>
    </font>
    <font>
      <sz val="11"/>
      <name val="Calibri"/>
      <family val="2"/>
      <scheme val="minor"/>
    </font>
    <font>
      <sz val="12"/>
      <name val="Calibri"/>
      <family val="2"/>
      <scheme val="minor"/>
    </font>
    <font>
      <b/>
      <sz val="14"/>
      <color indexed="81"/>
      <name val="Tahoma"/>
      <family val="2"/>
    </font>
    <font>
      <sz val="11"/>
      <color rgb="FFFF0000"/>
      <name val="Calibri"/>
      <family val="2"/>
      <scheme val="minor"/>
    </font>
    <font>
      <sz val="16"/>
      <color indexed="81"/>
      <name val="Tahoma"/>
      <family val="2"/>
    </font>
    <font>
      <sz val="11"/>
      <color theme="1"/>
      <name val="Calibri"/>
      <family val="2"/>
      <scheme val="minor"/>
    </font>
    <font>
      <b/>
      <sz val="12"/>
      <color rgb="FFFF0000"/>
      <name val="Calibri"/>
      <family val="2"/>
      <scheme val="minor"/>
    </font>
    <font>
      <sz val="12"/>
      <color rgb="FFFF0000"/>
      <name val="Calibri"/>
      <family val="2"/>
    </font>
    <font>
      <b/>
      <sz val="12"/>
      <color rgb="FFFF0000"/>
      <name val="Calibri"/>
      <family val="2"/>
    </font>
    <font>
      <sz val="12"/>
      <color rgb="FFFF0000"/>
      <name val="Times"/>
    </font>
    <font>
      <i/>
      <sz val="11"/>
      <name val="Calibri"/>
      <family val="2"/>
      <scheme val="minor"/>
    </font>
    <font>
      <b/>
      <sz val="18"/>
      <color indexed="81"/>
      <name val="Tahoma"/>
      <family val="2"/>
    </font>
    <font>
      <u/>
      <sz val="10"/>
      <color theme="1"/>
      <name val="Arial"/>
      <family val="2"/>
    </font>
    <font>
      <sz val="8"/>
      <color indexed="81"/>
      <name val="Tahoma"/>
      <family val="2"/>
    </font>
    <font>
      <sz val="14"/>
      <color theme="1"/>
      <name val="Times New Roman"/>
      <family val="1"/>
    </font>
    <font>
      <i/>
      <sz val="14"/>
      <color theme="1"/>
      <name val="Times New Roman"/>
      <family val="1"/>
    </font>
    <font>
      <sz val="14"/>
      <color rgb="FF000000"/>
      <name val="Times New Roman"/>
      <family val="1"/>
    </font>
    <font>
      <b/>
      <sz val="14"/>
      <color theme="1"/>
      <name val="Times New Roman"/>
      <family val="1"/>
    </font>
    <font>
      <b/>
      <sz val="14"/>
      <color rgb="FF000000"/>
      <name val="Times New Roman"/>
      <family val="1"/>
    </font>
    <font>
      <i/>
      <sz val="14"/>
      <color rgb="FF000000"/>
      <name val="Times New Roman"/>
      <family val="1"/>
    </font>
    <font>
      <sz val="22"/>
      <color rgb="FFFFFFFF"/>
      <name val="Calibri"/>
      <family val="2"/>
      <scheme val="minor"/>
    </font>
    <font>
      <sz val="16"/>
      <color rgb="FFFFFFFF"/>
      <name val="Calibri"/>
      <family val="2"/>
      <scheme val="minor"/>
    </font>
    <font>
      <sz val="14"/>
      <color rgb="FFFFFFFF"/>
      <name val="Calibri"/>
      <family val="2"/>
      <scheme val="minor"/>
    </font>
    <font>
      <b/>
      <sz val="11"/>
      <color rgb="FFFFFFFF"/>
      <name val="Calibri"/>
      <family val="2"/>
      <scheme val="minor"/>
    </font>
    <font>
      <sz val="11"/>
      <color rgb="FFFFFFFF"/>
      <name val="Calibri"/>
      <family val="2"/>
      <scheme val="minor"/>
    </font>
    <font>
      <sz val="16"/>
      <color rgb="FF000000"/>
      <name val="Calibri"/>
      <family val="2"/>
    </font>
    <font>
      <sz val="10"/>
      <color rgb="FF000000"/>
      <name val="Calibri"/>
      <family val="2"/>
    </font>
    <font>
      <sz val="14"/>
      <name val="Calibri"/>
      <family val="2"/>
      <scheme val="minor"/>
    </font>
    <font>
      <sz val="22"/>
      <color theme="1"/>
      <name val="Calibri"/>
      <family val="2"/>
      <scheme val="minor"/>
    </font>
    <font>
      <b/>
      <sz val="26"/>
      <color theme="1"/>
      <name val="Calibri"/>
      <family val="2"/>
      <scheme val="minor"/>
    </font>
    <font>
      <b/>
      <sz val="28"/>
      <color theme="1"/>
      <name val="Calibri"/>
      <family val="2"/>
      <scheme val="minor"/>
    </font>
    <font>
      <sz val="20"/>
      <color indexed="81"/>
      <name val="Tahoma"/>
      <family val="2"/>
    </font>
    <font>
      <sz val="22"/>
      <color indexed="81"/>
      <name val="Tahoma"/>
      <family val="2"/>
    </font>
    <font>
      <sz val="24"/>
      <color indexed="81"/>
      <name val="Tahoma"/>
      <family val="2"/>
    </font>
    <font>
      <b/>
      <sz val="22"/>
      <color indexed="81"/>
      <name val="Tahoma"/>
      <family val="2"/>
    </font>
    <font>
      <sz val="26"/>
      <color indexed="81"/>
      <name val="Tahoma"/>
      <family val="2"/>
    </font>
    <font>
      <sz val="22"/>
      <name val="Calibri"/>
      <family val="2"/>
      <scheme val="minor"/>
    </font>
  </fonts>
  <fills count="57">
    <fill>
      <patternFill patternType="none"/>
    </fill>
    <fill>
      <patternFill patternType="gray125"/>
    </fill>
    <fill>
      <patternFill patternType="solid">
        <fgColor theme="4" tint="0.79998168889431442"/>
        <bgColor indexed="64"/>
      </patternFill>
    </fill>
    <fill>
      <patternFill patternType="solid">
        <fgColor rgb="FFFFC000"/>
        <bgColor indexed="64"/>
      </patternFill>
    </fill>
    <fill>
      <patternFill patternType="solid">
        <fgColor rgb="FF0070C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rgb="FFFF9900"/>
        <bgColor indexed="64"/>
      </patternFill>
    </fill>
    <fill>
      <patternFill patternType="solid">
        <fgColor theme="4"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FF3300"/>
        <bgColor indexed="64"/>
      </patternFill>
    </fill>
    <fill>
      <patternFill patternType="solid">
        <fgColor rgb="FFCC0000"/>
        <bgColor indexed="64"/>
      </patternFill>
    </fill>
    <fill>
      <patternFill patternType="solid">
        <fgColor rgb="FFFF5050"/>
        <bgColor indexed="64"/>
      </patternFill>
    </fill>
    <fill>
      <patternFill patternType="solid">
        <fgColor rgb="FF008000"/>
        <bgColor indexed="64"/>
      </patternFill>
    </fill>
    <fill>
      <patternFill patternType="solid">
        <fgColor rgb="FF33CC33"/>
        <bgColor indexed="64"/>
      </patternFill>
    </fill>
    <fill>
      <patternFill patternType="solid">
        <fgColor rgb="FF66FF66"/>
        <bgColor indexed="64"/>
      </patternFill>
    </fill>
    <fill>
      <patternFill patternType="solid">
        <fgColor theme="4" tint="0.59999389629810485"/>
        <bgColor indexed="64"/>
      </patternFill>
    </fill>
    <fill>
      <patternFill patternType="solid">
        <fgColor theme="4"/>
        <bgColor indexed="64"/>
      </patternFill>
    </fill>
    <fill>
      <patternFill patternType="solid">
        <fgColor theme="3" tint="0.79998168889431442"/>
        <bgColor indexed="64"/>
      </patternFill>
    </fill>
    <fill>
      <patternFill patternType="solid">
        <fgColor theme="9"/>
        <bgColor indexed="64"/>
      </patternFill>
    </fill>
    <fill>
      <patternFill patternType="solid">
        <fgColor rgb="FFFF0000"/>
        <bgColor indexed="64"/>
      </patternFill>
    </fill>
    <fill>
      <patternFill patternType="solid">
        <fgColor theme="1"/>
        <bgColor indexed="64"/>
      </patternFill>
    </fill>
    <fill>
      <patternFill patternType="solid">
        <fgColor rgb="FFFF00FF"/>
        <bgColor indexed="64"/>
      </patternFill>
    </fill>
    <fill>
      <patternFill patternType="solid">
        <fgColor rgb="FF00B050"/>
        <bgColor indexed="64"/>
      </patternFill>
    </fill>
    <fill>
      <patternFill patternType="solid">
        <fgColor rgb="FFFF6600"/>
        <bgColor indexed="64"/>
      </patternFill>
    </fill>
    <fill>
      <patternFill patternType="solid">
        <fgColor rgb="FFCCFF33"/>
        <bgColor indexed="64"/>
      </patternFill>
    </fill>
    <fill>
      <patternFill patternType="solid">
        <fgColor rgb="FF00B0F0"/>
        <bgColor indexed="64"/>
      </patternFill>
    </fill>
    <fill>
      <patternFill patternType="solid">
        <fgColor rgb="FF00FFCC"/>
        <bgColor indexed="64"/>
      </patternFill>
    </fill>
    <fill>
      <patternFill patternType="solid">
        <fgColor rgb="FF002060"/>
        <bgColor indexed="64"/>
      </patternFill>
    </fill>
    <fill>
      <patternFill patternType="solid">
        <fgColor theme="5" tint="-0.249977111117893"/>
        <bgColor indexed="64"/>
      </patternFill>
    </fill>
    <fill>
      <patternFill patternType="solid">
        <fgColor rgb="FF7030A0"/>
        <bgColor indexed="64"/>
      </patternFill>
    </fill>
    <fill>
      <patternFill patternType="solid">
        <fgColor rgb="FFCC0066"/>
        <bgColor indexed="64"/>
      </patternFill>
    </fill>
    <fill>
      <patternFill patternType="solid">
        <fgColor rgb="FF9933FF"/>
        <bgColor indexed="64"/>
      </patternFill>
    </fill>
    <fill>
      <gradientFill degree="90">
        <stop position="0">
          <color rgb="FFFF0000"/>
        </stop>
        <stop position="1">
          <color rgb="FF00B050"/>
        </stop>
      </gradientFill>
    </fill>
    <fill>
      <gradientFill degree="90">
        <stop position="0">
          <color rgb="FFFFC000"/>
        </stop>
        <stop position="1">
          <color rgb="FF00B0F0"/>
        </stop>
      </gradientFill>
    </fill>
    <fill>
      <patternFill patternType="solid">
        <fgColor theme="2" tint="-0.249977111117893"/>
        <bgColor indexed="64"/>
      </patternFill>
    </fill>
    <fill>
      <patternFill patternType="solid">
        <fgColor theme="5" tint="0.79998168889431442"/>
        <bgColor indexed="64"/>
      </patternFill>
    </fill>
    <fill>
      <patternFill patternType="solid">
        <fgColor theme="7"/>
        <bgColor indexed="64"/>
      </patternFill>
    </fill>
    <fill>
      <patternFill patternType="solid">
        <fgColor rgb="FFCC3300"/>
        <bgColor indexed="64"/>
      </patternFill>
    </fill>
    <fill>
      <patternFill patternType="solid">
        <fgColor theme="3" tint="0.79998168889431442"/>
        <bgColor theme="4" tint="0.79998168889431442"/>
      </patternFill>
    </fill>
    <fill>
      <patternFill patternType="solid">
        <fgColor theme="5" tint="0.79998168889431442"/>
        <bgColor theme="4" tint="0.79998168889431442"/>
      </patternFill>
    </fill>
    <fill>
      <patternFill patternType="solid">
        <fgColor theme="2" tint="-0.249977111117893"/>
        <bgColor theme="4" tint="0.79998168889431442"/>
      </patternFill>
    </fill>
    <fill>
      <patternFill patternType="solid">
        <fgColor theme="4" tint="-0.249977111117893"/>
        <bgColor indexed="64"/>
      </patternFill>
    </fill>
    <fill>
      <patternFill patternType="solid">
        <fgColor rgb="FFDCE6F1"/>
        <bgColor rgb="FF000000"/>
      </patternFill>
    </fill>
    <fill>
      <patternFill patternType="solid">
        <fgColor theme="2"/>
        <bgColor indexed="64"/>
      </patternFill>
    </fill>
    <fill>
      <patternFill patternType="solid">
        <fgColor theme="8" tint="0.79998168889431442"/>
        <bgColor indexed="64"/>
      </patternFill>
    </fill>
    <fill>
      <patternFill patternType="solid">
        <fgColor theme="8" tint="0.79998168889431442"/>
        <bgColor theme="4" tint="0.79998168889431442"/>
      </patternFill>
    </fill>
    <fill>
      <patternFill patternType="solid">
        <fgColor theme="6" tint="0.59999389629810485"/>
        <bgColor indexed="64"/>
      </patternFill>
    </fill>
    <fill>
      <patternFill patternType="solid">
        <fgColor theme="6" tint="0.59999389629810485"/>
        <bgColor theme="4" tint="0.79998168889431442"/>
      </patternFill>
    </fill>
    <fill>
      <patternFill patternType="solid">
        <fgColor theme="7" tint="0.59999389629810485"/>
        <bgColor theme="4" tint="0.79998168889431442"/>
      </patternFill>
    </fill>
  </fills>
  <borders count="59">
    <border>
      <left/>
      <right/>
      <top/>
      <bottom/>
      <diagonal/>
    </border>
    <border>
      <left style="thick">
        <color auto="1"/>
      </left>
      <right/>
      <top/>
      <bottom/>
      <diagonal/>
    </border>
    <border>
      <left style="thick">
        <color auto="1"/>
      </left>
      <right style="medium">
        <color auto="1"/>
      </right>
      <top style="thick">
        <color auto="1"/>
      </top>
      <bottom style="medium">
        <color auto="1"/>
      </bottom>
      <diagonal/>
    </border>
    <border>
      <left style="medium">
        <color auto="1"/>
      </left>
      <right style="medium">
        <color auto="1"/>
      </right>
      <top style="thick">
        <color auto="1"/>
      </top>
      <bottom style="medium">
        <color auto="1"/>
      </bottom>
      <diagonal/>
    </border>
    <border>
      <left style="medium">
        <color auto="1"/>
      </left>
      <right style="thick">
        <color auto="1"/>
      </right>
      <top style="thick">
        <color auto="1"/>
      </top>
      <bottom style="medium">
        <color auto="1"/>
      </bottom>
      <diagonal/>
    </border>
    <border>
      <left style="thick">
        <color auto="1"/>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thick">
        <color auto="1"/>
      </right>
      <top style="medium">
        <color auto="1"/>
      </top>
      <bottom style="medium">
        <color auto="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medium">
        <color auto="1"/>
      </left>
      <right style="medium">
        <color auto="1"/>
      </right>
      <top/>
      <bottom/>
      <diagonal/>
    </border>
    <border>
      <left/>
      <right/>
      <top style="medium">
        <color auto="1"/>
      </top>
      <bottom style="medium">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medium">
        <color auto="1"/>
      </right>
      <top style="medium">
        <color auto="1"/>
      </top>
      <bottom style="thick">
        <color auto="1"/>
      </bottom>
      <diagonal/>
    </border>
    <border>
      <left style="medium">
        <color auto="1"/>
      </left>
      <right style="medium">
        <color auto="1"/>
      </right>
      <top style="medium">
        <color auto="1"/>
      </top>
      <bottom style="thick">
        <color auto="1"/>
      </bottom>
      <diagonal/>
    </border>
    <border>
      <left style="medium">
        <color auto="1"/>
      </left>
      <right style="thick">
        <color auto="1"/>
      </right>
      <top style="medium">
        <color auto="1"/>
      </top>
      <bottom style="thick">
        <color auto="1"/>
      </bottom>
      <diagonal/>
    </border>
    <border>
      <left style="thick">
        <color auto="1"/>
      </left>
      <right/>
      <top style="medium">
        <color auto="1"/>
      </top>
      <bottom style="medium">
        <color auto="1"/>
      </bottom>
      <diagonal/>
    </border>
    <border>
      <left style="medium">
        <color auto="1"/>
      </left>
      <right style="medium">
        <color auto="1"/>
      </right>
      <top style="thick">
        <color auto="1"/>
      </top>
      <bottom/>
      <diagonal/>
    </border>
    <border>
      <left style="medium">
        <color auto="1"/>
      </left>
      <right style="thick">
        <color auto="1"/>
      </right>
      <top style="thick">
        <color auto="1"/>
      </top>
      <bottom/>
      <diagonal/>
    </border>
    <border>
      <left style="thick">
        <color auto="1"/>
      </left>
      <right style="medium">
        <color auto="1"/>
      </right>
      <top style="thick">
        <color auto="1"/>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right/>
      <top/>
      <bottom style="medium">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right style="thick">
        <color auto="1"/>
      </right>
      <top style="thin">
        <color theme="4" tint="0.39997558519241921"/>
      </top>
      <bottom/>
      <diagonal/>
    </border>
    <border>
      <left style="thick">
        <color auto="1"/>
      </left>
      <right style="thick">
        <color auto="1"/>
      </right>
      <top style="thin">
        <color theme="4" tint="0.39997558519241921"/>
      </top>
      <bottom/>
      <diagonal/>
    </border>
    <border>
      <left/>
      <right style="thick">
        <color auto="1"/>
      </right>
      <top style="thin">
        <color theme="4" tint="0.39997558519241921"/>
      </top>
      <bottom style="thick">
        <color auto="1"/>
      </bottom>
      <diagonal/>
    </border>
    <border>
      <left style="thick">
        <color auto="1"/>
      </left>
      <right style="thick">
        <color auto="1"/>
      </right>
      <top style="thin">
        <color theme="4" tint="0.39997558519241921"/>
      </top>
      <bottom style="thick">
        <color auto="1"/>
      </bottom>
      <diagonal/>
    </border>
    <border>
      <left/>
      <right/>
      <top style="thin">
        <color theme="4" tint="0.39997558519241921"/>
      </top>
      <bottom style="thick">
        <color auto="1"/>
      </bottom>
      <diagonal/>
    </border>
    <border>
      <left style="thick">
        <color auto="1"/>
      </left>
      <right style="thin">
        <color auto="1"/>
      </right>
      <top style="thick">
        <color auto="1"/>
      </top>
      <bottom style="thick">
        <color auto="1"/>
      </bottom>
      <diagonal/>
    </border>
    <border>
      <left style="thin">
        <color auto="1"/>
      </left>
      <right/>
      <top/>
      <bottom/>
      <diagonal/>
    </border>
    <border>
      <left style="thin">
        <color auto="1"/>
      </left>
      <right/>
      <top style="thick">
        <color auto="1"/>
      </top>
      <bottom style="thick">
        <color auto="1"/>
      </bottom>
      <diagonal/>
    </border>
    <border>
      <left style="thin">
        <color auto="1"/>
      </left>
      <right style="thick">
        <color auto="1"/>
      </right>
      <top/>
      <bottom/>
      <diagonal/>
    </border>
    <border>
      <left style="thick">
        <color auto="1"/>
      </left>
      <right style="medium">
        <color auto="1"/>
      </right>
      <top/>
      <bottom/>
      <diagonal/>
    </border>
    <border>
      <left style="medium">
        <color auto="1"/>
      </left>
      <right style="thick">
        <color auto="1"/>
      </right>
      <top/>
      <bottom/>
      <diagonal/>
    </border>
    <border>
      <left style="thick">
        <color auto="1"/>
      </left>
      <right style="medium">
        <color auto="1"/>
      </right>
      <top/>
      <bottom style="thick">
        <color auto="1"/>
      </bottom>
      <diagonal/>
    </border>
    <border>
      <left style="medium">
        <color auto="1"/>
      </left>
      <right style="medium">
        <color auto="1"/>
      </right>
      <top/>
      <bottom style="thick">
        <color auto="1"/>
      </bottom>
      <diagonal/>
    </border>
    <border>
      <left style="medium">
        <color auto="1"/>
      </left>
      <right style="thick">
        <color auto="1"/>
      </right>
      <top/>
      <bottom style="thick">
        <color auto="1"/>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medium">
        <color indexed="64"/>
      </left>
      <right style="medium">
        <color indexed="64"/>
      </right>
      <top/>
      <bottom style="medium">
        <color indexed="64"/>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ck">
        <color theme="4" tint="0.39994506668294322"/>
      </left>
      <right style="thick">
        <color theme="4" tint="0.39994506668294322"/>
      </right>
      <top style="thick">
        <color theme="4" tint="0.39994506668294322"/>
      </top>
      <bottom style="thick">
        <color theme="4" tint="0.39994506668294322"/>
      </bottom>
      <diagonal/>
    </border>
  </borders>
  <cellStyleXfs count="3">
    <xf numFmtId="0" fontId="0" fillId="0" borderId="0"/>
    <xf numFmtId="0" fontId="9" fillId="0" borderId="0"/>
    <xf numFmtId="0" fontId="6" fillId="0" borderId="0"/>
  </cellStyleXfs>
  <cellXfs count="689">
    <xf numFmtId="0" fontId="0" fillId="0" borderId="0" xfId="0"/>
    <xf numFmtId="0" fontId="0" fillId="0" borderId="0" xfId="0"/>
    <xf numFmtId="0" fontId="0" fillId="0" borderId="0" xfId="0" applyAlignment="1"/>
    <xf numFmtId="1" fontId="0" fillId="0" borderId="0" xfId="0" applyNumberFormat="1"/>
    <xf numFmtId="0" fontId="0" fillId="2" borderId="1" xfId="0" applyFill="1" applyBorder="1" applyAlignment="1">
      <alignment textRotation="180"/>
    </xf>
    <xf numFmtId="0" fontId="0" fillId="0" borderId="0" xfId="0" applyAlignment="1">
      <alignment textRotation="180"/>
    </xf>
    <xf numFmtId="0" fontId="0" fillId="3" borderId="0" xfId="0" applyFill="1" applyAlignment="1">
      <alignment textRotation="180"/>
    </xf>
    <xf numFmtId="0" fontId="0" fillId="0" borderId="0" xfId="0"/>
    <xf numFmtId="0" fontId="0" fillId="0" borderId="0" xfId="0" applyFont="1"/>
    <xf numFmtId="0" fontId="0" fillId="0" borderId="0" xfId="0"/>
    <xf numFmtId="1" fontId="0" fillId="0" borderId="0" xfId="0" applyNumberFormat="1"/>
    <xf numFmtId="0" fontId="0" fillId="3" borderId="0" xfId="0" applyFill="1"/>
    <xf numFmtId="0" fontId="0" fillId="4" borderId="0" xfId="0" applyFill="1"/>
    <xf numFmtId="0" fontId="5" fillId="0" borderId="0" xfId="0" applyFont="1"/>
    <xf numFmtId="0" fontId="7" fillId="0" borderId="0" xfId="0" applyFont="1"/>
    <xf numFmtId="0" fontId="0" fillId="9" borderId="2" xfId="0" applyFill="1" applyBorder="1"/>
    <xf numFmtId="1" fontId="0" fillId="7" borderId="5" xfId="0" applyNumberFormat="1" applyFill="1" applyBorder="1" applyAlignment="1">
      <alignment horizontal="center" vertical="center"/>
    </xf>
    <xf numFmtId="1" fontId="0" fillId="8" borderId="5" xfId="0" applyNumberFormat="1" applyFill="1" applyBorder="1" applyAlignment="1">
      <alignment horizontal="center" vertical="center"/>
    </xf>
    <xf numFmtId="0" fontId="0" fillId="0" borderId="0" xfId="0"/>
    <xf numFmtId="0" fontId="5" fillId="0" borderId="0" xfId="0" applyFont="1"/>
    <xf numFmtId="1" fontId="0" fillId="7" borderId="5" xfId="0" applyNumberFormat="1" applyFill="1" applyBorder="1" applyAlignment="1">
      <alignment horizontal="center" vertical="center"/>
    </xf>
    <xf numFmtId="1" fontId="0" fillId="8" borderId="5" xfId="0" applyNumberFormat="1" applyFill="1" applyBorder="1" applyAlignment="1">
      <alignment horizontal="center" vertical="center"/>
    </xf>
    <xf numFmtId="0" fontId="3" fillId="5" borderId="8" xfId="0" applyFont="1" applyFill="1" applyBorder="1"/>
    <xf numFmtId="0" fontId="3" fillId="5" borderId="9" xfId="0" applyFont="1" applyFill="1" applyBorder="1"/>
    <xf numFmtId="0" fontId="3" fillId="5" borderId="10" xfId="0" applyFont="1" applyFill="1" applyBorder="1"/>
    <xf numFmtId="0" fontId="0" fillId="0" borderId="0" xfId="0"/>
    <xf numFmtId="0" fontId="5" fillId="0" borderId="0" xfId="0" applyFont="1"/>
    <xf numFmtId="0" fontId="0" fillId="0" borderId="0" xfId="0" applyFont="1" applyAlignment="1"/>
    <xf numFmtId="0" fontId="3" fillId="5" borderId="9" xfId="0" applyFont="1" applyFill="1" applyBorder="1"/>
    <xf numFmtId="0" fontId="3" fillId="5" borderId="10" xfId="0" applyFont="1" applyFill="1" applyBorder="1"/>
    <xf numFmtId="0" fontId="0" fillId="6" borderId="9" xfId="0" applyFont="1" applyFill="1" applyBorder="1"/>
    <xf numFmtId="0" fontId="8" fillId="6" borderId="8" xfId="0" applyFont="1" applyFill="1" applyBorder="1" applyAlignment="1">
      <alignment horizontal="center" vertical="center"/>
    </xf>
    <xf numFmtId="1" fontId="1" fillId="0" borderId="9" xfId="0" applyNumberFormat="1" applyFont="1" applyBorder="1"/>
    <xf numFmtId="0" fontId="3" fillId="5" borderId="8" xfId="0" applyFont="1" applyFill="1" applyBorder="1"/>
    <xf numFmtId="0" fontId="0" fillId="6" borderId="8" xfId="0" applyFont="1" applyFill="1" applyBorder="1"/>
    <xf numFmtId="0" fontId="0" fillId="6" borderId="9" xfId="0" applyFont="1" applyFill="1" applyBorder="1"/>
    <xf numFmtId="0" fontId="0" fillId="0" borderId="8" xfId="0" applyFont="1" applyBorder="1"/>
    <xf numFmtId="0" fontId="0" fillId="0" borderId="9" xfId="0" applyFont="1" applyBorder="1"/>
    <xf numFmtId="1" fontId="0" fillId="6" borderId="9" xfId="0" applyNumberFormat="1" applyFont="1" applyFill="1" applyBorder="1"/>
    <xf numFmtId="1" fontId="0" fillId="0" borderId="9" xfId="0" applyNumberFormat="1" applyFont="1" applyBorder="1"/>
    <xf numFmtId="0" fontId="1" fillId="0" borderId="9" xfId="0" applyFont="1" applyBorder="1"/>
    <xf numFmtId="0" fontId="10" fillId="6" borderId="9" xfId="0" applyFont="1" applyFill="1" applyBorder="1"/>
    <xf numFmtId="0" fontId="0" fillId="6" borderId="8" xfId="0" applyFont="1" applyFill="1" applyBorder="1" applyAlignment="1">
      <alignment horizontal="center"/>
    </xf>
    <xf numFmtId="0" fontId="0" fillId="0" borderId="8" xfId="0" applyFont="1" applyBorder="1" applyAlignment="1">
      <alignment horizontal="center"/>
    </xf>
    <xf numFmtId="0" fontId="8" fillId="0" borderId="8" xfId="0" applyFont="1" applyBorder="1" applyAlignment="1">
      <alignment horizontal="center" vertical="center"/>
    </xf>
    <xf numFmtId="0" fontId="0" fillId="6" borderId="10" xfId="0" applyFont="1" applyFill="1" applyBorder="1" applyAlignment="1">
      <alignment horizontal="center"/>
    </xf>
    <xf numFmtId="0" fontId="0" fillId="0" borderId="10" xfId="0" applyFont="1" applyBorder="1" applyAlignment="1">
      <alignment horizontal="center"/>
    </xf>
    <xf numFmtId="0" fontId="3" fillId="5" borderId="10" xfId="0" applyFont="1" applyFill="1" applyBorder="1" applyAlignment="1">
      <alignment horizontal="center"/>
    </xf>
    <xf numFmtId="0" fontId="0" fillId="0" borderId="0" xfId="0"/>
    <xf numFmtId="0" fontId="3" fillId="5" borderId="9" xfId="0" applyFont="1" applyFill="1" applyBorder="1"/>
    <xf numFmtId="1" fontId="1" fillId="0" borderId="9" xfId="0" applyNumberFormat="1" applyFont="1" applyBorder="1"/>
    <xf numFmtId="1" fontId="0" fillId="6" borderId="9" xfId="0" applyNumberFormat="1" applyFont="1" applyFill="1" applyBorder="1"/>
    <xf numFmtId="1" fontId="0" fillId="0" borderId="9" xfId="0" applyNumberFormat="1" applyFont="1" applyBorder="1"/>
    <xf numFmtId="0" fontId="0" fillId="0" borderId="0" xfId="0"/>
    <xf numFmtId="0" fontId="4" fillId="0" borderId="0" xfId="0" applyFont="1"/>
    <xf numFmtId="0" fontId="3" fillId="5" borderId="8" xfId="0" applyFont="1" applyFill="1" applyBorder="1"/>
    <xf numFmtId="0" fontId="0" fillId="6" borderId="9" xfId="0" applyFont="1" applyFill="1" applyBorder="1"/>
    <xf numFmtId="0" fontId="0" fillId="0" borderId="9" xfId="0" applyFont="1" applyBorder="1"/>
    <xf numFmtId="0" fontId="1" fillId="0" borderId="9" xfId="0" applyFont="1" applyBorder="1"/>
    <xf numFmtId="0" fontId="8" fillId="6" borderId="8" xfId="0" applyFont="1" applyFill="1" applyBorder="1" applyAlignment="1">
      <alignment horizontal="center" vertical="center"/>
    </xf>
    <xf numFmtId="1" fontId="1" fillId="0" borderId="9" xfId="0" applyNumberFormat="1" applyFont="1" applyBorder="1"/>
    <xf numFmtId="0" fontId="0" fillId="6" borderId="8" xfId="0" applyFont="1" applyFill="1" applyBorder="1"/>
    <xf numFmtId="0" fontId="0" fillId="0" borderId="8" xfId="0" applyFont="1" applyBorder="1"/>
    <xf numFmtId="1" fontId="0" fillId="6" borderId="9" xfId="0" applyNumberFormat="1" applyFont="1" applyFill="1" applyBorder="1"/>
    <xf numFmtId="1" fontId="0" fillId="0" borderId="9" xfId="0" applyNumberFormat="1" applyFont="1" applyBorder="1"/>
    <xf numFmtId="0" fontId="10" fillId="6" borderId="9" xfId="0" applyFont="1" applyFill="1" applyBorder="1"/>
    <xf numFmtId="0" fontId="0" fillId="6" borderId="8" xfId="0" applyFont="1" applyFill="1" applyBorder="1" applyAlignment="1">
      <alignment horizontal="center"/>
    </xf>
    <xf numFmtId="0" fontId="0" fillId="0" borderId="8" xfId="0" applyFont="1" applyBorder="1" applyAlignment="1">
      <alignment horizontal="center"/>
    </xf>
    <xf numFmtId="0" fontId="8" fillId="0" borderId="8" xfId="0" applyFont="1" applyBorder="1" applyAlignment="1">
      <alignment horizontal="center" vertical="center"/>
    </xf>
    <xf numFmtId="0" fontId="0" fillId="6" borderId="10" xfId="0" applyFont="1" applyFill="1" applyBorder="1" applyAlignment="1">
      <alignment horizontal="center"/>
    </xf>
    <xf numFmtId="0" fontId="0" fillId="0" borderId="10" xfId="0" applyFont="1" applyBorder="1" applyAlignment="1">
      <alignment horizontal="center"/>
    </xf>
    <xf numFmtId="0" fontId="3" fillId="5" borderId="8" xfId="0" applyFont="1" applyFill="1" applyBorder="1" applyAlignment="1">
      <alignment horizontal="center"/>
    </xf>
    <xf numFmtId="0" fontId="3" fillId="5" borderId="9" xfId="0" applyFont="1" applyFill="1" applyBorder="1"/>
    <xf numFmtId="1" fontId="0" fillId="6" borderId="9" xfId="0" applyNumberFormat="1" applyFont="1" applyFill="1" applyBorder="1"/>
    <xf numFmtId="1" fontId="0" fillId="0" borderId="9" xfId="0" applyNumberFormat="1" applyFont="1" applyBorder="1"/>
    <xf numFmtId="0" fontId="0" fillId="10" borderId="0" xfId="0" applyFill="1"/>
    <xf numFmtId="0" fontId="0" fillId="0" borderId="0" xfId="0" applyAlignment="1">
      <alignment horizontal="left"/>
    </xf>
    <xf numFmtId="0" fontId="13" fillId="0" borderId="8" xfId="0" applyFont="1" applyBorder="1" applyAlignment="1">
      <alignment horizontal="center" vertical="center"/>
    </xf>
    <xf numFmtId="0" fontId="0" fillId="0" borderId="0" xfId="0"/>
    <xf numFmtId="0" fontId="1" fillId="0" borderId="0" xfId="0" applyFont="1" applyAlignment="1">
      <alignment wrapText="1"/>
    </xf>
    <xf numFmtId="0" fontId="2" fillId="0" borderId="0" xfId="0" applyNumberFormat="1" applyFont="1" applyAlignment="1">
      <alignment wrapText="1"/>
    </xf>
    <xf numFmtId="0" fontId="6" fillId="0" borderId="0" xfId="0" applyNumberFormat="1" applyFont="1" applyAlignment="1">
      <alignment wrapText="1"/>
    </xf>
    <xf numFmtId="0" fontId="6" fillId="0" borderId="0" xfId="0" applyFont="1"/>
    <xf numFmtId="164" fontId="6" fillId="0" borderId="0" xfId="0" applyNumberFormat="1" applyFont="1" applyAlignment="1">
      <alignment wrapText="1"/>
    </xf>
    <xf numFmtId="0" fontId="0" fillId="11" borderId="0" xfId="0" applyFill="1"/>
    <xf numFmtId="0" fontId="0" fillId="0" borderId="11" xfId="0" applyBorder="1"/>
    <xf numFmtId="0" fontId="0" fillId="11" borderId="11" xfId="0" applyFill="1" applyBorder="1"/>
    <xf numFmtId="0" fontId="0" fillId="0" borderId="6" xfId="0" applyBorder="1"/>
    <xf numFmtId="0" fontId="8" fillId="0" borderId="6" xfId="0" applyFont="1" applyBorder="1"/>
    <xf numFmtId="0" fontId="0" fillId="0" borderId="12" xfId="0" applyBorder="1"/>
    <xf numFmtId="1" fontId="0" fillId="11" borderId="11" xfId="0" applyNumberFormat="1" applyFill="1" applyBorder="1" applyAlignment="1">
      <alignment horizontal="left"/>
    </xf>
    <xf numFmtId="0" fontId="0" fillId="0" borderId="0" xfId="0"/>
    <xf numFmtId="0" fontId="0" fillId="0" borderId="0" xfId="0" applyAlignment="1">
      <alignment horizontal="right"/>
    </xf>
    <xf numFmtId="0" fontId="1" fillId="0" borderId="0" xfId="0" applyFont="1" applyAlignment="1">
      <alignment wrapText="1"/>
    </xf>
    <xf numFmtId="0" fontId="2" fillId="0" borderId="0" xfId="0" applyNumberFormat="1" applyFont="1" applyAlignment="1">
      <alignment wrapText="1"/>
    </xf>
    <xf numFmtId="0" fontId="6" fillId="0" borderId="0" xfId="0" applyNumberFormat="1" applyFont="1" applyAlignment="1">
      <alignment wrapText="1"/>
    </xf>
    <xf numFmtId="0" fontId="6" fillId="0" borderId="0" xfId="0" applyFont="1"/>
    <xf numFmtId="164" fontId="6" fillId="0" borderId="0" xfId="0" applyNumberFormat="1" applyFont="1" applyAlignment="1">
      <alignment wrapText="1"/>
    </xf>
    <xf numFmtId="0" fontId="0" fillId="3" borderId="0" xfId="0" applyFill="1"/>
    <xf numFmtId="0" fontId="0" fillId="4" borderId="0" xfId="0" applyFill="1"/>
    <xf numFmtId="0" fontId="0" fillId="10" borderId="0" xfId="0" applyFill="1"/>
    <xf numFmtId="0" fontId="0" fillId="12" borderId="0" xfId="0" applyFill="1"/>
    <xf numFmtId="0" fontId="0" fillId="12" borderId="0" xfId="0" applyFill="1" applyAlignment="1">
      <alignment horizontal="right"/>
    </xf>
    <xf numFmtId="0" fontId="0" fillId="13" borderId="0" xfId="0" applyFill="1"/>
    <xf numFmtId="0" fontId="0" fillId="14" borderId="0" xfId="0" applyFill="1"/>
    <xf numFmtId="0" fontId="0" fillId="15" borderId="0" xfId="0" applyFill="1"/>
    <xf numFmtId="0" fontId="0" fillId="7" borderId="0" xfId="0" applyFill="1"/>
    <xf numFmtId="0" fontId="0" fillId="16" borderId="0" xfId="0" applyFill="1"/>
    <xf numFmtId="0" fontId="14" fillId="0" borderId="0" xfId="0" applyFont="1"/>
    <xf numFmtId="0" fontId="15" fillId="0" borderId="0" xfId="0" applyFont="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12" borderId="13" xfId="0" applyFill="1" applyBorder="1"/>
    <xf numFmtId="164" fontId="0" fillId="0" borderId="14" xfId="0" applyNumberFormat="1" applyBorder="1"/>
    <xf numFmtId="164" fontId="0" fillId="0" borderId="14" xfId="0" applyNumberFormat="1" applyBorder="1" applyAlignment="1">
      <alignment horizontal="right"/>
    </xf>
    <xf numFmtId="0" fontId="0" fillId="12" borderId="15" xfId="0" applyFill="1" applyBorder="1"/>
    <xf numFmtId="0" fontId="0" fillId="12" borderId="1" xfId="0" applyFill="1" applyBorder="1"/>
    <xf numFmtId="164" fontId="0" fillId="0" borderId="0" xfId="0" applyNumberFormat="1" applyBorder="1"/>
    <xf numFmtId="164" fontId="0" fillId="0" borderId="0" xfId="0" applyNumberFormat="1" applyBorder="1" applyAlignment="1">
      <alignment horizontal="right"/>
    </xf>
    <xf numFmtId="0" fontId="0" fillId="12" borderId="16" xfId="0" applyFill="1" applyBorder="1"/>
    <xf numFmtId="164" fontId="0" fillId="0" borderId="1" xfId="0" applyNumberFormat="1" applyBorder="1"/>
    <xf numFmtId="164" fontId="0" fillId="0" borderId="16" xfId="0" applyNumberFormat="1" applyBorder="1"/>
    <xf numFmtId="0" fontId="0" fillId="12" borderId="0" xfId="0" applyFill="1" applyBorder="1"/>
    <xf numFmtId="164" fontId="0" fillId="0" borderId="17" xfId="0" applyNumberFormat="1" applyBorder="1"/>
    <xf numFmtId="164" fontId="0" fillId="0" borderId="18" xfId="0" applyNumberFormat="1" applyBorder="1"/>
    <xf numFmtId="164" fontId="0" fillId="0" borderId="18" xfId="0" applyNumberFormat="1" applyBorder="1" applyAlignment="1">
      <alignment horizontal="right"/>
    </xf>
    <xf numFmtId="164" fontId="0" fillId="0" borderId="19" xfId="0" applyNumberFormat="1" applyBorder="1"/>
    <xf numFmtId="0" fontId="0" fillId="12" borderId="14" xfId="0" applyFill="1" applyBorder="1"/>
    <xf numFmtId="0" fontId="0" fillId="0" borderId="0" xfId="0"/>
    <xf numFmtId="0" fontId="17" fillId="0" borderId="0" xfId="0" applyFont="1"/>
    <xf numFmtId="0" fontId="18" fillId="5" borderId="8" xfId="0" applyFont="1" applyFill="1" applyBorder="1"/>
    <xf numFmtId="0" fontId="18" fillId="5" borderId="9" xfId="0" applyFont="1" applyFill="1" applyBorder="1"/>
    <xf numFmtId="0" fontId="18" fillId="5" borderId="10" xfId="0" applyFont="1" applyFill="1" applyBorder="1"/>
    <xf numFmtId="0" fontId="19" fillId="0" borderId="0" xfId="0" applyFont="1"/>
    <xf numFmtId="0" fontId="0" fillId="0" borderId="0" xfId="0"/>
    <xf numFmtId="0" fontId="0" fillId="0" borderId="0" xfId="0" applyAlignment="1"/>
    <xf numFmtId="0" fontId="10" fillId="6" borderId="9" xfId="0" applyFont="1" applyFill="1" applyBorder="1"/>
    <xf numFmtId="0" fontId="0" fillId="21" borderId="0" xfId="0" applyFill="1"/>
    <xf numFmtId="0" fontId="18" fillId="5" borderId="8" xfId="0" applyFont="1" applyFill="1" applyBorder="1"/>
    <xf numFmtId="0" fontId="18" fillId="5" borderId="9" xfId="0" applyFont="1" applyFill="1" applyBorder="1"/>
    <xf numFmtId="0" fontId="18" fillId="5" borderId="10" xfId="0" applyFont="1" applyFill="1" applyBorder="1"/>
    <xf numFmtId="0" fontId="19" fillId="0" borderId="8" xfId="0" applyFont="1" applyBorder="1"/>
    <xf numFmtId="9" fontId="19" fillId="0" borderId="9" xfId="0" applyNumberFormat="1" applyFont="1" applyBorder="1"/>
    <xf numFmtId="1" fontId="19" fillId="0" borderId="9" xfId="0" applyNumberFormat="1" applyFont="1" applyBorder="1"/>
    <xf numFmtId="0" fontId="19" fillId="6" borderId="8" xfId="0" applyFont="1" applyFill="1" applyBorder="1"/>
    <xf numFmtId="9" fontId="19" fillId="6" borderId="8" xfId="0" applyNumberFormat="1" applyFont="1" applyFill="1" applyBorder="1"/>
    <xf numFmtId="1" fontId="19" fillId="6" borderId="9" xfId="0" applyNumberFormat="1" applyFont="1" applyFill="1" applyBorder="1"/>
    <xf numFmtId="0" fontId="20" fillId="0" borderId="0" xfId="0" applyFont="1"/>
    <xf numFmtId="0" fontId="21" fillId="0" borderId="0" xfId="0" applyFont="1"/>
    <xf numFmtId="0" fontId="0" fillId="24" borderId="0" xfId="0" applyFill="1"/>
    <xf numFmtId="0" fontId="0" fillId="25" borderId="0" xfId="0" applyFill="1"/>
    <xf numFmtId="1" fontId="0" fillId="25" borderId="0" xfId="0" applyNumberFormat="1" applyFill="1"/>
    <xf numFmtId="0" fontId="0" fillId="23" borderId="0" xfId="0" applyFill="1"/>
    <xf numFmtId="1" fontId="0" fillId="23" borderId="0" xfId="0" applyNumberFormat="1" applyFill="1"/>
    <xf numFmtId="0" fontId="19" fillId="26" borderId="0" xfId="0" applyFont="1" applyFill="1"/>
    <xf numFmtId="0" fontId="0" fillId="26" borderId="0" xfId="0" applyFill="1"/>
    <xf numFmtId="0" fontId="19" fillId="21" borderId="0" xfId="0" applyFont="1" applyFill="1" applyAlignment="1">
      <alignment horizontal="left"/>
    </xf>
    <xf numFmtId="0" fontId="19" fillId="26" borderId="0" xfId="0" applyFont="1" applyFill="1" applyAlignment="1">
      <alignment horizontal="left"/>
    </xf>
    <xf numFmtId="0" fontId="0" fillId="0" borderId="0" xfId="0" applyAlignment="1">
      <alignment horizontal="left" vertical="top"/>
    </xf>
    <xf numFmtId="0" fontId="22" fillId="0" borderId="0" xfId="0" applyFont="1" applyAlignment="1">
      <alignment horizontal="left" vertical="center"/>
    </xf>
    <xf numFmtId="0" fontId="23" fillId="0" borderId="0" xfId="0" applyFont="1" applyAlignment="1">
      <alignment horizontal="left" vertical="top"/>
    </xf>
    <xf numFmtId="0" fontId="0" fillId="0" borderId="0" xfId="0"/>
    <xf numFmtId="0" fontId="0" fillId="0" borderId="0" xfId="0" applyAlignment="1">
      <alignment horizontal="right"/>
    </xf>
    <xf numFmtId="0" fontId="10" fillId="6" borderId="9" xfId="0" applyFont="1" applyFill="1" applyBorder="1"/>
    <xf numFmtId="0" fontId="19" fillId="0" borderId="0" xfId="0" applyFont="1"/>
    <xf numFmtId="0" fontId="0" fillId="0" borderId="0" xfId="0" applyAlignment="1">
      <alignment horizontal="left" vertical="top"/>
    </xf>
    <xf numFmtId="0" fontId="0" fillId="0" borderId="0" xfId="0" applyAlignment="1">
      <alignment horizontal="center" wrapText="1"/>
    </xf>
    <xf numFmtId="0" fontId="19" fillId="0" borderId="0" xfId="0" applyFont="1" applyAlignment="1">
      <alignment horizontal="center" wrapText="1"/>
    </xf>
    <xf numFmtId="0" fontId="24" fillId="0" borderId="0" xfId="0" applyNumberFormat="1" applyFont="1" applyAlignment="1">
      <alignment wrapText="1"/>
    </xf>
    <xf numFmtId="0" fontId="5" fillId="0" borderId="0" xfId="0" applyFont="1" applyAlignment="1">
      <alignment horizontal="right"/>
    </xf>
    <xf numFmtId="0" fontId="24" fillId="0" borderId="0" xfId="0" applyFont="1"/>
    <xf numFmtId="0" fontId="5" fillId="0" borderId="0" xfId="0" applyNumberFormat="1" applyFont="1" applyAlignment="1">
      <alignment wrapText="1"/>
    </xf>
    <xf numFmtId="0" fontId="24" fillId="0" borderId="0" xfId="0" applyFont="1" applyAlignment="1">
      <alignment wrapText="1"/>
    </xf>
    <xf numFmtId="164" fontId="24" fillId="0" borderId="0" xfId="0" applyNumberFormat="1" applyFont="1" applyAlignment="1">
      <alignment wrapText="1"/>
    </xf>
    <xf numFmtId="0" fontId="5" fillId="0" borderId="0" xfId="0" applyFont="1" applyAlignment="1">
      <alignment wrapText="1"/>
    </xf>
    <xf numFmtId="0" fontId="5" fillId="0" borderId="0" xfId="0" applyNumberFormat="1" applyFont="1"/>
    <xf numFmtId="49" fontId="5" fillId="0" borderId="0" xfId="0" applyNumberFormat="1" applyFont="1" applyAlignment="1">
      <alignment wrapText="1"/>
    </xf>
    <xf numFmtId="0" fontId="6" fillId="21" borderId="0" xfId="0" applyFont="1" applyFill="1" applyAlignment="1">
      <alignment horizontal="left"/>
    </xf>
    <xf numFmtId="0" fontId="6" fillId="26" borderId="0" xfId="0" applyFont="1" applyFill="1"/>
    <xf numFmtId="0" fontId="0" fillId="0" borderId="1" xfId="0" applyBorder="1"/>
    <xf numFmtId="0" fontId="0" fillId="0" borderId="16" xfId="0" applyBorder="1"/>
    <xf numFmtId="0" fontId="0" fillId="0" borderId="2" xfId="0" applyBorder="1"/>
    <xf numFmtId="0" fontId="12" fillId="0" borderId="24" xfId="0" applyFont="1" applyBorder="1"/>
    <xf numFmtId="0" fontId="12" fillId="0" borderId="25" xfId="0" applyFont="1" applyBorder="1"/>
    <xf numFmtId="1" fontId="7" fillId="0" borderId="2" xfId="0" applyNumberFormat="1" applyFont="1" applyBorder="1" applyAlignment="1">
      <alignment horizontal="center" vertical="center"/>
    </xf>
    <xf numFmtId="1" fontId="7" fillId="0" borderId="3" xfId="0" applyNumberFormat="1" applyFont="1" applyBorder="1" applyAlignment="1">
      <alignment horizontal="center" vertical="center"/>
    </xf>
    <xf numFmtId="1" fontId="7" fillId="0" borderId="4" xfId="0" applyNumberFormat="1" applyFont="1" applyBorder="1" applyAlignment="1">
      <alignment horizontal="center" vertical="center"/>
    </xf>
    <xf numFmtId="1" fontId="7" fillId="0" borderId="5" xfId="0" applyNumberFormat="1" applyFont="1" applyBorder="1" applyAlignment="1">
      <alignment horizontal="center" vertical="center"/>
    </xf>
    <xf numFmtId="1" fontId="7" fillId="0" borderId="6" xfId="0" applyNumberFormat="1" applyFont="1" applyBorder="1" applyAlignment="1">
      <alignment horizontal="center" vertical="center"/>
    </xf>
    <xf numFmtId="1" fontId="7" fillId="0" borderId="7" xfId="0" applyNumberFormat="1" applyFont="1" applyBorder="1" applyAlignment="1">
      <alignment horizontal="center" vertical="center"/>
    </xf>
    <xf numFmtId="0" fontId="12" fillId="0" borderId="23" xfId="0" applyFont="1" applyBorder="1"/>
    <xf numFmtId="0" fontId="12" fillId="1" borderId="23" xfId="0" applyFont="1" applyFill="1" applyBorder="1"/>
    <xf numFmtId="1" fontId="7" fillId="1" borderId="5" xfId="0" applyNumberFormat="1" applyFont="1" applyFill="1" applyBorder="1" applyAlignment="1">
      <alignment horizontal="center" vertical="center"/>
    </xf>
    <xf numFmtId="1" fontId="7" fillId="1" borderId="6" xfId="0" applyNumberFormat="1" applyFont="1" applyFill="1" applyBorder="1" applyAlignment="1">
      <alignment horizontal="center" vertical="center"/>
    </xf>
    <xf numFmtId="1" fontId="7" fillId="1" borderId="7" xfId="0" applyNumberFormat="1" applyFont="1" applyFill="1" applyBorder="1" applyAlignment="1">
      <alignment horizontal="center" vertical="center"/>
    </xf>
    <xf numFmtId="0" fontId="0" fillId="0" borderId="26" xfId="0" applyBorder="1"/>
    <xf numFmtId="0" fontId="7" fillId="0" borderId="27" xfId="0" applyFont="1" applyBorder="1" applyAlignment="1">
      <alignment horizontal="left"/>
    </xf>
    <xf numFmtId="0" fontId="7" fillId="0" borderId="28" xfId="0" applyFont="1" applyBorder="1" applyAlignment="1">
      <alignment horizontal="left"/>
    </xf>
    <xf numFmtId="0" fontId="7" fillId="0" borderId="29" xfId="0" applyFont="1" applyBorder="1" applyAlignment="1">
      <alignment horizontal="left"/>
    </xf>
    <xf numFmtId="0" fontId="0" fillId="27" borderId="0" xfId="0" applyFill="1"/>
    <xf numFmtId="2" fontId="0" fillId="27" borderId="0" xfId="0" applyNumberFormat="1" applyFill="1"/>
    <xf numFmtId="0" fontId="26" fillId="0" borderId="0" xfId="0" applyFont="1" applyAlignment="1">
      <alignment wrapText="1"/>
    </xf>
    <xf numFmtId="0" fontId="0" fillId="2" borderId="0" xfId="0" applyFill="1" applyAlignment="1">
      <alignment horizontal="left" vertical="top"/>
    </xf>
    <xf numFmtId="0" fontId="0" fillId="2" borderId="0" xfId="0" applyFill="1"/>
    <xf numFmtId="0" fontId="27" fillId="2" borderId="0" xfId="0" applyFont="1" applyFill="1"/>
    <xf numFmtId="0" fontId="19" fillId="0" borderId="0" xfId="0" quotePrefix="1" applyFont="1"/>
    <xf numFmtId="0" fontId="0" fillId="3" borderId="0" xfId="0" applyFill="1"/>
    <xf numFmtId="0" fontId="0" fillId="4" borderId="0" xfId="0" applyFill="1"/>
    <xf numFmtId="0" fontId="0" fillId="10" borderId="0" xfId="0" applyFill="1"/>
    <xf numFmtId="0" fontId="0" fillId="17" borderId="0" xfId="0" applyFill="1"/>
    <xf numFmtId="0" fontId="0" fillId="28" borderId="0" xfId="0" applyFill="1"/>
    <xf numFmtId="0" fontId="0" fillId="29" borderId="0" xfId="0" applyFill="1"/>
    <xf numFmtId="0" fontId="0" fillId="30" borderId="0" xfId="0" applyFill="1"/>
    <xf numFmtId="0" fontId="0" fillId="32" borderId="0" xfId="0" applyFill="1"/>
    <xf numFmtId="0" fontId="0" fillId="31"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 borderId="0" xfId="0" applyFill="1"/>
    <xf numFmtId="0" fontId="0" fillId="4" borderId="0" xfId="0" applyFill="1"/>
    <xf numFmtId="0" fontId="0" fillId="10" borderId="0" xfId="0" applyFill="1"/>
    <xf numFmtId="0" fontId="0" fillId="17" borderId="0" xfId="0" applyFill="1"/>
    <xf numFmtId="0" fontId="0" fillId="28" borderId="0" xfId="0" applyFill="1"/>
    <xf numFmtId="0" fontId="0" fillId="29" borderId="0" xfId="0" applyFill="1"/>
    <xf numFmtId="0" fontId="0" fillId="30" borderId="0" xfId="0" applyFill="1"/>
    <xf numFmtId="0" fontId="0" fillId="32" borderId="0" xfId="0" applyFill="1"/>
    <xf numFmtId="0" fontId="0" fillId="31"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0" borderId="0" xfId="0"/>
    <xf numFmtId="0" fontId="0" fillId="3" borderId="0" xfId="0" applyFill="1"/>
    <xf numFmtId="0" fontId="0" fillId="4" borderId="0" xfId="0" applyFill="1"/>
    <xf numFmtId="0" fontId="3" fillId="5" borderId="8" xfId="0" applyFont="1" applyFill="1" applyBorder="1"/>
    <xf numFmtId="0" fontId="3" fillId="5" borderId="10" xfId="0" applyFont="1" applyFill="1" applyBorder="1"/>
    <xf numFmtId="0" fontId="0" fillId="6" borderId="9" xfId="0" applyFont="1" applyFill="1" applyBorder="1"/>
    <xf numFmtId="0" fontId="0" fillId="0" borderId="9" xfId="0" applyFont="1" applyBorder="1"/>
    <xf numFmtId="0" fontId="8" fillId="6" borderId="8" xfId="0" applyFont="1" applyFill="1" applyBorder="1" applyAlignment="1">
      <alignment horizontal="center" vertical="center"/>
    </xf>
    <xf numFmtId="1" fontId="1" fillId="0" borderId="9" xfId="0" applyNumberFormat="1" applyFont="1" applyBorder="1"/>
    <xf numFmtId="0" fontId="0" fillId="6" borderId="8" xfId="0" applyFont="1" applyFill="1" applyBorder="1"/>
    <xf numFmtId="0" fontId="0" fillId="0" borderId="8" xfId="0" applyFont="1" applyBorder="1"/>
    <xf numFmtId="1" fontId="0" fillId="6" borderId="9" xfId="0" applyNumberFormat="1" applyFont="1" applyFill="1" applyBorder="1"/>
    <xf numFmtId="1" fontId="0" fillId="0" borderId="9" xfId="0" applyNumberFormat="1" applyFont="1" applyBorder="1"/>
    <xf numFmtId="0" fontId="10" fillId="6" borderId="9" xfId="0" applyFont="1" applyFill="1" applyBorder="1"/>
    <xf numFmtId="0" fontId="0" fillId="6" borderId="8" xfId="0" applyFont="1" applyFill="1" applyBorder="1" applyAlignment="1">
      <alignment horizontal="center"/>
    </xf>
    <xf numFmtId="0" fontId="0" fillId="0" borderId="8" xfId="0" applyFont="1" applyBorder="1" applyAlignment="1">
      <alignment horizontal="center"/>
    </xf>
    <xf numFmtId="0" fontId="8" fillId="0" borderId="8" xfId="0" applyFont="1" applyBorder="1" applyAlignment="1">
      <alignment horizontal="center" vertical="center"/>
    </xf>
    <xf numFmtId="0" fontId="0" fillId="6" borderId="10" xfId="0" applyFont="1" applyFill="1" applyBorder="1" applyAlignment="1">
      <alignment horizontal="center"/>
    </xf>
    <xf numFmtId="0" fontId="0" fillId="0" borderId="10" xfId="0" applyFont="1" applyBorder="1" applyAlignment="1">
      <alignment horizontal="center"/>
    </xf>
    <xf numFmtId="0" fontId="3" fillId="5" borderId="8" xfId="0" applyFont="1" applyFill="1" applyBorder="1" applyAlignment="1">
      <alignment horizontal="center"/>
    </xf>
    <xf numFmtId="0" fontId="4" fillId="0" borderId="0" xfId="0" applyFont="1"/>
    <xf numFmtId="0" fontId="0" fillId="10" borderId="0" xfId="0" applyFill="1"/>
    <xf numFmtId="0" fontId="0" fillId="17" borderId="0" xfId="0" applyFill="1"/>
    <xf numFmtId="0" fontId="19" fillId="0" borderId="0" xfId="0" applyFont="1"/>
    <xf numFmtId="0" fontId="0" fillId="0" borderId="0" xfId="0" applyAlignment="1">
      <alignment horizontal="left" vertical="top"/>
    </xf>
    <xf numFmtId="0" fontId="0" fillId="2" borderId="0" xfId="0" applyFill="1" applyAlignment="1">
      <alignment horizontal="left" vertical="top"/>
    </xf>
    <xf numFmtId="0" fontId="0" fillId="2" borderId="0" xfId="0" applyFill="1"/>
    <xf numFmtId="0" fontId="27" fillId="2" borderId="0" xfId="0" applyFont="1" applyFill="1"/>
    <xf numFmtId="0" fontId="0" fillId="28" borderId="0" xfId="0" applyFill="1"/>
    <xf numFmtId="0" fontId="0" fillId="29" borderId="0" xfId="0" applyFill="1"/>
    <xf numFmtId="0" fontId="0" fillId="30" borderId="0" xfId="0" applyFill="1"/>
    <xf numFmtId="0" fontId="0" fillId="32" borderId="0" xfId="0" applyFill="1"/>
    <xf numFmtId="0" fontId="0" fillId="31"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30" fillId="39" borderId="0" xfId="0" applyFont="1" applyFill="1" applyAlignment="1">
      <alignment horizontal="center"/>
    </xf>
    <xf numFmtId="0" fontId="35" fillId="39" borderId="0" xfId="0" applyFont="1" applyFill="1"/>
    <xf numFmtId="0" fontId="3" fillId="5" borderId="0" xfId="0" applyFont="1" applyFill="1" applyBorder="1"/>
    <xf numFmtId="0" fontId="8" fillId="6" borderId="0" xfId="0" applyFont="1" applyFill="1" applyBorder="1" applyAlignment="1">
      <alignment horizontal="center" vertical="center"/>
    </xf>
    <xf numFmtId="0" fontId="0" fillId="6" borderId="0" xfId="0" applyFont="1" applyFill="1" applyBorder="1" applyAlignment="1">
      <alignment horizontal="center"/>
    </xf>
    <xf numFmtId="0" fontId="0" fillId="0" borderId="0" xfId="0" applyFont="1" applyBorder="1" applyAlignment="1">
      <alignment horizontal="center"/>
    </xf>
    <xf numFmtId="0" fontId="37" fillId="0" borderId="0" xfId="0" applyFont="1" applyAlignment="1">
      <alignment vertical="center"/>
    </xf>
    <xf numFmtId="0" fontId="36" fillId="0" borderId="0" xfId="0" applyFont="1"/>
    <xf numFmtId="0" fontId="36" fillId="0" borderId="0" xfId="0" applyFont="1" applyAlignment="1">
      <alignment vertical="center"/>
    </xf>
    <xf numFmtId="0" fontId="38" fillId="0" borderId="0" xfId="0" applyFont="1" applyAlignment="1">
      <alignment vertical="center"/>
    </xf>
    <xf numFmtId="0" fontId="39" fillId="0" borderId="0" xfId="0" applyFont="1" applyAlignment="1">
      <alignment vertical="center"/>
    </xf>
    <xf numFmtId="0" fontId="36" fillId="0" borderId="0" xfId="0" applyFont="1" applyAlignment="1">
      <alignment vertical="center" wrapText="1"/>
    </xf>
    <xf numFmtId="0" fontId="6" fillId="6" borderId="8" xfId="0" applyFont="1" applyFill="1" applyBorder="1" applyAlignment="1">
      <alignment horizontal="center" vertical="center"/>
    </xf>
    <xf numFmtId="0" fontId="6" fillId="0" borderId="8" xfId="0" applyFont="1" applyBorder="1" applyAlignment="1">
      <alignment horizontal="center" vertical="center"/>
    </xf>
    <xf numFmtId="0" fontId="37" fillId="0" borderId="0" xfId="0" applyFont="1" applyAlignment="1">
      <alignment horizontal="justify" vertical="center"/>
    </xf>
    <xf numFmtId="0" fontId="36" fillId="0" borderId="0" xfId="0" applyFont="1" applyAlignment="1">
      <alignment horizontal="justify" vertical="center"/>
    </xf>
    <xf numFmtId="0" fontId="19" fillId="6" borderId="8" xfId="0" applyFont="1" applyFill="1" applyBorder="1" applyAlignment="1">
      <alignment vertical="center" wrapText="1"/>
    </xf>
    <xf numFmtId="9" fontId="19" fillId="6" borderId="8" xfId="0" applyNumberFormat="1" applyFont="1" applyFill="1" applyBorder="1" applyAlignment="1">
      <alignment vertical="center"/>
    </xf>
    <xf numFmtId="9" fontId="19" fillId="0" borderId="9" xfId="0" applyNumberFormat="1" applyFont="1" applyBorder="1" applyAlignment="1">
      <alignment vertical="center"/>
    </xf>
    <xf numFmtId="164" fontId="0" fillId="0" borderId="13" xfId="0" applyNumberFormat="1" applyBorder="1"/>
    <xf numFmtId="0" fontId="43" fillId="0" borderId="0" xfId="0" applyNumberFormat="1" applyFont="1" applyAlignment="1">
      <alignment wrapText="1"/>
    </xf>
    <xf numFmtId="0" fontId="44" fillId="0" borderId="0" xfId="0" applyNumberFormat="1" applyFont="1" applyAlignment="1">
      <alignment wrapText="1"/>
    </xf>
    <xf numFmtId="0" fontId="44" fillId="0" borderId="0" xfId="0" applyFont="1"/>
    <xf numFmtId="49" fontId="44" fillId="0" borderId="0" xfId="0" applyNumberFormat="1" applyFont="1" applyAlignment="1">
      <alignment wrapText="1"/>
    </xf>
    <xf numFmtId="164" fontId="44" fillId="0" borderId="0" xfId="0" applyNumberFormat="1" applyFont="1" applyAlignment="1">
      <alignment wrapText="1"/>
    </xf>
    <xf numFmtId="0" fontId="0" fillId="0" borderId="13" xfId="0" applyBorder="1"/>
    <xf numFmtId="0" fontId="0" fillId="0" borderId="15" xfId="0" applyBorder="1"/>
    <xf numFmtId="0" fontId="0" fillId="0" borderId="27" xfId="0" applyBorder="1"/>
    <xf numFmtId="0" fontId="16" fillId="0" borderId="31" xfId="0" applyFont="1" applyBorder="1" applyAlignment="1">
      <alignment vertical="top" textRotation="180"/>
    </xf>
    <xf numFmtId="0" fontId="16" fillId="0" borderId="32" xfId="0" applyFont="1" applyBorder="1" applyAlignment="1">
      <alignment vertical="top" textRotation="180"/>
    </xf>
    <xf numFmtId="0" fontId="0" fillId="0" borderId="32" xfId="0" applyBorder="1" applyAlignment="1">
      <alignment vertical="top"/>
    </xf>
    <xf numFmtId="0" fontId="44" fillId="0" borderId="1" xfId="0" applyNumberFormat="1" applyFont="1" applyBorder="1" applyAlignment="1">
      <alignment wrapText="1"/>
    </xf>
    <xf numFmtId="0" fontId="10" fillId="6" borderId="16" xfId="0" applyFont="1" applyFill="1" applyBorder="1"/>
    <xf numFmtId="0" fontId="0" fillId="0" borderId="0" xfId="0" applyBorder="1"/>
    <xf numFmtId="0" fontId="10" fillId="6" borderId="28" xfId="0" applyFont="1" applyFill="1" applyBorder="1"/>
    <xf numFmtId="0" fontId="10" fillId="6" borderId="35" xfId="0" applyFont="1" applyFill="1" applyBorder="1"/>
    <xf numFmtId="0" fontId="10" fillId="6" borderId="36" xfId="0" applyFont="1" applyFill="1" applyBorder="1"/>
    <xf numFmtId="0" fontId="44" fillId="0" borderId="17" xfId="0" applyNumberFormat="1" applyFont="1" applyBorder="1" applyAlignment="1">
      <alignment wrapText="1"/>
    </xf>
    <xf numFmtId="0" fontId="10" fillId="6" borderId="37" xfId="0" applyFont="1" applyFill="1" applyBorder="1"/>
    <xf numFmtId="0" fontId="0" fillId="0" borderId="17" xfId="0" applyBorder="1"/>
    <xf numFmtId="0" fontId="0" fillId="0" borderId="18" xfId="0" applyBorder="1"/>
    <xf numFmtId="0" fontId="10" fillId="6" borderId="38" xfId="0" applyFont="1" applyFill="1" applyBorder="1"/>
    <xf numFmtId="0" fontId="10" fillId="6" borderId="0" xfId="0" applyFont="1" applyFill="1" applyBorder="1"/>
    <xf numFmtId="0" fontId="0" fillId="0" borderId="0" xfId="0"/>
    <xf numFmtId="1" fontId="0" fillId="0" borderId="0" xfId="0" applyNumberFormat="1"/>
    <xf numFmtId="0" fontId="0" fillId="4" borderId="0" xfId="0" applyFill="1"/>
    <xf numFmtId="0" fontId="5" fillId="0" borderId="0" xfId="0" applyFont="1"/>
    <xf numFmtId="0" fontId="3" fillId="5" borderId="9" xfId="0" applyFont="1" applyFill="1" applyBorder="1"/>
    <xf numFmtId="0" fontId="10" fillId="6" borderId="9" xfId="0" applyFont="1" applyFill="1" applyBorder="1"/>
    <xf numFmtId="0" fontId="3" fillId="5" borderId="8" xfId="0" applyFont="1" applyFill="1" applyBorder="1" applyAlignment="1">
      <alignment horizontal="center"/>
    </xf>
    <xf numFmtId="0" fontId="0" fillId="0" borderId="0" xfId="0" applyAlignment="1">
      <alignment horizontal="left"/>
    </xf>
    <xf numFmtId="1" fontId="0" fillId="11" borderId="11" xfId="0" applyNumberFormat="1" applyFill="1" applyBorder="1" applyAlignment="1">
      <alignment horizontal="left"/>
    </xf>
    <xf numFmtId="0" fontId="0" fillId="21" borderId="0" xfId="0" applyFill="1"/>
    <xf numFmtId="0" fontId="27" fillId="2" borderId="0" xfId="0" applyFont="1" applyFill="1"/>
    <xf numFmtId="0" fontId="43" fillId="0" borderId="0" xfId="0" applyFont="1"/>
    <xf numFmtId="0" fontId="44" fillId="0" borderId="0" xfId="0" applyNumberFormat="1" applyFont="1" applyAlignment="1">
      <alignment wrapText="1"/>
    </xf>
    <xf numFmtId="0" fontId="44" fillId="0" borderId="0" xfId="0" applyFont="1" applyAlignment="1">
      <alignment wrapText="1"/>
    </xf>
    <xf numFmtId="0" fontId="0" fillId="0" borderId="27" xfId="0" applyBorder="1"/>
    <xf numFmtId="0" fontId="16" fillId="0" borderId="32" xfId="0" applyFont="1" applyBorder="1" applyAlignment="1">
      <alignment vertical="top" textRotation="180"/>
    </xf>
    <xf numFmtId="0" fontId="0" fillId="0" borderId="0" xfId="0" applyBorder="1"/>
    <xf numFmtId="1" fontId="0" fillId="0" borderId="0" xfId="0" applyNumberFormat="1" applyBorder="1"/>
    <xf numFmtId="0" fontId="0" fillId="0" borderId="18" xfId="0" applyBorder="1"/>
    <xf numFmtId="1" fontId="0" fillId="0" borderId="27" xfId="0" applyNumberFormat="1" applyBorder="1"/>
    <xf numFmtId="1" fontId="16" fillId="0" borderId="34" xfId="0" applyNumberFormat="1" applyFont="1" applyBorder="1" applyAlignment="1">
      <alignment vertical="top" textRotation="180"/>
    </xf>
    <xf numFmtId="1" fontId="0" fillId="0" borderId="28" xfId="0" applyNumberFormat="1" applyBorder="1"/>
    <xf numFmtId="0" fontId="10" fillId="6" borderId="39" xfId="0" applyFont="1" applyFill="1" applyBorder="1"/>
    <xf numFmtId="1" fontId="0" fillId="0" borderId="29" xfId="0" applyNumberFormat="1" applyBorder="1"/>
    <xf numFmtId="0" fontId="43" fillId="0" borderId="32" xfId="0" applyNumberFormat="1" applyFont="1" applyBorder="1" applyAlignment="1">
      <alignment wrapText="1"/>
    </xf>
    <xf numFmtId="0" fontId="0" fillId="0" borderId="0" xfId="0" applyNumberFormat="1" applyFont="1" applyBorder="1" applyAlignment="1">
      <alignment wrapText="1"/>
    </xf>
    <xf numFmtId="0" fontId="0" fillId="0" borderId="0" xfId="0" applyNumberFormat="1" applyFont="1" applyBorder="1" applyAlignment="1">
      <alignment wrapText="1" shrinkToFit="1"/>
    </xf>
    <xf numFmtId="0" fontId="1" fillId="0" borderId="0" xfId="0" applyNumberFormat="1" applyFont="1" applyBorder="1" applyAlignment="1">
      <alignment wrapText="1"/>
    </xf>
    <xf numFmtId="0" fontId="1" fillId="0" borderId="0" xfId="0" applyFont="1" applyBorder="1" applyAlignment="1">
      <alignment wrapText="1"/>
    </xf>
    <xf numFmtId="0" fontId="43" fillId="0" borderId="0" xfId="0" applyNumberFormat="1" applyFont="1" applyBorder="1" applyAlignment="1">
      <alignment wrapText="1"/>
    </xf>
    <xf numFmtId="164" fontId="43" fillId="0" borderId="0" xfId="0" applyNumberFormat="1" applyFont="1" applyBorder="1" applyAlignment="1">
      <alignment wrapText="1"/>
    </xf>
    <xf numFmtId="164" fontId="43" fillId="0" borderId="18" xfId="0" applyNumberFormat="1" applyFont="1" applyBorder="1" applyAlignment="1">
      <alignment wrapText="1"/>
    </xf>
    <xf numFmtId="0" fontId="43" fillId="0" borderId="40" xfId="0" applyNumberFormat="1" applyFont="1" applyBorder="1" applyAlignment="1">
      <alignment wrapText="1"/>
    </xf>
    <xf numFmtId="0" fontId="0" fillId="0" borderId="41" xfId="0" applyBorder="1"/>
    <xf numFmtId="0" fontId="16" fillId="0" borderId="42" xfId="0" applyFont="1" applyBorder="1" applyAlignment="1">
      <alignment vertical="top" textRotation="180"/>
    </xf>
    <xf numFmtId="1" fontId="0" fillId="0" borderId="43" xfId="0" applyNumberFormat="1" applyBorder="1"/>
    <xf numFmtId="1" fontId="16" fillId="0" borderId="32" xfId="0" applyNumberFormat="1" applyFont="1" applyBorder="1" applyAlignment="1">
      <alignment vertical="top" wrapText="1"/>
    </xf>
    <xf numFmtId="0" fontId="8" fillId="6" borderId="8" xfId="0" applyFont="1" applyFill="1" applyBorder="1" applyAlignment="1">
      <alignment horizontal="left" vertical="center" wrapText="1"/>
    </xf>
    <xf numFmtId="0" fontId="0" fillId="6" borderId="9" xfId="0" applyFont="1" applyFill="1" applyBorder="1" applyAlignment="1">
      <alignment horizontal="left"/>
    </xf>
    <xf numFmtId="0" fontId="8" fillId="6" borderId="8" xfId="0" applyFont="1" applyFill="1" applyBorder="1" applyAlignment="1">
      <alignment horizontal="left" vertical="center"/>
    </xf>
    <xf numFmtId="0" fontId="6" fillId="6" borderId="8" xfId="0" applyFont="1" applyFill="1" applyBorder="1" applyAlignment="1">
      <alignment horizontal="left" vertical="center"/>
    </xf>
    <xf numFmtId="0" fontId="10" fillId="6" borderId="9" xfId="0" applyFont="1" applyFill="1" applyBorder="1" applyAlignment="1">
      <alignment horizontal="left"/>
    </xf>
    <xf numFmtId="0" fontId="8" fillId="0" borderId="8" xfId="0" applyFont="1" applyBorder="1" applyAlignment="1">
      <alignment horizontal="left" vertical="center" wrapText="1"/>
    </xf>
    <xf numFmtId="1" fontId="0" fillId="0" borderId="9" xfId="0" applyNumberFormat="1" applyFont="1" applyBorder="1" applyAlignment="1">
      <alignment horizontal="left"/>
    </xf>
    <xf numFmtId="0" fontId="8" fillId="0" borderId="8" xfId="0" applyFont="1" applyBorder="1" applyAlignment="1">
      <alignment horizontal="left" vertical="center"/>
    </xf>
    <xf numFmtId="0" fontId="6" fillId="0" borderId="8" xfId="0" applyFont="1" applyBorder="1" applyAlignment="1">
      <alignment horizontal="left" vertical="center"/>
    </xf>
    <xf numFmtId="0" fontId="0" fillId="0" borderId="9" xfId="0" applyFont="1" applyBorder="1" applyAlignment="1">
      <alignment horizontal="left"/>
    </xf>
    <xf numFmtId="1" fontId="0" fillId="6" borderId="9" xfId="0" applyNumberFormat="1" applyFont="1" applyFill="1" applyBorder="1" applyAlignment="1">
      <alignment horizontal="left"/>
    </xf>
    <xf numFmtId="0" fontId="27" fillId="2" borderId="0" xfId="0" applyFont="1" applyFill="1" applyAlignment="1">
      <alignment horizontal="left"/>
    </xf>
    <xf numFmtId="0" fontId="3" fillId="5" borderId="10" xfId="0" applyFont="1" applyFill="1" applyBorder="1" applyAlignment="1">
      <alignment horizontal="left"/>
    </xf>
    <xf numFmtId="0" fontId="3" fillId="5" borderId="8" xfId="0" applyFont="1" applyFill="1" applyBorder="1" applyAlignment="1">
      <alignment horizontal="left"/>
    </xf>
    <xf numFmtId="0" fontId="0" fillId="6" borderId="10" xfId="0" applyFont="1" applyFill="1" applyBorder="1" applyAlignment="1">
      <alignment horizontal="left"/>
    </xf>
    <xf numFmtId="0" fontId="0" fillId="6" borderId="0" xfId="0" applyFont="1" applyFill="1" applyBorder="1" applyAlignment="1">
      <alignment horizontal="left"/>
    </xf>
    <xf numFmtId="0" fontId="0" fillId="6" borderId="8" xfId="0" applyFont="1" applyFill="1" applyBorder="1" applyAlignment="1">
      <alignment horizontal="left"/>
    </xf>
    <xf numFmtId="0" fontId="0" fillId="0" borderId="10" xfId="0" applyFont="1" applyBorder="1" applyAlignment="1">
      <alignment horizontal="left"/>
    </xf>
    <xf numFmtId="0" fontId="0" fillId="0" borderId="0" xfId="0" applyFont="1" applyBorder="1" applyAlignment="1">
      <alignment horizontal="left"/>
    </xf>
    <xf numFmtId="0" fontId="0" fillId="0" borderId="8" xfId="0" applyFont="1" applyBorder="1" applyAlignment="1">
      <alignment horizontal="left"/>
    </xf>
    <xf numFmtId="1" fontId="1" fillId="0" borderId="9" xfId="0" applyNumberFormat="1" applyFont="1" applyBorder="1" applyAlignment="1">
      <alignment horizontal="left"/>
    </xf>
    <xf numFmtId="0" fontId="0" fillId="9" borderId="0" xfId="0" applyFill="1" applyBorder="1" applyAlignment="1">
      <alignment horizontal="center"/>
    </xf>
    <xf numFmtId="0" fontId="28" fillId="7" borderId="6" xfId="0" applyFont="1" applyFill="1" applyBorder="1" applyAlignment="1">
      <alignment horizontal="center" vertical="center" wrapText="1"/>
    </xf>
    <xf numFmtId="0" fontId="28" fillId="8" borderId="6" xfId="0" applyFont="1" applyFill="1" applyBorder="1" applyAlignment="1">
      <alignment horizontal="center" vertical="center" wrapText="1"/>
    </xf>
    <xf numFmtId="0" fontId="0" fillId="11" borderId="11" xfId="0" applyFill="1" applyBorder="1" applyAlignment="1">
      <alignment vertical="center"/>
    </xf>
    <xf numFmtId="0" fontId="0" fillId="0" borderId="11" xfId="0" applyBorder="1" applyAlignment="1">
      <alignment vertical="center"/>
    </xf>
    <xf numFmtId="0" fontId="0" fillId="0" borderId="0" xfId="0"/>
    <xf numFmtId="1" fontId="0" fillId="0" borderId="0" xfId="0" applyNumberFormat="1"/>
    <xf numFmtId="0" fontId="46" fillId="0" borderId="0" xfId="0" applyNumberFormat="1" applyFont="1" applyAlignment="1">
      <alignment wrapText="1"/>
    </xf>
    <xf numFmtId="0" fontId="17" fillId="0" borderId="0" xfId="0" applyNumberFormat="1" applyFont="1" applyAlignment="1">
      <alignment wrapText="1"/>
    </xf>
    <xf numFmtId="0" fontId="46" fillId="0" borderId="0" xfId="0" applyFont="1" applyAlignment="1">
      <alignment horizontal="right"/>
    </xf>
    <xf numFmtId="0" fontId="0" fillId="0" borderId="0" xfId="0"/>
    <xf numFmtId="0" fontId="10" fillId="6" borderId="9" xfId="0" applyFont="1" applyFill="1" applyBorder="1"/>
    <xf numFmtId="0" fontId="0" fillId="10" borderId="0" xfId="0" applyFill="1"/>
    <xf numFmtId="0" fontId="0" fillId="0" borderId="11" xfId="0" applyBorder="1"/>
    <xf numFmtId="0" fontId="17" fillId="0" borderId="0" xfId="0" applyFont="1"/>
    <xf numFmtId="0" fontId="46" fillId="0" borderId="0" xfId="0" applyFont="1"/>
    <xf numFmtId="0" fontId="17" fillId="0" borderId="0" xfId="0" applyNumberFormat="1" applyFont="1"/>
    <xf numFmtId="0" fontId="17" fillId="0" borderId="0" xfId="0" applyFont="1" applyAlignment="1">
      <alignment horizontal="right"/>
    </xf>
    <xf numFmtId="0" fontId="46" fillId="0" borderId="0" xfId="0" applyNumberFormat="1" applyFont="1" applyAlignment="1">
      <alignment wrapText="1" shrinkToFit="1"/>
    </xf>
    <xf numFmtId="0" fontId="17" fillId="0" borderId="0" xfId="0" applyFont="1" applyAlignment="1">
      <alignment wrapText="1"/>
    </xf>
    <xf numFmtId="164" fontId="46" fillId="0" borderId="0" xfId="0" applyNumberFormat="1" applyFont="1" applyAlignment="1">
      <alignment wrapText="1"/>
    </xf>
    <xf numFmtId="0" fontId="46" fillId="0" borderId="0" xfId="0" applyFont="1" applyAlignment="1">
      <alignment wrapText="1"/>
    </xf>
    <xf numFmtId="0" fontId="0" fillId="0" borderId="0" xfId="0" applyAlignment="1">
      <alignment horizontal="center"/>
    </xf>
    <xf numFmtId="0" fontId="0" fillId="4" borderId="26" xfId="0" applyFill="1" applyBorder="1"/>
    <xf numFmtId="0" fontId="0" fillId="4" borderId="24" xfId="0" applyFill="1" applyBorder="1"/>
    <xf numFmtId="0" fontId="0" fillId="4" borderId="25" xfId="0" applyFill="1" applyBorder="1"/>
    <xf numFmtId="0" fontId="0" fillId="0" borderId="44" xfId="0" applyBorder="1"/>
    <xf numFmtId="0" fontId="0" fillId="0" borderId="45" xfId="0" applyBorder="1"/>
    <xf numFmtId="0" fontId="0" fillId="0" borderId="46" xfId="0" applyBorder="1"/>
    <xf numFmtId="0" fontId="0" fillId="0" borderId="47" xfId="0" applyBorder="1"/>
    <xf numFmtId="0" fontId="0" fillId="0" borderId="48" xfId="0" applyBorder="1"/>
    <xf numFmtId="0" fontId="12" fillId="0" borderId="0" xfId="0" applyFont="1"/>
    <xf numFmtId="0" fontId="0" fillId="0" borderId="0" xfId="0"/>
    <xf numFmtId="0" fontId="0" fillId="10" borderId="0" xfId="0" applyFill="1"/>
    <xf numFmtId="0" fontId="0" fillId="14" borderId="0" xfId="0" applyFill="1"/>
    <xf numFmtId="0" fontId="0" fillId="27" borderId="0" xfId="0" applyFill="1"/>
    <xf numFmtId="0" fontId="0" fillId="2" borderId="0" xfId="0" applyFill="1"/>
    <xf numFmtId="0" fontId="0" fillId="28" borderId="0" xfId="0" applyFill="1"/>
    <xf numFmtId="0" fontId="0" fillId="30" borderId="0" xfId="0" applyFill="1"/>
    <xf numFmtId="0" fontId="0" fillId="34" borderId="0" xfId="0" applyFill="1"/>
    <xf numFmtId="0" fontId="0" fillId="44" borderId="0" xfId="0" applyFill="1"/>
    <xf numFmtId="0" fontId="0" fillId="45" borderId="0" xfId="0" applyFill="1"/>
    <xf numFmtId="0" fontId="8" fillId="0" borderId="0" xfId="0" applyFont="1"/>
    <xf numFmtId="0" fontId="19" fillId="46" borderId="8" xfId="0" applyFont="1" applyFill="1" applyBorder="1" applyAlignment="1">
      <alignment vertical="center"/>
    </xf>
    <xf numFmtId="0" fontId="19" fillId="25" borderId="8" xfId="0" applyFont="1" applyFill="1" applyBorder="1" applyAlignment="1">
      <alignment vertical="center"/>
    </xf>
    <xf numFmtId="9" fontId="19" fillId="25" borderId="9" xfId="0" applyNumberFormat="1" applyFont="1" applyFill="1" applyBorder="1"/>
    <xf numFmtId="9" fontId="19" fillId="25" borderId="9" xfId="0" applyNumberFormat="1" applyFont="1" applyFill="1" applyBorder="1" applyAlignment="1">
      <alignment vertical="center"/>
    </xf>
    <xf numFmtId="0" fontId="19" fillId="47" borderId="8" xfId="0" applyFont="1" applyFill="1" applyBorder="1" applyAlignment="1">
      <alignment vertical="center" wrapText="1"/>
    </xf>
    <xf numFmtId="9" fontId="19" fillId="43" borderId="9" xfId="0" applyNumberFormat="1" applyFont="1" applyFill="1" applyBorder="1"/>
    <xf numFmtId="9" fontId="19" fillId="43" borderId="9" xfId="0" applyNumberFormat="1" applyFont="1" applyFill="1" applyBorder="1" applyAlignment="1">
      <alignment vertical="center"/>
    </xf>
    <xf numFmtId="0" fontId="19" fillId="48" borderId="8" xfId="0" applyFont="1" applyFill="1" applyBorder="1" applyAlignment="1">
      <alignment vertical="center"/>
    </xf>
    <xf numFmtId="9" fontId="19" fillId="42" borderId="9" xfId="0" applyNumberFormat="1" applyFont="1" applyFill="1" applyBorder="1"/>
    <xf numFmtId="9" fontId="19" fillId="42" borderId="9" xfId="0" applyNumberFormat="1" applyFont="1" applyFill="1" applyBorder="1" applyAlignment="1">
      <alignment vertical="center"/>
    </xf>
    <xf numFmtId="0" fontId="19" fillId="42" borderId="8" xfId="0" applyFont="1" applyFill="1" applyBorder="1" applyAlignment="1">
      <alignment vertical="center"/>
    </xf>
    <xf numFmtId="0" fontId="19" fillId="48" borderId="8" xfId="0" applyFont="1" applyFill="1" applyBorder="1" applyAlignment="1">
      <alignment vertical="center" wrapText="1"/>
    </xf>
    <xf numFmtId="0" fontId="19" fillId="42" borderId="8" xfId="0" applyFont="1" applyFill="1" applyBorder="1" applyAlignment="1">
      <alignment vertical="center" wrapText="1"/>
    </xf>
    <xf numFmtId="0" fontId="30" fillId="39" borderId="0" xfId="0" applyFont="1" applyFill="1" applyAlignment="1">
      <alignment horizontal="center"/>
    </xf>
    <xf numFmtId="0" fontId="11" fillId="0" borderId="0" xfId="0" applyFont="1" applyAlignment="1">
      <alignment horizontal="center"/>
    </xf>
    <xf numFmtId="0" fontId="30" fillId="39" borderId="30" xfId="0" applyFont="1" applyFill="1" applyBorder="1" applyAlignment="1">
      <alignment horizontal="center"/>
    </xf>
    <xf numFmtId="0" fontId="0" fillId="0" borderId="0" xfId="0" applyAlignment="1">
      <alignment horizontal="left" vertical="top" wrapText="1"/>
    </xf>
    <xf numFmtId="0" fontId="5" fillId="0" borderId="0" xfId="0" applyFont="1" applyBorder="1"/>
    <xf numFmtId="0" fontId="34" fillId="39" borderId="0" xfId="0" applyFont="1" applyFill="1" applyBorder="1"/>
    <xf numFmtId="0" fontId="34" fillId="39" borderId="0" xfId="0" applyFont="1" applyFill="1" applyBorder="1" applyAlignment="1">
      <alignment horizontal="center"/>
    </xf>
    <xf numFmtId="0" fontId="5" fillId="42" borderId="0" xfId="0" applyNumberFormat="1" applyFont="1" applyFill="1" applyAlignment="1">
      <alignment wrapText="1"/>
    </xf>
    <xf numFmtId="0" fontId="24" fillId="42" borderId="0" xfId="0" applyNumberFormat="1" applyFont="1" applyFill="1" applyAlignment="1">
      <alignment wrapText="1"/>
    </xf>
    <xf numFmtId="0" fontId="5" fillId="42" borderId="0" xfId="0" applyFont="1" applyFill="1" applyAlignment="1">
      <alignment horizontal="right"/>
    </xf>
    <xf numFmtId="0" fontId="5" fillId="42" borderId="0" xfId="0" applyFont="1" applyFill="1"/>
    <xf numFmtId="0" fontId="24" fillId="42" borderId="0" xfId="0" applyNumberFormat="1" applyFont="1" applyFill="1"/>
    <xf numFmtId="0" fontId="24" fillId="42" borderId="0" xfId="0" applyFont="1" applyFill="1"/>
    <xf numFmtId="0" fontId="24" fillId="42" borderId="0" xfId="0" applyFont="1" applyFill="1" applyAlignment="1">
      <alignment horizontal="right"/>
    </xf>
    <xf numFmtId="0" fontId="5" fillId="42" borderId="0" xfId="0" applyNumberFormat="1" applyFont="1" applyFill="1" applyAlignment="1">
      <alignment wrapText="1" shrinkToFit="1"/>
    </xf>
    <xf numFmtId="0" fontId="24" fillId="42" borderId="0" xfId="0" applyFont="1" applyFill="1" applyAlignment="1">
      <alignment wrapText="1"/>
    </xf>
    <xf numFmtId="49" fontId="24" fillId="42" borderId="0" xfId="0" applyNumberFormat="1" applyFont="1" applyFill="1" applyAlignment="1">
      <alignment wrapText="1"/>
    </xf>
    <xf numFmtId="164" fontId="5" fillId="42" borderId="0" xfId="0" applyNumberFormat="1" applyFont="1" applyFill="1" applyAlignment="1">
      <alignment wrapText="1"/>
    </xf>
    <xf numFmtId="0" fontId="5" fillId="49" borderId="0" xfId="0" applyNumberFormat="1" applyFont="1" applyFill="1" applyAlignment="1">
      <alignment wrapText="1"/>
    </xf>
    <xf numFmtId="0" fontId="24" fillId="49" borderId="0" xfId="0" applyNumberFormat="1" applyFont="1" applyFill="1" applyAlignment="1">
      <alignment wrapText="1"/>
    </xf>
    <xf numFmtId="0" fontId="5" fillId="49" borderId="0" xfId="0" applyFont="1" applyFill="1" applyAlignment="1">
      <alignment horizontal="right"/>
    </xf>
    <xf numFmtId="0" fontId="5" fillId="49" borderId="0" xfId="0" applyFont="1" applyFill="1"/>
    <xf numFmtId="0" fontId="24" fillId="49" borderId="0" xfId="0" applyNumberFormat="1" applyFont="1" applyFill="1"/>
    <xf numFmtId="0" fontId="24" fillId="49" borderId="0" xfId="0" applyFont="1" applyFill="1"/>
    <xf numFmtId="0" fontId="24" fillId="49" borderId="0" xfId="0" applyFont="1" applyFill="1" applyAlignment="1">
      <alignment horizontal="right"/>
    </xf>
    <xf numFmtId="0" fontId="44" fillId="0" borderId="0" xfId="0" applyNumberFormat="1" applyFont="1" applyAlignment="1">
      <alignment horizontal="left" vertical="top" wrapText="1" shrinkToFit="1"/>
    </xf>
    <xf numFmtId="0" fontId="43" fillId="0" borderId="0" xfId="0" applyNumberFormat="1" applyFont="1"/>
    <xf numFmtId="1" fontId="43" fillId="0" borderId="0" xfId="0" applyNumberFormat="1" applyFont="1"/>
    <xf numFmtId="0" fontId="43" fillId="0" borderId="0" xfId="0" applyFont="1" applyAlignment="1">
      <alignment wrapText="1"/>
    </xf>
    <xf numFmtId="1" fontId="44" fillId="0" borderId="0" xfId="0" applyNumberFormat="1" applyFont="1"/>
    <xf numFmtId="0" fontId="43" fillId="0" borderId="0" xfId="0" applyNumberFormat="1" applyFont="1" applyAlignment="1">
      <alignment wrapText="1" shrinkToFit="1"/>
    </xf>
    <xf numFmtId="0" fontId="43" fillId="0" borderId="0" xfId="0" applyFont="1" applyAlignment="1">
      <alignment wrapText="1" shrinkToFit="1"/>
    </xf>
    <xf numFmtId="1" fontId="43" fillId="0" borderId="0" xfId="0" applyNumberFormat="1" applyFont="1" applyAlignment="1">
      <alignment wrapText="1" shrinkToFit="1"/>
    </xf>
    <xf numFmtId="49" fontId="43" fillId="0" borderId="0" xfId="0" applyNumberFormat="1" applyFont="1" applyAlignment="1">
      <alignment wrapText="1"/>
    </xf>
    <xf numFmtId="164" fontId="43" fillId="0" borderId="0" xfId="0" applyNumberFormat="1" applyFont="1" applyAlignment="1">
      <alignment wrapText="1"/>
    </xf>
    <xf numFmtId="0" fontId="17" fillId="0" borderId="0" xfId="0" applyNumberFormat="1" applyFont="1" applyAlignment="1">
      <alignment horizontal="left" vertical="top" wrapText="1" shrinkToFit="1"/>
    </xf>
    <xf numFmtId="0" fontId="46" fillId="0" borderId="0" xfId="0" applyNumberFormat="1" applyFont="1"/>
    <xf numFmtId="1" fontId="46" fillId="0" borderId="0" xfId="0" applyNumberFormat="1" applyFont="1"/>
    <xf numFmtId="0" fontId="17" fillId="0" borderId="0" xfId="0" applyFont="1" applyAlignment="1">
      <alignment horizontal="left" vertical="top" wrapText="1" shrinkToFit="1"/>
    </xf>
    <xf numFmtId="1" fontId="17" fillId="0" borderId="0" xfId="0" applyNumberFormat="1" applyFont="1"/>
    <xf numFmtId="0" fontId="46" fillId="0" borderId="0" xfId="0" applyFont="1" applyAlignment="1">
      <alignment wrapText="1" shrinkToFit="1"/>
    </xf>
    <xf numFmtId="1" fontId="46" fillId="0" borderId="0" xfId="0" applyNumberFormat="1" applyFont="1" applyAlignment="1">
      <alignment wrapText="1" shrinkToFit="1"/>
    </xf>
    <xf numFmtId="49" fontId="46" fillId="0" borderId="0" xfId="0" applyNumberFormat="1" applyFont="1" applyAlignment="1">
      <alignment wrapText="1"/>
    </xf>
    <xf numFmtId="0" fontId="6" fillId="0" borderId="0" xfId="2" applyNumberFormat="1" applyFont="1" applyAlignment="1">
      <alignment wrapText="1"/>
    </xf>
    <xf numFmtId="0" fontId="6" fillId="0" borderId="0" xfId="2" applyFont="1"/>
    <xf numFmtId="0" fontId="48" fillId="0" borderId="0" xfId="0" applyFont="1"/>
    <xf numFmtId="0" fontId="6" fillId="0" borderId="0" xfId="2" applyNumberFormat="1" applyFont="1"/>
    <xf numFmtId="0" fontId="6" fillId="0" borderId="0" xfId="2" applyNumberFormat="1" applyFont="1" applyAlignment="1">
      <alignment wrapText="1" shrinkToFit="1"/>
    </xf>
    <xf numFmtId="0" fontId="6" fillId="0" borderId="0" xfId="0" applyNumberFormat="1" applyFont="1"/>
    <xf numFmtId="0" fontId="6" fillId="0" borderId="0" xfId="0" applyFont="1" applyAlignment="1">
      <alignment wrapText="1"/>
    </xf>
    <xf numFmtId="0" fontId="17" fillId="0" borderId="0" xfId="2" applyNumberFormat="1" applyFont="1" applyAlignment="1">
      <alignment wrapText="1"/>
    </xf>
    <xf numFmtId="0" fontId="17" fillId="0" borderId="0" xfId="2" applyFont="1"/>
    <xf numFmtId="0" fontId="17" fillId="0" borderId="0" xfId="2" applyNumberFormat="1" applyFont="1"/>
    <xf numFmtId="0" fontId="17" fillId="0" borderId="0" xfId="2" applyNumberFormat="1" applyFont="1" applyAlignment="1">
      <alignment wrapText="1" shrinkToFit="1"/>
    </xf>
    <xf numFmtId="0" fontId="49" fillId="0" borderId="0" xfId="0" applyFont="1"/>
    <xf numFmtId="0" fontId="49" fillId="0" borderId="0" xfId="0" applyFont="1" applyAlignment="1">
      <alignment vertical="top"/>
    </xf>
    <xf numFmtId="0" fontId="46" fillId="0" borderId="0" xfId="0" applyFont="1" applyAlignment="1">
      <alignment vertical="top"/>
    </xf>
    <xf numFmtId="0" fontId="46" fillId="0" borderId="0" xfId="0" applyFont="1" applyAlignment="1">
      <alignment vertical="top" wrapText="1"/>
    </xf>
    <xf numFmtId="0" fontId="46" fillId="0" borderId="0" xfId="0" applyFont="1" applyAlignment="1">
      <alignment horizontal="left" vertical="top" wrapText="1"/>
    </xf>
    <xf numFmtId="0" fontId="46" fillId="0" borderId="0" xfId="0" applyFont="1" applyAlignment="1">
      <alignment vertical="top" wrapText="1" shrinkToFit="1"/>
    </xf>
    <xf numFmtId="0" fontId="17" fillId="0" borderId="0" xfId="0" applyFont="1" applyAlignment="1">
      <alignment vertical="top" wrapText="1"/>
    </xf>
    <xf numFmtId="0" fontId="46" fillId="0" borderId="0" xfId="0" applyFont="1" applyAlignment="1">
      <alignment horizontal="left" vertical="top"/>
    </xf>
    <xf numFmtId="0" fontId="17" fillId="0" borderId="0" xfId="0" applyFont="1" applyAlignment="1">
      <alignment horizontal="left" vertical="top" wrapText="1"/>
    </xf>
    <xf numFmtId="0" fontId="17" fillId="0" borderId="0" xfId="0" applyFont="1" applyAlignment="1">
      <alignment horizontal="justify" vertical="top"/>
    </xf>
    <xf numFmtId="0" fontId="17" fillId="0" borderId="0" xfId="0" applyFont="1" applyAlignment="1">
      <alignment horizontal="left" vertical="top"/>
    </xf>
    <xf numFmtId="0" fontId="50" fillId="0" borderId="0" xfId="0" applyFont="1" applyAlignment="1">
      <alignment horizontal="left" vertical="top" wrapText="1"/>
    </xf>
    <xf numFmtId="0" fontId="46" fillId="0" borderId="0" xfId="0" applyNumberFormat="1" applyFont="1" applyAlignment="1">
      <alignment vertical="top" wrapText="1"/>
    </xf>
    <xf numFmtId="0" fontId="52" fillId="0" borderId="0" xfId="0" applyFont="1" applyAlignment="1">
      <alignment horizontal="left" vertical="top" wrapText="1"/>
    </xf>
    <xf numFmtId="0" fontId="46" fillId="0" borderId="0" xfId="0" applyFont="1" applyAlignment="1">
      <alignment horizontal="left" vertical="top" wrapText="1" shrinkToFit="1"/>
    </xf>
    <xf numFmtId="0" fontId="50" fillId="0" borderId="0" xfId="0" applyFont="1" applyAlignment="1">
      <alignment horizontal="justify" vertical="top"/>
    </xf>
    <xf numFmtId="0" fontId="50" fillId="0" borderId="0" xfId="0" applyFont="1" applyAlignment="1">
      <alignment vertical="top"/>
    </xf>
    <xf numFmtId="0" fontId="46" fillId="0" borderId="0" xfId="0" applyNumberFormat="1" applyFont="1" applyAlignment="1">
      <alignment horizontal="left" vertical="top" wrapText="1"/>
    </xf>
    <xf numFmtId="0" fontId="44" fillId="0" borderId="0" xfId="0" applyNumberFormat="1" applyFont="1" applyAlignment="1">
      <alignment wrapText="1"/>
    </xf>
    <xf numFmtId="0" fontId="44" fillId="0" borderId="0" xfId="2" applyNumberFormat="1" applyFont="1" applyAlignment="1">
      <alignment wrapText="1"/>
    </xf>
    <xf numFmtId="0" fontId="44" fillId="0" borderId="0" xfId="2" applyFont="1"/>
    <xf numFmtId="0" fontId="44" fillId="0" borderId="0" xfId="2" applyNumberFormat="1" applyFont="1" applyAlignment="1">
      <alignment wrapText="1" shrinkToFit="1"/>
    </xf>
    <xf numFmtId="0" fontId="3" fillId="5" borderId="9" xfId="0" applyFont="1" applyFill="1" applyBorder="1" applyAlignment="1">
      <alignment horizontal="center"/>
    </xf>
    <xf numFmtId="0" fontId="3" fillId="5" borderId="10" xfId="0" applyFont="1" applyFill="1" applyBorder="1" applyAlignment="1">
      <alignment horizontal="center" vertical="center"/>
    </xf>
    <xf numFmtId="0" fontId="5" fillId="12" borderId="0" xfId="0" applyFont="1" applyFill="1"/>
    <xf numFmtId="2" fontId="5" fillId="12" borderId="0" xfId="0" applyNumberFormat="1" applyFont="1" applyFill="1"/>
    <xf numFmtId="0" fontId="0" fillId="0" borderId="0" xfId="0" applyAlignment="1">
      <alignment wrapText="1"/>
    </xf>
    <xf numFmtId="0" fontId="8" fillId="0" borderId="0" xfId="0" applyFont="1" applyAlignment="1">
      <alignment horizontal="center"/>
    </xf>
    <xf numFmtId="0" fontId="8" fillId="0" borderId="1" xfId="0" applyFont="1" applyBorder="1" applyAlignment="1">
      <alignment horizontal="center"/>
    </xf>
    <xf numFmtId="0" fontId="55" fillId="0" borderId="0" xfId="0" applyFont="1"/>
    <xf numFmtId="0" fontId="57" fillId="0" borderId="49" xfId="0" applyFont="1" applyBorder="1" applyAlignment="1">
      <alignment horizontal="justify" vertical="center" wrapText="1"/>
    </xf>
    <xf numFmtId="0" fontId="57" fillId="0" borderId="50" xfId="0" applyFont="1" applyBorder="1" applyAlignment="1">
      <alignment horizontal="justify" vertical="center" wrapText="1"/>
    </xf>
    <xf numFmtId="0" fontId="59" fillId="0" borderId="50" xfId="0" applyFont="1" applyBorder="1" applyAlignment="1">
      <alignment horizontal="justify" vertical="center" wrapText="1"/>
    </xf>
    <xf numFmtId="0" fontId="59" fillId="0" borderId="49" xfId="0" applyFont="1" applyBorder="1" applyAlignment="1">
      <alignment horizontal="justify" vertical="center" wrapText="1"/>
    </xf>
    <xf numFmtId="0" fontId="59" fillId="0" borderId="6" xfId="0" applyFont="1" applyBorder="1" applyAlignment="1">
      <alignment horizontal="left" vertical="center" wrapText="1"/>
    </xf>
    <xf numFmtId="0" fontId="59" fillId="0" borderId="51" xfId="0" applyFont="1" applyBorder="1" applyAlignment="1">
      <alignment horizontal="left" vertical="center" wrapText="1"/>
    </xf>
    <xf numFmtId="0" fontId="59" fillId="0" borderId="49" xfId="0" applyFont="1" applyBorder="1" applyAlignment="1">
      <alignment horizontal="left" vertical="center" wrapText="1"/>
    </xf>
    <xf numFmtId="0" fontId="59" fillId="0" borderId="50" xfId="0" applyFont="1" applyBorder="1" applyAlignment="1">
      <alignment horizontal="left" vertical="center" wrapText="1"/>
    </xf>
    <xf numFmtId="0" fontId="62" fillId="0" borderId="51" xfId="0" applyFont="1" applyBorder="1" applyAlignment="1">
      <alignment horizontal="left" vertical="center" wrapText="1"/>
    </xf>
    <xf numFmtId="0" fontId="59" fillId="0" borderId="51" xfId="0" applyFont="1" applyBorder="1" applyAlignment="1">
      <alignment horizontal="justify" vertical="center" wrapText="1"/>
    </xf>
    <xf numFmtId="0" fontId="0" fillId="0" borderId="0" xfId="0"/>
    <xf numFmtId="0" fontId="61" fillId="0" borderId="0" xfId="0" applyFont="1" applyAlignment="1">
      <alignment horizontal="left" vertical="center"/>
    </xf>
    <xf numFmtId="0" fontId="60" fillId="0" borderId="0" xfId="0" applyFont="1" applyAlignment="1">
      <alignment horizontal="left" vertical="center"/>
    </xf>
    <xf numFmtId="0" fontId="0" fillId="0" borderId="0" xfId="0"/>
    <xf numFmtId="0" fontId="61" fillId="0" borderId="0" xfId="0" applyFont="1" applyAlignment="1">
      <alignment horizontal="left" vertical="center"/>
    </xf>
    <xf numFmtId="0" fontId="59" fillId="0" borderId="6" xfId="0" applyFont="1" applyBorder="1" applyAlignment="1">
      <alignment horizontal="left" vertical="center" wrapText="1"/>
    </xf>
    <xf numFmtId="0" fontId="59" fillId="0" borderId="51" xfId="0" applyFont="1" applyBorder="1" applyAlignment="1">
      <alignment horizontal="left" vertical="center" wrapText="1"/>
    </xf>
    <xf numFmtId="0" fontId="60" fillId="0" borderId="0" xfId="0" applyFont="1" applyAlignment="1">
      <alignment horizontal="left" vertical="center"/>
    </xf>
    <xf numFmtId="2" fontId="0" fillId="0" borderId="0" xfId="0" applyNumberFormat="1"/>
    <xf numFmtId="0" fontId="0" fillId="0" borderId="0" xfId="0"/>
    <xf numFmtId="0" fontId="4" fillId="0" borderId="0" xfId="0" applyFont="1"/>
    <xf numFmtId="0" fontId="0" fillId="0" borderId="0" xfId="0" applyAlignment="1">
      <alignment horizontal="left"/>
    </xf>
    <xf numFmtId="0" fontId="0" fillId="0" borderId="12" xfId="0" applyBorder="1"/>
    <xf numFmtId="1" fontId="63" fillId="0" borderId="0" xfId="0" applyNumberFormat="1" applyFont="1" applyAlignment="1">
      <alignment horizontal="center" vertical="center"/>
    </xf>
    <xf numFmtId="1" fontId="63" fillId="0" borderId="34" xfId="0" applyNumberFormat="1" applyFont="1" applyBorder="1" applyAlignment="1">
      <alignment horizontal="center"/>
    </xf>
    <xf numFmtId="0" fontId="29" fillId="0" borderId="0" xfId="0" applyFont="1"/>
    <xf numFmtId="0" fontId="28" fillId="0" borderId="0" xfId="0" applyFont="1" applyAlignment="1"/>
    <xf numFmtId="0" fontId="0" fillId="0" borderId="0" xfId="0"/>
    <xf numFmtId="1" fontId="0" fillId="0" borderId="0" xfId="0" applyNumberFormat="1"/>
    <xf numFmtId="1" fontId="64" fillId="0" borderId="0" xfId="0" applyNumberFormat="1" applyFont="1" applyAlignment="1">
      <alignment horizontal="center" vertical="center"/>
    </xf>
    <xf numFmtId="0" fontId="66" fillId="0" borderId="0" xfId="0" applyFont="1"/>
    <xf numFmtId="0" fontId="65" fillId="0" borderId="6" xfId="0" applyFont="1" applyBorder="1"/>
    <xf numFmtId="0" fontId="67" fillId="11" borderId="11" xfId="0" applyFont="1" applyFill="1" applyBorder="1" applyAlignment="1">
      <alignment vertical="center"/>
    </xf>
    <xf numFmtId="0" fontId="67" fillId="0" borderId="11" xfId="0" applyFont="1" applyBorder="1" applyAlignment="1">
      <alignment vertical="center"/>
    </xf>
    <xf numFmtId="0" fontId="67" fillId="0" borderId="0" xfId="0" applyFont="1"/>
    <xf numFmtId="0" fontId="67" fillId="10" borderId="0" xfId="0" applyFont="1" applyFill="1"/>
    <xf numFmtId="0" fontId="67" fillId="0" borderId="0" xfId="0" applyFont="1" applyAlignment="1">
      <alignment horizontal="left"/>
    </xf>
    <xf numFmtId="0" fontId="67" fillId="0" borderId="6" xfId="0" applyFont="1" applyBorder="1"/>
    <xf numFmtId="1" fontId="67" fillId="11" borderId="11" xfId="0" applyNumberFormat="1" applyFont="1" applyFill="1" applyBorder="1" applyAlignment="1">
      <alignment horizontal="left"/>
    </xf>
    <xf numFmtId="0" fontId="67" fillId="11" borderId="0" xfId="0" applyFont="1" applyFill="1"/>
    <xf numFmtId="0" fontId="67" fillId="0" borderId="11" xfId="0" applyFont="1" applyBorder="1"/>
    <xf numFmtId="0" fontId="67" fillId="0" borderId="12" xfId="0" applyFont="1" applyBorder="1"/>
    <xf numFmtId="0" fontId="67" fillId="11" borderId="11" xfId="0" applyFont="1" applyFill="1" applyBorder="1"/>
    <xf numFmtId="0" fontId="43" fillId="0" borderId="11" xfId="0" applyFont="1" applyBorder="1"/>
    <xf numFmtId="0" fontId="43" fillId="11" borderId="11" xfId="0" applyFont="1" applyFill="1" applyBorder="1"/>
    <xf numFmtId="0" fontId="0" fillId="0" borderId="0" xfId="0"/>
    <xf numFmtId="1" fontId="63" fillId="0" borderId="34" xfId="0" applyNumberFormat="1" applyFont="1" applyBorder="1" applyAlignment="1">
      <alignment horizontal="center"/>
    </xf>
    <xf numFmtId="2" fontId="7" fillId="0" borderId="34" xfId="0" applyNumberFormat="1" applyFont="1" applyBorder="1" applyAlignment="1">
      <alignment horizontal="center" vertical="center"/>
    </xf>
    <xf numFmtId="2" fontId="0" fillId="0" borderId="34" xfId="0" applyNumberFormat="1" applyBorder="1" applyAlignment="1">
      <alignment horizontal="center" vertical="center"/>
    </xf>
    <xf numFmtId="2" fontId="7" fillId="0" borderId="34" xfId="0" applyNumberFormat="1" applyFont="1" applyBorder="1"/>
    <xf numFmtId="1" fontId="0" fillId="0" borderId="34" xfId="0" applyNumberFormat="1" applyBorder="1" applyAlignment="1">
      <alignment horizontal="center" vertical="center"/>
    </xf>
    <xf numFmtId="1" fontId="70" fillId="0" borderId="34" xfId="0" applyNumberFormat="1" applyFont="1" applyBorder="1" applyAlignment="1">
      <alignment horizontal="left" vertical="center"/>
    </xf>
    <xf numFmtId="0" fontId="0" fillId="0" borderId="0" xfId="0"/>
    <xf numFmtId="0" fontId="0" fillId="0" borderId="0" xfId="0"/>
    <xf numFmtId="0" fontId="0" fillId="11" borderId="11" xfId="0" applyFill="1" applyBorder="1"/>
    <xf numFmtId="0" fontId="0" fillId="11" borderId="11" xfId="0" applyFill="1" applyBorder="1"/>
    <xf numFmtId="0" fontId="0" fillId="0" borderId="0" xfId="0" applyAlignment="1">
      <alignment horizontal="right"/>
    </xf>
    <xf numFmtId="0" fontId="36" fillId="0" borderId="0" xfId="0" applyFont="1" applyAlignment="1">
      <alignment vertical="center"/>
    </xf>
    <xf numFmtId="165" fontId="64" fillId="0" borderId="0" xfId="0" applyNumberFormat="1" applyFont="1" applyAlignment="1">
      <alignment horizontal="center" vertical="center"/>
    </xf>
    <xf numFmtId="165" fontId="63" fillId="0" borderId="0" xfId="0" applyNumberFormat="1" applyFont="1" applyAlignment="1">
      <alignment horizontal="center" vertical="center"/>
    </xf>
    <xf numFmtId="165" fontId="0" fillId="0" borderId="0" xfId="0" applyNumberFormat="1"/>
    <xf numFmtId="0" fontId="0" fillId="0" borderId="0" xfId="0"/>
    <xf numFmtId="0" fontId="43" fillId="0" borderId="0" xfId="0" applyNumberFormat="1" applyFont="1" applyAlignment="1">
      <alignment wrapText="1"/>
    </xf>
    <xf numFmtId="0" fontId="44" fillId="0" borderId="0" xfId="0" applyFont="1"/>
    <xf numFmtId="0" fontId="43" fillId="0" borderId="40" xfId="0" applyNumberFormat="1" applyFont="1" applyBorder="1" applyAlignment="1">
      <alignment wrapText="1"/>
    </xf>
    <xf numFmtId="0" fontId="8" fillId="0" borderId="0" xfId="0" applyFont="1"/>
    <xf numFmtId="0" fontId="43" fillId="0" borderId="0" xfId="0" applyNumberFormat="1" applyFont="1" applyAlignment="1">
      <alignment wrapText="1" shrinkToFit="1"/>
    </xf>
    <xf numFmtId="164" fontId="43" fillId="0" borderId="0" xfId="0" applyNumberFormat="1" applyFont="1" applyAlignment="1">
      <alignment wrapText="1"/>
    </xf>
    <xf numFmtId="0" fontId="71" fillId="0" borderId="0" xfId="0" applyFont="1"/>
    <xf numFmtId="0" fontId="8" fillId="10" borderId="0" xfId="0" applyFont="1" applyFill="1"/>
    <xf numFmtId="0" fontId="0" fillId="0" borderId="52" xfId="0" applyBorder="1" applyAlignment="1">
      <alignment horizontal="center"/>
    </xf>
    <xf numFmtId="0" fontId="0" fillId="0" borderId="53" xfId="0" applyBorder="1" applyAlignment="1">
      <alignment horizontal="left"/>
    </xf>
    <xf numFmtId="0" fontId="0" fillId="0" borderId="54" xfId="0" applyBorder="1" applyAlignment="1">
      <alignment horizontal="center"/>
    </xf>
    <xf numFmtId="0" fontId="0" fillId="0" borderId="55" xfId="0" applyBorder="1" applyAlignment="1">
      <alignment horizontal="left"/>
    </xf>
    <xf numFmtId="0" fontId="0" fillId="0" borderId="56" xfId="0" applyBorder="1" applyAlignment="1">
      <alignment horizontal="center"/>
    </xf>
    <xf numFmtId="0" fontId="0" fillId="0" borderId="57" xfId="0" applyBorder="1"/>
    <xf numFmtId="0" fontId="16" fillId="0" borderId="0" xfId="0" applyFont="1"/>
    <xf numFmtId="0" fontId="1" fillId="50" borderId="0" xfId="0" applyFont="1" applyFill="1"/>
    <xf numFmtId="0" fontId="1" fillId="0" borderId="0" xfId="0" applyFont="1"/>
    <xf numFmtId="0" fontId="1" fillId="2" borderId="0" xfId="0" applyFont="1" applyFill="1"/>
    <xf numFmtId="0" fontId="64" fillId="0" borderId="0" xfId="0" applyNumberFormat="1" applyFont="1" applyAlignment="1">
      <alignment horizontal="center" vertical="center"/>
    </xf>
    <xf numFmtId="0" fontId="21" fillId="51" borderId="6" xfId="0" applyFont="1" applyFill="1" applyBorder="1" applyAlignment="1">
      <alignment vertical="center"/>
    </xf>
    <xf numFmtId="0" fontId="21" fillId="52" borderId="6" xfId="0" applyFont="1" applyFill="1" applyBorder="1" applyAlignment="1">
      <alignment vertical="center"/>
    </xf>
    <xf numFmtId="1" fontId="71" fillId="0" borderId="34" xfId="0" applyNumberFormat="1" applyFont="1" applyBorder="1" applyAlignment="1">
      <alignment horizontal="center" vertical="center"/>
    </xf>
    <xf numFmtId="2" fontId="27" fillId="52" borderId="34" xfId="0" applyNumberFormat="1" applyFont="1" applyFill="1" applyBorder="1"/>
    <xf numFmtId="2" fontId="27" fillId="54" borderId="34" xfId="0" applyNumberFormat="1" applyFont="1" applyFill="1" applyBorder="1"/>
    <xf numFmtId="2" fontId="27" fillId="15" borderId="34" xfId="0" applyNumberFormat="1" applyFont="1" applyFill="1" applyBorder="1"/>
    <xf numFmtId="1" fontId="63" fillId="0" borderId="33" xfId="0" applyNumberFormat="1" applyFont="1" applyBorder="1" applyAlignment="1">
      <alignment horizontal="center"/>
    </xf>
    <xf numFmtId="9" fontId="29" fillId="53" borderId="58" xfId="0" applyNumberFormat="1" applyFont="1" applyFill="1" applyBorder="1" applyAlignment="1">
      <alignment horizontal="center" vertical="center"/>
    </xf>
    <xf numFmtId="2" fontId="7" fillId="43" borderId="34" xfId="0" applyNumberFormat="1" applyFont="1" applyFill="1" applyBorder="1" applyAlignment="1">
      <alignment horizontal="center" vertical="center"/>
    </xf>
    <xf numFmtId="1" fontId="79" fillId="43" borderId="34" xfId="0" applyNumberFormat="1" applyFont="1" applyFill="1" applyBorder="1" applyAlignment="1">
      <alignment horizontal="center"/>
    </xf>
    <xf numFmtId="0" fontId="19" fillId="0" borderId="0" xfId="0" applyFont="1" applyAlignment="1">
      <alignment vertical="center"/>
    </xf>
    <xf numFmtId="0" fontId="43" fillId="0" borderId="0" xfId="0" applyFont="1" applyAlignment="1">
      <alignment horizontal="right"/>
    </xf>
    <xf numFmtId="0" fontId="44" fillId="0" borderId="0" xfId="0" applyFont="1" applyAlignment="1">
      <alignment horizontal="right"/>
    </xf>
    <xf numFmtId="1" fontId="43" fillId="0" borderId="0" xfId="0" applyNumberFormat="1" applyFont="1" applyAlignment="1">
      <alignment wrapText="1"/>
    </xf>
    <xf numFmtId="0" fontId="30" fillId="39" borderId="0" xfId="0" applyFont="1" applyFill="1" applyAlignment="1">
      <alignment horizontal="center"/>
    </xf>
    <xf numFmtId="0" fontId="11" fillId="0" borderId="0" xfId="0" applyFont="1" applyAlignment="1">
      <alignment horizontal="center"/>
    </xf>
    <xf numFmtId="1" fontId="79" fillId="43" borderId="31" xfId="0" applyNumberFormat="1" applyFont="1" applyFill="1" applyBorder="1" applyAlignment="1">
      <alignment horizontal="center"/>
    </xf>
    <xf numFmtId="1" fontId="79" fillId="43" borderId="33" xfId="0" applyNumberFormat="1" applyFont="1" applyFill="1" applyBorder="1" applyAlignment="1">
      <alignment horizontal="center"/>
    </xf>
    <xf numFmtId="9" fontId="29" fillId="53" borderId="31" xfId="0" applyNumberFormat="1" applyFont="1" applyFill="1" applyBorder="1" applyAlignment="1">
      <alignment horizontal="center" vertical="center"/>
    </xf>
    <xf numFmtId="9" fontId="29" fillId="53" borderId="33" xfId="0" applyNumberFormat="1" applyFont="1" applyFill="1" applyBorder="1" applyAlignment="1">
      <alignment horizontal="center" vertical="center"/>
    </xf>
    <xf numFmtId="9" fontId="29" fillId="55" borderId="31" xfId="0" applyNumberFormat="1" applyFont="1" applyFill="1" applyBorder="1" applyAlignment="1">
      <alignment horizontal="center" vertical="center"/>
    </xf>
    <xf numFmtId="9" fontId="29" fillId="55" borderId="33" xfId="0" applyNumberFormat="1" applyFont="1" applyFill="1" applyBorder="1" applyAlignment="1">
      <alignment horizontal="center" vertical="center"/>
    </xf>
    <xf numFmtId="9" fontId="29" fillId="56" borderId="31" xfId="0" applyNumberFormat="1" applyFont="1" applyFill="1" applyBorder="1" applyAlignment="1">
      <alignment horizontal="center" vertical="center"/>
    </xf>
    <xf numFmtId="9" fontId="29" fillId="56" borderId="33" xfId="0" applyNumberFormat="1" applyFont="1" applyFill="1" applyBorder="1" applyAlignment="1">
      <alignment horizontal="center" vertical="center"/>
    </xf>
    <xf numFmtId="0" fontId="73" fillId="0" borderId="0" xfId="0" applyFont="1" applyAlignment="1">
      <alignment horizontal="center"/>
    </xf>
    <xf numFmtId="0" fontId="29" fillId="3" borderId="6" xfId="0" applyFont="1" applyFill="1" applyBorder="1" applyAlignment="1">
      <alignment horizontal="center"/>
    </xf>
    <xf numFmtId="0" fontId="29" fillId="4" borderId="6" xfId="0" applyFont="1" applyFill="1" applyBorder="1" applyAlignment="1">
      <alignment horizontal="center"/>
    </xf>
    <xf numFmtId="0" fontId="20" fillId="0" borderId="0" xfId="0" applyFont="1" applyAlignment="1">
      <alignment horizontal="center" vertical="center" wrapText="1"/>
    </xf>
    <xf numFmtId="0" fontId="20" fillId="51" borderId="6" xfId="0" applyFont="1" applyFill="1" applyBorder="1" applyAlignment="1">
      <alignment horizontal="center" vertical="center" wrapText="1"/>
    </xf>
    <xf numFmtId="0" fontId="20" fillId="52" borderId="6" xfId="0" applyFont="1" applyFill="1" applyBorder="1" applyAlignment="1">
      <alignment horizontal="center" vertical="center" wrapText="1"/>
    </xf>
    <xf numFmtId="0" fontId="31" fillId="39" borderId="0" xfId="0" applyFont="1" applyFill="1" applyAlignment="1">
      <alignment horizontal="center"/>
    </xf>
    <xf numFmtId="0" fontId="0" fillId="8" borderId="6" xfId="0" applyFill="1" applyBorder="1" applyAlignment="1">
      <alignment horizontal="center" wrapText="1"/>
    </xf>
    <xf numFmtId="0" fontId="0" fillId="8" borderId="7" xfId="0" applyFill="1" applyBorder="1" applyAlignment="1">
      <alignment horizontal="center" wrapText="1"/>
    </xf>
    <xf numFmtId="0" fontId="8" fillId="0" borderId="0" xfId="0" applyFont="1" applyAlignment="1">
      <alignment horizontal="center" vertical="center" wrapText="1"/>
    </xf>
    <xf numFmtId="0" fontId="16" fillId="11" borderId="2" xfId="0" applyFont="1" applyFill="1" applyBorder="1" applyAlignment="1">
      <alignment horizontal="center" vertical="top" wrapText="1"/>
    </xf>
    <xf numFmtId="0" fontId="16" fillId="11" borderId="3" xfId="0" applyFont="1" applyFill="1" applyBorder="1" applyAlignment="1">
      <alignment horizontal="center" vertical="top" wrapText="1"/>
    </xf>
    <xf numFmtId="0" fontId="0" fillId="11" borderId="3" xfId="0" applyFill="1" applyBorder="1" applyAlignment="1">
      <alignment horizontal="left" vertical="top" wrapText="1"/>
    </xf>
    <xf numFmtId="0" fontId="0" fillId="11" borderId="4" xfId="0" applyFill="1" applyBorder="1" applyAlignment="1">
      <alignment horizontal="left" vertical="top" wrapText="1"/>
    </xf>
    <xf numFmtId="0" fontId="16" fillId="11" borderId="20" xfId="0" applyFont="1" applyFill="1" applyBorder="1" applyAlignment="1">
      <alignment horizontal="center" vertical="top" wrapText="1"/>
    </xf>
    <xf numFmtId="0" fontId="16" fillId="11" borderId="21" xfId="0" applyFont="1" applyFill="1" applyBorder="1" applyAlignment="1">
      <alignment horizontal="center" vertical="top" wrapText="1"/>
    </xf>
    <xf numFmtId="0" fontId="0" fillId="11" borderId="21" xfId="0" applyFill="1" applyBorder="1" applyAlignment="1">
      <alignment horizontal="left" vertical="top" wrapText="1"/>
    </xf>
    <xf numFmtId="0" fontId="0" fillId="11" borderId="22" xfId="0" applyFill="1" applyBorder="1" applyAlignment="1">
      <alignment horizontal="left" vertical="top" wrapText="1"/>
    </xf>
    <xf numFmtId="0" fontId="16" fillId="8" borderId="5" xfId="0" applyFont="1" applyFill="1" applyBorder="1" applyAlignment="1">
      <alignment horizontal="center" vertical="top" wrapText="1"/>
    </xf>
    <xf numFmtId="0" fontId="16" fillId="8" borderId="6" xfId="0" applyFont="1" applyFill="1" applyBorder="1" applyAlignment="1">
      <alignment horizontal="center" vertical="top" wrapText="1"/>
    </xf>
    <xf numFmtId="0" fontId="16" fillId="11" borderId="5" xfId="0" applyFont="1" applyFill="1" applyBorder="1" applyAlignment="1">
      <alignment horizontal="center" vertical="top" wrapText="1"/>
    </xf>
    <xf numFmtId="0" fontId="16" fillId="11" borderId="6" xfId="0" applyFont="1" applyFill="1" applyBorder="1" applyAlignment="1">
      <alignment horizontal="center" vertical="top" wrapText="1"/>
    </xf>
    <xf numFmtId="0" fontId="0" fillId="11" borderId="6" xfId="0" applyFill="1" applyBorder="1" applyAlignment="1">
      <alignment horizontal="center" wrapText="1"/>
    </xf>
    <xf numFmtId="0" fontId="0" fillId="11" borderId="7" xfId="0" applyFill="1" applyBorder="1" applyAlignment="1">
      <alignment horizontal="center" wrapText="1"/>
    </xf>
    <xf numFmtId="0" fontId="0" fillId="8" borderId="6" xfId="0" applyFill="1" applyBorder="1" applyAlignment="1">
      <alignment horizontal="left" vertical="top" wrapText="1"/>
    </xf>
    <xf numFmtId="0" fontId="0" fillId="8" borderId="7" xfId="0" applyFill="1" applyBorder="1" applyAlignment="1">
      <alignment horizontal="left" vertical="top" wrapText="1"/>
    </xf>
    <xf numFmtId="0" fontId="0" fillId="11" borderId="6" xfId="0" applyFill="1" applyBorder="1" applyAlignment="1">
      <alignment horizontal="left" vertical="top" wrapText="1"/>
    </xf>
    <xf numFmtId="0" fontId="0" fillId="11" borderId="7" xfId="0" applyFill="1" applyBorder="1" applyAlignment="1">
      <alignment horizontal="left" vertical="top" wrapText="1"/>
    </xf>
    <xf numFmtId="0" fontId="0" fillId="0" borderId="0" xfId="0" applyAlignment="1">
      <alignment horizontal="right" vertical="center"/>
    </xf>
    <xf numFmtId="0" fontId="30" fillId="39" borderId="30" xfId="0" applyFont="1" applyFill="1" applyBorder="1" applyAlignment="1">
      <alignment horizontal="center"/>
    </xf>
    <xf numFmtId="0" fontId="72" fillId="0" borderId="0" xfId="0" applyFont="1" applyAlignment="1">
      <alignment horizontal="center"/>
    </xf>
    <xf numFmtId="0" fontId="34" fillId="39" borderId="0" xfId="0" applyFont="1" applyFill="1" applyAlignment="1">
      <alignment horizontal="center"/>
    </xf>
    <xf numFmtId="0" fontId="0" fillId="0" borderId="0" xfId="0" applyAlignment="1">
      <alignment horizontal="left" vertical="top" wrapText="1"/>
    </xf>
    <xf numFmtId="0" fontId="6" fillId="7" borderId="6" xfId="0" applyFont="1" applyFill="1" applyBorder="1" applyAlignment="1">
      <alignment horizontal="center" vertical="top" wrapText="1"/>
    </xf>
    <xf numFmtId="0" fontId="6" fillId="7" borderId="7" xfId="0" applyFont="1" applyFill="1" applyBorder="1" applyAlignment="1">
      <alignment horizontal="center" vertical="top" wrapText="1"/>
    </xf>
    <xf numFmtId="0" fontId="6" fillId="8" borderId="6" xfId="0" applyFont="1" applyFill="1" applyBorder="1" applyAlignment="1">
      <alignment horizontal="center" vertical="top" wrapText="1"/>
    </xf>
    <xf numFmtId="0" fontId="6" fillId="8" borderId="7" xfId="0" applyFont="1" applyFill="1" applyBorder="1" applyAlignment="1">
      <alignment horizontal="center" vertical="top" wrapText="1"/>
    </xf>
    <xf numFmtId="0" fontId="0" fillId="9" borderId="3" xfId="0" applyFill="1" applyBorder="1" applyAlignment="1">
      <alignment horizontal="center"/>
    </xf>
    <xf numFmtId="0" fontId="0" fillId="9" borderId="4" xfId="0" applyFill="1" applyBorder="1" applyAlignment="1">
      <alignment horizontal="center"/>
    </xf>
    <xf numFmtId="0" fontId="27" fillId="39" borderId="0" xfId="0" applyFont="1" applyFill="1" applyAlignment="1">
      <alignment horizontal="center"/>
    </xf>
    <xf numFmtId="0" fontId="4" fillId="0" borderId="0" xfId="0" applyFont="1" applyAlignment="1">
      <alignment horizontal="center"/>
    </xf>
    <xf numFmtId="0" fontId="7" fillId="0" borderId="13" xfId="0" applyFont="1" applyBorder="1" applyAlignment="1">
      <alignment horizontal="center"/>
    </xf>
    <xf numFmtId="0" fontId="7" fillId="0" borderId="14" xfId="0" applyFont="1" applyBorder="1" applyAlignment="1">
      <alignment horizontal="center"/>
    </xf>
    <xf numFmtId="0" fontId="27" fillId="0" borderId="31" xfId="0" applyFont="1" applyBorder="1" applyAlignment="1">
      <alignment horizontal="center"/>
    </xf>
    <xf numFmtId="0" fontId="27" fillId="0" borderId="32" xfId="0" applyFont="1" applyBorder="1" applyAlignment="1">
      <alignment horizontal="center"/>
    </xf>
    <xf numFmtId="0" fontId="27" fillId="0" borderId="33" xfId="0" applyFont="1"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28" fillId="0" borderId="0" xfId="0" applyNumberFormat="1" applyFont="1" applyAlignment="1">
      <alignment horizontal="center" wrapText="1"/>
    </xf>
    <xf numFmtId="0" fontId="29" fillId="0" borderId="0" xfId="0" applyNumberFormat="1" applyFont="1" applyAlignment="1">
      <alignment horizontal="center" wrapText="1"/>
    </xf>
    <xf numFmtId="0" fontId="25" fillId="0" borderId="0" xfId="0" applyFont="1" applyAlignment="1">
      <alignment horizontal="center"/>
    </xf>
    <xf numFmtId="0" fontId="32" fillId="39" borderId="0" xfId="0" applyFont="1" applyFill="1" applyAlignment="1">
      <alignment horizontal="center"/>
    </xf>
    <xf numFmtId="0" fontId="33" fillId="39" borderId="0" xfId="0" applyFont="1" applyFill="1" applyAlignment="1">
      <alignment horizontal="center"/>
    </xf>
    <xf numFmtId="0" fontId="14" fillId="41" borderId="0" xfId="0" applyFont="1" applyFill="1" applyAlignment="1">
      <alignment horizontal="center"/>
    </xf>
    <xf numFmtId="0" fontId="14" fillId="40" borderId="0" xfId="0" applyFont="1" applyFill="1" applyAlignment="1">
      <alignment horizontal="center"/>
    </xf>
    <xf numFmtId="0" fontId="12" fillId="0" borderId="0" xfId="0" applyFont="1" applyAlignment="1">
      <alignment horizontal="center"/>
    </xf>
    <xf numFmtId="2" fontId="7" fillId="0" borderId="1" xfId="0" applyNumberFormat="1" applyFont="1" applyBorder="1" applyAlignment="1">
      <alignment horizontal="center" vertical="center"/>
    </xf>
    <xf numFmtId="2" fontId="7" fillId="0" borderId="0" xfId="0" applyNumberFormat="1" applyFont="1" applyBorder="1" applyAlignment="1">
      <alignment horizontal="center" vertical="center"/>
    </xf>
    <xf numFmtId="0" fontId="36" fillId="0" borderId="0" xfId="0" applyFont="1"/>
    <xf numFmtId="0" fontId="36" fillId="0" borderId="0" xfId="0" applyFont="1" applyAlignment="1">
      <alignment vertical="center" wrapText="1"/>
    </xf>
    <xf numFmtId="0" fontId="38" fillId="0" borderId="0" xfId="0" applyFont="1" applyAlignment="1">
      <alignment vertical="center"/>
    </xf>
    <xf numFmtId="0" fontId="39" fillId="0" borderId="0" xfId="0" applyFont="1" applyAlignment="1">
      <alignment vertical="center"/>
    </xf>
    <xf numFmtId="0" fontId="36" fillId="0" borderId="0" xfId="0" applyFont="1" applyAlignment="1">
      <alignment vertical="center"/>
    </xf>
  </cellXfs>
  <cellStyles count="3">
    <cellStyle name="Normal" xfId="0" builtinId="0"/>
    <cellStyle name="Normal 2" xfId="1" xr:uid="{00000000-0005-0000-0000-000001000000}"/>
    <cellStyle name="Normal 3" xfId="2" xr:uid="{00000000-0005-0000-0000-000002000000}"/>
  </cellStyles>
  <dxfs count="3619">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rgb="FFFF00FF"/>
        </patternFill>
      </fill>
    </dxf>
    <dxf>
      <fill>
        <patternFill>
          <bgColor rgb="FFFFC000"/>
        </patternFill>
      </fill>
    </dxf>
    <dxf>
      <fill>
        <patternFill>
          <bgColor rgb="FF00B0F0"/>
        </patternFill>
      </fill>
    </dxf>
    <dxf>
      <fill>
        <patternFill>
          <bgColor rgb="FF00B050"/>
        </patternFill>
      </fill>
    </dxf>
    <dxf>
      <fill>
        <patternFill>
          <bgColor rgb="FFFF0000"/>
        </patternFill>
      </fill>
    </dxf>
    <dxf>
      <fill>
        <patternFill>
          <bgColor rgb="FFFFC000"/>
        </patternFill>
      </fill>
    </dxf>
    <dxf>
      <fill>
        <patternFill>
          <bgColor rgb="FF00B0F0"/>
        </patternFill>
      </fill>
    </dxf>
    <dxf>
      <fill>
        <patternFill>
          <bgColor rgb="FF00B050"/>
        </patternFill>
      </fill>
    </dxf>
    <dxf>
      <fill>
        <patternFill>
          <bgColor rgb="FFFF0000"/>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rgb="FF0070C0"/>
        </patternFill>
      </fill>
    </dxf>
    <dxf>
      <fill>
        <patternFill>
          <bgColor theme="0" tint="-0.14996795556505021"/>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theme="7" tint="0.79998168889431442"/>
        </patternFill>
      </fill>
    </dxf>
    <dxf>
      <fill>
        <patternFill>
          <bgColor theme="7" tint="0.39994506668294322"/>
        </patternFill>
      </fill>
    </dxf>
    <dxf>
      <fill>
        <patternFill>
          <bgColor rgb="FFFFC000"/>
        </patternFill>
      </fill>
    </dxf>
    <dxf>
      <fill>
        <patternFill patternType="solid">
          <bgColor theme="4" tint="0.59996337778862885"/>
        </patternFill>
      </fill>
    </dxf>
    <dxf>
      <fill>
        <patternFill>
          <bgColor rgb="FF00B0F0"/>
        </patternFill>
      </fill>
    </dxf>
    <dxf>
      <fill>
        <patternFill>
          <bgColor rgb="FF0070C0"/>
        </patternFill>
      </fill>
    </dxf>
    <dxf>
      <fill>
        <patternFill>
          <bgColor theme="0"/>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patternFill>
      </fill>
    </dxf>
    <dxf>
      <fill>
        <patternFill>
          <bgColor theme="7" tint="0.79998168889431442"/>
        </patternFill>
      </fill>
    </dxf>
    <dxf>
      <fill>
        <patternFill>
          <bgColor theme="7" tint="0.39994506668294322"/>
        </patternFill>
      </fill>
    </dxf>
    <dxf>
      <fill>
        <patternFill>
          <bgColor rgb="FFFFC000"/>
        </patternFill>
      </fill>
    </dxf>
    <dxf>
      <fill>
        <patternFill patternType="solid">
          <bgColor theme="4" tint="0.59996337778862885"/>
        </patternFill>
      </fill>
    </dxf>
    <dxf>
      <fill>
        <patternFill>
          <bgColor rgb="FF00B0F0"/>
        </patternFill>
      </fill>
    </dxf>
    <dxf>
      <fill>
        <patternFill>
          <bgColor rgb="FF0070C0"/>
        </patternFill>
      </fill>
    </dxf>
    <dxf>
      <fill>
        <patternFill>
          <bgColor theme="0"/>
        </patternFill>
      </fill>
    </dxf>
    <dxf>
      <fill>
        <patternFill>
          <bgColor theme="7" tint="0.79998168889431442"/>
        </patternFill>
      </fill>
    </dxf>
    <dxf>
      <fill>
        <patternFill>
          <bgColor theme="7" tint="0.39994506668294322"/>
        </patternFill>
      </fill>
    </dxf>
    <dxf>
      <fill>
        <patternFill>
          <bgColor rgb="FFFFC000"/>
        </patternFill>
      </fill>
    </dxf>
    <dxf>
      <fill>
        <patternFill patternType="solid">
          <bgColor theme="4" tint="0.59996337778862885"/>
        </patternFill>
      </fill>
    </dxf>
    <dxf>
      <fill>
        <patternFill>
          <bgColor rgb="FF00B0F0"/>
        </patternFill>
      </fill>
    </dxf>
    <dxf>
      <fill>
        <patternFill>
          <bgColor rgb="FF0070C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theme="7" tint="0.79998168889431442"/>
        </patternFill>
      </fill>
    </dxf>
    <dxf>
      <fill>
        <patternFill>
          <bgColor theme="7" tint="0.39994506668294322"/>
        </patternFill>
      </fill>
    </dxf>
    <dxf>
      <fill>
        <patternFill>
          <bgColor rgb="FFFFC000"/>
        </patternFill>
      </fill>
    </dxf>
    <dxf>
      <fill>
        <patternFill patternType="solid">
          <bgColor theme="4" tint="0.59996337778862885"/>
        </patternFill>
      </fill>
    </dxf>
    <dxf>
      <fill>
        <patternFill>
          <bgColor rgb="FF00B0F0"/>
        </patternFill>
      </fill>
    </dxf>
    <dxf>
      <fill>
        <patternFill>
          <bgColor rgb="FF0070C0"/>
        </patternFill>
      </fill>
    </dxf>
    <dxf>
      <fill>
        <patternFill>
          <bgColor theme="0" tint="-0.14996795556505021"/>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rgb="FFFFC000"/>
        </patternFill>
      </fill>
    </dxf>
    <dxf>
      <fill>
        <patternFill>
          <bgColor rgb="FF00B0F0"/>
        </patternFill>
      </fill>
    </dxf>
    <dxf>
      <fill>
        <patternFill>
          <bgColor rgb="FF00B050"/>
        </patternFill>
      </fill>
    </dxf>
    <dxf>
      <fill>
        <patternFill>
          <bgColor rgb="FFFF0000"/>
        </patternFill>
      </fill>
    </dxf>
    <dxf>
      <fill>
        <patternFill>
          <bgColor rgb="FFFFC000"/>
        </patternFill>
      </fill>
    </dxf>
    <dxf>
      <fill>
        <patternFill>
          <bgColor rgb="FF00B0F0"/>
        </patternFill>
      </fill>
    </dxf>
    <dxf>
      <fill>
        <patternFill>
          <bgColor rgb="FF00B050"/>
        </patternFill>
      </fill>
    </dxf>
    <dxf>
      <fill>
        <patternFill>
          <bgColor rgb="FFFF0000"/>
        </patternFill>
      </fill>
    </dxf>
    <dxf>
      <fill>
        <patternFill>
          <bgColor rgb="FFFFC000"/>
        </patternFill>
      </fill>
    </dxf>
    <dxf>
      <fill>
        <patternFill>
          <bgColor rgb="FF00B0F0"/>
        </patternFill>
      </fill>
    </dxf>
    <dxf>
      <fill>
        <patternFill>
          <bgColor rgb="FF00B050"/>
        </patternFill>
      </fill>
    </dxf>
    <dxf>
      <fill>
        <patternFill>
          <bgColor rgb="FFFF0000"/>
        </patternFill>
      </fill>
    </dxf>
    <dxf>
      <fill>
        <patternFill>
          <bgColor rgb="FFFFC000"/>
        </patternFill>
      </fill>
    </dxf>
    <dxf>
      <fill>
        <patternFill>
          <bgColor rgb="FF00B0F0"/>
        </patternFill>
      </fill>
    </dxf>
    <dxf>
      <fill>
        <patternFill>
          <bgColor rgb="FF00B050"/>
        </patternFill>
      </fill>
    </dxf>
    <dxf>
      <fill>
        <patternFill>
          <bgColor rgb="FFFF0000"/>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s>
  <tableStyles count="0" defaultTableStyle="TableStyleMedium2" defaultPivotStyle="PivotStyleLight16"/>
  <colors>
    <mruColors>
      <color rgb="FF00FFCC"/>
      <color rgb="FFFF6600"/>
      <color rgb="FFFF9933"/>
      <color rgb="FFFF3300"/>
      <color rgb="FFFFFFFF"/>
      <color rgb="FFFF5050"/>
      <color rgb="FFCC3300"/>
      <color rgb="FF9933FF"/>
      <color rgb="FF66FFCC"/>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21.xml"/><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8.xml"/><Relationship Id="rId1" Type="http://schemas.microsoft.com/office/2011/relationships/chartStyle" Target="style8.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25.xml"/><Relationship Id="rId2" Type="http://schemas.microsoft.com/office/2011/relationships/chartColorStyle" Target="colors9.xml"/><Relationship Id="rId1" Type="http://schemas.microsoft.com/office/2011/relationships/chartStyle" Target="style9.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26.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32.xml"/><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34.xml"/><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3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Energie par mot clé</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radarChart>
        <c:radarStyle val="marker"/>
        <c:varyColors val="0"/>
        <c:ser>
          <c:idx val="0"/>
          <c:order val="0"/>
          <c:tx>
            <c:strRef>
              <c:f>Mot_cle!$C$61</c:f>
              <c:strCache>
                <c:ptCount val="1"/>
                <c:pt idx="0">
                  <c:v>Droite</c:v>
                </c:pt>
              </c:strCache>
            </c:strRef>
          </c:tx>
          <c:spPr>
            <a:ln w="28575" cap="rnd">
              <a:solidFill>
                <a:srgbClr val="FFC000"/>
              </a:solidFill>
              <a:round/>
            </a:ln>
            <a:effectLst/>
          </c:spPr>
          <c:marker>
            <c:symbol val="none"/>
          </c:marker>
          <c:cat>
            <c:strRef>
              <c:f>Mot_cle!$B$62:$B$77</c:f>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f>Mot_cle!$C$62:$C$77</c:f>
              <c:numCache>
                <c:formatCode>General</c:formatCode>
                <c:ptCount val="16"/>
                <c:pt idx="0">
                  <c:v>99.450501689999939</c:v>
                </c:pt>
                <c:pt idx="1">
                  <c:v>-246.09758673899995</c:v>
                </c:pt>
                <c:pt idx="2">
                  <c:v>197.72470950099984</c:v>
                </c:pt>
                <c:pt idx="3">
                  <c:v>-148.94681254949998</c:v>
                </c:pt>
                <c:pt idx="4">
                  <c:v>-13.718976602000041</c:v>
                </c:pt>
                <c:pt idx="5">
                  <c:v>29.150630471999989</c:v>
                </c:pt>
                <c:pt idx="6">
                  <c:v>220.19612430049995</c:v>
                </c:pt>
                <c:pt idx="7">
                  <c:v>-258.02711978000002</c:v>
                </c:pt>
                <c:pt idx="8">
                  <c:v>172.27499432749997</c:v>
                </c:pt>
                <c:pt idx="9">
                  <c:v>-32.213050171500008</c:v>
                </c:pt>
                <c:pt idx="10">
                  <c:v>116.24494359799996</c:v>
                </c:pt>
                <c:pt idx="11">
                  <c:v>13.575359946000006</c:v>
                </c:pt>
                <c:pt idx="12">
                  <c:v>273.61646981099989</c:v>
                </c:pt>
                <c:pt idx="13">
                  <c:v>67.570391067500054</c:v>
                </c:pt>
                <c:pt idx="14">
                  <c:v>47.868224156000082</c:v>
                </c:pt>
                <c:pt idx="15">
                  <c:v>-23.766762001500084</c:v>
                </c:pt>
              </c:numCache>
            </c:numRef>
          </c:val>
          <c:extLst>
            <c:ext xmlns:c16="http://schemas.microsoft.com/office/drawing/2014/chart" uri="{C3380CC4-5D6E-409C-BE32-E72D297353CC}">
              <c16:uniqueId val="{00000000-0016-4901-93E5-965E192B2A5F}"/>
            </c:ext>
          </c:extLst>
        </c:ser>
        <c:ser>
          <c:idx val="1"/>
          <c:order val="1"/>
          <c:tx>
            <c:strRef>
              <c:f>Mot_cle!$D$61</c:f>
              <c:strCache>
                <c:ptCount val="1"/>
                <c:pt idx="0">
                  <c:v>Gauche</c:v>
                </c:pt>
              </c:strCache>
            </c:strRef>
          </c:tx>
          <c:spPr>
            <a:ln w="28575" cap="rnd">
              <a:solidFill>
                <a:schemeClr val="accent1"/>
              </a:solidFill>
              <a:round/>
            </a:ln>
            <a:effectLst/>
          </c:spPr>
          <c:marker>
            <c:symbol val="none"/>
          </c:marker>
          <c:cat>
            <c:strRef>
              <c:f>Mot_cle!$B$62:$B$77</c:f>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f>Mot_cle!$D$62:$D$77</c:f>
              <c:numCache>
                <c:formatCode>General</c:formatCode>
                <c:ptCount val="16"/>
                <c:pt idx="0">
                  <c:v>-207.56534991300003</c:v>
                </c:pt>
                <c:pt idx="1">
                  <c:v>-174.75080221499996</c:v>
                </c:pt>
                <c:pt idx="2">
                  <c:v>11.832198676499971</c:v>
                </c:pt>
                <c:pt idx="3">
                  <c:v>-240.57573110250001</c:v>
                </c:pt>
                <c:pt idx="4">
                  <c:v>-121.619657019</c:v>
                </c:pt>
                <c:pt idx="5">
                  <c:v>-34.559842353250062</c:v>
                </c:pt>
                <c:pt idx="6">
                  <c:v>-133.856477904</c:v>
                </c:pt>
                <c:pt idx="7">
                  <c:v>-83.948475835000011</c:v>
                </c:pt>
                <c:pt idx="8">
                  <c:v>-148.18599813400016</c:v>
                </c:pt>
                <c:pt idx="9">
                  <c:v>-133.16390914599998</c:v>
                </c:pt>
                <c:pt idx="10">
                  <c:v>35.178467805499977</c:v>
                </c:pt>
                <c:pt idx="11">
                  <c:v>-117.559161593</c:v>
                </c:pt>
                <c:pt idx="12">
                  <c:v>147.62992212199987</c:v>
                </c:pt>
                <c:pt idx="13">
                  <c:v>69.106515565000024</c:v>
                </c:pt>
                <c:pt idx="14">
                  <c:v>-20.858495089000073</c:v>
                </c:pt>
                <c:pt idx="15">
                  <c:v>97.617473689000121</c:v>
                </c:pt>
              </c:numCache>
            </c:numRef>
          </c:val>
          <c:extLst>
            <c:ext xmlns:c16="http://schemas.microsoft.com/office/drawing/2014/chart" uri="{C3380CC4-5D6E-409C-BE32-E72D297353CC}">
              <c16:uniqueId val="{00000001-0016-4901-93E5-965E192B2A5F}"/>
            </c:ext>
          </c:extLst>
        </c:ser>
        <c:dLbls>
          <c:showLegendKey val="0"/>
          <c:showVal val="0"/>
          <c:showCatName val="0"/>
          <c:showSerName val="0"/>
          <c:showPercent val="0"/>
          <c:showBubbleSize val="0"/>
        </c:dLbls>
        <c:axId val="1031344559"/>
        <c:axId val="1052069727"/>
      </c:radarChart>
      <c:catAx>
        <c:axId val="1031344559"/>
        <c:scaling>
          <c:orientation val="minMax"/>
        </c:scaling>
        <c:delete val="0"/>
        <c:axPos val="b"/>
        <c:numFmt formatCode="General" sourceLinked="1"/>
        <c:majorTickMark val="none"/>
        <c:minorTickMark val="none"/>
        <c:tickLblPos val="nextTo"/>
        <c:spPr>
          <a:solidFill>
            <a:schemeClr val="bg1"/>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52069727"/>
        <c:crosses val="autoZero"/>
        <c:auto val="1"/>
        <c:lblAlgn val="ctr"/>
        <c:lblOffset val="100"/>
        <c:noMultiLvlLbl val="0"/>
      </c:catAx>
      <c:valAx>
        <c:axId val="1052069727"/>
        <c:scaling>
          <c:orientation val="minMax"/>
          <c:max val="600"/>
          <c:min val="-6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31344559"/>
        <c:crosses val="autoZero"/>
        <c:crossBetween val="between"/>
      </c:valAx>
      <c:spPr>
        <a:noFill/>
        <a:ln>
          <a:noFill/>
        </a:ln>
        <a:effectLst/>
      </c:spPr>
    </c:plotArea>
    <c:legend>
      <c:legendPos val="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BE"/>
              <a:t>Signature vibratoire : Energie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2.5476097204267377E-2"/>
          <c:y val="0.13420991926182241"/>
          <c:w val="0.96535420012796913"/>
          <c:h val="0.67259461079475791"/>
        </c:manualLayout>
      </c:layout>
      <c:lineChart>
        <c:grouping val="standard"/>
        <c:varyColors val="0"/>
        <c:ser>
          <c:idx val="0"/>
          <c:order val="0"/>
          <c:tx>
            <c:strRef>
              <c:f>Donnee_source!$A$1</c:f>
              <c:strCache>
                <c:ptCount val="1"/>
                <c:pt idx="0">
                  <c:v>Energie_droite</c:v>
                </c:pt>
              </c:strCache>
            </c:strRef>
          </c:tx>
          <c:spPr>
            <a:ln w="28575" cap="rnd">
              <a:solidFill>
                <a:schemeClr val="accent4"/>
              </a:solidFill>
              <a:round/>
            </a:ln>
            <a:effectLst/>
          </c:spPr>
          <c:marker>
            <c:symbol val="none"/>
          </c:marker>
          <c:val>
            <c:numRef>
              <c:f>Donnee_source!$A$2:$A$216</c:f>
              <c:numCache>
                <c:formatCode>General</c:formatCode>
                <c:ptCount val="215"/>
                <c:pt idx="0">
                  <c:v>12</c:v>
                </c:pt>
                <c:pt idx="1">
                  <c:v>12</c:v>
                </c:pt>
                <c:pt idx="2">
                  <c:v>8</c:v>
                </c:pt>
                <c:pt idx="3">
                  <c:v>8</c:v>
                </c:pt>
                <c:pt idx="4">
                  <c:v>10</c:v>
                </c:pt>
                <c:pt idx="5">
                  <c:v>10</c:v>
                </c:pt>
                <c:pt idx="6">
                  <c:v>8</c:v>
                </c:pt>
                <c:pt idx="7">
                  <c:v>9</c:v>
                </c:pt>
                <c:pt idx="8">
                  <c:v>-9</c:v>
                </c:pt>
                <c:pt idx="9">
                  <c:v>9</c:v>
                </c:pt>
                <c:pt idx="10">
                  <c:v>10</c:v>
                </c:pt>
                <c:pt idx="11">
                  <c:v>10</c:v>
                </c:pt>
                <c:pt idx="12">
                  <c:v>10</c:v>
                </c:pt>
                <c:pt idx="13">
                  <c:v>10</c:v>
                </c:pt>
                <c:pt idx="14">
                  <c:v>10</c:v>
                </c:pt>
                <c:pt idx="15">
                  <c:v>10</c:v>
                </c:pt>
                <c:pt idx="16">
                  <c:v>10</c:v>
                </c:pt>
                <c:pt idx="17">
                  <c:v>10</c:v>
                </c:pt>
                <c:pt idx="18">
                  <c:v>10</c:v>
                </c:pt>
                <c:pt idx="19">
                  <c:v>10</c:v>
                </c:pt>
                <c:pt idx="20">
                  <c:v>10</c:v>
                </c:pt>
                <c:pt idx="21">
                  <c:v>-8</c:v>
                </c:pt>
                <c:pt idx="22">
                  <c:v>-8</c:v>
                </c:pt>
                <c:pt idx="23">
                  <c:v>-8</c:v>
                </c:pt>
                <c:pt idx="24">
                  <c:v>10</c:v>
                </c:pt>
                <c:pt idx="25">
                  <c:v>10</c:v>
                </c:pt>
                <c:pt idx="26">
                  <c:v>10</c:v>
                </c:pt>
                <c:pt idx="27">
                  <c:v>10</c:v>
                </c:pt>
                <c:pt idx="28">
                  <c:v>10</c:v>
                </c:pt>
                <c:pt idx="29">
                  <c:v>10</c:v>
                </c:pt>
                <c:pt idx="30">
                  <c:v>10</c:v>
                </c:pt>
                <c:pt idx="31">
                  <c:v>10</c:v>
                </c:pt>
                <c:pt idx="32">
                  <c:v>10</c:v>
                </c:pt>
                <c:pt idx="33">
                  <c:v>10</c:v>
                </c:pt>
                <c:pt idx="34">
                  <c:v>10</c:v>
                </c:pt>
                <c:pt idx="35">
                  <c:v>25</c:v>
                </c:pt>
                <c:pt idx="36">
                  <c:v>10</c:v>
                </c:pt>
                <c:pt idx="37">
                  <c:v>10</c:v>
                </c:pt>
                <c:pt idx="38">
                  <c:v>13</c:v>
                </c:pt>
                <c:pt idx="39">
                  <c:v>10</c:v>
                </c:pt>
                <c:pt idx="40">
                  <c:v>10</c:v>
                </c:pt>
                <c:pt idx="41">
                  <c:v>10</c:v>
                </c:pt>
                <c:pt idx="42">
                  <c:v>4</c:v>
                </c:pt>
                <c:pt idx="43">
                  <c:v>4</c:v>
                </c:pt>
                <c:pt idx="44">
                  <c:v>4</c:v>
                </c:pt>
                <c:pt idx="45">
                  <c:v>10</c:v>
                </c:pt>
                <c:pt idx="46">
                  <c:v>10</c:v>
                </c:pt>
                <c:pt idx="47">
                  <c:v>10</c:v>
                </c:pt>
                <c:pt idx="48">
                  <c:v>10</c:v>
                </c:pt>
                <c:pt idx="49">
                  <c:v>10</c:v>
                </c:pt>
                <c:pt idx="50">
                  <c:v>-4</c:v>
                </c:pt>
                <c:pt idx="51">
                  <c:v>10</c:v>
                </c:pt>
                <c:pt idx="52">
                  <c:v>10</c:v>
                </c:pt>
                <c:pt idx="53">
                  <c:v>6</c:v>
                </c:pt>
                <c:pt idx="54">
                  <c:v>5</c:v>
                </c:pt>
                <c:pt idx="55">
                  <c:v>10</c:v>
                </c:pt>
                <c:pt idx="56">
                  <c:v>10</c:v>
                </c:pt>
                <c:pt idx="57">
                  <c:v>3</c:v>
                </c:pt>
                <c:pt idx="58">
                  <c:v>3</c:v>
                </c:pt>
                <c:pt idx="59">
                  <c:v>-6</c:v>
                </c:pt>
                <c:pt idx="60">
                  <c:v>10</c:v>
                </c:pt>
                <c:pt idx="61">
                  <c:v>13</c:v>
                </c:pt>
                <c:pt idx="62">
                  <c:v>16</c:v>
                </c:pt>
                <c:pt idx="63">
                  <c:v>26</c:v>
                </c:pt>
                <c:pt idx="64">
                  <c:v>10</c:v>
                </c:pt>
                <c:pt idx="65">
                  <c:v>10</c:v>
                </c:pt>
                <c:pt idx="66">
                  <c:v>10</c:v>
                </c:pt>
                <c:pt idx="67">
                  <c:v>10</c:v>
                </c:pt>
                <c:pt idx="68">
                  <c:v>10</c:v>
                </c:pt>
                <c:pt idx="69">
                  <c:v>0</c:v>
                </c:pt>
                <c:pt idx="70">
                  <c:v>17</c:v>
                </c:pt>
                <c:pt idx="71">
                  <c:v>14</c:v>
                </c:pt>
                <c:pt idx="72">
                  <c:v>22</c:v>
                </c:pt>
                <c:pt idx="73">
                  <c:v>10</c:v>
                </c:pt>
                <c:pt idx="74">
                  <c:v>17</c:v>
                </c:pt>
                <c:pt idx="75">
                  <c:v>10</c:v>
                </c:pt>
                <c:pt idx="76">
                  <c:v>10</c:v>
                </c:pt>
                <c:pt idx="77">
                  <c:v>24</c:v>
                </c:pt>
                <c:pt idx="78">
                  <c:v>10</c:v>
                </c:pt>
                <c:pt idx="79">
                  <c:v>19</c:v>
                </c:pt>
                <c:pt idx="80">
                  <c:v>30</c:v>
                </c:pt>
                <c:pt idx="81">
                  <c:v>10</c:v>
                </c:pt>
                <c:pt idx="82">
                  <c:v>7</c:v>
                </c:pt>
                <c:pt idx="83">
                  <c:v>21</c:v>
                </c:pt>
                <c:pt idx="84">
                  <c:v>16</c:v>
                </c:pt>
                <c:pt idx="85">
                  <c:v>10</c:v>
                </c:pt>
                <c:pt idx="86">
                  <c:v>-13</c:v>
                </c:pt>
                <c:pt idx="87">
                  <c:v>10</c:v>
                </c:pt>
                <c:pt idx="88">
                  <c:v>16</c:v>
                </c:pt>
                <c:pt idx="89">
                  <c:v>-1</c:v>
                </c:pt>
                <c:pt idx="90">
                  <c:v>10</c:v>
                </c:pt>
                <c:pt idx="91">
                  <c:v>2</c:v>
                </c:pt>
                <c:pt idx="92">
                  <c:v>13</c:v>
                </c:pt>
                <c:pt idx="93">
                  <c:v>-13</c:v>
                </c:pt>
                <c:pt idx="94">
                  <c:v>7</c:v>
                </c:pt>
                <c:pt idx="95">
                  <c:v>10</c:v>
                </c:pt>
                <c:pt idx="96">
                  <c:v>10</c:v>
                </c:pt>
                <c:pt idx="97">
                  <c:v>6</c:v>
                </c:pt>
                <c:pt idx="98">
                  <c:v>8</c:v>
                </c:pt>
                <c:pt idx="99">
                  <c:v>-19</c:v>
                </c:pt>
                <c:pt idx="100">
                  <c:v>-9</c:v>
                </c:pt>
                <c:pt idx="101">
                  <c:v>18</c:v>
                </c:pt>
                <c:pt idx="102">
                  <c:v>2</c:v>
                </c:pt>
                <c:pt idx="103">
                  <c:v>0</c:v>
                </c:pt>
                <c:pt idx="104">
                  <c:v>0</c:v>
                </c:pt>
                <c:pt idx="105">
                  <c:v>10</c:v>
                </c:pt>
                <c:pt idx="106">
                  <c:v>-14</c:v>
                </c:pt>
                <c:pt idx="107">
                  <c:v>10</c:v>
                </c:pt>
                <c:pt idx="108">
                  <c:v>-20</c:v>
                </c:pt>
                <c:pt idx="109">
                  <c:v>-1</c:v>
                </c:pt>
                <c:pt idx="110">
                  <c:v>14</c:v>
                </c:pt>
                <c:pt idx="111">
                  <c:v>7</c:v>
                </c:pt>
                <c:pt idx="112">
                  <c:v>7</c:v>
                </c:pt>
                <c:pt idx="113">
                  <c:v>24</c:v>
                </c:pt>
                <c:pt idx="114">
                  <c:v>7</c:v>
                </c:pt>
                <c:pt idx="115">
                  <c:v>21</c:v>
                </c:pt>
                <c:pt idx="116">
                  <c:v>-6</c:v>
                </c:pt>
                <c:pt idx="117">
                  <c:v>3</c:v>
                </c:pt>
                <c:pt idx="118">
                  <c:v>2</c:v>
                </c:pt>
                <c:pt idx="119">
                  <c:v>3</c:v>
                </c:pt>
                <c:pt idx="120">
                  <c:v>-1</c:v>
                </c:pt>
                <c:pt idx="121">
                  <c:v>14</c:v>
                </c:pt>
                <c:pt idx="122">
                  <c:v>-7</c:v>
                </c:pt>
                <c:pt idx="123">
                  <c:v>-7</c:v>
                </c:pt>
                <c:pt idx="124">
                  <c:v>19</c:v>
                </c:pt>
                <c:pt idx="125">
                  <c:v>17</c:v>
                </c:pt>
                <c:pt idx="126">
                  <c:v>-18</c:v>
                </c:pt>
                <c:pt idx="127">
                  <c:v>19</c:v>
                </c:pt>
                <c:pt idx="128">
                  <c:v>21</c:v>
                </c:pt>
                <c:pt idx="129">
                  <c:v>19</c:v>
                </c:pt>
                <c:pt idx="130">
                  <c:v>24</c:v>
                </c:pt>
                <c:pt idx="131">
                  <c:v>-5</c:v>
                </c:pt>
                <c:pt idx="132">
                  <c:v>26</c:v>
                </c:pt>
                <c:pt idx="133">
                  <c:v>24</c:v>
                </c:pt>
                <c:pt idx="134">
                  <c:v>-4</c:v>
                </c:pt>
                <c:pt idx="135">
                  <c:v>11</c:v>
                </c:pt>
                <c:pt idx="136">
                  <c:v>-11</c:v>
                </c:pt>
                <c:pt idx="137">
                  <c:v>11</c:v>
                </c:pt>
                <c:pt idx="138">
                  <c:v>-6</c:v>
                </c:pt>
                <c:pt idx="139">
                  <c:v>-3</c:v>
                </c:pt>
                <c:pt idx="140">
                  <c:v>17</c:v>
                </c:pt>
                <c:pt idx="141">
                  <c:v>7</c:v>
                </c:pt>
                <c:pt idx="142">
                  <c:v>17</c:v>
                </c:pt>
                <c:pt idx="143">
                  <c:v>24</c:v>
                </c:pt>
                <c:pt idx="144">
                  <c:v>-2</c:v>
                </c:pt>
                <c:pt idx="145">
                  <c:v>-19</c:v>
                </c:pt>
                <c:pt idx="146">
                  <c:v>7</c:v>
                </c:pt>
                <c:pt idx="147">
                  <c:v>17</c:v>
                </c:pt>
                <c:pt idx="148">
                  <c:v>14</c:v>
                </c:pt>
                <c:pt idx="149">
                  <c:v>-16</c:v>
                </c:pt>
                <c:pt idx="150">
                  <c:v>5</c:v>
                </c:pt>
                <c:pt idx="151">
                  <c:v>13</c:v>
                </c:pt>
                <c:pt idx="152">
                  <c:v>-9</c:v>
                </c:pt>
                <c:pt idx="153">
                  <c:v>-10</c:v>
                </c:pt>
                <c:pt idx="154">
                  <c:v>-5</c:v>
                </c:pt>
                <c:pt idx="155">
                  <c:v>-14</c:v>
                </c:pt>
                <c:pt idx="156">
                  <c:v>-11</c:v>
                </c:pt>
                <c:pt idx="157">
                  <c:v>13</c:v>
                </c:pt>
                <c:pt idx="158">
                  <c:v>-7</c:v>
                </c:pt>
                <c:pt idx="159">
                  <c:v>11</c:v>
                </c:pt>
                <c:pt idx="160">
                  <c:v>14</c:v>
                </c:pt>
                <c:pt idx="161">
                  <c:v>-11</c:v>
                </c:pt>
                <c:pt idx="162">
                  <c:v>-9</c:v>
                </c:pt>
                <c:pt idx="163">
                  <c:v>-10</c:v>
                </c:pt>
                <c:pt idx="164">
                  <c:v>13</c:v>
                </c:pt>
                <c:pt idx="165">
                  <c:v>13</c:v>
                </c:pt>
                <c:pt idx="166">
                  <c:v>13</c:v>
                </c:pt>
                <c:pt idx="167">
                  <c:v>-13</c:v>
                </c:pt>
                <c:pt idx="168">
                  <c:v>-8</c:v>
                </c:pt>
                <c:pt idx="169">
                  <c:v>-2</c:v>
                </c:pt>
                <c:pt idx="170">
                  <c:v>-8</c:v>
                </c:pt>
                <c:pt idx="171">
                  <c:v>12</c:v>
                </c:pt>
                <c:pt idx="172">
                  <c:v>11</c:v>
                </c:pt>
                <c:pt idx="173">
                  <c:v>-13</c:v>
                </c:pt>
                <c:pt idx="174">
                  <c:v>-18</c:v>
                </c:pt>
                <c:pt idx="175">
                  <c:v>-21</c:v>
                </c:pt>
                <c:pt idx="176">
                  <c:v>-10</c:v>
                </c:pt>
                <c:pt idx="177">
                  <c:v>-6</c:v>
                </c:pt>
                <c:pt idx="178">
                  <c:v>-13</c:v>
                </c:pt>
                <c:pt idx="179">
                  <c:v>-14</c:v>
                </c:pt>
                <c:pt idx="180">
                  <c:v>17</c:v>
                </c:pt>
                <c:pt idx="181">
                  <c:v>9</c:v>
                </c:pt>
                <c:pt idx="182">
                  <c:v>19</c:v>
                </c:pt>
                <c:pt idx="183">
                  <c:v>-16</c:v>
                </c:pt>
                <c:pt idx="184">
                  <c:v>7</c:v>
                </c:pt>
                <c:pt idx="185">
                  <c:v>5</c:v>
                </c:pt>
                <c:pt idx="186">
                  <c:v>-5</c:v>
                </c:pt>
                <c:pt idx="187">
                  <c:v>-5</c:v>
                </c:pt>
                <c:pt idx="188">
                  <c:v>9</c:v>
                </c:pt>
                <c:pt idx="189">
                  <c:v>10</c:v>
                </c:pt>
                <c:pt idx="190">
                  <c:v>4</c:v>
                </c:pt>
                <c:pt idx="191">
                  <c:v>0</c:v>
                </c:pt>
                <c:pt idx="192">
                  <c:v>-12</c:v>
                </c:pt>
                <c:pt idx="193">
                  <c:v>5</c:v>
                </c:pt>
                <c:pt idx="194">
                  <c:v>15</c:v>
                </c:pt>
                <c:pt idx="195">
                  <c:v>12</c:v>
                </c:pt>
                <c:pt idx="196">
                  <c:v>2</c:v>
                </c:pt>
                <c:pt idx="197">
                  <c:v>16</c:v>
                </c:pt>
                <c:pt idx="198">
                  <c:v>4</c:v>
                </c:pt>
                <c:pt idx="199">
                  <c:v>5</c:v>
                </c:pt>
                <c:pt idx="200">
                  <c:v>13</c:v>
                </c:pt>
                <c:pt idx="201">
                  <c:v>-7</c:v>
                </c:pt>
                <c:pt idx="202">
                  <c:v>-1</c:v>
                </c:pt>
                <c:pt idx="203">
                  <c:v>7</c:v>
                </c:pt>
                <c:pt idx="204">
                  <c:v>11</c:v>
                </c:pt>
                <c:pt idx="205">
                  <c:v>9</c:v>
                </c:pt>
                <c:pt idx="206">
                  <c:v>1</c:v>
                </c:pt>
                <c:pt idx="207">
                  <c:v>-1</c:v>
                </c:pt>
                <c:pt idx="208">
                  <c:v>6</c:v>
                </c:pt>
                <c:pt idx="209">
                  <c:v>1</c:v>
                </c:pt>
                <c:pt idx="210">
                  <c:v>-2</c:v>
                </c:pt>
                <c:pt idx="211">
                  <c:v>6</c:v>
                </c:pt>
                <c:pt idx="212">
                  <c:v>13</c:v>
                </c:pt>
                <c:pt idx="213">
                  <c:v>17</c:v>
                </c:pt>
                <c:pt idx="214">
                  <c:v>5</c:v>
                </c:pt>
              </c:numCache>
            </c:numRef>
          </c:val>
          <c:smooth val="0"/>
          <c:extLst>
            <c:ext xmlns:c16="http://schemas.microsoft.com/office/drawing/2014/chart" uri="{C3380CC4-5D6E-409C-BE32-E72D297353CC}">
              <c16:uniqueId val="{00000000-3F74-47A1-B9E9-43A24F29B554}"/>
            </c:ext>
          </c:extLst>
        </c:ser>
        <c:ser>
          <c:idx val="1"/>
          <c:order val="1"/>
          <c:tx>
            <c:strRef>
              <c:f>Donnee_source!$B$1</c:f>
              <c:strCache>
                <c:ptCount val="1"/>
                <c:pt idx="0">
                  <c:v>Energie_gauche</c:v>
                </c:pt>
              </c:strCache>
            </c:strRef>
          </c:tx>
          <c:spPr>
            <a:ln w="28575" cap="rnd">
              <a:solidFill>
                <a:schemeClr val="accent1"/>
              </a:solidFill>
              <a:round/>
            </a:ln>
            <a:effectLst/>
          </c:spPr>
          <c:marker>
            <c:symbol val="none"/>
          </c:marker>
          <c:val>
            <c:numRef>
              <c:f>Donnee_source!$B$2:$B$216</c:f>
              <c:numCache>
                <c:formatCode>General</c:formatCode>
                <c:ptCount val="215"/>
                <c:pt idx="0">
                  <c:v>9</c:v>
                </c:pt>
                <c:pt idx="1">
                  <c:v>9</c:v>
                </c:pt>
                <c:pt idx="2">
                  <c:v>8</c:v>
                </c:pt>
                <c:pt idx="3">
                  <c:v>10</c:v>
                </c:pt>
                <c:pt idx="4">
                  <c:v>10</c:v>
                </c:pt>
                <c:pt idx="5">
                  <c:v>10</c:v>
                </c:pt>
                <c:pt idx="6">
                  <c:v>9</c:v>
                </c:pt>
                <c:pt idx="7">
                  <c:v>8</c:v>
                </c:pt>
                <c:pt idx="8">
                  <c:v>0</c:v>
                </c:pt>
                <c:pt idx="9">
                  <c:v>10</c:v>
                </c:pt>
                <c:pt idx="10">
                  <c:v>8</c:v>
                </c:pt>
                <c:pt idx="11">
                  <c:v>-22</c:v>
                </c:pt>
                <c:pt idx="12">
                  <c:v>10</c:v>
                </c:pt>
                <c:pt idx="13">
                  <c:v>10</c:v>
                </c:pt>
                <c:pt idx="14">
                  <c:v>10</c:v>
                </c:pt>
                <c:pt idx="15">
                  <c:v>-10</c:v>
                </c:pt>
                <c:pt idx="16">
                  <c:v>10</c:v>
                </c:pt>
                <c:pt idx="17">
                  <c:v>10</c:v>
                </c:pt>
                <c:pt idx="18">
                  <c:v>10</c:v>
                </c:pt>
                <c:pt idx="19">
                  <c:v>10</c:v>
                </c:pt>
                <c:pt idx="20">
                  <c:v>10</c:v>
                </c:pt>
                <c:pt idx="21">
                  <c:v>-1</c:v>
                </c:pt>
                <c:pt idx="22">
                  <c:v>-1</c:v>
                </c:pt>
                <c:pt idx="23">
                  <c:v>-1</c:v>
                </c:pt>
                <c:pt idx="24">
                  <c:v>10</c:v>
                </c:pt>
                <c:pt idx="25">
                  <c:v>10</c:v>
                </c:pt>
                <c:pt idx="26">
                  <c:v>10</c:v>
                </c:pt>
                <c:pt idx="27">
                  <c:v>10</c:v>
                </c:pt>
                <c:pt idx="28">
                  <c:v>10</c:v>
                </c:pt>
                <c:pt idx="29">
                  <c:v>10</c:v>
                </c:pt>
                <c:pt idx="30">
                  <c:v>10</c:v>
                </c:pt>
                <c:pt idx="31">
                  <c:v>10</c:v>
                </c:pt>
                <c:pt idx="32">
                  <c:v>10</c:v>
                </c:pt>
                <c:pt idx="33">
                  <c:v>10</c:v>
                </c:pt>
                <c:pt idx="34">
                  <c:v>10</c:v>
                </c:pt>
                <c:pt idx="35">
                  <c:v>-3</c:v>
                </c:pt>
                <c:pt idx="36">
                  <c:v>2</c:v>
                </c:pt>
                <c:pt idx="37">
                  <c:v>10</c:v>
                </c:pt>
                <c:pt idx="38">
                  <c:v>8</c:v>
                </c:pt>
                <c:pt idx="39">
                  <c:v>0</c:v>
                </c:pt>
                <c:pt idx="40">
                  <c:v>-1</c:v>
                </c:pt>
                <c:pt idx="41">
                  <c:v>10</c:v>
                </c:pt>
                <c:pt idx="42">
                  <c:v>10</c:v>
                </c:pt>
                <c:pt idx="43">
                  <c:v>10</c:v>
                </c:pt>
                <c:pt idx="44">
                  <c:v>16</c:v>
                </c:pt>
                <c:pt idx="45">
                  <c:v>16</c:v>
                </c:pt>
                <c:pt idx="46">
                  <c:v>10</c:v>
                </c:pt>
                <c:pt idx="47">
                  <c:v>10</c:v>
                </c:pt>
                <c:pt idx="48">
                  <c:v>10</c:v>
                </c:pt>
                <c:pt idx="49">
                  <c:v>10</c:v>
                </c:pt>
                <c:pt idx="50">
                  <c:v>2</c:v>
                </c:pt>
                <c:pt idx="51">
                  <c:v>10</c:v>
                </c:pt>
                <c:pt idx="52">
                  <c:v>10</c:v>
                </c:pt>
                <c:pt idx="53">
                  <c:v>4</c:v>
                </c:pt>
                <c:pt idx="54">
                  <c:v>-7</c:v>
                </c:pt>
                <c:pt idx="55">
                  <c:v>10</c:v>
                </c:pt>
                <c:pt idx="56">
                  <c:v>10</c:v>
                </c:pt>
                <c:pt idx="57">
                  <c:v>12</c:v>
                </c:pt>
                <c:pt idx="58">
                  <c:v>12</c:v>
                </c:pt>
                <c:pt idx="59">
                  <c:v>5</c:v>
                </c:pt>
                <c:pt idx="60">
                  <c:v>10</c:v>
                </c:pt>
                <c:pt idx="61">
                  <c:v>9</c:v>
                </c:pt>
                <c:pt idx="62">
                  <c:v>-2</c:v>
                </c:pt>
                <c:pt idx="63">
                  <c:v>10</c:v>
                </c:pt>
                <c:pt idx="64">
                  <c:v>10</c:v>
                </c:pt>
                <c:pt idx="65">
                  <c:v>10</c:v>
                </c:pt>
                <c:pt idx="66">
                  <c:v>10</c:v>
                </c:pt>
                <c:pt idx="67">
                  <c:v>10</c:v>
                </c:pt>
                <c:pt idx="68">
                  <c:v>10</c:v>
                </c:pt>
                <c:pt idx="69">
                  <c:v>15</c:v>
                </c:pt>
                <c:pt idx="70">
                  <c:v>9</c:v>
                </c:pt>
                <c:pt idx="71">
                  <c:v>14</c:v>
                </c:pt>
                <c:pt idx="72">
                  <c:v>7</c:v>
                </c:pt>
                <c:pt idx="73">
                  <c:v>1</c:v>
                </c:pt>
                <c:pt idx="74">
                  <c:v>2</c:v>
                </c:pt>
                <c:pt idx="75">
                  <c:v>10</c:v>
                </c:pt>
                <c:pt idx="76">
                  <c:v>10</c:v>
                </c:pt>
                <c:pt idx="77">
                  <c:v>3</c:v>
                </c:pt>
                <c:pt idx="78">
                  <c:v>5</c:v>
                </c:pt>
                <c:pt idx="79">
                  <c:v>13</c:v>
                </c:pt>
                <c:pt idx="80">
                  <c:v>15</c:v>
                </c:pt>
                <c:pt idx="81">
                  <c:v>10</c:v>
                </c:pt>
                <c:pt idx="82">
                  <c:v>12</c:v>
                </c:pt>
                <c:pt idx="83">
                  <c:v>8</c:v>
                </c:pt>
                <c:pt idx="84">
                  <c:v>10</c:v>
                </c:pt>
                <c:pt idx="85">
                  <c:v>10</c:v>
                </c:pt>
                <c:pt idx="86">
                  <c:v>4</c:v>
                </c:pt>
                <c:pt idx="87">
                  <c:v>10</c:v>
                </c:pt>
                <c:pt idx="88">
                  <c:v>10</c:v>
                </c:pt>
                <c:pt idx="89">
                  <c:v>10</c:v>
                </c:pt>
                <c:pt idx="90">
                  <c:v>5</c:v>
                </c:pt>
                <c:pt idx="91">
                  <c:v>0</c:v>
                </c:pt>
                <c:pt idx="92">
                  <c:v>14</c:v>
                </c:pt>
                <c:pt idx="93">
                  <c:v>-1</c:v>
                </c:pt>
                <c:pt idx="94">
                  <c:v>13</c:v>
                </c:pt>
                <c:pt idx="95">
                  <c:v>10</c:v>
                </c:pt>
                <c:pt idx="96">
                  <c:v>10</c:v>
                </c:pt>
                <c:pt idx="97">
                  <c:v>4</c:v>
                </c:pt>
                <c:pt idx="98">
                  <c:v>4</c:v>
                </c:pt>
                <c:pt idx="99">
                  <c:v>1</c:v>
                </c:pt>
                <c:pt idx="100">
                  <c:v>1</c:v>
                </c:pt>
                <c:pt idx="101">
                  <c:v>8</c:v>
                </c:pt>
                <c:pt idx="102">
                  <c:v>18</c:v>
                </c:pt>
                <c:pt idx="103">
                  <c:v>5</c:v>
                </c:pt>
                <c:pt idx="104">
                  <c:v>-1</c:v>
                </c:pt>
                <c:pt idx="105">
                  <c:v>16</c:v>
                </c:pt>
                <c:pt idx="106">
                  <c:v>10</c:v>
                </c:pt>
                <c:pt idx="107">
                  <c:v>16</c:v>
                </c:pt>
                <c:pt idx="108">
                  <c:v>10</c:v>
                </c:pt>
                <c:pt idx="109">
                  <c:v>2</c:v>
                </c:pt>
                <c:pt idx="110">
                  <c:v>19</c:v>
                </c:pt>
                <c:pt idx="111">
                  <c:v>-3</c:v>
                </c:pt>
                <c:pt idx="112">
                  <c:v>2</c:v>
                </c:pt>
                <c:pt idx="113">
                  <c:v>16</c:v>
                </c:pt>
                <c:pt idx="114">
                  <c:v>21</c:v>
                </c:pt>
                <c:pt idx="115">
                  <c:v>-5</c:v>
                </c:pt>
                <c:pt idx="116">
                  <c:v>18</c:v>
                </c:pt>
                <c:pt idx="117">
                  <c:v>3</c:v>
                </c:pt>
                <c:pt idx="118">
                  <c:v>7</c:v>
                </c:pt>
                <c:pt idx="119">
                  <c:v>4</c:v>
                </c:pt>
                <c:pt idx="120">
                  <c:v>-2</c:v>
                </c:pt>
                <c:pt idx="121">
                  <c:v>-9</c:v>
                </c:pt>
                <c:pt idx="122">
                  <c:v>17</c:v>
                </c:pt>
                <c:pt idx="123">
                  <c:v>-6</c:v>
                </c:pt>
                <c:pt idx="124">
                  <c:v>17</c:v>
                </c:pt>
                <c:pt idx="125">
                  <c:v>-8</c:v>
                </c:pt>
                <c:pt idx="126">
                  <c:v>-17</c:v>
                </c:pt>
                <c:pt idx="127">
                  <c:v>17</c:v>
                </c:pt>
                <c:pt idx="128">
                  <c:v>24</c:v>
                </c:pt>
                <c:pt idx="129">
                  <c:v>-10</c:v>
                </c:pt>
                <c:pt idx="130">
                  <c:v>-3</c:v>
                </c:pt>
                <c:pt idx="131">
                  <c:v>-16</c:v>
                </c:pt>
                <c:pt idx="132">
                  <c:v>13</c:v>
                </c:pt>
                <c:pt idx="133">
                  <c:v>-20</c:v>
                </c:pt>
                <c:pt idx="134">
                  <c:v>-2</c:v>
                </c:pt>
                <c:pt idx="135">
                  <c:v>8</c:v>
                </c:pt>
                <c:pt idx="136">
                  <c:v>12</c:v>
                </c:pt>
                <c:pt idx="137">
                  <c:v>5</c:v>
                </c:pt>
                <c:pt idx="138">
                  <c:v>6</c:v>
                </c:pt>
                <c:pt idx="139">
                  <c:v>-4</c:v>
                </c:pt>
                <c:pt idx="140">
                  <c:v>15</c:v>
                </c:pt>
                <c:pt idx="141">
                  <c:v>-9</c:v>
                </c:pt>
                <c:pt idx="142">
                  <c:v>12</c:v>
                </c:pt>
                <c:pt idx="143">
                  <c:v>12</c:v>
                </c:pt>
                <c:pt idx="144">
                  <c:v>-12</c:v>
                </c:pt>
                <c:pt idx="145">
                  <c:v>-14</c:v>
                </c:pt>
                <c:pt idx="146">
                  <c:v>-7</c:v>
                </c:pt>
                <c:pt idx="147">
                  <c:v>7</c:v>
                </c:pt>
                <c:pt idx="148">
                  <c:v>11</c:v>
                </c:pt>
                <c:pt idx="149">
                  <c:v>-9</c:v>
                </c:pt>
                <c:pt idx="150">
                  <c:v>18</c:v>
                </c:pt>
                <c:pt idx="151">
                  <c:v>-9</c:v>
                </c:pt>
                <c:pt idx="152">
                  <c:v>-11</c:v>
                </c:pt>
                <c:pt idx="153">
                  <c:v>-20</c:v>
                </c:pt>
                <c:pt idx="154">
                  <c:v>16</c:v>
                </c:pt>
                <c:pt idx="155">
                  <c:v>9</c:v>
                </c:pt>
                <c:pt idx="156">
                  <c:v>-15</c:v>
                </c:pt>
                <c:pt idx="157">
                  <c:v>-2</c:v>
                </c:pt>
                <c:pt idx="158">
                  <c:v>-11</c:v>
                </c:pt>
                <c:pt idx="159">
                  <c:v>-9</c:v>
                </c:pt>
                <c:pt idx="160">
                  <c:v>5</c:v>
                </c:pt>
                <c:pt idx="161">
                  <c:v>-15</c:v>
                </c:pt>
                <c:pt idx="162">
                  <c:v>-17</c:v>
                </c:pt>
                <c:pt idx="163">
                  <c:v>-15</c:v>
                </c:pt>
                <c:pt idx="164">
                  <c:v>8</c:v>
                </c:pt>
                <c:pt idx="165">
                  <c:v>-5</c:v>
                </c:pt>
                <c:pt idx="166">
                  <c:v>13</c:v>
                </c:pt>
                <c:pt idx="167">
                  <c:v>-6</c:v>
                </c:pt>
                <c:pt idx="168">
                  <c:v>18</c:v>
                </c:pt>
                <c:pt idx="169">
                  <c:v>15</c:v>
                </c:pt>
                <c:pt idx="170">
                  <c:v>-4</c:v>
                </c:pt>
                <c:pt idx="171">
                  <c:v>-11</c:v>
                </c:pt>
                <c:pt idx="172">
                  <c:v>6</c:v>
                </c:pt>
                <c:pt idx="173">
                  <c:v>-5</c:v>
                </c:pt>
                <c:pt idx="174">
                  <c:v>-4</c:v>
                </c:pt>
                <c:pt idx="175">
                  <c:v>-6</c:v>
                </c:pt>
                <c:pt idx="176">
                  <c:v>8</c:v>
                </c:pt>
                <c:pt idx="177">
                  <c:v>7</c:v>
                </c:pt>
                <c:pt idx="178">
                  <c:v>-3</c:v>
                </c:pt>
                <c:pt idx="179">
                  <c:v>13</c:v>
                </c:pt>
                <c:pt idx="180">
                  <c:v>3</c:v>
                </c:pt>
                <c:pt idx="181">
                  <c:v>-7</c:v>
                </c:pt>
                <c:pt idx="182">
                  <c:v>9</c:v>
                </c:pt>
                <c:pt idx="183">
                  <c:v>-7</c:v>
                </c:pt>
                <c:pt idx="184">
                  <c:v>7</c:v>
                </c:pt>
                <c:pt idx="185">
                  <c:v>1</c:v>
                </c:pt>
                <c:pt idx="186">
                  <c:v>-2</c:v>
                </c:pt>
                <c:pt idx="187">
                  <c:v>2</c:v>
                </c:pt>
                <c:pt idx="188">
                  <c:v>8</c:v>
                </c:pt>
                <c:pt idx="189">
                  <c:v>4</c:v>
                </c:pt>
                <c:pt idx="190">
                  <c:v>7</c:v>
                </c:pt>
                <c:pt idx="191">
                  <c:v>2</c:v>
                </c:pt>
                <c:pt idx="192">
                  <c:v>-1</c:v>
                </c:pt>
                <c:pt idx="193">
                  <c:v>8</c:v>
                </c:pt>
                <c:pt idx="194">
                  <c:v>2</c:v>
                </c:pt>
                <c:pt idx="195">
                  <c:v>9</c:v>
                </c:pt>
                <c:pt idx="196">
                  <c:v>4</c:v>
                </c:pt>
                <c:pt idx="197">
                  <c:v>3</c:v>
                </c:pt>
                <c:pt idx="198">
                  <c:v>9</c:v>
                </c:pt>
                <c:pt idx="199">
                  <c:v>5</c:v>
                </c:pt>
                <c:pt idx="200">
                  <c:v>15</c:v>
                </c:pt>
                <c:pt idx="201">
                  <c:v>7</c:v>
                </c:pt>
                <c:pt idx="202">
                  <c:v>0</c:v>
                </c:pt>
                <c:pt idx="203">
                  <c:v>5</c:v>
                </c:pt>
                <c:pt idx="204">
                  <c:v>3</c:v>
                </c:pt>
                <c:pt idx="205">
                  <c:v>11</c:v>
                </c:pt>
                <c:pt idx="206">
                  <c:v>12</c:v>
                </c:pt>
                <c:pt idx="207">
                  <c:v>6</c:v>
                </c:pt>
                <c:pt idx="208">
                  <c:v>8</c:v>
                </c:pt>
                <c:pt idx="209">
                  <c:v>10</c:v>
                </c:pt>
                <c:pt idx="210">
                  <c:v>1</c:v>
                </c:pt>
                <c:pt idx="211">
                  <c:v>12</c:v>
                </c:pt>
                <c:pt idx="212">
                  <c:v>-1</c:v>
                </c:pt>
                <c:pt idx="213">
                  <c:v>3</c:v>
                </c:pt>
                <c:pt idx="214">
                  <c:v>11</c:v>
                </c:pt>
              </c:numCache>
            </c:numRef>
          </c:val>
          <c:smooth val="0"/>
          <c:extLst>
            <c:ext xmlns:c16="http://schemas.microsoft.com/office/drawing/2014/chart" uri="{C3380CC4-5D6E-409C-BE32-E72D297353CC}">
              <c16:uniqueId val="{00000001-3F74-47A1-B9E9-43A24F29B554}"/>
            </c:ext>
          </c:extLst>
        </c:ser>
        <c:dLbls>
          <c:showLegendKey val="0"/>
          <c:showVal val="0"/>
          <c:showCatName val="0"/>
          <c:showSerName val="0"/>
          <c:showPercent val="0"/>
          <c:showBubbleSize val="0"/>
        </c:dLbls>
        <c:smooth val="0"/>
        <c:axId val="1856931184"/>
        <c:axId val="1679321120"/>
      </c:lineChart>
      <c:catAx>
        <c:axId val="18569311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679321120"/>
        <c:crosses val="autoZero"/>
        <c:auto val="1"/>
        <c:lblAlgn val="ctr"/>
        <c:lblOffset val="100"/>
        <c:noMultiLvlLbl val="0"/>
      </c:catAx>
      <c:valAx>
        <c:axId val="1679321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56931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Caractéristiques psychologiques</a:t>
            </a:r>
          </a:p>
        </c:rich>
      </c:tx>
      <c:overlay val="0"/>
      <c:spPr>
        <a:noFill/>
        <a:ln>
          <a:noFill/>
        </a:ln>
        <a:effectLst/>
      </c:spPr>
    </c:title>
    <c:autoTitleDeleted val="0"/>
    <c:plotArea>
      <c:layout/>
      <c:radarChart>
        <c:radarStyle val="marker"/>
        <c:varyColors val="0"/>
        <c:ser>
          <c:idx val="2"/>
          <c:order val="0"/>
          <c:tx>
            <c:strRef>
              <c:f>Resume_02!$C$21</c:f>
              <c:strCache>
                <c:ptCount val="1"/>
                <c:pt idx="0">
                  <c:v>DROITE</c:v>
                </c:pt>
              </c:strCache>
            </c:strRef>
          </c:tx>
          <c:spPr>
            <a:ln>
              <a:solidFill>
                <a:srgbClr val="FFC000"/>
              </a:solidFill>
            </a:ln>
          </c:spPr>
          <c:marker>
            <c:symbol val="none"/>
          </c:marker>
          <c:cat>
            <c:strRef>
              <c:f>Resume_02!$B$22:$B$37</c:f>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f>Resume_02!$C$22:$C$37</c:f>
              <c:numCache>
                <c:formatCode>0</c:formatCode>
                <c:ptCount val="16"/>
                <c:pt idx="0">
                  <c:v>-4.8</c:v>
                </c:pt>
                <c:pt idx="1">
                  <c:v>-21.491349990078074</c:v>
                </c:pt>
                <c:pt idx="2">
                  <c:v>-19.553194410844355</c:v>
                </c:pt>
                <c:pt idx="3">
                  <c:v>-19.980569268359275</c:v>
                </c:pt>
                <c:pt idx="4">
                  <c:v>-20.482223786061063</c:v>
                </c:pt>
                <c:pt idx="5">
                  <c:v>-18.660828152390376</c:v>
                </c:pt>
                <c:pt idx="6">
                  <c:v>-19.477506955962824</c:v>
                </c:pt>
                <c:pt idx="7">
                  <c:v>-20.113836077122588</c:v>
                </c:pt>
                <c:pt idx="8">
                  <c:v>-20.437850848905391</c:v>
                </c:pt>
                <c:pt idx="9">
                  <c:v>-22.594144329374114</c:v>
                </c:pt>
                <c:pt idx="10">
                  <c:v>-19.723614967335607</c:v>
                </c:pt>
                <c:pt idx="11">
                  <c:v>-19.812124433863044</c:v>
                </c:pt>
                <c:pt idx="12">
                  <c:v>6.0865448745036961</c:v>
                </c:pt>
                <c:pt idx="13">
                  <c:v>-4.8</c:v>
                </c:pt>
                <c:pt idx="14">
                  <c:v>-20.135971004769246</c:v>
                </c:pt>
                <c:pt idx="15">
                  <c:v>-21.516475934081928</c:v>
                </c:pt>
              </c:numCache>
            </c:numRef>
          </c:val>
          <c:extLst>
            <c:ext xmlns:c16="http://schemas.microsoft.com/office/drawing/2014/chart" uri="{C3380CC4-5D6E-409C-BE32-E72D297353CC}">
              <c16:uniqueId val="{00000000-B115-4A20-8077-4D4DFF1D5504}"/>
            </c:ext>
          </c:extLst>
        </c:ser>
        <c:ser>
          <c:idx val="3"/>
          <c:order val="1"/>
          <c:tx>
            <c:strRef>
              <c:f>Resume_02!$D$21</c:f>
              <c:strCache>
                <c:ptCount val="1"/>
                <c:pt idx="0">
                  <c:v>GAUCHE</c:v>
                </c:pt>
              </c:strCache>
            </c:strRef>
          </c:tx>
          <c:spPr>
            <a:ln>
              <a:solidFill>
                <a:schemeClr val="accent1"/>
              </a:solidFill>
            </a:ln>
          </c:spPr>
          <c:marker>
            <c:symbol val="none"/>
          </c:marker>
          <c:cat>
            <c:strRef>
              <c:f>Resume_02!$B$22:$B$37</c:f>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f>Resume_02!$D$22:$D$37</c:f>
              <c:numCache>
                <c:formatCode>0</c:formatCode>
                <c:ptCount val="16"/>
                <c:pt idx="0">
                  <c:v>30.143211257957795</c:v>
                </c:pt>
                <c:pt idx="1">
                  <c:v>29.247208855227171</c:v>
                </c:pt>
                <c:pt idx="2">
                  <c:v>29.695495228993899</c:v>
                </c:pt>
                <c:pt idx="3">
                  <c:v>-30.672673057054627</c:v>
                </c:pt>
                <c:pt idx="4">
                  <c:v>-29.537804678111094</c:v>
                </c:pt>
                <c:pt idx="5">
                  <c:v>9.4389672847482782</c:v>
                </c:pt>
                <c:pt idx="6">
                  <c:v>10.080409622266849</c:v>
                </c:pt>
                <c:pt idx="7">
                  <c:v>20.386078482432115</c:v>
                </c:pt>
                <c:pt idx="8">
                  <c:v>-32.401496852881159</c:v>
                </c:pt>
                <c:pt idx="9">
                  <c:v>20.339762304439059</c:v>
                </c:pt>
                <c:pt idx="10">
                  <c:v>29.375879158709438</c:v>
                </c:pt>
                <c:pt idx="11">
                  <c:v>30.34597421675587</c:v>
                </c:pt>
                <c:pt idx="12">
                  <c:v>9.5239469654242175</c:v>
                </c:pt>
                <c:pt idx="13">
                  <c:v>-10.0263761014937</c:v>
                </c:pt>
                <c:pt idx="14">
                  <c:v>9.764614816954964</c:v>
                </c:pt>
                <c:pt idx="15">
                  <c:v>10.646625819640024</c:v>
                </c:pt>
              </c:numCache>
            </c:numRef>
          </c:val>
          <c:extLst>
            <c:ext xmlns:c16="http://schemas.microsoft.com/office/drawing/2014/chart" uri="{C3380CC4-5D6E-409C-BE32-E72D297353CC}">
              <c16:uniqueId val="{00000001-B115-4A20-8077-4D4DFF1D5504}"/>
            </c:ext>
          </c:extLst>
        </c:ser>
        <c:ser>
          <c:idx val="0"/>
          <c:order val="2"/>
          <c:tx>
            <c:strRef>
              <c:f>Resume_02!$C$21</c:f>
              <c:strCache>
                <c:ptCount val="1"/>
                <c:pt idx="0">
                  <c:v>DROITE</c:v>
                </c:pt>
              </c:strCache>
            </c:strRef>
          </c:tx>
          <c:spPr>
            <a:ln w="57150" cap="rnd">
              <a:solidFill>
                <a:srgbClr val="FFC000"/>
              </a:solidFill>
              <a:round/>
            </a:ln>
            <a:effectLst/>
          </c:spPr>
          <c:marker>
            <c:symbol val="none"/>
          </c:marker>
          <c:cat>
            <c:strRef>
              <c:f>Resume_02!$B$22:$B$37</c:f>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f>Resume_02!$C$22:$C$37</c:f>
              <c:numCache>
                <c:formatCode>0</c:formatCode>
                <c:ptCount val="16"/>
                <c:pt idx="0">
                  <c:v>-4.8</c:v>
                </c:pt>
                <c:pt idx="1">
                  <c:v>-21.491349990078074</c:v>
                </c:pt>
                <c:pt idx="2">
                  <c:v>-19.553194410844355</c:v>
                </c:pt>
                <c:pt idx="3">
                  <c:v>-19.980569268359275</c:v>
                </c:pt>
                <c:pt idx="4">
                  <c:v>-20.482223786061063</c:v>
                </c:pt>
                <c:pt idx="5">
                  <c:v>-18.660828152390376</c:v>
                </c:pt>
                <c:pt idx="6">
                  <c:v>-19.477506955962824</c:v>
                </c:pt>
                <c:pt idx="7">
                  <c:v>-20.113836077122588</c:v>
                </c:pt>
                <c:pt idx="8">
                  <c:v>-20.437850848905391</c:v>
                </c:pt>
                <c:pt idx="9">
                  <c:v>-22.594144329374114</c:v>
                </c:pt>
                <c:pt idx="10">
                  <c:v>-19.723614967335607</c:v>
                </c:pt>
                <c:pt idx="11">
                  <c:v>-19.812124433863044</c:v>
                </c:pt>
                <c:pt idx="12">
                  <c:v>6.0865448745036961</c:v>
                </c:pt>
                <c:pt idx="13">
                  <c:v>-4.8</c:v>
                </c:pt>
                <c:pt idx="14">
                  <c:v>-20.135971004769246</c:v>
                </c:pt>
                <c:pt idx="15">
                  <c:v>-21.516475934081928</c:v>
                </c:pt>
              </c:numCache>
            </c:numRef>
          </c:val>
          <c:extLst>
            <c:ext xmlns:c16="http://schemas.microsoft.com/office/drawing/2014/chart" uri="{C3380CC4-5D6E-409C-BE32-E72D297353CC}">
              <c16:uniqueId val="{00000002-B115-4A20-8077-4D4DFF1D5504}"/>
            </c:ext>
          </c:extLst>
        </c:ser>
        <c:ser>
          <c:idx val="1"/>
          <c:order val="3"/>
          <c:tx>
            <c:strRef>
              <c:f>Resume_02!$D$21</c:f>
              <c:strCache>
                <c:ptCount val="1"/>
                <c:pt idx="0">
                  <c:v>GAUCHE</c:v>
                </c:pt>
              </c:strCache>
            </c:strRef>
          </c:tx>
          <c:spPr>
            <a:ln w="57150" cap="rnd">
              <a:solidFill>
                <a:schemeClr val="accent1"/>
              </a:solidFill>
              <a:round/>
            </a:ln>
            <a:effectLst/>
          </c:spPr>
          <c:marker>
            <c:symbol val="none"/>
          </c:marker>
          <c:cat>
            <c:strRef>
              <c:f>Resume_02!$B$22:$B$37</c:f>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f>Resume_02!$D$22:$D$37</c:f>
              <c:numCache>
                <c:formatCode>0</c:formatCode>
                <c:ptCount val="16"/>
                <c:pt idx="0">
                  <c:v>30.143211257957795</c:v>
                </c:pt>
                <c:pt idx="1">
                  <c:v>29.247208855227171</c:v>
                </c:pt>
                <c:pt idx="2">
                  <c:v>29.695495228993899</c:v>
                </c:pt>
                <c:pt idx="3">
                  <c:v>-30.672673057054627</c:v>
                </c:pt>
                <c:pt idx="4">
                  <c:v>-29.537804678111094</c:v>
                </c:pt>
                <c:pt idx="5">
                  <c:v>9.4389672847482782</c:v>
                </c:pt>
                <c:pt idx="6">
                  <c:v>10.080409622266849</c:v>
                </c:pt>
                <c:pt idx="7">
                  <c:v>20.386078482432115</c:v>
                </c:pt>
                <c:pt idx="8">
                  <c:v>-32.401496852881159</c:v>
                </c:pt>
                <c:pt idx="9">
                  <c:v>20.339762304439059</c:v>
                </c:pt>
                <c:pt idx="10">
                  <c:v>29.375879158709438</c:v>
                </c:pt>
                <c:pt idx="11">
                  <c:v>30.34597421675587</c:v>
                </c:pt>
                <c:pt idx="12">
                  <c:v>9.5239469654242175</c:v>
                </c:pt>
                <c:pt idx="13">
                  <c:v>-10.0263761014937</c:v>
                </c:pt>
                <c:pt idx="14">
                  <c:v>9.764614816954964</c:v>
                </c:pt>
                <c:pt idx="15">
                  <c:v>10.646625819640024</c:v>
                </c:pt>
              </c:numCache>
            </c:numRef>
          </c:val>
          <c:extLst>
            <c:ext xmlns:c16="http://schemas.microsoft.com/office/drawing/2014/chart" uri="{C3380CC4-5D6E-409C-BE32-E72D297353CC}">
              <c16:uniqueId val="{00000003-B115-4A20-8077-4D4DFF1D5504}"/>
            </c:ext>
          </c:extLst>
        </c:ser>
        <c:dLbls>
          <c:showLegendKey val="0"/>
          <c:showVal val="0"/>
          <c:showCatName val="0"/>
          <c:showSerName val="0"/>
          <c:showPercent val="0"/>
          <c:showBubbleSize val="0"/>
        </c:dLbls>
        <c:axId val="1031344559"/>
        <c:axId val="1052069727"/>
      </c:radarChart>
      <c:catAx>
        <c:axId val="1031344559"/>
        <c:scaling>
          <c:orientation val="minMax"/>
        </c:scaling>
        <c:delete val="0"/>
        <c:axPos val="b"/>
        <c:numFmt formatCode="General" sourceLinked="1"/>
        <c:majorTickMark val="none"/>
        <c:minorTickMark val="none"/>
        <c:tickLblPos val="nextTo"/>
        <c:spPr>
          <a:solidFill>
            <a:schemeClr val="bg1">
              <a:lumMod val="95000"/>
            </a:schemeClr>
          </a:solidFill>
          <a:ln w="9525" cap="flat" cmpd="sng" algn="ctr">
            <a:solidFill>
              <a:schemeClr val="tx2">
                <a:lumMod val="15000"/>
                <a:lumOff val="85000"/>
              </a:schemeClr>
            </a:solidFill>
            <a:round/>
          </a:ln>
          <a:effectLst>
            <a:outerShdw blurRad="50800" dist="50800" dir="5400000" algn="ctr" rotWithShape="0">
              <a:schemeClr val="bg2">
                <a:lumMod val="90000"/>
              </a:schemeClr>
            </a:outerShdw>
          </a:effectLst>
        </c:spPr>
        <c:txPr>
          <a:bodyPr rot="0" spcFirstLastPara="1" vertOverflow="ellipsis" vert="horz" wrap="square" anchor="ctr" anchorCtr="0"/>
          <a:lstStyle/>
          <a:p>
            <a:pPr>
              <a:defRPr sz="2400" b="0" i="0" u="none" strike="noStrike" kern="1200" baseline="0">
                <a:solidFill>
                  <a:schemeClr val="tx2"/>
                </a:solidFill>
                <a:latin typeface="+mn-lt"/>
                <a:ea typeface="+mn-ea"/>
                <a:cs typeface="+mn-cs"/>
              </a:defRPr>
            </a:pPr>
            <a:endParaRPr lang="fr-FR"/>
          </a:p>
        </c:txPr>
        <c:crossAx val="1052069727"/>
        <c:crosses val="autoZero"/>
        <c:auto val="1"/>
        <c:lblAlgn val="ctr"/>
        <c:lblOffset val="100"/>
        <c:noMultiLvlLbl val="0"/>
      </c:catAx>
      <c:valAx>
        <c:axId val="1052069727"/>
        <c:scaling>
          <c:orientation val="minMax"/>
          <c:max val="60"/>
          <c:min val="-60"/>
        </c:scaling>
        <c:delete val="0"/>
        <c:axPos val="l"/>
        <c:majorGridlines>
          <c:spPr>
            <a:ln w="9525" cap="flat" cmpd="sng" algn="ctr">
              <a:solidFill>
                <a:schemeClr val="tx2">
                  <a:lumMod val="15000"/>
                  <a:lumOff val="85000"/>
                </a:schemeClr>
              </a:solidFill>
              <a:round/>
            </a:ln>
            <a:effectLst/>
          </c:spPr>
        </c:majorGridlines>
        <c:numFmt formatCode="0" sourceLinked="1"/>
        <c:majorTickMark val="none"/>
        <c:minorTickMark val="none"/>
        <c:tickLblPos val="nextTo"/>
        <c:spPr>
          <a:solidFill>
            <a:srgbClr val="FFFF00"/>
          </a:solidFill>
          <a:ln>
            <a:solidFill>
              <a:schemeClr val="accent1">
                <a:lumMod val="60000"/>
                <a:lumOff val="40000"/>
              </a:schemeClr>
            </a:solidFill>
          </a:ln>
          <a:effectLst/>
        </c:spPr>
        <c:txPr>
          <a:bodyPr rot="-60000000" spcFirstLastPara="1" vertOverflow="ellipsis" vert="horz" wrap="square" anchor="ctr" anchorCtr="0"/>
          <a:lstStyle/>
          <a:p>
            <a:pPr>
              <a:defRPr sz="1500" b="0" i="0" u="none" strike="noStrike" kern="1200" baseline="0">
                <a:solidFill>
                  <a:schemeClr val="tx2"/>
                </a:solidFill>
                <a:latin typeface="+mn-lt"/>
                <a:ea typeface="+mn-ea"/>
                <a:cs typeface="+mn-cs"/>
              </a:defRPr>
            </a:pPr>
            <a:endParaRPr lang="fr-FR"/>
          </a:p>
        </c:txPr>
        <c:crossAx val="1031344559"/>
        <c:crosses val="autoZero"/>
        <c:crossBetween val="between"/>
        <c:majorUnit val="10"/>
      </c:valAx>
      <c:spPr>
        <a:noFill/>
        <a:ln>
          <a:noFill/>
        </a:ln>
        <a:effectLst/>
      </c:spPr>
    </c:plotArea>
    <c:legend>
      <c:legendPos val="t"/>
      <c:overlay val="0"/>
      <c:spPr>
        <a:noFill/>
        <a:ln cmpd="dbl">
          <a:solidFill>
            <a:srgbClr val="FFC000"/>
          </a:solid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fr-FR"/>
        </a:p>
      </c:txPr>
    </c:legend>
    <c:plotVisOnly val="1"/>
    <c:dispBlanksAs val="gap"/>
    <c:showDLblsOverMax val="0"/>
  </c:chart>
  <c:txPr>
    <a:bodyPr/>
    <a:lstStyle/>
    <a:p>
      <a:pPr>
        <a:defRPr/>
      </a:pPr>
      <a:endParaRPr lang="fr-FR"/>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BE"/>
              <a:t>Valeurs des couleurs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strRef>
              <c:f>Par_couleur02!$BS$4</c:f>
              <c:strCache>
                <c:ptCount val="1"/>
                <c:pt idx="0">
                  <c:v>Droite</c:v>
                </c:pt>
              </c:strCache>
            </c:strRef>
          </c:tx>
          <c:spPr>
            <a:ln w="28575" cap="rnd">
              <a:solidFill>
                <a:srgbClr val="FFC000"/>
              </a:solidFill>
              <a:round/>
            </a:ln>
            <a:effectLst/>
          </c:spPr>
          <c:marker>
            <c:symbol val="circle"/>
            <c:size val="5"/>
            <c:spPr>
              <a:solidFill>
                <a:schemeClr val="accent1"/>
              </a:solidFill>
              <a:ln w="9525">
                <a:solidFill>
                  <a:schemeClr val="accent1"/>
                </a:solidFill>
              </a:ln>
              <a:effectLst/>
            </c:spPr>
          </c:marker>
          <c:dLbls>
            <c:delete val="1"/>
          </c:dLbls>
          <c:cat>
            <c:strRef>
              <c:f>Par_couleur02!$BR$5:$BR$30</c:f>
              <c:strCache>
                <c:ptCount val="26"/>
                <c:pt idx="0">
                  <c:v>Noir</c:v>
                </c:pt>
                <c:pt idx="1">
                  <c:v>Brun</c:v>
                </c:pt>
                <c:pt idx="2">
                  <c:v>Bordeaux</c:v>
                </c:pt>
                <c:pt idx="3">
                  <c:v>Ecarlate</c:v>
                </c:pt>
                <c:pt idx="4">
                  <c:v>Rouge</c:v>
                </c:pt>
                <c:pt idx="5">
                  <c:v>Orange</c:v>
                </c:pt>
                <c:pt idx="6">
                  <c:v>Jaune</c:v>
                </c:pt>
                <c:pt idx="7">
                  <c:v>Vert Pomme</c:v>
                </c:pt>
                <c:pt idx="8">
                  <c:v>Vert</c:v>
                </c:pt>
                <c:pt idx="9">
                  <c:v>Turquoise</c:v>
                </c:pt>
                <c:pt idx="10">
                  <c:v>Cyan</c:v>
                </c:pt>
                <c:pt idx="11">
                  <c:v>Bleu</c:v>
                </c:pt>
                <c:pt idx="12">
                  <c:v>Indigo</c:v>
                </c:pt>
                <c:pt idx="13">
                  <c:v>Pourpre</c:v>
                </c:pt>
                <c:pt idx="14">
                  <c:v>Magenta</c:v>
                </c:pt>
                <c:pt idx="15">
                  <c:v>rose</c:v>
                </c:pt>
                <c:pt idx="16">
                  <c:v>cuivre</c:v>
                </c:pt>
                <c:pt idx="17">
                  <c:v>bronze</c:v>
                </c:pt>
                <c:pt idx="18">
                  <c:v>argent</c:v>
                </c:pt>
                <c:pt idx="19">
                  <c:v>Or</c:v>
                </c:pt>
                <c:pt idx="20">
                  <c:v>Cristal</c:v>
                </c:pt>
                <c:pt idx="21">
                  <c:v>diamant</c:v>
                </c:pt>
                <c:pt idx="22">
                  <c:v>Blanc irisé</c:v>
                </c:pt>
                <c:pt idx="23">
                  <c:v>Blanc nacré</c:v>
                </c:pt>
                <c:pt idx="24">
                  <c:v>Blanc opalescent</c:v>
                </c:pt>
                <c:pt idx="25">
                  <c:v>Blanc  scintillant</c:v>
                </c:pt>
              </c:strCache>
            </c:strRef>
          </c:cat>
          <c:val>
            <c:numRef>
              <c:f>Par_couleur02!$BS$5:$BS$30</c:f>
              <c:numCache>
                <c:formatCode>General</c:formatCode>
                <c:ptCount val="26"/>
                <c:pt idx="0">
                  <c:v>21.63834422657952</c:v>
                </c:pt>
                <c:pt idx="1">
                  <c:v>-8.172043010752688</c:v>
                </c:pt>
                <c:pt idx="2">
                  <c:v>19.407407407407408</c:v>
                </c:pt>
                <c:pt idx="3">
                  <c:v>-9.3333333333333339</c:v>
                </c:pt>
                <c:pt idx="4">
                  <c:v>54.643678160919542</c:v>
                </c:pt>
                <c:pt idx="5">
                  <c:v>19.446540880503143</c:v>
                </c:pt>
                <c:pt idx="6">
                  <c:v>-9.3333333333333339</c:v>
                </c:pt>
                <c:pt idx="7">
                  <c:v>21.676767676767678</c:v>
                </c:pt>
                <c:pt idx="8">
                  <c:v>20.091097308488614</c:v>
                </c:pt>
                <c:pt idx="9">
                  <c:v>21.68237347294939</c:v>
                </c:pt>
                <c:pt idx="10">
                  <c:v>20.712643678160919</c:v>
                </c:pt>
                <c:pt idx="11">
                  <c:v>19.882352941176471</c:v>
                </c:pt>
                <c:pt idx="12">
                  <c:v>20.062717770034844</c:v>
                </c:pt>
                <c:pt idx="13">
                  <c:v>51.521072796934867</c:v>
                </c:pt>
                <c:pt idx="14">
                  <c:v>-27.845117845117844</c:v>
                </c:pt>
                <c:pt idx="15">
                  <c:v>-9.2397458116695557</c:v>
                </c:pt>
                <c:pt idx="16">
                  <c:v>19.641304347826086</c:v>
                </c:pt>
                <c:pt idx="17">
                  <c:v>19.822719850711454</c:v>
                </c:pt>
                <c:pt idx="18">
                  <c:v>20.169863013698631</c:v>
                </c:pt>
                <c:pt idx="19">
                  <c:v>19.751271905031093</c:v>
                </c:pt>
                <c:pt idx="20">
                  <c:v>20.048033126293994</c:v>
                </c:pt>
                <c:pt idx="21">
                  <c:v>19.774402250351617</c:v>
                </c:pt>
                <c:pt idx="22">
                  <c:v>19.593255958351243</c:v>
                </c:pt>
                <c:pt idx="23">
                  <c:v>19.718124573857938</c:v>
                </c:pt>
                <c:pt idx="24">
                  <c:v>19.336858934940352</c:v>
                </c:pt>
                <c:pt idx="25">
                  <c:v>19.437066951736153</c:v>
                </c:pt>
              </c:numCache>
            </c:numRef>
          </c:val>
          <c:smooth val="0"/>
          <c:extLst>
            <c:ext xmlns:c16="http://schemas.microsoft.com/office/drawing/2014/chart" uri="{C3380CC4-5D6E-409C-BE32-E72D297353CC}">
              <c16:uniqueId val="{00000000-7145-4315-ACE8-C62CFA4759BC}"/>
            </c:ext>
          </c:extLst>
        </c:ser>
        <c:ser>
          <c:idx val="1"/>
          <c:order val="1"/>
          <c:tx>
            <c:strRef>
              <c:f>Par_couleur02!$BT$4</c:f>
              <c:strCache>
                <c:ptCount val="1"/>
                <c:pt idx="0">
                  <c:v>Gauche</c:v>
                </c:pt>
              </c:strCache>
            </c:strRef>
          </c:tx>
          <c:spPr>
            <a:ln w="28575" cap="rnd">
              <a:solidFill>
                <a:schemeClr val="accent1"/>
              </a:solidFill>
              <a:round/>
            </a:ln>
            <a:effectLst/>
          </c:spPr>
          <c:marker>
            <c:symbol val="circle"/>
            <c:size val="5"/>
            <c:spPr>
              <a:solidFill>
                <a:srgbClr val="0070C0"/>
              </a:solidFill>
              <a:ln w="9525">
                <a:solidFill>
                  <a:schemeClr val="accent2"/>
                </a:solidFill>
              </a:ln>
              <a:effectLst/>
            </c:spPr>
          </c:marker>
          <c:dLbls>
            <c:delete val="1"/>
          </c:dLbls>
          <c:cat>
            <c:strRef>
              <c:f>Par_couleur02!$BR$5:$BR$30</c:f>
              <c:strCache>
                <c:ptCount val="26"/>
                <c:pt idx="0">
                  <c:v>Noir</c:v>
                </c:pt>
                <c:pt idx="1">
                  <c:v>Brun</c:v>
                </c:pt>
                <c:pt idx="2">
                  <c:v>Bordeaux</c:v>
                </c:pt>
                <c:pt idx="3">
                  <c:v>Ecarlate</c:v>
                </c:pt>
                <c:pt idx="4">
                  <c:v>Rouge</c:v>
                </c:pt>
                <c:pt idx="5">
                  <c:v>Orange</c:v>
                </c:pt>
                <c:pt idx="6">
                  <c:v>Jaune</c:v>
                </c:pt>
                <c:pt idx="7">
                  <c:v>Vert Pomme</c:v>
                </c:pt>
                <c:pt idx="8">
                  <c:v>Vert</c:v>
                </c:pt>
                <c:pt idx="9">
                  <c:v>Turquoise</c:v>
                </c:pt>
                <c:pt idx="10">
                  <c:v>Cyan</c:v>
                </c:pt>
                <c:pt idx="11">
                  <c:v>Bleu</c:v>
                </c:pt>
                <c:pt idx="12">
                  <c:v>Indigo</c:v>
                </c:pt>
                <c:pt idx="13">
                  <c:v>Pourpre</c:v>
                </c:pt>
                <c:pt idx="14">
                  <c:v>Magenta</c:v>
                </c:pt>
                <c:pt idx="15">
                  <c:v>rose</c:v>
                </c:pt>
                <c:pt idx="16">
                  <c:v>cuivre</c:v>
                </c:pt>
                <c:pt idx="17">
                  <c:v>bronze</c:v>
                </c:pt>
                <c:pt idx="18">
                  <c:v>argent</c:v>
                </c:pt>
                <c:pt idx="19">
                  <c:v>Or</c:v>
                </c:pt>
                <c:pt idx="20">
                  <c:v>Cristal</c:v>
                </c:pt>
                <c:pt idx="21">
                  <c:v>diamant</c:v>
                </c:pt>
                <c:pt idx="22">
                  <c:v>Blanc irisé</c:v>
                </c:pt>
                <c:pt idx="23">
                  <c:v>Blanc nacré</c:v>
                </c:pt>
                <c:pt idx="24">
                  <c:v>Blanc opalescent</c:v>
                </c:pt>
                <c:pt idx="25">
                  <c:v>Blanc  scintillant</c:v>
                </c:pt>
              </c:strCache>
            </c:strRef>
          </c:cat>
          <c:val>
            <c:numRef>
              <c:f>Par_couleur02!$BT$5:$BT$30</c:f>
              <c:numCache>
                <c:formatCode>General</c:formatCode>
                <c:ptCount val="26"/>
                <c:pt idx="0">
                  <c:v>21.63834422657952</c:v>
                </c:pt>
                <c:pt idx="1">
                  <c:v>-8.172043010752688</c:v>
                </c:pt>
                <c:pt idx="2">
                  <c:v>19.407407407407408</c:v>
                </c:pt>
                <c:pt idx="3">
                  <c:v>-9.3333333333333339</c:v>
                </c:pt>
                <c:pt idx="4">
                  <c:v>54.643678160919542</c:v>
                </c:pt>
                <c:pt idx="5">
                  <c:v>19.446540880503143</c:v>
                </c:pt>
                <c:pt idx="6">
                  <c:v>-9.3333333333333339</c:v>
                </c:pt>
                <c:pt idx="7">
                  <c:v>21.676767676767678</c:v>
                </c:pt>
                <c:pt idx="8">
                  <c:v>20.091097308488614</c:v>
                </c:pt>
                <c:pt idx="9">
                  <c:v>21.68237347294939</c:v>
                </c:pt>
                <c:pt idx="10">
                  <c:v>20.712643678160919</c:v>
                </c:pt>
                <c:pt idx="11">
                  <c:v>19.882352941176471</c:v>
                </c:pt>
                <c:pt idx="12">
                  <c:v>20.062717770034844</c:v>
                </c:pt>
                <c:pt idx="13">
                  <c:v>51.521072796934867</c:v>
                </c:pt>
                <c:pt idx="14">
                  <c:v>-27.845117845117844</c:v>
                </c:pt>
                <c:pt idx="15">
                  <c:v>-9.2397458116695557</c:v>
                </c:pt>
                <c:pt idx="16">
                  <c:v>19.641304347826086</c:v>
                </c:pt>
                <c:pt idx="17">
                  <c:v>19.822719850711454</c:v>
                </c:pt>
                <c:pt idx="18">
                  <c:v>20.169863013698631</c:v>
                </c:pt>
                <c:pt idx="19">
                  <c:v>19.751271905031093</c:v>
                </c:pt>
                <c:pt idx="20">
                  <c:v>20.048033126293994</c:v>
                </c:pt>
                <c:pt idx="21">
                  <c:v>19.774402250351617</c:v>
                </c:pt>
                <c:pt idx="22">
                  <c:v>19.593255958351243</c:v>
                </c:pt>
                <c:pt idx="23">
                  <c:v>19.718124573857938</c:v>
                </c:pt>
                <c:pt idx="24">
                  <c:v>19.336858934940352</c:v>
                </c:pt>
                <c:pt idx="25">
                  <c:v>19.437066951736153</c:v>
                </c:pt>
              </c:numCache>
            </c:numRef>
          </c:val>
          <c:smooth val="0"/>
          <c:extLst>
            <c:ext xmlns:c16="http://schemas.microsoft.com/office/drawing/2014/chart" uri="{C3380CC4-5D6E-409C-BE32-E72D297353CC}">
              <c16:uniqueId val="{00000001-7145-4315-ACE8-C62CFA4759BC}"/>
            </c:ext>
          </c:extLst>
        </c:ser>
        <c:dLbls>
          <c:showLegendKey val="0"/>
          <c:showVal val="1"/>
          <c:showCatName val="0"/>
          <c:showSerName val="0"/>
          <c:showPercent val="0"/>
          <c:showBubbleSize val="0"/>
        </c:dLbls>
        <c:marker val="1"/>
        <c:smooth val="0"/>
        <c:axId val="1013793648"/>
        <c:axId val="874831728"/>
      </c:lineChart>
      <c:catAx>
        <c:axId val="1013793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74831728"/>
        <c:crosses val="autoZero"/>
        <c:auto val="1"/>
        <c:lblAlgn val="ctr"/>
        <c:lblOffset val="100"/>
        <c:noMultiLvlLbl val="0"/>
      </c:catAx>
      <c:valAx>
        <c:axId val="874831728"/>
        <c:scaling>
          <c:orientation val="minMax"/>
          <c:max val="60"/>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13793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BE" sz="1400" b="0" i="0" u="none" strike="noStrike" baseline="0">
                <a:effectLst/>
              </a:rPr>
              <a:t>Evolution du signal en fonction du temps  </a:t>
            </a:r>
            <a:endParaRPr lang="fr-B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1"/>
          <c:order val="1"/>
          <c:spPr>
            <a:ln w="28575" cap="rnd">
              <a:solidFill>
                <a:schemeClr val="accent2"/>
              </a:solidFill>
              <a:round/>
            </a:ln>
            <a:effectLst/>
          </c:spPr>
          <c:marker>
            <c:symbol val="none"/>
          </c:marker>
          <c:val>
            <c:numRef>
              <c:f>Graphe02!$AA$4:$HR$4</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27</c:v>
                </c:pt>
                <c:pt idx="51">
                  <c:v>2</c:v>
                </c:pt>
                <c:pt idx="52">
                  <c:v>-23</c:v>
                </c:pt>
                <c:pt idx="53">
                  <c:v>2</c:v>
                </c:pt>
                <c:pt idx="54">
                  <c:v>27</c:v>
                </c:pt>
                <c:pt idx="55">
                  <c:v>2</c:v>
                </c:pt>
                <c:pt idx="56">
                  <c:v>-23</c:v>
                </c:pt>
                <c:pt idx="57">
                  <c:v>2</c:v>
                </c:pt>
                <c:pt idx="58">
                  <c:v>27</c:v>
                </c:pt>
                <c:pt idx="59">
                  <c:v>2</c:v>
                </c:pt>
                <c:pt idx="60">
                  <c:v>-23</c:v>
                </c:pt>
                <c:pt idx="61">
                  <c:v>2</c:v>
                </c:pt>
                <c:pt idx="62">
                  <c:v>27</c:v>
                </c:pt>
                <c:pt idx="63">
                  <c:v>2</c:v>
                </c:pt>
                <c:pt idx="64">
                  <c:v>-23</c:v>
                </c:pt>
                <c:pt idx="65">
                  <c:v>2</c:v>
                </c:pt>
                <c:pt idx="66">
                  <c:v>27</c:v>
                </c:pt>
                <c:pt idx="67">
                  <c:v>2</c:v>
                </c:pt>
                <c:pt idx="68">
                  <c:v>-23</c:v>
                </c:pt>
                <c:pt idx="69">
                  <c:v>2</c:v>
                </c:pt>
                <c:pt idx="70">
                  <c:v>27</c:v>
                </c:pt>
                <c:pt idx="71">
                  <c:v>2</c:v>
                </c:pt>
                <c:pt idx="72">
                  <c:v>-23</c:v>
                </c:pt>
                <c:pt idx="73">
                  <c:v>2</c:v>
                </c:pt>
                <c:pt idx="74">
                  <c:v>27</c:v>
                </c:pt>
                <c:pt idx="75">
                  <c:v>2</c:v>
                </c:pt>
                <c:pt idx="76">
                  <c:v>-23</c:v>
                </c:pt>
                <c:pt idx="77">
                  <c:v>2</c:v>
                </c:pt>
                <c:pt idx="78">
                  <c:v>27</c:v>
                </c:pt>
                <c:pt idx="79">
                  <c:v>2</c:v>
                </c:pt>
                <c:pt idx="80">
                  <c:v>-23</c:v>
                </c:pt>
                <c:pt idx="81">
                  <c:v>2</c:v>
                </c:pt>
                <c:pt idx="82">
                  <c:v>27</c:v>
                </c:pt>
                <c:pt idx="83">
                  <c:v>2</c:v>
                </c:pt>
                <c:pt idx="84">
                  <c:v>-23</c:v>
                </c:pt>
                <c:pt idx="85">
                  <c:v>2</c:v>
                </c:pt>
                <c:pt idx="86">
                  <c:v>27</c:v>
                </c:pt>
                <c:pt idx="87">
                  <c:v>2</c:v>
                </c:pt>
                <c:pt idx="88">
                  <c:v>-23</c:v>
                </c:pt>
                <c:pt idx="89">
                  <c:v>2</c:v>
                </c:pt>
                <c:pt idx="90">
                  <c:v>27</c:v>
                </c:pt>
                <c:pt idx="91">
                  <c:v>2</c:v>
                </c:pt>
                <c:pt idx="92">
                  <c:v>-23</c:v>
                </c:pt>
                <c:pt idx="93">
                  <c:v>2</c:v>
                </c:pt>
                <c:pt idx="94">
                  <c:v>27</c:v>
                </c:pt>
                <c:pt idx="95">
                  <c:v>2</c:v>
                </c:pt>
                <c:pt idx="96">
                  <c:v>-23</c:v>
                </c:pt>
                <c:pt idx="97">
                  <c:v>2</c:v>
                </c:pt>
                <c:pt idx="98">
                  <c:v>27</c:v>
                </c:pt>
                <c:pt idx="99">
                  <c:v>2</c:v>
                </c:pt>
                <c:pt idx="100">
                  <c:v>27</c:v>
                </c:pt>
                <c:pt idx="101">
                  <c:v>2</c:v>
                </c:pt>
                <c:pt idx="102">
                  <c:v>-23</c:v>
                </c:pt>
                <c:pt idx="103">
                  <c:v>2</c:v>
                </c:pt>
                <c:pt idx="104">
                  <c:v>27</c:v>
                </c:pt>
                <c:pt idx="105">
                  <c:v>2</c:v>
                </c:pt>
                <c:pt idx="106">
                  <c:v>-23</c:v>
                </c:pt>
                <c:pt idx="107">
                  <c:v>2</c:v>
                </c:pt>
                <c:pt idx="108">
                  <c:v>27</c:v>
                </c:pt>
                <c:pt idx="109">
                  <c:v>2</c:v>
                </c:pt>
                <c:pt idx="110">
                  <c:v>-23</c:v>
                </c:pt>
                <c:pt idx="111">
                  <c:v>2</c:v>
                </c:pt>
                <c:pt idx="112">
                  <c:v>27</c:v>
                </c:pt>
                <c:pt idx="113">
                  <c:v>2</c:v>
                </c:pt>
                <c:pt idx="114">
                  <c:v>-23</c:v>
                </c:pt>
                <c:pt idx="115">
                  <c:v>2</c:v>
                </c:pt>
                <c:pt idx="116">
                  <c:v>27</c:v>
                </c:pt>
                <c:pt idx="117">
                  <c:v>2</c:v>
                </c:pt>
                <c:pt idx="118">
                  <c:v>-23</c:v>
                </c:pt>
                <c:pt idx="119">
                  <c:v>2</c:v>
                </c:pt>
                <c:pt idx="120">
                  <c:v>27</c:v>
                </c:pt>
                <c:pt idx="121">
                  <c:v>2</c:v>
                </c:pt>
                <c:pt idx="122">
                  <c:v>-23</c:v>
                </c:pt>
                <c:pt idx="123">
                  <c:v>2</c:v>
                </c:pt>
                <c:pt idx="124">
                  <c:v>27</c:v>
                </c:pt>
                <c:pt idx="125">
                  <c:v>2</c:v>
                </c:pt>
                <c:pt idx="126">
                  <c:v>-23</c:v>
                </c:pt>
                <c:pt idx="127">
                  <c:v>2</c:v>
                </c:pt>
                <c:pt idx="128">
                  <c:v>27</c:v>
                </c:pt>
                <c:pt idx="129">
                  <c:v>2</c:v>
                </c:pt>
                <c:pt idx="130">
                  <c:v>-23</c:v>
                </c:pt>
                <c:pt idx="131">
                  <c:v>2</c:v>
                </c:pt>
                <c:pt idx="132">
                  <c:v>27</c:v>
                </c:pt>
                <c:pt idx="133">
                  <c:v>2</c:v>
                </c:pt>
                <c:pt idx="134">
                  <c:v>-23</c:v>
                </c:pt>
                <c:pt idx="135">
                  <c:v>2</c:v>
                </c:pt>
                <c:pt idx="136">
                  <c:v>27</c:v>
                </c:pt>
                <c:pt idx="137">
                  <c:v>2</c:v>
                </c:pt>
                <c:pt idx="138">
                  <c:v>-23</c:v>
                </c:pt>
                <c:pt idx="139">
                  <c:v>2</c:v>
                </c:pt>
                <c:pt idx="140">
                  <c:v>27</c:v>
                </c:pt>
                <c:pt idx="141">
                  <c:v>2</c:v>
                </c:pt>
                <c:pt idx="142">
                  <c:v>-23</c:v>
                </c:pt>
                <c:pt idx="143">
                  <c:v>2</c:v>
                </c:pt>
                <c:pt idx="144">
                  <c:v>27</c:v>
                </c:pt>
                <c:pt idx="145">
                  <c:v>2</c:v>
                </c:pt>
                <c:pt idx="146">
                  <c:v>-23</c:v>
                </c:pt>
                <c:pt idx="147">
                  <c:v>2</c:v>
                </c:pt>
                <c:pt idx="148">
                  <c:v>27</c:v>
                </c:pt>
                <c:pt idx="149">
                  <c:v>2</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smooth val="0"/>
          <c:extLst>
            <c:ext xmlns:c16="http://schemas.microsoft.com/office/drawing/2014/chart" uri="{C3380CC4-5D6E-409C-BE32-E72D297353CC}">
              <c16:uniqueId val="{00000001-B4A2-48DC-9803-DFC8321A508B}"/>
            </c:ext>
          </c:extLst>
        </c:ser>
        <c:dLbls>
          <c:showLegendKey val="0"/>
          <c:showVal val="0"/>
          <c:showCatName val="0"/>
          <c:showSerName val="0"/>
          <c:showPercent val="0"/>
          <c:showBubbleSize val="0"/>
        </c:dLbls>
        <c:smooth val="0"/>
        <c:axId val="1203567759"/>
        <c:axId val="939316223"/>
        <c:extLst>
          <c:ext xmlns:c15="http://schemas.microsoft.com/office/drawing/2012/chart" uri="{02D57815-91ED-43cb-92C2-25804820EDAC}">
            <c15:filteredLineSeries>
              <c15:ser>
                <c:idx val="0"/>
                <c:order val="0"/>
                <c:spPr>
                  <a:ln w="28575" cap="rnd">
                    <a:solidFill>
                      <a:schemeClr val="accent1"/>
                    </a:solidFill>
                    <a:round/>
                  </a:ln>
                  <a:effectLst/>
                </c:spPr>
                <c:marker>
                  <c:symbol val="none"/>
                </c:marker>
                <c:val>
                  <c:numRef>
                    <c:extLst>
                      <c:ext uri="{02D57815-91ED-43cb-92C2-25804820EDAC}">
                        <c15:formulaRef>
                          <c15:sqref>Graphe02!$AA$3:$HR$3</c15:sqref>
                        </c15:formulaRef>
                      </c:ext>
                    </c:extLst>
                    <c:numCache>
                      <c:formatCode>General</c:formatCode>
                      <c:ptCount val="200"/>
                      <c:pt idx="0">
                        <c:v>8</c:v>
                      </c:pt>
                      <c:pt idx="1">
                        <c:v>9</c:v>
                      </c:pt>
                      <c:pt idx="2">
                        <c:v>10</c:v>
                      </c:pt>
                      <c:pt idx="3">
                        <c:v>11</c:v>
                      </c:pt>
                      <c:pt idx="4">
                        <c:v>12</c:v>
                      </c:pt>
                      <c:pt idx="5">
                        <c:v>13</c:v>
                      </c:pt>
                      <c:pt idx="6">
                        <c:v>14</c:v>
                      </c:pt>
                      <c:pt idx="7">
                        <c:v>15</c:v>
                      </c:pt>
                      <c:pt idx="8">
                        <c:v>16</c:v>
                      </c:pt>
                      <c:pt idx="9">
                        <c:v>17</c:v>
                      </c:pt>
                      <c:pt idx="10">
                        <c:v>18</c:v>
                      </c:pt>
                      <c:pt idx="11">
                        <c:v>19</c:v>
                      </c:pt>
                      <c:pt idx="12">
                        <c:v>20</c:v>
                      </c:pt>
                      <c:pt idx="13">
                        <c:v>21</c:v>
                      </c:pt>
                      <c:pt idx="14">
                        <c:v>22</c:v>
                      </c:pt>
                      <c:pt idx="15">
                        <c:v>23</c:v>
                      </c:pt>
                      <c:pt idx="16">
                        <c:v>24</c:v>
                      </c:pt>
                      <c:pt idx="17">
                        <c:v>25</c:v>
                      </c:pt>
                      <c:pt idx="18">
                        <c:v>26</c:v>
                      </c:pt>
                      <c:pt idx="19">
                        <c:v>27</c:v>
                      </c:pt>
                      <c:pt idx="20">
                        <c:v>28</c:v>
                      </c:pt>
                      <c:pt idx="21">
                        <c:v>29</c:v>
                      </c:pt>
                      <c:pt idx="22">
                        <c:v>30</c:v>
                      </c:pt>
                      <c:pt idx="23">
                        <c:v>31</c:v>
                      </c:pt>
                      <c:pt idx="24">
                        <c:v>32</c:v>
                      </c:pt>
                      <c:pt idx="25">
                        <c:v>33</c:v>
                      </c:pt>
                      <c:pt idx="26">
                        <c:v>34</c:v>
                      </c:pt>
                      <c:pt idx="27">
                        <c:v>35</c:v>
                      </c:pt>
                      <c:pt idx="28">
                        <c:v>36</c:v>
                      </c:pt>
                      <c:pt idx="29">
                        <c:v>37</c:v>
                      </c:pt>
                      <c:pt idx="30">
                        <c:v>38</c:v>
                      </c:pt>
                      <c:pt idx="31">
                        <c:v>39</c:v>
                      </c:pt>
                      <c:pt idx="32">
                        <c:v>40</c:v>
                      </c:pt>
                      <c:pt idx="33">
                        <c:v>41</c:v>
                      </c:pt>
                      <c:pt idx="34">
                        <c:v>42</c:v>
                      </c:pt>
                      <c:pt idx="35">
                        <c:v>43</c:v>
                      </c:pt>
                      <c:pt idx="36">
                        <c:v>44</c:v>
                      </c:pt>
                      <c:pt idx="37">
                        <c:v>45</c:v>
                      </c:pt>
                      <c:pt idx="38">
                        <c:v>46</c:v>
                      </c:pt>
                      <c:pt idx="39">
                        <c:v>47</c:v>
                      </c:pt>
                      <c:pt idx="40">
                        <c:v>48</c:v>
                      </c:pt>
                      <c:pt idx="41">
                        <c:v>49</c:v>
                      </c:pt>
                      <c:pt idx="42">
                        <c:v>50</c:v>
                      </c:pt>
                      <c:pt idx="43">
                        <c:v>51</c:v>
                      </c:pt>
                      <c:pt idx="44">
                        <c:v>52</c:v>
                      </c:pt>
                      <c:pt idx="45">
                        <c:v>53</c:v>
                      </c:pt>
                      <c:pt idx="46">
                        <c:v>54</c:v>
                      </c:pt>
                      <c:pt idx="47">
                        <c:v>55</c:v>
                      </c:pt>
                      <c:pt idx="48">
                        <c:v>56</c:v>
                      </c:pt>
                      <c:pt idx="49">
                        <c:v>57</c:v>
                      </c:pt>
                      <c:pt idx="50">
                        <c:v>58</c:v>
                      </c:pt>
                      <c:pt idx="51">
                        <c:v>59</c:v>
                      </c:pt>
                      <c:pt idx="52">
                        <c:v>60</c:v>
                      </c:pt>
                      <c:pt idx="53">
                        <c:v>61</c:v>
                      </c:pt>
                      <c:pt idx="54">
                        <c:v>62</c:v>
                      </c:pt>
                      <c:pt idx="55">
                        <c:v>63</c:v>
                      </c:pt>
                      <c:pt idx="56">
                        <c:v>64</c:v>
                      </c:pt>
                      <c:pt idx="57">
                        <c:v>65</c:v>
                      </c:pt>
                      <c:pt idx="58">
                        <c:v>66</c:v>
                      </c:pt>
                      <c:pt idx="59">
                        <c:v>67</c:v>
                      </c:pt>
                      <c:pt idx="60">
                        <c:v>68</c:v>
                      </c:pt>
                      <c:pt idx="61">
                        <c:v>69</c:v>
                      </c:pt>
                      <c:pt idx="62">
                        <c:v>70</c:v>
                      </c:pt>
                      <c:pt idx="63">
                        <c:v>71</c:v>
                      </c:pt>
                      <c:pt idx="64">
                        <c:v>72</c:v>
                      </c:pt>
                      <c:pt idx="65">
                        <c:v>73</c:v>
                      </c:pt>
                      <c:pt idx="66">
                        <c:v>74</c:v>
                      </c:pt>
                      <c:pt idx="67">
                        <c:v>75</c:v>
                      </c:pt>
                      <c:pt idx="68">
                        <c:v>76</c:v>
                      </c:pt>
                      <c:pt idx="69">
                        <c:v>77</c:v>
                      </c:pt>
                      <c:pt idx="70">
                        <c:v>78</c:v>
                      </c:pt>
                      <c:pt idx="71">
                        <c:v>79</c:v>
                      </c:pt>
                      <c:pt idx="72">
                        <c:v>80</c:v>
                      </c:pt>
                      <c:pt idx="73">
                        <c:v>81</c:v>
                      </c:pt>
                      <c:pt idx="74">
                        <c:v>82</c:v>
                      </c:pt>
                      <c:pt idx="75">
                        <c:v>83</c:v>
                      </c:pt>
                      <c:pt idx="76">
                        <c:v>84</c:v>
                      </c:pt>
                      <c:pt idx="77">
                        <c:v>85</c:v>
                      </c:pt>
                      <c:pt idx="78">
                        <c:v>86</c:v>
                      </c:pt>
                      <c:pt idx="79">
                        <c:v>87</c:v>
                      </c:pt>
                      <c:pt idx="80">
                        <c:v>88</c:v>
                      </c:pt>
                      <c:pt idx="81">
                        <c:v>89</c:v>
                      </c:pt>
                      <c:pt idx="82">
                        <c:v>90</c:v>
                      </c:pt>
                      <c:pt idx="83">
                        <c:v>91</c:v>
                      </c:pt>
                      <c:pt idx="84">
                        <c:v>92</c:v>
                      </c:pt>
                      <c:pt idx="85">
                        <c:v>93</c:v>
                      </c:pt>
                      <c:pt idx="86">
                        <c:v>94</c:v>
                      </c:pt>
                      <c:pt idx="87">
                        <c:v>95</c:v>
                      </c:pt>
                      <c:pt idx="88">
                        <c:v>96</c:v>
                      </c:pt>
                      <c:pt idx="89">
                        <c:v>97</c:v>
                      </c:pt>
                      <c:pt idx="90">
                        <c:v>98</c:v>
                      </c:pt>
                      <c:pt idx="91">
                        <c:v>99</c:v>
                      </c:pt>
                      <c:pt idx="92">
                        <c:v>100</c:v>
                      </c:pt>
                      <c:pt idx="93">
                        <c:v>101</c:v>
                      </c:pt>
                      <c:pt idx="94">
                        <c:v>102</c:v>
                      </c:pt>
                      <c:pt idx="95">
                        <c:v>103</c:v>
                      </c:pt>
                      <c:pt idx="96">
                        <c:v>104</c:v>
                      </c:pt>
                      <c:pt idx="97">
                        <c:v>105</c:v>
                      </c:pt>
                      <c:pt idx="98">
                        <c:v>106</c:v>
                      </c:pt>
                      <c:pt idx="99">
                        <c:v>107</c:v>
                      </c:pt>
                      <c:pt idx="100">
                        <c:v>108</c:v>
                      </c:pt>
                      <c:pt idx="101">
                        <c:v>109</c:v>
                      </c:pt>
                      <c:pt idx="102">
                        <c:v>110</c:v>
                      </c:pt>
                      <c:pt idx="103">
                        <c:v>111</c:v>
                      </c:pt>
                      <c:pt idx="104">
                        <c:v>112</c:v>
                      </c:pt>
                      <c:pt idx="105">
                        <c:v>113</c:v>
                      </c:pt>
                      <c:pt idx="106">
                        <c:v>114</c:v>
                      </c:pt>
                      <c:pt idx="107">
                        <c:v>115</c:v>
                      </c:pt>
                      <c:pt idx="108">
                        <c:v>116</c:v>
                      </c:pt>
                      <c:pt idx="109">
                        <c:v>117</c:v>
                      </c:pt>
                      <c:pt idx="110">
                        <c:v>118</c:v>
                      </c:pt>
                      <c:pt idx="111">
                        <c:v>119</c:v>
                      </c:pt>
                      <c:pt idx="112">
                        <c:v>120</c:v>
                      </c:pt>
                      <c:pt idx="113">
                        <c:v>121</c:v>
                      </c:pt>
                      <c:pt idx="114">
                        <c:v>122</c:v>
                      </c:pt>
                      <c:pt idx="115">
                        <c:v>123</c:v>
                      </c:pt>
                      <c:pt idx="116">
                        <c:v>124</c:v>
                      </c:pt>
                      <c:pt idx="117">
                        <c:v>125</c:v>
                      </c:pt>
                      <c:pt idx="118">
                        <c:v>126</c:v>
                      </c:pt>
                      <c:pt idx="119">
                        <c:v>127</c:v>
                      </c:pt>
                      <c:pt idx="120">
                        <c:v>128</c:v>
                      </c:pt>
                      <c:pt idx="121">
                        <c:v>129</c:v>
                      </c:pt>
                      <c:pt idx="122">
                        <c:v>130</c:v>
                      </c:pt>
                      <c:pt idx="123">
                        <c:v>131</c:v>
                      </c:pt>
                      <c:pt idx="124">
                        <c:v>132</c:v>
                      </c:pt>
                      <c:pt idx="125">
                        <c:v>133</c:v>
                      </c:pt>
                      <c:pt idx="126">
                        <c:v>134</c:v>
                      </c:pt>
                      <c:pt idx="127">
                        <c:v>135</c:v>
                      </c:pt>
                      <c:pt idx="128">
                        <c:v>136</c:v>
                      </c:pt>
                      <c:pt idx="129">
                        <c:v>137</c:v>
                      </c:pt>
                      <c:pt idx="130">
                        <c:v>138</c:v>
                      </c:pt>
                      <c:pt idx="131">
                        <c:v>139</c:v>
                      </c:pt>
                      <c:pt idx="132">
                        <c:v>140</c:v>
                      </c:pt>
                      <c:pt idx="133">
                        <c:v>141</c:v>
                      </c:pt>
                      <c:pt idx="134">
                        <c:v>142</c:v>
                      </c:pt>
                      <c:pt idx="135">
                        <c:v>143</c:v>
                      </c:pt>
                      <c:pt idx="136">
                        <c:v>144</c:v>
                      </c:pt>
                      <c:pt idx="137">
                        <c:v>145</c:v>
                      </c:pt>
                      <c:pt idx="138">
                        <c:v>146</c:v>
                      </c:pt>
                      <c:pt idx="139">
                        <c:v>147</c:v>
                      </c:pt>
                      <c:pt idx="140">
                        <c:v>148</c:v>
                      </c:pt>
                      <c:pt idx="141">
                        <c:v>149</c:v>
                      </c:pt>
                      <c:pt idx="142">
                        <c:v>150</c:v>
                      </c:pt>
                      <c:pt idx="143">
                        <c:v>151</c:v>
                      </c:pt>
                      <c:pt idx="144">
                        <c:v>152</c:v>
                      </c:pt>
                      <c:pt idx="145">
                        <c:v>153</c:v>
                      </c:pt>
                      <c:pt idx="146">
                        <c:v>154</c:v>
                      </c:pt>
                      <c:pt idx="147">
                        <c:v>155</c:v>
                      </c:pt>
                      <c:pt idx="148">
                        <c:v>156</c:v>
                      </c:pt>
                      <c:pt idx="149">
                        <c:v>157</c:v>
                      </c:pt>
                      <c:pt idx="150">
                        <c:v>158</c:v>
                      </c:pt>
                      <c:pt idx="151">
                        <c:v>159</c:v>
                      </c:pt>
                      <c:pt idx="152">
                        <c:v>160</c:v>
                      </c:pt>
                      <c:pt idx="153">
                        <c:v>161</c:v>
                      </c:pt>
                      <c:pt idx="154">
                        <c:v>162</c:v>
                      </c:pt>
                      <c:pt idx="155">
                        <c:v>163</c:v>
                      </c:pt>
                      <c:pt idx="156">
                        <c:v>164</c:v>
                      </c:pt>
                      <c:pt idx="157">
                        <c:v>165</c:v>
                      </c:pt>
                      <c:pt idx="158">
                        <c:v>166</c:v>
                      </c:pt>
                      <c:pt idx="159">
                        <c:v>167</c:v>
                      </c:pt>
                      <c:pt idx="160">
                        <c:v>168</c:v>
                      </c:pt>
                      <c:pt idx="161">
                        <c:v>169</c:v>
                      </c:pt>
                      <c:pt idx="162">
                        <c:v>170</c:v>
                      </c:pt>
                      <c:pt idx="163">
                        <c:v>171</c:v>
                      </c:pt>
                      <c:pt idx="164">
                        <c:v>172</c:v>
                      </c:pt>
                      <c:pt idx="165">
                        <c:v>173</c:v>
                      </c:pt>
                      <c:pt idx="166">
                        <c:v>174</c:v>
                      </c:pt>
                      <c:pt idx="167">
                        <c:v>175</c:v>
                      </c:pt>
                      <c:pt idx="168">
                        <c:v>176</c:v>
                      </c:pt>
                      <c:pt idx="169">
                        <c:v>177</c:v>
                      </c:pt>
                      <c:pt idx="170">
                        <c:v>178</c:v>
                      </c:pt>
                      <c:pt idx="171">
                        <c:v>179</c:v>
                      </c:pt>
                      <c:pt idx="172">
                        <c:v>180</c:v>
                      </c:pt>
                      <c:pt idx="173">
                        <c:v>181</c:v>
                      </c:pt>
                      <c:pt idx="174">
                        <c:v>182</c:v>
                      </c:pt>
                      <c:pt idx="175">
                        <c:v>183</c:v>
                      </c:pt>
                      <c:pt idx="176">
                        <c:v>184</c:v>
                      </c:pt>
                      <c:pt idx="177">
                        <c:v>185</c:v>
                      </c:pt>
                      <c:pt idx="178">
                        <c:v>186</c:v>
                      </c:pt>
                      <c:pt idx="179">
                        <c:v>187</c:v>
                      </c:pt>
                      <c:pt idx="180">
                        <c:v>188</c:v>
                      </c:pt>
                      <c:pt idx="181">
                        <c:v>189</c:v>
                      </c:pt>
                      <c:pt idx="182">
                        <c:v>190</c:v>
                      </c:pt>
                      <c:pt idx="183">
                        <c:v>191</c:v>
                      </c:pt>
                      <c:pt idx="184">
                        <c:v>192</c:v>
                      </c:pt>
                      <c:pt idx="185">
                        <c:v>193</c:v>
                      </c:pt>
                      <c:pt idx="186">
                        <c:v>194</c:v>
                      </c:pt>
                      <c:pt idx="187">
                        <c:v>195</c:v>
                      </c:pt>
                      <c:pt idx="188">
                        <c:v>196</c:v>
                      </c:pt>
                      <c:pt idx="189">
                        <c:v>197</c:v>
                      </c:pt>
                      <c:pt idx="190">
                        <c:v>198</c:v>
                      </c:pt>
                      <c:pt idx="191">
                        <c:v>199</c:v>
                      </c:pt>
                      <c:pt idx="192">
                        <c:v>200</c:v>
                      </c:pt>
                      <c:pt idx="193">
                        <c:v>201</c:v>
                      </c:pt>
                      <c:pt idx="194">
                        <c:v>202</c:v>
                      </c:pt>
                      <c:pt idx="195">
                        <c:v>203</c:v>
                      </c:pt>
                      <c:pt idx="196">
                        <c:v>204</c:v>
                      </c:pt>
                      <c:pt idx="197">
                        <c:v>205</c:v>
                      </c:pt>
                      <c:pt idx="198">
                        <c:v>206</c:v>
                      </c:pt>
                      <c:pt idx="199">
                        <c:v>207</c:v>
                      </c:pt>
                    </c:numCache>
                  </c:numRef>
                </c:val>
                <c:smooth val="0"/>
                <c:extLst>
                  <c:ext xmlns:c16="http://schemas.microsoft.com/office/drawing/2014/chart" uri="{C3380CC4-5D6E-409C-BE32-E72D297353CC}">
                    <c16:uniqueId val="{00000000-B4A2-48DC-9803-DFC8321A508B}"/>
                  </c:ext>
                </c:extLst>
              </c15:ser>
            </c15:filteredLineSeries>
          </c:ext>
        </c:extLst>
      </c:lineChart>
      <c:catAx>
        <c:axId val="120356775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9316223"/>
        <c:crosses val="autoZero"/>
        <c:auto val="1"/>
        <c:lblAlgn val="ctr"/>
        <c:lblOffset val="100"/>
        <c:noMultiLvlLbl val="0"/>
      </c:catAx>
      <c:valAx>
        <c:axId val="9393162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35677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BE"/>
              <a:t>Evolution du signal en fonction du temps  pour une plage de fréquences</a:t>
            </a:r>
          </a:p>
        </c:rich>
      </c:tx>
      <c:layout>
        <c:manualLayout>
          <c:xMode val="edge"/>
          <c:yMode val="edge"/>
          <c:x val="0.46413336963198748"/>
          <c:y val="3.3452807646356032E-2"/>
        </c:manualLayout>
      </c:layout>
      <c:overlay val="0"/>
      <c:spPr>
        <a:noFill/>
        <a:ln>
          <a:noFill/>
        </a:ln>
        <a:effectLst/>
      </c:spPr>
    </c:title>
    <c:autoTitleDeleted val="0"/>
    <c:view3D>
      <c:rotX val="10"/>
      <c:rotY val="20"/>
      <c:depthPercent val="400"/>
      <c:rAngAx val="0"/>
      <c:perspective val="0"/>
    </c:view3D>
    <c:floor>
      <c:thickness val="0"/>
      <c:spPr>
        <a:noFill/>
        <a:ln w="9525" cap="flat" cmpd="sng" algn="ctr">
          <a:solidFill>
            <a:schemeClr val="tx1">
              <a:lumMod val="15000"/>
              <a:lumOff val="85000"/>
            </a:schemeClr>
          </a:solidFill>
          <a:round/>
        </a:ln>
        <a:effectLst/>
        <a:sp3d contourW="9525">
          <a:contourClr>
            <a:schemeClr val="tx1">
              <a:lumMod val="15000"/>
              <a:lumOff val="85000"/>
            </a:schemeClr>
          </a:contourClr>
        </a:sp3d>
      </c:spPr>
    </c:floor>
    <c:sideWall>
      <c:thickness val="0"/>
      <c:spPr>
        <a:noFill/>
        <a:ln>
          <a:noFill/>
        </a:ln>
        <a:effectLst/>
      </c:spPr>
    </c:sideWall>
    <c:backWall>
      <c:thickness val="0"/>
      <c:spPr>
        <a:noFill/>
        <a:ln>
          <a:noFill/>
        </a:ln>
        <a:effectLst/>
      </c:spPr>
    </c:backWall>
    <c:plotArea>
      <c:layout>
        <c:manualLayout>
          <c:layoutTarget val="inner"/>
          <c:xMode val="edge"/>
          <c:yMode val="edge"/>
          <c:x val="2.2347526087145349E-2"/>
          <c:y val="8.8626045400238954E-2"/>
          <c:w val="0.96309008738119706"/>
          <c:h val="0.83042982530409504"/>
        </c:manualLayout>
      </c:layout>
      <c:surface3DChart>
        <c:wireframe val="0"/>
        <c:ser>
          <c:idx val="0"/>
          <c:order val="0"/>
          <c:tx>
            <c:strRef>
              <c:f>Graphe02!$Z$33</c:f>
              <c:strCache>
                <c:ptCount val="1"/>
                <c:pt idx="0">
                  <c:v>1200</c:v>
                </c:pt>
              </c:strCache>
            </c:strRef>
          </c:tx>
          <c:spPr>
            <a:solidFill>
              <a:schemeClr val="accent1"/>
            </a:solidFill>
            <a:ln/>
            <a:effectLst/>
            <a:sp3d/>
          </c:spPr>
          <c:cat>
            <c:numRef>
              <c:f>Graphe02!$AA$32:$HR$32</c:f>
              <c:numCache>
                <c:formatCode>General</c:formatCode>
                <c:ptCount val="200"/>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pt idx="45">
                  <c:v>50</c:v>
                </c:pt>
                <c:pt idx="46">
                  <c:v>51</c:v>
                </c:pt>
                <c:pt idx="47">
                  <c:v>52</c:v>
                </c:pt>
                <c:pt idx="48">
                  <c:v>53</c:v>
                </c:pt>
                <c:pt idx="49">
                  <c:v>54</c:v>
                </c:pt>
                <c:pt idx="50">
                  <c:v>55</c:v>
                </c:pt>
                <c:pt idx="51">
                  <c:v>56</c:v>
                </c:pt>
                <c:pt idx="52">
                  <c:v>57</c:v>
                </c:pt>
                <c:pt idx="53">
                  <c:v>58</c:v>
                </c:pt>
                <c:pt idx="54">
                  <c:v>59</c:v>
                </c:pt>
                <c:pt idx="55">
                  <c:v>60</c:v>
                </c:pt>
                <c:pt idx="56">
                  <c:v>61</c:v>
                </c:pt>
                <c:pt idx="57">
                  <c:v>62</c:v>
                </c:pt>
                <c:pt idx="58">
                  <c:v>63</c:v>
                </c:pt>
                <c:pt idx="59">
                  <c:v>64</c:v>
                </c:pt>
                <c:pt idx="60">
                  <c:v>65</c:v>
                </c:pt>
                <c:pt idx="61">
                  <c:v>66</c:v>
                </c:pt>
                <c:pt idx="62">
                  <c:v>67</c:v>
                </c:pt>
                <c:pt idx="63">
                  <c:v>68</c:v>
                </c:pt>
                <c:pt idx="64">
                  <c:v>69</c:v>
                </c:pt>
                <c:pt idx="65">
                  <c:v>70</c:v>
                </c:pt>
                <c:pt idx="66">
                  <c:v>71</c:v>
                </c:pt>
                <c:pt idx="67">
                  <c:v>72</c:v>
                </c:pt>
                <c:pt idx="68">
                  <c:v>73</c:v>
                </c:pt>
                <c:pt idx="69">
                  <c:v>74</c:v>
                </c:pt>
                <c:pt idx="70">
                  <c:v>75</c:v>
                </c:pt>
                <c:pt idx="71">
                  <c:v>76</c:v>
                </c:pt>
                <c:pt idx="72">
                  <c:v>77</c:v>
                </c:pt>
                <c:pt idx="73">
                  <c:v>78</c:v>
                </c:pt>
                <c:pt idx="74">
                  <c:v>79</c:v>
                </c:pt>
                <c:pt idx="75">
                  <c:v>80</c:v>
                </c:pt>
                <c:pt idx="76">
                  <c:v>81</c:v>
                </c:pt>
                <c:pt idx="77">
                  <c:v>82</c:v>
                </c:pt>
                <c:pt idx="78">
                  <c:v>83</c:v>
                </c:pt>
                <c:pt idx="79">
                  <c:v>84</c:v>
                </c:pt>
                <c:pt idx="80">
                  <c:v>85</c:v>
                </c:pt>
                <c:pt idx="81">
                  <c:v>86</c:v>
                </c:pt>
                <c:pt idx="82">
                  <c:v>87</c:v>
                </c:pt>
                <c:pt idx="83">
                  <c:v>88</c:v>
                </c:pt>
                <c:pt idx="84">
                  <c:v>89</c:v>
                </c:pt>
                <c:pt idx="85">
                  <c:v>90</c:v>
                </c:pt>
                <c:pt idx="86">
                  <c:v>91</c:v>
                </c:pt>
                <c:pt idx="87">
                  <c:v>92</c:v>
                </c:pt>
                <c:pt idx="88">
                  <c:v>93</c:v>
                </c:pt>
                <c:pt idx="89">
                  <c:v>94</c:v>
                </c:pt>
                <c:pt idx="90">
                  <c:v>95</c:v>
                </c:pt>
                <c:pt idx="91">
                  <c:v>96</c:v>
                </c:pt>
                <c:pt idx="92">
                  <c:v>97</c:v>
                </c:pt>
                <c:pt idx="93">
                  <c:v>98</c:v>
                </c:pt>
                <c:pt idx="94">
                  <c:v>99</c:v>
                </c:pt>
                <c:pt idx="95">
                  <c:v>100</c:v>
                </c:pt>
                <c:pt idx="96">
                  <c:v>101</c:v>
                </c:pt>
                <c:pt idx="97">
                  <c:v>102</c:v>
                </c:pt>
                <c:pt idx="98">
                  <c:v>103</c:v>
                </c:pt>
                <c:pt idx="99">
                  <c:v>104</c:v>
                </c:pt>
                <c:pt idx="100">
                  <c:v>105</c:v>
                </c:pt>
                <c:pt idx="101">
                  <c:v>106</c:v>
                </c:pt>
                <c:pt idx="102">
                  <c:v>107</c:v>
                </c:pt>
                <c:pt idx="103">
                  <c:v>108</c:v>
                </c:pt>
                <c:pt idx="104">
                  <c:v>109</c:v>
                </c:pt>
                <c:pt idx="105">
                  <c:v>110</c:v>
                </c:pt>
                <c:pt idx="106">
                  <c:v>111</c:v>
                </c:pt>
                <c:pt idx="107">
                  <c:v>112</c:v>
                </c:pt>
                <c:pt idx="108">
                  <c:v>113</c:v>
                </c:pt>
                <c:pt idx="109">
                  <c:v>114</c:v>
                </c:pt>
                <c:pt idx="110">
                  <c:v>115</c:v>
                </c:pt>
                <c:pt idx="111">
                  <c:v>116</c:v>
                </c:pt>
                <c:pt idx="112">
                  <c:v>117</c:v>
                </c:pt>
                <c:pt idx="113">
                  <c:v>118</c:v>
                </c:pt>
                <c:pt idx="114">
                  <c:v>119</c:v>
                </c:pt>
                <c:pt idx="115">
                  <c:v>120</c:v>
                </c:pt>
                <c:pt idx="116">
                  <c:v>121</c:v>
                </c:pt>
                <c:pt idx="117">
                  <c:v>122</c:v>
                </c:pt>
                <c:pt idx="118">
                  <c:v>123</c:v>
                </c:pt>
                <c:pt idx="119">
                  <c:v>124</c:v>
                </c:pt>
                <c:pt idx="120">
                  <c:v>125</c:v>
                </c:pt>
                <c:pt idx="121">
                  <c:v>126</c:v>
                </c:pt>
                <c:pt idx="122">
                  <c:v>127</c:v>
                </c:pt>
                <c:pt idx="123">
                  <c:v>128</c:v>
                </c:pt>
                <c:pt idx="124">
                  <c:v>129</c:v>
                </c:pt>
                <c:pt idx="125">
                  <c:v>130</c:v>
                </c:pt>
                <c:pt idx="126">
                  <c:v>131</c:v>
                </c:pt>
                <c:pt idx="127">
                  <c:v>132</c:v>
                </c:pt>
                <c:pt idx="128">
                  <c:v>133</c:v>
                </c:pt>
                <c:pt idx="129">
                  <c:v>134</c:v>
                </c:pt>
                <c:pt idx="130">
                  <c:v>135</c:v>
                </c:pt>
                <c:pt idx="131">
                  <c:v>136</c:v>
                </c:pt>
                <c:pt idx="132">
                  <c:v>137</c:v>
                </c:pt>
                <c:pt idx="133">
                  <c:v>138</c:v>
                </c:pt>
                <c:pt idx="134">
                  <c:v>139</c:v>
                </c:pt>
                <c:pt idx="135">
                  <c:v>140</c:v>
                </c:pt>
                <c:pt idx="136">
                  <c:v>141</c:v>
                </c:pt>
                <c:pt idx="137">
                  <c:v>142</c:v>
                </c:pt>
                <c:pt idx="138">
                  <c:v>143</c:v>
                </c:pt>
                <c:pt idx="139">
                  <c:v>144</c:v>
                </c:pt>
                <c:pt idx="140">
                  <c:v>145</c:v>
                </c:pt>
                <c:pt idx="141">
                  <c:v>146</c:v>
                </c:pt>
                <c:pt idx="142">
                  <c:v>147</c:v>
                </c:pt>
                <c:pt idx="143">
                  <c:v>148</c:v>
                </c:pt>
                <c:pt idx="144">
                  <c:v>149</c:v>
                </c:pt>
                <c:pt idx="145">
                  <c:v>150</c:v>
                </c:pt>
                <c:pt idx="146">
                  <c:v>151</c:v>
                </c:pt>
                <c:pt idx="147">
                  <c:v>152</c:v>
                </c:pt>
                <c:pt idx="148">
                  <c:v>153</c:v>
                </c:pt>
                <c:pt idx="149">
                  <c:v>154</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201</c:v>
                </c:pt>
                <c:pt idx="197">
                  <c:v>202</c:v>
                </c:pt>
                <c:pt idx="198">
                  <c:v>203</c:v>
                </c:pt>
                <c:pt idx="199">
                  <c:v>204</c:v>
                </c:pt>
              </c:numCache>
            </c:numRef>
          </c:cat>
          <c:val>
            <c:numRef>
              <c:f>Graphe02!$AA$33:$HR$33</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37</c:v>
                </c:pt>
                <c:pt idx="51">
                  <c:v>8</c:v>
                </c:pt>
                <c:pt idx="52">
                  <c:v>-21</c:v>
                </c:pt>
                <c:pt idx="53">
                  <c:v>8</c:v>
                </c:pt>
                <c:pt idx="54">
                  <c:v>37</c:v>
                </c:pt>
                <c:pt idx="55">
                  <c:v>8</c:v>
                </c:pt>
                <c:pt idx="56">
                  <c:v>-21</c:v>
                </c:pt>
                <c:pt idx="57">
                  <c:v>8</c:v>
                </c:pt>
                <c:pt idx="58">
                  <c:v>37</c:v>
                </c:pt>
                <c:pt idx="59">
                  <c:v>8</c:v>
                </c:pt>
                <c:pt idx="60">
                  <c:v>-21</c:v>
                </c:pt>
                <c:pt idx="61">
                  <c:v>8</c:v>
                </c:pt>
                <c:pt idx="62">
                  <c:v>37</c:v>
                </c:pt>
                <c:pt idx="63">
                  <c:v>8</c:v>
                </c:pt>
                <c:pt idx="64">
                  <c:v>-21</c:v>
                </c:pt>
                <c:pt idx="65">
                  <c:v>8</c:v>
                </c:pt>
                <c:pt idx="66">
                  <c:v>37</c:v>
                </c:pt>
                <c:pt idx="67">
                  <c:v>8</c:v>
                </c:pt>
                <c:pt idx="68">
                  <c:v>-21</c:v>
                </c:pt>
                <c:pt idx="69">
                  <c:v>8</c:v>
                </c:pt>
                <c:pt idx="70">
                  <c:v>37</c:v>
                </c:pt>
                <c:pt idx="71">
                  <c:v>8</c:v>
                </c:pt>
                <c:pt idx="72">
                  <c:v>-21</c:v>
                </c:pt>
                <c:pt idx="73">
                  <c:v>8</c:v>
                </c:pt>
                <c:pt idx="74">
                  <c:v>37</c:v>
                </c:pt>
                <c:pt idx="75">
                  <c:v>8</c:v>
                </c:pt>
                <c:pt idx="76">
                  <c:v>-21</c:v>
                </c:pt>
                <c:pt idx="77">
                  <c:v>8</c:v>
                </c:pt>
                <c:pt idx="78">
                  <c:v>37</c:v>
                </c:pt>
                <c:pt idx="79">
                  <c:v>8</c:v>
                </c:pt>
                <c:pt idx="80">
                  <c:v>-21</c:v>
                </c:pt>
                <c:pt idx="81">
                  <c:v>8</c:v>
                </c:pt>
                <c:pt idx="82">
                  <c:v>37</c:v>
                </c:pt>
                <c:pt idx="83">
                  <c:v>8</c:v>
                </c:pt>
                <c:pt idx="84">
                  <c:v>-21</c:v>
                </c:pt>
                <c:pt idx="85">
                  <c:v>8</c:v>
                </c:pt>
                <c:pt idx="86">
                  <c:v>37</c:v>
                </c:pt>
                <c:pt idx="87">
                  <c:v>8</c:v>
                </c:pt>
                <c:pt idx="88">
                  <c:v>-21</c:v>
                </c:pt>
                <c:pt idx="89">
                  <c:v>8</c:v>
                </c:pt>
                <c:pt idx="90">
                  <c:v>37</c:v>
                </c:pt>
                <c:pt idx="91">
                  <c:v>8</c:v>
                </c:pt>
                <c:pt idx="92">
                  <c:v>-21</c:v>
                </c:pt>
                <c:pt idx="93">
                  <c:v>8</c:v>
                </c:pt>
                <c:pt idx="94">
                  <c:v>37</c:v>
                </c:pt>
                <c:pt idx="95">
                  <c:v>8</c:v>
                </c:pt>
                <c:pt idx="96">
                  <c:v>-21</c:v>
                </c:pt>
                <c:pt idx="97">
                  <c:v>8</c:v>
                </c:pt>
                <c:pt idx="98">
                  <c:v>37</c:v>
                </c:pt>
                <c:pt idx="99">
                  <c:v>8</c:v>
                </c:pt>
                <c:pt idx="100">
                  <c:v>39</c:v>
                </c:pt>
                <c:pt idx="101">
                  <c:v>11</c:v>
                </c:pt>
                <c:pt idx="102">
                  <c:v>-17</c:v>
                </c:pt>
                <c:pt idx="103">
                  <c:v>11</c:v>
                </c:pt>
                <c:pt idx="104">
                  <c:v>39</c:v>
                </c:pt>
                <c:pt idx="105">
                  <c:v>11</c:v>
                </c:pt>
                <c:pt idx="106">
                  <c:v>-17</c:v>
                </c:pt>
                <c:pt idx="107">
                  <c:v>11</c:v>
                </c:pt>
                <c:pt idx="108">
                  <c:v>39</c:v>
                </c:pt>
                <c:pt idx="109">
                  <c:v>11</c:v>
                </c:pt>
                <c:pt idx="110">
                  <c:v>-17</c:v>
                </c:pt>
                <c:pt idx="111">
                  <c:v>11</c:v>
                </c:pt>
                <c:pt idx="112">
                  <c:v>39</c:v>
                </c:pt>
                <c:pt idx="113">
                  <c:v>11</c:v>
                </c:pt>
                <c:pt idx="114">
                  <c:v>-17</c:v>
                </c:pt>
                <c:pt idx="115">
                  <c:v>11</c:v>
                </c:pt>
                <c:pt idx="116">
                  <c:v>39</c:v>
                </c:pt>
                <c:pt idx="117">
                  <c:v>11</c:v>
                </c:pt>
                <c:pt idx="118">
                  <c:v>-17</c:v>
                </c:pt>
                <c:pt idx="119">
                  <c:v>11</c:v>
                </c:pt>
                <c:pt idx="120">
                  <c:v>39</c:v>
                </c:pt>
                <c:pt idx="121">
                  <c:v>11</c:v>
                </c:pt>
                <c:pt idx="122">
                  <c:v>-17</c:v>
                </c:pt>
                <c:pt idx="123">
                  <c:v>11</c:v>
                </c:pt>
                <c:pt idx="124">
                  <c:v>39</c:v>
                </c:pt>
                <c:pt idx="125">
                  <c:v>11</c:v>
                </c:pt>
                <c:pt idx="126">
                  <c:v>-17</c:v>
                </c:pt>
                <c:pt idx="127">
                  <c:v>11</c:v>
                </c:pt>
                <c:pt idx="128">
                  <c:v>39</c:v>
                </c:pt>
                <c:pt idx="129">
                  <c:v>11</c:v>
                </c:pt>
                <c:pt idx="130">
                  <c:v>-17</c:v>
                </c:pt>
                <c:pt idx="131">
                  <c:v>11</c:v>
                </c:pt>
                <c:pt idx="132">
                  <c:v>39</c:v>
                </c:pt>
                <c:pt idx="133">
                  <c:v>11</c:v>
                </c:pt>
                <c:pt idx="134">
                  <c:v>-17</c:v>
                </c:pt>
                <c:pt idx="135">
                  <c:v>11</c:v>
                </c:pt>
                <c:pt idx="136">
                  <c:v>39</c:v>
                </c:pt>
                <c:pt idx="137">
                  <c:v>11</c:v>
                </c:pt>
                <c:pt idx="138">
                  <c:v>-17</c:v>
                </c:pt>
                <c:pt idx="139">
                  <c:v>11</c:v>
                </c:pt>
                <c:pt idx="140">
                  <c:v>39</c:v>
                </c:pt>
                <c:pt idx="141">
                  <c:v>11</c:v>
                </c:pt>
                <c:pt idx="142">
                  <c:v>-17</c:v>
                </c:pt>
                <c:pt idx="143">
                  <c:v>11</c:v>
                </c:pt>
                <c:pt idx="144">
                  <c:v>39</c:v>
                </c:pt>
                <c:pt idx="145">
                  <c:v>11</c:v>
                </c:pt>
                <c:pt idx="146">
                  <c:v>-17</c:v>
                </c:pt>
                <c:pt idx="147">
                  <c:v>11</c:v>
                </c:pt>
                <c:pt idx="148">
                  <c:v>39</c:v>
                </c:pt>
                <c:pt idx="149">
                  <c:v>11</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0-1650-4742-8424-6CF34BC45659}"/>
            </c:ext>
          </c:extLst>
        </c:ser>
        <c:ser>
          <c:idx val="1"/>
          <c:order val="1"/>
          <c:tx>
            <c:strRef>
              <c:f>Graphe02!$Z$34</c:f>
              <c:strCache>
                <c:ptCount val="1"/>
                <c:pt idx="0">
                  <c:v>1210</c:v>
                </c:pt>
              </c:strCache>
            </c:strRef>
          </c:tx>
          <c:spPr>
            <a:solidFill>
              <a:schemeClr val="accent2"/>
            </a:solidFill>
            <a:ln/>
            <a:effectLst/>
            <a:sp3d/>
          </c:spPr>
          <c:cat>
            <c:numRef>
              <c:f>Graphe02!$AA$32:$HR$32</c:f>
              <c:numCache>
                <c:formatCode>General</c:formatCode>
                <c:ptCount val="200"/>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pt idx="45">
                  <c:v>50</c:v>
                </c:pt>
                <c:pt idx="46">
                  <c:v>51</c:v>
                </c:pt>
                <c:pt idx="47">
                  <c:v>52</c:v>
                </c:pt>
                <c:pt idx="48">
                  <c:v>53</c:v>
                </c:pt>
                <c:pt idx="49">
                  <c:v>54</c:v>
                </c:pt>
                <c:pt idx="50">
                  <c:v>55</c:v>
                </c:pt>
                <c:pt idx="51">
                  <c:v>56</c:v>
                </c:pt>
                <c:pt idx="52">
                  <c:v>57</c:v>
                </c:pt>
                <c:pt idx="53">
                  <c:v>58</c:v>
                </c:pt>
                <c:pt idx="54">
                  <c:v>59</c:v>
                </c:pt>
                <c:pt idx="55">
                  <c:v>60</c:v>
                </c:pt>
                <c:pt idx="56">
                  <c:v>61</c:v>
                </c:pt>
                <c:pt idx="57">
                  <c:v>62</c:v>
                </c:pt>
                <c:pt idx="58">
                  <c:v>63</c:v>
                </c:pt>
                <c:pt idx="59">
                  <c:v>64</c:v>
                </c:pt>
                <c:pt idx="60">
                  <c:v>65</c:v>
                </c:pt>
                <c:pt idx="61">
                  <c:v>66</c:v>
                </c:pt>
                <c:pt idx="62">
                  <c:v>67</c:v>
                </c:pt>
                <c:pt idx="63">
                  <c:v>68</c:v>
                </c:pt>
                <c:pt idx="64">
                  <c:v>69</c:v>
                </c:pt>
                <c:pt idx="65">
                  <c:v>70</c:v>
                </c:pt>
                <c:pt idx="66">
                  <c:v>71</c:v>
                </c:pt>
                <c:pt idx="67">
                  <c:v>72</c:v>
                </c:pt>
                <c:pt idx="68">
                  <c:v>73</c:v>
                </c:pt>
                <c:pt idx="69">
                  <c:v>74</c:v>
                </c:pt>
                <c:pt idx="70">
                  <c:v>75</c:v>
                </c:pt>
                <c:pt idx="71">
                  <c:v>76</c:v>
                </c:pt>
                <c:pt idx="72">
                  <c:v>77</c:v>
                </c:pt>
                <c:pt idx="73">
                  <c:v>78</c:v>
                </c:pt>
                <c:pt idx="74">
                  <c:v>79</c:v>
                </c:pt>
                <c:pt idx="75">
                  <c:v>80</c:v>
                </c:pt>
                <c:pt idx="76">
                  <c:v>81</c:v>
                </c:pt>
                <c:pt idx="77">
                  <c:v>82</c:v>
                </c:pt>
                <c:pt idx="78">
                  <c:v>83</c:v>
                </c:pt>
                <c:pt idx="79">
                  <c:v>84</c:v>
                </c:pt>
                <c:pt idx="80">
                  <c:v>85</c:v>
                </c:pt>
                <c:pt idx="81">
                  <c:v>86</c:v>
                </c:pt>
                <c:pt idx="82">
                  <c:v>87</c:v>
                </c:pt>
                <c:pt idx="83">
                  <c:v>88</c:v>
                </c:pt>
                <c:pt idx="84">
                  <c:v>89</c:v>
                </c:pt>
                <c:pt idx="85">
                  <c:v>90</c:v>
                </c:pt>
                <c:pt idx="86">
                  <c:v>91</c:v>
                </c:pt>
                <c:pt idx="87">
                  <c:v>92</c:v>
                </c:pt>
                <c:pt idx="88">
                  <c:v>93</c:v>
                </c:pt>
                <c:pt idx="89">
                  <c:v>94</c:v>
                </c:pt>
                <c:pt idx="90">
                  <c:v>95</c:v>
                </c:pt>
                <c:pt idx="91">
                  <c:v>96</c:v>
                </c:pt>
                <c:pt idx="92">
                  <c:v>97</c:v>
                </c:pt>
                <c:pt idx="93">
                  <c:v>98</c:v>
                </c:pt>
                <c:pt idx="94">
                  <c:v>99</c:v>
                </c:pt>
                <c:pt idx="95">
                  <c:v>100</c:v>
                </c:pt>
                <c:pt idx="96">
                  <c:v>101</c:v>
                </c:pt>
                <c:pt idx="97">
                  <c:v>102</c:v>
                </c:pt>
                <c:pt idx="98">
                  <c:v>103</c:v>
                </c:pt>
                <c:pt idx="99">
                  <c:v>104</c:v>
                </c:pt>
                <c:pt idx="100">
                  <c:v>105</c:v>
                </c:pt>
                <c:pt idx="101">
                  <c:v>106</c:v>
                </c:pt>
                <c:pt idx="102">
                  <c:v>107</c:v>
                </c:pt>
                <c:pt idx="103">
                  <c:v>108</c:v>
                </c:pt>
                <c:pt idx="104">
                  <c:v>109</c:v>
                </c:pt>
                <c:pt idx="105">
                  <c:v>110</c:v>
                </c:pt>
                <c:pt idx="106">
                  <c:v>111</c:v>
                </c:pt>
                <c:pt idx="107">
                  <c:v>112</c:v>
                </c:pt>
                <c:pt idx="108">
                  <c:v>113</c:v>
                </c:pt>
                <c:pt idx="109">
                  <c:v>114</c:v>
                </c:pt>
                <c:pt idx="110">
                  <c:v>115</c:v>
                </c:pt>
                <c:pt idx="111">
                  <c:v>116</c:v>
                </c:pt>
                <c:pt idx="112">
                  <c:v>117</c:v>
                </c:pt>
                <c:pt idx="113">
                  <c:v>118</c:v>
                </c:pt>
                <c:pt idx="114">
                  <c:v>119</c:v>
                </c:pt>
                <c:pt idx="115">
                  <c:v>120</c:v>
                </c:pt>
                <c:pt idx="116">
                  <c:v>121</c:v>
                </c:pt>
                <c:pt idx="117">
                  <c:v>122</c:v>
                </c:pt>
                <c:pt idx="118">
                  <c:v>123</c:v>
                </c:pt>
                <c:pt idx="119">
                  <c:v>124</c:v>
                </c:pt>
                <c:pt idx="120">
                  <c:v>125</c:v>
                </c:pt>
                <c:pt idx="121">
                  <c:v>126</c:v>
                </c:pt>
                <c:pt idx="122">
                  <c:v>127</c:v>
                </c:pt>
                <c:pt idx="123">
                  <c:v>128</c:v>
                </c:pt>
                <c:pt idx="124">
                  <c:v>129</c:v>
                </c:pt>
                <c:pt idx="125">
                  <c:v>130</c:v>
                </c:pt>
                <c:pt idx="126">
                  <c:v>131</c:v>
                </c:pt>
                <c:pt idx="127">
                  <c:v>132</c:v>
                </c:pt>
                <c:pt idx="128">
                  <c:v>133</c:v>
                </c:pt>
                <c:pt idx="129">
                  <c:v>134</c:v>
                </c:pt>
                <c:pt idx="130">
                  <c:v>135</c:v>
                </c:pt>
                <c:pt idx="131">
                  <c:v>136</c:v>
                </c:pt>
                <c:pt idx="132">
                  <c:v>137</c:v>
                </c:pt>
                <c:pt idx="133">
                  <c:v>138</c:v>
                </c:pt>
                <c:pt idx="134">
                  <c:v>139</c:v>
                </c:pt>
                <c:pt idx="135">
                  <c:v>140</c:v>
                </c:pt>
                <c:pt idx="136">
                  <c:v>141</c:v>
                </c:pt>
                <c:pt idx="137">
                  <c:v>142</c:v>
                </c:pt>
                <c:pt idx="138">
                  <c:v>143</c:v>
                </c:pt>
                <c:pt idx="139">
                  <c:v>144</c:v>
                </c:pt>
                <c:pt idx="140">
                  <c:v>145</c:v>
                </c:pt>
                <c:pt idx="141">
                  <c:v>146</c:v>
                </c:pt>
                <c:pt idx="142">
                  <c:v>147</c:v>
                </c:pt>
                <c:pt idx="143">
                  <c:v>148</c:v>
                </c:pt>
                <c:pt idx="144">
                  <c:v>149</c:v>
                </c:pt>
                <c:pt idx="145">
                  <c:v>150</c:v>
                </c:pt>
                <c:pt idx="146">
                  <c:v>151</c:v>
                </c:pt>
                <c:pt idx="147">
                  <c:v>152</c:v>
                </c:pt>
                <c:pt idx="148">
                  <c:v>153</c:v>
                </c:pt>
                <c:pt idx="149">
                  <c:v>154</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201</c:v>
                </c:pt>
                <c:pt idx="197">
                  <c:v>202</c:v>
                </c:pt>
                <c:pt idx="198">
                  <c:v>203</c:v>
                </c:pt>
                <c:pt idx="199">
                  <c:v>204</c:v>
                </c:pt>
              </c:numCache>
            </c:numRef>
          </c:cat>
          <c:val>
            <c:numRef>
              <c:f>Graphe02!$AA$34:$HR$34</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35</c:v>
                </c:pt>
                <c:pt idx="51">
                  <c:v>0</c:v>
                </c:pt>
                <c:pt idx="52">
                  <c:v>-35</c:v>
                </c:pt>
                <c:pt idx="53">
                  <c:v>0</c:v>
                </c:pt>
                <c:pt idx="54">
                  <c:v>35</c:v>
                </c:pt>
                <c:pt idx="55">
                  <c:v>0</c:v>
                </c:pt>
                <c:pt idx="56">
                  <c:v>-35</c:v>
                </c:pt>
                <c:pt idx="57">
                  <c:v>0</c:v>
                </c:pt>
                <c:pt idx="58">
                  <c:v>35</c:v>
                </c:pt>
                <c:pt idx="59">
                  <c:v>0</c:v>
                </c:pt>
                <c:pt idx="60">
                  <c:v>-35</c:v>
                </c:pt>
                <c:pt idx="61">
                  <c:v>0</c:v>
                </c:pt>
                <c:pt idx="62">
                  <c:v>35</c:v>
                </c:pt>
                <c:pt idx="63">
                  <c:v>0</c:v>
                </c:pt>
                <c:pt idx="64">
                  <c:v>-35</c:v>
                </c:pt>
                <c:pt idx="65">
                  <c:v>0</c:v>
                </c:pt>
                <c:pt idx="66">
                  <c:v>35</c:v>
                </c:pt>
                <c:pt idx="67">
                  <c:v>0</c:v>
                </c:pt>
                <c:pt idx="68">
                  <c:v>-35</c:v>
                </c:pt>
                <c:pt idx="69">
                  <c:v>0</c:v>
                </c:pt>
                <c:pt idx="70">
                  <c:v>35</c:v>
                </c:pt>
                <c:pt idx="71">
                  <c:v>0</c:v>
                </c:pt>
                <c:pt idx="72">
                  <c:v>-35</c:v>
                </c:pt>
                <c:pt idx="73">
                  <c:v>0</c:v>
                </c:pt>
                <c:pt idx="74">
                  <c:v>35</c:v>
                </c:pt>
                <c:pt idx="75">
                  <c:v>0</c:v>
                </c:pt>
                <c:pt idx="76">
                  <c:v>-35</c:v>
                </c:pt>
                <c:pt idx="77">
                  <c:v>0</c:v>
                </c:pt>
                <c:pt idx="78">
                  <c:v>35</c:v>
                </c:pt>
                <c:pt idx="79">
                  <c:v>0</c:v>
                </c:pt>
                <c:pt idx="80">
                  <c:v>-35</c:v>
                </c:pt>
                <c:pt idx="81">
                  <c:v>0</c:v>
                </c:pt>
                <c:pt idx="82">
                  <c:v>35</c:v>
                </c:pt>
                <c:pt idx="83">
                  <c:v>0</c:v>
                </c:pt>
                <c:pt idx="84">
                  <c:v>-35</c:v>
                </c:pt>
                <c:pt idx="85">
                  <c:v>0</c:v>
                </c:pt>
                <c:pt idx="86">
                  <c:v>35</c:v>
                </c:pt>
                <c:pt idx="87">
                  <c:v>0</c:v>
                </c:pt>
                <c:pt idx="88">
                  <c:v>-35</c:v>
                </c:pt>
                <c:pt idx="89">
                  <c:v>0</c:v>
                </c:pt>
                <c:pt idx="90">
                  <c:v>35</c:v>
                </c:pt>
                <c:pt idx="91">
                  <c:v>0</c:v>
                </c:pt>
                <c:pt idx="92">
                  <c:v>-35</c:v>
                </c:pt>
                <c:pt idx="93">
                  <c:v>0</c:v>
                </c:pt>
                <c:pt idx="94">
                  <c:v>35</c:v>
                </c:pt>
                <c:pt idx="95">
                  <c:v>0</c:v>
                </c:pt>
                <c:pt idx="96">
                  <c:v>-35</c:v>
                </c:pt>
                <c:pt idx="97">
                  <c:v>0</c:v>
                </c:pt>
                <c:pt idx="98">
                  <c:v>35</c:v>
                </c:pt>
                <c:pt idx="99">
                  <c:v>0</c:v>
                </c:pt>
                <c:pt idx="100">
                  <c:v>44</c:v>
                </c:pt>
                <c:pt idx="101">
                  <c:v>13</c:v>
                </c:pt>
                <c:pt idx="102">
                  <c:v>-18</c:v>
                </c:pt>
                <c:pt idx="103">
                  <c:v>13</c:v>
                </c:pt>
                <c:pt idx="104">
                  <c:v>44</c:v>
                </c:pt>
                <c:pt idx="105">
                  <c:v>13</c:v>
                </c:pt>
                <c:pt idx="106">
                  <c:v>-18</c:v>
                </c:pt>
                <c:pt idx="107">
                  <c:v>13</c:v>
                </c:pt>
                <c:pt idx="108">
                  <c:v>44</c:v>
                </c:pt>
                <c:pt idx="109">
                  <c:v>13</c:v>
                </c:pt>
                <c:pt idx="110">
                  <c:v>-18</c:v>
                </c:pt>
                <c:pt idx="111">
                  <c:v>13</c:v>
                </c:pt>
                <c:pt idx="112">
                  <c:v>44</c:v>
                </c:pt>
                <c:pt idx="113">
                  <c:v>13</c:v>
                </c:pt>
                <c:pt idx="114">
                  <c:v>-18</c:v>
                </c:pt>
                <c:pt idx="115">
                  <c:v>13</c:v>
                </c:pt>
                <c:pt idx="116">
                  <c:v>44</c:v>
                </c:pt>
                <c:pt idx="117">
                  <c:v>13</c:v>
                </c:pt>
                <c:pt idx="118">
                  <c:v>-18</c:v>
                </c:pt>
                <c:pt idx="119">
                  <c:v>13</c:v>
                </c:pt>
                <c:pt idx="120">
                  <c:v>44</c:v>
                </c:pt>
                <c:pt idx="121">
                  <c:v>13</c:v>
                </c:pt>
                <c:pt idx="122">
                  <c:v>-18</c:v>
                </c:pt>
                <c:pt idx="123">
                  <c:v>13</c:v>
                </c:pt>
                <c:pt idx="124">
                  <c:v>44</c:v>
                </c:pt>
                <c:pt idx="125">
                  <c:v>13</c:v>
                </c:pt>
                <c:pt idx="126">
                  <c:v>-18</c:v>
                </c:pt>
                <c:pt idx="127">
                  <c:v>13</c:v>
                </c:pt>
                <c:pt idx="128">
                  <c:v>44</c:v>
                </c:pt>
                <c:pt idx="129">
                  <c:v>13</c:v>
                </c:pt>
                <c:pt idx="130">
                  <c:v>-18</c:v>
                </c:pt>
                <c:pt idx="131">
                  <c:v>13</c:v>
                </c:pt>
                <c:pt idx="132">
                  <c:v>44</c:v>
                </c:pt>
                <c:pt idx="133">
                  <c:v>13</c:v>
                </c:pt>
                <c:pt idx="134">
                  <c:v>-18</c:v>
                </c:pt>
                <c:pt idx="135">
                  <c:v>13</c:v>
                </c:pt>
                <c:pt idx="136">
                  <c:v>44</c:v>
                </c:pt>
                <c:pt idx="137">
                  <c:v>13</c:v>
                </c:pt>
                <c:pt idx="138">
                  <c:v>-18</c:v>
                </c:pt>
                <c:pt idx="139">
                  <c:v>13</c:v>
                </c:pt>
                <c:pt idx="140">
                  <c:v>44</c:v>
                </c:pt>
                <c:pt idx="141">
                  <c:v>13</c:v>
                </c:pt>
                <c:pt idx="142">
                  <c:v>-18</c:v>
                </c:pt>
                <c:pt idx="143">
                  <c:v>13</c:v>
                </c:pt>
                <c:pt idx="144">
                  <c:v>44</c:v>
                </c:pt>
                <c:pt idx="145">
                  <c:v>13</c:v>
                </c:pt>
                <c:pt idx="146">
                  <c:v>-18</c:v>
                </c:pt>
                <c:pt idx="147">
                  <c:v>13</c:v>
                </c:pt>
                <c:pt idx="148">
                  <c:v>44</c:v>
                </c:pt>
                <c:pt idx="149">
                  <c:v>13</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1-1650-4742-8424-6CF34BC45659}"/>
            </c:ext>
          </c:extLst>
        </c:ser>
        <c:ser>
          <c:idx val="2"/>
          <c:order val="2"/>
          <c:tx>
            <c:strRef>
              <c:f>Graphe02!$Z$35</c:f>
              <c:strCache>
                <c:ptCount val="1"/>
                <c:pt idx="0">
                  <c:v>1220</c:v>
                </c:pt>
              </c:strCache>
            </c:strRef>
          </c:tx>
          <c:spPr>
            <a:solidFill>
              <a:schemeClr val="accent3"/>
            </a:solidFill>
            <a:ln/>
            <a:effectLst/>
            <a:sp3d/>
          </c:spPr>
          <c:cat>
            <c:numRef>
              <c:f>Graphe02!$AA$32:$HR$32</c:f>
              <c:numCache>
                <c:formatCode>General</c:formatCode>
                <c:ptCount val="200"/>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pt idx="45">
                  <c:v>50</c:v>
                </c:pt>
                <c:pt idx="46">
                  <c:v>51</c:v>
                </c:pt>
                <c:pt idx="47">
                  <c:v>52</c:v>
                </c:pt>
                <c:pt idx="48">
                  <c:v>53</c:v>
                </c:pt>
                <c:pt idx="49">
                  <c:v>54</c:v>
                </c:pt>
                <c:pt idx="50">
                  <c:v>55</c:v>
                </c:pt>
                <c:pt idx="51">
                  <c:v>56</c:v>
                </c:pt>
                <c:pt idx="52">
                  <c:v>57</c:v>
                </c:pt>
                <c:pt idx="53">
                  <c:v>58</c:v>
                </c:pt>
                <c:pt idx="54">
                  <c:v>59</c:v>
                </c:pt>
                <c:pt idx="55">
                  <c:v>60</c:v>
                </c:pt>
                <c:pt idx="56">
                  <c:v>61</c:v>
                </c:pt>
                <c:pt idx="57">
                  <c:v>62</c:v>
                </c:pt>
                <c:pt idx="58">
                  <c:v>63</c:v>
                </c:pt>
                <c:pt idx="59">
                  <c:v>64</c:v>
                </c:pt>
                <c:pt idx="60">
                  <c:v>65</c:v>
                </c:pt>
                <c:pt idx="61">
                  <c:v>66</c:v>
                </c:pt>
                <c:pt idx="62">
                  <c:v>67</c:v>
                </c:pt>
                <c:pt idx="63">
                  <c:v>68</c:v>
                </c:pt>
                <c:pt idx="64">
                  <c:v>69</c:v>
                </c:pt>
                <c:pt idx="65">
                  <c:v>70</c:v>
                </c:pt>
                <c:pt idx="66">
                  <c:v>71</c:v>
                </c:pt>
                <c:pt idx="67">
                  <c:v>72</c:v>
                </c:pt>
                <c:pt idx="68">
                  <c:v>73</c:v>
                </c:pt>
                <c:pt idx="69">
                  <c:v>74</c:v>
                </c:pt>
                <c:pt idx="70">
                  <c:v>75</c:v>
                </c:pt>
                <c:pt idx="71">
                  <c:v>76</c:v>
                </c:pt>
                <c:pt idx="72">
                  <c:v>77</c:v>
                </c:pt>
                <c:pt idx="73">
                  <c:v>78</c:v>
                </c:pt>
                <c:pt idx="74">
                  <c:v>79</c:v>
                </c:pt>
                <c:pt idx="75">
                  <c:v>80</c:v>
                </c:pt>
                <c:pt idx="76">
                  <c:v>81</c:v>
                </c:pt>
                <c:pt idx="77">
                  <c:v>82</c:v>
                </c:pt>
                <c:pt idx="78">
                  <c:v>83</c:v>
                </c:pt>
                <c:pt idx="79">
                  <c:v>84</c:v>
                </c:pt>
                <c:pt idx="80">
                  <c:v>85</c:v>
                </c:pt>
                <c:pt idx="81">
                  <c:v>86</c:v>
                </c:pt>
                <c:pt idx="82">
                  <c:v>87</c:v>
                </c:pt>
                <c:pt idx="83">
                  <c:v>88</c:v>
                </c:pt>
                <c:pt idx="84">
                  <c:v>89</c:v>
                </c:pt>
                <c:pt idx="85">
                  <c:v>90</c:v>
                </c:pt>
                <c:pt idx="86">
                  <c:v>91</c:v>
                </c:pt>
                <c:pt idx="87">
                  <c:v>92</c:v>
                </c:pt>
                <c:pt idx="88">
                  <c:v>93</c:v>
                </c:pt>
                <c:pt idx="89">
                  <c:v>94</c:v>
                </c:pt>
                <c:pt idx="90">
                  <c:v>95</c:v>
                </c:pt>
                <c:pt idx="91">
                  <c:v>96</c:v>
                </c:pt>
                <c:pt idx="92">
                  <c:v>97</c:v>
                </c:pt>
                <c:pt idx="93">
                  <c:v>98</c:v>
                </c:pt>
                <c:pt idx="94">
                  <c:v>99</c:v>
                </c:pt>
                <c:pt idx="95">
                  <c:v>100</c:v>
                </c:pt>
                <c:pt idx="96">
                  <c:v>101</c:v>
                </c:pt>
                <c:pt idx="97">
                  <c:v>102</c:v>
                </c:pt>
                <c:pt idx="98">
                  <c:v>103</c:v>
                </c:pt>
                <c:pt idx="99">
                  <c:v>104</c:v>
                </c:pt>
                <c:pt idx="100">
                  <c:v>105</c:v>
                </c:pt>
                <c:pt idx="101">
                  <c:v>106</c:v>
                </c:pt>
                <c:pt idx="102">
                  <c:v>107</c:v>
                </c:pt>
                <c:pt idx="103">
                  <c:v>108</c:v>
                </c:pt>
                <c:pt idx="104">
                  <c:v>109</c:v>
                </c:pt>
                <c:pt idx="105">
                  <c:v>110</c:v>
                </c:pt>
                <c:pt idx="106">
                  <c:v>111</c:v>
                </c:pt>
                <c:pt idx="107">
                  <c:v>112</c:v>
                </c:pt>
                <c:pt idx="108">
                  <c:v>113</c:v>
                </c:pt>
                <c:pt idx="109">
                  <c:v>114</c:v>
                </c:pt>
                <c:pt idx="110">
                  <c:v>115</c:v>
                </c:pt>
                <c:pt idx="111">
                  <c:v>116</c:v>
                </c:pt>
                <c:pt idx="112">
                  <c:v>117</c:v>
                </c:pt>
                <c:pt idx="113">
                  <c:v>118</c:v>
                </c:pt>
                <c:pt idx="114">
                  <c:v>119</c:v>
                </c:pt>
                <c:pt idx="115">
                  <c:v>120</c:v>
                </c:pt>
                <c:pt idx="116">
                  <c:v>121</c:v>
                </c:pt>
                <c:pt idx="117">
                  <c:v>122</c:v>
                </c:pt>
                <c:pt idx="118">
                  <c:v>123</c:v>
                </c:pt>
                <c:pt idx="119">
                  <c:v>124</c:v>
                </c:pt>
                <c:pt idx="120">
                  <c:v>125</c:v>
                </c:pt>
                <c:pt idx="121">
                  <c:v>126</c:v>
                </c:pt>
                <c:pt idx="122">
                  <c:v>127</c:v>
                </c:pt>
                <c:pt idx="123">
                  <c:v>128</c:v>
                </c:pt>
                <c:pt idx="124">
                  <c:v>129</c:v>
                </c:pt>
                <c:pt idx="125">
                  <c:v>130</c:v>
                </c:pt>
                <c:pt idx="126">
                  <c:v>131</c:v>
                </c:pt>
                <c:pt idx="127">
                  <c:v>132</c:v>
                </c:pt>
                <c:pt idx="128">
                  <c:v>133</c:v>
                </c:pt>
                <c:pt idx="129">
                  <c:v>134</c:v>
                </c:pt>
                <c:pt idx="130">
                  <c:v>135</c:v>
                </c:pt>
                <c:pt idx="131">
                  <c:v>136</c:v>
                </c:pt>
                <c:pt idx="132">
                  <c:v>137</c:v>
                </c:pt>
                <c:pt idx="133">
                  <c:v>138</c:v>
                </c:pt>
                <c:pt idx="134">
                  <c:v>139</c:v>
                </c:pt>
                <c:pt idx="135">
                  <c:v>140</c:v>
                </c:pt>
                <c:pt idx="136">
                  <c:v>141</c:v>
                </c:pt>
                <c:pt idx="137">
                  <c:v>142</c:v>
                </c:pt>
                <c:pt idx="138">
                  <c:v>143</c:v>
                </c:pt>
                <c:pt idx="139">
                  <c:v>144</c:v>
                </c:pt>
                <c:pt idx="140">
                  <c:v>145</c:v>
                </c:pt>
                <c:pt idx="141">
                  <c:v>146</c:v>
                </c:pt>
                <c:pt idx="142">
                  <c:v>147</c:v>
                </c:pt>
                <c:pt idx="143">
                  <c:v>148</c:v>
                </c:pt>
                <c:pt idx="144">
                  <c:v>149</c:v>
                </c:pt>
                <c:pt idx="145">
                  <c:v>150</c:v>
                </c:pt>
                <c:pt idx="146">
                  <c:v>151</c:v>
                </c:pt>
                <c:pt idx="147">
                  <c:v>152</c:v>
                </c:pt>
                <c:pt idx="148">
                  <c:v>153</c:v>
                </c:pt>
                <c:pt idx="149">
                  <c:v>154</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201</c:v>
                </c:pt>
                <c:pt idx="197">
                  <c:v>202</c:v>
                </c:pt>
                <c:pt idx="198">
                  <c:v>203</c:v>
                </c:pt>
                <c:pt idx="199">
                  <c:v>204</c:v>
                </c:pt>
              </c:numCache>
            </c:numRef>
          </c:cat>
          <c:val>
            <c:numRef>
              <c:f>Graphe02!$AA$35:$HR$35</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27</c:v>
                </c:pt>
                <c:pt idx="51">
                  <c:v>0</c:v>
                </c:pt>
                <c:pt idx="52">
                  <c:v>-27</c:v>
                </c:pt>
                <c:pt idx="53">
                  <c:v>0</c:v>
                </c:pt>
                <c:pt idx="54">
                  <c:v>27</c:v>
                </c:pt>
                <c:pt idx="55">
                  <c:v>0</c:v>
                </c:pt>
                <c:pt idx="56">
                  <c:v>-27</c:v>
                </c:pt>
                <c:pt idx="57">
                  <c:v>0</c:v>
                </c:pt>
                <c:pt idx="58">
                  <c:v>27</c:v>
                </c:pt>
                <c:pt idx="59">
                  <c:v>0</c:v>
                </c:pt>
                <c:pt idx="60">
                  <c:v>-27</c:v>
                </c:pt>
                <c:pt idx="61">
                  <c:v>0</c:v>
                </c:pt>
                <c:pt idx="62">
                  <c:v>27</c:v>
                </c:pt>
                <c:pt idx="63">
                  <c:v>0</c:v>
                </c:pt>
                <c:pt idx="64">
                  <c:v>-27</c:v>
                </c:pt>
                <c:pt idx="65">
                  <c:v>0</c:v>
                </c:pt>
                <c:pt idx="66">
                  <c:v>27</c:v>
                </c:pt>
                <c:pt idx="67">
                  <c:v>0</c:v>
                </c:pt>
                <c:pt idx="68">
                  <c:v>-27</c:v>
                </c:pt>
                <c:pt idx="69">
                  <c:v>0</c:v>
                </c:pt>
                <c:pt idx="70">
                  <c:v>27</c:v>
                </c:pt>
                <c:pt idx="71">
                  <c:v>0</c:v>
                </c:pt>
                <c:pt idx="72">
                  <c:v>-27</c:v>
                </c:pt>
                <c:pt idx="73">
                  <c:v>0</c:v>
                </c:pt>
                <c:pt idx="74">
                  <c:v>27</c:v>
                </c:pt>
                <c:pt idx="75">
                  <c:v>0</c:v>
                </c:pt>
                <c:pt idx="76">
                  <c:v>-27</c:v>
                </c:pt>
                <c:pt idx="77">
                  <c:v>0</c:v>
                </c:pt>
                <c:pt idx="78">
                  <c:v>27</c:v>
                </c:pt>
                <c:pt idx="79">
                  <c:v>0</c:v>
                </c:pt>
                <c:pt idx="80">
                  <c:v>-27</c:v>
                </c:pt>
                <c:pt idx="81">
                  <c:v>0</c:v>
                </c:pt>
                <c:pt idx="82">
                  <c:v>27</c:v>
                </c:pt>
                <c:pt idx="83">
                  <c:v>0</c:v>
                </c:pt>
                <c:pt idx="84">
                  <c:v>-27</c:v>
                </c:pt>
                <c:pt idx="85">
                  <c:v>0</c:v>
                </c:pt>
                <c:pt idx="86">
                  <c:v>27</c:v>
                </c:pt>
                <c:pt idx="87">
                  <c:v>0</c:v>
                </c:pt>
                <c:pt idx="88">
                  <c:v>-27</c:v>
                </c:pt>
                <c:pt idx="89">
                  <c:v>0</c:v>
                </c:pt>
                <c:pt idx="90">
                  <c:v>27</c:v>
                </c:pt>
                <c:pt idx="91">
                  <c:v>0</c:v>
                </c:pt>
                <c:pt idx="92">
                  <c:v>-27</c:v>
                </c:pt>
                <c:pt idx="93">
                  <c:v>0</c:v>
                </c:pt>
                <c:pt idx="94">
                  <c:v>27</c:v>
                </c:pt>
                <c:pt idx="95">
                  <c:v>0</c:v>
                </c:pt>
                <c:pt idx="96">
                  <c:v>-27</c:v>
                </c:pt>
                <c:pt idx="97">
                  <c:v>0</c:v>
                </c:pt>
                <c:pt idx="98">
                  <c:v>27</c:v>
                </c:pt>
                <c:pt idx="99">
                  <c:v>0</c:v>
                </c:pt>
                <c:pt idx="100">
                  <c:v>24</c:v>
                </c:pt>
                <c:pt idx="101">
                  <c:v>0</c:v>
                </c:pt>
                <c:pt idx="102">
                  <c:v>-24</c:v>
                </c:pt>
                <c:pt idx="103">
                  <c:v>0</c:v>
                </c:pt>
                <c:pt idx="104">
                  <c:v>24</c:v>
                </c:pt>
                <c:pt idx="105">
                  <c:v>0</c:v>
                </c:pt>
                <c:pt idx="106">
                  <c:v>-24</c:v>
                </c:pt>
                <c:pt idx="107">
                  <c:v>0</c:v>
                </c:pt>
                <c:pt idx="108">
                  <c:v>24</c:v>
                </c:pt>
                <c:pt idx="109">
                  <c:v>0</c:v>
                </c:pt>
                <c:pt idx="110">
                  <c:v>-24</c:v>
                </c:pt>
                <c:pt idx="111">
                  <c:v>0</c:v>
                </c:pt>
                <c:pt idx="112">
                  <c:v>24</c:v>
                </c:pt>
                <c:pt idx="113">
                  <c:v>0</c:v>
                </c:pt>
                <c:pt idx="114">
                  <c:v>-24</c:v>
                </c:pt>
                <c:pt idx="115">
                  <c:v>0</c:v>
                </c:pt>
                <c:pt idx="116">
                  <c:v>24</c:v>
                </c:pt>
                <c:pt idx="117">
                  <c:v>0</c:v>
                </c:pt>
                <c:pt idx="118">
                  <c:v>-24</c:v>
                </c:pt>
                <c:pt idx="119">
                  <c:v>0</c:v>
                </c:pt>
                <c:pt idx="120">
                  <c:v>24</c:v>
                </c:pt>
                <c:pt idx="121">
                  <c:v>0</c:v>
                </c:pt>
                <c:pt idx="122">
                  <c:v>-24</c:v>
                </c:pt>
                <c:pt idx="123">
                  <c:v>0</c:v>
                </c:pt>
                <c:pt idx="124">
                  <c:v>24</c:v>
                </c:pt>
                <c:pt idx="125">
                  <c:v>0</c:v>
                </c:pt>
                <c:pt idx="126">
                  <c:v>-24</c:v>
                </c:pt>
                <c:pt idx="127">
                  <c:v>0</c:v>
                </c:pt>
                <c:pt idx="128">
                  <c:v>24</c:v>
                </c:pt>
                <c:pt idx="129">
                  <c:v>0</c:v>
                </c:pt>
                <c:pt idx="130">
                  <c:v>-24</c:v>
                </c:pt>
                <c:pt idx="131">
                  <c:v>0</c:v>
                </c:pt>
                <c:pt idx="132">
                  <c:v>24</c:v>
                </c:pt>
                <c:pt idx="133">
                  <c:v>0</c:v>
                </c:pt>
                <c:pt idx="134">
                  <c:v>-24</c:v>
                </c:pt>
                <c:pt idx="135">
                  <c:v>0</c:v>
                </c:pt>
                <c:pt idx="136">
                  <c:v>24</c:v>
                </c:pt>
                <c:pt idx="137">
                  <c:v>0</c:v>
                </c:pt>
                <c:pt idx="138">
                  <c:v>-24</c:v>
                </c:pt>
                <c:pt idx="139">
                  <c:v>0</c:v>
                </c:pt>
                <c:pt idx="140">
                  <c:v>24</c:v>
                </c:pt>
                <c:pt idx="141">
                  <c:v>0</c:v>
                </c:pt>
                <c:pt idx="142">
                  <c:v>-24</c:v>
                </c:pt>
                <c:pt idx="143">
                  <c:v>0</c:v>
                </c:pt>
                <c:pt idx="144">
                  <c:v>24</c:v>
                </c:pt>
                <c:pt idx="145">
                  <c:v>0</c:v>
                </c:pt>
                <c:pt idx="146">
                  <c:v>-24</c:v>
                </c:pt>
                <c:pt idx="147">
                  <c:v>0</c:v>
                </c:pt>
                <c:pt idx="148">
                  <c:v>24</c:v>
                </c:pt>
                <c:pt idx="149">
                  <c:v>0</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2-1650-4742-8424-6CF34BC45659}"/>
            </c:ext>
          </c:extLst>
        </c:ser>
        <c:ser>
          <c:idx val="3"/>
          <c:order val="3"/>
          <c:tx>
            <c:strRef>
              <c:f>Graphe02!$Z$36</c:f>
              <c:strCache>
                <c:ptCount val="1"/>
                <c:pt idx="0">
                  <c:v>1230</c:v>
                </c:pt>
              </c:strCache>
            </c:strRef>
          </c:tx>
          <c:spPr>
            <a:solidFill>
              <a:schemeClr val="accent4"/>
            </a:solidFill>
            <a:ln/>
            <a:effectLst/>
            <a:sp3d/>
          </c:spPr>
          <c:cat>
            <c:numRef>
              <c:f>Graphe02!$AA$32:$HR$32</c:f>
              <c:numCache>
                <c:formatCode>General</c:formatCode>
                <c:ptCount val="200"/>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pt idx="45">
                  <c:v>50</c:v>
                </c:pt>
                <c:pt idx="46">
                  <c:v>51</c:v>
                </c:pt>
                <c:pt idx="47">
                  <c:v>52</c:v>
                </c:pt>
                <c:pt idx="48">
                  <c:v>53</c:v>
                </c:pt>
                <c:pt idx="49">
                  <c:v>54</c:v>
                </c:pt>
                <c:pt idx="50">
                  <c:v>55</c:v>
                </c:pt>
                <c:pt idx="51">
                  <c:v>56</c:v>
                </c:pt>
                <c:pt idx="52">
                  <c:v>57</c:v>
                </c:pt>
                <c:pt idx="53">
                  <c:v>58</c:v>
                </c:pt>
                <c:pt idx="54">
                  <c:v>59</c:v>
                </c:pt>
                <c:pt idx="55">
                  <c:v>60</c:v>
                </c:pt>
                <c:pt idx="56">
                  <c:v>61</c:v>
                </c:pt>
                <c:pt idx="57">
                  <c:v>62</c:v>
                </c:pt>
                <c:pt idx="58">
                  <c:v>63</c:v>
                </c:pt>
                <c:pt idx="59">
                  <c:v>64</c:v>
                </c:pt>
                <c:pt idx="60">
                  <c:v>65</c:v>
                </c:pt>
                <c:pt idx="61">
                  <c:v>66</c:v>
                </c:pt>
                <c:pt idx="62">
                  <c:v>67</c:v>
                </c:pt>
                <c:pt idx="63">
                  <c:v>68</c:v>
                </c:pt>
                <c:pt idx="64">
                  <c:v>69</c:v>
                </c:pt>
                <c:pt idx="65">
                  <c:v>70</c:v>
                </c:pt>
                <c:pt idx="66">
                  <c:v>71</c:v>
                </c:pt>
                <c:pt idx="67">
                  <c:v>72</c:v>
                </c:pt>
                <c:pt idx="68">
                  <c:v>73</c:v>
                </c:pt>
                <c:pt idx="69">
                  <c:v>74</c:v>
                </c:pt>
                <c:pt idx="70">
                  <c:v>75</c:v>
                </c:pt>
                <c:pt idx="71">
                  <c:v>76</c:v>
                </c:pt>
                <c:pt idx="72">
                  <c:v>77</c:v>
                </c:pt>
                <c:pt idx="73">
                  <c:v>78</c:v>
                </c:pt>
                <c:pt idx="74">
                  <c:v>79</c:v>
                </c:pt>
                <c:pt idx="75">
                  <c:v>80</c:v>
                </c:pt>
                <c:pt idx="76">
                  <c:v>81</c:v>
                </c:pt>
                <c:pt idx="77">
                  <c:v>82</c:v>
                </c:pt>
                <c:pt idx="78">
                  <c:v>83</c:v>
                </c:pt>
                <c:pt idx="79">
                  <c:v>84</c:v>
                </c:pt>
                <c:pt idx="80">
                  <c:v>85</c:v>
                </c:pt>
                <c:pt idx="81">
                  <c:v>86</c:v>
                </c:pt>
                <c:pt idx="82">
                  <c:v>87</c:v>
                </c:pt>
                <c:pt idx="83">
                  <c:v>88</c:v>
                </c:pt>
                <c:pt idx="84">
                  <c:v>89</c:v>
                </c:pt>
                <c:pt idx="85">
                  <c:v>90</c:v>
                </c:pt>
                <c:pt idx="86">
                  <c:v>91</c:v>
                </c:pt>
                <c:pt idx="87">
                  <c:v>92</c:v>
                </c:pt>
                <c:pt idx="88">
                  <c:v>93</c:v>
                </c:pt>
                <c:pt idx="89">
                  <c:v>94</c:v>
                </c:pt>
                <c:pt idx="90">
                  <c:v>95</c:v>
                </c:pt>
                <c:pt idx="91">
                  <c:v>96</c:v>
                </c:pt>
                <c:pt idx="92">
                  <c:v>97</c:v>
                </c:pt>
                <c:pt idx="93">
                  <c:v>98</c:v>
                </c:pt>
                <c:pt idx="94">
                  <c:v>99</c:v>
                </c:pt>
                <c:pt idx="95">
                  <c:v>100</c:v>
                </c:pt>
                <c:pt idx="96">
                  <c:v>101</c:v>
                </c:pt>
                <c:pt idx="97">
                  <c:v>102</c:v>
                </c:pt>
                <c:pt idx="98">
                  <c:v>103</c:v>
                </c:pt>
                <c:pt idx="99">
                  <c:v>104</c:v>
                </c:pt>
                <c:pt idx="100">
                  <c:v>105</c:v>
                </c:pt>
                <c:pt idx="101">
                  <c:v>106</c:v>
                </c:pt>
                <c:pt idx="102">
                  <c:v>107</c:v>
                </c:pt>
                <c:pt idx="103">
                  <c:v>108</c:v>
                </c:pt>
                <c:pt idx="104">
                  <c:v>109</c:v>
                </c:pt>
                <c:pt idx="105">
                  <c:v>110</c:v>
                </c:pt>
                <c:pt idx="106">
                  <c:v>111</c:v>
                </c:pt>
                <c:pt idx="107">
                  <c:v>112</c:v>
                </c:pt>
                <c:pt idx="108">
                  <c:v>113</c:v>
                </c:pt>
                <c:pt idx="109">
                  <c:v>114</c:v>
                </c:pt>
                <c:pt idx="110">
                  <c:v>115</c:v>
                </c:pt>
                <c:pt idx="111">
                  <c:v>116</c:v>
                </c:pt>
                <c:pt idx="112">
                  <c:v>117</c:v>
                </c:pt>
                <c:pt idx="113">
                  <c:v>118</c:v>
                </c:pt>
                <c:pt idx="114">
                  <c:v>119</c:v>
                </c:pt>
                <c:pt idx="115">
                  <c:v>120</c:v>
                </c:pt>
                <c:pt idx="116">
                  <c:v>121</c:v>
                </c:pt>
                <c:pt idx="117">
                  <c:v>122</c:v>
                </c:pt>
                <c:pt idx="118">
                  <c:v>123</c:v>
                </c:pt>
                <c:pt idx="119">
                  <c:v>124</c:v>
                </c:pt>
                <c:pt idx="120">
                  <c:v>125</c:v>
                </c:pt>
                <c:pt idx="121">
                  <c:v>126</c:v>
                </c:pt>
                <c:pt idx="122">
                  <c:v>127</c:v>
                </c:pt>
                <c:pt idx="123">
                  <c:v>128</c:v>
                </c:pt>
                <c:pt idx="124">
                  <c:v>129</c:v>
                </c:pt>
                <c:pt idx="125">
                  <c:v>130</c:v>
                </c:pt>
                <c:pt idx="126">
                  <c:v>131</c:v>
                </c:pt>
                <c:pt idx="127">
                  <c:v>132</c:v>
                </c:pt>
                <c:pt idx="128">
                  <c:v>133</c:v>
                </c:pt>
                <c:pt idx="129">
                  <c:v>134</c:v>
                </c:pt>
                <c:pt idx="130">
                  <c:v>135</c:v>
                </c:pt>
                <c:pt idx="131">
                  <c:v>136</c:v>
                </c:pt>
                <c:pt idx="132">
                  <c:v>137</c:v>
                </c:pt>
                <c:pt idx="133">
                  <c:v>138</c:v>
                </c:pt>
                <c:pt idx="134">
                  <c:v>139</c:v>
                </c:pt>
                <c:pt idx="135">
                  <c:v>140</c:v>
                </c:pt>
                <c:pt idx="136">
                  <c:v>141</c:v>
                </c:pt>
                <c:pt idx="137">
                  <c:v>142</c:v>
                </c:pt>
                <c:pt idx="138">
                  <c:v>143</c:v>
                </c:pt>
                <c:pt idx="139">
                  <c:v>144</c:v>
                </c:pt>
                <c:pt idx="140">
                  <c:v>145</c:v>
                </c:pt>
                <c:pt idx="141">
                  <c:v>146</c:v>
                </c:pt>
                <c:pt idx="142">
                  <c:v>147</c:v>
                </c:pt>
                <c:pt idx="143">
                  <c:v>148</c:v>
                </c:pt>
                <c:pt idx="144">
                  <c:v>149</c:v>
                </c:pt>
                <c:pt idx="145">
                  <c:v>150</c:v>
                </c:pt>
                <c:pt idx="146">
                  <c:v>151</c:v>
                </c:pt>
                <c:pt idx="147">
                  <c:v>152</c:v>
                </c:pt>
                <c:pt idx="148">
                  <c:v>153</c:v>
                </c:pt>
                <c:pt idx="149">
                  <c:v>154</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201</c:v>
                </c:pt>
                <c:pt idx="197">
                  <c:v>202</c:v>
                </c:pt>
                <c:pt idx="198">
                  <c:v>203</c:v>
                </c:pt>
                <c:pt idx="199">
                  <c:v>204</c:v>
                </c:pt>
              </c:numCache>
            </c:numRef>
          </c:cat>
          <c:val>
            <c:numRef>
              <c:f>Graphe02!$AA$36:$HR$36</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33</c:v>
                </c:pt>
                <c:pt idx="51">
                  <c:v>0</c:v>
                </c:pt>
                <c:pt idx="52">
                  <c:v>-33</c:v>
                </c:pt>
                <c:pt idx="53">
                  <c:v>0</c:v>
                </c:pt>
                <c:pt idx="54">
                  <c:v>33</c:v>
                </c:pt>
                <c:pt idx="55">
                  <c:v>0</c:v>
                </c:pt>
                <c:pt idx="56">
                  <c:v>-33</c:v>
                </c:pt>
                <c:pt idx="57">
                  <c:v>0</c:v>
                </c:pt>
                <c:pt idx="58">
                  <c:v>33</c:v>
                </c:pt>
                <c:pt idx="59">
                  <c:v>0</c:v>
                </c:pt>
                <c:pt idx="60">
                  <c:v>-33</c:v>
                </c:pt>
                <c:pt idx="61">
                  <c:v>0</c:v>
                </c:pt>
                <c:pt idx="62">
                  <c:v>33</c:v>
                </c:pt>
                <c:pt idx="63">
                  <c:v>0</c:v>
                </c:pt>
                <c:pt idx="64">
                  <c:v>-33</c:v>
                </c:pt>
                <c:pt idx="65">
                  <c:v>0</c:v>
                </c:pt>
                <c:pt idx="66">
                  <c:v>33</c:v>
                </c:pt>
                <c:pt idx="67">
                  <c:v>0</c:v>
                </c:pt>
                <c:pt idx="68">
                  <c:v>-33</c:v>
                </c:pt>
                <c:pt idx="69">
                  <c:v>0</c:v>
                </c:pt>
                <c:pt idx="70">
                  <c:v>33</c:v>
                </c:pt>
                <c:pt idx="71">
                  <c:v>0</c:v>
                </c:pt>
                <c:pt idx="72">
                  <c:v>-33</c:v>
                </c:pt>
                <c:pt idx="73">
                  <c:v>0</c:v>
                </c:pt>
                <c:pt idx="74">
                  <c:v>33</c:v>
                </c:pt>
                <c:pt idx="75">
                  <c:v>0</c:v>
                </c:pt>
                <c:pt idx="76">
                  <c:v>-33</c:v>
                </c:pt>
                <c:pt idx="77">
                  <c:v>0</c:v>
                </c:pt>
                <c:pt idx="78">
                  <c:v>33</c:v>
                </c:pt>
                <c:pt idx="79">
                  <c:v>0</c:v>
                </c:pt>
                <c:pt idx="80">
                  <c:v>-33</c:v>
                </c:pt>
                <c:pt idx="81">
                  <c:v>0</c:v>
                </c:pt>
                <c:pt idx="82">
                  <c:v>33</c:v>
                </c:pt>
                <c:pt idx="83">
                  <c:v>0</c:v>
                </c:pt>
                <c:pt idx="84">
                  <c:v>-33</c:v>
                </c:pt>
                <c:pt idx="85">
                  <c:v>0</c:v>
                </c:pt>
                <c:pt idx="86">
                  <c:v>33</c:v>
                </c:pt>
                <c:pt idx="87">
                  <c:v>0</c:v>
                </c:pt>
                <c:pt idx="88">
                  <c:v>-33</c:v>
                </c:pt>
                <c:pt idx="89">
                  <c:v>0</c:v>
                </c:pt>
                <c:pt idx="90">
                  <c:v>33</c:v>
                </c:pt>
                <c:pt idx="91">
                  <c:v>0</c:v>
                </c:pt>
                <c:pt idx="92">
                  <c:v>-33</c:v>
                </c:pt>
                <c:pt idx="93">
                  <c:v>0</c:v>
                </c:pt>
                <c:pt idx="94">
                  <c:v>33</c:v>
                </c:pt>
                <c:pt idx="95">
                  <c:v>0</c:v>
                </c:pt>
                <c:pt idx="96">
                  <c:v>-33</c:v>
                </c:pt>
                <c:pt idx="97">
                  <c:v>0</c:v>
                </c:pt>
                <c:pt idx="98">
                  <c:v>33</c:v>
                </c:pt>
                <c:pt idx="99">
                  <c:v>0</c:v>
                </c:pt>
                <c:pt idx="100">
                  <c:v>26</c:v>
                </c:pt>
                <c:pt idx="101">
                  <c:v>0</c:v>
                </c:pt>
                <c:pt idx="102">
                  <c:v>-26</c:v>
                </c:pt>
                <c:pt idx="103">
                  <c:v>0</c:v>
                </c:pt>
                <c:pt idx="104">
                  <c:v>26</c:v>
                </c:pt>
                <c:pt idx="105">
                  <c:v>0</c:v>
                </c:pt>
                <c:pt idx="106">
                  <c:v>-26</c:v>
                </c:pt>
                <c:pt idx="107">
                  <c:v>0</c:v>
                </c:pt>
                <c:pt idx="108">
                  <c:v>26</c:v>
                </c:pt>
                <c:pt idx="109">
                  <c:v>0</c:v>
                </c:pt>
                <c:pt idx="110">
                  <c:v>-26</c:v>
                </c:pt>
                <c:pt idx="111">
                  <c:v>0</c:v>
                </c:pt>
                <c:pt idx="112">
                  <c:v>26</c:v>
                </c:pt>
                <c:pt idx="113">
                  <c:v>0</c:v>
                </c:pt>
                <c:pt idx="114">
                  <c:v>-26</c:v>
                </c:pt>
                <c:pt idx="115">
                  <c:v>0</c:v>
                </c:pt>
                <c:pt idx="116">
                  <c:v>26</c:v>
                </c:pt>
                <c:pt idx="117">
                  <c:v>0</c:v>
                </c:pt>
                <c:pt idx="118">
                  <c:v>-26</c:v>
                </c:pt>
                <c:pt idx="119">
                  <c:v>0</c:v>
                </c:pt>
                <c:pt idx="120">
                  <c:v>26</c:v>
                </c:pt>
                <c:pt idx="121">
                  <c:v>0</c:v>
                </c:pt>
                <c:pt idx="122">
                  <c:v>-26</c:v>
                </c:pt>
                <c:pt idx="123">
                  <c:v>0</c:v>
                </c:pt>
                <c:pt idx="124">
                  <c:v>26</c:v>
                </c:pt>
                <c:pt idx="125">
                  <c:v>0</c:v>
                </c:pt>
                <c:pt idx="126">
                  <c:v>-26</c:v>
                </c:pt>
                <c:pt idx="127">
                  <c:v>0</c:v>
                </c:pt>
                <c:pt idx="128">
                  <c:v>26</c:v>
                </c:pt>
                <c:pt idx="129">
                  <c:v>0</c:v>
                </c:pt>
                <c:pt idx="130">
                  <c:v>-26</c:v>
                </c:pt>
                <c:pt idx="131">
                  <c:v>0</c:v>
                </c:pt>
                <c:pt idx="132">
                  <c:v>26</c:v>
                </c:pt>
                <c:pt idx="133">
                  <c:v>0</c:v>
                </c:pt>
                <c:pt idx="134">
                  <c:v>-26</c:v>
                </c:pt>
                <c:pt idx="135">
                  <c:v>0</c:v>
                </c:pt>
                <c:pt idx="136">
                  <c:v>26</c:v>
                </c:pt>
                <c:pt idx="137">
                  <c:v>0</c:v>
                </c:pt>
                <c:pt idx="138">
                  <c:v>-26</c:v>
                </c:pt>
                <c:pt idx="139">
                  <c:v>0</c:v>
                </c:pt>
                <c:pt idx="140">
                  <c:v>26</c:v>
                </c:pt>
                <c:pt idx="141">
                  <c:v>0</c:v>
                </c:pt>
                <c:pt idx="142">
                  <c:v>-26</c:v>
                </c:pt>
                <c:pt idx="143">
                  <c:v>0</c:v>
                </c:pt>
                <c:pt idx="144">
                  <c:v>26</c:v>
                </c:pt>
                <c:pt idx="145">
                  <c:v>0</c:v>
                </c:pt>
                <c:pt idx="146">
                  <c:v>-26</c:v>
                </c:pt>
                <c:pt idx="147">
                  <c:v>0</c:v>
                </c:pt>
                <c:pt idx="148">
                  <c:v>26</c:v>
                </c:pt>
                <c:pt idx="149">
                  <c:v>0</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3-1650-4742-8424-6CF34BC45659}"/>
            </c:ext>
          </c:extLst>
        </c:ser>
        <c:ser>
          <c:idx val="4"/>
          <c:order val="4"/>
          <c:tx>
            <c:strRef>
              <c:f>Graphe02!$Z$37</c:f>
              <c:strCache>
                <c:ptCount val="1"/>
                <c:pt idx="0">
                  <c:v>1240</c:v>
                </c:pt>
              </c:strCache>
            </c:strRef>
          </c:tx>
          <c:spPr>
            <a:solidFill>
              <a:schemeClr val="accent5"/>
            </a:solidFill>
            <a:ln/>
            <a:effectLst/>
            <a:sp3d/>
          </c:spPr>
          <c:cat>
            <c:numRef>
              <c:f>Graphe02!$AA$32:$HR$32</c:f>
              <c:numCache>
                <c:formatCode>General</c:formatCode>
                <c:ptCount val="200"/>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pt idx="45">
                  <c:v>50</c:v>
                </c:pt>
                <c:pt idx="46">
                  <c:v>51</c:v>
                </c:pt>
                <c:pt idx="47">
                  <c:v>52</c:v>
                </c:pt>
                <c:pt idx="48">
                  <c:v>53</c:v>
                </c:pt>
                <c:pt idx="49">
                  <c:v>54</c:v>
                </c:pt>
                <c:pt idx="50">
                  <c:v>55</c:v>
                </c:pt>
                <c:pt idx="51">
                  <c:v>56</c:v>
                </c:pt>
                <c:pt idx="52">
                  <c:v>57</c:v>
                </c:pt>
                <c:pt idx="53">
                  <c:v>58</c:v>
                </c:pt>
                <c:pt idx="54">
                  <c:v>59</c:v>
                </c:pt>
                <c:pt idx="55">
                  <c:v>60</c:v>
                </c:pt>
                <c:pt idx="56">
                  <c:v>61</c:v>
                </c:pt>
                <c:pt idx="57">
                  <c:v>62</c:v>
                </c:pt>
                <c:pt idx="58">
                  <c:v>63</c:v>
                </c:pt>
                <c:pt idx="59">
                  <c:v>64</c:v>
                </c:pt>
                <c:pt idx="60">
                  <c:v>65</c:v>
                </c:pt>
                <c:pt idx="61">
                  <c:v>66</c:v>
                </c:pt>
                <c:pt idx="62">
                  <c:v>67</c:v>
                </c:pt>
                <c:pt idx="63">
                  <c:v>68</c:v>
                </c:pt>
                <c:pt idx="64">
                  <c:v>69</c:v>
                </c:pt>
                <c:pt idx="65">
                  <c:v>70</c:v>
                </c:pt>
                <c:pt idx="66">
                  <c:v>71</c:v>
                </c:pt>
                <c:pt idx="67">
                  <c:v>72</c:v>
                </c:pt>
                <c:pt idx="68">
                  <c:v>73</c:v>
                </c:pt>
                <c:pt idx="69">
                  <c:v>74</c:v>
                </c:pt>
                <c:pt idx="70">
                  <c:v>75</c:v>
                </c:pt>
                <c:pt idx="71">
                  <c:v>76</c:v>
                </c:pt>
                <c:pt idx="72">
                  <c:v>77</c:v>
                </c:pt>
                <c:pt idx="73">
                  <c:v>78</c:v>
                </c:pt>
                <c:pt idx="74">
                  <c:v>79</c:v>
                </c:pt>
                <c:pt idx="75">
                  <c:v>80</c:v>
                </c:pt>
                <c:pt idx="76">
                  <c:v>81</c:v>
                </c:pt>
                <c:pt idx="77">
                  <c:v>82</c:v>
                </c:pt>
                <c:pt idx="78">
                  <c:v>83</c:v>
                </c:pt>
                <c:pt idx="79">
                  <c:v>84</c:v>
                </c:pt>
                <c:pt idx="80">
                  <c:v>85</c:v>
                </c:pt>
                <c:pt idx="81">
                  <c:v>86</c:v>
                </c:pt>
                <c:pt idx="82">
                  <c:v>87</c:v>
                </c:pt>
                <c:pt idx="83">
                  <c:v>88</c:v>
                </c:pt>
                <c:pt idx="84">
                  <c:v>89</c:v>
                </c:pt>
                <c:pt idx="85">
                  <c:v>90</c:v>
                </c:pt>
                <c:pt idx="86">
                  <c:v>91</c:v>
                </c:pt>
                <c:pt idx="87">
                  <c:v>92</c:v>
                </c:pt>
                <c:pt idx="88">
                  <c:v>93</c:v>
                </c:pt>
                <c:pt idx="89">
                  <c:v>94</c:v>
                </c:pt>
                <c:pt idx="90">
                  <c:v>95</c:v>
                </c:pt>
                <c:pt idx="91">
                  <c:v>96</c:v>
                </c:pt>
                <c:pt idx="92">
                  <c:v>97</c:v>
                </c:pt>
                <c:pt idx="93">
                  <c:v>98</c:v>
                </c:pt>
                <c:pt idx="94">
                  <c:v>99</c:v>
                </c:pt>
                <c:pt idx="95">
                  <c:v>100</c:v>
                </c:pt>
                <c:pt idx="96">
                  <c:v>101</c:v>
                </c:pt>
                <c:pt idx="97">
                  <c:v>102</c:v>
                </c:pt>
                <c:pt idx="98">
                  <c:v>103</c:v>
                </c:pt>
                <c:pt idx="99">
                  <c:v>104</c:v>
                </c:pt>
                <c:pt idx="100">
                  <c:v>105</c:v>
                </c:pt>
                <c:pt idx="101">
                  <c:v>106</c:v>
                </c:pt>
                <c:pt idx="102">
                  <c:v>107</c:v>
                </c:pt>
                <c:pt idx="103">
                  <c:v>108</c:v>
                </c:pt>
                <c:pt idx="104">
                  <c:v>109</c:v>
                </c:pt>
                <c:pt idx="105">
                  <c:v>110</c:v>
                </c:pt>
                <c:pt idx="106">
                  <c:v>111</c:v>
                </c:pt>
                <c:pt idx="107">
                  <c:v>112</c:v>
                </c:pt>
                <c:pt idx="108">
                  <c:v>113</c:v>
                </c:pt>
                <c:pt idx="109">
                  <c:v>114</c:v>
                </c:pt>
                <c:pt idx="110">
                  <c:v>115</c:v>
                </c:pt>
                <c:pt idx="111">
                  <c:v>116</c:v>
                </c:pt>
                <c:pt idx="112">
                  <c:v>117</c:v>
                </c:pt>
                <c:pt idx="113">
                  <c:v>118</c:v>
                </c:pt>
                <c:pt idx="114">
                  <c:v>119</c:v>
                </c:pt>
                <c:pt idx="115">
                  <c:v>120</c:v>
                </c:pt>
                <c:pt idx="116">
                  <c:v>121</c:v>
                </c:pt>
                <c:pt idx="117">
                  <c:v>122</c:v>
                </c:pt>
                <c:pt idx="118">
                  <c:v>123</c:v>
                </c:pt>
                <c:pt idx="119">
                  <c:v>124</c:v>
                </c:pt>
                <c:pt idx="120">
                  <c:v>125</c:v>
                </c:pt>
                <c:pt idx="121">
                  <c:v>126</c:v>
                </c:pt>
                <c:pt idx="122">
                  <c:v>127</c:v>
                </c:pt>
                <c:pt idx="123">
                  <c:v>128</c:v>
                </c:pt>
                <c:pt idx="124">
                  <c:v>129</c:v>
                </c:pt>
                <c:pt idx="125">
                  <c:v>130</c:v>
                </c:pt>
                <c:pt idx="126">
                  <c:v>131</c:v>
                </c:pt>
                <c:pt idx="127">
                  <c:v>132</c:v>
                </c:pt>
                <c:pt idx="128">
                  <c:v>133</c:v>
                </c:pt>
                <c:pt idx="129">
                  <c:v>134</c:v>
                </c:pt>
                <c:pt idx="130">
                  <c:v>135</c:v>
                </c:pt>
                <c:pt idx="131">
                  <c:v>136</c:v>
                </c:pt>
                <c:pt idx="132">
                  <c:v>137</c:v>
                </c:pt>
                <c:pt idx="133">
                  <c:v>138</c:v>
                </c:pt>
                <c:pt idx="134">
                  <c:v>139</c:v>
                </c:pt>
                <c:pt idx="135">
                  <c:v>140</c:v>
                </c:pt>
                <c:pt idx="136">
                  <c:v>141</c:v>
                </c:pt>
                <c:pt idx="137">
                  <c:v>142</c:v>
                </c:pt>
                <c:pt idx="138">
                  <c:v>143</c:v>
                </c:pt>
                <c:pt idx="139">
                  <c:v>144</c:v>
                </c:pt>
                <c:pt idx="140">
                  <c:v>145</c:v>
                </c:pt>
                <c:pt idx="141">
                  <c:v>146</c:v>
                </c:pt>
                <c:pt idx="142">
                  <c:v>147</c:v>
                </c:pt>
                <c:pt idx="143">
                  <c:v>148</c:v>
                </c:pt>
                <c:pt idx="144">
                  <c:v>149</c:v>
                </c:pt>
                <c:pt idx="145">
                  <c:v>150</c:v>
                </c:pt>
                <c:pt idx="146">
                  <c:v>151</c:v>
                </c:pt>
                <c:pt idx="147">
                  <c:v>152</c:v>
                </c:pt>
                <c:pt idx="148">
                  <c:v>153</c:v>
                </c:pt>
                <c:pt idx="149">
                  <c:v>154</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201</c:v>
                </c:pt>
                <c:pt idx="197">
                  <c:v>202</c:v>
                </c:pt>
                <c:pt idx="198">
                  <c:v>203</c:v>
                </c:pt>
                <c:pt idx="199">
                  <c:v>204</c:v>
                </c:pt>
              </c:numCache>
            </c:numRef>
          </c:cat>
          <c:val>
            <c:numRef>
              <c:f>Graphe02!$AA$37:$HR$37</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37</c:v>
                </c:pt>
                <c:pt idx="51">
                  <c:v>0</c:v>
                </c:pt>
                <c:pt idx="52">
                  <c:v>-37</c:v>
                </c:pt>
                <c:pt idx="53">
                  <c:v>0</c:v>
                </c:pt>
                <c:pt idx="54">
                  <c:v>37</c:v>
                </c:pt>
                <c:pt idx="55">
                  <c:v>0</c:v>
                </c:pt>
                <c:pt idx="56">
                  <c:v>-37</c:v>
                </c:pt>
                <c:pt idx="57">
                  <c:v>0</c:v>
                </c:pt>
                <c:pt idx="58">
                  <c:v>37</c:v>
                </c:pt>
                <c:pt idx="59">
                  <c:v>0</c:v>
                </c:pt>
                <c:pt idx="60">
                  <c:v>-37</c:v>
                </c:pt>
                <c:pt idx="61">
                  <c:v>0</c:v>
                </c:pt>
                <c:pt idx="62">
                  <c:v>37</c:v>
                </c:pt>
                <c:pt idx="63">
                  <c:v>0</c:v>
                </c:pt>
                <c:pt idx="64">
                  <c:v>-37</c:v>
                </c:pt>
                <c:pt idx="65">
                  <c:v>0</c:v>
                </c:pt>
                <c:pt idx="66">
                  <c:v>37</c:v>
                </c:pt>
                <c:pt idx="67">
                  <c:v>0</c:v>
                </c:pt>
                <c:pt idx="68">
                  <c:v>-37</c:v>
                </c:pt>
                <c:pt idx="69">
                  <c:v>0</c:v>
                </c:pt>
                <c:pt idx="70">
                  <c:v>37</c:v>
                </c:pt>
                <c:pt idx="71">
                  <c:v>0</c:v>
                </c:pt>
                <c:pt idx="72">
                  <c:v>-37</c:v>
                </c:pt>
                <c:pt idx="73">
                  <c:v>0</c:v>
                </c:pt>
                <c:pt idx="74">
                  <c:v>37</c:v>
                </c:pt>
                <c:pt idx="75">
                  <c:v>0</c:v>
                </c:pt>
                <c:pt idx="76">
                  <c:v>-37</c:v>
                </c:pt>
                <c:pt idx="77">
                  <c:v>0</c:v>
                </c:pt>
                <c:pt idx="78">
                  <c:v>37</c:v>
                </c:pt>
                <c:pt idx="79">
                  <c:v>0</c:v>
                </c:pt>
                <c:pt idx="80">
                  <c:v>-37</c:v>
                </c:pt>
                <c:pt idx="81">
                  <c:v>0</c:v>
                </c:pt>
                <c:pt idx="82">
                  <c:v>37</c:v>
                </c:pt>
                <c:pt idx="83">
                  <c:v>0</c:v>
                </c:pt>
                <c:pt idx="84">
                  <c:v>-37</c:v>
                </c:pt>
                <c:pt idx="85">
                  <c:v>0</c:v>
                </c:pt>
                <c:pt idx="86">
                  <c:v>37</c:v>
                </c:pt>
                <c:pt idx="87">
                  <c:v>0</c:v>
                </c:pt>
                <c:pt idx="88">
                  <c:v>-37</c:v>
                </c:pt>
                <c:pt idx="89">
                  <c:v>0</c:v>
                </c:pt>
                <c:pt idx="90">
                  <c:v>37</c:v>
                </c:pt>
                <c:pt idx="91">
                  <c:v>0</c:v>
                </c:pt>
                <c:pt idx="92">
                  <c:v>-37</c:v>
                </c:pt>
                <c:pt idx="93">
                  <c:v>0</c:v>
                </c:pt>
                <c:pt idx="94">
                  <c:v>37</c:v>
                </c:pt>
                <c:pt idx="95">
                  <c:v>0</c:v>
                </c:pt>
                <c:pt idx="96">
                  <c:v>-37</c:v>
                </c:pt>
                <c:pt idx="97">
                  <c:v>0</c:v>
                </c:pt>
                <c:pt idx="98">
                  <c:v>37</c:v>
                </c:pt>
                <c:pt idx="99">
                  <c:v>0</c:v>
                </c:pt>
                <c:pt idx="100">
                  <c:v>39</c:v>
                </c:pt>
                <c:pt idx="101">
                  <c:v>8</c:v>
                </c:pt>
                <c:pt idx="102">
                  <c:v>-23</c:v>
                </c:pt>
                <c:pt idx="103">
                  <c:v>8</c:v>
                </c:pt>
                <c:pt idx="104">
                  <c:v>39</c:v>
                </c:pt>
                <c:pt idx="105">
                  <c:v>8</c:v>
                </c:pt>
                <c:pt idx="106">
                  <c:v>-23</c:v>
                </c:pt>
                <c:pt idx="107">
                  <c:v>8</c:v>
                </c:pt>
                <c:pt idx="108">
                  <c:v>39</c:v>
                </c:pt>
                <c:pt idx="109">
                  <c:v>8</c:v>
                </c:pt>
                <c:pt idx="110">
                  <c:v>-23</c:v>
                </c:pt>
                <c:pt idx="111">
                  <c:v>8</c:v>
                </c:pt>
                <c:pt idx="112">
                  <c:v>39</c:v>
                </c:pt>
                <c:pt idx="113">
                  <c:v>8</c:v>
                </c:pt>
                <c:pt idx="114">
                  <c:v>-23</c:v>
                </c:pt>
                <c:pt idx="115">
                  <c:v>8</c:v>
                </c:pt>
                <c:pt idx="116">
                  <c:v>39</c:v>
                </c:pt>
                <c:pt idx="117">
                  <c:v>8</c:v>
                </c:pt>
                <c:pt idx="118">
                  <c:v>-23</c:v>
                </c:pt>
                <c:pt idx="119">
                  <c:v>8</c:v>
                </c:pt>
                <c:pt idx="120">
                  <c:v>39</c:v>
                </c:pt>
                <c:pt idx="121">
                  <c:v>8</c:v>
                </c:pt>
                <c:pt idx="122">
                  <c:v>-23</c:v>
                </c:pt>
                <c:pt idx="123">
                  <c:v>8</c:v>
                </c:pt>
                <c:pt idx="124">
                  <c:v>39</c:v>
                </c:pt>
                <c:pt idx="125">
                  <c:v>8</c:v>
                </c:pt>
                <c:pt idx="126">
                  <c:v>-23</c:v>
                </c:pt>
                <c:pt idx="127">
                  <c:v>8</c:v>
                </c:pt>
                <c:pt idx="128">
                  <c:v>39</c:v>
                </c:pt>
                <c:pt idx="129">
                  <c:v>8</c:v>
                </c:pt>
                <c:pt idx="130">
                  <c:v>-23</c:v>
                </c:pt>
                <c:pt idx="131">
                  <c:v>8</c:v>
                </c:pt>
                <c:pt idx="132">
                  <c:v>39</c:v>
                </c:pt>
                <c:pt idx="133">
                  <c:v>8</c:v>
                </c:pt>
                <c:pt idx="134">
                  <c:v>-23</c:v>
                </c:pt>
                <c:pt idx="135">
                  <c:v>8</c:v>
                </c:pt>
                <c:pt idx="136">
                  <c:v>39</c:v>
                </c:pt>
                <c:pt idx="137">
                  <c:v>8</c:v>
                </c:pt>
                <c:pt idx="138">
                  <c:v>-23</c:v>
                </c:pt>
                <c:pt idx="139">
                  <c:v>8</c:v>
                </c:pt>
                <c:pt idx="140">
                  <c:v>39</c:v>
                </c:pt>
                <c:pt idx="141">
                  <c:v>8</c:v>
                </c:pt>
                <c:pt idx="142">
                  <c:v>-23</c:v>
                </c:pt>
                <c:pt idx="143">
                  <c:v>8</c:v>
                </c:pt>
                <c:pt idx="144">
                  <c:v>39</c:v>
                </c:pt>
                <c:pt idx="145">
                  <c:v>8</c:v>
                </c:pt>
                <c:pt idx="146">
                  <c:v>-23</c:v>
                </c:pt>
                <c:pt idx="147">
                  <c:v>8</c:v>
                </c:pt>
                <c:pt idx="148">
                  <c:v>39</c:v>
                </c:pt>
                <c:pt idx="149">
                  <c:v>8</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4-1650-4742-8424-6CF34BC45659}"/>
            </c:ext>
          </c:extLst>
        </c:ser>
        <c:ser>
          <c:idx val="5"/>
          <c:order val="5"/>
          <c:tx>
            <c:strRef>
              <c:f>Graphe02!$Z$38</c:f>
              <c:strCache>
                <c:ptCount val="1"/>
                <c:pt idx="0">
                  <c:v>1250</c:v>
                </c:pt>
              </c:strCache>
            </c:strRef>
          </c:tx>
          <c:spPr>
            <a:solidFill>
              <a:schemeClr val="accent6"/>
            </a:solidFill>
            <a:ln/>
            <a:effectLst/>
            <a:sp3d/>
          </c:spPr>
          <c:cat>
            <c:numRef>
              <c:f>Graphe02!$AA$32:$HR$32</c:f>
              <c:numCache>
                <c:formatCode>General</c:formatCode>
                <c:ptCount val="200"/>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pt idx="45">
                  <c:v>50</c:v>
                </c:pt>
                <c:pt idx="46">
                  <c:v>51</c:v>
                </c:pt>
                <c:pt idx="47">
                  <c:v>52</c:v>
                </c:pt>
                <c:pt idx="48">
                  <c:v>53</c:v>
                </c:pt>
                <c:pt idx="49">
                  <c:v>54</c:v>
                </c:pt>
                <c:pt idx="50">
                  <c:v>55</c:v>
                </c:pt>
                <c:pt idx="51">
                  <c:v>56</c:v>
                </c:pt>
                <c:pt idx="52">
                  <c:v>57</c:v>
                </c:pt>
                <c:pt idx="53">
                  <c:v>58</c:v>
                </c:pt>
                <c:pt idx="54">
                  <c:v>59</c:v>
                </c:pt>
                <c:pt idx="55">
                  <c:v>60</c:v>
                </c:pt>
                <c:pt idx="56">
                  <c:v>61</c:v>
                </c:pt>
                <c:pt idx="57">
                  <c:v>62</c:v>
                </c:pt>
                <c:pt idx="58">
                  <c:v>63</c:v>
                </c:pt>
                <c:pt idx="59">
                  <c:v>64</c:v>
                </c:pt>
                <c:pt idx="60">
                  <c:v>65</c:v>
                </c:pt>
                <c:pt idx="61">
                  <c:v>66</c:v>
                </c:pt>
                <c:pt idx="62">
                  <c:v>67</c:v>
                </c:pt>
                <c:pt idx="63">
                  <c:v>68</c:v>
                </c:pt>
                <c:pt idx="64">
                  <c:v>69</c:v>
                </c:pt>
                <c:pt idx="65">
                  <c:v>70</c:v>
                </c:pt>
                <c:pt idx="66">
                  <c:v>71</c:v>
                </c:pt>
                <c:pt idx="67">
                  <c:v>72</c:v>
                </c:pt>
                <c:pt idx="68">
                  <c:v>73</c:v>
                </c:pt>
                <c:pt idx="69">
                  <c:v>74</c:v>
                </c:pt>
                <c:pt idx="70">
                  <c:v>75</c:v>
                </c:pt>
                <c:pt idx="71">
                  <c:v>76</c:v>
                </c:pt>
                <c:pt idx="72">
                  <c:v>77</c:v>
                </c:pt>
                <c:pt idx="73">
                  <c:v>78</c:v>
                </c:pt>
                <c:pt idx="74">
                  <c:v>79</c:v>
                </c:pt>
                <c:pt idx="75">
                  <c:v>80</c:v>
                </c:pt>
                <c:pt idx="76">
                  <c:v>81</c:v>
                </c:pt>
                <c:pt idx="77">
                  <c:v>82</c:v>
                </c:pt>
                <c:pt idx="78">
                  <c:v>83</c:v>
                </c:pt>
                <c:pt idx="79">
                  <c:v>84</c:v>
                </c:pt>
                <c:pt idx="80">
                  <c:v>85</c:v>
                </c:pt>
                <c:pt idx="81">
                  <c:v>86</c:v>
                </c:pt>
                <c:pt idx="82">
                  <c:v>87</c:v>
                </c:pt>
                <c:pt idx="83">
                  <c:v>88</c:v>
                </c:pt>
                <c:pt idx="84">
                  <c:v>89</c:v>
                </c:pt>
                <c:pt idx="85">
                  <c:v>90</c:v>
                </c:pt>
                <c:pt idx="86">
                  <c:v>91</c:v>
                </c:pt>
                <c:pt idx="87">
                  <c:v>92</c:v>
                </c:pt>
                <c:pt idx="88">
                  <c:v>93</c:v>
                </c:pt>
                <c:pt idx="89">
                  <c:v>94</c:v>
                </c:pt>
                <c:pt idx="90">
                  <c:v>95</c:v>
                </c:pt>
                <c:pt idx="91">
                  <c:v>96</c:v>
                </c:pt>
                <c:pt idx="92">
                  <c:v>97</c:v>
                </c:pt>
                <c:pt idx="93">
                  <c:v>98</c:v>
                </c:pt>
                <c:pt idx="94">
                  <c:v>99</c:v>
                </c:pt>
                <c:pt idx="95">
                  <c:v>100</c:v>
                </c:pt>
                <c:pt idx="96">
                  <c:v>101</c:v>
                </c:pt>
                <c:pt idx="97">
                  <c:v>102</c:v>
                </c:pt>
                <c:pt idx="98">
                  <c:v>103</c:v>
                </c:pt>
                <c:pt idx="99">
                  <c:v>104</c:v>
                </c:pt>
                <c:pt idx="100">
                  <c:v>105</c:v>
                </c:pt>
                <c:pt idx="101">
                  <c:v>106</c:v>
                </c:pt>
                <c:pt idx="102">
                  <c:v>107</c:v>
                </c:pt>
                <c:pt idx="103">
                  <c:v>108</c:v>
                </c:pt>
                <c:pt idx="104">
                  <c:v>109</c:v>
                </c:pt>
                <c:pt idx="105">
                  <c:v>110</c:v>
                </c:pt>
                <c:pt idx="106">
                  <c:v>111</c:v>
                </c:pt>
                <c:pt idx="107">
                  <c:v>112</c:v>
                </c:pt>
                <c:pt idx="108">
                  <c:v>113</c:v>
                </c:pt>
                <c:pt idx="109">
                  <c:v>114</c:v>
                </c:pt>
                <c:pt idx="110">
                  <c:v>115</c:v>
                </c:pt>
                <c:pt idx="111">
                  <c:v>116</c:v>
                </c:pt>
                <c:pt idx="112">
                  <c:v>117</c:v>
                </c:pt>
                <c:pt idx="113">
                  <c:v>118</c:v>
                </c:pt>
                <c:pt idx="114">
                  <c:v>119</c:v>
                </c:pt>
                <c:pt idx="115">
                  <c:v>120</c:v>
                </c:pt>
                <c:pt idx="116">
                  <c:v>121</c:v>
                </c:pt>
                <c:pt idx="117">
                  <c:v>122</c:v>
                </c:pt>
                <c:pt idx="118">
                  <c:v>123</c:v>
                </c:pt>
                <c:pt idx="119">
                  <c:v>124</c:v>
                </c:pt>
                <c:pt idx="120">
                  <c:v>125</c:v>
                </c:pt>
                <c:pt idx="121">
                  <c:v>126</c:v>
                </c:pt>
                <c:pt idx="122">
                  <c:v>127</c:v>
                </c:pt>
                <c:pt idx="123">
                  <c:v>128</c:v>
                </c:pt>
                <c:pt idx="124">
                  <c:v>129</c:v>
                </c:pt>
                <c:pt idx="125">
                  <c:v>130</c:v>
                </c:pt>
                <c:pt idx="126">
                  <c:v>131</c:v>
                </c:pt>
                <c:pt idx="127">
                  <c:v>132</c:v>
                </c:pt>
                <c:pt idx="128">
                  <c:v>133</c:v>
                </c:pt>
                <c:pt idx="129">
                  <c:v>134</c:v>
                </c:pt>
                <c:pt idx="130">
                  <c:v>135</c:v>
                </c:pt>
                <c:pt idx="131">
                  <c:v>136</c:v>
                </c:pt>
                <c:pt idx="132">
                  <c:v>137</c:v>
                </c:pt>
                <c:pt idx="133">
                  <c:v>138</c:v>
                </c:pt>
                <c:pt idx="134">
                  <c:v>139</c:v>
                </c:pt>
                <c:pt idx="135">
                  <c:v>140</c:v>
                </c:pt>
                <c:pt idx="136">
                  <c:v>141</c:v>
                </c:pt>
                <c:pt idx="137">
                  <c:v>142</c:v>
                </c:pt>
                <c:pt idx="138">
                  <c:v>143</c:v>
                </c:pt>
                <c:pt idx="139">
                  <c:v>144</c:v>
                </c:pt>
                <c:pt idx="140">
                  <c:v>145</c:v>
                </c:pt>
                <c:pt idx="141">
                  <c:v>146</c:v>
                </c:pt>
                <c:pt idx="142">
                  <c:v>147</c:v>
                </c:pt>
                <c:pt idx="143">
                  <c:v>148</c:v>
                </c:pt>
                <c:pt idx="144">
                  <c:v>149</c:v>
                </c:pt>
                <c:pt idx="145">
                  <c:v>150</c:v>
                </c:pt>
                <c:pt idx="146">
                  <c:v>151</c:v>
                </c:pt>
                <c:pt idx="147">
                  <c:v>152</c:v>
                </c:pt>
                <c:pt idx="148">
                  <c:v>153</c:v>
                </c:pt>
                <c:pt idx="149">
                  <c:v>154</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201</c:v>
                </c:pt>
                <c:pt idx="197">
                  <c:v>202</c:v>
                </c:pt>
                <c:pt idx="198">
                  <c:v>203</c:v>
                </c:pt>
                <c:pt idx="199">
                  <c:v>204</c:v>
                </c:pt>
              </c:numCache>
            </c:numRef>
          </c:cat>
          <c:val>
            <c:numRef>
              <c:f>Graphe02!$AA$38:$HR$38</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45</c:v>
                </c:pt>
                <c:pt idx="51">
                  <c:v>6</c:v>
                </c:pt>
                <c:pt idx="52">
                  <c:v>-33</c:v>
                </c:pt>
                <c:pt idx="53">
                  <c:v>6</c:v>
                </c:pt>
                <c:pt idx="54">
                  <c:v>45</c:v>
                </c:pt>
                <c:pt idx="55">
                  <c:v>6</c:v>
                </c:pt>
                <c:pt idx="56">
                  <c:v>-33</c:v>
                </c:pt>
                <c:pt idx="57">
                  <c:v>6</c:v>
                </c:pt>
                <c:pt idx="58">
                  <c:v>45</c:v>
                </c:pt>
                <c:pt idx="59">
                  <c:v>6</c:v>
                </c:pt>
                <c:pt idx="60">
                  <c:v>-33</c:v>
                </c:pt>
                <c:pt idx="61">
                  <c:v>6</c:v>
                </c:pt>
                <c:pt idx="62">
                  <c:v>45</c:v>
                </c:pt>
                <c:pt idx="63">
                  <c:v>6</c:v>
                </c:pt>
                <c:pt idx="64">
                  <c:v>-33</c:v>
                </c:pt>
                <c:pt idx="65">
                  <c:v>6</c:v>
                </c:pt>
                <c:pt idx="66">
                  <c:v>45</c:v>
                </c:pt>
                <c:pt idx="67">
                  <c:v>6</c:v>
                </c:pt>
                <c:pt idx="68">
                  <c:v>-33</c:v>
                </c:pt>
                <c:pt idx="69">
                  <c:v>6</c:v>
                </c:pt>
                <c:pt idx="70">
                  <c:v>45</c:v>
                </c:pt>
                <c:pt idx="71">
                  <c:v>6</c:v>
                </c:pt>
                <c:pt idx="72">
                  <c:v>-33</c:v>
                </c:pt>
                <c:pt idx="73">
                  <c:v>6</c:v>
                </c:pt>
                <c:pt idx="74">
                  <c:v>45</c:v>
                </c:pt>
                <c:pt idx="75">
                  <c:v>6</c:v>
                </c:pt>
                <c:pt idx="76">
                  <c:v>-33</c:v>
                </c:pt>
                <c:pt idx="77">
                  <c:v>6</c:v>
                </c:pt>
                <c:pt idx="78">
                  <c:v>45</c:v>
                </c:pt>
                <c:pt idx="79">
                  <c:v>6</c:v>
                </c:pt>
                <c:pt idx="80">
                  <c:v>-33</c:v>
                </c:pt>
                <c:pt idx="81">
                  <c:v>6</c:v>
                </c:pt>
                <c:pt idx="82">
                  <c:v>45</c:v>
                </c:pt>
                <c:pt idx="83">
                  <c:v>6</c:v>
                </c:pt>
                <c:pt idx="84">
                  <c:v>-33</c:v>
                </c:pt>
                <c:pt idx="85">
                  <c:v>6</c:v>
                </c:pt>
                <c:pt idx="86">
                  <c:v>45</c:v>
                </c:pt>
                <c:pt idx="87">
                  <c:v>6</c:v>
                </c:pt>
                <c:pt idx="88">
                  <c:v>-33</c:v>
                </c:pt>
                <c:pt idx="89">
                  <c:v>6</c:v>
                </c:pt>
                <c:pt idx="90">
                  <c:v>45</c:v>
                </c:pt>
                <c:pt idx="91">
                  <c:v>6</c:v>
                </c:pt>
                <c:pt idx="92">
                  <c:v>-33</c:v>
                </c:pt>
                <c:pt idx="93">
                  <c:v>6</c:v>
                </c:pt>
                <c:pt idx="94">
                  <c:v>45</c:v>
                </c:pt>
                <c:pt idx="95">
                  <c:v>6</c:v>
                </c:pt>
                <c:pt idx="96">
                  <c:v>-33</c:v>
                </c:pt>
                <c:pt idx="97">
                  <c:v>6</c:v>
                </c:pt>
                <c:pt idx="98">
                  <c:v>45</c:v>
                </c:pt>
                <c:pt idx="99">
                  <c:v>6</c:v>
                </c:pt>
                <c:pt idx="100">
                  <c:v>33</c:v>
                </c:pt>
                <c:pt idx="101">
                  <c:v>0</c:v>
                </c:pt>
                <c:pt idx="102">
                  <c:v>-33</c:v>
                </c:pt>
                <c:pt idx="103">
                  <c:v>0</c:v>
                </c:pt>
                <c:pt idx="104">
                  <c:v>33</c:v>
                </c:pt>
                <c:pt idx="105">
                  <c:v>0</c:v>
                </c:pt>
                <c:pt idx="106">
                  <c:v>-33</c:v>
                </c:pt>
                <c:pt idx="107">
                  <c:v>0</c:v>
                </c:pt>
                <c:pt idx="108">
                  <c:v>33</c:v>
                </c:pt>
                <c:pt idx="109">
                  <c:v>0</c:v>
                </c:pt>
                <c:pt idx="110">
                  <c:v>-33</c:v>
                </c:pt>
                <c:pt idx="111">
                  <c:v>0</c:v>
                </c:pt>
                <c:pt idx="112">
                  <c:v>33</c:v>
                </c:pt>
                <c:pt idx="113">
                  <c:v>0</c:v>
                </c:pt>
                <c:pt idx="114">
                  <c:v>-33</c:v>
                </c:pt>
                <c:pt idx="115">
                  <c:v>0</c:v>
                </c:pt>
                <c:pt idx="116">
                  <c:v>33</c:v>
                </c:pt>
                <c:pt idx="117">
                  <c:v>0</c:v>
                </c:pt>
                <c:pt idx="118">
                  <c:v>-33</c:v>
                </c:pt>
                <c:pt idx="119">
                  <c:v>0</c:v>
                </c:pt>
                <c:pt idx="120">
                  <c:v>33</c:v>
                </c:pt>
                <c:pt idx="121">
                  <c:v>0</c:v>
                </c:pt>
                <c:pt idx="122">
                  <c:v>-33</c:v>
                </c:pt>
                <c:pt idx="123">
                  <c:v>0</c:v>
                </c:pt>
                <c:pt idx="124">
                  <c:v>33</c:v>
                </c:pt>
                <c:pt idx="125">
                  <c:v>0</c:v>
                </c:pt>
                <c:pt idx="126">
                  <c:v>-33</c:v>
                </c:pt>
                <c:pt idx="127">
                  <c:v>0</c:v>
                </c:pt>
                <c:pt idx="128">
                  <c:v>33</c:v>
                </c:pt>
                <c:pt idx="129">
                  <c:v>0</c:v>
                </c:pt>
                <c:pt idx="130">
                  <c:v>-33</c:v>
                </c:pt>
                <c:pt idx="131">
                  <c:v>0</c:v>
                </c:pt>
                <c:pt idx="132">
                  <c:v>33</c:v>
                </c:pt>
                <c:pt idx="133">
                  <c:v>0</c:v>
                </c:pt>
                <c:pt idx="134">
                  <c:v>-33</c:v>
                </c:pt>
                <c:pt idx="135">
                  <c:v>0</c:v>
                </c:pt>
                <c:pt idx="136">
                  <c:v>33</c:v>
                </c:pt>
                <c:pt idx="137">
                  <c:v>0</c:v>
                </c:pt>
                <c:pt idx="138">
                  <c:v>-33</c:v>
                </c:pt>
                <c:pt idx="139">
                  <c:v>0</c:v>
                </c:pt>
                <c:pt idx="140">
                  <c:v>33</c:v>
                </c:pt>
                <c:pt idx="141">
                  <c:v>0</c:v>
                </c:pt>
                <c:pt idx="142">
                  <c:v>-33</c:v>
                </c:pt>
                <c:pt idx="143">
                  <c:v>0</c:v>
                </c:pt>
                <c:pt idx="144">
                  <c:v>33</c:v>
                </c:pt>
                <c:pt idx="145">
                  <c:v>0</c:v>
                </c:pt>
                <c:pt idx="146">
                  <c:v>-33</c:v>
                </c:pt>
                <c:pt idx="147">
                  <c:v>0</c:v>
                </c:pt>
                <c:pt idx="148">
                  <c:v>33</c:v>
                </c:pt>
                <c:pt idx="149">
                  <c:v>0</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5-1650-4742-8424-6CF34BC45659}"/>
            </c:ext>
          </c:extLst>
        </c:ser>
        <c:ser>
          <c:idx val="6"/>
          <c:order val="6"/>
          <c:tx>
            <c:strRef>
              <c:f>Graphe02!$Z$39</c:f>
              <c:strCache>
                <c:ptCount val="1"/>
                <c:pt idx="0">
                  <c:v>1260</c:v>
                </c:pt>
              </c:strCache>
            </c:strRef>
          </c:tx>
          <c:spPr>
            <a:solidFill>
              <a:schemeClr val="accent1">
                <a:lumMod val="60000"/>
              </a:schemeClr>
            </a:solidFill>
            <a:ln/>
            <a:effectLst/>
            <a:sp3d/>
          </c:spPr>
          <c:cat>
            <c:numRef>
              <c:f>Graphe02!$AA$32:$HR$32</c:f>
              <c:numCache>
                <c:formatCode>General</c:formatCode>
                <c:ptCount val="200"/>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pt idx="45">
                  <c:v>50</c:v>
                </c:pt>
                <c:pt idx="46">
                  <c:v>51</c:v>
                </c:pt>
                <c:pt idx="47">
                  <c:v>52</c:v>
                </c:pt>
                <c:pt idx="48">
                  <c:v>53</c:v>
                </c:pt>
                <c:pt idx="49">
                  <c:v>54</c:v>
                </c:pt>
                <c:pt idx="50">
                  <c:v>55</c:v>
                </c:pt>
                <c:pt idx="51">
                  <c:v>56</c:v>
                </c:pt>
                <c:pt idx="52">
                  <c:v>57</c:v>
                </c:pt>
                <c:pt idx="53">
                  <c:v>58</c:v>
                </c:pt>
                <c:pt idx="54">
                  <c:v>59</c:v>
                </c:pt>
                <c:pt idx="55">
                  <c:v>60</c:v>
                </c:pt>
                <c:pt idx="56">
                  <c:v>61</c:v>
                </c:pt>
                <c:pt idx="57">
                  <c:v>62</c:v>
                </c:pt>
                <c:pt idx="58">
                  <c:v>63</c:v>
                </c:pt>
                <c:pt idx="59">
                  <c:v>64</c:v>
                </c:pt>
                <c:pt idx="60">
                  <c:v>65</c:v>
                </c:pt>
                <c:pt idx="61">
                  <c:v>66</c:v>
                </c:pt>
                <c:pt idx="62">
                  <c:v>67</c:v>
                </c:pt>
                <c:pt idx="63">
                  <c:v>68</c:v>
                </c:pt>
                <c:pt idx="64">
                  <c:v>69</c:v>
                </c:pt>
                <c:pt idx="65">
                  <c:v>70</c:v>
                </c:pt>
                <c:pt idx="66">
                  <c:v>71</c:v>
                </c:pt>
                <c:pt idx="67">
                  <c:v>72</c:v>
                </c:pt>
                <c:pt idx="68">
                  <c:v>73</c:v>
                </c:pt>
                <c:pt idx="69">
                  <c:v>74</c:v>
                </c:pt>
                <c:pt idx="70">
                  <c:v>75</c:v>
                </c:pt>
                <c:pt idx="71">
                  <c:v>76</c:v>
                </c:pt>
                <c:pt idx="72">
                  <c:v>77</c:v>
                </c:pt>
                <c:pt idx="73">
                  <c:v>78</c:v>
                </c:pt>
                <c:pt idx="74">
                  <c:v>79</c:v>
                </c:pt>
                <c:pt idx="75">
                  <c:v>80</c:v>
                </c:pt>
                <c:pt idx="76">
                  <c:v>81</c:v>
                </c:pt>
                <c:pt idx="77">
                  <c:v>82</c:v>
                </c:pt>
                <c:pt idx="78">
                  <c:v>83</c:v>
                </c:pt>
                <c:pt idx="79">
                  <c:v>84</c:v>
                </c:pt>
                <c:pt idx="80">
                  <c:v>85</c:v>
                </c:pt>
                <c:pt idx="81">
                  <c:v>86</c:v>
                </c:pt>
                <c:pt idx="82">
                  <c:v>87</c:v>
                </c:pt>
                <c:pt idx="83">
                  <c:v>88</c:v>
                </c:pt>
                <c:pt idx="84">
                  <c:v>89</c:v>
                </c:pt>
                <c:pt idx="85">
                  <c:v>90</c:v>
                </c:pt>
                <c:pt idx="86">
                  <c:v>91</c:v>
                </c:pt>
                <c:pt idx="87">
                  <c:v>92</c:v>
                </c:pt>
                <c:pt idx="88">
                  <c:v>93</c:v>
                </c:pt>
                <c:pt idx="89">
                  <c:v>94</c:v>
                </c:pt>
                <c:pt idx="90">
                  <c:v>95</c:v>
                </c:pt>
                <c:pt idx="91">
                  <c:v>96</c:v>
                </c:pt>
                <c:pt idx="92">
                  <c:v>97</c:v>
                </c:pt>
                <c:pt idx="93">
                  <c:v>98</c:v>
                </c:pt>
                <c:pt idx="94">
                  <c:v>99</c:v>
                </c:pt>
                <c:pt idx="95">
                  <c:v>100</c:v>
                </c:pt>
                <c:pt idx="96">
                  <c:v>101</c:v>
                </c:pt>
                <c:pt idx="97">
                  <c:v>102</c:v>
                </c:pt>
                <c:pt idx="98">
                  <c:v>103</c:v>
                </c:pt>
                <c:pt idx="99">
                  <c:v>104</c:v>
                </c:pt>
                <c:pt idx="100">
                  <c:v>105</c:v>
                </c:pt>
                <c:pt idx="101">
                  <c:v>106</c:v>
                </c:pt>
                <c:pt idx="102">
                  <c:v>107</c:v>
                </c:pt>
                <c:pt idx="103">
                  <c:v>108</c:v>
                </c:pt>
                <c:pt idx="104">
                  <c:v>109</c:v>
                </c:pt>
                <c:pt idx="105">
                  <c:v>110</c:v>
                </c:pt>
                <c:pt idx="106">
                  <c:v>111</c:v>
                </c:pt>
                <c:pt idx="107">
                  <c:v>112</c:v>
                </c:pt>
                <c:pt idx="108">
                  <c:v>113</c:v>
                </c:pt>
                <c:pt idx="109">
                  <c:v>114</c:v>
                </c:pt>
                <c:pt idx="110">
                  <c:v>115</c:v>
                </c:pt>
                <c:pt idx="111">
                  <c:v>116</c:v>
                </c:pt>
                <c:pt idx="112">
                  <c:v>117</c:v>
                </c:pt>
                <c:pt idx="113">
                  <c:v>118</c:v>
                </c:pt>
                <c:pt idx="114">
                  <c:v>119</c:v>
                </c:pt>
                <c:pt idx="115">
                  <c:v>120</c:v>
                </c:pt>
                <c:pt idx="116">
                  <c:v>121</c:v>
                </c:pt>
                <c:pt idx="117">
                  <c:v>122</c:v>
                </c:pt>
                <c:pt idx="118">
                  <c:v>123</c:v>
                </c:pt>
                <c:pt idx="119">
                  <c:v>124</c:v>
                </c:pt>
                <c:pt idx="120">
                  <c:v>125</c:v>
                </c:pt>
                <c:pt idx="121">
                  <c:v>126</c:v>
                </c:pt>
                <c:pt idx="122">
                  <c:v>127</c:v>
                </c:pt>
                <c:pt idx="123">
                  <c:v>128</c:v>
                </c:pt>
                <c:pt idx="124">
                  <c:v>129</c:v>
                </c:pt>
                <c:pt idx="125">
                  <c:v>130</c:v>
                </c:pt>
                <c:pt idx="126">
                  <c:v>131</c:v>
                </c:pt>
                <c:pt idx="127">
                  <c:v>132</c:v>
                </c:pt>
                <c:pt idx="128">
                  <c:v>133</c:v>
                </c:pt>
                <c:pt idx="129">
                  <c:v>134</c:v>
                </c:pt>
                <c:pt idx="130">
                  <c:v>135</c:v>
                </c:pt>
                <c:pt idx="131">
                  <c:v>136</c:v>
                </c:pt>
                <c:pt idx="132">
                  <c:v>137</c:v>
                </c:pt>
                <c:pt idx="133">
                  <c:v>138</c:v>
                </c:pt>
                <c:pt idx="134">
                  <c:v>139</c:v>
                </c:pt>
                <c:pt idx="135">
                  <c:v>140</c:v>
                </c:pt>
                <c:pt idx="136">
                  <c:v>141</c:v>
                </c:pt>
                <c:pt idx="137">
                  <c:v>142</c:v>
                </c:pt>
                <c:pt idx="138">
                  <c:v>143</c:v>
                </c:pt>
                <c:pt idx="139">
                  <c:v>144</c:v>
                </c:pt>
                <c:pt idx="140">
                  <c:v>145</c:v>
                </c:pt>
                <c:pt idx="141">
                  <c:v>146</c:v>
                </c:pt>
                <c:pt idx="142">
                  <c:v>147</c:v>
                </c:pt>
                <c:pt idx="143">
                  <c:v>148</c:v>
                </c:pt>
                <c:pt idx="144">
                  <c:v>149</c:v>
                </c:pt>
                <c:pt idx="145">
                  <c:v>150</c:v>
                </c:pt>
                <c:pt idx="146">
                  <c:v>151</c:v>
                </c:pt>
                <c:pt idx="147">
                  <c:v>152</c:v>
                </c:pt>
                <c:pt idx="148">
                  <c:v>153</c:v>
                </c:pt>
                <c:pt idx="149">
                  <c:v>154</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201</c:v>
                </c:pt>
                <c:pt idx="197">
                  <c:v>202</c:v>
                </c:pt>
                <c:pt idx="198">
                  <c:v>203</c:v>
                </c:pt>
                <c:pt idx="199">
                  <c:v>204</c:v>
                </c:pt>
              </c:numCache>
            </c:numRef>
          </c:cat>
          <c:val>
            <c:numRef>
              <c:f>Graphe02!$AA$39:$HR$39</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31</c:v>
                </c:pt>
                <c:pt idx="51">
                  <c:v>0</c:v>
                </c:pt>
                <c:pt idx="52">
                  <c:v>-31</c:v>
                </c:pt>
                <c:pt idx="53">
                  <c:v>0</c:v>
                </c:pt>
                <c:pt idx="54">
                  <c:v>31</c:v>
                </c:pt>
                <c:pt idx="55">
                  <c:v>0</c:v>
                </c:pt>
                <c:pt idx="56">
                  <c:v>-31</c:v>
                </c:pt>
                <c:pt idx="57">
                  <c:v>0</c:v>
                </c:pt>
                <c:pt idx="58">
                  <c:v>31</c:v>
                </c:pt>
                <c:pt idx="59">
                  <c:v>0</c:v>
                </c:pt>
                <c:pt idx="60">
                  <c:v>-31</c:v>
                </c:pt>
                <c:pt idx="61">
                  <c:v>0</c:v>
                </c:pt>
                <c:pt idx="62">
                  <c:v>31</c:v>
                </c:pt>
                <c:pt idx="63">
                  <c:v>0</c:v>
                </c:pt>
                <c:pt idx="64">
                  <c:v>-31</c:v>
                </c:pt>
                <c:pt idx="65">
                  <c:v>0</c:v>
                </c:pt>
                <c:pt idx="66">
                  <c:v>31</c:v>
                </c:pt>
                <c:pt idx="67">
                  <c:v>0</c:v>
                </c:pt>
                <c:pt idx="68">
                  <c:v>-31</c:v>
                </c:pt>
                <c:pt idx="69">
                  <c:v>0</c:v>
                </c:pt>
                <c:pt idx="70">
                  <c:v>31</c:v>
                </c:pt>
                <c:pt idx="71">
                  <c:v>0</c:v>
                </c:pt>
                <c:pt idx="72">
                  <c:v>-31</c:v>
                </c:pt>
                <c:pt idx="73">
                  <c:v>0</c:v>
                </c:pt>
                <c:pt idx="74">
                  <c:v>31</c:v>
                </c:pt>
                <c:pt idx="75">
                  <c:v>0</c:v>
                </c:pt>
                <c:pt idx="76">
                  <c:v>-31</c:v>
                </c:pt>
                <c:pt idx="77">
                  <c:v>0</c:v>
                </c:pt>
                <c:pt idx="78">
                  <c:v>31</c:v>
                </c:pt>
                <c:pt idx="79">
                  <c:v>0</c:v>
                </c:pt>
                <c:pt idx="80">
                  <c:v>-31</c:v>
                </c:pt>
                <c:pt idx="81">
                  <c:v>0</c:v>
                </c:pt>
                <c:pt idx="82">
                  <c:v>31</c:v>
                </c:pt>
                <c:pt idx="83">
                  <c:v>0</c:v>
                </c:pt>
                <c:pt idx="84">
                  <c:v>-31</c:v>
                </c:pt>
                <c:pt idx="85">
                  <c:v>0</c:v>
                </c:pt>
                <c:pt idx="86">
                  <c:v>31</c:v>
                </c:pt>
                <c:pt idx="87">
                  <c:v>0</c:v>
                </c:pt>
                <c:pt idx="88">
                  <c:v>-31</c:v>
                </c:pt>
                <c:pt idx="89">
                  <c:v>0</c:v>
                </c:pt>
                <c:pt idx="90">
                  <c:v>31</c:v>
                </c:pt>
                <c:pt idx="91">
                  <c:v>0</c:v>
                </c:pt>
                <c:pt idx="92">
                  <c:v>-31</c:v>
                </c:pt>
                <c:pt idx="93">
                  <c:v>0</c:v>
                </c:pt>
                <c:pt idx="94">
                  <c:v>31</c:v>
                </c:pt>
                <c:pt idx="95">
                  <c:v>0</c:v>
                </c:pt>
                <c:pt idx="96">
                  <c:v>-31</c:v>
                </c:pt>
                <c:pt idx="97">
                  <c:v>0</c:v>
                </c:pt>
                <c:pt idx="98">
                  <c:v>31</c:v>
                </c:pt>
                <c:pt idx="99">
                  <c:v>0</c:v>
                </c:pt>
                <c:pt idx="100">
                  <c:v>32</c:v>
                </c:pt>
                <c:pt idx="101">
                  <c:v>0</c:v>
                </c:pt>
                <c:pt idx="102">
                  <c:v>-32</c:v>
                </c:pt>
                <c:pt idx="103">
                  <c:v>0</c:v>
                </c:pt>
                <c:pt idx="104">
                  <c:v>32</c:v>
                </c:pt>
                <c:pt idx="105">
                  <c:v>0</c:v>
                </c:pt>
                <c:pt idx="106">
                  <c:v>-32</c:v>
                </c:pt>
                <c:pt idx="107">
                  <c:v>0</c:v>
                </c:pt>
                <c:pt idx="108">
                  <c:v>32</c:v>
                </c:pt>
                <c:pt idx="109">
                  <c:v>0</c:v>
                </c:pt>
                <c:pt idx="110">
                  <c:v>-32</c:v>
                </c:pt>
                <c:pt idx="111">
                  <c:v>0</c:v>
                </c:pt>
                <c:pt idx="112">
                  <c:v>32</c:v>
                </c:pt>
                <c:pt idx="113">
                  <c:v>0</c:v>
                </c:pt>
                <c:pt idx="114">
                  <c:v>-32</c:v>
                </c:pt>
                <c:pt idx="115">
                  <c:v>0</c:v>
                </c:pt>
                <c:pt idx="116">
                  <c:v>32</c:v>
                </c:pt>
                <c:pt idx="117">
                  <c:v>0</c:v>
                </c:pt>
                <c:pt idx="118">
                  <c:v>-32</c:v>
                </c:pt>
                <c:pt idx="119">
                  <c:v>0</c:v>
                </c:pt>
                <c:pt idx="120">
                  <c:v>32</c:v>
                </c:pt>
                <c:pt idx="121">
                  <c:v>0</c:v>
                </c:pt>
                <c:pt idx="122">
                  <c:v>-32</c:v>
                </c:pt>
                <c:pt idx="123">
                  <c:v>0</c:v>
                </c:pt>
                <c:pt idx="124">
                  <c:v>32</c:v>
                </c:pt>
                <c:pt idx="125">
                  <c:v>0</c:v>
                </c:pt>
                <c:pt idx="126">
                  <c:v>-32</c:v>
                </c:pt>
                <c:pt idx="127">
                  <c:v>0</c:v>
                </c:pt>
                <c:pt idx="128">
                  <c:v>32</c:v>
                </c:pt>
                <c:pt idx="129">
                  <c:v>0</c:v>
                </c:pt>
                <c:pt idx="130">
                  <c:v>-32</c:v>
                </c:pt>
                <c:pt idx="131">
                  <c:v>0</c:v>
                </c:pt>
                <c:pt idx="132">
                  <c:v>32</c:v>
                </c:pt>
                <c:pt idx="133">
                  <c:v>0</c:v>
                </c:pt>
                <c:pt idx="134">
                  <c:v>-32</c:v>
                </c:pt>
                <c:pt idx="135">
                  <c:v>0</c:v>
                </c:pt>
                <c:pt idx="136">
                  <c:v>32</c:v>
                </c:pt>
                <c:pt idx="137">
                  <c:v>0</c:v>
                </c:pt>
                <c:pt idx="138">
                  <c:v>-32</c:v>
                </c:pt>
                <c:pt idx="139">
                  <c:v>0</c:v>
                </c:pt>
                <c:pt idx="140">
                  <c:v>32</c:v>
                </c:pt>
                <c:pt idx="141">
                  <c:v>0</c:v>
                </c:pt>
                <c:pt idx="142">
                  <c:v>-32</c:v>
                </c:pt>
                <c:pt idx="143">
                  <c:v>0</c:v>
                </c:pt>
                <c:pt idx="144">
                  <c:v>32</c:v>
                </c:pt>
                <c:pt idx="145">
                  <c:v>0</c:v>
                </c:pt>
                <c:pt idx="146">
                  <c:v>-32</c:v>
                </c:pt>
                <c:pt idx="147">
                  <c:v>0</c:v>
                </c:pt>
                <c:pt idx="148">
                  <c:v>32</c:v>
                </c:pt>
                <c:pt idx="149">
                  <c:v>0</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6-1650-4742-8424-6CF34BC45659}"/>
            </c:ext>
          </c:extLst>
        </c:ser>
        <c:ser>
          <c:idx val="7"/>
          <c:order val="7"/>
          <c:tx>
            <c:strRef>
              <c:f>Graphe02!$Z$40</c:f>
              <c:strCache>
                <c:ptCount val="1"/>
                <c:pt idx="0">
                  <c:v>1270</c:v>
                </c:pt>
              </c:strCache>
            </c:strRef>
          </c:tx>
          <c:spPr>
            <a:solidFill>
              <a:schemeClr val="accent2">
                <a:lumMod val="60000"/>
              </a:schemeClr>
            </a:solidFill>
            <a:ln/>
            <a:effectLst/>
            <a:sp3d/>
          </c:spPr>
          <c:cat>
            <c:numRef>
              <c:f>Graphe02!$AA$32:$HR$32</c:f>
              <c:numCache>
                <c:formatCode>General</c:formatCode>
                <c:ptCount val="200"/>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pt idx="45">
                  <c:v>50</c:v>
                </c:pt>
                <c:pt idx="46">
                  <c:v>51</c:v>
                </c:pt>
                <c:pt idx="47">
                  <c:v>52</c:v>
                </c:pt>
                <c:pt idx="48">
                  <c:v>53</c:v>
                </c:pt>
                <c:pt idx="49">
                  <c:v>54</c:v>
                </c:pt>
                <c:pt idx="50">
                  <c:v>55</c:v>
                </c:pt>
                <c:pt idx="51">
                  <c:v>56</c:v>
                </c:pt>
                <c:pt idx="52">
                  <c:v>57</c:v>
                </c:pt>
                <c:pt idx="53">
                  <c:v>58</c:v>
                </c:pt>
                <c:pt idx="54">
                  <c:v>59</c:v>
                </c:pt>
                <c:pt idx="55">
                  <c:v>60</c:v>
                </c:pt>
                <c:pt idx="56">
                  <c:v>61</c:v>
                </c:pt>
                <c:pt idx="57">
                  <c:v>62</c:v>
                </c:pt>
                <c:pt idx="58">
                  <c:v>63</c:v>
                </c:pt>
                <c:pt idx="59">
                  <c:v>64</c:v>
                </c:pt>
                <c:pt idx="60">
                  <c:v>65</c:v>
                </c:pt>
                <c:pt idx="61">
                  <c:v>66</c:v>
                </c:pt>
                <c:pt idx="62">
                  <c:v>67</c:v>
                </c:pt>
                <c:pt idx="63">
                  <c:v>68</c:v>
                </c:pt>
                <c:pt idx="64">
                  <c:v>69</c:v>
                </c:pt>
                <c:pt idx="65">
                  <c:v>70</c:v>
                </c:pt>
                <c:pt idx="66">
                  <c:v>71</c:v>
                </c:pt>
                <c:pt idx="67">
                  <c:v>72</c:v>
                </c:pt>
                <c:pt idx="68">
                  <c:v>73</c:v>
                </c:pt>
                <c:pt idx="69">
                  <c:v>74</c:v>
                </c:pt>
                <c:pt idx="70">
                  <c:v>75</c:v>
                </c:pt>
                <c:pt idx="71">
                  <c:v>76</c:v>
                </c:pt>
                <c:pt idx="72">
                  <c:v>77</c:v>
                </c:pt>
                <c:pt idx="73">
                  <c:v>78</c:v>
                </c:pt>
                <c:pt idx="74">
                  <c:v>79</c:v>
                </c:pt>
                <c:pt idx="75">
                  <c:v>80</c:v>
                </c:pt>
                <c:pt idx="76">
                  <c:v>81</c:v>
                </c:pt>
                <c:pt idx="77">
                  <c:v>82</c:v>
                </c:pt>
                <c:pt idx="78">
                  <c:v>83</c:v>
                </c:pt>
                <c:pt idx="79">
                  <c:v>84</c:v>
                </c:pt>
                <c:pt idx="80">
                  <c:v>85</c:v>
                </c:pt>
                <c:pt idx="81">
                  <c:v>86</c:v>
                </c:pt>
                <c:pt idx="82">
                  <c:v>87</c:v>
                </c:pt>
                <c:pt idx="83">
                  <c:v>88</c:v>
                </c:pt>
                <c:pt idx="84">
                  <c:v>89</c:v>
                </c:pt>
                <c:pt idx="85">
                  <c:v>90</c:v>
                </c:pt>
                <c:pt idx="86">
                  <c:v>91</c:v>
                </c:pt>
                <c:pt idx="87">
                  <c:v>92</c:v>
                </c:pt>
                <c:pt idx="88">
                  <c:v>93</c:v>
                </c:pt>
                <c:pt idx="89">
                  <c:v>94</c:v>
                </c:pt>
                <c:pt idx="90">
                  <c:v>95</c:v>
                </c:pt>
                <c:pt idx="91">
                  <c:v>96</c:v>
                </c:pt>
                <c:pt idx="92">
                  <c:v>97</c:v>
                </c:pt>
                <c:pt idx="93">
                  <c:v>98</c:v>
                </c:pt>
                <c:pt idx="94">
                  <c:v>99</c:v>
                </c:pt>
                <c:pt idx="95">
                  <c:v>100</c:v>
                </c:pt>
                <c:pt idx="96">
                  <c:v>101</c:v>
                </c:pt>
                <c:pt idx="97">
                  <c:v>102</c:v>
                </c:pt>
                <c:pt idx="98">
                  <c:v>103</c:v>
                </c:pt>
                <c:pt idx="99">
                  <c:v>104</c:v>
                </c:pt>
                <c:pt idx="100">
                  <c:v>105</c:v>
                </c:pt>
                <c:pt idx="101">
                  <c:v>106</c:v>
                </c:pt>
                <c:pt idx="102">
                  <c:v>107</c:v>
                </c:pt>
                <c:pt idx="103">
                  <c:v>108</c:v>
                </c:pt>
                <c:pt idx="104">
                  <c:v>109</c:v>
                </c:pt>
                <c:pt idx="105">
                  <c:v>110</c:v>
                </c:pt>
                <c:pt idx="106">
                  <c:v>111</c:v>
                </c:pt>
                <c:pt idx="107">
                  <c:v>112</c:v>
                </c:pt>
                <c:pt idx="108">
                  <c:v>113</c:v>
                </c:pt>
                <c:pt idx="109">
                  <c:v>114</c:v>
                </c:pt>
                <c:pt idx="110">
                  <c:v>115</c:v>
                </c:pt>
                <c:pt idx="111">
                  <c:v>116</c:v>
                </c:pt>
                <c:pt idx="112">
                  <c:v>117</c:v>
                </c:pt>
                <c:pt idx="113">
                  <c:v>118</c:v>
                </c:pt>
                <c:pt idx="114">
                  <c:v>119</c:v>
                </c:pt>
                <c:pt idx="115">
                  <c:v>120</c:v>
                </c:pt>
                <c:pt idx="116">
                  <c:v>121</c:v>
                </c:pt>
                <c:pt idx="117">
                  <c:v>122</c:v>
                </c:pt>
                <c:pt idx="118">
                  <c:v>123</c:v>
                </c:pt>
                <c:pt idx="119">
                  <c:v>124</c:v>
                </c:pt>
                <c:pt idx="120">
                  <c:v>125</c:v>
                </c:pt>
                <c:pt idx="121">
                  <c:v>126</c:v>
                </c:pt>
                <c:pt idx="122">
                  <c:v>127</c:v>
                </c:pt>
                <c:pt idx="123">
                  <c:v>128</c:v>
                </c:pt>
                <c:pt idx="124">
                  <c:v>129</c:v>
                </c:pt>
                <c:pt idx="125">
                  <c:v>130</c:v>
                </c:pt>
                <c:pt idx="126">
                  <c:v>131</c:v>
                </c:pt>
                <c:pt idx="127">
                  <c:v>132</c:v>
                </c:pt>
                <c:pt idx="128">
                  <c:v>133</c:v>
                </c:pt>
                <c:pt idx="129">
                  <c:v>134</c:v>
                </c:pt>
                <c:pt idx="130">
                  <c:v>135</c:v>
                </c:pt>
                <c:pt idx="131">
                  <c:v>136</c:v>
                </c:pt>
                <c:pt idx="132">
                  <c:v>137</c:v>
                </c:pt>
                <c:pt idx="133">
                  <c:v>138</c:v>
                </c:pt>
                <c:pt idx="134">
                  <c:v>139</c:v>
                </c:pt>
                <c:pt idx="135">
                  <c:v>140</c:v>
                </c:pt>
                <c:pt idx="136">
                  <c:v>141</c:v>
                </c:pt>
                <c:pt idx="137">
                  <c:v>142</c:v>
                </c:pt>
                <c:pt idx="138">
                  <c:v>143</c:v>
                </c:pt>
                <c:pt idx="139">
                  <c:v>144</c:v>
                </c:pt>
                <c:pt idx="140">
                  <c:v>145</c:v>
                </c:pt>
                <c:pt idx="141">
                  <c:v>146</c:v>
                </c:pt>
                <c:pt idx="142">
                  <c:v>147</c:v>
                </c:pt>
                <c:pt idx="143">
                  <c:v>148</c:v>
                </c:pt>
                <c:pt idx="144">
                  <c:v>149</c:v>
                </c:pt>
                <c:pt idx="145">
                  <c:v>150</c:v>
                </c:pt>
                <c:pt idx="146">
                  <c:v>151</c:v>
                </c:pt>
                <c:pt idx="147">
                  <c:v>152</c:v>
                </c:pt>
                <c:pt idx="148">
                  <c:v>153</c:v>
                </c:pt>
                <c:pt idx="149">
                  <c:v>154</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201</c:v>
                </c:pt>
                <c:pt idx="197">
                  <c:v>202</c:v>
                </c:pt>
                <c:pt idx="198">
                  <c:v>203</c:v>
                </c:pt>
                <c:pt idx="199">
                  <c:v>204</c:v>
                </c:pt>
              </c:numCache>
            </c:numRef>
          </c:cat>
          <c:val>
            <c:numRef>
              <c:f>Graphe02!$AA$40:$HR$40</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c:v>
                </c:pt>
                <c:pt idx="51">
                  <c:v>-7</c:v>
                </c:pt>
                <c:pt idx="52">
                  <c:v>-16</c:v>
                </c:pt>
                <c:pt idx="53">
                  <c:v>-7</c:v>
                </c:pt>
                <c:pt idx="54">
                  <c:v>2</c:v>
                </c:pt>
                <c:pt idx="55">
                  <c:v>-7</c:v>
                </c:pt>
                <c:pt idx="56">
                  <c:v>-16</c:v>
                </c:pt>
                <c:pt idx="57">
                  <c:v>-7</c:v>
                </c:pt>
                <c:pt idx="58">
                  <c:v>2</c:v>
                </c:pt>
                <c:pt idx="59">
                  <c:v>-7</c:v>
                </c:pt>
                <c:pt idx="60">
                  <c:v>-16</c:v>
                </c:pt>
                <c:pt idx="61">
                  <c:v>-7</c:v>
                </c:pt>
                <c:pt idx="62">
                  <c:v>2</c:v>
                </c:pt>
                <c:pt idx="63">
                  <c:v>-7</c:v>
                </c:pt>
                <c:pt idx="64">
                  <c:v>-16</c:v>
                </c:pt>
                <c:pt idx="65">
                  <c:v>-7</c:v>
                </c:pt>
                <c:pt idx="66">
                  <c:v>2</c:v>
                </c:pt>
                <c:pt idx="67">
                  <c:v>-7</c:v>
                </c:pt>
                <c:pt idx="68">
                  <c:v>-16</c:v>
                </c:pt>
                <c:pt idx="69">
                  <c:v>-7</c:v>
                </c:pt>
                <c:pt idx="70">
                  <c:v>2</c:v>
                </c:pt>
                <c:pt idx="71">
                  <c:v>-7</c:v>
                </c:pt>
                <c:pt idx="72">
                  <c:v>-16</c:v>
                </c:pt>
                <c:pt idx="73">
                  <c:v>-7</c:v>
                </c:pt>
                <c:pt idx="74">
                  <c:v>2</c:v>
                </c:pt>
                <c:pt idx="75">
                  <c:v>-7</c:v>
                </c:pt>
                <c:pt idx="76">
                  <c:v>-16</c:v>
                </c:pt>
                <c:pt idx="77">
                  <c:v>-7</c:v>
                </c:pt>
                <c:pt idx="78">
                  <c:v>2</c:v>
                </c:pt>
                <c:pt idx="79">
                  <c:v>-7</c:v>
                </c:pt>
                <c:pt idx="80">
                  <c:v>-16</c:v>
                </c:pt>
                <c:pt idx="81">
                  <c:v>-7</c:v>
                </c:pt>
                <c:pt idx="82">
                  <c:v>2</c:v>
                </c:pt>
                <c:pt idx="83">
                  <c:v>-7</c:v>
                </c:pt>
                <c:pt idx="84">
                  <c:v>-16</c:v>
                </c:pt>
                <c:pt idx="85">
                  <c:v>-7</c:v>
                </c:pt>
                <c:pt idx="86">
                  <c:v>2</c:v>
                </c:pt>
                <c:pt idx="87">
                  <c:v>-7</c:v>
                </c:pt>
                <c:pt idx="88">
                  <c:v>-16</c:v>
                </c:pt>
                <c:pt idx="89">
                  <c:v>-7</c:v>
                </c:pt>
                <c:pt idx="90">
                  <c:v>2</c:v>
                </c:pt>
                <c:pt idx="91">
                  <c:v>-7</c:v>
                </c:pt>
                <c:pt idx="92">
                  <c:v>-16</c:v>
                </c:pt>
                <c:pt idx="93">
                  <c:v>-7</c:v>
                </c:pt>
                <c:pt idx="94">
                  <c:v>2</c:v>
                </c:pt>
                <c:pt idx="95">
                  <c:v>-7</c:v>
                </c:pt>
                <c:pt idx="96">
                  <c:v>-16</c:v>
                </c:pt>
                <c:pt idx="97">
                  <c:v>-7</c:v>
                </c:pt>
                <c:pt idx="98">
                  <c:v>2</c:v>
                </c:pt>
                <c:pt idx="99">
                  <c:v>-7</c:v>
                </c:pt>
                <c:pt idx="100">
                  <c:v>26</c:v>
                </c:pt>
                <c:pt idx="101">
                  <c:v>0</c:v>
                </c:pt>
                <c:pt idx="102">
                  <c:v>-26</c:v>
                </c:pt>
                <c:pt idx="103">
                  <c:v>0</c:v>
                </c:pt>
                <c:pt idx="104">
                  <c:v>26</c:v>
                </c:pt>
                <c:pt idx="105">
                  <c:v>0</c:v>
                </c:pt>
                <c:pt idx="106">
                  <c:v>-26</c:v>
                </c:pt>
                <c:pt idx="107">
                  <c:v>0</c:v>
                </c:pt>
                <c:pt idx="108">
                  <c:v>26</c:v>
                </c:pt>
                <c:pt idx="109">
                  <c:v>0</c:v>
                </c:pt>
                <c:pt idx="110">
                  <c:v>-26</c:v>
                </c:pt>
                <c:pt idx="111">
                  <c:v>0</c:v>
                </c:pt>
                <c:pt idx="112">
                  <c:v>26</c:v>
                </c:pt>
                <c:pt idx="113">
                  <c:v>0</c:v>
                </c:pt>
                <c:pt idx="114">
                  <c:v>-26</c:v>
                </c:pt>
                <c:pt idx="115">
                  <c:v>0</c:v>
                </c:pt>
                <c:pt idx="116">
                  <c:v>26</c:v>
                </c:pt>
                <c:pt idx="117">
                  <c:v>0</c:v>
                </c:pt>
                <c:pt idx="118">
                  <c:v>-26</c:v>
                </c:pt>
                <c:pt idx="119">
                  <c:v>0</c:v>
                </c:pt>
                <c:pt idx="120">
                  <c:v>26</c:v>
                </c:pt>
                <c:pt idx="121">
                  <c:v>0</c:v>
                </c:pt>
                <c:pt idx="122">
                  <c:v>-26</c:v>
                </c:pt>
                <c:pt idx="123">
                  <c:v>0</c:v>
                </c:pt>
                <c:pt idx="124">
                  <c:v>26</c:v>
                </c:pt>
                <c:pt idx="125">
                  <c:v>0</c:v>
                </c:pt>
                <c:pt idx="126">
                  <c:v>-26</c:v>
                </c:pt>
                <c:pt idx="127">
                  <c:v>0</c:v>
                </c:pt>
                <c:pt idx="128">
                  <c:v>26</c:v>
                </c:pt>
                <c:pt idx="129">
                  <c:v>0</c:v>
                </c:pt>
                <c:pt idx="130">
                  <c:v>-26</c:v>
                </c:pt>
                <c:pt idx="131">
                  <c:v>0</c:v>
                </c:pt>
                <c:pt idx="132">
                  <c:v>26</c:v>
                </c:pt>
                <c:pt idx="133">
                  <c:v>0</c:v>
                </c:pt>
                <c:pt idx="134">
                  <c:v>-26</c:v>
                </c:pt>
                <c:pt idx="135">
                  <c:v>0</c:v>
                </c:pt>
                <c:pt idx="136">
                  <c:v>26</c:v>
                </c:pt>
                <c:pt idx="137">
                  <c:v>0</c:v>
                </c:pt>
                <c:pt idx="138">
                  <c:v>-26</c:v>
                </c:pt>
                <c:pt idx="139">
                  <c:v>0</c:v>
                </c:pt>
                <c:pt idx="140">
                  <c:v>26</c:v>
                </c:pt>
                <c:pt idx="141">
                  <c:v>0</c:v>
                </c:pt>
                <c:pt idx="142">
                  <c:v>-26</c:v>
                </c:pt>
                <c:pt idx="143">
                  <c:v>0</c:v>
                </c:pt>
                <c:pt idx="144">
                  <c:v>26</c:v>
                </c:pt>
                <c:pt idx="145">
                  <c:v>0</c:v>
                </c:pt>
                <c:pt idx="146">
                  <c:v>-26</c:v>
                </c:pt>
                <c:pt idx="147">
                  <c:v>0</c:v>
                </c:pt>
                <c:pt idx="148">
                  <c:v>26</c:v>
                </c:pt>
                <c:pt idx="149">
                  <c:v>0</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7-1650-4742-8424-6CF34BC45659}"/>
            </c:ext>
          </c:extLst>
        </c:ser>
        <c:ser>
          <c:idx val="8"/>
          <c:order val="8"/>
          <c:tx>
            <c:strRef>
              <c:f>Graphe02!$Z$41</c:f>
              <c:strCache>
                <c:ptCount val="1"/>
                <c:pt idx="0">
                  <c:v>1280</c:v>
                </c:pt>
              </c:strCache>
            </c:strRef>
          </c:tx>
          <c:spPr>
            <a:solidFill>
              <a:schemeClr val="accent3">
                <a:lumMod val="60000"/>
              </a:schemeClr>
            </a:solidFill>
            <a:ln/>
            <a:effectLst/>
            <a:sp3d/>
          </c:spPr>
          <c:cat>
            <c:numRef>
              <c:f>Graphe02!$AA$32:$HR$32</c:f>
              <c:numCache>
                <c:formatCode>General</c:formatCode>
                <c:ptCount val="200"/>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pt idx="45">
                  <c:v>50</c:v>
                </c:pt>
                <c:pt idx="46">
                  <c:v>51</c:v>
                </c:pt>
                <c:pt idx="47">
                  <c:v>52</c:v>
                </c:pt>
                <c:pt idx="48">
                  <c:v>53</c:v>
                </c:pt>
                <c:pt idx="49">
                  <c:v>54</c:v>
                </c:pt>
                <c:pt idx="50">
                  <c:v>55</c:v>
                </c:pt>
                <c:pt idx="51">
                  <c:v>56</c:v>
                </c:pt>
                <c:pt idx="52">
                  <c:v>57</c:v>
                </c:pt>
                <c:pt idx="53">
                  <c:v>58</c:v>
                </c:pt>
                <c:pt idx="54">
                  <c:v>59</c:v>
                </c:pt>
                <c:pt idx="55">
                  <c:v>60</c:v>
                </c:pt>
                <c:pt idx="56">
                  <c:v>61</c:v>
                </c:pt>
                <c:pt idx="57">
                  <c:v>62</c:v>
                </c:pt>
                <c:pt idx="58">
                  <c:v>63</c:v>
                </c:pt>
                <c:pt idx="59">
                  <c:v>64</c:v>
                </c:pt>
                <c:pt idx="60">
                  <c:v>65</c:v>
                </c:pt>
                <c:pt idx="61">
                  <c:v>66</c:v>
                </c:pt>
                <c:pt idx="62">
                  <c:v>67</c:v>
                </c:pt>
                <c:pt idx="63">
                  <c:v>68</c:v>
                </c:pt>
                <c:pt idx="64">
                  <c:v>69</c:v>
                </c:pt>
                <c:pt idx="65">
                  <c:v>70</c:v>
                </c:pt>
                <c:pt idx="66">
                  <c:v>71</c:v>
                </c:pt>
                <c:pt idx="67">
                  <c:v>72</c:v>
                </c:pt>
                <c:pt idx="68">
                  <c:v>73</c:v>
                </c:pt>
                <c:pt idx="69">
                  <c:v>74</c:v>
                </c:pt>
                <c:pt idx="70">
                  <c:v>75</c:v>
                </c:pt>
                <c:pt idx="71">
                  <c:v>76</c:v>
                </c:pt>
                <c:pt idx="72">
                  <c:v>77</c:v>
                </c:pt>
                <c:pt idx="73">
                  <c:v>78</c:v>
                </c:pt>
                <c:pt idx="74">
                  <c:v>79</c:v>
                </c:pt>
                <c:pt idx="75">
                  <c:v>80</c:v>
                </c:pt>
                <c:pt idx="76">
                  <c:v>81</c:v>
                </c:pt>
                <c:pt idx="77">
                  <c:v>82</c:v>
                </c:pt>
                <c:pt idx="78">
                  <c:v>83</c:v>
                </c:pt>
                <c:pt idx="79">
                  <c:v>84</c:v>
                </c:pt>
                <c:pt idx="80">
                  <c:v>85</c:v>
                </c:pt>
                <c:pt idx="81">
                  <c:v>86</c:v>
                </c:pt>
                <c:pt idx="82">
                  <c:v>87</c:v>
                </c:pt>
                <c:pt idx="83">
                  <c:v>88</c:v>
                </c:pt>
                <c:pt idx="84">
                  <c:v>89</c:v>
                </c:pt>
                <c:pt idx="85">
                  <c:v>90</c:v>
                </c:pt>
                <c:pt idx="86">
                  <c:v>91</c:v>
                </c:pt>
                <c:pt idx="87">
                  <c:v>92</c:v>
                </c:pt>
                <c:pt idx="88">
                  <c:v>93</c:v>
                </c:pt>
                <c:pt idx="89">
                  <c:v>94</c:v>
                </c:pt>
                <c:pt idx="90">
                  <c:v>95</c:v>
                </c:pt>
                <c:pt idx="91">
                  <c:v>96</c:v>
                </c:pt>
                <c:pt idx="92">
                  <c:v>97</c:v>
                </c:pt>
                <c:pt idx="93">
                  <c:v>98</c:v>
                </c:pt>
                <c:pt idx="94">
                  <c:v>99</c:v>
                </c:pt>
                <c:pt idx="95">
                  <c:v>100</c:v>
                </c:pt>
                <c:pt idx="96">
                  <c:v>101</c:v>
                </c:pt>
                <c:pt idx="97">
                  <c:v>102</c:v>
                </c:pt>
                <c:pt idx="98">
                  <c:v>103</c:v>
                </c:pt>
                <c:pt idx="99">
                  <c:v>104</c:v>
                </c:pt>
                <c:pt idx="100">
                  <c:v>105</c:v>
                </c:pt>
                <c:pt idx="101">
                  <c:v>106</c:v>
                </c:pt>
                <c:pt idx="102">
                  <c:v>107</c:v>
                </c:pt>
                <c:pt idx="103">
                  <c:v>108</c:v>
                </c:pt>
                <c:pt idx="104">
                  <c:v>109</c:v>
                </c:pt>
                <c:pt idx="105">
                  <c:v>110</c:v>
                </c:pt>
                <c:pt idx="106">
                  <c:v>111</c:v>
                </c:pt>
                <c:pt idx="107">
                  <c:v>112</c:v>
                </c:pt>
                <c:pt idx="108">
                  <c:v>113</c:v>
                </c:pt>
                <c:pt idx="109">
                  <c:v>114</c:v>
                </c:pt>
                <c:pt idx="110">
                  <c:v>115</c:v>
                </c:pt>
                <c:pt idx="111">
                  <c:v>116</c:v>
                </c:pt>
                <c:pt idx="112">
                  <c:v>117</c:v>
                </c:pt>
                <c:pt idx="113">
                  <c:v>118</c:v>
                </c:pt>
                <c:pt idx="114">
                  <c:v>119</c:v>
                </c:pt>
                <c:pt idx="115">
                  <c:v>120</c:v>
                </c:pt>
                <c:pt idx="116">
                  <c:v>121</c:v>
                </c:pt>
                <c:pt idx="117">
                  <c:v>122</c:v>
                </c:pt>
                <c:pt idx="118">
                  <c:v>123</c:v>
                </c:pt>
                <c:pt idx="119">
                  <c:v>124</c:v>
                </c:pt>
                <c:pt idx="120">
                  <c:v>125</c:v>
                </c:pt>
                <c:pt idx="121">
                  <c:v>126</c:v>
                </c:pt>
                <c:pt idx="122">
                  <c:v>127</c:v>
                </c:pt>
                <c:pt idx="123">
                  <c:v>128</c:v>
                </c:pt>
                <c:pt idx="124">
                  <c:v>129</c:v>
                </c:pt>
                <c:pt idx="125">
                  <c:v>130</c:v>
                </c:pt>
                <c:pt idx="126">
                  <c:v>131</c:v>
                </c:pt>
                <c:pt idx="127">
                  <c:v>132</c:v>
                </c:pt>
                <c:pt idx="128">
                  <c:v>133</c:v>
                </c:pt>
                <c:pt idx="129">
                  <c:v>134</c:v>
                </c:pt>
                <c:pt idx="130">
                  <c:v>135</c:v>
                </c:pt>
                <c:pt idx="131">
                  <c:v>136</c:v>
                </c:pt>
                <c:pt idx="132">
                  <c:v>137</c:v>
                </c:pt>
                <c:pt idx="133">
                  <c:v>138</c:v>
                </c:pt>
                <c:pt idx="134">
                  <c:v>139</c:v>
                </c:pt>
                <c:pt idx="135">
                  <c:v>140</c:v>
                </c:pt>
                <c:pt idx="136">
                  <c:v>141</c:v>
                </c:pt>
                <c:pt idx="137">
                  <c:v>142</c:v>
                </c:pt>
                <c:pt idx="138">
                  <c:v>143</c:v>
                </c:pt>
                <c:pt idx="139">
                  <c:v>144</c:v>
                </c:pt>
                <c:pt idx="140">
                  <c:v>145</c:v>
                </c:pt>
                <c:pt idx="141">
                  <c:v>146</c:v>
                </c:pt>
                <c:pt idx="142">
                  <c:v>147</c:v>
                </c:pt>
                <c:pt idx="143">
                  <c:v>148</c:v>
                </c:pt>
                <c:pt idx="144">
                  <c:v>149</c:v>
                </c:pt>
                <c:pt idx="145">
                  <c:v>150</c:v>
                </c:pt>
                <c:pt idx="146">
                  <c:v>151</c:v>
                </c:pt>
                <c:pt idx="147">
                  <c:v>152</c:v>
                </c:pt>
                <c:pt idx="148">
                  <c:v>153</c:v>
                </c:pt>
                <c:pt idx="149">
                  <c:v>154</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201</c:v>
                </c:pt>
                <c:pt idx="197">
                  <c:v>202</c:v>
                </c:pt>
                <c:pt idx="198">
                  <c:v>203</c:v>
                </c:pt>
                <c:pt idx="199">
                  <c:v>204</c:v>
                </c:pt>
              </c:numCache>
            </c:numRef>
          </c:cat>
          <c:val>
            <c:numRef>
              <c:f>Graphe02!$AA$41:$HR$41</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31</c:v>
                </c:pt>
                <c:pt idx="51">
                  <c:v>0</c:v>
                </c:pt>
                <c:pt idx="52">
                  <c:v>-31</c:v>
                </c:pt>
                <c:pt idx="53">
                  <c:v>0</c:v>
                </c:pt>
                <c:pt idx="54">
                  <c:v>31</c:v>
                </c:pt>
                <c:pt idx="55">
                  <c:v>0</c:v>
                </c:pt>
                <c:pt idx="56">
                  <c:v>-31</c:v>
                </c:pt>
                <c:pt idx="57">
                  <c:v>0</c:v>
                </c:pt>
                <c:pt idx="58">
                  <c:v>31</c:v>
                </c:pt>
                <c:pt idx="59">
                  <c:v>0</c:v>
                </c:pt>
                <c:pt idx="60">
                  <c:v>-31</c:v>
                </c:pt>
                <c:pt idx="61">
                  <c:v>0</c:v>
                </c:pt>
                <c:pt idx="62">
                  <c:v>31</c:v>
                </c:pt>
                <c:pt idx="63">
                  <c:v>0</c:v>
                </c:pt>
                <c:pt idx="64">
                  <c:v>-31</c:v>
                </c:pt>
                <c:pt idx="65">
                  <c:v>0</c:v>
                </c:pt>
                <c:pt idx="66">
                  <c:v>31</c:v>
                </c:pt>
                <c:pt idx="67">
                  <c:v>0</c:v>
                </c:pt>
                <c:pt idx="68">
                  <c:v>-31</c:v>
                </c:pt>
                <c:pt idx="69">
                  <c:v>0</c:v>
                </c:pt>
                <c:pt idx="70">
                  <c:v>31</c:v>
                </c:pt>
                <c:pt idx="71">
                  <c:v>0</c:v>
                </c:pt>
                <c:pt idx="72">
                  <c:v>-31</c:v>
                </c:pt>
                <c:pt idx="73">
                  <c:v>0</c:v>
                </c:pt>
                <c:pt idx="74">
                  <c:v>31</c:v>
                </c:pt>
                <c:pt idx="75">
                  <c:v>0</c:v>
                </c:pt>
                <c:pt idx="76">
                  <c:v>-31</c:v>
                </c:pt>
                <c:pt idx="77">
                  <c:v>0</c:v>
                </c:pt>
                <c:pt idx="78">
                  <c:v>31</c:v>
                </c:pt>
                <c:pt idx="79">
                  <c:v>0</c:v>
                </c:pt>
                <c:pt idx="80">
                  <c:v>-31</c:v>
                </c:pt>
                <c:pt idx="81">
                  <c:v>0</c:v>
                </c:pt>
                <c:pt idx="82">
                  <c:v>31</c:v>
                </c:pt>
                <c:pt idx="83">
                  <c:v>0</c:v>
                </c:pt>
                <c:pt idx="84">
                  <c:v>-31</c:v>
                </c:pt>
                <c:pt idx="85">
                  <c:v>0</c:v>
                </c:pt>
                <c:pt idx="86">
                  <c:v>31</c:v>
                </c:pt>
                <c:pt idx="87">
                  <c:v>0</c:v>
                </c:pt>
                <c:pt idx="88">
                  <c:v>-31</c:v>
                </c:pt>
                <c:pt idx="89">
                  <c:v>0</c:v>
                </c:pt>
                <c:pt idx="90">
                  <c:v>31</c:v>
                </c:pt>
                <c:pt idx="91">
                  <c:v>0</c:v>
                </c:pt>
                <c:pt idx="92">
                  <c:v>-31</c:v>
                </c:pt>
                <c:pt idx="93">
                  <c:v>0</c:v>
                </c:pt>
                <c:pt idx="94">
                  <c:v>31</c:v>
                </c:pt>
                <c:pt idx="95">
                  <c:v>0</c:v>
                </c:pt>
                <c:pt idx="96">
                  <c:v>-31</c:v>
                </c:pt>
                <c:pt idx="97">
                  <c:v>0</c:v>
                </c:pt>
                <c:pt idx="98">
                  <c:v>31</c:v>
                </c:pt>
                <c:pt idx="99">
                  <c:v>0</c:v>
                </c:pt>
                <c:pt idx="100">
                  <c:v>23</c:v>
                </c:pt>
                <c:pt idx="101">
                  <c:v>-9</c:v>
                </c:pt>
                <c:pt idx="102">
                  <c:v>-41</c:v>
                </c:pt>
                <c:pt idx="103">
                  <c:v>-9</c:v>
                </c:pt>
                <c:pt idx="104">
                  <c:v>23</c:v>
                </c:pt>
                <c:pt idx="105">
                  <c:v>-9</c:v>
                </c:pt>
                <c:pt idx="106">
                  <c:v>-41</c:v>
                </c:pt>
                <c:pt idx="107">
                  <c:v>-9</c:v>
                </c:pt>
                <c:pt idx="108">
                  <c:v>23</c:v>
                </c:pt>
                <c:pt idx="109">
                  <c:v>-9</c:v>
                </c:pt>
                <c:pt idx="110">
                  <c:v>-41</c:v>
                </c:pt>
                <c:pt idx="111">
                  <c:v>-9</c:v>
                </c:pt>
                <c:pt idx="112">
                  <c:v>23</c:v>
                </c:pt>
                <c:pt idx="113">
                  <c:v>-9</c:v>
                </c:pt>
                <c:pt idx="114">
                  <c:v>-41</c:v>
                </c:pt>
                <c:pt idx="115">
                  <c:v>-9</c:v>
                </c:pt>
                <c:pt idx="116">
                  <c:v>23</c:v>
                </c:pt>
                <c:pt idx="117">
                  <c:v>-9</c:v>
                </c:pt>
                <c:pt idx="118">
                  <c:v>-41</c:v>
                </c:pt>
                <c:pt idx="119">
                  <c:v>-9</c:v>
                </c:pt>
                <c:pt idx="120">
                  <c:v>23</c:v>
                </c:pt>
                <c:pt idx="121">
                  <c:v>-9</c:v>
                </c:pt>
                <c:pt idx="122">
                  <c:v>-41</c:v>
                </c:pt>
                <c:pt idx="123">
                  <c:v>-9</c:v>
                </c:pt>
                <c:pt idx="124">
                  <c:v>23</c:v>
                </c:pt>
                <c:pt idx="125">
                  <c:v>-9</c:v>
                </c:pt>
                <c:pt idx="126">
                  <c:v>-41</c:v>
                </c:pt>
                <c:pt idx="127">
                  <c:v>-9</c:v>
                </c:pt>
                <c:pt idx="128">
                  <c:v>23</c:v>
                </c:pt>
                <c:pt idx="129">
                  <c:v>-9</c:v>
                </c:pt>
                <c:pt idx="130">
                  <c:v>-41</c:v>
                </c:pt>
                <c:pt idx="131">
                  <c:v>-9</c:v>
                </c:pt>
                <c:pt idx="132">
                  <c:v>23</c:v>
                </c:pt>
                <c:pt idx="133">
                  <c:v>-9</c:v>
                </c:pt>
                <c:pt idx="134">
                  <c:v>-41</c:v>
                </c:pt>
                <c:pt idx="135">
                  <c:v>-9</c:v>
                </c:pt>
                <c:pt idx="136">
                  <c:v>23</c:v>
                </c:pt>
                <c:pt idx="137">
                  <c:v>-9</c:v>
                </c:pt>
                <c:pt idx="138">
                  <c:v>-41</c:v>
                </c:pt>
                <c:pt idx="139">
                  <c:v>-9</c:v>
                </c:pt>
                <c:pt idx="140">
                  <c:v>23</c:v>
                </c:pt>
                <c:pt idx="141">
                  <c:v>-9</c:v>
                </c:pt>
                <c:pt idx="142">
                  <c:v>-41</c:v>
                </c:pt>
                <c:pt idx="143">
                  <c:v>-9</c:v>
                </c:pt>
                <c:pt idx="144">
                  <c:v>23</c:v>
                </c:pt>
                <c:pt idx="145">
                  <c:v>-9</c:v>
                </c:pt>
                <c:pt idx="146">
                  <c:v>-41</c:v>
                </c:pt>
                <c:pt idx="147">
                  <c:v>-9</c:v>
                </c:pt>
                <c:pt idx="148">
                  <c:v>23</c:v>
                </c:pt>
                <c:pt idx="149">
                  <c:v>-9</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8-1650-4742-8424-6CF34BC45659}"/>
            </c:ext>
          </c:extLst>
        </c:ser>
        <c:ser>
          <c:idx val="9"/>
          <c:order val="9"/>
          <c:tx>
            <c:strRef>
              <c:f>Graphe02!$Z$42</c:f>
              <c:strCache>
                <c:ptCount val="1"/>
                <c:pt idx="0">
                  <c:v>1290</c:v>
                </c:pt>
              </c:strCache>
            </c:strRef>
          </c:tx>
          <c:spPr>
            <a:solidFill>
              <a:schemeClr val="accent4">
                <a:lumMod val="60000"/>
              </a:schemeClr>
            </a:solidFill>
            <a:ln/>
            <a:effectLst/>
            <a:sp3d/>
          </c:spPr>
          <c:cat>
            <c:numRef>
              <c:f>Graphe02!$AA$32:$HR$32</c:f>
              <c:numCache>
                <c:formatCode>General</c:formatCode>
                <c:ptCount val="200"/>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pt idx="45">
                  <c:v>50</c:v>
                </c:pt>
                <c:pt idx="46">
                  <c:v>51</c:v>
                </c:pt>
                <c:pt idx="47">
                  <c:v>52</c:v>
                </c:pt>
                <c:pt idx="48">
                  <c:v>53</c:v>
                </c:pt>
                <c:pt idx="49">
                  <c:v>54</c:v>
                </c:pt>
                <c:pt idx="50">
                  <c:v>55</c:v>
                </c:pt>
                <c:pt idx="51">
                  <c:v>56</c:v>
                </c:pt>
                <c:pt idx="52">
                  <c:v>57</c:v>
                </c:pt>
                <c:pt idx="53">
                  <c:v>58</c:v>
                </c:pt>
                <c:pt idx="54">
                  <c:v>59</c:v>
                </c:pt>
                <c:pt idx="55">
                  <c:v>60</c:v>
                </c:pt>
                <c:pt idx="56">
                  <c:v>61</c:v>
                </c:pt>
                <c:pt idx="57">
                  <c:v>62</c:v>
                </c:pt>
                <c:pt idx="58">
                  <c:v>63</c:v>
                </c:pt>
                <c:pt idx="59">
                  <c:v>64</c:v>
                </c:pt>
                <c:pt idx="60">
                  <c:v>65</c:v>
                </c:pt>
                <c:pt idx="61">
                  <c:v>66</c:v>
                </c:pt>
                <c:pt idx="62">
                  <c:v>67</c:v>
                </c:pt>
                <c:pt idx="63">
                  <c:v>68</c:v>
                </c:pt>
                <c:pt idx="64">
                  <c:v>69</c:v>
                </c:pt>
                <c:pt idx="65">
                  <c:v>70</c:v>
                </c:pt>
                <c:pt idx="66">
                  <c:v>71</c:v>
                </c:pt>
                <c:pt idx="67">
                  <c:v>72</c:v>
                </c:pt>
                <c:pt idx="68">
                  <c:v>73</c:v>
                </c:pt>
                <c:pt idx="69">
                  <c:v>74</c:v>
                </c:pt>
                <c:pt idx="70">
                  <c:v>75</c:v>
                </c:pt>
                <c:pt idx="71">
                  <c:v>76</c:v>
                </c:pt>
                <c:pt idx="72">
                  <c:v>77</c:v>
                </c:pt>
                <c:pt idx="73">
                  <c:v>78</c:v>
                </c:pt>
                <c:pt idx="74">
                  <c:v>79</c:v>
                </c:pt>
                <c:pt idx="75">
                  <c:v>80</c:v>
                </c:pt>
                <c:pt idx="76">
                  <c:v>81</c:v>
                </c:pt>
                <c:pt idx="77">
                  <c:v>82</c:v>
                </c:pt>
                <c:pt idx="78">
                  <c:v>83</c:v>
                </c:pt>
                <c:pt idx="79">
                  <c:v>84</c:v>
                </c:pt>
                <c:pt idx="80">
                  <c:v>85</c:v>
                </c:pt>
                <c:pt idx="81">
                  <c:v>86</c:v>
                </c:pt>
                <c:pt idx="82">
                  <c:v>87</c:v>
                </c:pt>
                <c:pt idx="83">
                  <c:v>88</c:v>
                </c:pt>
                <c:pt idx="84">
                  <c:v>89</c:v>
                </c:pt>
                <c:pt idx="85">
                  <c:v>90</c:v>
                </c:pt>
                <c:pt idx="86">
                  <c:v>91</c:v>
                </c:pt>
                <c:pt idx="87">
                  <c:v>92</c:v>
                </c:pt>
                <c:pt idx="88">
                  <c:v>93</c:v>
                </c:pt>
                <c:pt idx="89">
                  <c:v>94</c:v>
                </c:pt>
                <c:pt idx="90">
                  <c:v>95</c:v>
                </c:pt>
                <c:pt idx="91">
                  <c:v>96</c:v>
                </c:pt>
                <c:pt idx="92">
                  <c:v>97</c:v>
                </c:pt>
                <c:pt idx="93">
                  <c:v>98</c:v>
                </c:pt>
                <c:pt idx="94">
                  <c:v>99</c:v>
                </c:pt>
                <c:pt idx="95">
                  <c:v>100</c:v>
                </c:pt>
                <c:pt idx="96">
                  <c:v>101</c:v>
                </c:pt>
                <c:pt idx="97">
                  <c:v>102</c:v>
                </c:pt>
                <c:pt idx="98">
                  <c:v>103</c:v>
                </c:pt>
                <c:pt idx="99">
                  <c:v>104</c:v>
                </c:pt>
                <c:pt idx="100">
                  <c:v>105</c:v>
                </c:pt>
                <c:pt idx="101">
                  <c:v>106</c:v>
                </c:pt>
                <c:pt idx="102">
                  <c:v>107</c:v>
                </c:pt>
                <c:pt idx="103">
                  <c:v>108</c:v>
                </c:pt>
                <c:pt idx="104">
                  <c:v>109</c:v>
                </c:pt>
                <c:pt idx="105">
                  <c:v>110</c:v>
                </c:pt>
                <c:pt idx="106">
                  <c:v>111</c:v>
                </c:pt>
                <c:pt idx="107">
                  <c:v>112</c:v>
                </c:pt>
                <c:pt idx="108">
                  <c:v>113</c:v>
                </c:pt>
                <c:pt idx="109">
                  <c:v>114</c:v>
                </c:pt>
                <c:pt idx="110">
                  <c:v>115</c:v>
                </c:pt>
                <c:pt idx="111">
                  <c:v>116</c:v>
                </c:pt>
                <c:pt idx="112">
                  <c:v>117</c:v>
                </c:pt>
                <c:pt idx="113">
                  <c:v>118</c:v>
                </c:pt>
                <c:pt idx="114">
                  <c:v>119</c:v>
                </c:pt>
                <c:pt idx="115">
                  <c:v>120</c:v>
                </c:pt>
                <c:pt idx="116">
                  <c:v>121</c:v>
                </c:pt>
                <c:pt idx="117">
                  <c:v>122</c:v>
                </c:pt>
                <c:pt idx="118">
                  <c:v>123</c:v>
                </c:pt>
                <c:pt idx="119">
                  <c:v>124</c:v>
                </c:pt>
                <c:pt idx="120">
                  <c:v>125</c:v>
                </c:pt>
                <c:pt idx="121">
                  <c:v>126</c:v>
                </c:pt>
                <c:pt idx="122">
                  <c:v>127</c:v>
                </c:pt>
                <c:pt idx="123">
                  <c:v>128</c:v>
                </c:pt>
                <c:pt idx="124">
                  <c:v>129</c:v>
                </c:pt>
                <c:pt idx="125">
                  <c:v>130</c:v>
                </c:pt>
                <c:pt idx="126">
                  <c:v>131</c:v>
                </c:pt>
                <c:pt idx="127">
                  <c:v>132</c:v>
                </c:pt>
                <c:pt idx="128">
                  <c:v>133</c:v>
                </c:pt>
                <c:pt idx="129">
                  <c:v>134</c:v>
                </c:pt>
                <c:pt idx="130">
                  <c:v>135</c:v>
                </c:pt>
                <c:pt idx="131">
                  <c:v>136</c:v>
                </c:pt>
                <c:pt idx="132">
                  <c:v>137</c:v>
                </c:pt>
                <c:pt idx="133">
                  <c:v>138</c:v>
                </c:pt>
                <c:pt idx="134">
                  <c:v>139</c:v>
                </c:pt>
                <c:pt idx="135">
                  <c:v>140</c:v>
                </c:pt>
                <c:pt idx="136">
                  <c:v>141</c:v>
                </c:pt>
                <c:pt idx="137">
                  <c:v>142</c:v>
                </c:pt>
                <c:pt idx="138">
                  <c:v>143</c:v>
                </c:pt>
                <c:pt idx="139">
                  <c:v>144</c:v>
                </c:pt>
                <c:pt idx="140">
                  <c:v>145</c:v>
                </c:pt>
                <c:pt idx="141">
                  <c:v>146</c:v>
                </c:pt>
                <c:pt idx="142">
                  <c:v>147</c:v>
                </c:pt>
                <c:pt idx="143">
                  <c:v>148</c:v>
                </c:pt>
                <c:pt idx="144">
                  <c:v>149</c:v>
                </c:pt>
                <c:pt idx="145">
                  <c:v>150</c:v>
                </c:pt>
                <c:pt idx="146">
                  <c:v>151</c:v>
                </c:pt>
                <c:pt idx="147">
                  <c:v>152</c:v>
                </c:pt>
                <c:pt idx="148">
                  <c:v>153</c:v>
                </c:pt>
                <c:pt idx="149">
                  <c:v>154</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201</c:v>
                </c:pt>
                <c:pt idx="197">
                  <c:v>202</c:v>
                </c:pt>
                <c:pt idx="198">
                  <c:v>203</c:v>
                </c:pt>
                <c:pt idx="199">
                  <c:v>204</c:v>
                </c:pt>
              </c:numCache>
            </c:numRef>
          </c:cat>
          <c:val>
            <c:numRef>
              <c:f>Graphe02!$AA$42:$HR$42</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31</c:v>
                </c:pt>
                <c:pt idx="51">
                  <c:v>0</c:v>
                </c:pt>
                <c:pt idx="52">
                  <c:v>-31</c:v>
                </c:pt>
                <c:pt idx="53">
                  <c:v>0</c:v>
                </c:pt>
                <c:pt idx="54">
                  <c:v>31</c:v>
                </c:pt>
                <c:pt idx="55">
                  <c:v>0</c:v>
                </c:pt>
                <c:pt idx="56">
                  <c:v>-31</c:v>
                </c:pt>
                <c:pt idx="57">
                  <c:v>0</c:v>
                </c:pt>
                <c:pt idx="58">
                  <c:v>31</c:v>
                </c:pt>
                <c:pt idx="59">
                  <c:v>0</c:v>
                </c:pt>
                <c:pt idx="60">
                  <c:v>-31</c:v>
                </c:pt>
                <c:pt idx="61">
                  <c:v>0</c:v>
                </c:pt>
                <c:pt idx="62">
                  <c:v>31</c:v>
                </c:pt>
                <c:pt idx="63">
                  <c:v>0</c:v>
                </c:pt>
                <c:pt idx="64">
                  <c:v>-31</c:v>
                </c:pt>
                <c:pt idx="65">
                  <c:v>0</c:v>
                </c:pt>
                <c:pt idx="66">
                  <c:v>31</c:v>
                </c:pt>
                <c:pt idx="67">
                  <c:v>0</c:v>
                </c:pt>
                <c:pt idx="68">
                  <c:v>-31</c:v>
                </c:pt>
                <c:pt idx="69">
                  <c:v>0</c:v>
                </c:pt>
                <c:pt idx="70">
                  <c:v>31</c:v>
                </c:pt>
                <c:pt idx="71">
                  <c:v>0</c:v>
                </c:pt>
                <c:pt idx="72">
                  <c:v>-31</c:v>
                </c:pt>
                <c:pt idx="73">
                  <c:v>0</c:v>
                </c:pt>
                <c:pt idx="74">
                  <c:v>31</c:v>
                </c:pt>
                <c:pt idx="75">
                  <c:v>0</c:v>
                </c:pt>
                <c:pt idx="76">
                  <c:v>-31</c:v>
                </c:pt>
                <c:pt idx="77">
                  <c:v>0</c:v>
                </c:pt>
                <c:pt idx="78">
                  <c:v>31</c:v>
                </c:pt>
                <c:pt idx="79">
                  <c:v>0</c:v>
                </c:pt>
                <c:pt idx="80">
                  <c:v>-31</c:v>
                </c:pt>
                <c:pt idx="81">
                  <c:v>0</c:v>
                </c:pt>
                <c:pt idx="82">
                  <c:v>31</c:v>
                </c:pt>
                <c:pt idx="83">
                  <c:v>0</c:v>
                </c:pt>
                <c:pt idx="84">
                  <c:v>-31</c:v>
                </c:pt>
                <c:pt idx="85">
                  <c:v>0</c:v>
                </c:pt>
                <c:pt idx="86">
                  <c:v>31</c:v>
                </c:pt>
                <c:pt idx="87">
                  <c:v>0</c:v>
                </c:pt>
                <c:pt idx="88">
                  <c:v>-31</c:v>
                </c:pt>
                <c:pt idx="89">
                  <c:v>0</c:v>
                </c:pt>
                <c:pt idx="90">
                  <c:v>31</c:v>
                </c:pt>
                <c:pt idx="91">
                  <c:v>0</c:v>
                </c:pt>
                <c:pt idx="92">
                  <c:v>-31</c:v>
                </c:pt>
                <c:pt idx="93">
                  <c:v>0</c:v>
                </c:pt>
                <c:pt idx="94">
                  <c:v>31</c:v>
                </c:pt>
                <c:pt idx="95">
                  <c:v>0</c:v>
                </c:pt>
                <c:pt idx="96">
                  <c:v>-31</c:v>
                </c:pt>
                <c:pt idx="97">
                  <c:v>0</c:v>
                </c:pt>
                <c:pt idx="98">
                  <c:v>31</c:v>
                </c:pt>
                <c:pt idx="99">
                  <c:v>0</c:v>
                </c:pt>
                <c:pt idx="100">
                  <c:v>38</c:v>
                </c:pt>
                <c:pt idx="101">
                  <c:v>8</c:v>
                </c:pt>
                <c:pt idx="102">
                  <c:v>-22</c:v>
                </c:pt>
                <c:pt idx="103">
                  <c:v>8</c:v>
                </c:pt>
                <c:pt idx="104">
                  <c:v>38</c:v>
                </c:pt>
                <c:pt idx="105">
                  <c:v>8</c:v>
                </c:pt>
                <c:pt idx="106">
                  <c:v>-22</c:v>
                </c:pt>
                <c:pt idx="107">
                  <c:v>8</c:v>
                </c:pt>
                <c:pt idx="108">
                  <c:v>38</c:v>
                </c:pt>
                <c:pt idx="109">
                  <c:v>8</c:v>
                </c:pt>
                <c:pt idx="110">
                  <c:v>-22</c:v>
                </c:pt>
                <c:pt idx="111">
                  <c:v>8</c:v>
                </c:pt>
                <c:pt idx="112">
                  <c:v>38</c:v>
                </c:pt>
                <c:pt idx="113">
                  <c:v>8</c:v>
                </c:pt>
                <c:pt idx="114">
                  <c:v>-22</c:v>
                </c:pt>
                <c:pt idx="115">
                  <c:v>8</c:v>
                </c:pt>
                <c:pt idx="116">
                  <c:v>38</c:v>
                </c:pt>
                <c:pt idx="117">
                  <c:v>8</c:v>
                </c:pt>
                <c:pt idx="118">
                  <c:v>-22</c:v>
                </c:pt>
                <c:pt idx="119">
                  <c:v>8</c:v>
                </c:pt>
                <c:pt idx="120">
                  <c:v>38</c:v>
                </c:pt>
                <c:pt idx="121">
                  <c:v>8</c:v>
                </c:pt>
                <c:pt idx="122">
                  <c:v>-22</c:v>
                </c:pt>
                <c:pt idx="123">
                  <c:v>8</c:v>
                </c:pt>
                <c:pt idx="124">
                  <c:v>38</c:v>
                </c:pt>
                <c:pt idx="125">
                  <c:v>8</c:v>
                </c:pt>
                <c:pt idx="126">
                  <c:v>-22</c:v>
                </c:pt>
                <c:pt idx="127">
                  <c:v>8</c:v>
                </c:pt>
                <c:pt idx="128">
                  <c:v>38</c:v>
                </c:pt>
                <c:pt idx="129">
                  <c:v>8</c:v>
                </c:pt>
                <c:pt idx="130">
                  <c:v>-22</c:v>
                </c:pt>
                <c:pt idx="131">
                  <c:v>8</c:v>
                </c:pt>
                <c:pt idx="132">
                  <c:v>38</c:v>
                </c:pt>
                <c:pt idx="133">
                  <c:v>8</c:v>
                </c:pt>
                <c:pt idx="134">
                  <c:v>-22</c:v>
                </c:pt>
                <c:pt idx="135">
                  <c:v>8</c:v>
                </c:pt>
                <c:pt idx="136">
                  <c:v>38</c:v>
                </c:pt>
                <c:pt idx="137">
                  <c:v>8</c:v>
                </c:pt>
                <c:pt idx="138">
                  <c:v>-22</c:v>
                </c:pt>
                <c:pt idx="139">
                  <c:v>8</c:v>
                </c:pt>
                <c:pt idx="140">
                  <c:v>38</c:v>
                </c:pt>
                <c:pt idx="141">
                  <c:v>8</c:v>
                </c:pt>
                <c:pt idx="142">
                  <c:v>-22</c:v>
                </c:pt>
                <c:pt idx="143">
                  <c:v>8</c:v>
                </c:pt>
                <c:pt idx="144">
                  <c:v>38</c:v>
                </c:pt>
                <c:pt idx="145">
                  <c:v>8</c:v>
                </c:pt>
                <c:pt idx="146">
                  <c:v>-22</c:v>
                </c:pt>
                <c:pt idx="147">
                  <c:v>8</c:v>
                </c:pt>
                <c:pt idx="148">
                  <c:v>38</c:v>
                </c:pt>
                <c:pt idx="149">
                  <c:v>8</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9-1650-4742-8424-6CF34BC45659}"/>
            </c:ext>
          </c:extLst>
        </c:ser>
        <c:bandFmts>
          <c:bandFmt>
            <c:idx val="0"/>
            <c:spPr>
              <a:solidFill>
                <a:srgbClr val="002060"/>
              </a:solidFill>
              <a:ln/>
              <a:effectLst/>
              <a:sp3d/>
            </c:spPr>
          </c:bandFmt>
          <c:bandFmt>
            <c:idx val="1"/>
            <c:spPr>
              <a:solidFill>
                <a:srgbClr val="0070C0"/>
              </a:solidFill>
              <a:ln/>
              <a:effectLst/>
              <a:sp3d/>
            </c:spPr>
          </c:bandFmt>
          <c:bandFmt>
            <c:idx val="2"/>
            <c:spPr>
              <a:solidFill>
                <a:srgbClr val="00B0F0"/>
              </a:solidFill>
              <a:ln/>
              <a:effectLst/>
              <a:sp3d/>
            </c:spPr>
          </c:bandFmt>
          <c:bandFmt>
            <c:idx val="3"/>
            <c:spPr>
              <a:solidFill>
                <a:srgbClr val="00FFCC"/>
              </a:solidFill>
              <a:ln/>
              <a:effectLst/>
              <a:sp3d/>
            </c:spPr>
          </c:bandFmt>
          <c:bandFmt>
            <c:idx val="4"/>
            <c:spPr>
              <a:solidFill>
                <a:srgbClr val="00B050"/>
              </a:solidFill>
              <a:ln/>
              <a:effectLst/>
              <a:sp3d/>
            </c:spPr>
          </c:bandFmt>
          <c:bandFmt>
            <c:idx val="5"/>
            <c:spPr>
              <a:solidFill>
                <a:srgbClr val="00B050"/>
              </a:solidFill>
              <a:ln/>
              <a:effectLst/>
              <a:sp3d/>
            </c:spPr>
          </c:bandFmt>
          <c:bandFmt>
            <c:idx val="6"/>
            <c:spPr>
              <a:solidFill>
                <a:srgbClr val="92D050"/>
              </a:solidFill>
              <a:ln/>
              <a:effectLst/>
              <a:sp3d/>
            </c:spPr>
          </c:bandFmt>
          <c:bandFmt>
            <c:idx val="7"/>
            <c:spPr>
              <a:solidFill>
                <a:srgbClr val="FF9933"/>
              </a:solidFill>
              <a:ln/>
              <a:effectLst/>
              <a:sp3d/>
            </c:spPr>
          </c:bandFmt>
          <c:bandFmt>
            <c:idx val="8"/>
            <c:spPr>
              <a:solidFill>
                <a:srgbClr val="C00000"/>
              </a:solidFill>
              <a:ln/>
              <a:effectLst/>
              <a:sp3d/>
            </c:spPr>
          </c:bandFmt>
          <c:bandFmt>
            <c:idx val="9"/>
            <c:spPr>
              <a:solidFill>
                <a:schemeClr val="accent4">
                  <a:lumMod val="60000"/>
                </a:schemeClr>
              </a:solidFill>
              <a:ln/>
              <a:effectLst/>
              <a:sp3d/>
            </c:spPr>
          </c:bandFmt>
          <c:bandFmt>
            <c:idx val="10"/>
            <c:spPr>
              <a:solidFill>
                <a:schemeClr val="accent5">
                  <a:lumMod val="60000"/>
                </a:schemeClr>
              </a:solidFill>
              <a:ln/>
              <a:effectLst/>
              <a:sp3d/>
            </c:spPr>
          </c:bandFmt>
          <c:bandFmt>
            <c:idx val="11"/>
            <c:spPr>
              <a:solidFill>
                <a:schemeClr val="accent6">
                  <a:lumMod val="60000"/>
                </a:schemeClr>
              </a:solidFill>
              <a:ln/>
              <a:effectLst/>
              <a:sp3d/>
            </c:spPr>
          </c:bandFmt>
          <c:bandFmt>
            <c:idx val="12"/>
            <c:spPr>
              <a:solidFill>
                <a:schemeClr val="accent1">
                  <a:lumMod val="80000"/>
                  <a:lumOff val="20000"/>
                </a:schemeClr>
              </a:solidFill>
              <a:ln/>
              <a:effectLst/>
              <a:sp3d/>
            </c:spPr>
          </c:bandFmt>
          <c:bandFmt>
            <c:idx val="13"/>
            <c:spPr>
              <a:solidFill>
                <a:schemeClr val="accent2">
                  <a:lumMod val="80000"/>
                  <a:lumOff val="20000"/>
                </a:schemeClr>
              </a:solidFill>
              <a:ln/>
              <a:effectLst/>
              <a:sp3d/>
            </c:spPr>
          </c:bandFmt>
          <c:bandFmt>
            <c:idx val="14"/>
            <c:spPr>
              <a:solidFill>
                <a:schemeClr val="accent3">
                  <a:lumMod val="80000"/>
                  <a:lumOff val="20000"/>
                </a:schemeClr>
              </a:solidFill>
              <a:ln/>
              <a:effectLst/>
              <a:sp3d/>
            </c:spPr>
          </c:bandFmt>
        </c:bandFmts>
        <c:axId val="947862095"/>
        <c:axId val="1070005759"/>
        <c:axId val="1168136271"/>
      </c:surface3DChart>
      <c:catAx>
        <c:axId val="9478620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70005759"/>
        <c:crosses val="autoZero"/>
        <c:auto val="1"/>
        <c:lblAlgn val="ctr"/>
        <c:lblOffset val="100"/>
        <c:noMultiLvlLbl val="0"/>
      </c:catAx>
      <c:valAx>
        <c:axId val="1070005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47862095"/>
        <c:crosses val="autoZero"/>
        <c:crossBetween val="midCat"/>
      </c:valAx>
      <c:serAx>
        <c:axId val="1168136271"/>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70005759"/>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BE"/>
              <a:t>Evolution du signal en fonction du temps  pour une plage de fréquences</a:t>
            </a:r>
          </a:p>
        </c:rich>
      </c:tx>
      <c:layout>
        <c:manualLayout>
          <c:xMode val="edge"/>
          <c:yMode val="edge"/>
          <c:x val="0.46413336963198748"/>
          <c:y val="3.3452807646356032E-2"/>
        </c:manualLayout>
      </c:layout>
      <c:overlay val="0"/>
      <c:spPr>
        <a:noFill/>
        <a:ln>
          <a:noFill/>
        </a:ln>
        <a:effectLst/>
      </c:spPr>
    </c:title>
    <c:autoTitleDeleted val="0"/>
    <c:view3D>
      <c:rotX val="10"/>
      <c:rotY val="20"/>
      <c:depthPercent val="400"/>
      <c:rAngAx val="0"/>
      <c:perspective val="0"/>
    </c:view3D>
    <c:floor>
      <c:thickness val="0"/>
      <c:spPr>
        <a:noFill/>
        <a:ln w="9525" cap="flat" cmpd="sng" algn="ctr">
          <a:solidFill>
            <a:schemeClr val="tx1">
              <a:lumMod val="15000"/>
              <a:lumOff val="85000"/>
            </a:schemeClr>
          </a:solidFill>
          <a:round/>
        </a:ln>
        <a:effectLst/>
        <a:sp3d contourW="9525">
          <a:contourClr>
            <a:schemeClr val="tx1">
              <a:lumMod val="15000"/>
              <a:lumOff val="85000"/>
            </a:schemeClr>
          </a:contourClr>
        </a:sp3d>
      </c:spPr>
    </c:floor>
    <c:sideWall>
      <c:thickness val="0"/>
      <c:spPr>
        <a:noFill/>
        <a:ln>
          <a:noFill/>
        </a:ln>
        <a:effectLst/>
      </c:spPr>
    </c:sideWall>
    <c:backWall>
      <c:thickness val="0"/>
      <c:spPr>
        <a:noFill/>
        <a:ln>
          <a:noFill/>
        </a:ln>
        <a:effectLst/>
      </c:spPr>
    </c:backWall>
    <c:plotArea>
      <c:layout>
        <c:manualLayout>
          <c:layoutTarget val="inner"/>
          <c:xMode val="edge"/>
          <c:yMode val="edge"/>
          <c:x val="1.9128799302056649E-2"/>
          <c:y val="6.234169653524492E-2"/>
          <c:w val="0.96309008738119706"/>
          <c:h val="0.83042982530409504"/>
        </c:manualLayout>
      </c:layout>
      <c:surface3DChart>
        <c:wireframe val="0"/>
        <c:ser>
          <c:idx val="0"/>
          <c:order val="0"/>
          <c:tx>
            <c:strRef>
              <c:f>Graphe02!$Z$68</c:f>
              <c:strCache>
                <c:ptCount val="1"/>
                <c:pt idx="0">
                  <c:v>880</c:v>
                </c:pt>
              </c:strCache>
            </c:strRef>
          </c:tx>
          <c:cat>
            <c:numRef>
              <c:f>Graphe02!$AA$67:$HR$67</c:f>
              <c:numCache>
                <c:formatCode>General</c:formatCode>
                <c:ptCount val="200"/>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pt idx="45">
                  <c:v>50</c:v>
                </c:pt>
                <c:pt idx="46">
                  <c:v>51</c:v>
                </c:pt>
                <c:pt idx="47">
                  <c:v>52</c:v>
                </c:pt>
                <c:pt idx="48">
                  <c:v>53</c:v>
                </c:pt>
                <c:pt idx="49">
                  <c:v>54</c:v>
                </c:pt>
                <c:pt idx="50">
                  <c:v>55</c:v>
                </c:pt>
                <c:pt idx="51">
                  <c:v>56</c:v>
                </c:pt>
                <c:pt idx="52">
                  <c:v>57</c:v>
                </c:pt>
                <c:pt idx="53">
                  <c:v>58</c:v>
                </c:pt>
                <c:pt idx="54">
                  <c:v>59</c:v>
                </c:pt>
                <c:pt idx="55">
                  <c:v>60</c:v>
                </c:pt>
                <c:pt idx="56">
                  <c:v>61</c:v>
                </c:pt>
                <c:pt idx="57">
                  <c:v>62</c:v>
                </c:pt>
                <c:pt idx="58">
                  <c:v>63</c:v>
                </c:pt>
                <c:pt idx="59">
                  <c:v>64</c:v>
                </c:pt>
                <c:pt idx="60">
                  <c:v>65</c:v>
                </c:pt>
                <c:pt idx="61">
                  <c:v>66</c:v>
                </c:pt>
                <c:pt idx="62">
                  <c:v>67</c:v>
                </c:pt>
                <c:pt idx="63">
                  <c:v>68</c:v>
                </c:pt>
                <c:pt idx="64">
                  <c:v>69</c:v>
                </c:pt>
                <c:pt idx="65">
                  <c:v>70</c:v>
                </c:pt>
                <c:pt idx="66">
                  <c:v>71</c:v>
                </c:pt>
                <c:pt idx="67">
                  <c:v>72</c:v>
                </c:pt>
                <c:pt idx="68">
                  <c:v>73</c:v>
                </c:pt>
                <c:pt idx="69">
                  <c:v>74</c:v>
                </c:pt>
                <c:pt idx="70">
                  <c:v>75</c:v>
                </c:pt>
                <c:pt idx="71">
                  <c:v>76</c:v>
                </c:pt>
                <c:pt idx="72">
                  <c:v>77</c:v>
                </c:pt>
                <c:pt idx="73">
                  <c:v>78</c:v>
                </c:pt>
                <c:pt idx="74">
                  <c:v>79</c:v>
                </c:pt>
                <c:pt idx="75">
                  <c:v>80</c:v>
                </c:pt>
                <c:pt idx="76">
                  <c:v>81</c:v>
                </c:pt>
                <c:pt idx="77">
                  <c:v>82</c:v>
                </c:pt>
                <c:pt idx="78">
                  <c:v>83</c:v>
                </c:pt>
                <c:pt idx="79">
                  <c:v>84</c:v>
                </c:pt>
                <c:pt idx="80">
                  <c:v>85</c:v>
                </c:pt>
                <c:pt idx="81">
                  <c:v>86</c:v>
                </c:pt>
                <c:pt idx="82">
                  <c:v>87</c:v>
                </c:pt>
                <c:pt idx="83">
                  <c:v>88</c:v>
                </c:pt>
                <c:pt idx="84">
                  <c:v>89</c:v>
                </c:pt>
                <c:pt idx="85">
                  <c:v>90</c:v>
                </c:pt>
                <c:pt idx="86">
                  <c:v>91</c:v>
                </c:pt>
                <c:pt idx="87">
                  <c:v>92</c:v>
                </c:pt>
                <c:pt idx="88">
                  <c:v>93</c:v>
                </c:pt>
                <c:pt idx="89">
                  <c:v>94</c:v>
                </c:pt>
                <c:pt idx="90">
                  <c:v>95</c:v>
                </c:pt>
                <c:pt idx="91">
                  <c:v>96</c:v>
                </c:pt>
                <c:pt idx="92">
                  <c:v>97</c:v>
                </c:pt>
                <c:pt idx="93">
                  <c:v>98</c:v>
                </c:pt>
                <c:pt idx="94">
                  <c:v>99</c:v>
                </c:pt>
                <c:pt idx="95">
                  <c:v>100</c:v>
                </c:pt>
                <c:pt idx="96">
                  <c:v>101</c:v>
                </c:pt>
                <c:pt idx="97">
                  <c:v>102</c:v>
                </c:pt>
                <c:pt idx="98">
                  <c:v>103</c:v>
                </c:pt>
                <c:pt idx="99">
                  <c:v>104</c:v>
                </c:pt>
                <c:pt idx="100">
                  <c:v>105</c:v>
                </c:pt>
                <c:pt idx="101">
                  <c:v>106</c:v>
                </c:pt>
                <c:pt idx="102">
                  <c:v>107</c:v>
                </c:pt>
                <c:pt idx="103">
                  <c:v>108</c:v>
                </c:pt>
                <c:pt idx="104">
                  <c:v>109</c:v>
                </c:pt>
                <c:pt idx="105">
                  <c:v>110</c:v>
                </c:pt>
                <c:pt idx="106">
                  <c:v>111</c:v>
                </c:pt>
                <c:pt idx="107">
                  <c:v>112</c:v>
                </c:pt>
                <c:pt idx="108">
                  <c:v>113</c:v>
                </c:pt>
                <c:pt idx="109">
                  <c:v>114</c:v>
                </c:pt>
                <c:pt idx="110">
                  <c:v>115</c:v>
                </c:pt>
                <c:pt idx="111">
                  <c:v>116</c:v>
                </c:pt>
                <c:pt idx="112">
                  <c:v>117</c:v>
                </c:pt>
                <c:pt idx="113">
                  <c:v>118</c:v>
                </c:pt>
                <c:pt idx="114">
                  <c:v>119</c:v>
                </c:pt>
                <c:pt idx="115">
                  <c:v>120</c:v>
                </c:pt>
                <c:pt idx="116">
                  <c:v>121</c:v>
                </c:pt>
                <c:pt idx="117">
                  <c:v>122</c:v>
                </c:pt>
                <c:pt idx="118">
                  <c:v>123</c:v>
                </c:pt>
                <c:pt idx="119">
                  <c:v>124</c:v>
                </c:pt>
                <c:pt idx="120">
                  <c:v>125</c:v>
                </c:pt>
                <c:pt idx="121">
                  <c:v>126</c:v>
                </c:pt>
                <c:pt idx="122">
                  <c:v>127</c:v>
                </c:pt>
                <c:pt idx="123">
                  <c:v>128</c:v>
                </c:pt>
                <c:pt idx="124">
                  <c:v>129</c:v>
                </c:pt>
                <c:pt idx="125">
                  <c:v>130</c:v>
                </c:pt>
                <c:pt idx="126">
                  <c:v>131</c:v>
                </c:pt>
                <c:pt idx="127">
                  <c:v>132</c:v>
                </c:pt>
                <c:pt idx="128">
                  <c:v>133</c:v>
                </c:pt>
                <c:pt idx="129">
                  <c:v>134</c:v>
                </c:pt>
                <c:pt idx="130">
                  <c:v>135</c:v>
                </c:pt>
                <c:pt idx="131">
                  <c:v>136</c:v>
                </c:pt>
                <c:pt idx="132">
                  <c:v>137</c:v>
                </c:pt>
                <c:pt idx="133">
                  <c:v>138</c:v>
                </c:pt>
                <c:pt idx="134">
                  <c:v>139</c:v>
                </c:pt>
                <c:pt idx="135">
                  <c:v>140</c:v>
                </c:pt>
                <c:pt idx="136">
                  <c:v>141</c:v>
                </c:pt>
                <c:pt idx="137">
                  <c:v>142</c:v>
                </c:pt>
                <c:pt idx="138">
                  <c:v>143</c:v>
                </c:pt>
                <c:pt idx="139">
                  <c:v>144</c:v>
                </c:pt>
                <c:pt idx="140">
                  <c:v>145</c:v>
                </c:pt>
                <c:pt idx="141">
                  <c:v>146</c:v>
                </c:pt>
                <c:pt idx="142">
                  <c:v>147</c:v>
                </c:pt>
                <c:pt idx="143">
                  <c:v>148</c:v>
                </c:pt>
                <c:pt idx="144">
                  <c:v>149</c:v>
                </c:pt>
                <c:pt idx="145">
                  <c:v>150</c:v>
                </c:pt>
                <c:pt idx="146">
                  <c:v>151</c:v>
                </c:pt>
                <c:pt idx="147">
                  <c:v>152</c:v>
                </c:pt>
                <c:pt idx="148">
                  <c:v>153</c:v>
                </c:pt>
                <c:pt idx="149">
                  <c:v>154</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201</c:v>
                </c:pt>
                <c:pt idx="197">
                  <c:v>202</c:v>
                </c:pt>
                <c:pt idx="198">
                  <c:v>203</c:v>
                </c:pt>
                <c:pt idx="199">
                  <c:v>204</c:v>
                </c:pt>
              </c:numCache>
            </c:numRef>
          </c:cat>
          <c:val>
            <c:numRef>
              <c:f>Graphe02!$AA$68:$HR$68</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27</c:v>
                </c:pt>
                <c:pt idx="51">
                  <c:v>0</c:v>
                </c:pt>
                <c:pt idx="52">
                  <c:v>-27</c:v>
                </c:pt>
                <c:pt idx="53">
                  <c:v>0</c:v>
                </c:pt>
                <c:pt idx="54">
                  <c:v>27</c:v>
                </c:pt>
                <c:pt idx="55">
                  <c:v>0</c:v>
                </c:pt>
                <c:pt idx="56">
                  <c:v>-27</c:v>
                </c:pt>
                <c:pt idx="57">
                  <c:v>0</c:v>
                </c:pt>
                <c:pt idx="58">
                  <c:v>27</c:v>
                </c:pt>
                <c:pt idx="59">
                  <c:v>0</c:v>
                </c:pt>
                <c:pt idx="60">
                  <c:v>-27</c:v>
                </c:pt>
                <c:pt idx="61">
                  <c:v>0</c:v>
                </c:pt>
                <c:pt idx="62">
                  <c:v>27</c:v>
                </c:pt>
                <c:pt idx="63">
                  <c:v>0</c:v>
                </c:pt>
                <c:pt idx="64">
                  <c:v>-27</c:v>
                </c:pt>
                <c:pt idx="65">
                  <c:v>0</c:v>
                </c:pt>
                <c:pt idx="66">
                  <c:v>27</c:v>
                </c:pt>
                <c:pt idx="67">
                  <c:v>0</c:v>
                </c:pt>
                <c:pt idx="68">
                  <c:v>-27</c:v>
                </c:pt>
                <c:pt idx="69">
                  <c:v>0</c:v>
                </c:pt>
                <c:pt idx="70">
                  <c:v>27</c:v>
                </c:pt>
                <c:pt idx="71">
                  <c:v>0</c:v>
                </c:pt>
                <c:pt idx="72">
                  <c:v>-27</c:v>
                </c:pt>
                <c:pt idx="73">
                  <c:v>0</c:v>
                </c:pt>
                <c:pt idx="74">
                  <c:v>27</c:v>
                </c:pt>
                <c:pt idx="75">
                  <c:v>0</c:v>
                </c:pt>
                <c:pt idx="76">
                  <c:v>-27</c:v>
                </c:pt>
                <c:pt idx="77">
                  <c:v>0</c:v>
                </c:pt>
                <c:pt idx="78">
                  <c:v>27</c:v>
                </c:pt>
                <c:pt idx="79">
                  <c:v>0</c:v>
                </c:pt>
                <c:pt idx="80">
                  <c:v>-27</c:v>
                </c:pt>
                <c:pt idx="81">
                  <c:v>0</c:v>
                </c:pt>
                <c:pt idx="82">
                  <c:v>27</c:v>
                </c:pt>
                <c:pt idx="83">
                  <c:v>0</c:v>
                </c:pt>
                <c:pt idx="84">
                  <c:v>-27</c:v>
                </c:pt>
                <c:pt idx="85">
                  <c:v>0</c:v>
                </c:pt>
                <c:pt idx="86">
                  <c:v>27</c:v>
                </c:pt>
                <c:pt idx="87">
                  <c:v>0</c:v>
                </c:pt>
                <c:pt idx="88">
                  <c:v>-27</c:v>
                </c:pt>
                <c:pt idx="89">
                  <c:v>0</c:v>
                </c:pt>
                <c:pt idx="90">
                  <c:v>27</c:v>
                </c:pt>
                <c:pt idx="91">
                  <c:v>0</c:v>
                </c:pt>
                <c:pt idx="92">
                  <c:v>-27</c:v>
                </c:pt>
                <c:pt idx="93">
                  <c:v>0</c:v>
                </c:pt>
                <c:pt idx="94">
                  <c:v>27</c:v>
                </c:pt>
                <c:pt idx="95">
                  <c:v>0</c:v>
                </c:pt>
                <c:pt idx="96">
                  <c:v>-27</c:v>
                </c:pt>
                <c:pt idx="97">
                  <c:v>0</c:v>
                </c:pt>
                <c:pt idx="98">
                  <c:v>27</c:v>
                </c:pt>
                <c:pt idx="99">
                  <c:v>0</c:v>
                </c:pt>
                <c:pt idx="100">
                  <c:v>27</c:v>
                </c:pt>
                <c:pt idx="101">
                  <c:v>0</c:v>
                </c:pt>
                <c:pt idx="102">
                  <c:v>-27</c:v>
                </c:pt>
                <c:pt idx="103">
                  <c:v>0</c:v>
                </c:pt>
                <c:pt idx="104">
                  <c:v>27</c:v>
                </c:pt>
                <c:pt idx="105">
                  <c:v>0</c:v>
                </c:pt>
                <c:pt idx="106">
                  <c:v>-27</c:v>
                </c:pt>
                <c:pt idx="107">
                  <c:v>0</c:v>
                </c:pt>
                <c:pt idx="108">
                  <c:v>27</c:v>
                </c:pt>
                <c:pt idx="109">
                  <c:v>0</c:v>
                </c:pt>
                <c:pt idx="110">
                  <c:v>-27</c:v>
                </c:pt>
                <c:pt idx="111">
                  <c:v>0</c:v>
                </c:pt>
                <c:pt idx="112">
                  <c:v>27</c:v>
                </c:pt>
                <c:pt idx="113">
                  <c:v>0</c:v>
                </c:pt>
                <c:pt idx="114">
                  <c:v>-27</c:v>
                </c:pt>
                <c:pt idx="115">
                  <c:v>0</c:v>
                </c:pt>
                <c:pt idx="116">
                  <c:v>27</c:v>
                </c:pt>
                <c:pt idx="117">
                  <c:v>0</c:v>
                </c:pt>
                <c:pt idx="118">
                  <c:v>-27</c:v>
                </c:pt>
                <c:pt idx="119">
                  <c:v>0</c:v>
                </c:pt>
                <c:pt idx="120">
                  <c:v>27</c:v>
                </c:pt>
                <c:pt idx="121">
                  <c:v>0</c:v>
                </c:pt>
                <c:pt idx="122">
                  <c:v>-27</c:v>
                </c:pt>
                <c:pt idx="123">
                  <c:v>0</c:v>
                </c:pt>
                <c:pt idx="124">
                  <c:v>27</c:v>
                </c:pt>
                <c:pt idx="125">
                  <c:v>0</c:v>
                </c:pt>
                <c:pt idx="126">
                  <c:v>-27</c:v>
                </c:pt>
                <c:pt idx="127">
                  <c:v>0</c:v>
                </c:pt>
                <c:pt idx="128">
                  <c:v>27</c:v>
                </c:pt>
                <c:pt idx="129">
                  <c:v>0</c:v>
                </c:pt>
                <c:pt idx="130">
                  <c:v>-27</c:v>
                </c:pt>
                <c:pt idx="131">
                  <c:v>0</c:v>
                </c:pt>
                <c:pt idx="132">
                  <c:v>27</c:v>
                </c:pt>
                <c:pt idx="133">
                  <c:v>0</c:v>
                </c:pt>
                <c:pt idx="134">
                  <c:v>-27</c:v>
                </c:pt>
                <c:pt idx="135">
                  <c:v>0</c:v>
                </c:pt>
                <c:pt idx="136">
                  <c:v>27</c:v>
                </c:pt>
                <c:pt idx="137">
                  <c:v>0</c:v>
                </c:pt>
                <c:pt idx="138">
                  <c:v>-27</c:v>
                </c:pt>
                <c:pt idx="139">
                  <c:v>0</c:v>
                </c:pt>
                <c:pt idx="140">
                  <c:v>27</c:v>
                </c:pt>
                <c:pt idx="141">
                  <c:v>0</c:v>
                </c:pt>
                <c:pt idx="142">
                  <c:v>-27</c:v>
                </c:pt>
                <c:pt idx="143">
                  <c:v>0</c:v>
                </c:pt>
                <c:pt idx="144">
                  <c:v>27</c:v>
                </c:pt>
                <c:pt idx="145">
                  <c:v>0</c:v>
                </c:pt>
                <c:pt idx="146">
                  <c:v>-27</c:v>
                </c:pt>
                <c:pt idx="147">
                  <c:v>0</c:v>
                </c:pt>
                <c:pt idx="148">
                  <c:v>27</c:v>
                </c:pt>
                <c:pt idx="149">
                  <c:v>0</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0-E317-4662-AADE-6F81DD8DB8E8}"/>
            </c:ext>
          </c:extLst>
        </c:ser>
        <c:ser>
          <c:idx val="1"/>
          <c:order val="1"/>
          <c:tx>
            <c:strRef>
              <c:f>Graphe02!$Z$69</c:f>
              <c:strCache>
                <c:ptCount val="1"/>
                <c:pt idx="0">
                  <c:v>890</c:v>
                </c:pt>
              </c:strCache>
            </c:strRef>
          </c:tx>
          <c:cat>
            <c:numRef>
              <c:f>Graphe02!$AA$67:$HR$67</c:f>
              <c:numCache>
                <c:formatCode>General</c:formatCode>
                <c:ptCount val="200"/>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pt idx="45">
                  <c:v>50</c:v>
                </c:pt>
                <c:pt idx="46">
                  <c:v>51</c:v>
                </c:pt>
                <c:pt idx="47">
                  <c:v>52</c:v>
                </c:pt>
                <c:pt idx="48">
                  <c:v>53</c:v>
                </c:pt>
                <c:pt idx="49">
                  <c:v>54</c:v>
                </c:pt>
                <c:pt idx="50">
                  <c:v>55</c:v>
                </c:pt>
                <c:pt idx="51">
                  <c:v>56</c:v>
                </c:pt>
                <c:pt idx="52">
                  <c:v>57</c:v>
                </c:pt>
                <c:pt idx="53">
                  <c:v>58</c:v>
                </c:pt>
                <c:pt idx="54">
                  <c:v>59</c:v>
                </c:pt>
                <c:pt idx="55">
                  <c:v>60</c:v>
                </c:pt>
                <c:pt idx="56">
                  <c:v>61</c:v>
                </c:pt>
                <c:pt idx="57">
                  <c:v>62</c:v>
                </c:pt>
                <c:pt idx="58">
                  <c:v>63</c:v>
                </c:pt>
                <c:pt idx="59">
                  <c:v>64</c:v>
                </c:pt>
                <c:pt idx="60">
                  <c:v>65</c:v>
                </c:pt>
                <c:pt idx="61">
                  <c:v>66</c:v>
                </c:pt>
                <c:pt idx="62">
                  <c:v>67</c:v>
                </c:pt>
                <c:pt idx="63">
                  <c:v>68</c:v>
                </c:pt>
                <c:pt idx="64">
                  <c:v>69</c:v>
                </c:pt>
                <c:pt idx="65">
                  <c:v>70</c:v>
                </c:pt>
                <c:pt idx="66">
                  <c:v>71</c:v>
                </c:pt>
                <c:pt idx="67">
                  <c:v>72</c:v>
                </c:pt>
                <c:pt idx="68">
                  <c:v>73</c:v>
                </c:pt>
                <c:pt idx="69">
                  <c:v>74</c:v>
                </c:pt>
                <c:pt idx="70">
                  <c:v>75</c:v>
                </c:pt>
                <c:pt idx="71">
                  <c:v>76</c:v>
                </c:pt>
                <c:pt idx="72">
                  <c:v>77</c:v>
                </c:pt>
                <c:pt idx="73">
                  <c:v>78</c:v>
                </c:pt>
                <c:pt idx="74">
                  <c:v>79</c:v>
                </c:pt>
                <c:pt idx="75">
                  <c:v>80</c:v>
                </c:pt>
                <c:pt idx="76">
                  <c:v>81</c:v>
                </c:pt>
                <c:pt idx="77">
                  <c:v>82</c:v>
                </c:pt>
                <c:pt idx="78">
                  <c:v>83</c:v>
                </c:pt>
                <c:pt idx="79">
                  <c:v>84</c:v>
                </c:pt>
                <c:pt idx="80">
                  <c:v>85</c:v>
                </c:pt>
                <c:pt idx="81">
                  <c:v>86</c:v>
                </c:pt>
                <c:pt idx="82">
                  <c:v>87</c:v>
                </c:pt>
                <c:pt idx="83">
                  <c:v>88</c:v>
                </c:pt>
                <c:pt idx="84">
                  <c:v>89</c:v>
                </c:pt>
                <c:pt idx="85">
                  <c:v>90</c:v>
                </c:pt>
                <c:pt idx="86">
                  <c:v>91</c:v>
                </c:pt>
                <c:pt idx="87">
                  <c:v>92</c:v>
                </c:pt>
                <c:pt idx="88">
                  <c:v>93</c:v>
                </c:pt>
                <c:pt idx="89">
                  <c:v>94</c:v>
                </c:pt>
                <c:pt idx="90">
                  <c:v>95</c:v>
                </c:pt>
                <c:pt idx="91">
                  <c:v>96</c:v>
                </c:pt>
                <c:pt idx="92">
                  <c:v>97</c:v>
                </c:pt>
                <c:pt idx="93">
                  <c:v>98</c:v>
                </c:pt>
                <c:pt idx="94">
                  <c:v>99</c:v>
                </c:pt>
                <c:pt idx="95">
                  <c:v>100</c:v>
                </c:pt>
                <c:pt idx="96">
                  <c:v>101</c:v>
                </c:pt>
                <c:pt idx="97">
                  <c:v>102</c:v>
                </c:pt>
                <c:pt idx="98">
                  <c:v>103</c:v>
                </c:pt>
                <c:pt idx="99">
                  <c:v>104</c:v>
                </c:pt>
                <c:pt idx="100">
                  <c:v>105</c:v>
                </c:pt>
                <c:pt idx="101">
                  <c:v>106</c:v>
                </c:pt>
                <c:pt idx="102">
                  <c:v>107</c:v>
                </c:pt>
                <c:pt idx="103">
                  <c:v>108</c:v>
                </c:pt>
                <c:pt idx="104">
                  <c:v>109</c:v>
                </c:pt>
                <c:pt idx="105">
                  <c:v>110</c:v>
                </c:pt>
                <c:pt idx="106">
                  <c:v>111</c:v>
                </c:pt>
                <c:pt idx="107">
                  <c:v>112</c:v>
                </c:pt>
                <c:pt idx="108">
                  <c:v>113</c:v>
                </c:pt>
                <c:pt idx="109">
                  <c:v>114</c:v>
                </c:pt>
                <c:pt idx="110">
                  <c:v>115</c:v>
                </c:pt>
                <c:pt idx="111">
                  <c:v>116</c:v>
                </c:pt>
                <c:pt idx="112">
                  <c:v>117</c:v>
                </c:pt>
                <c:pt idx="113">
                  <c:v>118</c:v>
                </c:pt>
                <c:pt idx="114">
                  <c:v>119</c:v>
                </c:pt>
                <c:pt idx="115">
                  <c:v>120</c:v>
                </c:pt>
                <c:pt idx="116">
                  <c:v>121</c:v>
                </c:pt>
                <c:pt idx="117">
                  <c:v>122</c:v>
                </c:pt>
                <c:pt idx="118">
                  <c:v>123</c:v>
                </c:pt>
                <c:pt idx="119">
                  <c:v>124</c:v>
                </c:pt>
                <c:pt idx="120">
                  <c:v>125</c:v>
                </c:pt>
                <c:pt idx="121">
                  <c:v>126</c:v>
                </c:pt>
                <c:pt idx="122">
                  <c:v>127</c:v>
                </c:pt>
                <c:pt idx="123">
                  <c:v>128</c:v>
                </c:pt>
                <c:pt idx="124">
                  <c:v>129</c:v>
                </c:pt>
                <c:pt idx="125">
                  <c:v>130</c:v>
                </c:pt>
                <c:pt idx="126">
                  <c:v>131</c:v>
                </c:pt>
                <c:pt idx="127">
                  <c:v>132</c:v>
                </c:pt>
                <c:pt idx="128">
                  <c:v>133</c:v>
                </c:pt>
                <c:pt idx="129">
                  <c:v>134</c:v>
                </c:pt>
                <c:pt idx="130">
                  <c:v>135</c:v>
                </c:pt>
                <c:pt idx="131">
                  <c:v>136</c:v>
                </c:pt>
                <c:pt idx="132">
                  <c:v>137</c:v>
                </c:pt>
                <c:pt idx="133">
                  <c:v>138</c:v>
                </c:pt>
                <c:pt idx="134">
                  <c:v>139</c:v>
                </c:pt>
                <c:pt idx="135">
                  <c:v>140</c:v>
                </c:pt>
                <c:pt idx="136">
                  <c:v>141</c:v>
                </c:pt>
                <c:pt idx="137">
                  <c:v>142</c:v>
                </c:pt>
                <c:pt idx="138">
                  <c:v>143</c:v>
                </c:pt>
                <c:pt idx="139">
                  <c:v>144</c:v>
                </c:pt>
                <c:pt idx="140">
                  <c:v>145</c:v>
                </c:pt>
                <c:pt idx="141">
                  <c:v>146</c:v>
                </c:pt>
                <c:pt idx="142">
                  <c:v>147</c:v>
                </c:pt>
                <c:pt idx="143">
                  <c:v>148</c:v>
                </c:pt>
                <c:pt idx="144">
                  <c:v>149</c:v>
                </c:pt>
                <c:pt idx="145">
                  <c:v>150</c:v>
                </c:pt>
                <c:pt idx="146">
                  <c:v>151</c:v>
                </c:pt>
                <c:pt idx="147">
                  <c:v>152</c:v>
                </c:pt>
                <c:pt idx="148">
                  <c:v>153</c:v>
                </c:pt>
                <c:pt idx="149">
                  <c:v>154</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201</c:v>
                </c:pt>
                <c:pt idx="197">
                  <c:v>202</c:v>
                </c:pt>
                <c:pt idx="198">
                  <c:v>203</c:v>
                </c:pt>
                <c:pt idx="199">
                  <c:v>204</c:v>
                </c:pt>
              </c:numCache>
            </c:numRef>
          </c:cat>
          <c:val>
            <c:numRef>
              <c:f>Graphe02!$AA$69:$HR$69</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27</c:v>
                </c:pt>
                <c:pt idx="51">
                  <c:v>0</c:v>
                </c:pt>
                <c:pt idx="52">
                  <c:v>-27</c:v>
                </c:pt>
                <c:pt idx="53">
                  <c:v>0</c:v>
                </c:pt>
                <c:pt idx="54">
                  <c:v>27</c:v>
                </c:pt>
                <c:pt idx="55">
                  <c:v>0</c:v>
                </c:pt>
                <c:pt idx="56">
                  <c:v>-27</c:v>
                </c:pt>
                <c:pt idx="57">
                  <c:v>0</c:v>
                </c:pt>
                <c:pt idx="58">
                  <c:v>27</c:v>
                </c:pt>
                <c:pt idx="59">
                  <c:v>0</c:v>
                </c:pt>
                <c:pt idx="60">
                  <c:v>-27</c:v>
                </c:pt>
                <c:pt idx="61">
                  <c:v>0</c:v>
                </c:pt>
                <c:pt idx="62">
                  <c:v>27</c:v>
                </c:pt>
                <c:pt idx="63">
                  <c:v>0</c:v>
                </c:pt>
                <c:pt idx="64">
                  <c:v>-27</c:v>
                </c:pt>
                <c:pt idx="65">
                  <c:v>0</c:v>
                </c:pt>
                <c:pt idx="66">
                  <c:v>27</c:v>
                </c:pt>
                <c:pt idx="67">
                  <c:v>0</c:v>
                </c:pt>
                <c:pt idx="68">
                  <c:v>-27</c:v>
                </c:pt>
                <c:pt idx="69">
                  <c:v>0</c:v>
                </c:pt>
                <c:pt idx="70">
                  <c:v>27</c:v>
                </c:pt>
                <c:pt idx="71">
                  <c:v>0</c:v>
                </c:pt>
                <c:pt idx="72">
                  <c:v>-27</c:v>
                </c:pt>
                <c:pt idx="73">
                  <c:v>0</c:v>
                </c:pt>
                <c:pt idx="74">
                  <c:v>27</c:v>
                </c:pt>
                <c:pt idx="75">
                  <c:v>0</c:v>
                </c:pt>
                <c:pt idx="76">
                  <c:v>-27</c:v>
                </c:pt>
                <c:pt idx="77">
                  <c:v>0</c:v>
                </c:pt>
                <c:pt idx="78">
                  <c:v>27</c:v>
                </c:pt>
                <c:pt idx="79">
                  <c:v>0</c:v>
                </c:pt>
                <c:pt idx="80">
                  <c:v>-27</c:v>
                </c:pt>
                <c:pt idx="81">
                  <c:v>0</c:v>
                </c:pt>
                <c:pt idx="82">
                  <c:v>27</c:v>
                </c:pt>
                <c:pt idx="83">
                  <c:v>0</c:v>
                </c:pt>
                <c:pt idx="84">
                  <c:v>-27</c:v>
                </c:pt>
                <c:pt idx="85">
                  <c:v>0</c:v>
                </c:pt>
                <c:pt idx="86">
                  <c:v>27</c:v>
                </c:pt>
                <c:pt idx="87">
                  <c:v>0</c:v>
                </c:pt>
                <c:pt idx="88">
                  <c:v>-27</c:v>
                </c:pt>
                <c:pt idx="89">
                  <c:v>0</c:v>
                </c:pt>
                <c:pt idx="90">
                  <c:v>27</c:v>
                </c:pt>
                <c:pt idx="91">
                  <c:v>0</c:v>
                </c:pt>
                <c:pt idx="92">
                  <c:v>-27</c:v>
                </c:pt>
                <c:pt idx="93">
                  <c:v>0</c:v>
                </c:pt>
                <c:pt idx="94">
                  <c:v>27</c:v>
                </c:pt>
                <c:pt idx="95">
                  <c:v>0</c:v>
                </c:pt>
                <c:pt idx="96">
                  <c:v>-27</c:v>
                </c:pt>
                <c:pt idx="97">
                  <c:v>0</c:v>
                </c:pt>
                <c:pt idx="98">
                  <c:v>27</c:v>
                </c:pt>
                <c:pt idx="99">
                  <c:v>0</c:v>
                </c:pt>
                <c:pt idx="100">
                  <c:v>24</c:v>
                </c:pt>
                <c:pt idx="101">
                  <c:v>0</c:v>
                </c:pt>
                <c:pt idx="102">
                  <c:v>-24</c:v>
                </c:pt>
                <c:pt idx="103">
                  <c:v>0</c:v>
                </c:pt>
                <c:pt idx="104">
                  <c:v>24</c:v>
                </c:pt>
                <c:pt idx="105">
                  <c:v>0</c:v>
                </c:pt>
                <c:pt idx="106">
                  <c:v>-24</c:v>
                </c:pt>
                <c:pt idx="107">
                  <c:v>0</c:v>
                </c:pt>
                <c:pt idx="108">
                  <c:v>24</c:v>
                </c:pt>
                <c:pt idx="109">
                  <c:v>0</c:v>
                </c:pt>
                <c:pt idx="110">
                  <c:v>-24</c:v>
                </c:pt>
                <c:pt idx="111">
                  <c:v>0</c:v>
                </c:pt>
                <c:pt idx="112">
                  <c:v>24</c:v>
                </c:pt>
                <c:pt idx="113">
                  <c:v>0</c:v>
                </c:pt>
                <c:pt idx="114">
                  <c:v>-24</c:v>
                </c:pt>
                <c:pt idx="115">
                  <c:v>0</c:v>
                </c:pt>
                <c:pt idx="116">
                  <c:v>24</c:v>
                </c:pt>
                <c:pt idx="117">
                  <c:v>0</c:v>
                </c:pt>
                <c:pt idx="118">
                  <c:v>-24</c:v>
                </c:pt>
                <c:pt idx="119">
                  <c:v>0</c:v>
                </c:pt>
                <c:pt idx="120">
                  <c:v>24</c:v>
                </c:pt>
                <c:pt idx="121">
                  <c:v>0</c:v>
                </c:pt>
                <c:pt idx="122">
                  <c:v>-24</c:v>
                </c:pt>
                <c:pt idx="123">
                  <c:v>0</c:v>
                </c:pt>
                <c:pt idx="124">
                  <c:v>24</c:v>
                </c:pt>
                <c:pt idx="125">
                  <c:v>0</c:v>
                </c:pt>
                <c:pt idx="126">
                  <c:v>-24</c:v>
                </c:pt>
                <c:pt idx="127">
                  <c:v>0</c:v>
                </c:pt>
                <c:pt idx="128">
                  <c:v>24</c:v>
                </c:pt>
                <c:pt idx="129">
                  <c:v>0</c:v>
                </c:pt>
                <c:pt idx="130">
                  <c:v>-24</c:v>
                </c:pt>
                <c:pt idx="131">
                  <c:v>0</c:v>
                </c:pt>
                <c:pt idx="132">
                  <c:v>24</c:v>
                </c:pt>
                <c:pt idx="133">
                  <c:v>0</c:v>
                </c:pt>
                <c:pt idx="134">
                  <c:v>-24</c:v>
                </c:pt>
                <c:pt idx="135">
                  <c:v>0</c:v>
                </c:pt>
                <c:pt idx="136">
                  <c:v>24</c:v>
                </c:pt>
                <c:pt idx="137">
                  <c:v>0</c:v>
                </c:pt>
                <c:pt idx="138">
                  <c:v>-24</c:v>
                </c:pt>
                <c:pt idx="139">
                  <c:v>0</c:v>
                </c:pt>
                <c:pt idx="140">
                  <c:v>24</c:v>
                </c:pt>
                <c:pt idx="141">
                  <c:v>0</c:v>
                </c:pt>
                <c:pt idx="142">
                  <c:v>-24</c:v>
                </c:pt>
                <c:pt idx="143">
                  <c:v>0</c:v>
                </c:pt>
                <c:pt idx="144">
                  <c:v>24</c:v>
                </c:pt>
                <c:pt idx="145">
                  <c:v>0</c:v>
                </c:pt>
                <c:pt idx="146">
                  <c:v>-24</c:v>
                </c:pt>
                <c:pt idx="147">
                  <c:v>0</c:v>
                </c:pt>
                <c:pt idx="148">
                  <c:v>24</c:v>
                </c:pt>
                <c:pt idx="149">
                  <c:v>0</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1-E317-4662-AADE-6F81DD8DB8E8}"/>
            </c:ext>
          </c:extLst>
        </c:ser>
        <c:ser>
          <c:idx val="2"/>
          <c:order val="2"/>
          <c:tx>
            <c:strRef>
              <c:f>Graphe02!$Z$70</c:f>
              <c:strCache>
                <c:ptCount val="1"/>
                <c:pt idx="0">
                  <c:v>900</c:v>
                </c:pt>
              </c:strCache>
            </c:strRef>
          </c:tx>
          <c:cat>
            <c:numRef>
              <c:f>Graphe02!$AA$67:$HR$67</c:f>
              <c:numCache>
                <c:formatCode>General</c:formatCode>
                <c:ptCount val="200"/>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pt idx="45">
                  <c:v>50</c:v>
                </c:pt>
                <c:pt idx="46">
                  <c:v>51</c:v>
                </c:pt>
                <c:pt idx="47">
                  <c:v>52</c:v>
                </c:pt>
                <c:pt idx="48">
                  <c:v>53</c:v>
                </c:pt>
                <c:pt idx="49">
                  <c:v>54</c:v>
                </c:pt>
                <c:pt idx="50">
                  <c:v>55</c:v>
                </c:pt>
                <c:pt idx="51">
                  <c:v>56</c:v>
                </c:pt>
                <c:pt idx="52">
                  <c:v>57</c:v>
                </c:pt>
                <c:pt idx="53">
                  <c:v>58</c:v>
                </c:pt>
                <c:pt idx="54">
                  <c:v>59</c:v>
                </c:pt>
                <c:pt idx="55">
                  <c:v>60</c:v>
                </c:pt>
                <c:pt idx="56">
                  <c:v>61</c:v>
                </c:pt>
                <c:pt idx="57">
                  <c:v>62</c:v>
                </c:pt>
                <c:pt idx="58">
                  <c:v>63</c:v>
                </c:pt>
                <c:pt idx="59">
                  <c:v>64</c:v>
                </c:pt>
                <c:pt idx="60">
                  <c:v>65</c:v>
                </c:pt>
                <c:pt idx="61">
                  <c:v>66</c:v>
                </c:pt>
                <c:pt idx="62">
                  <c:v>67</c:v>
                </c:pt>
                <c:pt idx="63">
                  <c:v>68</c:v>
                </c:pt>
                <c:pt idx="64">
                  <c:v>69</c:v>
                </c:pt>
                <c:pt idx="65">
                  <c:v>70</c:v>
                </c:pt>
                <c:pt idx="66">
                  <c:v>71</c:v>
                </c:pt>
                <c:pt idx="67">
                  <c:v>72</c:v>
                </c:pt>
                <c:pt idx="68">
                  <c:v>73</c:v>
                </c:pt>
                <c:pt idx="69">
                  <c:v>74</c:v>
                </c:pt>
                <c:pt idx="70">
                  <c:v>75</c:v>
                </c:pt>
                <c:pt idx="71">
                  <c:v>76</c:v>
                </c:pt>
                <c:pt idx="72">
                  <c:v>77</c:v>
                </c:pt>
                <c:pt idx="73">
                  <c:v>78</c:v>
                </c:pt>
                <c:pt idx="74">
                  <c:v>79</c:v>
                </c:pt>
                <c:pt idx="75">
                  <c:v>80</c:v>
                </c:pt>
                <c:pt idx="76">
                  <c:v>81</c:v>
                </c:pt>
                <c:pt idx="77">
                  <c:v>82</c:v>
                </c:pt>
                <c:pt idx="78">
                  <c:v>83</c:v>
                </c:pt>
                <c:pt idx="79">
                  <c:v>84</c:v>
                </c:pt>
                <c:pt idx="80">
                  <c:v>85</c:v>
                </c:pt>
                <c:pt idx="81">
                  <c:v>86</c:v>
                </c:pt>
                <c:pt idx="82">
                  <c:v>87</c:v>
                </c:pt>
                <c:pt idx="83">
                  <c:v>88</c:v>
                </c:pt>
                <c:pt idx="84">
                  <c:v>89</c:v>
                </c:pt>
                <c:pt idx="85">
                  <c:v>90</c:v>
                </c:pt>
                <c:pt idx="86">
                  <c:v>91</c:v>
                </c:pt>
                <c:pt idx="87">
                  <c:v>92</c:v>
                </c:pt>
                <c:pt idx="88">
                  <c:v>93</c:v>
                </c:pt>
                <c:pt idx="89">
                  <c:v>94</c:v>
                </c:pt>
                <c:pt idx="90">
                  <c:v>95</c:v>
                </c:pt>
                <c:pt idx="91">
                  <c:v>96</c:v>
                </c:pt>
                <c:pt idx="92">
                  <c:v>97</c:v>
                </c:pt>
                <c:pt idx="93">
                  <c:v>98</c:v>
                </c:pt>
                <c:pt idx="94">
                  <c:v>99</c:v>
                </c:pt>
                <c:pt idx="95">
                  <c:v>100</c:v>
                </c:pt>
                <c:pt idx="96">
                  <c:v>101</c:v>
                </c:pt>
                <c:pt idx="97">
                  <c:v>102</c:v>
                </c:pt>
                <c:pt idx="98">
                  <c:v>103</c:v>
                </c:pt>
                <c:pt idx="99">
                  <c:v>104</c:v>
                </c:pt>
                <c:pt idx="100">
                  <c:v>105</c:v>
                </c:pt>
                <c:pt idx="101">
                  <c:v>106</c:v>
                </c:pt>
                <c:pt idx="102">
                  <c:v>107</c:v>
                </c:pt>
                <c:pt idx="103">
                  <c:v>108</c:v>
                </c:pt>
                <c:pt idx="104">
                  <c:v>109</c:v>
                </c:pt>
                <c:pt idx="105">
                  <c:v>110</c:v>
                </c:pt>
                <c:pt idx="106">
                  <c:v>111</c:v>
                </c:pt>
                <c:pt idx="107">
                  <c:v>112</c:v>
                </c:pt>
                <c:pt idx="108">
                  <c:v>113</c:v>
                </c:pt>
                <c:pt idx="109">
                  <c:v>114</c:v>
                </c:pt>
                <c:pt idx="110">
                  <c:v>115</c:v>
                </c:pt>
                <c:pt idx="111">
                  <c:v>116</c:v>
                </c:pt>
                <c:pt idx="112">
                  <c:v>117</c:v>
                </c:pt>
                <c:pt idx="113">
                  <c:v>118</c:v>
                </c:pt>
                <c:pt idx="114">
                  <c:v>119</c:v>
                </c:pt>
                <c:pt idx="115">
                  <c:v>120</c:v>
                </c:pt>
                <c:pt idx="116">
                  <c:v>121</c:v>
                </c:pt>
                <c:pt idx="117">
                  <c:v>122</c:v>
                </c:pt>
                <c:pt idx="118">
                  <c:v>123</c:v>
                </c:pt>
                <c:pt idx="119">
                  <c:v>124</c:v>
                </c:pt>
                <c:pt idx="120">
                  <c:v>125</c:v>
                </c:pt>
                <c:pt idx="121">
                  <c:v>126</c:v>
                </c:pt>
                <c:pt idx="122">
                  <c:v>127</c:v>
                </c:pt>
                <c:pt idx="123">
                  <c:v>128</c:v>
                </c:pt>
                <c:pt idx="124">
                  <c:v>129</c:v>
                </c:pt>
                <c:pt idx="125">
                  <c:v>130</c:v>
                </c:pt>
                <c:pt idx="126">
                  <c:v>131</c:v>
                </c:pt>
                <c:pt idx="127">
                  <c:v>132</c:v>
                </c:pt>
                <c:pt idx="128">
                  <c:v>133</c:v>
                </c:pt>
                <c:pt idx="129">
                  <c:v>134</c:v>
                </c:pt>
                <c:pt idx="130">
                  <c:v>135</c:v>
                </c:pt>
                <c:pt idx="131">
                  <c:v>136</c:v>
                </c:pt>
                <c:pt idx="132">
                  <c:v>137</c:v>
                </c:pt>
                <c:pt idx="133">
                  <c:v>138</c:v>
                </c:pt>
                <c:pt idx="134">
                  <c:v>139</c:v>
                </c:pt>
                <c:pt idx="135">
                  <c:v>140</c:v>
                </c:pt>
                <c:pt idx="136">
                  <c:v>141</c:v>
                </c:pt>
                <c:pt idx="137">
                  <c:v>142</c:v>
                </c:pt>
                <c:pt idx="138">
                  <c:v>143</c:v>
                </c:pt>
                <c:pt idx="139">
                  <c:v>144</c:v>
                </c:pt>
                <c:pt idx="140">
                  <c:v>145</c:v>
                </c:pt>
                <c:pt idx="141">
                  <c:v>146</c:v>
                </c:pt>
                <c:pt idx="142">
                  <c:v>147</c:v>
                </c:pt>
                <c:pt idx="143">
                  <c:v>148</c:v>
                </c:pt>
                <c:pt idx="144">
                  <c:v>149</c:v>
                </c:pt>
                <c:pt idx="145">
                  <c:v>150</c:v>
                </c:pt>
                <c:pt idx="146">
                  <c:v>151</c:v>
                </c:pt>
                <c:pt idx="147">
                  <c:v>152</c:v>
                </c:pt>
                <c:pt idx="148">
                  <c:v>153</c:v>
                </c:pt>
                <c:pt idx="149">
                  <c:v>154</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201</c:v>
                </c:pt>
                <c:pt idx="197">
                  <c:v>202</c:v>
                </c:pt>
                <c:pt idx="198">
                  <c:v>203</c:v>
                </c:pt>
                <c:pt idx="199">
                  <c:v>204</c:v>
                </c:pt>
              </c:numCache>
            </c:numRef>
          </c:cat>
          <c:val>
            <c:numRef>
              <c:f>Graphe02!$AA$70:$HR$70</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21</c:v>
                </c:pt>
                <c:pt idx="51">
                  <c:v>-2</c:v>
                </c:pt>
                <c:pt idx="52">
                  <c:v>-25</c:v>
                </c:pt>
                <c:pt idx="53">
                  <c:v>-2</c:v>
                </c:pt>
                <c:pt idx="54">
                  <c:v>21</c:v>
                </c:pt>
                <c:pt idx="55">
                  <c:v>-2</c:v>
                </c:pt>
                <c:pt idx="56">
                  <c:v>-25</c:v>
                </c:pt>
                <c:pt idx="57">
                  <c:v>-2</c:v>
                </c:pt>
                <c:pt idx="58">
                  <c:v>21</c:v>
                </c:pt>
                <c:pt idx="59">
                  <c:v>-2</c:v>
                </c:pt>
                <c:pt idx="60">
                  <c:v>-25</c:v>
                </c:pt>
                <c:pt idx="61">
                  <c:v>-2</c:v>
                </c:pt>
                <c:pt idx="62">
                  <c:v>21</c:v>
                </c:pt>
                <c:pt idx="63">
                  <c:v>-2</c:v>
                </c:pt>
                <c:pt idx="64">
                  <c:v>-25</c:v>
                </c:pt>
                <c:pt idx="65">
                  <c:v>-2</c:v>
                </c:pt>
                <c:pt idx="66">
                  <c:v>21</c:v>
                </c:pt>
                <c:pt idx="67">
                  <c:v>-2</c:v>
                </c:pt>
                <c:pt idx="68">
                  <c:v>-25</c:v>
                </c:pt>
                <c:pt idx="69">
                  <c:v>-2</c:v>
                </c:pt>
                <c:pt idx="70">
                  <c:v>21</c:v>
                </c:pt>
                <c:pt idx="71">
                  <c:v>-2</c:v>
                </c:pt>
                <c:pt idx="72">
                  <c:v>-25</c:v>
                </c:pt>
                <c:pt idx="73">
                  <c:v>-2</c:v>
                </c:pt>
                <c:pt idx="74">
                  <c:v>21</c:v>
                </c:pt>
                <c:pt idx="75">
                  <c:v>-2</c:v>
                </c:pt>
                <c:pt idx="76">
                  <c:v>-25</c:v>
                </c:pt>
                <c:pt idx="77">
                  <c:v>-2</c:v>
                </c:pt>
                <c:pt idx="78">
                  <c:v>21</c:v>
                </c:pt>
                <c:pt idx="79">
                  <c:v>-2</c:v>
                </c:pt>
                <c:pt idx="80">
                  <c:v>-25</c:v>
                </c:pt>
                <c:pt idx="81">
                  <c:v>-2</c:v>
                </c:pt>
                <c:pt idx="82">
                  <c:v>21</c:v>
                </c:pt>
                <c:pt idx="83">
                  <c:v>-2</c:v>
                </c:pt>
                <c:pt idx="84">
                  <c:v>-25</c:v>
                </c:pt>
                <c:pt idx="85">
                  <c:v>-2</c:v>
                </c:pt>
                <c:pt idx="86">
                  <c:v>21</c:v>
                </c:pt>
                <c:pt idx="87">
                  <c:v>-2</c:v>
                </c:pt>
                <c:pt idx="88">
                  <c:v>-25</c:v>
                </c:pt>
                <c:pt idx="89">
                  <c:v>-2</c:v>
                </c:pt>
                <c:pt idx="90">
                  <c:v>21</c:v>
                </c:pt>
                <c:pt idx="91">
                  <c:v>-2</c:v>
                </c:pt>
                <c:pt idx="92">
                  <c:v>-25</c:v>
                </c:pt>
                <c:pt idx="93">
                  <c:v>-2</c:v>
                </c:pt>
                <c:pt idx="94">
                  <c:v>21</c:v>
                </c:pt>
                <c:pt idx="95">
                  <c:v>-2</c:v>
                </c:pt>
                <c:pt idx="96">
                  <c:v>-25</c:v>
                </c:pt>
                <c:pt idx="97">
                  <c:v>-2</c:v>
                </c:pt>
                <c:pt idx="98">
                  <c:v>21</c:v>
                </c:pt>
                <c:pt idx="99">
                  <c:v>-2</c:v>
                </c:pt>
                <c:pt idx="100">
                  <c:v>23</c:v>
                </c:pt>
                <c:pt idx="101">
                  <c:v>0</c:v>
                </c:pt>
                <c:pt idx="102">
                  <c:v>-23</c:v>
                </c:pt>
                <c:pt idx="103">
                  <c:v>0</c:v>
                </c:pt>
                <c:pt idx="104">
                  <c:v>23</c:v>
                </c:pt>
                <c:pt idx="105">
                  <c:v>0</c:v>
                </c:pt>
                <c:pt idx="106">
                  <c:v>-23</c:v>
                </c:pt>
                <c:pt idx="107">
                  <c:v>0</c:v>
                </c:pt>
                <c:pt idx="108">
                  <c:v>23</c:v>
                </c:pt>
                <c:pt idx="109">
                  <c:v>0</c:v>
                </c:pt>
                <c:pt idx="110">
                  <c:v>-23</c:v>
                </c:pt>
                <c:pt idx="111">
                  <c:v>0</c:v>
                </c:pt>
                <c:pt idx="112">
                  <c:v>23</c:v>
                </c:pt>
                <c:pt idx="113">
                  <c:v>0</c:v>
                </c:pt>
                <c:pt idx="114">
                  <c:v>-23</c:v>
                </c:pt>
                <c:pt idx="115">
                  <c:v>0</c:v>
                </c:pt>
                <c:pt idx="116">
                  <c:v>23</c:v>
                </c:pt>
                <c:pt idx="117">
                  <c:v>0</c:v>
                </c:pt>
                <c:pt idx="118">
                  <c:v>-23</c:v>
                </c:pt>
                <c:pt idx="119">
                  <c:v>0</c:v>
                </c:pt>
                <c:pt idx="120">
                  <c:v>23</c:v>
                </c:pt>
                <c:pt idx="121">
                  <c:v>0</c:v>
                </c:pt>
                <c:pt idx="122">
                  <c:v>-23</c:v>
                </c:pt>
                <c:pt idx="123">
                  <c:v>0</c:v>
                </c:pt>
                <c:pt idx="124">
                  <c:v>23</c:v>
                </c:pt>
                <c:pt idx="125">
                  <c:v>0</c:v>
                </c:pt>
                <c:pt idx="126">
                  <c:v>-23</c:v>
                </c:pt>
                <c:pt idx="127">
                  <c:v>0</c:v>
                </c:pt>
                <c:pt idx="128">
                  <c:v>23</c:v>
                </c:pt>
                <c:pt idx="129">
                  <c:v>0</c:v>
                </c:pt>
                <c:pt idx="130">
                  <c:v>-23</c:v>
                </c:pt>
                <c:pt idx="131">
                  <c:v>0</c:v>
                </c:pt>
                <c:pt idx="132">
                  <c:v>23</c:v>
                </c:pt>
                <c:pt idx="133">
                  <c:v>0</c:v>
                </c:pt>
                <c:pt idx="134">
                  <c:v>-23</c:v>
                </c:pt>
                <c:pt idx="135">
                  <c:v>0</c:v>
                </c:pt>
                <c:pt idx="136">
                  <c:v>23</c:v>
                </c:pt>
                <c:pt idx="137">
                  <c:v>0</c:v>
                </c:pt>
                <c:pt idx="138">
                  <c:v>-23</c:v>
                </c:pt>
                <c:pt idx="139">
                  <c:v>0</c:v>
                </c:pt>
                <c:pt idx="140">
                  <c:v>23</c:v>
                </c:pt>
                <c:pt idx="141">
                  <c:v>0</c:v>
                </c:pt>
                <c:pt idx="142">
                  <c:v>-23</c:v>
                </c:pt>
                <c:pt idx="143">
                  <c:v>0</c:v>
                </c:pt>
                <c:pt idx="144">
                  <c:v>23</c:v>
                </c:pt>
                <c:pt idx="145">
                  <c:v>0</c:v>
                </c:pt>
                <c:pt idx="146">
                  <c:v>-23</c:v>
                </c:pt>
                <c:pt idx="147">
                  <c:v>0</c:v>
                </c:pt>
                <c:pt idx="148">
                  <c:v>23</c:v>
                </c:pt>
                <c:pt idx="149">
                  <c:v>0</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2-E317-4662-AADE-6F81DD8DB8E8}"/>
            </c:ext>
          </c:extLst>
        </c:ser>
        <c:ser>
          <c:idx val="3"/>
          <c:order val="3"/>
          <c:tx>
            <c:strRef>
              <c:f>Graphe02!$Z$71</c:f>
              <c:strCache>
                <c:ptCount val="1"/>
                <c:pt idx="0">
                  <c:v>910</c:v>
                </c:pt>
              </c:strCache>
            </c:strRef>
          </c:tx>
          <c:cat>
            <c:numRef>
              <c:f>Graphe02!$AA$67:$HR$67</c:f>
              <c:numCache>
                <c:formatCode>General</c:formatCode>
                <c:ptCount val="200"/>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pt idx="45">
                  <c:v>50</c:v>
                </c:pt>
                <c:pt idx="46">
                  <c:v>51</c:v>
                </c:pt>
                <c:pt idx="47">
                  <c:v>52</c:v>
                </c:pt>
                <c:pt idx="48">
                  <c:v>53</c:v>
                </c:pt>
                <c:pt idx="49">
                  <c:v>54</c:v>
                </c:pt>
                <c:pt idx="50">
                  <c:v>55</c:v>
                </c:pt>
                <c:pt idx="51">
                  <c:v>56</c:v>
                </c:pt>
                <c:pt idx="52">
                  <c:v>57</c:v>
                </c:pt>
                <c:pt idx="53">
                  <c:v>58</c:v>
                </c:pt>
                <c:pt idx="54">
                  <c:v>59</c:v>
                </c:pt>
                <c:pt idx="55">
                  <c:v>60</c:v>
                </c:pt>
                <c:pt idx="56">
                  <c:v>61</c:v>
                </c:pt>
                <c:pt idx="57">
                  <c:v>62</c:v>
                </c:pt>
                <c:pt idx="58">
                  <c:v>63</c:v>
                </c:pt>
                <c:pt idx="59">
                  <c:v>64</c:v>
                </c:pt>
                <c:pt idx="60">
                  <c:v>65</c:v>
                </c:pt>
                <c:pt idx="61">
                  <c:v>66</c:v>
                </c:pt>
                <c:pt idx="62">
                  <c:v>67</c:v>
                </c:pt>
                <c:pt idx="63">
                  <c:v>68</c:v>
                </c:pt>
                <c:pt idx="64">
                  <c:v>69</c:v>
                </c:pt>
                <c:pt idx="65">
                  <c:v>70</c:v>
                </c:pt>
                <c:pt idx="66">
                  <c:v>71</c:v>
                </c:pt>
                <c:pt idx="67">
                  <c:v>72</c:v>
                </c:pt>
                <c:pt idx="68">
                  <c:v>73</c:v>
                </c:pt>
                <c:pt idx="69">
                  <c:v>74</c:v>
                </c:pt>
                <c:pt idx="70">
                  <c:v>75</c:v>
                </c:pt>
                <c:pt idx="71">
                  <c:v>76</c:v>
                </c:pt>
                <c:pt idx="72">
                  <c:v>77</c:v>
                </c:pt>
                <c:pt idx="73">
                  <c:v>78</c:v>
                </c:pt>
                <c:pt idx="74">
                  <c:v>79</c:v>
                </c:pt>
                <c:pt idx="75">
                  <c:v>80</c:v>
                </c:pt>
                <c:pt idx="76">
                  <c:v>81</c:v>
                </c:pt>
                <c:pt idx="77">
                  <c:v>82</c:v>
                </c:pt>
                <c:pt idx="78">
                  <c:v>83</c:v>
                </c:pt>
                <c:pt idx="79">
                  <c:v>84</c:v>
                </c:pt>
                <c:pt idx="80">
                  <c:v>85</c:v>
                </c:pt>
                <c:pt idx="81">
                  <c:v>86</c:v>
                </c:pt>
                <c:pt idx="82">
                  <c:v>87</c:v>
                </c:pt>
                <c:pt idx="83">
                  <c:v>88</c:v>
                </c:pt>
                <c:pt idx="84">
                  <c:v>89</c:v>
                </c:pt>
                <c:pt idx="85">
                  <c:v>90</c:v>
                </c:pt>
                <c:pt idx="86">
                  <c:v>91</c:v>
                </c:pt>
                <c:pt idx="87">
                  <c:v>92</c:v>
                </c:pt>
                <c:pt idx="88">
                  <c:v>93</c:v>
                </c:pt>
                <c:pt idx="89">
                  <c:v>94</c:v>
                </c:pt>
                <c:pt idx="90">
                  <c:v>95</c:v>
                </c:pt>
                <c:pt idx="91">
                  <c:v>96</c:v>
                </c:pt>
                <c:pt idx="92">
                  <c:v>97</c:v>
                </c:pt>
                <c:pt idx="93">
                  <c:v>98</c:v>
                </c:pt>
                <c:pt idx="94">
                  <c:v>99</c:v>
                </c:pt>
                <c:pt idx="95">
                  <c:v>100</c:v>
                </c:pt>
                <c:pt idx="96">
                  <c:v>101</c:v>
                </c:pt>
                <c:pt idx="97">
                  <c:v>102</c:v>
                </c:pt>
                <c:pt idx="98">
                  <c:v>103</c:v>
                </c:pt>
                <c:pt idx="99">
                  <c:v>104</c:v>
                </c:pt>
                <c:pt idx="100">
                  <c:v>105</c:v>
                </c:pt>
                <c:pt idx="101">
                  <c:v>106</c:v>
                </c:pt>
                <c:pt idx="102">
                  <c:v>107</c:v>
                </c:pt>
                <c:pt idx="103">
                  <c:v>108</c:v>
                </c:pt>
                <c:pt idx="104">
                  <c:v>109</c:v>
                </c:pt>
                <c:pt idx="105">
                  <c:v>110</c:v>
                </c:pt>
                <c:pt idx="106">
                  <c:v>111</c:v>
                </c:pt>
                <c:pt idx="107">
                  <c:v>112</c:v>
                </c:pt>
                <c:pt idx="108">
                  <c:v>113</c:v>
                </c:pt>
                <c:pt idx="109">
                  <c:v>114</c:v>
                </c:pt>
                <c:pt idx="110">
                  <c:v>115</c:v>
                </c:pt>
                <c:pt idx="111">
                  <c:v>116</c:v>
                </c:pt>
                <c:pt idx="112">
                  <c:v>117</c:v>
                </c:pt>
                <c:pt idx="113">
                  <c:v>118</c:v>
                </c:pt>
                <c:pt idx="114">
                  <c:v>119</c:v>
                </c:pt>
                <c:pt idx="115">
                  <c:v>120</c:v>
                </c:pt>
                <c:pt idx="116">
                  <c:v>121</c:v>
                </c:pt>
                <c:pt idx="117">
                  <c:v>122</c:v>
                </c:pt>
                <c:pt idx="118">
                  <c:v>123</c:v>
                </c:pt>
                <c:pt idx="119">
                  <c:v>124</c:v>
                </c:pt>
                <c:pt idx="120">
                  <c:v>125</c:v>
                </c:pt>
                <c:pt idx="121">
                  <c:v>126</c:v>
                </c:pt>
                <c:pt idx="122">
                  <c:v>127</c:v>
                </c:pt>
                <c:pt idx="123">
                  <c:v>128</c:v>
                </c:pt>
                <c:pt idx="124">
                  <c:v>129</c:v>
                </c:pt>
                <c:pt idx="125">
                  <c:v>130</c:v>
                </c:pt>
                <c:pt idx="126">
                  <c:v>131</c:v>
                </c:pt>
                <c:pt idx="127">
                  <c:v>132</c:v>
                </c:pt>
                <c:pt idx="128">
                  <c:v>133</c:v>
                </c:pt>
                <c:pt idx="129">
                  <c:v>134</c:v>
                </c:pt>
                <c:pt idx="130">
                  <c:v>135</c:v>
                </c:pt>
                <c:pt idx="131">
                  <c:v>136</c:v>
                </c:pt>
                <c:pt idx="132">
                  <c:v>137</c:v>
                </c:pt>
                <c:pt idx="133">
                  <c:v>138</c:v>
                </c:pt>
                <c:pt idx="134">
                  <c:v>139</c:v>
                </c:pt>
                <c:pt idx="135">
                  <c:v>140</c:v>
                </c:pt>
                <c:pt idx="136">
                  <c:v>141</c:v>
                </c:pt>
                <c:pt idx="137">
                  <c:v>142</c:v>
                </c:pt>
                <c:pt idx="138">
                  <c:v>143</c:v>
                </c:pt>
                <c:pt idx="139">
                  <c:v>144</c:v>
                </c:pt>
                <c:pt idx="140">
                  <c:v>145</c:v>
                </c:pt>
                <c:pt idx="141">
                  <c:v>146</c:v>
                </c:pt>
                <c:pt idx="142">
                  <c:v>147</c:v>
                </c:pt>
                <c:pt idx="143">
                  <c:v>148</c:v>
                </c:pt>
                <c:pt idx="144">
                  <c:v>149</c:v>
                </c:pt>
                <c:pt idx="145">
                  <c:v>150</c:v>
                </c:pt>
                <c:pt idx="146">
                  <c:v>151</c:v>
                </c:pt>
                <c:pt idx="147">
                  <c:v>152</c:v>
                </c:pt>
                <c:pt idx="148">
                  <c:v>153</c:v>
                </c:pt>
                <c:pt idx="149">
                  <c:v>154</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201</c:v>
                </c:pt>
                <c:pt idx="197">
                  <c:v>202</c:v>
                </c:pt>
                <c:pt idx="198">
                  <c:v>203</c:v>
                </c:pt>
                <c:pt idx="199">
                  <c:v>204</c:v>
                </c:pt>
              </c:numCache>
            </c:numRef>
          </c:cat>
          <c:val>
            <c:numRef>
              <c:f>Graphe02!$AA$71:$HR$71</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21</c:v>
                </c:pt>
                <c:pt idx="51">
                  <c:v>0</c:v>
                </c:pt>
                <c:pt idx="52">
                  <c:v>-21</c:v>
                </c:pt>
                <c:pt idx="53">
                  <c:v>0</c:v>
                </c:pt>
                <c:pt idx="54">
                  <c:v>21</c:v>
                </c:pt>
                <c:pt idx="55">
                  <c:v>0</c:v>
                </c:pt>
                <c:pt idx="56">
                  <c:v>-21</c:v>
                </c:pt>
                <c:pt idx="57">
                  <c:v>0</c:v>
                </c:pt>
                <c:pt idx="58">
                  <c:v>21</c:v>
                </c:pt>
                <c:pt idx="59">
                  <c:v>0</c:v>
                </c:pt>
                <c:pt idx="60">
                  <c:v>-21</c:v>
                </c:pt>
                <c:pt idx="61">
                  <c:v>0</c:v>
                </c:pt>
                <c:pt idx="62">
                  <c:v>21</c:v>
                </c:pt>
                <c:pt idx="63">
                  <c:v>0</c:v>
                </c:pt>
                <c:pt idx="64">
                  <c:v>-21</c:v>
                </c:pt>
                <c:pt idx="65">
                  <c:v>0</c:v>
                </c:pt>
                <c:pt idx="66">
                  <c:v>21</c:v>
                </c:pt>
                <c:pt idx="67">
                  <c:v>0</c:v>
                </c:pt>
                <c:pt idx="68">
                  <c:v>-21</c:v>
                </c:pt>
                <c:pt idx="69">
                  <c:v>0</c:v>
                </c:pt>
                <c:pt idx="70">
                  <c:v>21</c:v>
                </c:pt>
                <c:pt idx="71">
                  <c:v>0</c:v>
                </c:pt>
                <c:pt idx="72">
                  <c:v>-21</c:v>
                </c:pt>
                <c:pt idx="73">
                  <c:v>0</c:v>
                </c:pt>
                <c:pt idx="74">
                  <c:v>21</c:v>
                </c:pt>
                <c:pt idx="75">
                  <c:v>0</c:v>
                </c:pt>
                <c:pt idx="76">
                  <c:v>-21</c:v>
                </c:pt>
                <c:pt idx="77">
                  <c:v>0</c:v>
                </c:pt>
                <c:pt idx="78">
                  <c:v>21</c:v>
                </c:pt>
                <c:pt idx="79">
                  <c:v>0</c:v>
                </c:pt>
                <c:pt idx="80">
                  <c:v>-21</c:v>
                </c:pt>
                <c:pt idx="81">
                  <c:v>0</c:v>
                </c:pt>
                <c:pt idx="82">
                  <c:v>21</c:v>
                </c:pt>
                <c:pt idx="83">
                  <c:v>0</c:v>
                </c:pt>
                <c:pt idx="84">
                  <c:v>-21</c:v>
                </c:pt>
                <c:pt idx="85">
                  <c:v>0</c:v>
                </c:pt>
                <c:pt idx="86">
                  <c:v>21</c:v>
                </c:pt>
                <c:pt idx="87">
                  <c:v>0</c:v>
                </c:pt>
                <c:pt idx="88">
                  <c:v>-21</c:v>
                </c:pt>
                <c:pt idx="89">
                  <c:v>0</c:v>
                </c:pt>
                <c:pt idx="90">
                  <c:v>21</c:v>
                </c:pt>
                <c:pt idx="91">
                  <c:v>0</c:v>
                </c:pt>
                <c:pt idx="92">
                  <c:v>-21</c:v>
                </c:pt>
                <c:pt idx="93">
                  <c:v>0</c:v>
                </c:pt>
                <c:pt idx="94">
                  <c:v>21</c:v>
                </c:pt>
                <c:pt idx="95">
                  <c:v>0</c:v>
                </c:pt>
                <c:pt idx="96">
                  <c:v>-21</c:v>
                </c:pt>
                <c:pt idx="97">
                  <c:v>0</c:v>
                </c:pt>
                <c:pt idx="98">
                  <c:v>21</c:v>
                </c:pt>
                <c:pt idx="99">
                  <c:v>0</c:v>
                </c:pt>
                <c:pt idx="100">
                  <c:v>18</c:v>
                </c:pt>
                <c:pt idx="101">
                  <c:v>0</c:v>
                </c:pt>
                <c:pt idx="102">
                  <c:v>-18</c:v>
                </c:pt>
                <c:pt idx="103">
                  <c:v>0</c:v>
                </c:pt>
                <c:pt idx="104">
                  <c:v>18</c:v>
                </c:pt>
                <c:pt idx="105">
                  <c:v>0</c:v>
                </c:pt>
                <c:pt idx="106">
                  <c:v>-18</c:v>
                </c:pt>
                <c:pt idx="107">
                  <c:v>0</c:v>
                </c:pt>
                <c:pt idx="108">
                  <c:v>18</c:v>
                </c:pt>
                <c:pt idx="109">
                  <c:v>0</c:v>
                </c:pt>
                <c:pt idx="110">
                  <c:v>-18</c:v>
                </c:pt>
                <c:pt idx="111">
                  <c:v>0</c:v>
                </c:pt>
                <c:pt idx="112">
                  <c:v>18</c:v>
                </c:pt>
                <c:pt idx="113">
                  <c:v>0</c:v>
                </c:pt>
                <c:pt idx="114">
                  <c:v>-18</c:v>
                </c:pt>
                <c:pt idx="115">
                  <c:v>0</c:v>
                </c:pt>
                <c:pt idx="116">
                  <c:v>18</c:v>
                </c:pt>
                <c:pt idx="117">
                  <c:v>0</c:v>
                </c:pt>
                <c:pt idx="118">
                  <c:v>-18</c:v>
                </c:pt>
                <c:pt idx="119">
                  <c:v>0</c:v>
                </c:pt>
                <c:pt idx="120">
                  <c:v>18</c:v>
                </c:pt>
                <c:pt idx="121">
                  <c:v>0</c:v>
                </c:pt>
                <c:pt idx="122">
                  <c:v>-18</c:v>
                </c:pt>
                <c:pt idx="123">
                  <c:v>0</c:v>
                </c:pt>
                <c:pt idx="124">
                  <c:v>18</c:v>
                </c:pt>
                <c:pt idx="125">
                  <c:v>0</c:v>
                </c:pt>
                <c:pt idx="126">
                  <c:v>-18</c:v>
                </c:pt>
                <c:pt idx="127">
                  <c:v>0</c:v>
                </c:pt>
                <c:pt idx="128">
                  <c:v>18</c:v>
                </c:pt>
                <c:pt idx="129">
                  <c:v>0</c:v>
                </c:pt>
                <c:pt idx="130">
                  <c:v>-18</c:v>
                </c:pt>
                <c:pt idx="131">
                  <c:v>0</c:v>
                </c:pt>
                <c:pt idx="132">
                  <c:v>18</c:v>
                </c:pt>
                <c:pt idx="133">
                  <c:v>0</c:v>
                </c:pt>
                <c:pt idx="134">
                  <c:v>-18</c:v>
                </c:pt>
                <c:pt idx="135">
                  <c:v>0</c:v>
                </c:pt>
                <c:pt idx="136">
                  <c:v>18</c:v>
                </c:pt>
                <c:pt idx="137">
                  <c:v>0</c:v>
                </c:pt>
                <c:pt idx="138">
                  <c:v>-18</c:v>
                </c:pt>
                <c:pt idx="139">
                  <c:v>0</c:v>
                </c:pt>
                <c:pt idx="140">
                  <c:v>18</c:v>
                </c:pt>
                <c:pt idx="141">
                  <c:v>0</c:v>
                </c:pt>
                <c:pt idx="142">
                  <c:v>-18</c:v>
                </c:pt>
                <c:pt idx="143">
                  <c:v>0</c:v>
                </c:pt>
                <c:pt idx="144">
                  <c:v>18</c:v>
                </c:pt>
                <c:pt idx="145">
                  <c:v>0</c:v>
                </c:pt>
                <c:pt idx="146">
                  <c:v>-18</c:v>
                </c:pt>
                <c:pt idx="147">
                  <c:v>0</c:v>
                </c:pt>
                <c:pt idx="148">
                  <c:v>18</c:v>
                </c:pt>
                <c:pt idx="149">
                  <c:v>0</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3-E317-4662-AADE-6F81DD8DB8E8}"/>
            </c:ext>
          </c:extLst>
        </c:ser>
        <c:ser>
          <c:idx val="4"/>
          <c:order val="4"/>
          <c:tx>
            <c:strRef>
              <c:f>Graphe02!$Z$72</c:f>
              <c:strCache>
                <c:ptCount val="1"/>
                <c:pt idx="0">
                  <c:v>920</c:v>
                </c:pt>
              </c:strCache>
            </c:strRef>
          </c:tx>
          <c:cat>
            <c:numRef>
              <c:f>Graphe02!$AA$67:$HR$67</c:f>
              <c:numCache>
                <c:formatCode>General</c:formatCode>
                <c:ptCount val="200"/>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pt idx="45">
                  <c:v>50</c:v>
                </c:pt>
                <c:pt idx="46">
                  <c:v>51</c:v>
                </c:pt>
                <c:pt idx="47">
                  <c:v>52</c:v>
                </c:pt>
                <c:pt idx="48">
                  <c:v>53</c:v>
                </c:pt>
                <c:pt idx="49">
                  <c:v>54</c:v>
                </c:pt>
                <c:pt idx="50">
                  <c:v>55</c:v>
                </c:pt>
                <c:pt idx="51">
                  <c:v>56</c:v>
                </c:pt>
                <c:pt idx="52">
                  <c:v>57</c:v>
                </c:pt>
                <c:pt idx="53">
                  <c:v>58</c:v>
                </c:pt>
                <c:pt idx="54">
                  <c:v>59</c:v>
                </c:pt>
                <c:pt idx="55">
                  <c:v>60</c:v>
                </c:pt>
                <c:pt idx="56">
                  <c:v>61</c:v>
                </c:pt>
                <c:pt idx="57">
                  <c:v>62</c:v>
                </c:pt>
                <c:pt idx="58">
                  <c:v>63</c:v>
                </c:pt>
                <c:pt idx="59">
                  <c:v>64</c:v>
                </c:pt>
                <c:pt idx="60">
                  <c:v>65</c:v>
                </c:pt>
                <c:pt idx="61">
                  <c:v>66</c:v>
                </c:pt>
                <c:pt idx="62">
                  <c:v>67</c:v>
                </c:pt>
                <c:pt idx="63">
                  <c:v>68</c:v>
                </c:pt>
                <c:pt idx="64">
                  <c:v>69</c:v>
                </c:pt>
                <c:pt idx="65">
                  <c:v>70</c:v>
                </c:pt>
                <c:pt idx="66">
                  <c:v>71</c:v>
                </c:pt>
                <c:pt idx="67">
                  <c:v>72</c:v>
                </c:pt>
                <c:pt idx="68">
                  <c:v>73</c:v>
                </c:pt>
                <c:pt idx="69">
                  <c:v>74</c:v>
                </c:pt>
                <c:pt idx="70">
                  <c:v>75</c:v>
                </c:pt>
                <c:pt idx="71">
                  <c:v>76</c:v>
                </c:pt>
                <c:pt idx="72">
                  <c:v>77</c:v>
                </c:pt>
                <c:pt idx="73">
                  <c:v>78</c:v>
                </c:pt>
                <c:pt idx="74">
                  <c:v>79</c:v>
                </c:pt>
                <c:pt idx="75">
                  <c:v>80</c:v>
                </c:pt>
                <c:pt idx="76">
                  <c:v>81</c:v>
                </c:pt>
                <c:pt idx="77">
                  <c:v>82</c:v>
                </c:pt>
                <c:pt idx="78">
                  <c:v>83</c:v>
                </c:pt>
                <c:pt idx="79">
                  <c:v>84</c:v>
                </c:pt>
                <c:pt idx="80">
                  <c:v>85</c:v>
                </c:pt>
                <c:pt idx="81">
                  <c:v>86</c:v>
                </c:pt>
                <c:pt idx="82">
                  <c:v>87</c:v>
                </c:pt>
                <c:pt idx="83">
                  <c:v>88</c:v>
                </c:pt>
                <c:pt idx="84">
                  <c:v>89</c:v>
                </c:pt>
                <c:pt idx="85">
                  <c:v>90</c:v>
                </c:pt>
                <c:pt idx="86">
                  <c:v>91</c:v>
                </c:pt>
                <c:pt idx="87">
                  <c:v>92</c:v>
                </c:pt>
                <c:pt idx="88">
                  <c:v>93</c:v>
                </c:pt>
                <c:pt idx="89">
                  <c:v>94</c:v>
                </c:pt>
                <c:pt idx="90">
                  <c:v>95</c:v>
                </c:pt>
                <c:pt idx="91">
                  <c:v>96</c:v>
                </c:pt>
                <c:pt idx="92">
                  <c:v>97</c:v>
                </c:pt>
                <c:pt idx="93">
                  <c:v>98</c:v>
                </c:pt>
                <c:pt idx="94">
                  <c:v>99</c:v>
                </c:pt>
                <c:pt idx="95">
                  <c:v>100</c:v>
                </c:pt>
                <c:pt idx="96">
                  <c:v>101</c:v>
                </c:pt>
                <c:pt idx="97">
                  <c:v>102</c:v>
                </c:pt>
                <c:pt idx="98">
                  <c:v>103</c:v>
                </c:pt>
                <c:pt idx="99">
                  <c:v>104</c:v>
                </c:pt>
                <c:pt idx="100">
                  <c:v>105</c:v>
                </c:pt>
                <c:pt idx="101">
                  <c:v>106</c:v>
                </c:pt>
                <c:pt idx="102">
                  <c:v>107</c:v>
                </c:pt>
                <c:pt idx="103">
                  <c:v>108</c:v>
                </c:pt>
                <c:pt idx="104">
                  <c:v>109</c:v>
                </c:pt>
                <c:pt idx="105">
                  <c:v>110</c:v>
                </c:pt>
                <c:pt idx="106">
                  <c:v>111</c:v>
                </c:pt>
                <c:pt idx="107">
                  <c:v>112</c:v>
                </c:pt>
                <c:pt idx="108">
                  <c:v>113</c:v>
                </c:pt>
                <c:pt idx="109">
                  <c:v>114</c:v>
                </c:pt>
                <c:pt idx="110">
                  <c:v>115</c:v>
                </c:pt>
                <c:pt idx="111">
                  <c:v>116</c:v>
                </c:pt>
                <c:pt idx="112">
                  <c:v>117</c:v>
                </c:pt>
                <c:pt idx="113">
                  <c:v>118</c:v>
                </c:pt>
                <c:pt idx="114">
                  <c:v>119</c:v>
                </c:pt>
                <c:pt idx="115">
                  <c:v>120</c:v>
                </c:pt>
                <c:pt idx="116">
                  <c:v>121</c:v>
                </c:pt>
                <c:pt idx="117">
                  <c:v>122</c:v>
                </c:pt>
                <c:pt idx="118">
                  <c:v>123</c:v>
                </c:pt>
                <c:pt idx="119">
                  <c:v>124</c:v>
                </c:pt>
                <c:pt idx="120">
                  <c:v>125</c:v>
                </c:pt>
                <c:pt idx="121">
                  <c:v>126</c:v>
                </c:pt>
                <c:pt idx="122">
                  <c:v>127</c:v>
                </c:pt>
                <c:pt idx="123">
                  <c:v>128</c:v>
                </c:pt>
                <c:pt idx="124">
                  <c:v>129</c:v>
                </c:pt>
                <c:pt idx="125">
                  <c:v>130</c:v>
                </c:pt>
                <c:pt idx="126">
                  <c:v>131</c:v>
                </c:pt>
                <c:pt idx="127">
                  <c:v>132</c:v>
                </c:pt>
                <c:pt idx="128">
                  <c:v>133</c:v>
                </c:pt>
                <c:pt idx="129">
                  <c:v>134</c:v>
                </c:pt>
                <c:pt idx="130">
                  <c:v>135</c:v>
                </c:pt>
                <c:pt idx="131">
                  <c:v>136</c:v>
                </c:pt>
                <c:pt idx="132">
                  <c:v>137</c:v>
                </c:pt>
                <c:pt idx="133">
                  <c:v>138</c:v>
                </c:pt>
                <c:pt idx="134">
                  <c:v>139</c:v>
                </c:pt>
                <c:pt idx="135">
                  <c:v>140</c:v>
                </c:pt>
                <c:pt idx="136">
                  <c:v>141</c:v>
                </c:pt>
                <c:pt idx="137">
                  <c:v>142</c:v>
                </c:pt>
                <c:pt idx="138">
                  <c:v>143</c:v>
                </c:pt>
                <c:pt idx="139">
                  <c:v>144</c:v>
                </c:pt>
                <c:pt idx="140">
                  <c:v>145</c:v>
                </c:pt>
                <c:pt idx="141">
                  <c:v>146</c:v>
                </c:pt>
                <c:pt idx="142">
                  <c:v>147</c:v>
                </c:pt>
                <c:pt idx="143">
                  <c:v>148</c:v>
                </c:pt>
                <c:pt idx="144">
                  <c:v>149</c:v>
                </c:pt>
                <c:pt idx="145">
                  <c:v>150</c:v>
                </c:pt>
                <c:pt idx="146">
                  <c:v>151</c:v>
                </c:pt>
                <c:pt idx="147">
                  <c:v>152</c:v>
                </c:pt>
                <c:pt idx="148">
                  <c:v>153</c:v>
                </c:pt>
                <c:pt idx="149">
                  <c:v>154</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201</c:v>
                </c:pt>
                <c:pt idx="197">
                  <c:v>202</c:v>
                </c:pt>
                <c:pt idx="198">
                  <c:v>203</c:v>
                </c:pt>
                <c:pt idx="199">
                  <c:v>204</c:v>
                </c:pt>
              </c:numCache>
            </c:numRef>
          </c:cat>
          <c:val>
            <c:numRef>
              <c:f>Graphe02!$AA$72:$HR$72</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20</c:v>
                </c:pt>
                <c:pt idx="51">
                  <c:v>0</c:v>
                </c:pt>
                <c:pt idx="52">
                  <c:v>-20</c:v>
                </c:pt>
                <c:pt idx="53">
                  <c:v>0</c:v>
                </c:pt>
                <c:pt idx="54">
                  <c:v>20</c:v>
                </c:pt>
                <c:pt idx="55">
                  <c:v>0</c:v>
                </c:pt>
                <c:pt idx="56">
                  <c:v>-20</c:v>
                </c:pt>
                <c:pt idx="57">
                  <c:v>0</c:v>
                </c:pt>
                <c:pt idx="58">
                  <c:v>20</c:v>
                </c:pt>
                <c:pt idx="59">
                  <c:v>0</c:v>
                </c:pt>
                <c:pt idx="60">
                  <c:v>-20</c:v>
                </c:pt>
                <c:pt idx="61">
                  <c:v>0</c:v>
                </c:pt>
                <c:pt idx="62">
                  <c:v>20</c:v>
                </c:pt>
                <c:pt idx="63">
                  <c:v>0</c:v>
                </c:pt>
                <c:pt idx="64">
                  <c:v>-20</c:v>
                </c:pt>
                <c:pt idx="65">
                  <c:v>0</c:v>
                </c:pt>
                <c:pt idx="66">
                  <c:v>20</c:v>
                </c:pt>
                <c:pt idx="67">
                  <c:v>0</c:v>
                </c:pt>
                <c:pt idx="68">
                  <c:v>-20</c:v>
                </c:pt>
                <c:pt idx="69">
                  <c:v>0</c:v>
                </c:pt>
                <c:pt idx="70">
                  <c:v>20</c:v>
                </c:pt>
                <c:pt idx="71">
                  <c:v>0</c:v>
                </c:pt>
                <c:pt idx="72">
                  <c:v>-20</c:v>
                </c:pt>
                <c:pt idx="73">
                  <c:v>0</c:v>
                </c:pt>
                <c:pt idx="74">
                  <c:v>20</c:v>
                </c:pt>
                <c:pt idx="75">
                  <c:v>0</c:v>
                </c:pt>
                <c:pt idx="76">
                  <c:v>-20</c:v>
                </c:pt>
                <c:pt idx="77">
                  <c:v>0</c:v>
                </c:pt>
                <c:pt idx="78">
                  <c:v>20</c:v>
                </c:pt>
                <c:pt idx="79">
                  <c:v>0</c:v>
                </c:pt>
                <c:pt idx="80">
                  <c:v>-20</c:v>
                </c:pt>
                <c:pt idx="81">
                  <c:v>0</c:v>
                </c:pt>
                <c:pt idx="82">
                  <c:v>20</c:v>
                </c:pt>
                <c:pt idx="83">
                  <c:v>0</c:v>
                </c:pt>
                <c:pt idx="84">
                  <c:v>-20</c:v>
                </c:pt>
                <c:pt idx="85">
                  <c:v>0</c:v>
                </c:pt>
                <c:pt idx="86">
                  <c:v>20</c:v>
                </c:pt>
                <c:pt idx="87">
                  <c:v>0</c:v>
                </c:pt>
                <c:pt idx="88">
                  <c:v>-20</c:v>
                </c:pt>
                <c:pt idx="89">
                  <c:v>0</c:v>
                </c:pt>
                <c:pt idx="90">
                  <c:v>20</c:v>
                </c:pt>
                <c:pt idx="91">
                  <c:v>0</c:v>
                </c:pt>
                <c:pt idx="92">
                  <c:v>-20</c:v>
                </c:pt>
                <c:pt idx="93">
                  <c:v>0</c:v>
                </c:pt>
                <c:pt idx="94">
                  <c:v>20</c:v>
                </c:pt>
                <c:pt idx="95">
                  <c:v>0</c:v>
                </c:pt>
                <c:pt idx="96">
                  <c:v>-20</c:v>
                </c:pt>
                <c:pt idx="97">
                  <c:v>0</c:v>
                </c:pt>
                <c:pt idx="98">
                  <c:v>20</c:v>
                </c:pt>
                <c:pt idx="99">
                  <c:v>0</c:v>
                </c:pt>
                <c:pt idx="100">
                  <c:v>20</c:v>
                </c:pt>
                <c:pt idx="101">
                  <c:v>0</c:v>
                </c:pt>
                <c:pt idx="102">
                  <c:v>-20</c:v>
                </c:pt>
                <c:pt idx="103">
                  <c:v>0</c:v>
                </c:pt>
                <c:pt idx="104">
                  <c:v>20</c:v>
                </c:pt>
                <c:pt idx="105">
                  <c:v>0</c:v>
                </c:pt>
                <c:pt idx="106">
                  <c:v>-20</c:v>
                </c:pt>
                <c:pt idx="107">
                  <c:v>0</c:v>
                </c:pt>
                <c:pt idx="108">
                  <c:v>20</c:v>
                </c:pt>
                <c:pt idx="109">
                  <c:v>0</c:v>
                </c:pt>
                <c:pt idx="110">
                  <c:v>-20</c:v>
                </c:pt>
                <c:pt idx="111">
                  <c:v>0</c:v>
                </c:pt>
                <c:pt idx="112">
                  <c:v>20</c:v>
                </c:pt>
                <c:pt idx="113">
                  <c:v>0</c:v>
                </c:pt>
                <c:pt idx="114">
                  <c:v>-20</c:v>
                </c:pt>
                <c:pt idx="115">
                  <c:v>0</c:v>
                </c:pt>
                <c:pt idx="116">
                  <c:v>20</c:v>
                </c:pt>
                <c:pt idx="117">
                  <c:v>0</c:v>
                </c:pt>
                <c:pt idx="118">
                  <c:v>-20</c:v>
                </c:pt>
                <c:pt idx="119">
                  <c:v>0</c:v>
                </c:pt>
                <c:pt idx="120">
                  <c:v>20</c:v>
                </c:pt>
                <c:pt idx="121">
                  <c:v>0</c:v>
                </c:pt>
                <c:pt idx="122">
                  <c:v>-20</c:v>
                </c:pt>
                <c:pt idx="123">
                  <c:v>0</c:v>
                </c:pt>
                <c:pt idx="124">
                  <c:v>20</c:v>
                </c:pt>
                <c:pt idx="125">
                  <c:v>0</c:v>
                </c:pt>
                <c:pt idx="126">
                  <c:v>-20</c:v>
                </c:pt>
                <c:pt idx="127">
                  <c:v>0</c:v>
                </c:pt>
                <c:pt idx="128">
                  <c:v>20</c:v>
                </c:pt>
                <c:pt idx="129">
                  <c:v>0</c:v>
                </c:pt>
                <c:pt idx="130">
                  <c:v>-20</c:v>
                </c:pt>
                <c:pt idx="131">
                  <c:v>0</c:v>
                </c:pt>
                <c:pt idx="132">
                  <c:v>20</c:v>
                </c:pt>
                <c:pt idx="133">
                  <c:v>0</c:v>
                </c:pt>
                <c:pt idx="134">
                  <c:v>-20</c:v>
                </c:pt>
                <c:pt idx="135">
                  <c:v>0</c:v>
                </c:pt>
                <c:pt idx="136">
                  <c:v>20</c:v>
                </c:pt>
                <c:pt idx="137">
                  <c:v>0</c:v>
                </c:pt>
                <c:pt idx="138">
                  <c:v>-20</c:v>
                </c:pt>
                <c:pt idx="139">
                  <c:v>0</c:v>
                </c:pt>
                <c:pt idx="140">
                  <c:v>20</c:v>
                </c:pt>
                <c:pt idx="141">
                  <c:v>0</c:v>
                </c:pt>
                <c:pt idx="142">
                  <c:v>-20</c:v>
                </c:pt>
                <c:pt idx="143">
                  <c:v>0</c:v>
                </c:pt>
                <c:pt idx="144">
                  <c:v>20</c:v>
                </c:pt>
                <c:pt idx="145">
                  <c:v>0</c:v>
                </c:pt>
                <c:pt idx="146">
                  <c:v>-20</c:v>
                </c:pt>
                <c:pt idx="147">
                  <c:v>0</c:v>
                </c:pt>
                <c:pt idx="148">
                  <c:v>20</c:v>
                </c:pt>
                <c:pt idx="149">
                  <c:v>0</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4-E317-4662-AADE-6F81DD8DB8E8}"/>
            </c:ext>
          </c:extLst>
        </c:ser>
        <c:ser>
          <c:idx val="5"/>
          <c:order val="5"/>
          <c:tx>
            <c:strRef>
              <c:f>Graphe02!$Z$73</c:f>
              <c:strCache>
                <c:ptCount val="1"/>
                <c:pt idx="0">
                  <c:v>930</c:v>
                </c:pt>
              </c:strCache>
            </c:strRef>
          </c:tx>
          <c:cat>
            <c:numRef>
              <c:f>Graphe02!$AA$67:$HR$67</c:f>
              <c:numCache>
                <c:formatCode>General</c:formatCode>
                <c:ptCount val="200"/>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pt idx="45">
                  <c:v>50</c:v>
                </c:pt>
                <c:pt idx="46">
                  <c:v>51</c:v>
                </c:pt>
                <c:pt idx="47">
                  <c:v>52</c:v>
                </c:pt>
                <c:pt idx="48">
                  <c:v>53</c:v>
                </c:pt>
                <c:pt idx="49">
                  <c:v>54</c:v>
                </c:pt>
                <c:pt idx="50">
                  <c:v>55</c:v>
                </c:pt>
                <c:pt idx="51">
                  <c:v>56</c:v>
                </c:pt>
                <c:pt idx="52">
                  <c:v>57</c:v>
                </c:pt>
                <c:pt idx="53">
                  <c:v>58</c:v>
                </c:pt>
                <c:pt idx="54">
                  <c:v>59</c:v>
                </c:pt>
                <c:pt idx="55">
                  <c:v>60</c:v>
                </c:pt>
                <c:pt idx="56">
                  <c:v>61</c:v>
                </c:pt>
                <c:pt idx="57">
                  <c:v>62</c:v>
                </c:pt>
                <c:pt idx="58">
                  <c:v>63</c:v>
                </c:pt>
                <c:pt idx="59">
                  <c:v>64</c:v>
                </c:pt>
                <c:pt idx="60">
                  <c:v>65</c:v>
                </c:pt>
                <c:pt idx="61">
                  <c:v>66</c:v>
                </c:pt>
                <c:pt idx="62">
                  <c:v>67</c:v>
                </c:pt>
                <c:pt idx="63">
                  <c:v>68</c:v>
                </c:pt>
                <c:pt idx="64">
                  <c:v>69</c:v>
                </c:pt>
                <c:pt idx="65">
                  <c:v>70</c:v>
                </c:pt>
                <c:pt idx="66">
                  <c:v>71</c:v>
                </c:pt>
                <c:pt idx="67">
                  <c:v>72</c:v>
                </c:pt>
                <c:pt idx="68">
                  <c:v>73</c:v>
                </c:pt>
                <c:pt idx="69">
                  <c:v>74</c:v>
                </c:pt>
                <c:pt idx="70">
                  <c:v>75</c:v>
                </c:pt>
                <c:pt idx="71">
                  <c:v>76</c:v>
                </c:pt>
                <c:pt idx="72">
                  <c:v>77</c:v>
                </c:pt>
                <c:pt idx="73">
                  <c:v>78</c:v>
                </c:pt>
                <c:pt idx="74">
                  <c:v>79</c:v>
                </c:pt>
                <c:pt idx="75">
                  <c:v>80</c:v>
                </c:pt>
                <c:pt idx="76">
                  <c:v>81</c:v>
                </c:pt>
                <c:pt idx="77">
                  <c:v>82</c:v>
                </c:pt>
                <c:pt idx="78">
                  <c:v>83</c:v>
                </c:pt>
                <c:pt idx="79">
                  <c:v>84</c:v>
                </c:pt>
                <c:pt idx="80">
                  <c:v>85</c:v>
                </c:pt>
                <c:pt idx="81">
                  <c:v>86</c:v>
                </c:pt>
                <c:pt idx="82">
                  <c:v>87</c:v>
                </c:pt>
                <c:pt idx="83">
                  <c:v>88</c:v>
                </c:pt>
                <c:pt idx="84">
                  <c:v>89</c:v>
                </c:pt>
                <c:pt idx="85">
                  <c:v>90</c:v>
                </c:pt>
                <c:pt idx="86">
                  <c:v>91</c:v>
                </c:pt>
                <c:pt idx="87">
                  <c:v>92</c:v>
                </c:pt>
                <c:pt idx="88">
                  <c:v>93</c:v>
                </c:pt>
                <c:pt idx="89">
                  <c:v>94</c:v>
                </c:pt>
                <c:pt idx="90">
                  <c:v>95</c:v>
                </c:pt>
                <c:pt idx="91">
                  <c:v>96</c:v>
                </c:pt>
                <c:pt idx="92">
                  <c:v>97</c:v>
                </c:pt>
                <c:pt idx="93">
                  <c:v>98</c:v>
                </c:pt>
                <c:pt idx="94">
                  <c:v>99</c:v>
                </c:pt>
                <c:pt idx="95">
                  <c:v>100</c:v>
                </c:pt>
                <c:pt idx="96">
                  <c:v>101</c:v>
                </c:pt>
                <c:pt idx="97">
                  <c:v>102</c:v>
                </c:pt>
                <c:pt idx="98">
                  <c:v>103</c:v>
                </c:pt>
                <c:pt idx="99">
                  <c:v>104</c:v>
                </c:pt>
                <c:pt idx="100">
                  <c:v>105</c:v>
                </c:pt>
                <c:pt idx="101">
                  <c:v>106</c:v>
                </c:pt>
                <c:pt idx="102">
                  <c:v>107</c:v>
                </c:pt>
                <c:pt idx="103">
                  <c:v>108</c:v>
                </c:pt>
                <c:pt idx="104">
                  <c:v>109</c:v>
                </c:pt>
                <c:pt idx="105">
                  <c:v>110</c:v>
                </c:pt>
                <c:pt idx="106">
                  <c:v>111</c:v>
                </c:pt>
                <c:pt idx="107">
                  <c:v>112</c:v>
                </c:pt>
                <c:pt idx="108">
                  <c:v>113</c:v>
                </c:pt>
                <c:pt idx="109">
                  <c:v>114</c:v>
                </c:pt>
                <c:pt idx="110">
                  <c:v>115</c:v>
                </c:pt>
                <c:pt idx="111">
                  <c:v>116</c:v>
                </c:pt>
                <c:pt idx="112">
                  <c:v>117</c:v>
                </c:pt>
                <c:pt idx="113">
                  <c:v>118</c:v>
                </c:pt>
                <c:pt idx="114">
                  <c:v>119</c:v>
                </c:pt>
                <c:pt idx="115">
                  <c:v>120</c:v>
                </c:pt>
                <c:pt idx="116">
                  <c:v>121</c:v>
                </c:pt>
                <c:pt idx="117">
                  <c:v>122</c:v>
                </c:pt>
                <c:pt idx="118">
                  <c:v>123</c:v>
                </c:pt>
                <c:pt idx="119">
                  <c:v>124</c:v>
                </c:pt>
                <c:pt idx="120">
                  <c:v>125</c:v>
                </c:pt>
                <c:pt idx="121">
                  <c:v>126</c:v>
                </c:pt>
                <c:pt idx="122">
                  <c:v>127</c:v>
                </c:pt>
                <c:pt idx="123">
                  <c:v>128</c:v>
                </c:pt>
                <c:pt idx="124">
                  <c:v>129</c:v>
                </c:pt>
                <c:pt idx="125">
                  <c:v>130</c:v>
                </c:pt>
                <c:pt idx="126">
                  <c:v>131</c:v>
                </c:pt>
                <c:pt idx="127">
                  <c:v>132</c:v>
                </c:pt>
                <c:pt idx="128">
                  <c:v>133</c:v>
                </c:pt>
                <c:pt idx="129">
                  <c:v>134</c:v>
                </c:pt>
                <c:pt idx="130">
                  <c:v>135</c:v>
                </c:pt>
                <c:pt idx="131">
                  <c:v>136</c:v>
                </c:pt>
                <c:pt idx="132">
                  <c:v>137</c:v>
                </c:pt>
                <c:pt idx="133">
                  <c:v>138</c:v>
                </c:pt>
                <c:pt idx="134">
                  <c:v>139</c:v>
                </c:pt>
                <c:pt idx="135">
                  <c:v>140</c:v>
                </c:pt>
                <c:pt idx="136">
                  <c:v>141</c:v>
                </c:pt>
                <c:pt idx="137">
                  <c:v>142</c:v>
                </c:pt>
                <c:pt idx="138">
                  <c:v>143</c:v>
                </c:pt>
                <c:pt idx="139">
                  <c:v>144</c:v>
                </c:pt>
                <c:pt idx="140">
                  <c:v>145</c:v>
                </c:pt>
                <c:pt idx="141">
                  <c:v>146</c:v>
                </c:pt>
                <c:pt idx="142">
                  <c:v>147</c:v>
                </c:pt>
                <c:pt idx="143">
                  <c:v>148</c:v>
                </c:pt>
                <c:pt idx="144">
                  <c:v>149</c:v>
                </c:pt>
                <c:pt idx="145">
                  <c:v>150</c:v>
                </c:pt>
                <c:pt idx="146">
                  <c:v>151</c:v>
                </c:pt>
                <c:pt idx="147">
                  <c:v>152</c:v>
                </c:pt>
                <c:pt idx="148">
                  <c:v>153</c:v>
                </c:pt>
                <c:pt idx="149">
                  <c:v>154</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201</c:v>
                </c:pt>
                <c:pt idx="197">
                  <c:v>202</c:v>
                </c:pt>
                <c:pt idx="198">
                  <c:v>203</c:v>
                </c:pt>
                <c:pt idx="199">
                  <c:v>204</c:v>
                </c:pt>
              </c:numCache>
            </c:numRef>
          </c:cat>
          <c:val>
            <c:numRef>
              <c:f>Graphe02!$AA$73:$HR$73</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19</c:v>
                </c:pt>
                <c:pt idx="51">
                  <c:v>0</c:v>
                </c:pt>
                <c:pt idx="52">
                  <c:v>-19</c:v>
                </c:pt>
                <c:pt idx="53">
                  <c:v>0</c:v>
                </c:pt>
                <c:pt idx="54">
                  <c:v>19</c:v>
                </c:pt>
                <c:pt idx="55">
                  <c:v>0</c:v>
                </c:pt>
                <c:pt idx="56">
                  <c:v>-19</c:v>
                </c:pt>
                <c:pt idx="57">
                  <c:v>0</c:v>
                </c:pt>
                <c:pt idx="58">
                  <c:v>19</c:v>
                </c:pt>
                <c:pt idx="59">
                  <c:v>0</c:v>
                </c:pt>
                <c:pt idx="60">
                  <c:v>-19</c:v>
                </c:pt>
                <c:pt idx="61">
                  <c:v>0</c:v>
                </c:pt>
                <c:pt idx="62">
                  <c:v>19</c:v>
                </c:pt>
                <c:pt idx="63">
                  <c:v>0</c:v>
                </c:pt>
                <c:pt idx="64">
                  <c:v>-19</c:v>
                </c:pt>
                <c:pt idx="65">
                  <c:v>0</c:v>
                </c:pt>
                <c:pt idx="66">
                  <c:v>19</c:v>
                </c:pt>
                <c:pt idx="67">
                  <c:v>0</c:v>
                </c:pt>
                <c:pt idx="68">
                  <c:v>-19</c:v>
                </c:pt>
                <c:pt idx="69">
                  <c:v>0</c:v>
                </c:pt>
                <c:pt idx="70">
                  <c:v>19</c:v>
                </c:pt>
                <c:pt idx="71">
                  <c:v>0</c:v>
                </c:pt>
                <c:pt idx="72">
                  <c:v>-19</c:v>
                </c:pt>
                <c:pt idx="73">
                  <c:v>0</c:v>
                </c:pt>
                <c:pt idx="74">
                  <c:v>19</c:v>
                </c:pt>
                <c:pt idx="75">
                  <c:v>0</c:v>
                </c:pt>
                <c:pt idx="76">
                  <c:v>-19</c:v>
                </c:pt>
                <c:pt idx="77">
                  <c:v>0</c:v>
                </c:pt>
                <c:pt idx="78">
                  <c:v>19</c:v>
                </c:pt>
                <c:pt idx="79">
                  <c:v>0</c:v>
                </c:pt>
                <c:pt idx="80">
                  <c:v>-19</c:v>
                </c:pt>
                <c:pt idx="81">
                  <c:v>0</c:v>
                </c:pt>
                <c:pt idx="82">
                  <c:v>19</c:v>
                </c:pt>
                <c:pt idx="83">
                  <c:v>0</c:v>
                </c:pt>
                <c:pt idx="84">
                  <c:v>-19</c:v>
                </c:pt>
                <c:pt idx="85">
                  <c:v>0</c:v>
                </c:pt>
                <c:pt idx="86">
                  <c:v>19</c:v>
                </c:pt>
                <c:pt idx="87">
                  <c:v>0</c:v>
                </c:pt>
                <c:pt idx="88">
                  <c:v>-19</c:v>
                </c:pt>
                <c:pt idx="89">
                  <c:v>0</c:v>
                </c:pt>
                <c:pt idx="90">
                  <c:v>19</c:v>
                </c:pt>
                <c:pt idx="91">
                  <c:v>0</c:v>
                </c:pt>
                <c:pt idx="92">
                  <c:v>-19</c:v>
                </c:pt>
                <c:pt idx="93">
                  <c:v>0</c:v>
                </c:pt>
                <c:pt idx="94">
                  <c:v>19</c:v>
                </c:pt>
                <c:pt idx="95">
                  <c:v>0</c:v>
                </c:pt>
                <c:pt idx="96">
                  <c:v>-19</c:v>
                </c:pt>
                <c:pt idx="97">
                  <c:v>0</c:v>
                </c:pt>
                <c:pt idx="98">
                  <c:v>19</c:v>
                </c:pt>
                <c:pt idx="99">
                  <c:v>0</c:v>
                </c:pt>
                <c:pt idx="100">
                  <c:v>24</c:v>
                </c:pt>
                <c:pt idx="101">
                  <c:v>0</c:v>
                </c:pt>
                <c:pt idx="102">
                  <c:v>-24</c:v>
                </c:pt>
                <c:pt idx="103">
                  <c:v>0</c:v>
                </c:pt>
                <c:pt idx="104">
                  <c:v>24</c:v>
                </c:pt>
                <c:pt idx="105">
                  <c:v>0</c:v>
                </c:pt>
                <c:pt idx="106">
                  <c:v>-24</c:v>
                </c:pt>
                <c:pt idx="107">
                  <c:v>0</c:v>
                </c:pt>
                <c:pt idx="108">
                  <c:v>24</c:v>
                </c:pt>
                <c:pt idx="109">
                  <c:v>0</c:v>
                </c:pt>
                <c:pt idx="110">
                  <c:v>-24</c:v>
                </c:pt>
                <c:pt idx="111">
                  <c:v>0</c:v>
                </c:pt>
                <c:pt idx="112">
                  <c:v>24</c:v>
                </c:pt>
                <c:pt idx="113">
                  <c:v>0</c:v>
                </c:pt>
                <c:pt idx="114">
                  <c:v>-24</c:v>
                </c:pt>
                <c:pt idx="115">
                  <c:v>0</c:v>
                </c:pt>
                <c:pt idx="116">
                  <c:v>24</c:v>
                </c:pt>
                <c:pt idx="117">
                  <c:v>0</c:v>
                </c:pt>
                <c:pt idx="118">
                  <c:v>-24</c:v>
                </c:pt>
                <c:pt idx="119">
                  <c:v>0</c:v>
                </c:pt>
                <c:pt idx="120">
                  <c:v>24</c:v>
                </c:pt>
                <c:pt idx="121">
                  <c:v>0</c:v>
                </c:pt>
                <c:pt idx="122">
                  <c:v>-24</c:v>
                </c:pt>
                <c:pt idx="123">
                  <c:v>0</c:v>
                </c:pt>
                <c:pt idx="124">
                  <c:v>24</c:v>
                </c:pt>
                <c:pt idx="125">
                  <c:v>0</c:v>
                </c:pt>
                <c:pt idx="126">
                  <c:v>-24</c:v>
                </c:pt>
                <c:pt idx="127">
                  <c:v>0</c:v>
                </c:pt>
                <c:pt idx="128">
                  <c:v>24</c:v>
                </c:pt>
                <c:pt idx="129">
                  <c:v>0</c:v>
                </c:pt>
                <c:pt idx="130">
                  <c:v>-24</c:v>
                </c:pt>
                <c:pt idx="131">
                  <c:v>0</c:v>
                </c:pt>
                <c:pt idx="132">
                  <c:v>24</c:v>
                </c:pt>
                <c:pt idx="133">
                  <c:v>0</c:v>
                </c:pt>
                <c:pt idx="134">
                  <c:v>-24</c:v>
                </c:pt>
                <c:pt idx="135">
                  <c:v>0</c:v>
                </c:pt>
                <c:pt idx="136">
                  <c:v>24</c:v>
                </c:pt>
                <c:pt idx="137">
                  <c:v>0</c:v>
                </c:pt>
                <c:pt idx="138">
                  <c:v>-24</c:v>
                </c:pt>
                <c:pt idx="139">
                  <c:v>0</c:v>
                </c:pt>
                <c:pt idx="140">
                  <c:v>24</c:v>
                </c:pt>
                <c:pt idx="141">
                  <c:v>0</c:v>
                </c:pt>
                <c:pt idx="142">
                  <c:v>-24</c:v>
                </c:pt>
                <c:pt idx="143">
                  <c:v>0</c:v>
                </c:pt>
                <c:pt idx="144">
                  <c:v>24</c:v>
                </c:pt>
                <c:pt idx="145">
                  <c:v>0</c:v>
                </c:pt>
                <c:pt idx="146">
                  <c:v>-24</c:v>
                </c:pt>
                <c:pt idx="147">
                  <c:v>0</c:v>
                </c:pt>
                <c:pt idx="148">
                  <c:v>24</c:v>
                </c:pt>
                <c:pt idx="149">
                  <c:v>0</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5-E317-4662-AADE-6F81DD8DB8E8}"/>
            </c:ext>
          </c:extLst>
        </c:ser>
        <c:ser>
          <c:idx val="6"/>
          <c:order val="6"/>
          <c:tx>
            <c:strRef>
              <c:f>Graphe02!$Z$74</c:f>
              <c:strCache>
                <c:ptCount val="1"/>
                <c:pt idx="0">
                  <c:v>940</c:v>
                </c:pt>
              </c:strCache>
            </c:strRef>
          </c:tx>
          <c:cat>
            <c:numRef>
              <c:f>Graphe02!$AA$67:$HR$67</c:f>
              <c:numCache>
                <c:formatCode>General</c:formatCode>
                <c:ptCount val="200"/>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pt idx="45">
                  <c:v>50</c:v>
                </c:pt>
                <c:pt idx="46">
                  <c:v>51</c:v>
                </c:pt>
                <c:pt idx="47">
                  <c:v>52</c:v>
                </c:pt>
                <c:pt idx="48">
                  <c:v>53</c:v>
                </c:pt>
                <c:pt idx="49">
                  <c:v>54</c:v>
                </c:pt>
                <c:pt idx="50">
                  <c:v>55</c:v>
                </c:pt>
                <c:pt idx="51">
                  <c:v>56</c:v>
                </c:pt>
                <c:pt idx="52">
                  <c:v>57</c:v>
                </c:pt>
                <c:pt idx="53">
                  <c:v>58</c:v>
                </c:pt>
                <c:pt idx="54">
                  <c:v>59</c:v>
                </c:pt>
                <c:pt idx="55">
                  <c:v>60</c:v>
                </c:pt>
                <c:pt idx="56">
                  <c:v>61</c:v>
                </c:pt>
                <c:pt idx="57">
                  <c:v>62</c:v>
                </c:pt>
                <c:pt idx="58">
                  <c:v>63</c:v>
                </c:pt>
                <c:pt idx="59">
                  <c:v>64</c:v>
                </c:pt>
                <c:pt idx="60">
                  <c:v>65</c:v>
                </c:pt>
                <c:pt idx="61">
                  <c:v>66</c:v>
                </c:pt>
                <c:pt idx="62">
                  <c:v>67</c:v>
                </c:pt>
                <c:pt idx="63">
                  <c:v>68</c:v>
                </c:pt>
                <c:pt idx="64">
                  <c:v>69</c:v>
                </c:pt>
                <c:pt idx="65">
                  <c:v>70</c:v>
                </c:pt>
                <c:pt idx="66">
                  <c:v>71</c:v>
                </c:pt>
                <c:pt idx="67">
                  <c:v>72</c:v>
                </c:pt>
                <c:pt idx="68">
                  <c:v>73</c:v>
                </c:pt>
                <c:pt idx="69">
                  <c:v>74</c:v>
                </c:pt>
                <c:pt idx="70">
                  <c:v>75</c:v>
                </c:pt>
                <c:pt idx="71">
                  <c:v>76</c:v>
                </c:pt>
                <c:pt idx="72">
                  <c:v>77</c:v>
                </c:pt>
                <c:pt idx="73">
                  <c:v>78</c:v>
                </c:pt>
                <c:pt idx="74">
                  <c:v>79</c:v>
                </c:pt>
                <c:pt idx="75">
                  <c:v>80</c:v>
                </c:pt>
                <c:pt idx="76">
                  <c:v>81</c:v>
                </c:pt>
                <c:pt idx="77">
                  <c:v>82</c:v>
                </c:pt>
                <c:pt idx="78">
                  <c:v>83</c:v>
                </c:pt>
                <c:pt idx="79">
                  <c:v>84</c:v>
                </c:pt>
                <c:pt idx="80">
                  <c:v>85</c:v>
                </c:pt>
                <c:pt idx="81">
                  <c:v>86</c:v>
                </c:pt>
                <c:pt idx="82">
                  <c:v>87</c:v>
                </c:pt>
                <c:pt idx="83">
                  <c:v>88</c:v>
                </c:pt>
                <c:pt idx="84">
                  <c:v>89</c:v>
                </c:pt>
                <c:pt idx="85">
                  <c:v>90</c:v>
                </c:pt>
                <c:pt idx="86">
                  <c:v>91</c:v>
                </c:pt>
                <c:pt idx="87">
                  <c:v>92</c:v>
                </c:pt>
                <c:pt idx="88">
                  <c:v>93</c:v>
                </c:pt>
                <c:pt idx="89">
                  <c:v>94</c:v>
                </c:pt>
                <c:pt idx="90">
                  <c:v>95</c:v>
                </c:pt>
                <c:pt idx="91">
                  <c:v>96</c:v>
                </c:pt>
                <c:pt idx="92">
                  <c:v>97</c:v>
                </c:pt>
                <c:pt idx="93">
                  <c:v>98</c:v>
                </c:pt>
                <c:pt idx="94">
                  <c:v>99</c:v>
                </c:pt>
                <c:pt idx="95">
                  <c:v>100</c:v>
                </c:pt>
                <c:pt idx="96">
                  <c:v>101</c:v>
                </c:pt>
                <c:pt idx="97">
                  <c:v>102</c:v>
                </c:pt>
                <c:pt idx="98">
                  <c:v>103</c:v>
                </c:pt>
                <c:pt idx="99">
                  <c:v>104</c:v>
                </c:pt>
                <c:pt idx="100">
                  <c:v>105</c:v>
                </c:pt>
                <c:pt idx="101">
                  <c:v>106</c:v>
                </c:pt>
                <c:pt idx="102">
                  <c:v>107</c:v>
                </c:pt>
                <c:pt idx="103">
                  <c:v>108</c:v>
                </c:pt>
                <c:pt idx="104">
                  <c:v>109</c:v>
                </c:pt>
                <c:pt idx="105">
                  <c:v>110</c:v>
                </c:pt>
                <c:pt idx="106">
                  <c:v>111</c:v>
                </c:pt>
                <c:pt idx="107">
                  <c:v>112</c:v>
                </c:pt>
                <c:pt idx="108">
                  <c:v>113</c:v>
                </c:pt>
                <c:pt idx="109">
                  <c:v>114</c:v>
                </c:pt>
                <c:pt idx="110">
                  <c:v>115</c:v>
                </c:pt>
                <c:pt idx="111">
                  <c:v>116</c:v>
                </c:pt>
                <c:pt idx="112">
                  <c:v>117</c:v>
                </c:pt>
                <c:pt idx="113">
                  <c:v>118</c:v>
                </c:pt>
                <c:pt idx="114">
                  <c:v>119</c:v>
                </c:pt>
                <c:pt idx="115">
                  <c:v>120</c:v>
                </c:pt>
                <c:pt idx="116">
                  <c:v>121</c:v>
                </c:pt>
                <c:pt idx="117">
                  <c:v>122</c:v>
                </c:pt>
                <c:pt idx="118">
                  <c:v>123</c:v>
                </c:pt>
                <c:pt idx="119">
                  <c:v>124</c:v>
                </c:pt>
                <c:pt idx="120">
                  <c:v>125</c:v>
                </c:pt>
                <c:pt idx="121">
                  <c:v>126</c:v>
                </c:pt>
                <c:pt idx="122">
                  <c:v>127</c:v>
                </c:pt>
                <c:pt idx="123">
                  <c:v>128</c:v>
                </c:pt>
                <c:pt idx="124">
                  <c:v>129</c:v>
                </c:pt>
                <c:pt idx="125">
                  <c:v>130</c:v>
                </c:pt>
                <c:pt idx="126">
                  <c:v>131</c:v>
                </c:pt>
                <c:pt idx="127">
                  <c:v>132</c:v>
                </c:pt>
                <c:pt idx="128">
                  <c:v>133</c:v>
                </c:pt>
                <c:pt idx="129">
                  <c:v>134</c:v>
                </c:pt>
                <c:pt idx="130">
                  <c:v>135</c:v>
                </c:pt>
                <c:pt idx="131">
                  <c:v>136</c:v>
                </c:pt>
                <c:pt idx="132">
                  <c:v>137</c:v>
                </c:pt>
                <c:pt idx="133">
                  <c:v>138</c:v>
                </c:pt>
                <c:pt idx="134">
                  <c:v>139</c:v>
                </c:pt>
                <c:pt idx="135">
                  <c:v>140</c:v>
                </c:pt>
                <c:pt idx="136">
                  <c:v>141</c:v>
                </c:pt>
                <c:pt idx="137">
                  <c:v>142</c:v>
                </c:pt>
                <c:pt idx="138">
                  <c:v>143</c:v>
                </c:pt>
                <c:pt idx="139">
                  <c:v>144</c:v>
                </c:pt>
                <c:pt idx="140">
                  <c:v>145</c:v>
                </c:pt>
                <c:pt idx="141">
                  <c:v>146</c:v>
                </c:pt>
                <c:pt idx="142">
                  <c:v>147</c:v>
                </c:pt>
                <c:pt idx="143">
                  <c:v>148</c:v>
                </c:pt>
                <c:pt idx="144">
                  <c:v>149</c:v>
                </c:pt>
                <c:pt idx="145">
                  <c:v>150</c:v>
                </c:pt>
                <c:pt idx="146">
                  <c:v>151</c:v>
                </c:pt>
                <c:pt idx="147">
                  <c:v>152</c:v>
                </c:pt>
                <c:pt idx="148">
                  <c:v>153</c:v>
                </c:pt>
                <c:pt idx="149">
                  <c:v>154</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201</c:v>
                </c:pt>
                <c:pt idx="197">
                  <c:v>202</c:v>
                </c:pt>
                <c:pt idx="198">
                  <c:v>203</c:v>
                </c:pt>
                <c:pt idx="199">
                  <c:v>204</c:v>
                </c:pt>
              </c:numCache>
            </c:numRef>
          </c:cat>
          <c:val>
            <c:numRef>
              <c:f>Graphe02!$AA$74:$HR$74</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20</c:v>
                </c:pt>
                <c:pt idx="51">
                  <c:v>0</c:v>
                </c:pt>
                <c:pt idx="52">
                  <c:v>-20</c:v>
                </c:pt>
                <c:pt idx="53">
                  <c:v>0</c:v>
                </c:pt>
                <c:pt idx="54">
                  <c:v>20</c:v>
                </c:pt>
                <c:pt idx="55">
                  <c:v>0</c:v>
                </c:pt>
                <c:pt idx="56">
                  <c:v>-20</c:v>
                </c:pt>
                <c:pt idx="57">
                  <c:v>0</c:v>
                </c:pt>
                <c:pt idx="58">
                  <c:v>20</c:v>
                </c:pt>
                <c:pt idx="59">
                  <c:v>0</c:v>
                </c:pt>
                <c:pt idx="60">
                  <c:v>-20</c:v>
                </c:pt>
                <c:pt idx="61">
                  <c:v>0</c:v>
                </c:pt>
                <c:pt idx="62">
                  <c:v>20</c:v>
                </c:pt>
                <c:pt idx="63">
                  <c:v>0</c:v>
                </c:pt>
                <c:pt idx="64">
                  <c:v>-20</c:v>
                </c:pt>
                <c:pt idx="65">
                  <c:v>0</c:v>
                </c:pt>
                <c:pt idx="66">
                  <c:v>20</c:v>
                </c:pt>
                <c:pt idx="67">
                  <c:v>0</c:v>
                </c:pt>
                <c:pt idx="68">
                  <c:v>-20</c:v>
                </c:pt>
                <c:pt idx="69">
                  <c:v>0</c:v>
                </c:pt>
                <c:pt idx="70">
                  <c:v>20</c:v>
                </c:pt>
                <c:pt idx="71">
                  <c:v>0</c:v>
                </c:pt>
                <c:pt idx="72">
                  <c:v>-20</c:v>
                </c:pt>
                <c:pt idx="73">
                  <c:v>0</c:v>
                </c:pt>
                <c:pt idx="74">
                  <c:v>20</c:v>
                </c:pt>
                <c:pt idx="75">
                  <c:v>0</c:v>
                </c:pt>
                <c:pt idx="76">
                  <c:v>-20</c:v>
                </c:pt>
                <c:pt idx="77">
                  <c:v>0</c:v>
                </c:pt>
                <c:pt idx="78">
                  <c:v>20</c:v>
                </c:pt>
                <c:pt idx="79">
                  <c:v>0</c:v>
                </c:pt>
                <c:pt idx="80">
                  <c:v>-20</c:v>
                </c:pt>
                <c:pt idx="81">
                  <c:v>0</c:v>
                </c:pt>
                <c:pt idx="82">
                  <c:v>20</c:v>
                </c:pt>
                <c:pt idx="83">
                  <c:v>0</c:v>
                </c:pt>
                <c:pt idx="84">
                  <c:v>-20</c:v>
                </c:pt>
                <c:pt idx="85">
                  <c:v>0</c:v>
                </c:pt>
                <c:pt idx="86">
                  <c:v>20</c:v>
                </c:pt>
                <c:pt idx="87">
                  <c:v>0</c:v>
                </c:pt>
                <c:pt idx="88">
                  <c:v>-20</c:v>
                </c:pt>
                <c:pt idx="89">
                  <c:v>0</c:v>
                </c:pt>
                <c:pt idx="90">
                  <c:v>20</c:v>
                </c:pt>
                <c:pt idx="91">
                  <c:v>0</c:v>
                </c:pt>
                <c:pt idx="92">
                  <c:v>-20</c:v>
                </c:pt>
                <c:pt idx="93">
                  <c:v>0</c:v>
                </c:pt>
                <c:pt idx="94">
                  <c:v>20</c:v>
                </c:pt>
                <c:pt idx="95">
                  <c:v>0</c:v>
                </c:pt>
                <c:pt idx="96">
                  <c:v>-20</c:v>
                </c:pt>
                <c:pt idx="97">
                  <c:v>0</c:v>
                </c:pt>
                <c:pt idx="98">
                  <c:v>20</c:v>
                </c:pt>
                <c:pt idx="99">
                  <c:v>0</c:v>
                </c:pt>
                <c:pt idx="100">
                  <c:v>23</c:v>
                </c:pt>
                <c:pt idx="101">
                  <c:v>1</c:v>
                </c:pt>
                <c:pt idx="102">
                  <c:v>-21</c:v>
                </c:pt>
                <c:pt idx="103">
                  <c:v>1</c:v>
                </c:pt>
                <c:pt idx="104">
                  <c:v>23</c:v>
                </c:pt>
                <c:pt idx="105">
                  <c:v>1</c:v>
                </c:pt>
                <c:pt idx="106">
                  <c:v>-21</c:v>
                </c:pt>
                <c:pt idx="107">
                  <c:v>1</c:v>
                </c:pt>
                <c:pt idx="108">
                  <c:v>23</c:v>
                </c:pt>
                <c:pt idx="109">
                  <c:v>1</c:v>
                </c:pt>
                <c:pt idx="110">
                  <c:v>-21</c:v>
                </c:pt>
                <c:pt idx="111">
                  <c:v>1</c:v>
                </c:pt>
                <c:pt idx="112">
                  <c:v>23</c:v>
                </c:pt>
                <c:pt idx="113">
                  <c:v>1</c:v>
                </c:pt>
                <c:pt idx="114">
                  <c:v>-21</c:v>
                </c:pt>
                <c:pt idx="115">
                  <c:v>1</c:v>
                </c:pt>
                <c:pt idx="116">
                  <c:v>23</c:v>
                </c:pt>
                <c:pt idx="117">
                  <c:v>1</c:v>
                </c:pt>
                <c:pt idx="118">
                  <c:v>-21</c:v>
                </c:pt>
                <c:pt idx="119">
                  <c:v>1</c:v>
                </c:pt>
                <c:pt idx="120">
                  <c:v>23</c:v>
                </c:pt>
                <c:pt idx="121">
                  <c:v>1</c:v>
                </c:pt>
                <c:pt idx="122">
                  <c:v>-21</c:v>
                </c:pt>
                <c:pt idx="123">
                  <c:v>1</c:v>
                </c:pt>
                <c:pt idx="124">
                  <c:v>23</c:v>
                </c:pt>
                <c:pt idx="125">
                  <c:v>1</c:v>
                </c:pt>
                <c:pt idx="126">
                  <c:v>-21</c:v>
                </c:pt>
                <c:pt idx="127">
                  <c:v>1</c:v>
                </c:pt>
                <c:pt idx="128">
                  <c:v>23</c:v>
                </c:pt>
                <c:pt idx="129">
                  <c:v>1</c:v>
                </c:pt>
                <c:pt idx="130">
                  <c:v>-21</c:v>
                </c:pt>
                <c:pt idx="131">
                  <c:v>1</c:v>
                </c:pt>
                <c:pt idx="132">
                  <c:v>23</c:v>
                </c:pt>
                <c:pt idx="133">
                  <c:v>1</c:v>
                </c:pt>
                <c:pt idx="134">
                  <c:v>-21</c:v>
                </c:pt>
                <c:pt idx="135">
                  <c:v>1</c:v>
                </c:pt>
                <c:pt idx="136">
                  <c:v>23</c:v>
                </c:pt>
                <c:pt idx="137">
                  <c:v>1</c:v>
                </c:pt>
                <c:pt idx="138">
                  <c:v>-21</c:v>
                </c:pt>
                <c:pt idx="139">
                  <c:v>1</c:v>
                </c:pt>
                <c:pt idx="140">
                  <c:v>23</c:v>
                </c:pt>
                <c:pt idx="141">
                  <c:v>1</c:v>
                </c:pt>
                <c:pt idx="142">
                  <c:v>-21</c:v>
                </c:pt>
                <c:pt idx="143">
                  <c:v>1</c:v>
                </c:pt>
                <c:pt idx="144">
                  <c:v>23</c:v>
                </c:pt>
                <c:pt idx="145">
                  <c:v>1</c:v>
                </c:pt>
                <c:pt idx="146">
                  <c:v>-21</c:v>
                </c:pt>
                <c:pt idx="147">
                  <c:v>1</c:v>
                </c:pt>
                <c:pt idx="148">
                  <c:v>23</c:v>
                </c:pt>
                <c:pt idx="149">
                  <c:v>1</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6-E317-4662-AADE-6F81DD8DB8E8}"/>
            </c:ext>
          </c:extLst>
        </c:ser>
        <c:ser>
          <c:idx val="7"/>
          <c:order val="7"/>
          <c:tx>
            <c:strRef>
              <c:f>Graphe02!$Z$75</c:f>
              <c:strCache>
                <c:ptCount val="1"/>
                <c:pt idx="0">
                  <c:v>950</c:v>
                </c:pt>
              </c:strCache>
            </c:strRef>
          </c:tx>
          <c:cat>
            <c:numRef>
              <c:f>Graphe02!$AA$67:$HR$67</c:f>
              <c:numCache>
                <c:formatCode>General</c:formatCode>
                <c:ptCount val="200"/>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pt idx="45">
                  <c:v>50</c:v>
                </c:pt>
                <c:pt idx="46">
                  <c:v>51</c:v>
                </c:pt>
                <c:pt idx="47">
                  <c:v>52</c:v>
                </c:pt>
                <c:pt idx="48">
                  <c:v>53</c:v>
                </c:pt>
                <c:pt idx="49">
                  <c:v>54</c:v>
                </c:pt>
                <c:pt idx="50">
                  <c:v>55</c:v>
                </c:pt>
                <c:pt idx="51">
                  <c:v>56</c:v>
                </c:pt>
                <c:pt idx="52">
                  <c:v>57</c:v>
                </c:pt>
                <c:pt idx="53">
                  <c:v>58</c:v>
                </c:pt>
                <c:pt idx="54">
                  <c:v>59</c:v>
                </c:pt>
                <c:pt idx="55">
                  <c:v>60</c:v>
                </c:pt>
                <c:pt idx="56">
                  <c:v>61</c:v>
                </c:pt>
                <c:pt idx="57">
                  <c:v>62</c:v>
                </c:pt>
                <c:pt idx="58">
                  <c:v>63</c:v>
                </c:pt>
                <c:pt idx="59">
                  <c:v>64</c:v>
                </c:pt>
                <c:pt idx="60">
                  <c:v>65</c:v>
                </c:pt>
                <c:pt idx="61">
                  <c:v>66</c:v>
                </c:pt>
                <c:pt idx="62">
                  <c:v>67</c:v>
                </c:pt>
                <c:pt idx="63">
                  <c:v>68</c:v>
                </c:pt>
                <c:pt idx="64">
                  <c:v>69</c:v>
                </c:pt>
                <c:pt idx="65">
                  <c:v>70</c:v>
                </c:pt>
                <c:pt idx="66">
                  <c:v>71</c:v>
                </c:pt>
                <c:pt idx="67">
                  <c:v>72</c:v>
                </c:pt>
                <c:pt idx="68">
                  <c:v>73</c:v>
                </c:pt>
                <c:pt idx="69">
                  <c:v>74</c:v>
                </c:pt>
                <c:pt idx="70">
                  <c:v>75</c:v>
                </c:pt>
                <c:pt idx="71">
                  <c:v>76</c:v>
                </c:pt>
                <c:pt idx="72">
                  <c:v>77</c:v>
                </c:pt>
                <c:pt idx="73">
                  <c:v>78</c:v>
                </c:pt>
                <c:pt idx="74">
                  <c:v>79</c:v>
                </c:pt>
                <c:pt idx="75">
                  <c:v>80</c:v>
                </c:pt>
                <c:pt idx="76">
                  <c:v>81</c:v>
                </c:pt>
                <c:pt idx="77">
                  <c:v>82</c:v>
                </c:pt>
                <c:pt idx="78">
                  <c:v>83</c:v>
                </c:pt>
                <c:pt idx="79">
                  <c:v>84</c:v>
                </c:pt>
                <c:pt idx="80">
                  <c:v>85</c:v>
                </c:pt>
                <c:pt idx="81">
                  <c:v>86</c:v>
                </c:pt>
                <c:pt idx="82">
                  <c:v>87</c:v>
                </c:pt>
                <c:pt idx="83">
                  <c:v>88</c:v>
                </c:pt>
                <c:pt idx="84">
                  <c:v>89</c:v>
                </c:pt>
                <c:pt idx="85">
                  <c:v>90</c:v>
                </c:pt>
                <c:pt idx="86">
                  <c:v>91</c:v>
                </c:pt>
                <c:pt idx="87">
                  <c:v>92</c:v>
                </c:pt>
                <c:pt idx="88">
                  <c:v>93</c:v>
                </c:pt>
                <c:pt idx="89">
                  <c:v>94</c:v>
                </c:pt>
                <c:pt idx="90">
                  <c:v>95</c:v>
                </c:pt>
                <c:pt idx="91">
                  <c:v>96</c:v>
                </c:pt>
                <c:pt idx="92">
                  <c:v>97</c:v>
                </c:pt>
                <c:pt idx="93">
                  <c:v>98</c:v>
                </c:pt>
                <c:pt idx="94">
                  <c:v>99</c:v>
                </c:pt>
                <c:pt idx="95">
                  <c:v>100</c:v>
                </c:pt>
                <c:pt idx="96">
                  <c:v>101</c:v>
                </c:pt>
                <c:pt idx="97">
                  <c:v>102</c:v>
                </c:pt>
                <c:pt idx="98">
                  <c:v>103</c:v>
                </c:pt>
                <c:pt idx="99">
                  <c:v>104</c:v>
                </c:pt>
                <c:pt idx="100">
                  <c:v>105</c:v>
                </c:pt>
                <c:pt idx="101">
                  <c:v>106</c:v>
                </c:pt>
                <c:pt idx="102">
                  <c:v>107</c:v>
                </c:pt>
                <c:pt idx="103">
                  <c:v>108</c:v>
                </c:pt>
                <c:pt idx="104">
                  <c:v>109</c:v>
                </c:pt>
                <c:pt idx="105">
                  <c:v>110</c:v>
                </c:pt>
                <c:pt idx="106">
                  <c:v>111</c:v>
                </c:pt>
                <c:pt idx="107">
                  <c:v>112</c:v>
                </c:pt>
                <c:pt idx="108">
                  <c:v>113</c:v>
                </c:pt>
                <c:pt idx="109">
                  <c:v>114</c:v>
                </c:pt>
                <c:pt idx="110">
                  <c:v>115</c:v>
                </c:pt>
                <c:pt idx="111">
                  <c:v>116</c:v>
                </c:pt>
                <c:pt idx="112">
                  <c:v>117</c:v>
                </c:pt>
                <c:pt idx="113">
                  <c:v>118</c:v>
                </c:pt>
                <c:pt idx="114">
                  <c:v>119</c:v>
                </c:pt>
                <c:pt idx="115">
                  <c:v>120</c:v>
                </c:pt>
                <c:pt idx="116">
                  <c:v>121</c:v>
                </c:pt>
                <c:pt idx="117">
                  <c:v>122</c:v>
                </c:pt>
                <c:pt idx="118">
                  <c:v>123</c:v>
                </c:pt>
                <c:pt idx="119">
                  <c:v>124</c:v>
                </c:pt>
                <c:pt idx="120">
                  <c:v>125</c:v>
                </c:pt>
                <c:pt idx="121">
                  <c:v>126</c:v>
                </c:pt>
                <c:pt idx="122">
                  <c:v>127</c:v>
                </c:pt>
                <c:pt idx="123">
                  <c:v>128</c:v>
                </c:pt>
                <c:pt idx="124">
                  <c:v>129</c:v>
                </c:pt>
                <c:pt idx="125">
                  <c:v>130</c:v>
                </c:pt>
                <c:pt idx="126">
                  <c:v>131</c:v>
                </c:pt>
                <c:pt idx="127">
                  <c:v>132</c:v>
                </c:pt>
                <c:pt idx="128">
                  <c:v>133</c:v>
                </c:pt>
                <c:pt idx="129">
                  <c:v>134</c:v>
                </c:pt>
                <c:pt idx="130">
                  <c:v>135</c:v>
                </c:pt>
                <c:pt idx="131">
                  <c:v>136</c:v>
                </c:pt>
                <c:pt idx="132">
                  <c:v>137</c:v>
                </c:pt>
                <c:pt idx="133">
                  <c:v>138</c:v>
                </c:pt>
                <c:pt idx="134">
                  <c:v>139</c:v>
                </c:pt>
                <c:pt idx="135">
                  <c:v>140</c:v>
                </c:pt>
                <c:pt idx="136">
                  <c:v>141</c:v>
                </c:pt>
                <c:pt idx="137">
                  <c:v>142</c:v>
                </c:pt>
                <c:pt idx="138">
                  <c:v>143</c:v>
                </c:pt>
                <c:pt idx="139">
                  <c:v>144</c:v>
                </c:pt>
                <c:pt idx="140">
                  <c:v>145</c:v>
                </c:pt>
                <c:pt idx="141">
                  <c:v>146</c:v>
                </c:pt>
                <c:pt idx="142">
                  <c:v>147</c:v>
                </c:pt>
                <c:pt idx="143">
                  <c:v>148</c:v>
                </c:pt>
                <c:pt idx="144">
                  <c:v>149</c:v>
                </c:pt>
                <c:pt idx="145">
                  <c:v>150</c:v>
                </c:pt>
                <c:pt idx="146">
                  <c:v>151</c:v>
                </c:pt>
                <c:pt idx="147">
                  <c:v>152</c:v>
                </c:pt>
                <c:pt idx="148">
                  <c:v>153</c:v>
                </c:pt>
                <c:pt idx="149">
                  <c:v>154</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201</c:v>
                </c:pt>
                <c:pt idx="197">
                  <c:v>202</c:v>
                </c:pt>
                <c:pt idx="198">
                  <c:v>203</c:v>
                </c:pt>
                <c:pt idx="199">
                  <c:v>204</c:v>
                </c:pt>
              </c:numCache>
            </c:numRef>
          </c:cat>
          <c:val>
            <c:numRef>
              <c:f>Graphe02!$AA$75:$HR$75</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24</c:v>
                </c:pt>
                <c:pt idx="51">
                  <c:v>0</c:v>
                </c:pt>
                <c:pt idx="52">
                  <c:v>-24</c:v>
                </c:pt>
                <c:pt idx="53">
                  <c:v>0</c:v>
                </c:pt>
                <c:pt idx="54">
                  <c:v>24</c:v>
                </c:pt>
                <c:pt idx="55">
                  <c:v>0</c:v>
                </c:pt>
                <c:pt idx="56">
                  <c:v>-24</c:v>
                </c:pt>
                <c:pt idx="57">
                  <c:v>0</c:v>
                </c:pt>
                <c:pt idx="58">
                  <c:v>24</c:v>
                </c:pt>
                <c:pt idx="59">
                  <c:v>0</c:v>
                </c:pt>
                <c:pt idx="60">
                  <c:v>-24</c:v>
                </c:pt>
                <c:pt idx="61">
                  <c:v>0</c:v>
                </c:pt>
                <c:pt idx="62">
                  <c:v>24</c:v>
                </c:pt>
                <c:pt idx="63">
                  <c:v>0</c:v>
                </c:pt>
                <c:pt idx="64">
                  <c:v>-24</c:v>
                </c:pt>
                <c:pt idx="65">
                  <c:v>0</c:v>
                </c:pt>
                <c:pt idx="66">
                  <c:v>24</c:v>
                </c:pt>
                <c:pt idx="67">
                  <c:v>0</c:v>
                </c:pt>
                <c:pt idx="68">
                  <c:v>-24</c:v>
                </c:pt>
                <c:pt idx="69">
                  <c:v>0</c:v>
                </c:pt>
                <c:pt idx="70">
                  <c:v>24</c:v>
                </c:pt>
                <c:pt idx="71">
                  <c:v>0</c:v>
                </c:pt>
                <c:pt idx="72">
                  <c:v>-24</c:v>
                </c:pt>
                <c:pt idx="73">
                  <c:v>0</c:v>
                </c:pt>
                <c:pt idx="74">
                  <c:v>24</c:v>
                </c:pt>
                <c:pt idx="75">
                  <c:v>0</c:v>
                </c:pt>
                <c:pt idx="76">
                  <c:v>-24</c:v>
                </c:pt>
                <c:pt idx="77">
                  <c:v>0</c:v>
                </c:pt>
                <c:pt idx="78">
                  <c:v>24</c:v>
                </c:pt>
                <c:pt idx="79">
                  <c:v>0</c:v>
                </c:pt>
                <c:pt idx="80">
                  <c:v>-24</c:v>
                </c:pt>
                <c:pt idx="81">
                  <c:v>0</c:v>
                </c:pt>
                <c:pt idx="82">
                  <c:v>24</c:v>
                </c:pt>
                <c:pt idx="83">
                  <c:v>0</c:v>
                </c:pt>
                <c:pt idx="84">
                  <c:v>-24</c:v>
                </c:pt>
                <c:pt idx="85">
                  <c:v>0</c:v>
                </c:pt>
                <c:pt idx="86">
                  <c:v>24</c:v>
                </c:pt>
                <c:pt idx="87">
                  <c:v>0</c:v>
                </c:pt>
                <c:pt idx="88">
                  <c:v>-24</c:v>
                </c:pt>
                <c:pt idx="89">
                  <c:v>0</c:v>
                </c:pt>
                <c:pt idx="90">
                  <c:v>24</c:v>
                </c:pt>
                <c:pt idx="91">
                  <c:v>0</c:v>
                </c:pt>
                <c:pt idx="92">
                  <c:v>-24</c:v>
                </c:pt>
                <c:pt idx="93">
                  <c:v>0</c:v>
                </c:pt>
                <c:pt idx="94">
                  <c:v>24</c:v>
                </c:pt>
                <c:pt idx="95">
                  <c:v>0</c:v>
                </c:pt>
                <c:pt idx="96">
                  <c:v>-24</c:v>
                </c:pt>
                <c:pt idx="97">
                  <c:v>0</c:v>
                </c:pt>
                <c:pt idx="98">
                  <c:v>24</c:v>
                </c:pt>
                <c:pt idx="99">
                  <c:v>0</c:v>
                </c:pt>
                <c:pt idx="100">
                  <c:v>25</c:v>
                </c:pt>
                <c:pt idx="101">
                  <c:v>0</c:v>
                </c:pt>
                <c:pt idx="102">
                  <c:v>-25</c:v>
                </c:pt>
                <c:pt idx="103">
                  <c:v>0</c:v>
                </c:pt>
                <c:pt idx="104">
                  <c:v>25</c:v>
                </c:pt>
                <c:pt idx="105">
                  <c:v>0</c:v>
                </c:pt>
                <c:pt idx="106">
                  <c:v>-25</c:v>
                </c:pt>
                <c:pt idx="107">
                  <c:v>0</c:v>
                </c:pt>
                <c:pt idx="108">
                  <c:v>25</c:v>
                </c:pt>
                <c:pt idx="109">
                  <c:v>0</c:v>
                </c:pt>
                <c:pt idx="110">
                  <c:v>-25</c:v>
                </c:pt>
                <c:pt idx="111">
                  <c:v>0</c:v>
                </c:pt>
                <c:pt idx="112">
                  <c:v>25</c:v>
                </c:pt>
                <c:pt idx="113">
                  <c:v>0</c:v>
                </c:pt>
                <c:pt idx="114">
                  <c:v>-25</c:v>
                </c:pt>
                <c:pt idx="115">
                  <c:v>0</c:v>
                </c:pt>
                <c:pt idx="116">
                  <c:v>25</c:v>
                </c:pt>
                <c:pt idx="117">
                  <c:v>0</c:v>
                </c:pt>
                <c:pt idx="118">
                  <c:v>-25</c:v>
                </c:pt>
                <c:pt idx="119">
                  <c:v>0</c:v>
                </c:pt>
                <c:pt idx="120">
                  <c:v>25</c:v>
                </c:pt>
                <c:pt idx="121">
                  <c:v>0</c:v>
                </c:pt>
                <c:pt idx="122">
                  <c:v>-25</c:v>
                </c:pt>
                <c:pt idx="123">
                  <c:v>0</c:v>
                </c:pt>
                <c:pt idx="124">
                  <c:v>25</c:v>
                </c:pt>
                <c:pt idx="125">
                  <c:v>0</c:v>
                </c:pt>
                <c:pt idx="126">
                  <c:v>-25</c:v>
                </c:pt>
                <c:pt idx="127">
                  <c:v>0</c:v>
                </c:pt>
                <c:pt idx="128">
                  <c:v>25</c:v>
                </c:pt>
                <c:pt idx="129">
                  <c:v>0</c:v>
                </c:pt>
                <c:pt idx="130">
                  <c:v>-25</c:v>
                </c:pt>
                <c:pt idx="131">
                  <c:v>0</c:v>
                </c:pt>
                <c:pt idx="132">
                  <c:v>25</c:v>
                </c:pt>
                <c:pt idx="133">
                  <c:v>0</c:v>
                </c:pt>
                <c:pt idx="134">
                  <c:v>-25</c:v>
                </c:pt>
                <c:pt idx="135">
                  <c:v>0</c:v>
                </c:pt>
                <c:pt idx="136">
                  <c:v>25</c:v>
                </c:pt>
                <c:pt idx="137">
                  <c:v>0</c:v>
                </c:pt>
                <c:pt idx="138">
                  <c:v>-25</c:v>
                </c:pt>
                <c:pt idx="139">
                  <c:v>0</c:v>
                </c:pt>
                <c:pt idx="140">
                  <c:v>25</c:v>
                </c:pt>
                <c:pt idx="141">
                  <c:v>0</c:v>
                </c:pt>
                <c:pt idx="142">
                  <c:v>-25</c:v>
                </c:pt>
                <c:pt idx="143">
                  <c:v>0</c:v>
                </c:pt>
                <c:pt idx="144">
                  <c:v>25</c:v>
                </c:pt>
                <c:pt idx="145">
                  <c:v>0</c:v>
                </c:pt>
                <c:pt idx="146">
                  <c:v>-25</c:v>
                </c:pt>
                <c:pt idx="147">
                  <c:v>0</c:v>
                </c:pt>
                <c:pt idx="148">
                  <c:v>25</c:v>
                </c:pt>
                <c:pt idx="149">
                  <c:v>0</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7-E317-4662-AADE-6F81DD8DB8E8}"/>
            </c:ext>
          </c:extLst>
        </c:ser>
        <c:ser>
          <c:idx val="8"/>
          <c:order val="8"/>
          <c:tx>
            <c:strRef>
              <c:f>Graphe02!$Z$76</c:f>
              <c:strCache>
                <c:ptCount val="1"/>
                <c:pt idx="0">
                  <c:v>960</c:v>
                </c:pt>
              </c:strCache>
            </c:strRef>
          </c:tx>
          <c:cat>
            <c:numRef>
              <c:f>Graphe02!$AA$67:$HR$67</c:f>
              <c:numCache>
                <c:formatCode>General</c:formatCode>
                <c:ptCount val="200"/>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pt idx="45">
                  <c:v>50</c:v>
                </c:pt>
                <c:pt idx="46">
                  <c:v>51</c:v>
                </c:pt>
                <c:pt idx="47">
                  <c:v>52</c:v>
                </c:pt>
                <c:pt idx="48">
                  <c:v>53</c:v>
                </c:pt>
                <c:pt idx="49">
                  <c:v>54</c:v>
                </c:pt>
                <c:pt idx="50">
                  <c:v>55</c:v>
                </c:pt>
                <c:pt idx="51">
                  <c:v>56</c:v>
                </c:pt>
                <c:pt idx="52">
                  <c:v>57</c:v>
                </c:pt>
                <c:pt idx="53">
                  <c:v>58</c:v>
                </c:pt>
                <c:pt idx="54">
                  <c:v>59</c:v>
                </c:pt>
                <c:pt idx="55">
                  <c:v>60</c:v>
                </c:pt>
                <c:pt idx="56">
                  <c:v>61</c:v>
                </c:pt>
                <c:pt idx="57">
                  <c:v>62</c:v>
                </c:pt>
                <c:pt idx="58">
                  <c:v>63</c:v>
                </c:pt>
                <c:pt idx="59">
                  <c:v>64</c:v>
                </c:pt>
                <c:pt idx="60">
                  <c:v>65</c:v>
                </c:pt>
                <c:pt idx="61">
                  <c:v>66</c:v>
                </c:pt>
                <c:pt idx="62">
                  <c:v>67</c:v>
                </c:pt>
                <c:pt idx="63">
                  <c:v>68</c:v>
                </c:pt>
                <c:pt idx="64">
                  <c:v>69</c:v>
                </c:pt>
                <c:pt idx="65">
                  <c:v>70</c:v>
                </c:pt>
                <c:pt idx="66">
                  <c:v>71</c:v>
                </c:pt>
                <c:pt idx="67">
                  <c:v>72</c:v>
                </c:pt>
                <c:pt idx="68">
                  <c:v>73</c:v>
                </c:pt>
                <c:pt idx="69">
                  <c:v>74</c:v>
                </c:pt>
                <c:pt idx="70">
                  <c:v>75</c:v>
                </c:pt>
                <c:pt idx="71">
                  <c:v>76</c:v>
                </c:pt>
                <c:pt idx="72">
                  <c:v>77</c:v>
                </c:pt>
                <c:pt idx="73">
                  <c:v>78</c:v>
                </c:pt>
                <c:pt idx="74">
                  <c:v>79</c:v>
                </c:pt>
                <c:pt idx="75">
                  <c:v>80</c:v>
                </c:pt>
                <c:pt idx="76">
                  <c:v>81</c:v>
                </c:pt>
                <c:pt idx="77">
                  <c:v>82</c:v>
                </c:pt>
                <c:pt idx="78">
                  <c:v>83</c:v>
                </c:pt>
                <c:pt idx="79">
                  <c:v>84</c:v>
                </c:pt>
                <c:pt idx="80">
                  <c:v>85</c:v>
                </c:pt>
                <c:pt idx="81">
                  <c:v>86</c:v>
                </c:pt>
                <c:pt idx="82">
                  <c:v>87</c:v>
                </c:pt>
                <c:pt idx="83">
                  <c:v>88</c:v>
                </c:pt>
                <c:pt idx="84">
                  <c:v>89</c:v>
                </c:pt>
                <c:pt idx="85">
                  <c:v>90</c:v>
                </c:pt>
                <c:pt idx="86">
                  <c:v>91</c:v>
                </c:pt>
                <c:pt idx="87">
                  <c:v>92</c:v>
                </c:pt>
                <c:pt idx="88">
                  <c:v>93</c:v>
                </c:pt>
                <c:pt idx="89">
                  <c:v>94</c:v>
                </c:pt>
                <c:pt idx="90">
                  <c:v>95</c:v>
                </c:pt>
                <c:pt idx="91">
                  <c:v>96</c:v>
                </c:pt>
                <c:pt idx="92">
                  <c:v>97</c:v>
                </c:pt>
                <c:pt idx="93">
                  <c:v>98</c:v>
                </c:pt>
                <c:pt idx="94">
                  <c:v>99</c:v>
                </c:pt>
                <c:pt idx="95">
                  <c:v>100</c:v>
                </c:pt>
                <c:pt idx="96">
                  <c:v>101</c:v>
                </c:pt>
                <c:pt idx="97">
                  <c:v>102</c:v>
                </c:pt>
                <c:pt idx="98">
                  <c:v>103</c:v>
                </c:pt>
                <c:pt idx="99">
                  <c:v>104</c:v>
                </c:pt>
                <c:pt idx="100">
                  <c:v>105</c:v>
                </c:pt>
                <c:pt idx="101">
                  <c:v>106</c:v>
                </c:pt>
                <c:pt idx="102">
                  <c:v>107</c:v>
                </c:pt>
                <c:pt idx="103">
                  <c:v>108</c:v>
                </c:pt>
                <c:pt idx="104">
                  <c:v>109</c:v>
                </c:pt>
                <c:pt idx="105">
                  <c:v>110</c:v>
                </c:pt>
                <c:pt idx="106">
                  <c:v>111</c:v>
                </c:pt>
                <c:pt idx="107">
                  <c:v>112</c:v>
                </c:pt>
                <c:pt idx="108">
                  <c:v>113</c:v>
                </c:pt>
                <c:pt idx="109">
                  <c:v>114</c:v>
                </c:pt>
                <c:pt idx="110">
                  <c:v>115</c:v>
                </c:pt>
                <c:pt idx="111">
                  <c:v>116</c:v>
                </c:pt>
                <c:pt idx="112">
                  <c:v>117</c:v>
                </c:pt>
                <c:pt idx="113">
                  <c:v>118</c:v>
                </c:pt>
                <c:pt idx="114">
                  <c:v>119</c:v>
                </c:pt>
                <c:pt idx="115">
                  <c:v>120</c:v>
                </c:pt>
                <c:pt idx="116">
                  <c:v>121</c:v>
                </c:pt>
                <c:pt idx="117">
                  <c:v>122</c:v>
                </c:pt>
                <c:pt idx="118">
                  <c:v>123</c:v>
                </c:pt>
                <c:pt idx="119">
                  <c:v>124</c:v>
                </c:pt>
                <c:pt idx="120">
                  <c:v>125</c:v>
                </c:pt>
                <c:pt idx="121">
                  <c:v>126</c:v>
                </c:pt>
                <c:pt idx="122">
                  <c:v>127</c:v>
                </c:pt>
                <c:pt idx="123">
                  <c:v>128</c:v>
                </c:pt>
                <c:pt idx="124">
                  <c:v>129</c:v>
                </c:pt>
                <c:pt idx="125">
                  <c:v>130</c:v>
                </c:pt>
                <c:pt idx="126">
                  <c:v>131</c:v>
                </c:pt>
                <c:pt idx="127">
                  <c:v>132</c:v>
                </c:pt>
                <c:pt idx="128">
                  <c:v>133</c:v>
                </c:pt>
                <c:pt idx="129">
                  <c:v>134</c:v>
                </c:pt>
                <c:pt idx="130">
                  <c:v>135</c:v>
                </c:pt>
                <c:pt idx="131">
                  <c:v>136</c:v>
                </c:pt>
                <c:pt idx="132">
                  <c:v>137</c:v>
                </c:pt>
                <c:pt idx="133">
                  <c:v>138</c:v>
                </c:pt>
                <c:pt idx="134">
                  <c:v>139</c:v>
                </c:pt>
                <c:pt idx="135">
                  <c:v>140</c:v>
                </c:pt>
                <c:pt idx="136">
                  <c:v>141</c:v>
                </c:pt>
                <c:pt idx="137">
                  <c:v>142</c:v>
                </c:pt>
                <c:pt idx="138">
                  <c:v>143</c:v>
                </c:pt>
                <c:pt idx="139">
                  <c:v>144</c:v>
                </c:pt>
                <c:pt idx="140">
                  <c:v>145</c:v>
                </c:pt>
                <c:pt idx="141">
                  <c:v>146</c:v>
                </c:pt>
                <c:pt idx="142">
                  <c:v>147</c:v>
                </c:pt>
                <c:pt idx="143">
                  <c:v>148</c:v>
                </c:pt>
                <c:pt idx="144">
                  <c:v>149</c:v>
                </c:pt>
                <c:pt idx="145">
                  <c:v>150</c:v>
                </c:pt>
                <c:pt idx="146">
                  <c:v>151</c:v>
                </c:pt>
                <c:pt idx="147">
                  <c:v>152</c:v>
                </c:pt>
                <c:pt idx="148">
                  <c:v>153</c:v>
                </c:pt>
                <c:pt idx="149">
                  <c:v>154</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201</c:v>
                </c:pt>
                <c:pt idx="197">
                  <c:v>202</c:v>
                </c:pt>
                <c:pt idx="198">
                  <c:v>203</c:v>
                </c:pt>
                <c:pt idx="199">
                  <c:v>204</c:v>
                </c:pt>
              </c:numCache>
            </c:numRef>
          </c:cat>
          <c:val>
            <c:numRef>
              <c:f>Graphe02!$AA$76:$HR$76</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20</c:v>
                </c:pt>
                <c:pt idx="51">
                  <c:v>0</c:v>
                </c:pt>
                <c:pt idx="52">
                  <c:v>-20</c:v>
                </c:pt>
                <c:pt idx="53">
                  <c:v>0</c:v>
                </c:pt>
                <c:pt idx="54">
                  <c:v>20</c:v>
                </c:pt>
                <c:pt idx="55">
                  <c:v>0</c:v>
                </c:pt>
                <c:pt idx="56">
                  <c:v>-20</c:v>
                </c:pt>
                <c:pt idx="57">
                  <c:v>0</c:v>
                </c:pt>
                <c:pt idx="58">
                  <c:v>20</c:v>
                </c:pt>
                <c:pt idx="59">
                  <c:v>0</c:v>
                </c:pt>
                <c:pt idx="60">
                  <c:v>-20</c:v>
                </c:pt>
                <c:pt idx="61">
                  <c:v>0</c:v>
                </c:pt>
                <c:pt idx="62">
                  <c:v>20</c:v>
                </c:pt>
                <c:pt idx="63">
                  <c:v>0</c:v>
                </c:pt>
                <c:pt idx="64">
                  <c:v>-20</c:v>
                </c:pt>
                <c:pt idx="65">
                  <c:v>0</c:v>
                </c:pt>
                <c:pt idx="66">
                  <c:v>20</c:v>
                </c:pt>
                <c:pt idx="67">
                  <c:v>0</c:v>
                </c:pt>
                <c:pt idx="68">
                  <c:v>-20</c:v>
                </c:pt>
                <c:pt idx="69">
                  <c:v>0</c:v>
                </c:pt>
                <c:pt idx="70">
                  <c:v>20</c:v>
                </c:pt>
                <c:pt idx="71">
                  <c:v>0</c:v>
                </c:pt>
                <c:pt idx="72">
                  <c:v>-20</c:v>
                </c:pt>
                <c:pt idx="73">
                  <c:v>0</c:v>
                </c:pt>
                <c:pt idx="74">
                  <c:v>20</c:v>
                </c:pt>
                <c:pt idx="75">
                  <c:v>0</c:v>
                </c:pt>
                <c:pt idx="76">
                  <c:v>-20</c:v>
                </c:pt>
                <c:pt idx="77">
                  <c:v>0</c:v>
                </c:pt>
                <c:pt idx="78">
                  <c:v>20</c:v>
                </c:pt>
                <c:pt idx="79">
                  <c:v>0</c:v>
                </c:pt>
                <c:pt idx="80">
                  <c:v>-20</c:v>
                </c:pt>
                <c:pt idx="81">
                  <c:v>0</c:v>
                </c:pt>
                <c:pt idx="82">
                  <c:v>20</c:v>
                </c:pt>
                <c:pt idx="83">
                  <c:v>0</c:v>
                </c:pt>
                <c:pt idx="84">
                  <c:v>-20</c:v>
                </c:pt>
                <c:pt idx="85">
                  <c:v>0</c:v>
                </c:pt>
                <c:pt idx="86">
                  <c:v>20</c:v>
                </c:pt>
                <c:pt idx="87">
                  <c:v>0</c:v>
                </c:pt>
                <c:pt idx="88">
                  <c:v>-20</c:v>
                </c:pt>
                <c:pt idx="89">
                  <c:v>0</c:v>
                </c:pt>
                <c:pt idx="90">
                  <c:v>20</c:v>
                </c:pt>
                <c:pt idx="91">
                  <c:v>0</c:v>
                </c:pt>
                <c:pt idx="92">
                  <c:v>-20</c:v>
                </c:pt>
                <c:pt idx="93">
                  <c:v>0</c:v>
                </c:pt>
                <c:pt idx="94">
                  <c:v>20</c:v>
                </c:pt>
                <c:pt idx="95">
                  <c:v>0</c:v>
                </c:pt>
                <c:pt idx="96">
                  <c:v>-20</c:v>
                </c:pt>
                <c:pt idx="97">
                  <c:v>0</c:v>
                </c:pt>
                <c:pt idx="98">
                  <c:v>20</c:v>
                </c:pt>
                <c:pt idx="99">
                  <c:v>0</c:v>
                </c:pt>
                <c:pt idx="100">
                  <c:v>20</c:v>
                </c:pt>
                <c:pt idx="101">
                  <c:v>0</c:v>
                </c:pt>
                <c:pt idx="102">
                  <c:v>-20</c:v>
                </c:pt>
                <c:pt idx="103">
                  <c:v>0</c:v>
                </c:pt>
                <c:pt idx="104">
                  <c:v>20</c:v>
                </c:pt>
                <c:pt idx="105">
                  <c:v>0</c:v>
                </c:pt>
                <c:pt idx="106">
                  <c:v>-20</c:v>
                </c:pt>
                <c:pt idx="107">
                  <c:v>0</c:v>
                </c:pt>
                <c:pt idx="108">
                  <c:v>20</c:v>
                </c:pt>
                <c:pt idx="109">
                  <c:v>0</c:v>
                </c:pt>
                <c:pt idx="110">
                  <c:v>-20</c:v>
                </c:pt>
                <c:pt idx="111">
                  <c:v>0</c:v>
                </c:pt>
                <c:pt idx="112">
                  <c:v>20</c:v>
                </c:pt>
                <c:pt idx="113">
                  <c:v>0</c:v>
                </c:pt>
                <c:pt idx="114">
                  <c:v>-20</c:v>
                </c:pt>
                <c:pt idx="115">
                  <c:v>0</c:v>
                </c:pt>
                <c:pt idx="116">
                  <c:v>20</c:v>
                </c:pt>
                <c:pt idx="117">
                  <c:v>0</c:v>
                </c:pt>
                <c:pt idx="118">
                  <c:v>-20</c:v>
                </c:pt>
                <c:pt idx="119">
                  <c:v>0</c:v>
                </c:pt>
                <c:pt idx="120">
                  <c:v>20</c:v>
                </c:pt>
                <c:pt idx="121">
                  <c:v>0</c:v>
                </c:pt>
                <c:pt idx="122">
                  <c:v>-20</c:v>
                </c:pt>
                <c:pt idx="123">
                  <c:v>0</c:v>
                </c:pt>
                <c:pt idx="124">
                  <c:v>20</c:v>
                </c:pt>
                <c:pt idx="125">
                  <c:v>0</c:v>
                </c:pt>
                <c:pt idx="126">
                  <c:v>-20</c:v>
                </c:pt>
                <c:pt idx="127">
                  <c:v>0</c:v>
                </c:pt>
                <c:pt idx="128">
                  <c:v>20</c:v>
                </c:pt>
                <c:pt idx="129">
                  <c:v>0</c:v>
                </c:pt>
                <c:pt idx="130">
                  <c:v>-20</c:v>
                </c:pt>
                <c:pt idx="131">
                  <c:v>0</c:v>
                </c:pt>
                <c:pt idx="132">
                  <c:v>20</c:v>
                </c:pt>
                <c:pt idx="133">
                  <c:v>0</c:v>
                </c:pt>
                <c:pt idx="134">
                  <c:v>-20</c:v>
                </c:pt>
                <c:pt idx="135">
                  <c:v>0</c:v>
                </c:pt>
                <c:pt idx="136">
                  <c:v>20</c:v>
                </c:pt>
                <c:pt idx="137">
                  <c:v>0</c:v>
                </c:pt>
                <c:pt idx="138">
                  <c:v>-20</c:v>
                </c:pt>
                <c:pt idx="139">
                  <c:v>0</c:v>
                </c:pt>
                <c:pt idx="140">
                  <c:v>20</c:v>
                </c:pt>
                <c:pt idx="141">
                  <c:v>0</c:v>
                </c:pt>
                <c:pt idx="142">
                  <c:v>-20</c:v>
                </c:pt>
                <c:pt idx="143">
                  <c:v>0</c:v>
                </c:pt>
                <c:pt idx="144">
                  <c:v>20</c:v>
                </c:pt>
                <c:pt idx="145">
                  <c:v>0</c:v>
                </c:pt>
                <c:pt idx="146">
                  <c:v>-20</c:v>
                </c:pt>
                <c:pt idx="147">
                  <c:v>0</c:v>
                </c:pt>
                <c:pt idx="148">
                  <c:v>20</c:v>
                </c:pt>
                <c:pt idx="149">
                  <c:v>0</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8-E317-4662-AADE-6F81DD8DB8E8}"/>
            </c:ext>
          </c:extLst>
        </c:ser>
        <c:ser>
          <c:idx val="9"/>
          <c:order val="9"/>
          <c:tx>
            <c:strRef>
              <c:f>Graphe02!$Z$77</c:f>
              <c:strCache>
                <c:ptCount val="1"/>
                <c:pt idx="0">
                  <c:v>970</c:v>
                </c:pt>
              </c:strCache>
            </c:strRef>
          </c:tx>
          <c:cat>
            <c:numRef>
              <c:f>Graphe02!$AA$67:$HR$67</c:f>
              <c:numCache>
                <c:formatCode>General</c:formatCode>
                <c:ptCount val="200"/>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pt idx="45">
                  <c:v>50</c:v>
                </c:pt>
                <c:pt idx="46">
                  <c:v>51</c:v>
                </c:pt>
                <c:pt idx="47">
                  <c:v>52</c:v>
                </c:pt>
                <c:pt idx="48">
                  <c:v>53</c:v>
                </c:pt>
                <c:pt idx="49">
                  <c:v>54</c:v>
                </c:pt>
                <c:pt idx="50">
                  <c:v>55</c:v>
                </c:pt>
                <c:pt idx="51">
                  <c:v>56</c:v>
                </c:pt>
                <c:pt idx="52">
                  <c:v>57</c:v>
                </c:pt>
                <c:pt idx="53">
                  <c:v>58</c:v>
                </c:pt>
                <c:pt idx="54">
                  <c:v>59</c:v>
                </c:pt>
                <c:pt idx="55">
                  <c:v>60</c:v>
                </c:pt>
                <c:pt idx="56">
                  <c:v>61</c:v>
                </c:pt>
                <c:pt idx="57">
                  <c:v>62</c:v>
                </c:pt>
                <c:pt idx="58">
                  <c:v>63</c:v>
                </c:pt>
                <c:pt idx="59">
                  <c:v>64</c:v>
                </c:pt>
                <c:pt idx="60">
                  <c:v>65</c:v>
                </c:pt>
                <c:pt idx="61">
                  <c:v>66</c:v>
                </c:pt>
                <c:pt idx="62">
                  <c:v>67</c:v>
                </c:pt>
                <c:pt idx="63">
                  <c:v>68</c:v>
                </c:pt>
                <c:pt idx="64">
                  <c:v>69</c:v>
                </c:pt>
                <c:pt idx="65">
                  <c:v>70</c:v>
                </c:pt>
                <c:pt idx="66">
                  <c:v>71</c:v>
                </c:pt>
                <c:pt idx="67">
                  <c:v>72</c:v>
                </c:pt>
                <c:pt idx="68">
                  <c:v>73</c:v>
                </c:pt>
                <c:pt idx="69">
                  <c:v>74</c:v>
                </c:pt>
                <c:pt idx="70">
                  <c:v>75</c:v>
                </c:pt>
                <c:pt idx="71">
                  <c:v>76</c:v>
                </c:pt>
                <c:pt idx="72">
                  <c:v>77</c:v>
                </c:pt>
                <c:pt idx="73">
                  <c:v>78</c:v>
                </c:pt>
                <c:pt idx="74">
                  <c:v>79</c:v>
                </c:pt>
                <c:pt idx="75">
                  <c:v>80</c:v>
                </c:pt>
                <c:pt idx="76">
                  <c:v>81</c:v>
                </c:pt>
                <c:pt idx="77">
                  <c:v>82</c:v>
                </c:pt>
                <c:pt idx="78">
                  <c:v>83</c:v>
                </c:pt>
                <c:pt idx="79">
                  <c:v>84</c:v>
                </c:pt>
                <c:pt idx="80">
                  <c:v>85</c:v>
                </c:pt>
                <c:pt idx="81">
                  <c:v>86</c:v>
                </c:pt>
                <c:pt idx="82">
                  <c:v>87</c:v>
                </c:pt>
                <c:pt idx="83">
                  <c:v>88</c:v>
                </c:pt>
                <c:pt idx="84">
                  <c:v>89</c:v>
                </c:pt>
                <c:pt idx="85">
                  <c:v>90</c:v>
                </c:pt>
                <c:pt idx="86">
                  <c:v>91</c:v>
                </c:pt>
                <c:pt idx="87">
                  <c:v>92</c:v>
                </c:pt>
                <c:pt idx="88">
                  <c:v>93</c:v>
                </c:pt>
                <c:pt idx="89">
                  <c:v>94</c:v>
                </c:pt>
                <c:pt idx="90">
                  <c:v>95</c:v>
                </c:pt>
                <c:pt idx="91">
                  <c:v>96</c:v>
                </c:pt>
                <c:pt idx="92">
                  <c:v>97</c:v>
                </c:pt>
                <c:pt idx="93">
                  <c:v>98</c:v>
                </c:pt>
                <c:pt idx="94">
                  <c:v>99</c:v>
                </c:pt>
                <c:pt idx="95">
                  <c:v>100</c:v>
                </c:pt>
                <c:pt idx="96">
                  <c:v>101</c:v>
                </c:pt>
                <c:pt idx="97">
                  <c:v>102</c:v>
                </c:pt>
                <c:pt idx="98">
                  <c:v>103</c:v>
                </c:pt>
                <c:pt idx="99">
                  <c:v>104</c:v>
                </c:pt>
                <c:pt idx="100">
                  <c:v>105</c:v>
                </c:pt>
                <c:pt idx="101">
                  <c:v>106</c:v>
                </c:pt>
                <c:pt idx="102">
                  <c:v>107</c:v>
                </c:pt>
                <c:pt idx="103">
                  <c:v>108</c:v>
                </c:pt>
                <c:pt idx="104">
                  <c:v>109</c:v>
                </c:pt>
                <c:pt idx="105">
                  <c:v>110</c:v>
                </c:pt>
                <c:pt idx="106">
                  <c:v>111</c:v>
                </c:pt>
                <c:pt idx="107">
                  <c:v>112</c:v>
                </c:pt>
                <c:pt idx="108">
                  <c:v>113</c:v>
                </c:pt>
                <c:pt idx="109">
                  <c:v>114</c:v>
                </c:pt>
                <c:pt idx="110">
                  <c:v>115</c:v>
                </c:pt>
                <c:pt idx="111">
                  <c:v>116</c:v>
                </c:pt>
                <c:pt idx="112">
                  <c:v>117</c:v>
                </c:pt>
                <c:pt idx="113">
                  <c:v>118</c:v>
                </c:pt>
                <c:pt idx="114">
                  <c:v>119</c:v>
                </c:pt>
                <c:pt idx="115">
                  <c:v>120</c:v>
                </c:pt>
                <c:pt idx="116">
                  <c:v>121</c:v>
                </c:pt>
                <c:pt idx="117">
                  <c:v>122</c:v>
                </c:pt>
                <c:pt idx="118">
                  <c:v>123</c:v>
                </c:pt>
                <c:pt idx="119">
                  <c:v>124</c:v>
                </c:pt>
                <c:pt idx="120">
                  <c:v>125</c:v>
                </c:pt>
                <c:pt idx="121">
                  <c:v>126</c:v>
                </c:pt>
                <c:pt idx="122">
                  <c:v>127</c:v>
                </c:pt>
                <c:pt idx="123">
                  <c:v>128</c:v>
                </c:pt>
                <c:pt idx="124">
                  <c:v>129</c:v>
                </c:pt>
                <c:pt idx="125">
                  <c:v>130</c:v>
                </c:pt>
                <c:pt idx="126">
                  <c:v>131</c:v>
                </c:pt>
                <c:pt idx="127">
                  <c:v>132</c:v>
                </c:pt>
                <c:pt idx="128">
                  <c:v>133</c:v>
                </c:pt>
                <c:pt idx="129">
                  <c:v>134</c:v>
                </c:pt>
                <c:pt idx="130">
                  <c:v>135</c:v>
                </c:pt>
                <c:pt idx="131">
                  <c:v>136</c:v>
                </c:pt>
                <c:pt idx="132">
                  <c:v>137</c:v>
                </c:pt>
                <c:pt idx="133">
                  <c:v>138</c:v>
                </c:pt>
                <c:pt idx="134">
                  <c:v>139</c:v>
                </c:pt>
                <c:pt idx="135">
                  <c:v>140</c:v>
                </c:pt>
                <c:pt idx="136">
                  <c:v>141</c:v>
                </c:pt>
                <c:pt idx="137">
                  <c:v>142</c:v>
                </c:pt>
                <c:pt idx="138">
                  <c:v>143</c:v>
                </c:pt>
                <c:pt idx="139">
                  <c:v>144</c:v>
                </c:pt>
                <c:pt idx="140">
                  <c:v>145</c:v>
                </c:pt>
                <c:pt idx="141">
                  <c:v>146</c:v>
                </c:pt>
                <c:pt idx="142">
                  <c:v>147</c:v>
                </c:pt>
                <c:pt idx="143">
                  <c:v>148</c:v>
                </c:pt>
                <c:pt idx="144">
                  <c:v>149</c:v>
                </c:pt>
                <c:pt idx="145">
                  <c:v>150</c:v>
                </c:pt>
                <c:pt idx="146">
                  <c:v>151</c:v>
                </c:pt>
                <c:pt idx="147">
                  <c:v>152</c:v>
                </c:pt>
                <c:pt idx="148">
                  <c:v>153</c:v>
                </c:pt>
                <c:pt idx="149">
                  <c:v>154</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201</c:v>
                </c:pt>
                <c:pt idx="197">
                  <c:v>202</c:v>
                </c:pt>
                <c:pt idx="198">
                  <c:v>203</c:v>
                </c:pt>
                <c:pt idx="199">
                  <c:v>204</c:v>
                </c:pt>
              </c:numCache>
            </c:numRef>
          </c:cat>
          <c:val>
            <c:numRef>
              <c:f>Graphe02!$AA$77:$HR$77</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22</c:v>
                </c:pt>
                <c:pt idx="51">
                  <c:v>1</c:v>
                </c:pt>
                <c:pt idx="52">
                  <c:v>-20</c:v>
                </c:pt>
                <c:pt idx="53">
                  <c:v>1</c:v>
                </c:pt>
                <c:pt idx="54">
                  <c:v>22</c:v>
                </c:pt>
                <c:pt idx="55">
                  <c:v>1</c:v>
                </c:pt>
                <c:pt idx="56">
                  <c:v>-20</c:v>
                </c:pt>
                <c:pt idx="57">
                  <c:v>1</c:v>
                </c:pt>
                <c:pt idx="58">
                  <c:v>22</c:v>
                </c:pt>
                <c:pt idx="59">
                  <c:v>1</c:v>
                </c:pt>
                <c:pt idx="60">
                  <c:v>-20</c:v>
                </c:pt>
                <c:pt idx="61">
                  <c:v>1</c:v>
                </c:pt>
                <c:pt idx="62">
                  <c:v>22</c:v>
                </c:pt>
                <c:pt idx="63">
                  <c:v>1</c:v>
                </c:pt>
                <c:pt idx="64">
                  <c:v>-20</c:v>
                </c:pt>
                <c:pt idx="65">
                  <c:v>1</c:v>
                </c:pt>
                <c:pt idx="66">
                  <c:v>22</c:v>
                </c:pt>
                <c:pt idx="67">
                  <c:v>1</c:v>
                </c:pt>
                <c:pt idx="68">
                  <c:v>-20</c:v>
                </c:pt>
                <c:pt idx="69">
                  <c:v>1</c:v>
                </c:pt>
                <c:pt idx="70">
                  <c:v>22</c:v>
                </c:pt>
                <c:pt idx="71">
                  <c:v>1</c:v>
                </c:pt>
                <c:pt idx="72">
                  <c:v>-20</c:v>
                </c:pt>
                <c:pt idx="73">
                  <c:v>1</c:v>
                </c:pt>
                <c:pt idx="74">
                  <c:v>22</c:v>
                </c:pt>
                <c:pt idx="75">
                  <c:v>1</c:v>
                </c:pt>
                <c:pt idx="76">
                  <c:v>-20</c:v>
                </c:pt>
                <c:pt idx="77">
                  <c:v>1</c:v>
                </c:pt>
                <c:pt idx="78">
                  <c:v>22</c:v>
                </c:pt>
                <c:pt idx="79">
                  <c:v>1</c:v>
                </c:pt>
                <c:pt idx="80">
                  <c:v>-20</c:v>
                </c:pt>
                <c:pt idx="81">
                  <c:v>1</c:v>
                </c:pt>
                <c:pt idx="82">
                  <c:v>22</c:v>
                </c:pt>
                <c:pt idx="83">
                  <c:v>1</c:v>
                </c:pt>
                <c:pt idx="84">
                  <c:v>-20</c:v>
                </c:pt>
                <c:pt idx="85">
                  <c:v>1</c:v>
                </c:pt>
                <c:pt idx="86">
                  <c:v>22</c:v>
                </c:pt>
                <c:pt idx="87">
                  <c:v>1</c:v>
                </c:pt>
                <c:pt idx="88">
                  <c:v>-20</c:v>
                </c:pt>
                <c:pt idx="89">
                  <c:v>1</c:v>
                </c:pt>
                <c:pt idx="90">
                  <c:v>22</c:v>
                </c:pt>
                <c:pt idx="91">
                  <c:v>1</c:v>
                </c:pt>
                <c:pt idx="92">
                  <c:v>-20</c:v>
                </c:pt>
                <c:pt idx="93">
                  <c:v>1</c:v>
                </c:pt>
                <c:pt idx="94">
                  <c:v>22</c:v>
                </c:pt>
                <c:pt idx="95">
                  <c:v>1</c:v>
                </c:pt>
                <c:pt idx="96">
                  <c:v>-20</c:v>
                </c:pt>
                <c:pt idx="97">
                  <c:v>1</c:v>
                </c:pt>
                <c:pt idx="98">
                  <c:v>22</c:v>
                </c:pt>
                <c:pt idx="99">
                  <c:v>1</c:v>
                </c:pt>
                <c:pt idx="100">
                  <c:v>25</c:v>
                </c:pt>
                <c:pt idx="101">
                  <c:v>2</c:v>
                </c:pt>
                <c:pt idx="102">
                  <c:v>-21</c:v>
                </c:pt>
                <c:pt idx="103">
                  <c:v>2</c:v>
                </c:pt>
                <c:pt idx="104">
                  <c:v>25</c:v>
                </c:pt>
                <c:pt idx="105">
                  <c:v>2</c:v>
                </c:pt>
                <c:pt idx="106">
                  <c:v>-21</c:v>
                </c:pt>
                <c:pt idx="107">
                  <c:v>2</c:v>
                </c:pt>
                <c:pt idx="108">
                  <c:v>25</c:v>
                </c:pt>
                <c:pt idx="109">
                  <c:v>2</c:v>
                </c:pt>
                <c:pt idx="110">
                  <c:v>-21</c:v>
                </c:pt>
                <c:pt idx="111">
                  <c:v>2</c:v>
                </c:pt>
                <c:pt idx="112">
                  <c:v>25</c:v>
                </c:pt>
                <c:pt idx="113">
                  <c:v>2</c:v>
                </c:pt>
                <c:pt idx="114">
                  <c:v>-21</c:v>
                </c:pt>
                <c:pt idx="115">
                  <c:v>2</c:v>
                </c:pt>
                <c:pt idx="116">
                  <c:v>25</c:v>
                </c:pt>
                <c:pt idx="117">
                  <c:v>2</c:v>
                </c:pt>
                <c:pt idx="118">
                  <c:v>-21</c:v>
                </c:pt>
                <c:pt idx="119">
                  <c:v>2</c:v>
                </c:pt>
                <c:pt idx="120">
                  <c:v>25</c:v>
                </c:pt>
                <c:pt idx="121">
                  <c:v>2</c:v>
                </c:pt>
                <c:pt idx="122">
                  <c:v>-21</c:v>
                </c:pt>
                <c:pt idx="123">
                  <c:v>2</c:v>
                </c:pt>
                <c:pt idx="124">
                  <c:v>25</c:v>
                </c:pt>
                <c:pt idx="125">
                  <c:v>2</c:v>
                </c:pt>
                <c:pt idx="126">
                  <c:v>-21</c:v>
                </c:pt>
                <c:pt idx="127">
                  <c:v>2</c:v>
                </c:pt>
                <c:pt idx="128">
                  <c:v>25</c:v>
                </c:pt>
                <c:pt idx="129">
                  <c:v>2</c:v>
                </c:pt>
                <c:pt idx="130">
                  <c:v>-21</c:v>
                </c:pt>
                <c:pt idx="131">
                  <c:v>2</c:v>
                </c:pt>
                <c:pt idx="132">
                  <c:v>25</c:v>
                </c:pt>
                <c:pt idx="133">
                  <c:v>2</c:v>
                </c:pt>
                <c:pt idx="134">
                  <c:v>-21</c:v>
                </c:pt>
                <c:pt idx="135">
                  <c:v>2</c:v>
                </c:pt>
                <c:pt idx="136">
                  <c:v>25</c:v>
                </c:pt>
                <c:pt idx="137">
                  <c:v>2</c:v>
                </c:pt>
                <c:pt idx="138">
                  <c:v>-21</c:v>
                </c:pt>
                <c:pt idx="139">
                  <c:v>2</c:v>
                </c:pt>
                <c:pt idx="140">
                  <c:v>25</c:v>
                </c:pt>
                <c:pt idx="141">
                  <c:v>2</c:v>
                </c:pt>
                <c:pt idx="142">
                  <c:v>-21</c:v>
                </c:pt>
                <c:pt idx="143">
                  <c:v>2</c:v>
                </c:pt>
                <c:pt idx="144">
                  <c:v>25</c:v>
                </c:pt>
                <c:pt idx="145">
                  <c:v>2</c:v>
                </c:pt>
                <c:pt idx="146">
                  <c:v>-21</c:v>
                </c:pt>
                <c:pt idx="147">
                  <c:v>2</c:v>
                </c:pt>
                <c:pt idx="148">
                  <c:v>25</c:v>
                </c:pt>
                <c:pt idx="149">
                  <c:v>2</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9-E317-4662-AADE-6F81DD8DB8E8}"/>
            </c:ext>
          </c:extLst>
        </c:ser>
        <c:ser>
          <c:idx val="10"/>
          <c:order val="10"/>
          <c:tx>
            <c:strRef>
              <c:f>Graphe02!$Z$78</c:f>
              <c:strCache>
                <c:ptCount val="1"/>
                <c:pt idx="0">
                  <c:v>980</c:v>
                </c:pt>
              </c:strCache>
            </c:strRef>
          </c:tx>
          <c:cat>
            <c:numRef>
              <c:f>Graphe02!$AA$67:$HR$67</c:f>
              <c:numCache>
                <c:formatCode>General</c:formatCode>
                <c:ptCount val="200"/>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pt idx="45">
                  <c:v>50</c:v>
                </c:pt>
                <c:pt idx="46">
                  <c:v>51</c:v>
                </c:pt>
                <c:pt idx="47">
                  <c:v>52</c:v>
                </c:pt>
                <c:pt idx="48">
                  <c:v>53</c:v>
                </c:pt>
                <c:pt idx="49">
                  <c:v>54</c:v>
                </c:pt>
                <c:pt idx="50">
                  <c:v>55</c:v>
                </c:pt>
                <c:pt idx="51">
                  <c:v>56</c:v>
                </c:pt>
                <c:pt idx="52">
                  <c:v>57</c:v>
                </c:pt>
                <c:pt idx="53">
                  <c:v>58</c:v>
                </c:pt>
                <c:pt idx="54">
                  <c:v>59</c:v>
                </c:pt>
                <c:pt idx="55">
                  <c:v>60</c:v>
                </c:pt>
                <c:pt idx="56">
                  <c:v>61</c:v>
                </c:pt>
                <c:pt idx="57">
                  <c:v>62</c:v>
                </c:pt>
                <c:pt idx="58">
                  <c:v>63</c:v>
                </c:pt>
                <c:pt idx="59">
                  <c:v>64</c:v>
                </c:pt>
                <c:pt idx="60">
                  <c:v>65</c:v>
                </c:pt>
                <c:pt idx="61">
                  <c:v>66</c:v>
                </c:pt>
                <c:pt idx="62">
                  <c:v>67</c:v>
                </c:pt>
                <c:pt idx="63">
                  <c:v>68</c:v>
                </c:pt>
                <c:pt idx="64">
                  <c:v>69</c:v>
                </c:pt>
                <c:pt idx="65">
                  <c:v>70</c:v>
                </c:pt>
                <c:pt idx="66">
                  <c:v>71</c:v>
                </c:pt>
                <c:pt idx="67">
                  <c:v>72</c:v>
                </c:pt>
                <c:pt idx="68">
                  <c:v>73</c:v>
                </c:pt>
                <c:pt idx="69">
                  <c:v>74</c:v>
                </c:pt>
                <c:pt idx="70">
                  <c:v>75</c:v>
                </c:pt>
                <c:pt idx="71">
                  <c:v>76</c:v>
                </c:pt>
                <c:pt idx="72">
                  <c:v>77</c:v>
                </c:pt>
                <c:pt idx="73">
                  <c:v>78</c:v>
                </c:pt>
                <c:pt idx="74">
                  <c:v>79</c:v>
                </c:pt>
                <c:pt idx="75">
                  <c:v>80</c:v>
                </c:pt>
                <c:pt idx="76">
                  <c:v>81</c:v>
                </c:pt>
                <c:pt idx="77">
                  <c:v>82</c:v>
                </c:pt>
                <c:pt idx="78">
                  <c:v>83</c:v>
                </c:pt>
                <c:pt idx="79">
                  <c:v>84</c:v>
                </c:pt>
                <c:pt idx="80">
                  <c:v>85</c:v>
                </c:pt>
                <c:pt idx="81">
                  <c:v>86</c:v>
                </c:pt>
                <c:pt idx="82">
                  <c:v>87</c:v>
                </c:pt>
                <c:pt idx="83">
                  <c:v>88</c:v>
                </c:pt>
                <c:pt idx="84">
                  <c:v>89</c:v>
                </c:pt>
                <c:pt idx="85">
                  <c:v>90</c:v>
                </c:pt>
                <c:pt idx="86">
                  <c:v>91</c:v>
                </c:pt>
                <c:pt idx="87">
                  <c:v>92</c:v>
                </c:pt>
                <c:pt idx="88">
                  <c:v>93</c:v>
                </c:pt>
                <c:pt idx="89">
                  <c:v>94</c:v>
                </c:pt>
                <c:pt idx="90">
                  <c:v>95</c:v>
                </c:pt>
                <c:pt idx="91">
                  <c:v>96</c:v>
                </c:pt>
                <c:pt idx="92">
                  <c:v>97</c:v>
                </c:pt>
                <c:pt idx="93">
                  <c:v>98</c:v>
                </c:pt>
                <c:pt idx="94">
                  <c:v>99</c:v>
                </c:pt>
                <c:pt idx="95">
                  <c:v>100</c:v>
                </c:pt>
                <c:pt idx="96">
                  <c:v>101</c:v>
                </c:pt>
                <c:pt idx="97">
                  <c:v>102</c:v>
                </c:pt>
                <c:pt idx="98">
                  <c:v>103</c:v>
                </c:pt>
                <c:pt idx="99">
                  <c:v>104</c:v>
                </c:pt>
                <c:pt idx="100">
                  <c:v>105</c:v>
                </c:pt>
                <c:pt idx="101">
                  <c:v>106</c:v>
                </c:pt>
                <c:pt idx="102">
                  <c:v>107</c:v>
                </c:pt>
                <c:pt idx="103">
                  <c:v>108</c:v>
                </c:pt>
                <c:pt idx="104">
                  <c:v>109</c:v>
                </c:pt>
                <c:pt idx="105">
                  <c:v>110</c:v>
                </c:pt>
                <c:pt idx="106">
                  <c:v>111</c:v>
                </c:pt>
                <c:pt idx="107">
                  <c:v>112</c:v>
                </c:pt>
                <c:pt idx="108">
                  <c:v>113</c:v>
                </c:pt>
                <c:pt idx="109">
                  <c:v>114</c:v>
                </c:pt>
                <c:pt idx="110">
                  <c:v>115</c:v>
                </c:pt>
                <c:pt idx="111">
                  <c:v>116</c:v>
                </c:pt>
                <c:pt idx="112">
                  <c:v>117</c:v>
                </c:pt>
                <c:pt idx="113">
                  <c:v>118</c:v>
                </c:pt>
                <c:pt idx="114">
                  <c:v>119</c:v>
                </c:pt>
                <c:pt idx="115">
                  <c:v>120</c:v>
                </c:pt>
                <c:pt idx="116">
                  <c:v>121</c:v>
                </c:pt>
                <c:pt idx="117">
                  <c:v>122</c:v>
                </c:pt>
                <c:pt idx="118">
                  <c:v>123</c:v>
                </c:pt>
                <c:pt idx="119">
                  <c:v>124</c:v>
                </c:pt>
                <c:pt idx="120">
                  <c:v>125</c:v>
                </c:pt>
                <c:pt idx="121">
                  <c:v>126</c:v>
                </c:pt>
                <c:pt idx="122">
                  <c:v>127</c:v>
                </c:pt>
                <c:pt idx="123">
                  <c:v>128</c:v>
                </c:pt>
                <c:pt idx="124">
                  <c:v>129</c:v>
                </c:pt>
                <c:pt idx="125">
                  <c:v>130</c:v>
                </c:pt>
                <c:pt idx="126">
                  <c:v>131</c:v>
                </c:pt>
                <c:pt idx="127">
                  <c:v>132</c:v>
                </c:pt>
                <c:pt idx="128">
                  <c:v>133</c:v>
                </c:pt>
                <c:pt idx="129">
                  <c:v>134</c:v>
                </c:pt>
                <c:pt idx="130">
                  <c:v>135</c:v>
                </c:pt>
                <c:pt idx="131">
                  <c:v>136</c:v>
                </c:pt>
                <c:pt idx="132">
                  <c:v>137</c:v>
                </c:pt>
                <c:pt idx="133">
                  <c:v>138</c:v>
                </c:pt>
                <c:pt idx="134">
                  <c:v>139</c:v>
                </c:pt>
                <c:pt idx="135">
                  <c:v>140</c:v>
                </c:pt>
                <c:pt idx="136">
                  <c:v>141</c:v>
                </c:pt>
                <c:pt idx="137">
                  <c:v>142</c:v>
                </c:pt>
                <c:pt idx="138">
                  <c:v>143</c:v>
                </c:pt>
                <c:pt idx="139">
                  <c:v>144</c:v>
                </c:pt>
                <c:pt idx="140">
                  <c:v>145</c:v>
                </c:pt>
                <c:pt idx="141">
                  <c:v>146</c:v>
                </c:pt>
                <c:pt idx="142">
                  <c:v>147</c:v>
                </c:pt>
                <c:pt idx="143">
                  <c:v>148</c:v>
                </c:pt>
                <c:pt idx="144">
                  <c:v>149</c:v>
                </c:pt>
                <c:pt idx="145">
                  <c:v>150</c:v>
                </c:pt>
                <c:pt idx="146">
                  <c:v>151</c:v>
                </c:pt>
                <c:pt idx="147">
                  <c:v>152</c:v>
                </c:pt>
                <c:pt idx="148">
                  <c:v>153</c:v>
                </c:pt>
                <c:pt idx="149">
                  <c:v>154</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201</c:v>
                </c:pt>
                <c:pt idx="197">
                  <c:v>202</c:v>
                </c:pt>
                <c:pt idx="198">
                  <c:v>203</c:v>
                </c:pt>
                <c:pt idx="199">
                  <c:v>204</c:v>
                </c:pt>
              </c:numCache>
            </c:numRef>
          </c:cat>
          <c:val>
            <c:numRef>
              <c:f>Graphe02!$AA$78:$HR$78</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20</c:v>
                </c:pt>
                <c:pt idx="51">
                  <c:v>0</c:v>
                </c:pt>
                <c:pt idx="52">
                  <c:v>-20</c:v>
                </c:pt>
                <c:pt idx="53">
                  <c:v>0</c:v>
                </c:pt>
                <c:pt idx="54">
                  <c:v>20</c:v>
                </c:pt>
                <c:pt idx="55">
                  <c:v>0</c:v>
                </c:pt>
                <c:pt idx="56">
                  <c:v>-20</c:v>
                </c:pt>
                <c:pt idx="57">
                  <c:v>0</c:v>
                </c:pt>
                <c:pt idx="58">
                  <c:v>20</c:v>
                </c:pt>
                <c:pt idx="59">
                  <c:v>0</c:v>
                </c:pt>
                <c:pt idx="60">
                  <c:v>-20</c:v>
                </c:pt>
                <c:pt idx="61">
                  <c:v>0</c:v>
                </c:pt>
                <c:pt idx="62">
                  <c:v>20</c:v>
                </c:pt>
                <c:pt idx="63">
                  <c:v>0</c:v>
                </c:pt>
                <c:pt idx="64">
                  <c:v>-20</c:v>
                </c:pt>
                <c:pt idx="65">
                  <c:v>0</c:v>
                </c:pt>
                <c:pt idx="66">
                  <c:v>20</c:v>
                </c:pt>
                <c:pt idx="67">
                  <c:v>0</c:v>
                </c:pt>
                <c:pt idx="68">
                  <c:v>-20</c:v>
                </c:pt>
                <c:pt idx="69">
                  <c:v>0</c:v>
                </c:pt>
                <c:pt idx="70">
                  <c:v>20</c:v>
                </c:pt>
                <c:pt idx="71">
                  <c:v>0</c:v>
                </c:pt>
                <c:pt idx="72">
                  <c:v>-20</c:v>
                </c:pt>
                <c:pt idx="73">
                  <c:v>0</c:v>
                </c:pt>
                <c:pt idx="74">
                  <c:v>20</c:v>
                </c:pt>
                <c:pt idx="75">
                  <c:v>0</c:v>
                </c:pt>
                <c:pt idx="76">
                  <c:v>-20</c:v>
                </c:pt>
                <c:pt idx="77">
                  <c:v>0</c:v>
                </c:pt>
                <c:pt idx="78">
                  <c:v>20</c:v>
                </c:pt>
                <c:pt idx="79">
                  <c:v>0</c:v>
                </c:pt>
                <c:pt idx="80">
                  <c:v>-20</c:v>
                </c:pt>
                <c:pt idx="81">
                  <c:v>0</c:v>
                </c:pt>
                <c:pt idx="82">
                  <c:v>20</c:v>
                </c:pt>
                <c:pt idx="83">
                  <c:v>0</c:v>
                </c:pt>
                <c:pt idx="84">
                  <c:v>-20</c:v>
                </c:pt>
                <c:pt idx="85">
                  <c:v>0</c:v>
                </c:pt>
                <c:pt idx="86">
                  <c:v>20</c:v>
                </c:pt>
                <c:pt idx="87">
                  <c:v>0</c:v>
                </c:pt>
                <c:pt idx="88">
                  <c:v>-20</c:v>
                </c:pt>
                <c:pt idx="89">
                  <c:v>0</c:v>
                </c:pt>
                <c:pt idx="90">
                  <c:v>20</c:v>
                </c:pt>
                <c:pt idx="91">
                  <c:v>0</c:v>
                </c:pt>
                <c:pt idx="92">
                  <c:v>-20</c:v>
                </c:pt>
                <c:pt idx="93">
                  <c:v>0</c:v>
                </c:pt>
                <c:pt idx="94">
                  <c:v>20</c:v>
                </c:pt>
                <c:pt idx="95">
                  <c:v>0</c:v>
                </c:pt>
                <c:pt idx="96">
                  <c:v>-20</c:v>
                </c:pt>
                <c:pt idx="97">
                  <c:v>0</c:v>
                </c:pt>
                <c:pt idx="98">
                  <c:v>20</c:v>
                </c:pt>
                <c:pt idx="99">
                  <c:v>0</c:v>
                </c:pt>
                <c:pt idx="100">
                  <c:v>20</c:v>
                </c:pt>
                <c:pt idx="101">
                  <c:v>0</c:v>
                </c:pt>
                <c:pt idx="102">
                  <c:v>-20</c:v>
                </c:pt>
                <c:pt idx="103">
                  <c:v>0</c:v>
                </c:pt>
                <c:pt idx="104">
                  <c:v>20</c:v>
                </c:pt>
                <c:pt idx="105">
                  <c:v>0</c:v>
                </c:pt>
                <c:pt idx="106">
                  <c:v>-20</c:v>
                </c:pt>
                <c:pt idx="107">
                  <c:v>0</c:v>
                </c:pt>
                <c:pt idx="108">
                  <c:v>20</c:v>
                </c:pt>
                <c:pt idx="109">
                  <c:v>0</c:v>
                </c:pt>
                <c:pt idx="110">
                  <c:v>-20</c:v>
                </c:pt>
                <c:pt idx="111">
                  <c:v>0</c:v>
                </c:pt>
                <c:pt idx="112">
                  <c:v>20</c:v>
                </c:pt>
                <c:pt idx="113">
                  <c:v>0</c:v>
                </c:pt>
                <c:pt idx="114">
                  <c:v>-20</c:v>
                </c:pt>
                <c:pt idx="115">
                  <c:v>0</c:v>
                </c:pt>
                <c:pt idx="116">
                  <c:v>20</c:v>
                </c:pt>
                <c:pt idx="117">
                  <c:v>0</c:v>
                </c:pt>
                <c:pt idx="118">
                  <c:v>-20</c:v>
                </c:pt>
                <c:pt idx="119">
                  <c:v>0</c:v>
                </c:pt>
                <c:pt idx="120">
                  <c:v>20</c:v>
                </c:pt>
                <c:pt idx="121">
                  <c:v>0</c:v>
                </c:pt>
                <c:pt idx="122">
                  <c:v>-20</c:v>
                </c:pt>
                <c:pt idx="123">
                  <c:v>0</c:v>
                </c:pt>
                <c:pt idx="124">
                  <c:v>20</c:v>
                </c:pt>
                <c:pt idx="125">
                  <c:v>0</c:v>
                </c:pt>
                <c:pt idx="126">
                  <c:v>-20</c:v>
                </c:pt>
                <c:pt idx="127">
                  <c:v>0</c:v>
                </c:pt>
                <c:pt idx="128">
                  <c:v>20</c:v>
                </c:pt>
                <c:pt idx="129">
                  <c:v>0</c:v>
                </c:pt>
                <c:pt idx="130">
                  <c:v>-20</c:v>
                </c:pt>
                <c:pt idx="131">
                  <c:v>0</c:v>
                </c:pt>
                <c:pt idx="132">
                  <c:v>20</c:v>
                </c:pt>
                <c:pt idx="133">
                  <c:v>0</c:v>
                </c:pt>
                <c:pt idx="134">
                  <c:v>-20</c:v>
                </c:pt>
                <c:pt idx="135">
                  <c:v>0</c:v>
                </c:pt>
                <c:pt idx="136">
                  <c:v>20</c:v>
                </c:pt>
                <c:pt idx="137">
                  <c:v>0</c:v>
                </c:pt>
                <c:pt idx="138">
                  <c:v>-20</c:v>
                </c:pt>
                <c:pt idx="139">
                  <c:v>0</c:v>
                </c:pt>
                <c:pt idx="140">
                  <c:v>20</c:v>
                </c:pt>
                <c:pt idx="141">
                  <c:v>0</c:v>
                </c:pt>
                <c:pt idx="142">
                  <c:v>-20</c:v>
                </c:pt>
                <c:pt idx="143">
                  <c:v>0</c:v>
                </c:pt>
                <c:pt idx="144">
                  <c:v>20</c:v>
                </c:pt>
                <c:pt idx="145">
                  <c:v>0</c:v>
                </c:pt>
                <c:pt idx="146">
                  <c:v>-20</c:v>
                </c:pt>
                <c:pt idx="147">
                  <c:v>0</c:v>
                </c:pt>
                <c:pt idx="148">
                  <c:v>20</c:v>
                </c:pt>
                <c:pt idx="149">
                  <c:v>0</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19-E317-4662-AADE-6F81DD8DB8E8}"/>
            </c:ext>
          </c:extLst>
        </c:ser>
        <c:ser>
          <c:idx val="11"/>
          <c:order val="11"/>
          <c:tx>
            <c:strRef>
              <c:f>Graphe02!$Z$79</c:f>
              <c:strCache>
                <c:ptCount val="1"/>
                <c:pt idx="0">
                  <c:v>990</c:v>
                </c:pt>
              </c:strCache>
            </c:strRef>
          </c:tx>
          <c:cat>
            <c:numRef>
              <c:f>Graphe02!$AA$67:$HR$67</c:f>
              <c:numCache>
                <c:formatCode>General</c:formatCode>
                <c:ptCount val="200"/>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pt idx="45">
                  <c:v>50</c:v>
                </c:pt>
                <c:pt idx="46">
                  <c:v>51</c:v>
                </c:pt>
                <c:pt idx="47">
                  <c:v>52</c:v>
                </c:pt>
                <c:pt idx="48">
                  <c:v>53</c:v>
                </c:pt>
                <c:pt idx="49">
                  <c:v>54</c:v>
                </c:pt>
                <c:pt idx="50">
                  <c:v>55</c:v>
                </c:pt>
                <c:pt idx="51">
                  <c:v>56</c:v>
                </c:pt>
                <c:pt idx="52">
                  <c:v>57</c:v>
                </c:pt>
                <c:pt idx="53">
                  <c:v>58</c:v>
                </c:pt>
                <c:pt idx="54">
                  <c:v>59</c:v>
                </c:pt>
                <c:pt idx="55">
                  <c:v>60</c:v>
                </c:pt>
                <c:pt idx="56">
                  <c:v>61</c:v>
                </c:pt>
                <c:pt idx="57">
                  <c:v>62</c:v>
                </c:pt>
                <c:pt idx="58">
                  <c:v>63</c:v>
                </c:pt>
                <c:pt idx="59">
                  <c:v>64</c:v>
                </c:pt>
                <c:pt idx="60">
                  <c:v>65</c:v>
                </c:pt>
                <c:pt idx="61">
                  <c:v>66</c:v>
                </c:pt>
                <c:pt idx="62">
                  <c:v>67</c:v>
                </c:pt>
                <c:pt idx="63">
                  <c:v>68</c:v>
                </c:pt>
                <c:pt idx="64">
                  <c:v>69</c:v>
                </c:pt>
                <c:pt idx="65">
                  <c:v>70</c:v>
                </c:pt>
                <c:pt idx="66">
                  <c:v>71</c:v>
                </c:pt>
                <c:pt idx="67">
                  <c:v>72</c:v>
                </c:pt>
                <c:pt idx="68">
                  <c:v>73</c:v>
                </c:pt>
                <c:pt idx="69">
                  <c:v>74</c:v>
                </c:pt>
                <c:pt idx="70">
                  <c:v>75</c:v>
                </c:pt>
                <c:pt idx="71">
                  <c:v>76</c:v>
                </c:pt>
                <c:pt idx="72">
                  <c:v>77</c:v>
                </c:pt>
                <c:pt idx="73">
                  <c:v>78</c:v>
                </c:pt>
                <c:pt idx="74">
                  <c:v>79</c:v>
                </c:pt>
                <c:pt idx="75">
                  <c:v>80</c:v>
                </c:pt>
                <c:pt idx="76">
                  <c:v>81</c:v>
                </c:pt>
                <c:pt idx="77">
                  <c:v>82</c:v>
                </c:pt>
                <c:pt idx="78">
                  <c:v>83</c:v>
                </c:pt>
                <c:pt idx="79">
                  <c:v>84</c:v>
                </c:pt>
                <c:pt idx="80">
                  <c:v>85</c:v>
                </c:pt>
                <c:pt idx="81">
                  <c:v>86</c:v>
                </c:pt>
                <c:pt idx="82">
                  <c:v>87</c:v>
                </c:pt>
                <c:pt idx="83">
                  <c:v>88</c:v>
                </c:pt>
                <c:pt idx="84">
                  <c:v>89</c:v>
                </c:pt>
                <c:pt idx="85">
                  <c:v>90</c:v>
                </c:pt>
                <c:pt idx="86">
                  <c:v>91</c:v>
                </c:pt>
                <c:pt idx="87">
                  <c:v>92</c:v>
                </c:pt>
                <c:pt idx="88">
                  <c:v>93</c:v>
                </c:pt>
                <c:pt idx="89">
                  <c:v>94</c:v>
                </c:pt>
                <c:pt idx="90">
                  <c:v>95</c:v>
                </c:pt>
                <c:pt idx="91">
                  <c:v>96</c:v>
                </c:pt>
                <c:pt idx="92">
                  <c:v>97</c:v>
                </c:pt>
                <c:pt idx="93">
                  <c:v>98</c:v>
                </c:pt>
                <c:pt idx="94">
                  <c:v>99</c:v>
                </c:pt>
                <c:pt idx="95">
                  <c:v>100</c:v>
                </c:pt>
                <c:pt idx="96">
                  <c:v>101</c:v>
                </c:pt>
                <c:pt idx="97">
                  <c:v>102</c:v>
                </c:pt>
                <c:pt idx="98">
                  <c:v>103</c:v>
                </c:pt>
                <c:pt idx="99">
                  <c:v>104</c:v>
                </c:pt>
                <c:pt idx="100">
                  <c:v>105</c:v>
                </c:pt>
                <c:pt idx="101">
                  <c:v>106</c:v>
                </c:pt>
                <c:pt idx="102">
                  <c:v>107</c:v>
                </c:pt>
                <c:pt idx="103">
                  <c:v>108</c:v>
                </c:pt>
                <c:pt idx="104">
                  <c:v>109</c:v>
                </c:pt>
                <c:pt idx="105">
                  <c:v>110</c:v>
                </c:pt>
                <c:pt idx="106">
                  <c:v>111</c:v>
                </c:pt>
                <c:pt idx="107">
                  <c:v>112</c:v>
                </c:pt>
                <c:pt idx="108">
                  <c:v>113</c:v>
                </c:pt>
                <c:pt idx="109">
                  <c:v>114</c:v>
                </c:pt>
                <c:pt idx="110">
                  <c:v>115</c:v>
                </c:pt>
                <c:pt idx="111">
                  <c:v>116</c:v>
                </c:pt>
                <c:pt idx="112">
                  <c:v>117</c:v>
                </c:pt>
                <c:pt idx="113">
                  <c:v>118</c:v>
                </c:pt>
                <c:pt idx="114">
                  <c:v>119</c:v>
                </c:pt>
                <c:pt idx="115">
                  <c:v>120</c:v>
                </c:pt>
                <c:pt idx="116">
                  <c:v>121</c:v>
                </c:pt>
                <c:pt idx="117">
                  <c:v>122</c:v>
                </c:pt>
                <c:pt idx="118">
                  <c:v>123</c:v>
                </c:pt>
                <c:pt idx="119">
                  <c:v>124</c:v>
                </c:pt>
                <c:pt idx="120">
                  <c:v>125</c:v>
                </c:pt>
                <c:pt idx="121">
                  <c:v>126</c:v>
                </c:pt>
                <c:pt idx="122">
                  <c:v>127</c:v>
                </c:pt>
                <c:pt idx="123">
                  <c:v>128</c:v>
                </c:pt>
                <c:pt idx="124">
                  <c:v>129</c:v>
                </c:pt>
                <c:pt idx="125">
                  <c:v>130</c:v>
                </c:pt>
                <c:pt idx="126">
                  <c:v>131</c:v>
                </c:pt>
                <c:pt idx="127">
                  <c:v>132</c:v>
                </c:pt>
                <c:pt idx="128">
                  <c:v>133</c:v>
                </c:pt>
                <c:pt idx="129">
                  <c:v>134</c:v>
                </c:pt>
                <c:pt idx="130">
                  <c:v>135</c:v>
                </c:pt>
                <c:pt idx="131">
                  <c:v>136</c:v>
                </c:pt>
                <c:pt idx="132">
                  <c:v>137</c:v>
                </c:pt>
                <c:pt idx="133">
                  <c:v>138</c:v>
                </c:pt>
                <c:pt idx="134">
                  <c:v>139</c:v>
                </c:pt>
                <c:pt idx="135">
                  <c:v>140</c:v>
                </c:pt>
                <c:pt idx="136">
                  <c:v>141</c:v>
                </c:pt>
                <c:pt idx="137">
                  <c:v>142</c:v>
                </c:pt>
                <c:pt idx="138">
                  <c:v>143</c:v>
                </c:pt>
                <c:pt idx="139">
                  <c:v>144</c:v>
                </c:pt>
                <c:pt idx="140">
                  <c:v>145</c:v>
                </c:pt>
                <c:pt idx="141">
                  <c:v>146</c:v>
                </c:pt>
                <c:pt idx="142">
                  <c:v>147</c:v>
                </c:pt>
                <c:pt idx="143">
                  <c:v>148</c:v>
                </c:pt>
                <c:pt idx="144">
                  <c:v>149</c:v>
                </c:pt>
                <c:pt idx="145">
                  <c:v>150</c:v>
                </c:pt>
                <c:pt idx="146">
                  <c:v>151</c:v>
                </c:pt>
                <c:pt idx="147">
                  <c:v>152</c:v>
                </c:pt>
                <c:pt idx="148">
                  <c:v>153</c:v>
                </c:pt>
                <c:pt idx="149">
                  <c:v>154</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201</c:v>
                </c:pt>
                <c:pt idx="197">
                  <c:v>202</c:v>
                </c:pt>
                <c:pt idx="198">
                  <c:v>203</c:v>
                </c:pt>
                <c:pt idx="199">
                  <c:v>204</c:v>
                </c:pt>
              </c:numCache>
            </c:numRef>
          </c:cat>
          <c:val>
            <c:numRef>
              <c:f>Graphe02!$AA$79:$HR$79</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29</c:v>
                </c:pt>
                <c:pt idx="51">
                  <c:v>4</c:v>
                </c:pt>
                <c:pt idx="52">
                  <c:v>-21</c:v>
                </c:pt>
                <c:pt idx="53">
                  <c:v>4</c:v>
                </c:pt>
                <c:pt idx="54">
                  <c:v>29</c:v>
                </c:pt>
                <c:pt idx="55">
                  <c:v>4</c:v>
                </c:pt>
                <c:pt idx="56">
                  <c:v>-21</c:v>
                </c:pt>
                <c:pt idx="57">
                  <c:v>4</c:v>
                </c:pt>
                <c:pt idx="58">
                  <c:v>29</c:v>
                </c:pt>
                <c:pt idx="59">
                  <c:v>4</c:v>
                </c:pt>
                <c:pt idx="60">
                  <c:v>-21</c:v>
                </c:pt>
                <c:pt idx="61">
                  <c:v>4</c:v>
                </c:pt>
                <c:pt idx="62">
                  <c:v>29</c:v>
                </c:pt>
                <c:pt idx="63">
                  <c:v>4</c:v>
                </c:pt>
                <c:pt idx="64">
                  <c:v>-21</c:v>
                </c:pt>
                <c:pt idx="65">
                  <c:v>4</c:v>
                </c:pt>
                <c:pt idx="66">
                  <c:v>29</c:v>
                </c:pt>
                <c:pt idx="67">
                  <c:v>4</c:v>
                </c:pt>
                <c:pt idx="68">
                  <c:v>-21</c:v>
                </c:pt>
                <c:pt idx="69">
                  <c:v>4</c:v>
                </c:pt>
                <c:pt idx="70">
                  <c:v>29</c:v>
                </c:pt>
                <c:pt idx="71">
                  <c:v>4</c:v>
                </c:pt>
                <c:pt idx="72">
                  <c:v>-21</c:v>
                </c:pt>
                <c:pt idx="73">
                  <c:v>4</c:v>
                </c:pt>
                <c:pt idx="74">
                  <c:v>29</c:v>
                </c:pt>
                <c:pt idx="75">
                  <c:v>4</c:v>
                </c:pt>
                <c:pt idx="76">
                  <c:v>-21</c:v>
                </c:pt>
                <c:pt idx="77">
                  <c:v>4</c:v>
                </c:pt>
                <c:pt idx="78">
                  <c:v>29</c:v>
                </c:pt>
                <c:pt idx="79">
                  <c:v>4</c:v>
                </c:pt>
                <c:pt idx="80">
                  <c:v>-21</c:v>
                </c:pt>
                <c:pt idx="81">
                  <c:v>4</c:v>
                </c:pt>
                <c:pt idx="82">
                  <c:v>29</c:v>
                </c:pt>
                <c:pt idx="83">
                  <c:v>4</c:v>
                </c:pt>
                <c:pt idx="84">
                  <c:v>-21</c:v>
                </c:pt>
                <c:pt idx="85">
                  <c:v>4</c:v>
                </c:pt>
                <c:pt idx="86">
                  <c:v>29</c:v>
                </c:pt>
                <c:pt idx="87">
                  <c:v>4</c:v>
                </c:pt>
                <c:pt idx="88">
                  <c:v>-21</c:v>
                </c:pt>
                <c:pt idx="89">
                  <c:v>4</c:v>
                </c:pt>
                <c:pt idx="90">
                  <c:v>29</c:v>
                </c:pt>
                <c:pt idx="91">
                  <c:v>4</c:v>
                </c:pt>
                <c:pt idx="92">
                  <c:v>-21</c:v>
                </c:pt>
                <c:pt idx="93">
                  <c:v>4</c:v>
                </c:pt>
                <c:pt idx="94">
                  <c:v>29</c:v>
                </c:pt>
                <c:pt idx="95">
                  <c:v>4</c:v>
                </c:pt>
                <c:pt idx="96">
                  <c:v>-21</c:v>
                </c:pt>
                <c:pt idx="97">
                  <c:v>4</c:v>
                </c:pt>
                <c:pt idx="98">
                  <c:v>29</c:v>
                </c:pt>
                <c:pt idx="99">
                  <c:v>4</c:v>
                </c:pt>
                <c:pt idx="100">
                  <c:v>29</c:v>
                </c:pt>
                <c:pt idx="101">
                  <c:v>4</c:v>
                </c:pt>
                <c:pt idx="102">
                  <c:v>-21</c:v>
                </c:pt>
                <c:pt idx="103">
                  <c:v>4</c:v>
                </c:pt>
                <c:pt idx="104">
                  <c:v>29</c:v>
                </c:pt>
                <c:pt idx="105">
                  <c:v>4</c:v>
                </c:pt>
                <c:pt idx="106">
                  <c:v>-21</c:v>
                </c:pt>
                <c:pt idx="107">
                  <c:v>4</c:v>
                </c:pt>
                <c:pt idx="108">
                  <c:v>29</c:v>
                </c:pt>
                <c:pt idx="109">
                  <c:v>4</c:v>
                </c:pt>
                <c:pt idx="110">
                  <c:v>-21</c:v>
                </c:pt>
                <c:pt idx="111">
                  <c:v>4</c:v>
                </c:pt>
                <c:pt idx="112">
                  <c:v>29</c:v>
                </c:pt>
                <c:pt idx="113">
                  <c:v>4</c:v>
                </c:pt>
                <c:pt idx="114">
                  <c:v>-21</c:v>
                </c:pt>
                <c:pt idx="115">
                  <c:v>4</c:v>
                </c:pt>
                <c:pt idx="116">
                  <c:v>29</c:v>
                </c:pt>
                <c:pt idx="117">
                  <c:v>4</c:v>
                </c:pt>
                <c:pt idx="118">
                  <c:v>-21</c:v>
                </c:pt>
                <c:pt idx="119">
                  <c:v>4</c:v>
                </c:pt>
                <c:pt idx="120">
                  <c:v>29</c:v>
                </c:pt>
                <c:pt idx="121">
                  <c:v>4</c:v>
                </c:pt>
                <c:pt idx="122">
                  <c:v>-21</c:v>
                </c:pt>
                <c:pt idx="123">
                  <c:v>4</c:v>
                </c:pt>
                <c:pt idx="124">
                  <c:v>29</c:v>
                </c:pt>
                <c:pt idx="125">
                  <c:v>4</c:v>
                </c:pt>
                <c:pt idx="126">
                  <c:v>-21</c:v>
                </c:pt>
                <c:pt idx="127">
                  <c:v>4</c:v>
                </c:pt>
                <c:pt idx="128">
                  <c:v>29</c:v>
                </c:pt>
                <c:pt idx="129">
                  <c:v>4</c:v>
                </c:pt>
                <c:pt idx="130">
                  <c:v>-21</c:v>
                </c:pt>
                <c:pt idx="131">
                  <c:v>4</c:v>
                </c:pt>
                <c:pt idx="132">
                  <c:v>29</c:v>
                </c:pt>
                <c:pt idx="133">
                  <c:v>4</c:v>
                </c:pt>
                <c:pt idx="134">
                  <c:v>-21</c:v>
                </c:pt>
                <c:pt idx="135">
                  <c:v>4</c:v>
                </c:pt>
                <c:pt idx="136">
                  <c:v>29</c:v>
                </c:pt>
                <c:pt idx="137">
                  <c:v>4</c:v>
                </c:pt>
                <c:pt idx="138">
                  <c:v>-21</c:v>
                </c:pt>
                <c:pt idx="139">
                  <c:v>4</c:v>
                </c:pt>
                <c:pt idx="140">
                  <c:v>29</c:v>
                </c:pt>
                <c:pt idx="141">
                  <c:v>4</c:v>
                </c:pt>
                <c:pt idx="142">
                  <c:v>-21</c:v>
                </c:pt>
                <c:pt idx="143">
                  <c:v>4</c:v>
                </c:pt>
                <c:pt idx="144">
                  <c:v>29</c:v>
                </c:pt>
                <c:pt idx="145">
                  <c:v>4</c:v>
                </c:pt>
                <c:pt idx="146">
                  <c:v>-21</c:v>
                </c:pt>
                <c:pt idx="147">
                  <c:v>4</c:v>
                </c:pt>
                <c:pt idx="148">
                  <c:v>29</c:v>
                </c:pt>
                <c:pt idx="149">
                  <c:v>4</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1A-E317-4662-AADE-6F81DD8DB8E8}"/>
            </c:ext>
          </c:extLst>
        </c:ser>
        <c:ser>
          <c:idx val="12"/>
          <c:order val="12"/>
          <c:tx>
            <c:strRef>
              <c:f>Graphe02!$Z$80</c:f>
              <c:strCache>
                <c:ptCount val="1"/>
                <c:pt idx="0">
                  <c:v>3000</c:v>
                </c:pt>
              </c:strCache>
            </c:strRef>
          </c:tx>
          <c:cat>
            <c:numRef>
              <c:f>Graphe02!$AA$67:$HR$67</c:f>
              <c:numCache>
                <c:formatCode>General</c:formatCode>
                <c:ptCount val="200"/>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pt idx="45">
                  <c:v>50</c:v>
                </c:pt>
                <c:pt idx="46">
                  <c:v>51</c:v>
                </c:pt>
                <c:pt idx="47">
                  <c:v>52</c:v>
                </c:pt>
                <c:pt idx="48">
                  <c:v>53</c:v>
                </c:pt>
                <c:pt idx="49">
                  <c:v>54</c:v>
                </c:pt>
                <c:pt idx="50">
                  <c:v>55</c:v>
                </c:pt>
                <c:pt idx="51">
                  <c:v>56</c:v>
                </c:pt>
                <c:pt idx="52">
                  <c:v>57</c:v>
                </c:pt>
                <c:pt idx="53">
                  <c:v>58</c:v>
                </c:pt>
                <c:pt idx="54">
                  <c:v>59</c:v>
                </c:pt>
                <c:pt idx="55">
                  <c:v>60</c:v>
                </c:pt>
                <c:pt idx="56">
                  <c:v>61</c:v>
                </c:pt>
                <c:pt idx="57">
                  <c:v>62</c:v>
                </c:pt>
                <c:pt idx="58">
                  <c:v>63</c:v>
                </c:pt>
                <c:pt idx="59">
                  <c:v>64</c:v>
                </c:pt>
                <c:pt idx="60">
                  <c:v>65</c:v>
                </c:pt>
                <c:pt idx="61">
                  <c:v>66</c:v>
                </c:pt>
                <c:pt idx="62">
                  <c:v>67</c:v>
                </c:pt>
                <c:pt idx="63">
                  <c:v>68</c:v>
                </c:pt>
                <c:pt idx="64">
                  <c:v>69</c:v>
                </c:pt>
                <c:pt idx="65">
                  <c:v>70</c:v>
                </c:pt>
                <c:pt idx="66">
                  <c:v>71</c:v>
                </c:pt>
                <c:pt idx="67">
                  <c:v>72</c:v>
                </c:pt>
                <c:pt idx="68">
                  <c:v>73</c:v>
                </c:pt>
                <c:pt idx="69">
                  <c:v>74</c:v>
                </c:pt>
                <c:pt idx="70">
                  <c:v>75</c:v>
                </c:pt>
                <c:pt idx="71">
                  <c:v>76</c:v>
                </c:pt>
                <c:pt idx="72">
                  <c:v>77</c:v>
                </c:pt>
                <c:pt idx="73">
                  <c:v>78</c:v>
                </c:pt>
                <c:pt idx="74">
                  <c:v>79</c:v>
                </c:pt>
                <c:pt idx="75">
                  <c:v>80</c:v>
                </c:pt>
                <c:pt idx="76">
                  <c:v>81</c:v>
                </c:pt>
                <c:pt idx="77">
                  <c:v>82</c:v>
                </c:pt>
                <c:pt idx="78">
                  <c:v>83</c:v>
                </c:pt>
                <c:pt idx="79">
                  <c:v>84</c:v>
                </c:pt>
                <c:pt idx="80">
                  <c:v>85</c:v>
                </c:pt>
                <c:pt idx="81">
                  <c:v>86</c:v>
                </c:pt>
                <c:pt idx="82">
                  <c:v>87</c:v>
                </c:pt>
                <c:pt idx="83">
                  <c:v>88</c:v>
                </c:pt>
                <c:pt idx="84">
                  <c:v>89</c:v>
                </c:pt>
                <c:pt idx="85">
                  <c:v>90</c:v>
                </c:pt>
                <c:pt idx="86">
                  <c:v>91</c:v>
                </c:pt>
                <c:pt idx="87">
                  <c:v>92</c:v>
                </c:pt>
                <c:pt idx="88">
                  <c:v>93</c:v>
                </c:pt>
                <c:pt idx="89">
                  <c:v>94</c:v>
                </c:pt>
                <c:pt idx="90">
                  <c:v>95</c:v>
                </c:pt>
                <c:pt idx="91">
                  <c:v>96</c:v>
                </c:pt>
                <c:pt idx="92">
                  <c:v>97</c:v>
                </c:pt>
                <c:pt idx="93">
                  <c:v>98</c:v>
                </c:pt>
                <c:pt idx="94">
                  <c:v>99</c:v>
                </c:pt>
                <c:pt idx="95">
                  <c:v>100</c:v>
                </c:pt>
                <c:pt idx="96">
                  <c:v>101</c:v>
                </c:pt>
                <c:pt idx="97">
                  <c:v>102</c:v>
                </c:pt>
                <c:pt idx="98">
                  <c:v>103</c:v>
                </c:pt>
                <c:pt idx="99">
                  <c:v>104</c:v>
                </c:pt>
                <c:pt idx="100">
                  <c:v>105</c:v>
                </c:pt>
                <c:pt idx="101">
                  <c:v>106</c:v>
                </c:pt>
                <c:pt idx="102">
                  <c:v>107</c:v>
                </c:pt>
                <c:pt idx="103">
                  <c:v>108</c:v>
                </c:pt>
                <c:pt idx="104">
                  <c:v>109</c:v>
                </c:pt>
                <c:pt idx="105">
                  <c:v>110</c:v>
                </c:pt>
                <c:pt idx="106">
                  <c:v>111</c:v>
                </c:pt>
                <c:pt idx="107">
                  <c:v>112</c:v>
                </c:pt>
                <c:pt idx="108">
                  <c:v>113</c:v>
                </c:pt>
                <c:pt idx="109">
                  <c:v>114</c:v>
                </c:pt>
                <c:pt idx="110">
                  <c:v>115</c:v>
                </c:pt>
                <c:pt idx="111">
                  <c:v>116</c:v>
                </c:pt>
                <c:pt idx="112">
                  <c:v>117</c:v>
                </c:pt>
                <c:pt idx="113">
                  <c:v>118</c:v>
                </c:pt>
                <c:pt idx="114">
                  <c:v>119</c:v>
                </c:pt>
                <c:pt idx="115">
                  <c:v>120</c:v>
                </c:pt>
                <c:pt idx="116">
                  <c:v>121</c:v>
                </c:pt>
                <c:pt idx="117">
                  <c:v>122</c:v>
                </c:pt>
                <c:pt idx="118">
                  <c:v>123</c:v>
                </c:pt>
                <c:pt idx="119">
                  <c:v>124</c:v>
                </c:pt>
                <c:pt idx="120">
                  <c:v>125</c:v>
                </c:pt>
                <c:pt idx="121">
                  <c:v>126</c:v>
                </c:pt>
                <c:pt idx="122">
                  <c:v>127</c:v>
                </c:pt>
                <c:pt idx="123">
                  <c:v>128</c:v>
                </c:pt>
                <c:pt idx="124">
                  <c:v>129</c:v>
                </c:pt>
                <c:pt idx="125">
                  <c:v>130</c:v>
                </c:pt>
                <c:pt idx="126">
                  <c:v>131</c:v>
                </c:pt>
                <c:pt idx="127">
                  <c:v>132</c:v>
                </c:pt>
                <c:pt idx="128">
                  <c:v>133</c:v>
                </c:pt>
                <c:pt idx="129">
                  <c:v>134</c:v>
                </c:pt>
                <c:pt idx="130">
                  <c:v>135</c:v>
                </c:pt>
                <c:pt idx="131">
                  <c:v>136</c:v>
                </c:pt>
                <c:pt idx="132">
                  <c:v>137</c:v>
                </c:pt>
                <c:pt idx="133">
                  <c:v>138</c:v>
                </c:pt>
                <c:pt idx="134">
                  <c:v>139</c:v>
                </c:pt>
                <c:pt idx="135">
                  <c:v>140</c:v>
                </c:pt>
                <c:pt idx="136">
                  <c:v>141</c:v>
                </c:pt>
                <c:pt idx="137">
                  <c:v>142</c:v>
                </c:pt>
                <c:pt idx="138">
                  <c:v>143</c:v>
                </c:pt>
                <c:pt idx="139">
                  <c:v>144</c:v>
                </c:pt>
                <c:pt idx="140">
                  <c:v>145</c:v>
                </c:pt>
                <c:pt idx="141">
                  <c:v>146</c:v>
                </c:pt>
                <c:pt idx="142">
                  <c:v>147</c:v>
                </c:pt>
                <c:pt idx="143">
                  <c:v>148</c:v>
                </c:pt>
                <c:pt idx="144">
                  <c:v>149</c:v>
                </c:pt>
                <c:pt idx="145">
                  <c:v>150</c:v>
                </c:pt>
                <c:pt idx="146">
                  <c:v>151</c:v>
                </c:pt>
                <c:pt idx="147">
                  <c:v>152</c:v>
                </c:pt>
                <c:pt idx="148">
                  <c:v>153</c:v>
                </c:pt>
                <c:pt idx="149">
                  <c:v>154</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201</c:v>
                </c:pt>
                <c:pt idx="197">
                  <c:v>202</c:v>
                </c:pt>
                <c:pt idx="198">
                  <c:v>203</c:v>
                </c:pt>
                <c:pt idx="199">
                  <c:v>204</c:v>
                </c:pt>
              </c:numCache>
            </c:numRef>
          </c:cat>
          <c:val>
            <c:numRef>
              <c:f>Graphe02!$AA$80:$HR$80</c:f>
              <c:numCache>
                <c:formatCode>General</c:formatCode>
                <c:ptCount val="2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numCache>
            </c:numRef>
          </c:val>
          <c:extLst>
            <c:ext xmlns:c16="http://schemas.microsoft.com/office/drawing/2014/chart" uri="{C3380CC4-5D6E-409C-BE32-E72D297353CC}">
              <c16:uniqueId val="{0000001B-E317-4662-AADE-6F81DD8DB8E8}"/>
            </c:ext>
          </c:extLst>
        </c:ser>
        <c:ser>
          <c:idx val="13"/>
          <c:order val="13"/>
          <c:tx>
            <c:strRef>
              <c:f>Graphe02!$Z$81</c:f>
              <c:strCache>
                <c:ptCount val="1"/>
                <c:pt idx="0">
                  <c:v>3000</c:v>
                </c:pt>
              </c:strCache>
            </c:strRef>
          </c:tx>
          <c:cat>
            <c:numRef>
              <c:f>Graphe02!$AA$67:$HR$67</c:f>
              <c:numCache>
                <c:formatCode>General</c:formatCode>
                <c:ptCount val="200"/>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pt idx="45">
                  <c:v>50</c:v>
                </c:pt>
                <c:pt idx="46">
                  <c:v>51</c:v>
                </c:pt>
                <c:pt idx="47">
                  <c:v>52</c:v>
                </c:pt>
                <c:pt idx="48">
                  <c:v>53</c:v>
                </c:pt>
                <c:pt idx="49">
                  <c:v>54</c:v>
                </c:pt>
                <c:pt idx="50">
                  <c:v>55</c:v>
                </c:pt>
                <c:pt idx="51">
                  <c:v>56</c:v>
                </c:pt>
                <c:pt idx="52">
                  <c:v>57</c:v>
                </c:pt>
                <c:pt idx="53">
                  <c:v>58</c:v>
                </c:pt>
                <c:pt idx="54">
                  <c:v>59</c:v>
                </c:pt>
                <c:pt idx="55">
                  <c:v>60</c:v>
                </c:pt>
                <c:pt idx="56">
                  <c:v>61</c:v>
                </c:pt>
                <c:pt idx="57">
                  <c:v>62</c:v>
                </c:pt>
                <c:pt idx="58">
                  <c:v>63</c:v>
                </c:pt>
                <c:pt idx="59">
                  <c:v>64</c:v>
                </c:pt>
                <c:pt idx="60">
                  <c:v>65</c:v>
                </c:pt>
                <c:pt idx="61">
                  <c:v>66</c:v>
                </c:pt>
                <c:pt idx="62">
                  <c:v>67</c:v>
                </c:pt>
                <c:pt idx="63">
                  <c:v>68</c:v>
                </c:pt>
                <c:pt idx="64">
                  <c:v>69</c:v>
                </c:pt>
                <c:pt idx="65">
                  <c:v>70</c:v>
                </c:pt>
                <c:pt idx="66">
                  <c:v>71</c:v>
                </c:pt>
                <c:pt idx="67">
                  <c:v>72</c:v>
                </c:pt>
                <c:pt idx="68">
                  <c:v>73</c:v>
                </c:pt>
                <c:pt idx="69">
                  <c:v>74</c:v>
                </c:pt>
                <c:pt idx="70">
                  <c:v>75</c:v>
                </c:pt>
                <c:pt idx="71">
                  <c:v>76</c:v>
                </c:pt>
                <c:pt idx="72">
                  <c:v>77</c:v>
                </c:pt>
                <c:pt idx="73">
                  <c:v>78</c:v>
                </c:pt>
                <c:pt idx="74">
                  <c:v>79</c:v>
                </c:pt>
                <c:pt idx="75">
                  <c:v>80</c:v>
                </c:pt>
                <c:pt idx="76">
                  <c:v>81</c:v>
                </c:pt>
                <c:pt idx="77">
                  <c:v>82</c:v>
                </c:pt>
                <c:pt idx="78">
                  <c:v>83</c:v>
                </c:pt>
                <c:pt idx="79">
                  <c:v>84</c:v>
                </c:pt>
                <c:pt idx="80">
                  <c:v>85</c:v>
                </c:pt>
                <c:pt idx="81">
                  <c:v>86</c:v>
                </c:pt>
                <c:pt idx="82">
                  <c:v>87</c:v>
                </c:pt>
                <c:pt idx="83">
                  <c:v>88</c:v>
                </c:pt>
                <c:pt idx="84">
                  <c:v>89</c:v>
                </c:pt>
                <c:pt idx="85">
                  <c:v>90</c:v>
                </c:pt>
                <c:pt idx="86">
                  <c:v>91</c:v>
                </c:pt>
                <c:pt idx="87">
                  <c:v>92</c:v>
                </c:pt>
                <c:pt idx="88">
                  <c:v>93</c:v>
                </c:pt>
                <c:pt idx="89">
                  <c:v>94</c:v>
                </c:pt>
                <c:pt idx="90">
                  <c:v>95</c:v>
                </c:pt>
                <c:pt idx="91">
                  <c:v>96</c:v>
                </c:pt>
                <c:pt idx="92">
                  <c:v>97</c:v>
                </c:pt>
                <c:pt idx="93">
                  <c:v>98</c:v>
                </c:pt>
                <c:pt idx="94">
                  <c:v>99</c:v>
                </c:pt>
                <c:pt idx="95">
                  <c:v>100</c:v>
                </c:pt>
                <c:pt idx="96">
                  <c:v>101</c:v>
                </c:pt>
                <c:pt idx="97">
                  <c:v>102</c:v>
                </c:pt>
                <c:pt idx="98">
                  <c:v>103</c:v>
                </c:pt>
                <c:pt idx="99">
                  <c:v>104</c:v>
                </c:pt>
                <c:pt idx="100">
                  <c:v>105</c:v>
                </c:pt>
                <c:pt idx="101">
                  <c:v>106</c:v>
                </c:pt>
                <c:pt idx="102">
                  <c:v>107</c:v>
                </c:pt>
                <c:pt idx="103">
                  <c:v>108</c:v>
                </c:pt>
                <c:pt idx="104">
                  <c:v>109</c:v>
                </c:pt>
                <c:pt idx="105">
                  <c:v>110</c:v>
                </c:pt>
                <c:pt idx="106">
                  <c:v>111</c:v>
                </c:pt>
                <c:pt idx="107">
                  <c:v>112</c:v>
                </c:pt>
                <c:pt idx="108">
                  <c:v>113</c:v>
                </c:pt>
                <c:pt idx="109">
                  <c:v>114</c:v>
                </c:pt>
                <c:pt idx="110">
                  <c:v>115</c:v>
                </c:pt>
                <c:pt idx="111">
                  <c:v>116</c:v>
                </c:pt>
                <c:pt idx="112">
                  <c:v>117</c:v>
                </c:pt>
                <c:pt idx="113">
                  <c:v>118</c:v>
                </c:pt>
                <c:pt idx="114">
                  <c:v>119</c:v>
                </c:pt>
                <c:pt idx="115">
                  <c:v>120</c:v>
                </c:pt>
                <c:pt idx="116">
                  <c:v>121</c:v>
                </c:pt>
                <c:pt idx="117">
                  <c:v>122</c:v>
                </c:pt>
                <c:pt idx="118">
                  <c:v>123</c:v>
                </c:pt>
                <c:pt idx="119">
                  <c:v>124</c:v>
                </c:pt>
                <c:pt idx="120">
                  <c:v>125</c:v>
                </c:pt>
                <c:pt idx="121">
                  <c:v>126</c:v>
                </c:pt>
                <c:pt idx="122">
                  <c:v>127</c:v>
                </c:pt>
                <c:pt idx="123">
                  <c:v>128</c:v>
                </c:pt>
                <c:pt idx="124">
                  <c:v>129</c:v>
                </c:pt>
                <c:pt idx="125">
                  <c:v>130</c:v>
                </c:pt>
                <c:pt idx="126">
                  <c:v>131</c:v>
                </c:pt>
                <c:pt idx="127">
                  <c:v>132</c:v>
                </c:pt>
                <c:pt idx="128">
                  <c:v>133</c:v>
                </c:pt>
                <c:pt idx="129">
                  <c:v>134</c:v>
                </c:pt>
                <c:pt idx="130">
                  <c:v>135</c:v>
                </c:pt>
                <c:pt idx="131">
                  <c:v>136</c:v>
                </c:pt>
                <c:pt idx="132">
                  <c:v>137</c:v>
                </c:pt>
                <c:pt idx="133">
                  <c:v>138</c:v>
                </c:pt>
                <c:pt idx="134">
                  <c:v>139</c:v>
                </c:pt>
                <c:pt idx="135">
                  <c:v>140</c:v>
                </c:pt>
                <c:pt idx="136">
                  <c:v>141</c:v>
                </c:pt>
                <c:pt idx="137">
                  <c:v>142</c:v>
                </c:pt>
                <c:pt idx="138">
                  <c:v>143</c:v>
                </c:pt>
                <c:pt idx="139">
                  <c:v>144</c:v>
                </c:pt>
                <c:pt idx="140">
                  <c:v>145</c:v>
                </c:pt>
                <c:pt idx="141">
                  <c:v>146</c:v>
                </c:pt>
                <c:pt idx="142">
                  <c:v>147</c:v>
                </c:pt>
                <c:pt idx="143">
                  <c:v>148</c:v>
                </c:pt>
                <c:pt idx="144">
                  <c:v>149</c:v>
                </c:pt>
                <c:pt idx="145">
                  <c:v>150</c:v>
                </c:pt>
                <c:pt idx="146">
                  <c:v>151</c:v>
                </c:pt>
                <c:pt idx="147">
                  <c:v>152</c:v>
                </c:pt>
                <c:pt idx="148">
                  <c:v>153</c:v>
                </c:pt>
                <c:pt idx="149">
                  <c:v>154</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201</c:v>
                </c:pt>
                <c:pt idx="197">
                  <c:v>202</c:v>
                </c:pt>
                <c:pt idx="198">
                  <c:v>203</c:v>
                </c:pt>
                <c:pt idx="199">
                  <c:v>204</c:v>
                </c:pt>
              </c:numCache>
            </c:numRef>
          </c:cat>
          <c:val>
            <c:numRef>
              <c:f>Graphe02!$AA$81:$HR$81</c:f>
              <c:numCache>
                <c:formatCode>General</c:formatCode>
                <c:ptCount val="2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numCache>
            </c:numRef>
          </c:val>
          <c:extLst>
            <c:ext xmlns:c16="http://schemas.microsoft.com/office/drawing/2014/chart" uri="{C3380CC4-5D6E-409C-BE32-E72D297353CC}">
              <c16:uniqueId val="{0000001C-E317-4662-AADE-6F81DD8DB8E8}"/>
            </c:ext>
          </c:extLst>
        </c:ser>
        <c:bandFmts>
          <c:bandFmt>
            <c:idx val="0"/>
            <c:spPr>
              <a:solidFill>
                <a:srgbClr val="002060"/>
              </a:solidFill>
            </c:spPr>
          </c:bandFmt>
          <c:bandFmt>
            <c:idx val="1"/>
            <c:spPr>
              <a:solidFill>
                <a:srgbClr val="0070C0"/>
              </a:solidFill>
            </c:spPr>
          </c:bandFmt>
          <c:bandFmt>
            <c:idx val="2"/>
            <c:spPr>
              <a:solidFill>
                <a:srgbClr val="00B0F0"/>
              </a:solidFill>
            </c:spPr>
          </c:bandFmt>
          <c:bandFmt>
            <c:idx val="3"/>
            <c:spPr>
              <a:solidFill>
                <a:srgbClr val="00FFCC"/>
              </a:solidFill>
            </c:spPr>
          </c:bandFmt>
          <c:bandFmt>
            <c:idx val="4"/>
            <c:spPr>
              <a:solidFill>
                <a:srgbClr val="00B050"/>
              </a:solidFill>
            </c:spPr>
          </c:bandFmt>
          <c:bandFmt>
            <c:idx val="5"/>
            <c:spPr>
              <a:solidFill>
                <a:srgbClr val="00B050"/>
              </a:solidFill>
            </c:spPr>
          </c:bandFmt>
          <c:bandFmt>
            <c:idx val="6"/>
            <c:spPr>
              <a:solidFill>
                <a:srgbClr val="92D050"/>
              </a:solidFill>
            </c:spPr>
          </c:bandFmt>
          <c:bandFmt>
            <c:idx val="7"/>
            <c:spPr>
              <a:solidFill>
                <a:srgbClr val="FF6600"/>
              </a:solidFill>
            </c:spPr>
          </c:bandFmt>
          <c:bandFmt>
            <c:idx val="8"/>
            <c:spPr>
              <a:solidFill>
                <a:srgbClr val="C00000"/>
              </a:solidFill>
              <a:ln>
                <a:solidFill>
                  <a:srgbClr val="C00000"/>
                </a:solidFill>
              </a:ln>
            </c:spPr>
          </c:bandFmt>
        </c:bandFmts>
        <c:axId val="947862095"/>
        <c:axId val="1070005759"/>
        <c:axId val="1168136271"/>
      </c:surface3DChart>
      <c:catAx>
        <c:axId val="9478620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70005759"/>
        <c:crosses val="autoZero"/>
        <c:auto val="1"/>
        <c:lblAlgn val="ctr"/>
        <c:lblOffset val="100"/>
        <c:noMultiLvlLbl val="0"/>
      </c:catAx>
      <c:valAx>
        <c:axId val="1070005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47862095"/>
        <c:crosses val="autoZero"/>
        <c:crossBetween val="midCat"/>
      </c:valAx>
      <c:serAx>
        <c:axId val="1168136271"/>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70005759"/>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fr-BE" sz="2400" b="1" i="0" u="none" strike="noStrike" kern="1200" spc="0" baseline="0">
                <a:solidFill>
                  <a:sysClr val="windowText" lastClr="000000">
                    <a:lumMod val="65000"/>
                    <a:lumOff val="35000"/>
                  </a:sysClr>
                </a:solidFill>
                <a:latin typeface="+mn-lt"/>
                <a:ea typeface="+mn-ea"/>
                <a:cs typeface="+mn-cs"/>
              </a:defRPr>
            </a:pPr>
            <a:r>
              <a:rPr lang="fr-BE" sz="2400" b="1" i="0" u="none" strike="noStrike" kern="1200" spc="0" baseline="0">
                <a:solidFill>
                  <a:sysClr val="windowText" lastClr="000000">
                    <a:lumMod val="65000"/>
                    <a:lumOff val="35000"/>
                  </a:sysClr>
                </a:solidFill>
                <a:latin typeface="+mn-lt"/>
                <a:ea typeface="+mn-ea"/>
                <a:cs typeface="+mn-cs"/>
              </a:rPr>
              <a:t>Devant</a:t>
            </a:r>
          </a:p>
        </c:rich>
      </c:tx>
      <c:layout>
        <c:manualLayout>
          <c:xMode val="edge"/>
          <c:yMode val="edge"/>
          <c:x val="0.44743968125244027"/>
          <c:y val="4.1862899005756151E-3"/>
        </c:manualLayout>
      </c:layout>
      <c:overlay val="0"/>
      <c:spPr>
        <a:noFill/>
        <a:ln>
          <a:noFill/>
        </a:ln>
        <a:effectLst/>
      </c:spPr>
      <c:txPr>
        <a:bodyPr rot="0" spcFirstLastPara="1" vertOverflow="ellipsis" vert="horz" wrap="square" anchor="ctr" anchorCtr="1"/>
        <a:lstStyle/>
        <a:p>
          <a:pPr algn="ctr" rtl="0">
            <a:defRPr lang="fr-BE" sz="2400" b="1" i="0" u="none" strike="noStrike" kern="1200" spc="0" baseline="0">
              <a:solidFill>
                <a:sysClr val="windowText" lastClr="000000">
                  <a:lumMod val="65000"/>
                  <a:lumOff val="35000"/>
                </a:sysClr>
              </a:solidFill>
              <a:latin typeface="+mn-lt"/>
              <a:ea typeface="+mn-ea"/>
              <a:cs typeface="+mn-cs"/>
            </a:defRPr>
          </a:pPr>
          <a:endParaRPr lang="fr-FR"/>
        </a:p>
      </c:txPr>
    </c:title>
    <c:autoTitleDeleted val="0"/>
    <c:plotArea>
      <c:layout>
        <c:manualLayout>
          <c:layoutTarget val="inner"/>
          <c:xMode val="edge"/>
          <c:yMode val="edge"/>
          <c:x val="0.15324128673501747"/>
          <c:y val="9.0193615907901648E-2"/>
          <c:w val="0.80845498011551709"/>
          <c:h val="0.82592697890785627"/>
        </c:manualLayout>
      </c:layout>
      <c:barChart>
        <c:barDir val="bar"/>
        <c:grouping val="percentStacked"/>
        <c:varyColors val="0"/>
        <c:ser>
          <c:idx val="0"/>
          <c:order val="0"/>
          <c:spPr>
            <a:solidFill>
              <a:schemeClr val="tx1"/>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Analyse_Avant_Arriere!$C$33:$AB$33</c15:sqref>
                  </c15:fullRef>
                </c:ext>
              </c:extLst>
              <c:f>(Analyse_Avant_Arriere!$C$33,Analyse_Avant_Arriere!$E$33,Analyse_Avant_Arriere!$G$33,Analyse_Avant_Arriere!$I$33,Analyse_Avant_Arriere!$K$33,Analyse_Avant_Arriere!$M$33,Analyse_Avant_Arriere!$O$33,Analyse_Avant_Arriere!$Q$33,Analyse_Avant_Arriere!$S$33,Analyse_Avant_Arriere!$U$33,Analyse_Avant_Arriere!$W$33,Analyse_Avant_Arriere!$Y$33,Analyse_Avant_Arriere!$AA$33)</c:f>
              <c:numCache>
                <c:formatCode>General</c:formatCode>
                <c:ptCount val="13"/>
                <c:pt idx="0">
                  <c:v>0</c:v>
                </c:pt>
                <c:pt idx="1">
                  <c:v>0</c:v>
                </c:pt>
                <c:pt idx="2">
                  <c:v>0</c:v>
                </c:pt>
                <c:pt idx="3">
                  <c:v>0</c:v>
                </c:pt>
                <c:pt idx="4">
                  <c:v>0</c:v>
                </c:pt>
                <c:pt idx="5">
                  <c:v>0</c:v>
                </c:pt>
                <c:pt idx="6">
                  <c:v>0.50847457627118642</c:v>
                </c:pt>
                <c:pt idx="7">
                  <c:v>1.4545454545454546</c:v>
                </c:pt>
                <c:pt idx="8">
                  <c:v>3.4666666666666668</c:v>
                </c:pt>
                <c:pt idx="9">
                  <c:v>4.2857142857142856</c:v>
                </c:pt>
                <c:pt idx="10">
                  <c:v>0</c:v>
                </c:pt>
                <c:pt idx="11">
                  <c:v>0</c:v>
                </c:pt>
                <c:pt idx="12">
                  <c:v>0.56451612903225812</c:v>
                </c:pt>
              </c:numCache>
            </c:numRef>
          </c:val>
          <c:extLst>
            <c:ext xmlns:c16="http://schemas.microsoft.com/office/drawing/2014/chart" uri="{C3380CC4-5D6E-409C-BE32-E72D297353CC}">
              <c16:uniqueId val="{00000000-6B4A-4692-9B6E-B118C33E6E1C}"/>
            </c:ext>
          </c:extLst>
        </c:ser>
        <c:ser>
          <c:idx val="1"/>
          <c:order val="1"/>
          <c:spPr>
            <a:solidFill>
              <a:schemeClr val="accent1">
                <a:lumMod val="60000"/>
                <a:lumOff val="40000"/>
              </a:schemeClr>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Analyse_Avant_Arriere!$C$34:$AB$34</c15:sqref>
                  </c15:fullRef>
                </c:ext>
              </c:extLst>
              <c:f>(Analyse_Avant_Arriere!$C$34,Analyse_Avant_Arriere!$E$34,Analyse_Avant_Arriere!$G$34,Analyse_Avant_Arriere!$I$34,Analyse_Avant_Arriere!$K$34,Analyse_Avant_Arriere!$M$34,Analyse_Avant_Arriere!$O$34,Analyse_Avant_Arriere!$Q$34,Analyse_Avant_Arriere!$S$34,Analyse_Avant_Arriere!$U$34,Analyse_Avant_Arriere!$W$34,Analyse_Avant_Arriere!$Y$34,Analyse_Avant_Arriere!$AA$34)</c:f>
              <c:numCache>
                <c:formatCode>General</c:formatCode>
                <c:ptCount val="13"/>
                <c:pt idx="0">
                  <c:v>5</c:v>
                </c:pt>
                <c:pt idx="1">
                  <c:v>12.5</c:v>
                </c:pt>
                <c:pt idx="2">
                  <c:v>17.142857142857142</c:v>
                </c:pt>
                <c:pt idx="3">
                  <c:v>37.692307692307693</c:v>
                </c:pt>
                <c:pt idx="4">
                  <c:v>0</c:v>
                </c:pt>
                <c:pt idx="5">
                  <c:v>5.2727272727272725</c:v>
                </c:pt>
                <c:pt idx="6">
                  <c:v>13.050847457627119</c:v>
                </c:pt>
                <c:pt idx="7">
                  <c:v>8</c:v>
                </c:pt>
                <c:pt idx="8">
                  <c:v>7.4666666666666668</c:v>
                </c:pt>
                <c:pt idx="9">
                  <c:v>4</c:v>
                </c:pt>
                <c:pt idx="10">
                  <c:v>4.5714285714285712</c:v>
                </c:pt>
                <c:pt idx="11">
                  <c:v>26.333333333333332</c:v>
                </c:pt>
                <c:pt idx="12">
                  <c:v>11.048387096774194</c:v>
                </c:pt>
              </c:numCache>
            </c:numRef>
          </c:val>
          <c:extLst>
            <c:ext xmlns:c16="http://schemas.microsoft.com/office/drawing/2014/chart" uri="{C3380CC4-5D6E-409C-BE32-E72D297353CC}">
              <c16:uniqueId val="{00000001-6B4A-4692-9B6E-B118C33E6E1C}"/>
            </c:ext>
          </c:extLst>
        </c:ser>
        <c:ser>
          <c:idx val="2"/>
          <c:order val="2"/>
          <c:spPr>
            <a:solidFill>
              <a:srgbClr val="66FFCC"/>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Analyse_Avant_Arriere!$C$35:$AB$35</c15:sqref>
                  </c15:fullRef>
                </c:ext>
              </c:extLst>
              <c:f>(Analyse_Avant_Arriere!$C$35,Analyse_Avant_Arriere!$E$35,Analyse_Avant_Arriere!$G$35,Analyse_Avant_Arriere!$I$35,Analyse_Avant_Arriere!$K$35,Analyse_Avant_Arriere!$M$35,Analyse_Avant_Arriere!$O$35,Analyse_Avant_Arriere!$Q$35,Analyse_Avant_Arriere!$S$35,Analyse_Avant_Arriere!$U$35,Analyse_Avant_Arriere!$W$35,Analyse_Avant_Arriere!$Y$35,Analyse_Avant_Arriere!$AA$35)</c:f>
              <c:numCache>
                <c:formatCode>General</c:formatCode>
                <c:ptCount val="13"/>
                <c:pt idx="0">
                  <c:v>0</c:v>
                </c:pt>
                <c:pt idx="1">
                  <c:v>0</c:v>
                </c:pt>
                <c:pt idx="2">
                  <c:v>0</c:v>
                </c:pt>
                <c:pt idx="3">
                  <c:v>0</c:v>
                </c:pt>
                <c:pt idx="4">
                  <c:v>33.333333333333336</c:v>
                </c:pt>
                <c:pt idx="5">
                  <c:v>6.1818181818181817</c:v>
                </c:pt>
                <c:pt idx="6">
                  <c:v>18.474576271186439</c:v>
                </c:pt>
                <c:pt idx="7">
                  <c:v>23.636363636363637</c:v>
                </c:pt>
                <c:pt idx="8">
                  <c:v>18.8</c:v>
                </c:pt>
                <c:pt idx="9">
                  <c:v>15.80952380952381</c:v>
                </c:pt>
                <c:pt idx="10">
                  <c:v>23.142857142857142</c:v>
                </c:pt>
                <c:pt idx="11">
                  <c:v>3</c:v>
                </c:pt>
                <c:pt idx="12">
                  <c:v>13.548387096774194</c:v>
                </c:pt>
              </c:numCache>
            </c:numRef>
          </c:val>
          <c:extLst>
            <c:ext xmlns:c16="http://schemas.microsoft.com/office/drawing/2014/chart" uri="{C3380CC4-5D6E-409C-BE32-E72D297353CC}">
              <c16:uniqueId val="{00000002-6B4A-4692-9B6E-B118C33E6E1C}"/>
            </c:ext>
          </c:extLst>
        </c:ser>
        <c:ser>
          <c:idx val="3"/>
          <c:order val="3"/>
          <c:spPr>
            <a:solidFill>
              <a:schemeClr val="accent6"/>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Analyse_Avant_Arriere!$C$36:$AB$36</c15:sqref>
                  </c15:fullRef>
                </c:ext>
              </c:extLst>
              <c:f>(Analyse_Avant_Arriere!$C$36,Analyse_Avant_Arriere!$E$36,Analyse_Avant_Arriere!$G$36,Analyse_Avant_Arriere!$I$36,Analyse_Avant_Arriere!$K$36,Analyse_Avant_Arriere!$M$36,Analyse_Avant_Arriere!$O$36,Analyse_Avant_Arriere!$Q$36,Analyse_Avant_Arriere!$S$36,Analyse_Avant_Arriere!$U$36,Analyse_Avant_Arriere!$W$36,Analyse_Avant_Arriere!$Y$36,Analyse_Avant_Arriere!$AA$36)</c:f>
              <c:numCache>
                <c:formatCode>General</c:formatCode>
                <c:ptCount val="13"/>
                <c:pt idx="0">
                  <c:v>2.3333333333333335</c:v>
                </c:pt>
                <c:pt idx="1">
                  <c:v>0</c:v>
                </c:pt>
                <c:pt idx="2">
                  <c:v>0</c:v>
                </c:pt>
                <c:pt idx="3">
                  <c:v>0</c:v>
                </c:pt>
                <c:pt idx="4">
                  <c:v>36.666666666666664</c:v>
                </c:pt>
                <c:pt idx="5">
                  <c:v>26</c:v>
                </c:pt>
                <c:pt idx="6">
                  <c:v>12.203389830508474</c:v>
                </c:pt>
                <c:pt idx="7">
                  <c:v>30.181818181818183</c:v>
                </c:pt>
                <c:pt idx="8">
                  <c:v>19.2</c:v>
                </c:pt>
                <c:pt idx="9">
                  <c:v>29.428571428571427</c:v>
                </c:pt>
                <c:pt idx="10">
                  <c:v>64.857142857142861</c:v>
                </c:pt>
                <c:pt idx="11">
                  <c:v>13</c:v>
                </c:pt>
                <c:pt idx="12">
                  <c:v>20.64516129032258</c:v>
                </c:pt>
              </c:numCache>
            </c:numRef>
          </c:val>
          <c:extLst>
            <c:ext xmlns:c16="http://schemas.microsoft.com/office/drawing/2014/chart" uri="{C3380CC4-5D6E-409C-BE32-E72D297353CC}">
              <c16:uniqueId val="{00000003-6B4A-4692-9B6E-B118C33E6E1C}"/>
            </c:ext>
          </c:extLst>
        </c:ser>
        <c:ser>
          <c:idx val="4"/>
          <c:order val="4"/>
          <c:spPr>
            <a:solidFill>
              <a:schemeClr val="accent3">
                <a:lumMod val="20000"/>
                <a:lumOff val="80000"/>
              </a:schemeClr>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Analyse_Avant_Arriere!$C$37:$AB$37</c15:sqref>
                  </c15:fullRef>
                </c:ext>
              </c:extLst>
              <c:f>(Analyse_Avant_Arriere!$C$37,Analyse_Avant_Arriere!$E$37,Analyse_Avant_Arriere!$G$37,Analyse_Avant_Arriere!$I$37,Analyse_Avant_Arriere!$K$37,Analyse_Avant_Arriere!$M$37,Analyse_Avant_Arriere!$O$37,Analyse_Avant_Arriere!$Q$37,Analyse_Avant_Arriere!$S$37,Analyse_Avant_Arriere!$U$37,Analyse_Avant_Arriere!$W$37,Analyse_Avant_Arriere!$Y$37,Analyse_Avant_Arriere!$AA$37)</c:f>
              <c:numCache>
                <c:formatCode>General</c:formatCode>
                <c:ptCount val="13"/>
                <c:pt idx="0">
                  <c:v>80</c:v>
                </c:pt>
                <c:pt idx="1">
                  <c:v>75</c:v>
                </c:pt>
                <c:pt idx="2">
                  <c:v>71.428571428571431</c:v>
                </c:pt>
                <c:pt idx="3">
                  <c:v>69.230769230769226</c:v>
                </c:pt>
                <c:pt idx="4">
                  <c:v>55.555555555555557</c:v>
                </c:pt>
                <c:pt idx="5">
                  <c:v>66.36363636363636</c:v>
                </c:pt>
                <c:pt idx="6">
                  <c:v>62.711864406779661</c:v>
                </c:pt>
                <c:pt idx="7">
                  <c:v>54.545454545454547</c:v>
                </c:pt>
                <c:pt idx="8">
                  <c:v>44.666666666666664</c:v>
                </c:pt>
                <c:pt idx="9">
                  <c:v>50.952380952380949</c:v>
                </c:pt>
                <c:pt idx="10">
                  <c:v>48.571428571428569</c:v>
                </c:pt>
                <c:pt idx="11">
                  <c:v>61.666666666666664</c:v>
                </c:pt>
                <c:pt idx="12">
                  <c:v>58.064516129032256</c:v>
                </c:pt>
              </c:numCache>
            </c:numRef>
          </c:val>
          <c:extLst>
            <c:ext xmlns:c16="http://schemas.microsoft.com/office/drawing/2014/chart" uri="{C3380CC4-5D6E-409C-BE32-E72D297353CC}">
              <c16:uniqueId val="{00000004-6B4A-4692-9B6E-B118C33E6E1C}"/>
            </c:ext>
          </c:extLst>
        </c:ser>
        <c:ser>
          <c:idx val="5"/>
          <c:order val="5"/>
          <c:spPr>
            <a:solidFill>
              <a:srgbClr val="FFFF00"/>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Analyse_Avant_Arriere!$C$38:$AB$38</c15:sqref>
                  </c15:fullRef>
                </c:ext>
              </c:extLst>
              <c:f>(Analyse_Avant_Arriere!$C$38,Analyse_Avant_Arriere!$E$38,Analyse_Avant_Arriere!$G$38,Analyse_Avant_Arriere!$I$38,Analyse_Avant_Arriere!$K$38,Analyse_Avant_Arriere!$M$38,Analyse_Avant_Arriere!$O$38,Analyse_Avant_Arriere!$Q$38,Analyse_Avant_Arriere!$S$38,Analyse_Avant_Arriere!$U$38,Analyse_Avant_Arriere!$W$38,Analyse_Avant_Arriere!$Y$38,Analyse_Avant_Arriere!$AA$38)</c:f>
              <c:numCache>
                <c:formatCode>General</c:formatCode>
                <c:ptCount val="13"/>
                <c:pt idx="0">
                  <c:v>1.1666666666666667</c:v>
                </c:pt>
                <c:pt idx="1">
                  <c:v>0</c:v>
                </c:pt>
                <c:pt idx="2">
                  <c:v>0</c:v>
                </c:pt>
                <c:pt idx="3">
                  <c:v>0</c:v>
                </c:pt>
                <c:pt idx="4">
                  <c:v>0</c:v>
                </c:pt>
                <c:pt idx="5">
                  <c:v>0</c:v>
                </c:pt>
                <c:pt idx="6">
                  <c:v>0</c:v>
                </c:pt>
                <c:pt idx="7">
                  <c:v>0</c:v>
                </c:pt>
                <c:pt idx="8">
                  <c:v>2.6666666666666665</c:v>
                </c:pt>
                <c:pt idx="9">
                  <c:v>0.76190476190476186</c:v>
                </c:pt>
                <c:pt idx="10">
                  <c:v>0</c:v>
                </c:pt>
                <c:pt idx="11">
                  <c:v>0</c:v>
                </c:pt>
                <c:pt idx="12">
                  <c:v>0.24193548387096775</c:v>
                </c:pt>
              </c:numCache>
            </c:numRef>
          </c:val>
          <c:extLst>
            <c:ext xmlns:c16="http://schemas.microsoft.com/office/drawing/2014/chart" uri="{C3380CC4-5D6E-409C-BE32-E72D297353CC}">
              <c16:uniqueId val="{00000005-6B4A-4692-9B6E-B118C33E6E1C}"/>
            </c:ext>
          </c:extLst>
        </c:ser>
        <c:ser>
          <c:idx val="6"/>
          <c:order val="6"/>
          <c:spPr>
            <a:solidFill>
              <a:schemeClr val="accent4"/>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Analyse_Avant_Arriere!$C$39:$AB$39</c15:sqref>
                  </c15:fullRef>
                </c:ext>
              </c:extLst>
              <c:f>(Analyse_Avant_Arriere!$C$39,Analyse_Avant_Arriere!$E$39,Analyse_Avant_Arriere!$G$39,Analyse_Avant_Arriere!$I$39,Analyse_Avant_Arriere!$K$39,Analyse_Avant_Arriere!$M$39,Analyse_Avant_Arriere!$O$39,Analyse_Avant_Arriere!$Q$39,Analyse_Avant_Arriere!$S$39,Analyse_Avant_Arriere!$U$39,Analyse_Avant_Arriere!$W$39,Analyse_Avant_Arriere!$Y$39,Analyse_Avant_Arriere!$AA$39)</c:f>
              <c:numCache>
                <c:formatCode>General</c:formatCode>
                <c:ptCount val="13"/>
                <c:pt idx="0">
                  <c:v>0</c:v>
                </c:pt>
                <c:pt idx="1">
                  <c:v>0</c:v>
                </c:pt>
                <c:pt idx="2">
                  <c:v>0.7142857142857143</c:v>
                </c:pt>
                <c:pt idx="3">
                  <c:v>0</c:v>
                </c:pt>
                <c:pt idx="4">
                  <c:v>0</c:v>
                </c:pt>
                <c:pt idx="5">
                  <c:v>0</c:v>
                </c:pt>
                <c:pt idx="6">
                  <c:v>0.67796610169491522</c:v>
                </c:pt>
                <c:pt idx="7">
                  <c:v>0</c:v>
                </c:pt>
                <c:pt idx="8">
                  <c:v>1.4666666666666666</c:v>
                </c:pt>
                <c:pt idx="9">
                  <c:v>0.8571428571428571</c:v>
                </c:pt>
                <c:pt idx="10">
                  <c:v>0</c:v>
                </c:pt>
                <c:pt idx="11">
                  <c:v>3.6666666666666665</c:v>
                </c:pt>
                <c:pt idx="12">
                  <c:v>1.3709677419354838</c:v>
                </c:pt>
              </c:numCache>
            </c:numRef>
          </c:val>
          <c:extLst>
            <c:ext xmlns:c16="http://schemas.microsoft.com/office/drawing/2014/chart" uri="{C3380CC4-5D6E-409C-BE32-E72D297353CC}">
              <c16:uniqueId val="{00000006-6B4A-4692-9B6E-B118C33E6E1C}"/>
            </c:ext>
          </c:extLst>
        </c:ser>
        <c:ser>
          <c:idx val="7"/>
          <c:order val="7"/>
          <c:spPr>
            <a:solidFill>
              <a:srgbClr val="FF5050"/>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Analyse_Avant_Arriere!$C$40:$AB$40</c15:sqref>
                  </c15:fullRef>
                </c:ext>
              </c:extLst>
              <c:f>(Analyse_Avant_Arriere!$C$40,Analyse_Avant_Arriere!$E$40,Analyse_Avant_Arriere!$G$40,Analyse_Avant_Arriere!$I$40,Analyse_Avant_Arriere!$K$40,Analyse_Avant_Arriere!$M$40,Analyse_Avant_Arriere!$O$40,Analyse_Avant_Arriere!$Q$40,Analyse_Avant_Arriere!$S$40,Analyse_Avant_Arriere!$U$40,Analyse_Avant_Arriere!$W$40,Analyse_Avant_Arriere!$Y$40,Analyse_Avant_Arriere!$AA$40)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2.0161290322580645</c:v>
                </c:pt>
              </c:numCache>
            </c:numRef>
          </c:val>
          <c:extLst>
            <c:ext xmlns:c16="http://schemas.microsoft.com/office/drawing/2014/chart" uri="{C3380CC4-5D6E-409C-BE32-E72D297353CC}">
              <c16:uniqueId val="{00000007-6B4A-4692-9B6E-B118C33E6E1C}"/>
            </c:ext>
          </c:extLst>
        </c:ser>
        <c:ser>
          <c:idx val="8"/>
          <c:order val="8"/>
          <c:spPr>
            <a:solidFill>
              <a:srgbClr val="C00000"/>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Analyse_Avant_Arriere!$C$41:$AB$41</c15:sqref>
                  </c15:fullRef>
                </c:ext>
              </c:extLst>
              <c:f>(Analyse_Avant_Arriere!$C$41,Analyse_Avant_Arriere!$E$41,Analyse_Avant_Arriere!$G$41,Analyse_Avant_Arriere!$I$41,Analyse_Avant_Arriere!$K$41,Analyse_Avant_Arriere!$M$41,Analyse_Avant_Arriere!$O$41,Analyse_Avant_Arriere!$Q$41,Analyse_Avant_Arriere!$S$41,Analyse_Avant_Arriere!$U$41,Analyse_Avant_Arriere!$W$41,Analyse_Avant_Arriere!$Y$41,Analyse_Avant_Arriere!$AA$41)</c:f>
              <c:numCache>
                <c:formatCode>General</c:formatCode>
                <c:ptCount val="13"/>
                <c:pt idx="0">
                  <c:v>7.833333333333333</c:v>
                </c:pt>
                <c:pt idx="1">
                  <c:v>0</c:v>
                </c:pt>
                <c:pt idx="2">
                  <c:v>0</c:v>
                </c:pt>
                <c:pt idx="3">
                  <c:v>0</c:v>
                </c:pt>
                <c:pt idx="4">
                  <c:v>15.555555555555555</c:v>
                </c:pt>
                <c:pt idx="5">
                  <c:v>13.090909090909092</c:v>
                </c:pt>
                <c:pt idx="6">
                  <c:v>2.0338983050847457</c:v>
                </c:pt>
                <c:pt idx="7">
                  <c:v>2.5454545454545454</c:v>
                </c:pt>
                <c:pt idx="8">
                  <c:v>12.4</c:v>
                </c:pt>
                <c:pt idx="9">
                  <c:v>11.904761904761905</c:v>
                </c:pt>
                <c:pt idx="10">
                  <c:v>4</c:v>
                </c:pt>
                <c:pt idx="11">
                  <c:v>0</c:v>
                </c:pt>
                <c:pt idx="12">
                  <c:v>11.53225806451613</c:v>
                </c:pt>
              </c:numCache>
            </c:numRef>
          </c:val>
          <c:extLst>
            <c:ext xmlns:c16="http://schemas.microsoft.com/office/drawing/2014/chart" uri="{C3380CC4-5D6E-409C-BE32-E72D297353CC}">
              <c16:uniqueId val="{00000008-6B4A-4692-9B6E-B118C33E6E1C}"/>
            </c:ext>
          </c:extLst>
        </c:ser>
        <c:dLbls>
          <c:showLegendKey val="0"/>
          <c:showVal val="0"/>
          <c:showCatName val="0"/>
          <c:showSerName val="0"/>
          <c:showPercent val="0"/>
          <c:showBubbleSize val="0"/>
        </c:dLbls>
        <c:gapWidth val="150"/>
        <c:overlap val="100"/>
        <c:axId val="988048271"/>
        <c:axId val="1045613103"/>
      </c:barChart>
      <c:catAx>
        <c:axId val="9880482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45613103"/>
        <c:crosses val="autoZero"/>
        <c:auto val="1"/>
        <c:lblAlgn val="ctr"/>
        <c:lblOffset val="100"/>
        <c:noMultiLvlLbl val="0"/>
      </c:catAx>
      <c:valAx>
        <c:axId val="1045613103"/>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880482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BE" sz="2400" b="1"/>
              <a:t>Derrière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16838445988198503"/>
          <c:y val="7.763474620617479E-2"/>
          <c:w val="0.80058784048757448"/>
          <c:h val="0.82592697890785627"/>
        </c:manualLayout>
      </c:layout>
      <c:barChart>
        <c:barDir val="bar"/>
        <c:grouping val="percentStacked"/>
        <c:varyColors val="0"/>
        <c:ser>
          <c:idx val="0"/>
          <c:order val="0"/>
          <c:spPr>
            <a:solidFill>
              <a:schemeClr val="tx1"/>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Analyse_Avant_Arriere!$C$33:$AB$33</c15:sqref>
                  </c15:fullRef>
                </c:ext>
              </c:extLst>
              <c:f>(Analyse_Avant_Arriere!$D$33,Analyse_Avant_Arriere!$F$33,Analyse_Avant_Arriere!$H$33,Analyse_Avant_Arriere!$J$33,Analyse_Avant_Arriere!$L$33,Analyse_Avant_Arriere!$N$33,Analyse_Avant_Arriere!$P$33,Analyse_Avant_Arriere!$R$33,Analyse_Avant_Arriere!$T$33,Analyse_Avant_Arriere!$V$33,Analyse_Avant_Arriere!$X$33,Analyse_Avant_Arriere!$Z$33,Analyse_Avant_Arriere!$AB$33)</c:f>
              <c:numCache>
                <c:formatCode>General</c:formatCode>
                <c:ptCount val="13"/>
                <c:pt idx="0">
                  <c:v>0</c:v>
                </c:pt>
                <c:pt idx="1">
                  <c:v>0</c:v>
                </c:pt>
                <c:pt idx="2">
                  <c:v>0</c:v>
                </c:pt>
                <c:pt idx="3">
                  <c:v>0</c:v>
                </c:pt>
                <c:pt idx="4">
                  <c:v>0</c:v>
                </c:pt>
                <c:pt idx="5">
                  <c:v>9.375</c:v>
                </c:pt>
                <c:pt idx="6">
                  <c:v>0</c:v>
                </c:pt>
                <c:pt idx="7">
                  <c:v>3.2142857142857144</c:v>
                </c:pt>
                <c:pt idx="8">
                  <c:v>0</c:v>
                </c:pt>
                <c:pt idx="9">
                  <c:v>1.8461538461538463</c:v>
                </c:pt>
                <c:pt idx="10">
                  <c:v>0</c:v>
                </c:pt>
                <c:pt idx="11">
                  <c:v>6.4</c:v>
                </c:pt>
                <c:pt idx="12">
                  <c:v>0</c:v>
                </c:pt>
              </c:numCache>
            </c:numRef>
          </c:val>
          <c:extLst>
            <c:ext xmlns:c16="http://schemas.microsoft.com/office/drawing/2014/chart" uri="{C3380CC4-5D6E-409C-BE32-E72D297353CC}">
              <c16:uniqueId val="{00000000-3B29-4C3E-B316-F67DACB6F4C6}"/>
            </c:ext>
          </c:extLst>
        </c:ser>
        <c:ser>
          <c:idx val="1"/>
          <c:order val="1"/>
          <c:spPr>
            <a:solidFill>
              <a:schemeClr val="accent1">
                <a:lumMod val="60000"/>
                <a:lumOff val="40000"/>
              </a:schemeClr>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Analyse_Avant_Arriere!$C$34:$AB$34</c15:sqref>
                  </c15:fullRef>
                </c:ext>
              </c:extLst>
              <c:f>(Analyse_Avant_Arriere!$D$34,Analyse_Avant_Arriere!$F$34,Analyse_Avant_Arriere!$H$34,Analyse_Avant_Arriere!$J$34,Analyse_Avant_Arriere!$L$34,Analyse_Avant_Arriere!$N$34,Analyse_Avant_Arriere!$P$34,Analyse_Avant_Arriere!$R$34,Analyse_Avant_Arriere!$T$34,Analyse_Avant_Arriere!$V$34,Analyse_Avant_Arriere!$X$34,Analyse_Avant_Arriere!$Z$34,Analyse_Avant_Arriere!$AB$34)</c:f>
              <c:numCache>
                <c:formatCode>General</c:formatCode>
                <c:ptCount val="13"/>
                <c:pt idx="0">
                  <c:v>6.25</c:v>
                </c:pt>
                <c:pt idx="1">
                  <c:v>10</c:v>
                </c:pt>
                <c:pt idx="2">
                  <c:v>47.142857142857146</c:v>
                </c:pt>
                <c:pt idx="3">
                  <c:v>47.142857142857146</c:v>
                </c:pt>
                <c:pt idx="4">
                  <c:v>3.5714285714285716</c:v>
                </c:pt>
                <c:pt idx="5">
                  <c:v>8.125</c:v>
                </c:pt>
                <c:pt idx="6">
                  <c:v>12.857142857142858</c:v>
                </c:pt>
                <c:pt idx="7">
                  <c:v>11.071428571428571</c:v>
                </c:pt>
                <c:pt idx="8">
                  <c:v>11.176470588235293</c:v>
                </c:pt>
                <c:pt idx="9">
                  <c:v>2.3076923076923075</c:v>
                </c:pt>
                <c:pt idx="10">
                  <c:v>7.882352941176471</c:v>
                </c:pt>
                <c:pt idx="11">
                  <c:v>10.4</c:v>
                </c:pt>
                <c:pt idx="12">
                  <c:v>13.595505617977528</c:v>
                </c:pt>
              </c:numCache>
            </c:numRef>
          </c:val>
          <c:extLst>
            <c:ext xmlns:c16="http://schemas.microsoft.com/office/drawing/2014/chart" uri="{C3380CC4-5D6E-409C-BE32-E72D297353CC}">
              <c16:uniqueId val="{00000001-3B29-4C3E-B316-F67DACB6F4C6}"/>
            </c:ext>
          </c:extLst>
        </c:ser>
        <c:ser>
          <c:idx val="2"/>
          <c:order val="2"/>
          <c:spPr>
            <a:solidFill>
              <a:srgbClr val="66FFCC"/>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Analyse_Avant_Arriere!$C$35:$AB$35</c15:sqref>
                  </c15:fullRef>
                </c:ext>
              </c:extLst>
              <c:f>(Analyse_Avant_Arriere!$D$35,Analyse_Avant_Arriere!$F$35,Analyse_Avant_Arriere!$H$35,Analyse_Avant_Arriere!$J$35,Analyse_Avant_Arriere!$L$35,Analyse_Avant_Arriere!$N$35,Analyse_Avant_Arriere!$P$35,Analyse_Avant_Arriere!$R$35,Analyse_Avant_Arriere!$T$35,Analyse_Avant_Arriere!$V$35,Analyse_Avant_Arriere!$X$35,Analyse_Avant_Arriere!$Z$35,Analyse_Avant_Arriere!$AB$35)</c:f>
              <c:numCache>
                <c:formatCode>General</c:formatCode>
                <c:ptCount val="13"/>
                <c:pt idx="0">
                  <c:v>0</c:v>
                </c:pt>
                <c:pt idx="1">
                  <c:v>0</c:v>
                </c:pt>
                <c:pt idx="2">
                  <c:v>0</c:v>
                </c:pt>
                <c:pt idx="3">
                  <c:v>31.428571428571427</c:v>
                </c:pt>
                <c:pt idx="4">
                  <c:v>0</c:v>
                </c:pt>
                <c:pt idx="5">
                  <c:v>0</c:v>
                </c:pt>
                <c:pt idx="6">
                  <c:v>5</c:v>
                </c:pt>
                <c:pt idx="7">
                  <c:v>23.571428571428573</c:v>
                </c:pt>
                <c:pt idx="8">
                  <c:v>7.0588235294117645</c:v>
                </c:pt>
                <c:pt idx="9">
                  <c:v>5.8461538461538458</c:v>
                </c:pt>
                <c:pt idx="10">
                  <c:v>7.5294117647058822</c:v>
                </c:pt>
                <c:pt idx="11">
                  <c:v>9.1999999999999993</c:v>
                </c:pt>
                <c:pt idx="12">
                  <c:v>5.2808988764044944</c:v>
                </c:pt>
              </c:numCache>
            </c:numRef>
          </c:val>
          <c:extLst>
            <c:ext xmlns:c16="http://schemas.microsoft.com/office/drawing/2014/chart" uri="{C3380CC4-5D6E-409C-BE32-E72D297353CC}">
              <c16:uniqueId val="{00000002-3B29-4C3E-B316-F67DACB6F4C6}"/>
            </c:ext>
          </c:extLst>
        </c:ser>
        <c:ser>
          <c:idx val="3"/>
          <c:order val="3"/>
          <c:spPr>
            <a:solidFill>
              <a:schemeClr val="accent6"/>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Analyse_Avant_Arriere!$C$36:$AB$36</c15:sqref>
                  </c15:fullRef>
                </c:ext>
              </c:extLst>
              <c:f>(Analyse_Avant_Arriere!$D$36,Analyse_Avant_Arriere!$F$36,Analyse_Avant_Arriere!$H$36,Analyse_Avant_Arriere!$J$36,Analyse_Avant_Arriere!$L$36,Analyse_Avant_Arriere!$N$36,Analyse_Avant_Arriere!$P$36,Analyse_Avant_Arriere!$R$36,Analyse_Avant_Arriere!$T$36,Analyse_Avant_Arriere!$V$36,Analyse_Avant_Arriere!$X$36,Analyse_Avant_Arriere!$Z$36,Analyse_Avant_Arriere!$AB$36)</c:f>
              <c:numCache>
                <c:formatCode>General</c:formatCode>
                <c:ptCount val="13"/>
                <c:pt idx="0">
                  <c:v>1.875</c:v>
                </c:pt>
                <c:pt idx="1">
                  <c:v>27.777777777777779</c:v>
                </c:pt>
                <c:pt idx="2">
                  <c:v>0</c:v>
                </c:pt>
                <c:pt idx="3">
                  <c:v>88.571428571428569</c:v>
                </c:pt>
                <c:pt idx="4">
                  <c:v>0</c:v>
                </c:pt>
                <c:pt idx="5">
                  <c:v>4.375</c:v>
                </c:pt>
                <c:pt idx="6">
                  <c:v>21.428571428571427</c:v>
                </c:pt>
                <c:pt idx="7">
                  <c:v>12.5</c:v>
                </c:pt>
                <c:pt idx="8">
                  <c:v>13.529411764705882</c:v>
                </c:pt>
                <c:pt idx="9">
                  <c:v>20.76923076923077</c:v>
                </c:pt>
                <c:pt idx="10">
                  <c:v>17.411764705882351</c:v>
                </c:pt>
                <c:pt idx="11">
                  <c:v>9.1999999999999993</c:v>
                </c:pt>
                <c:pt idx="12">
                  <c:v>24.04494382022472</c:v>
                </c:pt>
              </c:numCache>
            </c:numRef>
          </c:val>
          <c:extLst>
            <c:ext xmlns:c16="http://schemas.microsoft.com/office/drawing/2014/chart" uri="{C3380CC4-5D6E-409C-BE32-E72D297353CC}">
              <c16:uniqueId val="{00000003-3B29-4C3E-B316-F67DACB6F4C6}"/>
            </c:ext>
          </c:extLst>
        </c:ser>
        <c:ser>
          <c:idx val="4"/>
          <c:order val="4"/>
          <c:spPr>
            <a:solidFill>
              <a:schemeClr val="accent3">
                <a:lumMod val="20000"/>
                <a:lumOff val="80000"/>
              </a:schemeClr>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Analyse_Avant_Arriere!$C$37:$AB$37</c15:sqref>
                  </c15:fullRef>
                </c:ext>
              </c:extLst>
              <c:f>(Analyse_Avant_Arriere!$D$37,Analyse_Avant_Arriere!$F$37,Analyse_Avant_Arriere!$H$37,Analyse_Avant_Arriere!$J$37,Analyse_Avant_Arriere!$L$37,Analyse_Avant_Arriere!$N$37,Analyse_Avant_Arriere!$P$37,Analyse_Avant_Arriere!$R$37,Analyse_Avant_Arriere!$T$37,Analyse_Avant_Arriere!$V$37,Analyse_Avant_Arriere!$X$37,Analyse_Avant_Arriere!$Z$37,Analyse_Avant_Arriere!$AB$37)</c:f>
              <c:numCache>
                <c:formatCode>General</c:formatCode>
                <c:ptCount val="13"/>
                <c:pt idx="0">
                  <c:v>88.541666666666671</c:v>
                </c:pt>
                <c:pt idx="1">
                  <c:v>66.666666666666671</c:v>
                </c:pt>
                <c:pt idx="2">
                  <c:v>64.285714285714292</c:v>
                </c:pt>
                <c:pt idx="3">
                  <c:v>21.428571428571427</c:v>
                </c:pt>
                <c:pt idx="4">
                  <c:v>85.714285714285708</c:v>
                </c:pt>
                <c:pt idx="5">
                  <c:v>65.625</c:v>
                </c:pt>
                <c:pt idx="6">
                  <c:v>64.285714285714292</c:v>
                </c:pt>
                <c:pt idx="7">
                  <c:v>60.714285714285715</c:v>
                </c:pt>
                <c:pt idx="8">
                  <c:v>64.705882352941174</c:v>
                </c:pt>
                <c:pt idx="9">
                  <c:v>50.769230769230766</c:v>
                </c:pt>
                <c:pt idx="10">
                  <c:v>67.058823529411768</c:v>
                </c:pt>
                <c:pt idx="11">
                  <c:v>68</c:v>
                </c:pt>
                <c:pt idx="12">
                  <c:v>61.797752808988761</c:v>
                </c:pt>
              </c:numCache>
            </c:numRef>
          </c:val>
          <c:extLst>
            <c:ext xmlns:c16="http://schemas.microsoft.com/office/drawing/2014/chart" uri="{C3380CC4-5D6E-409C-BE32-E72D297353CC}">
              <c16:uniqueId val="{00000004-3B29-4C3E-B316-F67DACB6F4C6}"/>
            </c:ext>
          </c:extLst>
        </c:ser>
        <c:ser>
          <c:idx val="5"/>
          <c:order val="5"/>
          <c:spPr>
            <a:solidFill>
              <a:srgbClr val="FFFF00"/>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Analyse_Avant_Arriere!$C$38:$AB$38</c15:sqref>
                  </c15:fullRef>
                </c:ext>
              </c:extLst>
              <c:f>(Analyse_Avant_Arriere!$D$38,Analyse_Avant_Arriere!$F$38,Analyse_Avant_Arriere!$H$38,Analyse_Avant_Arriere!$J$38,Analyse_Avant_Arriere!$L$38,Analyse_Avant_Arriere!$N$38,Analyse_Avant_Arriere!$P$38,Analyse_Avant_Arriere!$R$38,Analyse_Avant_Arriere!$T$38,Analyse_Avant_Arriere!$V$38,Analyse_Avant_Arriere!$X$38,Analyse_Avant_Arriere!$Z$38,Analyse_Avant_Arriere!$AB$38)</c:f>
              <c:numCache>
                <c:formatCode>General</c:formatCode>
                <c:ptCount val="13"/>
                <c:pt idx="0">
                  <c:v>0</c:v>
                </c:pt>
                <c:pt idx="1">
                  <c:v>0</c:v>
                </c:pt>
                <c:pt idx="2">
                  <c:v>0</c:v>
                </c:pt>
                <c:pt idx="3">
                  <c:v>0</c:v>
                </c:pt>
                <c:pt idx="4">
                  <c:v>0</c:v>
                </c:pt>
                <c:pt idx="5">
                  <c:v>2.5</c:v>
                </c:pt>
                <c:pt idx="6">
                  <c:v>0</c:v>
                </c:pt>
                <c:pt idx="7">
                  <c:v>0</c:v>
                </c:pt>
                <c:pt idx="8">
                  <c:v>4.7058823529411766</c:v>
                </c:pt>
                <c:pt idx="9">
                  <c:v>2</c:v>
                </c:pt>
                <c:pt idx="10">
                  <c:v>4.3529411764705879</c:v>
                </c:pt>
                <c:pt idx="11">
                  <c:v>0</c:v>
                </c:pt>
                <c:pt idx="12">
                  <c:v>0</c:v>
                </c:pt>
              </c:numCache>
            </c:numRef>
          </c:val>
          <c:extLst>
            <c:ext xmlns:c16="http://schemas.microsoft.com/office/drawing/2014/chart" uri="{C3380CC4-5D6E-409C-BE32-E72D297353CC}">
              <c16:uniqueId val="{00000005-3B29-4C3E-B316-F67DACB6F4C6}"/>
            </c:ext>
          </c:extLst>
        </c:ser>
        <c:ser>
          <c:idx val="6"/>
          <c:order val="6"/>
          <c:spPr>
            <a:solidFill>
              <a:schemeClr val="accent4"/>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Analyse_Avant_Arriere!$C$39:$AB$39</c15:sqref>
                  </c15:fullRef>
                </c:ext>
              </c:extLst>
              <c:f>(Analyse_Avant_Arriere!$D$39,Analyse_Avant_Arriere!$F$39,Analyse_Avant_Arriere!$H$39,Analyse_Avant_Arriere!$J$39,Analyse_Avant_Arriere!$L$39,Analyse_Avant_Arriere!$N$39,Analyse_Avant_Arriere!$P$39,Analyse_Avant_Arriere!$R$39,Analyse_Avant_Arriere!$T$39,Analyse_Avant_Arriere!$V$39,Analyse_Avant_Arriere!$X$39,Analyse_Avant_Arriere!$Z$39,Analyse_Avant_Arriere!$AB$39)</c:f>
              <c:numCache>
                <c:formatCode>General</c:formatCode>
                <c:ptCount val="13"/>
                <c:pt idx="0">
                  <c:v>0.625</c:v>
                </c:pt>
                <c:pt idx="1">
                  <c:v>0</c:v>
                </c:pt>
                <c:pt idx="2">
                  <c:v>0</c:v>
                </c:pt>
                <c:pt idx="3">
                  <c:v>0</c:v>
                </c:pt>
                <c:pt idx="4">
                  <c:v>0.7142857142857143</c:v>
                </c:pt>
                <c:pt idx="5">
                  <c:v>0.625</c:v>
                </c:pt>
                <c:pt idx="6">
                  <c:v>0</c:v>
                </c:pt>
                <c:pt idx="7">
                  <c:v>2.5</c:v>
                </c:pt>
                <c:pt idx="8">
                  <c:v>0</c:v>
                </c:pt>
                <c:pt idx="9">
                  <c:v>2.7692307692307692</c:v>
                </c:pt>
                <c:pt idx="10">
                  <c:v>1.1764705882352942</c:v>
                </c:pt>
                <c:pt idx="11">
                  <c:v>5.6</c:v>
                </c:pt>
                <c:pt idx="12">
                  <c:v>2.808988764044944</c:v>
                </c:pt>
              </c:numCache>
            </c:numRef>
          </c:val>
          <c:extLst>
            <c:ext xmlns:c16="http://schemas.microsoft.com/office/drawing/2014/chart" uri="{C3380CC4-5D6E-409C-BE32-E72D297353CC}">
              <c16:uniqueId val="{00000006-3B29-4C3E-B316-F67DACB6F4C6}"/>
            </c:ext>
          </c:extLst>
        </c:ser>
        <c:ser>
          <c:idx val="7"/>
          <c:order val="7"/>
          <c:spPr>
            <a:solidFill>
              <a:srgbClr val="FF5050"/>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Analyse_Avant_Arriere!$C$40:$AB$40</c15:sqref>
                  </c15:fullRef>
                </c:ext>
              </c:extLst>
              <c:f>(Analyse_Avant_Arriere!$D$40,Analyse_Avant_Arriere!$F$40,Analyse_Avant_Arriere!$H$40,Analyse_Avant_Arriere!$J$40,Analyse_Avant_Arriere!$L$40,Analyse_Avant_Arriere!$N$40,Analyse_Avant_Arriere!$P$40,Analyse_Avant_Arriere!$R$40,Analyse_Avant_Arriere!$T$40,Analyse_Avant_Arriere!$V$40,Analyse_Avant_Arriere!$X$40,Analyse_Avant_Arriere!$Z$40,Analyse_Avant_Arriere!$AB$40)</c:f>
              <c:numCache>
                <c:formatCode>General</c:formatCode>
                <c:ptCount val="13"/>
                <c:pt idx="0">
                  <c:v>0</c:v>
                </c:pt>
                <c:pt idx="1">
                  <c:v>0</c:v>
                </c:pt>
                <c:pt idx="2">
                  <c:v>0</c:v>
                </c:pt>
                <c:pt idx="3">
                  <c:v>0</c:v>
                </c:pt>
                <c:pt idx="4">
                  <c:v>0</c:v>
                </c:pt>
                <c:pt idx="5">
                  <c:v>0</c:v>
                </c:pt>
                <c:pt idx="6">
                  <c:v>0</c:v>
                </c:pt>
                <c:pt idx="7">
                  <c:v>0</c:v>
                </c:pt>
                <c:pt idx="8">
                  <c:v>0</c:v>
                </c:pt>
                <c:pt idx="9">
                  <c:v>2.7692307692307692</c:v>
                </c:pt>
                <c:pt idx="10">
                  <c:v>0</c:v>
                </c:pt>
                <c:pt idx="11">
                  <c:v>0</c:v>
                </c:pt>
                <c:pt idx="12">
                  <c:v>0</c:v>
                </c:pt>
              </c:numCache>
            </c:numRef>
          </c:val>
          <c:extLst>
            <c:ext xmlns:c16="http://schemas.microsoft.com/office/drawing/2014/chart" uri="{C3380CC4-5D6E-409C-BE32-E72D297353CC}">
              <c16:uniqueId val="{00000007-3B29-4C3E-B316-F67DACB6F4C6}"/>
            </c:ext>
          </c:extLst>
        </c:ser>
        <c:ser>
          <c:idx val="8"/>
          <c:order val="8"/>
          <c:spPr>
            <a:solidFill>
              <a:srgbClr val="C00000"/>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Analyse_Avant_Arriere!$C$41:$AB$41</c15:sqref>
                  </c15:fullRef>
                </c:ext>
              </c:extLst>
              <c:f>(Analyse_Avant_Arriere!$D$41,Analyse_Avant_Arriere!$F$41,Analyse_Avant_Arriere!$H$41,Analyse_Avant_Arriere!$J$41,Analyse_Avant_Arriere!$L$41,Analyse_Avant_Arriere!$N$41,Analyse_Avant_Arriere!$P$41,Analyse_Avant_Arriere!$R$41,Analyse_Avant_Arriere!$T$41,Analyse_Avant_Arriere!$V$41,Analyse_Avant_Arriere!$X$41,Analyse_Avant_Arriere!$Z$41,Analyse_Avant_Arriere!$AB$41)</c:f>
              <c:numCache>
                <c:formatCode>General</c:formatCode>
                <c:ptCount val="13"/>
                <c:pt idx="0">
                  <c:v>0</c:v>
                </c:pt>
                <c:pt idx="1">
                  <c:v>0</c:v>
                </c:pt>
                <c:pt idx="2">
                  <c:v>0</c:v>
                </c:pt>
                <c:pt idx="3">
                  <c:v>0</c:v>
                </c:pt>
                <c:pt idx="4">
                  <c:v>5.7142857142857144</c:v>
                </c:pt>
                <c:pt idx="5">
                  <c:v>10.625</c:v>
                </c:pt>
                <c:pt idx="6">
                  <c:v>2.8571428571428572</c:v>
                </c:pt>
                <c:pt idx="7">
                  <c:v>11.071428571428571</c:v>
                </c:pt>
                <c:pt idx="8">
                  <c:v>0</c:v>
                </c:pt>
                <c:pt idx="9">
                  <c:v>12.153846153846153</c:v>
                </c:pt>
                <c:pt idx="10">
                  <c:v>4.4705882352941178</c:v>
                </c:pt>
                <c:pt idx="11">
                  <c:v>8.8000000000000007</c:v>
                </c:pt>
                <c:pt idx="12">
                  <c:v>7.9775280898876408</c:v>
                </c:pt>
              </c:numCache>
            </c:numRef>
          </c:val>
          <c:extLst>
            <c:ext xmlns:c16="http://schemas.microsoft.com/office/drawing/2014/chart" uri="{C3380CC4-5D6E-409C-BE32-E72D297353CC}">
              <c16:uniqueId val="{00000008-3B29-4C3E-B316-F67DACB6F4C6}"/>
            </c:ext>
          </c:extLst>
        </c:ser>
        <c:dLbls>
          <c:showLegendKey val="0"/>
          <c:showVal val="0"/>
          <c:showCatName val="0"/>
          <c:showSerName val="0"/>
          <c:showPercent val="0"/>
          <c:showBubbleSize val="0"/>
        </c:dLbls>
        <c:gapWidth val="150"/>
        <c:overlap val="100"/>
        <c:axId val="988048271"/>
        <c:axId val="1045613103"/>
      </c:barChart>
      <c:catAx>
        <c:axId val="9880482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45613103"/>
        <c:crosses val="autoZero"/>
        <c:auto val="1"/>
        <c:lblAlgn val="ctr"/>
        <c:lblOffset val="100"/>
        <c:noMultiLvlLbl val="0"/>
      </c:catAx>
      <c:valAx>
        <c:axId val="1045613103"/>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880482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Besoin et Limitation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fr-FR"/>
        </a:p>
      </c:txPr>
    </c:title>
    <c:autoTitleDeleted val="0"/>
    <c:plotArea>
      <c:layout/>
      <c:radarChart>
        <c:radarStyle val="marker"/>
        <c:varyColors val="0"/>
        <c:ser>
          <c:idx val="0"/>
          <c:order val="0"/>
          <c:tx>
            <c:strRef>
              <c:f>Mot_cle!$C$21</c:f>
              <c:strCache>
                <c:ptCount val="1"/>
                <c:pt idx="0">
                  <c:v>GAUCHE</c:v>
                </c:pt>
              </c:strCache>
            </c:strRef>
          </c:tx>
          <c:spPr>
            <a:ln w="31750" cap="rnd">
              <a:solidFill>
                <a:schemeClr val="accent1"/>
              </a:solidFill>
              <a:round/>
            </a:ln>
            <a:effectLst/>
          </c:spPr>
          <c:marker>
            <c:symbol val="none"/>
          </c:marker>
          <c:cat>
            <c:strRef>
              <c:f>Mot_cle!$B$22:$B$37</c:f>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f>Mot_cle!$C$22:$C$37</c:f>
              <c:numCache>
                <c:formatCode>0</c:formatCode>
                <c:ptCount val="16"/>
                <c:pt idx="0">
                  <c:v>46.459337625999993</c:v>
                </c:pt>
                <c:pt idx="1">
                  <c:v>185.44252990199999</c:v>
                </c:pt>
                <c:pt idx="2">
                  <c:v>100.89145416500003</c:v>
                </c:pt>
                <c:pt idx="3">
                  <c:v>139.42328002350001</c:v>
                </c:pt>
                <c:pt idx="4">
                  <c:v>73.845464307</c:v>
                </c:pt>
                <c:pt idx="5">
                  <c:v>289.01313207650009</c:v>
                </c:pt>
                <c:pt idx="6">
                  <c:v>31.284620385999972</c:v>
                </c:pt>
                <c:pt idx="7">
                  <c:v>115.28278827399998</c:v>
                </c:pt>
                <c:pt idx="8">
                  <c:v>78.206242908000036</c:v>
                </c:pt>
                <c:pt idx="9">
                  <c:v>41.571775116999987</c:v>
                </c:pt>
                <c:pt idx="10">
                  <c:v>127.85701947200005</c:v>
                </c:pt>
                <c:pt idx="11">
                  <c:v>19.949281159999998</c:v>
                </c:pt>
                <c:pt idx="12">
                  <c:v>66.784888428000016</c:v>
                </c:pt>
                <c:pt idx="13">
                  <c:v>71.649029319999983</c:v>
                </c:pt>
                <c:pt idx="14">
                  <c:v>76.327100765999973</c:v>
                </c:pt>
                <c:pt idx="15">
                  <c:v>76.180116791999993</c:v>
                </c:pt>
              </c:numCache>
            </c:numRef>
          </c:val>
          <c:extLst>
            <c:ext xmlns:c16="http://schemas.microsoft.com/office/drawing/2014/chart" uri="{C3380CC4-5D6E-409C-BE32-E72D297353CC}">
              <c16:uniqueId val="{00000000-3834-4116-97A9-053B4037E127}"/>
            </c:ext>
          </c:extLst>
        </c:ser>
        <c:ser>
          <c:idx val="1"/>
          <c:order val="1"/>
          <c:tx>
            <c:strRef>
              <c:f>Mot_cle!$D$21</c:f>
              <c:strCache>
                <c:ptCount val="1"/>
                <c:pt idx="0">
                  <c:v>DROITE</c:v>
                </c:pt>
              </c:strCache>
            </c:strRef>
          </c:tx>
          <c:spPr>
            <a:ln w="31750" cap="rnd">
              <a:solidFill>
                <a:schemeClr val="accent2"/>
              </a:solidFill>
              <a:round/>
            </a:ln>
            <a:effectLst/>
          </c:spPr>
          <c:marker>
            <c:symbol val="none"/>
          </c:marker>
          <c:cat>
            <c:strRef>
              <c:f>Mot_cle!$B$22:$B$37</c:f>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f>Mot_cle!$D$22:$D$37</c:f>
              <c:numCache>
                <c:formatCode>0</c:formatCode>
                <c:ptCount val="16"/>
                <c:pt idx="0">
                  <c:v>2.1280450999999942</c:v>
                </c:pt>
                <c:pt idx="1">
                  <c:v>96.844159409999989</c:v>
                </c:pt>
                <c:pt idx="2">
                  <c:v>10.307795712000015</c:v>
                </c:pt>
                <c:pt idx="3">
                  <c:v>74.611240440499998</c:v>
                </c:pt>
                <c:pt idx="4">
                  <c:v>21.889315482500024</c:v>
                </c:pt>
                <c:pt idx="5">
                  <c:v>27.349196403999997</c:v>
                </c:pt>
                <c:pt idx="6">
                  <c:v>-55.528298236999987</c:v>
                </c:pt>
                <c:pt idx="7">
                  <c:v>93.816338040000005</c:v>
                </c:pt>
                <c:pt idx="8">
                  <c:v>-155.34603699749999</c:v>
                </c:pt>
                <c:pt idx="9">
                  <c:v>10.529773648999964</c:v>
                </c:pt>
                <c:pt idx="10">
                  <c:v>-51.62333815800001</c:v>
                </c:pt>
                <c:pt idx="11">
                  <c:v>-14.048493863999994</c:v>
                </c:pt>
                <c:pt idx="12">
                  <c:v>-73.971713675999993</c:v>
                </c:pt>
                <c:pt idx="13">
                  <c:v>-12.170050447999998</c:v>
                </c:pt>
                <c:pt idx="14">
                  <c:v>63.256651880999954</c:v>
                </c:pt>
                <c:pt idx="15">
                  <c:v>49.569026347000005</c:v>
                </c:pt>
              </c:numCache>
            </c:numRef>
          </c:val>
          <c:extLst>
            <c:ext xmlns:c16="http://schemas.microsoft.com/office/drawing/2014/chart" uri="{C3380CC4-5D6E-409C-BE32-E72D297353CC}">
              <c16:uniqueId val="{00000001-3834-4116-97A9-053B4037E127}"/>
            </c:ext>
          </c:extLst>
        </c:ser>
        <c:dLbls>
          <c:showLegendKey val="0"/>
          <c:showVal val="0"/>
          <c:showCatName val="0"/>
          <c:showSerName val="0"/>
          <c:showPercent val="0"/>
          <c:showBubbleSize val="0"/>
        </c:dLbls>
        <c:axId val="1031344559"/>
        <c:axId val="1052069727"/>
      </c:radarChart>
      <c:catAx>
        <c:axId val="1031344559"/>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fr-FR"/>
          </a:p>
        </c:txPr>
        <c:crossAx val="1052069727"/>
        <c:crosses val="autoZero"/>
        <c:auto val="1"/>
        <c:lblAlgn val="ctr"/>
        <c:lblOffset val="100"/>
        <c:noMultiLvlLbl val="0"/>
      </c:catAx>
      <c:valAx>
        <c:axId val="1052069727"/>
        <c:scaling>
          <c:orientation val="minMax"/>
          <c:max val="300"/>
          <c:min val="-300"/>
        </c:scaling>
        <c:delete val="0"/>
        <c:axPos val="l"/>
        <c:majorGridlines>
          <c:spPr>
            <a:ln w="9525" cap="flat" cmpd="sng" algn="ctr">
              <a:solidFill>
                <a:schemeClr val="tx2">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fr-FR"/>
          </a:p>
        </c:txPr>
        <c:crossAx val="10313445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Calme et réactivité</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fr-FR"/>
        </a:p>
      </c:txPr>
    </c:title>
    <c:autoTitleDeleted val="0"/>
    <c:plotArea>
      <c:layout/>
      <c:radarChart>
        <c:radarStyle val="marker"/>
        <c:varyColors val="0"/>
        <c:ser>
          <c:idx val="0"/>
          <c:order val="0"/>
          <c:tx>
            <c:strRef>
              <c:f>Mot_cle!$C$40</c:f>
              <c:strCache>
                <c:ptCount val="1"/>
                <c:pt idx="0">
                  <c:v>GAUCHE</c:v>
                </c:pt>
              </c:strCache>
            </c:strRef>
          </c:tx>
          <c:spPr>
            <a:ln w="31750" cap="rnd">
              <a:solidFill>
                <a:schemeClr val="accent1"/>
              </a:solidFill>
              <a:round/>
            </a:ln>
            <a:effectLst/>
          </c:spPr>
          <c:marker>
            <c:symbol val="none"/>
          </c:marker>
          <c:cat>
            <c:strRef>
              <c:f>Mot_cle!$B$41:$B$56</c:f>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f>Mot_cle!$C$41:$C$56</c:f>
              <c:numCache>
                <c:formatCode>0</c:formatCode>
                <c:ptCount val="16"/>
                <c:pt idx="0">
                  <c:v>-141.88624680000004</c:v>
                </c:pt>
                <c:pt idx="1">
                  <c:v>-162.89592612199999</c:v>
                </c:pt>
                <c:pt idx="2">
                  <c:v>-50.63664767100002</c:v>
                </c:pt>
                <c:pt idx="3">
                  <c:v>-187.09169650000001</c:v>
                </c:pt>
                <c:pt idx="4">
                  <c:v>-92.632268576000001</c:v>
                </c:pt>
                <c:pt idx="5">
                  <c:v>-12.175316869000014</c:v>
                </c:pt>
                <c:pt idx="6">
                  <c:v>-101.08689842800001</c:v>
                </c:pt>
                <c:pt idx="7">
                  <c:v>-74.064594585000009</c:v>
                </c:pt>
                <c:pt idx="8">
                  <c:v>-81.783372906000068</c:v>
                </c:pt>
                <c:pt idx="9">
                  <c:v>-93.983506512999995</c:v>
                </c:pt>
                <c:pt idx="10">
                  <c:v>-22.342791168499986</c:v>
                </c:pt>
                <c:pt idx="11">
                  <c:v>-76.363053499000017</c:v>
                </c:pt>
                <c:pt idx="12">
                  <c:v>23.536480396999934</c:v>
                </c:pt>
                <c:pt idx="13">
                  <c:v>34.675731169000017</c:v>
                </c:pt>
                <c:pt idx="14">
                  <c:v>-25.297602057000063</c:v>
                </c:pt>
                <c:pt idx="15">
                  <c:v>9.1113355390000663</c:v>
                </c:pt>
              </c:numCache>
            </c:numRef>
          </c:val>
          <c:extLst>
            <c:ext xmlns:c16="http://schemas.microsoft.com/office/drawing/2014/chart" uri="{C3380CC4-5D6E-409C-BE32-E72D297353CC}">
              <c16:uniqueId val="{00000000-4EEF-4166-825C-B8BC75A99AC6}"/>
            </c:ext>
          </c:extLst>
        </c:ser>
        <c:ser>
          <c:idx val="1"/>
          <c:order val="1"/>
          <c:tx>
            <c:strRef>
              <c:f>Mot_cle!$D$40</c:f>
              <c:strCache>
                <c:ptCount val="1"/>
                <c:pt idx="0">
                  <c:v>DROITE</c:v>
                </c:pt>
              </c:strCache>
            </c:strRef>
          </c:tx>
          <c:spPr>
            <a:ln w="31750" cap="rnd">
              <a:solidFill>
                <a:schemeClr val="accent2"/>
              </a:solidFill>
              <a:round/>
            </a:ln>
            <a:effectLst/>
          </c:spPr>
          <c:marker>
            <c:symbol val="none"/>
          </c:marker>
          <c:cat>
            <c:strRef>
              <c:f>Mot_cle!$B$41:$B$56</c:f>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f>Mot_cle!$D$41:$D$56</c:f>
              <c:numCache>
                <c:formatCode>0</c:formatCode>
                <c:ptCount val="16"/>
                <c:pt idx="0">
                  <c:v>45.205449619999968</c:v>
                </c:pt>
                <c:pt idx="1">
                  <c:v>-241.68023997799997</c:v>
                </c:pt>
                <c:pt idx="2">
                  <c:v>70.266079420499949</c:v>
                </c:pt>
                <c:pt idx="3">
                  <c:v>-115.228660772</c:v>
                </c:pt>
                <c:pt idx="4">
                  <c:v>-41.499256312500023</c:v>
                </c:pt>
                <c:pt idx="5">
                  <c:v>-52.225106879999998</c:v>
                </c:pt>
                <c:pt idx="6">
                  <c:v>69.491535445999943</c:v>
                </c:pt>
                <c:pt idx="7">
                  <c:v>-279.36815624000002</c:v>
                </c:pt>
                <c:pt idx="8">
                  <c:v>67.445789162999972</c:v>
                </c:pt>
                <c:pt idx="9">
                  <c:v>-105.386312737</c:v>
                </c:pt>
                <c:pt idx="10">
                  <c:v>26.456623599000011</c:v>
                </c:pt>
                <c:pt idx="11">
                  <c:v>-71.59582732100003</c:v>
                </c:pt>
                <c:pt idx="12">
                  <c:v>52.242823530999942</c:v>
                </c:pt>
                <c:pt idx="13">
                  <c:v>-25.737415628499974</c:v>
                </c:pt>
                <c:pt idx="14">
                  <c:v>3.7175687130000767</c:v>
                </c:pt>
                <c:pt idx="15">
                  <c:v>-85.985684729000013</c:v>
                </c:pt>
              </c:numCache>
            </c:numRef>
          </c:val>
          <c:extLst>
            <c:ext xmlns:c16="http://schemas.microsoft.com/office/drawing/2014/chart" uri="{C3380CC4-5D6E-409C-BE32-E72D297353CC}">
              <c16:uniqueId val="{00000001-4EEF-4166-825C-B8BC75A99AC6}"/>
            </c:ext>
          </c:extLst>
        </c:ser>
        <c:dLbls>
          <c:showLegendKey val="0"/>
          <c:showVal val="0"/>
          <c:showCatName val="0"/>
          <c:showSerName val="0"/>
          <c:showPercent val="0"/>
          <c:showBubbleSize val="0"/>
        </c:dLbls>
        <c:axId val="1031344559"/>
        <c:axId val="1052069727"/>
      </c:radarChart>
      <c:catAx>
        <c:axId val="1031344559"/>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fr-FR"/>
          </a:p>
        </c:txPr>
        <c:crossAx val="1052069727"/>
        <c:crosses val="autoZero"/>
        <c:auto val="1"/>
        <c:lblAlgn val="ctr"/>
        <c:lblOffset val="100"/>
        <c:noMultiLvlLbl val="0"/>
      </c:catAx>
      <c:valAx>
        <c:axId val="1052069727"/>
        <c:scaling>
          <c:orientation val="minMax"/>
          <c:max val="500"/>
          <c:min val="-500"/>
        </c:scaling>
        <c:delete val="0"/>
        <c:axPos val="l"/>
        <c:majorGridlines>
          <c:spPr>
            <a:ln w="9525" cap="flat" cmpd="sng" algn="ctr">
              <a:solidFill>
                <a:schemeClr val="tx2">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fr-FR"/>
          </a:p>
        </c:txPr>
        <c:crossAx val="1031344559"/>
        <c:crosses val="autoZero"/>
        <c:crossBetween val="between"/>
      </c:valAx>
      <c:spPr>
        <a:noFill/>
        <a:ln>
          <a:noFill/>
        </a:ln>
        <a:effectLst/>
      </c:spPr>
    </c:plotArea>
    <c:legend>
      <c:legendPos val="b"/>
      <c:layout>
        <c:manualLayout>
          <c:xMode val="edge"/>
          <c:yMode val="edge"/>
          <c:x val="0.37932176475992541"/>
          <c:y val="8.7702956901490783E-2"/>
          <c:w val="0.23347260192337776"/>
          <c:h val="4.139862981997891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BE"/>
              <a:t>Signature vibratoire amplitude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2"/>
          <c:order val="2"/>
          <c:tx>
            <c:strRef>
              <c:f>Donnee_source!$E$1</c:f>
              <c:strCache>
                <c:ptCount val="1"/>
                <c:pt idx="0">
                  <c:v>Amplitude Droite</c:v>
                </c:pt>
              </c:strCache>
            </c:strRef>
          </c:tx>
          <c:spPr>
            <a:ln w="28575" cap="rnd">
              <a:solidFill>
                <a:schemeClr val="tx1">
                  <a:lumMod val="75000"/>
                  <a:lumOff val="25000"/>
                </a:schemeClr>
              </a:solidFill>
              <a:round/>
            </a:ln>
            <a:effectLst/>
          </c:spPr>
          <c:marker>
            <c:symbol val="none"/>
          </c:marker>
          <c:val>
            <c:numRef>
              <c:f>Donnee_source!$E$2:$E$217</c:f>
              <c:numCache>
                <c:formatCode>General</c:formatCode>
                <c:ptCount val="216"/>
                <c:pt idx="0">
                  <c:v>0</c:v>
                </c:pt>
                <c:pt idx="1">
                  <c:v>0</c:v>
                </c:pt>
                <c:pt idx="2">
                  <c:v>0</c:v>
                </c:pt>
                <c:pt idx="3">
                  <c:v>0</c:v>
                </c:pt>
                <c:pt idx="4">
                  <c:v>0</c:v>
                </c:pt>
                <c:pt idx="5">
                  <c:v>0</c:v>
                </c:pt>
                <c:pt idx="6">
                  <c:v>1</c:v>
                </c:pt>
                <c:pt idx="7">
                  <c:v>0</c:v>
                </c:pt>
                <c:pt idx="8">
                  <c:v>16</c:v>
                </c:pt>
                <c:pt idx="9">
                  <c:v>1</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-14</c:v>
                </c:pt>
                <c:pt idx="51">
                  <c:v>0</c:v>
                </c:pt>
                <c:pt idx="52">
                  <c:v>0</c:v>
                </c:pt>
                <c:pt idx="53">
                  <c:v>-4</c:v>
                </c:pt>
                <c:pt idx="54">
                  <c:v>0</c:v>
                </c:pt>
                <c:pt idx="55">
                  <c:v>0</c:v>
                </c:pt>
                <c:pt idx="56">
                  <c:v>0</c:v>
                </c:pt>
                <c:pt idx="57">
                  <c:v>0</c:v>
                </c:pt>
                <c:pt idx="58">
                  <c:v>0</c:v>
                </c:pt>
                <c:pt idx="59">
                  <c:v>8</c:v>
                </c:pt>
                <c:pt idx="60">
                  <c:v>0</c:v>
                </c:pt>
                <c:pt idx="61">
                  <c:v>0</c:v>
                </c:pt>
                <c:pt idx="62">
                  <c:v>-11</c:v>
                </c:pt>
                <c:pt idx="63">
                  <c:v>0</c:v>
                </c:pt>
                <c:pt idx="64">
                  <c:v>0</c:v>
                </c:pt>
                <c:pt idx="65">
                  <c:v>0</c:v>
                </c:pt>
                <c:pt idx="66">
                  <c:v>0</c:v>
                </c:pt>
                <c:pt idx="67">
                  <c:v>0</c:v>
                </c:pt>
                <c:pt idx="68">
                  <c:v>0</c:v>
                </c:pt>
                <c:pt idx="69">
                  <c:v>0</c:v>
                </c:pt>
                <c:pt idx="70">
                  <c:v>0</c:v>
                </c:pt>
                <c:pt idx="71">
                  <c:v>-6</c:v>
                </c:pt>
                <c:pt idx="72">
                  <c:v>0</c:v>
                </c:pt>
                <c:pt idx="73">
                  <c:v>0</c:v>
                </c:pt>
                <c:pt idx="74">
                  <c:v>0</c:v>
                </c:pt>
                <c:pt idx="75">
                  <c:v>0</c:v>
                </c:pt>
                <c:pt idx="76">
                  <c:v>0</c:v>
                </c:pt>
                <c:pt idx="77">
                  <c:v>0</c:v>
                </c:pt>
                <c:pt idx="78">
                  <c:v>0</c:v>
                </c:pt>
                <c:pt idx="79">
                  <c:v>-6</c:v>
                </c:pt>
                <c:pt idx="80">
                  <c:v>0</c:v>
                </c:pt>
                <c:pt idx="81">
                  <c:v>0</c:v>
                </c:pt>
                <c:pt idx="82">
                  <c:v>0</c:v>
                </c:pt>
                <c:pt idx="83">
                  <c:v>0</c:v>
                </c:pt>
                <c:pt idx="84">
                  <c:v>0</c:v>
                </c:pt>
                <c:pt idx="85">
                  <c:v>0</c:v>
                </c:pt>
                <c:pt idx="86">
                  <c:v>-15</c:v>
                </c:pt>
                <c:pt idx="87">
                  <c:v>0</c:v>
                </c:pt>
                <c:pt idx="88">
                  <c:v>0</c:v>
                </c:pt>
                <c:pt idx="89">
                  <c:v>0</c:v>
                </c:pt>
                <c:pt idx="90">
                  <c:v>0</c:v>
                </c:pt>
                <c:pt idx="91">
                  <c:v>0</c:v>
                </c:pt>
                <c:pt idx="92">
                  <c:v>0</c:v>
                </c:pt>
                <c:pt idx="93">
                  <c:v>14</c:v>
                </c:pt>
                <c:pt idx="94">
                  <c:v>0</c:v>
                </c:pt>
                <c:pt idx="95">
                  <c:v>0</c:v>
                </c:pt>
                <c:pt idx="96">
                  <c:v>0</c:v>
                </c:pt>
                <c:pt idx="97">
                  <c:v>-10</c:v>
                </c:pt>
                <c:pt idx="98">
                  <c:v>-5</c:v>
                </c:pt>
                <c:pt idx="99">
                  <c:v>10</c:v>
                </c:pt>
                <c:pt idx="100">
                  <c:v>-11</c:v>
                </c:pt>
                <c:pt idx="101">
                  <c:v>0</c:v>
                </c:pt>
                <c:pt idx="102">
                  <c:v>-8</c:v>
                </c:pt>
                <c:pt idx="103">
                  <c:v>0</c:v>
                </c:pt>
                <c:pt idx="104">
                  <c:v>0</c:v>
                </c:pt>
                <c:pt idx="105">
                  <c:v>0</c:v>
                </c:pt>
                <c:pt idx="106">
                  <c:v>-20</c:v>
                </c:pt>
                <c:pt idx="107">
                  <c:v>0</c:v>
                </c:pt>
                <c:pt idx="108">
                  <c:v>13</c:v>
                </c:pt>
                <c:pt idx="109">
                  <c:v>0</c:v>
                </c:pt>
                <c:pt idx="110">
                  <c:v>-9</c:v>
                </c:pt>
                <c:pt idx="111">
                  <c:v>0</c:v>
                </c:pt>
                <c:pt idx="112">
                  <c:v>0</c:v>
                </c:pt>
                <c:pt idx="113">
                  <c:v>2</c:v>
                </c:pt>
                <c:pt idx="114">
                  <c:v>-8</c:v>
                </c:pt>
                <c:pt idx="115">
                  <c:v>0</c:v>
                </c:pt>
                <c:pt idx="116">
                  <c:v>8</c:v>
                </c:pt>
                <c:pt idx="117">
                  <c:v>0</c:v>
                </c:pt>
                <c:pt idx="118">
                  <c:v>0</c:v>
                </c:pt>
                <c:pt idx="119">
                  <c:v>0</c:v>
                </c:pt>
                <c:pt idx="120">
                  <c:v>-8</c:v>
                </c:pt>
                <c:pt idx="121">
                  <c:v>6</c:v>
                </c:pt>
                <c:pt idx="122">
                  <c:v>-4</c:v>
                </c:pt>
                <c:pt idx="123">
                  <c:v>5</c:v>
                </c:pt>
                <c:pt idx="124">
                  <c:v>-3</c:v>
                </c:pt>
                <c:pt idx="125">
                  <c:v>-5</c:v>
                </c:pt>
                <c:pt idx="126">
                  <c:v>-9</c:v>
                </c:pt>
                <c:pt idx="127">
                  <c:v>2</c:v>
                </c:pt>
                <c:pt idx="128">
                  <c:v>-6</c:v>
                </c:pt>
                <c:pt idx="129">
                  <c:v>-9</c:v>
                </c:pt>
                <c:pt idx="130">
                  <c:v>6</c:v>
                </c:pt>
                <c:pt idx="131">
                  <c:v>0</c:v>
                </c:pt>
                <c:pt idx="132">
                  <c:v>0</c:v>
                </c:pt>
                <c:pt idx="133">
                  <c:v>5</c:v>
                </c:pt>
                <c:pt idx="134">
                  <c:v>9</c:v>
                </c:pt>
                <c:pt idx="135">
                  <c:v>0</c:v>
                </c:pt>
                <c:pt idx="136">
                  <c:v>-8</c:v>
                </c:pt>
                <c:pt idx="137">
                  <c:v>8</c:v>
                </c:pt>
                <c:pt idx="138">
                  <c:v>-9</c:v>
                </c:pt>
                <c:pt idx="139">
                  <c:v>2</c:v>
                </c:pt>
                <c:pt idx="140">
                  <c:v>-6</c:v>
                </c:pt>
                <c:pt idx="141">
                  <c:v>13</c:v>
                </c:pt>
                <c:pt idx="142">
                  <c:v>-4</c:v>
                </c:pt>
                <c:pt idx="143">
                  <c:v>0</c:v>
                </c:pt>
                <c:pt idx="144">
                  <c:v>6</c:v>
                </c:pt>
                <c:pt idx="145">
                  <c:v>-14</c:v>
                </c:pt>
                <c:pt idx="146">
                  <c:v>-11</c:v>
                </c:pt>
                <c:pt idx="147">
                  <c:v>-7</c:v>
                </c:pt>
                <c:pt idx="148">
                  <c:v>-7</c:v>
                </c:pt>
                <c:pt idx="149">
                  <c:v>14</c:v>
                </c:pt>
                <c:pt idx="150">
                  <c:v>16</c:v>
                </c:pt>
                <c:pt idx="151">
                  <c:v>-5</c:v>
                </c:pt>
                <c:pt idx="152">
                  <c:v>-11</c:v>
                </c:pt>
                <c:pt idx="153">
                  <c:v>12</c:v>
                </c:pt>
                <c:pt idx="154">
                  <c:v>-8</c:v>
                </c:pt>
                <c:pt idx="155">
                  <c:v>-13</c:v>
                </c:pt>
                <c:pt idx="156">
                  <c:v>-9</c:v>
                </c:pt>
                <c:pt idx="157">
                  <c:v>4</c:v>
                </c:pt>
                <c:pt idx="158">
                  <c:v>11</c:v>
                </c:pt>
                <c:pt idx="159">
                  <c:v>-7</c:v>
                </c:pt>
                <c:pt idx="160">
                  <c:v>-7</c:v>
                </c:pt>
                <c:pt idx="161">
                  <c:v>-8</c:v>
                </c:pt>
                <c:pt idx="162">
                  <c:v>-10</c:v>
                </c:pt>
                <c:pt idx="163">
                  <c:v>-13</c:v>
                </c:pt>
                <c:pt idx="164">
                  <c:v>-9</c:v>
                </c:pt>
                <c:pt idx="165">
                  <c:v>5</c:v>
                </c:pt>
                <c:pt idx="166">
                  <c:v>8</c:v>
                </c:pt>
                <c:pt idx="167">
                  <c:v>10</c:v>
                </c:pt>
                <c:pt idx="168">
                  <c:v>8</c:v>
                </c:pt>
                <c:pt idx="169">
                  <c:v>-6</c:v>
                </c:pt>
                <c:pt idx="170">
                  <c:v>10</c:v>
                </c:pt>
                <c:pt idx="171">
                  <c:v>-9</c:v>
                </c:pt>
                <c:pt idx="172">
                  <c:v>-10</c:v>
                </c:pt>
                <c:pt idx="173">
                  <c:v>5</c:v>
                </c:pt>
                <c:pt idx="174">
                  <c:v>20</c:v>
                </c:pt>
                <c:pt idx="175">
                  <c:v>15</c:v>
                </c:pt>
                <c:pt idx="176">
                  <c:v>12</c:v>
                </c:pt>
                <c:pt idx="177">
                  <c:v>8</c:v>
                </c:pt>
                <c:pt idx="178">
                  <c:v>13</c:v>
                </c:pt>
                <c:pt idx="179">
                  <c:v>-11</c:v>
                </c:pt>
                <c:pt idx="180">
                  <c:v>7</c:v>
                </c:pt>
                <c:pt idx="181">
                  <c:v>-12</c:v>
                </c:pt>
                <c:pt idx="182">
                  <c:v>-7</c:v>
                </c:pt>
                <c:pt idx="183">
                  <c:v>15</c:v>
                </c:pt>
                <c:pt idx="184">
                  <c:v>16</c:v>
                </c:pt>
                <c:pt idx="185">
                  <c:v>9</c:v>
                </c:pt>
                <c:pt idx="186">
                  <c:v>-10</c:v>
                </c:pt>
                <c:pt idx="187">
                  <c:v>7</c:v>
                </c:pt>
                <c:pt idx="188">
                  <c:v>-5</c:v>
                </c:pt>
                <c:pt idx="189">
                  <c:v>-5</c:v>
                </c:pt>
                <c:pt idx="190">
                  <c:v>1</c:v>
                </c:pt>
                <c:pt idx="191">
                  <c:v>3</c:v>
                </c:pt>
                <c:pt idx="192">
                  <c:v>7</c:v>
                </c:pt>
                <c:pt idx="193">
                  <c:v>0</c:v>
                </c:pt>
                <c:pt idx="194">
                  <c:v>-6</c:v>
                </c:pt>
                <c:pt idx="195">
                  <c:v>-5</c:v>
                </c:pt>
                <c:pt idx="196">
                  <c:v>4</c:v>
                </c:pt>
                <c:pt idx="197">
                  <c:v>0</c:v>
                </c:pt>
                <c:pt idx="198">
                  <c:v>3</c:v>
                </c:pt>
                <c:pt idx="199">
                  <c:v>2</c:v>
                </c:pt>
                <c:pt idx="200">
                  <c:v>-5</c:v>
                </c:pt>
                <c:pt idx="201">
                  <c:v>9</c:v>
                </c:pt>
                <c:pt idx="202">
                  <c:v>-5</c:v>
                </c:pt>
                <c:pt idx="203">
                  <c:v>-6</c:v>
                </c:pt>
                <c:pt idx="204">
                  <c:v>5</c:v>
                </c:pt>
                <c:pt idx="205">
                  <c:v>-4</c:v>
                </c:pt>
                <c:pt idx="206">
                  <c:v>4</c:v>
                </c:pt>
                <c:pt idx="207">
                  <c:v>-4</c:v>
                </c:pt>
                <c:pt idx="208">
                  <c:v>13</c:v>
                </c:pt>
                <c:pt idx="209">
                  <c:v>-16</c:v>
                </c:pt>
                <c:pt idx="210">
                  <c:v>7</c:v>
                </c:pt>
                <c:pt idx="211">
                  <c:v>-11</c:v>
                </c:pt>
                <c:pt idx="212">
                  <c:v>-8</c:v>
                </c:pt>
                <c:pt idx="213">
                  <c:v>-10</c:v>
                </c:pt>
                <c:pt idx="214">
                  <c:v>13</c:v>
                </c:pt>
              </c:numCache>
            </c:numRef>
          </c:val>
          <c:smooth val="0"/>
          <c:extLst>
            <c:ext xmlns:c16="http://schemas.microsoft.com/office/drawing/2014/chart" uri="{C3380CC4-5D6E-409C-BE32-E72D297353CC}">
              <c16:uniqueId val="{00000000-A259-4A23-A0FB-8ABA1FE520E2}"/>
            </c:ext>
          </c:extLst>
        </c:ser>
        <c:ser>
          <c:idx val="3"/>
          <c:order val="3"/>
          <c:tx>
            <c:strRef>
              <c:f>Donnee_source!$F$1</c:f>
              <c:strCache>
                <c:ptCount val="1"/>
                <c:pt idx="0">
                  <c:v>Amplitude Gayche</c:v>
                </c:pt>
              </c:strCache>
            </c:strRef>
          </c:tx>
          <c:spPr>
            <a:ln w="28575" cap="rnd">
              <a:solidFill>
                <a:schemeClr val="tx2">
                  <a:lumMod val="60000"/>
                  <a:lumOff val="40000"/>
                </a:schemeClr>
              </a:solidFill>
              <a:round/>
            </a:ln>
            <a:effectLst/>
          </c:spPr>
          <c:marker>
            <c:symbol val="none"/>
          </c:marker>
          <c:val>
            <c:numRef>
              <c:f>Donnee_source!$F$2:$F$217</c:f>
              <c:numCache>
                <c:formatCode>General</c:formatCode>
                <c:ptCount val="216"/>
                <c:pt idx="0">
                  <c:v>0</c:v>
                </c:pt>
                <c:pt idx="1">
                  <c:v>0</c:v>
                </c:pt>
                <c:pt idx="2">
                  <c:v>2</c:v>
                </c:pt>
                <c:pt idx="3">
                  <c:v>0</c:v>
                </c:pt>
                <c:pt idx="4">
                  <c:v>0</c:v>
                </c:pt>
                <c:pt idx="5">
                  <c:v>0</c:v>
                </c:pt>
                <c:pt idx="6">
                  <c:v>1</c:v>
                </c:pt>
                <c:pt idx="7">
                  <c:v>1</c:v>
                </c:pt>
                <c:pt idx="8">
                  <c:v>9</c:v>
                </c:pt>
                <c:pt idx="9">
                  <c:v>0</c:v>
                </c:pt>
                <c:pt idx="10">
                  <c:v>1</c:v>
                </c:pt>
                <c:pt idx="11">
                  <c:v>12</c:v>
                </c:pt>
                <c:pt idx="12">
                  <c:v>0</c:v>
                </c:pt>
                <c:pt idx="13">
                  <c:v>0</c:v>
                </c:pt>
                <c:pt idx="14">
                  <c:v>0</c:v>
                </c:pt>
                <c:pt idx="15">
                  <c:v>20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2</c:v>
                </c:pt>
                <c:pt idx="36">
                  <c:v>8</c:v>
                </c:pt>
                <c:pt idx="37">
                  <c:v>0</c:v>
                </c:pt>
                <c:pt idx="38">
                  <c:v>0</c:v>
                </c:pt>
                <c:pt idx="39">
                  <c:v>10</c:v>
                </c:pt>
                <c:pt idx="40">
                  <c:v>11</c:v>
                </c:pt>
                <c:pt idx="41">
                  <c:v>0</c:v>
                </c:pt>
                <c:pt idx="42">
                  <c:v>0</c:v>
                </c:pt>
                <c:pt idx="43">
                  <c:v>0</c:v>
                </c:pt>
                <c:pt idx="44">
                  <c:v>0</c:v>
                </c:pt>
                <c:pt idx="45">
                  <c:v>0</c:v>
                </c:pt>
                <c:pt idx="46">
                  <c:v>0</c:v>
                </c:pt>
                <c:pt idx="47">
                  <c:v>0</c:v>
                </c:pt>
                <c:pt idx="48">
                  <c:v>0</c:v>
                </c:pt>
                <c:pt idx="49">
                  <c:v>0</c:v>
                </c:pt>
                <c:pt idx="50">
                  <c:v>-8</c:v>
                </c:pt>
                <c:pt idx="51">
                  <c:v>0</c:v>
                </c:pt>
                <c:pt idx="52">
                  <c:v>0</c:v>
                </c:pt>
                <c:pt idx="53">
                  <c:v>0</c:v>
                </c:pt>
                <c:pt idx="54">
                  <c:v>11</c:v>
                </c:pt>
                <c:pt idx="55">
                  <c:v>0</c:v>
                </c:pt>
                <c:pt idx="56">
                  <c:v>0</c:v>
                </c:pt>
                <c:pt idx="57">
                  <c:v>0</c:v>
                </c:pt>
                <c:pt idx="58">
                  <c:v>0</c:v>
                </c:pt>
                <c:pt idx="59">
                  <c:v>4</c:v>
                </c:pt>
                <c:pt idx="60">
                  <c:v>0</c:v>
                </c:pt>
                <c:pt idx="61">
                  <c:v>0</c:v>
                </c:pt>
                <c:pt idx="62">
                  <c:v>0</c:v>
                </c:pt>
                <c:pt idx="63">
                  <c:v>0</c:v>
                </c:pt>
                <c:pt idx="64">
                  <c:v>0</c:v>
                </c:pt>
                <c:pt idx="65">
                  <c:v>0</c:v>
                </c:pt>
                <c:pt idx="66">
                  <c:v>0</c:v>
                </c:pt>
                <c:pt idx="67">
                  <c:v>0</c:v>
                </c:pt>
                <c:pt idx="68">
                  <c:v>0</c:v>
                </c:pt>
                <c:pt idx="69">
                  <c:v>0</c:v>
                </c:pt>
                <c:pt idx="70">
                  <c:v>5</c:v>
                </c:pt>
                <c:pt idx="71">
                  <c:v>0</c:v>
                </c:pt>
                <c:pt idx="72">
                  <c:v>0</c:v>
                </c:pt>
                <c:pt idx="73">
                  <c:v>-14</c:v>
                </c:pt>
                <c:pt idx="74">
                  <c:v>0</c:v>
                </c:pt>
                <c:pt idx="75">
                  <c:v>0</c:v>
                </c:pt>
                <c:pt idx="76">
                  <c:v>0</c:v>
                </c:pt>
                <c:pt idx="77">
                  <c:v>3</c:v>
                </c:pt>
                <c:pt idx="78">
                  <c:v>5</c:v>
                </c:pt>
                <c:pt idx="79">
                  <c:v>0</c:v>
                </c:pt>
                <c:pt idx="80">
                  <c:v>0</c:v>
                </c:pt>
                <c:pt idx="81">
                  <c:v>0</c:v>
                </c:pt>
                <c:pt idx="82">
                  <c:v>0</c:v>
                </c:pt>
                <c:pt idx="83">
                  <c:v>4</c:v>
                </c:pt>
                <c:pt idx="84">
                  <c:v>0</c:v>
                </c:pt>
                <c:pt idx="85">
                  <c:v>0</c:v>
                </c:pt>
                <c:pt idx="86">
                  <c:v>2</c:v>
                </c:pt>
                <c:pt idx="87">
                  <c:v>0</c:v>
                </c:pt>
                <c:pt idx="88">
                  <c:v>0</c:v>
                </c:pt>
                <c:pt idx="89">
                  <c:v>0</c:v>
                </c:pt>
                <c:pt idx="90">
                  <c:v>0</c:v>
                </c:pt>
                <c:pt idx="91">
                  <c:v>8</c:v>
                </c:pt>
                <c:pt idx="92">
                  <c:v>0</c:v>
                </c:pt>
                <c:pt idx="93">
                  <c:v>7</c:v>
                </c:pt>
                <c:pt idx="94">
                  <c:v>0</c:v>
                </c:pt>
                <c:pt idx="95">
                  <c:v>0</c:v>
                </c:pt>
                <c:pt idx="96">
                  <c:v>0</c:v>
                </c:pt>
                <c:pt idx="97">
                  <c:v>-3</c:v>
                </c:pt>
                <c:pt idx="98">
                  <c:v>-4</c:v>
                </c:pt>
                <c:pt idx="99">
                  <c:v>6</c:v>
                </c:pt>
                <c:pt idx="100">
                  <c:v>4</c:v>
                </c:pt>
                <c:pt idx="101">
                  <c:v>0</c:v>
                </c:pt>
                <c:pt idx="102">
                  <c:v>0</c:v>
                </c:pt>
                <c:pt idx="103">
                  <c:v>0</c:v>
                </c:pt>
                <c:pt idx="104">
                  <c:v>6</c:v>
                </c:pt>
                <c:pt idx="105">
                  <c:v>0</c:v>
                </c:pt>
                <c:pt idx="106">
                  <c:v>0</c:v>
                </c:pt>
                <c:pt idx="107">
                  <c:v>0</c:v>
                </c:pt>
                <c:pt idx="108">
                  <c:v>0</c:v>
                </c:pt>
                <c:pt idx="109">
                  <c:v>5</c:v>
                </c:pt>
                <c:pt idx="110">
                  <c:v>0</c:v>
                </c:pt>
                <c:pt idx="111">
                  <c:v>4</c:v>
                </c:pt>
                <c:pt idx="112">
                  <c:v>0</c:v>
                </c:pt>
                <c:pt idx="113">
                  <c:v>4</c:v>
                </c:pt>
                <c:pt idx="114">
                  <c:v>0</c:v>
                </c:pt>
                <c:pt idx="115">
                  <c:v>5</c:v>
                </c:pt>
                <c:pt idx="116">
                  <c:v>-9</c:v>
                </c:pt>
                <c:pt idx="117">
                  <c:v>7</c:v>
                </c:pt>
                <c:pt idx="118">
                  <c:v>0</c:v>
                </c:pt>
                <c:pt idx="119">
                  <c:v>6</c:v>
                </c:pt>
                <c:pt idx="120">
                  <c:v>0</c:v>
                </c:pt>
                <c:pt idx="121">
                  <c:v>-7</c:v>
                </c:pt>
                <c:pt idx="122">
                  <c:v>-8</c:v>
                </c:pt>
                <c:pt idx="123">
                  <c:v>7</c:v>
                </c:pt>
                <c:pt idx="124">
                  <c:v>-8</c:v>
                </c:pt>
                <c:pt idx="125">
                  <c:v>-6</c:v>
                </c:pt>
                <c:pt idx="126">
                  <c:v>-7</c:v>
                </c:pt>
                <c:pt idx="127">
                  <c:v>0</c:v>
                </c:pt>
                <c:pt idx="128">
                  <c:v>0</c:v>
                </c:pt>
                <c:pt idx="129">
                  <c:v>-12</c:v>
                </c:pt>
                <c:pt idx="130">
                  <c:v>4</c:v>
                </c:pt>
                <c:pt idx="131">
                  <c:v>-13</c:v>
                </c:pt>
                <c:pt idx="132">
                  <c:v>-8</c:v>
                </c:pt>
                <c:pt idx="133">
                  <c:v>10</c:v>
                </c:pt>
                <c:pt idx="134">
                  <c:v>-8</c:v>
                </c:pt>
                <c:pt idx="135">
                  <c:v>7</c:v>
                </c:pt>
                <c:pt idx="136">
                  <c:v>-10</c:v>
                </c:pt>
                <c:pt idx="137">
                  <c:v>-13</c:v>
                </c:pt>
                <c:pt idx="138">
                  <c:v>8</c:v>
                </c:pt>
                <c:pt idx="139">
                  <c:v>4</c:v>
                </c:pt>
                <c:pt idx="140">
                  <c:v>9</c:v>
                </c:pt>
                <c:pt idx="141">
                  <c:v>7</c:v>
                </c:pt>
                <c:pt idx="142">
                  <c:v>9</c:v>
                </c:pt>
                <c:pt idx="143">
                  <c:v>-8</c:v>
                </c:pt>
                <c:pt idx="144">
                  <c:v>-12</c:v>
                </c:pt>
                <c:pt idx="145">
                  <c:v>12</c:v>
                </c:pt>
                <c:pt idx="146">
                  <c:v>-4</c:v>
                </c:pt>
                <c:pt idx="147">
                  <c:v>-13</c:v>
                </c:pt>
                <c:pt idx="148">
                  <c:v>8</c:v>
                </c:pt>
                <c:pt idx="149">
                  <c:v>-13</c:v>
                </c:pt>
                <c:pt idx="150">
                  <c:v>0</c:v>
                </c:pt>
                <c:pt idx="151">
                  <c:v>7</c:v>
                </c:pt>
                <c:pt idx="152">
                  <c:v>8</c:v>
                </c:pt>
                <c:pt idx="153">
                  <c:v>20</c:v>
                </c:pt>
                <c:pt idx="154">
                  <c:v>6</c:v>
                </c:pt>
                <c:pt idx="155">
                  <c:v>-13</c:v>
                </c:pt>
                <c:pt idx="156">
                  <c:v>15</c:v>
                </c:pt>
                <c:pt idx="157">
                  <c:v>4</c:v>
                </c:pt>
                <c:pt idx="158">
                  <c:v>8</c:v>
                </c:pt>
                <c:pt idx="159">
                  <c:v>-8</c:v>
                </c:pt>
                <c:pt idx="160">
                  <c:v>-16</c:v>
                </c:pt>
                <c:pt idx="161">
                  <c:v>15</c:v>
                </c:pt>
                <c:pt idx="162">
                  <c:v>-19</c:v>
                </c:pt>
                <c:pt idx="163">
                  <c:v>-16</c:v>
                </c:pt>
                <c:pt idx="164">
                  <c:v>-11</c:v>
                </c:pt>
                <c:pt idx="165">
                  <c:v>6</c:v>
                </c:pt>
                <c:pt idx="166">
                  <c:v>-5</c:v>
                </c:pt>
                <c:pt idx="167">
                  <c:v>8</c:v>
                </c:pt>
                <c:pt idx="168">
                  <c:v>0</c:v>
                </c:pt>
                <c:pt idx="169">
                  <c:v>-3</c:v>
                </c:pt>
                <c:pt idx="170">
                  <c:v>8</c:v>
                </c:pt>
                <c:pt idx="171">
                  <c:v>15</c:v>
                </c:pt>
                <c:pt idx="172">
                  <c:v>-10</c:v>
                </c:pt>
                <c:pt idx="173">
                  <c:v>6</c:v>
                </c:pt>
                <c:pt idx="174">
                  <c:v>6</c:v>
                </c:pt>
                <c:pt idx="175">
                  <c:v>11</c:v>
                </c:pt>
                <c:pt idx="176">
                  <c:v>9</c:v>
                </c:pt>
                <c:pt idx="177">
                  <c:v>9</c:v>
                </c:pt>
                <c:pt idx="178">
                  <c:v>-6</c:v>
                </c:pt>
                <c:pt idx="179">
                  <c:v>4</c:v>
                </c:pt>
                <c:pt idx="180">
                  <c:v>0</c:v>
                </c:pt>
                <c:pt idx="181">
                  <c:v>-4</c:v>
                </c:pt>
                <c:pt idx="182">
                  <c:v>-7</c:v>
                </c:pt>
                <c:pt idx="183">
                  <c:v>11</c:v>
                </c:pt>
                <c:pt idx="184">
                  <c:v>-11</c:v>
                </c:pt>
                <c:pt idx="185">
                  <c:v>6</c:v>
                </c:pt>
                <c:pt idx="186">
                  <c:v>-10</c:v>
                </c:pt>
                <c:pt idx="187">
                  <c:v>-4</c:v>
                </c:pt>
                <c:pt idx="188">
                  <c:v>0</c:v>
                </c:pt>
                <c:pt idx="189">
                  <c:v>-3</c:v>
                </c:pt>
                <c:pt idx="190">
                  <c:v>0</c:v>
                </c:pt>
                <c:pt idx="191">
                  <c:v>4</c:v>
                </c:pt>
                <c:pt idx="192">
                  <c:v>-8</c:v>
                </c:pt>
                <c:pt idx="193">
                  <c:v>-6</c:v>
                </c:pt>
                <c:pt idx="194">
                  <c:v>-5</c:v>
                </c:pt>
                <c:pt idx="195">
                  <c:v>-3</c:v>
                </c:pt>
                <c:pt idx="196">
                  <c:v>2</c:v>
                </c:pt>
                <c:pt idx="197">
                  <c:v>-4</c:v>
                </c:pt>
                <c:pt idx="198">
                  <c:v>-3</c:v>
                </c:pt>
                <c:pt idx="199">
                  <c:v>-3</c:v>
                </c:pt>
                <c:pt idx="200">
                  <c:v>0</c:v>
                </c:pt>
                <c:pt idx="201">
                  <c:v>0</c:v>
                </c:pt>
                <c:pt idx="202">
                  <c:v>-6</c:v>
                </c:pt>
                <c:pt idx="203">
                  <c:v>2</c:v>
                </c:pt>
                <c:pt idx="204">
                  <c:v>3</c:v>
                </c:pt>
                <c:pt idx="205">
                  <c:v>-2</c:v>
                </c:pt>
                <c:pt idx="206">
                  <c:v>0</c:v>
                </c:pt>
                <c:pt idx="207">
                  <c:v>0</c:v>
                </c:pt>
                <c:pt idx="208">
                  <c:v>0</c:v>
                </c:pt>
                <c:pt idx="209">
                  <c:v>3</c:v>
                </c:pt>
                <c:pt idx="210">
                  <c:v>-6</c:v>
                </c:pt>
                <c:pt idx="211">
                  <c:v>0</c:v>
                </c:pt>
                <c:pt idx="212">
                  <c:v>-8</c:v>
                </c:pt>
                <c:pt idx="213">
                  <c:v>-3</c:v>
                </c:pt>
                <c:pt idx="214">
                  <c:v>-5</c:v>
                </c:pt>
              </c:numCache>
            </c:numRef>
          </c:val>
          <c:smooth val="0"/>
          <c:extLst>
            <c:ext xmlns:c16="http://schemas.microsoft.com/office/drawing/2014/chart" uri="{C3380CC4-5D6E-409C-BE32-E72D297353CC}">
              <c16:uniqueId val="{00000001-A259-4A23-A0FB-8ABA1FE520E2}"/>
            </c:ext>
          </c:extLst>
        </c:ser>
        <c:dLbls>
          <c:showLegendKey val="0"/>
          <c:showVal val="0"/>
          <c:showCatName val="0"/>
          <c:showSerName val="0"/>
          <c:showPercent val="0"/>
          <c:showBubbleSize val="0"/>
        </c:dLbls>
        <c:smooth val="0"/>
        <c:axId val="1814864400"/>
        <c:axId val="1424647696"/>
        <c:extLst>
          <c:ext xmlns:c15="http://schemas.microsoft.com/office/drawing/2012/chart" uri="{02D57815-91ED-43cb-92C2-25804820EDAC}">
            <c15:filteredLineSeries>
              <c15:ser>
                <c:idx val="0"/>
                <c:order val="0"/>
                <c:tx>
                  <c:strRef>
                    <c:extLst>
                      <c:ext uri="{02D57815-91ED-43cb-92C2-25804820EDAC}">
                        <c15:formulaRef>
                          <c15:sqref>Donnee_source!$C$1</c15:sqref>
                        </c15:formulaRef>
                      </c:ext>
                    </c:extLst>
                    <c:strCache>
                      <c:ptCount val="1"/>
                      <c:pt idx="0">
                        <c:v>Num_couleur</c:v>
                      </c:pt>
                    </c:strCache>
                  </c:strRef>
                </c:tx>
                <c:spPr>
                  <a:ln w="28575" cap="rnd">
                    <a:solidFill>
                      <a:schemeClr val="accent1"/>
                    </a:solidFill>
                    <a:round/>
                  </a:ln>
                  <a:effectLst/>
                </c:spPr>
                <c:marker>
                  <c:symbol val="none"/>
                </c:marker>
                <c:val>
                  <c:numRef>
                    <c:extLst>
                      <c:ext uri="{02D57815-91ED-43cb-92C2-25804820EDAC}">
                        <c15:formulaRef>
                          <c15:sqref>Donnee_source!$C$2:$C$217</c15:sqref>
                        </c15:formulaRef>
                      </c:ext>
                    </c:extLst>
                    <c:numCache>
                      <c:formatCode>General</c:formatCode>
                      <c:ptCount val="216"/>
                      <c:pt idx="0">
                        <c:v>1</c:v>
                      </c:pt>
                      <c:pt idx="1">
                        <c:v>1</c:v>
                      </c:pt>
                      <c:pt idx="2">
                        <c:v>1</c:v>
                      </c:pt>
                      <c:pt idx="3">
                        <c:v>1</c:v>
                      </c:pt>
                      <c:pt idx="4">
                        <c:v>1</c:v>
                      </c:pt>
                      <c:pt idx="5">
                        <c:v>1</c:v>
                      </c:pt>
                      <c:pt idx="6">
                        <c:v>1</c:v>
                      </c:pt>
                      <c:pt idx="7">
                        <c:v>1</c:v>
                      </c:pt>
                      <c:pt idx="8">
                        <c:v>1</c:v>
                      </c:pt>
                      <c:pt idx="9">
                        <c:v>2</c:v>
                      </c:pt>
                      <c:pt idx="10">
                        <c:v>2</c:v>
                      </c:pt>
                      <c:pt idx="11">
                        <c:v>2</c:v>
                      </c:pt>
                      <c:pt idx="12">
                        <c:v>3</c:v>
                      </c:pt>
                      <c:pt idx="13">
                        <c:v>3</c:v>
                      </c:pt>
                      <c:pt idx="14">
                        <c:v>3</c:v>
                      </c:pt>
                      <c:pt idx="15">
                        <c:v>3</c:v>
                      </c:pt>
                      <c:pt idx="16">
                        <c:v>4</c:v>
                      </c:pt>
                      <c:pt idx="17">
                        <c:v>4</c:v>
                      </c:pt>
                      <c:pt idx="18">
                        <c:v>5</c:v>
                      </c:pt>
                      <c:pt idx="19">
                        <c:v>5</c:v>
                      </c:pt>
                      <c:pt idx="20">
                        <c:v>5</c:v>
                      </c:pt>
                      <c:pt idx="21">
                        <c:v>5</c:v>
                      </c:pt>
                      <c:pt idx="22">
                        <c:v>5</c:v>
                      </c:pt>
                      <c:pt idx="23">
                        <c:v>6</c:v>
                      </c:pt>
                      <c:pt idx="24">
                        <c:v>6</c:v>
                      </c:pt>
                      <c:pt idx="25">
                        <c:v>6</c:v>
                      </c:pt>
                      <c:pt idx="26">
                        <c:v>6</c:v>
                      </c:pt>
                      <c:pt idx="27">
                        <c:v>6</c:v>
                      </c:pt>
                      <c:pt idx="28">
                        <c:v>6</c:v>
                      </c:pt>
                      <c:pt idx="29">
                        <c:v>6</c:v>
                      </c:pt>
                      <c:pt idx="30">
                        <c:v>6</c:v>
                      </c:pt>
                      <c:pt idx="31">
                        <c:v>6</c:v>
                      </c:pt>
                      <c:pt idx="32">
                        <c:v>6</c:v>
                      </c:pt>
                      <c:pt idx="33">
                        <c:v>7</c:v>
                      </c:pt>
                      <c:pt idx="34">
                        <c:v>6</c:v>
                      </c:pt>
                      <c:pt idx="35">
                        <c:v>7</c:v>
                      </c:pt>
                      <c:pt idx="36">
                        <c:v>7</c:v>
                      </c:pt>
                      <c:pt idx="37">
                        <c:v>7</c:v>
                      </c:pt>
                      <c:pt idx="38">
                        <c:v>7</c:v>
                      </c:pt>
                      <c:pt idx="39">
                        <c:v>7</c:v>
                      </c:pt>
                      <c:pt idx="40">
                        <c:v>7</c:v>
                      </c:pt>
                      <c:pt idx="41">
                        <c:v>7</c:v>
                      </c:pt>
                      <c:pt idx="42">
                        <c:v>7</c:v>
                      </c:pt>
                      <c:pt idx="43">
                        <c:v>7</c:v>
                      </c:pt>
                      <c:pt idx="44">
                        <c:v>8</c:v>
                      </c:pt>
                      <c:pt idx="45">
                        <c:v>8</c:v>
                      </c:pt>
                      <c:pt idx="46">
                        <c:v>8</c:v>
                      </c:pt>
                      <c:pt idx="47">
                        <c:v>8</c:v>
                      </c:pt>
                      <c:pt idx="48">
                        <c:v>8</c:v>
                      </c:pt>
                      <c:pt idx="49">
                        <c:v>8</c:v>
                      </c:pt>
                      <c:pt idx="50">
                        <c:v>8</c:v>
                      </c:pt>
                      <c:pt idx="51">
                        <c:v>8</c:v>
                      </c:pt>
                      <c:pt idx="52">
                        <c:v>8</c:v>
                      </c:pt>
                      <c:pt idx="53">
                        <c:v>9</c:v>
                      </c:pt>
                      <c:pt idx="54">
                        <c:v>9</c:v>
                      </c:pt>
                      <c:pt idx="55">
                        <c:v>9</c:v>
                      </c:pt>
                      <c:pt idx="56">
                        <c:v>9</c:v>
                      </c:pt>
                      <c:pt idx="57">
                        <c:v>9</c:v>
                      </c:pt>
                      <c:pt idx="58">
                        <c:v>9</c:v>
                      </c:pt>
                      <c:pt idx="59">
                        <c:v>9</c:v>
                      </c:pt>
                      <c:pt idx="60">
                        <c:v>9</c:v>
                      </c:pt>
                      <c:pt idx="61">
                        <c:v>9</c:v>
                      </c:pt>
                      <c:pt idx="62">
                        <c:v>10</c:v>
                      </c:pt>
                      <c:pt idx="63">
                        <c:v>10</c:v>
                      </c:pt>
                      <c:pt idx="64">
                        <c:v>10</c:v>
                      </c:pt>
                      <c:pt idx="65">
                        <c:v>10</c:v>
                      </c:pt>
                      <c:pt idx="66">
                        <c:v>10</c:v>
                      </c:pt>
                      <c:pt idx="67">
                        <c:v>10</c:v>
                      </c:pt>
                      <c:pt idx="68">
                        <c:v>10</c:v>
                      </c:pt>
                      <c:pt idx="69">
                        <c:v>10</c:v>
                      </c:pt>
                      <c:pt idx="70">
                        <c:v>10</c:v>
                      </c:pt>
                      <c:pt idx="71">
                        <c:v>11</c:v>
                      </c:pt>
                      <c:pt idx="72">
                        <c:v>11</c:v>
                      </c:pt>
                      <c:pt idx="73">
                        <c:v>11</c:v>
                      </c:pt>
                      <c:pt idx="74">
                        <c:v>11</c:v>
                      </c:pt>
                      <c:pt idx="75">
                        <c:v>11</c:v>
                      </c:pt>
                      <c:pt idx="76">
                        <c:v>11</c:v>
                      </c:pt>
                      <c:pt idx="77">
                        <c:v>12</c:v>
                      </c:pt>
                      <c:pt idx="78">
                        <c:v>12</c:v>
                      </c:pt>
                      <c:pt idx="79">
                        <c:v>12</c:v>
                      </c:pt>
                      <c:pt idx="80">
                        <c:v>12</c:v>
                      </c:pt>
                      <c:pt idx="81">
                        <c:v>12</c:v>
                      </c:pt>
                      <c:pt idx="82">
                        <c:v>12</c:v>
                      </c:pt>
                      <c:pt idx="83">
                        <c:v>12</c:v>
                      </c:pt>
                      <c:pt idx="84">
                        <c:v>12</c:v>
                      </c:pt>
                      <c:pt idx="85">
                        <c:v>12</c:v>
                      </c:pt>
                      <c:pt idx="86">
                        <c:v>12</c:v>
                      </c:pt>
                      <c:pt idx="87">
                        <c:v>13</c:v>
                      </c:pt>
                      <c:pt idx="88">
                        <c:v>13</c:v>
                      </c:pt>
                      <c:pt idx="89">
                        <c:v>13</c:v>
                      </c:pt>
                      <c:pt idx="90">
                        <c:v>13</c:v>
                      </c:pt>
                      <c:pt idx="91">
                        <c:v>13</c:v>
                      </c:pt>
                      <c:pt idx="92">
                        <c:v>13</c:v>
                      </c:pt>
                      <c:pt idx="93">
                        <c:v>13</c:v>
                      </c:pt>
                      <c:pt idx="94">
                        <c:v>13</c:v>
                      </c:pt>
                      <c:pt idx="95">
                        <c:v>13</c:v>
                      </c:pt>
                      <c:pt idx="96">
                        <c:v>13</c:v>
                      </c:pt>
                      <c:pt idx="97">
                        <c:v>13</c:v>
                      </c:pt>
                      <c:pt idx="98">
                        <c:v>13</c:v>
                      </c:pt>
                      <c:pt idx="99">
                        <c:v>14</c:v>
                      </c:pt>
                      <c:pt idx="100">
                        <c:v>14</c:v>
                      </c:pt>
                      <c:pt idx="101">
                        <c:v>14</c:v>
                      </c:pt>
                      <c:pt idx="102">
                        <c:v>15</c:v>
                      </c:pt>
                      <c:pt idx="103">
                        <c:v>15</c:v>
                      </c:pt>
                      <c:pt idx="104">
                        <c:v>15</c:v>
                      </c:pt>
                      <c:pt idx="105">
                        <c:v>15</c:v>
                      </c:pt>
                      <c:pt idx="106">
                        <c:v>16</c:v>
                      </c:pt>
                      <c:pt idx="107">
                        <c:v>16</c:v>
                      </c:pt>
                      <c:pt idx="108">
                        <c:v>16</c:v>
                      </c:pt>
                      <c:pt idx="109">
                        <c:v>17</c:v>
                      </c:pt>
                      <c:pt idx="110">
                        <c:v>17</c:v>
                      </c:pt>
                      <c:pt idx="111">
                        <c:v>18</c:v>
                      </c:pt>
                      <c:pt idx="112">
                        <c:v>18</c:v>
                      </c:pt>
                      <c:pt idx="113">
                        <c:v>19</c:v>
                      </c:pt>
                      <c:pt idx="114">
                        <c:v>19</c:v>
                      </c:pt>
                      <c:pt idx="115">
                        <c:v>20</c:v>
                      </c:pt>
                      <c:pt idx="116">
                        <c:v>20</c:v>
                      </c:pt>
                      <c:pt idx="117">
                        <c:v>21</c:v>
                      </c:pt>
                      <c:pt idx="118">
                        <c:v>21</c:v>
                      </c:pt>
                      <c:pt idx="119">
                        <c:v>21</c:v>
                      </c:pt>
                      <c:pt idx="120">
                        <c:v>21</c:v>
                      </c:pt>
                      <c:pt idx="121">
                        <c:v>22</c:v>
                      </c:pt>
                      <c:pt idx="122">
                        <c:v>22</c:v>
                      </c:pt>
                      <c:pt idx="123">
                        <c:v>22</c:v>
                      </c:pt>
                      <c:pt idx="124">
                        <c:v>22</c:v>
                      </c:pt>
                      <c:pt idx="125">
                        <c:v>22</c:v>
                      </c:pt>
                      <c:pt idx="126">
                        <c:v>22</c:v>
                      </c:pt>
                      <c:pt idx="127">
                        <c:v>23</c:v>
                      </c:pt>
                      <c:pt idx="128">
                        <c:v>23</c:v>
                      </c:pt>
                      <c:pt idx="129">
                        <c:v>24</c:v>
                      </c:pt>
                      <c:pt idx="130">
                        <c:v>24</c:v>
                      </c:pt>
                      <c:pt idx="131">
                        <c:v>24</c:v>
                      </c:pt>
                      <c:pt idx="132">
                        <c:v>24</c:v>
                      </c:pt>
                      <c:pt idx="133">
                        <c:v>25</c:v>
                      </c:pt>
                      <c:pt idx="134">
                        <c:v>25</c:v>
                      </c:pt>
                      <c:pt idx="135">
                        <c:v>25</c:v>
                      </c:pt>
                      <c:pt idx="136">
                        <c:v>25</c:v>
                      </c:pt>
                      <c:pt idx="137">
                        <c:v>26</c:v>
                      </c:pt>
                      <c:pt idx="138">
                        <c:v>26</c:v>
                      </c:pt>
                      <c:pt idx="139">
                        <c:v>26</c:v>
                      </c:pt>
                      <c:pt idx="140">
                        <c:v>26</c:v>
                      </c:pt>
                      <c:pt idx="141">
                        <c:v>27</c:v>
                      </c:pt>
                      <c:pt idx="142">
                        <c:v>27</c:v>
                      </c:pt>
                      <c:pt idx="143">
                        <c:v>27</c:v>
                      </c:pt>
                      <c:pt idx="144">
                        <c:v>27</c:v>
                      </c:pt>
                      <c:pt idx="145">
                        <c:v>28</c:v>
                      </c:pt>
                      <c:pt idx="146">
                        <c:v>28</c:v>
                      </c:pt>
                      <c:pt idx="147">
                        <c:v>28</c:v>
                      </c:pt>
                      <c:pt idx="148">
                        <c:v>28</c:v>
                      </c:pt>
                      <c:pt idx="149">
                        <c:v>29</c:v>
                      </c:pt>
                      <c:pt idx="150">
                        <c:v>29</c:v>
                      </c:pt>
                      <c:pt idx="151">
                        <c:v>29</c:v>
                      </c:pt>
                      <c:pt idx="152">
                        <c:v>29</c:v>
                      </c:pt>
                      <c:pt idx="153">
                        <c:v>30</c:v>
                      </c:pt>
                      <c:pt idx="154">
                        <c:v>30</c:v>
                      </c:pt>
                      <c:pt idx="155">
                        <c:v>31</c:v>
                      </c:pt>
                      <c:pt idx="156">
                        <c:v>31</c:v>
                      </c:pt>
                      <c:pt idx="157">
                        <c:v>32</c:v>
                      </c:pt>
                      <c:pt idx="158">
                        <c:v>32</c:v>
                      </c:pt>
                      <c:pt idx="159">
                        <c:v>33</c:v>
                      </c:pt>
                      <c:pt idx="160">
                        <c:v>33</c:v>
                      </c:pt>
                      <c:pt idx="161">
                        <c:v>34</c:v>
                      </c:pt>
                      <c:pt idx="162">
                        <c:v>34</c:v>
                      </c:pt>
                      <c:pt idx="163">
                        <c:v>35</c:v>
                      </c:pt>
                      <c:pt idx="164">
                        <c:v>35</c:v>
                      </c:pt>
                      <c:pt idx="165">
                        <c:v>36</c:v>
                      </c:pt>
                      <c:pt idx="166">
                        <c:v>36</c:v>
                      </c:pt>
                      <c:pt idx="167">
                        <c:v>37</c:v>
                      </c:pt>
                      <c:pt idx="168">
                        <c:v>37</c:v>
                      </c:pt>
                      <c:pt idx="169">
                        <c:v>38</c:v>
                      </c:pt>
                      <c:pt idx="170">
                        <c:v>38</c:v>
                      </c:pt>
                      <c:pt idx="171">
                        <c:v>39</c:v>
                      </c:pt>
                      <c:pt idx="172">
                        <c:v>39</c:v>
                      </c:pt>
                      <c:pt idx="173">
                        <c:v>40</c:v>
                      </c:pt>
                      <c:pt idx="174">
                        <c:v>40</c:v>
                      </c:pt>
                      <c:pt idx="175">
                        <c:v>41</c:v>
                      </c:pt>
                      <c:pt idx="176">
                        <c:v>41</c:v>
                      </c:pt>
                      <c:pt idx="177">
                        <c:v>42</c:v>
                      </c:pt>
                      <c:pt idx="178">
                        <c:v>42</c:v>
                      </c:pt>
                      <c:pt idx="179">
                        <c:v>43</c:v>
                      </c:pt>
                      <c:pt idx="180">
                        <c:v>43</c:v>
                      </c:pt>
                      <c:pt idx="181">
                        <c:v>44</c:v>
                      </c:pt>
                      <c:pt idx="182">
                        <c:v>44</c:v>
                      </c:pt>
                      <c:pt idx="183">
                        <c:v>45</c:v>
                      </c:pt>
                      <c:pt idx="184">
                        <c:v>45</c:v>
                      </c:pt>
                      <c:pt idx="185">
                        <c:v>46</c:v>
                      </c:pt>
                      <c:pt idx="186">
                        <c:v>46</c:v>
                      </c:pt>
                      <c:pt idx="187">
                        <c:v>47</c:v>
                      </c:pt>
                      <c:pt idx="188">
                        <c:v>47</c:v>
                      </c:pt>
                      <c:pt idx="189">
                        <c:v>48</c:v>
                      </c:pt>
                      <c:pt idx="190">
                        <c:v>48</c:v>
                      </c:pt>
                      <c:pt idx="191">
                        <c:v>49</c:v>
                      </c:pt>
                      <c:pt idx="192">
                        <c:v>49</c:v>
                      </c:pt>
                      <c:pt idx="193">
                        <c:v>50</c:v>
                      </c:pt>
                      <c:pt idx="194">
                        <c:v>50</c:v>
                      </c:pt>
                      <c:pt idx="195">
                        <c:v>51</c:v>
                      </c:pt>
                      <c:pt idx="196">
                        <c:v>51</c:v>
                      </c:pt>
                      <c:pt idx="197">
                        <c:v>52</c:v>
                      </c:pt>
                      <c:pt idx="198">
                        <c:v>52</c:v>
                      </c:pt>
                      <c:pt idx="199">
                        <c:v>53</c:v>
                      </c:pt>
                      <c:pt idx="200">
                        <c:v>53</c:v>
                      </c:pt>
                      <c:pt idx="201">
                        <c:v>54</c:v>
                      </c:pt>
                      <c:pt idx="202">
                        <c:v>54</c:v>
                      </c:pt>
                      <c:pt idx="203">
                        <c:v>55</c:v>
                      </c:pt>
                      <c:pt idx="204">
                        <c:v>55</c:v>
                      </c:pt>
                      <c:pt idx="205">
                        <c:v>56</c:v>
                      </c:pt>
                      <c:pt idx="206">
                        <c:v>56</c:v>
                      </c:pt>
                      <c:pt idx="207">
                        <c:v>57</c:v>
                      </c:pt>
                      <c:pt idx="208">
                        <c:v>57</c:v>
                      </c:pt>
                      <c:pt idx="209">
                        <c:v>58</c:v>
                      </c:pt>
                      <c:pt idx="210">
                        <c:v>58</c:v>
                      </c:pt>
                      <c:pt idx="211">
                        <c:v>59</c:v>
                      </c:pt>
                      <c:pt idx="212">
                        <c:v>59</c:v>
                      </c:pt>
                      <c:pt idx="213">
                        <c:v>60</c:v>
                      </c:pt>
                      <c:pt idx="214">
                        <c:v>60</c:v>
                      </c:pt>
                    </c:numCache>
                  </c:numRef>
                </c:val>
                <c:smooth val="0"/>
                <c:extLst>
                  <c:ext xmlns:c16="http://schemas.microsoft.com/office/drawing/2014/chart" uri="{C3380CC4-5D6E-409C-BE32-E72D297353CC}">
                    <c16:uniqueId val="{00000002-A259-4A23-A0FB-8ABA1FE520E2}"/>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Donnee_source!$D$1</c15:sqref>
                        </c15:formulaRef>
                      </c:ext>
                    </c:extLst>
                    <c:strCache>
                      <c:ptCount val="1"/>
                      <c:pt idx="0">
                        <c:v>Couleur</c:v>
                      </c:pt>
                    </c:strCache>
                  </c:strRef>
                </c:tx>
                <c:spPr>
                  <a:ln w="28575" cap="rnd">
                    <a:solidFill>
                      <a:schemeClr val="accent2"/>
                    </a:solidFill>
                    <a:round/>
                  </a:ln>
                  <a:effectLst/>
                </c:spPr>
                <c:marker>
                  <c:symbol val="none"/>
                </c:marker>
                <c:val>
                  <c:numRef>
                    <c:extLst xmlns:c15="http://schemas.microsoft.com/office/drawing/2012/chart">
                      <c:ext xmlns:c15="http://schemas.microsoft.com/office/drawing/2012/chart" uri="{02D57815-91ED-43cb-92C2-25804820EDAC}">
                        <c15:formulaRef>
                          <c15:sqref>Donnee_source!$D$2:$D$217</c15:sqref>
                        </c15:formulaRef>
                      </c:ext>
                    </c:extLst>
                    <c:numCache>
                      <c:formatCode>General</c:formatCode>
                      <c:ptCount val="216"/>
                    </c:numCache>
                  </c:numRef>
                </c:val>
                <c:smooth val="0"/>
                <c:extLst xmlns:c15="http://schemas.microsoft.com/office/drawing/2012/chart">
                  <c:ext xmlns:c16="http://schemas.microsoft.com/office/drawing/2014/chart" uri="{C3380CC4-5D6E-409C-BE32-E72D297353CC}">
                    <c16:uniqueId val="{00000003-A259-4A23-A0FB-8ABA1FE520E2}"/>
                  </c:ext>
                </c:extLst>
              </c15:ser>
            </c15:filteredLineSeries>
          </c:ext>
        </c:extLst>
      </c:lineChart>
      <c:catAx>
        <c:axId val="1814864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24647696"/>
        <c:crosses val="autoZero"/>
        <c:auto val="1"/>
        <c:lblAlgn val="ctr"/>
        <c:lblOffset val="100"/>
        <c:noMultiLvlLbl val="0"/>
      </c:catAx>
      <c:valAx>
        <c:axId val="1424647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14864400"/>
        <c:crosses val="autoZero"/>
        <c:crossBetween val="between"/>
      </c:valAx>
      <c:spPr>
        <a:solidFill>
          <a:schemeClr val="accent3">
            <a:lumMod val="20000"/>
            <a:lumOff val="80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BE"/>
              <a:t>Signature vibratoire forme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strRef>
              <c:f>Donnee_source!$G$1</c:f>
              <c:strCache>
                <c:ptCount val="1"/>
                <c:pt idx="0">
                  <c:v>Forme Droite</c:v>
                </c:pt>
              </c:strCache>
            </c:strRef>
          </c:tx>
          <c:spPr>
            <a:ln w="28575" cap="rnd">
              <a:solidFill>
                <a:schemeClr val="tx1">
                  <a:lumMod val="85000"/>
                  <a:lumOff val="15000"/>
                </a:schemeClr>
              </a:solidFill>
              <a:round/>
            </a:ln>
            <a:effectLst/>
          </c:spPr>
          <c:marker>
            <c:symbol val="none"/>
          </c:marker>
          <c:val>
            <c:numRef>
              <c:f>Donnee_source!$G$2:$G$217</c:f>
              <c:numCache>
                <c:formatCode>General</c:formatCode>
                <c:ptCount val="216"/>
                <c:pt idx="0">
                  <c:v>-2</c:v>
                </c:pt>
                <c:pt idx="1">
                  <c:v>-2</c:v>
                </c:pt>
                <c:pt idx="2">
                  <c:v>2</c:v>
                </c:pt>
                <c:pt idx="3">
                  <c:v>2</c:v>
                </c:pt>
                <c:pt idx="4">
                  <c:v>0</c:v>
                </c:pt>
                <c:pt idx="5">
                  <c:v>0</c:v>
                </c:pt>
                <c:pt idx="6">
                  <c:v>1</c:v>
                </c:pt>
                <c:pt idx="7">
                  <c:v>1</c:v>
                </c:pt>
                <c:pt idx="8">
                  <c:v>3</c:v>
                </c:pt>
                <c:pt idx="9">
                  <c:v>0</c:v>
                </c:pt>
                <c:pt idx="10">
                  <c:v>0</c:v>
                </c:pt>
                <c:pt idx="11">
                  <c:v>0</c:v>
                </c:pt>
                <c:pt idx="12">
                  <c:v>0</c:v>
                </c:pt>
                <c:pt idx="13">
                  <c:v>0</c:v>
                </c:pt>
                <c:pt idx="14">
                  <c:v>0</c:v>
                </c:pt>
                <c:pt idx="15">
                  <c:v>0</c:v>
                </c:pt>
                <c:pt idx="16">
                  <c:v>0</c:v>
                </c:pt>
                <c:pt idx="17">
                  <c:v>0</c:v>
                </c:pt>
                <c:pt idx="18">
                  <c:v>0</c:v>
                </c:pt>
                <c:pt idx="19">
                  <c:v>0</c:v>
                </c:pt>
                <c:pt idx="20">
                  <c:v>0</c:v>
                </c:pt>
                <c:pt idx="21">
                  <c:v>18</c:v>
                </c:pt>
                <c:pt idx="22">
                  <c:v>18</c:v>
                </c:pt>
                <c:pt idx="23">
                  <c:v>18</c:v>
                </c:pt>
                <c:pt idx="24">
                  <c:v>0</c:v>
                </c:pt>
                <c:pt idx="25">
                  <c:v>0</c:v>
                </c:pt>
                <c:pt idx="26">
                  <c:v>0</c:v>
                </c:pt>
                <c:pt idx="27">
                  <c:v>0</c:v>
                </c:pt>
                <c:pt idx="28">
                  <c:v>0</c:v>
                </c:pt>
                <c:pt idx="29">
                  <c:v>0</c:v>
                </c:pt>
                <c:pt idx="30">
                  <c:v>0</c:v>
                </c:pt>
                <c:pt idx="31">
                  <c:v>0</c:v>
                </c:pt>
                <c:pt idx="32">
                  <c:v>0</c:v>
                </c:pt>
                <c:pt idx="33">
                  <c:v>0</c:v>
                </c:pt>
                <c:pt idx="34">
                  <c:v>0</c:v>
                </c:pt>
                <c:pt idx="35">
                  <c:v>-15</c:v>
                </c:pt>
                <c:pt idx="36">
                  <c:v>0</c:v>
                </c:pt>
                <c:pt idx="37">
                  <c:v>0</c:v>
                </c:pt>
                <c:pt idx="38">
                  <c:v>-3</c:v>
                </c:pt>
                <c:pt idx="39">
                  <c:v>0</c:v>
                </c:pt>
                <c:pt idx="40">
                  <c:v>0</c:v>
                </c:pt>
                <c:pt idx="41">
                  <c:v>0</c:v>
                </c:pt>
                <c:pt idx="42">
                  <c:v>6</c:v>
                </c:pt>
                <c:pt idx="43">
                  <c:v>6</c:v>
                </c:pt>
                <c:pt idx="44">
                  <c:v>6</c:v>
                </c:pt>
                <c:pt idx="45">
                  <c:v>0</c:v>
                </c:pt>
                <c:pt idx="46">
                  <c:v>0</c:v>
                </c:pt>
                <c:pt idx="47">
                  <c:v>0</c:v>
                </c:pt>
                <c:pt idx="48">
                  <c:v>0</c:v>
                </c:pt>
                <c:pt idx="49">
                  <c:v>0</c:v>
                </c:pt>
                <c:pt idx="50">
                  <c:v>0</c:v>
                </c:pt>
                <c:pt idx="51">
                  <c:v>0</c:v>
                </c:pt>
                <c:pt idx="52">
                  <c:v>0</c:v>
                </c:pt>
                <c:pt idx="53">
                  <c:v>0</c:v>
                </c:pt>
                <c:pt idx="54">
                  <c:v>5</c:v>
                </c:pt>
                <c:pt idx="55">
                  <c:v>0</c:v>
                </c:pt>
                <c:pt idx="56">
                  <c:v>0</c:v>
                </c:pt>
                <c:pt idx="57">
                  <c:v>7</c:v>
                </c:pt>
                <c:pt idx="58">
                  <c:v>7</c:v>
                </c:pt>
                <c:pt idx="59">
                  <c:v>8</c:v>
                </c:pt>
                <c:pt idx="60">
                  <c:v>0</c:v>
                </c:pt>
                <c:pt idx="61">
                  <c:v>-3</c:v>
                </c:pt>
                <c:pt idx="62">
                  <c:v>-17</c:v>
                </c:pt>
                <c:pt idx="63">
                  <c:v>-16</c:v>
                </c:pt>
                <c:pt idx="64">
                  <c:v>0</c:v>
                </c:pt>
                <c:pt idx="65">
                  <c:v>0</c:v>
                </c:pt>
                <c:pt idx="66">
                  <c:v>0</c:v>
                </c:pt>
                <c:pt idx="67">
                  <c:v>0</c:v>
                </c:pt>
                <c:pt idx="68">
                  <c:v>0</c:v>
                </c:pt>
                <c:pt idx="69">
                  <c:v>10</c:v>
                </c:pt>
                <c:pt idx="70">
                  <c:v>-7</c:v>
                </c:pt>
                <c:pt idx="71">
                  <c:v>-10</c:v>
                </c:pt>
                <c:pt idx="72">
                  <c:v>-12</c:v>
                </c:pt>
                <c:pt idx="73">
                  <c:v>0</c:v>
                </c:pt>
                <c:pt idx="74">
                  <c:v>-7</c:v>
                </c:pt>
                <c:pt idx="75">
                  <c:v>0</c:v>
                </c:pt>
                <c:pt idx="76">
                  <c:v>0</c:v>
                </c:pt>
                <c:pt idx="77">
                  <c:v>-14</c:v>
                </c:pt>
                <c:pt idx="78">
                  <c:v>0</c:v>
                </c:pt>
                <c:pt idx="79">
                  <c:v>-15</c:v>
                </c:pt>
                <c:pt idx="80">
                  <c:v>-20</c:v>
                </c:pt>
                <c:pt idx="81">
                  <c:v>0</c:v>
                </c:pt>
                <c:pt idx="82">
                  <c:v>3</c:v>
                </c:pt>
                <c:pt idx="83">
                  <c:v>-11</c:v>
                </c:pt>
                <c:pt idx="84">
                  <c:v>-6</c:v>
                </c:pt>
                <c:pt idx="85">
                  <c:v>0</c:v>
                </c:pt>
                <c:pt idx="86">
                  <c:v>8</c:v>
                </c:pt>
                <c:pt idx="87">
                  <c:v>0</c:v>
                </c:pt>
                <c:pt idx="88">
                  <c:v>-6</c:v>
                </c:pt>
                <c:pt idx="89">
                  <c:v>11</c:v>
                </c:pt>
                <c:pt idx="90">
                  <c:v>0</c:v>
                </c:pt>
                <c:pt idx="91">
                  <c:v>8</c:v>
                </c:pt>
                <c:pt idx="92">
                  <c:v>-3</c:v>
                </c:pt>
                <c:pt idx="93">
                  <c:v>9</c:v>
                </c:pt>
                <c:pt idx="94">
                  <c:v>3</c:v>
                </c:pt>
                <c:pt idx="95">
                  <c:v>0</c:v>
                </c:pt>
                <c:pt idx="96">
                  <c:v>0</c:v>
                </c:pt>
                <c:pt idx="97">
                  <c:v>-6</c:v>
                </c:pt>
                <c:pt idx="98">
                  <c:v>-3</c:v>
                </c:pt>
                <c:pt idx="99">
                  <c:v>19</c:v>
                </c:pt>
                <c:pt idx="100">
                  <c:v>8</c:v>
                </c:pt>
                <c:pt idx="101">
                  <c:v>-8</c:v>
                </c:pt>
                <c:pt idx="102">
                  <c:v>0</c:v>
                </c:pt>
                <c:pt idx="103">
                  <c:v>10</c:v>
                </c:pt>
                <c:pt idx="104">
                  <c:v>10</c:v>
                </c:pt>
                <c:pt idx="105">
                  <c:v>0</c:v>
                </c:pt>
                <c:pt idx="106">
                  <c:v>4</c:v>
                </c:pt>
                <c:pt idx="107">
                  <c:v>0</c:v>
                </c:pt>
                <c:pt idx="108">
                  <c:v>17</c:v>
                </c:pt>
                <c:pt idx="109">
                  <c:v>11</c:v>
                </c:pt>
                <c:pt idx="110">
                  <c:v>-13</c:v>
                </c:pt>
                <c:pt idx="111">
                  <c:v>3</c:v>
                </c:pt>
                <c:pt idx="112">
                  <c:v>3</c:v>
                </c:pt>
                <c:pt idx="113">
                  <c:v>-16</c:v>
                </c:pt>
                <c:pt idx="114">
                  <c:v>-5</c:v>
                </c:pt>
                <c:pt idx="115">
                  <c:v>-11</c:v>
                </c:pt>
                <c:pt idx="116">
                  <c:v>8</c:v>
                </c:pt>
                <c:pt idx="117">
                  <c:v>7</c:v>
                </c:pt>
                <c:pt idx="118">
                  <c:v>8</c:v>
                </c:pt>
                <c:pt idx="119">
                  <c:v>7</c:v>
                </c:pt>
                <c:pt idx="120">
                  <c:v>3</c:v>
                </c:pt>
                <c:pt idx="121">
                  <c:v>-10</c:v>
                </c:pt>
                <c:pt idx="122">
                  <c:v>13</c:v>
                </c:pt>
                <c:pt idx="123">
                  <c:v>12</c:v>
                </c:pt>
                <c:pt idx="124">
                  <c:v>-12</c:v>
                </c:pt>
                <c:pt idx="125">
                  <c:v>-12</c:v>
                </c:pt>
                <c:pt idx="126">
                  <c:v>19</c:v>
                </c:pt>
                <c:pt idx="127">
                  <c:v>-11</c:v>
                </c:pt>
                <c:pt idx="128">
                  <c:v>-17</c:v>
                </c:pt>
                <c:pt idx="129">
                  <c:v>-18</c:v>
                </c:pt>
                <c:pt idx="130">
                  <c:v>-20</c:v>
                </c:pt>
                <c:pt idx="131">
                  <c:v>15</c:v>
                </c:pt>
                <c:pt idx="132">
                  <c:v>-16</c:v>
                </c:pt>
                <c:pt idx="133">
                  <c:v>-19</c:v>
                </c:pt>
                <c:pt idx="134">
                  <c:v>5</c:v>
                </c:pt>
                <c:pt idx="135">
                  <c:v>-1</c:v>
                </c:pt>
                <c:pt idx="136">
                  <c:v>13</c:v>
                </c:pt>
                <c:pt idx="137">
                  <c:v>-9</c:v>
                </c:pt>
                <c:pt idx="138">
                  <c:v>7</c:v>
                </c:pt>
                <c:pt idx="139">
                  <c:v>11</c:v>
                </c:pt>
                <c:pt idx="140">
                  <c:v>-13</c:v>
                </c:pt>
                <c:pt idx="141">
                  <c:v>-10</c:v>
                </c:pt>
                <c:pt idx="142">
                  <c:v>-11</c:v>
                </c:pt>
                <c:pt idx="143">
                  <c:v>-14</c:v>
                </c:pt>
                <c:pt idx="144">
                  <c:v>6</c:v>
                </c:pt>
                <c:pt idx="145">
                  <c:v>15</c:v>
                </c:pt>
                <c:pt idx="146">
                  <c:v>-8</c:v>
                </c:pt>
                <c:pt idx="147">
                  <c:v>-14</c:v>
                </c:pt>
                <c:pt idx="148">
                  <c:v>-11</c:v>
                </c:pt>
                <c:pt idx="149">
                  <c:v>12</c:v>
                </c:pt>
                <c:pt idx="150">
                  <c:v>-11</c:v>
                </c:pt>
                <c:pt idx="151">
                  <c:v>-8</c:v>
                </c:pt>
                <c:pt idx="152">
                  <c:v>8</c:v>
                </c:pt>
                <c:pt idx="153">
                  <c:v>8</c:v>
                </c:pt>
                <c:pt idx="154">
                  <c:v>7</c:v>
                </c:pt>
                <c:pt idx="155">
                  <c:v>11</c:v>
                </c:pt>
                <c:pt idx="156">
                  <c:v>12</c:v>
                </c:pt>
                <c:pt idx="157">
                  <c:v>-7</c:v>
                </c:pt>
                <c:pt idx="158">
                  <c:v>6</c:v>
                </c:pt>
                <c:pt idx="159">
                  <c:v>-8</c:v>
                </c:pt>
                <c:pt idx="160">
                  <c:v>-11</c:v>
                </c:pt>
                <c:pt idx="161">
                  <c:v>13</c:v>
                </c:pt>
                <c:pt idx="162">
                  <c:v>9</c:v>
                </c:pt>
                <c:pt idx="163">
                  <c:v>7</c:v>
                </c:pt>
                <c:pt idx="164">
                  <c:v>-12</c:v>
                </c:pt>
                <c:pt idx="165">
                  <c:v>-8</c:v>
                </c:pt>
                <c:pt idx="166">
                  <c:v>-11</c:v>
                </c:pt>
                <c:pt idx="167">
                  <c:v>13</c:v>
                </c:pt>
                <c:pt idx="168">
                  <c:v>10</c:v>
                </c:pt>
                <c:pt idx="169">
                  <c:v>6</c:v>
                </c:pt>
                <c:pt idx="170">
                  <c:v>8</c:v>
                </c:pt>
                <c:pt idx="171">
                  <c:v>-11</c:v>
                </c:pt>
                <c:pt idx="172">
                  <c:v>-11</c:v>
                </c:pt>
                <c:pt idx="173">
                  <c:v>18</c:v>
                </c:pt>
                <c:pt idx="174">
                  <c:v>8</c:v>
                </c:pt>
                <c:pt idx="175">
                  <c:v>16</c:v>
                </c:pt>
                <c:pt idx="176">
                  <c:v>8</c:v>
                </c:pt>
                <c:pt idx="177">
                  <c:v>8</c:v>
                </c:pt>
                <c:pt idx="178">
                  <c:v>10</c:v>
                </c:pt>
                <c:pt idx="179">
                  <c:v>13</c:v>
                </c:pt>
                <c:pt idx="180">
                  <c:v>-14</c:v>
                </c:pt>
                <c:pt idx="181">
                  <c:v>-11</c:v>
                </c:pt>
                <c:pt idx="182">
                  <c:v>-16</c:v>
                </c:pt>
                <c:pt idx="183">
                  <c:v>11</c:v>
                </c:pt>
                <c:pt idx="184">
                  <c:v>-13</c:v>
                </c:pt>
                <c:pt idx="185">
                  <c:v>-4</c:v>
                </c:pt>
                <c:pt idx="186">
                  <c:v>5</c:v>
                </c:pt>
                <c:pt idx="187">
                  <c:v>8</c:v>
                </c:pt>
                <c:pt idx="188">
                  <c:v>-4</c:v>
                </c:pt>
                <c:pt idx="189">
                  <c:v>-5</c:v>
                </c:pt>
                <c:pt idx="190">
                  <c:v>5</c:v>
                </c:pt>
                <c:pt idx="191">
                  <c:v>7</c:v>
                </c:pt>
                <c:pt idx="192">
                  <c:v>15</c:v>
                </c:pt>
                <c:pt idx="193">
                  <c:v>5</c:v>
                </c:pt>
                <c:pt idx="194">
                  <c:v>-11</c:v>
                </c:pt>
                <c:pt idx="195">
                  <c:v>-7</c:v>
                </c:pt>
                <c:pt idx="196">
                  <c:v>4</c:v>
                </c:pt>
                <c:pt idx="197">
                  <c:v>-6</c:v>
                </c:pt>
                <c:pt idx="198">
                  <c:v>3</c:v>
                </c:pt>
                <c:pt idx="199">
                  <c:v>3</c:v>
                </c:pt>
                <c:pt idx="200">
                  <c:v>-8</c:v>
                </c:pt>
                <c:pt idx="201">
                  <c:v>8</c:v>
                </c:pt>
                <c:pt idx="202">
                  <c:v>6</c:v>
                </c:pt>
                <c:pt idx="203">
                  <c:v>-3</c:v>
                </c:pt>
                <c:pt idx="204">
                  <c:v>-6</c:v>
                </c:pt>
                <c:pt idx="205">
                  <c:v>-3</c:v>
                </c:pt>
                <c:pt idx="206">
                  <c:v>5</c:v>
                </c:pt>
                <c:pt idx="207">
                  <c:v>7</c:v>
                </c:pt>
                <c:pt idx="208">
                  <c:v>-9</c:v>
                </c:pt>
                <c:pt idx="209">
                  <c:v>-7</c:v>
                </c:pt>
                <c:pt idx="210">
                  <c:v>5</c:v>
                </c:pt>
                <c:pt idx="211">
                  <c:v>-7</c:v>
                </c:pt>
                <c:pt idx="212">
                  <c:v>-11</c:v>
                </c:pt>
                <c:pt idx="213">
                  <c:v>-17</c:v>
                </c:pt>
                <c:pt idx="214">
                  <c:v>-8</c:v>
                </c:pt>
              </c:numCache>
            </c:numRef>
          </c:val>
          <c:smooth val="0"/>
          <c:extLst>
            <c:ext xmlns:c16="http://schemas.microsoft.com/office/drawing/2014/chart" uri="{C3380CC4-5D6E-409C-BE32-E72D297353CC}">
              <c16:uniqueId val="{00000000-E0D3-48B0-A6F4-B55335B2436E}"/>
            </c:ext>
          </c:extLst>
        </c:ser>
        <c:ser>
          <c:idx val="1"/>
          <c:order val="1"/>
          <c:tx>
            <c:strRef>
              <c:f>Donnee_source!$H$1</c:f>
              <c:strCache>
                <c:ptCount val="1"/>
                <c:pt idx="0">
                  <c:v>Forme Gauche</c:v>
                </c:pt>
              </c:strCache>
            </c:strRef>
          </c:tx>
          <c:spPr>
            <a:ln w="28575" cap="rnd">
              <a:solidFill>
                <a:schemeClr val="tx2">
                  <a:lumMod val="60000"/>
                  <a:lumOff val="40000"/>
                </a:schemeClr>
              </a:solidFill>
              <a:round/>
            </a:ln>
            <a:effectLst/>
          </c:spPr>
          <c:marker>
            <c:symbol val="none"/>
          </c:marker>
          <c:val>
            <c:numRef>
              <c:f>Donnee_source!$H$2:$H$217</c:f>
              <c:numCache>
                <c:formatCode>General</c:formatCode>
                <c:ptCount val="216"/>
                <c:pt idx="0">
                  <c:v>1</c:v>
                </c:pt>
                <c:pt idx="1">
                  <c:v>1</c:v>
                </c:pt>
                <c:pt idx="2">
                  <c:v>0</c:v>
                </c:pt>
                <c:pt idx="3">
                  <c:v>0</c:v>
                </c:pt>
                <c:pt idx="4">
                  <c:v>0</c:v>
                </c:pt>
                <c:pt idx="5">
                  <c:v>0</c:v>
                </c:pt>
                <c:pt idx="6">
                  <c:v>0</c:v>
                </c:pt>
                <c:pt idx="7">
                  <c:v>1</c:v>
                </c:pt>
                <c:pt idx="8">
                  <c:v>1</c:v>
                </c:pt>
                <c:pt idx="9">
                  <c:v>0</c:v>
                </c:pt>
                <c:pt idx="10">
                  <c:v>1</c:v>
                </c:pt>
                <c:pt idx="11">
                  <c:v>20</c:v>
                </c:pt>
                <c:pt idx="12">
                  <c:v>0</c:v>
                </c:pt>
                <c:pt idx="13">
                  <c:v>0</c:v>
                </c:pt>
                <c:pt idx="14">
                  <c:v>0</c:v>
                </c:pt>
                <c:pt idx="15">
                  <c:v>0</c:v>
                </c:pt>
                <c:pt idx="16">
                  <c:v>0</c:v>
                </c:pt>
                <c:pt idx="17">
                  <c:v>0</c:v>
                </c:pt>
                <c:pt idx="18">
                  <c:v>0</c:v>
                </c:pt>
                <c:pt idx="19">
                  <c:v>0</c:v>
                </c:pt>
                <c:pt idx="20">
                  <c:v>0</c:v>
                </c:pt>
                <c:pt idx="21">
                  <c:v>11</c:v>
                </c:pt>
                <c:pt idx="22">
                  <c:v>11</c:v>
                </c:pt>
                <c:pt idx="23">
                  <c:v>11</c:v>
                </c:pt>
                <c:pt idx="24">
                  <c:v>0</c:v>
                </c:pt>
                <c:pt idx="25">
                  <c:v>0</c:v>
                </c:pt>
                <c:pt idx="26">
                  <c:v>0</c:v>
                </c:pt>
                <c:pt idx="27">
                  <c:v>0</c:v>
                </c:pt>
                <c:pt idx="28">
                  <c:v>0</c:v>
                </c:pt>
                <c:pt idx="29">
                  <c:v>0</c:v>
                </c:pt>
                <c:pt idx="30">
                  <c:v>0</c:v>
                </c:pt>
                <c:pt idx="31">
                  <c:v>0</c:v>
                </c:pt>
                <c:pt idx="32">
                  <c:v>0</c:v>
                </c:pt>
                <c:pt idx="33">
                  <c:v>0</c:v>
                </c:pt>
                <c:pt idx="34">
                  <c:v>0</c:v>
                </c:pt>
                <c:pt idx="35">
                  <c:v>11</c:v>
                </c:pt>
                <c:pt idx="36">
                  <c:v>0</c:v>
                </c:pt>
                <c:pt idx="37">
                  <c:v>0</c:v>
                </c:pt>
                <c:pt idx="38">
                  <c:v>2</c:v>
                </c:pt>
                <c:pt idx="39">
                  <c:v>0</c:v>
                </c:pt>
                <c:pt idx="40">
                  <c:v>0</c:v>
                </c:pt>
                <c:pt idx="41">
                  <c:v>0</c:v>
                </c:pt>
                <c:pt idx="42">
                  <c:v>0</c:v>
                </c:pt>
                <c:pt idx="43">
                  <c:v>0</c:v>
                </c:pt>
                <c:pt idx="44">
                  <c:v>-6</c:v>
                </c:pt>
                <c:pt idx="45">
                  <c:v>-6</c:v>
                </c:pt>
                <c:pt idx="46">
                  <c:v>0</c:v>
                </c:pt>
                <c:pt idx="47">
                  <c:v>0</c:v>
                </c:pt>
                <c:pt idx="48">
                  <c:v>0</c:v>
                </c:pt>
                <c:pt idx="49">
                  <c:v>0</c:v>
                </c:pt>
                <c:pt idx="50">
                  <c:v>0</c:v>
                </c:pt>
                <c:pt idx="51">
                  <c:v>0</c:v>
                </c:pt>
                <c:pt idx="52">
                  <c:v>0</c:v>
                </c:pt>
                <c:pt idx="53">
                  <c:v>6</c:v>
                </c:pt>
                <c:pt idx="54">
                  <c:v>6</c:v>
                </c:pt>
                <c:pt idx="55">
                  <c:v>0</c:v>
                </c:pt>
                <c:pt idx="56">
                  <c:v>0</c:v>
                </c:pt>
                <c:pt idx="57">
                  <c:v>-2</c:v>
                </c:pt>
                <c:pt idx="58">
                  <c:v>-2</c:v>
                </c:pt>
                <c:pt idx="59">
                  <c:v>1</c:v>
                </c:pt>
                <c:pt idx="60">
                  <c:v>0</c:v>
                </c:pt>
                <c:pt idx="61">
                  <c:v>1</c:v>
                </c:pt>
                <c:pt idx="62">
                  <c:v>12</c:v>
                </c:pt>
                <c:pt idx="63">
                  <c:v>0</c:v>
                </c:pt>
                <c:pt idx="64">
                  <c:v>0</c:v>
                </c:pt>
                <c:pt idx="65">
                  <c:v>0</c:v>
                </c:pt>
                <c:pt idx="66">
                  <c:v>0</c:v>
                </c:pt>
                <c:pt idx="67">
                  <c:v>0</c:v>
                </c:pt>
                <c:pt idx="68">
                  <c:v>0</c:v>
                </c:pt>
                <c:pt idx="69">
                  <c:v>-5</c:v>
                </c:pt>
                <c:pt idx="70">
                  <c:v>-4</c:v>
                </c:pt>
                <c:pt idx="71">
                  <c:v>-4</c:v>
                </c:pt>
                <c:pt idx="72">
                  <c:v>3</c:v>
                </c:pt>
                <c:pt idx="73">
                  <c:v>-5</c:v>
                </c:pt>
                <c:pt idx="74">
                  <c:v>8</c:v>
                </c:pt>
                <c:pt idx="75">
                  <c:v>0</c:v>
                </c:pt>
                <c:pt idx="76">
                  <c:v>0</c:v>
                </c:pt>
                <c:pt idx="77">
                  <c:v>4</c:v>
                </c:pt>
                <c:pt idx="78">
                  <c:v>0</c:v>
                </c:pt>
                <c:pt idx="79">
                  <c:v>-3</c:v>
                </c:pt>
                <c:pt idx="80">
                  <c:v>-5</c:v>
                </c:pt>
                <c:pt idx="81">
                  <c:v>0</c:v>
                </c:pt>
                <c:pt idx="82">
                  <c:v>-2</c:v>
                </c:pt>
                <c:pt idx="83">
                  <c:v>-2</c:v>
                </c:pt>
                <c:pt idx="84">
                  <c:v>0</c:v>
                </c:pt>
                <c:pt idx="85">
                  <c:v>0</c:v>
                </c:pt>
                <c:pt idx="86">
                  <c:v>4</c:v>
                </c:pt>
                <c:pt idx="87">
                  <c:v>0</c:v>
                </c:pt>
                <c:pt idx="88">
                  <c:v>0</c:v>
                </c:pt>
                <c:pt idx="89">
                  <c:v>0</c:v>
                </c:pt>
                <c:pt idx="90">
                  <c:v>5</c:v>
                </c:pt>
                <c:pt idx="91">
                  <c:v>2</c:v>
                </c:pt>
                <c:pt idx="92">
                  <c:v>-4</c:v>
                </c:pt>
                <c:pt idx="93">
                  <c:v>4</c:v>
                </c:pt>
                <c:pt idx="94">
                  <c:v>-3</c:v>
                </c:pt>
                <c:pt idx="95">
                  <c:v>0</c:v>
                </c:pt>
                <c:pt idx="96">
                  <c:v>0</c:v>
                </c:pt>
                <c:pt idx="97">
                  <c:v>3</c:v>
                </c:pt>
                <c:pt idx="98">
                  <c:v>2</c:v>
                </c:pt>
                <c:pt idx="99">
                  <c:v>3</c:v>
                </c:pt>
                <c:pt idx="100">
                  <c:v>5</c:v>
                </c:pt>
                <c:pt idx="101">
                  <c:v>2</c:v>
                </c:pt>
                <c:pt idx="102">
                  <c:v>-8</c:v>
                </c:pt>
                <c:pt idx="103">
                  <c:v>5</c:v>
                </c:pt>
                <c:pt idx="104">
                  <c:v>5</c:v>
                </c:pt>
                <c:pt idx="105">
                  <c:v>-6</c:v>
                </c:pt>
                <c:pt idx="106">
                  <c:v>0</c:v>
                </c:pt>
                <c:pt idx="107">
                  <c:v>-6</c:v>
                </c:pt>
                <c:pt idx="108">
                  <c:v>0</c:v>
                </c:pt>
                <c:pt idx="109">
                  <c:v>3</c:v>
                </c:pt>
                <c:pt idx="110">
                  <c:v>-9</c:v>
                </c:pt>
                <c:pt idx="111">
                  <c:v>9</c:v>
                </c:pt>
                <c:pt idx="112">
                  <c:v>8</c:v>
                </c:pt>
                <c:pt idx="113">
                  <c:v>-10</c:v>
                </c:pt>
                <c:pt idx="114">
                  <c:v>-11</c:v>
                </c:pt>
                <c:pt idx="115">
                  <c:v>10</c:v>
                </c:pt>
                <c:pt idx="116">
                  <c:v>-17</c:v>
                </c:pt>
                <c:pt idx="117">
                  <c:v>0</c:v>
                </c:pt>
                <c:pt idx="118">
                  <c:v>3</c:v>
                </c:pt>
                <c:pt idx="119">
                  <c:v>0</c:v>
                </c:pt>
                <c:pt idx="120">
                  <c:v>12</c:v>
                </c:pt>
                <c:pt idx="121">
                  <c:v>12</c:v>
                </c:pt>
                <c:pt idx="122">
                  <c:v>-15</c:v>
                </c:pt>
                <c:pt idx="123">
                  <c:v>9</c:v>
                </c:pt>
                <c:pt idx="124">
                  <c:v>-15</c:v>
                </c:pt>
                <c:pt idx="125">
                  <c:v>12</c:v>
                </c:pt>
                <c:pt idx="126">
                  <c:v>20</c:v>
                </c:pt>
                <c:pt idx="127">
                  <c:v>-7</c:v>
                </c:pt>
                <c:pt idx="128">
                  <c:v>-14</c:v>
                </c:pt>
                <c:pt idx="129">
                  <c:v>8</c:v>
                </c:pt>
                <c:pt idx="130">
                  <c:v>9</c:v>
                </c:pt>
                <c:pt idx="131">
                  <c:v>13</c:v>
                </c:pt>
                <c:pt idx="132">
                  <c:v>-11</c:v>
                </c:pt>
                <c:pt idx="133">
                  <c:v>20</c:v>
                </c:pt>
                <c:pt idx="134">
                  <c:v>4</c:v>
                </c:pt>
                <c:pt idx="135">
                  <c:v>-5</c:v>
                </c:pt>
                <c:pt idx="136">
                  <c:v>-12</c:v>
                </c:pt>
                <c:pt idx="137">
                  <c:v>-8</c:v>
                </c:pt>
                <c:pt idx="138">
                  <c:v>-4</c:v>
                </c:pt>
                <c:pt idx="139">
                  <c:v>10</c:v>
                </c:pt>
                <c:pt idx="140">
                  <c:v>-14</c:v>
                </c:pt>
                <c:pt idx="141">
                  <c:v>12</c:v>
                </c:pt>
                <c:pt idx="142">
                  <c:v>-11</c:v>
                </c:pt>
                <c:pt idx="143">
                  <c:v>-10</c:v>
                </c:pt>
                <c:pt idx="144">
                  <c:v>10</c:v>
                </c:pt>
                <c:pt idx="145">
                  <c:v>12</c:v>
                </c:pt>
                <c:pt idx="146">
                  <c:v>13</c:v>
                </c:pt>
                <c:pt idx="147">
                  <c:v>-10</c:v>
                </c:pt>
                <c:pt idx="148">
                  <c:v>-9</c:v>
                </c:pt>
                <c:pt idx="149">
                  <c:v>6</c:v>
                </c:pt>
                <c:pt idx="150">
                  <c:v>-8</c:v>
                </c:pt>
                <c:pt idx="151">
                  <c:v>12</c:v>
                </c:pt>
                <c:pt idx="152">
                  <c:v>13</c:v>
                </c:pt>
                <c:pt idx="153">
                  <c:v>10</c:v>
                </c:pt>
                <c:pt idx="154">
                  <c:v>-12</c:v>
                </c:pt>
                <c:pt idx="155">
                  <c:v>-12</c:v>
                </c:pt>
                <c:pt idx="156">
                  <c:v>10</c:v>
                </c:pt>
                <c:pt idx="157">
                  <c:v>8</c:v>
                </c:pt>
                <c:pt idx="158">
                  <c:v>13</c:v>
                </c:pt>
                <c:pt idx="159">
                  <c:v>11</c:v>
                </c:pt>
                <c:pt idx="160">
                  <c:v>-11</c:v>
                </c:pt>
                <c:pt idx="161">
                  <c:v>10</c:v>
                </c:pt>
                <c:pt idx="162">
                  <c:v>8</c:v>
                </c:pt>
                <c:pt idx="163">
                  <c:v>9</c:v>
                </c:pt>
                <c:pt idx="164">
                  <c:v>-9</c:v>
                </c:pt>
                <c:pt idx="165">
                  <c:v>9</c:v>
                </c:pt>
                <c:pt idx="166">
                  <c:v>-8</c:v>
                </c:pt>
                <c:pt idx="167">
                  <c:v>8</c:v>
                </c:pt>
                <c:pt idx="168">
                  <c:v>-8</c:v>
                </c:pt>
                <c:pt idx="169">
                  <c:v>-8</c:v>
                </c:pt>
                <c:pt idx="170">
                  <c:v>6</c:v>
                </c:pt>
                <c:pt idx="171">
                  <c:v>6</c:v>
                </c:pt>
                <c:pt idx="172">
                  <c:v>-6</c:v>
                </c:pt>
                <c:pt idx="173">
                  <c:v>9</c:v>
                </c:pt>
                <c:pt idx="174">
                  <c:v>8</c:v>
                </c:pt>
                <c:pt idx="175">
                  <c:v>5</c:v>
                </c:pt>
                <c:pt idx="176">
                  <c:v>-7</c:v>
                </c:pt>
                <c:pt idx="177">
                  <c:v>-6</c:v>
                </c:pt>
                <c:pt idx="178">
                  <c:v>7</c:v>
                </c:pt>
                <c:pt idx="179">
                  <c:v>-7</c:v>
                </c:pt>
                <c:pt idx="180">
                  <c:v>7</c:v>
                </c:pt>
                <c:pt idx="181">
                  <c:v>13</c:v>
                </c:pt>
                <c:pt idx="182">
                  <c:v>-6</c:v>
                </c:pt>
                <c:pt idx="183">
                  <c:v>6</c:v>
                </c:pt>
                <c:pt idx="184">
                  <c:v>-8</c:v>
                </c:pt>
                <c:pt idx="185">
                  <c:v>3</c:v>
                </c:pt>
                <c:pt idx="186">
                  <c:v>2</c:v>
                </c:pt>
                <c:pt idx="187">
                  <c:v>4</c:v>
                </c:pt>
                <c:pt idx="188">
                  <c:v>2</c:v>
                </c:pt>
                <c:pt idx="189">
                  <c:v>3</c:v>
                </c:pt>
                <c:pt idx="190">
                  <c:v>3</c:v>
                </c:pt>
                <c:pt idx="191">
                  <c:v>4</c:v>
                </c:pt>
                <c:pt idx="192">
                  <c:v>3</c:v>
                </c:pt>
                <c:pt idx="193">
                  <c:v>-4</c:v>
                </c:pt>
                <c:pt idx="194">
                  <c:v>3</c:v>
                </c:pt>
                <c:pt idx="195">
                  <c:v>-2</c:v>
                </c:pt>
                <c:pt idx="196">
                  <c:v>4</c:v>
                </c:pt>
                <c:pt idx="197">
                  <c:v>3</c:v>
                </c:pt>
                <c:pt idx="198">
                  <c:v>-2</c:v>
                </c:pt>
                <c:pt idx="199">
                  <c:v>2</c:v>
                </c:pt>
                <c:pt idx="200">
                  <c:v>-5</c:v>
                </c:pt>
                <c:pt idx="201">
                  <c:v>3</c:v>
                </c:pt>
                <c:pt idx="202">
                  <c:v>4</c:v>
                </c:pt>
                <c:pt idx="203">
                  <c:v>3</c:v>
                </c:pt>
                <c:pt idx="204">
                  <c:v>4</c:v>
                </c:pt>
                <c:pt idx="205">
                  <c:v>-3</c:v>
                </c:pt>
                <c:pt idx="206">
                  <c:v>-2</c:v>
                </c:pt>
                <c:pt idx="207">
                  <c:v>4</c:v>
                </c:pt>
                <c:pt idx="208">
                  <c:v>2</c:v>
                </c:pt>
                <c:pt idx="209">
                  <c:v>-3</c:v>
                </c:pt>
                <c:pt idx="210">
                  <c:v>3</c:v>
                </c:pt>
                <c:pt idx="211">
                  <c:v>-2</c:v>
                </c:pt>
                <c:pt idx="212">
                  <c:v>3</c:v>
                </c:pt>
                <c:pt idx="213">
                  <c:v>4</c:v>
                </c:pt>
                <c:pt idx="214">
                  <c:v>-6</c:v>
                </c:pt>
              </c:numCache>
            </c:numRef>
          </c:val>
          <c:smooth val="0"/>
          <c:extLst>
            <c:ext xmlns:c16="http://schemas.microsoft.com/office/drawing/2014/chart" uri="{C3380CC4-5D6E-409C-BE32-E72D297353CC}">
              <c16:uniqueId val="{00000002-E0D3-48B0-A6F4-B55335B2436E}"/>
            </c:ext>
          </c:extLst>
        </c:ser>
        <c:dLbls>
          <c:showLegendKey val="0"/>
          <c:showVal val="0"/>
          <c:showCatName val="0"/>
          <c:showSerName val="0"/>
          <c:showPercent val="0"/>
          <c:showBubbleSize val="0"/>
        </c:dLbls>
        <c:smooth val="0"/>
        <c:axId val="1814864400"/>
        <c:axId val="1424647696"/>
        <c:extLst/>
      </c:lineChart>
      <c:catAx>
        <c:axId val="1814864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24647696"/>
        <c:crosses val="autoZero"/>
        <c:auto val="1"/>
        <c:lblAlgn val="ctr"/>
        <c:lblOffset val="100"/>
        <c:noMultiLvlLbl val="0"/>
      </c:catAx>
      <c:valAx>
        <c:axId val="1424647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14864400"/>
        <c:crosses val="autoZero"/>
        <c:crossBetween val="between"/>
      </c:valAx>
      <c:spPr>
        <a:solidFill>
          <a:schemeClr val="accent3">
            <a:lumMod val="20000"/>
            <a:lumOff val="80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view3D>
      <c:rotX val="15"/>
      <c:rotY val="20"/>
      <c:depthPercent val="100"/>
      <c:rAngAx val="0"/>
    </c:view3D>
    <c:floor>
      <c:thickness val="0"/>
      <c:spPr>
        <a:noFill/>
        <a:ln w="9525" cap="flat" cmpd="sng" algn="ctr">
          <a:solidFill>
            <a:schemeClr val="tx1">
              <a:lumMod val="15000"/>
              <a:lumOff val="85000"/>
            </a:schemeClr>
          </a:solidFill>
          <a:round/>
        </a:ln>
        <a:effectLst/>
        <a:sp3d contourW="9525">
          <a:contourClr>
            <a:schemeClr val="tx1">
              <a:lumMod val="15000"/>
              <a:lumOff val="85000"/>
            </a:schemeClr>
          </a:contourClr>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8156774926834095E-2"/>
          <c:y val="8.0179628884270993E-2"/>
          <c:w val="0.81262113512406697"/>
          <c:h val="0.67672036578119743"/>
        </c:manualLayout>
      </c:layout>
      <c:surface3DChart>
        <c:wireframe val="0"/>
        <c:ser>
          <c:idx val="1"/>
          <c:order val="1"/>
          <c:tx>
            <c:strRef>
              <c:f>Graphe!$C$2:$G$2</c:f>
              <c:strCache>
                <c:ptCount val="5"/>
                <c:pt idx="0">
                  <c:v>1</c:v>
                </c:pt>
                <c:pt idx="1">
                  <c:v>101</c:v>
                </c:pt>
                <c:pt idx="2">
                  <c:v>10</c:v>
                </c:pt>
                <c:pt idx="3">
                  <c:v>1</c:v>
                </c:pt>
                <c:pt idx="4">
                  <c:v>Noir</c:v>
                </c:pt>
              </c:strCache>
            </c:strRef>
          </c:tx>
          <c:spPr>
            <a:solidFill>
              <a:schemeClr val="accent2"/>
            </a:solidFill>
            <a:ln/>
            <a:effectLst/>
            <a:sp3d/>
          </c:spPr>
          <c:val>
            <c:numRef>
              <c:f>Graphe!$H$2:$GY$2</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20</c:v>
                </c:pt>
                <c:pt idx="51">
                  <c:v>0</c:v>
                </c:pt>
                <c:pt idx="52">
                  <c:v>-20</c:v>
                </c:pt>
                <c:pt idx="53">
                  <c:v>0</c:v>
                </c:pt>
                <c:pt idx="54">
                  <c:v>20</c:v>
                </c:pt>
                <c:pt idx="55">
                  <c:v>0</c:v>
                </c:pt>
                <c:pt idx="56">
                  <c:v>-20</c:v>
                </c:pt>
                <c:pt idx="57">
                  <c:v>0</c:v>
                </c:pt>
                <c:pt idx="58">
                  <c:v>20</c:v>
                </c:pt>
                <c:pt idx="59">
                  <c:v>0</c:v>
                </c:pt>
                <c:pt idx="60">
                  <c:v>-20</c:v>
                </c:pt>
                <c:pt idx="61">
                  <c:v>0</c:v>
                </c:pt>
                <c:pt idx="62">
                  <c:v>20</c:v>
                </c:pt>
                <c:pt idx="63">
                  <c:v>0</c:v>
                </c:pt>
                <c:pt idx="64">
                  <c:v>-20</c:v>
                </c:pt>
                <c:pt idx="65">
                  <c:v>0</c:v>
                </c:pt>
                <c:pt idx="66">
                  <c:v>20</c:v>
                </c:pt>
                <c:pt idx="67">
                  <c:v>0</c:v>
                </c:pt>
                <c:pt idx="68">
                  <c:v>-20</c:v>
                </c:pt>
                <c:pt idx="69">
                  <c:v>0</c:v>
                </c:pt>
                <c:pt idx="70">
                  <c:v>20</c:v>
                </c:pt>
                <c:pt idx="71">
                  <c:v>0</c:v>
                </c:pt>
                <c:pt idx="72">
                  <c:v>-20</c:v>
                </c:pt>
                <c:pt idx="73">
                  <c:v>0</c:v>
                </c:pt>
                <c:pt idx="74">
                  <c:v>20</c:v>
                </c:pt>
                <c:pt idx="75">
                  <c:v>0</c:v>
                </c:pt>
                <c:pt idx="76">
                  <c:v>-20</c:v>
                </c:pt>
                <c:pt idx="77">
                  <c:v>0</c:v>
                </c:pt>
                <c:pt idx="78">
                  <c:v>20</c:v>
                </c:pt>
                <c:pt idx="79">
                  <c:v>0</c:v>
                </c:pt>
                <c:pt idx="80">
                  <c:v>-20</c:v>
                </c:pt>
                <c:pt idx="81">
                  <c:v>0</c:v>
                </c:pt>
                <c:pt idx="82">
                  <c:v>20</c:v>
                </c:pt>
                <c:pt idx="83">
                  <c:v>0</c:v>
                </c:pt>
                <c:pt idx="84">
                  <c:v>-20</c:v>
                </c:pt>
                <c:pt idx="85">
                  <c:v>0</c:v>
                </c:pt>
                <c:pt idx="86">
                  <c:v>20</c:v>
                </c:pt>
                <c:pt idx="87">
                  <c:v>0</c:v>
                </c:pt>
                <c:pt idx="88">
                  <c:v>-20</c:v>
                </c:pt>
                <c:pt idx="89">
                  <c:v>0</c:v>
                </c:pt>
                <c:pt idx="90">
                  <c:v>20</c:v>
                </c:pt>
                <c:pt idx="91">
                  <c:v>0</c:v>
                </c:pt>
                <c:pt idx="92">
                  <c:v>-20</c:v>
                </c:pt>
                <c:pt idx="93">
                  <c:v>0</c:v>
                </c:pt>
                <c:pt idx="94">
                  <c:v>20</c:v>
                </c:pt>
                <c:pt idx="95">
                  <c:v>0</c:v>
                </c:pt>
                <c:pt idx="96">
                  <c:v>-20</c:v>
                </c:pt>
                <c:pt idx="97">
                  <c:v>0</c:v>
                </c:pt>
                <c:pt idx="98">
                  <c:v>20</c:v>
                </c:pt>
                <c:pt idx="99">
                  <c:v>0</c:v>
                </c:pt>
                <c:pt idx="100">
                  <c:v>20</c:v>
                </c:pt>
                <c:pt idx="101">
                  <c:v>0</c:v>
                </c:pt>
                <c:pt idx="102">
                  <c:v>-20</c:v>
                </c:pt>
                <c:pt idx="103">
                  <c:v>0</c:v>
                </c:pt>
                <c:pt idx="104">
                  <c:v>20</c:v>
                </c:pt>
                <c:pt idx="105">
                  <c:v>0</c:v>
                </c:pt>
                <c:pt idx="106">
                  <c:v>-20</c:v>
                </c:pt>
                <c:pt idx="107">
                  <c:v>0</c:v>
                </c:pt>
                <c:pt idx="108">
                  <c:v>20</c:v>
                </c:pt>
                <c:pt idx="109">
                  <c:v>0</c:v>
                </c:pt>
                <c:pt idx="110">
                  <c:v>-20</c:v>
                </c:pt>
                <c:pt idx="111">
                  <c:v>0</c:v>
                </c:pt>
                <c:pt idx="112">
                  <c:v>20</c:v>
                </c:pt>
                <c:pt idx="113">
                  <c:v>0</c:v>
                </c:pt>
                <c:pt idx="114">
                  <c:v>-20</c:v>
                </c:pt>
                <c:pt idx="115">
                  <c:v>0</c:v>
                </c:pt>
                <c:pt idx="116">
                  <c:v>20</c:v>
                </c:pt>
                <c:pt idx="117">
                  <c:v>0</c:v>
                </c:pt>
                <c:pt idx="118">
                  <c:v>-20</c:v>
                </c:pt>
                <c:pt idx="119">
                  <c:v>0</c:v>
                </c:pt>
                <c:pt idx="120">
                  <c:v>20</c:v>
                </c:pt>
                <c:pt idx="121">
                  <c:v>0</c:v>
                </c:pt>
                <c:pt idx="122">
                  <c:v>-20</c:v>
                </c:pt>
                <c:pt idx="123">
                  <c:v>0</c:v>
                </c:pt>
                <c:pt idx="124">
                  <c:v>20</c:v>
                </c:pt>
                <c:pt idx="125">
                  <c:v>0</c:v>
                </c:pt>
                <c:pt idx="126">
                  <c:v>-20</c:v>
                </c:pt>
                <c:pt idx="127">
                  <c:v>0</c:v>
                </c:pt>
                <c:pt idx="128">
                  <c:v>20</c:v>
                </c:pt>
                <c:pt idx="129">
                  <c:v>0</c:v>
                </c:pt>
                <c:pt idx="130">
                  <c:v>-20</c:v>
                </c:pt>
                <c:pt idx="131">
                  <c:v>0</c:v>
                </c:pt>
                <c:pt idx="132">
                  <c:v>20</c:v>
                </c:pt>
                <c:pt idx="133">
                  <c:v>0</c:v>
                </c:pt>
                <c:pt idx="134">
                  <c:v>-20</c:v>
                </c:pt>
                <c:pt idx="135">
                  <c:v>0</c:v>
                </c:pt>
                <c:pt idx="136">
                  <c:v>20</c:v>
                </c:pt>
                <c:pt idx="137">
                  <c:v>0</c:v>
                </c:pt>
                <c:pt idx="138">
                  <c:v>-20</c:v>
                </c:pt>
                <c:pt idx="139">
                  <c:v>0</c:v>
                </c:pt>
                <c:pt idx="140">
                  <c:v>20</c:v>
                </c:pt>
                <c:pt idx="141">
                  <c:v>0</c:v>
                </c:pt>
                <c:pt idx="142">
                  <c:v>-20</c:v>
                </c:pt>
                <c:pt idx="143">
                  <c:v>0</c:v>
                </c:pt>
                <c:pt idx="144">
                  <c:v>20</c:v>
                </c:pt>
                <c:pt idx="145">
                  <c:v>0</c:v>
                </c:pt>
                <c:pt idx="146">
                  <c:v>-20</c:v>
                </c:pt>
                <c:pt idx="147">
                  <c:v>0</c:v>
                </c:pt>
                <c:pt idx="148">
                  <c:v>20</c:v>
                </c:pt>
                <c:pt idx="149">
                  <c:v>0</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1-507B-4427-AD16-063671750375}"/>
            </c:ext>
          </c:extLst>
        </c:ser>
        <c:ser>
          <c:idx val="2"/>
          <c:order val="2"/>
          <c:tx>
            <c:strRef>
              <c:f>Graphe!$C$3:$G$3</c:f>
              <c:strCache>
                <c:ptCount val="5"/>
                <c:pt idx="0">
                  <c:v>1</c:v>
                </c:pt>
                <c:pt idx="1">
                  <c:v>102</c:v>
                </c:pt>
                <c:pt idx="2">
                  <c:v>20</c:v>
                </c:pt>
                <c:pt idx="3">
                  <c:v>2</c:v>
                </c:pt>
                <c:pt idx="4">
                  <c:v>Noir</c:v>
                </c:pt>
              </c:strCache>
            </c:strRef>
          </c:tx>
          <c:spPr>
            <a:solidFill>
              <a:schemeClr val="accent3"/>
            </a:solidFill>
            <a:ln/>
            <a:effectLst/>
            <a:sp3d/>
          </c:spPr>
          <c:val>
            <c:numRef>
              <c:f>Graphe!$H$3:$GY$3</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20</c:v>
                </c:pt>
                <c:pt idx="51">
                  <c:v>0</c:v>
                </c:pt>
                <c:pt idx="52">
                  <c:v>-20</c:v>
                </c:pt>
                <c:pt idx="53">
                  <c:v>0</c:v>
                </c:pt>
                <c:pt idx="54">
                  <c:v>20</c:v>
                </c:pt>
                <c:pt idx="55">
                  <c:v>0</c:v>
                </c:pt>
                <c:pt idx="56">
                  <c:v>-20</c:v>
                </c:pt>
                <c:pt idx="57">
                  <c:v>0</c:v>
                </c:pt>
                <c:pt idx="58">
                  <c:v>20</c:v>
                </c:pt>
                <c:pt idx="59">
                  <c:v>0</c:v>
                </c:pt>
                <c:pt idx="60">
                  <c:v>-20</c:v>
                </c:pt>
                <c:pt idx="61">
                  <c:v>0</c:v>
                </c:pt>
                <c:pt idx="62">
                  <c:v>20</c:v>
                </c:pt>
                <c:pt idx="63">
                  <c:v>0</c:v>
                </c:pt>
                <c:pt idx="64">
                  <c:v>-20</c:v>
                </c:pt>
                <c:pt idx="65">
                  <c:v>0</c:v>
                </c:pt>
                <c:pt idx="66">
                  <c:v>20</c:v>
                </c:pt>
                <c:pt idx="67">
                  <c:v>0</c:v>
                </c:pt>
                <c:pt idx="68">
                  <c:v>-20</c:v>
                </c:pt>
                <c:pt idx="69">
                  <c:v>0</c:v>
                </c:pt>
                <c:pt idx="70">
                  <c:v>20</c:v>
                </c:pt>
                <c:pt idx="71">
                  <c:v>0</c:v>
                </c:pt>
                <c:pt idx="72">
                  <c:v>-20</c:v>
                </c:pt>
                <c:pt idx="73">
                  <c:v>0</c:v>
                </c:pt>
                <c:pt idx="74">
                  <c:v>20</c:v>
                </c:pt>
                <c:pt idx="75">
                  <c:v>0</c:v>
                </c:pt>
                <c:pt idx="76">
                  <c:v>-20</c:v>
                </c:pt>
                <c:pt idx="77">
                  <c:v>0</c:v>
                </c:pt>
                <c:pt idx="78">
                  <c:v>20</c:v>
                </c:pt>
                <c:pt idx="79">
                  <c:v>0</c:v>
                </c:pt>
                <c:pt idx="80">
                  <c:v>-20</c:v>
                </c:pt>
                <c:pt idx="81">
                  <c:v>0</c:v>
                </c:pt>
                <c:pt idx="82">
                  <c:v>20</c:v>
                </c:pt>
                <c:pt idx="83">
                  <c:v>0</c:v>
                </c:pt>
                <c:pt idx="84">
                  <c:v>-20</c:v>
                </c:pt>
                <c:pt idx="85">
                  <c:v>0</c:v>
                </c:pt>
                <c:pt idx="86">
                  <c:v>20</c:v>
                </c:pt>
                <c:pt idx="87">
                  <c:v>0</c:v>
                </c:pt>
                <c:pt idx="88">
                  <c:v>-20</c:v>
                </c:pt>
                <c:pt idx="89">
                  <c:v>0</c:v>
                </c:pt>
                <c:pt idx="90">
                  <c:v>20</c:v>
                </c:pt>
                <c:pt idx="91">
                  <c:v>0</c:v>
                </c:pt>
                <c:pt idx="92">
                  <c:v>-20</c:v>
                </c:pt>
                <c:pt idx="93">
                  <c:v>0</c:v>
                </c:pt>
                <c:pt idx="94">
                  <c:v>20</c:v>
                </c:pt>
                <c:pt idx="95">
                  <c:v>0</c:v>
                </c:pt>
                <c:pt idx="96">
                  <c:v>-20</c:v>
                </c:pt>
                <c:pt idx="97">
                  <c:v>0</c:v>
                </c:pt>
                <c:pt idx="98">
                  <c:v>20</c:v>
                </c:pt>
                <c:pt idx="99">
                  <c:v>0</c:v>
                </c:pt>
                <c:pt idx="100">
                  <c:v>20</c:v>
                </c:pt>
                <c:pt idx="101">
                  <c:v>0</c:v>
                </c:pt>
                <c:pt idx="102">
                  <c:v>-20</c:v>
                </c:pt>
                <c:pt idx="103">
                  <c:v>0</c:v>
                </c:pt>
                <c:pt idx="104">
                  <c:v>20</c:v>
                </c:pt>
                <c:pt idx="105">
                  <c:v>0</c:v>
                </c:pt>
                <c:pt idx="106">
                  <c:v>-20</c:v>
                </c:pt>
                <c:pt idx="107">
                  <c:v>0</c:v>
                </c:pt>
                <c:pt idx="108">
                  <c:v>20</c:v>
                </c:pt>
                <c:pt idx="109">
                  <c:v>0</c:v>
                </c:pt>
                <c:pt idx="110">
                  <c:v>-20</c:v>
                </c:pt>
                <c:pt idx="111">
                  <c:v>0</c:v>
                </c:pt>
                <c:pt idx="112">
                  <c:v>20</c:v>
                </c:pt>
                <c:pt idx="113">
                  <c:v>0</c:v>
                </c:pt>
                <c:pt idx="114">
                  <c:v>-20</c:v>
                </c:pt>
                <c:pt idx="115">
                  <c:v>0</c:v>
                </c:pt>
                <c:pt idx="116">
                  <c:v>20</c:v>
                </c:pt>
                <c:pt idx="117">
                  <c:v>0</c:v>
                </c:pt>
                <c:pt idx="118">
                  <c:v>-20</c:v>
                </c:pt>
                <c:pt idx="119">
                  <c:v>0</c:v>
                </c:pt>
                <c:pt idx="120">
                  <c:v>20</c:v>
                </c:pt>
                <c:pt idx="121">
                  <c:v>0</c:v>
                </c:pt>
                <c:pt idx="122">
                  <c:v>-20</c:v>
                </c:pt>
                <c:pt idx="123">
                  <c:v>0</c:v>
                </c:pt>
                <c:pt idx="124">
                  <c:v>20</c:v>
                </c:pt>
                <c:pt idx="125">
                  <c:v>0</c:v>
                </c:pt>
                <c:pt idx="126">
                  <c:v>-20</c:v>
                </c:pt>
                <c:pt idx="127">
                  <c:v>0</c:v>
                </c:pt>
                <c:pt idx="128">
                  <c:v>20</c:v>
                </c:pt>
                <c:pt idx="129">
                  <c:v>0</c:v>
                </c:pt>
                <c:pt idx="130">
                  <c:v>-20</c:v>
                </c:pt>
                <c:pt idx="131">
                  <c:v>0</c:v>
                </c:pt>
                <c:pt idx="132">
                  <c:v>20</c:v>
                </c:pt>
                <c:pt idx="133">
                  <c:v>0</c:v>
                </c:pt>
                <c:pt idx="134">
                  <c:v>-20</c:v>
                </c:pt>
                <c:pt idx="135">
                  <c:v>0</c:v>
                </c:pt>
                <c:pt idx="136">
                  <c:v>20</c:v>
                </c:pt>
                <c:pt idx="137">
                  <c:v>0</c:v>
                </c:pt>
                <c:pt idx="138">
                  <c:v>-20</c:v>
                </c:pt>
                <c:pt idx="139">
                  <c:v>0</c:v>
                </c:pt>
                <c:pt idx="140">
                  <c:v>20</c:v>
                </c:pt>
                <c:pt idx="141">
                  <c:v>0</c:v>
                </c:pt>
                <c:pt idx="142">
                  <c:v>-20</c:v>
                </c:pt>
                <c:pt idx="143">
                  <c:v>0</c:v>
                </c:pt>
                <c:pt idx="144">
                  <c:v>20</c:v>
                </c:pt>
                <c:pt idx="145">
                  <c:v>0</c:v>
                </c:pt>
                <c:pt idx="146">
                  <c:v>-20</c:v>
                </c:pt>
                <c:pt idx="147">
                  <c:v>0</c:v>
                </c:pt>
                <c:pt idx="148">
                  <c:v>20</c:v>
                </c:pt>
                <c:pt idx="149">
                  <c:v>0</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2-507B-4427-AD16-063671750375}"/>
            </c:ext>
          </c:extLst>
        </c:ser>
        <c:ser>
          <c:idx val="3"/>
          <c:order val="3"/>
          <c:tx>
            <c:strRef>
              <c:f>Graphe!$C$4:$G$4</c:f>
              <c:strCache>
                <c:ptCount val="5"/>
                <c:pt idx="0">
                  <c:v>1</c:v>
                </c:pt>
                <c:pt idx="1">
                  <c:v>103</c:v>
                </c:pt>
                <c:pt idx="2">
                  <c:v>30</c:v>
                </c:pt>
                <c:pt idx="3">
                  <c:v>3</c:v>
                </c:pt>
                <c:pt idx="4">
                  <c:v>Noir</c:v>
                </c:pt>
              </c:strCache>
            </c:strRef>
          </c:tx>
          <c:spPr>
            <a:solidFill>
              <a:schemeClr val="accent4"/>
            </a:solidFill>
            <a:ln/>
            <a:effectLst/>
            <a:sp3d/>
          </c:spPr>
          <c:val>
            <c:numRef>
              <c:f>Graphe!$H$4:$GY$4</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21</c:v>
                </c:pt>
                <c:pt idx="51">
                  <c:v>1</c:v>
                </c:pt>
                <c:pt idx="52">
                  <c:v>-19</c:v>
                </c:pt>
                <c:pt idx="53">
                  <c:v>1</c:v>
                </c:pt>
                <c:pt idx="54">
                  <c:v>21</c:v>
                </c:pt>
                <c:pt idx="55">
                  <c:v>1</c:v>
                </c:pt>
                <c:pt idx="56">
                  <c:v>-19</c:v>
                </c:pt>
                <c:pt idx="57">
                  <c:v>1</c:v>
                </c:pt>
                <c:pt idx="58">
                  <c:v>21</c:v>
                </c:pt>
                <c:pt idx="59">
                  <c:v>1</c:v>
                </c:pt>
                <c:pt idx="60">
                  <c:v>-19</c:v>
                </c:pt>
                <c:pt idx="61">
                  <c:v>1</c:v>
                </c:pt>
                <c:pt idx="62">
                  <c:v>21</c:v>
                </c:pt>
                <c:pt idx="63">
                  <c:v>1</c:v>
                </c:pt>
                <c:pt idx="64">
                  <c:v>-19</c:v>
                </c:pt>
                <c:pt idx="65">
                  <c:v>1</c:v>
                </c:pt>
                <c:pt idx="66">
                  <c:v>21</c:v>
                </c:pt>
                <c:pt idx="67">
                  <c:v>1</c:v>
                </c:pt>
                <c:pt idx="68">
                  <c:v>-19</c:v>
                </c:pt>
                <c:pt idx="69">
                  <c:v>1</c:v>
                </c:pt>
                <c:pt idx="70">
                  <c:v>21</c:v>
                </c:pt>
                <c:pt idx="71">
                  <c:v>1</c:v>
                </c:pt>
                <c:pt idx="72">
                  <c:v>-19</c:v>
                </c:pt>
                <c:pt idx="73">
                  <c:v>1</c:v>
                </c:pt>
                <c:pt idx="74">
                  <c:v>21</c:v>
                </c:pt>
                <c:pt idx="75">
                  <c:v>1</c:v>
                </c:pt>
                <c:pt idx="76">
                  <c:v>-19</c:v>
                </c:pt>
                <c:pt idx="77">
                  <c:v>1</c:v>
                </c:pt>
                <c:pt idx="78">
                  <c:v>21</c:v>
                </c:pt>
                <c:pt idx="79">
                  <c:v>1</c:v>
                </c:pt>
                <c:pt idx="80">
                  <c:v>-19</c:v>
                </c:pt>
                <c:pt idx="81">
                  <c:v>1</c:v>
                </c:pt>
                <c:pt idx="82">
                  <c:v>21</c:v>
                </c:pt>
                <c:pt idx="83">
                  <c:v>1</c:v>
                </c:pt>
                <c:pt idx="84">
                  <c:v>-19</c:v>
                </c:pt>
                <c:pt idx="85">
                  <c:v>1</c:v>
                </c:pt>
                <c:pt idx="86">
                  <c:v>21</c:v>
                </c:pt>
                <c:pt idx="87">
                  <c:v>1</c:v>
                </c:pt>
                <c:pt idx="88">
                  <c:v>-19</c:v>
                </c:pt>
                <c:pt idx="89">
                  <c:v>1</c:v>
                </c:pt>
                <c:pt idx="90">
                  <c:v>21</c:v>
                </c:pt>
                <c:pt idx="91">
                  <c:v>1</c:v>
                </c:pt>
                <c:pt idx="92">
                  <c:v>-19</c:v>
                </c:pt>
                <c:pt idx="93">
                  <c:v>1</c:v>
                </c:pt>
                <c:pt idx="94">
                  <c:v>21</c:v>
                </c:pt>
                <c:pt idx="95">
                  <c:v>1</c:v>
                </c:pt>
                <c:pt idx="96">
                  <c:v>-19</c:v>
                </c:pt>
                <c:pt idx="97">
                  <c:v>1</c:v>
                </c:pt>
                <c:pt idx="98">
                  <c:v>21</c:v>
                </c:pt>
                <c:pt idx="99">
                  <c:v>1</c:v>
                </c:pt>
                <c:pt idx="100">
                  <c:v>21</c:v>
                </c:pt>
                <c:pt idx="101">
                  <c:v>1</c:v>
                </c:pt>
                <c:pt idx="102">
                  <c:v>-19</c:v>
                </c:pt>
                <c:pt idx="103">
                  <c:v>1</c:v>
                </c:pt>
                <c:pt idx="104">
                  <c:v>21</c:v>
                </c:pt>
                <c:pt idx="105">
                  <c:v>1</c:v>
                </c:pt>
                <c:pt idx="106">
                  <c:v>-19</c:v>
                </c:pt>
                <c:pt idx="107">
                  <c:v>1</c:v>
                </c:pt>
                <c:pt idx="108">
                  <c:v>21</c:v>
                </c:pt>
                <c:pt idx="109">
                  <c:v>1</c:v>
                </c:pt>
                <c:pt idx="110">
                  <c:v>-19</c:v>
                </c:pt>
                <c:pt idx="111">
                  <c:v>1</c:v>
                </c:pt>
                <c:pt idx="112">
                  <c:v>21</c:v>
                </c:pt>
                <c:pt idx="113">
                  <c:v>1</c:v>
                </c:pt>
                <c:pt idx="114">
                  <c:v>-19</c:v>
                </c:pt>
                <c:pt idx="115">
                  <c:v>1</c:v>
                </c:pt>
                <c:pt idx="116">
                  <c:v>21</c:v>
                </c:pt>
                <c:pt idx="117">
                  <c:v>1</c:v>
                </c:pt>
                <c:pt idx="118">
                  <c:v>-19</c:v>
                </c:pt>
                <c:pt idx="119">
                  <c:v>1</c:v>
                </c:pt>
                <c:pt idx="120">
                  <c:v>21</c:v>
                </c:pt>
                <c:pt idx="121">
                  <c:v>1</c:v>
                </c:pt>
                <c:pt idx="122">
                  <c:v>-19</c:v>
                </c:pt>
                <c:pt idx="123">
                  <c:v>1</c:v>
                </c:pt>
                <c:pt idx="124">
                  <c:v>21</c:v>
                </c:pt>
                <c:pt idx="125">
                  <c:v>1</c:v>
                </c:pt>
                <c:pt idx="126">
                  <c:v>-19</c:v>
                </c:pt>
                <c:pt idx="127">
                  <c:v>1</c:v>
                </c:pt>
                <c:pt idx="128">
                  <c:v>21</c:v>
                </c:pt>
                <c:pt idx="129">
                  <c:v>1</c:v>
                </c:pt>
                <c:pt idx="130">
                  <c:v>-19</c:v>
                </c:pt>
                <c:pt idx="131">
                  <c:v>1</c:v>
                </c:pt>
                <c:pt idx="132">
                  <c:v>21</c:v>
                </c:pt>
                <c:pt idx="133">
                  <c:v>1</c:v>
                </c:pt>
                <c:pt idx="134">
                  <c:v>-19</c:v>
                </c:pt>
                <c:pt idx="135">
                  <c:v>1</c:v>
                </c:pt>
                <c:pt idx="136">
                  <c:v>21</c:v>
                </c:pt>
                <c:pt idx="137">
                  <c:v>1</c:v>
                </c:pt>
                <c:pt idx="138">
                  <c:v>-19</c:v>
                </c:pt>
                <c:pt idx="139">
                  <c:v>1</c:v>
                </c:pt>
                <c:pt idx="140">
                  <c:v>21</c:v>
                </c:pt>
                <c:pt idx="141">
                  <c:v>1</c:v>
                </c:pt>
                <c:pt idx="142">
                  <c:v>-19</c:v>
                </c:pt>
                <c:pt idx="143">
                  <c:v>1</c:v>
                </c:pt>
                <c:pt idx="144">
                  <c:v>21</c:v>
                </c:pt>
                <c:pt idx="145">
                  <c:v>1</c:v>
                </c:pt>
                <c:pt idx="146">
                  <c:v>-19</c:v>
                </c:pt>
                <c:pt idx="147">
                  <c:v>1</c:v>
                </c:pt>
                <c:pt idx="148">
                  <c:v>21</c:v>
                </c:pt>
                <c:pt idx="149">
                  <c:v>1</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3-507B-4427-AD16-063671750375}"/>
            </c:ext>
          </c:extLst>
        </c:ser>
        <c:ser>
          <c:idx val="4"/>
          <c:order val="4"/>
          <c:tx>
            <c:strRef>
              <c:f>Graphe!$C$5:$G$5</c:f>
              <c:strCache>
                <c:ptCount val="5"/>
                <c:pt idx="0">
                  <c:v>1</c:v>
                </c:pt>
                <c:pt idx="1">
                  <c:v>104</c:v>
                </c:pt>
                <c:pt idx="2">
                  <c:v>40</c:v>
                </c:pt>
                <c:pt idx="3">
                  <c:v>4</c:v>
                </c:pt>
                <c:pt idx="4">
                  <c:v>Noir</c:v>
                </c:pt>
              </c:strCache>
            </c:strRef>
          </c:tx>
          <c:spPr>
            <a:solidFill>
              <a:schemeClr val="accent5"/>
            </a:solidFill>
            <a:ln/>
            <a:effectLst/>
            <a:sp3d/>
          </c:spPr>
          <c:val>
            <c:numRef>
              <c:f>Graphe!$H$5:$GY$5</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20</c:v>
                </c:pt>
                <c:pt idx="51">
                  <c:v>0</c:v>
                </c:pt>
                <c:pt idx="52">
                  <c:v>-20</c:v>
                </c:pt>
                <c:pt idx="53">
                  <c:v>0</c:v>
                </c:pt>
                <c:pt idx="54">
                  <c:v>20</c:v>
                </c:pt>
                <c:pt idx="55">
                  <c:v>0</c:v>
                </c:pt>
                <c:pt idx="56">
                  <c:v>-20</c:v>
                </c:pt>
                <c:pt idx="57">
                  <c:v>0</c:v>
                </c:pt>
                <c:pt idx="58">
                  <c:v>20</c:v>
                </c:pt>
                <c:pt idx="59">
                  <c:v>0</c:v>
                </c:pt>
                <c:pt idx="60">
                  <c:v>-20</c:v>
                </c:pt>
                <c:pt idx="61">
                  <c:v>0</c:v>
                </c:pt>
                <c:pt idx="62">
                  <c:v>20</c:v>
                </c:pt>
                <c:pt idx="63">
                  <c:v>0</c:v>
                </c:pt>
                <c:pt idx="64">
                  <c:v>-20</c:v>
                </c:pt>
                <c:pt idx="65">
                  <c:v>0</c:v>
                </c:pt>
                <c:pt idx="66">
                  <c:v>20</c:v>
                </c:pt>
                <c:pt idx="67">
                  <c:v>0</c:v>
                </c:pt>
                <c:pt idx="68">
                  <c:v>-20</c:v>
                </c:pt>
                <c:pt idx="69">
                  <c:v>0</c:v>
                </c:pt>
                <c:pt idx="70">
                  <c:v>20</c:v>
                </c:pt>
                <c:pt idx="71">
                  <c:v>0</c:v>
                </c:pt>
                <c:pt idx="72">
                  <c:v>-20</c:v>
                </c:pt>
                <c:pt idx="73">
                  <c:v>0</c:v>
                </c:pt>
                <c:pt idx="74">
                  <c:v>20</c:v>
                </c:pt>
                <c:pt idx="75">
                  <c:v>0</c:v>
                </c:pt>
                <c:pt idx="76">
                  <c:v>-20</c:v>
                </c:pt>
                <c:pt idx="77">
                  <c:v>0</c:v>
                </c:pt>
                <c:pt idx="78">
                  <c:v>20</c:v>
                </c:pt>
                <c:pt idx="79">
                  <c:v>0</c:v>
                </c:pt>
                <c:pt idx="80">
                  <c:v>-20</c:v>
                </c:pt>
                <c:pt idx="81">
                  <c:v>0</c:v>
                </c:pt>
                <c:pt idx="82">
                  <c:v>20</c:v>
                </c:pt>
                <c:pt idx="83">
                  <c:v>0</c:v>
                </c:pt>
                <c:pt idx="84">
                  <c:v>-20</c:v>
                </c:pt>
                <c:pt idx="85">
                  <c:v>0</c:v>
                </c:pt>
                <c:pt idx="86">
                  <c:v>20</c:v>
                </c:pt>
                <c:pt idx="87">
                  <c:v>0</c:v>
                </c:pt>
                <c:pt idx="88">
                  <c:v>-20</c:v>
                </c:pt>
                <c:pt idx="89">
                  <c:v>0</c:v>
                </c:pt>
                <c:pt idx="90">
                  <c:v>20</c:v>
                </c:pt>
                <c:pt idx="91">
                  <c:v>0</c:v>
                </c:pt>
                <c:pt idx="92">
                  <c:v>-20</c:v>
                </c:pt>
                <c:pt idx="93">
                  <c:v>0</c:v>
                </c:pt>
                <c:pt idx="94">
                  <c:v>20</c:v>
                </c:pt>
                <c:pt idx="95">
                  <c:v>0</c:v>
                </c:pt>
                <c:pt idx="96">
                  <c:v>-20</c:v>
                </c:pt>
                <c:pt idx="97">
                  <c:v>0</c:v>
                </c:pt>
                <c:pt idx="98">
                  <c:v>20</c:v>
                </c:pt>
                <c:pt idx="99">
                  <c:v>0</c:v>
                </c:pt>
                <c:pt idx="100">
                  <c:v>20</c:v>
                </c:pt>
                <c:pt idx="101">
                  <c:v>0</c:v>
                </c:pt>
                <c:pt idx="102">
                  <c:v>-20</c:v>
                </c:pt>
                <c:pt idx="103">
                  <c:v>0</c:v>
                </c:pt>
                <c:pt idx="104">
                  <c:v>20</c:v>
                </c:pt>
                <c:pt idx="105">
                  <c:v>0</c:v>
                </c:pt>
                <c:pt idx="106">
                  <c:v>-20</c:v>
                </c:pt>
                <c:pt idx="107">
                  <c:v>0</c:v>
                </c:pt>
                <c:pt idx="108">
                  <c:v>20</c:v>
                </c:pt>
                <c:pt idx="109">
                  <c:v>0</c:v>
                </c:pt>
                <c:pt idx="110">
                  <c:v>-20</c:v>
                </c:pt>
                <c:pt idx="111">
                  <c:v>0</c:v>
                </c:pt>
                <c:pt idx="112">
                  <c:v>20</c:v>
                </c:pt>
                <c:pt idx="113">
                  <c:v>0</c:v>
                </c:pt>
                <c:pt idx="114">
                  <c:v>-20</c:v>
                </c:pt>
                <c:pt idx="115">
                  <c:v>0</c:v>
                </c:pt>
                <c:pt idx="116">
                  <c:v>20</c:v>
                </c:pt>
                <c:pt idx="117">
                  <c:v>0</c:v>
                </c:pt>
                <c:pt idx="118">
                  <c:v>-20</c:v>
                </c:pt>
                <c:pt idx="119">
                  <c:v>0</c:v>
                </c:pt>
                <c:pt idx="120">
                  <c:v>20</c:v>
                </c:pt>
                <c:pt idx="121">
                  <c:v>0</c:v>
                </c:pt>
                <c:pt idx="122">
                  <c:v>-20</c:v>
                </c:pt>
                <c:pt idx="123">
                  <c:v>0</c:v>
                </c:pt>
                <c:pt idx="124">
                  <c:v>20</c:v>
                </c:pt>
                <c:pt idx="125">
                  <c:v>0</c:v>
                </c:pt>
                <c:pt idx="126">
                  <c:v>-20</c:v>
                </c:pt>
                <c:pt idx="127">
                  <c:v>0</c:v>
                </c:pt>
                <c:pt idx="128">
                  <c:v>20</c:v>
                </c:pt>
                <c:pt idx="129">
                  <c:v>0</c:v>
                </c:pt>
                <c:pt idx="130">
                  <c:v>-20</c:v>
                </c:pt>
                <c:pt idx="131">
                  <c:v>0</c:v>
                </c:pt>
                <c:pt idx="132">
                  <c:v>20</c:v>
                </c:pt>
                <c:pt idx="133">
                  <c:v>0</c:v>
                </c:pt>
                <c:pt idx="134">
                  <c:v>-20</c:v>
                </c:pt>
                <c:pt idx="135">
                  <c:v>0</c:v>
                </c:pt>
                <c:pt idx="136">
                  <c:v>20</c:v>
                </c:pt>
                <c:pt idx="137">
                  <c:v>0</c:v>
                </c:pt>
                <c:pt idx="138">
                  <c:v>-20</c:v>
                </c:pt>
                <c:pt idx="139">
                  <c:v>0</c:v>
                </c:pt>
                <c:pt idx="140">
                  <c:v>20</c:v>
                </c:pt>
                <c:pt idx="141">
                  <c:v>0</c:v>
                </c:pt>
                <c:pt idx="142">
                  <c:v>-20</c:v>
                </c:pt>
                <c:pt idx="143">
                  <c:v>0</c:v>
                </c:pt>
                <c:pt idx="144">
                  <c:v>20</c:v>
                </c:pt>
                <c:pt idx="145">
                  <c:v>0</c:v>
                </c:pt>
                <c:pt idx="146">
                  <c:v>-20</c:v>
                </c:pt>
                <c:pt idx="147">
                  <c:v>0</c:v>
                </c:pt>
                <c:pt idx="148">
                  <c:v>20</c:v>
                </c:pt>
                <c:pt idx="149">
                  <c:v>0</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4-507B-4427-AD16-063671750375}"/>
            </c:ext>
          </c:extLst>
        </c:ser>
        <c:ser>
          <c:idx val="5"/>
          <c:order val="5"/>
          <c:tx>
            <c:strRef>
              <c:f>Graphe!$C$6:$G$6</c:f>
              <c:strCache>
                <c:ptCount val="5"/>
                <c:pt idx="0">
                  <c:v>1</c:v>
                </c:pt>
                <c:pt idx="1">
                  <c:v>105</c:v>
                </c:pt>
                <c:pt idx="2">
                  <c:v>50</c:v>
                </c:pt>
                <c:pt idx="3">
                  <c:v>5</c:v>
                </c:pt>
                <c:pt idx="4">
                  <c:v>Noir</c:v>
                </c:pt>
              </c:strCache>
            </c:strRef>
          </c:tx>
          <c:spPr>
            <a:solidFill>
              <a:schemeClr val="accent6"/>
            </a:solidFill>
            <a:ln/>
            <a:effectLst/>
            <a:sp3d/>
          </c:spPr>
          <c:val>
            <c:numRef>
              <c:f>Graphe!$H$6:$GY$6</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20</c:v>
                </c:pt>
                <c:pt idx="51">
                  <c:v>0</c:v>
                </c:pt>
                <c:pt idx="52">
                  <c:v>-20</c:v>
                </c:pt>
                <c:pt idx="53">
                  <c:v>0</c:v>
                </c:pt>
                <c:pt idx="54">
                  <c:v>20</c:v>
                </c:pt>
                <c:pt idx="55">
                  <c:v>0</c:v>
                </c:pt>
                <c:pt idx="56">
                  <c:v>-20</c:v>
                </c:pt>
                <c:pt idx="57">
                  <c:v>0</c:v>
                </c:pt>
                <c:pt idx="58">
                  <c:v>20</c:v>
                </c:pt>
                <c:pt idx="59">
                  <c:v>0</c:v>
                </c:pt>
                <c:pt idx="60">
                  <c:v>-20</c:v>
                </c:pt>
                <c:pt idx="61">
                  <c:v>0</c:v>
                </c:pt>
                <c:pt idx="62">
                  <c:v>20</c:v>
                </c:pt>
                <c:pt idx="63">
                  <c:v>0</c:v>
                </c:pt>
                <c:pt idx="64">
                  <c:v>-20</c:v>
                </c:pt>
                <c:pt idx="65">
                  <c:v>0</c:v>
                </c:pt>
                <c:pt idx="66">
                  <c:v>20</c:v>
                </c:pt>
                <c:pt idx="67">
                  <c:v>0</c:v>
                </c:pt>
                <c:pt idx="68">
                  <c:v>-20</c:v>
                </c:pt>
                <c:pt idx="69">
                  <c:v>0</c:v>
                </c:pt>
                <c:pt idx="70">
                  <c:v>20</c:v>
                </c:pt>
                <c:pt idx="71">
                  <c:v>0</c:v>
                </c:pt>
                <c:pt idx="72">
                  <c:v>-20</c:v>
                </c:pt>
                <c:pt idx="73">
                  <c:v>0</c:v>
                </c:pt>
                <c:pt idx="74">
                  <c:v>20</c:v>
                </c:pt>
                <c:pt idx="75">
                  <c:v>0</c:v>
                </c:pt>
                <c:pt idx="76">
                  <c:v>-20</c:v>
                </c:pt>
                <c:pt idx="77">
                  <c:v>0</c:v>
                </c:pt>
                <c:pt idx="78">
                  <c:v>20</c:v>
                </c:pt>
                <c:pt idx="79">
                  <c:v>0</c:v>
                </c:pt>
                <c:pt idx="80">
                  <c:v>-20</c:v>
                </c:pt>
                <c:pt idx="81">
                  <c:v>0</c:v>
                </c:pt>
                <c:pt idx="82">
                  <c:v>20</c:v>
                </c:pt>
                <c:pt idx="83">
                  <c:v>0</c:v>
                </c:pt>
                <c:pt idx="84">
                  <c:v>-20</c:v>
                </c:pt>
                <c:pt idx="85">
                  <c:v>0</c:v>
                </c:pt>
                <c:pt idx="86">
                  <c:v>20</c:v>
                </c:pt>
                <c:pt idx="87">
                  <c:v>0</c:v>
                </c:pt>
                <c:pt idx="88">
                  <c:v>-20</c:v>
                </c:pt>
                <c:pt idx="89">
                  <c:v>0</c:v>
                </c:pt>
                <c:pt idx="90">
                  <c:v>20</c:v>
                </c:pt>
                <c:pt idx="91">
                  <c:v>0</c:v>
                </c:pt>
                <c:pt idx="92">
                  <c:v>-20</c:v>
                </c:pt>
                <c:pt idx="93">
                  <c:v>0</c:v>
                </c:pt>
                <c:pt idx="94">
                  <c:v>20</c:v>
                </c:pt>
                <c:pt idx="95">
                  <c:v>0</c:v>
                </c:pt>
                <c:pt idx="96">
                  <c:v>-20</c:v>
                </c:pt>
                <c:pt idx="97">
                  <c:v>0</c:v>
                </c:pt>
                <c:pt idx="98">
                  <c:v>20</c:v>
                </c:pt>
                <c:pt idx="99">
                  <c:v>0</c:v>
                </c:pt>
                <c:pt idx="100">
                  <c:v>20</c:v>
                </c:pt>
                <c:pt idx="101">
                  <c:v>0</c:v>
                </c:pt>
                <c:pt idx="102">
                  <c:v>-20</c:v>
                </c:pt>
                <c:pt idx="103">
                  <c:v>0</c:v>
                </c:pt>
                <c:pt idx="104">
                  <c:v>20</c:v>
                </c:pt>
                <c:pt idx="105">
                  <c:v>0</c:v>
                </c:pt>
                <c:pt idx="106">
                  <c:v>-20</c:v>
                </c:pt>
                <c:pt idx="107">
                  <c:v>0</c:v>
                </c:pt>
                <c:pt idx="108">
                  <c:v>20</c:v>
                </c:pt>
                <c:pt idx="109">
                  <c:v>0</c:v>
                </c:pt>
                <c:pt idx="110">
                  <c:v>-20</c:v>
                </c:pt>
                <c:pt idx="111">
                  <c:v>0</c:v>
                </c:pt>
                <c:pt idx="112">
                  <c:v>20</c:v>
                </c:pt>
                <c:pt idx="113">
                  <c:v>0</c:v>
                </c:pt>
                <c:pt idx="114">
                  <c:v>-20</c:v>
                </c:pt>
                <c:pt idx="115">
                  <c:v>0</c:v>
                </c:pt>
                <c:pt idx="116">
                  <c:v>20</c:v>
                </c:pt>
                <c:pt idx="117">
                  <c:v>0</c:v>
                </c:pt>
                <c:pt idx="118">
                  <c:v>-20</c:v>
                </c:pt>
                <c:pt idx="119">
                  <c:v>0</c:v>
                </c:pt>
                <c:pt idx="120">
                  <c:v>20</c:v>
                </c:pt>
                <c:pt idx="121">
                  <c:v>0</c:v>
                </c:pt>
                <c:pt idx="122">
                  <c:v>-20</c:v>
                </c:pt>
                <c:pt idx="123">
                  <c:v>0</c:v>
                </c:pt>
                <c:pt idx="124">
                  <c:v>20</c:v>
                </c:pt>
                <c:pt idx="125">
                  <c:v>0</c:v>
                </c:pt>
                <c:pt idx="126">
                  <c:v>-20</c:v>
                </c:pt>
                <c:pt idx="127">
                  <c:v>0</c:v>
                </c:pt>
                <c:pt idx="128">
                  <c:v>20</c:v>
                </c:pt>
                <c:pt idx="129">
                  <c:v>0</c:v>
                </c:pt>
                <c:pt idx="130">
                  <c:v>-20</c:v>
                </c:pt>
                <c:pt idx="131">
                  <c:v>0</c:v>
                </c:pt>
                <c:pt idx="132">
                  <c:v>20</c:v>
                </c:pt>
                <c:pt idx="133">
                  <c:v>0</c:v>
                </c:pt>
                <c:pt idx="134">
                  <c:v>-20</c:v>
                </c:pt>
                <c:pt idx="135">
                  <c:v>0</c:v>
                </c:pt>
                <c:pt idx="136">
                  <c:v>20</c:v>
                </c:pt>
                <c:pt idx="137">
                  <c:v>0</c:v>
                </c:pt>
                <c:pt idx="138">
                  <c:v>-20</c:v>
                </c:pt>
                <c:pt idx="139">
                  <c:v>0</c:v>
                </c:pt>
                <c:pt idx="140">
                  <c:v>20</c:v>
                </c:pt>
                <c:pt idx="141">
                  <c:v>0</c:v>
                </c:pt>
                <c:pt idx="142">
                  <c:v>-20</c:v>
                </c:pt>
                <c:pt idx="143">
                  <c:v>0</c:v>
                </c:pt>
                <c:pt idx="144">
                  <c:v>20</c:v>
                </c:pt>
                <c:pt idx="145">
                  <c:v>0</c:v>
                </c:pt>
                <c:pt idx="146">
                  <c:v>-20</c:v>
                </c:pt>
                <c:pt idx="147">
                  <c:v>0</c:v>
                </c:pt>
                <c:pt idx="148">
                  <c:v>20</c:v>
                </c:pt>
                <c:pt idx="149">
                  <c:v>0</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5-507B-4427-AD16-063671750375}"/>
            </c:ext>
          </c:extLst>
        </c:ser>
        <c:ser>
          <c:idx val="6"/>
          <c:order val="6"/>
          <c:tx>
            <c:strRef>
              <c:f>Graphe!$C$7:$G$7</c:f>
              <c:strCache>
                <c:ptCount val="5"/>
                <c:pt idx="0">
                  <c:v>1</c:v>
                </c:pt>
                <c:pt idx="1">
                  <c:v>106</c:v>
                </c:pt>
                <c:pt idx="2">
                  <c:v>60</c:v>
                </c:pt>
                <c:pt idx="3">
                  <c:v>6</c:v>
                </c:pt>
                <c:pt idx="4">
                  <c:v>Noir</c:v>
                </c:pt>
              </c:strCache>
            </c:strRef>
          </c:tx>
          <c:spPr>
            <a:solidFill>
              <a:schemeClr val="accent1">
                <a:lumMod val="60000"/>
              </a:schemeClr>
            </a:solidFill>
            <a:ln/>
            <a:effectLst/>
            <a:sp3d/>
          </c:spPr>
          <c:val>
            <c:numRef>
              <c:f>Graphe!$H$7:$GY$7</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19</c:v>
                </c:pt>
                <c:pt idx="51">
                  <c:v>0</c:v>
                </c:pt>
                <c:pt idx="52">
                  <c:v>-19</c:v>
                </c:pt>
                <c:pt idx="53">
                  <c:v>0</c:v>
                </c:pt>
                <c:pt idx="54">
                  <c:v>19</c:v>
                </c:pt>
                <c:pt idx="55">
                  <c:v>0</c:v>
                </c:pt>
                <c:pt idx="56">
                  <c:v>-19</c:v>
                </c:pt>
                <c:pt idx="57">
                  <c:v>0</c:v>
                </c:pt>
                <c:pt idx="58">
                  <c:v>19</c:v>
                </c:pt>
                <c:pt idx="59">
                  <c:v>0</c:v>
                </c:pt>
                <c:pt idx="60">
                  <c:v>-19</c:v>
                </c:pt>
                <c:pt idx="61">
                  <c:v>0</c:v>
                </c:pt>
                <c:pt idx="62">
                  <c:v>19</c:v>
                </c:pt>
                <c:pt idx="63">
                  <c:v>0</c:v>
                </c:pt>
                <c:pt idx="64">
                  <c:v>-19</c:v>
                </c:pt>
                <c:pt idx="65">
                  <c:v>0</c:v>
                </c:pt>
                <c:pt idx="66">
                  <c:v>19</c:v>
                </c:pt>
                <c:pt idx="67">
                  <c:v>0</c:v>
                </c:pt>
                <c:pt idx="68">
                  <c:v>-19</c:v>
                </c:pt>
                <c:pt idx="69">
                  <c:v>0</c:v>
                </c:pt>
                <c:pt idx="70">
                  <c:v>19</c:v>
                </c:pt>
                <c:pt idx="71">
                  <c:v>0</c:v>
                </c:pt>
                <c:pt idx="72">
                  <c:v>-19</c:v>
                </c:pt>
                <c:pt idx="73">
                  <c:v>0</c:v>
                </c:pt>
                <c:pt idx="74">
                  <c:v>19</c:v>
                </c:pt>
                <c:pt idx="75">
                  <c:v>0</c:v>
                </c:pt>
                <c:pt idx="76">
                  <c:v>-19</c:v>
                </c:pt>
                <c:pt idx="77">
                  <c:v>0</c:v>
                </c:pt>
                <c:pt idx="78">
                  <c:v>19</c:v>
                </c:pt>
                <c:pt idx="79">
                  <c:v>0</c:v>
                </c:pt>
                <c:pt idx="80">
                  <c:v>-19</c:v>
                </c:pt>
                <c:pt idx="81">
                  <c:v>0</c:v>
                </c:pt>
                <c:pt idx="82">
                  <c:v>19</c:v>
                </c:pt>
                <c:pt idx="83">
                  <c:v>0</c:v>
                </c:pt>
                <c:pt idx="84">
                  <c:v>-19</c:v>
                </c:pt>
                <c:pt idx="85">
                  <c:v>0</c:v>
                </c:pt>
                <c:pt idx="86">
                  <c:v>19</c:v>
                </c:pt>
                <c:pt idx="87">
                  <c:v>0</c:v>
                </c:pt>
                <c:pt idx="88">
                  <c:v>-19</c:v>
                </c:pt>
                <c:pt idx="89">
                  <c:v>0</c:v>
                </c:pt>
                <c:pt idx="90">
                  <c:v>19</c:v>
                </c:pt>
                <c:pt idx="91">
                  <c:v>0</c:v>
                </c:pt>
                <c:pt idx="92">
                  <c:v>-19</c:v>
                </c:pt>
                <c:pt idx="93">
                  <c:v>0</c:v>
                </c:pt>
                <c:pt idx="94">
                  <c:v>19</c:v>
                </c:pt>
                <c:pt idx="95">
                  <c:v>0</c:v>
                </c:pt>
                <c:pt idx="96">
                  <c:v>-19</c:v>
                </c:pt>
                <c:pt idx="97">
                  <c:v>0</c:v>
                </c:pt>
                <c:pt idx="98">
                  <c:v>19</c:v>
                </c:pt>
                <c:pt idx="99">
                  <c:v>0</c:v>
                </c:pt>
                <c:pt idx="100">
                  <c:v>19</c:v>
                </c:pt>
                <c:pt idx="101">
                  <c:v>0</c:v>
                </c:pt>
                <c:pt idx="102">
                  <c:v>-19</c:v>
                </c:pt>
                <c:pt idx="103">
                  <c:v>0</c:v>
                </c:pt>
                <c:pt idx="104">
                  <c:v>19</c:v>
                </c:pt>
                <c:pt idx="105">
                  <c:v>0</c:v>
                </c:pt>
                <c:pt idx="106">
                  <c:v>-19</c:v>
                </c:pt>
                <c:pt idx="107">
                  <c:v>0</c:v>
                </c:pt>
                <c:pt idx="108">
                  <c:v>19</c:v>
                </c:pt>
                <c:pt idx="109">
                  <c:v>0</c:v>
                </c:pt>
                <c:pt idx="110">
                  <c:v>-19</c:v>
                </c:pt>
                <c:pt idx="111">
                  <c:v>0</c:v>
                </c:pt>
                <c:pt idx="112">
                  <c:v>19</c:v>
                </c:pt>
                <c:pt idx="113">
                  <c:v>0</c:v>
                </c:pt>
                <c:pt idx="114">
                  <c:v>-19</c:v>
                </c:pt>
                <c:pt idx="115">
                  <c:v>0</c:v>
                </c:pt>
                <c:pt idx="116">
                  <c:v>19</c:v>
                </c:pt>
                <c:pt idx="117">
                  <c:v>0</c:v>
                </c:pt>
                <c:pt idx="118">
                  <c:v>-19</c:v>
                </c:pt>
                <c:pt idx="119">
                  <c:v>0</c:v>
                </c:pt>
                <c:pt idx="120">
                  <c:v>19</c:v>
                </c:pt>
                <c:pt idx="121">
                  <c:v>0</c:v>
                </c:pt>
                <c:pt idx="122">
                  <c:v>-19</c:v>
                </c:pt>
                <c:pt idx="123">
                  <c:v>0</c:v>
                </c:pt>
                <c:pt idx="124">
                  <c:v>19</c:v>
                </c:pt>
                <c:pt idx="125">
                  <c:v>0</c:v>
                </c:pt>
                <c:pt idx="126">
                  <c:v>-19</c:v>
                </c:pt>
                <c:pt idx="127">
                  <c:v>0</c:v>
                </c:pt>
                <c:pt idx="128">
                  <c:v>19</c:v>
                </c:pt>
                <c:pt idx="129">
                  <c:v>0</c:v>
                </c:pt>
                <c:pt idx="130">
                  <c:v>-19</c:v>
                </c:pt>
                <c:pt idx="131">
                  <c:v>0</c:v>
                </c:pt>
                <c:pt idx="132">
                  <c:v>19</c:v>
                </c:pt>
                <c:pt idx="133">
                  <c:v>0</c:v>
                </c:pt>
                <c:pt idx="134">
                  <c:v>-19</c:v>
                </c:pt>
                <c:pt idx="135">
                  <c:v>0</c:v>
                </c:pt>
                <c:pt idx="136">
                  <c:v>19</c:v>
                </c:pt>
                <c:pt idx="137">
                  <c:v>0</c:v>
                </c:pt>
                <c:pt idx="138">
                  <c:v>-19</c:v>
                </c:pt>
                <c:pt idx="139">
                  <c:v>0</c:v>
                </c:pt>
                <c:pt idx="140">
                  <c:v>19</c:v>
                </c:pt>
                <c:pt idx="141">
                  <c:v>0</c:v>
                </c:pt>
                <c:pt idx="142">
                  <c:v>-19</c:v>
                </c:pt>
                <c:pt idx="143">
                  <c:v>0</c:v>
                </c:pt>
                <c:pt idx="144">
                  <c:v>19</c:v>
                </c:pt>
                <c:pt idx="145">
                  <c:v>0</c:v>
                </c:pt>
                <c:pt idx="146">
                  <c:v>-19</c:v>
                </c:pt>
                <c:pt idx="147">
                  <c:v>0</c:v>
                </c:pt>
                <c:pt idx="148">
                  <c:v>19</c:v>
                </c:pt>
                <c:pt idx="149">
                  <c:v>0</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6-507B-4427-AD16-063671750375}"/>
            </c:ext>
          </c:extLst>
        </c:ser>
        <c:ser>
          <c:idx val="7"/>
          <c:order val="7"/>
          <c:tx>
            <c:strRef>
              <c:f>Graphe!$C$8:$G$8</c:f>
              <c:strCache>
                <c:ptCount val="5"/>
                <c:pt idx="0">
                  <c:v>1</c:v>
                </c:pt>
                <c:pt idx="1">
                  <c:v>107</c:v>
                </c:pt>
                <c:pt idx="2">
                  <c:v>70</c:v>
                </c:pt>
                <c:pt idx="3">
                  <c:v>7</c:v>
                </c:pt>
                <c:pt idx="4">
                  <c:v>Noir</c:v>
                </c:pt>
              </c:strCache>
            </c:strRef>
          </c:tx>
          <c:spPr>
            <a:solidFill>
              <a:schemeClr val="accent2">
                <a:lumMod val="60000"/>
              </a:schemeClr>
            </a:solidFill>
            <a:ln/>
            <a:effectLst/>
            <a:sp3d/>
          </c:spPr>
          <c:val>
            <c:numRef>
              <c:f>Graphe!$H$8:$GY$8</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20</c:v>
                </c:pt>
                <c:pt idx="51">
                  <c:v>0</c:v>
                </c:pt>
                <c:pt idx="52">
                  <c:v>-20</c:v>
                </c:pt>
                <c:pt idx="53">
                  <c:v>0</c:v>
                </c:pt>
                <c:pt idx="54">
                  <c:v>20</c:v>
                </c:pt>
                <c:pt idx="55">
                  <c:v>0</c:v>
                </c:pt>
                <c:pt idx="56">
                  <c:v>-20</c:v>
                </c:pt>
                <c:pt idx="57">
                  <c:v>0</c:v>
                </c:pt>
                <c:pt idx="58">
                  <c:v>20</c:v>
                </c:pt>
                <c:pt idx="59">
                  <c:v>0</c:v>
                </c:pt>
                <c:pt idx="60">
                  <c:v>-20</c:v>
                </c:pt>
                <c:pt idx="61">
                  <c:v>0</c:v>
                </c:pt>
                <c:pt idx="62">
                  <c:v>20</c:v>
                </c:pt>
                <c:pt idx="63">
                  <c:v>0</c:v>
                </c:pt>
                <c:pt idx="64">
                  <c:v>-20</c:v>
                </c:pt>
                <c:pt idx="65">
                  <c:v>0</c:v>
                </c:pt>
                <c:pt idx="66">
                  <c:v>20</c:v>
                </c:pt>
                <c:pt idx="67">
                  <c:v>0</c:v>
                </c:pt>
                <c:pt idx="68">
                  <c:v>-20</c:v>
                </c:pt>
                <c:pt idx="69">
                  <c:v>0</c:v>
                </c:pt>
                <c:pt idx="70">
                  <c:v>20</c:v>
                </c:pt>
                <c:pt idx="71">
                  <c:v>0</c:v>
                </c:pt>
                <c:pt idx="72">
                  <c:v>-20</c:v>
                </c:pt>
                <c:pt idx="73">
                  <c:v>0</c:v>
                </c:pt>
                <c:pt idx="74">
                  <c:v>20</c:v>
                </c:pt>
                <c:pt idx="75">
                  <c:v>0</c:v>
                </c:pt>
                <c:pt idx="76">
                  <c:v>-20</c:v>
                </c:pt>
                <c:pt idx="77">
                  <c:v>0</c:v>
                </c:pt>
                <c:pt idx="78">
                  <c:v>20</c:v>
                </c:pt>
                <c:pt idx="79">
                  <c:v>0</c:v>
                </c:pt>
                <c:pt idx="80">
                  <c:v>-20</c:v>
                </c:pt>
                <c:pt idx="81">
                  <c:v>0</c:v>
                </c:pt>
                <c:pt idx="82">
                  <c:v>20</c:v>
                </c:pt>
                <c:pt idx="83">
                  <c:v>0</c:v>
                </c:pt>
                <c:pt idx="84">
                  <c:v>-20</c:v>
                </c:pt>
                <c:pt idx="85">
                  <c:v>0</c:v>
                </c:pt>
                <c:pt idx="86">
                  <c:v>20</c:v>
                </c:pt>
                <c:pt idx="87">
                  <c:v>0</c:v>
                </c:pt>
                <c:pt idx="88">
                  <c:v>-20</c:v>
                </c:pt>
                <c:pt idx="89">
                  <c:v>0</c:v>
                </c:pt>
                <c:pt idx="90">
                  <c:v>20</c:v>
                </c:pt>
                <c:pt idx="91">
                  <c:v>0</c:v>
                </c:pt>
                <c:pt idx="92">
                  <c:v>-20</c:v>
                </c:pt>
                <c:pt idx="93">
                  <c:v>0</c:v>
                </c:pt>
                <c:pt idx="94">
                  <c:v>20</c:v>
                </c:pt>
                <c:pt idx="95">
                  <c:v>0</c:v>
                </c:pt>
                <c:pt idx="96">
                  <c:v>-20</c:v>
                </c:pt>
                <c:pt idx="97">
                  <c:v>0</c:v>
                </c:pt>
                <c:pt idx="98">
                  <c:v>20</c:v>
                </c:pt>
                <c:pt idx="99">
                  <c:v>0</c:v>
                </c:pt>
                <c:pt idx="100">
                  <c:v>20</c:v>
                </c:pt>
                <c:pt idx="101">
                  <c:v>0</c:v>
                </c:pt>
                <c:pt idx="102">
                  <c:v>-20</c:v>
                </c:pt>
                <c:pt idx="103">
                  <c:v>0</c:v>
                </c:pt>
                <c:pt idx="104">
                  <c:v>20</c:v>
                </c:pt>
                <c:pt idx="105">
                  <c:v>0</c:v>
                </c:pt>
                <c:pt idx="106">
                  <c:v>-20</c:v>
                </c:pt>
                <c:pt idx="107">
                  <c:v>0</c:v>
                </c:pt>
                <c:pt idx="108">
                  <c:v>20</c:v>
                </c:pt>
                <c:pt idx="109">
                  <c:v>0</c:v>
                </c:pt>
                <c:pt idx="110">
                  <c:v>-20</c:v>
                </c:pt>
                <c:pt idx="111">
                  <c:v>0</c:v>
                </c:pt>
                <c:pt idx="112">
                  <c:v>20</c:v>
                </c:pt>
                <c:pt idx="113">
                  <c:v>0</c:v>
                </c:pt>
                <c:pt idx="114">
                  <c:v>-20</c:v>
                </c:pt>
                <c:pt idx="115">
                  <c:v>0</c:v>
                </c:pt>
                <c:pt idx="116">
                  <c:v>20</c:v>
                </c:pt>
                <c:pt idx="117">
                  <c:v>0</c:v>
                </c:pt>
                <c:pt idx="118">
                  <c:v>-20</c:v>
                </c:pt>
                <c:pt idx="119">
                  <c:v>0</c:v>
                </c:pt>
                <c:pt idx="120">
                  <c:v>20</c:v>
                </c:pt>
                <c:pt idx="121">
                  <c:v>0</c:v>
                </c:pt>
                <c:pt idx="122">
                  <c:v>-20</c:v>
                </c:pt>
                <c:pt idx="123">
                  <c:v>0</c:v>
                </c:pt>
                <c:pt idx="124">
                  <c:v>20</c:v>
                </c:pt>
                <c:pt idx="125">
                  <c:v>0</c:v>
                </c:pt>
                <c:pt idx="126">
                  <c:v>-20</c:v>
                </c:pt>
                <c:pt idx="127">
                  <c:v>0</c:v>
                </c:pt>
                <c:pt idx="128">
                  <c:v>20</c:v>
                </c:pt>
                <c:pt idx="129">
                  <c:v>0</c:v>
                </c:pt>
                <c:pt idx="130">
                  <c:v>-20</c:v>
                </c:pt>
                <c:pt idx="131">
                  <c:v>0</c:v>
                </c:pt>
                <c:pt idx="132">
                  <c:v>20</c:v>
                </c:pt>
                <c:pt idx="133">
                  <c:v>0</c:v>
                </c:pt>
                <c:pt idx="134">
                  <c:v>-20</c:v>
                </c:pt>
                <c:pt idx="135">
                  <c:v>0</c:v>
                </c:pt>
                <c:pt idx="136">
                  <c:v>20</c:v>
                </c:pt>
                <c:pt idx="137">
                  <c:v>0</c:v>
                </c:pt>
                <c:pt idx="138">
                  <c:v>-20</c:v>
                </c:pt>
                <c:pt idx="139">
                  <c:v>0</c:v>
                </c:pt>
                <c:pt idx="140">
                  <c:v>20</c:v>
                </c:pt>
                <c:pt idx="141">
                  <c:v>0</c:v>
                </c:pt>
                <c:pt idx="142">
                  <c:v>-20</c:v>
                </c:pt>
                <c:pt idx="143">
                  <c:v>0</c:v>
                </c:pt>
                <c:pt idx="144">
                  <c:v>20</c:v>
                </c:pt>
                <c:pt idx="145">
                  <c:v>0</c:v>
                </c:pt>
                <c:pt idx="146">
                  <c:v>-20</c:v>
                </c:pt>
                <c:pt idx="147">
                  <c:v>0</c:v>
                </c:pt>
                <c:pt idx="148">
                  <c:v>20</c:v>
                </c:pt>
                <c:pt idx="149">
                  <c:v>0</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7-507B-4427-AD16-063671750375}"/>
            </c:ext>
          </c:extLst>
        </c:ser>
        <c:ser>
          <c:idx val="8"/>
          <c:order val="8"/>
          <c:tx>
            <c:strRef>
              <c:f>Graphe!$C$9:$G$9</c:f>
              <c:strCache>
                <c:ptCount val="5"/>
                <c:pt idx="0">
                  <c:v>1</c:v>
                </c:pt>
                <c:pt idx="1">
                  <c:v>108</c:v>
                </c:pt>
                <c:pt idx="2">
                  <c:v>80</c:v>
                </c:pt>
                <c:pt idx="3">
                  <c:v>8</c:v>
                </c:pt>
                <c:pt idx="4">
                  <c:v>Noir</c:v>
                </c:pt>
              </c:strCache>
            </c:strRef>
          </c:tx>
          <c:spPr>
            <a:solidFill>
              <a:schemeClr val="accent3">
                <a:lumMod val="60000"/>
              </a:schemeClr>
            </a:solidFill>
            <a:ln/>
            <a:effectLst/>
            <a:sp3d/>
          </c:spPr>
          <c:val>
            <c:numRef>
              <c:f>Graphe!$H$9:$GY$9</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20</c:v>
                </c:pt>
                <c:pt idx="51">
                  <c:v>0</c:v>
                </c:pt>
                <c:pt idx="52">
                  <c:v>-20</c:v>
                </c:pt>
                <c:pt idx="53">
                  <c:v>0</c:v>
                </c:pt>
                <c:pt idx="54">
                  <c:v>20</c:v>
                </c:pt>
                <c:pt idx="55">
                  <c:v>0</c:v>
                </c:pt>
                <c:pt idx="56">
                  <c:v>-20</c:v>
                </c:pt>
                <c:pt idx="57">
                  <c:v>0</c:v>
                </c:pt>
                <c:pt idx="58">
                  <c:v>20</c:v>
                </c:pt>
                <c:pt idx="59">
                  <c:v>0</c:v>
                </c:pt>
                <c:pt idx="60">
                  <c:v>-20</c:v>
                </c:pt>
                <c:pt idx="61">
                  <c:v>0</c:v>
                </c:pt>
                <c:pt idx="62">
                  <c:v>20</c:v>
                </c:pt>
                <c:pt idx="63">
                  <c:v>0</c:v>
                </c:pt>
                <c:pt idx="64">
                  <c:v>-20</c:v>
                </c:pt>
                <c:pt idx="65">
                  <c:v>0</c:v>
                </c:pt>
                <c:pt idx="66">
                  <c:v>20</c:v>
                </c:pt>
                <c:pt idx="67">
                  <c:v>0</c:v>
                </c:pt>
                <c:pt idx="68">
                  <c:v>-20</c:v>
                </c:pt>
                <c:pt idx="69">
                  <c:v>0</c:v>
                </c:pt>
                <c:pt idx="70">
                  <c:v>20</c:v>
                </c:pt>
                <c:pt idx="71">
                  <c:v>0</c:v>
                </c:pt>
                <c:pt idx="72">
                  <c:v>-20</c:v>
                </c:pt>
                <c:pt idx="73">
                  <c:v>0</c:v>
                </c:pt>
                <c:pt idx="74">
                  <c:v>20</c:v>
                </c:pt>
                <c:pt idx="75">
                  <c:v>0</c:v>
                </c:pt>
                <c:pt idx="76">
                  <c:v>-20</c:v>
                </c:pt>
                <c:pt idx="77">
                  <c:v>0</c:v>
                </c:pt>
                <c:pt idx="78">
                  <c:v>20</c:v>
                </c:pt>
                <c:pt idx="79">
                  <c:v>0</c:v>
                </c:pt>
                <c:pt idx="80">
                  <c:v>-20</c:v>
                </c:pt>
                <c:pt idx="81">
                  <c:v>0</c:v>
                </c:pt>
                <c:pt idx="82">
                  <c:v>20</c:v>
                </c:pt>
                <c:pt idx="83">
                  <c:v>0</c:v>
                </c:pt>
                <c:pt idx="84">
                  <c:v>-20</c:v>
                </c:pt>
                <c:pt idx="85">
                  <c:v>0</c:v>
                </c:pt>
                <c:pt idx="86">
                  <c:v>20</c:v>
                </c:pt>
                <c:pt idx="87">
                  <c:v>0</c:v>
                </c:pt>
                <c:pt idx="88">
                  <c:v>-20</c:v>
                </c:pt>
                <c:pt idx="89">
                  <c:v>0</c:v>
                </c:pt>
                <c:pt idx="90">
                  <c:v>20</c:v>
                </c:pt>
                <c:pt idx="91">
                  <c:v>0</c:v>
                </c:pt>
                <c:pt idx="92">
                  <c:v>-20</c:v>
                </c:pt>
                <c:pt idx="93">
                  <c:v>0</c:v>
                </c:pt>
                <c:pt idx="94">
                  <c:v>20</c:v>
                </c:pt>
                <c:pt idx="95">
                  <c:v>0</c:v>
                </c:pt>
                <c:pt idx="96">
                  <c:v>-20</c:v>
                </c:pt>
                <c:pt idx="97">
                  <c:v>0</c:v>
                </c:pt>
                <c:pt idx="98">
                  <c:v>20</c:v>
                </c:pt>
                <c:pt idx="99">
                  <c:v>0</c:v>
                </c:pt>
                <c:pt idx="100">
                  <c:v>20</c:v>
                </c:pt>
                <c:pt idx="101">
                  <c:v>0</c:v>
                </c:pt>
                <c:pt idx="102">
                  <c:v>-20</c:v>
                </c:pt>
                <c:pt idx="103">
                  <c:v>0</c:v>
                </c:pt>
                <c:pt idx="104">
                  <c:v>20</c:v>
                </c:pt>
                <c:pt idx="105">
                  <c:v>0</c:v>
                </c:pt>
                <c:pt idx="106">
                  <c:v>-20</c:v>
                </c:pt>
                <c:pt idx="107">
                  <c:v>0</c:v>
                </c:pt>
                <c:pt idx="108">
                  <c:v>20</c:v>
                </c:pt>
                <c:pt idx="109">
                  <c:v>0</c:v>
                </c:pt>
                <c:pt idx="110">
                  <c:v>-20</c:v>
                </c:pt>
                <c:pt idx="111">
                  <c:v>0</c:v>
                </c:pt>
                <c:pt idx="112">
                  <c:v>20</c:v>
                </c:pt>
                <c:pt idx="113">
                  <c:v>0</c:v>
                </c:pt>
                <c:pt idx="114">
                  <c:v>-20</c:v>
                </c:pt>
                <c:pt idx="115">
                  <c:v>0</c:v>
                </c:pt>
                <c:pt idx="116">
                  <c:v>20</c:v>
                </c:pt>
                <c:pt idx="117">
                  <c:v>0</c:v>
                </c:pt>
                <c:pt idx="118">
                  <c:v>-20</c:v>
                </c:pt>
                <c:pt idx="119">
                  <c:v>0</c:v>
                </c:pt>
                <c:pt idx="120">
                  <c:v>20</c:v>
                </c:pt>
                <c:pt idx="121">
                  <c:v>0</c:v>
                </c:pt>
                <c:pt idx="122">
                  <c:v>-20</c:v>
                </c:pt>
                <c:pt idx="123">
                  <c:v>0</c:v>
                </c:pt>
                <c:pt idx="124">
                  <c:v>20</c:v>
                </c:pt>
                <c:pt idx="125">
                  <c:v>0</c:v>
                </c:pt>
                <c:pt idx="126">
                  <c:v>-20</c:v>
                </c:pt>
                <c:pt idx="127">
                  <c:v>0</c:v>
                </c:pt>
                <c:pt idx="128">
                  <c:v>20</c:v>
                </c:pt>
                <c:pt idx="129">
                  <c:v>0</c:v>
                </c:pt>
                <c:pt idx="130">
                  <c:v>-20</c:v>
                </c:pt>
                <c:pt idx="131">
                  <c:v>0</c:v>
                </c:pt>
                <c:pt idx="132">
                  <c:v>20</c:v>
                </c:pt>
                <c:pt idx="133">
                  <c:v>0</c:v>
                </c:pt>
                <c:pt idx="134">
                  <c:v>-20</c:v>
                </c:pt>
                <c:pt idx="135">
                  <c:v>0</c:v>
                </c:pt>
                <c:pt idx="136">
                  <c:v>20</c:v>
                </c:pt>
                <c:pt idx="137">
                  <c:v>0</c:v>
                </c:pt>
                <c:pt idx="138">
                  <c:v>-20</c:v>
                </c:pt>
                <c:pt idx="139">
                  <c:v>0</c:v>
                </c:pt>
                <c:pt idx="140">
                  <c:v>20</c:v>
                </c:pt>
                <c:pt idx="141">
                  <c:v>0</c:v>
                </c:pt>
                <c:pt idx="142">
                  <c:v>-20</c:v>
                </c:pt>
                <c:pt idx="143">
                  <c:v>0</c:v>
                </c:pt>
                <c:pt idx="144">
                  <c:v>20</c:v>
                </c:pt>
                <c:pt idx="145">
                  <c:v>0</c:v>
                </c:pt>
                <c:pt idx="146">
                  <c:v>-20</c:v>
                </c:pt>
                <c:pt idx="147">
                  <c:v>0</c:v>
                </c:pt>
                <c:pt idx="148">
                  <c:v>20</c:v>
                </c:pt>
                <c:pt idx="149">
                  <c:v>0</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8-507B-4427-AD16-063671750375}"/>
            </c:ext>
          </c:extLst>
        </c:ser>
        <c:ser>
          <c:idx val="9"/>
          <c:order val="9"/>
          <c:tx>
            <c:strRef>
              <c:f>Graphe!$C$10:$G$10</c:f>
              <c:strCache>
                <c:ptCount val="5"/>
                <c:pt idx="0">
                  <c:v>1</c:v>
                </c:pt>
                <c:pt idx="1">
                  <c:v>109</c:v>
                </c:pt>
                <c:pt idx="2">
                  <c:v>90</c:v>
                </c:pt>
                <c:pt idx="3">
                  <c:v>9</c:v>
                </c:pt>
                <c:pt idx="4">
                  <c:v>Noir</c:v>
                </c:pt>
              </c:strCache>
            </c:strRef>
          </c:tx>
          <c:spPr>
            <a:solidFill>
              <a:schemeClr val="accent4">
                <a:lumMod val="60000"/>
              </a:schemeClr>
            </a:solidFill>
            <a:ln/>
            <a:effectLst/>
            <a:sp3d/>
          </c:spPr>
          <c:val>
            <c:numRef>
              <c:f>Graphe!$H$10:$GY$10</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21</c:v>
                </c:pt>
                <c:pt idx="51">
                  <c:v>0</c:v>
                </c:pt>
                <c:pt idx="52">
                  <c:v>-21</c:v>
                </c:pt>
                <c:pt idx="53">
                  <c:v>0</c:v>
                </c:pt>
                <c:pt idx="54">
                  <c:v>21</c:v>
                </c:pt>
                <c:pt idx="55">
                  <c:v>0</c:v>
                </c:pt>
                <c:pt idx="56">
                  <c:v>-21</c:v>
                </c:pt>
                <c:pt idx="57">
                  <c:v>0</c:v>
                </c:pt>
                <c:pt idx="58">
                  <c:v>21</c:v>
                </c:pt>
                <c:pt idx="59">
                  <c:v>0</c:v>
                </c:pt>
                <c:pt idx="60">
                  <c:v>-21</c:v>
                </c:pt>
                <c:pt idx="61">
                  <c:v>0</c:v>
                </c:pt>
                <c:pt idx="62">
                  <c:v>21</c:v>
                </c:pt>
                <c:pt idx="63">
                  <c:v>0</c:v>
                </c:pt>
                <c:pt idx="64">
                  <c:v>-21</c:v>
                </c:pt>
                <c:pt idx="65">
                  <c:v>0</c:v>
                </c:pt>
                <c:pt idx="66">
                  <c:v>21</c:v>
                </c:pt>
                <c:pt idx="67">
                  <c:v>0</c:v>
                </c:pt>
                <c:pt idx="68">
                  <c:v>-21</c:v>
                </c:pt>
                <c:pt idx="69">
                  <c:v>0</c:v>
                </c:pt>
                <c:pt idx="70">
                  <c:v>21</c:v>
                </c:pt>
                <c:pt idx="71">
                  <c:v>0</c:v>
                </c:pt>
                <c:pt idx="72">
                  <c:v>-21</c:v>
                </c:pt>
                <c:pt idx="73">
                  <c:v>0</c:v>
                </c:pt>
                <c:pt idx="74">
                  <c:v>21</c:v>
                </c:pt>
                <c:pt idx="75">
                  <c:v>0</c:v>
                </c:pt>
                <c:pt idx="76">
                  <c:v>-21</c:v>
                </c:pt>
                <c:pt idx="77">
                  <c:v>0</c:v>
                </c:pt>
                <c:pt idx="78">
                  <c:v>21</c:v>
                </c:pt>
                <c:pt idx="79">
                  <c:v>0</c:v>
                </c:pt>
                <c:pt idx="80">
                  <c:v>-21</c:v>
                </c:pt>
                <c:pt idx="81">
                  <c:v>0</c:v>
                </c:pt>
                <c:pt idx="82">
                  <c:v>21</c:v>
                </c:pt>
                <c:pt idx="83">
                  <c:v>0</c:v>
                </c:pt>
                <c:pt idx="84">
                  <c:v>-21</c:v>
                </c:pt>
                <c:pt idx="85">
                  <c:v>0</c:v>
                </c:pt>
                <c:pt idx="86">
                  <c:v>21</c:v>
                </c:pt>
                <c:pt idx="87">
                  <c:v>0</c:v>
                </c:pt>
                <c:pt idx="88">
                  <c:v>-21</c:v>
                </c:pt>
                <c:pt idx="89">
                  <c:v>0</c:v>
                </c:pt>
                <c:pt idx="90">
                  <c:v>21</c:v>
                </c:pt>
                <c:pt idx="91">
                  <c:v>0</c:v>
                </c:pt>
                <c:pt idx="92">
                  <c:v>-21</c:v>
                </c:pt>
                <c:pt idx="93">
                  <c:v>0</c:v>
                </c:pt>
                <c:pt idx="94">
                  <c:v>21</c:v>
                </c:pt>
                <c:pt idx="95">
                  <c:v>0</c:v>
                </c:pt>
                <c:pt idx="96">
                  <c:v>-21</c:v>
                </c:pt>
                <c:pt idx="97">
                  <c:v>0</c:v>
                </c:pt>
                <c:pt idx="98">
                  <c:v>21</c:v>
                </c:pt>
                <c:pt idx="99">
                  <c:v>0</c:v>
                </c:pt>
                <c:pt idx="100">
                  <c:v>20</c:v>
                </c:pt>
                <c:pt idx="101">
                  <c:v>0</c:v>
                </c:pt>
                <c:pt idx="102">
                  <c:v>-20</c:v>
                </c:pt>
                <c:pt idx="103">
                  <c:v>0</c:v>
                </c:pt>
                <c:pt idx="104">
                  <c:v>20</c:v>
                </c:pt>
                <c:pt idx="105">
                  <c:v>0</c:v>
                </c:pt>
                <c:pt idx="106">
                  <c:v>-20</c:v>
                </c:pt>
                <c:pt idx="107">
                  <c:v>0</c:v>
                </c:pt>
                <c:pt idx="108">
                  <c:v>20</c:v>
                </c:pt>
                <c:pt idx="109">
                  <c:v>0</c:v>
                </c:pt>
                <c:pt idx="110">
                  <c:v>-20</c:v>
                </c:pt>
                <c:pt idx="111">
                  <c:v>0</c:v>
                </c:pt>
                <c:pt idx="112">
                  <c:v>20</c:v>
                </c:pt>
                <c:pt idx="113">
                  <c:v>0</c:v>
                </c:pt>
                <c:pt idx="114">
                  <c:v>-20</c:v>
                </c:pt>
                <c:pt idx="115">
                  <c:v>0</c:v>
                </c:pt>
                <c:pt idx="116">
                  <c:v>20</c:v>
                </c:pt>
                <c:pt idx="117">
                  <c:v>0</c:v>
                </c:pt>
                <c:pt idx="118">
                  <c:v>-20</c:v>
                </c:pt>
                <c:pt idx="119">
                  <c:v>0</c:v>
                </c:pt>
                <c:pt idx="120">
                  <c:v>20</c:v>
                </c:pt>
                <c:pt idx="121">
                  <c:v>0</c:v>
                </c:pt>
                <c:pt idx="122">
                  <c:v>-20</c:v>
                </c:pt>
                <c:pt idx="123">
                  <c:v>0</c:v>
                </c:pt>
                <c:pt idx="124">
                  <c:v>20</c:v>
                </c:pt>
                <c:pt idx="125">
                  <c:v>0</c:v>
                </c:pt>
                <c:pt idx="126">
                  <c:v>-20</c:v>
                </c:pt>
                <c:pt idx="127">
                  <c:v>0</c:v>
                </c:pt>
                <c:pt idx="128">
                  <c:v>20</c:v>
                </c:pt>
                <c:pt idx="129">
                  <c:v>0</c:v>
                </c:pt>
                <c:pt idx="130">
                  <c:v>-20</c:v>
                </c:pt>
                <c:pt idx="131">
                  <c:v>0</c:v>
                </c:pt>
                <c:pt idx="132">
                  <c:v>20</c:v>
                </c:pt>
                <c:pt idx="133">
                  <c:v>0</c:v>
                </c:pt>
                <c:pt idx="134">
                  <c:v>-20</c:v>
                </c:pt>
                <c:pt idx="135">
                  <c:v>0</c:v>
                </c:pt>
                <c:pt idx="136">
                  <c:v>20</c:v>
                </c:pt>
                <c:pt idx="137">
                  <c:v>0</c:v>
                </c:pt>
                <c:pt idx="138">
                  <c:v>-20</c:v>
                </c:pt>
                <c:pt idx="139">
                  <c:v>0</c:v>
                </c:pt>
                <c:pt idx="140">
                  <c:v>20</c:v>
                </c:pt>
                <c:pt idx="141">
                  <c:v>0</c:v>
                </c:pt>
                <c:pt idx="142">
                  <c:v>-20</c:v>
                </c:pt>
                <c:pt idx="143">
                  <c:v>0</c:v>
                </c:pt>
                <c:pt idx="144">
                  <c:v>20</c:v>
                </c:pt>
                <c:pt idx="145">
                  <c:v>0</c:v>
                </c:pt>
                <c:pt idx="146">
                  <c:v>-20</c:v>
                </c:pt>
                <c:pt idx="147">
                  <c:v>0</c:v>
                </c:pt>
                <c:pt idx="148">
                  <c:v>20</c:v>
                </c:pt>
                <c:pt idx="149">
                  <c:v>0</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9-507B-4427-AD16-063671750375}"/>
            </c:ext>
          </c:extLst>
        </c:ser>
        <c:ser>
          <c:idx val="10"/>
          <c:order val="10"/>
          <c:tx>
            <c:strRef>
              <c:f>Graphe!$C$11:$G$11</c:f>
              <c:strCache>
                <c:ptCount val="5"/>
                <c:pt idx="0">
                  <c:v>2</c:v>
                </c:pt>
                <c:pt idx="1">
                  <c:v>201</c:v>
                </c:pt>
                <c:pt idx="2">
                  <c:v>100</c:v>
                </c:pt>
                <c:pt idx="3">
                  <c:v>1</c:v>
                </c:pt>
                <c:pt idx="4">
                  <c:v>Brun</c:v>
                </c:pt>
              </c:strCache>
            </c:strRef>
          </c:tx>
          <c:spPr>
            <a:solidFill>
              <a:schemeClr val="accent5">
                <a:lumMod val="60000"/>
              </a:schemeClr>
            </a:solidFill>
            <a:ln/>
            <a:effectLst/>
            <a:sp3d/>
          </c:spPr>
          <c:val>
            <c:numRef>
              <c:f>Graphe!$H$11:$GY$11</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20</c:v>
                </c:pt>
                <c:pt idx="51">
                  <c:v>0</c:v>
                </c:pt>
                <c:pt idx="52">
                  <c:v>-20</c:v>
                </c:pt>
                <c:pt idx="53">
                  <c:v>0</c:v>
                </c:pt>
                <c:pt idx="54">
                  <c:v>20</c:v>
                </c:pt>
                <c:pt idx="55">
                  <c:v>0</c:v>
                </c:pt>
                <c:pt idx="56">
                  <c:v>-20</c:v>
                </c:pt>
                <c:pt idx="57">
                  <c:v>0</c:v>
                </c:pt>
                <c:pt idx="58">
                  <c:v>20</c:v>
                </c:pt>
                <c:pt idx="59">
                  <c:v>0</c:v>
                </c:pt>
                <c:pt idx="60">
                  <c:v>-20</c:v>
                </c:pt>
                <c:pt idx="61">
                  <c:v>0</c:v>
                </c:pt>
                <c:pt idx="62">
                  <c:v>20</c:v>
                </c:pt>
                <c:pt idx="63">
                  <c:v>0</c:v>
                </c:pt>
                <c:pt idx="64">
                  <c:v>-20</c:v>
                </c:pt>
                <c:pt idx="65">
                  <c:v>0</c:v>
                </c:pt>
                <c:pt idx="66">
                  <c:v>20</c:v>
                </c:pt>
                <c:pt idx="67">
                  <c:v>0</c:v>
                </c:pt>
                <c:pt idx="68">
                  <c:v>-20</c:v>
                </c:pt>
                <c:pt idx="69">
                  <c:v>0</c:v>
                </c:pt>
                <c:pt idx="70">
                  <c:v>20</c:v>
                </c:pt>
                <c:pt idx="71">
                  <c:v>0</c:v>
                </c:pt>
                <c:pt idx="72">
                  <c:v>-20</c:v>
                </c:pt>
                <c:pt idx="73">
                  <c:v>0</c:v>
                </c:pt>
                <c:pt idx="74">
                  <c:v>20</c:v>
                </c:pt>
                <c:pt idx="75">
                  <c:v>0</c:v>
                </c:pt>
                <c:pt idx="76">
                  <c:v>-20</c:v>
                </c:pt>
                <c:pt idx="77">
                  <c:v>0</c:v>
                </c:pt>
                <c:pt idx="78">
                  <c:v>20</c:v>
                </c:pt>
                <c:pt idx="79">
                  <c:v>0</c:v>
                </c:pt>
                <c:pt idx="80">
                  <c:v>-20</c:v>
                </c:pt>
                <c:pt idx="81">
                  <c:v>0</c:v>
                </c:pt>
                <c:pt idx="82">
                  <c:v>20</c:v>
                </c:pt>
                <c:pt idx="83">
                  <c:v>0</c:v>
                </c:pt>
                <c:pt idx="84">
                  <c:v>-20</c:v>
                </c:pt>
                <c:pt idx="85">
                  <c:v>0</c:v>
                </c:pt>
                <c:pt idx="86">
                  <c:v>20</c:v>
                </c:pt>
                <c:pt idx="87">
                  <c:v>0</c:v>
                </c:pt>
                <c:pt idx="88">
                  <c:v>-20</c:v>
                </c:pt>
                <c:pt idx="89">
                  <c:v>0</c:v>
                </c:pt>
                <c:pt idx="90">
                  <c:v>20</c:v>
                </c:pt>
                <c:pt idx="91">
                  <c:v>0</c:v>
                </c:pt>
                <c:pt idx="92">
                  <c:v>-20</c:v>
                </c:pt>
                <c:pt idx="93">
                  <c:v>0</c:v>
                </c:pt>
                <c:pt idx="94">
                  <c:v>20</c:v>
                </c:pt>
                <c:pt idx="95">
                  <c:v>0</c:v>
                </c:pt>
                <c:pt idx="96">
                  <c:v>-20</c:v>
                </c:pt>
                <c:pt idx="97">
                  <c:v>0</c:v>
                </c:pt>
                <c:pt idx="98">
                  <c:v>20</c:v>
                </c:pt>
                <c:pt idx="99">
                  <c:v>0</c:v>
                </c:pt>
                <c:pt idx="100">
                  <c:v>20</c:v>
                </c:pt>
                <c:pt idx="101">
                  <c:v>0</c:v>
                </c:pt>
                <c:pt idx="102">
                  <c:v>-20</c:v>
                </c:pt>
                <c:pt idx="103">
                  <c:v>0</c:v>
                </c:pt>
                <c:pt idx="104">
                  <c:v>20</c:v>
                </c:pt>
                <c:pt idx="105">
                  <c:v>0</c:v>
                </c:pt>
                <c:pt idx="106">
                  <c:v>-20</c:v>
                </c:pt>
                <c:pt idx="107">
                  <c:v>0</c:v>
                </c:pt>
                <c:pt idx="108">
                  <c:v>20</c:v>
                </c:pt>
                <c:pt idx="109">
                  <c:v>0</c:v>
                </c:pt>
                <c:pt idx="110">
                  <c:v>-20</c:v>
                </c:pt>
                <c:pt idx="111">
                  <c:v>0</c:v>
                </c:pt>
                <c:pt idx="112">
                  <c:v>20</c:v>
                </c:pt>
                <c:pt idx="113">
                  <c:v>0</c:v>
                </c:pt>
                <c:pt idx="114">
                  <c:v>-20</c:v>
                </c:pt>
                <c:pt idx="115">
                  <c:v>0</c:v>
                </c:pt>
                <c:pt idx="116">
                  <c:v>20</c:v>
                </c:pt>
                <c:pt idx="117">
                  <c:v>0</c:v>
                </c:pt>
                <c:pt idx="118">
                  <c:v>-20</c:v>
                </c:pt>
                <c:pt idx="119">
                  <c:v>0</c:v>
                </c:pt>
                <c:pt idx="120">
                  <c:v>20</c:v>
                </c:pt>
                <c:pt idx="121">
                  <c:v>0</c:v>
                </c:pt>
                <c:pt idx="122">
                  <c:v>-20</c:v>
                </c:pt>
                <c:pt idx="123">
                  <c:v>0</c:v>
                </c:pt>
                <c:pt idx="124">
                  <c:v>20</c:v>
                </c:pt>
                <c:pt idx="125">
                  <c:v>0</c:v>
                </c:pt>
                <c:pt idx="126">
                  <c:v>-20</c:v>
                </c:pt>
                <c:pt idx="127">
                  <c:v>0</c:v>
                </c:pt>
                <c:pt idx="128">
                  <c:v>20</c:v>
                </c:pt>
                <c:pt idx="129">
                  <c:v>0</c:v>
                </c:pt>
                <c:pt idx="130">
                  <c:v>-20</c:v>
                </c:pt>
                <c:pt idx="131">
                  <c:v>0</c:v>
                </c:pt>
                <c:pt idx="132">
                  <c:v>20</c:v>
                </c:pt>
                <c:pt idx="133">
                  <c:v>0</c:v>
                </c:pt>
                <c:pt idx="134">
                  <c:v>-20</c:v>
                </c:pt>
                <c:pt idx="135">
                  <c:v>0</c:v>
                </c:pt>
                <c:pt idx="136">
                  <c:v>20</c:v>
                </c:pt>
                <c:pt idx="137">
                  <c:v>0</c:v>
                </c:pt>
                <c:pt idx="138">
                  <c:v>-20</c:v>
                </c:pt>
                <c:pt idx="139">
                  <c:v>0</c:v>
                </c:pt>
                <c:pt idx="140">
                  <c:v>20</c:v>
                </c:pt>
                <c:pt idx="141">
                  <c:v>0</c:v>
                </c:pt>
                <c:pt idx="142">
                  <c:v>-20</c:v>
                </c:pt>
                <c:pt idx="143">
                  <c:v>0</c:v>
                </c:pt>
                <c:pt idx="144">
                  <c:v>20</c:v>
                </c:pt>
                <c:pt idx="145">
                  <c:v>0</c:v>
                </c:pt>
                <c:pt idx="146">
                  <c:v>-20</c:v>
                </c:pt>
                <c:pt idx="147">
                  <c:v>0</c:v>
                </c:pt>
                <c:pt idx="148">
                  <c:v>20</c:v>
                </c:pt>
                <c:pt idx="149">
                  <c:v>0</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A-507B-4427-AD16-063671750375}"/>
            </c:ext>
          </c:extLst>
        </c:ser>
        <c:ser>
          <c:idx val="11"/>
          <c:order val="11"/>
          <c:tx>
            <c:strRef>
              <c:f>Graphe!$C$12:$G$12</c:f>
              <c:strCache>
                <c:ptCount val="5"/>
                <c:pt idx="0">
                  <c:v>2</c:v>
                </c:pt>
                <c:pt idx="1">
                  <c:v>202</c:v>
                </c:pt>
                <c:pt idx="2">
                  <c:v>110</c:v>
                </c:pt>
                <c:pt idx="3">
                  <c:v>2</c:v>
                </c:pt>
                <c:pt idx="4">
                  <c:v>Brun</c:v>
                </c:pt>
              </c:strCache>
            </c:strRef>
          </c:tx>
          <c:spPr>
            <a:solidFill>
              <a:schemeClr val="accent6">
                <a:lumMod val="60000"/>
              </a:schemeClr>
            </a:solidFill>
            <a:ln/>
            <a:effectLst/>
            <a:sp3d/>
          </c:spPr>
          <c:val>
            <c:numRef>
              <c:f>Graphe!$H$12:$GY$12</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20</c:v>
                </c:pt>
                <c:pt idx="51">
                  <c:v>0</c:v>
                </c:pt>
                <c:pt idx="52">
                  <c:v>-20</c:v>
                </c:pt>
                <c:pt idx="53">
                  <c:v>0</c:v>
                </c:pt>
                <c:pt idx="54">
                  <c:v>20</c:v>
                </c:pt>
                <c:pt idx="55">
                  <c:v>0</c:v>
                </c:pt>
                <c:pt idx="56">
                  <c:v>-20</c:v>
                </c:pt>
                <c:pt idx="57">
                  <c:v>0</c:v>
                </c:pt>
                <c:pt idx="58">
                  <c:v>20</c:v>
                </c:pt>
                <c:pt idx="59">
                  <c:v>0</c:v>
                </c:pt>
                <c:pt idx="60">
                  <c:v>-20</c:v>
                </c:pt>
                <c:pt idx="61">
                  <c:v>0</c:v>
                </c:pt>
                <c:pt idx="62">
                  <c:v>20</c:v>
                </c:pt>
                <c:pt idx="63">
                  <c:v>0</c:v>
                </c:pt>
                <c:pt idx="64">
                  <c:v>-20</c:v>
                </c:pt>
                <c:pt idx="65">
                  <c:v>0</c:v>
                </c:pt>
                <c:pt idx="66">
                  <c:v>20</c:v>
                </c:pt>
                <c:pt idx="67">
                  <c:v>0</c:v>
                </c:pt>
                <c:pt idx="68">
                  <c:v>-20</c:v>
                </c:pt>
                <c:pt idx="69">
                  <c:v>0</c:v>
                </c:pt>
                <c:pt idx="70">
                  <c:v>20</c:v>
                </c:pt>
                <c:pt idx="71">
                  <c:v>0</c:v>
                </c:pt>
                <c:pt idx="72">
                  <c:v>-20</c:v>
                </c:pt>
                <c:pt idx="73">
                  <c:v>0</c:v>
                </c:pt>
                <c:pt idx="74">
                  <c:v>20</c:v>
                </c:pt>
                <c:pt idx="75">
                  <c:v>0</c:v>
                </c:pt>
                <c:pt idx="76">
                  <c:v>-20</c:v>
                </c:pt>
                <c:pt idx="77">
                  <c:v>0</c:v>
                </c:pt>
                <c:pt idx="78">
                  <c:v>20</c:v>
                </c:pt>
                <c:pt idx="79">
                  <c:v>0</c:v>
                </c:pt>
                <c:pt idx="80">
                  <c:v>-20</c:v>
                </c:pt>
                <c:pt idx="81">
                  <c:v>0</c:v>
                </c:pt>
                <c:pt idx="82">
                  <c:v>20</c:v>
                </c:pt>
                <c:pt idx="83">
                  <c:v>0</c:v>
                </c:pt>
                <c:pt idx="84">
                  <c:v>-20</c:v>
                </c:pt>
                <c:pt idx="85">
                  <c:v>0</c:v>
                </c:pt>
                <c:pt idx="86">
                  <c:v>20</c:v>
                </c:pt>
                <c:pt idx="87">
                  <c:v>0</c:v>
                </c:pt>
                <c:pt idx="88">
                  <c:v>-20</c:v>
                </c:pt>
                <c:pt idx="89">
                  <c:v>0</c:v>
                </c:pt>
                <c:pt idx="90">
                  <c:v>20</c:v>
                </c:pt>
                <c:pt idx="91">
                  <c:v>0</c:v>
                </c:pt>
                <c:pt idx="92">
                  <c:v>-20</c:v>
                </c:pt>
                <c:pt idx="93">
                  <c:v>0</c:v>
                </c:pt>
                <c:pt idx="94">
                  <c:v>20</c:v>
                </c:pt>
                <c:pt idx="95">
                  <c:v>0</c:v>
                </c:pt>
                <c:pt idx="96">
                  <c:v>-20</c:v>
                </c:pt>
                <c:pt idx="97">
                  <c:v>0</c:v>
                </c:pt>
                <c:pt idx="98">
                  <c:v>20</c:v>
                </c:pt>
                <c:pt idx="99">
                  <c:v>0</c:v>
                </c:pt>
                <c:pt idx="100">
                  <c:v>20</c:v>
                </c:pt>
                <c:pt idx="101">
                  <c:v>0</c:v>
                </c:pt>
                <c:pt idx="102">
                  <c:v>-20</c:v>
                </c:pt>
                <c:pt idx="103">
                  <c:v>0</c:v>
                </c:pt>
                <c:pt idx="104">
                  <c:v>20</c:v>
                </c:pt>
                <c:pt idx="105">
                  <c:v>0</c:v>
                </c:pt>
                <c:pt idx="106">
                  <c:v>-20</c:v>
                </c:pt>
                <c:pt idx="107">
                  <c:v>0</c:v>
                </c:pt>
                <c:pt idx="108">
                  <c:v>20</c:v>
                </c:pt>
                <c:pt idx="109">
                  <c:v>0</c:v>
                </c:pt>
                <c:pt idx="110">
                  <c:v>-20</c:v>
                </c:pt>
                <c:pt idx="111">
                  <c:v>0</c:v>
                </c:pt>
                <c:pt idx="112">
                  <c:v>20</c:v>
                </c:pt>
                <c:pt idx="113">
                  <c:v>0</c:v>
                </c:pt>
                <c:pt idx="114">
                  <c:v>-20</c:v>
                </c:pt>
                <c:pt idx="115">
                  <c:v>0</c:v>
                </c:pt>
                <c:pt idx="116">
                  <c:v>20</c:v>
                </c:pt>
                <c:pt idx="117">
                  <c:v>0</c:v>
                </c:pt>
                <c:pt idx="118">
                  <c:v>-20</c:v>
                </c:pt>
                <c:pt idx="119">
                  <c:v>0</c:v>
                </c:pt>
                <c:pt idx="120">
                  <c:v>20</c:v>
                </c:pt>
                <c:pt idx="121">
                  <c:v>0</c:v>
                </c:pt>
                <c:pt idx="122">
                  <c:v>-20</c:v>
                </c:pt>
                <c:pt idx="123">
                  <c:v>0</c:v>
                </c:pt>
                <c:pt idx="124">
                  <c:v>20</c:v>
                </c:pt>
                <c:pt idx="125">
                  <c:v>0</c:v>
                </c:pt>
                <c:pt idx="126">
                  <c:v>-20</c:v>
                </c:pt>
                <c:pt idx="127">
                  <c:v>0</c:v>
                </c:pt>
                <c:pt idx="128">
                  <c:v>20</c:v>
                </c:pt>
                <c:pt idx="129">
                  <c:v>0</c:v>
                </c:pt>
                <c:pt idx="130">
                  <c:v>-20</c:v>
                </c:pt>
                <c:pt idx="131">
                  <c:v>0</c:v>
                </c:pt>
                <c:pt idx="132">
                  <c:v>20</c:v>
                </c:pt>
                <c:pt idx="133">
                  <c:v>0</c:v>
                </c:pt>
                <c:pt idx="134">
                  <c:v>-20</c:v>
                </c:pt>
                <c:pt idx="135">
                  <c:v>0</c:v>
                </c:pt>
                <c:pt idx="136">
                  <c:v>20</c:v>
                </c:pt>
                <c:pt idx="137">
                  <c:v>0</c:v>
                </c:pt>
                <c:pt idx="138">
                  <c:v>-20</c:v>
                </c:pt>
                <c:pt idx="139">
                  <c:v>0</c:v>
                </c:pt>
                <c:pt idx="140">
                  <c:v>20</c:v>
                </c:pt>
                <c:pt idx="141">
                  <c:v>0</c:v>
                </c:pt>
                <c:pt idx="142">
                  <c:v>-20</c:v>
                </c:pt>
                <c:pt idx="143">
                  <c:v>0</c:v>
                </c:pt>
                <c:pt idx="144">
                  <c:v>20</c:v>
                </c:pt>
                <c:pt idx="145">
                  <c:v>0</c:v>
                </c:pt>
                <c:pt idx="146">
                  <c:v>-20</c:v>
                </c:pt>
                <c:pt idx="147">
                  <c:v>0</c:v>
                </c:pt>
                <c:pt idx="148">
                  <c:v>20</c:v>
                </c:pt>
                <c:pt idx="149">
                  <c:v>0</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B-507B-4427-AD16-063671750375}"/>
            </c:ext>
          </c:extLst>
        </c:ser>
        <c:ser>
          <c:idx val="12"/>
          <c:order val="12"/>
          <c:tx>
            <c:strRef>
              <c:f>Graphe!$C$13:$G$13</c:f>
              <c:strCache>
                <c:ptCount val="5"/>
                <c:pt idx="0">
                  <c:v>2</c:v>
                </c:pt>
                <c:pt idx="1">
                  <c:v>203</c:v>
                </c:pt>
                <c:pt idx="2">
                  <c:v>120</c:v>
                </c:pt>
                <c:pt idx="3">
                  <c:v>3</c:v>
                </c:pt>
                <c:pt idx="4">
                  <c:v>Brun</c:v>
                </c:pt>
              </c:strCache>
            </c:strRef>
          </c:tx>
          <c:spPr>
            <a:solidFill>
              <a:schemeClr val="accent1">
                <a:lumMod val="80000"/>
                <a:lumOff val="20000"/>
              </a:schemeClr>
            </a:solidFill>
            <a:ln/>
            <a:effectLst/>
            <a:sp3d/>
          </c:spPr>
          <c:val>
            <c:numRef>
              <c:f>Graphe!$H$13:$GY$13</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29</c:v>
                </c:pt>
                <c:pt idx="51">
                  <c:v>2</c:v>
                </c:pt>
                <c:pt idx="52">
                  <c:v>-25</c:v>
                </c:pt>
                <c:pt idx="53">
                  <c:v>2</c:v>
                </c:pt>
                <c:pt idx="54">
                  <c:v>29</c:v>
                </c:pt>
                <c:pt idx="55">
                  <c:v>2</c:v>
                </c:pt>
                <c:pt idx="56">
                  <c:v>-25</c:v>
                </c:pt>
                <c:pt idx="57">
                  <c:v>2</c:v>
                </c:pt>
                <c:pt idx="58">
                  <c:v>29</c:v>
                </c:pt>
                <c:pt idx="59">
                  <c:v>2</c:v>
                </c:pt>
                <c:pt idx="60">
                  <c:v>-25</c:v>
                </c:pt>
                <c:pt idx="61">
                  <c:v>2</c:v>
                </c:pt>
                <c:pt idx="62">
                  <c:v>29</c:v>
                </c:pt>
                <c:pt idx="63">
                  <c:v>2</c:v>
                </c:pt>
                <c:pt idx="64">
                  <c:v>-25</c:v>
                </c:pt>
                <c:pt idx="65">
                  <c:v>2</c:v>
                </c:pt>
                <c:pt idx="66">
                  <c:v>29</c:v>
                </c:pt>
                <c:pt idx="67">
                  <c:v>2</c:v>
                </c:pt>
                <c:pt idx="68">
                  <c:v>-25</c:v>
                </c:pt>
                <c:pt idx="69">
                  <c:v>2</c:v>
                </c:pt>
                <c:pt idx="70">
                  <c:v>29</c:v>
                </c:pt>
                <c:pt idx="71">
                  <c:v>2</c:v>
                </c:pt>
                <c:pt idx="72">
                  <c:v>-25</c:v>
                </c:pt>
                <c:pt idx="73">
                  <c:v>2</c:v>
                </c:pt>
                <c:pt idx="74">
                  <c:v>29</c:v>
                </c:pt>
                <c:pt idx="75">
                  <c:v>2</c:v>
                </c:pt>
                <c:pt idx="76">
                  <c:v>-25</c:v>
                </c:pt>
                <c:pt idx="77">
                  <c:v>2</c:v>
                </c:pt>
                <c:pt idx="78">
                  <c:v>29</c:v>
                </c:pt>
                <c:pt idx="79">
                  <c:v>2</c:v>
                </c:pt>
                <c:pt idx="80">
                  <c:v>-25</c:v>
                </c:pt>
                <c:pt idx="81">
                  <c:v>2</c:v>
                </c:pt>
                <c:pt idx="82">
                  <c:v>29</c:v>
                </c:pt>
                <c:pt idx="83">
                  <c:v>2</c:v>
                </c:pt>
                <c:pt idx="84">
                  <c:v>-25</c:v>
                </c:pt>
                <c:pt idx="85">
                  <c:v>2</c:v>
                </c:pt>
                <c:pt idx="86">
                  <c:v>29</c:v>
                </c:pt>
                <c:pt idx="87">
                  <c:v>2</c:v>
                </c:pt>
                <c:pt idx="88">
                  <c:v>-25</c:v>
                </c:pt>
                <c:pt idx="89">
                  <c:v>2</c:v>
                </c:pt>
                <c:pt idx="90">
                  <c:v>29</c:v>
                </c:pt>
                <c:pt idx="91">
                  <c:v>2</c:v>
                </c:pt>
                <c:pt idx="92">
                  <c:v>-25</c:v>
                </c:pt>
                <c:pt idx="93">
                  <c:v>2</c:v>
                </c:pt>
                <c:pt idx="94">
                  <c:v>29</c:v>
                </c:pt>
                <c:pt idx="95">
                  <c:v>2</c:v>
                </c:pt>
                <c:pt idx="96">
                  <c:v>-25</c:v>
                </c:pt>
                <c:pt idx="97">
                  <c:v>2</c:v>
                </c:pt>
                <c:pt idx="98">
                  <c:v>29</c:v>
                </c:pt>
                <c:pt idx="99">
                  <c:v>2</c:v>
                </c:pt>
                <c:pt idx="100">
                  <c:v>29</c:v>
                </c:pt>
                <c:pt idx="101">
                  <c:v>2</c:v>
                </c:pt>
                <c:pt idx="102">
                  <c:v>-25</c:v>
                </c:pt>
                <c:pt idx="103">
                  <c:v>2</c:v>
                </c:pt>
                <c:pt idx="104">
                  <c:v>29</c:v>
                </c:pt>
                <c:pt idx="105">
                  <c:v>2</c:v>
                </c:pt>
                <c:pt idx="106">
                  <c:v>-25</c:v>
                </c:pt>
                <c:pt idx="107">
                  <c:v>2</c:v>
                </c:pt>
                <c:pt idx="108">
                  <c:v>29</c:v>
                </c:pt>
                <c:pt idx="109">
                  <c:v>2</c:v>
                </c:pt>
                <c:pt idx="110">
                  <c:v>-25</c:v>
                </c:pt>
                <c:pt idx="111">
                  <c:v>2</c:v>
                </c:pt>
                <c:pt idx="112">
                  <c:v>29</c:v>
                </c:pt>
                <c:pt idx="113">
                  <c:v>2</c:v>
                </c:pt>
                <c:pt idx="114">
                  <c:v>-25</c:v>
                </c:pt>
                <c:pt idx="115">
                  <c:v>2</c:v>
                </c:pt>
                <c:pt idx="116">
                  <c:v>29</c:v>
                </c:pt>
                <c:pt idx="117">
                  <c:v>2</c:v>
                </c:pt>
                <c:pt idx="118">
                  <c:v>-25</c:v>
                </c:pt>
                <c:pt idx="119">
                  <c:v>2</c:v>
                </c:pt>
                <c:pt idx="120">
                  <c:v>29</c:v>
                </c:pt>
                <c:pt idx="121">
                  <c:v>2</c:v>
                </c:pt>
                <c:pt idx="122">
                  <c:v>-25</c:v>
                </c:pt>
                <c:pt idx="123">
                  <c:v>2</c:v>
                </c:pt>
                <c:pt idx="124">
                  <c:v>29</c:v>
                </c:pt>
                <c:pt idx="125">
                  <c:v>2</c:v>
                </c:pt>
                <c:pt idx="126">
                  <c:v>-25</c:v>
                </c:pt>
                <c:pt idx="127">
                  <c:v>2</c:v>
                </c:pt>
                <c:pt idx="128">
                  <c:v>29</c:v>
                </c:pt>
                <c:pt idx="129">
                  <c:v>2</c:v>
                </c:pt>
                <c:pt idx="130">
                  <c:v>-25</c:v>
                </c:pt>
                <c:pt idx="131">
                  <c:v>2</c:v>
                </c:pt>
                <c:pt idx="132">
                  <c:v>29</c:v>
                </c:pt>
                <c:pt idx="133">
                  <c:v>2</c:v>
                </c:pt>
                <c:pt idx="134">
                  <c:v>-25</c:v>
                </c:pt>
                <c:pt idx="135">
                  <c:v>2</c:v>
                </c:pt>
                <c:pt idx="136">
                  <c:v>29</c:v>
                </c:pt>
                <c:pt idx="137">
                  <c:v>2</c:v>
                </c:pt>
                <c:pt idx="138">
                  <c:v>-25</c:v>
                </c:pt>
                <c:pt idx="139">
                  <c:v>2</c:v>
                </c:pt>
                <c:pt idx="140">
                  <c:v>29</c:v>
                </c:pt>
                <c:pt idx="141">
                  <c:v>2</c:v>
                </c:pt>
                <c:pt idx="142">
                  <c:v>-25</c:v>
                </c:pt>
                <c:pt idx="143">
                  <c:v>2</c:v>
                </c:pt>
                <c:pt idx="144">
                  <c:v>29</c:v>
                </c:pt>
                <c:pt idx="145">
                  <c:v>2</c:v>
                </c:pt>
                <c:pt idx="146">
                  <c:v>-25</c:v>
                </c:pt>
                <c:pt idx="147">
                  <c:v>2</c:v>
                </c:pt>
                <c:pt idx="148">
                  <c:v>29</c:v>
                </c:pt>
                <c:pt idx="149">
                  <c:v>2</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C-507B-4427-AD16-063671750375}"/>
            </c:ext>
          </c:extLst>
        </c:ser>
        <c:ser>
          <c:idx val="13"/>
          <c:order val="13"/>
          <c:tx>
            <c:strRef>
              <c:f>Graphe!$C$14:$G$14</c:f>
              <c:strCache>
                <c:ptCount val="5"/>
                <c:pt idx="0">
                  <c:v>3</c:v>
                </c:pt>
                <c:pt idx="1">
                  <c:v>301</c:v>
                </c:pt>
                <c:pt idx="2">
                  <c:v>130</c:v>
                </c:pt>
                <c:pt idx="3">
                  <c:v>1</c:v>
                </c:pt>
                <c:pt idx="4">
                  <c:v>Bordeaux</c:v>
                </c:pt>
              </c:strCache>
            </c:strRef>
          </c:tx>
          <c:spPr>
            <a:solidFill>
              <a:schemeClr val="accent2">
                <a:lumMod val="80000"/>
                <a:lumOff val="20000"/>
              </a:schemeClr>
            </a:solidFill>
            <a:ln/>
            <a:effectLst/>
            <a:sp3d/>
          </c:spPr>
          <c:val>
            <c:numRef>
              <c:f>Graphe!$H$14:$GY$14</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28</c:v>
                </c:pt>
                <c:pt idx="51">
                  <c:v>3</c:v>
                </c:pt>
                <c:pt idx="52">
                  <c:v>-22</c:v>
                </c:pt>
                <c:pt idx="53">
                  <c:v>3</c:v>
                </c:pt>
                <c:pt idx="54">
                  <c:v>28</c:v>
                </c:pt>
                <c:pt idx="55">
                  <c:v>3</c:v>
                </c:pt>
                <c:pt idx="56">
                  <c:v>-22</c:v>
                </c:pt>
                <c:pt idx="57">
                  <c:v>3</c:v>
                </c:pt>
                <c:pt idx="58">
                  <c:v>28</c:v>
                </c:pt>
                <c:pt idx="59">
                  <c:v>3</c:v>
                </c:pt>
                <c:pt idx="60">
                  <c:v>-22</c:v>
                </c:pt>
                <c:pt idx="61">
                  <c:v>3</c:v>
                </c:pt>
                <c:pt idx="62">
                  <c:v>28</c:v>
                </c:pt>
                <c:pt idx="63">
                  <c:v>3</c:v>
                </c:pt>
                <c:pt idx="64">
                  <c:v>-22</c:v>
                </c:pt>
                <c:pt idx="65">
                  <c:v>3</c:v>
                </c:pt>
                <c:pt idx="66">
                  <c:v>28</c:v>
                </c:pt>
                <c:pt idx="67">
                  <c:v>3</c:v>
                </c:pt>
                <c:pt idx="68">
                  <c:v>-22</c:v>
                </c:pt>
                <c:pt idx="69">
                  <c:v>3</c:v>
                </c:pt>
                <c:pt idx="70">
                  <c:v>28</c:v>
                </c:pt>
                <c:pt idx="71">
                  <c:v>3</c:v>
                </c:pt>
                <c:pt idx="72">
                  <c:v>-22</c:v>
                </c:pt>
                <c:pt idx="73">
                  <c:v>3</c:v>
                </c:pt>
                <c:pt idx="74">
                  <c:v>28</c:v>
                </c:pt>
                <c:pt idx="75">
                  <c:v>3</c:v>
                </c:pt>
                <c:pt idx="76">
                  <c:v>-22</c:v>
                </c:pt>
                <c:pt idx="77">
                  <c:v>3</c:v>
                </c:pt>
                <c:pt idx="78">
                  <c:v>28</c:v>
                </c:pt>
                <c:pt idx="79">
                  <c:v>3</c:v>
                </c:pt>
                <c:pt idx="80">
                  <c:v>-22</c:v>
                </c:pt>
                <c:pt idx="81">
                  <c:v>3</c:v>
                </c:pt>
                <c:pt idx="82">
                  <c:v>28</c:v>
                </c:pt>
                <c:pt idx="83">
                  <c:v>3</c:v>
                </c:pt>
                <c:pt idx="84">
                  <c:v>-22</c:v>
                </c:pt>
                <c:pt idx="85">
                  <c:v>3</c:v>
                </c:pt>
                <c:pt idx="86">
                  <c:v>28</c:v>
                </c:pt>
                <c:pt idx="87">
                  <c:v>3</c:v>
                </c:pt>
                <c:pt idx="88">
                  <c:v>-22</c:v>
                </c:pt>
                <c:pt idx="89">
                  <c:v>3</c:v>
                </c:pt>
                <c:pt idx="90">
                  <c:v>28</c:v>
                </c:pt>
                <c:pt idx="91">
                  <c:v>3</c:v>
                </c:pt>
                <c:pt idx="92">
                  <c:v>-22</c:v>
                </c:pt>
                <c:pt idx="93">
                  <c:v>3</c:v>
                </c:pt>
                <c:pt idx="94">
                  <c:v>28</c:v>
                </c:pt>
                <c:pt idx="95">
                  <c:v>3</c:v>
                </c:pt>
                <c:pt idx="96">
                  <c:v>-22</c:v>
                </c:pt>
                <c:pt idx="97">
                  <c:v>3</c:v>
                </c:pt>
                <c:pt idx="98">
                  <c:v>28</c:v>
                </c:pt>
                <c:pt idx="99">
                  <c:v>3</c:v>
                </c:pt>
                <c:pt idx="100">
                  <c:v>29</c:v>
                </c:pt>
                <c:pt idx="101">
                  <c:v>3</c:v>
                </c:pt>
                <c:pt idx="102">
                  <c:v>-23</c:v>
                </c:pt>
                <c:pt idx="103">
                  <c:v>3</c:v>
                </c:pt>
                <c:pt idx="104">
                  <c:v>29</c:v>
                </c:pt>
                <c:pt idx="105">
                  <c:v>3</c:v>
                </c:pt>
                <c:pt idx="106">
                  <c:v>-23</c:v>
                </c:pt>
                <c:pt idx="107">
                  <c:v>3</c:v>
                </c:pt>
                <c:pt idx="108">
                  <c:v>29</c:v>
                </c:pt>
                <c:pt idx="109">
                  <c:v>3</c:v>
                </c:pt>
                <c:pt idx="110">
                  <c:v>-23</c:v>
                </c:pt>
                <c:pt idx="111">
                  <c:v>3</c:v>
                </c:pt>
                <c:pt idx="112">
                  <c:v>29</c:v>
                </c:pt>
                <c:pt idx="113">
                  <c:v>3</c:v>
                </c:pt>
                <c:pt idx="114">
                  <c:v>-23</c:v>
                </c:pt>
                <c:pt idx="115">
                  <c:v>3</c:v>
                </c:pt>
                <c:pt idx="116">
                  <c:v>29</c:v>
                </c:pt>
                <c:pt idx="117">
                  <c:v>3</c:v>
                </c:pt>
                <c:pt idx="118">
                  <c:v>-23</c:v>
                </c:pt>
                <c:pt idx="119">
                  <c:v>3</c:v>
                </c:pt>
                <c:pt idx="120">
                  <c:v>29</c:v>
                </c:pt>
                <c:pt idx="121">
                  <c:v>3</c:v>
                </c:pt>
                <c:pt idx="122">
                  <c:v>-23</c:v>
                </c:pt>
                <c:pt idx="123">
                  <c:v>3</c:v>
                </c:pt>
                <c:pt idx="124">
                  <c:v>29</c:v>
                </c:pt>
                <c:pt idx="125">
                  <c:v>3</c:v>
                </c:pt>
                <c:pt idx="126">
                  <c:v>-23</c:v>
                </c:pt>
                <c:pt idx="127">
                  <c:v>3</c:v>
                </c:pt>
                <c:pt idx="128">
                  <c:v>29</c:v>
                </c:pt>
                <c:pt idx="129">
                  <c:v>3</c:v>
                </c:pt>
                <c:pt idx="130">
                  <c:v>-23</c:v>
                </c:pt>
                <c:pt idx="131">
                  <c:v>3</c:v>
                </c:pt>
                <c:pt idx="132">
                  <c:v>29</c:v>
                </c:pt>
                <c:pt idx="133">
                  <c:v>3</c:v>
                </c:pt>
                <c:pt idx="134">
                  <c:v>-23</c:v>
                </c:pt>
                <c:pt idx="135">
                  <c:v>3</c:v>
                </c:pt>
                <c:pt idx="136">
                  <c:v>29</c:v>
                </c:pt>
                <c:pt idx="137">
                  <c:v>3</c:v>
                </c:pt>
                <c:pt idx="138">
                  <c:v>-23</c:v>
                </c:pt>
                <c:pt idx="139">
                  <c:v>3</c:v>
                </c:pt>
                <c:pt idx="140">
                  <c:v>29</c:v>
                </c:pt>
                <c:pt idx="141">
                  <c:v>3</c:v>
                </c:pt>
                <c:pt idx="142">
                  <c:v>-23</c:v>
                </c:pt>
                <c:pt idx="143">
                  <c:v>3</c:v>
                </c:pt>
                <c:pt idx="144">
                  <c:v>29</c:v>
                </c:pt>
                <c:pt idx="145">
                  <c:v>3</c:v>
                </c:pt>
                <c:pt idx="146">
                  <c:v>-23</c:v>
                </c:pt>
                <c:pt idx="147">
                  <c:v>3</c:v>
                </c:pt>
                <c:pt idx="148">
                  <c:v>29</c:v>
                </c:pt>
                <c:pt idx="149">
                  <c:v>3</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D-507B-4427-AD16-063671750375}"/>
            </c:ext>
          </c:extLst>
        </c:ser>
        <c:ser>
          <c:idx val="14"/>
          <c:order val="14"/>
          <c:tx>
            <c:strRef>
              <c:f>Graphe!$C$15:$G$15</c:f>
              <c:strCache>
                <c:ptCount val="5"/>
                <c:pt idx="0">
                  <c:v>3</c:v>
                </c:pt>
                <c:pt idx="1">
                  <c:v>302</c:v>
                </c:pt>
                <c:pt idx="2">
                  <c:v>140</c:v>
                </c:pt>
                <c:pt idx="3">
                  <c:v>2</c:v>
                </c:pt>
                <c:pt idx="4">
                  <c:v>Bordeaux</c:v>
                </c:pt>
              </c:strCache>
            </c:strRef>
          </c:tx>
          <c:spPr>
            <a:solidFill>
              <a:schemeClr val="accent3">
                <a:lumMod val="80000"/>
                <a:lumOff val="20000"/>
              </a:schemeClr>
            </a:solidFill>
            <a:ln/>
            <a:effectLst/>
            <a:sp3d/>
          </c:spPr>
          <c:val>
            <c:numRef>
              <c:f>Graphe!$H$15:$GY$15</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26</c:v>
                </c:pt>
                <c:pt idx="51">
                  <c:v>3</c:v>
                </c:pt>
                <c:pt idx="52">
                  <c:v>-20</c:v>
                </c:pt>
                <c:pt idx="53">
                  <c:v>3</c:v>
                </c:pt>
                <c:pt idx="54">
                  <c:v>26</c:v>
                </c:pt>
                <c:pt idx="55">
                  <c:v>3</c:v>
                </c:pt>
                <c:pt idx="56">
                  <c:v>-20</c:v>
                </c:pt>
                <c:pt idx="57">
                  <c:v>3</c:v>
                </c:pt>
                <c:pt idx="58">
                  <c:v>26</c:v>
                </c:pt>
                <c:pt idx="59">
                  <c:v>3</c:v>
                </c:pt>
                <c:pt idx="60">
                  <c:v>-20</c:v>
                </c:pt>
                <c:pt idx="61">
                  <c:v>3</c:v>
                </c:pt>
                <c:pt idx="62">
                  <c:v>26</c:v>
                </c:pt>
                <c:pt idx="63">
                  <c:v>3</c:v>
                </c:pt>
                <c:pt idx="64">
                  <c:v>-20</c:v>
                </c:pt>
                <c:pt idx="65">
                  <c:v>3</c:v>
                </c:pt>
                <c:pt idx="66">
                  <c:v>26</c:v>
                </c:pt>
                <c:pt idx="67">
                  <c:v>3</c:v>
                </c:pt>
                <c:pt idx="68">
                  <c:v>-20</c:v>
                </c:pt>
                <c:pt idx="69">
                  <c:v>3</c:v>
                </c:pt>
                <c:pt idx="70">
                  <c:v>26</c:v>
                </c:pt>
                <c:pt idx="71">
                  <c:v>3</c:v>
                </c:pt>
                <c:pt idx="72">
                  <c:v>-20</c:v>
                </c:pt>
                <c:pt idx="73">
                  <c:v>3</c:v>
                </c:pt>
                <c:pt idx="74">
                  <c:v>26</c:v>
                </c:pt>
                <c:pt idx="75">
                  <c:v>3</c:v>
                </c:pt>
                <c:pt idx="76">
                  <c:v>-20</c:v>
                </c:pt>
                <c:pt idx="77">
                  <c:v>3</c:v>
                </c:pt>
                <c:pt idx="78">
                  <c:v>26</c:v>
                </c:pt>
                <c:pt idx="79">
                  <c:v>3</c:v>
                </c:pt>
                <c:pt idx="80">
                  <c:v>-20</c:v>
                </c:pt>
                <c:pt idx="81">
                  <c:v>3</c:v>
                </c:pt>
                <c:pt idx="82">
                  <c:v>26</c:v>
                </c:pt>
                <c:pt idx="83">
                  <c:v>3</c:v>
                </c:pt>
                <c:pt idx="84">
                  <c:v>-20</c:v>
                </c:pt>
                <c:pt idx="85">
                  <c:v>3</c:v>
                </c:pt>
                <c:pt idx="86">
                  <c:v>26</c:v>
                </c:pt>
                <c:pt idx="87">
                  <c:v>3</c:v>
                </c:pt>
                <c:pt idx="88">
                  <c:v>-20</c:v>
                </c:pt>
                <c:pt idx="89">
                  <c:v>3</c:v>
                </c:pt>
                <c:pt idx="90">
                  <c:v>26</c:v>
                </c:pt>
                <c:pt idx="91">
                  <c:v>3</c:v>
                </c:pt>
                <c:pt idx="92">
                  <c:v>-20</c:v>
                </c:pt>
                <c:pt idx="93">
                  <c:v>3</c:v>
                </c:pt>
                <c:pt idx="94">
                  <c:v>26</c:v>
                </c:pt>
                <c:pt idx="95">
                  <c:v>3</c:v>
                </c:pt>
                <c:pt idx="96">
                  <c:v>-20</c:v>
                </c:pt>
                <c:pt idx="97">
                  <c:v>3</c:v>
                </c:pt>
                <c:pt idx="98">
                  <c:v>26</c:v>
                </c:pt>
                <c:pt idx="99">
                  <c:v>3</c:v>
                </c:pt>
                <c:pt idx="100">
                  <c:v>26</c:v>
                </c:pt>
                <c:pt idx="101">
                  <c:v>3</c:v>
                </c:pt>
                <c:pt idx="102">
                  <c:v>-20</c:v>
                </c:pt>
                <c:pt idx="103">
                  <c:v>3</c:v>
                </c:pt>
                <c:pt idx="104">
                  <c:v>26</c:v>
                </c:pt>
                <c:pt idx="105">
                  <c:v>3</c:v>
                </c:pt>
                <c:pt idx="106">
                  <c:v>-20</c:v>
                </c:pt>
                <c:pt idx="107">
                  <c:v>3</c:v>
                </c:pt>
                <c:pt idx="108">
                  <c:v>26</c:v>
                </c:pt>
                <c:pt idx="109">
                  <c:v>3</c:v>
                </c:pt>
                <c:pt idx="110">
                  <c:v>-20</c:v>
                </c:pt>
                <c:pt idx="111">
                  <c:v>3</c:v>
                </c:pt>
                <c:pt idx="112">
                  <c:v>26</c:v>
                </c:pt>
                <c:pt idx="113">
                  <c:v>3</c:v>
                </c:pt>
                <c:pt idx="114">
                  <c:v>-20</c:v>
                </c:pt>
                <c:pt idx="115">
                  <c:v>3</c:v>
                </c:pt>
                <c:pt idx="116">
                  <c:v>26</c:v>
                </c:pt>
                <c:pt idx="117">
                  <c:v>3</c:v>
                </c:pt>
                <c:pt idx="118">
                  <c:v>-20</c:v>
                </c:pt>
                <c:pt idx="119">
                  <c:v>3</c:v>
                </c:pt>
                <c:pt idx="120">
                  <c:v>26</c:v>
                </c:pt>
                <c:pt idx="121">
                  <c:v>3</c:v>
                </c:pt>
                <c:pt idx="122">
                  <c:v>-20</c:v>
                </c:pt>
                <c:pt idx="123">
                  <c:v>3</c:v>
                </c:pt>
                <c:pt idx="124">
                  <c:v>26</c:v>
                </c:pt>
                <c:pt idx="125">
                  <c:v>3</c:v>
                </c:pt>
                <c:pt idx="126">
                  <c:v>-20</c:v>
                </c:pt>
                <c:pt idx="127">
                  <c:v>3</c:v>
                </c:pt>
                <c:pt idx="128">
                  <c:v>26</c:v>
                </c:pt>
                <c:pt idx="129">
                  <c:v>3</c:v>
                </c:pt>
                <c:pt idx="130">
                  <c:v>-20</c:v>
                </c:pt>
                <c:pt idx="131">
                  <c:v>3</c:v>
                </c:pt>
                <c:pt idx="132">
                  <c:v>26</c:v>
                </c:pt>
                <c:pt idx="133">
                  <c:v>3</c:v>
                </c:pt>
                <c:pt idx="134">
                  <c:v>-20</c:v>
                </c:pt>
                <c:pt idx="135">
                  <c:v>3</c:v>
                </c:pt>
                <c:pt idx="136">
                  <c:v>26</c:v>
                </c:pt>
                <c:pt idx="137">
                  <c:v>3</c:v>
                </c:pt>
                <c:pt idx="138">
                  <c:v>-20</c:v>
                </c:pt>
                <c:pt idx="139">
                  <c:v>3</c:v>
                </c:pt>
                <c:pt idx="140">
                  <c:v>26</c:v>
                </c:pt>
                <c:pt idx="141">
                  <c:v>3</c:v>
                </c:pt>
                <c:pt idx="142">
                  <c:v>-20</c:v>
                </c:pt>
                <c:pt idx="143">
                  <c:v>3</c:v>
                </c:pt>
                <c:pt idx="144">
                  <c:v>26</c:v>
                </c:pt>
                <c:pt idx="145">
                  <c:v>3</c:v>
                </c:pt>
                <c:pt idx="146">
                  <c:v>-20</c:v>
                </c:pt>
                <c:pt idx="147">
                  <c:v>3</c:v>
                </c:pt>
                <c:pt idx="148">
                  <c:v>26</c:v>
                </c:pt>
                <c:pt idx="149">
                  <c:v>3</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E-507B-4427-AD16-063671750375}"/>
            </c:ext>
          </c:extLst>
        </c:ser>
        <c:ser>
          <c:idx val="15"/>
          <c:order val="15"/>
          <c:tx>
            <c:strRef>
              <c:f>Graphe!$C$16:$G$16</c:f>
              <c:strCache>
                <c:ptCount val="5"/>
                <c:pt idx="0">
                  <c:v>3</c:v>
                </c:pt>
                <c:pt idx="1">
                  <c:v>303</c:v>
                </c:pt>
                <c:pt idx="2">
                  <c:v>150</c:v>
                </c:pt>
                <c:pt idx="3">
                  <c:v>3</c:v>
                </c:pt>
                <c:pt idx="4">
                  <c:v>Bordeaux</c:v>
                </c:pt>
              </c:strCache>
            </c:strRef>
          </c:tx>
          <c:spPr>
            <a:solidFill>
              <a:schemeClr val="accent4">
                <a:lumMod val="80000"/>
                <a:lumOff val="20000"/>
              </a:schemeClr>
            </a:solidFill>
            <a:ln/>
            <a:effectLst/>
            <a:sp3d/>
          </c:spPr>
          <c:val>
            <c:numRef>
              <c:f>Graphe!$H$16:$GY$16</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27</c:v>
                </c:pt>
                <c:pt idx="51">
                  <c:v>1</c:v>
                </c:pt>
                <c:pt idx="52">
                  <c:v>-25</c:v>
                </c:pt>
                <c:pt idx="53">
                  <c:v>1</c:v>
                </c:pt>
                <c:pt idx="54">
                  <c:v>27</c:v>
                </c:pt>
                <c:pt idx="55">
                  <c:v>1</c:v>
                </c:pt>
                <c:pt idx="56">
                  <c:v>-25</c:v>
                </c:pt>
                <c:pt idx="57">
                  <c:v>1</c:v>
                </c:pt>
                <c:pt idx="58">
                  <c:v>27</c:v>
                </c:pt>
                <c:pt idx="59">
                  <c:v>1</c:v>
                </c:pt>
                <c:pt idx="60">
                  <c:v>-25</c:v>
                </c:pt>
                <c:pt idx="61">
                  <c:v>1</c:v>
                </c:pt>
                <c:pt idx="62">
                  <c:v>27</c:v>
                </c:pt>
                <c:pt idx="63">
                  <c:v>1</c:v>
                </c:pt>
                <c:pt idx="64">
                  <c:v>-25</c:v>
                </c:pt>
                <c:pt idx="65">
                  <c:v>1</c:v>
                </c:pt>
                <c:pt idx="66">
                  <c:v>27</c:v>
                </c:pt>
                <c:pt idx="67">
                  <c:v>1</c:v>
                </c:pt>
                <c:pt idx="68">
                  <c:v>-25</c:v>
                </c:pt>
                <c:pt idx="69">
                  <c:v>1</c:v>
                </c:pt>
                <c:pt idx="70">
                  <c:v>27</c:v>
                </c:pt>
                <c:pt idx="71">
                  <c:v>1</c:v>
                </c:pt>
                <c:pt idx="72">
                  <c:v>-25</c:v>
                </c:pt>
                <c:pt idx="73">
                  <c:v>1</c:v>
                </c:pt>
                <c:pt idx="74">
                  <c:v>27</c:v>
                </c:pt>
                <c:pt idx="75">
                  <c:v>1</c:v>
                </c:pt>
                <c:pt idx="76">
                  <c:v>-25</c:v>
                </c:pt>
                <c:pt idx="77">
                  <c:v>1</c:v>
                </c:pt>
                <c:pt idx="78">
                  <c:v>27</c:v>
                </c:pt>
                <c:pt idx="79">
                  <c:v>1</c:v>
                </c:pt>
                <c:pt idx="80">
                  <c:v>-25</c:v>
                </c:pt>
                <c:pt idx="81">
                  <c:v>1</c:v>
                </c:pt>
                <c:pt idx="82">
                  <c:v>27</c:v>
                </c:pt>
                <c:pt idx="83">
                  <c:v>1</c:v>
                </c:pt>
                <c:pt idx="84">
                  <c:v>-25</c:v>
                </c:pt>
                <c:pt idx="85">
                  <c:v>1</c:v>
                </c:pt>
                <c:pt idx="86">
                  <c:v>27</c:v>
                </c:pt>
                <c:pt idx="87">
                  <c:v>1</c:v>
                </c:pt>
                <c:pt idx="88">
                  <c:v>-25</c:v>
                </c:pt>
                <c:pt idx="89">
                  <c:v>1</c:v>
                </c:pt>
                <c:pt idx="90">
                  <c:v>27</c:v>
                </c:pt>
                <c:pt idx="91">
                  <c:v>1</c:v>
                </c:pt>
                <c:pt idx="92">
                  <c:v>-25</c:v>
                </c:pt>
                <c:pt idx="93">
                  <c:v>1</c:v>
                </c:pt>
                <c:pt idx="94">
                  <c:v>27</c:v>
                </c:pt>
                <c:pt idx="95">
                  <c:v>1</c:v>
                </c:pt>
                <c:pt idx="96">
                  <c:v>-25</c:v>
                </c:pt>
                <c:pt idx="97">
                  <c:v>1</c:v>
                </c:pt>
                <c:pt idx="98">
                  <c:v>27</c:v>
                </c:pt>
                <c:pt idx="99">
                  <c:v>1</c:v>
                </c:pt>
                <c:pt idx="100">
                  <c:v>28</c:v>
                </c:pt>
                <c:pt idx="101">
                  <c:v>1</c:v>
                </c:pt>
                <c:pt idx="102">
                  <c:v>-26</c:v>
                </c:pt>
                <c:pt idx="103">
                  <c:v>1</c:v>
                </c:pt>
                <c:pt idx="104">
                  <c:v>28</c:v>
                </c:pt>
                <c:pt idx="105">
                  <c:v>1</c:v>
                </c:pt>
                <c:pt idx="106">
                  <c:v>-26</c:v>
                </c:pt>
                <c:pt idx="107">
                  <c:v>1</c:v>
                </c:pt>
                <c:pt idx="108">
                  <c:v>28</c:v>
                </c:pt>
                <c:pt idx="109">
                  <c:v>1</c:v>
                </c:pt>
                <c:pt idx="110">
                  <c:v>-26</c:v>
                </c:pt>
                <c:pt idx="111">
                  <c:v>1</c:v>
                </c:pt>
                <c:pt idx="112">
                  <c:v>28</c:v>
                </c:pt>
                <c:pt idx="113">
                  <c:v>1</c:v>
                </c:pt>
                <c:pt idx="114">
                  <c:v>-26</c:v>
                </c:pt>
                <c:pt idx="115">
                  <c:v>1</c:v>
                </c:pt>
                <c:pt idx="116">
                  <c:v>28</c:v>
                </c:pt>
                <c:pt idx="117">
                  <c:v>1</c:v>
                </c:pt>
                <c:pt idx="118">
                  <c:v>-26</c:v>
                </c:pt>
                <c:pt idx="119">
                  <c:v>1</c:v>
                </c:pt>
                <c:pt idx="120">
                  <c:v>28</c:v>
                </c:pt>
                <c:pt idx="121">
                  <c:v>1</c:v>
                </c:pt>
                <c:pt idx="122">
                  <c:v>-26</c:v>
                </c:pt>
                <c:pt idx="123">
                  <c:v>1</c:v>
                </c:pt>
                <c:pt idx="124">
                  <c:v>28</c:v>
                </c:pt>
                <c:pt idx="125">
                  <c:v>1</c:v>
                </c:pt>
                <c:pt idx="126">
                  <c:v>-26</c:v>
                </c:pt>
                <c:pt idx="127">
                  <c:v>1</c:v>
                </c:pt>
                <c:pt idx="128">
                  <c:v>28</c:v>
                </c:pt>
                <c:pt idx="129">
                  <c:v>1</c:v>
                </c:pt>
                <c:pt idx="130">
                  <c:v>-26</c:v>
                </c:pt>
                <c:pt idx="131">
                  <c:v>1</c:v>
                </c:pt>
                <c:pt idx="132">
                  <c:v>28</c:v>
                </c:pt>
                <c:pt idx="133">
                  <c:v>1</c:v>
                </c:pt>
                <c:pt idx="134">
                  <c:v>-26</c:v>
                </c:pt>
                <c:pt idx="135">
                  <c:v>1</c:v>
                </c:pt>
                <c:pt idx="136">
                  <c:v>28</c:v>
                </c:pt>
                <c:pt idx="137">
                  <c:v>1</c:v>
                </c:pt>
                <c:pt idx="138">
                  <c:v>-26</c:v>
                </c:pt>
                <c:pt idx="139">
                  <c:v>1</c:v>
                </c:pt>
                <c:pt idx="140">
                  <c:v>28</c:v>
                </c:pt>
                <c:pt idx="141">
                  <c:v>1</c:v>
                </c:pt>
                <c:pt idx="142">
                  <c:v>-26</c:v>
                </c:pt>
                <c:pt idx="143">
                  <c:v>1</c:v>
                </c:pt>
                <c:pt idx="144">
                  <c:v>28</c:v>
                </c:pt>
                <c:pt idx="145">
                  <c:v>1</c:v>
                </c:pt>
                <c:pt idx="146">
                  <c:v>-26</c:v>
                </c:pt>
                <c:pt idx="147">
                  <c:v>1</c:v>
                </c:pt>
                <c:pt idx="148">
                  <c:v>28</c:v>
                </c:pt>
                <c:pt idx="149">
                  <c:v>1</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0F-507B-4427-AD16-063671750375}"/>
            </c:ext>
          </c:extLst>
        </c:ser>
        <c:ser>
          <c:idx val="16"/>
          <c:order val="16"/>
          <c:tx>
            <c:strRef>
              <c:f>Graphe!$C$17:$G$17</c:f>
              <c:strCache>
                <c:ptCount val="5"/>
                <c:pt idx="0">
                  <c:v>3</c:v>
                </c:pt>
                <c:pt idx="1">
                  <c:v>304</c:v>
                </c:pt>
                <c:pt idx="2">
                  <c:v>160</c:v>
                </c:pt>
                <c:pt idx="3">
                  <c:v>4</c:v>
                </c:pt>
                <c:pt idx="4">
                  <c:v>Bordeaux</c:v>
                </c:pt>
              </c:strCache>
            </c:strRef>
          </c:tx>
          <c:spPr>
            <a:solidFill>
              <a:schemeClr val="accent5">
                <a:lumMod val="80000"/>
                <a:lumOff val="20000"/>
              </a:schemeClr>
            </a:solidFill>
            <a:ln/>
            <a:effectLst/>
            <a:sp3d/>
          </c:spPr>
          <c:val>
            <c:numRef>
              <c:f>Graphe!$H$17:$GY$17</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26</c:v>
                </c:pt>
                <c:pt idx="51">
                  <c:v>2</c:v>
                </c:pt>
                <c:pt idx="52">
                  <c:v>-22</c:v>
                </c:pt>
                <c:pt idx="53">
                  <c:v>2</c:v>
                </c:pt>
                <c:pt idx="54">
                  <c:v>26</c:v>
                </c:pt>
                <c:pt idx="55">
                  <c:v>2</c:v>
                </c:pt>
                <c:pt idx="56">
                  <c:v>-22</c:v>
                </c:pt>
                <c:pt idx="57">
                  <c:v>2</c:v>
                </c:pt>
                <c:pt idx="58">
                  <c:v>26</c:v>
                </c:pt>
                <c:pt idx="59">
                  <c:v>2</c:v>
                </c:pt>
                <c:pt idx="60">
                  <c:v>-22</c:v>
                </c:pt>
                <c:pt idx="61">
                  <c:v>2</c:v>
                </c:pt>
                <c:pt idx="62">
                  <c:v>26</c:v>
                </c:pt>
                <c:pt idx="63">
                  <c:v>2</c:v>
                </c:pt>
                <c:pt idx="64">
                  <c:v>-22</c:v>
                </c:pt>
                <c:pt idx="65">
                  <c:v>2</c:v>
                </c:pt>
                <c:pt idx="66">
                  <c:v>26</c:v>
                </c:pt>
                <c:pt idx="67">
                  <c:v>2</c:v>
                </c:pt>
                <c:pt idx="68">
                  <c:v>-22</c:v>
                </c:pt>
                <c:pt idx="69">
                  <c:v>2</c:v>
                </c:pt>
                <c:pt idx="70">
                  <c:v>26</c:v>
                </c:pt>
                <c:pt idx="71">
                  <c:v>2</c:v>
                </c:pt>
                <c:pt idx="72">
                  <c:v>-22</c:v>
                </c:pt>
                <c:pt idx="73">
                  <c:v>2</c:v>
                </c:pt>
                <c:pt idx="74">
                  <c:v>26</c:v>
                </c:pt>
                <c:pt idx="75">
                  <c:v>2</c:v>
                </c:pt>
                <c:pt idx="76">
                  <c:v>-22</c:v>
                </c:pt>
                <c:pt idx="77">
                  <c:v>2</c:v>
                </c:pt>
                <c:pt idx="78">
                  <c:v>26</c:v>
                </c:pt>
                <c:pt idx="79">
                  <c:v>2</c:v>
                </c:pt>
                <c:pt idx="80">
                  <c:v>-22</c:v>
                </c:pt>
                <c:pt idx="81">
                  <c:v>2</c:v>
                </c:pt>
                <c:pt idx="82">
                  <c:v>26</c:v>
                </c:pt>
                <c:pt idx="83">
                  <c:v>2</c:v>
                </c:pt>
                <c:pt idx="84">
                  <c:v>-22</c:v>
                </c:pt>
                <c:pt idx="85">
                  <c:v>2</c:v>
                </c:pt>
                <c:pt idx="86">
                  <c:v>26</c:v>
                </c:pt>
                <c:pt idx="87">
                  <c:v>2</c:v>
                </c:pt>
                <c:pt idx="88">
                  <c:v>-22</c:v>
                </c:pt>
                <c:pt idx="89">
                  <c:v>2</c:v>
                </c:pt>
                <c:pt idx="90">
                  <c:v>26</c:v>
                </c:pt>
                <c:pt idx="91">
                  <c:v>2</c:v>
                </c:pt>
                <c:pt idx="92">
                  <c:v>-22</c:v>
                </c:pt>
                <c:pt idx="93">
                  <c:v>2</c:v>
                </c:pt>
                <c:pt idx="94">
                  <c:v>26</c:v>
                </c:pt>
                <c:pt idx="95">
                  <c:v>2</c:v>
                </c:pt>
                <c:pt idx="96">
                  <c:v>-22</c:v>
                </c:pt>
                <c:pt idx="97">
                  <c:v>2</c:v>
                </c:pt>
                <c:pt idx="98">
                  <c:v>26</c:v>
                </c:pt>
                <c:pt idx="99">
                  <c:v>2</c:v>
                </c:pt>
                <c:pt idx="100">
                  <c:v>26</c:v>
                </c:pt>
                <c:pt idx="101">
                  <c:v>2</c:v>
                </c:pt>
                <c:pt idx="102">
                  <c:v>-22</c:v>
                </c:pt>
                <c:pt idx="103">
                  <c:v>2</c:v>
                </c:pt>
                <c:pt idx="104">
                  <c:v>26</c:v>
                </c:pt>
                <c:pt idx="105">
                  <c:v>2</c:v>
                </c:pt>
                <c:pt idx="106">
                  <c:v>-22</c:v>
                </c:pt>
                <c:pt idx="107">
                  <c:v>2</c:v>
                </c:pt>
                <c:pt idx="108">
                  <c:v>26</c:v>
                </c:pt>
                <c:pt idx="109">
                  <c:v>2</c:v>
                </c:pt>
                <c:pt idx="110">
                  <c:v>-22</c:v>
                </c:pt>
                <c:pt idx="111">
                  <c:v>2</c:v>
                </c:pt>
                <c:pt idx="112">
                  <c:v>26</c:v>
                </c:pt>
                <c:pt idx="113">
                  <c:v>2</c:v>
                </c:pt>
                <c:pt idx="114">
                  <c:v>-22</c:v>
                </c:pt>
                <c:pt idx="115">
                  <c:v>2</c:v>
                </c:pt>
                <c:pt idx="116">
                  <c:v>26</c:v>
                </c:pt>
                <c:pt idx="117">
                  <c:v>2</c:v>
                </c:pt>
                <c:pt idx="118">
                  <c:v>-22</c:v>
                </c:pt>
                <c:pt idx="119">
                  <c:v>2</c:v>
                </c:pt>
                <c:pt idx="120">
                  <c:v>26</c:v>
                </c:pt>
                <c:pt idx="121">
                  <c:v>2</c:v>
                </c:pt>
                <c:pt idx="122">
                  <c:v>-22</c:v>
                </c:pt>
                <c:pt idx="123">
                  <c:v>2</c:v>
                </c:pt>
                <c:pt idx="124">
                  <c:v>26</c:v>
                </c:pt>
                <c:pt idx="125">
                  <c:v>2</c:v>
                </c:pt>
                <c:pt idx="126">
                  <c:v>-22</c:v>
                </c:pt>
                <c:pt idx="127">
                  <c:v>2</c:v>
                </c:pt>
                <c:pt idx="128">
                  <c:v>26</c:v>
                </c:pt>
                <c:pt idx="129">
                  <c:v>2</c:v>
                </c:pt>
                <c:pt idx="130">
                  <c:v>-22</c:v>
                </c:pt>
                <c:pt idx="131">
                  <c:v>2</c:v>
                </c:pt>
                <c:pt idx="132">
                  <c:v>26</c:v>
                </c:pt>
                <c:pt idx="133">
                  <c:v>2</c:v>
                </c:pt>
                <c:pt idx="134">
                  <c:v>-22</c:v>
                </c:pt>
                <c:pt idx="135">
                  <c:v>2</c:v>
                </c:pt>
                <c:pt idx="136">
                  <c:v>26</c:v>
                </c:pt>
                <c:pt idx="137">
                  <c:v>2</c:v>
                </c:pt>
                <c:pt idx="138">
                  <c:v>-22</c:v>
                </c:pt>
                <c:pt idx="139">
                  <c:v>2</c:v>
                </c:pt>
                <c:pt idx="140">
                  <c:v>26</c:v>
                </c:pt>
                <c:pt idx="141">
                  <c:v>2</c:v>
                </c:pt>
                <c:pt idx="142">
                  <c:v>-22</c:v>
                </c:pt>
                <c:pt idx="143">
                  <c:v>2</c:v>
                </c:pt>
                <c:pt idx="144">
                  <c:v>26</c:v>
                </c:pt>
                <c:pt idx="145">
                  <c:v>2</c:v>
                </c:pt>
                <c:pt idx="146">
                  <c:v>-22</c:v>
                </c:pt>
                <c:pt idx="147">
                  <c:v>2</c:v>
                </c:pt>
                <c:pt idx="148">
                  <c:v>26</c:v>
                </c:pt>
                <c:pt idx="149">
                  <c:v>2</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10-507B-4427-AD16-063671750375}"/>
            </c:ext>
          </c:extLst>
        </c:ser>
        <c:ser>
          <c:idx val="17"/>
          <c:order val="17"/>
          <c:tx>
            <c:strRef>
              <c:f>Graphe!$C$18:$G$18</c:f>
              <c:strCache>
                <c:ptCount val="5"/>
                <c:pt idx="0">
                  <c:v>4</c:v>
                </c:pt>
                <c:pt idx="1">
                  <c:v>401</c:v>
                </c:pt>
                <c:pt idx="2">
                  <c:v>170</c:v>
                </c:pt>
                <c:pt idx="3">
                  <c:v>1</c:v>
                </c:pt>
                <c:pt idx="4">
                  <c:v>Ecarlate</c:v>
                </c:pt>
              </c:strCache>
            </c:strRef>
          </c:tx>
          <c:spPr>
            <a:solidFill>
              <a:schemeClr val="accent6">
                <a:lumMod val="80000"/>
                <a:lumOff val="20000"/>
              </a:schemeClr>
            </a:solidFill>
            <a:ln/>
            <a:effectLst/>
            <a:sp3d/>
          </c:spPr>
          <c:val>
            <c:numRef>
              <c:f>Graphe!$H$18:$GY$18</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25</c:v>
                </c:pt>
                <c:pt idx="51">
                  <c:v>2</c:v>
                </c:pt>
                <c:pt idx="52">
                  <c:v>-21</c:v>
                </c:pt>
                <c:pt idx="53">
                  <c:v>2</c:v>
                </c:pt>
                <c:pt idx="54">
                  <c:v>25</c:v>
                </c:pt>
                <c:pt idx="55">
                  <c:v>2</c:v>
                </c:pt>
                <c:pt idx="56">
                  <c:v>-21</c:v>
                </c:pt>
                <c:pt idx="57">
                  <c:v>2</c:v>
                </c:pt>
                <c:pt idx="58">
                  <c:v>25</c:v>
                </c:pt>
                <c:pt idx="59">
                  <c:v>2</c:v>
                </c:pt>
                <c:pt idx="60">
                  <c:v>-21</c:v>
                </c:pt>
                <c:pt idx="61">
                  <c:v>2</c:v>
                </c:pt>
                <c:pt idx="62">
                  <c:v>25</c:v>
                </c:pt>
                <c:pt idx="63">
                  <c:v>2</c:v>
                </c:pt>
                <c:pt idx="64">
                  <c:v>-21</c:v>
                </c:pt>
                <c:pt idx="65">
                  <c:v>2</c:v>
                </c:pt>
                <c:pt idx="66">
                  <c:v>25</c:v>
                </c:pt>
                <c:pt idx="67">
                  <c:v>2</c:v>
                </c:pt>
                <c:pt idx="68">
                  <c:v>-21</c:v>
                </c:pt>
                <c:pt idx="69">
                  <c:v>2</c:v>
                </c:pt>
                <c:pt idx="70">
                  <c:v>25</c:v>
                </c:pt>
                <c:pt idx="71">
                  <c:v>2</c:v>
                </c:pt>
                <c:pt idx="72">
                  <c:v>-21</c:v>
                </c:pt>
                <c:pt idx="73">
                  <c:v>2</c:v>
                </c:pt>
                <c:pt idx="74">
                  <c:v>25</c:v>
                </c:pt>
                <c:pt idx="75">
                  <c:v>2</c:v>
                </c:pt>
                <c:pt idx="76">
                  <c:v>-21</c:v>
                </c:pt>
                <c:pt idx="77">
                  <c:v>2</c:v>
                </c:pt>
                <c:pt idx="78">
                  <c:v>25</c:v>
                </c:pt>
                <c:pt idx="79">
                  <c:v>2</c:v>
                </c:pt>
                <c:pt idx="80">
                  <c:v>-21</c:v>
                </c:pt>
                <c:pt idx="81">
                  <c:v>2</c:v>
                </c:pt>
                <c:pt idx="82">
                  <c:v>25</c:v>
                </c:pt>
                <c:pt idx="83">
                  <c:v>2</c:v>
                </c:pt>
                <c:pt idx="84">
                  <c:v>-21</c:v>
                </c:pt>
                <c:pt idx="85">
                  <c:v>2</c:v>
                </c:pt>
                <c:pt idx="86">
                  <c:v>25</c:v>
                </c:pt>
                <c:pt idx="87">
                  <c:v>2</c:v>
                </c:pt>
                <c:pt idx="88">
                  <c:v>-21</c:v>
                </c:pt>
                <c:pt idx="89">
                  <c:v>2</c:v>
                </c:pt>
                <c:pt idx="90">
                  <c:v>25</c:v>
                </c:pt>
                <c:pt idx="91">
                  <c:v>2</c:v>
                </c:pt>
                <c:pt idx="92">
                  <c:v>-21</c:v>
                </c:pt>
                <c:pt idx="93">
                  <c:v>2</c:v>
                </c:pt>
                <c:pt idx="94">
                  <c:v>25</c:v>
                </c:pt>
                <c:pt idx="95">
                  <c:v>2</c:v>
                </c:pt>
                <c:pt idx="96">
                  <c:v>-21</c:v>
                </c:pt>
                <c:pt idx="97">
                  <c:v>2</c:v>
                </c:pt>
                <c:pt idx="98">
                  <c:v>25</c:v>
                </c:pt>
                <c:pt idx="99">
                  <c:v>2</c:v>
                </c:pt>
                <c:pt idx="100">
                  <c:v>25</c:v>
                </c:pt>
                <c:pt idx="101">
                  <c:v>2</c:v>
                </c:pt>
                <c:pt idx="102">
                  <c:v>-21</c:v>
                </c:pt>
                <c:pt idx="103">
                  <c:v>2</c:v>
                </c:pt>
                <c:pt idx="104">
                  <c:v>25</c:v>
                </c:pt>
                <c:pt idx="105">
                  <c:v>2</c:v>
                </c:pt>
                <c:pt idx="106">
                  <c:v>-21</c:v>
                </c:pt>
                <c:pt idx="107">
                  <c:v>2</c:v>
                </c:pt>
                <c:pt idx="108">
                  <c:v>25</c:v>
                </c:pt>
                <c:pt idx="109">
                  <c:v>2</c:v>
                </c:pt>
                <c:pt idx="110">
                  <c:v>-21</c:v>
                </c:pt>
                <c:pt idx="111">
                  <c:v>2</c:v>
                </c:pt>
                <c:pt idx="112">
                  <c:v>25</c:v>
                </c:pt>
                <c:pt idx="113">
                  <c:v>2</c:v>
                </c:pt>
                <c:pt idx="114">
                  <c:v>-21</c:v>
                </c:pt>
                <c:pt idx="115">
                  <c:v>2</c:v>
                </c:pt>
                <c:pt idx="116">
                  <c:v>25</c:v>
                </c:pt>
                <c:pt idx="117">
                  <c:v>2</c:v>
                </c:pt>
                <c:pt idx="118">
                  <c:v>-21</c:v>
                </c:pt>
                <c:pt idx="119">
                  <c:v>2</c:v>
                </c:pt>
                <c:pt idx="120">
                  <c:v>25</c:v>
                </c:pt>
                <c:pt idx="121">
                  <c:v>2</c:v>
                </c:pt>
                <c:pt idx="122">
                  <c:v>-21</c:v>
                </c:pt>
                <c:pt idx="123">
                  <c:v>2</c:v>
                </c:pt>
                <c:pt idx="124">
                  <c:v>25</c:v>
                </c:pt>
                <c:pt idx="125">
                  <c:v>2</c:v>
                </c:pt>
                <c:pt idx="126">
                  <c:v>-21</c:v>
                </c:pt>
                <c:pt idx="127">
                  <c:v>2</c:v>
                </c:pt>
                <c:pt idx="128">
                  <c:v>25</c:v>
                </c:pt>
                <c:pt idx="129">
                  <c:v>2</c:v>
                </c:pt>
                <c:pt idx="130">
                  <c:v>-21</c:v>
                </c:pt>
                <c:pt idx="131">
                  <c:v>2</c:v>
                </c:pt>
                <c:pt idx="132">
                  <c:v>25</c:v>
                </c:pt>
                <c:pt idx="133">
                  <c:v>2</c:v>
                </c:pt>
                <c:pt idx="134">
                  <c:v>-21</c:v>
                </c:pt>
                <c:pt idx="135">
                  <c:v>2</c:v>
                </c:pt>
                <c:pt idx="136">
                  <c:v>25</c:v>
                </c:pt>
                <c:pt idx="137">
                  <c:v>2</c:v>
                </c:pt>
                <c:pt idx="138">
                  <c:v>-21</c:v>
                </c:pt>
                <c:pt idx="139">
                  <c:v>2</c:v>
                </c:pt>
                <c:pt idx="140">
                  <c:v>25</c:v>
                </c:pt>
                <c:pt idx="141">
                  <c:v>2</c:v>
                </c:pt>
                <c:pt idx="142">
                  <c:v>-21</c:v>
                </c:pt>
                <c:pt idx="143">
                  <c:v>2</c:v>
                </c:pt>
                <c:pt idx="144">
                  <c:v>25</c:v>
                </c:pt>
                <c:pt idx="145">
                  <c:v>2</c:v>
                </c:pt>
                <c:pt idx="146">
                  <c:v>-21</c:v>
                </c:pt>
                <c:pt idx="147">
                  <c:v>2</c:v>
                </c:pt>
                <c:pt idx="148">
                  <c:v>25</c:v>
                </c:pt>
                <c:pt idx="149">
                  <c:v>2</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11-507B-4427-AD16-063671750375}"/>
            </c:ext>
          </c:extLst>
        </c:ser>
        <c:ser>
          <c:idx val="18"/>
          <c:order val="18"/>
          <c:tx>
            <c:strRef>
              <c:f>Graphe!$C$19:$G$19</c:f>
              <c:strCache>
                <c:ptCount val="5"/>
                <c:pt idx="0">
                  <c:v>4</c:v>
                </c:pt>
                <c:pt idx="1">
                  <c:v>402</c:v>
                </c:pt>
                <c:pt idx="2">
                  <c:v>180</c:v>
                </c:pt>
                <c:pt idx="3">
                  <c:v>2</c:v>
                </c:pt>
                <c:pt idx="4">
                  <c:v>Ecarlate</c:v>
                </c:pt>
              </c:strCache>
            </c:strRef>
          </c:tx>
          <c:spPr>
            <a:solidFill>
              <a:schemeClr val="accent1">
                <a:lumMod val="80000"/>
              </a:schemeClr>
            </a:solidFill>
            <a:ln/>
            <a:effectLst/>
            <a:sp3d/>
          </c:spPr>
          <c:val>
            <c:numRef>
              <c:f>Graphe!$H$19:$GY$19</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36</c:v>
                </c:pt>
                <c:pt idx="51">
                  <c:v>1</c:v>
                </c:pt>
                <c:pt idx="52">
                  <c:v>-34</c:v>
                </c:pt>
                <c:pt idx="53">
                  <c:v>1</c:v>
                </c:pt>
                <c:pt idx="54">
                  <c:v>36</c:v>
                </c:pt>
                <c:pt idx="55">
                  <c:v>1</c:v>
                </c:pt>
                <c:pt idx="56">
                  <c:v>-34</c:v>
                </c:pt>
                <c:pt idx="57">
                  <c:v>1</c:v>
                </c:pt>
                <c:pt idx="58">
                  <c:v>36</c:v>
                </c:pt>
                <c:pt idx="59">
                  <c:v>1</c:v>
                </c:pt>
                <c:pt idx="60">
                  <c:v>-34</c:v>
                </c:pt>
                <c:pt idx="61">
                  <c:v>1</c:v>
                </c:pt>
                <c:pt idx="62">
                  <c:v>36</c:v>
                </c:pt>
                <c:pt idx="63">
                  <c:v>1</c:v>
                </c:pt>
                <c:pt idx="64">
                  <c:v>-34</c:v>
                </c:pt>
                <c:pt idx="65">
                  <c:v>1</c:v>
                </c:pt>
                <c:pt idx="66">
                  <c:v>36</c:v>
                </c:pt>
                <c:pt idx="67">
                  <c:v>1</c:v>
                </c:pt>
                <c:pt idx="68">
                  <c:v>-34</c:v>
                </c:pt>
                <c:pt idx="69">
                  <c:v>1</c:v>
                </c:pt>
                <c:pt idx="70">
                  <c:v>36</c:v>
                </c:pt>
                <c:pt idx="71">
                  <c:v>1</c:v>
                </c:pt>
                <c:pt idx="72">
                  <c:v>-34</c:v>
                </c:pt>
                <c:pt idx="73">
                  <c:v>1</c:v>
                </c:pt>
                <c:pt idx="74">
                  <c:v>36</c:v>
                </c:pt>
                <c:pt idx="75">
                  <c:v>1</c:v>
                </c:pt>
                <c:pt idx="76">
                  <c:v>-34</c:v>
                </c:pt>
                <c:pt idx="77">
                  <c:v>1</c:v>
                </c:pt>
                <c:pt idx="78">
                  <c:v>36</c:v>
                </c:pt>
                <c:pt idx="79">
                  <c:v>1</c:v>
                </c:pt>
                <c:pt idx="80">
                  <c:v>-34</c:v>
                </c:pt>
                <c:pt idx="81">
                  <c:v>1</c:v>
                </c:pt>
                <c:pt idx="82">
                  <c:v>36</c:v>
                </c:pt>
                <c:pt idx="83">
                  <c:v>1</c:v>
                </c:pt>
                <c:pt idx="84">
                  <c:v>-34</c:v>
                </c:pt>
                <c:pt idx="85">
                  <c:v>1</c:v>
                </c:pt>
                <c:pt idx="86">
                  <c:v>36</c:v>
                </c:pt>
                <c:pt idx="87">
                  <c:v>1</c:v>
                </c:pt>
                <c:pt idx="88">
                  <c:v>-34</c:v>
                </c:pt>
                <c:pt idx="89">
                  <c:v>1</c:v>
                </c:pt>
                <c:pt idx="90">
                  <c:v>36</c:v>
                </c:pt>
                <c:pt idx="91">
                  <c:v>1</c:v>
                </c:pt>
                <c:pt idx="92">
                  <c:v>-34</c:v>
                </c:pt>
                <c:pt idx="93">
                  <c:v>1</c:v>
                </c:pt>
                <c:pt idx="94">
                  <c:v>36</c:v>
                </c:pt>
                <c:pt idx="95">
                  <c:v>1</c:v>
                </c:pt>
                <c:pt idx="96">
                  <c:v>-34</c:v>
                </c:pt>
                <c:pt idx="97">
                  <c:v>1</c:v>
                </c:pt>
                <c:pt idx="98">
                  <c:v>36</c:v>
                </c:pt>
                <c:pt idx="99">
                  <c:v>1</c:v>
                </c:pt>
                <c:pt idx="100">
                  <c:v>36</c:v>
                </c:pt>
                <c:pt idx="101">
                  <c:v>1</c:v>
                </c:pt>
                <c:pt idx="102">
                  <c:v>-34</c:v>
                </c:pt>
                <c:pt idx="103">
                  <c:v>1</c:v>
                </c:pt>
                <c:pt idx="104">
                  <c:v>36</c:v>
                </c:pt>
                <c:pt idx="105">
                  <c:v>1</c:v>
                </c:pt>
                <c:pt idx="106">
                  <c:v>-34</c:v>
                </c:pt>
                <c:pt idx="107">
                  <c:v>1</c:v>
                </c:pt>
                <c:pt idx="108">
                  <c:v>36</c:v>
                </c:pt>
                <c:pt idx="109">
                  <c:v>1</c:v>
                </c:pt>
                <c:pt idx="110">
                  <c:v>-34</c:v>
                </c:pt>
                <c:pt idx="111">
                  <c:v>1</c:v>
                </c:pt>
                <c:pt idx="112">
                  <c:v>36</c:v>
                </c:pt>
                <c:pt idx="113">
                  <c:v>1</c:v>
                </c:pt>
                <c:pt idx="114">
                  <c:v>-34</c:v>
                </c:pt>
                <c:pt idx="115">
                  <c:v>1</c:v>
                </c:pt>
                <c:pt idx="116">
                  <c:v>36</c:v>
                </c:pt>
                <c:pt idx="117">
                  <c:v>1</c:v>
                </c:pt>
                <c:pt idx="118">
                  <c:v>-34</c:v>
                </c:pt>
                <c:pt idx="119">
                  <c:v>1</c:v>
                </c:pt>
                <c:pt idx="120">
                  <c:v>36</c:v>
                </c:pt>
                <c:pt idx="121">
                  <c:v>1</c:v>
                </c:pt>
                <c:pt idx="122">
                  <c:v>-34</c:v>
                </c:pt>
                <c:pt idx="123">
                  <c:v>1</c:v>
                </c:pt>
                <c:pt idx="124">
                  <c:v>36</c:v>
                </c:pt>
                <c:pt idx="125">
                  <c:v>1</c:v>
                </c:pt>
                <c:pt idx="126">
                  <c:v>-34</c:v>
                </c:pt>
                <c:pt idx="127">
                  <c:v>1</c:v>
                </c:pt>
                <c:pt idx="128">
                  <c:v>36</c:v>
                </c:pt>
                <c:pt idx="129">
                  <c:v>1</c:v>
                </c:pt>
                <c:pt idx="130">
                  <c:v>-34</c:v>
                </c:pt>
                <c:pt idx="131">
                  <c:v>1</c:v>
                </c:pt>
                <c:pt idx="132">
                  <c:v>36</c:v>
                </c:pt>
                <c:pt idx="133">
                  <c:v>1</c:v>
                </c:pt>
                <c:pt idx="134">
                  <c:v>-34</c:v>
                </c:pt>
                <c:pt idx="135">
                  <c:v>1</c:v>
                </c:pt>
                <c:pt idx="136">
                  <c:v>36</c:v>
                </c:pt>
                <c:pt idx="137">
                  <c:v>1</c:v>
                </c:pt>
                <c:pt idx="138">
                  <c:v>-34</c:v>
                </c:pt>
                <c:pt idx="139">
                  <c:v>1</c:v>
                </c:pt>
                <c:pt idx="140">
                  <c:v>36</c:v>
                </c:pt>
                <c:pt idx="141">
                  <c:v>1</c:v>
                </c:pt>
                <c:pt idx="142">
                  <c:v>-34</c:v>
                </c:pt>
                <c:pt idx="143">
                  <c:v>1</c:v>
                </c:pt>
                <c:pt idx="144">
                  <c:v>36</c:v>
                </c:pt>
                <c:pt idx="145">
                  <c:v>1</c:v>
                </c:pt>
                <c:pt idx="146">
                  <c:v>-34</c:v>
                </c:pt>
                <c:pt idx="147">
                  <c:v>1</c:v>
                </c:pt>
                <c:pt idx="148">
                  <c:v>36</c:v>
                </c:pt>
                <c:pt idx="149">
                  <c:v>1</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12-507B-4427-AD16-063671750375}"/>
            </c:ext>
          </c:extLst>
        </c:ser>
        <c:ser>
          <c:idx val="19"/>
          <c:order val="19"/>
          <c:tx>
            <c:strRef>
              <c:f>Graphe!$C$20:$G$20</c:f>
              <c:strCache>
                <c:ptCount val="5"/>
                <c:pt idx="0">
                  <c:v>5</c:v>
                </c:pt>
                <c:pt idx="1">
                  <c:v>501</c:v>
                </c:pt>
                <c:pt idx="2">
                  <c:v>190</c:v>
                </c:pt>
                <c:pt idx="3">
                  <c:v>1</c:v>
                </c:pt>
                <c:pt idx="4">
                  <c:v>Rouge</c:v>
                </c:pt>
              </c:strCache>
            </c:strRef>
          </c:tx>
          <c:spPr>
            <a:solidFill>
              <a:schemeClr val="accent2">
                <a:lumMod val="80000"/>
              </a:schemeClr>
            </a:solidFill>
            <a:ln/>
            <a:effectLst/>
            <a:sp3d/>
          </c:spPr>
          <c:val>
            <c:numRef>
              <c:f>Graphe!$H$20:$GY$20</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37</c:v>
                </c:pt>
                <c:pt idx="51">
                  <c:v>0</c:v>
                </c:pt>
                <c:pt idx="52">
                  <c:v>-37</c:v>
                </c:pt>
                <c:pt idx="53">
                  <c:v>0</c:v>
                </c:pt>
                <c:pt idx="54">
                  <c:v>37</c:v>
                </c:pt>
                <c:pt idx="55">
                  <c:v>0</c:v>
                </c:pt>
                <c:pt idx="56">
                  <c:v>-37</c:v>
                </c:pt>
                <c:pt idx="57">
                  <c:v>0</c:v>
                </c:pt>
                <c:pt idx="58">
                  <c:v>37</c:v>
                </c:pt>
                <c:pt idx="59">
                  <c:v>0</c:v>
                </c:pt>
                <c:pt idx="60">
                  <c:v>-37</c:v>
                </c:pt>
                <c:pt idx="61">
                  <c:v>0</c:v>
                </c:pt>
                <c:pt idx="62">
                  <c:v>37</c:v>
                </c:pt>
                <c:pt idx="63">
                  <c:v>0</c:v>
                </c:pt>
                <c:pt idx="64">
                  <c:v>-37</c:v>
                </c:pt>
                <c:pt idx="65">
                  <c:v>0</c:v>
                </c:pt>
                <c:pt idx="66">
                  <c:v>37</c:v>
                </c:pt>
                <c:pt idx="67">
                  <c:v>0</c:v>
                </c:pt>
                <c:pt idx="68">
                  <c:v>-37</c:v>
                </c:pt>
                <c:pt idx="69">
                  <c:v>0</c:v>
                </c:pt>
                <c:pt idx="70">
                  <c:v>37</c:v>
                </c:pt>
                <c:pt idx="71">
                  <c:v>0</c:v>
                </c:pt>
                <c:pt idx="72">
                  <c:v>-37</c:v>
                </c:pt>
                <c:pt idx="73">
                  <c:v>0</c:v>
                </c:pt>
                <c:pt idx="74">
                  <c:v>37</c:v>
                </c:pt>
                <c:pt idx="75">
                  <c:v>0</c:v>
                </c:pt>
                <c:pt idx="76">
                  <c:v>-37</c:v>
                </c:pt>
                <c:pt idx="77">
                  <c:v>0</c:v>
                </c:pt>
                <c:pt idx="78">
                  <c:v>37</c:v>
                </c:pt>
                <c:pt idx="79">
                  <c:v>0</c:v>
                </c:pt>
                <c:pt idx="80">
                  <c:v>-37</c:v>
                </c:pt>
                <c:pt idx="81">
                  <c:v>0</c:v>
                </c:pt>
                <c:pt idx="82">
                  <c:v>37</c:v>
                </c:pt>
                <c:pt idx="83">
                  <c:v>0</c:v>
                </c:pt>
                <c:pt idx="84">
                  <c:v>-37</c:v>
                </c:pt>
                <c:pt idx="85">
                  <c:v>0</c:v>
                </c:pt>
                <c:pt idx="86">
                  <c:v>37</c:v>
                </c:pt>
                <c:pt idx="87">
                  <c:v>0</c:v>
                </c:pt>
                <c:pt idx="88">
                  <c:v>-37</c:v>
                </c:pt>
                <c:pt idx="89">
                  <c:v>0</c:v>
                </c:pt>
                <c:pt idx="90">
                  <c:v>37</c:v>
                </c:pt>
                <c:pt idx="91">
                  <c:v>0</c:v>
                </c:pt>
                <c:pt idx="92">
                  <c:v>-37</c:v>
                </c:pt>
                <c:pt idx="93">
                  <c:v>0</c:v>
                </c:pt>
                <c:pt idx="94">
                  <c:v>37</c:v>
                </c:pt>
                <c:pt idx="95">
                  <c:v>0</c:v>
                </c:pt>
                <c:pt idx="96">
                  <c:v>-37</c:v>
                </c:pt>
                <c:pt idx="97">
                  <c:v>0</c:v>
                </c:pt>
                <c:pt idx="98">
                  <c:v>37</c:v>
                </c:pt>
                <c:pt idx="99">
                  <c:v>0</c:v>
                </c:pt>
                <c:pt idx="100">
                  <c:v>37</c:v>
                </c:pt>
                <c:pt idx="101">
                  <c:v>0</c:v>
                </c:pt>
                <c:pt idx="102">
                  <c:v>-37</c:v>
                </c:pt>
                <c:pt idx="103">
                  <c:v>0</c:v>
                </c:pt>
                <c:pt idx="104">
                  <c:v>37</c:v>
                </c:pt>
                <c:pt idx="105">
                  <c:v>0</c:v>
                </c:pt>
                <c:pt idx="106">
                  <c:v>-37</c:v>
                </c:pt>
                <c:pt idx="107">
                  <c:v>0</c:v>
                </c:pt>
                <c:pt idx="108">
                  <c:v>37</c:v>
                </c:pt>
                <c:pt idx="109">
                  <c:v>0</c:v>
                </c:pt>
                <c:pt idx="110">
                  <c:v>-37</c:v>
                </c:pt>
                <c:pt idx="111">
                  <c:v>0</c:v>
                </c:pt>
                <c:pt idx="112">
                  <c:v>37</c:v>
                </c:pt>
                <c:pt idx="113">
                  <c:v>0</c:v>
                </c:pt>
                <c:pt idx="114">
                  <c:v>-37</c:v>
                </c:pt>
                <c:pt idx="115">
                  <c:v>0</c:v>
                </c:pt>
                <c:pt idx="116">
                  <c:v>37</c:v>
                </c:pt>
                <c:pt idx="117">
                  <c:v>0</c:v>
                </c:pt>
                <c:pt idx="118">
                  <c:v>-37</c:v>
                </c:pt>
                <c:pt idx="119">
                  <c:v>0</c:v>
                </c:pt>
                <c:pt idx="120">
                  <c:v>37</c:v>
                </c:pt>
                <c:pt idx="121">
                  <c:v>0</c:v>
                </c:pt>
                <c:pt idx="122">
                  <c:v>-37</c:v>
                </c:pt>
                <c:pt idx="123">
                  <c:v>0</c:v>
                </c:pt>
                <c:pt idx="124">
                  <c:v>37</c:v>
                </c:pt>
                <c:pt idx="125">
                  <c:v>0</c:v>
                </c:pt>
                <c:pt idx="126">
                  <c:v>-37</c:v>
                </c:pt>
                <c:pt idx="127">
                  <c:v>0</c:v>
                </c:pt>
                <c:pt idx="128">
                  <c:v>37</c:v>
                </c:pt>
                <c:pt idx="129">
                  <c:v>0</c:v>
                </c:pt>
                <c:pt idx="130">
                  <c:v>-37</c:v>
                </c:pt>
                <c:pt idx="131">
                  <c:v>0</c:v>
                </c:pt>
                <c:pt idx="132">
                  <c:v>37</c:v>
                </c:pt>
                <c:pt idx="133">
                  <c:v>0</c:v>
                </c:pt>
                <c:pt idx="134">
                  <c:v>-37</c:v>
                </c:pt>
                <c:pt idx="135">
                  <c:v>0</c:v>
                </c:pt>
                <c:pt idx="136">
                  <c:v>37</c:v>
                </c:pt>
                <c:pt idx="137">
                  <c:v>0</c:v>
                </c:pt>
                <c:pt idx="138">
                  <c:v>-37</c:v>
                </c:pt>
                <c:pt idx="139">
                  <c:v>0</c:v>
                </c:pt>
                <c:pt idx="140">
                  <c:v>37</c:v>
                </c:pt>
                <c:pt idx="141">
                  <c:v>0</c:v>
                </c:pt>
                <c:pt idx="142">
                  <c:v>-37</c:v>
                </c:pt>
                <c:pt idx="143">
                  <c:v>0</c:v>
                </c:pt>
                <c:pt idx="144">
                  <c:v>37</c:v>
                </c:pt>
                <c:pt idx="145">
                  <c:v>0</c:v>
                </c:pt>
                <c:pt idx="146">
                  <c:v>-37</c:v>
                </c:pt>
                <c:pt idx="147">
                  <c:v>0</c:v>
                </c:pt>
                <c:pt idx="148">
                  <c:v>37</c:v>
                </c:pt>
                <c:pt idx="149">
                  <c:v>0</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13-507B-4427-AD16-063671750375}"/>
            </c:ext>
          </c:extLst>
        </c:ser>
        <c:ser>
          <c:idx val="20"/>
          <c:order val="20"/>
          <c:tx>
            <c:strRef>
              <c:f>Graphe!$C$21:$G$21</c:f>
              <c:strCache>
                <c:ptCount val="5"/>
                <c:pt idx="0">
                  <c:v>5</c:v>
                </c:pt>
                <c:pt idx="1">
                  <c:v>502</c:v>
                </c:pt>
                <c:pt idx="2">
                  <c:v>200</c:v>
                </c:pt>
                <c:pt idx="3">
                  <c:v>2</c:v>
                </c:pt>
                <c:pt idx="4">
                  <c:v>Rouge</c:v>
                </c:pt>
              </c:strCache>
            </c:strRef>
          </c:tx>
          <c:spPr>
            <a:solidFill>
              <a:schemeClr val="accent3">
                <a:lumMod val="80000"/>
              </a:schemeClr>
            </a:solidFill>
            <a:ln/>
            <a:effectLst/>
            <a:sp3d/>
          </c:spPr>
          <c:val>
            <c:numRef>
              <c:f>Graphe!$H$21:$GY$21</c:f>
              <c:numCache>
                <c:formatCode>General</c:formatCode>
                <c:ptCount val="200"/>
                <c:pt idx="0">
                  <c:v>20</c:v>
                </c:pt>
                <c:pt idx="1">
                  <c:v>0</c:v>
                </c:pt>
                <c:pt idx="2">
                  <c:v>-20</c:v>
                </c:pt>
                <c:pt idx="3">
                  <c:v>0</c:v>
                </c:pt>
                <c:pt idx="4">
                  <c:v>20</c:v>
                </c:pt>
                <c:pt idx="5">
                  <c:v>0</c:v>
                </c:pt>
                <c:pt idx="6">
                  <c:v>-20</c:v>
                </c:pt>
                <c:pt idx="7">
                  <c:v>0</c:v>
                </c:pt>
                <c:pt idx="8">
                  <c:v>20</c:v>
                </c:pt>
                <c:pt idx="9">
                  <c:v>0</c:v>
                </c:pt>
                <c:pt idx="10">
                  <c:v>-20</c:v>
                </c:pt>
                <c:pt idx="11">
                  <c:v>0</c:v>
                </c:pt>
                <c:pt idx="12">
                  <c:v>20</c:v>
                </c:pt>
                <c:pt idx="13">
                  <c:v>0</c:v>
                </c:pt>
                <c:pt idx="14">
                  <c:v>-20</c:v>
                </c:pt>
                <c:pt idx="15">
                  <c:v>0</c:v>
                </c:pt>
                <c:pt idx="16">
                  <c:v>20</c:v>
                </c:pt>
                <c:pt idx="17">
                  <c:v>0</c:v>
                </c:pt>
                <c:pt idx="18">
                  <c:v>-20</c:v>
                </c:pt>
                <c:pt idx="19">
                  <c:v>0</c:v>
                </c:pt>
                <c:pt idx="20">
                  <c:v>20</c:v>
                </c:pt>
                <c:pt idx="21">
                  <c:v>0</c:v>
                </c:pt>
                <c:pt idx="22">
                  <c:v>-20</c:v>
                </c:pt>
                <c:pt idx="23">
                  <c:v>0</c:v>
                </c:pt>
                <c:pt idx="24">
                  <c:v>20</c:v>
                </c:pt>
                <c:pt idx="25">
                  <c:v>0</c:v>
                </c:pt>
                <c:pt idx="26">
                  <c:v>-20</c:v>
                </c:pt>
                <c:pt idx="27">
                  <c:v>0</c:v>
                </c:pt>
                <c:pt idx="28">
                  <c:v>20</c:v>
                </c:pt>
                <c:pt idx="29">
                  <c:v>0</c:v>
                </c:pt>
                <c:pt idx="30">
                  <c:v>-20</c:v>
                </c:pt>
                <c:pt idx="31">
                  <c:v>0</c:v>
                </c:pt>
                <c:pt idx="32">
                  <c:v>20</c:v>
                </c:pt>
                <c:pt idx="33">
                  <c:v>0</c:v>
                </c:pt>
                <c:pt idx="34">
                  <c:v>-20</c:v>
                </c:pt>
                <c:pt idx="35">
                  <c:v>0</c:v>
                </c:pt>
                <c:pt idx="36">
                  <c:v>20</c:v>
                </c:pt>
                <c:pt idx="37">
                  <c:v>0</c:v>
                </c:pt>
                <c:pt idx="38">
                  <c:v>-20</c:v>
                </c:pt>
                <c:pt idx="39">
                  <c:v>0</c:v>
                </c:pt>
                <c:pt idx="40">
                  <c:v>20</c:v>
                </c:pt>
                <c:pt idx="41">
                  <c:v>0</c:v>
                </c:pt>
                <c:pt idx="42">
                  <c:v>-20</c:v>
                </c:pt>
                <c:pt idx="43">
                  <c:v>0</c:v>
                </c:pt>
                <c:pt idx="44">
                  <c:v>20</c:v>
                </c:pt>
                <c:pt idx="45">
                  <c:v>0</c:v>
                </c:pt>
                <c:pt idx="46">
                  <c:v>-20</c:v>
                </c:pt>
                <c:pt idx="47">
                  <c:v>0</c:v>
                </c:pt>
                <c:pt idx="48">
                  <c:v>20</c:v>
                </c:pt>
                <c:pt idx="49">
                  <c:v>0</c:v>
                </c:pt>
                <c:pt idx="50">
                  <c:v>29</c:v>
                </c:pt>
                <c:pt idx="51">
                  <c:v>0</c:v>
                </c:pt>
                <c:pt idx="52">
                  <c:v>-29</c:v>
                </c:pt>
                <c:pt idx="53">
                  <c:v>0</c:v>
                </c:pt>
                <c:pt idx="54">
                  <c:v>29</c:v>
                </c:pt>
                <c:pt idx="55">
                  <c:v>0</c:v>
                </c:pt>
                <c:pt idx="56">
                  <c:v>-29</c:v>
                </c:pt>
                <c:pt idx="57">
                  <c:v>0</c:v>
                </c:pt>
                <c:pt idx="58">
                  <c:v>29</c:v>
                </c:pt>
                <c:pt idx="59">
                  <c:v>0</c:v>
                </c:pt>
                <c:pt idx="60">
                  <c:v>-29</c:v>
                </c:pt>
                <c:pt idx="61">
                  <c:v>0</c:v>
                </c:pt>
                <c:pt idx="62">
                  <c:v>29</c:v>
                </c:pt>
                <c:pt idx="63">
                  <c:v>0</c:v>
                </c:pt>
                <c:pt idx="64">
                  <c:v>-29</c:v>
                </c:pt>
                <c:pt idx="65">
                  <c:v>0</c:v>
                </c:pt>
                <c:pt idx="66">
                  <c:v>29</c:v>
                </c:pt>
                <c:pt idx="67">
                  <c:v>0</c:v>
                </c:pt>
                <c:pt idx="68">
                  <c:v>-29</c:v>
                </c:pt>
                <c:pt idx="69">
                  <c:v>0</c:v>
                </c:pt>
                <c:pt idx="70">
                  <c:v>29</c:v>
                </c:pt>
                <c:pt idx="71">
                  <c:v>0</c:v>
                </c:pt>
                <c:pt idx="72">
                  <c:v>-29</c:v>
                </c:pt>
                <c:pt idx="73">
                  <c:v>0</c:v>
                </c:pt>
                <c:pt idx="74">
                  <c:v>29</c:v>
                </c:pt>
                <c:pt idx="75">
                  <c:v>0</c:v>
                </c:pt>
                <c:pt idx="76">
                  <c:v>-29</c:v>
                </c:pt>
                <c:pt idx="77">
                  <c:v>0</c:v>
                </c:pt>
                <c:pt idx="78">
                  <c:v>29</c:v>
                </c:pt>
                <c:pt idx="79">
                  <c:v>0</c:v>
                </c:pt>
                <c:pt idx="80">
                  <c:v>-29</c:v>
                </c:pt>
                <c:pt idx="81">
                  <c:v>0</c:v>
                </c:pt>
                <c:pt idx="82">
                  <c:v>29</c:v>
                </c:pt>
                <c:pt idx="83">
                  <c:v>0</c:v>
                </c:pt>
                <c:pt idx="84">
                  <c:v>-29</c:v>
                </c:pt>
                <c:pt idx="85">
                  <c:v>0</c:v>
                </c:pt>
                <c:pt idx="86">
                  <c:v>29</c:v>
                </c:pt>
                <c:pt idx="87">
                  <c:v>0</c:v>
                </c:pt>
                <c:pt idx="88">
                  <c:v>-29</c:v>
                </c:pt>
                <c:pt idx="89">
                  <c:v>0</c:v>
                </c:pt>
                <c:pt idx="90">
                  <c:v>29</c:v>
                </c:pt>
                <c:pt idx="91">
                  <c:v>0</c:v>
                </c:pt>
                <c:pt idx="92">
                  <c:v>-29</c:v>
                </c:pt>
                <c:pt idx="93">
                  <c:v>0</c:v>
                </c:pt>
                <c:pt idx="94">
                  <c:v>29</c:v>
                </c:pt>
                <c:pt idx="95">
                  <c:v>0</c:v>
                </c:pt>
                <c:pt idx="96">
                  <c:v>-29</c:v>
                </c:pt>
                <c:pt idx="97">
                  <c:v>0</c:v>
                </c:pt>
                <c:pt idx="98">
                  <c:v>29</c:v>
                </c:pt>
                <c:pt idx="99">
                  <c:v>0</c:v>
                </c:pt>
                <c:pt idx="100">
                  <c:v>33</c:v>
                </c:pt>
                <c:pt idx="101">
                  <c:v>2</c:v>
                </c:pt>
                <c:pt idx="102">
                  <c:v>-29</c:v>
                </c:pt>
                <c:pt idx="103">
                  <c:v>2</c:v>
                </c:pt>
                <c:pt idx="104">
                  <c:v>33</c:v>
                </c:pt>
                <c:pt idx="105">
                  <c:v>2</c:v>
                </c:pt>
                <c:pt idx="106">
                  <c:v>-29</c:v>
                </c:pt>
                <c:pt idx="107">
                  <c:v>2</c:v>
                </c:pt>
                <c:pt idx="108">
                  <c:v>33</c:v>
                </c:pt>
                <c:pt idx="109">
                  <c:v>2</c:v>
                </c:pt>
                <c:pt idx="110">
                  <c:v>-29</c:v>
                </c:pt>
                <c:pt idx="111">
                  <c:v>2</c:v>
                </c:pt>
                <c:pt idx="112">
                  <c:v>33</c:v>
                </c:pt>
                <c:pt idx="113">
                  <c:v>2</c:v>
                </c:pt>
                <c:pt idx="114">
                  <c:v>-29</c:v>
                </c:pt>
                <c:pt idx="115">
                  <c:v>2</c:v>
                </c:pt>
                <c:pt idx="116">
                  <c:v>33</c:v>
                </c:pt>
                <c:pt idx="117">
                  <c:v>2</c:v>
                </c:pt>
                <c:pt idx="118">
                  <c:v>-29</c:v>
                </c:pt>
                <c:pt idx="119">
                  <c:v>2</c:v>
                </c:pt>
                <c:pt idx="120">
                  <c:v>33</c:v>
                </c:pt>
                <c:pt idx="121">
                  <c:v>2</c:v>
                </c:pt>
                <c:pt idx="122">
                  <c:v>-29</c:v>
                </c:pt>
                <c:pt idx="123">
                  <c:v>2</c:v>
                </c:pt>
                <c:pt idx="124">
                  <c:v>33</c:v>
                </c:pt>
                <c:pt idx="125">
                  <c:v>2</c:v>
                </c:pt>
                <c:pt idx="126">
                  <c:v>-29</c:v>
                </c:pt>
                <c:pt idx="127">
                  <c:v>2</c:v>
                </c:pt>
                <c:pt idx="128">
                  <c:v>33</c:v>
                </c:pt>
                <c:pt idx="129">
                  <c:v>2</c:v>
                </c:pt>
                <c:pt idx="130">
                  <c:v>-29</c:v>
                </c:pt>
                <c:pt idx="131">
                  <c:v>2</c:v>
                </c:pt>
                <c:pt idx="132">
                  <c:v>33</c:v>
                </c:pt>
                <c:pt idx="133">
                  <c:v>2</c:v>
                </c:pt>
                <c:pt idx="134">
                  <c:v>-29</c:v>
                </c:pt>
                <c:pt idx="135">
                  <c:v>2</c:v>
                </c:pt>
                <c:pt idx="136">
                  <c:v>33</c:v>
                </c:pt>
                <c:pt idx="137">
                  <c:v>2</c:v>
                </c:pt>
                <c:pt idx="138">
                  <c:v>-29</c:v>
                </c:pt>
                <c:pt idx="139">
                  <c:v>2</c:v>
                </c:pt>
                <c:pt idx="140">
                  <c:v>33</c:v>
                </c:pt>
                <c:pt idx="141">
                  <c:v>2</c:v>
                </c:pt>
                <c:pt idx="142">
                  <c:v>-29</c:v>
                </c:pt>
                <c:pt idx="143">
                  <c:v>2</c:v>
                </c:pt>
                <c:pt idx="144">
                  <c:v>33</c:v>
                </c:pt>
                <c:pt idx="145">
                  <c:v>2</c:v>
                </c:pt>
                <c:pt idx="146">
                  <c:v>-29</c:v>
                </c:pt>
                <c:pt idx="147">
                  <c:v>2</c:v>
                </c:pt>
                <c:pt idx="148">
                  <c:v>33</c:v>
                </c:pt>
                <c:pt idx="149">
                  <c:v>2</c:v>
                </c:pt>
                <c:pt idx="150">
                  <c:v>20</c:v>
                </c:pt>
                <c:pt idx="151">
                  <c:v>0</c:v>
                </c:pt>
                <c:pt idx="152">
                  <c:v>-20</c:v>
                </c:pt>
                <c:pt idx="153">
                  <c:v>0</c:v>
                </c:pt>
                <c:pt idx="154">
                  <c:v>20</c:v>
                </c:pt>
                <c:pt idx="155">
                  <c:v>0</c:v>
                </c:pt>
                <c:pt idx="156">
                  <c:v>-20</c:v>
                </c:pt>
                <c:pt idx="157">
                  <c:v>0</c:v>
                </c:pt>
                <c:pt idx="158">
                  <c:v>20</c:v>
                </c:pt>
                <c:pt idx="159">
                  <c:v>0</c:v>
                </c:pt>
                <c:pt idx="160">
                  <c:v>-20</c:v>
                </c:pt>
                <c:pt idx="161">
                  <c:v>0</c:v>
                </c:pt>
                <c:pt idx="162">
                  <c:v>20</c:v>
                </c:pt>
                <c:pt idx="163">
                  <c:v>0</c:v>
                </c:pt>
                <c:pt idx="164">
                  <c:v>-20</c:v>
                </c:pt>
                <c:pt idx="165">
                  <c:v>0</c:v>
                </c:pt>
                <c:pt idx="166">
                  <c:v>20</c:v>
                </c:pt>
                <c:pt idx="167">
                  <c:v>0</c:v>
                </c:pt>
                <c:pt idx="168">
                  <c:v>-20</c:v>
                </c:pt>
                <c:pt idx="169">
                  <c:v>0</c:v>
                </c:pt>
                <c:pt idx="170">
                  <c:v>20</c:v>
                </c:pt>
                <c:pt idx="171">
                  <c:v>0</c:v>
                </c:pt>
                <c:pt idx="172">
                  <c:v>-20</c:v>
                </c:pt>
                <c:pt idx="173">
                  <c:v>0</c:v>
                </c:pt>
                <c:pt idx="174">
                  <c:v>20</c:v>
                </c:pt>
                <c:pt idx="175">
                  <c:v>0</c:v>
                </c:pt>
                <c:pt idx="176">
                  <c:v>-20</c:v>
                </c:pt>
                <c:pt idx="177">
                  <c:v>0</c:v>
                </c:pt>
                <c:pt idx="178">
                  <c:v>20</c:v>
                </c:pt>
                <c:pt idx="179">
                  <c:v>0</c:v>
                </c:pt>
                <c:pt idx="180">
                  <c:v>-20</c:v>
                </c:pt>
                <c:pt idx="181">
                  <c:v>0</c:v>
                </c:pt>
                <c:pt idx="182">
                  <c:v>20</c:v>
                </c:pt>
                <c:pt idx="183">
                  <c:v>0</c:v>
                </c:pt>
                <c:pt idx="184">
                  <c:v>-20</c:v>
                </c:pt>
                <c:pt idx="185">
                  <c:v>0</c:v>
                </c:pt>
                <c:pt idx="186">
                  <c:v>20</c:v>
                </c:pt>
                <c:pt idx="187">
                  <c:v>0</c:v>
                </c:pt>
                <c:pt idx="188">
                  <c:v>-20</c:v>
                </c:pt>
                <c:pt idx="189">
                  <c:v>0</c:v>
                </c:pt>
                <c:pt idx="190">
                  <c:v>20</c:v>
                </c:pt>
                <c:pt idx="191">
                  <c:v>0</c:v>
                </c:pt>
                <c:pt idx="192">
                  <c:v>-20</c:v>
                </c:pt>
                <c:pt idx="193">
                  <c:v>0</c:v>
                </c:pt>
                <c:pt idx="194">
                  <c:v>20</c:v>
                </c:pt>
                <c:pt idx="195">
                  <c:v>0</c:v>
                </c:pt>
                <c:pt idx="196">
                  <c:v>-20</c:v>
                </c:pt>
                <c:pt idx="197">
                  <c:v>0</c:v>
                </c:pt>
                <c:pt idx="198">
                  <c:v>20</c:v>
                </c:pt>
                <c:pt idx="199">
                  <c:v>0</c:v>
                </c:pt>
              </c:numCache>
            </c:numRef>
          </c:val>
          <c:extLst>
            <c:ext xmlns:c16="http://schemas.microsoft.com/office/drawing/2014/chart" uri="{C3380CC4-5D6E-409C-BE32-E72D297353CC}">
              <c16:uniqueId val="{00000014-507B-4427-AD16-063671750375}"/>
            </c:ext>
          </c:extLst>
        </c:ser>
        <c:bandFmts>
          <c:bandFmt>
            <c:idx val="0"/>
            <c:spPr>
              <a:solidFill>
                <a:schemeClr val="accent1"/>
              </a:solidFill>
              <a:ln/>
              <a:effectLst/>
              <a:sp3d/>
            </c:spPr>
          </c:bandFmt>
          <c:bandFmt>
            <c:idx val="1"/>
            <c:spPr>
              <a:solidFill>
                <a:schemeClr val="accent2"/>
              </a:solidFill>
              <a:ln/>
              <a:effectLst/>
              <a:sp3d/>
            </c:spPr>
          </c:bandFmt>
          <c:bandFmt>
            <c:idx val="2"/>
            <c:spPr>
              <a:solidFill>
                <a:schemeClr val="accent3"/>
              </a:solidFill>
              <a:ln/>
              <a:effectLst/>
              <a:sp3d/>
            </c:spPr>
          </c:bandFmt>
          <c:bandFmt>
            <c:idx val="3"/>
            <c:spPr>
              <a:solidFill>
                <a:schemeClr val="accent4"/>
              </a:solidFill>
              <a:ln/>
              <a:effectLst/>
              <a:sp3d/>
            </c:spPr>
          </c:bandFmt>
          <c:bandFmt>
            <c:idx val="4"/>
            <c:spPr>
              <a:solidFill>
                <a:schemeClr val="accent5"/>
              </a:solidFill>
              <a:ln/>
              <a:effectLst/>
              <a:sp3d/>
            </c:spPr>
          </c:bandFmt>
          <c:bandFmt>
            <c:idx val="5"/>
            <c:spPr>
              <a:solidFill>
                <a:schemeClr val="accent6"/>
              </a:solidFill>
              <a:ln/>
              <a:effectLst/>
              <a:sp3d/>
            </c:spPr>
          </c:bandFmt>
          <c:bandFmt>
            <c:idx val="6"/>
            <c:spPr>
              <a:solidFill>
                <a:schemeClr val="accent1">
                  <a:lumMod val="60000"/>
                </a:schemeClr>
              </a:solidFill>
              <a:ln/>
              <a:effectLst/>
              <a:sp3d/>
            </c:spPr>
          </c:bandFmt>
          <c:bandFmt>
            <c:idx val="7"/>
            <c:spPr>
              <a:solidFill>
                <a:schemeClr val="accent2">
                  <a:lumMod val="60000"/>
                </a:schemeClr>
              </a:solidFill>
              <a:ln/>
              <a:effectLst/>
              <a:sp3d/>
            </c:spPr>
          </c:bandFmt>
          <c:bandFmt>
            <c:idx val="8"/>
            <c:spPr>
              <a:solidFill>
                <a:schemeClr val="accent3">
                  <a:lumMod val="60000"/>
                </a:schemeClr>
              </a:solidFill>
              <a:ln/>
              <a:effectLst/>
              <a:sp3d/>
            </c:spPr>
          </c:bandFmt>
          <c:bandFmt>
            <c:idx val="9"/>
            <c:spPr>
              <a:solidFill>
                <a:schemeClr val="accent4">
                  <a:lumMod val="60000"/>
                </a:schemeClr>
              </a:solidFill>
              <a:ln/>
              <a:effectLst/>
              <a:sp3d/>
            </c:spPr>
          </c:bandFmt>
          <c:bandFmt>
            <c:idx val="10"/>
            <c:spPr>
              <a:solidFill>
                <a:schemeClr val="accent5">
                  <a:lumMod val="60000"/>
                </a:schemeClr>
              </a:solidFill>
              <a:ln/>
              <a:effectLst/>
              <a:sp3d/>
            </c:spPr>
          </c:bandFmt>
          <c:bandFmt>
            <c:idx val="11"/>
            <c:spPr>
              <a:solidFill>
                <a:schemeClr val="accent6">
                  <a:lumMod val="60000"/>
                </a:schemeClr>
              </a:solidFill>
              <a:ln/>
              <a:effectLst/>
              <a:sp3d/>
            </c:spPr>
          </c:bandFmt>
          <c:bandFmt>
            <c:idx val="12"/>
            <c:spPr>
              <a:solidFill>
                <a:schemeClr val="accent1">
                  <a:lumMod val="80000"/>
                  <a:lumOff val="20000"/>
                </a:schemeClr>
              </a:solidFill>
              <a:ln/>
              <a:effectLst/>
              <a:sp3d/>
            </c:spPr>
          </c:bandFmt>
          <c:bandFmt>
            <c:idx val="13"/>
            <c:spPr>
              <a:solidFill>
                <a:schemeClr val="accent2">
                  <a:lumMod val="80000"/>
                  <a:lumOff val="20000"/>
                </a:schemeClr>
              </a:solidFill>
              <a:ln/>
              <a:effectLst/>
              <a:sp3d/>
            </c:spPr>
          </c:bandFmt>
          <c:bandFmt>
            <c:idx val="14"/>
            <c:spPr>
              <a:solidFill>
                <a:schemeClr val="accent3">
                  <a:lumMod val="80000"/>
                  <a:lumOff val="20000"/>
                </a:schemeClr>
              </a:solidFill>
              <a:ln/>
              <a:effectLst/>
              <a:sp3d/>
            </c:spPr>
          </c:bandFmt>
        </c:bandFmts>
        <c:axId val="940390783"/>
        <c:axId val="1072335151"/>
        <c:axId val="1069579791"/>
        <c:extLst>
          <c:ext xmlns:c15="http://schemas.microsoft.com/office/drawing/2012/chart" uri="{02D57815-91ED-43cb-92C2-25804820EDAC}">
            <c15:filteredSurfaceSeries>
              <c15:ser>
                <c:idx val="0"/>
                <c:order val="0"/>
                <c:tx>
                  <c:strRef>
                    <c:extLst>
                      <c:ext uri="{02D57815-91ED-43cb-92C2-25804820EDAC}">
                        <c15:formulaRef>
                          <c15:sqref>Graphe!$C$1:$G$1</c15:sqref>
                        </c15:formulaRef>
                      </c:ext>
                    </c:extLst>
                    <c:strCache>
                      <c:ptCount val="5"/>
                      <c:pt idx="0">
                        <c:v>Couleur_num</c:v>
                      </c:pt>
                      <c:pt idx="1">
                        <c:v>couleur_indice</c:v>
                      </c:pt>
                      <c:pt idx="2">
                        <c:v>Code</c:v>
                      </c:pt>
                      <c:pt idx="3">
                        <c:v>Serie</c:v>
                      </c:pt>
                      <c:pt idx="4">
                        <c:v>Couleur</c:v>
                      </c:pt>
                    </c:strCache>
                  </c:strRef>
                </c:tx>
                <c:spPr>
                  <a:solidFill>
                    <a:schemeClr val="accent1"/>
                  </a:solidFill>
                  <a:ln/>
                  <a:effectLst/>
                  <a:sp3d/>
                </c:spPr>
                <c:val>
                  <c:numRef>
                    <c:extLst>
                      <c:ext uri="{02D57815-91ED-43cb-92C2-25804820EDAC}">
                        <c15:formulaRef>
                          <c15:sqref>Graphe!$H$1:$GY$1</c15:sqref>
                        </c15:formulaRef>
                      </c:ext>
                    </c:extLst>
                    <c:numCache>
                      <c:formatCode>General</c:formatCode>
                      <c:ptCount val="200"/>
                      <c:pt idx="0">
                        <c:v>0.1</c:v>
                      </c:pt>
                      <c:pt idx="1">
                        <c:v>0.2</c:v>
                      </c:pt>
                      <c:pt idx="2">
                        <c:v>0.3</c:v>
                      </c:pt>
                      <c:pt idx="3">
                        <c:v>0.4</c:v>
                      </c:pt>
                      <c:pt idx="4">
                        <c:v>0.5</c:v>
                      </c:pt>
                      <c:pt idx="5">
                        <c:v>0.6</c:v>
                      </c:pt>
                      <c:pt idx="6">
                        <c:v>0.7</c:v>
                      </c:pt>
                      <c:pt idx="7">
                        <c:v>0.8</c:v>
                      </c:pt>
                      <c:pt idx="8">
                        <c:v>0.9</c:v>
                      </c:pt>
                      <c:pt idx="9">
                        <c:v>1</c:v>
                      </c:pt>
                      <c:pt idx="10">
                        <c:v>1.1000000000000001</c:v>
                      </c:pt>
                      <c:pt idx="11">
                        <c:v>1.2</c:v>
                      </c:pt>
                      <c:pt idx="12">
                        <c:v>1.3</c:v>
                      </c:pt>
                      <c:pt idx="13">
                        <c:v>1.4</c:v>
                      </c:pt>
                      <c:pt idx="14">
                        <c:v>1.5</c:v>
                      </c:pt>
                      <c:pt idx="15">
                        <c:v>1.6</c:v>
                      </c:pt>
                      <c:pt idx="16">
                        <c:v>1.7</c:v>
                      </c:pt>
                      <c:pt idx="17">
                        <c:v>1.8</c:v>
                      </c:pt>
                      <c:pt idx="18">
                        <c:v>1.9</c:v>
                      </c:pt>
                      <c:pt idx="19">
                        <c:v>2</c:v>
                      </c:pt>
                      <c:pt idx="20">
                        <c:v>2.1</c:v>
                      </c:pt>
                      <c:pt idx="21">
                        <c:v>2.2000000000000002</c:v>
                      </c:pt>
                      <c:pt idx="22">
                        <c:v>2.2999999999999998</c:v>
                      </c:pt>
                      <c:pt idx="23">
                        <c:v>2.4</c:v>
                      </c:pt>
                      <c:pt idx="24">
                        <c:v>2.5</c:v>
                      </c:pt>
                      <c:pt idx="25">
                        <c:v>2.6</c:v>
                      </c:pt>
                      <c:pt idx="26">
                        <c:v>2.7</c:v>
                      </c:pt>
                      <c:pt idx="27">
                        <c:v>2.8</c:v>
                      </c:pt>
                      <c:pt idx="28">
                        <c:v>2.9</c:v>
                      </c:pt>
                      <c:pt idx="29">
                        <c:v>3</c:v>
                      </c:pt>
                      <c:pt idx="30">
                        <c:v>3.1</c:v>
                      </c:pt>
                      <c:pt idx="31">
                        <c:v>3.2</c:v>
                      </c:pt>
                      <c:pt idx="32">
                        <c:v>3.3</c:v>
                      </c:pt>
                      <c:pt idx="33">
                        <c:v>3.4</c:v>
                      </c:pt>
                      <c:pt idx="34">
                        <c:v>3.5</c:v>
                      </c:pt>
                      <c:pt idx="35">
                        <c:v>3.6</c:v>
                      </c:pt>
                      <c:pt idx="36">
                        <c:v>3.7</c:v>
                      </c:pt>
                      <c:pt idx="37">
                        <c:v>3.8</c:v>
                      </c:pt>
                      <c:pt idx="38">
                        <c:v>3.9</c:v>
                      </c:pt>
                      <c:pt idx="39">
                        <c:v>4</c:v>
                      </c:pt>
                      <c:pt idx="40">
                        <c:v>4.0999999999999996</c:v>
                      </c:pt>
                      <c:pt idx="41">
                        <c:v>4.2</c:v>
                      </c:pt>
                      <c:pt idx="42">
                        <c:v>4.3</c:v>
                      </c:pt>
                      <c:pt idx="43">
                        <c:v>4.4000000000000004</c:v>
                      </c:pt>
                      <c:pt idx="44">
                        <c:v>4.5</c:v>
                      </c:pt>
                      <c:pt idx="45">
                        <c:v>4.5999999999999996</c:v>
                      </c:pt>
                      <c:pt idx="46">
                        <c:v>4.7</c:v>
                      </c:pt>
                      <c:pt idx="47">
                        <c:v>4.8</c:v>
                      </c:pt>
                      <c:pt idx="48">
                        <c:v>4.9000000000000004</c:v>
                      </c:pt>
                      <c:pt idx="49">
                        <c:v>5</c:v>
                      </c:pt>
                      <c:pt idx="50">
                        <c:v>5.0999999999999996</c:v>
                      </c:pt>
                      <c:pt idx="51">
                        <c:v>5.2</c:v>
                      </c:pt>
                      <c:pt idx="52">
                        <c:v>5.3</c:v>
                      </c:pt>
                      <c:pt idx="53">
                        <c:v>5.4</c:v>
                      </c:pt>
                      <c:pt idx="54">
                        <c:v>5.5</c:v>
                      </c:pt>
                      <c:pt idx="55">
                        <c:v>5.6</c:v>
                      </c:pt>
                      <c:pt idx="56">
                        <c:v>5.7</c:v>
                      </c:pt>
                      <c:pt idx="57">
                        <c:v>5.8</c:v>
                      </c:pt>
                      <c:pt idx="58">
                        <c:v>5.9</c:v>
                      </c:pt>
                      <c:pt idx="59">
                        <c:v>6</c:v>
                      </c:pt>
                      <c:pt idx="60">
                        <c:v>6.1</c:v>
                      </c:pt>
                      <c:pt idx="61">
                        <c:v>6.2</c:v>
                      </c:pt>
                      <c:pt idx="62">
                        <c:v>6.3</c:v>
                      </c:pt>
                      <c:pt idx="63">
                        <c:v>6.4</c:v>
                      </c:pt>
                      <c:pt idx="64">
                        <c:v>6.5</c:v>
                      </c:pt>
                      <c:pt idx="65">
                        <c:v>6.6</c:v>
                      </c:pt>
                      <c:pt idx="66">
                        <c:v>6.7</c:v>
                      </c:pt>
                      <c:pt idx="67">
                        <c:v>6.8</c:v>
                      </c:pt>
                      <c:pt idx="68">
                        <c:v>6.9</c:v>
                      </c:pt>
                      <c:pt idx="69">
                        <c:v>7</c:v>
                      </c:pt>
                      <c:pt idx="70">
                        <c:v>7.1</c:v>
                      </c:pt>
                      <c:pt idx="71">
                        <c:v>7.2</c:v>
                      </c:pt>
                      <c:pt idx="72">
                        <c:v>7.3</c:v>
                      </c:pt>
                      <c:pt idx="73">
                        <c:v>7.4</c:v>
                      </c:pt>
                      <c:pt idx="74">
                        <c:v>7.5</c:v>
                      </c:pt>
                      <c:pt idx="75">
                        <c:v>7.6</c:v>
                      </c:pt>
                      <c:pt idx="76">
                        <c:v>7.7</c:v>
                      </c:pt>
                      <c:pt idx="77">
                        <c:v>7.8</c:v>
                      </c:pt>
                      <c:pt idx="78">
                        <c:v>7.9</c:v>
                      </c:pt>
                      <c:pt idx="79">
                        <c:v>8</c:v>
                      </c:pt>
                      <c:pt idx="80">
                        <c:v>8.1</c:v>
                      </c:pt>
                      <c:pt idx="81">
                        <c:v>8.1999999999999993</c:v>
                      </c:pt>
                      <c:pt idx="82">
                        <c:v>8.3000000000000007</c:v>
                      </c:pt>
                      <c:pt idx="83">
                        <c:v>8.4</c:v>
                      </c:pt>
                      <c:pt idx="84">
                        <c:v>8.5</c:v>
                      </c:pt>
                      <c:pt idx="85">
                        <c:v>8.6</c:v>
                      </c:pt>
                      <c:pt idx="86">
                        <c:v>8.6999999999999993</c:v>
                      </c:pt>
                      <c:pt idx="87">
                        <c:v>8.8000000000000007</c:v>
                      </c:pt>
                      <c:pt idx="88">
                        <c:v>8.9</c:v>
                      </c:pt>
                      <c:pt idx="89">
                        <c:v>9</c:v>
                      </c:pt>
                      <c:pt idx="90">
                        <c:v>9.1</c:v>
                      </c:pt>
                      <c:pt idx="91">
                        <c:v>9.1999999999999993</c:v>
                      </c:pt>
                      <c:pt idx="92">
                        <c:v>9.3000000000000007</c:v>
                      </c:pt>
                      <c:pt idx="93">
                        <c:v>9.4</c:v>
                      </c:pt>
                      <c:pt idx="94">
                        <c:v>9.5</c:v>
                      </c:pt>
                      <c:pt idx="95">
                        <c:v>9.6</c:v>
                      </c:pt>
                      <c:pt idx="96">
                        <c:v>9.6999999999999993</c:v>
                      </c:pt>
                      <c:pt idx="97">
                        <c:v>9.8000000000000007</c:v>
                      </c:pt>
                      <c:pt idx="98">
                        <c:v>9.9</c:v>
                      </c:pt>
                      <c:pt idx="99">
                        <c:v>10</c:v>
                      </c:pt>
                      <c:pt idx="100">
                        <c:v>10.1</c:v>
                      </c:pt>
                      <c:pt idx="101">
                        <c:v>10.199999999999999</c:v>
                      </c:pt>
                      <c:pt idx="102">
                        <c:v>10.3</c:v>
                      </c:pt>
                      <c:pt idx="103">
                        <c:v>10.4</c:v>
                      </c:pt>
                      <c:pt idx="104">
                        <c:v>10.5</c:v>
                      </c:pt>
                      <c:pt idx="105">
                        <c:v>10.6</c:v>
                      </c:pt>
                      <c:pt idx="106">
                        <c:v>10.7</c:v>
                      </c:pt>
                      <c:pt idx="107">
                        <c:v>10.8</c:v>
                      </c:pt>
                      <c:pt idx="108">
                        <c:v>10.9</c:v>
                      </c:pt>
                      <c:pt idx="109">
                        <c:v>11</c:v>
                      </c:pt>
                      <c:pt idx="110">
                        <c:v>11.1</c:v>
                      </c:pt>
                      <c:pt idx="111">
                        <c:v>11.2</c:v>
                      </c:pt>
                      <c:pt idx="112">
                        <c:v>11.3</c:v>
                      </c:pt>
                      <c:pt idx="113">
                        <c:v>11.4</c:v>
                      </c:pt>
                      <c:pt idx="114">
                        <c:v>11.5</c:v>
                      </c:pt>
                      <c:pt idx="115">
                        <c:v>11.6</c:v>
                      </c:pt>
                      <c:pt idx="116">
                        <c:v>11.7</c:v>
                      </c:pt>
                      <c:pt idx="117">
                        <c:v>11.8</c:v>
                      </c:pt>
                      <c:pt idx="118">
                        <c:v>11.9</c:v>
                      </c:pt>
                      <c:pt idx="119">
                        <c:v>12</c:v>
                      </c:pt>
                      <c:pt idx="120">
                        <c:v>12.1</c:v>
                      </c:pt>
                      <c:pt idx="121">
                        <c:v>12.2</c:v>
                      </c:pt>
                      <c:pt idx="122">
                        <c:v>12.3</c:v>
                      </c:pt>
                      <c:pt idx="123">
                        <c:v>12.4</c:v>
                      </c:pt>
                      <c:pt idx="124">
                        <c:v>12.5</c:v>
                      </c:pt>
                      <c:pt idx="125">
                        <c:v>12.6</c:v>
                      </c:pt>
                      <c:pt idx="126">
                        <c:v>12.7</c:v>
                      </c:pt>
                      <c:pt idx="127">
                        <c:v>12.8</c:v>
                      </c:pt>
                      <c:pt idx="128">
                        <c:v>12.9</c:v>
                      </c:pt>
                      <c:pt idx="129">
                        <c:v>13</c:v>
                      </c:pt>
                      <c:pt idx="130">
                        <c:v>13.1</c:v>
                      </c:pt>
                      <c:pt idx="131">
                        <c:v>13.2</c:v>
                      </c:pt>
                      <c:pt idx="132">
                        <c:v>13.3</c:v>
                      </c:pt>
                      <c:pt idx="133">
                        <c:v>13.4</c:v>
                      </c:pt>
                      <c:pt idx="134">
                        <c:v>13.5</c:v>
                      </c:pt>
                      <c:pt idx="135">
                        <c:v>13.6</c:v>
                      </c:pt>
                      <c:pt idx="136">
                        <c:v>13.7</c:v>
                      </c:pt>
                      <c:pt idx="137">
                        <c:v>13.8</c:v>
                      </c:pt>
                      <c:pt idx="138">
                        <c:v>13.9</c:v>
                      </c:pt>
                      <c:pt idx="139">
                        <c:v>14</c:v>
                      </c:pt>
                      <c:pt idx="140">
                        <c:v>14.1</c:v>
                      </c:pt>
                      <c:pt idx="141">
                        <c:v>14.2</c:v>
                      </c:pt>
                      <c:pt idx="142">
                        <c:v>14.3</c:v>
                      </c:pt>
                      <c:pt idx="143">
                        <c:v>14.4</c:v>
                      </c:pt>
                      <c:pt idx="144">
                        <c:v>14.5</c:v>
                      </c:pt>
                      <c:pt idx="145">
                        <c:v>14.6</c:v>
                      </c:pt>
                      <c:pt idx="146">
                        <c:v>14.7</c:v>
                      </c:pt>
                      <c:pt idx="147">
                        <c:v>14.8</c:v>
                      </c:pt>
                      <c:pt idx="148">
                        <c:v>14.9</c:v>
                      </c:pt>
                      <c:pt idx="149">
                        <c:v>15</c:v>
                      </c:pt>
                      <c:pt idx="150">
                        <c:v>15.1</c:v>
                      </c:pt>
                      <c:pt idx="151">
                        <c:v>15.2</c:v>
                      </c:pt>
                      <c:pt idx="152">
                        <c:v>15.3</c:v>
                      </c:pt>
                      <c:pt idx="153">
                        <c:v>15.4</c:v>
                      </c:pt>
                      <c:pt idx="154">
                        <c:v>15.5</c:v>
                      </c:pt>
                      <c:pt idx="155">
                        <c:v>15.6</c:v>
                      </c:pt>
                      <c:pt idx="156">
                        <c:v>15.7</c:v>
                      </c:pt>
                      <c:pt idx="157">
                        <c:v>15.8</c:v>
                      </c:pt>
                      <c:pt idx="158">
                        <c:v>15.9</c:v>
                      </c:pt>
                      <c:pt idx="159">
                        <c:v>16</c:v>
                      </c:pt>
                      <c:pt idx="160">
                        <c:v>16.100000000000001</c:v>
                      </c:pt>
                      <c:pt idx="161">
                        <c:v>16.2</c:v>
                      </c:pt>
                      <c:pt idx="162">
                        <c:v>16.3</c:v>
                      </c:pt>
                      <c:pt idx="163">
                        <c:v>16.399999999999999</c:v>
                      </c:pt>
                      <c:pt idx="164">
                        <c:v>16.5</c:v>
                      </c:pt>
                      <c:pt idx="165">
                        <c:v>16.600000000000001</c:v>
                      </c:pt>
                      <c:pt idx="166">
                        <c:v>16.7</c:v>
                      </c:pt>
                      <c:pt idx="167">
                        <c:v>16.8</c:v>
                      </c:pt>
                      <c:pt idx="168">
                        <c:v>16.899999999999999</c:v>
                      </c:pt>
                      <c:pt idx="169">
                        <c:v>17</c:v>
                      </c:pt>
                      <c:pt idx="170">
                        <c:v>17.100000000000001</c:v>
                      </c:pt>
                      <c:pt idx="171">
                        <c:v>17.2</c:v>
                      </c:pt>
                      <c:pt idx="172">
                        <c:v>17.3</c:v>
                      </c:pt>
                      <c:pt idx="173">
                        <c:v>17.399999999999999</c:v>
                      </c:pt>
                      <c:pt idx="174">
                        <c:v>17.5</c:v>
                      </c:pt>
                      <c:pt idx="175">
                        <c:v>17.600000000000001</c:v>
                      </c:pt>
                      <c:pt idx="176">
                        <c:v>17.7</c:v>
                      </c:pt>
                      <c:pt idx="177">
                        <c:v>17.8</c:v>
                      </c:pt>
                      <c:pt idx="178">
                        <c:v>17.899999999999999</c:v>
                      </c:pt>
                      <c:pt idx="179">
                        <c:v>18</c:v>
                      </c:pt>
                      <c:pt idx="180">
                        <c:v>18.100000000000001</c:v>
                      </c:pt>
                      <c:pt idx="181">
                        <c:v>18.2</c:v>
                      </c:pt>
                      <c:pt idx="182">
                        <c:v>18.3</c:v>
                      </c:pt>
                      <c:pt idx="183">
                        <c:v>18.399999999999999</c:v>
                      </c:pt>
                      <c:pt idx="184">
                        <c:v>18.5</c:v>
                      </c:pt>
                      <c:pt idx="185">
                        <c:v>18.600000000000001</c:v>
                      </c:pt>
                      <c:pt idx="186">
                        <c:v>18.7</c:v>
                      </c:pt>
                      <c:pt idx="187">
                        <c:v>18.8</c:v>
                      </c:pt>
                      <c:pt idx="188">
                        <c:v>18.899999999999999</c:v>
                      </c:pt>
                      <c:pt idx="189">
                        <c:v>19</c:v>
                      </c:pt>
                      <c:pt idx="190">
                        <c:v>19.100000000000001</c:v>
                      </c:pt>
                      <c:pt idx="191">
                        <c:v>19.2</c:v>
                      </c:pt>
                      <c:pt idx="192">
                        <c:v>19.3</c:v>
                      </c:pt>
                      <c:pt idx="193">
                        <c:v>19.399999999999999</c:v>
                      </c:pt>
                      <c:pt idx="194">
                        <c:v>19.5</c:v>
                      </c:pt>
                      <c:pt idx="195">
                        <c:v>19.600000000000001</c:v>
                      </c:pt>
                      <c:pt idx="196">
                        <c:v>19.7</c:v>
                      </c:pt>
                      <c:pt idx="197">
                        <c:v>19.8</c:v>
                      </c:pt>
                      <c:pt idx="198">
                        <c:v>19.899999999999999</c:v>
                      </c:pt>
                      <c:pt idx="199">
                        <c:v>20</c:v>
                      </c:pt>
                    </c:numCache>
                  </c:numRef>
                </c:val>
                <c:extLst>
                  <c:ext xmlns:c16="http://schemas.microsoft.com/office/drawing/2014/chart" uri="{C3380CC4-5D6E-409C-BE32-E72D297353CC}">
                    <c16:uniqueId val="{00000000-507B-4427-AD16-063671750375}"/>
                  </c:ext>
                </c:extLst>
              </c15:ser>
            </c15:filteredSurfaceSeries>
          </c:ext>
        </c:extLst>
      </c:surface3DChart>
      <c:catAx>
        <c:axId val="940390783"/>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72335151"/>
        <c:crosses val="autoZero"/>
        <c:auto val="1"/>
        <c:lblAlgn val="ctr"/>
        <c:lblOffset val="100"/>
        <c:noMultiLvlLbl val="0"/>
      </c:catAx>
      <c:valAx>
        <c:axId val="10723351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40390783"/>
        <c:crosses val="autoZero"/>
        <c:crossBetween val="midCat"/>
      </c:valAx>
      <c:serAx>
        <c:axId val="1069579791"/>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72335151"/>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Les Méridiens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radarChart>
        <c:radarStyle val="marker"/>
        <c:varyColors val="0"/>
        <c:ser>
          <c:idx val="0"/>
          <c:order val="0"/>
          <c:tx>
            <c:strRef>
              <c:f>Meridiens!$R$9</c:f>
              <c:strCache>
                <c:ptCount val="1"/>
                <c:pt idx="0">
                  <c:v>Meridien droit</c:v>
                </c:pt>
              </c:strCache>
            </c:strRef>
          </c:tx>
          <c:spPr>
            <a:ln w="28575" cap="rnd">
              <a:solidFill>
                <a:schemeClr val="accent2"/>
              </a:solidFill>
              <a:round/>
            </a:ln>
            <a:effectLst/>
          </c:spPr>
          <c:marker>
            <c:symbol val="none"/>
          </c:marker>
          <c:dLbls>
            <c:dLbl>
              <c:idx val="8"/>
              <c:delete val="1"/>
              <c:extLst>
                <c:ext xmlns:c15="http://schemas.microsoft.com/office/drawing/2012/chart" uri="{CE6537A1-D6FC-4f65-9D91-7224C49458BB}"/>
                <c:ext xmlns:c16="http://schemas.microsoft.com/office/drawing/2014/chart" uri="{C3380CC4-5D6E-409C-BE32-E72D297353CC}">
                  <c16:uniqueId val="{00000002-A293-4EE7-B29D-0AEC418F38C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Meridiens!$Q$10:$Q$23</c:f>
              <c:strCache>
                <c:ptCount val="14"/>
                <c:pt idx="0">
                  <c:v>poumon</c:v>
                </c:pt>
                <c:pt idx="1">
                  <c:v>Gros_intestin</c:v>
                </c:pt>
                <c:pt idx="2">
                  <c:v>Estomac</c:v>
                </c:pt>
                <c:pt idx="3">
                  <c:v>Rate_Panacreas</c:v>
                </c:pt>
                <c:pt idx="4">
                  <c:v>Coeur</c:v>
                </c:pt>
                <c:pt idx="5">
                  <c:v>Intestin_Grele</c:v>
                </c:pt>
                <c:pt idx="6">
                  <c:v>Vessie</c:v>
                </c:pt>
                <c:pt idx="7">
                  <c:v>Vesicule_biliaire</c:v>
                </c:pt>
                <c:pt idx="8">
                  <c:v>Foie</c:v>
                </c:pt>
                <c:pt idx="9">
                  <c:v>Reins</c:v>
                </c:pt>
                <c:pt idx="10">
                  <c:v>Maitre_coeur</c:v>
                </c:pt>
                <c:pt idx="11">
                  <c:v>Triple_rechauffeur</c:v>
                </c:pt>
                <c:pt idx="12">
                  <c:v>Conception</c:v>
                </c:pt>
                <c:pt idx="13">
                  <c:v>Gouverneur</c:v>
                </c:pt>
              </c:strCache>
            </c:strRef>
          </c:cat>
          <c:val>
            <c:numRef>
              <c:f>Meridiens!$R$10:$R$23</c:f>
              <c:numCache>
                <c:formatCode>General</c:formatCode>
                <c:ptCount val="14"/>
                <c:pt idx="0">
                  <c:v>100</c:v>
                </c:pt>
                <c:pt idx="1">
                  <c:v>90</c:v>
                </c:pt>
                <c:pt idx="2">
                  <c:v>96</c:v>
                </c:pt>
                <c:pt idx="3">
                  <c:v>96</c:v>
                </c:pt>
                <c:pt idx="4">
                  <c:v>100</c:v>
                </c:pt>
                <c:pt idx="5">
                  <c:v>95</c:v>
                </c:pt>
                <c:pt idx="6">
                  <c:v>93</c:v>
                </c:pt>
                <c:pt idx="7">
                  <c:v>89</c:v>
                </c:pt>
                <c:pt idx="8">
                  <c:v>79</c:v>
                </c:pt>
                <c:pt idx="9">
                  <c:v>90</c:v>
                </c:pt>
                <c:pt idx="10">
                  <c:v>89</c:v>
                </c:pt>
                <c:pt idx="11">
                  <c:v>92</c:v>
                </c:pt>
                <c:pt idx="12">
                  <c:v>100</c:v>
                </c:pt>
                <c:pt idx="13">
                  <c:v>86</c:v>
                </c:pt>
              </c:numCache>
            </c:numRef>
          </c:val>
          <c:extLst>
            <c:ext xmlns:c16="http://schemas.microsoft.com/office/drawing/2014/chart" uri="{C3380CC4-5D6E-409C-BE32-E72D297353CC}">
              <c16:uniqueId val="{00000000-A293-4EE7-B29D-0AEC418F38CD}"/>
            </c:ext>
          </c:extLst>
        </c:ser>
        <c:ser>
          <c:idx val="1"/>
          <c:order val="1"/>
          <c:tx>
            <c:strRef>
              <c:f>Meridiens!$S$9</c:f>
              <c:strCache>
                <c:ptCount val="1"/>
                <c:pt idx="0">
                  <c:v>Meridien Gauche</c:v>
                </c:pt>
              </c:strCache>
            </c:strRef>
          </c:tx>
          <c:spPr>
            <a:ln w="28575" cap="rnd">
              <a:solidFill>
                <a:schemeClr val="accent1"/>
              </a:solidFill>
              <a:round/>
            </a:ln>
            <a:effectLst/>
          </c:spPr>
          <c:marker>
            <c:symbol val="none"/>
          </c:marker>
          <c:cat>
            <c:strRef>
              <c:f>Meridiens!$Q$10:$Q$23</c:f>
              <c:strCache>
                <c:ptCount val="14"/>
                <c:pt idx="0">
                  <c:v>poumon</c:v>
                </c:pt>
                <c:pt idx="1">
                  <c:v>Gros_intestin</c:v>
                </c:pt>
                <c:pt idx="2">
                  <c:v>Estomac</c:v>
                </c:pt>
                <c:pt idx="3">
                  <c:v>Rate_Panacreas</c:v>
                </c:pt>
                <c:pt idx="4">
                  <c:v>Coeur</c:v>
                </c:pt>
                <c:pt idx="5">
                  <c:v>Intestin_Grele</c:v>
                </c:pt>
                <c:pt idx="6">
                  <c:v>Vessie</c:v>
                </c:pt>
                <c:pt idx="7">
                  <c:v>Vesicule_biliaire</c:v>
                </c:pt>
                <c:pt idx="8">
                  <c:v>Foie</c:v>
                </c:pt>
                <c:pt idx="9">
                  <c:v>Reins</c:v>
                </c:pt>
                <c:pt idx="10">
                  <c:v>Maitre_coeur</c:v>
                </c:pt>
                <c:pt idx="11">
                  <c:v>Triple_rechauffeur</c:v>
                </c:pt>
                <c:pt idx="12">
                  <c:v>Conception</c:v>
                </c:pt>
                <c:pt idx="13">
                  <c:v>Gouverneur</c:v>
                </c:pt>
              </c:strCache>
            </c:strRef>
          </c:cat>
          <c:val>
            <c:numRef>
              <c:f>Meridiens!$S$10:$S$23</c:f>
              <c:numCache>
                <c:formatCode>General</c:formatCode>
                <c:ptCount val="14"/>
                <c:pt idx="0">
                  <c:v>91</c:v>
                </c:pt>
                <c:pt idx="1">
                  <c:v>85</c:v>
                </c:pt>
                <c:pt idx="2">
                  <c:v>81</c:v>
                </c:pt>
                <c:pt idx="3">
                  <c:v>91</c:v>
                </c:pt>
                <c:pt idx="4">
                  <c:v>78</c:v>
                </c:pt>
                <c:pt idx="5">
                  <c:v>95</c:v>
                </c:pt>
                <c:pt idx="6">
                  <c:v>93</c:v>
                </c:pt>
                <c:pt idx="7">
                  <c:v>92</c:v>
                </c:pt>
                <c:pt idx="8">
                  <c:v>86</c:v>
                </c:pt>
                <c:pt idx="9">
                  <c:v>89</c:v>
                </c:pt>
                <c:pt idx="10">
                  <c:v>89</c:v>
                </c:pt>
                <c:pt idx="11">
                  <c:v>87</c:v>
                </c:pt>
                <c:pt idx="12">
                  <c:v>84</c:v>
                </c:pt>
                <c:pt idx="13">
                  <c:v>86</c:v>
                </c:pt>
              </c:numCache>
            </c:numRef>
          </c:val>
          <c:extLst>
            <c:ext xmlns:c16="http://schemas.microsoft.com/office/drawing/2014/chart" uri="{C3380CC4-5D6E-409C-BE32-E72D297353CC}">
              <c16:uniqueId val="{00000001-A293-4EE7-B29D-0AEC418F38CD}"/>
            </c:ext>
          </c:extLst>
        </c:ser>
        <c:dLbls>
          <c:showLegendKey val="0"/>
          <c:showVal val="0"/>
          <c:showCatName val="0"/>
          <c:showSerName val="0"/>
          <c:showPercent val="0"/>
          <c:showBubbleSize val="0"/>
        </c:dLbls>
        <c:axId val="35067439"/>
        <c:axId val="34560591"/>
      </c:radarChart>
      <c:catAx>
        <c:axId val="35067439"/>
        <c:scaling>
          <c:orientation val="minMax"/>
        </c:scaling>
        <c:delete val="0"/>
        <c:axPos val="b"/>
        <c:numFmt formatCode="General" sourceLinked="1"/>
        <c:majorTickMark val="none"/>
        <c:minorTickMark val="none"/>
        <c:tickLblPos val="nextTo"/>
        <c:spPr>
          <a:solidFill>
            <a:srgbClr val="FFFF00"/>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60591"/>
        <c:crosses val="autoZero"/>
        <c:auto val="1"/>
        <c:lblAlgn val="ctr"/>
        <c:lblOffset val="100"/>
        <c:noMultiLvlLbl val="0"/>
      </c:catAx>
      <c:valAx>
        <c:axId val="34560591"/>
        <c:scaling>
          <c:orientation val="minMax"/>
          <c:max val="1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06743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Les Méridiens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radarChart>
        <c:radarStyle val="marker"/>
        <c:varyColors val="0"/>
        <c:ser>
          <c:idx val="0"/>
          <c:order val="0"/>
          <c:tx>
            <c:strRef>
              <c:f>Mer_pts_spec!$R$9</c:f>
              <c:strCache>
                <c:ptCount val="1"/>
                <c:pt idx="0">
                  <c:v>Meridien droit</c:v>
                </c:pt>
              </c:strCache>
            </c:strRef>
          </c:tx>
          <c:spPr>
            <a:ln w="28575" cap="rnd">
              <a:solidFill>
                <a:schemeClr val="accent2"/>
              </a:solidFill>
              <a:round/>
            </a:ln>
            <a:effectLst/>
          </c:spPr>
          <c:marker>
            <c:symbol val="none"/>
          </c:marker>
          <c:dLbls>
            <c:dLbl>
              <c:idx val="8"/>
              <c:delete val="1"/>
              <c:extLst>
                <c:ext xmlns:c15="http://schemas.microsoft.com/office/drawing/2012/chart" uri="{CE6537A1-D6FC-4f65-9D91-7224C49458BB}"/>
                <c:ext xmlns:c16="http://schemas.microsoft.com/office/drawing/2014/chart" uri="{C3380CC4-5D6E-409C-BE32-E72D297353CC}">
                  <c16:uniqueId val="{00000000-2F91-45ED-BDF2-4AB847F8F87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Mer_pts_spec!$Q$10:$Q$23</c:f>
              <c:strCache>
                <c:ptCount val="14"/>
                <c:pt idx="0">
                  <c:v>Vaisseau_Vital</c:v>
                </c:pt>
                <c:pt idx="1">
                  <c:v>Regulateur_du_Yin</c:v>
                </c:pt>
                <c:pt idx="2">
                  <c:v>Regulateur_du_Yang</c:v>
                </c:pt>
                <c:pt idx="3">
                  <c:v>Motilite_du_Yin</c:v>
                </c:pt>
                <c:pt idx="4">
                  <c:v>Motilite_du_Yang</c:v>
                </c:pt>
                <c:pt idx="5">
                  <c:v>Vaisseau_ceinture</c:v>
                </c:pt>
                <c:pt idx="6">
                  <c:v>_8_points_des_8_Vaisseaux</c:v>
                </c:pt>
                <c:pt idx="7">
                  <c:v>Points_Source</c:v>
                </c:pt>
                <c:pt idx="8">
                  <c:v>Points_Heraux</c:v>
                </c:pt>
                <c:pt idx="9">
                  <c:v>Points_Dorsaux</c:v>
                </c:pt>
                <c:pt idx="10">
                  <c:v>Points_Xi</c:v>
                </c:pt>
                <c:pt idx="11">
                  <c:v>Conception</c:v>
                </c:pt>
                <c:pt idx="12">
                  <c:v>Gouverneur</c:v>
                </c:pt>
                <c:pt idx="13">
                  <c:v>Ma_Dan</c:v>
                </c:pt>
              </c:strCache>
            </c:strRef>
          </c:cat>
          <c:val>
            <c:numRef>
              <c:f>Mer_pts_spec!$R$10:$R$23</c:f>
              <c:numCache>
                <c:formatCode>General</c:formatCode>
                <c:ptCount val="14"/>
                <c:pt idx="0">
                  <c:v>94</c:v>
                </c:pt>
                <c:pt idx="1">
                  <c:v>100</c:v>
                </c:pt>
                <c:pt idx="2">
                  <c:v>100</c:v>
                </c:pt>
                <c:pt idx="3">
                  <c:v>67</c:v>
                </c:pt>
                <c:pt idx="4">
                  <c:v>82</c:v>
                </c:pt>
                <c:pt idx="5">
                  <c:v>100</c:v>
                </c:pt>
                <c:pt idx="6">
                  <c:v>88</c:v>
                </c:pt>
                <c:pt idx="7">
                  <c:v>84</c:v>
                </c:pt>
                <c:pt idx="8">
                  <c:v>92</c:v>
                </c:pt>
                <c:pt idx="9">
                  <c:v>84</c:v>
                </c:pt>
                <c:pt idx="10">
                  <c:v>94</c:v>
                </c:pt>
                <c:pt idx="11">
                  <c:v>100</c:v>
                </c:pt>
                <c:pt idx="12">
                  <c:v>86</c:v>
                </c:pt>
                <c:pt idx="13">
                  <c:v>84</c:v>
                </c:pt>
              </c:numCache>
            </c:numRef>
          </c:val>
          <c:extLst>
            <c:ext xmlns:c16="http://schemas.microsoft.com/office/drawing/2014/chart" uri="{C3380CC4-5D6E-409C-BE32-E72D297353CC}">
              <c16:uniqueId val="{00000001-2F91-45ED-BDF2-4AB847F8F87A}"/>
            </c:ext>
          </c:extLst>
        </c:ser>
        <c:ser>
          <c:idx val="1"/>
          <c:order val="1"/>
          <c:tx>
            <c:strRef>
              <c:f>Mer_pts_spec!$S$9</c:f>
              <c:strCache>
                <c:ptCount val="1"/>
                <c:pt idx="0">
                  <c:v>Meridien Gauche</c:v>
                </c:pt>
              </c:strCache>
            </c:strRef>
          </c:tx>
          <c:spPr>
            <a:ln w="28575" cap="rnd">
              <a:solidFill>
                <a:schemeClr val="accent1"/>
              </a:solidFill>
              <a:round/>
            </a:ln>
            <a:effectLst/>
          </c:spPr>
          <c:marker>
            <c:symbol val="none"/>
          </c:marker>
          <c:cat>
            <c:strRef>
              <c:f>Mer_pts_spec!$Q$10:$Q$23</c:f>
              <c:strCache>
                <c:ptCount val="14"/>
                <c:pt idx="0">
                  <c:v>Vaisseau_Vital</c:v>
                </c:pt>
                <c:pt idx="1">
                  <c:v>Regulateur_du_Yin</c:v>
                </c:pt>
                <c:pt idx="2">
                  <c:v>Regulateur_du_Yang</c:v>
                </c:pt>
                <c:pt idx="3">
                  <c:v>Motilite_du_Yin</c:v>
                </c:pt>
                <c:pt idx="4">
                  <c:v>Motilite_du_Yang</c:v>
                </c:pt>
                <c:pt idx="5">
                  <c:v>Vaisseau_ceinture</c:v>
                </c:pt>
                <c:pt idx="6">
                  <c:v>_8_points_des_8_Vaisseaux</c:v>
                </c:pt>
                <c:pt idx="7">
                  <c:v>Points_Source</c:v>
                </c:pt>
                <c:pt idx="8">
                  <c:v>Points_Heraux</c:v>
                </c:pt>
                <c:pt idx="9">
                  <c:v>Points_Dorsaux</c:v>
                </c:pt>
                <c:pt idx="10">
                  <c:v>Points_Xi</c:v>
                </c:pt>
                <c:pt idx="11">
                  <c:v>Conception</c:v>
                </c:pt>
                <c:pt idx="12">
                  <c:v>Gouverneur</c:v>
                </c:pt>
                <c:pt idx="13">
                  <c:v>Ma_Dan</c:v>
                </c:pt>
              </c:strCache>
            </c:strRef>
          </c:cat>
          <c:val>
            <c:numRef>
              <c:f>Mer_pts_spec!$S$10:$S$23</c:f>
              <c:numCache>
                <c:formatCode>General</c:formatCode>
                <c:ptCount val="14"/>
                <c:pt idx="0">
                  <c:v>87</c:v>
                </c:pt>
                <c:pt idx="1">
                  <c:v>86</c:v>
                </c:pt>
                <c:pt idx="2">
                  <c:v>100</c:v>
                </c:pt>
                <c:pt idx="3">
                  <c:v>100</c:v>
                </c:pt>
                <c:pt idx="4">
                  <c:v>91</c:v>
                </c:pt>
                <c:pt idx="5">
                  <c:v>100</c:v>
                </c:pt>
                <c:pt idx="6">
                  <c:v>100</c:v>
                </c:pt>
                <c:pt idx="7">
                  <c:v>84</c:v>
                </c:pt>
                <c:pt idx="8">
                  <c:v>92</c:v>
                </c:pt>
                <c:pt idx="9">
                  <c:v>92</c:v>
                </c:pt>
                <c:pt idx="10">
                  <c:v>88</c:v>
                </c:pt>
                <c:pt idx="11">
                  <c:v>84</c:v>
                </c:pt>
                <c:pt idx="12">
                  <c:v>86</c:v>
                </c:pt>
                <c:pt idx="13">
                  <c:v>84</c:v>
                </c:pt>
              </c:numCache>
            </c:numRef>
          </c:val>
          <c:extLst>
            <c:ext xmlns:c16="http://schemas.microsoft.com/office/drawing/2014/chart" uri="{C3380CC4-5D6E-409C-BE32-E72D297353CC}">
              <c16:uniqueId val="{00000002-2F91-45ED-BDF2-4AB847F8F87A}"/>
            </c:ext>
          </c:extLst>
        </c:ser>
        <c:dLbls>
          <c:showLegendKey val="0"/>
          <c:showVal val="0"/>
          <c:showCatName val="0"/>
          <c:showSerName val="0"/>
          <c:showPercent val="0"/>
          <c:showBubbleSize val="0"/>
        </c:dLbls>
        <c:axId val="35067439"/>
        <c:axId val="34560591"/>
      </c:radarChart>
      <c:catAx>
        <c:axId val="35067439"/>
        <c:scaling>
          <c:orientation val="minMax"/>
        </c:scaling>
        <c:delete val="0"/>
        <c:axPos val="b"/>
        <c:numFmt formatCode="General" sourceLinked="1"/>
        <c:majorTickMark val="none"/>
        <c:minorTickMark val="none"/>
        <c:tickLblPos val="nextTo"/>
        <c:spPr>
          <a:solidFill>
            <a:srgbClr val="FFFF00"/>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60591"/>
        <c:crosses val="autoZero"/>
        <c:auto val="1"/>
        <c:lblAlgn val="ctr"/>
        <c:lblOffset val="100"/>
        <c:noMultiLvlLbl val="0"/>
      </c:catAx>
      <c:valAx>
        <c:axId val="34560591"/>
        <c:scaling>
          <c:orientation val="minMax"/>
          <c:max val="1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06743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Caractéristiques psychologiques</a:t>
            </a:r>
          </a:p>
        </c:rich>
      </c:tx>
      <c:overlay val="0"/>
      <c:spPr>
        <a:noFill/>
        <a:ln>
          <a:noFill/>
        </a:ln>
        <a:effectLst/>
      </c:spPr>
    </c:title>
    <c:autoTitleDeleted val="0"/>
    <c:plotArea>
      <c:layout/>
      <c:radarChart>
        <c:radarStyle val="marker"/>
        <c:varyColors val="0"/>
        <c:ser>
          <c:idx val="2"/>
          <c:order val="0"/>
          <c:tx>
            <c:strRef>
              <c:f>Mot_cle02!$C$21</c:f>
              <c:strCache>
                <c:ptCount val="1"/>
                <c:pt idx="0">
                  <c:v>DROITE</c:v>
                </c:pt>
              </c:strCache>
            </c:strRef>
          </c:tx>
          <c:spPr>
            <a:ln>
              <a:solidFill>
                <a:srgbClr val="FFC000"/>
              </a:solidFill>
            </a:ln>
          </c:spPr>
          <c:marker>
            <c:symbol val="none"/>
          </c:marker>
          <c:cat>
            <c:strRef>
              <c:f>Mot_cle02!$B$22:$B$37</c:f>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f>Mot_cle02!$C$22:$C$37</c:f>
              <c:numCache>
                <c:formatCode>0</c:formatCode>
                <c:ptCount val="16"/>
                <c:pt idx="0">
                  <c:v>-4.8</c:v>
                </c:pt>
                <c:pt idx="1">
                  <c:v>-21.491349990078074</c:v>
                </c:pt>
                <c:pt idx="2">
                  <c:v>-19.553194410844355</c:v>
                </c:pt>
                <c:pt idx="3">
                  <c:v>-19.980569268359275</c:v>
                </c:pt>
                <c:pt idx="4">
                  <c:v>-20.482223786061063</c:v>
                </c:pt>
                <c:pt idx="5">
                  <c:v>-18.660828152390376</c:v>
                </c:pt>
                <c:pt idx="6">
                  <c:v>-19.477506955962824</c:v>
                </c:pt>
                <c:pt idx="7">
                  <c:v>-20.113836077122588</c:v>
                </c:pt>
                <c:pt idx="8">
                  <c:v>-20.437850848905391</c:v>
                </c:pt>
                <c:pt idx="9">
                  <c:v>-22.594144329374114</c:v>
                </c:pt>
                <c:pt idx="10">
                  <c:v>-19.723614967335607</c:v>
                </c:pt>
                <c:pt idx="11">
                  <c:v>-19.812124433863044</c:v>
                </c:pt>
                <c:pt idx="12">
                  <c:v>6.0865448745036961</c:v>
                </c:pt>
                <c:pt idx="13">
                  <c:v>-4.8</c:v>
                </c:pt>
                <c:pt idx="14">
                  <c:v>-20.135971004769246</c:v>
                </c:pt>
                <c:pt idx="15">
                  <c:v>-21.516475934081928</c:v>
                </c:pt>
              </c:numCache>
            </c:numRef>
          </c:val>
          <c:extLst>
            <c:ext xmlns:c16="http://schemas.microsoft.com/office/drawing/2014/chart" uri="{C3380CC4-5D6E-409C-BE32-E72D297353CC}">
              <c16:uniqueId val="{00000004-48D5-4796-9B3F-79E4D2A64F4B}"/>
            </c:ext>
          </c:extLst>
        </c:ser>
        <c:ser>
          <c:idx val="3"/>
          <c:order val="1"/>
          <c:tx>
            <c:strRef>
              <c:f>Mot_cle02!$D$21</c:f>
              <c:strCache>
                <c:ptCount val="1"/>
                <c:pt idx="0">
                  <c:v>GAUCHE</c:v>
                </c:pt>
              </c:strCache>
            </c:strRef>
          </c:tx>
          <c:spPr>
            <a:ln>
              <a:solidFill>
                <a:schemeClr val="accent1"/>
              </a:solidFill>
            </a:ln>
          </c:spPr>
          <c:marker>
            <c:symbol val="none"/>
          </c:marker>
          <c:cat>
            <c:strRef>
              <c:f>Mot_cle02!$B$22:$B$37</c:f>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f>Mot_cle02!$D$22:$D$37</c:f>
              <c:numCache>
                <c:formatCode>0</c:formatCode>
                <c:ptCount val="16"/>
                <c:pt idx="0">
                  <c:v>30.143211257957795</c:v>
                </c:pt>
                <c:pt idx="1">
                  <c:v>29.247208855227171</c:v>
                </c:pt>
                <c:pt idx="2">
                  <c:v>29.695495228993899</c:v>
                </c:pt>
                <c:pt idx="3">
                  <c:v>-30.672673057054627</c:v>
                </c:pt>
                <c:pt idx="4">
                  <c:v>-29.537804678111094</c:v>
                </c:pt>
                <c:pt idx="5">
                  <c:v>9.4389672847482782</c:v>
                </c:pt>
                <c:pt idx="6">
                  <c:v>10.080409622266849</c:v>
                </c:pt>
                <c:pt idx="7">
                  <c:v>20.386078482432115</c:v>
                </c:pt>
                <c:pt idx="8">
                  <c:v>-32.401496852881159</c:v>
                </c:pt>
                <c:pt idx="9">
                  <c:v>20.339762304439059</c:v>
                </c:pt>
                <c:pt idx="10">
                  <c:v>29.375879158709438</c:v>
                </c:pt>
                <c:pt idx="11">
                  <c:v>30.34597421675587</c:v>
                </c:pt>
                <c:pt idx="12">
                  <c:v>9.5239469654242175</c:v>
                </c:pt>
                <c:pt idx="13">
                  <c:v>-10.0263761014937</c:v>
                </c:pt>
                <c:pt idx="14">
                  <c:v>9.764614816954964</c:v>
                </c:pt>
                <c:pt idx="15">
                  <c:v>10.646625819640024</c:v>
                </c:pt>
              </c:numCache>
            </c:numRef>
          </c:val>
          <c:extLst>
            <c:ext xmlns:c16="http://schemas.microsoft.com/office/drawing/2014/chart" uri="{C3380CC4-5D6E-409C-BE32-E72D297353CC}">
              <c16:uniqueId val="{00000005-48D5-4796-9B3F-79E4D2A64F4B}"/>
            </c:ext>
          </c:extLst>
        </c:ser>
        <c:ser>
          <c:idx val="0"/>
          <c:order val="2"/>
          <c:tx>
            <c:strRef>
              <c:f>Mot_cle02!$C$21</c:f>
              <c:strCache>
                <c:ptCount val="1"/>
                <c:pt idx="0">
                  <c:v>DROITE</c:v>
                </c:pt>
              </c:strCache>
            </c:strRef>
          </c:tx>
          <c:spPr>
            <a:ln w="31750" cap="rnd">
              <a:solidFill>
                <a:srgbClr val="FFC000"/>
              </a:solidFill>
              <a:round/>
            </a:ln>
            <a:effectLst/>
          </c:spPr>
          <c:marker>
            <c:symbol val="none"/>
          </c:marker>
          <c:cat>
            <c:strRef>
              <c:f>Mot_cle02!$B$22:$B$37</c:f>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f>Mot_cle02!$C$22:$C$37</c:f>
              <c:numCache>
                <c:formatCode>0</c:formatCode>
                <c:ptCount val="16"/>
                <c:pt idx="0">
                  <c:v>-4.8</c:v>
                </c:pt>
                <c:pt idx="1">
                  <c:v>-21.491349990078074</c:v>
                </c:pt>
                <c:pt idx="2">
                  <c:v>-19.553194410844355</c:v>
                </c:pt>
                <c:pt idx="3">
                  <c:v>-19.980569268359275</c:v>
                </c:pt>
                <c:pt idx="4">
                  <c:v>-20.482223786061063</c:v>
                </c:pt>
                <c:pt idx="5">
                  <c:v>-18.660828152390376</c:v>
                </c:pt>
                <c:pt idx="6">
                  <c:v>-19.477506955962824</c:v>
                </c:pt>
                <c:pt idx="7">
                  <c:v>-20.113836077122588</c:v>
                </c:pt>
                <c:pt idx="8">
                  <c:v>-20.437850848905391</c:v>
                </c:pt>
                <c:pt idx="9">
                  <c:v>-22.594144329374114</c:v>
                </c:pt>
                <c:pt idx="10">
                  <c:v>-19.723614967335607</c:v>
                </c:pt>
                <c:pt idx="11">
                  <c:v>-19.812124433863044</c:v>
                </c:pt>
                <c:pt idx="12">
                  <c:v>6.0865448745036961</c:v>
                </c:pt>
                <c:pt idx="13">
                  <c:v>-4.8</c:v>
                </c:pt>
                <c:pt idx="14">
                  <c:v>-20.135971004769246</c:v>
                </c:pt>
                <c:pt idx="15">
                  <c:v>-21.516475934081928</c:v>
                </c:pt>
              </c:numCache>
            </c:numRef>
          </c:val>
          <c:extLst>
            <c:ext xmlns:c16="http://schemas.microsoft.com/office/drawing/2014/chart" uri="{C3380CC4-5D6E-409C-BE32-E72D297353CC}">
              <c16:uniqueId val="{00000001-48D5-4796-9B3F-79E4D2A64F4B}"/>
            </c:ext>
          </c:extLst>
        </c:ser>
        <c:ser>
          <c:idx val="1"/>
          <c:order val="3"/>
          <c:tx>
            <c:strRef>
              <c:f>Mot_cle02!$D$21</c:f>
              <c:strCache>
                <c:ptCount val="1"/>
                <c:pt idx="0">
                  <c:v>GAUCHE</c:v>
                </c:pt>
              </c:strCache>
            </c:strRef>
          </c:tx>
          <c:spPr>
            <a:ln w="31750" cap="rnd">
              <a:solidFill>
                <a:schemeClr val="accent1"/>
              </a:solidFill>
              <a:round/>
            </a:ln>
            <a:effectLst/>
          </c:spPr>
          <c:marker>
            <c:symbol val="none"/>
          </c:marker>
          <c:cat>
            <c:strRef>
              <c:f>Mot_cle02!$B$22:$B$37</c:f>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f>Mot_cle02!$D$22:$D$37</c:f>
              <c:numCache>
                <c:formatCode>0</c:formatCode>
                <c:ptCount val="16"/>
                <c:pt idx="0">
                  <c:v>30.143211257957795</c:v>
                </c:pt>
                <c:pt idx="1">
                  <c:v>29.247208855227171</c:v>
                </c:pt>
                <c:pt idx="2">
                  <c:v>29.695495228993899</c:v>
                </c:pt>
                <c:pt idx="3">
                  <c:v>-30.672673057054627</c:v>
                </c:pt>
                <c:pt idx="4">
                  <c:v>-29.537804678111094</c:v>
                </c:pt>
                <c:pt idx="5">
                  <c:v>9.4389672847482782</c:v>
                </c:pt>
                <c:pt idx="6">
                  <c:v>10.080409622266849</c:v>
                </c:pt>
                <c:pt idx="7">
                  <c:v>20.386078482432115</c:v>
                </c:pt>
                <c:pt idx="8">
                  <c:v>-32.401496852881159</c:v>
                </c:pt>
                <c:pt idx="9">
                  <c:v>20.339762304439059</c:v>
                </c:pt>
                <c:pt idx="10">
                  <c:v>29.375879158709438</c:v>
                </c:pt>
                <c:pt idx="11">
                  <c:v>30.34597421675587</c:v>
                </c:pt>
                <c:pt idx="12">
                  <c:v>9.5239469654242175</c:v>
                </c:pt>
                <c:pt idx="13">
                  <c:v>-10.0263761014937</c:v>
                </c:pt>
                <c:pt idx="14">
                  <c:v>9.764614816954964</c:v>
                </c:pt>
                <c:pt idx="15">
                  <c:v>10.646625819640024</c:v>
                </c:pt>
              </c:numCache>
            </c:numRef>
          </c:val>
          <c:extLst>
            <c:ext xmlns:c16="http://schemas.microsoft.com/office/drawing/2014/chart" uri="{C3380CC4-5D6E-409C-BE32-E72D297353CC}">
              <c16:uniqueId val="{00000003-48D5-4796-9B3F-79E4D2A64F4B}"/>
            </c:ext>
          </c:extLst>
        </c:ser>
        <c:dLbls>
          <c:showLegendKey val="0"/>
          <c:showVal val="0"/>
          <c:showCatName val="0"/>
          <c:showSerName val="0"/>
          <c:showPercent val="0"/>
          <c:showBubbleSize val="0"/>
        </c:dLbls>
        <c:axId val="1031344559"/>
        <c:axId val="1052069727"/>
      </c:radarChart>
      <c:catAx>
        <c:axId val="1031344559"/>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500" b="0" i="0" u="none" strike="noStrike" kern="1200" baseline="0">
                <a:solidFill>
                  <a:schemeClr val="tx2"/>
                </a:solidFill>
                <a:latin typeface="+mn-lt"/>
                <a:ea typeface="+mn-ea"/>
                <a:cs typeface="+mn-cs"/>
              </a:defRPr>
            </a:pPr>
            <a:endParaRPr lang="fr-FR"/>
          </a:p>
        </c:txPr>
        <c:crossAx val="1052069727"/>
        <c:crosses val="autoZero"/>
        <c:auto val="1"/>
        <c:lblAlgn val="ctr"/>
        <c:lblOffset val="100"/>
        <c:noMultiLvlLbl val="0"/>
      </c:catAx>
      <c:valAx>
        <c:axId val="1052069727"/>
        <c:scaling>
          <c:orientation val="minMax"/>
          <c:max val="60"/>
          <c:min val="-60"/>
        </c:scaling>
        <c:delete val="0"/>
        <c:axPos val="l"/>
        <c:majorGridlines>
          <c:spPr>
            <a:ln w="9525" cap="flat" cmpd="sng" algn="ctr">
              <a:solidFill>
                <a:schemeClr val="tx2">
                  <a:lumMod val="15000"/>
                  <a:lumOff val="85000"/>
                </a:schemeClr>
              </a:solidFill>
              <a:round/>
            </a:ln>
            <a:effectLst/>
          </c:spPr>
        </c:majorGridlines>
        <c:numFmt formatCode="0" sourceLinked="1"/>
        <c:majorTickMark val="none"/>
        <c:minorTickMark val="none"/>
        <c:tickLblPos val="nextTo"/>
        <c:spPr>
          <a:solidFill>
            <a:srgbClr val="FFFF00"/>
          </a:solidFill>
          <a:ln>
            <a:solidFill>
              <a:schemeClr val="accent1">
                <a:lumMod val="60000"/>
                <a:lumOff val="40000"/>
              </a:schemeClr>
            </a:solidFill>
          </a:ln>
          <a:effectLst/>
        </c:spPr>
        <c:txPr>
          <a:bodyPr rot="-60000000" spcFirstLastPara="1" vertOverflow="ellipsis" vert="horz" wrap="square" anchor="ctr" anchorCtr="1"/>
          <a:lstStyle/>
          <a:p>
            <a:pPr>
              <a:defRPr sz="1500" b="0" i="0" u="none" strike="noStrike" kern="1200" baseline="0">
                <a:solidFill>
                  <a:schemeClr val="tx2"/>
                </a:solidFill>
                <a:latin typeface="+mn-lt"/>
                <a:ea typeface="+mn-ea"/>
                <a:cs typeface="+mn-cs"/>
              </a:defRPr>
            </a:pPr>
            <a:endParaRPr lang="fr-FR"/>
          </a:p>
        </c:txPr>
        <c:crossAx val="1031344559"/>
        <c:crosses val="autoZero"/>
        <c:crossBetween val="between"/>
        <c:majorUnit val="10"/>
      </c:valAx>
      <c:spPr>
        <a:noFill/>
        <a:ln>
          <a:noFill/>
        </a:ln>
        <a:effectLst/>
      </c:spPr>
    </c:plotArea>
    <c:legend>
      <c:legendPos val="t"/>
      <c:layout>
        <c:manualLayout>
          <c:xMode val="edge"/>
          <c:yMode val="edge"/>
          <c:x val="0.38233189719209626"/>
          <c:y val="4.7795370486304119E-2"/>
          <c:w val="0.19328768809559183"/>
          <c:h val="5.3084604890660053E-2"/>
        </c:manualLayout>
      </c:layout>
      <c:overlay val="0"/>
      <c:spPr>
        <a:noFill/>
        <a:ln cmpd="dbl">
          <a:solidFill>
            <a:srgbClr val="FFC000"/>
          </a:solid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fr-FR"/>
        </a:p>
      </c:txPr>
    </c:legend>
    <c:plotVisOnly val="1"/>
    <c:dispBlanksAs val="gap"/>
    <c:showDLblsOverMax val="0"/>
  </c:chart>
  <c:txPr>
    <a:bodyPr/>
    <a:lstStyle/>
    <a:p>
      <a:pPr>
        <a:defRPr/>
      </a:pPr>
      <a:endParaRPr lang="fr-FR"/>
    </a:p>
  </c:txPr>
  <c:printSettings>
    <c:headerFooter/>
    <c:pageMargins b="0.75" l="0.7" r="0.7" t="0.75" header="0.3" footer="0.3"/>
    <c:pageSetup/>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Radio" checked="Checked" firstButton="1" fmlaLink="$AB$46" lockText="1" noThreeD="1"/>
</file>

<file path=xl/ctrlProps/ctrlProp41.xml><?xml version="1.0" encoding="utf-8"?>
<formControlPr xmlns="http://schemas.microsoft.com/office/spreadsheetml/2009/9/main" objectType="Radio" lockText="1" noThreeD="1"/>
</file>

<file path=xl/ctrlProps/ctrlProp42.xml><?xml version="1.0" encoding="utf-8"?>
<formControlPr xmlns="http://schemas.microsoft.com/office/spreadsheetml/2009/9/main" objectType="Radio" lockText="1" noThreeD="1"/>
</file>

<file path=xl/ctrlProps/ctrlProp43.xml><?xml version="1.0" encoding="utf-8"?>
<formControlPr xmlns="http://schemas.microsoft.com/office/spreadsheetml/2009/9/main" objectType="Radio" lockText="1" noThreeD="1"/>
</file>

<file path=xl/ctrlProps/ctrlProp44.xml><?xml version="1.0" encoding="utf-8"?>
<formControlPr xmlns="http://schemas.microsoft.com/office/spreadsheetml/2009/9/main" objectType="Radio"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Radio" lockText="1" noThreeD="1"/>
</file>

<file path=xl/ctrlProps/ctrlProp47.xml><?xml version="1.0" encoding="utf-8"?>
<formControlPr xmlns="http://schemas.microsoft.com/office/spreadsheetml/2009/9/main" objectType="Radio" lockText="1" noThreeD="1"/>
</file>

<file path=xl/ctrlProps/ctrlProp48.xml><?xml version="1.0" encoding="utf-8"?>
<formControlPr xmlns="http://schemas.microsoft.com/office/spreadsheetml/2009/9/main" objectType="Radio" lockText="1"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Radio" lockText="1" noThreeD="1"/>
</file>

<file path=xl/ctrlProps/ctrlProp51.xml><?xml version="1.0" encoding="utf-8"?>
<formControlPr xmlns="http://schemas.microsoft.com/office/spreadsheetml/2009/9/main" objectType="Radio" lockText="1" noThreeD="1"/>
</file>

<file path=xl/ctrlProps/ctrlProp52.xml><?xml version="1.0" encoding="utf-8"?>
<formControlPr xmlns="http://schemas.microsoft.com/office/spreadsheetml/2009/9/main" objectType="Radio" lockText="1" noThreeD="1"/>
</file>

<file path=xl/ctrlProps/ctrlProp53.xml><?xml version="1.0" encoding="utf-8"?>
<formControlPr xmlns="http://schemas.microsoft.com/office/spreadsheetml/2009/9/main" objectType="Radio"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Radio"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Radio" firstButton="1" fmlaLink="$A$52" lockText="1" noThreeD="1"/>
</file>

<file path=xl/ctrlProps/ctrlProp62.xml><?xml version="1.0" encoding="utf-8"?>
<formControlPr xmlns="http://schemas.microsoft.com/office/spreadsheetml/2009/9/main" objectType="Radio" lockText="1" noThreeD="1"/>
</file>

<file path=xl/ctrlProps/ctrlProp63.xml><?xml version="1.0" encoding="utf-8"?>
<formControlPr xmlns="http://schemas.microsoft.com/office/spreadsheetml/2009/9/main" objectType="Radio" lockText="1" noThreeD="1"/>
</file>

<file path=xl/ctrlProps/ctrlProp64.xml><?xml version="1.0" encoding="utf-8"?>
<formControlPr xmlns="http://schemas.microsoft.com/office/spreadsheetml/2009/9/main" objectType="Radio" lockText="1" noThreeD="1"/>
</file>

<file path=xl/ctrlProps/ctrlProp65.xml><?xml version="1.0" encoding="utf-8"?>
<formControlPr xmlns="http://schemas.microsoft.com/office/spreadsheetml/2009/9/main" objectType="Radio" lockText="1" noThreeD="1"/>
</file>

<file path=xl/ctrlProps/ctrlProp66.xml><?xml version="1.0" encoding="utf-8"?>
<formControlPr xmlns="http://schemas.microsoft.com/office/spreadsheetml/2009/9/main" objectType="Radio" checked="Checked" lockText="1" noThreeD="1"/>
</file>

<file path=xl/ctrlProps/ctrlProp67.xml><?xml version="1.0" encoding="utf-8"?>
<formControlPr xmlns="http://schemas.microsoft.com/office/spreadsheetml/2009/9/main" objectType="Radio" lockText="1" noThreeD="1"/>
</file>

<file path=xl/ctrlProps/ctrlProp68.xml><?xml version="1.0" encoding="utf-8"?>
<formControlPr xmlns="http://schemas.microsoft.com/office/spreadsheetml/2009/9/main" objectType="Radio" lockText="1" noThreeD="1"/>
</file>

<file path=xl/ctrlProps/ctrlProp69.xml><?xml version="1.0" encoding="utf-8"?>
<formControlPr xmlns="http://schemas.microsoft.com/office/spreadsheetml/2009/9/main" objectType="Radio" lockText="1" noThreeD="1"/>
</file>

<file path=xl/ctrlProps/ctrlProp70.xml><?xml version="1.0" encoding="utf-8"?>
<formControlPr xmlns="http://schemas.microsoft.com/office/spreadsheetml/2009/9/main" objectType="Radio" lockText="1" noThreeD="1"/>
</file>

<file path=xl/ctrlProps/ctrlProp71.xml><?xml version="1.0" encoding="utf-8"?>
<formControlPr xmlns="http://schemas.microsoft.com/office/spreadsheetml/2009/9/main" objectType="Radio" lockText="1" noThreeD="1"/>
</file>

<file path=xl/ctrlProps/ctrlProp72.xml><?xml version="1.0" encoding="utf-8"?>
<formControlPr xmlns="http://schemas.microsoft.com/office/spreadsheetml/2009/9/main" objectType="Radio" lockText="1" noThreeD="1"/>
</file>

<file path=xl/ctrlProps/ctrlProp73.xml><?xml version="1.0" encoding="utf-8"?>
<formControlPr xmlns="http://schemas.microsoft.com/office/spreadsheetml/2009/9/main" objectType="Radio" lockText="1" noThreeD="1"/>
</file>

<file path=xl/ctrlProps/ctrlProp74.xml><?xml version="1.0" encoding="utf-8"?>
<formControlPr xmlns="http://schemas.microsoft.com/office/spreadsheetml/2009/9/main" objectType="Radio" lockText="1" noThreeD="1"/>
</file>

<file path=xl/ctrlProps/ctrlProp75.xml><?xml version="1.0" encoding="utf-8"?>
<formControlPr xmlns="http://schemas.microsoft.com/office/spreadsheetml/2009/9/main" objectType="Radio" lockText="1" noThreeD="1"/>
</file>

<file path=xl/ctrlProps/ctrlProp76.xml><?xml version="1.0" encoding="utf-8"?>
<formControlPr xmlns="http://schemas.microsoft.com/office/spreadsheetml/2009/9/main" objectType="Radio" lockText="1" noThreeD="1"/>
</file>

<file path=xl/ctrlProps/ctrlProp77.xml><?xml version="1.0" encoding="utf-8"?>
<formControlPr xmlns="http://schemas.microsoft.com/office/spreadsheetml/2009/9/main" objectType="Radio" lockText="1" noThreeD="1"/>
</file>

<file path=xl/ctrlProps/ctrlProp78.xml><?xml version="1.0" encoding="utf-8"?>
<formControlPr xmlns="http://schemas.microsoft.com/office/spreadsheetml/2009/9/main" objectType="Radio" lockText="1" noThreeD="1"/>
</file>

<file path=xl/ctrlProps/ctrlProp79.xml><?xml version="1.0" encoding="utf-8"?>
<formControlPr xmlns="http://schemas.microsoft.com/office/spreadsheetml/2009/9/main" objectType="Radio" lockText="1" noThreeD="1"/>
</file>

<file path=xl/ctrlProps/ctrlProp80.xml><?xml version="1.0" encoding="utf-8"?>
<formControlPr xmlns="http://schemas.microsoft.com/office/spreadsheetml/2009/9/main" objectType="Radio" lockText="1" noThreeD="1"/>
</file>

<file path=xl/ctrlProps/ctrlProp81.xml><?xml version="1.0" encoding="utf-8"?>
<formControlPr xmlns="http://schemas.microsoft.com/office/spreadsheetml/2009/9/main" objectType="Radio" lockText="1" noThreeD="1"/>
</file>

<file path=xl/ctrlProps/ctrlProp82.xml><?xml version="1.0" encoding="utf-8"?>
<formControlPr xmlns="http://schemas.microsoft.com/office/spreadsheetml/2009/9/main" objectType="Radio" lockText="1" noThreeD="1"/>
</file>

<file path=xl/ctrlProps/ctrlProp83.xml><?xml version="1.0" encoding="utf-8"?>
<formControlPr xmlns="http://schemas.microsoft.com/office/spreadsheetml/2009/9/main" objectType="Radio" lockText="1" noThreeD="1"/>
</file>

<file path=xl/ctrlProps/ctrlProp84.xml><?xml version="1.0" encoding="utf-8"?>
<formControlPr xmlns="http://schemas.microsoft.com/office/spreadsheetml/2009/9/main" objectType="Radio" lockText="1" noThreeD="1"/>
</file>

<file path=xl/ctrlProps/ctrlProp85.xml><?xml version="1.0" encoding="utf-8"?>
<formControlPr xmlns="http://schemas.microsoft.com/office/spreadsheetml/2009/9/main" objectType="Radio" lockText="1" noThreeD="1"/>
</file>

<file path=xl/ctrlProps/ctrlProp86.xml><?xml version="1.0" encoding="utf-8"?>
<formControlPr xmlns="http://schemas.microsoft.com/office/spreadsheetml/2009/9/main" objectType="Radio" lockText="1" noThreeD="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Radio" firstButton="1" fmlaLink="$X$7" lockText="1" noThreeD="1"/>
</file>

<file path=xl/ctrlProps/ctrlProp93.xml><?xml version="1.0" encoding="utf-8"?>
<formControlPr xmlns="http://schemas.microsoft.com/office/spreadsheetml/2009/9/main" objectType="Radio" lockText="1" noThreeD="1"/>
</file>

<file path=xl/ctrlProps/ctrlProp94.xml><?xml version="1.0" encoding="utf-8"?>
<formControlPr xmlns="http://schemas.microsoft.com/office/spreadsheetml/2009/9/main" objectType="Radio" lockText="1" noThreeD="1"/>
</file>

<file path=xl/ctrlProps/ctrlProp95.xml><?xml version="1.0" encoding="utf-8"?>
<formControlPr xmlns="http://schemas.microsoft.com/office/spreadsheetml/2009/9/main" objectType="Radio" lockText="1" noThreeD="1"/>
</file>

<file path=xl/ctrlProps/ctrlProp96.xml><?xml version="1.0" encoding="utf-8"?>
<formControlPr xmlns="http://schemas.microsoft.com/office/spreadsheetml/2009/9/main" objectType="Radio" lockText="1" noThreeD="1"/>
</file>

<file path=xl/ctrlProps/ctrlProp97.xml><?xml version="1.0" encoding="utf-8"?>
<formControlPr xmlns="http://schemas.microsoft.com/office/spreadsheetml/2009/9/main" objectType="Radio" lockText="1" noThreeD="1"/>
</file>

<file path=xl/ctrlProps/ctrlProp98.xml><?xml version="1.0" encoding="utf-8"?>
<formControlPr xmlns="http://schemas.microsoft.com/office/spreadsheetml/2009/9/main" objectType="Radio" checked="Checked" lockText="1" noThreeD="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Radio" firstButton="1" fmlaLink="$X$7" lockText="1" noThreeD="1"/>
</file>

<file path=xl/ctrlProps/ctrlProp105.xml><?xml version="1.0" encoding="utf-8"?>
<formControlPr xmlns="http://schemas.microsoft.com/office/spreadsheetml/2009/9/main" objectType="Radio" lockText="1" noThreeD="1"/>
</file>

<file path=xl/ctrlProps/ctrlProp106.xml><?xml version="1.0" encoding="utf-8"?>
<formControlPr xmlns="http://schemas.microsoft.com/office/spreadsheetml/2009/9/main" objectType="Radio" lockText="1" noThreeD="1"/>
</file>

<file path=xl/ctrlProps/ctrlProp107.xml><?xml version="1.0" encoding="utf-8"?>
<formControlPr xmlns="http://schemas.microsoft.com/office/spreadsheetml/2009/9/main" objectType="Radio" lockText="1" noThreeD="1"/>
</file>

<file path=xl/ctrlProps/ctrlProp108.xml><?xml version="1.0" encoding="utf-8"?>
<formControlPr xmlns="http://schemas.microsoft.com/office/spreadsheetml/2009/9/main" objectType="Radio" lockText="1" noThreeD="1"/>
</file>

<file path=xl/ctrlProps/ctrlProp109.xml><?xml version="1.0" encoding="utf-8"?>
<formControlPr xmlns="http://schemas.microsoft.com/office/spreadsheetml/2009/9/main" objectType="Radio" lockText="1" noThreeD="1"/>
</file>

<file path=xl/ctrlProps/ctrlProp110.xml><?xml version="1.0" encoding="utf-8"?>
<formControlPr xmlns="http://schemas.microsoft.com/office/spreadsheetml/2009/9/main" objectType="Radio" checked="Checked" lockText="1" noThreeD="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Radio" firstButton="1" fmlaLink="$Y$46" lockText="1" noThreeD="1"/>
</file>

<file path=xl/ctrlProps/ctrlProp142.xml><?xml version="1.0" encoding="utf-8"?>
<formControlPr xmlns="http://schemas.microsoft.com/office/spreadsheetml/2009/9/main" objectType="Radio" lockText="1" noThreeD="1"/>
</file>

<file path=xl/ctrlProps/ctrlProp143.xml><?xml version="1.0" encoding="utf-8"?>
<formControlPr xmlns="http://schemas.microsoft.com/office/spreadsheetml/2009/9/main" objectType="Radio" lockText="1" noThreeD="1"/>
</file>

<file path=xl/ctrlProps/ctrlProp144.xml><?xml version="1.0" encoding="utf-8"?>
<formControlPr xmlns="http://schemas.microsoft.com/office/spreadsheetml/2009/9/main" objectType="Radio" lockText="1" noThreeD="1"/>
</file>

<file path=xl/ctrlProps/ctrlProp145.xml><?xml version="1.0" encoding="utf-8"?>
<formControlPr xmlns="http://schemas.microsoft.com/office/spreadsheetml/2009/9/main" objectType="Radio" lockText="1" noThreeD="1"/>
</file>

<file path=xl/ctrlProps/ctrlProp146.xml><?xml version="1.0" encoding="utf-8"?>
<formControlPr xmlns="http://schemas.microsoft.com/office/spreadsheetml/2009/9/main" objectType="Radio" checked="Checked" lockText="1" noThreeD="1"/>
</file>

<file path=xl/ctrlProps/ctrlProp147.xml><?xml version="1.0" encoding="utf-8"?>
<formControlPr xmlns="http://schemas.microsoft.com/office/spreadsheetml/2009/9/main" objectType="Radio" lockText="1" noThreeD="1"/>
</file>

<file path=xl/ctrlProps/ctrlProp148.xml><?xml version="1.0" encoding="utf-8"?>
<formControlPr xmlns="http://schemas.microsoft.com/office/spreadsheetml/2009/9/main" objectType="Radio" lockText="1" noThreeD="1"/>
</file>

<file path=xl/ctrlProps/ctrlProp149.xml><?xml version="1.0" encoding="utf-8"?>
<formControlPr xmlns="http://schemas.microsoft.com/office/spreadsheetml/2009/9/main" objectType="Radio" lockText="1" noThreeD="1"/>
</file>

<file path=xl/ctrlProps/ctrlProp150.xml><?xml version="1.0" encoding="utf-8"?>
<formControlPr xmlns="http://schemas.microsoft.com/office/spreadsheetml/2009/9/main" objectType="Radio" lockText="1" noThreeD="1"/>
</file>

<file path=xl/ctrlProps/ctrlProp151.xml><?xml version="1.0" encoding="utf-8"?>
<formControlPr xmlns="http://schemas.microsoft.com/office/spreadsheetml/2009/9/main" objectType="Radio" lockText="1" noThreeD="1"/>
</file>

<file path=xl/ctrlProps/ctrlProp152.xml><?xml version="1.0" encoding="utf-8"?>
<formControlPr xmlns="http://schemas.microsoft.com/office/spreadsheetml/2009/9/main" objectType="Radio" lockText="1" noThreeD="1"/>
</file>

<file path=xl/ctrlProps/ctrlProp153.xml><?xml version="1.0" encoding="utf-8"?>
<formControlPr xmlns="http://schemas.microsoft.com/office/spreadsheetml/2009/9/main" objectType="Radio" lockText="1" noThreeD="1"/>
</file>

<file path=xl/ctrlProps/ctrlProp154.xml><?xml version="1.0" encoding="utf-8"?>
<formControlPr xmlns="http://schemas.microsoft.com/office/spreadsheetml/2009/9/main" objectType="Radio" lockText="1" noThreeD="1"/>
</file>

<file path=xl/ctrlProps/ctrlProp155.xml><?xml version="1.0" encoding="utf-8"?>
<formControlPr xmlns="http://schemas.microsoft.com/office/spreadsheetml/2009/9/main" objectType="Radio" lockText="1" noThreeD="1"/>
</file>

<file path=xl/ctrlProps/ctrlProp156.xml><?xml version="1.0" encoding="utf-8"?>
<formControlPr xmlns="http://schemas.microsoft.com/office/spreadsheetml/2009/9/main" objectType="Radio" lockText="1" noThreeD="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Radio" firstButton="1" fmlaLink="$Y$46" lockText="1" noThreeD="1"/>
</file>

<file path=xl/ctrlProps/ctrlProp198.xml><?xml version="1.0" encoding="utf-8"?>
<formControlPr xmlns="http://schemas.microsoft.com/office/spreadsheetml/2009/9/main" objectType="Radio" lockText="1" noThreeD="1"/>
</file>

<file path=xl/ctrlProps/ctrlProp199.xml><?xml version="1.0" encoding="utf-8"?>
<formControlPr xmlns="http://schemas.microsoft.com/office/spreadsheetml/2009/9/main" objectType="Radio" lockText="1" noThreeD="1"/>
</file>

<file path=xl/ctrlProps/ctrlProp200.xml><?xml version="1.0" encoding="utf-8"?>
<formControlPr xmlns="http://schemas.microsoft.com/office/spreadsheetml/2009/9/main" objectType="Radio" lockText="1" noThreeD="1"/>
</file>

<file path=xl/ctrlProps/ctrlProp201.xml><?xml version="1.0" encoding="utf-8"?>
<formControlPr xmlns="http://schemas.microsoft.com/office/spreadsheetml/2009/9/main" objectType="Radio" lockText="1" noThreeD="1"/>
</file>

<file path=xl/ctrlProps/ctrlProp202.xml><?xml version="1.0" encoding="utf-8"?>
<formControlPr xmlns="http://schemas.microsoft.com/office/spreadsheetml/2009/9/main" objectType="Radio" lockText="1" noThreeD="1"/>
</file>

<file path=xl/ctrlProps/ctrlProp203.xml><?xml version="1.0" encoding="utf-8"?>
<formControlPr xmlns="http://schemas.microsoft.com/office/spreadsheetml/2009/9/main" objectType="Radio" lockText="1" noThreeD="1"/>
</file>

<file path=xl/ctrlProps/ctrlProp204.xml><?xml version="1.0" encoding="utf-8"?>
<formControlPr xmlns="http://schemas.microsoft.com/office/spreadsheetml/2009/9/main" objectType="Radio" lockText="1" noThreeD="1"/>
</file>

<file path=xl/ctrlProps/ctrlProp205.xml><?xml version="1.0" encoding="utf-8"?>
<formControlPr xmlns="http://schemas.microsoft.com/office/spreadsheetml/2009/9/main" objectType="Radio" lockText="1" noThreeD="1"/>
</file>

<file path=xl/ctrlProps/ctrlProp206.xml><?xml version="1.0" encoding="utf-8"?>
<formControlPr xmlns="http://schemas.microsoft.com/office/spreadsheetml/2009/9/main" objectType="Radio" lockText="1" noThreeD="1"/>
</file>

<file path=xl/ctrlProps/ctrlProp207.xml><?xml version="1.0" encoding="utf-8"?>
<formControlPr xmlns="http://schemas.microsoft.com/office/spreadsheetml/2009/9/main" objectType="Radio" lockText="1" noThreeD="1"/>
</file>

<file path=xl/ctrlProps/ctrlProp208.xml><?xml version="1.0" encoding="utf-8"?>
<formControlPr xmlns="http://schemas.microsoft.com/office/spreadsheetml/2009/9/main" objectType="Radio" lockText="1" noThreeD="1"/>
</file>

<file path=xl/ctrlProps/ctrlProp209.xml><?xml version="1.0" encoding="utf-8"?>
<formControlPr xmlns="http://schemas.microsoft.com/office/spreadsheetml/2009/9/main" objectType="Radio" lockText="1" noThreeD="1"/>
</file>

<file path=xl/ctrlProps/ctrlProp210.xml><?xml version="1.0" encoding="utf-8"?>
<formControlPr xmlns="http://schemas.microsoft.com/office/spreadsheetml/2009/9/main" objectType="Radio" lockText="1" noThreeD="1"/>
</file>

<file path=xl/ctrlProps/ctrlProp211.xml><?xml version="1.0" encoding="utf-8"?>
<formControlPr xmlns="http://schemas.microsoft.com/office/spreadsheetml/2009/9/main" objectType="Radio" lockText="1" noThreeD="1"/>
</file>

<file path=xl/ctrlProps/ctrlProp212.xml><?xml version="1.0" encoding="utf-8"?>
<formControlPr xmlns="http://schemas.microsoft.com/office/spreadsheetml/2009/9/main" objectType="Radio" checked="Checked" lockText="1" noThreeD="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Radio" firstButton="1" fmlaLink="$X$7" lockText="1" noThreeD="1"/>
</file>

<file path=xl/ctrlProps/ctrlProp219.xml><?xml version="1.0" encoding="utf-8"?>
<formControlPr xmlns="http://schemas.microsoft.com/office/spreadsheetml/2009/9/main" objectType="Radio" lockText="1" noThreeD="1"/>
</file>

<file path=xl/ctrlProps/ctrlProp220.xml><?xml version="1.0" encoding="utf-8"?>
<formControlPr xmlns="http://schemas.microsoft.com/office/spreadsheetml/2009/9/main" objectType="Radio" lockText="1" noThreeD="1"/>
</file>

<file path=xl/ctrlProps/ctrlProp221.xml><?xml version="1.0" encoding="utf-8"?>
<formControlPr xmlns="http://schemas.microsoft.com/office/spreadsheetml/2009/9/main" objectType="Radio" lockText="1" noThreeD="1"/>
</file>

<file path=xl/ctrlProps/ctrlProp222.xml><?xml version="1.0" encoding="utf-8"?>
<formControlPr xmlns="http://schemas.microsoft.com/office/spreadsheetml/2009/9/main" objectType="Radio" lockText="1" noThreeD="1"/>
</file>

<file path=xl/ctrlProps/ctrlProp223.xml><?xml version="1.0" encoding="utf-8"?>
<formControlPr xmlns="http://schemas.microsoft.com/office/spreadsheetml/2009/9/main" objectType="Radio" lockText="1" noThreeD="1"/>
</file>

<file path=xl/ctrlProps/ctrlProp224.xml><?xml version="1.0" encoding="utf-8"?>
<formControlPr xmlns="http://schemas.microsoft.com/office/spreadsheetml/2009/9/main" objectType="Radio" checked="Checked" lockText="1" noThreeD="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Radio" firstButton="1" fmlaLink="$A$52" lockText="1" noThreeD="1"/>
</file>

<file path=xl/ctrlProps/ctrlProp231.xml><?xml version="1.0" encoding="utf-8"?>
<formControlPr xmlns="http://schemas.microsoft.com/office/spreadsheetml/2009/9/main" objectType="Radio" lockText="1" noThreeD="1"/>
</file>

<file path=xl/ctrlProps/ctrlProp232.xml><?xml version="1.0" encoding="utf-8"?>
<formControlPr xmlns="http://schemas.microsoft.com/office/spreadsheetml/2009/9/main" objectType="Radio" lockText="1" noThreeD="1"/>
</file>

<file path=xl/ctrlProps/ctrlProp233.xml><?xml version="1.0" encoding="utf-8"?>
<formControlPr xmlns="http://schemas.microsoft.com/office/spreadsheetml/2009/9/main" objectType="Radio" lockText="1" noThreeD="1"/>
</file>

<file path=xl/ctrlProps/ctrlProp234.xml><?xml version="1.0" encoding="utf-8"?>
<formControlPr xmlns="http://schemas.microsoft.com/office/spreadsheetml/2009/9/main" objectType="Radio" lockText="1" noThreeD="1"/>
</file>

<file path=xl/ctrlProps/ctrlProp235.xml><?xml version="1.0" encoding="utf-8"?>
<formControlPr xmlns="http://schemas.microsoft.com/office/spreadsheetml/2009/9/main" objectType="Radio" checked="Checked" lockText="1" noThreeD="1"/>
</file>

<file path=xl/ctrlProps/ctrlProp236.xml><?xml version="1.0" encoding="utf-8"?>
<formControlPr xmlns="http://schemas.microsoft.com/office/spreadsheetml/2009/9/main" objectType="Radio" lockText="1" noThreeD="1"/>
</file>

<file path=xl/ctrlProps/ctrlProp237.xml><?xml version="1.0" encoding="utf-8"?>
<formControlPr xmlns="http://schemas.microsoft.com/office/spreadsheetml/2009/9/main" objectType="Radio" lockText="1" noThreeD="1"/>
</file>

<file path=xl/ctrlProps/ctrlProp238.xml><?xml version="1.0" encoding="utf-8"?>
<formControlPr xmlns="http://schemas.microsoft.com/office/spreadsheetml/2009/9/main" objectType="Radio" lockText="1" noThreeD="1"/>
</file>

<file path=xl/ctrlProps/ctrlProp239.xml><?xml version="1.0" encoding="utf-8"?>
<formControlPr xmlns="http://schemas.microsoft.com/office/spreadsheetml/2009/9/main" objectType="Radio" lockText="1" noThreeD="1"/>
</file>

<file path=xl/ctrlProps/ctrlProp240.xml><?xml version="1.0" encoding="utf-8"?>
<formControlPr xmlns="http://schemas.microsoft.com/office/spreadsheetml/2009/9/main" objectType="Radio" lockText="1" noThreeD="1"/>
</file>

<file path=xl/ctrlProps/ctrlProp241.xml><?xml version="1.0" encoding="utf-8"?>
<formControlPr xmlns="http://schemas.microsoft.com/office/spreadsheetml/2009/9/main" objectType="Radio" lockText="1" noThreeD="1"/>
</file>

<file path=xl/ctrlProps/ctrlProp242.xml><?xml version="1.0" encoding="utf-8"?>
<formControlPr xmlns="http://schemas.microsoft.com/office/spreadsheetml/2009/9/main" objectType="Radio" lockText="1" noThreeD="1"/>
</file>

<file path=xl/ctrlProps/ctrlProp243.xml><?xml version="1.0" encoding="utf-8"?>
<formControlPr xmlns="http://schemas.microsoft.com/office/spreadsheetml/2009/9/main" objectType="Radio" lockText="1" noThreeD="1"/>
</file>

<file path=xl/ctrlProps/ctrlProp244.xml><?xml version="1.0" encoding="utf-8"?>
<formControlPr xmlns="http://schemas.microsoft.com/office/spreadsheetml/2009/9/main" objectType="Radio" lockText="1" noThreeD="1"/>
</file>

<file path=xl/ctrlProps/ctrlProp245.xml><?xml version="1.0" encoding="utf-8"?>
<formControlPr xmlns="http://schemas.microsoft.com/office/spreadsheetml/2009/9/main" objectType="Radio" lockText="1" noThreeD="1"/>
</file>

<file path=xl/ctrlProps/ctrlProp246.xml><?xml version="1.0" encoding="utf-8"?>
<formControlPr xmlns="http://schemas.microsoft.com/office/spreadsheetml/2009/9/main" objectType="Radio" lockText="1" noThreeD="1"/>
</file>

<file path=xl/ctrlProps/ctrlProp247.xml><?xml version="1.0" encoding="utf-8"?>
<formControlPr xmlns="http://schemas.microsoft.com/office/spreadsheetml/2009/9/main" objectType="Radio" lockText="1" noThreeD="1"/>
</file>

<file path=xl/ctrlProps/ctrlProp248.xml><?xml version="1.0" encoding="utf-8"?>
<formControlPr xmlns="http://schemas.microsoft.com/office/spreadsheetml/2009/9/main" objectType="Radio" lockText="1" noThreeD="1"/>
</file>

<file path=xl/ctrlProps/ctrlProp249.xml><?xml version="1.0" encoding="utf-8"?>
<formControlPr xmlns="http://schemas.microsoft.com/office/spreadsheetml/2009/9/main" objectType="Radio" lockText="1" noThreeD="1"/>
</file>

<file path=xl/ctrlProps/ctrlProp250.xml><?xml version="1.0" encoding="utf-8"?>
<formControlPr xmlns="http://schemas.microsoft.com/office/spreadsheetml/2009/9/main" objectType="Radio" lockText="1" noThreeD="1"/>
</file>

<file path=xl/ctrlProps/ctrlProp251.xml><?xml version="1.0" encoding="utf-8"?>
<formControlPr xmlns="http://schemas.microsoft.com/office/spreadsheetml/2009/9/main" objectType="Radio" lockText="1" noThreeD="1"/>
</file>

<file path=xl/ctrlProps/ctrlProp252.xml><?xml version="1.0" encoding="utf-8"?>
<formControlPr xmlns="http://schemas.microsoft.com/office/spreadsheetml/2009/9/main" objectType="Radio" lockText="1" noThreeD="1"/>
</file>

<file path=xl/ctrlProps/ctrlProp253.xml><?xml version="1.0" encoding="utf-8"?>
<formControlPr xmlns="http://schemas.microsoft.com/office/spreadsheetml/2009/9/main" objectType="Radio" lockText="1" noThreeD="1"/>
</file>

<file path=xl/ctrlProps/ctrlProp254.xml><?xml version="1.0" encoding="utf-8"?>
<formControlPr xmlns="http://schemas.microsoft.com/office/spreadsheetml/2009/9/main" objectType="Radio" lockText="1" noThreeD="1"/>
</file>

<file path=xl/ctrlProps/ctrlProp255.xml><?xml version="1.0" encoding="utf-8"?>
<formControlPr xmlns="http://schemas.microsoft.com/office/spreadsheetml/2009/9/main" objectType="Radio" lockText="1" noThreeD="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4.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20.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3.xml"/><Relationship Id="rId1" Type="http://schemas.openxmlformats.org/officeDocument/2006/relationships/chart" Target="../charts/chart12.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9.xml.rels><?xml version="1.0" encoding="UTF-8" standalone="yes"?>
<Relationships xmlns="http://schemas.openxmlformats.org/package/2006/relationships"><Relationship Id="rId1" Type="http://schemas.openxmlformats.org/officeDocument/2006/relationships/image" Target="../media/image7.png"/></Relationships>
</file>

<file path=xl/drawings/_rels/drawing30.xml.rels><?xml version="1.0" encoding="UTF-8" standalone="yes"?>
<Relationships xmlns="http://schemas.openxmlformats.org/package/2006/relationships"><Relationship Id="rId1" Type="http://schemas.openxmlformats.org/officeDocument/2006/relationships/image" Target="../media/image7.png"/></Relationships>
</file>

<file path=xl/drawings/_rels/drawing3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35.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3.png"/></Relationships>
</file>

<file path=xl/drawings/_rels/drawing36.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39.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3</xdr:col>
      <xdr:colOff>733425</xdr:colOff>
      <xdr:row>0</xdr:row>
      <xdr:rowOff>0</xdr:rowOff>
    </xdr:from>
    <xdr:to>
      <xdr:col>23</xdr:col>
      <xdr:colOff>381000</xdr:colOff>
      <xdr:row>6</xdr:row>
      <xdr:rowOff>142875</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019425" y="0"/>
          <a:ext cx="15335250" cy="1285875"/>
        </a:xfrm>
        <a:prstGeom prst="rect">
          <a:avLst/>
        </a:prstGeom>
      </xdr:spPr>
    </xdr:pic>
    <xdr:clientData/>
  </xdr:twoCellAnchor>
  <xdr:twoCellAnchor>
    <xdr:from>
      <xdr:col>8</xdr:col>
      <xdr:colOff>236423</xdr:colOff>
      <xdr:row>8</xdr:row>
      <xdr:rowOff>51030</xdr:rowOff>
    </xdr:from>
    <xdr:to>
      <xdr:col>17</xdr:col>
      <xdr:colOff>423332</xdr:colOff>
      <xdr:row>34</xdr:row>
      <xdr:rowOff>131993</xdr:rowOff>
    </xdr:to>
    <xdr:graphicFrame macro="">
      <xdr:nvGraphicFramePr>
        <xdr:cNvPr id="3" name="Graphique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350045</xdr:colOff>
      <xdr:row>33</xdr:row>
      <xdr:rowOff>107156</xdr:rowOff>
    </xdr:from>
    <xdr:to>
      <xdr:col>8</xdr:col>
      <xdr:colOff>711994</xdr:colOff>
      <xdr:row>35</xdr:row>
      <xdr:rowOff>19050</xdr:rowOff>
    </xdr:to>
    <xdr:sp macro="" textlink="">
      <xdr:nvSpPr>
        <xdr:cNvPr id="4" name="Ellipse 3">
          <a:extLst>
            <a:ext uri="{FF2B5EF4-FFF2-40B4-BE49-F238E27FC236}">
              <a16:creationId xmlns:a16="http://schemas.microsoft.com/office/drawing/2014/main" id="{00000000-0008-0000-0000-000004000000}"/>
            </a:ext>
          </a:extLst>
        </xdr:cNvPr>
        <xdr:cNvSpPr/>
      </xdr:nvSpPr>
      <xdr:spPr>
        <a:xfrm flipV="1">
          <a:off x="8005764" y="6774656"/>
          <a:ext cx="361949" cy="292894"/>
        </a:xfrm>
        <a:prstGeom prst="ellipse">
          <a:avLst/>
        </a:prstGeom>
        <a:noFill/>
        <a:ln w="190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fr-BE" sz="1100">
            <a:solidFill>
              <a:srgbClr val="FF0000"/>
            </a:solidFill>
          </a:endParaRPr>
        </a:p>
      </xdr:txBody>
    </xdr:sp>
    <xdr:clientData/>
  </xdr:twoCellAnchor>
  <xdr:twoCellAnchor>
    <xdr:from>
      <xdr:col>8</xdr:col>
      <xdr:colOff>588169</xdr:colOff>
      <xdr:row>32</xdr:row>
      <xdr:rowOff>85384</xdr:rowOff>
    </xdr:from>
    <xdr:to>
      <xdr:col>12</xdr:col>
      <xdr:colOff>340519</xdr:colOff>
      <xdr:row>33</xdr:row>
      <xdr:rowOff>161584</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7337312" y="7623741"/>
          <a:ext cx="2800350" cy="266700"/>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Exterieur du cercle vert : énergie</a:t>
          </a:r>
          <a:r>
            <a:rPr lang="fr-BE" sz="1100" baseline="0"/>
            <a:t> fluide</a:t>
          </a:r>
          <a:endParaRPr lang="fr-BE" sz="1100"/>
        </a:p>
      </xdr:txBody>
    </xdr:sp>
    <xdr:clientData/>
  </xdr:twoCellAnchor>
  <xdr:twoCellAnchor>
    <xdr:from>
      <xdr:col>13</xdr:col>
      <xdr:colOff>126887</xdr:colOff>
      <xdr:row>32</xdr:row>
      <xdr:rowOff>106135</xdr:rowOff>
    </xdr:from>
    <xdr:to>
      <xdr:col>16</xdr:col>
      <xdr:colOff>641237</xdr:colOff>
      <xdr:row>33</xdr:row>
      <xdr:rowOff>182335</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10686030" y="7644492"/>
          <a:ext cx="2800350" cy="26670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Intérieur  du cercle rouge: énergie</a:t>
          </a:r>
          <a:r>
            <a:rPr lang="fr-BE" sz="1100" baseline="0"/>
            <a:t> bloquée</a:t>
          </a:r>
          <a:endParaRPr lang="fr-BE" sz="1100"/>
        </a:p>
      </xdr:txBody>
    </xdr:sp>
    <xdr:clientData/>
  </xdr:twoCellAnchor>
  <xdr:twoCellAnchor>
    <xdr:from>
      <xdr:col>4</xdr:col>
      <xdr:colOff>1</xdr:colOff>
      <xdr:row>35</xdr:row>
      <xdr:rowOff>3</xdr:rowOff>
    </xdr:from>
    <xdr:to>
      <xdr:col>23</xdr:col>
      <xdr:colOff>361951</xdr:colOff>
      <xdr:row>49</xdr:row>
      <xdr:rowOff>85728</xdr:rowOff>
    </xdr:to>
    <xdr:graphicFrame macro="">
      <xdr:nvGraphicFramePr>
        <xdr:cNvPr id="9" name="Graphique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179615</xdr:colOff>
      <xdr:row>34</xdr:row>
      <xdr:rowOff>136960</xdr:rowOff>
    </xdr:from>
    <xdr:to>
      <xdr:col>23</xdr:col>
      <xdr:colOff>293915</xdr:colOff>
      <xdr:row>35</xdr:row>
      <xdr:rowOff>112914</xdr:rowOff>
    </xdr:to>
    <xdr:pic>
      <xdr:nvPicPr>
        <xdr:cNvPr id="10" name="Imag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
        <a:stretch>
          <a:fillRect/>
        </a:stretch>
      </xdr:blipFill>
      <xdr:spPr>
        <a:xfrm>
          <a:off x="3227615" y="8056317"/>
          <a:ext cx="15068550" cy="166454"/>
        </a:xfrm>
        <a:prstGeom prst="rect">
          <a:avLst/>
        </a:prstGeom>
      </xdr:spPr>
    </xdr:pic>
    <xdr:clientData/>
  </xdr:twoCellAnchor>
  <xdr:twoCellAnchor>
    <xdr:from>
      <xdr:col>20</xdr:col>
      <xdr:colOff>424543</xdr:colOff>
      <xdr:row>44</xdr:row>
      <xdr:rowOff>74837</xdr:rowOff>
    </xdr:from>
    <xdr:to>
      <xdr:col>23</xdr:col>
      <xdr:colOff>91168</xdr:colOff>
      <xdr:row>45</xdr:row>
      <xdr:rowOff>189137</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16426543" y="9899194"/>
          <a:ext cx="1666875" cy="30480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fr-BE" sz="1600"/>
            <a:t>Energie bloquée</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0.41102</cdr:x>
      <cdr:y>0.4422</cdr:y>
    </cdr:from>
    <cdr:to>
      <cdr:x>0.59349</cdr:x>
      <cdr:y>0.67587</cdr:y>
    </cdr:to>
    <cdr:sp macro="" textlink="">
      <cdr:nvSpPr>
        <cdr:cNvPr id="2" name="Ellipse 1">
          <a:extLst xmlns:a="http://schemas.openxmlformats.org/drawingml/2006/main">
            <a:ext uri="{FF2B5EF4-FFF2-40B4-BE49-F238E27FC236}">
              <a16:creationId xmlns:a16="http://schemas.microsoft.com/office/drawing/2014/main" id="{00000000-0008-0000-0500-000002000000}"/>
            </a:ext>
          </a:extLst>
        </cdr:cNvPr>
        <cdr:cNvSpPr/>
      </cdr:nvSpPr>
      <cdr:spPr>
        <a:xfrm xmlns:a="http://schemas.openxmlformats.org/drawingml/2006/main">
          <a:off x="2746375" y="2289175"/>
          <a:ext cx="1219200" cy="1209675"/>
        </a:xfrm>
        <a:prstGeom xmlns:a="http://schemas.openxmlformats.org/drawingml/2006/main" prst="ellipse">
          <a:avLst/>
        </a:prstGeom>
        <a:noFill xmlns:a="http://schemas.openxmlformats.org/drawingml/2006/main"/>
        <a:ln xmlns:a="http://schemas.openxmlformats.org/drawingml/2006/main" w="19050">
          <a:solidFill>
            <a:srgbClr val="FF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0.3483</cdr:x>
      <cdr:y>0.37044</cdr:y>
    </cdr:from>
    <cdr:to>
      <cdr:x>0.64921</cdr:x>
      <cdr:y>0.74946</cdr:y>
    </cdr:to>
    <cdr:sp macro="" textlink="">
      <cdr:nvSpPr>
        <cdr:cNvPr id="3" name="Ellipse 2">
          <a:extLst xmlns:a="http://schemas.openxmlformats.org/drawingml/2006/main">
            <a:ext uri="{FF2B5EF4-FFF2-40B4-BE49-F238E27FC236}">
              <a16:creationId xmlns:a16="http://schemas.microsoft.com/office/drawing/2014/main" id="{00000000-0008-0000-0500-00002D000000}"/>
            </a:ext>
          </a:extLst>
        </cdr:cNvPr>
        <cdr:cNvSpPr/>
      </cdr:nvSpPr>
      <cdr:spPr>
        <a:xfrm xmlns:a="http://schemas.openxmlformats.org/drawingml/2006/main">
          <a:off x="2327275" y="1917700"/>
          <a:ext cx="2010640" cy="1962150"/>
        </a:xfrm>
        <a:prstGeom xmlns:a="http://schemas.openxmlformats.org/drawingml/2006/main" prst="ellipse">
          <a:avLst/>
        </a:prstGeom>
        <a:noFill xmlns:a="http://schemas.openxmlformats.org/drawingml/2006/main"/>
        <a:ln xmlns:a="http://schemas.openxmlformats.org/drawingml/2006/main" w="19050">
          <a:solidFill>
            <a:srgbClr val="00B05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0.50322</cdr:x>
      <cdr:y>0.27292</cdr:y>
    </cdr:from>
    <cdr:to>
      <cdr:x>0.59634</cdr:x>
      <cdr:y>0.55443</cdr:y>
    </cdr:to>
    <cdr:cxnSp macro="">
      <cdr:nvCxnSpPr>
        <cdr:cNvPr id="4" name="Connecteur droit 3">
          <a:extLst xmlns:a="http://schemas.openxmlformats.org/drawingml/2006/main">
            <a:ext uri="{FF2B5EF4-FFF2-40B4-BE49-F238E27FC236}">
              <a16:creationId xmlns:a16="http://schemas.microsoft.com/office/drawing/2014/main" id="{93EBEEB1-2156-4454-A9A7-AA258D2E8C0A}"/>
            </a:ext>
          </a:extLst>
        </cdr:cNvPr>
        <cdr:cNvCxnSpPr/>
      </cdr:nvCxnSpPr>
      <cdr:spPr>
        <a:xfrm xmlns:a="http://schemas.openxmlformats.org/drawingml/2006/main" flipV="1">
          <a:off x="3362382" y="1412876"/>
          <a:ext cx="622243" cy="1457323"/>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0.50322</cdr:x>
      <cdr:y>0.33732</cdr:y>
    </cdr:from>
    <cdr:to>
      <cdr:x>0.67047</cdr:x>
      <cdr:y>0.55811</cdr:y>
    </cdr:to>
    <cdr:cxnSp macro="">
      <cdr:nvCxnSpPr>
        <cdr:cNvPr id="5" name="Connecteur droit 4">
          <a:extLst xmlns:a="http://schemas.openxmlformats.org/drawingml/2006/main">
            <a:ext uri="{FF2B5EF4-FFF2-40B4-BE49-F238E27FC236}">
              <a16:creationId xmlns:a16="http://schemas.microsoft.com/office/drawing/2014/main" id="{AC9B3258-0245-41F5-A17E-3E7E042B1311}"/>
            </a:ext>
          </a:extLst>
        </cdr:cNvPr>
        <cdr:cNvCxnSpPr/>
      </cdr:nvCxnSpPr>
      <cdr:spPr>
        <a:xfrm xmlns:a="http://schemas.openxmlformats.org/drawingml/2006/main" flipV="1">
          <a:off x="3362382" y="1746250"/>
          <a:ext cx="1117543" cy="1142999"/>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0.50036</cdr:x>
      <cdr:y>0.43668</cdr:y>
    </cdr:from>
    <cdr:to>
      <cdr:x>0.72179</cdr:x>
      <cdr:y>0.55995</cdr:y>
    </cdr:to>
    <cdr:cxnSp macro="">
      <cdr:nvCxnSpPr>
        <cdr:cNvPr id="6" name="Connecteur droit 5">
          <a:extLst xmlns:a="http://schemas.openxmlformats.org/drawingml/2006/main">
            <a:ext uri="{FF2B5EF4-FFF2-40B4-BE49-F238E27FC236}">
              <a16:creationId xmlns:a16="http://schemas.microsoft.com/office/drawing/2014/main" id="{FAD03A57-C77F-42F4-B11A-24D07AD2572F}"/>
            </a:ext>
          </a:extLst>
        </cdr:cNvPr>
        <cdr:cNvCxnSpPr/>
      </cdr:nvCxnSpPr>
      <cdr:spPr>
        <a:xfrm xmlns:a="http://schemas.openxmlformats.org/drawingml/2006/main" flipV="1">
          <a:off x="3343332" y="2260600"/>
          <a:ext cx="1479493" cy="638174"/>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0.50607</cdr:x>
      <cdr:y>0.54891</cdr:y>
    </cdr:from>
    <cdr:to>
      <cdr:x>0.737</cdr:x>
      <cdr:y>0.55995</cdr:y>
    </cdr:to>
    <cdr:cxnSp macro="">
      <cdr:nvCxnSpPr>
        <cdr:cNvPr id="7" name="Connecteur droit 6">
          <a:extLst xmlns:a="http://schemas.openxmlformats.org/drawingml/2006/main">
            <a:ext uri="{FF2B5EF4-FFF2-40B4-BE49-F238E27FC236}">
              <a16:creationId xmlns:a16="http://schemas.microsoft.com/office/drawing/2014/main" id="{789AD3C7-B88C-43B7-96B8-491C0E45E7B7}"/>
            </a:ext>
          </a:extLst>
        </cdr:cNvPr>
        <cdr:cNvCxnSpPr/>
      </cdr:nvCxnSpPr>
      <cdr:spPr>
        <a:xfrm xmlns:a="http://schemas.openxmlformats.org/drawingml/2006/main" flipV="1">
          <a:off x="3381432" y="2841624"/>
          <a:ext cx="1543050" cy="57151"/>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0.50607</cdr:x>
      <cdr:y>0.56179</cdr:y>
    </cdr:from>
    <cdr:to>
      <cdr:x>0.72179</cdr:x>
      <cdr:y>0.67587</cdr:y>
    </cdr:to>
    <cdr:cxnSp macro="">
      <cdr:nvCxnSpPr>
        <cdr:cNvPr id="8" name="Connecteur droit 7">
          <a:extLst xmlns:a="http://schemas.openxmlformats.org/drawingml/2006/main">
            <a:ext uri="{FF2B5EF4-FFF2-40B4-BE49-F238E27FC236}">
              <a16:creationId xmlns:a16="http://schemas.microsoft.com/office/drawing/2014/main" id="{31B34262-8339-43D8-8CC0-048BC4FBCFA6}"/>
            </a:ext>
          </a:extLst>
        </cdr:cNvPr>
        <cdr:cNvCxnSpPr/>
      </cdr:nvCxnSpPr>
      <cdr:spPr>
        <a:xfrm xmlns:a="http://schemas.openxmlformats.org/drawingml/2006/main">
          <a:off x="3381432" y="2908299"/>
          <a:ext cx="1441393" cy="590551"/>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0.50607</cdr:x>
      <cdr:y>0.56547</cdr:y>
    </cdr:from>
    <cdr:to>
      <cdr:x>0.67617</cdr:x>
      <cdr:y>0.77154</cdr:y>
    </cdr:to>
    <cdr:cxnSp macro="">
      <cdr:nvCxnSpPr>
        <cdr:cNvPr id="9" name="Connecteur droit 8">
          <a:extLst xmlns:a="http://schemas.openxmlformats.org/drawingml/2006/main">
            <a:ext uri="{FF2B5EF4-FFF2-40B4-BE49-F238E27FC236}">
              <a16:creationId xmlns:a16="http://schemas.microsoft.com/office/drawing/2014/main" id="{3FBA1422-710B-484F-A87E-AC300D3D4CA4}"/>
            </a:ext>
          </a:extLst>
        </cdr:cNvPr>
        <cdr:cNvCxnSpPr/>
      </cdr:nvCxnSpPr>
      <cdr:spPr>
        <a:xfrm xmlns:a="http://schemas.openxmlformats.org/drawingml/2006/main">
          <a:off x="3381432" y="2927349"/>
          <a:ext cx="1136593" cy="1066801"/>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0.50749</cdr:x>
      <cdr:y>0.56363</cdr:y>
    </cdr:from>
    <cdr:to>
      <cdr:x>0.59777</cdr:x>
      <cdr:y>0.83962</cdr:y>
    </cdr:to>
    <cdr:cxnSp macro="">
      <cdr:nvCxnSpPr>
        <cdr:cNvPr id="10" name="Connecteur droit 9">
          <a:extLst xmlns:a="http://schemas.openxmlformats.org/drawingml/2006/main">
            <a:ext uri="{FF2B5EF4-FFF2-40B4-BE49-F238E27FC236}">
              <a16:creationId xmlns:a16="http://schemas.microsoft.com/office/drawing/2014/main" id="{C29C2A37-5CBD-497B-8AA3-1B0E19AA2AE4}"/>
            </a:ext>
          </a:extLst>
        </cdr:cNvPr>
        <cdr:cNvCxnSpPr/>
      </cdr:nvCxnSpPr>
      <cdr:spPr>
        <a:xfrm xmlns:a="http://schemas.openxmlformats.org/drawingml/2006/main">
          <a:off x="3390957" y="2917824"/>
          <a:ext cx="603193" cy="1428751"/>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0.49798</cdr:x>
      <cdr:y>0.56179</cdr:y>
    </cdr:from>
    <cdr:to>
      <cdr:x>0.50464</cdr:x>
      <cdr:y>0.86722</cdr:y>
    </cdr:to>
    <cdr:cxnSp macro="">
      <cdr:nvCxnSpPr>
        <cdr:cNvPr id="11" name="Connecteur droit 10">
          <a:extLst xmlns:a="http://schemas.openxmlformats.org/drawingml/2006/main">
            <a:ext uri="{FF2B5EF4-FFF2-40B4-BE49-F238E27FC236}">
              <a16:creationId xmlns:a16="http://schemas.microsoft.com/office/drawing/2014/main" id="{5486A8E3-6502-47FA-AEAA-5C072B800760}"/>
            </a:ext>
          </a:extLst>
        </cdr:cNvPr>
        <cdr:cNvCxnSpPr/>
      </cdr:nvCxnSpPr>
      <cdr:spPr>
        <a:xfrm xmlns:a="http://schemas.openxmlformats.org/drawingml/2006/main" flipH="1">
          <a:off x="3327400" y="2908299"/>
          <a:ext cx="44507" cy="1581151"/>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0.50226</cdr:x>
      <cdr:y>0.24532</cdr:y>
    </cdr:from>
    <cdr:to>
      <cdr:x>0.50464</cdr:x>
      <cdr:y>0.57283</cdr:y>
    </cdr:to>
    <cdr:cxnSp macro="">
      <cdr:nvCxnSpPr>
        <cdr:cNvPr id="12" name="Connecteur droit 11">
          <a:extLst xmlns:a="http://schemas.openxmlformats.org/drawingml/2006/main">
            <a:ext uri="{FF2B5EF4-FFF2-40B4-BE49-F238E27FC236}">
              <a16:creationId xmlns:a16="http://schemas.microsoft.com/office/drawing/2014/main" id="{71981EC9-71DA-4FAA-99F9-EF2A0E7ECE55}"/>
            </a:ext>
          </a:extLst>
        </cdr:cNvPr>
        <cdr:cNvCxnSpPr/>
      </cdr:nvCxnSpPr>
      <cdr:spPr>
        <a:xfrm xmlns:a="http://schemas.openxmlformats.org/drawingml/2006/main" flipH="1" flipV="1">
          <a:off x="3355975" y="1270000"/>
          <a:ext cx="15932" cy="1695449"/>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0.40532</cdr:x>
      <cdr:y>0.27108</cdr:y>
    </cdr:from>
    <cdr:to>
      <cdr:x>0.50607</cdr:x>
      <cdr:y>0.56179</cdr:y>
    </cdr:to>
    <cdr:cxnSp macro="">
      <cdr:nvCxnSpPr>
        <cdr:cNvPr id="13" name="Connecteur droit 12">
          <a:extLst xmlns:a="http://schemas.openxmlformats.org/drawingml/2006/main">
            <a:ext uri="{FF2B5EF4-FFF2-40B4-BE49-F238E27FC236}">
              <a16:creationId xmlns:a16="http://schemas.microsoft.com/office/drawing/2014/main" id="{EE4E2F33-6345-4469-A136-C40598C5051E}"/>
            </a:ext>
          </a:extLst>
        </cdr:cNvPr>
        <cdr:cNvCxnSpPr/>
      </cdr:nvCxnSpPr>
      <cdr:spPr>
        <a:xfrm xmlns:a="http://schemas.openxmlformats.org/drawingml/2006/main" flipH="1" flipV="1">
          <a:off x="2708275" y="1403350"/>
          <a:ext cx="673157" cy="1504949"/>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0.32692</cdr:x>
      <cdr:y>0.33916</cdr:y>
    </cdr:from>
    <cdr:to>
      <cdr:x>0.50464</cdr:x>
      <cdr:y>0.56179</cdr:y>
    </cdr:to>
    <cdr:cxnSp macro="">
      <cdr:nvCxnSpPr>
        <cdr:cNvPr id="14" name="Connecteur droit 13">
          <a:extLst xmlns:a="http://schemas.openxmlformats.org/drawingml/2006/main">
            <a:ext uri="{FF2B5EF4-FFF2-40B4-BE49-F238E27FC236}">
              <a16:creationId xmlns:a16="http://schemas.microsoft.com/office/drawing/2014/main" id="{217AEA9B-53B9-4B34-BF24-8C146F90062E}"/>
            </a:ext>
          </a:extLst>
        </cdr:cNvPr>
        <cdr:cNvCxnSpPr/>
      </cdr:nvCxnSpPr>
      <cdr:spPr>
        <a:xfrm xmlns:a="http://schemas.openxmlformats.org/drawingml/2006/main" flipH="1" flipV="1">
          <a:off x="2184400" y="1755775"/>
          <a:ext cx="1187507" cy="1152524"/>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0.27845</cdr:x>
      <cdr:y>0.43668</cdr:y>
    </cdr:from>
    <cdr:to>
      <cdr:x>0.50464</cdr:x>
      <cdr:y>0.56179</cdr:y>
    </cdr:to>
    <cdr:cxnSp macro="">
      <cdr:nvCxnSpPr>
        <cdr:cNvPr id="15" name="Connecteur droit 14">
          <a:extLst xmlns:a="http://schemas.openxmlformats.org/drawingml/2006/main">
            <a:ext uri="{FF2B5EF4-FFF2-40B4-BE49-F238E27FC236}">
              <a16:creationId xmlns:a16="http://schemas.microsoft.com/office/drawing/2014/main" id="{7E5CF377-6E41-4C8D-B93D-10662DCD8095}"/>
            </a:ext>
          </a:extLst>
        </cdr:cNvPr>
        <cdr:cNvCxnSpPr/>
      </cdr:nvCxnSpPr>
      <cdr:spPr>
        <a:xfrm xmlns:a="http://schemas.openxmlformats.org/drawingml/2006/main" flipH="1" flipV="1">
          <a:off x="1860550" y="2260600"/>
          <a:ext cx="1511357" cy="647699"/>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0.25849</cdr:x>
      <cdr:y>0.55627</cdr:y>
    </cdr:from>
    <cdr:to>
      <cdr:x>0.50607</cdr:x>
      <cdr:y>0.56179</cdr:y>
    </cdr:to>
    <cdr:cxnSp macro="">
      <cdr:nvCxnSpPr>
        <cdr:cNvPr id="16" name="Connecteur droit 15">
          <a:extLst xmlns:a="http://schemas.openxmlformats.org/drawingml/2006/main">
            <a:ext uri="{FF2B5EF4-FFF2-40B4-BE49-F238E27FC236}">
              <a16:creationId xmlns:a16="http://schemas.microsoft.com/office/drawing/2014/main" id="{C899E274-A829-4C33-94A8-436C2AE15919}"/>
            </a:ext>
          </a:extLst>
        </cdr:cNvPr>
        <cdr:cNvCxnSpPr/>
      </cdr:nvCxnSpPr>
      <cdr:spPr>
        <a:xfrm xmlns:a="http://schemas.openxmlformats.org/drawingml/2006/main" flipH="1" flipV="1">
          <a:off x="1727200" y="2879725"/>
          <a:ext cx="1654232" cy="28574"/>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0.27703</cdr:x>
      <cdr:y>0.55995</cdr:y>
    </cdr:from>
    <cdr:to>
      <cdr:x>0.50464</cdr:x>
      <cdr:y>0.67955</cdr:y>
    </cdr:to>
    <cdr:cxnSp macro="">
      <cdr:nvCxnSpPr>
        <cdr:cNvPr id="17" name="Connecteur droit 16">
          <a:extLst xmlns:a="http://schemas.openxmlformats.org/drawingml/2006/main">
            <a:ext uri="{FF2B5EF4-FFF2-40B4-BE49-F238E27FC236}">
              <a16:creationId xmlns:a16="http://schemas.microsoft.com/office/drawing/2014/main" id="{480266DD-0F44-468A-8E43-CC22CF740E8E}"/>
            </a:ext>
          </a:extLst>
        </cdr:cNvPr>
        <cdr:cNvCxnSpPr/>
      </cdr:nvCxnSpPr>
      <cdr:spPr>
        <a:xfrm xmlns:a="http://schemas.openxmlformats.org/drawingml/2006/main" flipH="1">
          <a:off x="1851025" y="2898774"/>
          <a:ext cx="1520882" cy="619126"/>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0.402</cdr:x>
      <cdr:y>0.55995</cdr:y>
    </cdr:from>
    <cdr:to>
      <cdr:x>0.50368</cdr:x>
      <cdr:y>0.84514</cdr:y>
    </cdr:to>
    <cdr:cxnSp macro="">
      <cdr:nvCxnSpPr>
        <cdr:cNvPr id="18" name="Connecteur droit 17">
          <a:extLst xmlns:a="http://schemas.openxmlformats.org/drawingml/2006/main">
            <a:ext uri="{FF2B5EF4-FFF2-40B4-BE49-F238E27FC236}">
              <a16:creationId xmlns:a16="http://schemas.microsoft.com/office/drawing/2014/main" id="{5A253B64-3506-49A9-959E-D365A092549F}"/>
            </a:ext>
          </a:extLst>
        </cdr:cNvPr>
        <cdr:cNvCxnSpPr/>
      </cdr:nvCxnSpPr>
      <cdr:spPr>
        <a:xfrm xmlns:a="http://schemas.openxmlformats.org/drawingml/2006/main" flipV="1">
          <a:off x="2686107" y="2898775"/>
          <a:ext cx="679393" cy="1476374"/>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0.33215</cdr:x>
      <cdr:y>0.56179</cdr:y>
    </cdr:from>
    <cdr:to>
      <cdr:x>0.50036</cdr:x>
      <cdr:y>0.78626</cdr:y>
    </cdr:to>
    <cdr:cxnSp macro="">
      <cdr:nvCxnSpPr>
        <cdr:cNvPr id="19" name="Connecteur droit 18">
          <a:extLst xmlns:a="http://schemas.openxmlformats.org/drawingml/2006/main">
            <a:ext uri="{FF2B5EF4-FFF2-40B4-BE49-F238E27FC236}">
              <a16:creationId xmlns:a16="http://schemas.microsoft.com/office/drawing/2014/main" id="{5CE6DFC7-164A-4EC6-BC19-DDC9DA76B965}"/>
            </a:ext>
          </a:extLst>
        </cdr:cNvPr>
        <cdr:cNvCxnSpPr/>
      </cdr:nvCxnSpPr>
      <cdr:spPr>
        <a:xfrm xmlns:a="http://schemas.openxmlformats.org/drawingml/2006/main" flipV="1">
          <a:off x="2219382" y="2908299"/>
          <a:ext cx="1123950" cy="1162051"/>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userShapes>
</file>

<file path=xl/drawings/drawing3.xml><?xml version="1.0" encoding="utf-8"?>
<c:userShapes xmlns:c="http://schemas.openxmlformats.org/drawingml/2006/chart">
  <cdr:relSizeAnchor xmlns:cdr="http://schemas.openxmlformats.org/drawingml/2006/chartDrawing">
    <cdr:from>
      <cdr:x>0.87641</cdr:x>
      <cdr:y>0.07234</cdr:y>
    </cdr:from>
    <cdr:to>
      <cdr:x>0.98073</cdr:x>
      <cdr:y>0.18306</cdr:y>
    </cdr:to>
    <cdr:sp macro="" textlink="">
      <cdr:nvSpPr>
        <cdr:cNvPr id="2" name="Rectangle 1">
          <a:extLst xmlns:a="http://schemas.openxmlformats.org/drawingml/2006/main">
            <a:ext uri="{FF2B5EF4-FFF2-40B4-BE49-F238E27FC236}">
              <a16:creationId xmlns:a16="http://schemas.microsoft.com/office/drawing/2014/main" id="{79F221C8-BE6B-42E4-A8B5-651999ECAB78}"/>
            </a:ext>
          </a:extLst>
        </cdr:cNvPr>
        <cdr:cNvSpPr/>
      </cdr:nvSpPr>
      <cdr:spPr>
        <a:xfrm xmlns:a="http://schemas.openxmlformats.org/drawingml/2006/main">
          <a:off x="13423324" y="199119"/>
          <a:ext cx="1597668" cy="304800"/>
        </a:xfrm>
        <a:prstGeom xmlns:a="http://schemas.openxmlformats.org/drawingml/2006/main" prst="rect">
          <a:avLst/>
        </a:prstGeom>
        <a:solidFill xmlns:a="http://schemas.openxmlformats.org/drawingml/2006/main">
          <a:srgbClr val="00B05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fr-BE" sz="1600"/>
            <a:t>Energie fluide</a:t>
          </a:r>
        </a:p>
      </cdr:txBody>
    </cdr:sp>
  </cdr:relSizeAnchor>
  <cdr:relSizeAnchor xmlns:cdr="http://schemas.openxmlformats.org/drawingml/2006/chartDrawing">
    <cdr:from>
      <cdr:x>0.99356</cdr:x>
      <cdr:y>0.21997</cdr:y>
    </cdr:from>
    <cdr:to>
      <cdr:x>0.99356</cdr:x>
      <cdr:y>0.96045</cdr:y>
    </cdr:to>
    <cdr:cxnSp macro="">
      <cdr:nvCxnSpPr>
        <cdr:cNvPr id="3" name="Connecteur droit avec flèche 2">
          <a:extLst xmlns:a="http://schemas.openxmlformats.org/drawingml/2006/main">
            <a:ext uri="{FF2B5EF4-FFF2-40B4-BE49-F238E27FC236}">
              <a16:creationId xmlns:a16="http://schemas.microsoft.com/office/drawing/2014/main" id="{7B270550-C441-467C-8B89-E29A6C678AD9}"/>
            </a:ext>
          </a:extLst>
        </cdr:cNvPr>
        <cdr:cNvCxnSpPr/>
      </cdr:nvCxnSpPr>
      <cdr:spPr>
        <a:xfrm xmlns:a="http://schemas.openxmlformats.org/drawingml/2006/main" flipH="1">
          <a:off x="15217580" y="605518"/>
          <a:ext cx="1" cy="2038350"/>
        </a:xfrm>
        <a:prstGeom xmlns:a="http://schemas.openxmlformats.org/drawingml/2006/main" prst="straightConnector1">
          <a:avLst/>
        </a:prstGeom>
        <a:ln xmlns:a="http://schemas.openxmlformats.org/drawingml/2006/main" w="57150">
          <a:headEnd type="triangle"/>
          <a:tailEnd type="triangle"/>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4.xml><?xml version="1.0" encoding="utf-8"?>
<xdr:wsDr xmlns:xdr="http://schemas.openxmlformats.org/drawingml/2006/spreadsheetDrawing" xmlns:a="http://schemas.openxmlformats.org/drawingml/2006/main">
  <xdr:twoCellAnchor>
    <xdr:from>
      <xdr:col>6</xdr:col>
      <xdr:colOff>74083</xdr:colOff>
      <xdr:row>0</xdr:row>
      <xdr:rowOff>52917</xdr:rowOff>
    </xdr:from>
    <xdr:to>
      <xdr:col>27</xdr:col>
      <xdr:colOff>306917</xdr:colOff>
      <xdr:row>44</xdr:row>
      <xdr:rowOff>52917</xdr:rowOff>
    </xdr:to>
    <xdr:sp macro="" textlink="">
      <xdr:nvSpPr>
        <xdr:cNvPr id="4" name="Rectangle 3">
          <a:extLst>
            <a:ext uri="{FF2B5EF4-FFF2-40B4-BE49-F238E27FC236}">
              <a16:creationId xmlns:a16="http://schemas.microsoft.com/office/drawing/2014/main" id="{00000000-0008-0000-0100-000004000000}"/>
            </a:ext>
          </a:extLst>
        </xdr:cNvPr>
        <xdr:cNvSpPr/>
      </xdr:nvSpPr>
      <xdr:spPr>
        <a:xfrm>
          <a:off x="4646083" y="52917"/>
          <a:ext cx="16234834" cy="8382000"/>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xdr:twoCellAnchor>
    <xdr:from>
      <xdr:col>22</xdr:col>
      <xdr:colOff>200025</xdr:colOff>
      <xdr:row>6</xdr:row>
      <xdr:rowOff>19050</xdr:rowOff>
    </xdr:from>
    <xdr:to>
      <xdr:col>26</xdr:col>
      <xdr:colOff>133350</xdr:colOff>
      <xdr:row>42</xdr:row>
      <xdr:rowOff>95250</xdr:rowOff>
    </xdr:to>
    <xdr:sp macro="" textlink="">
      <xdr:nvSpPr>
        <xdr:cNvPr id="53" name="Rectangle : coins arrondis 52">
          <a:extLst>
            <a:ext uri="{FF2B5EF4-FFF2-40B4-BE49-F238E27FC236}">
              <a16:creationId xmlns:a16="http://schemas.microsoft.com/office/drawing/2014/main" id="{00000000-0008-0000-0100-000035000000}"/>
            </a:ext>
          </a:extLst>
        </xdr:cNvPr>
        <xdr:cNvSpPr/>
      </xdr:nvSpPr>
      <xdr:spPr>
        <a:xfrm>
          <a:off x="17002125" y="1162050"/>
          <a:ext cx="2981325" cy="6934200"/>
        </a:xfrm>
        <a:prstGeom prst="roundRect">
          <a:avLst/>
        </a:prstGeom>
        <a:solidFill>
          <a:srgbClr val="9933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2400"/>
            <a:t>par organes et méridiens</a:t>
          </a:r>
        </a:p>
      </xdr:txBody>
    </xdr:sp>
    <xdr:clientData/>
  </xdr:twoCellAnchor>
  <xdr:twoCellAnchor>
    <xdr:from>
      <xdr:col>17</xdr:col>
      <xdr:colOff>390524</xdr:colOff>
      <xdr:row>6</xdr:row>
      <xdr:rowOff>47625</xdr:rowOff>
    </xdr:from>
    <xdr:to>
      <xdr:col>21</xdr:col>
      <xdr:colOff>323849</xdr:colOff>
      <xdr:row>42</xdr:row>
      <xdr:rowOff>47625</xdr:rowOff>
    </xdr:to>
    <xdr:sp macro="" textlink="">
      <xdr:nvSpPr>
        <xdr:cNvPr id="52" name="Rectangle : coins arrondis 51">
          <a:extLst>
            <a:ext uri="{FF2B5EF4-FFF2-40B4-BE49-F238E27FC236}">
              <a16:creationId xmlns:a16="http://schemas.microsoft.com/office/drawing/2014/main" id="{00000000-0008-0000-0100-000034000000}"/>
            </a:ext>
          </a:extLst>
        </xdr:cNvPr>
        <xdr:cNvSpPr/>
      </xdr:nvSpPr>
      <xdr:spPr>
        <a:xfrm>
          <a:off x="13382624" y="1190625"/>
          <a:ext cx="2981325" cy="6858000"/>
        </a:xfrm>
        <a:prstGeom prst="roundRect">
          <a:avLst/>
        </a:prstGeom>
        <a:solidFill>
          <a:srgbClr val="9933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2400"/>
            <a:t>par synthèse</a:t>
          </a:r>
        </a:p>
      </xdr:txBody>
    </xdr:sp>
    <xdr:clientData/>
  </xdr:twoCellAnchor>
  <xdr:twoCellAnchor>
    <xdr:from>
      <xdr:col>12</xdr:col>
      <xdr:colOff>242357</xdr:colOff>
      <xdr:row>6</xdr:row>
      <xdr:rowOff>46565</xdr:rowOff>
    </xdr:from>
    <xdr:to>
      <xdr:col>16</xdr:col>
      <xdr:colOff>175682</xdr:colOff>
      <xdr:row>42</xdr:row>
      <xdr:rowOff>47624</xdr:rowOff>
    </xdr:to>
    <xdr:sp macro="" textlink="">
      <xdr:nvSpPr>
        <xdr:cNvPr id="51" name="Rectangle : coins arrondis 50">
          <a:extLst>
            <a:ext uri="{FF2B5EF4-FFF2-40B4-BE49-F238E27FC236}">
              <a16:creationId xmlns:a16="http://schemas.microsoft.com/office/drawing/2014/main" id="{00000000-0008-0000-0100-000033000000}"/>
            </a:ext>
          </a:extLst>
        </xdr:cNvPr>
        <xdr:cNvSpPr/>
      </xdr:nvSpPr>
      <xdr:spPr>
        <a:xfrm>
          <a:off x="9424457" y="1189565"/>
          <a:ext cx="2981325" cy="6859059"/>
        </a:xfrm>
        <a:prstGeom prst="roundRect">
          <a:avLst/>
        </a:prstGeom>
        <a:solidFill>
          <a:srgbClr val="9933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2400"/>
            <a:t> par images et couleurs vibratoires</a:t>
          </a:r>
        </a:p>
      </xdr:txBody>
    </xdr:sp>
    <xdr:clientData/>
  </xdr:twoCellAnchor>
  <xdr:twoCellAnchor>
    <xdr:from>
      <xdr:col>7</xdr:col>
      <xdr:colOff>266700</xdr:colOff>
      <xdr:row>6</xdr:row>
      <xdr:rowOff>57149</xdr:rowOff>
    </xdr:from>
    <xdr:to>
      <xdr:col>11</xdr:col>
      <xdr:colOff>171450</xdr:colOff>
      <xdr:row>41</xdr:row>
      <xdr:rowOff>142874</xdr:rowOff>
    </xdr:to>
    <xdr:sp macro="" textlink="">
      <xdr:nvSpPr>
        <xdr:cNvPr id="2" name="Rectangle : coins arrondis 1">
          <a:extLst>
            <a:ext uri="{FF2B5EF4-FFF2-40B4-BE49-F238E27FC236}">
              <a16:creationId xmlns:a16="http://schemas.microsoft.com/office/drawing/2014/main" id="{00000000-0008-0000-0100-000002000000}"/>
            </a:ext>
          </a:extLst>
        </xdr:cNvPr>
        <xdr:cNvSpPr/>
      </xdr:nvSpPr>
      <xdr:spPr>
        <a:xfrm>
          <a:off x="5638800" y="1200149"/>
          <a:ext cx="2952750" cy="6753225"/>
        </a:xfrm>
        <a:prstGeom prst="roundRect">
          <a:avLst/>
        </a:prstGeom>
        <a:solidFill>
          <a:srgbClr val="9933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2400"/>
            <a:t>par fréquences actives</a:t>
          </a:r>
        </a:p>
      </xdr:txBody>
    </xdr:sp>
    <xdr:clientData/>
  </xdr:twoCellAnchor>
  <mc:AlternateContent xmlns:mc="http://schemas.openxmlformats.org/markup-compatibility/2006">
    <mc:Choice xmlns:a14="http://schemas.microsoft.com/office/drawing/2010/main" Requires="a14">
      <xdr:twoCellAnchor>
        <xdr:from>
          <xdr:col>17</xdr:col>
          <xdr:colOff>733425</xdr:colOff>
          <xdr:row>28</xdr:row>
          <xdr:rowOff>161925</xdr:rowOff>
        </xdr:from>
        <xdr:to>
          <xdr:col>20</xdr:col>
          <xdr:colOff>619125</xdr:colOff>
          <xdr:row>31</xdr:row>
          <xdr:rowOff>28575</xdr:rowOff>
        </xdr:to>
        <xdr:sp macro="" textlink="">
          <xdr:nvSpPr>
            <xdr:cNvPr id="58369" name="Bouton 1" hidden="1">
              <a:extLst>
                <a:ext uri="{63B3BB69-23CF-44E3-9099-C40C66FF867C}">
                  <a14:compatExt spid="_x0000_s58369"/>
                </a:ext>
                <a:ext uri="{FF2B5EF4-FFF2-40B4-BE49-F238E27FC236}">
                  <a16:creationId xmlns:a16="http://schemas.microsoft.com/office/drawing/2014/main" id="{00000000-0008-0000-0100-000001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Liste des  résultats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542925</xdr:colOff>
          <xdr:row>23</xdr:row>
          <xdr:rowOff>152400</xdr:rowOff>
        </xdr:from>
        <xdr:to>
          <xdr:col>10</xdr:col>
          <xdr:colOff>457200</xdr:colOff>
          <xdr:row>26</xdr:row>
          <xdr:rowOff>28575</xdr:rowOff>
        </xdr:to>
        <xdr:sp macro="" textlink="">
          <xdr:nvSpPr>
            <xdr:cNvPr id="58370" name="Bouton 2" hidden="1">
              <a:extLst>
                <a:ext uri="{63B3BB69-23CF-44E3-9099-C40C66FF867C}">
                  <a14:compatExt spid="_x0000_s58370"/>
                </a:ext>
                <a:ext uri="{FF2B5EF4-FFF2-40B4-BE49-F238E27FC236}">
                  <a16:creationId xmlns:a16="http://schemas.microsoft.com/office/drawing/2014/main" id="{00000000-0008-0000-0100-000002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Mémoires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533400</xdr:colOff>
          <xdr:row>12</xdr:row>
          <xdr:rowOff>123825</xdr:rowOff>
        </xdr:from>
        <xdr:to>
          <xdr:col>10</xdr:col>
          <xdr:colOff>400050</xdr:colOff>
          <xdr:row>15</xdr:row>
          <xdr:rowOff>9525</xdr:rowOff>
        </xdr:to>
        <xdr:sp macro="" textlink="">
          <xdr:nvSpPr>
            <xdr:cNvPr id="58371" name="Bouton 3" hidden="1">
              <a:extLst>
                <a:ext uri="{63B3BB69-23CF-44E3-9099-C40C66FF867C}">
                  <a14:compatExt spid="_x0000_s58371"/>
                </a:ext>
                <a:ext uri="{FF2B5EF4-FFF2-40B4-BE49-F238E27FC236}">
                  <a16:creationId xmlns:a16="http://schemas.microsoft.com/office/drawing/2014/main" id="{00000000-0008-0000-0100-000003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Interpretation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571500</xdr:colOff>
          <xdr:row>17</xdr:row>
          <xdr:rowOff>180975</xdr:rowOff>
        </xdr:from>
        <xdr:to>
          <xdr:col>10</xdr:col>
          <xdr:colOff>428625</xdr:colOff>
          <xdr:row>20</xdr:row>
          <xdr:rowOff>66675</xdr:rowOff>
        </xdr:to>
        <xdr:sp macro="" textlink="">
          <xdr:nvSpPr>
            <xdr:cNvPr id="58374" name="Bouton 6" hidden="1">
              <a:extLst>
                <a:ext uri="{63B3BB69-23CF-44E3-9099-C40C66FF867C}">
                  <a14:compatExt spid="_x0000_s58374"/>
                </a:ext>
                <a:ext uri="{FF2B5EF4-FFF2-40B4-BE49-F238E27FC236}">
                  <a16:creationId xmlns:a16="http://schemas.microsoft.com/office/drawing/2014/main" id="{00000000-0008-0000-0100-000006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Interpretation futur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590550</xdr:colOff>
          <xdr:row>28</xdr:row>
          <xdr:rowOff>180975</xdr:rowOff>
        </xdr:from>
        <xdr:to>
          <xdr:col>15</xdr:col>
          <xdr:colOff>609600</xdr:colOff>
          <xdr:row>31</xdr:row>
          <xdr:rowOff>57150</xdr:rowOff>
        </xdr:to>
        <xdr:sp macro="" textlink="">
          <xdr:nvSpPr>
            <xdr:cNvPr id="58381" name="Bouton 13" hidden="1">
              <a:extLst>
                <a:ext uri="{63B3BB69-23CF-44E3-9099-C40C66FF867C}">
                  <a14:compatExt spid="_x0000_s58381"/>
                </a:ext>
                <a:ext uri="{FF2B5EF4-FFF2-40B4-BE49-F238E27FC236}">
                  <a16:creationId xmlns:a16="http://schemas.microsoft.com/office/drawing/2014/main" id="{00000000-0008-0000-0100-00000D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Rayonnement face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504825</xdr:colOff>
          <xdr:row>12</xdr:row>
          <xdr:rowOff>123825</xdr:rowOff>
        </xdr:from>
        <xdr:to>
          <xdr:col>15</xdr:col>
          <xdr:colOff>628650</xdr:colOff>
          <xdr:row>15</xdr:row>
          <xdr:rowOff>9525</xdr:rowOff>
        </xdr:to>
        <xdr:sp macro="" textlink="">
          <xdr:nvSpPr>
            <xdr:cNvPr id="58382" name="Bouton 14" hidden="1">
              <a:extLst>
                <a:ext uri="{63B3BB69-23CF-44E3-9099-C40C66FF867C}">
                  <a14:compatExt spid="_x0000_s58382"/>
                </a:ext>
                <a:ext uri="{FF2B5EF4-FFF2-40B4-BE49-F238E27FC236}">
                  <a16:creationId xmlns:a16="http://schemas.microsoft.com/office/drawing/2014/main" id="{00000000-0008-0000-0100-00000E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590550</xdr:colOff>
          <xdr:row>38</xdr:row>
          <xdr:rowOff>95250</xdr:rowOff>
        </xdr:from>
        <xdr:to>
          <xdr:col>15</xdr:col>
          <xdr:colOff>581025</xdr:colOff>
          <xdr:row>40</xdr:row>
          <xdr:rowOff>171450</xdr:rowOff>
        </xdr:to>
        <xdr:sp macro="" textlink="">
          <xdr:nvSpPr>
            <xdr:cNvPr id="58383" name="Bouton 15" hidden="1">
              <a:extLst>
                <a:ext uri="{63B3BB69-23CF-44E3-9099-C40C66FF867C}">
                  <a14:compatExt spid="_x0000_s58383"/>
                </a:ext>
                <a:ext uri="{FF2B5EF4-FFF2-40B4-BE49-F238E27FC236}">
                  <a16:creationId xmlns:a16="http://schemas.microsoft.com/office/drawing/2014/main" id="{00000000-0008-0000-0100-00000F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Perturbation de l'aura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533400</xdr:colOff>
          <xdr:row>18</xdr:row>
          <xdr:rowOff>38100</xdr:rowOff>
        </xdr:from>
        <xdr:to>
          <xdr:col>15</xdr:col>
          <xdr:colOff>619125</xdr:colOff>
          <xdr:row>20</xdr:row>
          <xdr:rowOff>95250</xdr:rowOff>
        </xdr:to>
        <xdr:sp macro="" textlink="">
          <xdr:nvSpPr>
            <xdr:cNvPr id="58388" name="Bouton 20" hidden="1">
              <a:extLst>
                <a:ext uri="{63B3BB69-23CF-44E3-9099-C40C66FF867C}">
                  <a14:compatExt spid="_x0000_s58388"/>
                </a:ext>
                <a:ext uri="{FF2B5EF4-FFF2-40B4-BE49-F238E27FC236}">
                  <a16:creationId xmlns:a16="http://schemas.microsoft.com/office/drawing/2014/main" id="{00000000-0008-0000-0100-000014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Couleurs corporelles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723900</xdr:colOff>
          <xdr:row>33</xdr:row>
          <xdr:rowOff>161925</xdr:rowOff>
        </xdr:from>
        <xdr:to>
          <xdr:col>20</xdr:col>
          <xdr:colOff>638175</xdr:colOff>
          <xdr:row>36</xdr:row>
          <xdr:rowOff>38100</xdr:rowOff>
        </xdr:to>
        <xdr:sp macro="" textlink="">
          <xdr:nvSpPr>
            <xdr:cNvPr id="58389" name="Bouton 21" hidden="1">
              <a:extLst>
                <a:ext uri="{63B3BB69-23CF-44E3-9099-C40C66FF867C}">
                  <a14:compatExt spid="_x0000_s58389"/>
                </a:ext>
                <a:ext uri="{FF2B5EF4-FFF2-40B4-BE49-F238E27FC236}">
                  <a16:creationId xmlns:a16="http://schemas.microsoft.com/office/drawing/2014/main" id="{00000000-0008-0000-0100-000015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Analyse avant/arriere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638175</xdr:colOff>
          <xdr:row>12</xdr:row>
          <xdr:rowOff>114300</xdr:rowOff>
        </xdr:from>
        <xdr:to>
          <xdr:col>20</xdr:col>
          <xdr:colOff>504825</xdr:colOff>
          <xdr:row>15</xdr:row>
          <xdr:rowOff>0</xdr:rowOff>
        </xdr:to>
        <xdr:sp macro="" textlink="">
          <xdr:nvSpPr>
            <xdr:cNvPr id="58390" name="Bouton 22" hidden="1">
              <a:extLst>
                <a:ext uri="{63B3BB69-23CF-44E3-9099-C40C66FF867C}">
                  <a14:compatExt spid="_x0000_s58390"/>
                </a:ext>
                <a:ext uri="{FF2B5EF4-FFF2-40B4-BE49-F238E27FC236}">
                  <a16:creationId xmlns:a16="http://schemas.microsoft.com/office/drawing/2014/main" id="{00000000-0008-0000-0100-000016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628650</xdr:colOff>
          <xdr:row>12</xdr:row>
          <xdr:rowOff>95250</xdr:rowOff>
        </xdr:from>
        <xdr:to>
          <xdr:col>25</xdr:col>
          <xdr:colOff>485775</xdr:colOff>
          <xdr:row>14</xdr:row>
          <xdr:rowOff>171450</xdr:rowOff>
        </xdr:to>
        <xdr:sp macro="" textlink="">
          <xdr:nvSpPr>
            <xdr:cNvPr id="58391" name="Bouton 23" hidden="1">
              <a:extLst>
                <a:ext uri="{63B3BB69-23CF-44E3-9099-C40C66FF867C}">
                  <a14:compatExt spid="_x0000_s58391"/>
                </a:ext>
                <a:ext uri="{FF2B5EF4-FFF2-40B4-BE49-F238E27FC236}">
                  <a16:creationId xmlns:a16="http://schemas.microsoft.com/office/drawing/2014/main" id="{00000000-0008-0000-0100-000017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Organes blocages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666750</xdr:colOff>
          <xdr:row>23</xdr:row>
          <xdr:rowOff>104775</xdr:rowOff>
        </xdr:from>
        <xdr:to>
          <xdr:col>25</xdr:col>
          <xdr:colOff>552450</xdr:colOff>
          <xdr:row>25</xdr:row>
          <xdr:rowOff>161925</xdr:rowOff>
        </xdr:to>
        <xdr:sp macro="" textlink="">
          <xdr:nvSpPr>
            <xdr:cNvPr id="58392" name="Bouton 24" hidden="1">
              <a:extLst>
                <a:ext uri="{63B3BB69-23CF-44E3-9099-C40C66FF867C}">
                  <a14:compatExt spid="_x0000_s58392"/>
                </a:ext>
                <a:ext uri="{FF2B5EF4-FFF2-40B4-BE49-F238E27FC236}">
                  <a16:creationId xmlns:a16="http://schemas.microsoft.com/office/drawing/2014/main" id="{00000000-0008-0000-0100-000018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Méridiens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552450</xdr:colOff>
          <xdr:row>28</xdr:row>
          <xdr:rowOff>161925</xdr:rowOff>
        </xdr:from>
        <xdr:to>
          <xdr:col>10</xdr:col>
          <xdr:colOff>466725</xdr:colOff>
          <xdr:row>31</xdr:row>
          <xdr:rowOff>38100</xdr:rowOff>
        </xdr:to>
        <xdr:sp macro="" textlink="">
          <xdr:nvSpPr>
            <xdr:cNvPr id="58393" name="Bouton 25" hidden="1">
              <a:extLst>
                <a:ext uri="{63B3BB69-23CF-44E3-9099-C40C66FF867C}">
                  <a14:compatExt spid="_x0000_s58393"/>
                </a:ext>
                <a:ext uri="{FF2B5EF4-FFF2-40B4-BE49-F238E27FC236}">
                  <a16:creationId xmlns:a16="http://schemas.microsoft.com/office/drawing/2014/main" id="{00000000-0008-0000-0100-000019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Professionnel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676275</xdr:colOff>
          <xdr:row>17</xdr:row>
          <xdr:rowOff>180975</xdr:rowOff>
        </xdr:from>
        <xdr:to>
          <xdr:col>20</xdr:col>
          <xdr:colOff>542925</xdr:colOff>
          <xdr:row>20</xdr:row>
          <xdr:rowOff>66675</xdr:rowOff>
        </xdr:to>
        <xdr:sp macro="" textlink="">
          <xdr:nvSpPr>
            <xdr:cNvPr id="58394" name="Bouton 26" hidden="1">
              <a:extLst>
                <a:ext uri="{63B3BB69-23CF-44E3-9099-C40C66FF867C}">
                  <a14:compatExt spid="_x0000_s58394"/>
                </a:ext>
                <a:ext uri="{FF2B5EF4-FFF2-40B4-BE49-F238E27FC236}">
                  <a16:creationId xmlns:a16="http://schemas.microsoft.com/office/drawing/2014/main" id="{00000000-0008-0000-0100-00001A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Paramètres généraux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666750</xdr:colOff>
          <xdr:row>18</xdr:row>
          <xdr:rowOff>0</xdr:rowOff>
        </xdr:from>
        <xdr:to>
          <xdr:col>25</xdr:col>
          <xdr:colOff>523875</xdr:colOff>
          <xdr:row>20</xdr:row>
          <xdr:rowOff>76200</xdr:rowOff>
        </xdr:to>
        <xdr:sp macro="" textlink="">
          <xdr:nvSpPr>
            <xdr:cNvPr id="58395" name="Bouton 27" hidden="1">
              <a:extLst>
                <a:ext uri="{63B3BB69-23CF-44E3-9099-C40C66FF867C}">
                  <a14:compatExt spid="_x0000_s58395"/>
                </a:ext>
                <a:ext uri="{FF2B5EF4-FFF2-40B4-BE49-F238E27FC236}">
                  <a16:creationId xmlns:a16="http://schemas.microsoft.com/office/drawing/2014/main" id="{00000000-0008-0000-0100-00001B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Organes tensions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676275</xdr:colOff>
          <xdr:row>29</xdr:row>
          <xdr:rowOff>47625</xdr:rowOff>
        </xdr:from>
        <xdr:to>
          <xdr:col>25</xdr:col>
          <xdr:colOff>561975</xdr:colOff>
          <xdr:row>31</xdr:row>
          <xdr:rowOff>104775</xdr:rowOff>
        </xdr:to>
        <xdr:sp macro="" textlink="">
          <xdr:nvSpPr>
            <xdr:cNvPr id="58396" name="Bouton 28" hidden="1">
              <a:extLst>
                <a:ext uri="{63B3BB69-23CF-44E3-9099-C40C66FF867C}">
                  <a14:compatExt spid="_x0000_s58396"/>
                </a:ext>
                <a:ext uri="{FF2B5EF4-FFF2-40B4-BE49-F238E27FC236}">
                  <a16:creationId xmlns:a16="http://schemas.microsoft.com/office/drawing/2014/main" id="{00000000-0008-0000-0100-00001C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Méridiens spécifiques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704850</xdr:colOff>
          <xdr:row>23</xdr:row>
          <xdr:rowOff>133350</xdr:rowOff>
        </xdr:from>
        <xdr:to>
          <xdr:col>20</xdr:col>
          <xdr:colOff>619125</xdr:colOff>
          <xdr:row>26</xdr:row>
          <xdr:rowOff>9525</xdr:rowOff>
        </xdr:to>
        <xdr:sp macro="" textlink="">
          <xdr:nvSpPr>
            <xdr:cNvPr id="58397" name="Bouton 29" hidden="1">
              <a:extLst>
                <a:ext uri="{63B3BB69-23CF-44E3-9099-C40C66FF867C}">
                  <a14:compatExt spid="_x0000_s58397"/>
                </a:ext>
                <a:ext uri="{FF2B5EF4-FFF2-40B4-BE49-F238E27FC236}">
                  <a16:creationId xmlns:a16="http://schemas.microsoft.com/office/drawing/2014/main" id="{00000000-0008-0000-0100-00001D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Signature vibratoire</a:t>
              </a:r>
            </a:p>
          </xdr:txBody>
        </xdr:sp>
        <xdr:clientData fPrintsWithSheet="0"/>
      </xdr:twoCellAnchor>
    </mc:Choice>
    <mc:Fallback/>
  </mc:AlternateContent>
  <xdr:twoCellAnchor>
    <xdr:from>
      <xdr:col>7</xdr:col>
      <xdr:colOff>266699</xdr:colOff>
      <xdr:row>1</xdr:row>
      <xdr:rowOff>180975</xdr:rowOff>
    </xdr:from>
    <xdr:to>
      <xdr:col>26</xdr:col>
      <xdr:colOff>57150</xdr:colOff>
      <xdr:row>4</xdr:row>
      <xdr:rowOff>142875</xdr:rowOff>
    </xdr:to>
    <xdr:sp macro="" textlink="">
      <xdr:nvSpPr>
        <xdr:cNvPr id="50" name="Rectangle : coins arrondis 49">
          <a:extLst>
            <a:ext uri="{FF2B5EF4-FFF2-40B4-BE49-F238E27FC236}">
              <a16:creationId xmlns:a16="http://schemas.microsoft.com/office/drawing/2014/main" id="{00000000-0008-0000-0100-000032000000}"/>
            </a:ext>
          </a:extLst>
        </xdr:cNvPr>
        <xdr:cNvSpPr/>
      </xdr:nvSpPr>
      <xdr:spPr>
        <a:xfrm>
          <a:off x="5600699" y="371475"/>
          <a:ext cx="14268451" cy="533400"/>
        </a:xfrm>
        <a:prstGeom prst="roundRect">
          <a:avLst/>
        </a:prstGeom>
        <a:solidFill>
          <a:srgbClr val="9933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BE" sz="2400"/>
            <a:t>LVA : Analyse psycho-énergétique </a:t>
          </a:r>
        </a:p>
      </xdr:txBody>
    </xdr:sp>
    <xdr:clientData/>
  </xdr:twoCellAnchor>
  <xdr:twoCellAnchor editAs="oneCell">
    <xdr:from>
      <xdr:col>27</xdr:col>
      <xdr:colOff>0</xdr:colOff>
      <xdr:row>20</xdr:row>
      <xdr:rowOff>0</xdr:rowOff>
    </xdr:from>
    <xdr:to>
      <xdr:col>27</xdr:col>
      <xdr:colOff>304800</xdr:colOff>
      <xdr:row>21</xdr:row>
      <xdr:rowOff>114300</xdr:rowOff>
    </xdr:to>
    <xdr:sp macro="" textlink="">
      <xdr:nvSpPr>
        <xdr:cNvPr id="58424" name="Forme automatique 56" descr="https://apis.mail.yahoo.com/ws/v3/mailboxes/@.id==VjJ-fJB2qgwxBhJwlmPTsd9s7SFkFRatPfdqBC24PJjUevXvJ2tf94-uPh_Ihq1RcWq0/messages/@.id==AGJVfbwAAD_nWcd9Ag1WEBH4fgY/content/parts/@.id==2.5/thumbnail?appId=YMailNorrin&amp;downloadWhenThumbnailFails=true&amp;pid=2.5">
          <a:extLst>
            <a:ext uri="{FF2B5EF4-FFF2-40B4-BE49-F238E27FC236}">
              <a16:creationId xmlns:a16="http://schemas.microsoft.com/office/drawing/2014/main" id="{00000000-0008-0000-0100-000038E40000}"/>
            </a:ext>
          </a:extLst>
        </xdr:cNvPr>
        <xdr:cNvSpPr>
          <a:spLocks noChangeAspect="1" noChangeArrowheads="1"/>
        </xdr:cNvSpPr>
      </xdr:nvSpPr>
      <xdr:spPr bwMode="auto">
        <a:xfrm>
          <a:off x="20574000" y="381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12</xdr:col>
          <xdr:colOff>561975</xdr:colOff>
          <xdr:row>33</xdr:row>
          <xdr:rowOff>171450</xdr:rowOff>
        </xdr:from>
        <xdr:to>
          <xdr:col>15</xdr:col>
          <xdr:colOff>581025</xdr:colOff>
          <xdr:row>36</xdr:row>
          <xdr:rowOff>47625</xdr:rowOff>
        </xdr:to>
        <xdr:sp macro="" textlink="">
          <xdr:nvSpPr>
            <xdr:cNvPr id="58398" name="Bouton 30" hidden="1">
              <a:extLst>
                <a:ext uri="{63B3BB69-23CF-44E3-9099-C40C66FF867C}">
                  <a14:compatExt spid="_x0000_s58398"/>
                </a:ext>
                <a:ext uri="{FF2B5EF4-FFF2-40B4-BE49-F238E27FC236}">
                  <a16:creationId xmlns:a16="http://schemas.microsoft.com/office/drawing/2014/main" id="{00000000-0008-0000-0100-00001E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Rayonnement par couleur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571500</xdr:colOff>
          <xdr:row>23</xdr:row>
          <xdr:rowOff>180975</xdr:rowOff>
        </xdr:from>
        <xdr:to>
          <xdr:col>15</xdr:col>
          <xdr:colOff>619125</xdr:colOff>
          <xdr:row>26</xdr:row>
          <xdr:rowOff>57150</xdr:rowOff>
        </xdr:to>
        <xdr:sp macro="" textlink="">
          <xdr:nvSpPr>
            <xdr:cNvPr id="58399" name="Bouton 31" hidden="1">
              <a:extLst>
                <a:ext uri="{63B3BB69-23CF-44E3-9099-C40C66FF867C}">
                  <a14:compatExt spid="_x0000_s58399"/>
                </a:ext>
                <a:ext uri="{FF2B5EF4-FFF2-40B4-BE49-F238E27FC236}">
                  <a16:creationId xmlns:a16="http://schemas.microsoft.com/office/drawing/2014/main" id="{00000000-0008-0000-0100-00001F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Rayonnement profil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4</xdr:col>
      <xdr:colOff>36634</xdr:colOff>
      <xdr:row>2</xdr:row>
      <xdr:rowOff>102577</xdr:rowOff>
    </xdr:from>
    <xdr:to>
      <xdr:col>8</xdr:col>
      <xdr:colOff>1073801</xdr:colOff>
      <xdr:row>4</xdr:row>
      <xdr:rowOff>176660</xdr:rowOff>
    </xdr:to>
    <xdr:sp macro="" textlink="">
      <xdr:nvSpPr>
        <xdr:cNvPr id="7" name="Rectangle : coins arrondis 6">
          <a:extLst>
            <a:ext uri="{FF2B5EF4-FFF2-40B4-BE49-F238E27FC236}">
              <a16:creationId xmlns:a16="http://schemas.microsoft.com/office/drawing/2014/main" id="{00000000-0008-0000-0200-000007000000}"/>
            </a:ext>
          </a:extLst>
        </xdr:cNvPr>
        <xdr:cNvSpPr/>
      </xdr:nvSpPr>
      <xdr:spPr>
        <a:xfrm>
          <a:off x="417634" y="483577"/>
          <a:ext cx="6085417" cy="455083"/>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4</xdr:col>
          <xdr:colOff>1457325</xdr:colOff>
          <xdr:row>3</xdr:row>
          <xdr:rowOff>38100</xdr:rowOff>
        </xdr:from>
        <xdr:to>
          <xdr:col>4</xdr:col>
          <xdr:colOff>2266950</xdr:colOff>
          <xdr:row>4</xdr:row>
          <xdr:rowOff>104775</xdr:rowOff>
        </xdr:to>
        <xdr:sp macro="" textlink="">
          <xdr:nvSpPr>
            <xdr:cNvPr id="25635" name="Bouton 35" hidden="1">
              <a:extLst>
                <a:ext uri="{63B3BB69-23CF-44E3-9099-C40C66FF867C}">
                  <a14:compatExt spid="_x0000_s25635"/>
                </a:ext>
                <a:ext uri="{FF2B5EF4-FFF2-40B4-BE49-F238E27FC236}">
                  <a16:creationId xmlns:a16="http://schemas.microsoft.com/office/drawing/2014/main" id="{00000000-0008-0000-0200-000023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285750</xdr:colOff>
          <xdr:row>3</xdr:row>
          <xdr:rowOff>47625</xdr:rowOff>
        </xdr:from>
        <xdr:to>
          <xdr:col>4</xdr:col>
          <xdr:colOff>1104900</xdr:colOff>
          <xdr:row>4</xdr:row>
          <xdr:rowOff>104775</xdr:rowOff>
        </xdr:to>
        <xdr:sp macro="" textlink="">
          <xdr:nvSpPr>
            <xdr:cNvPr id="25636" name="Bouton 36" hidden="1">
              <a:extLst>
                <a:ext uri="{63B3BB69-23CF-44E3-9099-C40C66FF867C}">
                  <a14:compatExt spid="_x0000_s25636"/>
                </a:ext>
                <a:ext uri="{FF2B5EF4-FFF2-40B4-BE49-F238E27FC236}">
                  <a16:creationId xmlns:a16="http://schemas.microsoft.com/office/drawing/2014/main" id="{00000000-0008-0000-0200-000024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2657475</xdr:colOff>
          <xdr:row>3</xdr:row>
          <xdr:rowOff>38100</xdr:rowOff>
        </xdr:from>
        <xdr:to>
          <xdr:col>6</xdr:col>
          <xdr:colOff>85725</xdr:colOff>
          <xdr:row>4</xdr:row>
          <xdr:rowOff>104775</xdr:rowOff>
        </xdr:to>
        <xdr:sp macro="" textlink="">
          <xdr:nvSpPr>
            <xdr:cNvPr id="25637" name="Bouton 37" hidden="1">
              <a:extLst>
                <a:ext uri="{63B3BB69-23CF-44E3-9099-C40C66FF867C}">
                  <a14:compatExt spid="_x0000_s25637"/>
                </a:ext>
                <a:ext uri="{FF2B5EF4-FFF2-40B4-BE49-F238E27FC236}">
                  <a16:creationId xmlns:a16="http://schemas.microsoft.com/office/drawing/2014/main" id="{00000000-0008-0000-0200-000025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447675</xdr:colOff>
          <xdr:row>3</xdr:row>
          <xdr:rowOff>47625</xdr:rowOff>
        </xdr:from>
        <xdr:to>
          <xdr:col>7</xdr:col>
          <xdr:colOff>257175</xdr:colOff>
          <xdr:row>4</xdr:row>
          <xdr:rowOff>114300</xdr:rowOff>
        </xdr:to>
        <xdr:sp macro="" textlink="">
          <xdr:nvSpPr>
            <xdr:cNvPr id="25638" name="Bouton 38" hidden="1">
              <a:extLst>
                <a:ext uri="{63B3BB69-23CF-44E3-9099-C40C66FF867C}">
                  <a14:compatExt spid="_x0000_s25638"/>
                </a:ext>
                <a:ext uri="{FF2B5EF4-FFF2-40B4-BE49-F238E27FC236}">
                  <a16:creationId xmlns:a16="http://schemas.microsoft.com/office/drawing/2014/main" id="{00000000-0008-0000-0200-000026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3</xdr:row>
          <xdr:rowOff>66675</xdr:rowOff>
        </xdr:from>
        <xdr:to>
          <xdr:col>8</xdr:col>
          <xdr:colOff>790575</xdr:colOff>
          <xdr:row>4</xdr:row>
          <xdr:rowOff>133350</xdr:rowOff>
        </xdr:to>
        <xdr:sp macro="" textlink="">
          <xdr:nvSpPr>
            <xdr:cNvPr id="25639" name="Bouton 39" hidden="1">
              <a:extLst>
                <a:ext uri="{63B3BB69-23CF-44E3-9099-C40C66FF867C}">
                  <a14:compatExt spid="_x0000_s25639"/>
                </a:ext>
                <a:ext uri="{FF2B5EF4-FFF2-40B4-BE49-F238E27FC236}">
                  <a16:creationId xmlns:a16="http://schemas.microsoft.com/office/drawing/2014/main" id="{00000000-0008-0000-0200-000027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5</xdr:col>
      <xdr:colOff>1524000</xdr:colOff>
      <xdr:row>2</xdr:row>
      <xdr:rowOff>21166</xdr:rowOff>
    </xdr:from>
    <xdr:to>
      <xdr:col>9</xdr:col>
      <xdr:colOff>4243917</xdr:colOff>
      <xdr:row>4</xdr:row>
      <xdr:rowOff>95249</xdr:rowOff>
    </xdr:to>
    <xdr:sp macro="" textlink="">
      <xdr:nvSpPr>
        <xdr:cNvPr id="7" name="Rectangle : coins arrondis 6">
          <a:extLst>
            <a:ext uri="{FF2B5EF4-FFF2-40B4-BE49-F238E27FC236}">
              <a16:creationId xmlns:a16="http://schemas.microsoft.com/office/drawing/2014/main" id="{00000000-0008-0000-0300-000007000000}"/>
            </a:ext>
          </a:extLst>
        </xdr:cNvPr>
        <xdr:cNvSpPr/>
      </xdr:nvSpPr>
      <xdr:spPr>
        <a:xfrm>
          <a:off x="3439583" y="402166"/>
          <a:ext cx="6085417" cy="455083"/>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7</xdr:col>
          <xdr:colOff>609600</xdr:colOff>
          <xdr:row>2</xdr:row>
          <xdr:rowOff>114300</xdr:rowOff>
        </xdr:from>
        <xdr:to>
          <xdr:col>9</xdr:col>
          <xdr:colOff>295275</xdr:colOff>
          <xdr:row>3</xdr:row>
          <xdr:rowOff>180975</xdr:rowOff>
        </xdr:to>
        <xdr:sp macro="" textlink="">
          <xdr:nvSpPr>
            <xdr:cNvPr id="24600" name="Bouton 24" hidden="1">
              <a:extLst>
                <a:ext uri="{63B3BB69-23CF-44E3-9099-C40C66FF867C}">
                  <a14:compatExt spid="_x0000_s24600"/>
                </a:ext>
                <a:ext uri="{FF2B5EF4-FFF2-40B4-BE49-F238E27FC236}">
                  <a16:creationId xmlns:a16="http://schemas.microsoft.com/office/drawing/2014/main" id="{00000000-0008-0000-0300-000018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1666875</xdr:colOff>
          <xdr:row>2</xdr:row>
          <xdr:rowOff>123825</xdr:rowOff>
        </xdr:from>
        <xdr:to>
          <xdr:col>7</xdr:col>
          <xdr:colOff>257175</xdr:colOff>
          <xdr:row>3</xdr:row>
          <xdr:rowOff>180975</xdr:rowOff>
        </xdr:to>
        <xdr:sp macro="" textlink="">
          <xdr:nvSpPr>
            <xdr:cNvPr id="24601" name="Bouton 25" hidden="1">
              <a:extLst>
                <a:ext uri="{63B3BB69-23CF-44E3-9099-C40C66FF867C}">
                  <a14:compatExt spid="_x0000_s24601"/>
                </a:ext>
                <a:ext uri="{FF2B5EF4-FFF2-40B4-BE49-F238E27FC236}">
                  <a16:creationId xmlns:a16="http://schemas.microsoft.com/office/drawing/2014/main" id="{00000000-0008-0000-0300-000019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685800</xdr:colOff>
          <xdr:row>2</xdr:row>
          <xdr:rowOff>114300</xdr:rowOff>
        </xdr:from>
        <xdr:to>
          <xdr:col>9</xdr:col>
          <xdr:colOff>1495425</xdr:colOff>
          <xdr:row>3</xdr:row>
          <xdr:rowOff>180975</xdr:rowOff>
        </xdr:to>
        <xdr:sp macro="" textlink="">
          <xdr:nvSpPr>
            <xdr:cNvPr id="24602" name="Bouton 26" hidden="1">
              <a:extLst>
                <a:ext uri="{63B3BB69-23CF-44E3-9099-C40C66FF867C}">
                  <a14:compatExt spid="_x0000_s24602"/>
                </a:ext>
                <a:ext uri="{FF2B5EF4-FFF2-40B4-BE49-F238E27FC236}">
                  <a16:creationId xmlns:a16="http://schemas.microsoft.com/office/drawing/2014/main" id="{00000000-0008-0000-0300-00001A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1857375</xdr:colOff>
          <xdr:row>2</xdr:row>
          <xdr:rowOff>123825</xdr:rowOff>
        </xdr:from>
        <xdr:to>
          <xdr:col>9</xdr:col>
          <xdr:colOff>2667000</xdr:colOff>
          <xdr:row>4</xdr:row>
          <xdr:rowOff>0</xdr:rowOff>
        </xdr:to>
        <xdr:sp macro="" textlink="">
          <xdr:nvSpPr>
            <xdr:cNvPr id="24603" name="Bouton 27" hidden="1">
              <a:extLst>
                <a:ext uri="{63B3BB69-23CF-44E3-9099-C40C66FF867C}">
                  <a14:compatExt spid="_x0000_s24603"/>
                </a:ext>
                <a:ext uri="{FF2B5EF4-FFF2-40B4-BE49-F238E27FC236}">
                  <a16:creationId xmlns:a16="http://schemas.microsoft.com/office/drawing/2014/main" id="{00000000-0008-0000-0300-00001B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3057525</xdr:colOff>
          <xdr:row>2</xdr:row>
          <xdr:rowOff>142875</xdr:rowOff>
        </xdr:from>
        <xdr:to>
          <xdr:col>9</xdr:col>
          <xdr:colOff>3867150</xdr:colOff>
          <xdr:row>4</xdr:row>
          <xdr:rowOff>19050</xdr:rowOff>
        </xdr:to>
        <xdr:sp macro="" textlink="">
          <xdr:nvSpPr>
            <xdr:cNvPr id="24604" name="Bouton 28" hidden="1">
              <a:extLst>
                <a:ext uri="{63B3BB69-23CF-44E3-9099-C40C66FF867C}">
                  <a14:compatExt spid="_x0000_s24604"/>
                </a:ext>
                <a:ext uri="{FF2B5EF4-FFF2-40B4-BE49-F238E27FC236}">
                  <a16:creationId xmlns:a16="http://schemas.microsoft.com/office/drawing/2014/main" id="{00000000-0008-0000-0300-00001C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2</xdr:col>
      <xdr:colOff>103909</xdr:colOff>
      <xdr:row>2</xdr:row>
      <xdr:rowOff>155864</xdr:rowOff>
    </xdr:from>
    <xdr:to>
      <xdr:col>6</xdr:col>
      <xdr:colOff>95250</xdr:colOff>
      <xdr:row>4</xdr:row>
      <xdr:rowOff>169333</xdr:rowOff>
    </xdr:to>
    <xdr:sp macro="" textlink="">
      <xdr:nvSpPr>
        <xdr:cNvPr id="12" name="Rectangle : coins arrondis 11">
          <a:extLst>
            <a:ext uri="{FF2B5EF4-FFF2-40B4-BE49-F238E27FC236}">
              <a16:creationId xmlns:a16="http://schemas.microsoft.com/office/drawing/2014/main" id="{00000000-0008-0000-0400-00000C000000}"/>
            </a:ext>
          </a:extLst>
        </xdr:cNvPr>
        <xdr:cNvSpPr/>
      </xdr:nvSpPr>
      <xdr:spPr>
        <a:xfrm>
          <a:off x="138545" y="536864"/>
          <a:ext cx="5940137" cy="394469"/>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4</xdr:col>
          <xdr:colOff>609600</xdr:colOff>
          <xdr:row>3</xdr:row>
          <xdr:rowOff>38100</xdr:rowOff>
        </xdr:from>
        <xdr:to>
          <xdr:col>4</xdr:col>
          <xdr:colOff>1428750</xdr:colOff>
          <xdr:row>4</xdr:row>
          <xdr:rowOff>104775</xdr:rowOff>
        </xdr:to>
        <xdr:sp macro="" textlink="">
          <xdr:nvSpPr>
            <xdr:cNvPr id="26660" name="Bouton 36" hidden="1">
              <a:extLst>
                <a:ext uri="{63B3BB69-23CF-44E3-9099-C40C66FF867C}">
                  <a14:compatExt spid="_x0000_s26660"/>
                </a:ext>
                <a:ext uri="{FF2B5EF4-FFF2-40B4-BE49-F238E27FC236}">
                  <a16:creationId xmlns:a16="http://schemas.microsoft.com/office/drawing/2014/main" id="{00000000-0008-0000-0400-000024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xdr:row>
          <xdr:rowOff>47625</xdr:rowOff>
        </xdr:from>
        <xdr:to>
          <xdr:col>4</xdr:col>
          <xdr:colOff>257175</xdr:colOff>
          <xdr:row>4</xdr:row>
          <xdr:rowOff>104775</xdr:rowOff>
        </xdr:to>
        <xdr:sp macro="" textlink="">
          <xdr:nvSpPr>
            <xdr:cNvPr id="26661" name="Bouton 37" hidden="1">
              <a:extLst>
                <a:ext uri="{63B3BB69-23CF-44E3-9099-C40C66FF867C}">
                  <a14:compatExt spid="_x0000_s26661"/>
                </a:ext>
                <a:ext uri="{FF2B5EF4-FFF2-40B4-BE49-F238E27FC236}">
                  <a16:creationId xmlns:a16="http://schemas.microsoft.com/office/drawing/2014/main" id="{00000000-0008-0000-0400-000025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1819275</xdr:colOff>
          <xdr:row>3</xdr:row>
          <xdr:rowOff>38100</xdr:rowOff>
        </xdr:from>
        <xdr:to>
          <xdr:col>4</xdr:col>
          <xdr:colOff>2628900</xdr:colOff>
          <xdr:row>4</xdr:row>
          <xdr:rowOff>104775</xdr:rowOff>
        </xdr:to>
        <xdr:sp macro="" textlink="">
          <xdr:nvSpPr>
            <xdr:cNvPr id="26662" name="Bouton 38" hidden="1">
              <a:extLst>
                <a:ext uri="{63B3BB69-23CF-44E3-9099-C40C66FF867C}">
                  <a14:compatExt spid="_x0000_s26662"/>
                </a:ext>
                <a:ext uri="{FF2B5EF4-FFF2-40B4-BE49-F238E27FC236}">
                  <a16:creationId xmlns:a16="http://schemas.microsoft.com/office/drawing/2014/main" id="{00000000-0008-0000-0400-000026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2990850</xdr:colOff>
          <xdr:row>3</xdr:row>
          <xdr:rowOff>47625</xdr:rowOff>
        </xdr:from>
        <xdr:to>
          <xdr:col>4</xdr:col>
          <xdr:colOff>3800475</xdr:colOff>
          <xdr:row>4</xdr:row>
          <xdr:rowOff>114300</xdr:rowOff>
        </xdr:to>
        <xdr:sp macro="" textlink="">
          <xdr:nvSpPr>
            <xdr:cNvPr id="26663" name="Bouton 39" hidden="1">
              <a:extLst>
                <a:ext uri="{63B3BB69-23CF-44E3-9099-C40C66FF867C}">
                  <a14:compatExt spid="_x0000_s26663"/>
                </a:ext>
                <a:ext uri="{FF2B5EF4-FFF2-40B4-BE49-F238E27FC236}">
                  <a16:creationId xmlns:a16="http://schemas.microsoft.com/office/drawing/2014/main" id="{00000000-0008-0000-0400-000027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4191000</xdr:colOff>
          <xdr:row>3</xdr:row>
          <xdr:rowOff>66675</xdr:rowOff>
        </xdr:from>
        <xdr:to>
          <xdr:col>5</xdr:col>
          <xdr:colOff>485775</xdr:colOff>
          <xdr:row>4</xdr:row>
          <xdr:rowOff>133350</xdr:rowOff>
        </xdr:to>
        <xdr:sp macro="" textlink="">
          <xdr:nvSpPr>
            <xdr:cNvPr id="26664" name="Bouton 40" hidden="1">
              <a:extLst>
                <a:ext uri="{63B3BB69-23CF-44E3-9099-C40C66FF867C}">
                  <a14:compatExt spid="_x0000_s26664"/>
                </a:ext>
                <a:ext uri="{FF2B5EF4-FFF2-40B4-BE49-F238E27FC236}">
                  <a16:creationId xmlns:a16="http://schemas.microsoft.com/office/drawing/2014/main" id="{00000000-0008-0000-0400-000028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4</xdr:col>
      <xdr:colOff>0</xdr:colOff>
      <xdr:row>2</xdr:row>
      <xdr:rowOff>152400</xdr:rowOff>
    </xdr:from>
    <xdr:to>
      <xdr:col>9</xdr:col>
      <xdr:colOff>3810000</xdr:colOff>
      <xdr:row>4</xdr:row>
      <xdr:rowOff>161925</xdr:rowOff>
    </xdr:to>
    <xdr:sp macro="" textlink="">
      <xdr:nvSpPr>
        <xdr:cNvPr id="7" name="Rectangle : coins arrondis 6">
          <a:extLst>
            <a:ext uri="{FF2B5EF4-FFF2-40B4-BE49-F238E27FC236}">
              <a16:creationId xmlns:a16="http://schemas.microsoft.com/office/drawing/2014/main" id="{00000000-0008-0000-0500-000007000000}"/>
            </a:ext>
          </a:extLst>
        </xdr:cNvPr>
        <xdr:cNvSpPr/>
      </xdr:nvSpPr>
      <xdr:spPr>
        <a:xfrm>
          <a:off x="38100" y="533400"/>
          <a:ext cx="5876925" cy="390525"/>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7</xdr:col>
          <xdr:colOff>9525</xdr:colOff>
          <xdr:row>3</xdr:row>
          <xdr:rowOff>57150</xdr:rowOff>
        </xdr:from>
        <xdr:to>
          <xdr:col>9</xdr:col>
          <xdr:colOff>76200</xdr:colOff>
          <xdr:row>4</xdr:row>
          <xdr:rowOff>123825</xdr:rowOff>
        </xdr:to>
        <xdr:sp macro="" textlink="">
          <xdr:nvSpPr>
            <xdr:cNvPr id="76801" name="Bouton 1" hidden="1">
              <a:extLst>
                <a:ext uri="{63B3BB69-23CF-44E3-9099-C40C66FF867C}">
                  <a14:compatExt spid="_x0000_s76801"/>
                </a:ext>
                <a:ext uri="{FF2B5EF4-FFF2-40B4-BE49-F238E27FC236}">
                  <a16:creationId xmlns:a16="http://schemas.microsoft.com/office/drawing/2014/main" id="{00000000-0008-0000-0500-0000012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161925</xdr:colOff>
          <xdr:row>3</xdr:row>
          <xdr:rowOff>66675</xdr:rowOff>
        </xdr:from>
        <xdr:to>
          <xdr:col>5</xdr:col>
          <xdr:colOff>762000</xdr:colOff>
          <xdr:row>4</xdr:row>
          <xdr:rowOff>123825</xdr:rowOff>
        </xdr:to>
        <xdr:sp macro="" textlink="">
          <xdr:nvSpPr>
            <xdr:cNvPr id="76802" name="Bouton 2" hidden="1">
              <a:extLst>
                <a:ext uri="{63B3BB69-23CF-44E3-9099-C40C66FF867C}">
                  <a14:compatExt spid="_x0000_s76802"/>
                </a:ext>
                <a:ext uri="{FF2B5EF4-FFF2-40B4-BE49-F238E27FC236}">
                  <a16:creationId xmlns:a16="http://schemas.microsoft.com/office/drawing/2014/main" id="{00000000-0008-0000-0500-0000022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466725</xdr:colOff>
          <xdr:row>3</xdr:row>
          <xdr:rowOff>57150</xdr:rowOff>
        </xdr:from>
        <xdr:to>
          <xdr:col>9</xdr:col>
          <xdr:colOff>1276350</xdr:colOff>
          <xdr:row>4</xdr:row>
          <xdr:rowOff>123825</xdr:rowOff>
        </xdr:to>
        <xdr:sp macro="" textlink="">
          <xdr:nvSpPr>
            <xdr:cNvPr id="76803" name="Bouton 3" hidden="1">
              <a:extLst>
                <a:ext uri="{63B3BB69-23CF-44E3-9099-C40C66FF867C}">
                  <a14:compatExt spid="_x0000_s76803"/>
                </a:ext>
                <a:ext uri="{FF2B5EF4-FFF2-40B4-BE49-F238E27FC236}">
                  <a16:creationId xmlns:a16="http://schemas.microsoft.com/office/drawing/2014/main" id="{00000000-0008-0000-0500-0000032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1638300</xdr:colOff>
          <xdr:row>3</xdr:row>
          <xdr:rowOff>66675</xdr:rowOff>
        </xdr:from>
        <xdr:to>
          <xdr:col>9</xdr:col>
          <xdr:colOff>2447925</xdr:colOff>
          <xdr:row>4</xdr:row>
          <xdr:rowOff>133350</xdr:rowOff>
        </xdr:to>
        <xdr:sp macro="" textlink="">
          <xdr:nvSpPr>
            <xdr:cNvPr id="76804" name="Bouton 4" hidden="1">
              <a:extLst>
                <a:ext uri="{63B3BB69-23CF-44E3-9099-C40C66FF867C}">
                  <a14:compatExt spid="_x0000_s76804"/>
                </a:ext>
                <a:ext uri="{FF2B5EF4-FFF2-40B4-BE49-F238E27FC236}">
                  <a16:creationId xmlns:a16="http://schemas.microsoft.com/office/drawing/2014/main" id="{00000000-0008-0000-0500-0000042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2838450</xdr:colOff>
          <xdr:row>3</xdr:row>
          <xdr:rowOff>85725</xdr:rowOff>
        </xdr:from>
        <xdr:to>
          <xdr:col>9</xdr:col>
          <xdr:colOff>3648075</xdr:colOff>
          <xdr:row>4</xdr:row>
          <xdr:rowOff>152400</xdr:rowOff>
        </xdr:to>
        <xdr:sp macro="" textlink="">
          <xdr:nvSpPr>
            <xdr:cNvPr id="76805" name="Bouton 5" hidden="1">
              <a:extLst>
                <a:ext uri="{63B3BB69-23CF-44E3-9099-C40C66FF867C}">
                  <a14:compatExt spid="_x0000_s76805"/>
                </a:ext>
                <a:ext uri="{FF2B5EF4-FFF2-40B4-BE49-F238E27FC236}">
                  <a16:creationId xmlns:a16="http://schemas.microsoft.com/office/drawing/2014/main" id="{00000000-0008-0000-0500-0000052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40</xdr:col>
          <xdr:colOff>276225</xdr:colOff>
          <xdr:row>10</xdr:row>
          <xdr:rowOff>19050</xdr:rowOff>
        </xdr:from>
        <xdr:to>
          <xdr:col>41</xdr:col>
          <xdr:colOff>200025</xdr:colOff>
          <xdr:row>11</xdr:row>
          <xdr:rowOff>0</xdr:rowOff>
        </xdr:to>
        <xdr:sp macro="" textlink="">
          <xdr:nvSpPr>
            <xdr:cNvPr id="225281" name="Case d'option 2" hidden="1">
              <a:extLst>
                <a:ext uri="{63B3BB69-23CF-44E3-9099-C40C66FF867C}">
                  <a14:compatExt spid="_x0000_s225281"/>
                </a:ext>
                <a:ext uri="{FF2B5EF4-FFF2-40B4-BE49-F238E27FC236}">
                  <a16:creationId xmlns:a16="http://schemas.microsoft.com/office/drawing/2014/main" id="{00000000-0008-0000-0600-000001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266700</xdr:colOff>
          <xdr:row>11</xdr:row>
          <xdr:rowOff>95250</xdr:rowOff>
        </xdr:from>
        <xdr:to>
          <xdr:col>40</xdr:col>
          <xdr:colOff>600075</xdr:colOff>
          <xdr:row>11</xdr:row>
          <xdr:rowOff>323850</xdr:rowOff>
        </xdr:to>
        <xdr:sp macro="" textlink="">
          <xdr:nvSpPr>
            <xdr:cNvPr id="225282" name="Case d'option 3" hidden="1">
              <a:extLst>
                <a:ext uri="{63B3BB69-23CF-44E3-9099-C40C66FF867C}">
                  <a14:compatExt spid="_x0000_s225282"/>
                </a:ext>
                <a:ext uri="{FF2B5EF4-FFF2-40B4-BE49-F238E27FC236}">
                  <a16:creationId xmlns:a16="http://schemas.microsoft.com/office/drawing/2014/main" id="{00000000-0008-0000-0600-000002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228600</xdr:colOff>
          <xdr:row>12</xdr:row>
          <xdr:rowOff>76200</xdr:rowOff>
        </xdr:from>
        <xdr:to>
          <xdr:col>40</xdr:col>
          <xdr:colOff>561975</xdr:colOff>
          <xdr:row>12</xdr:row>
          <xdr:rowOff>314325</xdr:rowOff>
        </xdr:to>
        <xdr:sp macro="" textlink="">
          <xdr:nvSpPr>
            <xdr:cNvPr id="225283" name="Case d'option 4" hidden="1">
              <a:extLst>
                <a:ext uri="{63B3BB69-23CF-44E3-9099-C40C66FF867C}">
                  <a14:compatExt spid="_x0000_s225283"/>
                </a:ext>
                <a:ext uri="{FF2B5EF4-FFF2-40B4-BE49-F238E27FC236}">
                  <a16:creationId xmlns:a16="http://schemas.microsoft.com/office/drawing/2014/main" id="{00000000-0008-0000-0600-000003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228600</xdr:colOff>
          <xdr:row>13</xdr:row>
          <xdr:rowOff>142875</xdr:rowOff>
        </xdr:from>
        <xdr:to>
          <xdr:col>40</xdr:col>
          <xdr:colOff>561975</xdr:colOff>
          <xdr:row>13</xdr:row>
          <xdr:rowOff>371475</xdr:rowOff>
        </xdr:to>
        <xdr:sp macro="" textlink="">
          <xdr:nvSpPr>
            <xdr:cNvPr id="225284" name="Case d'option 5" hidden="1">
              <a:extLst>
                <a:ext uri="{63B3BB69-23CF-44E3-9099-C40C66FF867C}">
                  <a14:compatExt spid="_x0000_s225284"/>
                </a:ext>
                <a:ext uri="{FF2B5EF4-FFF2-40B4-BE49-F238E27FC236}">
                  <a16:creationId xmlns:a16="http://schemas.microsoft.com/office/drawing/2014/main" id="{00000000-0008-0000-0600-000004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295275</xdr:colOff>
          <xdr:row>14</xdr:row>
          <xdr:rowOff>47625</xdr:rowOff>
        </xdr:from>
        <xdr:to>
          <xdr:col>40</xdr:col>
          <xdr:colOff>619125</xdr:colOff>
          <xdr:row>14</xdr:row>
          <xdr:rowOff>400050</xdr:rowOff>
        </xdr:to>
        <xdr:sp macro="" textlink="">
          <xdr:nvSpPr>
            <xdr:cNvPr id="225285" name="Case d'option 6" hidden="1">
              <a:extLst>
                <a:ext uri="{63B3BB69-23CF-44E3-9099-C40C66FF867C}">
                  <a14:compatExt spid="_x0000_s225285"/>
                </a:ext>
                <a:ext uri="{FF2B5EF4-FFF2-40B4-BE49-F238E27FC236}">
                  <a16:creationId xmlns:a16="http://schemas.microsoft.com/office/drawing/2014/main" id="{00000000-0008-0000-0600-000005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266700</xdr:colOff>
          <xdr:row>15</xdr:row>
          <xdr:rowOff>161925</xdr:rowOff>
        </xdr:from>
        <xdr:to>
          <xdr:col>40</xdr:col>
          <xdr:colOff>600075</xdr:colOff>
          <xdr:row>15</xdr:row>
          <xdr:rowOff>381000</xdr:rowOff>
        </xdr:to>
        <xdr:sp macro="" textlink="">
          <xdr:nvSpPr>
            <xdr:cNvPr id="225286" name="Case d'option 7" hidden="1">
              <a:extLst>
                <a:ext uri="{63B3BB69-23CF-44E3-9099-C40C66FF867C}">
                  <a14:compatExt spid="_x0000_s225286"/>
                </a:ext>
                <a:ext uri="{FF2B5EF4-FFF2-40B4-BE49-F238E27FC236}">
                  <a16:creationId xmlns:a16="http://schemas.microsoft.com/office/drawing/2014/main" id="{00000000-0008-0000-0600-000006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285750</xdr:colOff>
          <xdr:row>16</xdr:row>
          <xdr:rowOff>85725</xdr:rowOff>
        </xdr:from>
        <xdr:to>
          <xdr:col>40</xdr:col>
          <xdr:colOff>619125</xdr:colOff>
          <xdr:row>16</xdr:row>
          <xdr:rowOff>314325</xdr:rowOff>
        </xdr:to>
        <xdr:sp macro="" textlink="">
          <xdr:nvSpPr>
            <xdr:cNvPr id="225287" name="Case d'option 8" hidden="1">
              <a:extLst>
                <a:ext uri="{63B3BB69-23CF-44E3-9099-C40C66FF867C}">
                  <a14:compatExt spid="_x0000_s225287"/>
                </a:ext>
                <a:ext uri="{FF2B5EF4-FFF2-40B4-BE49-F238E27FC236}">
                  <a16:creationId xmlns:a16="http://schemas.microsoft.com/office/drawing/2014/main" id="{00000000-0008-0000-0600-000007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266700</xdr:colOff>
          <xdr:row>17</xdr:row>
          <xdr:rowOff>95250</xdr:rowOff>
        </xdr:from>
        <xdr:to>
          <xdr:col>40</xdr:col>
          <xdr:colOff>600075</xdr:colOff>
          <xdr:row>17</xdr:row>
          <xdr:rowOff>323850</xdr:rowOff>
        </xdr:to>
        <xdr:sp macro="" textlink="">
          <xdr:nvSpPr>
            <xdr:cNvPr id="225288" name="Case d'option 9" hidden="1">
              <a:extLst>
                <a:ext uri="{63B3BB69-23CF-44E3-9099-C40C66FF867C}">
                  <a14:compatExt spid="_x0000_s225288"/>
                </a:ext>
                <a:ext uri="{FF2B5EF4-FFF2-40B4-BE49-F238E27FC236}">
                  <a16:creationId xmlns:a16="http://schemas.microsoft.com/office/drawing/2014/main" id="{00000000-0008-0000-0600-000008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285750</xdr:colOff>
          <xdr:row>18</xdr:row>
          <xdr:rowOff>247650</xdr:rowOff>
        </xdr:from>
        <xdr:to>
          <xdr:col>40</xdr:col>
          <xdr:colOff>438150</xdr:colOff>
          <xdr:row>18</xdr:row>
          <xdr:rowOff>381000</xdr:rowOff>
        </xdr:to>
        <xdr:sp macro="" textlink="">
          <xdr:nvSpPr>
            <xdr:cNvPr id="225289" name="Case d'option 10" hidden="1">
              <a:extLst>
                <a:ext uri="{63B3BB69-23CF-44E3-9099-C40C66FF867C}">
                  <a14:compatExt spid="_x0000_s225289"/>
                </a:ext>
                <a:ext uri="{FF2B5EF4-FFF2-40B4-BE49-F238E27FC236}">
                  <a16:creationId xmlns:a16="http://schemas.microsoft.com/office/drawing/2014/main" id="{00000000-0008-0000-0600-000009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247650</xdr:colOff>
          <xdr:row>19</xdr:row>
          <xdr:rowOff>161925</xdr:rowOff>
        </xdr:from>
        <xdr:to>
          <xdr:col>40</xdr:col>
          <xdr:colOff>581025</xdr:colOff>
          <xdr:row>19</xdr:row>
          <xdr:rowOff>381000</xdr:rowOff>
        </xdr:to>
        <xdr:sp macro="" textlink="">
          <xdr:nvSpPr>
            <xdr:cNvPr id="225290" name="Case d'option 11" hidden="1">
              <a:extLst>
                <a:ext uri="{63B3BB69-23CF-44E3-9099-C40C66FF867C}">
                  <a14:compatExt spid="_x0000_s225290"/>
                </a:ext>
                <a:ext uri="{FF2B5EF4-FFF2-40B4-BE49-F238E27FC236}">
                  <a16:creationId xmlns:a16="http://schemas.microsoft.com/office/drawing/2014/main" id="{00000000-0008-0000-0600-00000A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323850</xdr:colOff>
          <xdr:row>20</xdr:row>
          <xdr:rowOff>85725</xdr:rowOff>
        </xdr:from>
        <xdr:to>
          <xdr:col>40</xdr:col>
          <xdr:colOff>657225</xdr:colOff>
          <xdr:row>20</xdr:row>
          <xdr:rowOff>323850</xdr:rowOff>
        </xdr:to>
        <xdr:sp macro="" textlink="">
          <xdr:nvSpPr>
            <xdr:cNvPr id="225291" name="Case d'option 12" hidden="1">
              <a:extLst>
                <a:ext uri="{63B3BB69-23CF-44E3-9099-C40C66FF867C}">
                  <a14:compatExt spid="_x0000_s225291"/>
                </a:ext>
                <a:ext uri="{FF2B5EF4-FFF2-40B4-BE49-F238E27FC236}">
                  <a16:creationId xmlns:a16="http://schemas.microsoft.com/office/drawing/2014/main" id="{00000000-0008-0000-0600-00000B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295275</xdr:colOff>
          <xdr:row>21</xdr:row>
          <xdr:rowOff>200025</xdr:rowOff>
        </xdr:from>
        <xdr:to>
          <xdr:col>40</xdr:col>
          <xdr:colOff>628650</xdr:colOff>
          <xdr:row>21</xdr:row>
          <xdr:rowOff>438150</xdr:rowOff>
        </xdr:to>
        <xdr:sp macro="" textlink="">
          <xdr:nvSpPr>
            <xdr:cNvPr id="225292" name="Case d'option 13" hidden="1">
              <a:extLst>
                <a:ext uri="{63B3BB69-23CF-44E3-9099-C40C66FF867C}">
                  <a14:compatExt spid="_x0000_s225292"/>
                </a:ext>
                <a:ext uri="{FF2B5EF4-FFF2-40B4-BE49-F238E27FC236}">
                  <a16:creationId xmlns:a16="http://schemas.microsoft.com/office/drawing/2014/main" id="{00000000-0008-0000-0600-00000C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295275</xdr:colOff>
          <xdr:row>22</xdr:row>
          <xdr:rowOff>190500</xdr:rowOff>
        </xdr:from>
        <xdr:to>
          <xdr:col>40</xdr:col>
          <xdr:colOff>628650</xdr:colOff>
          <xdr:row>22</xdr:row>
          <xdr:rowOff>419100</xdr:rowOff>
        </xdr:to>
        <xdr:sp macro="" textlink="">
          <xdr:nvSpPr>
            <xdr:cNvPr id="225293" name="Case d'option 14" hidden="1">
              <a:extLst>
                <a:ext uri="{63B3BB69-23CF-44E3-9099-C40C66FF867C}">
                  <a14:compatExt spid="_x0000_s225293"/>
                </a:ext>
                <a:ext uri="{FF2B5EF4-FFF2-40B4-BE49-F238E27FC236}">
                  <a16:creationId xmlns:a16="http://schemas.microsoft.com/office/drawing/2014/main" id="{00000000-0008-0000-0600-00000D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304800</xdr:colOff>
          <xdr:row>23</xdr:row>
          <xdr:rowOff>190500</xdr:rowOff>
        </xdr:from>
        <xdr:to>
          <xdr:col>40</xdr:col>
          <xdr:colOff>638175</xdr:colOff>
          <xdr:row>23</xdr:row>
          <xdr:rowOff>419100</xdr:rowOff>
        </xdr:to>
        <xdr:sp macro="" textlink="">
          <xdr:nvSpPr>
            <xdr:cNvPr id="225294" name="Case d'option 15" hidden="1">
              <a:extLst>
                <a:ext uri="{63B3BB69-23CF-44E3-9099-C40C66FF867C}">
                  <a14:compatExt spid="_x0000_s225294"/>
                </a:ext>
                <a:ext uri="{FF2B5EF4-FFF2-40B4-BE49-F238E27FC236}">
                  <a16:creationId xmlns:a16="http://schemas.microsoft.com/office/drawing/2014/main" id="{00000000-0008-0000-0600-00000E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314325</xdr:colOff>
          <xdr:row>24</xdr:row>
          <xdr:rowOff>161925</xdr:rowOff>
        </xdr:from>
        <xdr:to>
          <xdr:col>40</xdr:col>
          <xdr:colOff>647700</xdr:colOff>
          <xdr:row>24</xdr:row>
          <xdr:rowOff>381000</xdr:rowOff>
        </xdr:to>
        <xdr:sp macro="" textlink="">
          <xdr:nvSpPr>
            <xdr:cNvPr id="225295" name="Case d'option 16" hidden="1">
              <a:extLst>
                <a:ext uri="{63B3BB69-23CF-44E3-9099-C40C66FF867C}">
                  <a14:compatExt spid="_x0000_s225295"/>
                </a:ext>
                <a:ext uri="{FF2B5EF4-FFF2-40B4-BE49-F238E27FC236}">
                  <a16:creationId xmlns:a16="http://schemas.microsoft.com/office/drawing/2014/main" id="{00000000-0008-0000-0600-00000F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352425</xdr:colOff>
          <xdr:row>25</xdr:row>
          <xdr:rowOff>123825</xdr:rowOff>
        </xdr:from>
        <xdr:to>
          <xdr:col>40</xdr:col>
          <xdr:colOff>600075</xdr:colOff>
          <xdr:row>25</xdr:row>
          <xdr:rowOff>304800</xdr:rowOff>
        </xdr:to>
        <xdr:sp macro="" textlink="">
          <xdr:nvSpPr>
            <xdr:cNvPr id="225296" name="Case d'option 17" hidden="1">
              <a:extLst>
                <a:ext uri="{63B3BB69-23CF-44E3-9099-C40C66FF867C}">
                  <a14:compatExt spid="_x0000_s225296"/>
                </a:ext>
                <a:ext uri="{FF2B5EF4-FFF2-40B4-BE49-F238E27FC236}">
                  <a16:creationId xmlns:a16="http://schemas.microsoft.com/office/drawing/2014/main" id="{00000000-0008-0000-0600-000010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23</xdr:col>
      <xdr:colOff>40476</xdr:colOff>
      <xdr:row>9</xdr:row>
      <xdr:rowOff>396875</xdr:rowOff>
    </xdr:from>
    <xdr:to>
      <xdr:col>39</xdr:col>
      <xdr:colOff>1485101</xdr:colOff>
      <xdr:row>28</xdr:row>
      <xdr:rowOff>396875</xdr:rowOff>
    </xdr:to>
    <xdr:grpSp>
      <xdr:nvGrpSpPr>
        <xdr:cNvPr id="54" name="Groupe 53">
          <a:extLst>
            <a:ext uri="{FF2B5EF4-FFF2-40B4-BE49-F238E27FC236}">
              <a16:creationId xmlns:a16="http://schemas.microsoft.com/office/drawing/2014/main" id="{00000000-0008-0000-0600-000036000000}"/>
            </a:ext>
          </a:extLst>
        </xdr:cNvPr>
        <xdr:cNvGrpSpPr/>
      </xdr:nvGrpSpPr>
      <xdr:grpSpPr>
        <a:xfrm>
          <a:off x="11660976" y="2619375"/>
          <a:ext cx="11763375" cy="8636000"/>
          <a:chOff x="20125526" y="2428875"/>
          <a:chExt cx="11763375" cy="8346286"/>
        </a:xfrm>
      </xdr:grpSpPr>
      <xdr:graphicFrame macro="">
        <xdr:nvGraphicFramePr>
          <xdr:cNvPr id="2" name="Graphique 1">
            <a:extLst>
              <a:ext uri="{FF2B5EF4-FFF2-40B4-BE49-F238E27FC236}">
                <a16:creationId xmlns:a16="http://schemas.microsoft.com/office/drawing/2014/main" id="{00000000-0008-0000-0600-000002000000}"/>
              </a:ext>
            </a:extLst>
          </xdr:cNvPr>
          <xdr:cNvGraphicFramePr>
            <a:graphicFrameLocks/>
          </xdr:cNvGraphicFramePr>
        </xdr:nvGraphicFramePr>
        <xdr:xfrm>
          <a:off x="20125526" y="2428875"/>
          <a:ext cx="11763375" cy="8346286"/>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3" name="Connecteur droit 2">
            <a:extLst>
              <a:ext uri="{FF2B5EF4-FFF2-40B4-BE49-F238E27FC236}">
                <a16:creationId xmlns:a16="http://schemas.microsoft.com/office/drawing/2014/main" id="{00000000-0008-0000-0600-000003000000}"/>
              </a:ext>
            </a:extLst>
          </xdr:cNvPr>
          <xdr:cNvCxnSpPr/>
        </xdr:nvCxnSpPr>
        <xdr:spPr>
          <a:xfrm flipV="1">
            <a:off x="25974678" y="4381500"/>
            <a:ext cx="1171572" cy="2543983"/>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4" name="Connecteur droit 3">
            <a:extLst>
              <a:ext uri="{FF2B5EF4-FFF2-40B4-BE49-F238E27FC236}">
                <a16:creationId xmlns:a16="http://schemas.microsoft.com/office/drawing/2014/main" id="{00000000-0008-0000-0600-000004000000}"/>
              </a:ext>
            </a:extLst>
          </xdr:cNvPr>
          <xdr:cNvCxnSpPr/>
        </xdr:nvCxnSpPr>
        <xdr:spPr>
          <a:xfrm flipV="1">
            <a:off x="25974678" y="4873625"/>
            <a:ext cx="2108197" cy="206297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5" name="Connecteur droit 4">
            <a:extLst>
              <a:ext uri="{FF2B5EF4-FFF2-40B4-BE49-F238E27FC236}">
                <a16:creationId xmlns:a16="http://schemas.microsoft.com/office/drawing/2014/main" id="{00000000-0008-0000-0600-000005000000}"/>
              </a:ext>
            </a:extLst>
          </xdr:cNvPr>
          <xdr:cNvCxnSpPr/>
        </xdr:nvCxnSpPr>
        <xdr:spPr>
          <a:xfrm flipV="1">
            <a:off x="25955628" y="5746750"/>
            <a:ext cx="2873372" cy="1199369"/>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6" name="Connecteur droit 5">
            <a:extLst>
              <a:ext uri="{FF2B5EF4-FFF2-40B4-BE49-F238E27FC236}">
                <a16:creationId xmlns:a16="http://schemas.microsoft.com/office/drawing/2014/main" id="{00000000-0008-0000-0600-000006000000}"/>
              </a:ext>
            </a:extLst>
          </xdr:cNvPr>
          <xdr:cNvCxnSpPr/>
        </xdr:nvCxnSpPr>
        <xdr:spPr>
          <a:xfrm>
            <a:off x="25993728" y="6930245"/>
            <a:ext cx="3287704" cy="66668"/>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7" name="Connecteur droit 6">
            <a:extLst>
              <a:ext uri="{FF2B5EF4-FFF2-40B4-BE49-F238E27FC236}">
                <a16:creationId xmlns:a16="http://schemas.microsoft.com/office/drawing/2014/main" id="{00000000-0008-0000-0600-000007000000}"/>
              </a:ext>
            </a:extLst>
          </xdr:cNvPr>
          <xdr:cNvCxnSpPr/>
        </xdr:nvCxnSpPr>
        <xdr:spPr>
          <a:xfrm>
            <a:off x="25993728" y="6955643"/>
            <a:ext cx="3049579" cy="1350957"/>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8" name="Connecteur droit 7">
            <a:extLst>
              <a:ext uri="{FF2B5EF4-FFF2-40B4-BE49-F238E27FC236}">
                <a16:creationId xmlns:a16="http://schemas.microsoft.com/office/drawing/2014/main" id="{00000000-0008-0000-0600-000008000000}"/>
              </a:ext>
            </a:extLst>
          </xdr:cNvPr>
          <xdr:cNvCxnSpPr/>
        </xdr:nvCxnSpPr>
        <xdr:spPr>
          <a:xfrm>
            <a:off x="25993728" y="6974693"/>
            <a:ext cx="2089147" cy="1994682"/>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9" name="Connecteur droit 8">
            <a:extLst>
              <a:ext uri="{FF2B5EF4-FFF2-40B4-BE49-F238E27FC236}">
                <a16:creationId xmlns:a16="http://schemas.microsoft.com/office/drawing/2014/main" id="{00000000-0008-0000-0600-000009000000}"/>
              </a:ext>
            </a:extLst>
          </xdr:cNvPr>
          <xdr:cNvCxnSpPr/>
        </xdr:nvCxnSpPr>
        <xdr:spPr>
          <a:xfrm>
            <a:off x="26003253" y="6965168"/>
            <a:ext cx="1142997" cy="2401082"/>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10" name="Connecteur droit 9">
            <a:extLst>
              <a:ext uri="{FF2B5EF4-FFF2-40B4-BE49-F238E27FC236}">
                <a16:creationId xmlns:a16="http://schemas.microsoft.com/office/drawing/2014/main" id="{00000000-0008-0000-0600-00000A000000}"/>
              </a:ext>
            </a:extLst>
          </xdr:cNvPr>
          <xdr:cNvCxnSpPr/>
        </xdr:nvCxnSpPr>
        <xdr:spPr>
          <a:xfrm>
            <a:off x="25984204" y="6955643"/>
            <a:ext cx="19046" cy="2950357"/>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11" name="Connecteur droit 10">
            <a:extLst>
              <a:ext uri="{FF2B5EF4-FFF2-40B4-BE49-F238E27FC236}">
                <a16:creationId xmlns:a16="http://schemas.microsoft.com/office/drawing/2014/main" id="{00000000-0008-0000-0600-00000B000000}"/>
              </a:ext>
            </a:extLst>
          </xdr:cNvPr>
          <xdr:cNvCxnSpPr/>
        </xdr:nvCxnSpPr>
        <xdr:spPr>
          <a:xfrm flipV="1">
            <a:off x="25984203" y="3952875"/>
            <a:ext cx="19047" cy="3091669"/>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12" name="Connecteur droit 11">
            <a:extLst>
              <a:ext uri="{FF2B5EF4-FFF2-40B4-BE49-F238E27FC236}">
                <a16:creationId xmlns:a16="http://schemas.microsoft.com/office/drawing/2014/main" id="{00000000-0008-0000-0600-00000C000000}"/>
              </a:ext>
            </a:extLst>
          </xdr:cNvPr>
          <xdr:cNvCxnSpPr/>
        </xdr:nvCxnSpPr>
        <xdr:spPr>
          <a:xfrm flipH="1" flipV="1">
            <a:off x="24796750" y="4318000"/>
            <a:ext cx="1212855" cy="265352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13" name="Connecteur droit 12">
            <a:extLst>
              <a:ext uri="{FF2B5EF4-FFF2-40B4-BE49-F238E27FC236}">
                <a16:creationId xmlns:a16="http://schemas.microsoft.com/office/drawing/2014/main" id="{00000000-0008-0000-0600-00000D000000}"/>
              </a:ext>
            </a:extLst>
          </xdr:cNvPr>
          <xdr:cNvCxnSpPr/>
        </xdr:nvCxnSpPr>
        <xdr:spPr>
          <a:xfrm flipH="1" flipV="1">
            <a:off x="23812500" y="4826000"/>
            <a:ext cx="2171704" cy="2129643"/>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14" name="Connecteur droit 13">
            <a:extLst>
              <a:ext uri="{FF2B5EF4-FFF2-40B4-BE49-F238E27FC236}">
                <a16:creationId xmlns:a16="http://schemas.microsoft.com/office/drawing/2014/main" id="{00000000-0008-0000-0600-00000E000000}"/>
              </a:ext>
            </a:extLst>
          </xdr:cNvPr>
          <xdr:cNvCxnSpPr/>
        </xdr:nvCxnSpPr>
        <xdr:spPr>
          <a:xfrm flipH="1" flipV="1">
            <a:off x="22994932" y="5627694"/>
            <a:ext cx="2989272" cy="1327951"/>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15" name="Connecteur droit 14">
            <a:extLst>
              <a:ext uri="{FF2B5EF4-FFF2-40B4-BE49-F238E27FC236}">
                <a16:creationId xmlns:a16="http://schemas.microsoft.com/office/drawing/2014/main" id="{00000000-0008-0000-0600-00000F000000}"/>
              </a:ext>
            </a:extLst>
          </xdr:cNvPr>
          <xdr:cNvCxnSpPr/>
        </xdr:nvCxnSpPr>
        <xdr:spPr>
          <a:xfrm flipH="1">
            <a:off x="22709182" y="6955643"/>
            <a:ext cx="3284546" cy="952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16" name="Connecteur droit 15">
            <a:extLst>
              <a:ext uri="{FF2B5EF4-FFF2-40B4-BE49-F238E27FC236}">
                <a16:creationId xmlns:a16="http://schemas.microsoft.com/office/drawing/2014/main" id="{00000000-0008-0000-0600-000010000000}"/>
              </a:ext>
            </a:extLst>
          </xdr:cNvPr>
          <xdr:cNvCxnSpPr/>
        </xdr:nvCxnSpPr>
        <xdr:spPr>
          <a:xfrm flipH="1">
            <a:off x="23114000" y="6946118"/>
            <a:ext cx="2870203" cy="1102507"/>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17" name="Connecteur droit 16">
            <a:extLst>
              <a:ext uri="{FF2B5EF4-FFF2-40B4-BE49-F238E27FC236}">
                <a16:creationId xmlns:a16="http://schemas.microsoft.com/office/drawing/2014/main" id="{00000000-0008-0000-0600-000011000000}"/>
              </a:ext>
            </a:extLst>
          </xdr:cNvPr>
          <xdr:cNvCxnSpPr/>
        </xdr:nvCxnSpPr>
        <xdr:spPr>
          <a:xfrm flipV="1">
            <a:off x="24907875" y="6946120"/>
            <a:ext cx="1069921" cy="251538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18" name="Connecteur droit 17">
            <a:extLst>
              <a:ext uri="{FF2B5EF4-FFF2-40B4-BE49-F238E27FC236}">
                <a16:creationId xmlns:a16="http://schemas.microsoft.com/office/drawing/2014/main" id="{00000000-0008-0000-0600-000012000000}"/>
              </a:ext>
            </a:extLst>
          </xdr:cNvPr>
          <xdr:cNvCxnSpPr/>
        </xdr:nvCxnSpPr>
        <xdr:spPr>
          <a:xfrm flipV="1">
            <a:off x="23876000" y="7000882"/>
            <a:ext cx="2091526" cy="2031993"/>
          </a:xfrm>
          <a:prstGeom prst="line">
            <a:avLst/>
          </a:prstGeom>
        </xdr:spPr>
        <xdr:style>
          <a:lnRef idx="1">
            <a:schemeClr val="dk1"/>
          </a:lnRef>
          <a:fillRef idx="0">
            <a:schemeClr val="dk1"/>
          </a:fillRef>
          <a:effectRef idx="0">
            <a:schemeClr val="dk1"/>
          </a:effectRef>
          <a:fontRef idx="minor">
            <a:schemeClr val="tx1"/>
          </a:fontRef>
        </xdr:style>
      </xdr:cxnSp>
      <xdr:sp macro="" textlink="">
        <xdr:nvSpPr>
          <xdr:cNvPr id="35" name="Rectangle 34">
            <a:extLst>
              <a:ext uri="{FF2B5EF4-FFF2-40B4-BE49-F238E27FC236}">
                <a16:creationId xmlns:a16="http://schemas.microsoft.com/office/drawing/2014/main" id="{00000000-0008-0000-0600-000023000000}"/>
              </a:ext>
            </a:extLst>
          </xdr:cNvPr>
          <xdr:cNvSpPr/>
        </xdr:nvSpPr>
        <xdr:spPr>
          <a:xfrm>
            <a:off x="20400719" y="2984505"/>
            <a:ext cx="2848217" cy="257963"/>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fr-BE" sz="1100"/>
              <a:t>cercle vert : Harmonie</a:t>
            </a:r>
          </a:p>
        </xdr:txBody>
      </xdr:sp>
      <xdr:sp macro="" textlink="">
        <xdr:nvSpPr>
          <xdr:cNvPr id="36" name="Rectangle 35">
            <a:extLst>
              <a:ext uri="{FF2B5EF4-FFF2-40B4-BE49-F238E27FC236}">
                <a16:creationId xmlns:a16="http://schemas.microsoft.com/office/drawing/2014/main" id="{00000000-0008-0000-0600-000024000000}"/>
              </a:ext>
            </a:extLst>
          </xdr:cNvPr>
          <xdr:cNvSpPr/>
        </xdr:nvSpPr>
        <xdr:spPr>
          <a:xfrm>
            <a:off x="20387905" y="2588536"/>
            <a:ext cx="2800350" cy="26670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fr-BE" sz="1100"/>
              <a:t>Extérieur  du cercle rouge:</a:t>
            </a:r>
            <a:r>
              <a:rPr lang="fr-BE" sz="1100" baseline="0"/>
              <a:t> Exces</a:t>
            </a:r>
            <a:endParaRPr lang="fr-BE" sz="1100"/>
          </a:p>
        </xdr:txBody>
      </xdr:sp>
    </xdr:grpSp>
    <xdr:clientData/>
  </xdr:twoCellAnchor>
  <xdr:twoCellAnchor>
    <xdr:from>
      <xdr:col>45</xdr:col>
      <xdr:colOff>654834</xdr:colOff>
      <xdr:row>12</xdr:row>
      <xdr:rowOff>365125</xdr:rowOff>
    </xdr:from>
    <xdr:to>
      <xdr:col>47</xdr:col>
      <xdr:colOff>316167</xdr:colOff>
      <xdr:row>25</xdr:row>
      <xdr:rowOff>84667</xdr:rowOff>
    </xdr:to>
    <xdr:sp macro="" textlink="">
      <xdr:nvSpPr>
        <xdr:cNvPr id="37" name="Rectangle : coins arrondis 36">
          <a:extLst>
            <a:ext uri="{FF2B5EF4-FFF2-40B4-BE49-F238E27FC236}">
              <a16:creationId xmlns:a16="http://schemas.microsoft.com/office/drawing/2014/main" id="{00000000-0008-0000-0600-000025000000}"/>
            </a:ext>
          </a:extLst>
        </xdr:cNvPr>
        <xdr:cNvSpPr/>
      </xdr:nvSpPr>
      <xdr:spPr>
        <a:xfrm>
          <a:off x="35246459" y="4318000"/>
          <a:ext cx="1185333" cy="551391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46</xdr:col>
          <xdr:colOff>85725</xdr:colOff>
          <xdr:row>15</xdr:row>
          <xdr:rowOff>438150</xdr:rowOff>
        </xdr:from>
        <xdr:to>
          <xdr:col>47</xdr:col>
          <xdr:colOff>133350</xdr:colOff>
          <xdr:row>17</xdr:row>
          <xdr:rowOff>76200</xdr:rowOff>
        </xdr:to>
        <xdr:sp macro="" textlink="">
          <xdr:nvSpPr>
            <xdr:cNvPr id="225297" name="Button 18" hidden="1">
              <a:extLst>
                <a:ext uri="{63B3BB69-23CF-44E3-9099-C40C66FF867C}">
                  <a14:compatExt spid="_x0000_s225297"/>
                </a:ext>
                <a:ext uri="{FF2B5EF4-FFF2-40B4-BE49-F238E27FC236}">
                  <a16:creationId xmlns:a16="http://schemas.microsoft.com/office/drawing/2014/main" id="{00000000-0008-0000-0600-0000117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85725</xdr:colOff>
          <xdr:row>13</xdr:row>
          <xdr:rowOff>85725</xdr:rowOff>
        </xdr:from>
        <xdr:to>
          <xdr:col>47</xdr:col>
          <xdr:colOff>142875</xdr:colOff>
          <xdr:row>14</xdr:row>
          <xdr:rowOff>428625</xdr:rowOff>
        </xdr:to>
        <xdr:sp macro="" textlink="">
          <xdr:nvSpPr>
            <xdr:cNvPr id="225298" name="Button 19" hidden="1">
              <a:extLst>
                <a:ext uri="{63B3BB69-23CF-44E3-9099-C40C66FF867C}">
                  <a14:compatExt spid="_x0000_s225298"/>
                </a:ext>
                <a:ext uri="{FF2B5EF4-FFF2-40B4-BE49-F238E27FC236}">
                  <a16:creationId xmlns:a16="http://schemas.microsoft.com/office/drawing/2014/main" id="{00000000-0008-0000-0600-0000127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85725</xdr:colOff>
          <xdr:row>18</xdr:row>
          <xdr:rowOff>28575</xdr:rowOff>
        </xdr:from>
        <xdr:to>
          <xdr:col>47</xdr:col>
          <xdr:colOff>133350</xdr:colOff>
          <xdr:row>19</xdr:row>
          <xdr:rowOff>190500</xdr:rowOff>
        </xdr:to>
        <xdr:sp macro="" textlink="">
          <xdr:nvSpPr>
            <xdr:cNvPr id="225299" name="Button 20" hidden="1">
              <a:extLst>
                <a:ext uri="{63B3BB69-23CF-44E3-9099-C40C66FF867C}">
                  <a14:compatExt spid="_x0000_s225299"/>
                </a:ext>
                <a:ext uri="{FF2B5EF4-FFF2-40B4-BE49-F238E27FC236}">
                  <a16:creationId xmlns:a16="http://schemas.microsoft.com/office/drawing/2014/main" id="{00000000-0008-0000-0600-0000137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85725</xdr:colOff>
          <xdr:row>20</xdr:row>
          <xdr:rowOff>171450</xdr:rowOff>
        </xdr:from>
        <xdr:to>
          <xdr:col>47</xdr:col>
          <xdr:colOff>133350</xdr:colOff>
          <xdr:row>21</xdr:row>
          <xdr:rowOff>228600</xdr:rowOff>
        </xdr:to>
        <xdr:sp macro="" textlink="">
          <xdr:nvSpPr>
            <xdr:cNvPr id="225300" name="Button 21" hidden="1">
              <a:extLst>
                <a:ext uri="{63B3BB69-23CF-44E3-9099-C40C66FF867C}">
                  <a14:compatExt spid="_x0000_s225300"/>
                </a:ext>
                <a:ext uri="{FF2B5EF4-FFF2-40B4-BE49-F238E27FC236}">
                  <a16:creationId xmlns:a16="http://schemas.microsoft.com/office/drawing/2014/main" id="{00000000-0008-0000-0600-0000147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95250</xdr:colOff>
          <xdr:row>22</xdr:row>
          <xdr:rowOff>209550</xdr:rowOff>
        </xdr:from>
        <xdr:to>
          <xdr:col>47</xdr:col>
          <xdr:colOff>142875</xdr:colOff>
          <xdr:row>24</xdr:row>
          <xdr:rowOff>57150</xdr:rowOff>
        </xdr:to>
        <xdr:sp macro="" textlink="">
          <xdr:nvSpPr>
            <xdr:cNvPr id="225301" name="Button 22" hidden="1">
              <a:extLst>
                <a:ext uri="{63B3BB69-23CF-44E3-9099-C40C66FF867C}">
                  <a14:compatExt spid="_x0000_s225301"/>
                </a:ext>
                <a:ext uri="{FF2B5EF4-FFF2-40B4-BE49-F238E27FC236}">
                  <a16:creationId xmlns:a16="http://schemas.microsoft.com/office/drawing/2014/main" id="{00000000-0008-0000-0600-0000157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10.xml><?xml version="1.0" encoding="utf-8"?>
<c:userShapes xmlns:c="http://schemas.openxmlformats.org/drawingml/2006/chart">
  <cdr:relSizeAnchor xmlns:cdr="http://schemas.openxmlformats.org/drawingml/2006/chartDrawing">
    <cdr:from>
      <cdr:x>0.44272</cdr:x>
      <cdr:y>0.45651</cdr:y>
    </cdr:from>
    <cdr:to>
      <cdr:x>0.55795</cdr:x>
      <cdr:y>0.61653</cdr:y>
    </cdr:to>
    <cdr:sp macro="" textlink="">
      <cdr:nvSpPr>
        <cdr:cNvPr id="2" name="Ellipse 1">
          <a:extLst xmlns:a="http://schemas.openxmlformats.org/drawingml/2006/main">
            <a:ext uri="{FF2B5EF4-FFF2-40B4-BE49-F238E27FC236}">
              <a16:creationId xmlns:a16="http://schemas.microsoft.com/office/drawing/2014/main" id="{00000000-0008-0000-0500-000002000000}"/>
            </a:ext>
          </a:extLst>
        </cdr:cNvPr>
        <cdr:cNvSpPr/>
      </cdr:nvSpPr>
      <cdr:spPr>
        <a:xfrm xmlns:a="http://schemas.openxmlformats.org/drawingml/2006/main">
          <a:off x="5214942" y="3770304"/>
          <a:ext cx="1357313" cy="1321594"/>
        </a:xfrm>
        <a:prstGeom xmlns:a="http://schemas.openxmlformats.org/drawingml/2006/main" prst="ellipse">
          <a:avLst/>
        </a:prstGeom>
        <a:noFill xmlns:a="http://schemas.openxmlformats.org/drawingml/2006/main"/>
        <a:ln xmlns:a="http://schemas.openxmlformats.org/drawingml/2006/main" w="38100">
          <a:solidFill>
            <a:schemeClr val="accent1">
              <a:lumMod val="50000"/>
            </a:schemeClr>
          </a:solidFill>
          <a:prstDash val="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00B0F0"/>
            </a:solidFill>
          </a:endParaRPr>
        </a:p>
      </cdr:txBody>
    </cdr:sp>
  </cdr:relSizeAnchor>
  <cdr:relSizeAnchor xmlns:cdr="http://schemas.openxmlformats.org/drawingml/2006/chartDrawing">
    <cdr:from>
      <cdr:x>0.37966</cdr:x>
      <cdr:y>0.37049</cdr:y>
    </cdr:from>
    <cdr:to>
      <cdr:x>0.62146</cdr:x>
      <cdr:y>0.71004</cdr:y>
    </cdr:to>
    <cdr:sp macro="" textlink="">
      <cdr:nvSpPr>
        <cdr:cNvPr id="3" name="Ellipse 2">
          <a:extLst xmlns:a="http://schemas.openxmlformats.org/drawingml/2006/main">
            <a:ext uri="{FF2B5EF4-FFF2-40B4-BE49-F238E27FC236}">
              <a16:creationId xmlns:a16="http://schemas.microsoft.com/office/drawing/2014/main" id="{00000000-0008-0000-0500-00002D000000}"/>
            </a:ext>
          </a:extLst>
        </cdr:cNvPr>
        <cdr:cNvSpPr/>
      </cdr:nvSpPr>
      <cdr:spPr>
        <a:xfrm xmlns:a="http://schemas.openxmlformats.org/drawingml/2006/main">
          <a:off x="4470140" y="3152502"/>
          <a:ext cx="2846917" cy="2889251"/>
        </a:xfrm>
        <a:prstGeom xmlns:a="http://schemas.openxmlformats.org/drawingml/2006/main" prst="ellipse">
          <a:avLst/>
        </a:prstGeom>
        <a:noFill xmlns:a="http://schemas.openxmlformats.org/drawingml/2006/main"/>
        <a:ln xmlns:a="http://schemas.openxmlformats.org/drawingml/2006/main" w="38100">
          <a:solidFill>
            <a:srgbClr val="00B050"/>
          </a:solidFill>
          <a:prstDash val="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0.30425</cdr:x>
      <cdr:y>0.26189</cdr:y>
    </cdr:from>
    <cdr:to>
      <cdr:x>0.69036</cdr:x>
      <cdr:y>0.81259</cdr:y>
    </cdr:to>
    <cdr:sp macro="" textlink="">
      <cdr:nvSpPr>
        <cdr:cNvPr id="4" name="Ellipse 3">
          <a:extLst xmlns:a="http://schemas.openxmlformats.org/drawingml/2006/main">
            <a:ext uri="{FF2B5EF4-FFF2-40B4-BE49-F238E27FC236}">
              <a16:creationId xmlns:a16="http://schemas.microsoft.com/office/drawing/2014/main" id="{570157AC-6A53-49B7-8B98-042C29B4FFD8}"/>
            </a:ext>
          </a:extLst>
        </cdr:cNvPr>
        <cdr:cNvSpPr/>
      </cdr:nvSpPr>
      <cdr:spPr>
        <a:xfrm xmlns:a="http://schemas.openxmlformats.org/drawingml/2006/main">
          <a:off x="3583786" y="2162961"/>
          <a:ext cx="4548187" cy="4548187"/>
        </a:xfrm>
        <a:prstGeom xmlns:a="http://schemas.openxmlformats.org/drawingml/2006/main" prst="ellipse">
          <a:avLst/>
        </a:prstGeom>
        <a:noFill xmlns:a="http://schemas.openxmlformats.org/drawingml/2006/main"/>
        <a:ln xmlns:a="http://schemas.openxmlformats.org/drawingml/2006/main" w="38100">
          <a:solidFill>
            <a:srgbClr val="FF5050"/>
          </a:solidFill>
          <a:prstDash val="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0.0215</cdr:x>
      <cdr:y>0.12262</cdr:y>
    </cdr:from>
    <cdr:to>
      <cdr:x>0.25923</cdr:x>
      <cdr:y>0.15445</cdr:y>
    </cdr:to>
    <cdr:sp macro="" textlink="">
      <cdr:nvSpPr>
        <cdr:cNvPr id="5" name="Rectangle 4">
          <a:extLst xmlns:a="http://schemas.openxmlformats.org/drawingml/2006/main">
            <a:ext uri="{FF2B5EF4-FFF2-40B4-BE49-F238E27FC236}">
              <a16:creationId xmlns:a16="http://schemas.microsoft.com/office/drawing/2014/main" id="{B7C6B92F-7B74-400C-B32D-FB853CAE6D8D}"/>
            </a:ext>
          </a:extLst>
        </cdr:cNvPr>
        <cdr:cNvSpPr/>
      </cdr:nvSpPr>
      <cdr:spPr>
        <a:xfrm xmlns:a="http://schemas.openxmlformats.org/drawingml/2006/main">
          <a:off x="253206" y="1012681"/>
          <a:ext cx="2800350" cy="262910"/>
        </a:xfrm>
        <a:prstGeom xmlns:a="http://schemas.openxmlformats.org/drawingml/2006/main" prst="rect">
          <a:avLst/>
        </a:prstGeom>
        <a:solidFill xmlns:a="http://schemas.openxmlformats.org/drawingml/2006/main">
          <a:schemeClr val="tx1"/>
        </a:solidFill>
        <a:ln xmlns:a="http://schemas.openxmlformats.org/drawingml/2006/main">
          <a:solidFill>
            <a:sysClr val="windowText" lastClr="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wrap="square"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fr-BE" sz="1100"/>
            <a:t>cercle noir:</a:t>
          </a:r>
          <a:r>
            <a:rPr lang="fr-BE" sz="1100" baseline="0"/>
            <a:t> limite, blocage</a:t>
          </a:r>
          <a:endParaRPr lang="fr-BE" sz="1100"/>
        </a:p>
      </cdr:txBody>
    </cdr:sp>
  </cdr:relSizeAnchor>
</c:userShapes>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247650</xdr:colOff>
          <xdr:row>6</xdr:row>
          <xdr:rowOff>142875</xdr:rowOff>
        </xdr:from>
        <xdr:to>
          <xdr:col>11</xdr:col>
          <xdr:colOff>219075</xdr:colOff>
          <xdr:row>8</xdr:row>
          <xdr:rowOff>9525</xdr:rowOff>
        </xdr:to>
        <xdr:sp macro="" textlink="">
          <xdr:nvSpPr>
            <xdr:cNvPr id="164865" name="Case d'option 1" hidden="1">
              <a:extLst>
                <a:ext uri="{63B3BB69-23CF-44E3-9099-C40C66FF867C}">
                  <a14:compatExt spid="_x0000_s164865"/>
                </a:ext>
                <a:ext uri="{FF2B5EF4-FFF2-40B4-BE49-F238E27FC236}">
                  <a16:creationId xmlns:a16="http://schemas.microsoft.com/office/drawing/2014/main" id="{00000000-0008-0000-0700-0000018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8</xdr:row>
          <xdr:rowOff>85725</xdr:rowOff>
        </xdr:from>
        <xdr:to>
          <xdr:col>11</xdr:col>
          <xdr:colOff>219075</xdr:colOff>
          <xdr:row>9</xdr:row>
          <xdr:rowOff>95250</xdr:rowOff>
        </xdr:to>
        <xdr:sp macro="" textlink="">
          <xdr:nvSpPr>
            <xdr:cNvPr id="164866" name="Case d'option 2" hidden="1">
              <a:extLst>
                <a:ext uri="{63B3BB69-23CF-44E3-9099-C40C66FF867C}">
                  <a14:compatExt spid="_x0000_s164866"/>
                </a:ext>
                <a:ext uri="{FF2B5EF4-FFF2-40B4-BE49-F238E27FC236}">
                  <a16:creationId xmlns:a16="http://schemas.microsoft.com/office/drawing/2014/main" id="{00000000-0008-0000-0700-0000028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10</xdr:row>
          <xdr:rowOff>9525</xdr:rowOff>
        </xdr:from>
        <xdr:to>
          <xdr:col>11</xdr:col>
          <xdr:colOff>228600</xdr:colOff>
          <xdr:row>11</xdr:row>
          <xdr:rowOff>28575</xdr:rowOff>
        </xdr:to>
        <xdr:sp macro="" textlink="">
          <xdr:nvSpPr>
            <xdr:cNvPr id="164867" name="Case d'option 3" hidden="1">
              <a:extLst>
                <a:ext uri="{63B3BB69-23CF-44E3-9099-C40C66FF867C}">
                  <a14:compatExt spid="_x0000_s164867"/>
                </a:ext>
                <a:ext uri="{FF2B5EF4-FFF2-40B4-BE49-F238E27FC236}">
                  <a16:creationId xmlns:a16="http://schemas.microsoft.com/office/drawing/2014/main" id="{00000000-0008-0000-0700-0000038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12</xdr:row>
          <xdr:rowOff>57150</xdr:rowOff>
        </xdr:from>
        <xdr:to>
          <xdr:col>11</xdr:col>
          <xdr:colOff>228600</xdr:colOff>
          <xdr:row>13</xdr:row>
          <xdr:rowOff>76200</xdr:rowOff>
        </xdr:to>
        <xdr:sp macro="" textlink="">
          <xdr:nvSpPr>
            <xdr:cNvPr id="164868" name="Case d'option 4" hidden="1">
              <a:extLst>
                <a:ext uri="{63B3BB69-23CF-44E3-9099-C40C66FF867C}">
                  <a14:compatExt spid="_x0000_s164868"/>
                </a:ext>
                <a:ext uri="{FF2B5EF4-FFF2-40B4-BE49-F238E27FC236}">
                  <a16:creationId xmlns:a16="http://schemas.microsoft.com/office/drawing/2014/main" id="{00000000-0008-0000-0700-0000048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14</xdr:row>
          <xdr:rowOff>57150</xdr:rowOff>
        </xdr:from>
        <xdr:to>
          <xdr:col>11</xdr:col>
          <xdr:colOff>228600</xdr:colOff>
          <xdr:row>15</xdr:row>
          <xdr:rowOff>76200</xdr:rowOff>
        </xdr:to>
        <xdr:sp macro="" textlink="">
          <xdr:nvSpPr>
            <xdr:cNvPr id="164869" name="Case d'option 5" hidden="1">
              <a:extLst>
                <a:ext uri="{63B3BB69-23CF-44E3-9099-C40C66FF867C}">
                  <a14:compatExt spid="_x0000_s164869"/>
                </a:ext>
                <a:ext uri="{FF2B5EF4-FFF2-40B4-BE49-F238E27FC236}">
                  <a16:creationId xmlns:a16="http://schemas.microsoft.com/office/drawing/2014/main" id="{00000000-0008-0000-0700-0000058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16</xdr:row>
          <xdr:rowOff>104775</xdr:rowOff>
        </xdr:from>
        <xdr:to>
          <xdr:col>11</xdr:col>
          <xdr:colOff>219075</xdr:colOff>
          <xdr:row>17</xdr:row>
          <xdr:rowOff>171450</xdr:rowOff>
        </xdr:to>
        <xdr:sp macro="" textlink="">
          <xdr:nvSpPr>
            <xdr:cNvPr id="164870" name="Case d'option 6" hidden="1">
              <a:extLst>
                <a:ext uri="{63B3BB69-23CF-44E3-9099-C40C66FF867C}">
                  <a14:compatExt spid="_x0000_s164870"/>
                </a:ext>
                <a:ext uri="{FF2B5EF4-FFF2-40B4-BE49-F238E27FC236}">
                  <a16:creationId xmlns:a16="http://schemas.microsoft.com/office/drawing/2014/main" id="{00000000-0008-0000-0700-0000068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19</xdr:row>
          <xdr:rowOff>152400</xdr:rowOff>
        </xdr:from>
        <xdr:to>
          <xdr:col>11</xdr:col>
          <xdr:colOff>238125</xdr:colOff>
          <xdr:row>21</xdr:row>
          <xdr:rowOff>28575</xdr:rowOff>
        </xdr:to>
        <xdr:sp macro="" textlink="">
          <xdr:nvSpPr>
            <xdr:cNvPr id="164871" name="Case d'option 7" hidden="1">
              <a:extLst>
                <a:ext uri="{63B3BB69-23CF-44E3-9099-C40C66FF867C}">
                  <a14:compatExt spid="_x0000_s164871"/>
                </a:ext>
                <a:ext uri="{FF2B5EF4-FFF2-40B4-BE49-F238E27FC236}">
                  <a16:creationId xmlns:a16="http://schemas.microsoft.com/office/drawing/2014/main" id="{00000000-0008-0000-0700-0000078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23</xdr:row>
          <xdr:rowOff>104775</xdr:rowOff>
        </xdr:from>
        <xdr:to>
          <xdr:col>11</xdr:col>
          <xdr:colOff>266700</xdr:colOff>
          <xdr:row>24</xdr:row>
          <xdr:rowOff>171450</xdr:rowOff>
        </xdr:to>
        <xdr:sp macro="" textlink="">
          <xdr:nvSpPr>
            <xdr:cNvPr id="164872" name="Case d'option 8" hidden="1">
              <a:extLst>
                <a:ext uri="{63B3BB69-23CF-44E3-9099-C40C66FF867C}">
                  <a14:compatExt spid="_x0000_s164872"/>
                </a:ext>
                <a:ext uri="{FF2B5EF4-FFF2-40B4-BE49-F238E27FC236}">
                  <a16:creationId xmlns:a16="http://schemas.microsoft.com/office/drawing/2014/main" id="{00000000-0008-0000-0700-0000088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26</xdr:row>
          <xdr:rowOff>180975</xdr:rowOff>
        </xdr:from>
        <xdr:to>
          <xdr:col>11</xdr:col>
          <xdr:colOff>266700</xdr:colOff>
          <xdr:row>28</xdr:row>
          <xdr:rowOff>47625</xdr:rowOff>
        </xdr:to>
        <xdr:sp macro="" textlink="">
          <xdr:nvSpPr>
            <xdr:cNvPr id="164873" name="Case d'option 9" hidden="1">
              <a:extLst>
                <a:ext uri="{63B3BB69-23CF-44E3-9099-C40C66FF867C}">
                  <a14:compatExt spid="_x0000_s164873"/>
                </a:ext>
                <a:ext uri="{FF2B5EF4-FFF2-40B4-BE49-F238E27FC236}">
                  <a16:creationId xmlns:a16="http://schemas.microsoft.com/office/drawing/2014/main" id="{00000000-0008-0000-0700-0000098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30</xdr:row>
          <xdr:rowOff>66675</xdr:rowOff>
        </xdr:from>
        <xdr:to>
          <xdr:col>11</xdr:col>
          <xdr:colOff>228600</xdr:colOff>
          <xdr:row>31</xdr:row>
          <xdr:rowOff>123825</xdr:rowOff>
        </xdr:to>
        <xdr:sp macro="" textlink="">
          <xdr:nvSpPr>
            <xdr:cNvPr id="164874" name="Case d'option 10" hidden="1">
              <a:extLst>
                <a:ext uri="{63B3BB69-23CF-44E3-9099-C40C66FF867C}">
                  <a14:compatExt spid="_x0000_s164874"/>
                </a:ext>
                <a:ext uri="{FF2B5EF4-FFF2-40B4-BE49-F238E27FC236}">
                  <a16:creationId xmlns:a16="http://schemas.microsoft.com/office/drawing/2014/main" id="{00000000-0008-0000-0700-00000A8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34</xdr:row>
          <xdr:rowOff>47625</xdr:rowOff>
        </xdr:from>
        <xdr:to>
          <xdr:col>11</xdr:col>
          <xdr:colOff>228600</xdr:colOff>
          <xdr:row>35</xdr:row>
          <xdr:rowOff>104775</xdr:rowOff>
        </xdr:to>
        <xdr:sp macro="" textlink="">
          <xdr:nvSpPr>
            <xdr:cNvPr id="164875" name="Case d'option 11" hidden="1">
              <a:extLst>
                <a:ext uri="{63B3BB69-23CF-44E3-9099-C40C66FF867C}">
                  <a14:compatExt spid="_x0000_s164875"/>
                </a:ext>
                <a:ext uri="{FF2B5EF4-FFF2-40B4-BE49-F238E27FC236}">
                  <a16:creationId xmlns:a16="http://schemas.microsoft.com/office/drawing/2014/main" id="{00000000-0008-0000-0700-00000B8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37</xdr:row>
          <xdr:rowOff>104775</xdr:rowOff>
        </xdr:from>
        <xdr:to>
          <xdr:col>11</xdr:col>
          <xdr:colOff>228600</xdr:colOff>
          <xdr:row>38</xdr:row>
          <xdr:rowOff>171450</xdr:rowOff>
        </xdr:to>
        <xdr:sp macro="" textlink="">
          <xdr:nvSpPr>
            <xdr:cNvPr id="164876" name="Case d'option 12" hidden="1">
              <a:extLst>
                <a:ext uri="{63B3BB69-23CF-44E3-9099-C40C66FF867C}">
                  <a14:compatExt spid="_x0000_s164876"/>
                </a:ext>
                <a:ext uri="{FF2B5EF4-FFF2-40B4-BE49-F238E27FC236}">
                  <a16:creationId xmlns:a16="http://schemas.microsoft.com/office/drawing/2014/main" id="{00000000-0008-0000-0700-00000C8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40</xdr:row>
          <xdr:rowOff>66675</xdr:rowOff>
        </xdr:from>
        <xdr:to>
          <xdr:col>11</xdr:col>
          <xdr:colOff>247650</xdr:colOff>
          <xdr:row>41</xdr:row>
          <xdr:rowOff>123825</xdr:rowOff>
        </xdr:to>
        <xdr:sp macro="" textlink="">
          <xdr:nvSpPr>
            <xdr:cNvPr id="164877" name="Case d'option 13" hidden="1">
              <a:extLst>
                <a:ext uri="{63B3BB69-23CF-44E3-9099-C40C66FF867C}">
                  <a14:compatExt spid="_x0000_s164877"/>
                </a:ext>
                <a:ext uri="{FF2B5EF4-FFF2-40B4-BE49-F238E27FC236}">
                  <a16:creationId xmlns:a16="http://schemas.microsoft.com/office/drawing/2014/main" id="{00000000-0008-0000-0700-00000D8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xdr:row>
          <xdr:rowOff>133350</xdr:rowOff>
        </xdr:from>
        <xdr:to>
          <xdr:col>3</xdr:col>
          <xdr:colOff>361950</xdr:colOff>
          <xdr:row>8</xdr:row>
          <xdr:rowOff>0</xdr:rowOff>
        </xdr:to>
        <xdr:sp macro="" textlink="">
          <xdr:nvSpPr>
            <xdr:cNvPr id="164878" name="Case d'option 14" hidden="1">
              <a:extLst>
                <a:ext uri="{63B3BB69-23CF-44E3-9099-C40C66FF867C}">
                  <a14:compatExt spid="_x0000_s164878"/>
                </a:ext>
                <a:ext uri="{FF2B5EF4-FFF2-40B4-BE49-F238E27FC236}">
                  <a16:creationId xmlns:a16="http://schemas.microsoft.com/office/drawing/2014/main" id="{00000000-0008-0000-0700-00000E8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xdr:row>
          <xdr:rowOff>76200</xdr:rowOff>
        </xdr:from>
        <xdr:to>
          <xdr:col>3</xdr:col>
          <xdr:colOff>361950</xdr:colOff>
          <xdr:row>9</xdr:row>
          <xdr:rowOff>85725</xdr:rowOff>
        </xdr:to>
        <xdr:sp macro="" textlink="">
          <xdr:nvSpPr>
            <xdr:cNvPr id="164879" name="Case d'option 15" hidden="1">
              <a:extLst>
                <a:ext uri="{63B3BB69-23CF-44E3-9099-C40C66FF867C}">
                  <a14:compatExt spid="_x0000_s164879"/>
                </a:ext>
                <a:ext uri="{FF2B5EF4-FFF2-40B4-BE49-F238E27FC236}">
                  <a16:creationId xmlns:a16="http://schemas.microsoft.com/office/drawing/2014/main" id="{00000000-0008-0000-0700-00000F8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10</xdr:row>
          <xdr:rowOff>19050</xdr:rowOff>
        </xdr:from>
        <xdr:to>
          <xdr:col>3</xdr:col>
          <xdr:colOff>371475</xdr:colOff>
          <xdr:row>11</xdr:row>
          <xdr:rowOff>28575</xdr:rowOff>
        </xdr:to>
        <xdr:sp macro="" textlink="">
          <xdr:nvSpPr>
            <xdr:cNvPr id="164880" name="Case d'option 16" hidden="1">
              <a:extLst>
                <a:ext uri="{63B3BB69-23CF-44E3-9099-C40C66FF867C}">
                  <a14:compatExt spid="_x0000_s164880"/>
                </a:ext>
                <a:ext uri="{FF2B5EF4-FFF2-40B4-BE49-F238E27FC236}">
                  <a16:creationId xmlns:a16="http://schemas.microsoft.com/office/drawing/2014/main" id="{00000000-0008-0000-0700-0000108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12</xdr:row>
          <xdr:rowOff>28575</xdr:rowOff>
        </xdr:from>
        <xdr:to>
          <xdr:col>3</xdr:col>
          <xdr:colOff>371475</xdr:colOff>
          <xdr:row>13</xdr:row>
          <xdr:rowOff>38100</xdr:rowOff>
        </xdr:to>
        <xdr:sp macro="" textlink="">
          <xdr:nvSpPr>
            <xdr:cNvPr id="164881" name="Case d'option 17" hidden="1">
              <a:extLst>
                <a:ext uri="{63B3BB69-23CF-44E3-9099-C40C66FF867C}">
                  <a14:compatExt spid="_x0000_s164881"/>
                </a:ext>
                <a:ext uri="{FF2B5EF4-FFF2-40B4-BE49-F238E27FC236}">
                  <a16:creationId xmlns:a16="http://schemas.microsoft.com/office/drawing/2014/main" id="{00000000-0008-0000-0700-0000118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14</xdr:row>
          <xdr:rowOff>0</xdr:rowOff>
        </xdr:from>
        <xdr:to>
          <xdr:col>3</xdr:col>
          <xdr:colOff>361950</xdr:colOff>
          <xdr:row>15</xdr:row>
          <xdr:rowOff>9525</xdr:rowOff>
        </xdr:to>
        <xdr:sp macro="" textlink="">
          <xdr:nvSpPr>
            <xdr:cNvPr id="164882" name="Case d'option 18" hidden="1">
              <a:extLst>
                <a:ext uri="{63B3BB69-23CF-44E3-9099-C40C66FF867C}">
                  <a14:compatExt spid="_x0000_s164882"/>
                </a:ext>
                <a:ext uri="{FF2B5EF4-FFF2-40B4-BE49-F238E27FC236}">
                  <a16:creationId xmlns:a16="http://schemas.microsoft.com/office/drawing/2014/main" id="{00000000-0008-0000-0700-0000128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16</xdr:row>
          <xdr:rowOff>133350</xdr:rowOff>
        </xdr:from>
        <xdr:to>
          <xdr:col>3</xdr:col>
          <xdr:colOff>371475</xdr:colOff>
          <xdr:row>18</xdr:row>
          <xdr:rowOff>0</xdr:rowOff>
        </xdr:to>
        <xdr:sp macro="" textlink="">
          <xdr:nvSpPr>
            <xdr:cNvPr id="164883" name="Case d'option 19" hidden="1">
              <a:extLst>
                <a:ext uri="{63B3BB69-23CF-44E3-9099-C40C66FF867C}">
                  <a14:compatExt spid="_x0000_s164883"/>
                </a:ext>
                <a:ext uri="{FF2B5EF4-FFF2-40B4-BE49-F238E27FC236}">
                  <a16:creationId xmlns:a16="http://schemas.microsoft.com/office/drawing/2014/main" id="{00000000-0008-0000-0700-0000138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19</xdr:row>
          <xdr:rowOff>133350</xdr:rowOff>
        </xdr:from>
        <xdr:to>
          <xdr:col>3</xdr:col>
          <xdr:colOff>371475</xdr:colOff>
          <xdr:row>21</xdr:row>
          <xdr:rowOff>0</xdr:rowOff>
        </xdr:to>
        <xdr:sp macro="" textlink="">
          <xdr:nvSpPr>
            <xdr:cNvPr id="164884" name="Case d'option 20" hidden="1">
              <a:extLst>
                <a:ext uri="{63B3BB69-23CF-44E3-9099-C40C66FF867C}">
                  <a14:compatExt spid="_x0000_s164884"/>
                </a:ext>
                <a:ext uri="{FF2B5EF4-FFF2-40B4-BE49-F238E27FC236}">
                  <a16:creationId xmlns:a16="http://schemas.microsoft.com/office/drawing/2014/main" id="{00000000-0008-0000-0700-0000148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76200</xdr:rowOff>
        </xdr:from>
        <xdr:to>
          <xdr:col>3</xdr:col>
          <xdr:colOff>381000</xdr:colOff>
          <xdr:row>24</xdr:row>
          <xdr:rowOff>133350</xdr:rowOff>
        </xdr:to>
        <xdr:sp macro="" textlink="">
          <xdr:nvSpPr>
            <xdr:cNvPr id="164885" name="Case d'option 21" hidden="1">
              <a:extLst>
                <a:ext uri="{63B3BB69-23CF-44E3-9099-C40C66FF867C}">
                  <a14:compatExt spid="_x0000_s164885"/>
                </a:ext>
                <a:ext uri="{FF2B5EF4-FFF2-40B4-BE49-F238E27FC236}">
                  <a16:creationId xmlns:a16="http://schemas.microsoft.com/office/drawing/2014/main" id="{00000000-0008-0000-0700-0000158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26</xdr:row>
          <xdr:rowOff>95250</xdr:rowOff>
        </xdr:from>
        <xdr:to>
          <xdr:col>3</xdr:col>
          <xdr:colOff>409575</xdr:colOff>
          <xdr:row>27</xdr:row>
          <xdr:rowOff>152400</xdr:rowOff>
        </xdr:to>
        <xdr:sp macro="" textlink="">
          <xdr:nvSpPr>
            <xdr:cNvPr id="164886" name="Case d'option 22" hidden="1">
              <a:extLst>
                <a:ext uri="{63B3BB69-23CF-44E3-9099-C40C66FF867C}">
                  <a14:compatExt spid="_x0000_s164886"/>
                </a:ext>
                <a:ext uri="{FF2B5EF4-FFF2-40B4-BE49-F238E27FC236}">
                  <a16:creationId xmlns:a16="http://schemas.microsoft.com/office/drawing/2014/main" id="{00000000-0008-0000-0700-0000168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30</xdr:row>
          <xdr:rowOff>28575</xdr:rowOff>
        </xdr:from>
        <xdr:to>
          <xdr:col>3</xdr:col>
          <xdr:colOff>409575</xdr:colOff>
          <xdr:row>31</xdr:row>
          <xdr:rowOff>85725</xdr:rowOff>
        </xdr:to>
        <xdr:sp macro="" textlink="">
          <xdr:nvSpPr>
            <xdr:cNvPr id="164887" name="Case d'option 23" hidden="1">
              <a:extLst>
                <a:ext uri="{63B3BB69-23CF-44E3-9099-C40C66FF867C}">
                  <a14:compatExt spid="_x0000_s164887"/>
                </a:ext>
                <a:ext uri="{FF2B5EF4-FFF2-40B4-BE49-F238E27FC236}">
                  <a16:creationId xmlns:a16="http://schemas.microsoft.com/office/drawing/2014/main" id="{00000000-0008-0000-0700-0000178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33</xdr:row>
          <xdr:rowOff>152400</xdr:rowOff>
        </xdr:from>
        <xdr:to>
          <xdr:col>3</xdr:col>
          <xdr:colOff>381000</xdr:colOff>
          <xdr:row>35</xdr:row>
          <xdr:rowOff>28575</xdr:rowOff>
        </xdr:to>
        <xdr:sp macro="" textlink="">
          <xdr:nvSpPr>
            <xdr:cNvPr id="164888" name="Case d'option 24" hidden="1">
              <a:extLst>
                <a:ext uri="{63B3BB69-23CF-44E3-9099-C40C66FF867C}">
                  <a14:compatExt spid="_x0000_s164888"/>
                </a:ext>
                <a:ext uri="{FF2B5EF4-FFF2-40B4-BE49-F238E27FC236}">
                  <a16:creationId xmlns:a16="http://schemas.microsoft.com/office/drawing/2014/main" id="{00000000-0008-0000-0700-0000188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37</xdr:row>
          <xdr:rowOff>76200</xdr:rowOff>
        </xdr:from>
        <xdr:to>
          <xdr:col>3</xdr:col>
          <xdr:colOff>409575</xdr:colOff>
          <xdr:row>38</xdr:row>
          <xdr:rowOff>133350</xdr:rowOff>
        </xdr:to>
        <xdr:sp macro="" textlink="">
          <xdr:nvSpPr>
            <xdr:cNvPr id="164889" name="Case d'option 25" hidden="1">
              <a:extLst>
                <a:ext uri="{63B3BB69-23CF-44E3-9099-C40C66FF867C}">
                  <a14:compatExt spid="_x0000_s164889"/>
                </a:ext>
                <a:ext uri="{FF2B5EF4-FFF2-40B4-BE49-F238E27FC236}">
                  <a16:creationId xmlns:a16="http://schemas.microsoft.com/office/drawing/2014/main" id="{00000000-0008-0000-0700-0000198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40</xdr:row>
          <xdr:rowOff>0</xdr:rowOff>
        </xdr:from>
        <xdr:to>
          <xdr:col>3</xdr:col>
          <xdr:colOff>419100</xdr:colOff>
          <xdr:row>41</xdr:row>
          <xdr:rowOff>57150</xdr:rowOff>
        </xdr:to>
        <xdr:sp macro="" textlink="">
          <xdr:nvSpPr>
            <xdr:cNvPr id="164890" name="Case d'option 26" hidden="1">
              <a:extLst>
                <a:ext uri="{63B3BB69-23CF-44E3-9099-C40C66FF867C}">
                  <a14:compatExt spid="_x0000_s164890"/>
                </a:ext>
                <a:ext uri="{FF2B5EF4-FFF2-40B4-BE49-F238E27FC236}">
                  <a16:creationId xmlns:a16="http://schemas.microsoft.com/office/drawing/2014/main" id="{00000000-0008-0000-0700-00001A8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12</xdr:col>
      <xdr:colOff>461968</xdr:colOff>
      <xdr:row>12</xdr:row>
      <xdr:rowOff>0</xdr:rowOff>
    </xdr:from>
    <xdr:to>
      <xdr:col>14</xdr:col>
      <xdr:colOff>123301</xdr:colOff>
      <xdr:row>24</xdr:row>
      <xdr:rowOff>84667</xdr:rowOff>
    </xdr:to>
    <xdr:sp macro="" textlink="">
      <xdr:nvSpPr>
        <xdr:cNvPr id="28" name="Rectangle : coins arrondis 27">
          <a:extLst>
            <a:ext uri="{FF2B5EF4-FFF2-40B4-BE49-F238E27FC236}">
              <a16:creationId xmlns:a16="http://schemas.microsoft.com/office/drawing/2014/main" id="{00000000-0008-0000-0700-00001C000000}"/>
            </a:ext>
          </a:extLst>
        </xdr:cNvPr>
        <xdr:cNvSpPr/>
      </xdr:nvSpPr>
      <xdr:spPr>
        <a:xfrm>
          <a:off x="10539418" y="2847975"/>
          <a:ext cx="1185333" cy="2513542"/>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12</xdr:col>
          <xdr:colOff>657225</xdr:colOff>
          <xdr:row>15</xdr:row>
          <xdr:rowOff>28575</xdr:rowOff>
        </xdr:from>
        <xdr:to>
          <xdr:col>13</xdr:col>
          <xdr:colOff>704850</xdr:colOff>
          <xdr:row>16</xdr:row>
          <xdr:rowOff>95250</xdr:rowOff>
        </xdr:to>
        <xdr:sp macro="" textlink="">
          <xdr:nvSpPr>
            <xdr:cNvPr id="164891" name="Button 27" hidden="1">
              <a:extLst>
                <a:ext uri="{63B3BB69-23CF-44E3-9099-C40C66FF867C}">
                  <a14:compatExt spid="_x0000_s164891"/>
                </a:ext>
                <a:ext uri="{FF2B5EF4-FFF2-40B4-BE49-F238E27FC236}">
                  <a16:creationId xmlns:a16="http://schemas.microsoft.com/office/drawing/2014/main" id="{00000000-0008-0000-0700-00001B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657225</xdr:colOff>
          <xdr:row>12</xdr:row>
          <xdr:rowOff>161925</xdr:rowOff>
        </xdr:from>
        <xdr:to>
          <xdr:col>13</xdr:col>
          <xdr:colOff>714375</xdr:colOff>
          <xdr:row>14</xdr:row>
          <xdr:rowOff>28575</xdr:rowOff>
        </xdr:to>
        <xdr:sp macro="" textlink="">
          <xdr:nvSpPr>
            <xdr:cNvPr id="164892" name="Button 28" hidden="1">
              <a:extLst>
                <a:ext uri="{63B3BB69-23CF-44E3-9099-C40C66FF867C}">
                  <a14:compatExt spid="_x0000_s164892"/>
                </a:ext>
                <a:ext uri="{FF2B5EF4-FFF2-40B4-BE49-F238E27FC236}">
                  <a16:creationId xmlns:a16="http://schemas.microsoft.com/office/drawing/2014/main" id="{00000000-0008-0000-0700-00001C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657225</xdr:colOff>
          <xdr:row>17</xdr:row>
          <xdr:rowOff>28575</xdr:rowOff>
        </xdr:from>
        <xdr:to>
          <xdr:col>13</xdr:col>
          <xdr:colOff>704850</xdr:colOff>
          <xdr:row>18</xdr:row>
          <xdr:rowOff>95250</xdr:rowOff>
        </xdr:to>
        <xdr:sp macro="" textlink="">
          <xdr:nvSpPr>
            <xdr:cNvPr id="164893" name="Button 29" hidden="1">
              <a:extLst>
                <a:ext uri="{63B3BB69-23CF-44E3-9099-C40C66FF867C}">
                  <a14:compatExt spid="_x0000_s164893"/>
                </a:ext>
                <a:ext uri="{FF2B5EF4-FFF2-40B4-BE49-F238E27FC236}">
                  <a16:creationId xmlns:a16="http://schemas.microsoft.com/office/drawing/2014/main" id="{00000000-0008-0000-0700-00001D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657225</xdr:colOff>
          <xdr:row>19</xdr:row>
          <xdr:rowOff>95250</xdr:rowOff>
        </xdr:from>
        <xdr:to>
          <xdr:col>13</xdr:col>
          <xdr:colOff>704850</xdr:colOff>
          <xdr:row>20</xdr:row>
          <xdr:rowOff>161925</xdr:rowOff>
        </xdr:to>
        <xdr:sp macro="" textlink="">
          <xdr:nvSpPr>
            <xdr:cNvPr id="164894" name="Button 30" hidden="1">
              <a:extLst>
                <a:ext uri="{63B3BB69-23CF-44E3-9099-C40C66FF867C}">
                  <a14:compatExt spid="_x0000_s164894"/>
                </a:ext>
                <a:ext uri="{FF2B5EF4-FFF2-40B4-BE49-F238E27FC236}">
                  <a16:creationId xmlns:a16="http://schemas.microsoft.com/office/drawing/2014/main" id="{00000000-0008-0000-0700-00001E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666750</xdr:colOff>
          <xdr:row>21</xdr:row>
          <xdr:rowOff>161925</xdr:rowOff>
        </xdr:from>
        <xdr:to>
          <xdr:col>13</xdr:col>
          <xdr:colOff>714375</xdr:colOff>
          <xdr:row>23</xdr:row>
          <xdr:rowOff>38100</xdr:rowOff>
        </xdr:to>
        <xdr:sp macro="" textlink="">
          <xdr:nvSpPr>
            <xdr:cNvPr id="164895" name="Button 31" hidden="1">
              <a:extLst>
                <a:ext uri="{63B3BB69-23CF-44E3-9099-C40C66FF867C}">
                  <a14:compatExt spid="_x0000_s164895"/>
                </a:ext>
                <a:ext uri="{FF2B5EF4-FFF2-40B4-BE49-F238E27FC236}">
                  <a16:creationId xmlns:a16="http://schemas.microsoft.com/office/drawing/2014/main" id="{00000000-0008-0000-0700-00001F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twoCellAnchor>
    <xdr:from>
      <xdr:col>9</xdr:col>
      <xdr:colOff>1650207</xdr:colOff>
      <xdr:row>42</xdr:row>
      <xdr:rowOff>166688</xdr:rowOff>
    </xdr:from>
    <xdr:to>
      <xdr:col>9</xdr:col>
      <xdr:colOff>3488531</xdr:colOff>
      <xdr:row>49</xdr:row>
      <xdr:rowOff>273845</xdr:rowOff>
    </xdr:to>
    <xdr:sp macro="" textlink="">
      <xdr:nvSpPr>
        <xdr:cNvPr id="41" name="Flèche : droite 40">
          <a:extLst>
            <a:ext uri="{FF2B5EF4-FFF2-40B4-BE49-F238E27FC236}">
              <a16:creationId xmlns:a16="http://schemas.microsoft.com/office/drawing/2014/main" id="{00000000-0008-0000-0700-000029000000}"/>
            </a:ext>
          </a:extLst>
        </xdr:cNvPr>
        <xdr:cNvSpPr/>
      </xdr:nvSpPr>
      <xdr:spPr>
        <a:xfrm>
          <a:off x="9436895" y="9644063"/>
          <a:ext cx="1838324" cy="1309688"/>
        </a:xfrm>
        <a:prstGeom prst="rightArrow">
          <a:avLst/>
        </a:prstGeom>
        <a:gradFill flip="none" rotWithShape="1">
          <a:gsLst>
            <a:gs pos="0">
              <a:srgbClr val="FFFF00"/>
            </a:gs>
            <a:gs pos="38000">
              <a:schemeClr val="accent2">
                <a:lumMod val="89000"/>
              </a:schemeClr>
            </a:gs>
            <a:gs pos="69000">
              <a:schemeClr val="accent2">
                <a:lumMod val="75000"/>
              </a:schemeClr>
            </a:gs>
            <a:gs pos="97000">
              <a:schemeClr val="accent2">
                <a:lumMod val="70000"/>
              </a:scheme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fr-BE" sz="1100"/>
            <a:t>Equilibre </a:t>
          </a:r>
        </a:p>
        <a:p>
          <a:pPr algn="l"/>
          <a:r>
            <a:rPr lang="fr-BE" sz="1100"/>
            <a:t>                        </a:t>
          </a:r>
          <a:r>
            <a:rPr lang="fr-BE" sz="1100" baseline="0"/>
            <a:t>                                                   </a:t>
          </a:r>
          <a:r>
            <a:rPr lang="fr-BE" sz="1100"/>
            <a:t>YANG   </a:t>
          </a:r>
        </a:p>
        <a:p>
          <a:pPr algn="l"/>
          <a:r>
            <a:rPr lang="fr-BE" sz="1100"/>
            <a:t>                                                                  Exces</a:t>
          </a:r>
          <a:r>
            <a:rPr lang="fr-BE" sz="1100" baseline="0"/>
            <a:t> de YANG</a:t>
          </a:r>
          <a:r>
            <a:rPr lang="fr-BE" sz="1100"/>
            <a:t>                           </a:t>
          </a:r>
        </a:p>
      </xdr:txBody>
    </xdr:sp>
    <xdr:clientData/>
  </xdr:twoCellAnchor>
  <xdr:twoCellAnchor>
    <xdr:from>
      <xdr:col>8</xdr:col>
      <xdr:colOff>619122</xdr:colOff>
      <xdr:row>43</xdr:row>
      <xdr:rowOff>0</xdr:rowOff>
    </xdr:from>
    <xdr:to>
      <xdr:col>9</xdr:col>
      <xdr:colOff>1524000</xdr:colOff>
      <xdr:row>49</xdr:row>
      <xdr:rowOff>259556</xdr:rowOff>
    </xdr:to>
    <xdr:sp macro="" textlink="">
      <xdr:nvSpPr>
        <xdr:cNvPr id="42" name="Flèche : droite 41">
          <a:extLst>
            <a:ext uri="{FF2B5EF4-FFF2-40B4-BE49-F238E27FC236}">
              <a16:creationId xmlns:a16="http://schemas.microsoft.com/office/drawing/2014/main" id="{00000000-0008-0000-0700-00002A000000}"/>
            </a:ext>
          </a:extLst>
        </xdr:cNvPr>
        <xdr:cNvSpPr/>
      </xdr:nvSpPr>
      <xdr:spPr>
        <a:xfrm flipH="1">
          <a:off x="7643810" y="9667875"/>
          <a:ext cx="1666878" cy="1271587"/>
        </a:xfrm>
        <a:prstGeom prst="rightArrow">
          <a:avLst/>
        </a:prstGeom>
        <a:gradFill flip="none" rotWithShape="1">
          <a:gsLst>
            <a:gs pos="0">
              <a:srgbClr val="00B050"/>
            </a:gs>
            <a:gs pos="51000">
              <a:schemeClr val="accent5">
                <a:lumMod val="45000"/>
                <a:lumOff val="55000"/>
              </a:schemeClr>
            </a:gs>
            <a:gs pos="83000">
              <a:schemeClr val="accent5">
                <a:lumMod val="45000"/>
                <a:lumOff val="55000"/>
              </a:schemeClr>
            </a:gs>
            <a:gs pos="100000">
              <a:schemeClr val="accent5">
                <a:lumMod val="30000"/>
                <a:lumOff val="70000"/>
              </a:schemeClr>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fr-BE" sz="1100"/>
            <a:t>                   </a:t>
          </a:r>
          <a:r>
            <a:rPr lang="fr-BE" sz="1100">
              <a:solidFill>
                <a:schemeClr val="lt1"/>
              </a:solidFill>
              <a:effectLst/>
              <a:latin typeface="+mn-lt"/>
              <a:ea typeface="+mn-ea"/>
              <a:cs typeface="+mn-cs"/>
            </a:rPr>
            <a:t>Exces</a:t>
          </a:r>
          <a:r>
            <a:rPr lang="fr-BE" sz="1100" baseline="0">
              <a:solidFill>
                <a:schemeClr val="lt1"/>
              </a:solidFill>
              <a:effectLst/>
              <a:latin typeface="+mn-lt"/>
              <a:ea typeface="+mn-ea"/>
              <a:cs typeface="+mn-cs"/>
            </a:rPr>
            <a:t> de Yin</a:t>
          </a:r>
          <a:r>
            <a:rPr lang="fr-BE" sz="1100"/>
            <a:t> </a:t>
          </a:r>
        </a:p>
        <a:p>
          <a:pPr algn="l"/>
          <a:r>
            <a:rPr lang="fr-BE" sz="1100"/>
            <a:t>    </a:t>
          </a:r>
          <a:r>
            <a:rPr lang="fr-BE" sz="1100" baseline="0"/>
            <a:t>                                                   </a:t>
          </a:r>
          <a:r>
            <a:rPr lang="fr-BE" sz="1100"/>
            <a:t>Yin </a:t>
          </a:r>
        </a:p>
        <a:p>
          <a:pPr algn="l"/>
          <a:r>
            <a:rPr lang="fr-BE" sz="1100"/>
            <a:t>                                                                </a:t>
          </a:r>
          <a:r>
            <a:rPr lang="fr-BE" sz="1100">
              <a:solidFill>
                <a:schemeClr val="lt1"/>
              </a:solidFill>
              <a:effectLst/>
              <a:latin typeface="+mn-lt"/>
              <a:ea typeface="+mn-ea"/>
              <a:cs typeface="+mn-cs"/>
            </a:rPr>
            <a:t>Equilibre </a:t>
          </a:r>
          <a:r>
            <a:rPr lang="fr-BE" sz="1100"/>
            <a:t>                           </a:t>
          </a:r>
        </a:p>
      </xdr:txBody>
    </xdr:sp>
    <xdr:clientData/>
  </xdr:twoCellAnchor>
  <xdr:twoCellAnchor>
    <xdr:from>
      <xdr:col>3</xdr:col>
      <xdr:colOff>7147</xdr:colOff>
      <xdr:row>42</xdr:row>
      <xdr:rowOff>142843</xdr:rowOff>
    </xdr:from>
    <xdr:to>
      <xdr:col>5</xdr:col>
      <xdr:colOff>321471</xdr:colOff>
      <xdr:row>49</xdr:row>
      <xdr:rowOff>286427</xdr:rowOff>
    </xdr:to>
    <xdr:sp macro="" textlink="">
      <xdr:nvSpPr>
        <xdr:cNvPr id="43" name="Flèche : droite 42">
          <a:extLst>
            <a:ext uri="{FF2B5EF4-FFF2-40B4-BE49-F238E27FC236}">
              <a16:creationId xmlns:a16="http://schemas.microsoft.com/office/drawing/2014/main" id="{00000000-0008-0000-0700-00002B000000}"/>
            </a:ext>
          </a:extLst>
        </xdr:cNvPr>
        <xdr:cNvSpPr/>
      </xdr:nvSpPr>
      <xdr:spPr>
        <a:xfrm rot="10800000">
          <a:off x="3221835" y="9620218"/>
          <a:ext cx="1838324" cy="1346115"/>
        </a:xfrm>
        <a:prstGeom prst="rightArrow">
          <a:avLst/>
        </a:prstGeom>
        <a:gradFill flip="none" rotWithShape="1">
          <a:gsLst>
            <a:gs pos="0">
              <a:srgbClr val="FFFF00"/>
            </a:gs>
            <a:gs pos="38000">
              <a:schemeClr val="accent2">
                <a:lumMod val="89000"/>
              </a:schemeClr>
            </a:gs>
            <a:gs pos="69000">
              <a:schemeClr val="accent2">
                <a:lumMod val="75000"/>
              </a:schemeClr>
            </a:gs>
            <a:gs pos="97000">
              <a:schemeClr val="accent2">
                <a:lumMod val="70000"/>
              </a:scheme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fr-BE" sz="1100"/>
            <a:t>Equilibre </a:t>
          </a:r>
        </a:p>
        <a:p>
          <a:pPr algn="l"/>
          <a:r>
            <a:rPr lang="fr-BE" sz="1100"/>
            <a:t>                        </a:t>
          </a:r>
          <a:r>
            <a:rPr lang="fr-BE" sz="1100" baseline="0"/>
            <a:t>                                                   </a:t>
          </a:r>
          <a:r>
            <a:rPr lang="fr-BE" sz="1100"/>
            <a:t>YANG   </a:t>
          </a:r>
        </a:p>
        <a:p>
          <a:pPr algn="l"/>
          <a:r>
            <a:rPr lang="fr-BE" sz="1100"/>
            <a:t>                                                                  Exces</a:t>
          </a:r>
          <a:r>
            <a:rPr lang="fr-BE" sz="1100" baseline="0"/>
            <a:t> de YANG</a:t>
          </a:r>
          <a:r>
            <a:rPr lang="fr-BE" sz="1100"/>
            <a:t>                           </a:t>
          </a:r>
        </a:p>
      </xdr:txBody>
    </xdr:sp>
    <xdr:clientData/>
  </xdr:twoCellAnchor>
  <xdr:twoCellAnchor>
    <xdr:from>
      <xdr:col>5</xdr:col>
      <xdr:colOff>404812</xdr:colOff>
      <xdr:row>42</xdr:row>
      <xdr:rowOff>166655</xdr:rowOff>
    </xdr:from>
    <xdr:to>
      <xdr:col>7</xdr:col>
      <xdr:colOff>610657</xdr:colOff>
      <xdr:row>49</xdr:row>
      <xdr:rowOff>284046</xdr:rowOff>
    </xdr:to>
    <xdr:sp macro="" textlink="">
      <xdr:nvSpPr>
        <xdr:cNvPr id="44" name="Flèche : droite 43">
          <a:extLst>
            <a:ext uri="{FF2B5EF4-FFF2-40B4-BE49-F238E27FC236}">
              <a16:creationId xmlns:a16="http://schemas.microsoft.com/office/drawing/2014/main" id="{00000000-0008-0000-0700-00002C000000}"/>
            </a:ext>
          </a:extLst>
        </xdr:cNvPr>
        <xdr:cNvSpPr/>
      </xdr:nvSpPr>
      <xdr:spPr>
        <a:xfrm rot="10800000" flipH="1">
          <a:off x="5143500" y="9644030"/>
          <a:ext cx="1729845" cy="1319922"/>
        </a:xfrm>
        <a:prstGeom prst="rightArrow">
          <a:avLst/>
        </a:prstGeom>
        <a:gradFill flip="none" rotWithShape="1">
          <a:gsLst>
            <a:gs pos="0">
              <a:srgbClr val="00B050"/>
            </a:gs>
            <a:gs pos="51000">
              <a:schemeClr val="accent5">
                <a:lumMod val="45000"/>
                <a:lumOff val="55000"/>
              </a:schemeClr>
            </a:gs>
            <a:gs pos="83000">
              <a:schemeClr val="accent5">
                <a:lumMod val="45000"/>
                <a:lumOff val="55000"/>
              </a:schemeClr>
            </a:gs>
            <a:gs pos="100000">
              <a:schemeClr val="accent5">
                <a:lumMod val="30000"/>
                <a:lumOff val="70000"/>
              </a:schemeClr>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fr-BE" sz="1100"/>
            <a:t>                   </a:t>
          </a:r>
          <a:r>
            <a:rPr lang="fr-BE" sz="1100">
              <a:solidFill>
                <a:schemeClr val="lt1"/>
              </a:solidFill>
              <a:effectLst/>
              <a:latin typeface="+mn-lt"/>
              <a:ea typeface="+mn-ea"/>
              <a:cs typeface="+mn-cs"/>
            </a:rPr>
            <a:t>Exces</a:t>
          </a:r>
          <a:r>
            <a:rPr lang="fr-BE" sz="1100" baseline="0">
              <a:solidFill>
                <a:schemeClr val="lt1"/>
              </a:solidFill>
              <a:effectLst/>
              <a:latin typeface="+mn-lt"/>
              <a:ea typeface="+mn-ea"/>
              <a:cs typeface="+mn-cs"/>
            </a:rPr>
            <a:t> de Yin</a:t>
          </a:r>
          <a:r>
            <a:rPr lang="fr-BE" sz="1100"/>
            <a:t> </a:t>
          </a:r>
        </a:p>
        <a:p>
          <a:pPr algn="l"/>
          <a:r>
            <a:rPr lang="fr-BE" sz="1100"/>
            <a:t>    </a:t>
          </a:r>
          <a:r>
            <a:rPr lang="fr-BE" sz="1100" baseline="0"/>
            <a:t>                                                   </a:t>
          </a:r>
          <a:r>
            <a:rPr lang="fr-BE" sz="1100"/>
            <a:t>Yin </a:t>
          </a:r>
        </a:p>
        <a:p>
          <a:pPr algn="l"/>
          <a:r>
            <a:rPr lang="fr-BE" sz="1100"/>
            <a:t>                                                                </a:t>
          </a:r>
          <a:r>
            <a:rPr lang="fr-BE" sz="1100">
              <a:solidFill>
                <a:schemeClr val="lt1"/>
              </a:solidFill>
              <a:effectLst/>
              <a:latin typeface="+mn-lt"/>
              <a:ea typeface="+mn-ea"/>
              <a:cs typeface="+mn-cs"/>
            </a:rPr>
            <a:t>Equilibre </a:t>
          </a:r>
          <a:r>
            <a:rPr lang="fr-BE" sz="1100"/>
            <a:t>                           </a:t>
          </a:r>
        </a:p>
      </xdr:txBody>
    </xdr:sp>
    <xdr:clientData/>
  </xdr:twoCellAnchor>
  <xdr:twoCellAnchor>
    <xdr:from>
      <xdr:col>9</xdr:col>
      <xdr:colOff>2976561</xdr:colOff>
      <xdr:row>3</xdr:row>
      <xdr:rowOff>11906</xdr:rowOff>
    </xdr:from>
    <xdr:to>
      <xdr:col>9</xdr:col>
      <xdr:colOff>3202780</xdr:colOff>
      <xdr:row>6</xdr:row>
      <xdr:rowOff>23813</xdr:rowOff>
    </xdr:to>
    <xdr:sp macro="" textlink="">
      <xdr:nvSpPr>
        <xdr:cNvPr id="2" name="Rectangle : coins arrondis 1">
          <a:extLst>
            <a:ext uri="{FF2B5EF4-FFF2-40B4-BE49-F238E27FC236}">
              <a16:creationId xmlns:a16="http://schemas.microsoft.com/office/drawing/2014/main" id="{00000000-0008-0000-0700-000002000000}"/>
            </a:ext>
          </a:extLst>
        </xdr:cNvPr>
        <xdr:cNvSpPr/>
      </xdr:nvSpPr>
      <xdr:spPr>
        <a:xfrm rot="5400000">
          <a:off x="10096499" y="1464469"/>
          <a:ext cx="1559719" cy="226219"/>
        </a:xfrm>
        <a:prstGeom prst="roundRect">
          <a:avLst/>
        </a:prstGeom>
        <a:solidFill>
          <a:srgbClr val="CC33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Exces, réactivité</a:t>
          </a:r>
        </a:p>
      </xdr:txBody>
    </xdr:sp>
    <xdr:clientData/>
  </xdr:twoCellAnchor>
  <xdr:twoCellAnchor>
    <xdr:from>
      <xdr:col>9</xdr:col>
      <xdr:colOff>2676524</xdr:colOff>
      <xdr:row>3</xdr:row>
      <xdr:rowOff>21434</xdr:rowOff>
    </xdr:from>
    <xdr:to>
      <xdr:col>9</xdr:col>
      <xdr:colOff>2902743</xdr:colOff>
      <xdr:row>6</xdr:row>
      <xdr:rowOff>33341</xdr:rowOff>
    </xdr:to>
    <xdr:sp macro="" textlink="">
      <xdr:nvSpPr>
        <xdr:cNvPr id="46" name="Rectangle : coins arrondis 45">
          <a:extLst>
            <a:ext uri="{FF2B5EF4-FFF2-40B4-BE49-F238E27FC236}">
              <a16:creationId xmlns:a16="http://schemas.microsoft.com/office/drawing/2014/main" id="{00000000-0008-0000-0700-00002E000000}"/>
            </a:ext>
          </a:extLst>
        </xdr:cNvPr>
        <xdr:cNvSpPr/>
      </xdr:nvSpPr>
      <xdr:spPr>
        <a:xfrm rot="5400000">
          <a:off x="9796462" y="1473997"/>
          <a:ext cx="1559719" cy="226219"/>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Frustration, besoin</a:t>
          </a:r>
        </a:p>
      </xdr:txBody>
    </xdr:sp>
    <xdr:clientData/>
  </xdr:twoCellAnchor>
  <xdr:twoCellAnchor>
    <xdr:from>
      <xdr:col>9</xdr:col>
      <xdr:colOff>2364583</xdr:colOff>
      <xdr:row>3</xdr:row>
      <xdr:rowOff>19056</xdr:rowOff>
    </xdr:from>
    <xdr:to>
      <xdr:col>9</xdr:col>
      <xdr:colOff>2590802</xdr:colOff>
      <xdr:row>6</xdr:row>
      <xdr:rowOff>30963</xdr:rowOff>
    </xdr:to>
    <xdr:sp macro="" textlink="">
      <xdr:nvSpPr>
        <xdr:cNvPr id="47" name="Rectangle : coins arrondis 46">
          <a:extLst>
            <a:ext uri="{FF2B5EF4-FFF2-40B4-BE49-F238E27FC236}">
              <a16:creationId xmlns:a16="http://schemas.microsoft.com/office/drawing/2014/main" id="{00000000-0008-0000-0700-00002F000000}"/>
            </a:ext>
          </a:extLst>
        </xdr:cNvPr>
        <xdr:cNvSpPr/>
      </xdr:nvSpPr>
      <xdr:spPr>
        <a:xfrm rot="5400000">
          <a:off x="9484521" y="1471619"/>
          <a:ext cx="1559719" cy="226219"/>
        </a:xfrm>
        <a:prstGeom prst="roundRect">
          <a:avLst/>
        </a:prstGeom>
        <a:solidFill>
          <a:srgbClr val="FF5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Tension </a:t>
          </a:r>
          <a:r>
            <a:rPr lang="fr-BE" sz="1100" baseline="0"/>
            <a:t> yin/yang</a:t>
          </a:r>
          <a:endParaRPr lang="fr-BE" sz="1100"/>
        </a:p>
      </xdr:txBody>
    </xdr:sp>
    <xdr:clientData/>
  </xdr:twoCellAnchor>
  <xdr:twoCellAnchor>
    <xdr:from>
      <xdr:col>9</xdr:col>
      <xdr:colOff>2047875</xdr:colOff>
      <xdr:row>3</xdr:row>
      <xdr:rowOff>23812</xdr:rowOff>
    </xdr:from>
    <xdr:to>
      <xdr:col>9</xdr:col>
      <xdr:colOff>2274094</xdr:colOff>
      <xdr:row>6</xdr:row>
      <xdr:rowOff>35719</xdr:rowOff>
    </xdr:to>
    <xdr:sp macro="" textlink="">
      <xdr:nvSpPr>
        <xdr:cNvPr id="48" name="Rectangle : coins arrondis 47">
          <a:extLst>
            <a:ext uri="{FF2B5EF4-FFF2-40B4-BE49-F238E27FC236}">
              <a16:creationId xmlns:a16="http://schemas.microsoft.com/office/drawing/2014/main" id="{00000000-0008-0000-0700-000030000000}"/>
            </a:ext>
          </a:extLst>
        </xdr:cNvPr>
        <xdr:cNvSpPr/>
      </xdr:nvSpPr>
      <xdr:spPr>
        <a:xfrm rot="5400000">
          <a:off x="9167813" y="1476375"/>
          <a:ext cx="1559719" cy="226219"/>
        </a:xfrm>
        <a:prstGeom prst="roundRec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solidFill>
                <a:sysClr val="windowText" lastClr="000000"/>
              </a:solidFill>
            </a:rPr>
            <a:t>Neutre</a:t>
          </a:r>
        </a:p>
      </xdr:txBody>
    </xdr:sp>
    <xdr:clientData/>
  </xdr:twoCellAnchor>
  <xdr:twoCellAnchor>
    <xdr:from>
      <xdr:col>9</xdr:col>
      <xdr:colOff>1750218</xdr:colOff>
      <xdr:row>3</xdr:row>
      <xdr:rowOff>23813</xdr:rowOff>
    </xdr:from>
    <xdr:to>
      <xdr:col>9</xdr:col>
      <xdr:colOff>1976437</xdr:colOff>
      <xdr:row>6</xdr:row>
      <xdr:rowOff>35720</xdr:rowOff>
    </xdr:to>
    <xdr:sp macro="" textlink="">
      <xdr:nvSpPr>
        <xdr:cNvPr id="49" name="Rectangle : coins arrondis 48">
          <a:extLst>
            <a:ext uri="{FF2B5EF4-FFF2-40B4-BE49-F238E27FC236}">
              <a16:creationId xmlns:a16="http://schemas.microsoft.com/office/drawing/2014/main" id="{00000000-0008-0000-0700-000031000000}"/>
            </a:ext>
          </a:extLst>
        </xdr:cNvPr>
        <xdr:cNvSpPr/>
      </xdr:nvSpPr>
      <xdr:spPr>
        <a:xfrm rot="5400000">
          <a:off x="8870156" y="1476376"/>
          <a:ext cx="1559719" cy="226219"/>
        </a:xfrm>
        <a:prstGeom prst="roundRect">
          <a:avLst/>
        </a:prstGeom>
        <a:solidFill>
          <a:srgbClr val="FF99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Action juste</a:t>
          </a:r>
        </a:p>
      </xdr:txBody>
    </xdr:sp>
    <xdr:clientData/>
  </xdr:twoCellAnchor>
  <xdr:twoCellAnchor>
    <xdr:from>
      <xdr:col>9</xdr:col>
      <xdr:colOff>1426370</xdr:colOff>
      <xdr:row>3</xdr:row>
      <xdr:rowOff>33340</xdr:rowOff>
    </xdr:from>
    <xdr:to>
      <xdr:col>9</xdr:col>
      <xdr:colOff>1652589</xdr:colOff>
      <xdr:row>6</xdr:row>
      <xdr:rowOff>45247</xdr:rowOff>
    </xdr:to>
    <xdr:sp macro="" textlink="">
      <xdr:nvSpPr>
        <xdr:cNvPr id="50" name="Rectangle : coins arrondis 49">
          <a:extLst>
            <a:ext uri="{FF2B5EF4-FFF2-40B4-BE49-F238E27FC236}">
              <a16:creationId xmlns:a16="http://schemas.microsoft.com/office/drawing/2014/main" id="{00000000-0008-0000-0700-000032000000}"/>
            </a:ext>
          </a:extLst>
        </xdr:cNvPr>
        <xdr:cNvSpPr/>
      </xdr:nvSpPr>
      <xdr:spPr>
        <a:xfrm rot="5400000">
          <a:off x="8546308" y="1485903"/>
          <a:ext cx="1559719" cy="226219"/>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Harmonie, calme</a:t>
          </a:r>
        </a:p>
      </xdr:txBody>
    </xdr:sp>
    <xdr:clientData/>
  </xdr:twoCellAnchor>
  <xdr:twoCellAnchor>
    <xdr:from>
      <xdr:col>9</xdr:col>
      <xdr:colOff>1090616</xdr:colOff>
      <xdr:row>3</xdr:row>
      <xdr:rowOff>30962</xdr:rowOff>
    </xdr:from>
    <xdr:to>
      <xdr:col>9</xdr:col>
      <xdr:colOff>1316835</xdr:colOff>
      <xdr:row>6</xdr:row>
      <xdr:rowOff>42869</xdr:rowOff>
    </xdr:to>
    <xdr:sp macro="" textlink="">
      <xdr:nvSpPr>
        <xdr:cNvPr id="51" name="Rectangle : coins arrondis 50">
          <a:extLst>
            <a:ext uri="{FF2B5EF4-FFF2-40B4-BE49-F238E27FC236}">
              <a16:creationId xmlns:a16="http://schemas.microsoft.com/office/drawing/2014/main" id="{00000000-0008-0000-0700-000033000000}"/>
            </a:ext>
          </a:extLst>
        </xdr:cNvPr>
        <xdr:cNvSpPr/>
      </xdr:nvSpPr>
      <xdr:spPr>
        <a:xfrm rot="5400000">
          <a:off x="8210554" y="1483525"/>
          <a:ext cx="1559719" cy="226219"/>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solidFill>
                <a:sysClr val="windowText" lastClr="000000"/>
              </a:solidFill>
            </a:rPr>
            <a:t>Neutre</a:t>
          </a:r>
        </a:p>
      </xdr:txBody>
    </xdr:sp>
    <xdr:clientData/>
  </xdr:twoCellAnchor>
  <xdr:twoCellAnchor>
    <xdr:from>
      <xdr:col>9</xdr:col>
      <xdr:colOff>540550</xdr:colOff>
      <xdr:row>3</xdr:row>
      <xdr:rowOff>52396</xdr:rowOff>
    </xdr:from>
    <xdr:to>
      <xdr:col>9</xdr:col>
      <xdr:colOff>766769</xdr:colOff>
      <xdr:row>6</xdr:row>
      <xdr:rowOff>64303</xdr:rowOff>
    </xdr:to>
    <xdr:sp macro="" textlink="">
      <xdr:nvSpPr>
        <xdr:cNvPr id="52" name="Rectangle : coins arrondis 51">
          <a:extLst>
            <a:ext uri="{FF2B5EF4-FFF2-40B4-BE49-F238E27FC236}">
              <a16:creationId xmlns:a16="http://schemas.microsoft.com/office/drawing/2014/main" id="{00000000-0008-0000-0700-000034000000}"/>
            </a:ext>
          </a:extLst>
        </xdr:cNvPr>
        <xdr:cNvSpPr/>
      </xdr:nvSpPr>
      <xdr:spPr>
        <a:xfrm rot="5400000">
          <a:off x="7660488" y="1504959"/>
          <a:ext cx="1559719" cy="226219"/>
        </a:xfrm>
        <a:prstGeom prst="round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Tension </a:t>
          </a:r>
          <a:r>
            <a:rPr lang="fr-BE" sz="1100" baseline="0"/>
            <a:t> yin/yang</a:t>
          </a:r>
          <a:endParaRPr lang="fr-BE" sz="1100"/>
        </a:p>
      </xdr:txBody>
    </xdr:sp>
    <xdr:clientData/>
  </xdr:twoCellAnchor>
  <xdr:twoCellAnchor>
    <xdr:from>
      <xdr:col>9</xdr:col>
      <xdr:colOff>807248</xdr:colOff>
      <xdr:row>3</xdr:row>
      <xdr:rowOff>45246</xdr:rowOff>
    </xdr:from>
    <xdr:to>
      <xdr:col>9</xdr:col>
      <xdr:colOff>1033467</xdr:colOff>
      <xdr:row>6</xdr:row>
      <xdr:rowOff>57153</xdr:rowOff>
    </xdr:to>
    <xdr:sp macro="" textlink="">
      <xdr:nvSpPr>
        <xdr:cNvPr id="53" name="Rectangle : coins arrondis 52">
          <a:extLst>
            <a:ext uri="{FF2B5EF4-FFF2-40B4-BE49-F238E27FC236}">
              <a16:creationId xmlns:a16="http://schemas.microsoft.com/office/drawing/2014/main" id="{00000000-0008-0000-0700-000035000000}"/>
            </a:ext>
          </a:extLst>
        </xdr:cNvPr>
        <xdr:cNvSpPr/>
      </xdr:nvSpPr>
      <xdr:spPr>
        <a:xfrm rot="5400000">
          <a:off x="7927186" y="1497809"/>
          <a:ext cx="1559719" cy="226219"/>
        </a:xfrm>
        <a:prstGeom prst="roundRect">
          <a:avLst/>
        </a:prstGeom>
        <a:solidFill>
          <a:srgbClr val="00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solidFill>
                <a:sysClr val="windowText" lastClr="000000"/>
              </a:solidFill>
            </a:rPr>
            <a:t>Détachement, retrait</a:t>
          </a:r>
        </a:p>
      </xdr:txBody>
    </xdr:sp>
    <xdr:clientData/>
  </xdr:twoCellAnchor>
  <xdr:twoCellAnchor>
    <xdr:from>
      <xdr:col>9</xdr:col>
      <xdr:colOff>164310</xdr:colOff>
      <xdr:row>3</xdr:row>
      <xdr:rowOff>33341</xdr:rowOff>
    </xdr:from>
    <xdr:to>
      <xdr:col>9</xdr:col>
      <xdr:colOff>390529</xdr:colOff>
      <xdr:row>6</xdr:row>
      <xdr:rowOff>45248</xdr:rowOff>
    </xdr:to>
    <xdr:sp macro="" textlink="">
      <xdr:nvSpPr>
        <xdr:cNvPr id="54" name="Rectangle : coins arrondis 53">
          <a:extLst>
            <a:ext uri="{FF2B5EF4-FFF2-40B4-BE49-F238E27FC236}">
              <a16:creationId xmlns:a16="http://schemas.microsoft.com/office/drawing/2014/main" id="{00000000-0008-0000-0700-000036000000}"/>
            </a:ext>
          </a:extLst>
        </xdr:cNvPr>
        <xdr:cNvSpPr/>
      </xdr:nvSpPr>
      <xdr:spPr>
        <a:xfrm rot="5400000">
          <a:off x="7284248" y="1485904"/>
          <a:ext cx="1559719" cy="226219"/>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Limite, peur, manque</a:t>
          </a:r>
        </a:p>
      </xdr:txBody>
    </xdr:sp>
    <xdr:clientData/>
  </xdr:twoCellAnchor>
  <xdr:twoCellAnchor>
    <xdr:from>
      <xdr:col>8</xdr:col>
      <xdr:colOff>602462</xdr:colOff>
      <xdr:row>3</xdr:row>
      <xdr:rowOff>42868</xdr:rowOff>
    </xdr:from>
    <xdr:to>
      <xdr:col>9</xdr:col>
      <xdr:colOff>66681</xdr:colOff>
      <xdr:row>6</xdr:row>
      <xdr:rowOff>54775</xdr:rowOff>
    </xdr:to>
    <xdr:sp macro="" textlink="">
      <xdr:nvSpPr>
        <xdr:cNvPr id="55" name="Rectangle : coins arrondis 54">
          <a:extLst>
            <a:ext uri="{FF2B5EF4-FFF2-40B4-BE49-F238E27FC236}">
              <a16:creationId xmlns:a16="http://schemas.microsoft.com/office/drawing/2014/main" id="{00000000-0008-0000-0700-000037000000}"/>
            </a:ext>
          </a:extLst>
        </xdr:cNvPr>
        <xdr:cNvSpPr/>
      </xdr:nvSpPr>
      <xdr:spPr>
        <a:xfrm rot="5400000">
          <a:off x="6960400" y="1495431"/>
          <a:ext cx="1559719" cy="226219"/>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Blocage,</a:t>
          </a:r>
          <a:r>
            <a:rPr lang="fr-BE" sz="1100" baseline="0"/>
            <a:t> phobie</a:t>
          </a:r>
          <a:endParaRPr lang="fr-BE" sz="1100"/>
        </a:p>
      </xdr:txBody>
    </xdr:sp>
    <xdr:clientData/>
  </xdr:twoCellAnchor>
  <xdr:twoCellAnchor>
    <xdr:from>
      <xdr:col>3</xdr:col>
      <xdr:colOff>235753</xdr:colOff>
      <xdr:row>3</xdr:row>
      <xdr:rowOff>9521</xdr:rowOff>
    </xdr:from>
    <xdr:to>
      <xdr:col>3</xdr:col>
      <xdr:colOff>461972</xdr:colOff>
      <xdr:row>6</xdr:row>
      <xdr:rowOff>21428</xdr:rowOff>
    </xdr:to>
    <xdr:sp macro="" textlink="">
      <xdr:nvSpPr>
        <xdr:cNvPr id="56" name="Rectangle : coins arrondis 55">
          <a:extLst>
            <a:ext uri="{FF2B5EF4-FFF2-40B4-BE49-F238E27FC236}">
              <a16:creationId xmlns:a16="http://schemas.microsoft.com/office/drawing/2014/main" id="{00000000-0008-0000-0700-000038000000}"/>
            </a:ext>
          </a:extLst>
        </xdr:cNvPr>
        <xdr:cNvSpPr/>
      </xdr:nvSpPr>
      <xdr:spPr>
        <a:xfrm rot="5400000">
          <a:off x="2783691" y="1462084"/>
          <a:ext cx="1559719" cy="226219"/>
        </a:xfrm>
        <a:prstGeom prst="roundRect">
          <a:avLst/>
        </a:prstGeom>
        <a:solidFill>
          <a:srgbClr val="CC33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Exces, réactivité</a:t>
          </a:r>
        </a:p>
      </xdr:txBody>
    </xdr:sp>
    <xdr:clientData/>
  </xdr:twoCellAnchor>
  <xdr:twoCellAnchor>
    <xdr:from>
      <xdr:col>3</xdr:col>
      <xdr:colOff>554841</xdr:colOff>
      <xdr:row>2</xdr:row>
      <xdr:rowOff>185737</xdr:rowOff>
    </xdr:from>
    <xdr:to>
      <xdr:col>4</xdr:col>
      <xdr:colOff>19060</xdr:colOff>
      <xdr:row>6</xdr:row>
      <xdr:rowOff>7144</xdr:rowOff>
    </xdr:to>
    <xdr:sp macro="" textlink="">
      <xdr:nvSpPr>
        <xdr:cNvPr id="57" name="Rectangle : coins arrondis 56">
          <a:extLst>
            <a:ext uri="{FF2B5EF4-FFF2-40B4-BE49-F238E27FC236}">
              <a16:creationId xmlns:a16="http://schemas.microsoft.com/office/drawing/2014/main" id="{00000000-0008-0000-0700-000039000000}"/>
            </a:ext>
          </a:extLst>
        </xdr:cNvPr>
        <xdr:cNvSpPr/>
      </xdr:nvSpPr>
      <xdr:spPr>
        <a:xfrm rot="5400000">
          <a:off x="3102779" y="1447800"/>
          <a:ext cx="1559719" cy="226219"/>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Frustration, besoin</a:t>
          </a:r>
        </a:p>
      </xdr:txBody>
    </xdr:sp>
    <xdr:clientData/>
  </xdr:twoCellAnchor>
  <xdr:twoCellAnchor>
    <xdr:from>
      <xdr:col>4</xdr:col>
      <xdr:colOff>111932</xdr:colOff>
      <xdr:row>2</xdr:row>
      <xdr:rowOff>183359</xdr:rowOff>
    </xdr:from>
    <xdr:to>
      <xdr:col>4</xdr:col>
      <xdr:colOff>338151</xdr:colOff>
      <xdr:row>6</xdr:row>
      <xdr:rowOff>4766</xdr:rowOff>
    </xdr:to>
    <xdr:sp macro="" textlink="">
      <xdr:nvSpPr>
        <xdr:cNvPr id="58" name="Rectangle : coins arrondis 57">
          <a:extLst>
            <a:ext uri="{FF2B5EF4-FFF2-40B4-BE49-F238E27FC236}">
              <a16:creationId xmlns:a16="http://schemas.microsoft.com/office/drawing/2014/main" id="{00000000-0008-0000-0700-00003A000000}"/>
            </a:ext>
          </a:extLst>
        </xdr:cNvPr>
        <xdr:cNvSpPr/>
      </xdr:nvSpPr>
      <xdr:spPr>
        <a:xfrm rot="5400000">
          <a:off x="3421870" y="1445422"/>
          <a:ext cx="1559719" cy="226219"/>
        </a:xfrm>
        <a:prstGeom prst="roundRect">
          <a:avLst/>
        </a:prstGeom>
        <a:solidFill>
          <a:srgbClr val="FF5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Tension </a:t>
          </a:r>
          <a:r>
            <a:rPr lang="fr-BE" sz="1100" baseline="0"/>
            <a:t> yin/yang</a:t>
          </a:r>
          <a:endParaRPr lang="fr-BE" sz="1100"/>
        </a:p>
      </xdr:txBody>
    </xdr:sp>
    <xdr:clientData/>
  </xdr:twoCellAnchor>
  <xdr:twoCellAnchor>
    <xdr:from>
      <xdr:col>4</xdr:col>
      <xdr:colOff>402442</xdr:colOff>
      <xdr:row>3</xdr:row>
      <xdr:rowOff>9521</xdr:rowOff>
    </xdr:from>
    <xdr:to>
      <xdr:col>4</xdr:col>
      <xdr:colOff>628661</xdr:colOff>
      <xdr:row>6</xdr:row>
      <xdr:rowOff>21428</xdr:rowOff>
    </xdr:to>
    <xdr:sp macro="" textlink="">
      <xdr:nvSpPr>
        <xdr:cNvPr id="59" name="Rectangle : coins arrondis 58">
          <a:extLst>
            <a:ext uri="{FF2B5EF4-FFF2-40B4-BE49-F238E27FC236}">
              <a16:creationId xmlns:a16="http://schemas.microsoft.com/office/drawing/2014/main" id="{00000000-0008-0000-0700-00003B000000}"/>
            </a:ext>
          </a:extLst>
        </xdr:cNvPr>
        <xdr:cNvSpPr/>
      </xdr:nvSpPr>
      <xdr:spPr>
        <a:xfrm rot="5400000">
          <a:off x="3712380" y="1462084"/>
          <a:ext cx="1559719" cy="226219"/>
        </a:xfrm>
        <a:prstGeom prst="roundRec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solidFill>
                <a:sysClr val="windowText" lastClr="000000"/>
              </a:solidFill>
            </a:rPr>
            <a:t>Neutre</a:t>
          </a:r>
        </a:p>
      </xdr:txBody>
    </xdr:sp>
    <xdr:clientData/>
  </xdr:twoCellAnchor>
  <xdr:twoCellAnchor>
    <xdr:from>
      <xdr:col>4</xdr:col>
      <xdr:colOff>688191</xdr:colOff>
      <xdr:row>3</xdr:row>
      <xdr:rowOff>9522</xdr:rowOff>
    </xdr:from>
    <xdr:to>
      <xdr:col>5</xdr:col>
      <xdr:colOff>152410</xdr:colOff>
      <xdr:row>6</xdr:row>
      <xdr:rowOff>21429</xdr:rowOff>
    </xdr:to>
    <xdr:sp macro="" textlink="">
      <xdr:nvSpPr>
        <xdr:cNvPr id="60" name="Rectangle : coins arrondis 59">
          <a:extLst>
            <a:ext uri="{FF2B5EF4-FFF2-40B4-BE49-F238E27FC236}">
              <a16:creationId xmlns:a16="http://schemas.microsoft.com/office/drawing/2014/main" id="{00000000-0008-0000-0700-00003C000000}"/>
            </a:ext>
          </a:extLst>
        </xdr:cNvPr>
        <xdr:cNvSpPr/>
      </xdr:nvSpPr>
      <xdr:spPr>
        <a:xfrm rot="5400000">
          <a:off x="3998129" y="1462085"/>
          <a:ext cx="1559719" cy="226219"/>
        </a:xfrm>
        <a:prstGeom prst="roundRect">
          <a:avLst/>
        </a:prstGeom>
        <a:solidFill>
          <a:srgbClr val="FF99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Action juste</a:t>
          </a:r>
        </a:p>
      </xdr:txBody>
    </xdr:sp>
    <xdr:clientData/>
  </xdr:twoCellAnchor>
  <xdr:twoCellAnchor>
    <xdr:from>
      <xdr:col>5</xdr:col>
      <xdr:colOff>245281</xdr:colOff>
      <xdr:row>3</xdr:row>
      <xdr:rowOff>19049</xdr:rowOff>
    </xdr:from>
    <xdr:to>
      <xdr:col>5</xdr:col>
      <xdr:colOff>471500</xdr:colOff>
      <xdr:row>6</xdr:row>
      <xdr:rowOff>30956</xdr:rowOff>
    </xdr:to>
    <xdr:sp macro="" textlink="">
      <xdr:nvSpPr>
        <xdr:cNvPr id="61" name="Rectangle : coins arrondis 60">
          <a:extLst>
            <a:ext uri="{FF2B5EF4-FFF2-40B4-BE49-F238E27FC236}">
              <a16:creationId xmlns:a16="http://schemas.microsoft.com/office/drawing/2014/main" id="{00000000-0008-0000-0700-00003D000000}"/>
            </a:ext>
          </a:extLst>
        </xdr:cNvPr>
        <xdr:cNvSpPr/>
      </xdr:nvSpPr>
      <xdr:spPr>
        <a:xfrm rot="5400000">
          <a:off x="4317219" y="1471612"/>
          <a:ext cx="1559719" cy="226219"/>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Harmonie, calme</a:t>
          </a:r>
        </a:p>
      </xdr:txBody>
    </xdr:sp>
    <xdr:clientData/>
  </xdr:twoCellAnchor>
  <xdr:twoCellAnchor>
    <xdr:from>
      <xdr:col>5</xdr:col>
      <xdr:colOff>552464</xdr:colOff>
      <xdr:row>3</xdr:row>
      <xdr:rowOff>40483</xdr:rowOff>
    </xdr:from>
    <xdr:to>
      <xdr:col>6</xdr:col>
      <xdr:colOff>16683</xdr:colOff>
      <xdr:row>6</xdr:row>
      <xdr:rowOff>52390</xdr:rowOff>
    </xdr:to>
    <xdr:sp macro="" textlink="">
      <xdr:nvSpPr>
        <xdr:cNvPr id="62" name="Rectangle : coins arrondis 61">
          <a:extLst>
            <a:ext uri="{FF2B5EF4-FFF2-40B4-BE49-F238E27FC236}">
              <a16:creationId xmlns:a16="http://schemas.microsoft.com/office/drawing/2014/main" id="{00000000-0008-0000-0700-00003E000000}"/>
            </a:ext>
          </a:extLst>
        </xdr:cNvPr>
        <xdr:cNvSpPr/>
      </xdr:nvSpPr>
      <xdr:spPr>
        <a:xfrm rot="5400000">
          <a:off x="4624402" y="1493046"/>
          <a:ext cx="1559719" cy="226219"/>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solidFill>
                <a:sysClr val="windowText" lastClr="000000"/>
              </a:solidFill>
            </a:rPr>
            <a:t>Neutre</a:t>
          </a:r>
        </a:p>
      </xdr:txBody>
    </xdr:sp>
    <xdr:clientData/>
  </xdr:twoCellAnchor>
  <xdr:twoCellAnchor>
    <xdr:from>
      <xdr:col>6</xdr:col>
      <xdr:colOff>383398</xdr:colOff>
      <xdr:row>3</xdr:row>
      <xdr:rowOff>38105</xdr:rowOff>
    </xdr:from>
    <xdr:to>
      <xdr:col>6</xdr:col>
      <xdr:colOff>609617</xdr:colOff>
      <xdr:row>6</xdr:row>
      <xdr:rowOff>50012</xdr:rowOff>
    </xdr:to>
    <xdr:sp macro="" textlink="">
      <xdr:nvSpPr>
        <xdr:cNvPr id="63" name="Rectangle : coins arrondis 62">
          <a:extLst>
            <a:ext uri="{FF2B5EF4-FFF2-40B4-BE49-F238E27FC236}">
              <a16:creationId xmlns:a16="http://schemas.microsoft.com/office/drawing/2014/main" id="{00000000-0008-0000-0700-00003F000000}"/>
            </a:ext>
          </a:extLst>
        </xdr:cNvPr>
        <xdr:cNvSpPr/>
      </xdr:nvSpPr>
      <xdr:spPr>
        <a:xfrm rot="5400000">
          <a:off x="5217336" y="1490668"/>
          <a:ext cx="1559719" cy="226219"/>
        </a:xfrm>
        <a:prstGeom prst="round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Tension </a:t>
          </a:r>
          <a:r>
            <a:rPr lang="fr-BE" sz="1100" baseline="0"/>
            <a:t> yin/yang</a:t>
          </a:r>
          <a:endParaRPr lang="fr-BE" sz="1100"/>
        </a:p>
      </xdr:txBody>
    </xdr:sp>
    <xdr:clientData/>
  </xdr:twoCellAnchor>
  <xdr:twoCellAnchor>
    <xdr:from>
      <xdr:col>6</xdr:col>
      <xdr:colOff>54785</xdr:colOff>
      <xdr:row>3</xdr:row>
      <xdr:rowOff>19049</xdr:rowOff>
    </xdr:from>
    <xdr:to>
      <xdr:col>6</xdr:col>
      <xdr:colOff>281004</xdr:colOff>
      <xdr:row>6</xdr:row>
      <xdr:rowOff>30956</xdr:rowOff>
    </xdr:to>
    <xdr:sp macro="" textlink="">
      <xdr:nvSpPr>
        <xdr:cNvPr id="64" name="Rectangle : coins arrondis 63">
          <a:extLst>
            <a:ext uri="{FF2B5EF4-FFF2-40B4-BE49-F238E27FC236}">
              <a16:creationId xmlns:a16="http://schemas.microsoft.com/office/drawing/2014/main" id="{00000000-0008-0000-0700-000040000000}"/>
            </a:ext>
          </a:extLst>
        </xdr:cNvPr>
        <xdr:cNvSpPr/>
      </xdr:nvSpPr>
      <xdr:spPr>
        <a:xfrm rot="5400000">
          <a:off x="4888723" y="1471612"/>
          <a:ext cx="1559719" cy="226219"/>
        </a:xfrm>
        <a:prstGeom prst="roundRect">
          <a:avLst/>
        </a:prstGeom>
        <a:solidFill>
          <a:srgbClr val="00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solidFill>
                <a:sysClr val="windowText" lastClr="000000"/>
              </a:solidFill>
            </a:rPr>
            <a:t>Détachement, retrait</a:t>
          </a:r>
        </a:p>
      </xdr:txBody>
    </xdr:sp>
    <xdr:clientData/>
  </xdr:twoCellAnchor>
  <xdr:twoCellAnchor>
    <xdr:from>
      <xdr:col>6</xdr:col>
      <xdr:colOff>685815</xdr:colOff>
      <xdr:row>3</xdr:row>
      <xdr:rowOff>42862</xdr:rowOff>
    </xdr:from>
    <xdr:to>
      <xdr:col>7</xdr:col>
      <xdr:colOff>150034</xdr:colOff>
      <xdr:row>6</xdr:row>
      <xdr:rowOff>54769</xdr:rowOff>
    </xdr:to>
    <xdr:sp macro="" textlink="">
      <xdr:nvSpPr>
        <xdr:cNvPr id="65" name="Rectangle : coins arrondis 64">
          <a:extLst>
            <a:ext uri="{FF2B5EF4-FFF2-40B4-BE49-F238E27FC236}">
              <a16:creationId xmlns:a16="http://schemas.microsoft.com/office/drawing/2014/main" id="{00000000-0008-0000-0700-000041000000}"/>
            </a:ext>
          </a:extLst>
        </xdr:cNvPr>
        <xdr:cNvSpPr/>
      </xdr:nvSpPr>
      <xdr:spPr>
        <a:xfrm rot="5400000">
          <a:off x="5519753" y="1495425"/>
          <a:ext cx="1559719" cy="226219"/>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Limite, peur, manque</a:t>
          </a:r>
        </a:p>
      </xdr:txBody>
    </xdr:sp>
    <xdr:clientData/>
  </xdr:twoCellAnchor>
  <xdr:twoCellAnchor>
    <xdr:from>
      <xdr:col>7</xdr:col>
      <xdr:colOff>302435</xdr:colOff>
      <xdr:row>3</xdr:row>
      <xdr:rowOff>40483</xdr:rowOff>
    </xdr:from>
    <xdr:to>
      <xdr:col>7</xdr:col>
      <xdr:colOff>528654</xdr:colOff>
      <xdr:row>6</xdr:row>
      <xdr:rowOff>52390</xdr:rowOff>
    </xdr:to>
    <xdr:sp macro="" textlink="">
      <xdr:nvSpPr>
        <xdr:cNvPr id="66" name="Rectangle : coins arrondis 65">
          <a:extLst>
            <a:ext uri="{FF2B5EF4-FFF2-40B4-BE49-F238E27FC236}">
              <a16:creationId xmlns:a16="http://schemas.microsoft.com/office/drawing/2014/main" id="{00000000-0008-0000-0700-000042000000}"/>
            </a:ext>
          </a:extLst>
        </xdr:cNvPr>
        <xdr:cNvSpPr/>
      </xdr:nvSpPr>
      <xdr:spPr>
        <a:xfrm rot="5400000">
          <a:off x="5898373" y="1493046"/>
          <a:ext cx="1559719" cy="226219"/>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Blocage,</a:t>
          </a:r>
          <a:r>
            <a:rPr lang="fr-BE" sz="1100" baseline="0"/>
            <a:t> phobie</a:t>
          </a:r>
          <a:endParaRPr lang="fr-B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9525</xdr:colOff>
          <xdr:row>6</xdr:row>
          <xdr:rowOff>9525</xdr:rowOff>
        </xdr:from>
        <xdr:to>
          <xdr:col>21</xdr:col>
          <xdr:colOff>66675</xdr:colOff>
          <xdr:row>13</xdr:row>
          <xdr:rowOff>9525</xdr:rowOff>
        </xdr:to>
        <xdr:grpSp>
          <xdr:nvGrpSpPr>
            <xdr:cNvPr id="2" name="Groupe 1">
              <a:extLst>
                <a:ext uri="{FF2B5EF4-FFF2-40B4-BE49-F238E27FC236}">
                  <a16:creationId xmlns:a16="http://schemas.microsoft.com/office/drawing/2014/main" id="{00000000-0008-0000-0800-000002000000}"/>
                </a:ext>
              </a:extLst>
            </xdr:cNvPr>
            <xdr:cNvGrpSpPr/>
          </xdr:nvGrpSpPr>
          <xdr:grpSpPr>
            <a:xfrm>
              <a:off x="5545931" y="1426369"/>
              <a:ext cx="33338" cy="1500187"/>
              <a:chOff x="15678150" y="1143000"/>
              <a:chExt cx="314325" cy="1400174"/>
            </a:xfrm>
          </xdr:grpSpPr>
          <xdr:sp macro="" textlink="">
            <xdr:nvSpPr>
              <xdr:cNvPr id="181249" name="Case d'option 1" hidden="1">
                <a:extLst>
                  <a:ext uri="{63B3BB69-23CF-44E3-9099-C40C66FF867C}">
                    <a14:compatExt spid="_x0000_s181249"/>
                  </a:ext>
                  <a:ext uri="{FF2B5EF4-FFF2-40B4-BE49-F238E27FC236}">
                    <a16:creationId xmlns:a16="http://schemas.microsoft.com/office/drawing/2014/main" id="{00000000-0008-0000-0800-000001C40200}"/>
                  </a:ext>
                </a:extLst>
              </xdr:cNvPr>
              <xdr:cNvSpPr/>
            </xdr:nvSpPr>
            <xdr:spPr bwMode="auto">
              <a:xfrm>
                <a:off x="15678150" y="1143000"/>
                <a:ext cx="304802"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1250" name="Case d'option 2" hidden="1">
                <a:extLst>
                  <a:ext uri="{63B3BB69-23CF-44E3-9099-C40C66FF867C}">
                    <a14:compatExt spid="_x0000_s181250"/>
                  </a:ext>
                  <a:ext uri="{FF2B5EF4-FFF2-40B4-BE49-F238E27FC236}">
                    <a16:creationId xmlns:a16="http://schemas.microsoft.com/office/drawing/2014/main" id="{00000000-0008-0000-0800-000002C40200}"/>
                  </a:ext>
                </a:extLst>
              </xdr:cNvPr>
              <xdr:cNvSpPr/>
            </xdr:nvSpPr>
            <xdr:spPr bwMode="auto">
              <a:xfrm>
                <a:off x="15678150" y="1343025"/>
                <a:ext cx="304802"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1251" name="Case d'option 3" hidden="1">
                <a:extLst>
                  <a:ext uri="{63B3BB69-23CF-44E3-9099-C40C66FF867C}">
                    <a14:compatExt spid="_x0000_s181251"/>
                  </a:ext>
                  <a:ext uri="{FF2B5EF4-FFF2-40B4-BE49-F238E27FC236}">
                    <a16:creationId xmlns:a16="http://schemas.microsoft.com/office/drawing/2014/main" id="{00000000-0008-0000-0800-000003C40200}"/>
                  </a:ext>
                </a:extLst>
              </xdr:cNvPr>
              <xdr:cNvSpPr/>
            </xdr:nvSpPr>
            <xdr:spPr bwMode="auto">
              <a:xfrm>
                <a:off x="15678150" y="1543050"/>
                <a:ext cx="304802"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1252" name="Case d'option 4" hidden="1">
                <a:extLst>
                  <a:ext uri="{63B3BB69-23CF-44E3-9099-C40C66FF867C}">
                    <a14:compatExt spid="_x0000_s181252"/>
                  </a:ext>
                  <a:ext uri="{FF2B5EF4-FFF2-40B4-BE49-F238E27FC236}">
                    <a16:creationId xmlns:a16="http://schemas.microsoft.com/office/drawing/2014/main" id="{00000000-0008-0000-0800-000004C40200}"/>
                  </a:ext>
                </a:extLst>
              </xdr:cNvPr>
              <xdr:cNvSpPr/>
            </xdr:nvSpPr>
            <xdr:spPr bwMode="auto">
              <a:xfrm>
                <a:off x="15678150" y="1752601"/>
                <a:ext cx="304802"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1253" name="Case d'option 5" hidden="1">
                <a:extLst>
                  <a:ext uri="{63B3BB69-23CF-44E3-9099-C40C66FF867C}">
                    <a14:compatExt spid="_x0000_s181253"/>
                  </a:ext>
                  <a:ext uri="{FF2B5EF4-FFF2-40B4-BE49-F238E27FC236}">
                    <a16:creationId xmlns:a16="http://schemas.microsoft.com/office/drawing/2014/main" id="{00000000-0008-0000-0800-000005C40200}"/>
                  </a:ext>
                </a:extLst>
              </xdr:cNvPr>
              <xdr:cNvSpPr/>
            </xdr:nvSpPr>
            <xdr:spPr bwMode="auto">
              <a:xfrm>
                <a:off x="15687673" y="1952625"/>
                <a:ext cx="304802"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1254" name="Case d'option 6" hidden="1">
                <a:extLst>
                  <a:ext uri="{63B3BB69-23CF-44E3-9099-C40C66FF867C}">
                    <a14:compatExt spid="_x0000_s181254"/>
                  </a:ext>
                  <a:ext uri="{FF2B5EF4-FFF2-40B4-BE49-F238E27FC236}">
                    <a16:creationId xmlns:a16="http://schemas.microsoft.com/office/drawing/2014/main" id="{00000000-0008-0000-0800-000006C40200}"/>
                  </a:ext>
                </a:extLst>
              </xdr:cNvPr>
              <xdr:cNvSpPr/>
            </xdr:nvSpPr>
            <xdr:spPr bwMode="auto">
              <a:xfrm>
                <a:off x="15687673" y="2114550"/>
                <a:ext cx="304802"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1255" name="Case d'option 7" hidden="1">
                <a:extLst>
                  <a:ext uri="{63B3BB69-23CF-44E3-9099-C40C66FF867C}">
                    <a14:compatExt spid="_x0000_s181255"/>
                  </a:ext>
                  <a:ext uri="{FF2B5EF4-FFF2-40B4-BE49-F238E27FC236}">
                    <a16:creationId xmlns:a16="http://schemas.microsoft.com/office/drawing/2014/main" id="{00000000-0008-0000-0800-000007C40200}"/>
                  </a:ext>
                </a:extLst>
              </xdr:cNvPr>
              <xdr:cNvSpPr/>
            </xdr:nvSpPr>
            <xdr:spPr bwMode="auto">
              <a:xfrm>
                <a:off x="15678150" y="2324099"/>
                <a:ext cx="304802"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23</xdr:col>
      <xdr:colOff>74084</xdr:colOff>
      <xdr:row>10</xdr:row>
      <xdr:rowOff>21168</xdr:rowOff>
    </xdr:from>
    <xdr:to>
      <xdr:col>23</xdr:col>
      <xdr:colOff>1259417</xdr:colOff>
      <xdr:row>19</xdr:row>
      <xdr:rowOff>349251</xdr:rowOff>
    </xdr:to>
    <xdr:sp macro="" textlink="">
      <xdr:nvSpPr>
        <xdr:cNvPr id="10" name="Rectangle : coins arrondis 9">
          <a:extLst>
            <a:ext uri="{FF2B5EF4-FFF2-40B4-BE49-F238E27FC236}">
              <a16:creationId xmlns:a16="http://schemas.microsoft.com/office/drawing/2014/main" id="{00000000-0008-0000-0800-00000A000000}"/>
            </a:ext>
          </a:extLst>
        </xdr:cNvPr>
        <xdr:cNvSpPr/>
      </xdr:nvSpPr>
      <xdr:spPr>
        <a:xfrm>
          <a:off x="13589001" y="2317751"/>
          <a:ext cx="1185333" cy="237066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solidFill>
              <a:schemeClr val="bg1"/>
            </a:solidFill>
          </a:endParaRPr>
        </a:p>
      </xdr:txBody>
    </xdr:sp>
    <xdr:clientData/>
  </xdr:twoCellAnchor>
  <mc:AlternateContent xmlns:mc="http://schemas.openxmlformats.org/markup-compatibility/2006">
    <mc:Choice xmlns:a14="http://schemas.microsoft.com/office/drawing/2010/main" Requires="a14">
      <xdr:twoCellAnchor>
        <xdr:from>
          <xdr:col>23</xdr:col>
          <xdr:colOff>266700</xdr:colOff>
          <xdr:row>12</xdr:row>
          <xdr:rowOff>171450</xdr:rowOff>
        </xdr:from>
        <xdr:to>
          <xdr:col>23</xdr:col>
          <xdr:colOff>1076325</xdr:colOff>
          <xdr:row>13</xdr:row>
          <xdr:rowOff>219075</xdr:rowOff>
        </xdr:to>
        <xdr:sp macro="" textlink="">
          <xdr:nvSpPr>
            <xdr:cNvPr id="181256" name="Button 10" hidden="1">
              <a:extLst>
                <a:ext uri="{63B3BB69-23CF-44E3-9099-C40C66FF867C}">
                  <a14:compatExt spid="_x0000_s181256"/>
                </a:ext>
                <a:ext uri="{FF2B5EF4-FFF2-40B4-BE49-F238E27FC236}">
                  <a16:creationId xmlns:a16="http://schemas.microsoft.com/office/drawing/2014/main" id="{00000000-0008-0000-0800-000008C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266700</xdr:colOff>
          <xdr:row>10</xdr:row>
          <xdr:rowOff>180975</xdr:rowOff>
        </xdr:from>
        <xdr:to>
          <xdr:col>23</xdr:col>
          <xdr:colOff>1085850</xdr:colOff>
          <xdr:row>11</xdr:row>
          <xdr:rowOff>209550</xdr:rowOff>
        </xdr:to>
        <xdr:sp macro="" textlink="">
          <xdr:nvSpPr>
            <xdr:cNvPr id="181257" name="Button 11" hidden="1">
              <a:extLst>
                <a:ext uri="{63B3BB69-23CF-44E3-9099-C40C66FF867C}">
                  <a14:compatExt spid="_x0000_s181257"/>
                </a:ext>
                <a:ext uri="{FF2B5EF4-FFF2-40B4-BE49-F238E27FC236}">
                  <a16:creationId xmlns:a16="http://schemas.microsoft.com/office/drawing/2014/main" id="{00000000-0008-0000-0800-000009C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266700</xdr:colOff>
          <xdr:row>14</xdr:row>
          <xdr:rowOff>114300</xdr:rowOff>
        </xdr:from>
        <xdr:to>
          <xdr:col>23</xdr:col>
          <xdr:colOff>1076325</xdr:colOff>
          <xdr:row>15</xdr:row>
          <xdr:rowOff>171450</xdr:rowOff>
        </xdr:to>
        <xdr:sp macro="" textlink="">
          <xdr:nvSpPr>
            <xdr:cNvPr id="181258" name="Button 12" hidden="1">
              <a:extLst>
                <a:ext uri="{63B3BB69-23CF-44E3-9099-C40C66FF867C}">
                  <a14:compatExt spid="_x0000_s181258"/>
                </a:ext>
                <a:ext uri="{FF2B5EF4-FFF2-40B4-BE49-F238E27FC236}">
                  <a16:creationId xmlns:a16="http://schemas.microsoft.com/office/drawing/2014/main" id="{00000000-0008-0000-0800-00000AC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266700</xdr:colOff>
          <xdr:row>16</xdr:row>
          <xdr:rowOff>161925</xdr:rowOff>
        </xdr:from>
        <xdr:to>
          <xdr:col>23</xdr:col>
          <xdr:colOff>1076325</xdr:colOff>
          <xdr:row>17</xdr:row>
          <xdr:rowOff>200025</xdr:rowOff>
        </xdr:to>
        <xdr:sp macro="" textlink="">
          <xdr:nvSpPr>
            <xdr:cNvPr id="181259" name="Button 13" hidden="1">
              <a:extLst>
                <a:ext uri="{63B3BB69-23CF-44E3-9099-C40C66FF867C}">
                  <a14:compatExt spid="_x0000_s181259"/>
                </a:ext>
                <a:ext uri="{FF2B5EF4-FFF2-40B4-BE49-F238E27FC236}">
                  <a16:creationId xmlns:a16="http://schemas.microsoft.com/office/drawing/2014/main" id="{00000000-0008-0000-0800-00000BC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276225</xdr:colOff>
          <xdr:row>18</xdr:row>
          <xdr:rowOff>161925</xdr:rowOff>
        </xdr:from>
        <xdr:to>
          <xdr:col>23</xdr:col>
          <xdr:colOff>1085850</xdr:colOff>
          <xdr:row>19</xdr:row>
          <xdr:rowOff>114300</xdr:rowOff>
        </xdr:to>
        <xdr:sp macro="" textlink="">
          <xdr:nvSpPr>
            <xdr:cNvPr id="181260" name="Button 14" hidden="1">
              <a:extLst>
                <a:ext uri="{63B3BB69-23CF-44E3-9099-C40C66FF867C}">
                  <a14:compatExt spid="_x0000_s181260"/>
                </a:ext>
                <a:ext uri="{FF2B5EF4-FFF2-40B4-BE49-F238E27FC236}">
                  <a16:creationId xmlns:a16="http://schemas.microsoft.com/office/drawing/2014/main" id="{00000000-0008-0000-0800-00000CC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twoCellAnchor>
    <xdr:from>
      <xdr:col>23</xdr:col>
      <xdr:colOff>123033</xdr:colOff>
      <xdr:row>21</xdr:row>
      <xdr:rowOff>302948</xdr:rowOff>
    </xdr:from>
    <xdr:to>
      <xdr:col>23</xdr:col>
      <xdr:colOff>535782</xdr:colOff>
      <xdr:row>22</xdr:row>
      <xdr:rowOff>250031</xdr:rowOff>
    </xdr:to>
    <xdr:sp macro="" textlink="">
      <xdr:nvSpPr>
        <xdr:cNvPr id="3" name="Ellipse 2">
          <a:extLst>
            <a:ext uri="{FF2B5EF4-FFF2-40B4-BE49-F238E27FC236}">
              <a16:creationId xmlns:a16="http://schemas.microsoft.com/office/drawing/2014/main" id="{00000000-0008-0000-0800-000003000000}"/>
            </a:ext>
          </a:extLst>
        </xdr:cNvPr>
        <xdr:cNvSpPr/>
      </xdr:nvSpPr>
      <xdr:spPr>
        <a:xfrm>
          <a:off x="5659439" y="5363104"/>
          <a:ext cx="412749" cy="41142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xdr:twoCellAnchor>
    <xdr:from>
      <xdr:col>79</xdr:col>
      <xdr:colOff>107158</xdr:colOff>
      <xdr:row>24</xdr:row>
      <xdr:rowOff>298979</xdr:rowOff>
    </xdr:from>
    <xdr:to>
      <xdr:col>79</xdr:col>
      <xdr:colOff>477574</xdr:colOff>
      <xdr:row>25</xdr:row>
      <xdr:rowOff>121709</xdr:rowOff>
    </xdr:to>
    <xdr:sp macro="" textlink="">
      <xdr:nvSpPr>
        <xdr:cNvPr id="18" name="Ellipse 17">
          <a:extLst>
            <a:ext uri="{FF2B5EF4-FFF2-40B4-BE49-F238E27FC236}">
              <a16:creationId xmlns:a16="http://schemas.microsoft.com/office/drawing/2014/main" id="{00000000-0008-0000-0800-000012000000}"/>
            </a:ext>
          </a:extLst>
        </xdr:cNvPr>
        <xdr:cNvSpPr/>
      </xdr:nvSpPr>
      <xdr:spPr>
        <a:xfrm>
          <a:off x="26193752" y="6895042"/>
          <a:ext cx="370416" cy="37041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xdr:twoCellAnchor>
    <xdr:from>
      <xdr:col>78</xdr:col>
      <xdr:colOff>683946</xdr:colOff>
      <xdr:row>30</xdr:row>
      <xdr:rowOff>187853</xdr:rowOff>
    </xdr:from>
    <xdr:to>
      <xdr:col>79</xdr:col>
      <xdr:colOff>228863</xdr:colOff>
      <xdr:row>32</xdr:row>
      <xdr:rowOff>50269</xdr:rowOff>
    </xdr:to>
    <xdr:sp macro="" textlink="">
      <xdr:nvSpPr>
        <xdr:cNvPr id="19" name="Ellipse 18">
          <a:extLst>
            <a:ext uri="{FF2B5EF4-FFF2-40B4-BE49-F238E27FC236}">
              <a16:creationId xmlns:a16="http://schemas.microsoft.com/office/drawing/2014/main" id="{00000000-0008-0000-0800-000013000000}"/>
            </a:ext>
          </a:extLst>
        </xdr:cNvPr>
        <xdr:cNvSpPr/>
      </xdr:nvSpPr>
      <xdr:spPr>
        <a:xfrm>
          <a:off x="26008540" y="8474603"/>
          <a:ext cx="306917" cy="291041"/>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xdr:twoCellAnchor>
    <xdr:from>
      <xdr:col>23</xdr:col>
      <xdr:colOff>191823</xdr:colOff>
      <xdr:row>23</xdr:row>
      <xdr:rowOff>427301</xdr:rowOff>
    </xdr:from>
    <xdr:to>
      <xdr:col>23</xdr:col>
      <xdr:colOff>435240</xdr:colOff>
      <xdr:row>24</xdr:row>
      <xdr:rowOff>80696</xdr:rowOff>
    </xdr:to>
    <xdr:sp macro="" textlink="">
      <xdr:nvSpPr>
        <xdr:cNvPr id="20" name="Ellipse 19">
          <a:extLst>
            <a:ext uri="{FF2B5EF4-FFF2-40B4-BE49-F238E27FC236}">
              <a16:creationId xmlns:a16="http://schemas.microsoft.com/office/drawing/2014/main" id="{00000000-0008-0000-0800-000014000000}"/>
            </a:ext>
          </a:extLst>
        </xdr:cNvPr>
        <xdr:cNvSpPr/>
      </xdr:nvSpPr>
      <xdr:spPr>
        <a:xfrm>
          <a:off x="5883011" y="6451864"/>
          <a:ext cx="243417" cy="22489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xdr:twoCellAnchor>
    <xdr:from>
      <xdr:col>23</xdr:col>
      <xdr:colOff>250032</xdr:colOff>
      <xdr:row>25</xdr:row>
      <xdr:rowOff>173302</xdr:rowOff>
    </xdr:from>
    <xdr:to>
      <xdr:col>23</xdr:col>
      <xdr:colOff>369095</xdr:colOff>
      <xdr:row>26</xdr:row>
      <xdr:rowOff>59531</xdr:rowOff>
    </xdr:to>
    <xdr:sp macro="" textlink="">
      <xdr:nvSpPr>
        <xdr:cNvPr id="21" name="Ellipse 20">
          <a:extLst>
            <a:ext uri="{FF2B5EF4-FFF2-40B4-BE49-F238E27FC236}">
              <a16:creationId xmlns:a16="http://schemas.microsoft.com/office/drawing/2014/main" id="{00000000-0008-0000-0800-000015000000}"/>
            </a:ext>
          </a:extLst>
        </xdr:cNvPr>
        <xdr:cNvSpPr/>
      </xdr:nvSpPr>
      <xdr:spPr>
        <a:xfrm>
          <a:off x="5786438" y="7317052"/>
          <a:ext cx="119063" cy="12435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xdr:twoCellAnchor>
    <xdr:from>
      <xdr:col>78</xdr:col>
      <xdr:colOff>665428</xdr:colOff>
      <xdr:row>26</xdr:row>
      <xdr:rowOff>95252</xdr:rowOff>
    </xdr:from>
    <xdr:to>
      <xdr:col>79</xdr:col>
      <xdr:colOff>83344</xdr:colOff>
      <xdr:row>27</xdr:row>
      <xdr:rowOff>15876</xdr:rowOff>
    </xdr:to>
    <xdr:sp macro="" textlink="">
      <xdr:nvSpPr>
        <xdr:cNvPr id="22" name="Ellipse 21">
          <a:extLst>
            <a:ext uri="{FF2B5EF4-FFF2-40B4-BE49-F238E27FC236}">
              <a16:creationId xmlns:a16="http://schemas.microsoft.com/office/drawing/2014/main" id="{00000000-0008-0000-0800-000016000000}"/>
            </a:ext>
          </a:extLst>
        </xdr:cNvPr>
        <xdr:cNvSpPr/>
      </xdr:nvSpPr>
      <xdr:spPr>
        <a:xfrm>
          <a:off x="25990022" y="7477127"/>
          <a:ext cx="179916" cy="15874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xdr:twoCellAnchor>
    <xdr:from>
      <xdr:col>78</xdr:col>
      <xdr:colOff>742157</xdr:colOff>
      <xdr:row>28</xdr:row>
      <xdr:rowOff>55565</xdr:rowOff>
    </xdr:from>
    <xdr:to>
      <xdr:col>79</xdr:col>
      <xdr:colOff>234157</xdr:colOff>
      <xdr:row>29</xdr:row>
      <xdr:rowOff>89960</xdr:rowOff>
    </xdr:to>
    <xdr:sp macro="" textlink="">
      <xdr:nvSpPr>
        <xdr:cNvPr id="23" name="Ellipse 22">
          <a:extLst>
            <a:ext uri="{FF2B5EF4-FFF2-40B4-BE49-F238E27FC236}">
              <a16:creationId xmlns:a16="http://schemas.microsoft.com/office/drawing/2014/main" id="{00000000-0008-0000-0800-000017000000}"/>
            </a:ext>
          </a:extLst>
        </xdr:cNvPr>
        <xdr:cNvSpPr/>
      </xdr:nvSpPr>
      <xdr:spPr>
        <a:xfrm>
          <a:off x="26066751" y="7913690"/>
          <a:ext cx="254000" cy="248708"/>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xdr:twoCellAnchor>
    <xdr:from>
      <xdr:col>52</xdr:col>
      <xdr:colOff>74083</xdr:colOff>
      <xdr:row>13</xdr:row>
      <xdr:rowOff>35983</xdr:rowOff>
    </xdr:from>
    <xdr:to>
      <xdr:col>68</xdr:col>
      <xdr:colOff>391582</xdr:colOff>
      <xdr:row>32</xdr:row>
      <xdr:rowOff>71436</xdr:rowOff>
    </xdr:to>
    <xdr:graphicFrame macro="">
      <xdr:nvGraphicFramePr>
        <xdr:cNvPr id="4" name="Graphique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67</xdr:col>
      <xdr:colOff>599370</xdr:colOff>
      <xdr:row>13</xdr:row>
      <xdr:rowOff>127000</xdr:rowOff>
    </xdr:from>
    <xdr:to>
      <xdr:col>72</xdr:col>
      <xdr:colOff>570394</xdr:colOff>
      <xdr:row>22</xdr:row>
      <xdr:rowOff>333374</xdr:rowOff>
    </xdr:to>
    <xdr:sp macro="" textlink="">
      <xdr:nvSpPr>
        <xdr:cNvPr id="26" name="Flèche : droite 25">
          <a:extLst>
            <a:ext uri="{FF2B5EF4-FFF2-40B4-BE49-F238E27FC236}">
              <a16:creationId xmlns:a16="http://schemas.microsoft.com/office/drawing/2014/main" id="{00000000-0008-0000-0800-00001A000000}"/>
            </a:ext>
          </a:extLst>
        </xdr:cNvPr>
        <xdr:cNvSpPr/>
      </xdr:nvSpPr>
      <xdr:spPr>
        <a:xfrm rot="16200000">
          <a:off x="19043538" y="3602238"/>
          <a:ext cx="2813843" cy="1697430"/>
        </a:xfrm>
        <a:prstGeom prst="rightArrow">
          <a:avLst/>
        </a:prstGeom>
        <a:gradFill flip="none" rotWithShape="1">
          <a:gsLst>
            <a:gs pos="0">
              <a:srgbClr val="00B050"/>
            </a:gs>
            <a:gs pos="38000">
              <a:schemeClr val="accent2">
                <a:lumMod val="89000"/>
              </a:schemeClr>
            </a:gs>
            <a:gs pos="69000">
              <a:schemeClr val="accent2">
                <a:lumMod val="75000"/>
              </a:schemeClr>
            </a:gs>
            <a:gs pos="97000">
              <a:schemeClr val="accent2">
                <a:lumMod val="70000"/>
              </a:schemeClr>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t"/>
        <a:lstStyle/>
        <a:p>
          <a:r>
            <a:rPr lang="fr-BE" sz="1100">
              <a:solidFill>
                <a:schemeClr val="lt1"/>
              </a:solidFill>
              <a:effectLst/>
              <a:latin typeface="+mn-lt"/>
              <a:ea typeface="+mn-ea"/>
              <a:cs typeface="+mn-cs"/>
            </a:rPr>
            <a:t>Exces</a:t>
          </a:r>
          <a:r>
            <a:rPr lang="fr-BE" sz="1100" baseline="0">
              <a:solidFill>
                <a:schemeClr val="lt1"/>
              </a:solidFill>
              <a:effectLst/>
              <a:latin typeface="+mn-lt"/>
              <a:ea typeface="+mn-ea"/>
              <a:cs typeface="+mn-cs"/>
            </a:rPr>
            <a:t>  </a:t>
          </a:r>
          <a:r>
            <a:rPr lang="fr-BE" sz="1100">
              <a:solidFill>
                <a:schemeClr val="lt1"/>
              </a:solidFill>
              <a:effectLst/>
              <a:latin typeface="+mn-lt"/>
              <a:ea typeface="+mn-ea"/>
              <a:cs typeface="+mn-cs"/>
            </a:rPr>
            <a:t>         </a:t>
          </a:r>
          <a:r>
            <a:rPr lang="fr-BE" sz="1100" baseline="0">
              <a:solidFill>
                <a:schemeClr val="lt1"/>
              </a:solidFill>
              <a:effectLst/>
              <a:latin typeface="+mn-lt"/>
              <a:ea typeface="+mn-ea"/>
              <a:cs typeface="+mn-cs"/>
            </a:rPr>
            <a:t>                              </a:t>
          </a:r>
          <a:r>
            <a:rPr lang="fr-BE" sz="1100">
              <a:solidFill>
                <a:schemeClr val="lt1"/>
              </a:solidFill>
              <a:effectLst/>
              <a:latin typeface="+mn-lt"/>
              <a:ea typeface="+mn-ea"/>
              <a:cs typeface="+mn-cs"/>
            </a:rPr>
            <a:t> </a:t>
          </a:r>
          <a:endParaRPr lang="fr-BE">
            <a:effectLst/>
          </a:endParaRPr>
        </a:p>
        <a:p>
          <a:r>
            <a:rPr lang="fr-BE" sz="1100">
              <a:solidFill>
                <a:schemeClr val="lt1"/>
              </a:solidFill>
              <a:effectLst/>
              <a:latin typeface="+mn-lt"/>
              <a:ea typeface="+mn-ea"/>
              <a:cs typeface="+mn-cs"/>
            </a:rPr>
            <a:t>                          </a:t>
          </a:r>
          <a:endParaRPr lang="fr-BE">
            <a:effectLst/>
          </a:endParaRPr>
        </a:p>
        <a:p>
          <a:pPr algn="l"/>
          <a:r>
            <a:rPr lang="fr-BE" sz="1100"/>
            <a:t>               </a:t>
          </a:r>
          <a:r>
            <a:rPr lang="fr-BE" sz="1100">
              <a:solidFill>
                <a:schemeClr val="lt1"/>
              </a:solidFill>
              <a:effectLst/>
              <a:latin typeface="+mn-lt"/>
              <a:ea typeface="+mn-ea"/>
              <a:cs typeface="+mn-cs"/>
            </a:rPr>
            <a:t>                                                                                 	Tension</a:t>
          </a:r>
        </a:p>
        <a:p>
          <a:pPr algn="l"/>
          <a:endParaRPr lang="fr-BE" sz="1100" baseline="0">
            <a:solidFill>
              <a:schemeClr val="lt1"/>
            </a:solidFill>
            <a:effectLst/>
            <a:latin typeface="+mn-lt"/>
            <a:ea typeface="+mn-ea"/>
            <a:cs typeface="+mn-cs"/>
          </a:endParaRPr>
        </a:p>
        <a:p>
          <a:pPr algn="l"/>
          <a:endParaRPr lang="fr-BE" sz="1100" baseline="0">
            <a:solidFill>
              <a:schemeClr val="lt1"/>
            </a:solidFill>
            <a:effectLst/>
            <a:latin typeface="+mn-lt"/>
            <a:ea typeface="+mn-ea"/>
            <a:cs typeface="+mn-cs"/>
          </a:endParaRPr>
        </a:p>
        <a:p>
          <a:pPr algn="l"/>
          <a:r>
            <a:rPr lang="fr-BE" sz="1100" baseline="0">
              <a:solidFill>
                <a:schemeClr val="lt1"/>
              </a:solidFill>
              <a:effectLst/>
              <a:latin typeface="+mn-lt"/>
              <a:ea typeface="+mn-ea"/>
              <a:cs typeface="+mn-cs"/>
            </a:rPr>
            <a:t>YANG</a:t>
          </a:r>
          <a:r>
            <a:rPr lang="fr-BE" sz="1100">
              <a:solidFill>
                <a:schemeClr val="lt1"/>
              </a:solidFill>
              <a:effectLst/>
              <a:latin typeface="+mn-lt"/>
              <a:ea typeface="+mn-ea"/>
              <a:cs typeface="+mn-cs"/>
            </a:rPr>
            <a:t> 	</a:t>
          </a:r>
          <a:endParaRPr lang="fr-BE" sz="1100"/>
        </a:p>
      </xdr:txBody>
    </xdr:sp>
    <xdr:clientData/>
  </xdr:twoCellAnchor>
  <xdr:twoCellAnchor>
    <xdr:from>
      <xdr:col>67</xdr:col>
      <xdr:colOff>596635</xdr:colOff>
      <xdr:row>22</xdr:row>
      <xdr:rowOff>393441</xdr:rowOff>
    </xdr:from>
    <xdr:to>
      <xdr:col>72</xdr:col>
      <xdr:colOff>583850</xdr:colOff>
      <xdr:row>32</xdr:row>
      <xdr:rowOff>119062</xdr:rowOff>
    </xdr:to>
    <xdr:sp macro="" textlink="">
      <xdr:nvSpPr>
        <xdr:cNvPr id="27" name="Flèche : droite 26">
          <a:extLst>
            <a:ext uri="{FF2B5EF4-FFF2-40B4-BE49-F238E27FC236}">
              <a16:creationId xmlns:a16="http://schemas.microsoft.com/office/drawing/2014/main" id="{00000000-0008-0000-0800-00001B000000}"/>
            </a:ext>
          </a:extLst>
        </xdr:cNvPr>
        <xdr:cNvSpPr/>
      </xdr:nvSpPr>
      <xdr:spPr>
        <a:xfrm rot="16200000" flipH="1">
          <a:off x="18997573" y="6519378"/>
          <a:ext cx="2916496" cy="1713621"/>
        </a:xfrm>
        <a:prstGeom prst="rightArrow">
          <a:avLst/>
        </a:prstGeom>
        <a:gradFill flip="none" rotWithShape="1">
          <a:gsLst>
            <a:gs pos="0">
              <a:srgbClr val="00B050"/>
            </a:gs>
            <a:gs pos="51000">
              <a:schemeClr val="accent5">
                <a:lumMod val="45000"/>
                <a:lumOff val="55000"/>
              </a:schemeClr>
            </a:gs>
            <a:gs pos="83000">
              <a:schemeClr val="accent5">
                <a:lumMod val="45000"/>
                <a:lumOff val="55000"/>
              </a:schemeClr>
            </a:gs>
            <a:gs pos="100000">
              <a:schemeClr val="accent5">
                <a:lumMod val="30000"/>
                <a:lumOff val="70000"/>
              </a:schemeClr>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t"/>
        <a:lstStyle/>
        <a:p>
          <a:pPr algn="l"/>
          <a:r>
            <a:rPr lang="fr-BE" sz="1100"/>
            <a:t>   </a:t>
          </a:r>
          <a:r>
            <a:rPr lang="fr-BE" sz="1100">
              <a:solidFill>
                <a:schemeClr val="lt1"/>
              </a:solidFill>
              <a:effectLst/>
              <a:latin typeface="+mn-lt"/>
              <a:ea typeface="+mn-ea"/>
              <a:cs typeface="+mn-cs"/>
            </a:rPr>
            <a:t>Equilibre</a:t>
          </a:r>
        </a:p>
        <a:p>
          <a:pPr algn="l"/>
          <a:r>
            <a:rPr lang="fr-BE" sz="1100"/>
            <a:t>         </a:t>
          </a:r>
        </a:p>
        <a:p>
          <a:pPr marL="0" marR="0" lvl="0" indent="0" algn="l" defTabSz="914400" eaLnBrk="1" fontAlgn="auto" latinLnBrk="0" hangingPunct="1">
            <a:lnSpc>
              <a:spcPct val="100000"/>
            </a:lnSpc>
            <a:spcBef>
              <a:spcPts val="0"/>
            </a:spcBef>
            <a:spcAft>
              <a:spcPts val="0"/>
            </a:spcAft>
            <a:buClrTx/>
            <a:buSzTx/>
            <a:buFontTx/>
            <a:buNone/>
            <a:tabLst/>
            <a:defRPr/>
          </a:pPr>
          <a:r>
            <a:rPr lang="fr-BE" sz="1100"/>
            <a:t>  </a:t>
          </a:r>
          <a:r>
            <a:rPr lang="fr-BE" sz="1100">
              <a:solidFill>
                <a:schemeClr val="lt1"/>
              </a:solidFill>
              <a:effectLst/>
              <a:latin typeface="+mn-lt"/>
              <a:ea typeface="+mn-ea"/>
              <a:cs typeface="+mn-cs"/>
            </a:rPr>
            <a:t>Yin</a:t>
          </a:r>
        </a:p>
        <a:p>
          <a:pPr marL="0" marR="0" lvl="0" indent="0" algn="l" defTabSz="914400" eaLnBrk="1" fontAlgn="auto" latinLnBrk="0" hangingPunct="1">
            <a:lnSpc>
              <a:spcPct val="100000"/>
            </a:lnSpc>
            <a:spcBef>
              <a:spcPts val="0"/>
            </a:spcBef>
            <a:spcAft>
              <a:spcPts val="0"/>
            </a:spcAft>
            <a:buClrTx/>
            <a:buSzTx/>
            <a:buFontTx/>
            <a:buNone/>
            <a:tabLst/>
            <a:defRPr/>
          </a:pPr>
          <a:endParaRPr lang="fr-BE" sz="110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fr-BE" sz="110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fr-BE" sz="110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fr-BE" sz="1100">
              <a:solidFill>
                <a:schemeClr val="lt1"/>
              </a:solidFill>
              <a:effectLst/>
              <a:latin typeface="+mn-lt"/>
              <a:ea typeface="+mn-ea"/>
              <a:cs typeface="+mn-cs"/>
            </a:rPr>
            <a:t>Tension</a:t>
          </a:r>
        </a:p>
        <a:p>
          <a:pPr marL="0" marR="0" lvl="0" indent="0" algn="l" defTabSz="914400" eaLnBrk="1" fontAlgn="auto" latinLnBrk="0" hangingPunct="1">
            <a:lnSpc>
              <a:spcPct val="100000"/>
            </a:lnSpc>
            <a:spcBef>
              <a:spcPts val="0"/>
            </a:spcBef>
            <a:spcAft>
              <a:spcPts val="0"/>
            </a:spcAft>
            <a:buClrTx/>
            <a:buSzTx/>
            <a:buFontTx/>
            <a:buNone/>
            <a:tabLst/>
            <a:defRPr/>
          </a:pPr>
          <a:endParaRPr lang="fr-BE" sz="110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fr-BE" sz="110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fr-BE" sz="1100">
              <a:solidFill>
                <a:schemeClr val="lt1"/>
              </a:solidFill>
              <a:effectLst/>
              <a:latin typeface="+mn-lt"/>
              <a:ea typeface="+mn-ea"/>
              <a:cs typeface="+mn-cs"/>
            </a:rPr>
            <a:t>Limite</a:t>
          </a:r>
        </a:p>
        <a:p>
          <a:pPr marL="0" marR="0" lvl="0" indent="0" algn="l" defTabSz="914400" eaLnBrk="1" fontAlgn="auto" latinLnBrk="0" hangingPunct="1">
            <a:lnSpc>
              <a:spcPct val="100000"/>
            </a:lnSpc>
            <a:spcBef>
              <a:spcPts val="0"/>
            </a:spcBef>
            <a:spcAft>
              <a:spcPts val="0"/>
            </a:spcAft>
            <a:buClrTx/>
            <a:buSzTx/>
            <a:buFontTx/>
            <a:buNone/>
            <a:tabLst/>
            <a:defRPr/>
          </a:pPr>
          <a:endParaRPr lang="fr-BE" sz="110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fr-BE" sz="1100">
              <a:solidFill>
                <a:schemeClr val="lt1"/>
              </a:solidFill>
              <a:effectLst/>
              <a:latin typeface="+mn-lt"/>
              <a:ea typeface="+mn-ea"/>
              <a:cs typeface="+mn-cs"/>
            </a:rPr>
            <a:t>Phobie, bloqué </a:t>
          </a:r>
          <a:endParaRPr lang="fr-BE">
            <a:effectLst/>
          </a:endParaRPr>
        </a:p>
        <a:p>
          <a:pPr algn="l"/>
          <a:r>
            <a:rPr lang="fr-BE" sz="1100"/>
            <a:t>  </a:t>
          </a:r>
          <a:r>
            <a:rPr lang="fr-BE" sz="1100" baseline="0"/>
            <a:t>                                                   </a:t>
          </a:r>
          <a:r>
            <a:rPr lang="fr-BE" sz="1100"/>
            <a:t>                                                                	                                  </a:t>
          </a:r>
          <a:r>
            <a:rPr lang="fr-BE" sz="1100">
              <a:solidFill>
                <a:schemeClr val="lt1"/>
              </a:solidFill>
              <a:effectLst/>
              <a:latin typeface="+mn-lt"/>
              <a:ea typeface="+mn-ea"/>
              <a:cs typeface="+mn-cs"/>
            </a:rPr>
            <a:t> </a:t>
          </a:r>
          <a:r>
            <a:rPr lang="fr-BE" sz="1100"/>
            <a:t>                           </a:t>
          </a:r>
        </a:p>
      </xdr:txBody>
    </xdr:sp>
    <xdr:clientData/>
  </xdr:twoCellAnchor>
  <xdr:twoCellAnchor editAs="oneCell">
    <xdr:from>
      <xdr:col>68</xdr:col>
      <xdr:colOff>265995</xdr:colOff>
      <xdr:row>21</xdr:row>
      <xdr:rowOff>426240</xdr:rowOff>
    </xdr:from>
    <xdr:to>
      <xdr:col>72</xdr:col>
      <xdr:colOff>28630</xdr:colOff>
      <xdr:row>22</xdr:row>
      <xdr:rowOff>254010</xdr:rowOff>
    </xdr:to>
    <xdr:pic>
      <xdr:nvPicPr>
        <xdr:cNvPr id="28" name="Image 27">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2"/>
        <a:stretch>
          <a:fillRect/>
        </a:stretch>
      </xdr:blipFill>
      <xdr:spPr>
        <a:xfrm>
          <a:off x="20030370" y="5486396"/>
          <a:ext cx="727041" cy="29211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828675</xdr:colOff>
      <xdr:row>4</xdr:row>
      <xdr:rowOff>140229</xdr:rowOff>
    </xdr:from>
    <xdr:to>
      <xdr:col>16</xdr:col>
      <xdr:colOff>179917</xdr:colOff>
      <xdr:row>19</xdr:row>
      <xdr:rowOff>25929</xdr:rowOff>
    </xdr:to>
    <xdr:graphicFrame macro="">
      <xdr:nvGraphicFramePr>
        <xdr:cNvPr id="2" name="Graphique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873125</xdr:colOff>
      <xdr:row>30</xdr:row>
      <xdr:rowOff>170392</xdr:rowOff>
    </xdr:from>
    <xdr:to>
      <xdr:col>20</xdr:col>
      <xdr:colOff>761999</xdr:colOff>
      <xdr:row>58</xdr:row>
      <xdr:rowOff>151342</xdr:rowOff>
    </xdr:to>
    <xdr:graphicFrame macro="">
      <xdr:nvGraphicFramePr>
        <xdr:cNvPr id="3" name="Graphique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1119186</xdr:colOff>
      <xdr:row>66</xdr:row>
      <xdr:rowOff>1</xdr:rowOff>
    </xdr:from>
    <xdr:to>
      <xdr:col>21</xdr:col>
      <xdr:colOff>246060</xdr:colOff>
      <xdr:row>93</xdr:row>
      <xdr:rowOff>171451</xdr:rowOff>
    </xdr:to>
    <xdr:graphicFrame macro="">
      <xdr:nvGraphicFramePr>
        <xdr:cNvPr id="5" name="Graphique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9525</xdr:colOff>
          <xdr:row>6</xdr:row>
          <xdr:rowOff>9525</xdr:rowOff>
        </xdr:from>
        <xdr:to>
          <xdr:col>21</xdr:col>
          <xdr:colOff>66675</xdr:colOff>
          <xdr:row>13</xdr:row>
          <xdr:rowOff>9525</xdr:rowOff>
        </xdr:to>
        <xdr:grpSp>
          <xdr:nvGrpSpPr>
            <xdr:cNvPr id="10" name="Groupe 9">
              <a:extLst>
                <a:ext uri="{FF2B5EF4-FFF2-40B4-BE49-F238E27FC236}">
                  <a16:creationId xmlns:a16="http://schemas.microsoft.com/office/drawing/2014/main" id="{00000000-0008-0000-0A00-00000A000000}"/>
                </a:ext>
              </a:extLst>
            </xdr:cNvPr>
            <xdr:cNvGrpSpPr/>
          </xdr:nvGrpSpPr>
          <xdr:grpSpPr>
            <a:xfrm>
              <a:off x="17990608" y="1417108"/>
              <a:ext cx="311150" cy="1555750"/>
              <a:chOff x="15678150" y="1143000"/>
              <a:chExt cx="314325" cy="1400174"/>
            </a:xfrm>
          </xdr:grpSpPr>
          <xdr:sp macro="" textlink="">
            <xdr:nvSpPr>
              <xdr:cNvPr id="10242" name="Case d'option 2" hidden="1">
                <a:extLst>
                  <a:ext uri="{63B3BB69-23CF-44E3-9099-C40C66FF867C}">
                    <a14:compatExt spid="_x0000_s10242"/>
                  </a:ext>
                  <a:ext uri="{FF2B5EF4-FFF2-40B4-BE49-F238E27FC236}">
                    <a16:creationId xmlns:a16="http://schemas.microsoft.com/office/drawing/2014/main" id="{00000000-0008-0000-0A00-000002280000}"/>
                  </a:ext>
                </a:extLst>
              </xdr:cNvPr>
              <xdr:cNvSpPr/>
            </xdr:nvSpPr>
            <xdr:spPr bwMode="auto">
              <a:xfrm>
                <a:off x="15678150" y="114300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244" name="Case d'option 4" hidden="1">
                <a:extLst>
                  <a:ext uri="{63B3BB69-23CF-44E3-9099-C40C66FF867C}">
                    <a14:compatExt spid="_x0000_s10244"/>
                  </a:ext>
                  <a:ext uri="{FF2B5EF4-FFF2-40B4-BE49-F238E27FC236}">
                    <a16:creationId xmlns:a16="http://schemas.microsoft.com/office/drawing/2014/main" id="{00000000-0008-0000-0A00-000004280000}"/>
                  </a:ext>
                </a:extLst>
              </xdr:cNvPr>
              <xdr:cNvSpPr/>
            </xdr:nvSpPr>
            <xdr:spPr bwMode="auto">
              <a:xfrm>
                <a:off x="15678150" y="13430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245" name="Case d'option 5" hidden="1">
                <a:extLst>
                  <a:ext uri="{63B3BB69-23CF-44E3-9099-C40C66FF867C}">
                    <a14:compatExt spid="_x0000_s10245"/>
                  </a:ext>
                  <a:ext uri="{FF2B5EF4-FFF2-40B4-BE49-F238E27FC236}">
                    <a16:creationId xmlns:a16="http://schemas.microsoft.com/office/drawing/2014/main" id="{00000000-0008-0000-0A00-000005280000}"/>
                  </a:ext>
                </a:extLst>
              </xdr:cNvPr>
              <xdr:cNvSpPr/>
            </xdr:nvSpPr>
            <xdr:spPr bwMode="auto">
              <a:xfrm>
                <a:off x="15678150" y="154305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246" name="Case d'option 6" hidden="1">
                <a:extLst>
                  <a:ext uri="{63B3BB69-23CF-44E3-9099-C40C66FF867C}">
                    <a14:compatExt spid="_x0000_s10246"/>
                  </a:ext>
                  <a:ext uri="{FF2B5EF4-FFF2-40B4-BE49-F238E27FC236}">
                    <a16:creationId xmlns:a16="http://schemas.microsoft.com/office/drawing/2014/main" id="{00000000-0008-0000-0A00-000006280000}"/>
                  </a:ext>
                </a:extLst>
              </xdr:cNvPr>
              <xdr:cNvSpPr/>
            </xdr:nvSpPr>
            <xdr:spPr bwMode="auto">
              <a:xfrm>
                <a:off x="15678150" y="1752601"/>
                <a:ext cx="304800"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247" name="Case d'option 7" hidden="1">
                <a:extLst>
                  <a:ext uri="{63B3BB69-23CF-44E3-9099-C40C66FF867C}">
                    <a14:compatExt spid="_x0000_s10247"/>
                  </a:ext>
                  <a:ext uri="{FF2B5EF4-FFF2-40B4-BE49-F238E27FC236}">
                    <a16:creationId xmlns:a16="http://schemas.microsoft.com/office/drawing/2014/main" id="{00000000-0008-0000-0A00-000007280000}"/>
                  </a:ext>
                </a:extLst>
              </xdr:cNvPr>
              <xdr:cNvSpPr/>
            </xdr:nvSpPr>
            <xdr:spPr bwMode="auto">
              <a:xfrm>
                <a:off x="15687675" y="19526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248" name="Case d'option 8" hidden="1">
                <a:extLst>
                  <a:ext uri="{63B3BB69-23CF-44E3-9099-C40C66FF867C}">
                    <a14:compatExt spid="_x0000_s10248"/>
                  </a:ext>
                  <a:ext uri="{FF2B5EF4-FFF2-40B4-BE49-F238E27FC236}">
                    <a16:creationId xmlns:a16="http://schemas.microsoft.com/office/drawing/2014/main" id="{00000000-0008-0000-0A00-000008280000}"/>
                  </a:ext>
                </a:extLst>
              </xdr:cNvPr>
              <xdr:cNvSpPr/>
            </xdr:nvSpPr>
            <xdr:spPr bwMode="auto">
              <a:xfrm>
                <a:off x="15687675" y="211455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249" name="Case d'option 9" hidden="1">
                <a:extLst>
                  <a:ext uri="{63B3BB69-23CF-44E3-9099-C40C66FF867C}">
                    <a14:compatExt spid="_x0000_s10249"/>
                  </a:ext>
                  <a:ext uri="{FF2B5EF4-FFF2-40B4-BE49-F238E27FC236}">
                    <a16:creationId xmlns:a16="http://schemas.microsoft.com/office/drawing/2014/main" id="{00000000-0008-0000-0A00-000009280000}"/>
                  </a:ext>
                </a:extLst>
              </xdr:cNvPr>
              <xdr:cNvSpPr/>
            </xdr:nvSpPr>
            <xdr:spPr bwMode="auto">
              <a:xfrm>
                <a:off x="15678150" y="2324099"/>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21</xdr:col>
      <xdr:colOff>0</xdr:colOff>
      <xdr:row>19</xdr:row>
      <xdr:rowOff>0</xdr:rowOff>
    </xdr:from>
    <xdr:to>
      <xdr:col>22</xdr:col>
      <xdr:colOff>423333</xdr:colOff>
      <xdr:row>24</xdr:row>
      <xdr:rowOff>42334</xdr:rowOff>
    </xdr:to>
    <xdr:sp macro="" textlink="">
      <xdr:nvSpPr>
        <xdr:cNvPr id="11" name="Rectangle : coins arrondis 10">
          <a:extLst>
            <a:ext uri="{FF2B5EF4-FFF2-40B4-BE49-F238E27FC236}">
              <a16:creationId xmlns:a16="http://schemas.microsoft.com/office/drawing/2014/main" id="{00000000-0008-0000-0A00-00000B000000}"/>
            </a:ext>
          </a:extLst>
        </xdr:cNvPr>
        <xdr:cNvSpPr/>
      </xdr:nvSpPr>
      <xdr:spPr>
        <a:xfrm>
          <a:off x="18584333" y="4339167"/>
          <a:ext cx="1185333" cy="237066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21</xdr:col>
          <xdr:colOff>190500</xdr:colOff>
          <xdr:row>20</xdr:row>
          <xdr:rowOff>228600</xdr:rowOff>
        </xdr:from>
        <xdr:to>
          <xdr:col>22</xdr:col>
          <xdr:colOff>238125</xdr:colOff>
          <xdr:row>21</xdr:row>
          <xdr:rowOff>66675</xdr:rowOff>
        </xdr:to>
        <xdr:sp macro="" textlink="">
          <xdr:nvSpPr>
            <xdr:cNvPr id="10250" name="Button 10" hidden="1">
              <a:extLst>
                <a:ext uri="{63B3BB69-23CF-44E3-9099-C40C66FF867C}">
                  <a14:compatExt spid="_x0000_s10250"/>
                </a:ext>
                <a:ext uri="{FF2B5EF4-FFF2-40B4-BE49-F238E27FC236}">
                  <a16:creationId xmlns:a16="http://schemas.microsoft.com/office/drawing/2014/main" id="{00000000-0008-0000-0A00-00000A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190500</xdr:colOff>
          <xdr:row>19</xdr:row>
          <xdr:rowOff>161925</xdr:rowOff>
        </xdr:from>
        <xdr:to>
          <xdr:col>22</xdr:col>
          <xdr:colOff>247650</xdr:colOff>
          <xdr:row>20</xdr:row>
          <xdr:rowOff>38100</xdr:rowOff>
        </xdr:to>
        <xdr:sp macro="" textlink="">
          <xdr:nvSpPr>
            <xdr:cNvPr id="10251" name="Button 11" hidden="1">
              <a:extLst>
                <a:ext uri="{63B3BB69-23CF-44E3-9099-C40C66FF867C}">
                  <a14:compatExt spid="_x0000_s10251"/>
                </a:ext>
                <a:ext uri="{FF2B5EF4-FFF2-40B4-BE49-F238E27FC236}">
                  <a16:creationId xmlns:a16="http://schemas.microsoft.com/office/drawing/2014/main" id="{00000000-0008-0000-0A00-00000B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190500</xdr:colOff>
          <xdr:row>21</xdr:row>
          <xdr:rowOff>190500</xdr:rowOff>
        </xdr:from>
        <xdr:to>
          <xdr:col>22</xdr:col>
          <xdr:colOff>238125</xdr:colOff>
          <xdr:row>21</xdr:row>
          <xdr:rowOff>447675</xdr:rowOff>
        </xdr:to>
        <xdr:sp macro="" textlink="">
          <xdr:nvSpPr>
            <xdr:cNvPr id="10252" name="Button 12" hidden="1">
              <a:extLst>
                <a:ext uri="{63B3BB69-23CF-44E3-9099-C40C66FF867C}">
                  <a14:compatExt spid="_x0000_s10252"/>
                </a:ext>
                <a:ext uri="{FF2B5EF4-FFF2-40B4-BE49-F238E27FC236}">
                  <a16:creationId xmlns:a16="http://schemas.microsoft.com/office/drawing/2014/main" id="{00000000-0008-0000-0A00-00000C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190500</xdr:colOff>
          <xdr:row>22</xdr:row>
          <xdr:rowOff>171450</xdr:rowOff>
        </xdr:from>
        <xdr:to>
          <xdr:col>22</xdr:col>
          <xdr:colOff>238125</xdr:colOff>
          <xdr:row>22</xdr:row>
          <xdr:rowOff>428625</xdr:rowOff>
        </xdr:to>
        <xdr:sp macro="" textlink="">
          <xdr:nvSpPr>
            <xdr:cNvPr id="10253" name="Button 13" hidden="1">
              <a:extLst>
                <a:ext uri="{63B3BB69-23CF-44E3-9099-C40C66FF867C}">
                  <a14:compatExt spid="_x0000_s10253"/>
                </a:ext>
                <a:ext uri="{FF2B5EF4-FFF2-40B4-BE49-F238E27FC236}">
                  <a16:creationId xmlns:a16="http://schemas.microsoft.com/office/drawing/2014/main" id="{00000000-0008-0000-0A00-00000D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200025</xdr:colOff>
          <xdr:row>23</xdr:row>
          <xdr:rowOff>123825</xdr:rowOff>
        </xdr:from>
        <xdr:to>
          <xdr:col>22</xdr:col>
          <xdr:colOff>247650</xdr:colOff>
          <xdr:row>23</xdr:row>
          <xdr:rowOff>381000</xdr:rowOff>
        </xdr:to>
        <xdr:sp macro="" textlink="">
          <xdr:nvSpPr>
            <xdr:cNvPr id="10254" name="Button 14" hidden="1">
              <a:extLst>
                <a:ext uri="{63B3BB69-23CF-44E3-9099-C40C66FF867C}">
                  <a14:compatExt spid="_x0000_s10254"/>
                </a:ext>
                <a:ext uri="{FF2B5EF4-FFF2-40B4-BE49-F238E27FC236}">
                  <a16:creationId xmlns:a16="http://schemas.microsoft.com/office/drawing/2014/main" id="{00000000-0008-0000-0A00-00000E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46</xdr:col>
      <xdr:colOff>438150</xdr:colOff>
      <xdr:row>3</xdr:row>
      <xdr:rowOff>131230</xdr:rowOff>
    </xdr:from>
    <xdr:to>
      <xdr:col>50</xdr:col>
      <xdr:colOff>85388</xdr:colOff>
      <xdr:row>35</xdr:row>
      <xdr:rowOff>140755</xdr:rowOff>
    </xdr:to>
    <xdr:pic>
      <xdr:nvPicPr>
        <xdr:cNvPr id="2" name="Imag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35490150" y="702730"/>
          <a:ext cx="2695238" cy="6105525"/>
        </a:xfrm>
        <a:prstGeom prst="rect">
          <a:avLst/>
        </a:prstGeom>
      </xdr:spPr>
    </xdr:pic>
    <xdr:clientData/>
  </xdr:twoCellAnchor>
  <xdr:twoCellAnchor>
    <xdr:from>
      <xdr:col>50</xdr:col>
      <xdr:colOff>38100</xdr:colOff>
      <xdr:row>0</xdr:row>
      <xdr:rowOff>1</xdr:rowOff>
    </xdr:from>
    <xdr:to>
      <xdr:col>59</xdr:col>
      <xdr:colOff>161926</xdr:colOff>
      <xdr:row>35</xdr:row>
      <xdr:rowOff>74083</xdr:rowOff>
    </xdr:to>
    <xdr:graphicFrame macro="">
      <xdr:nvGraphicFramePr>
        <xdr:cNvPr id="3" name="Graphique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37</xdr:col>
      <xdr:colOff>266700</xdr:colOff>
      <xdr:row>0</xdr:row>
      <xdr:rowOff>0</xdr:rowOff>
    </xdr:from>
    <xdr:to>
      <xdr:col>46</xdr:col>
      <xdr:colOff>390526</xdr:colOff>
      <xdr:row>35</xdr:row>
      <xdr:rowOff>158750</xdr:rowOff>
    </xdr:to>
    <xdr:graphicFrame macro="">
      <xdr:nvGraphicFramePr>
        <xdr:cNvPr id="4" name="Graphique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49</xdr:col>
      <xdr:colOff>190500</xdr:colOff>
      <xdr:row>36</xdr:row>
      <xdr:rowOff>0</xdr:rowOff>
    </xdr:from>
    <xdr:to>
      <xdr:col>57</xdr:col>
      <xdr:colOff>740833</xdr:colOff>
      <xdr:row>38</xdr:row>
      <xdr:rowOff>52917</xdr:rowOff>
    </xdr:to>
    <xdr:sp macro="" textlink="">
      <xdr:nvSpPr>
        <xdr:cNvPr id="6" name="Flèche : droite 5">
          <a:extLst>
            <a:ext uri="{FF2B5EF4-FFF2-40B4-BE49-F238E27FC236}">
              <a16:creationId xmlns:a16="http://schemas.microsoft.com/office/drawing/2014/main" id="{00000000-0008-0000-0B00-000006000000}"/>
            </a:ext>
          </a:extLst>
        </xdr:cNvPr>
        <xdr:cNvSpPr/>
      </xdr:nvSpPr>
      <xdr:spPr>
        <a:xfrm>
          <a:off x="37528500" y="6858000"/>
          <a:ext cx="6646333" cy="433917"/>
        </a:xfrm>
        <a:prstGeom prst="rightArrow">
          <a:avLst/>
        </a:prstGeom>
        <a:gradFill flip="none" rotWithShape="1">
          <a:gsLst>
            <a:gs pos="0">
              <a:srgbClr val="FFFF00"/>
            </a:gs>
            <a:gs pos="38000">
              <a:schemeClr val="accent2">
                <a:lumMod val="89000"/>
              </a:schemeClr>
            </a:gs>
            <a:gs pos="69000">
              <a:schemeClr val="accent2">
                <a:lumMod val="75000"/>
              </a:schemeClr>
            </a:gs>
            <a:gs pos="97000">
              <a:schemeClr val="accent2">
                <a:lumMod val="70000"/>
              </a:scheme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Equilibre                         </a:t>
          </a:r>
          <a:r>
            <a:rPr lang="fr-BE" sz="1100" baseline="0"/>
            <a:t>                                                   </a:t>
          </a:r>
          <a:r>
            <a:rPr lang="fr-BE" sz="1100"/>
            <a:t>YANG                                                                     Exces</a:t>
          </a:r>
          <a:r>
            <a:rPr lang="fr-BE" sz="1100" baseline="0"/>
            <a:t> de YANG</a:t>
          </a:r>
          <a:r>
            <a:rPr lang="fr-BE" sz="1100"/>
            <a:t>                           </a:t>
          </a:r>
        </a:p>
      </xdr:txBody>
    </xdr:sp>
    <xdr:clientData/>
  </xdr:twoCellAnchor>
  <xdr:twoCellAnchor>
    <xdr:from>
      <xdr:col>38</xdr:col>
      <xdr:colOff>624416</xdr:colOff>
      <xdr:row>36</xdr:row>
      <xdr:rowOff>0</xdr:rowOff>
    </xdr:from>
    <xdr:to>
      <xdr:col>47</xdr:col>
      <xdr:colOff>677332</xdr:colOff>
      <xdr:row>38</xdr:row>
      <xdr:rowOff>52917</xdr:rowOff>
    </xdr:to>
    <xdr:sp macro="" textlink="">
      <xdr:nvSpPr>
        <xdr:cNvPr id="7" name="Flèche : droite 6">
          <a:extLst>
            <a:ext uri="{FF2B5EF4-FFF2-40B4-BE49-F238E27FC236}">
              <a16:creationId xmlns:a16="http://schemas.microsoft.com/office/drawing/2014/main" id="{00000000-0008-0000-0B00-000007000000}"/>
            </a:ext>
          </a:extLst>
        </xdr:cNvPr>
        <xdr:cNvSpPr/>
      </xdr:nvSpPr>
      <xdr:spPr>
        <a:xfrm flipH="1">
          <a:off x="29580416" y="6858000"/>
          <a:ext cx="6910916" cy="433917"/>
        </a:xfrm>
        <a:prstGeom prst="rightArrow">
          <a:avLst/>
        </a:prstGeom>
        <a:gradFill flip="none" rotWithShape="1">
          <a:gsLst>
            <a:gs pos="0">
              <a:srgbClr val="00B050"/>
            </a:gs>
            <a:gs pos="51000">
              <a:schemeClr val="accent5">
                <a:lumMod val="45000"/>
                <a:lumOff val="55000"/>
              </a:schemeClr>
            </a:gs>
            <a:gs pos="83000">
              <a:schemeClr val="accent5">
                <a:lumMod val="45000"/>
                <a:lumOff val="55000"/>
              </a:schemeClr>
            </a:gs>
            <a:gs pos="100000">
              <a:schemeClr val="accent5">
                <a:lumMod val="30000"/>
                <a:lumOff val="70000"/>
              </a:schemeClr>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                   </a:t>
          </a:r>
          <a:r>
            <a:rPr lang="fr-BE" sz="1100">
              <a:solidFill>
                <a:schemeClr val="lt1"/>
              </a:solidFill>
              <a:effectLst/>
              <a:latin typeface="+mn-lt"/>
              <a:ea typeface="+mn-ea"/>
              <a:cs typeface="+mn-cs"/>
            </a:rPr>
            <a:t>Exces</a:t>
          </a:r>
          <a:r>
            <a:rPr lang="fr-BE" sz="1100" baseline="0">
              <a:solidFill>
                <a:schemeClr val="lt1"/>
              </a:solidFill>
              <a:effectLst/>
              <a:latin typeface="+mn-lt"/>
              <a:ea typeface="+mn-ea"/>
              <a:cs typeface="+mn-cs"/>
            </a:rPr>
            <a:t> de Ying </a:t>
          </a:r>
          <a:r>
            <a:rPr lang="fr-BE" sz="1100"/>
            <a:t>     </a:t>
          </a:r>
          <a:r>
            <a:rPr lang="fr-BE" sz="1100" baseline="0"/>
            <a:t>                                                   </a:t>
          </a:r>
          <a:r>
            <a:rPr lang="fr-BE" sz="1100"/>
            <a:t>Yin                                                                 </a:t>
          </a:r>
          <a:r>
            <a:rPr lang="fr-BE" sz="1100">
              <a:solidFill>
                <a:schemeClr val="lt1"/>
              </a:solidFill>
              <a:effectLst/>
              <a:latin typeface="+mn-lt"/>
              <a:ea typeface="+mn-ea"/>
              <a:cs typeface="+mn-cs"/>
            </a:rPr>
            <a:t>Equilibre </a:t>
          </a:r>
          <a:r>
            <a:rPr lang="fr-BE" sz="1100"/>
            <a:t>                           </a:t>
          </a:r>
        </a:p>
      </xdr:txBody>
    </xdr:sp>
    <xdr:clientData/>
  </xdr:twoCellAnchor>
  <xdr:twoCellAnchor>
    <xdr:from>
      <xdr:col>60</xdr:col>
      <xdr:colOff>0</xdr:colOff>
      <xdr:row>6</xdr:row>
      <xdr:rowOff>0</xdr:rowOff>
    </xdr:from>
    <xdr:to>
      <xdr:col>61</xdr:col>
      <xdr:colOff>423333</xdr:colOff>
      <xdr:row>18</xdr:row>
      <xdr:rowOff>84667</xdr:rowOff>
    </xdr:to>
    <xdr:sp macro="" textlink="">
      <xdr:nvSpPr>
        <xdr:cNvPr id="8" name="Rectangle : coins arrondis 7">
          <a:extLst>
            <a:ext uri="{FF2B5EF4-FFF2-40B4-BE49-F238E27FC236}">
              <a16:creationId xmlns:a16="http://schemas.microsoft.com/office/drawing/2014/main" id="{00000000-0008-0000-0B00-000008000000}"/>
            </a:ext>
          </a:extLst>
        </xdr:cNvPr>
        <xdr:cNvSpPr/>
      </xdr:nvSpPr>
      <xdr:spPr>
        <a:xfrm>
          <a:off x="45720000" y="1143000"/>
          <a:ext cx="1185333" cy="237066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60</xdr:col>
          <xdr:colOff>190500</xdr:colOff>
          <xdr:row>9</xdr:row>
          <xdr:rowOff>28575</xdr:rowOff>
        </xdr:from>
        <xdr:to>
          <xdr:col>61</xdr:col>
          <xdr:colOff>238125</xdr:colOff>
          <xdr:row>10</xdr:row>
          <xdr:rowOff>95250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0B00-0000010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190500</xdr:colOff>
          <xdr:row>6</xdr:row>
          <xdr:rowOff>161925</xdr:rowOff>
        </xdr:from>
        <xdr:to>
          <xdr:col>61</xdr:col>
          <xdr:colOff>247650</xdr:colOff>
          <xdr:row>8</xdr:row>
          <xdr:rowOff>28575</xdr:rowOff>
        </xdr:to>
        <xdr:sp macro="" textlink="">
          <xdr:nvSpPr>
            <xdr:cNvPr id="66562" name="Button 2" hidden="1">
              <a:extLst>
                <a:ext uri="{63B3BB69-23CF-44E3-9099-C40C66FF867C}">
                  <a14:compatExt spid="_x0000_s66562"/>
                </a:ext>
                <a:ext uri="{FF2B5EF4-FFF2-40B4-BE49-F238E27FC236}">
                  <a16:creationId xmlns:a16="http://schemas.microsoft.com/office/drawing/2014/main" id="{00000000-0008-0000-0B00-0000020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190500</xdr:colOff>
          <xdr:row>11</xdr:row>
          <xdr:rowOff>28575</xdr:rowOff>
        </xdr:from>
        <xdr:to>
          <xdr:col>61</xdr:col>
          <xdr:colOff>238125</xdr:colOff>
          <xdr:row>12</xdr:row>
          <xdr:rowOff>95250</xdr:rowOff>
        </xdr:to>
        <xdr:sp macro="" textlink="">
          <xdr:nvSpPr>
            <xdr:cNvPr id="66563" name="Button 3" hidden="1">
              <a:extLst>
                <a:ext uri="{63B3BB69-23CF-44E3-9099-C40C66FF867C}">
                  <a14:compatExt spid="_x0000_s66563"/>
                </a:ext>
                <a:ext uri="{FF2B5EF4-FFF2-40B4-BE49-F238E27FC236}">
                  <a16:creationId xmlns:a16="http://schemas.microsoft.com/office/drawing/2014/main" id="{00000000-0008-0000-0B00-0000030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190500</xdr:colOff>
          <xdr:row>13</xdr:row>
          <xdr:rowOff>95250</xdr:rowOff>
        </xdr:from>
        <xdr:to>
          <xdr:col>61</xdr:col>
          <xdr:colOff>238125</xdr:colOff>
          <xdr:row>14</xdr:row>
          <xdr:rowOff>161925</xdr:rowOff>
        </xdr:to>
        <xdr:sp macro="" textlink="">
          <xdr:nvSpPr>
            <xdr:cNvPr id="66564" name="Button 4" hidden="1">
              <a:extLst>
                <a:ext uri="{63B3BB69-23CF-44E3-9099-C40C66FF867C}">
                  <a14:compatExt spid="_x0000_s66564"/>
                </a:ext>
                <a:ext uri="{FF2B5EF4-FFF2-40B4-BE49-F238E27FC236}">
                  <a16:creationId xmlns:a16="http://schemas.microsoft.com/office/drawing/2014/main" id="{00000000-0008-0000-0B00-0000040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200025</xdr:colOff>
          <xdr:row>15</xdr:row>
          <xdr:rowOff>161925</xdr:rowOff>
        </xdr:from>
        <xdr:to>
          <xdr:col>61</xdr:col>
          <xdr:colOff>247650</xdr:colOff>
          <xdr:row>17</xdr:row>
          <xdr:rowOff>38100</xdr:rowOff>
        </xdr:to>
        <xdr:sp macro="" textlink="">
          <xdr:nvSpPr>
            <xdr:cNvPr id="66565" name="Button 5" hidden="1">
              <a:extLst>
                <a:ext uri="{63B3BB69-23CF-44E3-9099-C40C66FF867C}">
                  <a14:compatExt spid="_x0000_s66565"/>
                </a:ext>
                <a:ext uri="{FF2B5EF4-FFF2-40B4-BE49-F238E27FC236}">
                  <a16:creationId xmlns:a16="http://schemas.microsoft.com/office/drawing/2014/main" id="{00000000-0008-0000-0B00-0000050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xdr:col>
      <xdr:colOff>273844</xdr:colOff>
      <xdr:row>20</xdr:row>
      <xdr:rowOff>83343</xdr:rowOff>
    </xdr:from>
    <xdr:to>
      <xdr:col>1</xdr:col>
      <xdr:colOff>714375</xdr:colOff>
      <xdr:row>22</xdr:row>
      <xdr:rowOff>142875</xdr:rowOff>
    </xdr:to>
    <xdr:sp macro="" textlink="">
      <xdr:nvSpPr>
        <xdr:cNvPr id="2" name="Ellipse 1">
          <a:extLst>
            <a:ext uri="{FF2B5EF4-FFF2-40B4-BE49-F238E27FC236}">
              <a16:creationId xmlns:a16="http://schemas.microsoft.com/office/drawing/2014/main" id="{00000000-0008-0000-0C00-000002000000}"/>
            </a:ext>
          </a:extLst>
        </xdr:cNvPr>
        <xdr:cNvSpPr/>
      </xdr:nvSpPr>
      <xdr:spPr>
        <a:xfrm>
          <a:off x="1035844" y="4071937"/>
          <a:ext cx="440531" cy="440532"/>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xdr:twoCellAnchor>
    <xdr:from>
      <xdr:col>1</xdr:col>
      <xdr:colOff>250032</xdr:colOff>
      <xdr:row>25</xdr:row>
      <xdr:rowOff>0</xdr:rowOff>
    </xdr:from>
    <xdr:to>
      <xdr:col>1</xdr:col>
      <xdr:colOff>690563</xdr:colOff>
      <xdr:row>27</xdr:row>
      <xdr:rowOff>59532</xdr:rowOff>
    </xdr:to>
    <xdr:sp macro="" textlink="">
      <xdr:nvSpPr>
        <xdr:cNvPr id="3" name="Ellipse 2">
          <a:extLst>
            <a:ext uri="{FF2B5EF4-FFF2-40B4-BE49-F238E27FC236}">
              <a16:creationId xmlns:a16="http://schemas.microsoft.com/office/drawing/2014/main" id="{00000000-0008-0000-0C00-000003000000}"/>
            </a:ext>
          </a:extLst>
        </xdr:cNvPr>
        <xdr:cNvSpPr/>
      </xdr:nvSpPr>
      <xdr:spPr>
        <a:xfrm>
          <a:off x="1012032" y="4941094"/>
          <a:ext cx="440531" cy="44053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xdr:twoCellAnchor>
    <xdr:from>
      <xdr:col>1</xdr:col>
      <xdr:colOff>202406</xdr:colOff>
      <xdr:row>31</xdr:row>
      <xdr:rowOff>71437</xdr:rowOff>
    </xdr:from>
    <xdr:to>
      <xdr:col>1</xdr:col>
      <xdr:colOff>750094</xdr:colOff>
      <xdr:row>34</xdr:row>
      <xdr:rowOff>47625</xdr:rowOff>
    </xdr:to>
    <xdr:sp macro="" textlink="">
      <xdr:nvSpPr>
        <xdr:cNvPr id="4" name="Étoile : 5 branches 3">
          <a:extLst>
            <a:ext uri="{FF2B5EF4-FFF2-40B4-BE49-F238E27FC236}">
              <a16:creationId xmlns:a16="http://schemas.microsoft.com/office/drawing/2014/main" id="{00000000-0008-0000-0C00-000004000000}"/>
            </a:ext>
          </a:extLst>
        </xdr:cNvPr>
        <xdr:cNvSpPr/>
      </xdr:nvSpPr>
      <xdr:spPr>
        <a:xfrm>
          <a:off x="964406" y="6155531"/>
          <a:ext cx="547688" cy="547688"/>
        </a:xfrm>
        <a:prstGeom prst="star5">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xdr:twoCellAnchor>
    <xdr:from>
      <xdr:col>1</xdr:col>
      <xdr:colOff>190500</xdr:colOff>
      <xdr:row>35</xdr:row>
      <xdr:rowOff>35719</xdr:rowOff>
    </xdr:from>
    <xdr:to>
      <xdr:col>1</xdr:col>
      <xdr:colOff>738188</xdr:colOff>
      <xdr:row>38</xdr:row>
      <xdr:rowOff>11907</xdr:rowOff>
    </xdr:to>
    <xdr:sp macro="" textlink="">
      <xdr:nvSpPr>
        <xdr:cNvPr id="5" name="Étoile : 5 branches 4">
          <a:extLst>
            <a:ext uri="{FF2B5EF4-FFF2-40B4-BE49-F238E27FC236}">
              <a16:creationId xmlns:a16="http://schemas.microsoft.com/office/drawing/2014/main" id="{00000000-0008-0000-0C00-000005000000}"/>
            </a:ext>
          </a:extLst>
        </xdr:cNvPr>
        <xdr:cNvSpPr/>
      </xdr:nvSpPr>
      <xdr:spPr>
        <a:xfrm>
          <a:off x="952500" y="6881813"/>
          <a:ext cx="547688" cy="547688"/>
        </a:xfrm>
        <a:prstGeom prst="star5">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xdr:twoCellAnchor>
    <xdr:from>
      <xdr:col>27</xdr:col>
      <xdr:colOff>285756</xdr:colOff>
      <xdr:row>13</xdr:row>
      <xdr:rowOff>0</xdr:rowOff>
    </xdr:from>
    <xdr:to>
      <xdr:col>28</xdr:col>
      <xdr:colOff>673370</xdr:colOff>
      <xdr:row>25</xdr:row>
      <xdr:rowOff>84667</xdr:rowOff>
    </xdr:to>
    <xdr:sp macro="" textlink="">
      <xdr:nvSpPr>
        <xdr:cNvPr id="6" name="Rectangle : coins arrondis 5">
          <a:extLst>
            <a:ext uri="{FF2B5EF4-FFF2-40B4-BE49-F238E27FC236}">
              <a16:creationId xmlns:a16="http://schemas.microsoft.com/office/drawing/2014/main" id="{00000000-0008-0000-0C00-000006000000}"/>
            </a:ext>
          </a:extLst>
        </xdr:cNvPr>
        <xdr:cNvSpPr/>
      </xdr:nvSpPr>
      <xdr:spPr>
        <a:xfrm>
          <a:off x="18430881" y="2655094"/>
          <a:ext cx="1185333" cy="237066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27</xdr:col>
          <xdr:colOff>476250</xdr:colOff>
          <xdr:row>16</xdr:row>
          <xdr:rowOff>28575</xdr:rowOff>
        </xdr:from>
        <xdr:to>
          <xdr:col>28</xdr:col>
          <xdr:colOff>495300</xdr:colOff>
          <xdr:row>17</xdr:row>
          <xdr:rowOff>95250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C00-000001F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476250</xdr:colOff>
          <xdr:row>13</xdr:row>
          <xdr:rowOff>161925</xdr:rowOff>
        </xdr:from>
        <xdr:to>
          <xdr:col>28</xdr:col>
          <xdr:colOff>495300</xdr:colOff>
          <xdr:row>15</xdr:row>
          <xdr:rowOff>28575</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C00-000002F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476250</xdr:colOff>
          <xdr:row>18</xdr:row>
          <xdr:rowOff>28575</xdr:rowOff>
        </xdr:from>
        <xdr:to>
          <xdr:col>28</xdr:col>
          <xdr:colOff>495300</xdr:colOff>
          <xdr:row>19</xdr:row>
          <xdr:rowOff>95250</xdr:rowOff>
        </xdr:to>
        <xdr:sp macro="" textlink="">
          <xdr:nvSpPr>
            <xdr:cNvPr id="64515" name="Button 3" hidden="1">
              <a:extLst>
                <a:ext uri="{63B3BB69-23CF-44E3-9099-C40C66FF867C}">
                  <a14:compatExt spid="_x0000_s64515"/>
                </a:ext>
                <a:ext uri="{FF2B5EF4-FFF2-40B4-BE49-F238E27FC236}">
                  <a16:creationId xmlns:a16="http://schemas.microsoft.com/office/drawing/2014/main" id="{00000000-0008-0000-0C00-000003F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476250</xdr:colOff>
          <xdr:row>20</xdr:row>
          <xdr:rowOff>95250</xdr:rowOff>
        </xdr:from>
        <xdr:to>
          <xdr:col>28</xdr:col>
          <xdr:colOff>495300</xdr:colOff>
          <xdr:row>21</xdr:row>
          <xdr:rowOff>161925</xdr:rowOff>
        </xdr:to>
        <xdr:sp macro="" textlink="">
          <xdr:nvSpPr>
            <xdr:cNvPr id="64516" name="Button 4" hidden="1">
              <a:extLst>
                <a:ext uri="{63B3BB69-23CF-44E3-9099-C40C66FF867C}">
                  <a14:compatExt spid="_x0000_s64516"/>
                </a:ext>
                <a:ext uri="{FF2B5EF4-FFF2-40B4-BE49-F238E27FC236}">
                  <a16:creationId xmlns:a16="http://schemas.microsoft.com/office/drawing/2014/main" id="{00000000-0008-0000-0C00-000004F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485775</xdr:colOff>
          <xdr:row>22</xdr:row>
          <xdr:rowOff>161925</xdr:rowOff>
        </xdr:from>
        <xdr:to>
          <xdr:col>28</xdr:col>
          <xdr:colOff>495300</xdr:colOff>
          <xdr:row>24</xdr:row>
          <xdr:rowOff>38100</xdr:rowOff>
        </xdr:to>
        <xdr:sp macro="" textlink="">
          <xdr:nvSpPr>
            <xdr:cNvPr id="64517" name="Button 5" hidden="1">
              <a:extLst>
                <a:ext uri="{63B3BB69-23CF-44E3-9099-C40C66FF867C}">
                  <a14:compatExt spid="_x0000_s64517"/>
                </a:ext>
                <a:ext uri="{FF2B5EF4-FFF2-40B4-BE49-F238E27FC236}">
                  <a16:creationId xmlns:a16="http://schemas.microsoft.com/office/drawing/2014/main" id="{00000000-0008-0000-0C00-000005F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twoCellAnchor>
    <xdr:from>
      <xdr:col>1</xdr:col>
      <xdr:colOff>202406</xdr:colOff>
      <xdr:row>28</xdr:row>
      <xdr:rowOff>23813</xdr:rowOff>
    </xdr:from>
    <xdr:to>
      <xdr:col>1</xdr:col>
      <xdr:colOff>750094</xdr:colOff>
      <xdr:row>31</xdr:row>
      <xdr:rowOff>1</xdr:rowOff>
    </xdr:to>
    <xdr:sp macro="" textlink="">
      <xdr:nvSpPr>
        <xdr:cNvPr id="12" name="Étoile : 5 branches 11">
          <a:extLst>
            <a:ext uri="{FF2B5EF4-FFF2-40B4-BE49-F238E27FC236}">
              <a16:creationId xmlns:a16="http://schemas.microsoft.com/office/drawing/2014/main" id="{00000000-0008-0000-0C00-00000C000000}"/>
            </a:ext>
          </a:extLst>
        </xdr:cNvPr>
        <xdr:cNvSpPr/>
      </xdr:nvSpPr>
      <xdr:spPr>
        <a:xfrm>
          <a:off x="964406" y="5536407"/>
          <a:ext cx="547688" cy="547688"/>
        </a:xfrm>
        <a:prstGeom prst="star5">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17</xdr:col>
      <xdr:colOff>0</xdr:colOff>
      <xdr:row>7</xdr:row>
      <xdr:rowOff>0</xdr:rowOff>
    </xdr:from>
    <xdr:to>
      <xdr:col>18</xdr:col>
      <xdr:colOff>423333</xdr:colOff>
      <xdr:row>22</xdr:row>
      <xdr:rowOff>84667</xdr:rowOff>
    </xdr:to>
    <xdr:sp macro="" textlink="">
      <xdr:nvSpPr>
        <xdr:cNvPr id="8" name="Rectangle : coins arrondis 7">
          <a:extLst>
            <a:ext uri="{FF2B5EF4-FFF2-40B4-BE49-F238E27FC236}">
              <a16:creationId xmlns:a16="http://schemas.microsoft.com/office/drawing/2014/main" id="{00000000-0008-0000-0D00-000008000000}"/>
            </a:ext>
          </a:extLst>
        </xdr:cNvPr>
        <xdr:cNvSpPr/>
      </xdr:nvSpPr>
      <xdr:spPr>
        <a:xfrm>
          <a:off x="13839825" y="1524000"/>
          <a:ext cx="1185333" cy="294216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17</xdr:col>
          <xdr:colOff>190500</xdr:colOff>
          <xdr:row>10</xdr:row>
          <xdr:rowOff>171450</xdr:rowOff>
        </xdr:from>
        <xdr:to>
          <xdr:col>18</xdr:col>
          <xdr:colOff>238125</xdr:colOff>
          <xdr:row>12</xdr:row>
          <xdr:rowOff>95250</xdr:rowOff>
        </xdr:to>
        <xdr:sp macro="" textlink="">
          <xdr:nvSpPr>
            <xdr:cNvPr id="140289" name="Button 1" hidden="1">
              <a:extLst>
                <a:ext uri="{63B3BB69-23CF-44E3-9099-C40C66FF867C}">
                  <a14:compatExt spid="_x0000_s140289"/>
                </a:ext>
                <a:ext uri="{FF2B5EF4-FFF2-40B4-BE49-F238E27FC236}">
                  <a16:creationId xmlns:a16="http://schemas.microsoft.com/office/drawing/2014/main" id="{00000000-0008-0000-0D00-0000012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190500</xdr:colOff>
          <xdr:row>7</xdr:row>
          <xdr:rowOff>161925</xdr:rowOff>
        </xdr:from>
        <xdr:to>
          <xdr:col>18</xdr:col>
          <xdr:colOff>247650</xdr:colOff>
          <xdr:row>9</xdr:row>
          <xdr:rowOff>123825</xdr:rowOff>
        </xdr:to>
        <xdr:sp macro="" textlink="">
          <xdr:nvSpPr>
            <xdr:cNvPr id="140290" name="Button 2" hidden="1">
              <a:extLst>
                <a:ext uri="{63B3BB69-23CF-44E3-9099-C40C66FF867C}">
                  <a14:compatExt spid="_x0000_s140290"/>
                </a:ext>
                <a:ext uri="{FF2B5EF4-FFF2-40B4-BE49-F238E27FC236}">
                  <a16:creationId xmlns:a16="http://schemas.microsoft.com/office/drawing/2014/main" id="{00000000-0008-0000-0D00-0000022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190500</xdr:colOff>
          <xdr:row>13</xdr:row>
          <xdr:rowOff>76200</xdr:rowOff>
        </xdr:from>
        <xdr:to>
          <xdr:col>18</xdr:col>
          <xdr:colOff>238125</xdr:colOff>
          <xdr:row>15</xdr:row>
          <xdr:rowOff>0</xdr:rowOff>
        </xdr:to>
        <xdr:sp macro="" textlink="">
          <xdr:nvSpPr>
            <xdr:cNvPr id="140291" name="Button 3" hidden="1">
              <a:extLst>
                <a:ext uri="{63B3BB69-23CF-44E3-9099-C40C66FF867C}">
                  <a14:compatExt spid="_x0000_s140291"/>
                </a:ext>
                <a:ext uri="{FF2B5EF4-FFF2-40B4-BE49-F238E27FC236}">
                  <a16:creationId xmlns:a16="http://schemas.microsoft.com/office/drawing/2014/main" id="{00000000-0008-0000-0D00-0000032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190500</xdr:colOff>
          <xdr:row>16</xdr:row>
          <xdr:rowOff>47625</xdr:rowOff>
        </xdr:from>
        <xdr:to>
          <xdr:col>18</xdr:col>
          <xdr:colOff>238125</xdr:colOff>
          <xdr:row>17</xdr:row>
          <xdr:rowOff>161925</xdr:rowOff>
        </xdr:to>
        <xdr:sp macro="" textlink="">
          <xdr:nvSpPr>
            <xdr:cNvPr id="140292" name="Button 4" hidden="1">
              <a:extLst>
                <a:ext uri="{63B3BB69-23CF-44E3-9099-C40C66FF867C}">
                  <a14:compatExt spid="_x0000_s140292"/>
                </a:ext>
                <a:ext uri="{FF2B5EF4-FFF2-40B4-BE49-F238E27FC236}">
                  <a16:creationId xmlns:a16="http://schemas.microsoft.com/office/drawing/2014/main" id="{00000000-0008-0000-0D00-0000042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19</xdr:row>
          <xdr:rowOff>19050</xdr:rowOff>
        </xdr:from>
        <xdr:to>
          <xdr:col>18</xdr:col>
          <xdr:colOff>247650</xdr:colOff>
          <xdr:row>20</xdr:row>
          <xdr:rowOff>180975</xdr:rowOff>
        </xdr:to>
        <xdr:sp macro="" textlink="">
          <xdr:nvSpPr>
            <xdr:cNvPr id="140293" name="Button 5" hidden="1">
              <a:extLst>
                <a:ext uri="{63B3BB69-23CF-44E3-9099-C40C66FF867C}">
                  <a14:compatExt spid="_x0000_s140293"/>
                </a:ext>
                <a:ext uri="{FF2B5EF4-FFF2-40B4-BE49-F238E27FC236}">
                  <a16:creationId xmlns:a16="http://schemas.microsoft.com/office/drawing/2014/main" id="{00000000-0008-0000-0D00-0000052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twoCellAnchor editAs="oneCell">
    <xdr:from>
      <xdr:col>0</xdr:col>
      <xdr:colOff>1200150</xdr:colOff>
      <xdr:row>10</xdr:row>
      <xdr:rowOff>200025</xdr:rowOff>
    </xdr:from>
    <xdr:to>
      <xdr:col>3</xdr:col>
      <xdr:colOff>28304</xdr:colOff>
      <xdr:row>36</xdr:row>
      <xdr:rowOff>27971</xdr:rowOff>
    </xdr:to>
    <xdr:pic>
      <xdr:nvPicPr>
        <xdr:cNvPr id="14" name="Image 13">
          <a:extLst>
            <a:ext uri="{FF2B5EF4-FFF2-40B4-BE49-F238E27FC236}">
              <a16:creationId xmlns:a16="http://schemas.microsoft.com/office/drawing/2014/main" id="{00000000-0008-0000-0D00-00000E000000}"/>
            </a:ext>
          </a:extLst>
        </xdr:cNvPr>
        <xdr:cNvPicPr>
          <a:picLocks noChangeAspect="1"/>
        </xdr:cNvPicPr>
      </xdr:nvPicPr>
      <xdr:blipFill>
        <a:blip xmlns:r="http://schemas.openxmlformats.org/officeDocument/2006/relationships" r:embed="rId1"/>
        <a:stretch>
          <a:fillRect/>
        </a:stretch>
      </xdr:blipFill>
      <xdr:spPr>
        <a:xfrm>
          <a:off x="1200150" y="2295525"/>
          <a:ext cx="2171429" cy="4828571"/>
        </a:xfrm>
        <a:prstGeom prst="rect">
          <a:avLst/>
        </a:prstGeom>
      </xdr:spPr>
    </xdr:pic>
    <xdr:clientData/>
  </xdr:twoCellAnchor>
  <xdr:twoCellAnchor editAs="oneCell">
    <xdr:from>
      <xdr:col>3</xdr:col>
      <xdr:colOff>114301</xdr:colOff>
      <xdr:row>5</xdr:row>
      <xdr:rowOff>161925</xdr:rowOff>
    </xdr:from>
    <xdr:to>
      <xdr:col>4</xdr:col>
      <xdr:colOff>495301</xdr:colOff>
      <xdr:row>9</xdr:row>
      <xdr:rowOff>39266</xdr:rowOff>
    </xdr:to>
    <xdr:pic>
      <xdr:nvPicPr>
        <xdr:cNvPr id="9" name="Image 8">
          <a:extLst>
            <a:ext uri="{FF2B5EF4-FFF2-40B4-BE49-F238E27FC236}">
              <a16:creationId xmlns:a16="http://schemas.microsoft.com/office/drawing/2014/main" id="{00000000-0008-0000-0D00-000009000000}"/>
            </a:ext>
          </a:extLst>
        </xdr:cNvPr>
        <xdr:cNvPicPr>
          <a:picLocks noChangeAspect="1"/>
        </xdr:cNvPicPr>
      </xdr:nvPicPr>
      <xdr:blipFill>
        <a:blip xmlns:r="http://schemas.openxmlformats.org/officeDocument/2006/relationships" r:embed="rId2"/>
        <a:stretch>
          <a:fillRect/>
        </a:stretch>
      </xdr:blipFill>
      <xdr:spPr>
        <a:xfrm>
          <a:off x="3457576" y="1257300"/>
          <a:ext cx="1447800" cy="686966"/>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26</xdr:col>
      <xdr:colOff>238101</xdr:colOff>
      <xdr:row>7</xdr:row>
      <xdr:rowOff>0</xdr:rowOff>
    </xdr:from>
    <xdr:to>
      <xdr:col>27</xdr:col>
      <xdr:colOff>661434</xdr:colOff>
      <xdr:row>19</xdr:row>
      <xdr:rowOff>84667</xdr:rowOff>
    </xdr:to>
    <xdr:sp macro="" textlink="">
      <xdr:nvSpPr>
        <xdr:cNvPr id="2" name="Rectangle : coins arrondis 1">
          <a:extLst>
            <a:ext uri="{FF2B5EF4-FFF2-40B4-BE49-F238E27FC236}">
              <a16:creationId xmlns:a16="http://schemas.microsoft.com/office/drawing/2014/main" id="{00000000-0008-0000-0E00-000002000000}"/>
            </a:ext>
          </a:extLst>
        </xdr:cNvPr>
        <xdr:cNvSpPr/>
      </xdr:nvSpPr>
      <xdr:spPr>
        <a:xfrm>
          <a:off x="20181070" y="1381125"/>
          <a:ext cx="1185333" cy="294216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26</xdr:col>
          <xdr:colOff>428625</xdr:colOff>
          <xdr:row>10</xdr:row>
          <xdr:rowOff>28575</xdr:rowOff>
        </xdr:from>
        <xdr:to>
          <xdr:col>27</xdr:col>
          <xdr:colOff>476250</xdr:colOff>
          <xdr:row>11</xdr:row>
          <xdr:rowOff>95250</xdr:rowOff>
        </xdr:to>
        <xdr:sp macro="" textlink="">
          <xdr:nvSpPr>
            <xdr:cNvPr id="152577" name="Button 1" hidden="1">
              <a:extLst>
                <a:ext uri="{63B3BB69-23CF-44E3-9099-C40C66FF867C}">
                  <a14:compatExt spid="_x0000_s152577"/>
                </a:ext>
                <a:ext uri="{FF2B5EF4-FFF2-40B4-BE49-F238E27FC236}">
                  <a16:creationId xmlns:a16="http://schemas.microsoft.com/office/drawing/2014/main" id="{00000000-0008-0000-0E00-0000015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428625</xdr:colOff>
          <xdr:row>7</xdr:row>
          <xdr:rowOff>161925</xdr:rowOff>
        </xdr:from>
        <xdr:to>
          <xdr:col>27</xdr:col>
          <xdr:colOff>485775</xdr:colOff>
          <xdr:row>9</xdr:row>
          <xdr:rowOff>28575</xdr:rowOff>
        </xdr:to>
        <xdr:sp macro="" textlink="">
          <xdr:nvSpPr>
            <xdr:cNvPr id="152578" name="Button 2" hidden="1">
              <a:extLst>
                <a:ext uri="{63B3BB69-23CF-44E3-9099-C40C66FF867C}">
                  <a14:compatExt spid="_x0000_s152578"/>
                </a:ext>
                <a:ext uri="{FF2B5EF4-FFF2-40B4-BE49-F238E27FC236}">
                  <a16:creationId xmlns:a16="http://schemas.microsoft.com/office/drawing/2014/main" id="{00000000-0008-0000-0E00-0000025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428625</xdr:colOff>
          <xdr:row>12</xdr:row>
          <xdr:rowOff>28575</xdr:rowOff>
        </xdr:from>
        <xdr:to>
          <xdr:col>27</xdr:col>
          <xdr:colOff>476250</xdr:colOff>
          <xdr:row>13</xdr:row>
          <xdr:rowOff>95250</xdr:rowOff>
        </xdr:to>
        <xdr:sp macro="" textlink="">
          <xdr:nvSpPr>
            <xdr:cNvPr id="152579" name="Button 3" hidden="1">
              <a:extLst>
                <a:ext uri="{63B3BB69-23CF-44E3-9099-C40C66FF867C}">
                  <a14:compatExt spid="_x0000_s152579"/>
                </a:ext>
                <a:ext uri="{FF2B5EF4-FFF2-40B4-BE49-F238E27FC236}">
                  <a16:creationId xmlns:a16="http://schemas.microsoft.com/office/drawing/2014/main" id="{00000000-0008-0000-0E00-0000035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428625</xdr:colOff>
          <xdr:row>14</xdr:row>
          <xdr:rowOff>95250</xdr:rowOff>
        </xdr:from>
        <xdr:to>
          <xdr:col>27</xdr:col>
          <xdr:colOff>476250</xdr:colOff>
          <xdr:row>15</xdr:row>
          <xdr:rowOff>161925</xdr:rowOff>
        </xdr:to>
        <xdr:sp macro="" textlink="">
          <xdr:nvSpPr>
            <xdr:cNvPr id="152580" name="Button 4" hidden="1">
              <a:extLst>
                <a:ext uri="{63B3BB69-23CF-44E3-9099-C40C66FF867C}">
                  <a14:compatExt spid="_x0000_s152580"/>
                </a:ext>
                <a:ext uri="{FF2B5EF4-FFF2-40B4-BE49-F238E27FC236}">
                  <a16:creationId xmlns:a16="http://schemas.microsoft.com/office/drawing/2014/main" id="{00000000-0008-0000-0E00-0000045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438150</xdr:colOff>
          <xdr:row>16</xdr:row>
          <xdr:rowOff>161925</xdr:rowOff>
        </xdr:from>
        <xdr:to>
          <xdr:col>27</xdr:col>
          <xdr:colOff>485775</xdr:colOff>
          <xdr:row>18</xdr:row>
          <xdr:rowOff>38100</xdr:rowOff>
        </xdr:to>
        <xdr:sp macro="" textlink="">
          <xdr:nvSpPr>
            <xdr:cNvPr id="152581" name="Button 5" hidden="1">
              <a:extLst>
                <a:ext uri="{63B3BB69-23CF-44E3-9099-C40C66FF867C}">
                  <a14:compatExt spid="_x0000_s152581"/>
                </a:ext>
                <a:ext uri="{FF2B5EF4-FFF2-40B4-BE49-F238E27FC236}">
                  <a16:creationId xmlns:a16="http://schemas.microsoft.com/office/drawing/2014/main" id="{00000000-0008-0000-0E00-0000055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twoCellAnchor>
    <xdr:from>
      <xdr:col>3</xdr:col>
      <xdr:colOff>735540</xdr:colOff>
      <xdr:row>15</xdr:row>
      <xdr:rowOff>232834</xdr:rowOff>
    </xdr:from>
    <xdr:to>
      <xdr:col>4</xdr:col>
      <xdr:colOff>407457</xdr:colOff>
      <xdr:row>24</xdr:row>
      <xdr:rowOff>63501</xdr:rowOff>
    </xdr:to>
    <xdr:sp macro="" textlink="">
      <xdr:nvSpPr>
        <xdr:cNvPr id="8" name="Flèche : droite 7">
          <a:extLst>
            <a:ext uri="{FF2B5EF4-FFF2-40B4-BE49-F238E27FC236}">
              <a16:creationId xmlns:a16="http://schemas.microsoft.com/office/drawing/2014/main" id="{00000000-0008-0000-0E00-000008000000}"/>
            </a:ext>
          </a:extLst>
        </xdr:cNvPr>
        <xdr:cNvSpPr/>
      </xdr:nvSpPr>
      <xdr:spPr>
        <a:xfrm rot="5400000">
          <a:off x="2408765" y="4265084"/>
          <a:ext cx="1926167" cy="433917"/>
        </a:xfrm>
        <a:prstGeom prst="rightArrow">
          <a:avLst/>
        </a:prstGeom>
        <a:gradFill flip="none" rotWithShape="1">
          <a:gsLst>
            <a:gs pos="0">
              <a:srgbClr val="FFFF00"/>
            </a:gs>
            <a:gs pos="38000">
              <a:schemeClr val="accent2">
                <a:lumMod val="89000"/>
              </a:schemeClr>
            </a:gs>
            <a:gs pos="69000">
              <a:schemeClr val="accent2">
                <a:lumMod val="75000"/>
              </a:schemeClr>
            </a:gs>
            <a:gs pos="97000">
              <a:schemeClr val="accent2">
                <a:lumMod val="70000"/>
              </a:scheme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Equilibre</a:t>
          </a:r>
          <a:r>
            <a:rPr lang="fr-BE" sz="1100" baseline="0"/>
            <a:t>  </a:t>
          </a:r>
          <a:r>
            <a:rPr lang="fr-BE" sz="1100"/>
            <a:t>YANG      Exces</a:t>
          </a:r>
          <a:r>
            <a:rPr lang="fr-BE" sz="1100" baseline="0"/>
            <a:t> de YANG</a:t>
          </a:r>
          <a:r>
            <a:rPr lang="fr-BE" sz="1100"/>
            <a:t>                           </a:t>
          </a:r>
        </a:p>
      </xdr:txBody>
    </xdr:sp>
    <xdr:clientData/>
  </xdr:twoCellAnchor>
  <xdr:twoCellAnchor>
    <xdr:from>
      <xdr:col>3</xdr:col>
      <xdr:colOff>730247</xdr:colOff>
      <xdr:row>4</xdr:row>
      <xdr:rowOff>148167</xdr:rowOff>
    </xdr:from>
    <xdr:to>
      <xdr:col>4</xdr:col>
      <xdr:colOff>402164</xdr:colOff>
      <xdr:row>13</xdr:row>
      <xdr:rowOff>169333</xdr:rowOff>
    </xdr:to>
    <xdr:sp macro="" textlink="">
      <xdr:nvSpPr>
        <xdr:cNvPr id="9" name="Flèche : droite 8">
          <a:extLst>
            <a:ext uri="{FF2B5EF4-FFF2-40B4-BE49-F238E27FC236}">
              <a16:creationId xmlns:a16="http://schemas.microsoft.com/office/drawing/2014/main" id="{00000000-0008-0000-0E00-000009000000}"/>
            </a:ext>
          </a:extLst>
        </xdr:cNvPr>
        <xdr:cNvSpPr/>
      </xdr:nvSpPr>
      <xdr:spPr>
        <a:xfrm rot="5400000" flipH="1">
          <a:off x="2332035" y="1727729"/>
          <a:ext cx="2069041" cy="433917"/>
        </a:xfrm>
        <a:prstGeom prst="rightArrow">
          <a:avLst/>
        </a:prstGeom>
        <a:gradFill flip="none" rotWithShape="1">
          <a:gsLst>
            <a:gs pos="0">
              <a:srgbClr val="00B050"/>
            </a:gs>
            <a:gs pos="51000">
              <a:schemeClr val="accent5">
                <a:lumMod val="45000"/>
                <a:lumOff val="55000"/>
              </a:schemeClr>
            </a:gs>
            <a:gs pos="83000">
              <a:schemeClr val="accent5">
                <a:lumMod val="45000"/>
                <a:lumOff val="55000"/>
              </a:schemeClr>
            </a:gs>
            <a:gs pos="100000">
              <a:schemeClr val="accent5">
                <a:lumMod val="30000"/>
                <a:lumOff val="70000"/>
              </a:schemeClr>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 </a:t>
          </a:r>
          <a:r>
            <a:rPr lang="fr-BE" sz="1100">
              <a:solidFill>
                <a:schemeClr val="lt1"/>
              </a:solidFill>
              <a:effectLst/>
              <a:latin typeface="+mn-lt"/>
              <a:ea typeface="+mn-ea"/>
              <a:cs typeface="+mn-cs"/>
            </a:rPr>
            <a:t>Exces</a:t>
          </a:r>
          <a:r>
            <a:rPr lang="fr-BE" sz="1100" baseline="0">
              <a:solidFill>
                <a:schemeClr val="lt1"/>
              </a:solidFill>
              <a:effectLst/>
              <a:latin typeface="+mn-lt"/>
              <a:ea typeface="+mn-ea"/>
              <a:cs typeface="+mn-cs"/>
            </a:rPr>
            <a:t> de Ying  </a:t>
          </a:r>
          <a:r>
            <a:rPr lang="fr-BE" sz="1100"/>
            <a:t>Yin     </a:t>
          </a:r>
          <a:r>
            <a:rPr lang="fr-BE" sz="1100">
              <a:solidFill>
                <a:schemeClr val="lt1"/>
              </a:solidFill>
              <a:effectLst/>
              <a:latin typeface="+mn-lt"/>
              <a:ea typeface="+mn-ea"/>
              <a:cs typeface="+mn-cs"/>
            </a:rPr>
            <a:t>Equilibre </a:t>
          </a:r>
          <a:r>
            <a:rPr lang="fr-BE" sz="1100"/>
            <a:t>                           </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20</xdr:col>
      <xdr:colOff>0</xdr:colOff>
      <xdr:row>7</xdr:row>
      <xdr:rowOff>0</xdr:rowOff>
    </xdr:from>
    <xdr:to>
      <xdr:col>21</xdr:col>
      <xdr:colOff>423333</xdr:colOff>
      <xdr:row>19</xdr:row>
      <xdr:rowOff>84667</xdr:rowOff>
    </xdr:to>
    <xdr:sp macro="" textlink="">
      <xdr:nvSpPr>
        <xdr:cNvPr id="2" name="Rectangle : coins arrondis 1">
          <a:extLst>
            <a:ext uri="{FF2B5EF4-FFF2-40B4-BE49-F238E27FC236}">
              <a16:creationId xmlns:a16="http://schemas.microsoft.com/office/drawing/2014/main" id="{00000000-0008-0000-0F00-000002000000}"/>
            </a:ext>
          </a:extLst>
        </xdr:cNvPr>
        <xdr:cNvSpPr/>
      </xdr:nvSpPr>
      <xdr:spPr>
        <a:xfrm>
          <a:off x="15240000" y="1333500"/>
          <a:ext cx="1185333" cy="237066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20</xdr:col>
          <xdr:colOff>190500</xdr:colOff>
          <xdr:row>10</xdr:row>
          <xdr:rowOff>28575</xdr:rowOff>
        </xdr:from>
        <xdr:to>
          <xdr:col>21</xdr:col>
          <xdr:colOff>238125</xdr:colOff>
          <xdr:row>11</xdr:row>
          <xdr:rowOff>95250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F00-0000012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190500</xdr:colOff>
          <xdr:row>7</xdr:row>
          <xdr:rowOff>161925</xdr:rowOff>
        </xdr:from>
        <xdr:to>
          <xdr:col>21</xdr:col>
          <xdr:colOff>247650</xdr:colOff>
          <xdr:row>9</xdr:row>
          <xdr:rowOff>28575</xdr:rowOff>
        </xdr:to>
        <xdr:sp macro="" textlink="">
          <xdr:nvSpPr>
            <xdr:cNvPr id="73730" name="Button 2" hidden="1">
              <a:extLst>
                <a:ext uri="{63B3BB69-23CF-44E3-9099-C40C66FF867C}">
                  <a14:compatExt spid="_x0000_s73730"/>
                </a:ext>
                <a:ext uri="{FF2B5EF4-FFF2-40B4-BE49-F238E27FC236}">
                  <a16:creationId xmlns:a16="http://schemas.microsoft.com/office/drawing/2014/main" id="{00000000-0008-0000-0F00-0000022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190500</xdr:colOff>
          <xdr:row>12</xdr:row>
          <xdr:rowOff>28575</xdr:rowOff>
        </xdr:from>
        <xdr:to>
          <xdr:col>21</xdr:col>
          <xdr:colOff>238125</xdr:colOff>
          <xdr:row>13</xdr:row>
          <xdr:rowOff>95250</xdr:rowOff>
        </xdr:to>
        <xdr:sp macro="" textlink="">
          <xdr:nvSpPr>
            <xdr:cNvPr id="73731" name="Button 3" hidden="1">
              <a:extLst>
                <a:ext uri="{63B3BB69-23CF-44E3-9099-C40C66FF867C}">
                  <a14:compatExt spid="_x0000_s73731"/>
                </a:ext>
                <a:ext uri="{FF2B5EF4-FFF2-40B4-BE49-F238E27FC236}">
                  <a16:creationId xmlns:a16="http://schemas.microsoft.com/office/drawing/2014/main" id="{00000000-0008-0000-0F00-0000032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190500</xdr:colOff>
          <xdr:row>14</xdr:row>
          <xdr:rowOff>95250</xdr:rowOff>
        </xdr:from>
        <xdr:to>
          <xdr:col>21</xdr:col>
          <xdr:colOff>238125</xdr:colOff>
          <xdr:row>15</xdr:row>
          <xdr:rowOff>161925</xdr:rowOff>
        </xdr:to>
        <xdr:sp macro="" textlink="">
          <xdr:nvSpPr>
            <xdr:cNvPr id="73732" name="Button 4" hidden="1">
              <a:extLst>
                <a:ext uri="{63B3BB69-23CF-44E3-9099-C40C66FF867C}">
                  <a14:compatExt spid="_x0000_s73732"/>
                </a:ext>
                <a:ext uri="{FF2B5EF4-FFF2-40B4-BE49-F238E27FC236}">
                  <a16:creationId xmlns:a16="http://schemas.microsoft.com/office/drawing/2014/main" id="{00000000-0008-0000-0F00-0000042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200025</xdr:colOff>
          <xdr:row>16</xdr:row>
          <xdr:rowOff>161925</xdr:rowOff>
        </xdr:from>
        <xdr:to>
          <xdr:col>21</xdr:col>
          <xdr:colOff>247650</xdr:colOff>
          <xdr:row>18</xdr:row>
          <xdr:rowOff>38100</xdr:rowOff>
        </xdr:to>
        <xdr:sp macro="" textlink="">
          <xdr:nvSpPr>
            <xdr:cNvPr id="73733" name="Button 5" hidden="1">
              <a:extLst>
                <a:ext uri="{63B3BB69-23CF-44E3-9099-C40C66FF867C}">
                  <a14:compatExt spid="_x0000_s73733"/>
                </a:ext>
                <a:ext uri="{FF2B5EF4-FFF2-40B4-BE49-F238E27FC236}">
                  <a16:creationId xmlns:a16="http://schemas.microsoft.com/office/drawing/2014/main" id="{00000000-0008-0000-0F00-0000052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twoCellAnchor>
    <xdr:from>
      <xdr:col>3</xdr:col>
      <xdr:colOff>735540</xdr:colOff>
      <xdr:row>15</xdr:row>
      <xdr:rowOff>232834</xdr:rowOff>
    </xdr:from>
    <xdr:to>
      <xdr:col>4</xdr:col>
      <xdr:colOff>407457</xdr:colOff>
      <xdr:row>24</xdr:row>
      <xdr:rowOff>63501</xdr:rowOff>
    </xdr:to>
    <xdr:sp macro="" textlink="">
      <xdr:nvSpPr>
        <xdr:cNvPr id="8" name="Flèche : droite 7">
          <a:extLst>
            <a:ext uri="{FF2B5EF4-FFF2-40B4-BE49-F238E27FC236}">
              <a16:creationId xmlns:a16="http://schemas.microsoft.com/office/drawing/2014/main" id="{00000000-0008-0000-0F00-000008000000}"/>
            </a:ext>
          </a:extLst>
        </xdr:cNvPr>
        <xdr:cNvSpPr/>
      </xdr:nvSpPr>
      <xdr:spPr>
        <a:xfrm rot="5400000">
          <a:off x="2391832" y="4333875"/>
          <a:ext cx="1968500" cy="433917"/>
        </a:xfrm>
        <a:prstGeom prst="rightArrow">
          <a:avLst/>
        </a:prstGeom>
        <a:gradFill flip="none" rotWithShape="1">
          <a:gsLst>
            <a:gs pos="0">
              <a:srgbClr val="FFFF00"/>
            </a:gs>
            <a:gs pos="38000">
              <a:schemeClr val="accent2">
                <a:lumMod val="89000"/>
              </a:schemeClr>
            </a:gs>
            <a:gs pos="69000">
              <a:schemeClr val="accent2">
                <a:lumMod val="75000"/>
              </a:schemeClr>
            </a:gs>
            <a:gs pos="97000">
              <a:schemeClr val="accent2">
                <a:lumMod val="70000"/>
              </a:scheme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Equilibre</a:t>
          </a:r>
          <a:r>
            <a:rPr lang="fr-BE" sz="1100" baseline="0"/>
            <a:t>  </a:t>
          </a:r>
          <a:r>
            <a:rPr lang="fr-BE" sz="1100"/>
            <a:t>YANG      Exces</a:t>
          </a:r>
          <a:r>
            <a:rPr lang="fr-BE" sz="1100" baseline="0"/>
            <a:t> de YANG</a:t>
          </a:r>
          <a:r>
            <a:rPr lang="fr-BE" sz="1100"/>
            <a:t>                           </a:t>
          </a:r>
        </a:p>
      </xdr:txBody>
    </xdr:sp>
    <xdr:clientData/>
  </xdr:twoCellAnchor>
  <xdr:twoCellAnchor>
    <xdr:from>
      <xdr:col>3</xdr:col>
      <xdr:colOff>730247</xdr:colOff>
      <xdr:row>4</xdr:row>
      <xdr:rowOff>148167</xdr:rowOff>
    </xdr:from>
    <xdr:to>
      <xdr:col>4</xdr:col>
      <xdr:colOff>402164</xdr:colOff>
      <xdr:row>13</xdr:row>
      <xdr:rowOff>169333</xdr:rowOff>
    </xdr:to>
    <xdr:sp macro="" textlink="">
      <xdr:nvSpPr>
        <xdr:cNvPr id="9" name="Flèche : droite 8">
          <a:extLst>
            <a:ext uri="{FF2B5EF4-FFF2-40B4-BE49-F238E27FC236}">
              <a16:creationId xmlns:a16="http://schemas.microsoft.com/office/drawing/2014/main" id="{00000000-0008-0000-0F00-000009000000}"/>
            </a:ext>
          </a:extLst>
        </xdr:cNvPr>
        <xdr:cNvSpPr/>
      </xdr:nvSpPr>
      <xdr:spPr>
        <a:xfrm rot="5400000" flipH="1">
          <a:off x="2317747" y="1746250"/>
          <a:ext cx="2106083" cy="433917"/>
        </a:xfrm>
        <a:prstGeom prst="rightArrow">
          <a:avLst/>
        </a:prstGeom>
        <a:gradFill flip="none" rotWithShape="1">
          <a:gsLst>
            <a:gs pos="0">
              <a:srgbClr val="00B050"/>
            </a:gs>
            <a:gs pos="51000">
              <a:schemeClr val="accent5">
                <a:lumMod val="45000"/>
                <a:lumOff val="55000"/>
              </a:schemeClr>
            </a:gs>
            <a:gs pos="83000">
              <a:schemeClr val="accent5">
                <a:lumMod val="45000"/>
                <a:lumOff val="55000"/>
              </a:schemeClr>
            </a:gs>
            <a:gs pos="100000">
              <a:schemeClr val="accent5">
                <a:lumMod val="30000"/>
                <a:lumOff val="70000"/>
              </a:schemeClr>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 </a:t>
          </a:r>
          <a:r>
            <a:rPr lang="fr-BE" sz="1100">
              <a:solidFill>
                <a:schemeClr val="lt1"/>
              </a:solidFill>
              <a:effectLst/>
              <a:latin typeface="+mn-lt"/>
              <a:ea typeface="+mn-ea"/>
              <a:cs typeface="+mn-cs"/>
            </a:rPr>
            <a:t>Exces</a:t>
          </a:r>
          <a:r>
            <a:rPr lang="fr-BE" sz="1100" baseline="0">
              <a:solidFill>
                <a:schemeClr val="lt1"/>
              </a:solidFill>
              <a:effectLst/>
              <a:latin typeface="+mn-lt"/>
              <a:ea typeface="+mn-ea"/>
              <a:cs typeface="+mn-cs"/>
            </a:rPr>
            <a:t> de Ying  </a:t>
          </a:r>
          <a:r>
            <a:rPr lang="fr-BE" sz="1100"/>
            <a:t>Yin    </a:t>
          </a:r>
          <a:r>
            <a:rPr lang="fr-BE" sz="1100">
              <a:solidFill>
                <a:schemeClr val="lt1"/>
              </a:solidFill>
              <a:effectLst/>
              <a:latin typeface="+mn-lt"/>
              <a:ea typeface="+mn-ea"/>
              <a:cs typeface="+mn-cs"/>
            </a:rPr>
            <a:t>Equilibre </a:t>
          </a:r>
          <a:r>
            <a:rPr lang="fr-BE" sz="1100"/>
            <a:t>                           </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23811</xdr:colOff>
      <xdr:row>19</xdr:row>
      <xdr:rowOff>166687</xdr:rowOff>
    </xdr:from>
    <xdr:to>
      <xdr:col>21</xdr:col>
      <xdr:colOff>609600</xdr:colOff>
      <xdr:row>47</xdr:row>
      <xdr:rowOff>9525</xdr:rowOff>
    </xdr:to>
    <xdr:graphicFrame macro="">
      <xdr:nvGraphicFramePr>
        <xdr:cNvPr id="2" name="Graphique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352425</xdr:colOff>
      <xdr:row>27</xdr:row>
      <xdr:rowOff>66677</xdr:rowOff>
    </xdr:from>
    <xdr:to>
      <xdr:col>18</xdr:col>
      <xdr:colOff>212668</xdr:colOff>
      <xdr:row>35</xdr:row>
      <xdr:rowOff>0</xdr:rowOff>
    </xdr:to>
    <xdr:cxnSp macro="">
      <xdr:nvCxnSpPr>
        <xdr:cNvPr id="3" name="Connecteur droit 2">
          <a:extLst>
            <a:ext uri="{FF2B5EF4-FFF2-40B4-BE49-F238E27FC236}">
              <a16:creationId xmlns:a16="http://schemas.microsoft.com/office/drawing/2014/main" id="{00000000-0008-0000-1000-000003000000}"/>
            </a:ext>
          </a:extLst>
        </xdr:cNvPr>
        <xdr:cNvCxnSpPr/>
      </xdr:nvCxnSpPr>
      <xdr:spPr>
        <a:xfrm flipV="1">
          <a:off x="15497175" y="5981702"/>
          <a:ext cx="622243" cy="1457323"/>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352425</xdr:colOff>
      <xdr:row>29</xdr:row>
      <xdr:rowOff>19051</xdr:rowOff>
    </xdr:from>
    <xdr:to>
      <xdr:col>18</xdr:col>
      <xdr:colOff>707968</xdr:colOff>
      <xdr:row>35</xdr:row>
      <xdr:rowOff>19050</xdr:rowOff>
    </xdr:to>
    <xdr:cxnSp macro="">
      <xdr:nvCxnSpPr>
        <xdr:cNvPr id="5" name="Connecteur droit 4">
          <a:extLst>
            <a:ext uri="{FF2B5EF4-FFF2-40B4-BE49-F238E27FC236}">
              <a16:creationId xmlns:a16="http://schemas.microsoft.com/office/drawing/2014/main" id="{00000000-0008-0000-1000-000005000000}"/>
            </a:ext>
          </a:extLst>
        </xdr:cNvPr>
        <xdr:cNvCxnSpPr/>
      </xdr:nvCxnSpPr>
      <xdr:spPr>
        <a:xfrm flipV="1">
          <a:off x="15497175" y="6315076"/>
          <a:ext cx="1117543" cy="114299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333375</xdr:colOff>
      <xdr:row>31</xdr:row>
      <xdr:rowOff>152401</xdr:rowOff>
    </xdr:from>
    <xdr:to>
      <xdr:col>19</xdr:col>
      <xdr:colOff>288868</xdr:colOff>
      <xdr:row>35</xdr:row>
      <xdr:rowOff>28575</xdr:rowOff>
    </xdr:to>
    <xdr:cxnSp macro="">
      <xdr:nvCxnSpPr>
        <xdr:cNvPr id="6" name="Connecteur droit 5">
          <a:extLst>
            <a:ext uri="{FF2B5EF4-FFF2-40B4-BE49-F238E27FC236}">
              <a16:creationId xmlns:a16="http://schemas.microsoft.com/office/drawing/2014/main" id="{00000000-0008-0000-1000-000006000000}"/>
            </a:ext>
          </a:extLst>
        </xdr:cNvPr>
        <xdr:cNvCxnSpPr/>
      </xdr:nvCxnSpPr>
      <xdr:spPr>
        <a:xfrm flipV="1">
          <a:off x="15478125" y="6829426"/>
          <a:ext cx="1479493" cy="63817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371475</xdr:colOff>
      <xdr:row>34</xdr:row>
      <xdr:rowOff>161925</xdr:rowOff>
    </xdr:from>
    <xdr:to>
      <xdr:col>19</xdr:col>
      <xdr:colOff>390525</xdr:colOff>
      <xdr:row>35</xdr:row>
      <xdr:rowOff>28576</xdr:rowOff>
    </xdr:to>
    <xdr:cxnSp macro="">
      <xdr:nvCxnSpPr>
        <xdr:cNvPr id="7" name="Connecteur droit 6">
          <a:extLst>
            <a:ext uri="{FF2B5EF4-FFF2-40B4-BE49-F238E27FC236}">
              <a16:creationId xmlns:a16="http://schemas.microsoft.com/office/drawing/2014/main" id="{00000000-0008-0000-1000-000007000000}"/>
            </a:ext>
          </a:extLst>
        </xdr:cNvPr>
        <xdr:cNvCxnSpPr/>
      </xdr:nvCxnSpPr>
      <xdr:spPr>
        <a:xfrm flipV="1">
          <a:off x="15516225" y="7410450"/>
          <a:ext cx="1543050" cy="571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371475</xdr:colOff>
      <xdr:row>35</xdr:row>
      <xdr:rowOff>38100</xdr:rowOff>
    </xdr:from>
    <xdr:to>
      <xdr:col>19</xdr:col>
      <xdr:colOff>288868</xdr:colOff>
      <xdr:row>38</xdr:row>
      <xdr:rowOff>57151</xdr:rowOff>
    </xdr:to>
    <xdr:cxnSp macro="">
      <xdr:nvCxnSpPr>
        <xdr:cNvPr id="8" name="Connecteur droit 7">
          <a:extLst>
            <a:ext uri="{FF2B5EF4-FFF2-40B4-BE49-F238E27FC236}">
              <a16:creationId xmlns:a16="http://schemas.microsoft.com/office/drawing/2014/main" id="{00000000-0008-0000-1000-000008000000}"/>
            </a:ext>
          </a:extLst>
        </xdr:cNvPr>
        <xdr:cNvCxnSpPr/>
      </xdr:nvCxnSpPr>
      <xdr:spPr>
        <a:xfrm>
          <a:off x="15516225" y="7477125"/>
          <a:ext cx="1441393" cy="5905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371475</xdr:colOff>
      <xdr:row>35</xdr:row>
      <xdr:rowOff>57150</xdr:rowOff>
    </xdr:from>
    <xdr:to>
      <xdr:col>18</xdr:col>
      <xdr:colOff>746068</xdr:colOff>
      <xdr:row>40</xdr:row>
      <xdr:rowOff>171451</xdr:rowOff>
    </xdr:to>
    <xdr:cxnSp macro="">
      <xdr:nvCxnSpPr>
        <xdr:cNvPr id="9" name="Connecteur droit 8">
          <a:extLst>
            <a:ext uri="{FF2B5EF4-FFF2-40B4-BE49-F238E27FC236}">
              <a16:creationId xmlns:a16="http://schemas.microsoft.com/office/drawing/2014/main" id="{00000000-0008-0000-1000-000009000000}"/>
            </a:ext>
          </a:extLst>
        </xdr:cNvPr>
        <xdr:cNvCxnSpPr/>
      </xdr:nvCxnSpPr>
      <xdr:spPr>
        <a:xfrm>
          <a:off x="15516225" y="7496175"/>
          <a:ext cx="1136593" cy="106680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381000</xdr:colOff>
      <xdr:row>35</xdr:row>
      <xdr:rowOff>47625</xdr:rowOff>
    </xdr:from>
    <xdr:to>
      <xdr:col>18</xdr:col>
      <xdr:colOff>222193</xdr:colOff>
      <xdr:row>42</xdr:row>
      <xdr:rowOff>142876</xdr:rowOff>
    </xdr:to>
    <xdr:cxnSp macro="">
      <xdr:nvCxnSpPr>
        <xdr:cNvPr id="10" name="Connecteur droit 9">
          <a:extLst>
            <a:ext uri="{FF2B5EF4-FFF2-40B4-BE49-F238E27FC236}">
              <a16:creationId xmlns:a16="http://schemas.microsoft.com/office/drawing/2014/main" id="{00000000-0008-0000-1000-00000A000000}"/>
            </a:ext>
          </a:extLst>
        </xdr:cNvPr>
        <xdr:cNvCxnSpPr/>
      </xdr:nvCxnSpPr>
      <xdr:spPr>
        <a:xfrm>
          <a:off x="15525750" y="7486650"/>
          <a:ext cx="603193" cy="14287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317443</xdr:colOff>
      <xdr:row>35</xdr:row>
      <xdr:rowOff>38100</xdr:rowOff>
    </xdr:from>
    <xdr:to>
      <xdr:col>17</xdr:col>
      <xdr:colOff>361950</xdr:colOff>
      <xdr:row>43</xdr:row>
      <xdr:rowOff>95251</xdr:rowOff>
    </xdr:to>
    <xdr:cxnSp macro="">
      <xdr:nvCxnSpPr>
        <xdr:cNvPr id="11" name="Connecteur droit 10">
          <a:extLst>
            <a:ext uri="{FF2B5EF4-FFF2-40B4-BE49-F238E27FC236}">
              <a16:creationId xmlns:a16="http://schemas.microsoft.com/office/drawing/2014/main" id="{00000000-0008-0000-1000-00000B000000}"/>
            </a:ext>
          </a:extLst>
        </xdr:cNvPr>
        <xdr:cNvCxnSpPr/>
      </xdr:nvCxnSpPr>
      <xdr:spPr>
        <a:xfrm flipH="1">
          <a:off x="15462193" y="7477125"/>
          <a:ext cx="44507" cy="15811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346018</xdr:colOff>
      <xdr:row>26</xdr:row>
      <xdr:rowOff>114301</xdr:rowOff>
    </xdr:from>
    <xdr:to>
      <xdr:col>17</xdr:col>
      <xdr:colOff>361950</xdr:colOff>
      <xdr:row>35</xdr:row>
      <xdr:rowOff>95250</xdr:rowOff>
    </xdr:to>
    <xdr:cxnSp macro="">
      <xdr:nvCxnSpPr>
        <xdr:cNvPr id="12" name="Connecteur droit 11">
          <a:extLst>
            <a:ext uri="{FF2B5EF4-FFF2-40B4-BE49-F238E27FC236}">
              <a16:creationId xmlns:a16="http://schemas.microsoft.com/office/drawing/2014/main" id="{00000000-0008-0000-1000-00000C000000}"/>
            </a:ext>
          </a:extLst>
        </xdr:cNvPr>
        <xdr:cNvCxnSpPr/>
      </xdr:nvCxnSpPr>
      <xdr:spPr>
        <a:xfrm flipH="1" flipV="1">
          <a:off x="15490768" y="5838826"/>
          <a:ext cx="15932" cy="169544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460318</xdr:colOff>
      <xdr:row>27</xdr:row>
      <xdr:rowOff>57151</xdr:rowOff>
    </xdr:from>
    <xdr:to>
      <xdr:col>17</xdr:col>
      <xdr:colOff>371475</xdr:colOff>
      <xdr:row>35</xdr:row>
      <xdr:rowOff>38100</xdr:rowOff>
    </xdr:to>
    <xdr:cxnSp macro="">
      <xdr:nvCxnSpPr>
        <xdr:cNvPr id="13" name="Connecteur droit 12">
          <a:extLst>
            <a:ext uri="{FF2B5EF4-FFF2-40B4-BE49-F238E27FC236}">
              <a16:creationId xmlns:a16="http://schemas.microsoft.com/office/drawing/2014/main" id="{00000000-0008-0000-1000-00000D000000}"/>
            </a:ext>
          </a:extLst>
        </xdr:cNvPr>
        <xdr:cNvCxnSpPr/>
      </xdr:nvCxnSpPr>
      <xdr:spPr>
        <a:xfrm flipH="1" flipV="1">
          <a:off x="14843068" y="5972176"/>
          <a:ext cx="673157" cy="150494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698443</xdr:colOff>
      <xdr:row>29</xdr:row>
      <xdr:rowOff>28576</xdr:rowOff>
    </xdr:from>
    <xdr:to>
      <xdr:col>17</xdr:col>
      <xdr:colOff>361950</xdr:colOff>
      <xdr:row>35</xdr:row>
      <xdr:rowOff>38100</xdr:rowOff>
    </xdr:to>
    <xdr:cxnSp macro="">
      <xdr:nvCxnSpPr>
        <xdr:cNvPr id="14" name="Connecteur droit 13">
          <a:extLst>
            <a:ext uri="{FF2B5EF4-FFF2-40B4-BE49-F238E27FC236}">
              <a16:creationId xmlns:a16="http://schemas.microsoft.com/office/drawing/2014/main" id="{00000000-0008-0000-1000-00000E000000}"/>
            </a:ext>
          </a:extLst>
        </xdr:cNvPr>
        <xdr:cNvCxnSpPr/>
      </xdr:nvCxnSpPr>
      <xdr:spPr>
        <a:xfrm flipH="1" flipV="1">
          <a:off x="14319193" y="6324601"/>
          <a:ext cx="1187507" cy="115252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374593</xdr:colOff>
      <xdr:row>31</xdr:row>
      <xdr:rowOff>152401</xdr:rowOff>
    </xdr:from>
    <xdr:to>
      <xdr:col>17</xdr:col>
      <xdr:colOff>361950</xdr:colOff>
      <xdr:row>35</xdr:row>
      <xdr:rowOff>38100</xdr:rowOff>
    </xdr:to>
    <xdr:cxnSp macro="">
      <xdr:nvCxnSpPr>
        <xdr:cNvPr id="15" name="Connecteur droit 14">
          <a:extLst>
            <a:ext uri="{FF2B5EF4-FFF2-40B4-BE49-F238E27FC236}">
              <a16:creationId xmlns:a16="http://schemas.microsoft.com/office/drawing/2014/main" id="{00000000-0008-0000-1000-00000F000000}"/>
            </a:ext>
          </a:extLst>
        </xdr:cNvPr>
        <xdr:cNvCxnSpPr/>
      </xdr:nvCxnSpPr>
      <xdr:spPr>
        <a:xfrm flipH="1" flipV="1">
          <a:off x="13995343" y="6829426"/>
          <a:ext cx="1511357" cy="64769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241243</xdr:colOff>
      <xdr:row>35</xdr:row>
      <xdr:rowOff>9526</xdr:rowOff>
    </xdr:from>
    <xdr:to>
      <xdr:col>17</xdr:col>
      <xdr:colOff>371475</xdr:colOff>
      <xdr:row>35</xdr:row>
      <xdr:rowOff>38100</xdr:rowOff>
    </xdr:to>
    <xdr:cxnSp macro="">
      <xdr:nvCxnSpPr>
        <xdr:cNvPr id="16" name="Connecteur droit 15">
          <a:extLst>
            <a:ext uri="{FF2B5EF4-FFF2-40B4-BE49-F238E27FC236}">
              <a16:creationId xmlns:a16="http://schemas.microsoft.com/office/drawing/2014/main" id="{00000000-0008-0000-1000-000010000000}"/>
            </a:ext>
          </a:extLst>
        </xdr:cNvPr>
        <xdr:cNvCxnSpPr/>
      </xdr:nvCxnSpPr>
      <xdr:spPr>
        <a:xfrm flipH="1" flipV="1">
          <a:off x="13861993" y="7448551"/>
          <a:ext cx="1654232" cy="2857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365068</xdr:colOff>
      <xdr:row>35</xdr:row>
      <xdr:rowOff>28575</xdr:rowOff>
    </xdr:from>
    <xdr:to>
      <xdr:col>17</xdr:col>
      <xdr:colOff>361950</xdr:colOff>
      <xdr:row>38</xdr:row>
      <xdr:rowOff>76201</xdr:rowOff>
    </xdr:to>
    <xdr:cxnSp macro="">
      <xdr:nvCxnSpPr>
        <xdr:cNvPr id="17" name="Connecteur droit 16">
          <a:extLst>
            <a:ext uri="{FF2B5EF4-FFF2-40B4-BE49-F238E27FC236}">
              <a16:creationId xmlns:a16="http://schemas.microsoft.com/office/drawing/2014/main" id="{00000000-0008-0000-1000-000011000000}"/>
            </a:ext>
          </a:extLst>
        </xdr:cNvPr>
        <xdr:cNvCxnSpPr/>
      </xdr:nvCxnSpPr>
      <xdr:spPr>
        <a:xfrm flipH="1">
          <a:off x="13985818" y="7467600"/>
          <a:ext cx="1520882" cy="61912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438150</xdr:colOff>
      <xdr:row>35</xdr:row>
      <xdr:rowOff>28576</xdr:rowOff>
    </xdr:from>
    <xdr:to>
      <xdr:col>17</xdr:col>
      <xdr:colOff>355543</xdr:colOff>
      <xdr:row>42</xdr:row>
      <xdr:rowOff>171450</xdr:rowOff>
    </xdr:to>
    <xdr:cxnSp macro="">
      <xdr:nvCxnSpPr>
        <xdr:cNvPr id="33" name="Connecteur droit 32">
          <a:extLst>
            <a:ext uri="{FF2B5EF4-FFF2-40B4-BE49-F238E27FC236}">
              <a16:creationId xmlns:a16="http://schemas.microsoft.com/office/drawing/2014/main" id="{00000000-0008-0000-1000-000021000000}"/>
            </a:ext>
          </a:extLst>
        </xdr:cNvPr>
        <xdr:cNvCxnSpPr/>
      </xdr:nvCxnSpPr>
      <xdr:spPr>
        <a:xfrm flipV="1">
          <a:off x="14820900" y="7467601"/>
          <a:ext cx="679393" cy="147637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733425</xdr:colOff>
      <xdr:row>35</xdr:row>
      <xdr:rowOff>38100</xdr:rowOff>
    </xdr:from>
    <xdr:to>
      <xdr:col>17</xdr:col>
      <xdr:colOff>333375</xdr:colOff>
      <xdr:row>41</xdr:row>
      <xdr:rowOff>57151</xdr:rowOff>
    </xdr:to>
    <xdr:cxnSp macro="">
      <xdr:nvCxnSpPr>
        <xdr:cNvPr id="35" name="Connecteur droit 34">
          <a:extLst>
            <a:ext uri="{FF2B5EF4-FFF2-40B4-BE49-F238E27FC236}">
              <a16:creationId xmlns:a16="http://schemas.microsoft.com/office/drawing/2014/main" id="{00000000-0008-0000-1000-000023000000}"/>
            </a:ext>
          </a:extLst>
        </xdr:cNvPr>
        <xdr:cNvCxnSpPr/>
      </xdr:nvCxnSpPr>
      <xdr:spPr>
        <a:xfrm flipV="1">
          <a:off x="14354175" y="7477125"/>
          <a:ext cx="1123950" cy="11620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538956</xdr:colOff>
      <xdr:row>21</xdr:row>
      <xdr:rowOff>40482</xdr:rowOff>
    </xdr:from>
    <xdr:to>
      <xdr:col>38</xdr:col>
      <xdr:colOff>124620</xdr:colOff>
      <xdr:row>48</xdr:row>
      <xdr:rowOff>2383</xdr:rowOff>
    </xdr:to>
    <xdr:graphicFrame macro="">
      <xdr:nvGraphicFramePr>
        <xdr:cNvPr id="54" name="Graphique 53">
          <a:extLst>
            <a:ext uri="{FF2B5EF4-FFF2-40B4-BE49-F238E27FC236}">
              <a16:creationId xmlns:a16="http://schemas.microsoft.com/office/drawing/2014/main" id="{00000000-0008-0000-10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708082</xdr:colOff>
      <xdr:row>27</xdr:row>
      <xdr:rowOff>47626</xdr:rowOff>
    </xdr:from>
    <xdr:to>
      <xdr:col>34</xdr:col>
      <xdr:colOff>568325</xdr:colOff>
      <xdr:row>34</xdr:row>
      <xdr:rowOff>171449</xdr:rowOff>
    </xdr:to>
    <xdr:cxnSp macro="">
      <xdr:nvCxnSpPr>
        <xdr:cNvPr id="38" name="Connecteur droit 37">
          <a:extLst>
            <a:ext uri="{FF2B5EF4-FFF2-40B4-BE49-F238E27FC236}">
              <a16:creationId xmlns:a16="http://schemas.microsoft.com/office/drawing/2014/main" id="{00000000-0008-0000-1000-000026000000}"/>
            </a:ext>
          </a:extLst>
        </xdr:cNvPr>
        <xdr:cNvCxnSpPr/>
      </xdr:nvCxnSpPr>
      <xdr:spPr>
        <a:xfrm flipV="1">
          <a:off x="26393832" y="6889751"/>
          <a:ext cx="622243" cy="1457323"/>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708082</xdr:colOff>
      <xdr:row>29</xdr:row>
      <xdr:rowOff>23813</xdr:rowOff>
    </xdr:from>
    <xdr:to>
      <xdr:col>35</xdr:col>
      <xdr:colOff>301625</xdr:colOff>
      <xdr:row>35</xdr:row>
      <xdr:rowOff>23812</xdr:rowOff>
    </xdr:to>
    <xdr:cxnSp macro="">
      <xdr:nvCxnSpPr>
        <xdr:cNvPr id="39" name="Connecteur droit 38">
          <a:extLst>
            <a:ext uri="{FF2B5EF4-FFF2-40B4-BE49-F238E27FC236}">
              <a16:creationId xmlns:a16="http://schemas.microsoft.com/office/drawing/2014/main" id="{00000000-0008-0000-1000-000027000000}"/>
            </a:ext>
          </a:extLst>
        </xdr:cNvPr>
        <xdr:cNvCxnSpPr/>
      </xdr:nvCxnSpPr>
      <xdr:spPr>
        <a:xfrm flipV="1">
          <a:off x="17388738" y="6667501"/>
          <a:ext cx="1117543" cy="114299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689032</xdr:colOff>
      <xdr:row>31</xdr:row>
      <xdr:rowOff>133350</xdr:rowOff>
    </xdr:from>
    <xdr:to>
      <xdr:col>35</xdr:col>
      <xdr:colOff>644525</xdr:colOff>
      <xdr:row>35</xdr:row>
      <xdr:rowOff>9524</xdr:rowOff>
    </xdr:to>
    <xdr:cxnSp macro="">
      <xdr:nvCxnSpPr>
        <xdr:cNvPr id="40" name="Connecteur droit 39">
          <a:extLst>
            <a:ext uri="{FF2B5EF4-FFF2-40B4-BE49-F238E27FC236}">
              <a16:creationId xmlns:a16="http://schemas.microsoft.com/office/drawing/2014/main" id="{00000000-0008-0000-1000-000028000000}"/>
            </a:ext>
          </a:extLst>
        </xdr:cNvPr>
        <xdr:cNvCxnSpPr/>
      </xdr:nvCxnSpPr>
      <xdr:spPr>
        <a:xfrm flipV="1">
          <a:off x="26374782" y="7737475"/>
          <a:ext cx="1479493" cy="63817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727132</xdr:colOff>
      <xdr:row>34</xdr:row>
      <xdr:rowOff>142874</xdr:rowOff>
    </xdr:from>
    <xdr:to>
      <xdr:col>35</xdr:col>
      <xdr:colOff>746182</xdr:colOff>
      <xdr:row>35</xdr:row>
      <xdr:rowOff>9525</xdr:rowOff>
    </xdr:to>
    <xdr:cxnSp macro="">
      <xdr:nvCxnSpPr>
        <xdr:cNvPr id="41" name="Connecteur droit 40">
          <a:extLst>
            <a:ext uri="{FF2B5EF4-FFF2-40B4-BE49-F238E27FC236}">
              <a16:creationId xmlns:a16="http://schemas.microsoft.com/office/drawing/2014/main" id="{00000000-0008-0000-1000-000029000000}"/>
            </a:ext>
          </a:extLst>
        </xdr:cNvPr>
        <xdr:cNvCxnSpPr/>
      </xdr:nvCxnSpPr>
      <xdr:spPr>
        <a:xfrm flipV="1">
          <a:off x="26412882" y="8318499"/>
          <a:ext cx="1543050" cy="571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727132</xdr:colOff>
      <xdr:row>35</xdr:row>
      <xdr:rowOff>19049</xdr:rowOff>
    </xdr:from>
    <xdr:to>
      <xdr:col>35</xdr:col>
      <xdr:colOff>644525</xdr:colOff>
      <xdr:row>38</xdr:row>
      <xdr:rowOff>38100</xdr:rowOff>
    </xdr:to>
    <xdr:cxnSp macro="">
      <xdr:nvCxnSpPr>
        <xdr:cNvPr id="42" name="Connecteur droit 41">
          <a:extLst>
            <a:ext uri="{FF2B5EF4-FFF2-40B4-BE49-F238E27FC236}">
              <a16:creationId xmlns:a16="http://schemas.microsoft.com/office/drawing/2014/main" id="{00000000-0008-0000-1000-00002A000000}"/>
            </a:ext>
          </a:extLst>
        </xdr:cNvPr>
        <xdr:cNvCxnSpPr/>
      </xdr:nvCxnSpPr>
      <xdr:spPr>
        <a:xfrm>
          <a:off x="26412882" y="8385174"/>
          <a:ext cx="1441393" cy="5905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727132</xdr:colOff>
      <xdr:row>35</xdr:row>
      <xdr:rowOff>38099</xdr:rowOff>
    </xdr:from>
    <xdr:to>
      <xdr:col>35</xdr:col>
      <xdr:colOff>339725</xdr:colOff>
      <xdr:row>40</xdr:row>
      <xdr:rowOff>152400</xdr:rowOff>
    </xdr:to>
    <xdr:cxnSp macro="">
      <xdr:nvCxnSpPr>
        <xdr:cNvPr id="43" name="Connecteur droit 42">
          <a:extLst>
            <a:ext uri="{FF2B5EF4-FFF2-40B4-BE49-F238E27FC236}">
              <a16:creationId xmlns:a16="http://schemas.microsoft.com/office/drawing/2014/main" id="{00000000-0008-0000-1000-00002B000000}"/>
            </a:ext>
          </a:extLst>
        </xdr:cNvPr>
        <xdr:cNvCxnSpPr/>
      </xdr:nvCxnSpPr>
      <xdr:spPr>
        <a:xfrm>
          <a:off x="26412882" y="8404224"/>
          <a:ext cx="1136593" cy="106680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736657</xdr:colOff>
      <xdr:row>35</xdr:row>
      <xdr:rowOff>28574</xdr:rowOff>
    </xdr:from>
    <xdr:to>
      <xdr:col>34</xdr:col>
      <xdr:colOff>577850</xdr:colOff>
      <xdr:row>42</xdr:row>
      <xdr:rowOff>123825</xdr:rowOff>
    </xdr:to>
    <xdr:cxnSp macro="">
      <xdr:nvCxnSpPr>
        <xdr:cNvPr id="44" name="Connecteur droit 43">
          <a:extLst>
            <a:ext uri="{FF2B5EF4-FFF2-40B4-BE49-F238E27FC236}">
              <a16:creationId xmlns:a16="http://schemas.microsoft.com/office/drawing/2014/main" id="{00000000-0008-0000-1000-00002C000000}"/>
            </a:ext>
          </a:extLst>
        </xdr:cNvPr>
        <xdr:cNvCxnSpPr/>
      </xdr:nvCxnSpPr>
      <xdr:spPr>
        <a:xfrm>
          <a:off x="26422407" y="8394699"/>
          <a:ext cx="603193" cy="14287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673100</xdr:colOff>
      <xdr:row>35</xdr:row>
      <xdr:rowOff>19049</xdr:rowOff>
    </xdr:from>
    <xdr:to>
      <xdr:col>33</xdr:col>
      <xdr:colOff>717607</xdr:colOff>
      <xdr:row>43</xdr:row>
      <xdr:rowOff>76200</xdr:rowOff>
    </xdr:to>
    <xdr:cxnSp macro="">
      <xdr:nvCxnSpPr>
        <xdr:cNvPr id="45" name="Connecteur droit 44">
          <a:extLst>
            <a:ext uri="{FF2B5EF4-FFF2-40B4-BE49-F238E27FC236}">
              <a16:creationId xmlns:a16="http://schemas.microsoft.com/office/drawing/2014/main" id="{00000000-0008-0000-1000-00002D000000}"/>
            </a:ext>
          </a:extLst>
        </xdr:cNvPr>
        <xdr:cNvCxnSpPr/>
      </xdr:nvCxnSpPr>
      <xdr:spPr>
        <a:xfrm flipH="1">
          <a:off x="26358850" y="8385174"/>
          <a:ext cx="44507" cy="15811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701675</xdr:colOff>
      <xdr:row>26</xdr:row>
      <xdr:rowOff>95250</xdr:rowOff>
    </xdr:from>
    <xdr:to>
      <xdr:col>33</xdr:col>
      <xdr:colOff>717607</xdr:colOff>
      <xdr:row>35</xdr:row>
      <xdr:rowOff>76199</xdr:rowOff>
    </xdr:to>
    <xdr:cxnSp macro="">
      <xdr:nvCxnSpPr>
        <xdr:cNvPr id="46" name="Connecteur droit 45">
          <a:extLst>
            <a:ext uri="{FF2B5EF4-FFF2-40B4-BE49-F238E27FC236}">
              <a16:creationId xmlns:a16="http://schemas.microsoft.com/office/drawing/2014/main" id="{00000000-0008-0000-1000-00002E000000}"/>
            </a:ext>
          </a:extLst>
        </xdr:cNvPr>
        <xdr:cNvCxnSpPr/>
      </xdr:nvCxnSpPr>
      <xdr:spPr>
        <a:xfrm flipH="1" flipV="1">
          <a:off x="26387425" y="6746875"/>
          <a:ext cx="15932" cy="169544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720725</xdr:colOff>
      <xdr:row>35</xdr:row>
      <xdr:rowOff>9524</xdr:rowOff>
    </xdr:from>
    <xdr:to>
      <xdr:col>33</xdr:col>
      <xdr:colOff>717607</xdr:colOff>
      <xdr:row>38</xdr:row>
      <xdr:rowOff>57150</xdr:rowOff>
    </xdr:to>
    <xdr:cxnSp macro="">
      <xdr:nvCxnSpPr>
        <xdr:cNvPr id="51" name="Connecteur droit 50">
          <a:extLst>
            <a:ext uri="{FF2B5EF4-FFF2-40B4-BE49-F238E27FC236}">
              <a16:creationId xmlns:a16="http://schemas.microsoft.com/office/drawing/2014/main" id="{00000000-0008-0000-1000-000033000000}"/>
            </a:ext>
          </a:extLst>
        </xdr:cNvPr>
        <xdr:cNvCxnSpPr/>
      </xdr:nvCxnSpPr>
      <xdr:spPr>
        <a:xfrm flipH="1">
          <a:off x="24882475" y="8375649"/>
          <a:ext cx="1520882" cy="61912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31807</xdr:colOff>
      <xdr:row>35</xdr:row>
      <xdr:rowOff>9525</xdr:rowOff>
    </xdr:from>
    <xdr:to>
      <xdr:col>33</xdr:col>
      <xdr:colOff>711200</xdr:colOff>
      <xdr:row>42</xdr:row>
      <xdr:rowOff>152399</xdr:rowOff>
    </xdr:to>
    <xdr:cxnSp macro="">
      <xdr:nvCxnSpPr>
        <xdr:cNvPr id="52" name="Connecteur droit 51">
          <a:extLst>
            <a:ext uri="{FF2B5EF4-FFF2-40B4-BE49-F238E27FC236}">
              <a16:creationId xmlns:a16="http://schemas.microsoft.com/office/drawing/2014/main" id="{00000000-0008-0000-1000-000034000000}"/>
            </a:ext>
          </a:extLst>
        </xdr:cNvPr>
        <xdr:cNvCxnSpPr/>
      </xdr:nvCxnSpPr>
      <xdr:spPr>
        <a:xfrm flipV="1">
          <a:off x="25717557" y="8375650"/>
          <a:ext cx="679393" cy="147637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327082</xdr:colOff>
      <xdr:row>35</xdr:row>
      <xdr:rowOff>19049</xdr:rowOff>
    </xdr:from>
    <xdr:to>
      <xdr:col>33</xdr:col>
      <xdr:colOff>689032</xdr:colOff>
      <xdr:row>41</xdr:row>
      <xdr:rowOff>38100</xdr:rowOff>
    </xdr:to>
    <xdr:cxnSp macro="">
      <xdr:nvCxnSpPr>
        <xdr:cNvPr id="53" name="Connecteur droit 52">
          <a:extLst>
            <a:ext uri="{FF2B5EF4-FFF2-40B4-BE49-F238E27FC236}">
              <a16:creationId xmlns:a16="http://schemas.microsoft.com/office/drawing/2014/main" id="{00000000-0008-0000-1000-000035000000}"/>
            </a:ext>
          </a:extLst>
        </xdr:cNvPr>
        <xdr:cNvCxnSpPr/>
      </xdr:nvCxnSpPr>
      <xdr:spPr>
        <a:xfrm flipV="1">
          <a:off x="25250832" y="8385174"/>
          <a:ext cx="1123950" cy="11620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53975</xdr:colOff>
      <xdr:row>27</xdr:row>
      <xdr:rowOff>66675</xdr:rowOff>
    </xdr:from>
    <xdr:to>
      <xdr:col>33</xdr:col>
      <xdr:colOff>727132</xdr:colOff>
      <xdr:row>35</xdr:row>
      <xdr:rowOff>47624</xdr:rowOff>
    </xdr:to>
    <xdr:cxnSp macro="">
      <xdr:nvCxnSpPr>
        <xdr:cNvPr id="55" name="Connecteur droit 54">
          <a:extLst>
            <a:ext uri="{FF2B5EF4-FFF2-40B4-BE49-F238E27FC236}">
              <a16:creationId xmlns:a16="http://schemas.microsoft.com/office/drawing/2014/main" id="{00000000-0008-0000-1000-000037000000}"/>
            </a:ext>
          </a:extLst>
        </xdr:cNvPr>
        <xdr:cNvCxnSpPr/>
      </xdr:nvCxnSpPr>
      <xdr:spPr>
        <a:xfrm flipH="1" flipV="1">
          <a:off x="25739725" y="6908800"/>
          <a:ext cx="673157" cy="150494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292100</xdr:colOff>
      <xdr:row>29</xdr:row>
      <xdr:rowOff>38100</xdr:rowOff>
    </xdr:from>
    <xdr:to>
      <xdr:col>33</xdr:col>
      <xdr:colOff>717607</xdr:colOff>
      <xdr:row>35</xdr:row>
      <xdr:rowOff>47624</xdr:rowOff>
    </xdr:to>
    <xdr:cxnSp macro="">
      <xdr:nvCxnSpPr>
        <xdr:cNvPr id="56" name="Connecteur droit 55">
          <a:extLst>
            <a:ext uri="{FF2B5EF4-FFF2-40B4-BE49-F238E27FC236}">
              <a16:creationId xmlns:a16="http://schemas.microsoft.com/office/drawing/2014/main" id="{00000000-0008-0000-1000-000038000000}"/>
            </a:ext>
          </a:extLst>
        </xdr:cNvPr>
        <xdr:cNvCxnSpPr/>
      </xdr:nvCxnSpPr>
      <xdr:spPr>
        <a:xfrm flipH="1" flipV="1">
          <a:off x="25215850" y="7261225"/>
          <a:ext cx="1187507" cy="115252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730250</xdr:colOff>
      <xdr:row>31</xdr:row>
      <xdr:rowOff>161925</xdr:rowOff>
    </xdr:from>
    <xdr:to>
      <xdr:col>33</xdr:col>
      <xdr:colOff>717607</xdr:colOff>
      <xdr:row>35</xdr:row>
      <xdr:rowOff>47624</xdr:rowOff>
    </xdr:to>
    <xdr:cxnSp macro="">
      <xdr:nvCxnSpPr>
        <xdr:cNvPr id="57" name="Connecteur droit 56">
          <a:extLst>
            <a:ext uri="{FF2B5EF4-FFF2-40B4-BE49-F238E27FC236}">
              <a16:creationId xmlns:a16="http://schemas.microsoft.com/office/drawing/2014/main" id="{00000000-0008-0000-1000-000039000000}"/>
            </a:ext>
          </a:extLst>
        </xdr:cNvPr>
        <xdr:cNvCxnSpPr/>
      </xdr:nvCxnSpPr>
      <xdr:spPr>
        <a:xfrm flipH="1" flipV="1">
          <a:off x="24892000" y="7766050"/>
          <a:ext cx="1511357" cy="64769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596900</xdr:colOff>
      <xdr:row>35</xdr:row>
      <xdr:rowOff>19050</xdr:rowOff>
    </xdr:from>
    <xdr:to>
      <xdr:col>33</xdr:col>
      <xdr:colOff>727132</xdr:colOff>
      <xdr:row>35</xdr:row>
      <xdr:rowOff>47624</xdr:rowOff>
    </xdr:to>
    <xdr:cxnSp macro="">
      <xdr:nvCxnSpPr>
        <xdr:cNvPr id="58" name="Connecteur droit 57">
          <a:extLst>
            <a:ext uri="{FF2B5EF4-FFF2-40B4-BE49-F238E27FC236}">
              <a16:creationId xmlns:a16="http://schemas.microsoft.com/office/drawing/2014/main" id="{00000000-0008-0000-1000-00003A000000}"/>
            </a:ext>
          </a:extLst>
        </xdr:cNvPr>
        <xdr:cNvCxnSpPr/>
      </xdr:nvCxnSpPr>
      <xdr:spPr>
        <a:xfrm flipH="1" flipV="1">
          <a:off x="24758650" y="8385175"/>
          <a:ext cx="1654232" cy="28574"/>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24</xdr:col>
          <xdr:colOff>47625</xdr:colOff>
          <xdr:row>19</xdr:row>
          <xdr:rowOff>171450</xdr:rowOff>
        </xdr:from>
        <xdr:to>
          <xdr:col>25</xdr:col>
          <xdr:colOff>285750</xdr:colOff>
          <xdr:row>21</xdr:row>
          <xdr:rowOff>47625</xdr:rowOff>
        </xdr:to>
        <xdr:sp macro="" textlink="">
          <xdr:nvSpPr>
            <xdr:cNvPr id="2050" name="Case d'option 2" hidden="1">
              <a:extLst>
                <a:ext uri="{63B3BB69-23CF-44E3-9099-C40C66FF867C}">
                  <a14:compatExt spid="_x0000_s2050"/>
                </a:ext>
                <a:ext uri="{FF2B5EF4-FFF2-40B4-BE49-F238E27FC236}">
                  <a16:creationId xmlns:a16="http://schemas.microsoft.com/office/drawing/2014/main" id="{00000000-0008-0000-1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21</xdr:row>
          <xdr:rowOff>0</xdr:rowOff>
        </xdr:from>
        <xdr:to>
          <xdr:col>25</xdr:col>
          <xdr:colOff>47625</xdr:colOff>
          <xdr:row>22</xdr:row>
          <xdr:rowOff>28575</xdr:rowOff>
        </xdr:to>
        <xdr:sp macro="" textlink="">
          <xdr:nvSpPr>
            <xdr:cNvPr id="2051" name="Case d'option 3" hidden="1">
              <a:extLst>
                <a:ext uri="{63B3BB69-23CF-44E3-9099-C40C66FF867C}">
                  <a14:compatExt spid="_x0000_s2051"/>
                </a:ext>
                <a:ext uri="{FF2B5EF4-FFF2-40B4-BE49-F238E27FC236}">
                  <a16:creationId xmlns:a16="http://schemas.microsoft.com/office/drawing/2014/main" id="{00000000-0008-0000-1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21</xdr:row>
          <xdr:rowOff>171450</xdr:rowOff>
        </xdr:from>
        <xdr:to>
          <xdr:col>25</xdr:col>
          <xdr:colOff>47625</xdr:colOff>
          <xdr:row>23</xdr:row>
          <xdr:rowOff>9525</xdr:rowOff>
        </xdr:to>
        <xdr:sp macro="" textlink="">
          <xdr:nvSpPr>
            <xdr:cNvPr id="2052" name="Case d'option 4" hidden="1">
              <a:extLst>
                <a:ext uri="{63B3BB69-23CF-44E3-9099-C40C66FF867C}">
                  <a14:compatExt spid="_x0000_s2052"/>
                </a:ext>
                <a:ext uri="{FF2B5EF4-FFF2-40B4-BE49-F238E27FC236}">
                  <a16:creationId xmlns:a16="http://schemas.microsoft.com/office/drawing/2014/main" id="{00000000-0008-0000-1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23</xdr:row>
          <xdr:rowOff>0</xdr:rowOff>
        </xdr:from>
        <xdr:to>
          <xdr:col>25</xdr:col>
          <xdr:colOff>47625</xdr:colOff>
          <xdr:row>24</xdr:row>
          <xdr:rowOff>28575</xdr:rowOff>
        </xdr:to>
        <xdr:sp macro="" textlink="">
          <xdr:nvSpPr>
            <xdr:cNvPr id="2053" name="Case d'option 5" hidden="1">
              <a:extLst>
                <a:ext uri="{63B3BB69-23CF-44E3-9099-C40C66FF867C}">
                  <a14:compatExt spid="_x0000_s2053"/>
                </a:ext>
                <a:ext uri="{FF2B5EF4-FFF2-40B4-BE49-F238E27FC236}">
                  <a16:creationId xmlns:a16="http://schemas.microsoft.com/office/drawing/2014/main" id="{00000000-0008-0000-1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23</xdr:row>
          <xdr:rowOff>142875</xdr:rowOff>
        </xdr:from>
        <xdr:to>
          <xdr:col>24</xdr:col>
          <xdr:colOff>238125</xdr:colOff>
          <xdr:row>25</xdr:row>
          <xdr:rowOff>57150</xdr:rowOff>
        </xdr:to>
        <xdr:sp macro="" textlink="">
          <xdr:nvSpPr>
            <xdr:cNvPr id="2054" name="Case d'option 6" hidden="1">
              <a:extLst>
                <a:ext uri="{63B3BB69-23CF-44E3-9099-C40C66FF867C}">
                  <a14:compatExt spid="_x0000_s2054"/>
                </a:ext>
                <a:ext uri="{FF2B5EF4-FFF2-40B4-BE49-F238E27FC236}">
                  <a16:creationId xmlns:a16="http://schemas.microsoft.com/office/drawing/2014/main" id="{00000000-0008-0000-1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25</xdr:row>
          <xdr:rowOff>0</xdr:rowOff>
        </xdr:from>
        <xdr:to>
          <xdr:col>25</xdr:col>
          <xdr:colOff>66675</xdr:colOff>
          <xdr:row>26</xdr:row>
          <xdr:rowOff>28575</xdr:rowOff>
        </xdr:to>
        <xdr:sp macro="" textlink="">
          <xdr:nvSpPr>
            <xdr:cNvPr id="2055" name="Case d'option 7" hidden="1">
              <a:extLst>
                <a:ext uri="{63B3BB69-23CF-44E3-9099-C40C66FF867C}">
                  <a14:compatExt spid="_x0000_s2055"/>
                </a:ext>
                <a:ext uri="{FF2B5EF4-FFF2-40B4-BE49-F238E27FC236}">
                  <a16:creationId xmlns:a16="http://schemas.microsoft.com/office/drawing/2014/main" id="{00000000-0008-0000-10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25</xdr:row>
          <xdr:rowOff>180975</xdr:rowOff>
        </xdr:from>
        <xdr:to>
          <xdr:col>25</xdr:col>
          <xdr:colOff>57150</xdr:colOff>
          <xdr:row>27</xdr:row>
          <xdr:rowOff>19050</xdr:rowOff>
        </xdr:to>
        <xdr:sp macro="" textlink="">
          <xdr:nvSpPr>
            <xdr:cNvPr id="2056" name="Case d'option 8" hidden="1">
              <a:extLst>
                <a:ext uri="{63B3BB69-23CF-44E3-9099-C40C66FF867C}">
                  <a14:compatExt spid="_x0000_s2056"/>
                </a:ext>
                <a:ext uri="{FF2B5EF4-FFF2-40B4-BE49-F238E27FC236}">
                  <a16:creationId xmlns:a16="http://schemas.microsoft.com/office/drawing/2014/main" id="{00000000-0008-0000-10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27</xdr:row>
          <xdr:rowOff>0</xdr:rowOff>
        </xdr:from>
        <xdr:to>
          <xdr:col>25</xdr:col>
          <xdr:colOff>66675</xdr:colOff>
          <xdr:row>28</xdr:row>
          <xdr:rowOff>28575</xdr:rowOff>
        </xdr:to>
        <xdr:sp macro="" textlink="">
          <xdr:nvSpPr>
            <xdr:cNvPr id="2057" name="Case d'option 9" hidden="1">
              <a:extLst>
                <a:ext uri="{63B3BB69-23CF-44E3-9099-C40C66FF867C}">
                  <a14:compatExt spid="_x0000_s2057"/>
                </a:ext>
                <a:ext uri="{FF2B5EF4-FFF2-40B4-BE49-F238E27FC236}">
                  <a16:creationId xmlns:a16="http://schemas.microsoft.com/office/drawing/2014/main" id="{00000000-0008-0000-1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28</xdr:row>
          <xdr:rowOff>38100</xdr:rowOff>
        </xdr:from>
        <xdr:to>
          <xdr:col>24</xdr:col>
          <xdr:colOff>238125</xdr:colOff>
          <xdr:row>28</xdr:row>
          <xdr:rowOff>171450</xdr:rowOff>
        </xdr:to>
        <xdr:sp macro="" textlink="">
          <xdr:nvSpPr>
            <xdr:cNvPr id="2058" name="Case d'option 10" hidden="1">
              <a:extLst>
                <a:ext uri="{63B3BB69-23CF-44E3-9099-C40C66FF867C}">
                  <a14:compatExt spid="_x0000_s2058"/>
                </a:ext>
                <a:ext uri="{FF2B5EF4-FFF2-40B4-BE49-F238E27FC236}">
                  <a16:creationId xmlns:a16="http://schemas.microsoft.com/office/drawing/2014/main" id="{00000000-0008-0000-1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29</xdr:row>
          <xdr:rowOff>0</xdr:rowOff>
        </xdr:from>
        <xdr:to>
          <xdr:col>25</xdr:col>
          <xdr:colOff>76200</xdr:colOff>
          <xdr:row>30</xdr:row>
          <xdr:rowOff>28575</xdr:rowOff>
        </xdr:to>
        <xdr:sp macro="" textlink="">
          <xdr:nvSpPr>
            <xdr:cNvPr id="2059" name="Case d'option 11" hidden="1">
              <a:extLst>
                <a:ext uri="{63B3BB69-23CF-44E3-9099-C40C66FF867C}">
                  <a14:compatExt spid="_x0000_s2059"/>
                </a:ext>
                <a:ext uri="{FF2B5EF4-FFF2-40B4-BE49-F238E27FC236}">
                  <a16:creationId xmlns:a16="http://schemas.microsoft.com/office/drawing/2014/main" id="{00000000-0008-0000-1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30</xdr:row>
          <xdr:rowOff>9525</xdr:rowOff>
        </xdr:from>
        <xdr:to>
          <xdr:col>25</xdr:col>
          <xdr:colOff>76200</xdr:colOff>
          <xdr:row>31</xdr:row>
          <xdr:rowOff>38100</xdr:rowOff>
        </xdr:to>
        <xdr:sp macro="" textlink="">
          <xdr:nvSpPr>
            <xdr:cNvPr id="2060" name="Case d'option 12" hidden="1">
              <a:extLst>
                <a:ext uri="{63B3BB69-23CF-44E3-9099-C40C66FF867C}">
                  <a14:compatExt spid="_x0000_s2060"/>
                </a:ext>
                <a:ext uri="{FF2B5EF4-FFF2-40B4-BE49-F238E27FC236}">
                  <a16:creationId xmlns:a16="http://schemas.microsoft.com/office/drawing/2014/main" id="{00000000-0008-0000-1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30</xdr:row>
          <xdr:rowOff>152400</xdr:rowOff>
        </xdr:from>
        <xdr:to>
          <xdr:col>25</xdr:col>
          <xdr:colOff>76200</xdr:colOff>
          <xdr:row>31</xdr:row>
          <xdr:rowOff>180975</xdr:rowOff>
        </xdr:to>
        <xdr:sp macro="" textlink="">
          <xdr:nvSpPr>
            <xdr:cNvPr id="2061" name="Case d'option 13" hidden="1">
              <a:extLst>
                <a:ext uri="{63B3BB69-23CF-44E3-9099-C40C66FF867C}">
                  <a14:compatExt spid="_x0000_s2061"/>
                </a:ext>
                <a:ext uri="{FF2B5EF4-FFF2-40B4-BE49-F238E27FC236}">
                  <a16:creationId xmlns:a16="http://schemas.microsoft.com/office/drawing/2014/main" id="{00000000-0008-0000-1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31</xdr:row>
          <xdr:rowOff>161925</xdr:rowOff>
        </xdr:from>
        <xdr:to>
          <xdr:col>25</xdr:col>
          <xdr:colOff>76200</xdr:colOff>
          <xdr:row>33</xdr:row>
          <xdr:rowOff>0</xdr:rowOff>
        </xdr:to>
        <xdr:sp macro="" textlink="">
          <xdr:nvSpPr>
            <xdr:cNvPr id="2062" name="Case d'option 14" hidden="1">
              <a:extLst>
                <a:ext uri="{63B3BB69-23CF-44E3-9099-C40C66FF867C}">
                  <a14:compatExt spid="_x0000_s2062"/>
                </a:ext>
                <a:ext uri="{FF2B5EF4-FFF2-40B4-BE49-F238E27FC236}">
                  <a16:creationId xmlns:a16="http://schemas.microsoft.com/office/drawing/2014/main" id="{00000000-0008-0000-10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104775</xdr:colOff>
          <xdr:row>32</xdr:row>
          <xdr:rowOff>171450</xdr:rowOff>
        </xdr:from>
        <xdr:to>
          <xdr:col>25</xdr:col>
          <xdr:colOff>85725</xdr:colOff>
          <xdr:row>34</xdr:row>
          <xdr:rowOff>9525</xdr:rowOff>
        </xdr:to>
        <xdr:sp macro="" textlink="">
          <xdr:nvSpPr>
            <xdr:cNvPr id="2063" name="Case d'option 15" hidden="1">
              <a:extLst>
                <a:ext uri="{63B3BB69-23CF-44E3-9099-C40C66FF867C}">
                  <a14:compatExt spid="_x0000_s2063"/>
                </a:ext>
                <a:ext uri="{FF2B5EF4-FFF2-40B4-BE49-F238E27FC236}">
                  <a16:creationId xmlns:a16="http://schemas.microsoft.com/office/drawing/2014/main" id="{00000000-0008-0000-10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114300</xdr:colOff>
          <xdr:row>33</xdr:row>
          <xdr:rowOff>161925</xdr:rowOff>
        </xdr:from>
        <xdr:to>
          <xdr:col>25</xdr:col>
          <xdr:colOff>95250</xdr:colOff>
          <xdr:row>35</xdr:row>
          <xdr:rowOff>0</xdr:rowOff>
        </xdr:to>
        <xdr:sp macro="" textlink="">
          <xdr:nvSpPr>
            <xdr:cNvPr id="2064" name="Case d'option 16" hidden="1">
              <a:extLst>
                <a:ext uri="{63B3BB69-23CF-44E3-9099-C40C66FF867C}">
                  <a14:compatExt spid="_x0000_s2064"/>
                </a:ext>
                <a:ext uri="{FF2B5EF4-FFF2-40B4-BE49-F238E27FC236}">
                  <a16:creationId xmlns:a16="http://schemas.microsoft.com/office/drawing/2014/main" id="{00000000-0008-0000-10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35</xdr:row>
          <xdr:rowOff>0</xdr:rowOff>
        </xdr:from>
        <xdr:to>
          <xdr:col>25</xdr:col>
          <xdr:colOff>19050</xdr:colOff>
          <xdr:row>35</xdr:row>
          <xdr:rowOff>180975</xdr:rowOff>
        </xdr:to>
        <xdr:sp macro="" textlink="">
          <xdr:nvSpPr>
            <xdr:cNvPr id="2065" name="Case d'option 17" hidden="1">
              <a:extLst>
                <a:ext uri="{63B3BB69-23CF-44E3-9099-C40C66FF867C}">
                  <a14:compatExt spid="_x0000_s2065"/>
                </a:ext>
                <a:ext uri="{FF2B5EF4-FFF2-40B4-BE49-F238E27FC236}">
                  <a16:creationId xmlns:a16="http://schemas.microsoft.com/office/drawing/2014/main" id="{00000000-0008-0000-10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211692</xdr:colOff>
      <xdr:row>44</xdr:row>
      <xdr:rowOff>190498</xdr:rowOff>
    </xdr:from>
    <xdr:to>
      <xdr:col>16</xdr:col>
      <xdr:colOff>726042</xdr:colOff>
      <xdr:row>46</xdr:row>
      <xdr:rowOff>76198</xdr:rowOff>
    </xdr:to>
    <xdr:sp macro="" textlink="">
      <xdr:nvSpPr>
        <xdr:cNvPr id="59" name="Rectangle 58">
          <a:extLst>
            <a:ext uri="{FF2B5EF4-FFF2-40B4-BE49-F238E27FC236}">
              <a16:creationId xmlns:a16="http://schemas.microsoft.com/office/drawing/2014/main" id="{00000000-0008-0000-1000-00003B000000}"/>
            </a:ext>
          </a:extLst>
        </xdr:cNvPr>
        <xdr:cNvSpPr/>
      </xdr:nvSpPr>
      <xdr:spPr>
        <a:xfrm>
          <a:off x="11313609" y="9694331"/>
          <a:ext cx="2800350" cy="266700"/>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fr-BE" sz="1100"/>
            <a:t>Exterieur du cercle vert : besoins</a:t>
          </a:r>
        </a:p>
      </xdr:txBody>
    </xdr:sp>
    <xdr:clientData/>
  </xdr:twoCellAnchor>
  <xdr:twoCellAnchor>
    <xdr:from>
      <xdr:col>17</xdr:col>
      <xdr:colOff>512410</xdr:colOff>
      <xdr:row>45</xdr:row>
      <xdr:rowOff>20749</xdr:rowOff>
    </xdr:from>
    <xdr:to>
      <xdr:col>21</xdr:col>
      <xdr:colOff>264760</xdr:colOff>
      <xdr:row>46</xdr:row>
      <xdr:rowOff>96949</xdr:rowOff>
    </xdr:to>
    <xdr:sp macro="" textlink="">
      <xdr:nvSpPr>
        <xdr:cNvPr id="60" name="Rectangle 59">
          <a:extLst>
            <a:ext uri="{FF2B5EF4-FFF2-40B4-BE49-F238E27FC236}">
              <a16:creationId xmlns:a16="http://schemas.microsoft.com/office/drawing/2014/main" id="{00000000-0008-0000-1000-00003C000000}"/>
            </a:ext>
          </a:extLst>
        </xdr:cNvPr>
        <xdr:cNvSpPr/>
      </xdr:nvSpPr>
      <xdr:spPr>
        <a:xfrm>
          <a:off x="14662327" y="9715082"/>
          <a:ext cx="2800350" cy="26670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fr-BE" sz="1100"/>
            <a:t>Intérieur  du cercle rouge:</a:t>
          </a:r>
          <a:r>
            <a:rPr lang="fr-BE" sz="1100" baseline="0"/>
            <a:t> limite</a:t>
          </a:r>
          <a:endParaRPr lang="fr-BE" sz="1100"/>
        </a:p>
      </xdr:txBody>
    </xdr:sp>
    <xdr:clientData/>
  </xdr:twoCellAnchor>
  <xdr:twoCellAnchor>
    <xdr:from>
      <xdr:col>39</xdr:col>
      <xdr:colOff>0</xdr:colOff>
      <xdr:row>22</xdr:row>
      <xdr:rowOff>0</xdr:rowOff>
    </xdr:from>
    <xdr:to>
      <xdr:col>40</xdr:col>
      <xdr:colOff>423333</xdr:colOff>
      <xdr:row>34</xdr:row>
      <xdr:rowOff>84667</xdr:rowOff>
    </xdr:to>
    <xdr:sp macro="" textlink="">
      <xdr:nvSpPr>
        <xdr:cNvPr id="61" name="Rectangle : coins arrondis 60">
          <a:extLst>
            <a:ext uri="{FF2B5EF4-FFF2-40B4-BE49-F238E27FC236}">
              <a16:creationId xmlns:a16="http://schemas.microsoft.com/office/drawing/2014/main" id="{00000000-0008-0000-1000-00003D000000}"/>
            </a:ext>
          </a:extLst>
        </xdr:cNvPr>
        <xdr:cNvSpPr/>
      </xdr:nvSpPr>
      <xdr:spPr>
        <a:xfrm>
          <a:off x="21252656" y="5310188"/>
          <a:ext cx="1185333" cy="237066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39</xdr:col>
          <xdr:colOff>190500</xdr:colOff>
          <xdr:row>25</xdr:row>
          <xdr:rowOff>28575</xdr:rowOff>
        </xdr:from>
        <xdr:to>
          <xdr:col>40</xdr:col>
          <xdr:colOff>238125</xdr:colOff>
          <xdr:row>26</xdr:row>
          <xdr:rowOff>95250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1000-00001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190500</xdr:colOff>
          <xdr:row>22</xdr:row>
          <xdr:rowOff>161925</xdr:rowOff>
        </xdr:from>
        <xdr:to>
          <xdr:col>40</xdr:col>
          <xdr:colOff>247650</xdr:colOff>
          <xdr:row>24</xdr:row>
          <xdr:rowOff>28575</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1000-00001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190500</xdr:colOff>
          <xdr:row>27</xdr:row>
          <xdr:rowOff>28575</xdr:rowOff>
        </xdr:from>
        <xdr:to>
          <xdr:col>40</xdr:col>
          <xdr:colOff>238125</xdr:colOff>
          <xdr:row>28</xdr:row>
          <xdr:rowOff>95250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1000-00001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190500</xdr:colOff>
          <xdr:row>29</xdr:row>
          <xdr:rowOff>95250</xdr:rowOff>
        </xdr:from>
        <xdr:to>
          <xdr:col>40</xdr:col>
          <xdr:colOff>238125</xdr:colOff>
          <xdr:row>30</xdr:row>
          <xdr:rowOff>161925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1000-00001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200025</xdr:colOff>
          <xdr:row>31</xdr:row>
          <xdr:rowOff>161925</xdr:rowOff>
        </xdr:from>
        <xdr:to>
          <xdr:col>40</xdr:col>
          <xdr:colOff>247650</xdr:colOff>
          <xdr:row>33</xdr:row>
          <xdr:rowOff>38100</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1000-00001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21.xml><?xml version="1.0" encoding="utf-8"?>
<c:userShapes xmlns:c="http://schemas.openxmlformats.org/drawingml/2006/chart">
  <cdr:relSizeAnchor xmlns:cdr="http://schemas.openxmlformats.org/drawingml/2006/chartDrawing">
    <cdr:from>
      <cdr:x>0.41102</cdr:x>
      <cdr:y>0.4422</cdr:y>
    </cdr:from>
    <cdr:to>
      <cdr:x>0.59349</cdr:x>
      <cdr:y>0.67587</cdr:y>
    </cdr:to>
    <cdr:sp macro="" textlink="">
      <cdr:nvSpPr>
        <cdr:cNvPr id="2" name="Ellipse 1">
          <a:extLst xmlns:a="http://schemas.openxmlformats.org/drawingml/2006/main">
            <a:ext uri="{FF2B5EF4-FFF2-40B4-BE49-F238E27FC236}">
              <a16:creationId xmlns:a16="http://schemas.microsoft.com/office/drawing/2014/main" id="{00000000-0008-0000-0500-000002000000}"/>
            </a:ext>
          </a:extLst>
        </cdr:cNvPr>
        <cdr:cNvSpPr/>
      </cdr:nvSpPr>
      <cdr:spPr>
        <a:xfrm xmlns:a="http://schemas.openxmlformats.org/drawingml/2006/main">
          <a:off x="2746375" y="2289175"/>
          <a:ext cx="1219200" cy="1209675"/>
        </a:xfrm>
        <a:prstGeom xmlns:a="http://schemas.openxmlformats.org/drawingml/2006/main" prst="ellipse">
          <a:avLst/>
        </a:prstGeom>
        <a:noFill xmlns:a="http://schemas.openxmlformats.org/drawingml/2006/main"/>
        <a:ln xmlns:a="http://schemas.openxmlformats.org/drawingml/2006/main" w="19050">
          <a:solidFill>
            <a:srgbClr val="FF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0.3483</cdr:x>
      <cdr:y>0.37044</cdr:y>
    </cdr:from>
    <cdr:to>
      <cdr:x>0.64921</cdr:x>
      <cdr:y>0.74946</cdr:y>
    </cdr:to>
    <cdr:sp macro="" textlink="">
      <cdr:nvSpPr>
        <cdr:cNvPr id="3" name="Ellipse 2">
          <a:extLst xmlns:a="http://schemas.openxmlformats.org/drawingml/2006/main">
            <a:ext uri="{FF2B5EF4-FFF2-40B4-BE49-F238E27FC236}">
              <a16:creationId xmlns:a16="http://schemas.microsoft.com/office/drawing/2014/main" id="{00000000-0008-0000-0500-00002D000000}"/>
            </a:ext>
          </a:extLst>
        </cdr:cNvPr>
        <cdr:cNvSpPr/>
      </cdr:nvSpPr>
      <cdr:spPr>
        <a:xfrm xmlns:a="http://schemas.openxmlformats.org/drawingml/2006/main">
          <a:off x="2327275" y="1917700"/>
          <a:ext cx="2010640" cy="1962150"/>
        </a:xfrm>
        <a:prstGeom xmlns:a="http://schemas.openxmlformats.org/drawingml/2006/main" prst="ellipse">
          <a:avLst/>
        </a:prstGeom>
        <a:noFill xmlns:a="http://schemas.openxmlformats.org/drawingml/2006/main"/>
        <a:ln xmlns:a="http://schemas.openxmlformats.org/drawingml/2006/main" w="19050">
          <a:solidFill>
            <a:srgbClr val="00B05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userShapes>
</file>

<file path=xl/drawings/drawing22.xml><?xml version="1.0" encoding="utf-8"?>
<c:userShapes xmlns:c="http://schemas.openxmlformats.org/drawingml/2006/chart">
  <cdr:relSizeAnchor xmlns:cdr="http://schemas.openxmlformats.org/drawingml/2006/chartDrawing">
    <cdr:from>
      <cdr:x>0.40917</cdr:x>
      <cdr:y>0.3916</cdr:y>
    </cdr:from>
    <cdr:to>
      <cdr:x>0.59164</cdr:x>
      <cdr:y>0.62527</cdr:y>
    </cdr:to>
    <cdr:sp macro="" textlink="">
      <cdr:nvSpPr>
        <cdr:cNvPr id="2" name="Ellipse 1">
          <a:extLst xmlns:a="http://schemas.openxmlformats.org/drawingml/2006/main">
            <a:ext uri="{FF2B5EF4-FFF2-40B4-BE49-F238E27FC236}">
              <a16:creationId xmlns:a16="http://schemas.microsoft.com/office/drawing/2014/main" id="{00000000-0008-0000-0500-000002000000}"/>
            </a:ext>
          </a:extLst>
        </cdr:cNvPr>
        <cdr:cNvSpPr/>
      </cdr:nvSpPr>
      <cdr:spPr>
        <a:xfrm xmlns:a="http://schemas.openxmlformats.org/drawingml/2006/main">
          <a:off x="2636569" y="2027260"/>
          <a:ext cx="1175775" cy="1209671"/>
        </a:xfrm>
        <a:prstGeom xmlns:a="http://schemas.openxmlformats.org/drawingml/2006/main" prst="ellipse">
          <a:avLst/>
        </a:prstGeom>
        <a:noFill xmlns:a="http://schemas.openxmlformats.org/drawingml/2006/main"/>
        <a:ln xmlns:a="http://schemas.openxmlformats.org/drawingml/2006/main" w="19050">
          <a:solidFill>
            <a:srgbClr val="FF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0.3483</cdr:x>
      <cdr:y>0.31984</cdr:y>
    </cdr:from>
    <cdr:to>
      <cdr:x>0.64921</cdr:x>
      <cdr:y>0.69886</cdr:y>
    </cdr:to>
    <cdr:sp macro="" textlink="">
      <cdr:nvSpPr>
        <cdr:cNvPr id="3" name="Ellipse 2">
          <a:extLst xmlns:a="http://schemas.openxmlformats.org/drawingml/2006/main">
            <a:ext uri="{FF2B5EF4-FFF2-40B4-BE49-F238E27FC236}">
              <a16:creationId xmlns:a16="http://schemas.microsoft.com/office/drawing/2014/main" id="{00000000-0008-0000-0500-00002D000000}"/>
            </a:ext>
          </a:extLst>
        </cdr:cNvPr>
        <cdr:cNvSpPr/>
      </cdr:nvSpPr>
      <cdr:spPr>
        <a:xfrm xmlns:a="http://schemas.openxmlformats.org/drawingml/2006/main">
          <a:off x="2244328" y="1655771"/>
          <a:ext cx="1938963" cy="1962125"/>
        </a:xfrm>
        <a:prstGeom xmlns:a="http://schemas.openxmlformats.org/drawingml/2006/main" prst="ellipse">
          <a:avLst/>
        </a:prstGeom>
        <a:noFill xmlns:a="http://schemas.openxmlformats.org/drawingml/2006/main"/>
        <a:ln xmlns:a="http://schemas.openxmlformats.org/drawingml/2006/main" w="19050">
          <a:solidFill>
            <a:srgbClr val="00B05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0.02595</cdr:x>
      <cdr:y>0.92977</cdr:y>
    </cdr:from>
    <cdr:to>
      <cdr:x>0.46054</cdr:x>
      <cdr:y>0.98129</cdr:y>
    </cdr:to>
    <cdr:sp macro="" textlink="">
      <cdr:nvSpPr>
        <cdr:cNvPr id="4" name="Rectangle 3">
          <a:extLst xmlns:a="http://schemas.openxmlformats.org/drawingml/2006/main">
            <a:ext uri="{FF2B5EF4-FFF2-40B4-BE49-F238E27FC236}">
              <a16:creationId xmlns:a16="http://schemas.microsoft.com/office/drawing/2014/main" id="{00000000-0008-0000-0000-000005000000}"/>
            </a:ext>
          </a:extLst>
        </cdr:cNvPr>
        <cdr:cNvSpPr/>
      </cdr:nvSpPr>
      <cdr:spPr>
        <a:xfrm xmlns:a="http://schemas.openxmlformats.org/drawingml/2006/main">
          <a:off x="167213" y="4813287"/>
          <a:ext cx="2800350" cy="266700"/>
        </a:xfrm>
        <a:prstGeom xmlns:a="http://schemas.openxmlformats.org/drawingml/2006/main" prst="rect">
          <a:avLst/>
        </a:prstGeom>
        <a:solidFill xmlns:a="http://schemas.openxmlformats.org/drawingml/2006/main">
          <a:srgbClr val="00B05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fr-BE" sz="1100"/>
            <a:t>Exterieur du cercle vert : harmonie</a:t>
          </a:r>
        </a:p>
      </cdr:txBody>
    </cdr:sp>
  </cdr:relSizeAnchor>
  <cdr:relSizeAnchor xmlns:cdr="http://schemas.openxmlformats.org/drawingml/2006/chartDrawing">
    <cdr:from>
      <cdr:x>0.54564</cdr:x>
      <cdr:y>0.93378</cdr:y>
    </cdr:from>
    <cdr:to>
      <cdr:x>1</cdr:x>
      <cdr:y>0.9853</cdr:y>
    </cdr:to>
    <cdr:sp macro="" textlink="">
      <cdr:nvSpPr>
        <cdr:cNvPr id="5" name="Rectangle 4">
          <a:extLst xmlns:a="http://schemas.openxmlformats.org/drawingml/2006/main">
            <a:ext uri="{FF2B5EF4-FFF2-40B4-BE49-F238E27FC236}">
              <a16:creationId xmlns:a16="http://schemas.microsoft.com/office/drawing/2014/main" id="{00000000-0008-0000-0000-000006000000}"/>
            </a:ext>
          </a:extLst>
        </cdr:cNvPr>
        <cdr:cNvSpPr/>
      </cdr:nvSpPr>
      <cdr:spPr>
        <a:xfrm xmlns:a="http://schemas.openxmlformats.org/drawingml/2006/main">
          <a:off x="3515920" y="4834028"/>
          <a:ext cx="2927744" cy="266710"/>
        </a:xfrm>
        <a:prstGeom xmlns:a="http://schemas.openxmlformats.org/drawingml/2006/main" prst="rect">
          <a:avLst/>
        </a:prstGeom>
        <a:solidFill xmlns:a="http://schemas.openxmlformats.org/drawingml/2006/main">
          <a:srgbClr val="FF000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fr-BE" sz="1100"/>
            <a:t>Intérieur  du cercle rouge: </a:t>
          </a:r>
          <a:r>
            <a:rPr lang="fr-BE" sz="1100" baseline="0"/>
            <a:t>réactivité</a:t>
          </a:r>
          <a:endParaRPr lang="fr-BE" sz="1100"/>
        </a:p>
      </cdr:txBody>
    </cdr:sp>
  </cdr:relSizeAnchor>
</c:userShapes>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10372725</xdr:colOff>
          <xdr:row>1</xdr:row>
          <xdr:rowOff>57150</xdr:rowOff>
        </xdr:from>
        <xdr:to>
          <xdr:col>20</xdr:col>
          <xdr:colOff>11182350</xdr:colOff>
          <xdr:row>1</xdr:row>
          <xdr:rowOff>323850</xdr:rowOff>
        </xdr:to>
        <xdr:sp macro="" textlink="">
          <xdr:nvSpPr>
            <xdr:cNvPr id="74753" name="Bouton 1" hidden="1">
              <a:extLst>
                <a:ext uri="{63B3BB69-23CF-44E3-9099-C40C66FF867C}">
                  <a14:compatExt spid="_x0000_s74753"/>
                </a:ext>
                <a:ext uri="{FF2B5EF4-FFF2-40B4-BE49-F238E27FC236}">
                  <a16:creationId xmlns:a16="http://schemas.microsoft.com/office/drawing/2014/main" id="{00000000-0008-0000-1100-0000012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9201150</xdr:colOff>
          <xdr:row>1</xdr:row>
          <xdr:rowOff>66675</xdr:rowOff>
        </xdr:from>
        <xdr:to>
          <xdr:col>20</xdr:col>
          <xdr:colOff>10020300</xdr:colOff>
          <xdr:row>1</xdr:row>
          <xdr:rowOff>323850</xdr:rowOff>
        </xdr:to>
        <xdr:sp macro="" textlink="">
          <xdr:nvSpPr>
            <xdr:cNvPr id="74754" name="Bouton 2" hidden="1">
              <a:extLst>
                <a:ext uri="{63B3BB69-23CF-44E3-9099-C40C66FF867C}">
                  <a14:compatExt spid="_x0000_s74754"/>
                </a:ext>
                <a:ext uri="{FF2B5EF4-FFF2-40B4-BE49-F238E27FC236}">
                  <a16:creationId xmlns:a16="http://schemas.microsoft.com/office/drawing/2014/main" id="{00000000-0008-0000-1100-0000022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11572875</xdr:colOff>
          <xdr:row>1</xdr:row>
          <xdr:rowOff>57150</xdr:rowOff>
        </xdr:from>
        <xdr:to>
          <xdr:col>20</xdr:col>
          <xdr:colOff>12382500</xdr:colOff>
          <xdr:row>1</xdr:row>
          <xdr:rowOff>323850</xdr:rowOff>
        </xdr:to>
        <xdr:sp macro="" textlink="">
          <xdr:nvSpPr>
            <xdr:cNvPr id="74755" name="Bouton 3" hidden="1">
              <a:extLst>
                <a:ext uri="{63B3BB69-23CF-44E3-9099-C40C66FF867C}">
                  <a14:compatExt spid="_x0000_s74755"/>
                </a:ext>
                <a:ext uri="{FF2B5EF4-FFF2-40B4-BE49-F238E27FC236}">
                  <a16:creationId xmlns:a16="http://schemas.microsoft.com/office/drawing/2014/main" id="{00000000-0008-0000-1100-0000032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12744450</xdr:colOff>
          <xdr:row>1</xdr:row>
          <xdr:rowOff>66675</xdr:rowOff>
        </xdr:from>
        <xdr:to>
          <xdr:col>20</xdr:col>
          <xdr:colOff>13554075</xdr:colOff>
          <xdr:row>1</xdr:row>
          <xdr:rowOff>333375</xdr:rowOff>
        </xdr:to>
        <xdr:sp macro="" textlink="">
          <xdr:nvSpPr>
            <xdr:cNvPr id="74756" name="Bouton 4" hidden="1">
              <a:extLst>
                <a:ext uri="{63B3BB69-23CF-44E3-9099-C40C66FF867C}">
                  <a14:compatExt spid="_x0000_s74756"/>
                </a:ext>
                <a:ext uri="{FF2B5EF4-FFF2-40B4-BE49-F238E27FC236}">
                  <a16:creationId xmlns:a16="http://schemas.microsoft.com/office/drawing/2014/main" id="{00000000-0008-0000-1100-0000042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13944600</xdr:colOff>
          <xdr:row>1</xdr:row>
          <xdr:rowOff>85725</xdr:rowOff>
        </xdr:from>
        <xdr:to>
          <xdr:col>20</xdr:col>
          <xdr:colOff>14754225</xdr:colOff>
          <xdr:row>1</xdr:row>
          <xdr:rowOff>342900</xdr:rowOff>
        </xdr:to>
        <xdr:sp macro="" textlink="">
          <xdr:nvSpPr>
            <xdr:cNvPr id="74757" name="Bouton 5" hidden="1">
              <a:extLst>
                <a:ext uri="{63B3BB69-23CF-44E3-9099-C40C66FF867C}">
                  <a14:compatExt spid="_x0000_s74757"/>
                </a:ext>
                <a:ext uri="{FF2B5EF4-FFF2-40B4-BE49-F238E27FC236}">
                  <a16:creationId xmlns:a16="http://schemas.microsoft.com/office/drawing/2014/main" id="{00000000-0008-0000-1100-0000052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4</xdr:col>
      <xdr:colOff>38098</xdr:colOff>
      <xdr:row>5</xdr:row>
      <xdr:rowOff>0</xdr:rowOff>
    </xdr:from>
    <xdr:to>
      <xdr:col>219</xdr:col>
      <xdr:colOff>171449</xdr:colOff>
      <xdr:row>22</xdr:row>
      <xdr:rowOff>76200</xdr:rowOff>
    </xdr:to>
    <xdr:graphicFrame macro="">
      <xdr:nvGraphicFramePr>
        <xdr:cNvPr id="2" name="Graphique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57150</xdr:colOff>
      <xdr:row>26</xdr:row>
      <xdr:rowOff>0</xdr:rowOff>
    </xdr:from>
    <xdr:to>
      <xdr:col>220</xdr:col>
      <xdr:colOff>19050</xdr:colOff>
      <xdr:row>43</xdr:row>
      <xdr:rowOff>76200</xdr:rowOff>
    </xdr:to>
    <xdr:graphicFrame macro="">
      <xdr:nvGraphicFramePr>
        <xdr:cNvPr id="3" name="Graphique 2">
          <a:extLst>
            <a:ext uri="{FF2B5EF4-FFF2-40B4-BE49-F238E27FC236}">
              <a16:creationId xmlns:a16="http://schemas.microsoft.com/office/drawing/2014/main" id="{00000000-0008-0000-1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47625</xdr:colOff>
      <xdr:row>7</xdr:row>
      <xdr:rowOff>99330</xdr:rowOff>
    </xdr:from>
    <xdr:to>
      <xdr:col>218</xdr:col>
      <xdr:colOff>57150</xdr:colOff>
      <xdr:row>8</xdr:row>
      <xdr:rowOff>85701</xdr:rowOff>
    </xdr:to>
    <xdr:pic>
      <xdr:nvPicPr>
        <xdr:cNvPr id="4" name="Image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3"/>
        <a:stretch>
          <a:fillRect/>
        </a:stretch>
      </xdr:blipFill>
      <xdr:spPr>
        <a:xfrm>
          <a:off x="2390775" y="1432830"/>
          <a:ext cx="16011525" cy="176871"/>
        </a:xfrm>
        <a:prstGeom prst="rect">
          <a:avLst/>
        </a:prstGeom>
      </xdr:spPr>
    </xdr:pic>
    <xdr:clientData/>
  </xdr:twoCellAnchor>
  <xdr:twoCellAnchor editAs="oneCell">
    <xdr:from>
      <xdr:col>9</xdr:col>
      <xdr:colOff>38100</xdr:colOff>
      <xdr:row>28</xdr:row>
      <xdr:rowOff>124877</xdr:rowOff>
    </xdr:from>
    <xdr:to>
      <xdr:col>218</xdr:col>
      <xdr:colOff>28575</xdr:colOff>
      <xdr:row>29</xdr:row>
      <xdr:rowOff>110196</xdr:rowOff>
    </xdr:to>
    <xdr:pic>
      <xdr:nvPicPr>
        <xdr:cNvPr id="5" name="Image 4">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3"/>
        <a:stretch>
          <a:fillRect/>
        </a:stretch>
      </xdr:blipFill>
      <xdr:spPr>
        <a:xfrm>
          <a:off x="2457450" y="5458877"/>
          <a:ext cx="15916275" cy="175819"/>
        </a:xfrm>
        <a:prstGeom prst="rect">
          <a:avLst/>
        </a:prstGeom>
      </xdr:spPr>
    </xdr:pic>
    <xdr:clientData/>
  </xdr:twoCellAnchor>
  <xdr:twoCellAnchor>
    <xdr:from>
      <xdr:col>195</xdr:col>
      <xdr:colOff>57150</xdr:colOff>
      <xdr:row>8</xdr:row>
      <xdr:rowOff>104775</xdr:rowOff>
    </xdr:from>
    <xdr:to>
      <xdr:col>218</xdr:col>
      <xdr:colOff>9525</xdr:colOff>
      <xdr:row>10</xdr:row>
      <xdr:rowOff>28575</xdr:rowOff>
    </xdr:to>
    <xdr:sp macro="" textlink="">
      <xdr:nvSpPr>
        <xdr:cNvPr id="6" name="Rectangle 5">
          <a:extLst>
            <a:ext uri="{FF2B5EF4-FFF2-40B4-BE49-F238E27FC236}">
              <a16:creationId xmlns:a16="http://schemas.microsoft.com/office/drawing/2014/main" id="{00000000-0008-0000-1200-000006000000}"/>
            </a:ext>
          </a:extLst>
        </xdr:cNvPr>
        <xdr:cNvSpPr/>
      </xdr:nvSpPr>
      <xdr:spPr>
        <a:xfrm>
          <a:off x="16649700" y="1628775"/>
          <a:ext cx="1704975" cy="304800"/>
        </a:xfrm>
        <a:prstGeom prst="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BE" sz="1600"/>
            <a:t>Besoin</a:t>
          </a:r>
        </a:p>
      </xdr:txBody>
    </xdr:sp>
    <xdr:clientData/>
  </xdr:twoCellAnchor>
  <xdr:twoCellAnchor>
    <xdr:from>
      <xdr:col>219</xdr:col>
      <xdr:colOff>19050</xdr:colOff>
      <xdr:row>8</xdr:row>
      <xdr:rowOff>161925</xdr:rowOff>
    </xdr:from>
    <xdr:to>
      <xdr:col>219</xdr:col>
      <xdr:colOff>19051</xdr:colOff>
      <xdr:row>19</xdr:row>
      <xdr:rowOff>104775</xdr:rowOff>
    </xdr:to>
    <xdr:cxnSp macro="">
      <xdr:nvCxnSpPr>
        <xdr:cNvPr id="8" name="Connecteur droit avec flèche 7">
          <a:extLst>
            <a:ext uri="{FF2B5EF4-FFF2-40B4-BE49-F238E27FC236}">
              <a16:creationId xmlns:a16="http://schemas.microsoft.com/office/drawing/2014/main" id="{00000000-0008-0000-1200-000008000000}"/>
            </a:ext>
          </a:extLst>
        </xdr:cNvPr>
        <xdr:cNvCxnSpPr/>
      </xdr:nvCxnSpPr>
      <xdr:spPr>
        <a:xfrm flipH="1">
          <a:off x="18440400" y="1685925"/>
          <a:ext cx="1" cy="2038350"/>
        </a:xfrm>
        <a:prstGeom prst="straightConnector1">
          <a:avLst/>
        </a:prstGeom>
        <a:ln w="5715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219</xdr:col>
      <xdr:colOff>9526</xdr:colOff>
      <xdr:row>30</xdr:row>
      <xdr:rowOff>19050</xdr:rowOff>
    </xdr:from>
    <xdr:to>
      <xdr:col>219</xdr:col>
      <xdr:colOff>28575</xdr:colOff>
      <xdr:row>40</xdr:row>
      <xdr:rowOff>114300</xdr:rowOff>
    </xdr:to>
    <xdr:cxnSp macro="">
      <xdr:nvCxnSpPr>
        <xdr:cNvPr id="9" name="Connecteur droit avec flèche 8">
          <a:extLst>
            <a:ext uri="{FF2B5EF4-FFF2-40B4-BE49-F238E27FC236}">
              <a16:creationId xmlns:a16="http://schemas.microsoft.com/office/drawing/2014/main" id="{00000000-0008-0000-1200-000009000000}"/>
            </a:ext>
          </a:extLst>
        </xdr:cNvPr>
        <xdr:cNvCxnSpPr/>
      </xdr:nvCxnSpPr>
      <xdr:spPr>
        <a:xfrm flipH="1">
          <a:off x="18430876" y="5543550"/>
          <a:ext cx="19049" cy="2000250"/>
        </a:xfrm>
        <a:prstGeom prst="straightConnector1">
          <a:avLst/>
        </a:prstGeom>
        <a:ln w="5715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47625</xdr:colOff>
      <xdr:row>4</xdr:row>
      <xdr:rowOff>9525</xdr:rowOff>
    </xdr:from>
    <xdr:to>
      <xdr:col>112</xdr:col>
      <xdr:colOff>35985</xdr:colOff>
      <xdr:row>5</xdr:row>
      <xdr:rowOff>83608</xdr:rowOff>
    </xdr:to>
    <xdr:sp macro="" textlink="">
      <xdr:nvSpPr>
        <xdr:cNvPr id="10" name="Rectangle 9">
          <a:extLst>
            <a:ext uri="{FF2B5EF4-FFF2-40B4-BE49-F238E27FC236}">
              <a16:creationId xmlns:a16="http://schemas.microsoft.com/office/drawing/2014/main" id="{00000000-0008-0000-1200-00000A000000}"/>
            </a:ext>
          </a:extLst>
        </xdr:cNvPr>
        <xdr:cNvSpPr/>
      </xdr:nvSpPr>
      <xdr:spPr>
        <a:xfrm>
          <a:off x="2390775" y="771525"/>
          <a:ext cx="7913160" cy="264583"/>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CORPOREL</a:t>
          </a:r>
        </a:p>
      </xdr:txBody>
    </xdr:sp>
    <xdr:clientData/>
  </xdr:twoCellAnchor>
  <xdr:twoCellAnchor>
    <xdr:from>
      <xdr:col>112</xdr:col>
      <xdr:colOff>28575</xdr:colOff>
      <xdr:row>4</xdr:row>
      <xdr:rowOff>0</xdr:rowOff>
    </xdr:from>
    <xdr:to>
      <xdr:col>160</xdr:col>
      <xdr:colOff>28575</xdr:colOff>
      <xdr:row>5</xdr:row>
      <xdr:rowOff>74083</xdr:rowOff>
    </xdr:to>
    <xdr:sp macro="" textlink="">
      <xdr:nvSpPr>
        <xdr:cNvPr id="11" name="Rectangle 10">
          <a:extLst>
            <a:ext uri="{FF2B5EF4-FFF2-40B4-BE49-F238E27FC236}">
              <a16:creationId xmlns:a16="http://schemas.microsoft.com/office/drawing/2014/main" id="{00000000-0008-0000-1200-00000B000000}"/>
            </a:ext>
          </a:extLst>
        </xdr:cNvPr>
        <xdr:cNvSpPr/>
      </xdr:nvSpPr>
      <xdr:spPr>
        <a:xfrm>
          <a:off x="10296525" y="762000"/>
          <a:ext cx="3657600" cy="264583"/>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1ère harmonique</a:t>
          </a:r>
        </a:p>
      </xdr:txBody>
    </xdr:sp>
    <xdr:clientData/>
  </xdr:twoCellAnchor>
  <xdr:twoCellAnchor>
    <xdr:from>
      <xdr:col>160</xdr:col>
      <xdr:colOff>19049</xdr:colOff>
      <xdr:row>4</xdr:row>
      <xdr:rowOff>0</xdr:rowOff>
    </xdr:from>
    <xdr:to>
      <xdr:col>189</xdr:col>
      <xdr:colOff>38098</xdr:colOff>
      <xdr:row>5</xdr:row>
      <xdr:rowOff>74083</xdr:rowOff>
    </xdr:to>
    <xdr:sp macro="" textlink="">
      <xdr:nvSpPr>
        <xdr:cNvPr id="12" name="Rectangle 11">
          <a:extLst>
            <a:ext uri="{FF2B5EF4-FFF2-40B4-BE49-F238E27FC236}">
              <a16:creationId xmlns:a16="http://schemas.microsoft.com/office/drawing/2014/main" id="{00000000-0008-0000-1200-00000C000000}"/>
            </a:ext>
          </a:extLst>
        </xdr:cNvPr>
        <xdr:cNvSpPr/>
      </xdr:nvSpPr>
      <xdr:spPr>
        <a:xfrm>
          <a:off x="13944599" y="762000"/>
          <a:ext cx="2228849" cy="264583"/>
        </a:xfrm>
        <a:prstGeom prst="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2ème harmonique</a:t>
          </a:r>
        </a:p>
      </xdr:txBody>
    </xdr:sp>
    <xdr:clientData/>
  </xdr:twoCellAnchor>
  <xdr:twoCellAnchor>
    <xdr:from>
      <xdr:col>189</xdr:col>
      <xdr:colOff>47625</xdr:colOff>
      <xdr:row>4</xdr:row>
      <xdr:rowOff>0</xdr:rowOff>
    </xdr:from>
    <xdr:to>
      <xdr:col>218</xdr:col>
      <xdr:colOff>28575</xdr:colOff>
      <xdr:row>5</xdr:row>
      <xdr:rowOff>74083</xdr:rowOff>
    </xdr:to>
    <xdr:sp macro="" textlink="">
      <xdr:nvSpPr>
        <xdr:cNvPr id="13" name="Rectangle 12">
          <a:extLst>
            <a:ext uri="{FF2B5EF4-FFF2-40B4-BE49-F238E27FC236}">
              <a16:creationId xmlns:a16="http://schemas.microsoft.com/office/drawing/2014/main" id="{00000000-0008-0000-1200-00000D000000}"/>
            </a:ext>
          </a:extLst>
        </xdr:cNvPr>
        <xdr:cNvSpPr/>
      </xdr:nvSpPr>
      <xdr:spPr>
        <a:xfrm>
          <a:off x="16182975" y="762000"/>
          <a:ext cx="2190750" cy="264583"/>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3ème harmonique</a:t>
          </a:r>
        </a:p>
      </xdr:txBody>
    </xdr:sp>
    <xdr:clientData/>
  </xdr:twoCellAnchor>
  <xdr:twoCellAnchor>
    <xdr:from>
      <xdr:col>8</xdr:col>
      <xdr:colOff>57150</xdr:colOff>
      <xdr:row>24</xdr:row>
      <xdr:rowOff>123825</xdr:rowOff>
    </xdr:from>
    <xdr:to>
      <xdr:col>112</xdr:col>
      <xdr:colOff>45510</xdr:colOff>
      <xdr:row>26</xdr:row>
      <xdr:rowOff>0</xdr:rowOff>
    </xdr:to>
    <xdr:sp macro="" textlink="">
      <xdr:nvSpPr>
        <xdr:cNvPr id="14" name="Rectangle 13">
          <a:extLst>
            <a:ext uri="{FF2B5EF4-FFF2-40B4-BE49-F238E27FC236}">
              <a16:creationId xmlns:a16="http://schemas.microsoft.com/office/drawing/2014/main" id="{00000000-0008-0000-1200-00000E000000}"/>
            </a:ext>
          </a:extLst>
        </xdr:cNvPr>
        <xdr:cNvSpPr/>
      </xdr:nvSpPr>
      <xdr:spPr>
        <a:xfrm>
          <a:off x="2400300" y="4505325"/>
          <a:ext cx="7913160" cy="257175"/>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CORPOREL</a:t>
          </a:r>
        </a:p>
      </xdr:txBody>
    </xdr:sp>
    <xdr:clientData/>
  </xdr:twoCellAnchor>
  <xdr:twoCellAnchor>
    <xdr:from>
      <xdr:col>112</xdr:col>
      <xdr:colOff>38100</xdr:colOff>
      <xdr:row>24</xdr:row>
      <xdr:rowOff>114300</xdr:rowOff>
    </xdr:from>
    <xdr:to>
      <xdr:col>160</xdr:col>
      <xdr:colOff>38100</xdr:colOff>
      <xdr:row>25</xdr:row>
      <xdr:rowOff>188383</xdr:rowOff>
    </xdr:to>
    <xdr:sp macro="" textlink="">
      <xdr:nvSpPr>
        <xdr:cNvPr id="15" name="Rectangle 14">
          <a:extLst>
            <a:ext uri="{FF2B5EF4-FFF2-40B4-BE49-F238E27FC236}">
              <a16:creationId xmlns:a16="http://schemas.microsoft.com/office/drawing/2014/main" id="{00000000-0008-0000-1200-00000F000000}"/>
            </a:ext>
          </a:extLst>
        </xdr:cNvPr>
        <xdr:cNvSpPr/>
      </xdr:nvSpPr>
      <xdr:spPr>
        <a:xfrm>
          <a:off x="10306050" y="4495800"/>
          <a:ext cx="3657600" cy="264583"/>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1ère harmonique</a:t>
          </a:r>
        </a:p>
      </xdr:txBody>
    </xdr:sp>
    <xdr:clientData/>
  </xdr:twoCellAnchor>
  <xdr:twoCellAnchor>
    <xdr:from>
      <xdr:col>160</xdr:col>
      <xdr:colOff>28574</xdr:colOff>
      <xdr:row>24</xdr:row>
      <xdr:rowOff>114300</xdr:rowOff>
    </xdr:from>
    <xdr:to>
      <xdr:col>189</xdr:col>
      <xdr:colOff>47623</xdr:colOff>
      <xdr:row>25</xdr:row>
      <xdr:rowOff>188383</xdr:rowOff>
    </xdr:to>
    <xdr:sp macro="" textlink="">
      <xdr:nvSpPr>
        <xdr:cNvPr id="16" name="Rectangle 15">
          <a:extLst>
            <a:ext uri="{FF2B5EF4-FFF2-40B4-BE49-F238E27FC236}">
              <a16:creationId xmlns:a16="http://schemas.microsoft.com/office/drawing/2014/main" id="{00000000-0008-0000-1200-000010000000}"/>
            </a:ext>
          </a:extLst>
        </xdr:cNvPr>
        <xdr:cNvSpPr/>
      </xdr:nvSpPr>
      <xdr:spPr>
        <a:xfrm>
          <a:off x="13954124" y="4495800"/>
          <a:ext cx="2228849" cy="264583"/>
        </a:xfrm>
        <a:prstGeom prst="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2ème harmonique</a:t>
          </a:r>
        </a:p>
      </xdr:txBody>
    </xdr:sp>
    <xdr:clientData/>
  </xdr:twoCellAnchor>
  <xdr:twoCellAnchor>
    <xdr:from>
      <xdr:col>189</xdr:col>
      <xdr:colOff>57150</xdr:colOff>
      <xdr:row>24</xdr:row>
      <xdr:rowOff>114300</xdr:rowOff>
    </xdr:from>
    <xdr:to>
      <xdr:col>218</xdr:col>
      <xdr:colOff>38100</xdr:colOff>
      <xdr:row>25</xdr:row>
      <xdr:rowOff>188383</xdr:rowOff>
    </xdr:to>
    <xdr:sp macro="" textlink="">
      <xdr:nvSpPr>
        <xdr:cNvPr id="17" name="Rectangle 16">
          <a:extLst>
            <a:ext uri="{FF2B5EF4-FFF2-40B4-BE49-F238E27FC236}">
              <a16:creationId xmlns:a16="http://schemas.microsoft.com/office/drawing/2014/main" id="{00000000-0008-0000-1200-000011000000}"/>
            </a:ext>
          </a:extLst>
        </xdr:cNvPr>
        <xdr:cNvSpPr/>
      </xdr:nvSpPr>
      <xdr:spPr>
        <a:xfrm>
          <a:off x="16192500" y="4495800"/>
          <a:ext cx="2190750" cy="264583"/>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3ème harmonique</a:t>
          </a:r>
        </a:p>
      </xdr:txBody>
    </xdr:sp>
    <xdr:clientData/>
  </xdr:twoCellAnchor>
  <mc:AlternateContent xmlns:mc="http://schemas.openxmlformats.org/markup-compatibility/2006">
    <mc:Choice xmlns:a14="http://schemas.microsoft.com/office/drawing/2010/main" Requires="a14">
      <xdr:twoCellAnchor>
        <xdr:from>
          <xdr:col>27</xdr:col>
          <xdr:colOff>66675</xdr:colOff>
          <xdr:row>1</xdr:row>
          <xdr:rowOff>47625</xdr:rowOff>
        </xdr:from>
        <xdr:to>
          <xdr:col>38</xdr:col>
          <xdr:colOff>38100</xdr:colOff>
          <xdr:row>2</xdr:row>
          <xdr:rowOff>114300</xdr:rowOff>
        </xdr:to>
        <xdr:sp macro="" textlink="">
          <xdr:nvSpPr>
            <xdr:cNvPr id="72705" name="Bouton 1" hidden="1">
              <a:extLst>
                <a:ext uri="{63B3BB69-23CF-44E3-9099-C40C66FF867C}">
                  <a14:compatExt spid="_x0000_s72705"/>
                </a:ext>
                <a:ext uri="{FF2B5EF4-FFF2-40B4-BE49-F238E27FC236}">
                  <a16:creationId xmlns:a16="http://schemas.microsoft.com/office/drawing/2014/main" id="{00000000-0008-0000-1200-0000011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1</xdr:row>
          <xdr:rowOff>57150</xdr:rowOff>
        </xdr:from>
        <xdr:to>
          <xdr:col>23</xdr:col>
          <xdr:colOff>19050</xdr:colOff>
          <xdr:row>2</xdr:row>
          <xdr:rowOff>114300</xdr:rowOff>
        </xdr:to>
        <xdr:sp macro="" textlink="">
          <xdr:nvSpPr>
            <xdr:cNvPr id="72706" name="Bouton 2" hidden="1">
              <a:extLst>
                <a:ext uri="{63B3BB69-23CF-44E3-9099-C40C66FF867C}">
                  <a14:compatExt spid="_x0000_s72706"/>
                </a:ext>
                <a:ext uri="{FF2B5EF4-FFF2-40B4-BE49-F238E27FC236}">
                  <a16:creationId xmlns:a16="http://schemas.microsoft.com/office/drawing/2014/main" id="{00000000-0008-0000-1200-0000021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47625</xdr:colOff>
          <xdr:row>1</xdr:row>
          <xdr:rowOff>47625</xdr:rowOff>
        </xdr:from>
        <xdr:to>
          <xdr:col>54</xdr:col>
          <xdr:colOff>19050</xdr:colOff>
          <xdr:row>2</xdr:row>
          <xdr:rowOff>114300</xdr:rowOff>
        </xdr:to>
        <xdr:sp macro="" textlink="">
          <xdr:nvSpPr>
            <xdr:cNvPr id="72707" name="Bouton 3" hidden="1">
              <a:extLst>
                <a:ext uri="{63B3BB69-23CF-44E3-9099-C40C66FF867C}">
                  <a14:compatExt spid="_x0000_s72707"/>
                </a:ext>
                <a:ext uri="{FF2B5EF4-FFF2-40B4-BE49-F238E27FC236}">
                  <a16:creationId xmlns:a16="http://schemas.microsoft.com/office/drawing/2014/main" id="{00000000-0008-0000-1200-0000031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0</xdr:colOff>
          <xdr:row>1</xdr:row>
          <xdr:rowOff>57150</xdr:rowOff>
        </xdr:from>
        <xdr:to>
          <xdr:col>69</xdr:col>
          <xdr:colOff>47625</xdr:colOff>
          <xdr:row>2</xdr:row>
          <xdr:rowOff>123825</xdr:rowOff>
        </xdr:to>
        <xdr:sp macro="" textlink="">
          <xdr:nvSpPr>
            <xdr:cNvPr id="72708" name="Bouton 4" hidden="1">
              <a:extLst>
                <a:ext uri="{63B3BB69-23CF-44E3-9099-C40C66FF867C}">
                  <a14:compatExt spid="_x0000_s72708"/>
                </a:ext>
                <a:ext uri="{FF2B5EF4-FFF2-40B4-BE49-F238E27FC236}">
                  <a16:creationId xmlns:a16="http://schemas.microsoft.com/office/drawing/2014/main" id="{00000000-0008-0000-1200-0000041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74</xdr:col>
          <xdr:colOff>57150</xdr:colOff>
          <xdr:row>1</xdr:row>
          <xdr:rowOff>76200</xdr:rowOff>
        </xdr:from>
        <xdr:to>
          <xdr:col>85</xdr:col>
          <xdr:colOff>28575</xdr:colOff>
          <xdr:row>2</xdr:row>
          <xdr:rowOff>142875</xdr:rowOff>
        </xdr:to>
        <xdr:sp macro="" textlink="">
          <xdr:nvSpPr>
            <xdr:cNvPr id="72709" name="Bouton 5" hidden="1">
              <a:extLst>
                <a:ext uri="{63B3BB69-23CF-44E3-9099-C40C66FF867C}">
                  <a14:compatExt spid="_x0000_s72709"/>
                </a:ext>
                <a:ext uri="{FF2B5EF4-FFF2-40B4-BE49-F238E27FC236}">
                  <a16:creationId xmlns:a16="http://schemas.microsoft.com/office/drawing/2014/main" id="{00000000-0008-0000-1200-0000051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25.xml><?xml version="1.0" encoding="utf-8"?>
<c:userShapes xmlns:c="http://schemas.openxmlformats.org/drawingml/2006/chart">
  <cdr:relSizeAnchor xmlns:cdr="http://schemas.openxmlformats.org/drawingml/2006/chartDrawing">
    <cdr:from>
      <cdr:x>0.8865</cdr:x>
      <cdr:y>0.76533</cdr:y>
    </cdr:from>
    <cdr:to>
      <cdr:x>0.99033</cdr:x>
      <cdr:y>0.85728</cdr:y>
    </cdr:to>
    <cdr:sp macro="" textlink="">
      <cdr:nvSpPr>
        <cdr:cNvPr id="2" name="Rectangle 1">
          <a:extLst xmlns:a="http://schemas.openxmlformats.org/drawingml/2006/main">
            <a:ext uri="{FF2B5EF4-FFF2-40B4-BE49-F238E27FC236}">
              <a16:creationId xmlns:a16="http://schemas.microsoft.com/office/drawing/2014/main" id="{79F221C8-BE6B-42E4-A8B5-651999ECAB78}"/>
            </a:ext>
          </a:extLst>
        </cdr:cNvPr>
        <cdr:cNvSpPr/>
      </cdr:nvSpPr>
      <cdr:spPr>
        <a:xfrm xmlns:a="http://schemas.openxmlformats.org/drawingml/2006/main">
          <a:off x="14557375" y="2536825"/>
          <a:ext cx="1704975" cy="304800"/>
        </a:xfrm>
        <a:prstGeom xmlns:a="http://schemas.openxmlformats.org/drawingml/2006/main" prst="rect">
          <a:avLst/>
        </a:prstGeom>
        <a:solidFill xmlns:a="http://schemas.openxmlformats.org/drawingml/2006/main">
          <a:schemeClr val="accent5">
            <a:lumMod val="40000"/>
            <a:lumOff val="60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fr-BE" sz="1600"/>
            <a:t>Limitation</a:t>
          </a:r>
        </a:p>
      </cdr:txBody>
    </cdr:sp>
  </cdr:relSizeAnchor>
</c:userShapes>
</file>

<file path=xl/drawings/drawing26.xml><?xml version="1.0" encoding="utf-8"?>
<c:userShapes xmlns:c="http://schemas.openxmlformats.org/drawingml/2006/chart">
  <cdr:relSizeAnchor xmlns:cdr="http://schemas.openxmlformats.org/drawingml/2006/chartDrawing">
    <cdr:from>
      <cdr:x>0.88708</cdr:x>
      <cdr:y>0.22222</cdr:y>
    </cdr:from>
    <cdr:to>
      <cdr:x>0.99091</cdr:x>
      <cdr:y>0.31418</cdr:y>
    </cdr:to>
    <cdr:sp macro="" textlink="">
      <cdr:nvSpPr>
        <cdr:cNvPr id="2" name="Rectangle 1">
          <a:extLst xmlns:a="http://schemas.openxmlformats.org/drawingml/2006/main">
            <a:ext uri="{FF2B5EF4-FFF2-40B4-BE49-F238E27FC236}">
              <a16:creationId xmlns:a16="http://schemas.microsoft.com/office/drawing/2014/main" id="{79F221C8-BE6B-42E4-A8B5-651999ECAB78}"/>
            </a:ext>
          </a:extLst>
        </cdr:cNvPr>
        <cdr:cNvSpPr/>
      </cdr:nvSpPr>
      <cdr:spPr>
        <a:xfrm xmlns:a="http://schemas.openxmlformats.org/drawingml/2006/main">
          <a:off x="14566900" y="736600"/>
          <a:ext cx="1704975" cy="304800"/>
        </a:xfrm>
        <a:prstGeom xmlns:a="http://schemas.openxmlformats.org/drawingml/2006/main" prst="rect">
          <a:avLst/>
        </a:prstGeom>
        <a:solidFill xmlns:a="http://schemas.openxmlformats.org/drawingml/2006/main">
          <a:srgbClr val="FF000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fr-BE" sz="1600"/>
            <a:t>Réactivité</a:t>
          </a:r>
        </a:p>
      </cdr:txBody>
    </cdr:sp>
  </cdr:relSizeAnchor>
  <cdr:relSizeAnchor xmlns:cdr="http://schemas.openxmlformats.org/drawingml/2006/chartDrawing">
    <cdr:from>
      <cdr:x>0.8836</cdr:x>
      <cdr:y>0.75958</cdr:y>
    </cdr:from>
    <cdr:to>
      <cdr:x>0.98743</cdr:x>
      <cdr:y>0.85153</cdr:y>
    </cdr:to>
    <cdr:sp macro="" textlink="">
      <cdr:nvSpPr>
        <cdr:cNvPr id="3" name="Rectangle 2">
          <a:extLst xmlns:a="http://schemas.openxmlformats.org/drawingml/2006/main">
            <a:ext uri="{FF2B5EF4-FFF2-40B4-BE49-F238E27FC236}">
              <a16:creationId xmlns:a16="http://schemas.microsoft.com/office/drawing/2014/main" id="{86EDBBB5-A996-46DE-A5BF-11574793DF79}"/>
            </a:ext>
          </a:extLst>
        </cdr:cNvPr>
        <cdr:cNvSpPr/>
      </cdr:nvSpPr>
      <cdr:spPr>
        <a:xfrm xmlns:a="http://schemas.openxmlformats.org/drawingml/2006/main">
          <a:off x="14509750" y="2517775"/>
          <a:ext cx="1704975" cy="304800"/>
        </a:xfrm>
        <a:prstGeom xmlns:a="http://schemas.openxmlformats.org/drawingml/2006/main" prst="rect">
          <a:avLst/>
        </a:prstGeom>
        <a:solidFill xmlns:a="http://schemas.openxmlformats.org/drawingml/2006/main">
          <a:srgbClr val="00B05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fr-BE" sz="1600"/>
            <a:t>Calme</a:t>
          </a:r>
        </a:p>
      </cdr:txBody>
    </cdr:sp>
  </cdr:relSizeAnchor>
</c:userShapes>
</file>

<file path=xl/drawings/drawing27.xml><?xml version="1.0" encoding="utf-8"?>
<xdr:wsDr xmlns:xdr="http://schemas.openxmlformats.org/drawingml/2006/spreadsheetDrawing" xmlns:a="http://schemas.openxmlformats.org/drawingml/2006/main">
  <xdr:twoCellAnchor>
    <xdr:from>
      <xdr:col>10</xdr:col>
      <xdr:colOff>0</xdr:colOff>
      <xdr:row>0</xdr:row>
      <xdr:rowOff>17318</xdr:rowOff>
    </xdr:from>
    <xdr:to>
      <xdr:col>14</xdr:col>
      <xdr:colOff>1089121</xdr:colOff>
      <xdr:row>0</xdr:row>
      <xdr:rowOff>458932</xdr:rowOff>
    </xdr:to>
    <xdr:sp macro="" textlink="">
      <xdr:nvSpPr>
        <xdr:cNvPr id="2" name="Rectangle : coins arrondis 1">
          <a:extLst>
            <a:ext uri="{FF2B5EF4-FFF2-40B4-BE49-F238E27FC236}">
              <a16:creationId xmlns:a16="http://schemas.microsoft.com/office/drawing/2014/main" id="{00000000-0008-0000-1300-000002000000}"/>
            </a:ext>
          </a:extLst>
        </xdr:cNvPr>
        <xdr:cNvSpPr/>
      </xdr:nvSpPr>
      <xdr:spPr>
        <a:xfrm>
          <a:off x="1463386" y="17318"/>
          <a:ext cx="6085417" cy="441614"/>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10</xdr:col>
          <xdr:colOff>1352550</xdr:colOff>
          <xdr:row>0</xdr:row>
          <xdr:rowOff>76200</xdr:rowOff>
        </xdr:from>
        <xdr:to>
          <xdr:col>11</xdr:col>
          <xdr:colOff>9525</xdr:colOff>
          <xdr:row>0</xdr:row>
          <xdr:rowOff>400050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3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180975</xdr:colOff>
          <xdr:row>0</xdr:row>
          <xdr:rowOff>85725</xdr:rowOff>
        </xdr:from>
        <xdr:to>
          <xdr:col>10</xdr:col>
          <xdr:colOff>1000125</xdr:colOff>
          <xdr:row>0</xdr:row>
          <xdr:rowOff>409575</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1300-000003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142875</xdr:colOff>
          <xdr:row>0</xdr:row>
          <xdr:rowOff>76200</xdr:rowOff>
        </xdr:from>
        <xdr:to>
          <xdr:col>13</xdr:col>
          <xdr:colOff>638175</xdr:colOff>
          <xdr:row>0</xdr:row>
          <xdr:rowOff>400050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300-000004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1000125</xdr:colOff>
          <xdr:row>0</xdr:row>
          <xdr:rowOff>85725</xdr:rowOff>
        </xdr:from>
        <xdr:to>
          <xdr:col>13</xdr:col>
          <xdr:colOff>1809750</xdr:colOff>
          <xdr:row>0</xdr:row>
          <xdr:rowOff>409575</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1300-000005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2200275</xdr:colOff>
          <xdr:row>0</xdr:row>
          <xdr:rowOff>104775</xdr:rowOff>
        </xdr:from>
        <xdr:to>
          <xdr:col>14</xdr:col>
          <xdr:colOff>733425</xdr:colOff>
          <xdr:row>0</xdr:row>
          <xdr:rowOff>428625</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1300-000006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xdr:from>
      <xdr:col>6</xdr:col>
      <xdr:colOff>352425</xdr:colOff>
      <xdr:row>22</xdr:row>
      <xdr:rowOff>204786</xdr:rowOff>
    </xdr:from>
    <xdr:to>
      <xdr:col>67</xdr:col>
      <xdr:colOff>285750</xdr:colOff>
      <xdr:row>47</xdr:row>
      <xdr:rowOff>257175</xdr:rowOff>
    </xdr:to>
    <xdr:graphicFrame macro="">
      <xdr:nvGraphicFramePr>
        <xdr:cNvPr id="2" name="Graphique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22</xdr:col>
      <xdr:colOff>1347108</xdr:colOff>
      <xdr:row>8</xdr:row>
      <xdr:rowOff>258535</xdr:rowOff>
    </xdr:from>
    <xdr:to>
      <xdr:col>24</xdr:col>
      <xdr:colOff>27215</xdr:colOff>
      <xdr:row>51</xdr:row>
      <xdr:rowOff>217714</xdr:rowOff>
    </xdr:to>
    <xdr:pic>
      <xdr:nvPicPr>
        <xdr:cNvPr id="6" name="Image 5">
          <a:extLst>
            <a:ext uri="{FF2B5EF4-FFF2-40B4-BE49-F238E27FC236}">
              <a16:creationId xmlns:a16="http://schemas.microsoft.com/office/drawing/2014/main" id="{00000000-0008-0000-1500-000006000000}"/>
            </a:ext>
          </a:extLst>
        </xdr:cNvPr>
        <xdr:cNvPicPr>
          <a:picLocks noChangeAspect="1"/>
        </xdr:cNvPicPr>
      </xdr:nvPicPr>
      <xdr:blipFill>
        <a:blip xmlns:r="http://schemas.openxmlformats.org/officeDocument/2006/relationships" r:embed="rId1"/>
        <a:stretch>
          <a:fillRect/>
        </a:stretch>
      </xdr:blipFill>
      <xdr:spPr>
        <a:xfrm>
          <a:off x="8327572" y="1986642"/>
          <a:ext cx="5646964" cy="10463893"/>
        </a:xfrm>
        <a:prstGeom prst="rect">
          <a:avLst/>
        </a:prstGeom>
      </xdr:spPr>
    </xdr:pic>
    <xdr:clientData/>
  </xdr:twoCellAnchor>
  <xdr:twoCellAnchor>
    <xdr:from>
      <xdr:col>30</xdr:col>
      <xdr:colOff>0</xdr:colOff>
      <xdr:row>10</xdr:row>
      <xdr:rowOff>0</xdr:rowOff>
    </xdr:from>
    <xdr:to>
      <xdr:col>31</xdr:col>
      <xdr:colOff>423333</xdr:colOff>
      <xdr:row>19</xdr:row>
      <xdr:rowOff>166310</xdr:rowOff>
    </xdr:to>
    <xdr:sp macro="" textlink="">
      <xdr:nvSpPr>
        <xdr:cNvPr id="3" name="Rectangle : coins arrondis 2">
          <a:extLst>
            <a:ext uri="{FF2B5EF4-FFF2-40B4-BE49-F238E27FC236}">
              <a16:creationId xmlns:a16="http://schemas.microsoft.com/office/drawing/2014/main" id="{00000000-0008-0000-1500-000003000000}"/>
            </a:ext>
          </a:extLst>
        </xdr:cNvPr>
        <xdr:cNvSpPr/>
      </xdr:nvSpPr>
      <xdr:spPr>
        <a:xfrm>
          <a:off x="20369893" y="2190750"/>
          <a:ext cx="1185333" cy="237066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30</xdr:col>
          <xdr:colOff>190500</xdr:colOff>
          <xdr:row>12</xdr:row>
          <xdr:rowOff>114300</xdr:rowOff>
        </xdr:from>
        <xdr:to>
          <xdr:col>31</xdr:col>
          <xdr:colOff>238125</xdr:colOff>
          <xdr:row>13</xdr:row>
          <xdr:rowOff>123825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1500-000001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190500</xdr:colOff>
          <xdr:row>10</xdr:row>
          <xdr:rowOff>161925</xdr:rowOff>
        </xdr:from>
        <xdr:to>
          <xdr:col>31</xdr:col>
          <xdr:colOff>247650</xdr:colOff>
          <xdr:row>11</xdr:row>
          <xdr:rowOff>171450</xdr:rowOff>
        </xdr:to>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1500-000002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190500</xdr:colOff>
          <xdr:row>14</xdr:row>
          <xdr:rowOff>0</xdr:rowOff>
        </xdr:from>
        <xdr:to>
          <xdr:col>31</xdr:col>
          <xdr:colOff>238125</xdr:colOff>
          <xdr:row>15</xdr:row>
          <xdr:rowOff>19050</xdr:rowOff>
        </xdr:to>
        <xdr:sp macro="" textlink="">
          <xdr:nvSpPr>
            <xdr:cNvPr id="68611" name="Button 3" hidden="1">
              <a:extLst>
                <a:ext uri="{63B3BB69-23CF-44E3-9099-C40C66FF867C}">
                  <a14:compatExt spid="_x0000_s68611"/>
                </a:ext>
                <a:ext uri="{FF2B5EF4-FFF2-40B4-BE49-F238E27FC236}">
                  <a16:creationId xmlns:a16="http://schemas.microsoft.com/office/drawing/2014/main" id="{00000000-0008-0000-1500-000003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190500</xdr:colOff>
          <xdr:row>15</xdr:row>
          <xdr:rowOff>209550</xdr:rowOff>
        </xdr:from>
        <xdr:to>
          <xdr:col>31</xdr:col>
          <xdr:colOff>238125</xdr:colOff>
          <xdr:row>16</xdr:row>
          <xdr:rowOff>219075</xdr:rowOff>
        </xdr:to>
        <xdr:sp macro="" textlink="">
          <xdr:nvSpPr>
            <xdr:cNvPr id="68612" name="Button 4" hidden="1">
              <a:extLst>
                <a:ext uri="{63B3BB69-23CF-44E3-9099-C40C66FF867C}">
                  <a14:compatExt spid="_x0000_s68612"/>
                </a:ext>
                <a:ext uri="{FF2B5EF4-FFF2-40B4-BE49-F238E27FC236}">
                  <a16:creationId xmlns:a16="http://schemas.microsoft.com/office/drawing/2014/main" id="{00000000-0008-0000-1500-000004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200025</xdr:colOff>
          <xdr:row>17</xdr:row>
          <xdr:rowOff>161925</xdr:rowOff>
        </xdr:from>
        <xdr:to>
          <xdr:col>31</xdr:col>
          <xdr:colOff>247650</xdr:colOff>
          <xdr:row>18</xdr:row>
          <xdr:rowOff>180975</xdr:rowOff>
        </xdr:to>
        <xdr:sp macro="" textlink="">
          <xdr:nvSpPr>
            <xdr:cNvPr id="68613" name="Button 5" hidden="1">
              <a:extLst>
                <a:ext uri="{63B3BB69-23CF-44E3-9099-C40C66FF867C}">
                  <a14:compatExt spid="_x0000_s68613"/>
                </a:ext>
                <a:ext uri="{FF2B5EF4-FFF2-40B4-BE49-F238E27FC236}">
                  <a16:creationId xmlns:a16="http://schemas.microsoft.com/office/drawing/2014/main" id="{00000000-0008-0000-1500-000005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23</xdr:col>
      <xdr:colOff>0</xdr:colOff>
      <xdr:row>9</xdr:row>
      <xdr:rowOff>0</xdr:rowOff>
    </xdr:from>
    <xdr:to>
      <xdr:col>24</xdr:col>
      <xdr:colOff>13607</xdr:colOff>
      <xdr:row>52</xdr:row>
      <xdr:rowOff>367393</xdr:rowOff>
    </xdr:to>
    <xdr:pic>
      <xdr:nvPicPr>
        <xdr:cNvPr id="3" name="Image 2">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1"/>
        <a:stretch>
          <a:fillRect/>
        </a:stretch>
      </xdr:blipFill>
      <xdr:spPr>
        <a:xfrm>
          <a:off x="7225393" y="2136321"/>
          <a:ext cx="5334000" cy="10994572"/>
        </a:xfrm>
        <a:prstGeom prst="rect">
          <a:avLst/>
        </a:prstGeom>
      </xdr:spPr>
    </xdr:pic>
    <xdr:clientData/>
  </xdr:twoCellAnchor>
  <xdr:twoCellAnchor>
    <xdr:from>
      <xdr:col>30</xdr:col>
      <xdr:colOff>0</xdr:colOff>
      <xdr:row>10</xdr:row>
      <xdr:rowOff>0</xdr:rowOff>
    </xdr:from>
    <xdr:to>
      <xdr:col>31</xdr:col>
      <xdr:colOff>423333</xdr:colOff>
      <xdr:row>19</xdr:row>
      <xdr:rowOff>166310</xdr:rowOff>
    </xdr:to>
    <xdr:sp macro="" textlink="">
      <xdr:nvSpPr>
        <xdr:cNvPr id="4" name="Rectangle : coins arrondis 3">
          <a:extLst>
            <a:ext uri="{FF2B5EF4-FFF2-40B4-BE49-F238E27FC236}">
              <a16:creationId xmlns:a16="http://schemas.microsoft.com/office/drawing/2014/main" id="{00000000-0008-0000-1600-000004000000}"/>
            </a:ext>
          </a:extLst>
        </xdr:cNvPr>
        <xdr:cNvSpPr/>
      </xdr:nvSpPr>
      <xdr:spPr>
        <a:xfrm>
          <a:off x="19825607" y="2476500"/>
          <a:ext cx="1185333" cy="237066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30</xdr:col>
          <xdr:colOff>190500</xdr:colOff>
          <xdr:row>12</xdr:row>
          <xdr:rowOff>114300</xdr:rowOff>
        </xdr:from>
        <xdr:to>
          <xdr:col>31</xdr:col>
          <xdr:colOff>238125</xdr:colOff>
          <xdr:row>13</xdr:row>
          <xdr:rowOff>123825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1600-000001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190500</xdr:colOff>
          <xdr:row>10</xdr:row>
          <xdr:rowOff>161925</xdr:rowOff>
        </xdr:from>
        <xdr:to>
          <xdr:col>31</xdr:col>
          <xdr:colOff>247650</xdr:colOff>
          <xdr:row>11</xdr:row>
          <xdr:rowOff>171450</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1600-000002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190500</xdr:colOff>
          <xdr:row>14</xdr:row>
          <xdr:rowOff>0</xdr:rowOff>
        </xdr:from>
        <xdr:to>
          <xdr:col>31</xdr:col>
          <xdr:colOff>238125</xdr:colOff>
          <xdr:row>15</xdr:row>
          <xdr:rowOff>19050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1600-000003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190500</xdr:colOff>
          <xdr:row>15</xdr:row>
          <xdr:rowOff>209550</xdr:rowOff>
        </xdr:from>
        <xdr:to>
          <xdr:col>31</xdr:col>
          <xdr:colOff>238125</xdr:colOff>
          <xdr:row>16</xdr:row>
          <xdr:rowOff>219075</xdr:rowOff>
        </xdr:to>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1600-000004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200025</xdr:colOff>
          <xdr:row>17</xdr:row>
          <xdr:rowOff>161925</xdr:rowOff>
        </xdr:from>
        <xdr:to>
          <xdr:col>31</xdr:col>
          <xdr:colOff>247650</xdr:colOff>
          <xdr:row>18</xdr:row>
          <xdr:rowOff>180975</xdr:rowOff>
        </xdr:to>
        <xdr:sp macro="" textlink="">
          <xdr:nvSpPr>
            <xdr:cNvPr id="69637" name="Button 5" hidden="1">
              <a:extLst>
                <a:ext uri="{63B3BB69-23CF-44E3-9099-C40C66FF867C}">
                  <a14:compatExt spid="_x0000_s69637"/>
                </a:ext>
                <a:ext uri="{FF2B5EF4-FFF2-40B4-BE49-F238E27FC236}">
                  <a16:creationId xmlns:a16="http://schemas.microsoft.com/office/drawing/2014/main" id="{00000000-0008-0000-1600-000005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xdr:from>
      <xdr:col>36</xdr:col>
      <xdr:colOff>14286</xdr:colOff>
      <xdr:row>7</xdr:row>
      <xdr:rowOff>147637</xdr:rowOff>
    </xdr:from>
    <xdr:to>
      <xdr:col>43</xdr:col>
      <xdr:colOff>47625</xdr:colOff>
      <xdr:row>21</xdr:row>
      <xdr:rowOff>314325</xdr:rowOff>
    </xdr:to>
    <xdr:graphicFrame macro="">
      <xdr:nvGraphicFramePr>
        <xdr:cNvPr id="15" name="Graphique 14">
          <a:extLst>
            <a:ext uri="{FF2B5EF4-FFF2-40B4-BE49-F238E27FC236}">
              <a16:creationId xmlns:a16="http://schemas.microsoft.com/office/drawing/2014/main" id="{00000000-0008-0000-1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28575</xdr:colOff>
      <xdr:row>21</xdr:row>
      <xdr:rowOff>47625</xdr:rowOff>
    </xdr:from>
    <xdr:to>
      <xdr:col>39</xdr:col>
      <xdr:colOff>152400</xdr:colOff>
      <xdr:row>21</xdr:row>
      <xdr:rowOff>314325</xdr:rowOff>
    </xdr:to>
    <xdr:sp macro="" textlink="">
      <xdr:nvSpPr>
        <xdr:cNvPr id="16" name="Rectangle 15">
          <a:extLst>
            <a:ext uri="{FF2B5EF4-FFF2-40B4-BE49-F238E27FC236}">
              <a16:creationId xmlns:a16="http://schemas.microsoft.com/office/drawing/2014/main" id="{00000000-0008-0000-1700-000010000000}"/>
            </a:ext>
          </a:extLst>
        </xdr:cNvPr>
        <xdr:cNvSpPr/>
      </xdr:nvSpPr>
      <xdr:spPr>
        <a:xfrm>
          <a:off x="29622750" y="6400800"/>
          <a:ext cx="2409825" cy="266700"/>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Exterieur du cercle vert : énergie</a:t>
          </a:r>
          <a:r>
            <a:rPr lang="fr-BE" sz="1100" baseline="0"/>
            <a:t> fluide</a:t>
          </a:r>
          <a:endParaRPr lang="fr-BE" sz="1100"/>
        </a:p>
      </xdr:txBody>
    </xdr:sp>
    <xdr:clientData/>
  </xdr:twoCellAnchor>
  <xdr:twoCellAnchor>
    <xdr:from>
      <xdr:col>23</xdr:col>
      <xdr:colOff>0</xdr:colOff>
      <xdr:row>1</xdr:row>
      <xdr:rowOff>0</xdr:rowOff>
    </xdr:from>
    <xdr:to>
      <xdr:col>30</xdr:col>
      <xdr:colOff>618067</xdr:colOff>
      <xdr:row>3</xdr:row>
      <xdr:rowOff>74083</xdr:rowOff>
    </xdr:to>
    <xdr:sp macro="" textlink="">
      <xdr:nvSpPr>
        <xdr:cNvPr id="4" name="Rectangle : coins arrondis 3">
          <a:extLst>
            <a:ext uri="{FF2B5EF4-FFF2-40B4-BE49-F238E27FC236}">
              <a16:creationId xmlns:a16="http://schemas.microsoft.com/office/drawing/2014/main" id="{00000000-0008-0000-1700-000004000000}"/>
            </a:ext>
          </a:extLst>
        </xdr:cNvPr>
        <xdr:cNvSpPr/>
      </xdr:nvSpPr>
      <xdr:spPr>
        <a:xfrm>
          <a:off x="7477125" y="190500"/>
          <a:ext cx="6085417" cy="455083"/>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24</xdr:col>
          <xdr:colOff>133350</xdr:colOff>
          <xdr:row>1</xdr:row>
          <xdr:rowOff>76200</xdr:rowOff>
        </xdr:from>
        <xdr:to>
          <xdr:col>24</xdr:col>
          <xdr:colOff>942975</xdr:colOff>
          <xdr:row>2</xdr:row>
          <xdr:rowOff>142875</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1700-0000011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180975</xdr:colOff>
          <xdr:row>1</xdr:row>
          <xdr:rowOff>85725</xdr:rowOff>
        </xdr:from>
        <xdr:to>
          <xdr:col>23</xdr:col>
          <xdr:colOff>1000125</xdr:colOff>
          <xdr:row>2</xdr:row>
          <xdr:rowOff>142875</xdr:rowOff>
        </xdr:to>
        <xdr:sp macro="" textlink="">
          <xdr:nvSpPr>
            <xdr:cNvPr id="70658" name="Button 2" hidden="1">
              <a:extLst>
                <a:ext uri="{63B3BB69-23CF-44E3-9099-C40C66FF867C}">
                  <a14:compatExt spid="_x0000_s70658"/>
                </a:ext>
                <a:ext uri="{FF2B5EF4-FFF2-40B4-BE49-F238E27FC236}">
                  <a16:creationId xmlns:a16="http://schemas.microsoft.com/office/drawing/2014/main" id="{00000000-0008-0000-1700-0000021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390525</xdr:colOff>
          <xdr:row>1</xdr:row>
          <xdr:rowOff>76200</xdr:rowOff>
        </xdr:from>
        <xdr:to>
          <xdr:col>26</xdr:col>
          <xdr:colOff>257175</xdr:colOff>
          <xdr:row>2</xdr:row>
          <xdr:rowOff>142875</xdr:rowOff>
        </xdr:to>
        <xdr:sp macro="" textlink="">
          <xdr:nvSpPr>
            <xdr:cNvPr id="70659" name="Button 3" hidden="1">
              <a:extLst>
                <a:ext uri="{63B3BB69-23CF-44E3-9099-C40C66FF867C}">
                  <a14:compatExt spid="_x0000_s70659"/>
                </a:ext>
                <a:ext uri="{FF2B5EF4-FFF2-40B4-BE49-F238E27FC236}">
                  <a16:creationId xmlns:a16="http://schemas.microsoft.com/office/drawing/2014/main" id="{00000000-0008-0000-1700-0000031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619125</xdr:colOff>
          <xdr:row>1</xdr:row>
          <xdr:rowOff>85725</xdr:rowOff>
        </xdr:from>
        <xdr:to>
          <xdr:col>27</xdr:col>
          <xdr:colOff>485775</xdr:colOff>
          <xdr:row>2</xdr:row>
          <xdr:rowOff>152400</xdr:rowOff>
        </xdr:to>
        <xdr:sp macro="" textlink="">
          <xdr:nvSpPr>
            <xdr:cNvPr id="70660" name="Button 4" hidden="1">
              <a:extLst>
                <a:ext uri="{63B3BB69-23CF-44E3-9099-C40C66FF867C}">
                  <a14:compatExt spid="_x0000_s70660"/>
                </a:ext>
                <a:ext uri="{FF2B5EF4-FFF2-40B4-BE49-F238E27FC236}">
                  <a16:creationId xmlns:a16="http://schemas.microsoft.com/office/drawing/2014/main" id="{00000000-0008-0000-1700-0000041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876300</xdr:colOff>
          <xdr:row>1</xdr:row>
          <xdr:rowOff>104775</xdr:rowOff>
        </xdr:from>
        <xdr:to>
          <xdr:col>30</xdr:col>
          <xdr:colOff>266700</xdr:colOff>
          <xdr:row>2</xdr:row>
          <xdr:rowOff>171450</xdr:rowOff>
        </xdr:to>
        <xdr:sp macro="" textlink="">
          <xdr:nvSpPr>
            <xdr:cNvPr id="70661" name="Button 5" hidden="1">
              <a:extLst>
                <a:ext uri="{63B3BB69-23CF-44E3-9099-C40C66FF867C}">
                  <a14:compatExt spid="_x0000_s70661"/>
                </a:ext>
                <a:ext uri="{FF2B5EF4-FFF2-40B4-BE49-F238E27FC236}">
                  <a16:creationId xmlns:a16="http://schemas.microsoft.com/office/drawing/2014/main" id="{00000000-0008-0000-1700-0000051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32.xml><?xml version="1.0" encoding="utf-8"?>
<c:userShapes xmlns:c="http://schemas.openxmlformats.org/drawingml/2006/chart">
  <cdr:relSizeAnchor xmlns:cdr="http://schemas.openxmlformats.org/drawingml/2006/chartDrawing">
    <cdr:from>
      <cdr:x>0.49691</cdr:x>
      <cdr:y>0.26234</cdr:y>
    </cdr:from>
    <cdr:to>
      <cdr:x>0.63798</cdr:x>
      <cdr:y>0.5526</cdr:y>
    </cdr:to>
    <cdr:cxnSp macro="">
      <cdr:nvCxnSpPr>
        <cdr:cNvPr id="18" name="Connecteur droit 17">
          <a:extLst xmlns:a="http://schemas.openxmlformats.org/drawingml/2006/main">
            <a:ext uri="{FF2B5EF4-FFF2-40B4-BE49-F238E27FC236}">
              <a16:creationId xmlns:a16="http://schemas.microsoft.com/office/drawing/2014/main" id="{55B17B52-18BF-4E79-829C-E72ACD52F3AD}"/>
            </a:ext>
          </a:extLst>
        </cdr:cNvPr>
        <cdr:cNvCxnSpPr/>
      </cdr:nvCxnSpPr>
      <cdr:spPr>
        <a:xfrm xmlns:a="http://schemas.openxmlformats.org/drawingml/2006/main" flipV="1">
          <a:off x="2667109" y="1290638"/>
          <a:ext cx="757130" cy="1427963"/>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0.49335</cdr:x>
      <cdr:y>0.35528</cdr:y>
    </cdr:from>
    <cdr:to>
      <cdr:x>0.748</cdr:x>
      <cdr:y>0.55948</cdr:y>
    </cdr:to>
    <cdr:cxnSp macro="">
      <cdr:nvCxnSpPr>
        <cdr:cNvPr id="20" name="Connecteur droit 19">
          <a:extLst xmlns:a="http://schemas.openxmlformats.org/drawingml/2006/main">
            <a:ext uri="{FF2B5EF4-FFF2-40B4-BE49-F238E27FC236}">
              <a16:creationId xmlns:a16="http://schemas.microsoft.com/office/drawing/2014/main" id="{8558A6F2-ED1D-4436-9CBC-F6DA58046973}"/>
            </a:ext>
          </a:extLst>
        </cdr:cNvPr>
        <cdr:cNvCxnSpPr/>
      </cdr:nvCxnSpPr>
      <cdr:spPr>
        <a:xfrm xmlns:a="http://schemas.openxmlformats.org/drawingml/2006/main" flipV="1">
          <a:off x="2647999" y="1747838"/>
          <a:ext cx="1366790" cy="1004626"/>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0.50046</cdr:x>
      <cdr:y>0.48693</cdr:y>
    </cdr:from>
    <cdr:to>
      <cdr:x>0.80657</cdr:x>
      <cdr:y>0.55948</cdr:y>
    </cdr:to>
    <cdr:cxnSp macro="">
      <cdr:nvCxnSpPr>
        <cdr:cNvPr id="21" name="Connecteur droit 20">
          <a:extLst xmlns:a="http://schemas.openxmlformats.org/drawingml/2006/main">
            <a:ext uri="{FF2B5EF4-FFF2-40B4-BE49-F238E27FC236}">
              <a16:creationId xmlns:a16="http://schemas.microsoft.com/office/drawing/2014/main" id="{73E316DC-58FB-4BA8-923E-8C70A3FAA0F9}"/>
            </a:ext>
          </a:extLst>
        </cdr:cNvPr>
        <cdr:cNvCxnSpPr/>
      </cdr:nvCxnSpPr>
      <cdr:spPr>
        <a:xfrm xmlns:a="http://schemas.openxmlformats.org/drawingml/2006/main" flipV="1">
          <a:off x="2686152" y="2395538"/>
          <a:ext cx="1642962" cy="356928"/>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0.50046</cdr:x>
      <cdr:y>0.56178</cdr:y>
    </cdr:from>
    <cdr:to>
      <cdr:x>0.81366</cdr:x>
      <cdr:y>0.63795</cdr:y>
    </cdr:to>
    <cdr:cxnSp macro="">
      <cdr:nvCxnSpPr>
        <cdr:cNvPr id="22" name="Connecteur droit 21">
          <a:extLst xmlns:a="http://schemas.openxmlformats.org/drawingml/2006/main">
            <a:ext uri="{FF2B5EF4-FFF2-40B4-BE49-F238E27FC236}">
              <a16:creationId xmlns:a16="http://schemas.microsoft.com/office/drawing/2014/main" id="{FEC41214-D926-427D-AC11-E196156B6F44}"/>
            </a:ext>
          </a:extLst>
        </cdr:cNvPr>
        <cdr:cNvCxnSpPr/>
      </cdr:nvCxnSpPr>
      <cdr:spPr>
        <a:xfrm xmlns:a="http://schemas.openxmlformats.org/drawingml/2006/main">
          <a:off x="2686152" y="2763751"/>
          <a:ext cx="1681062" cy="374737"/>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0.50046</cdr:x>
      <cdr:y>0.56637</cdr:y>
    </cdr:from>
    <cdr:to>
      <cdr:x>0.74445</cdr:x>
      <cdr:y>0.77348</cdr:y>
    </cdr:to>
    <cdr:cxnSp macro="">
      <cdr:nvCxnSpPr>
        <cdr:cNvPr id="23" name="Connecteur droit 22">
          <a:extLst xmlns:a="http://schemas.openxmlformats.org/drawingml/2006/main">
            <a:ext uri="{FF2B5EF4-FFF2-40B4-BE49-F238E27FC236}">
              <a16:creationId xmlns:a16="http://schemas.microsoft.com/office/drawing/2014/main" id="{CCB13316-8C40-4071-87D4-E41601E73611}"/>
            </a:ext>
          </a:extLst>
        </cdr:cNvPr>
        <cdr:cNvCxnSpPr/>
      </cdr:nvCxnSpPr>
      <cdr:spPr>
        <a:xfrm xmlns:a="http://schemas.openxmlformats.org/drawingml/2006/main">
          <a:off x="2686152" y="2786327"/>
          <a:ext cx="1309587" cy="1018911"/>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0.50223</cdr:x>
      <cdr:y>0.56407</cdr:y>
    </cdr:from>
    <cdr:to>
      <cdr:x>0.63443</cdr:x>
      <cdr:y>0.86834</cdr:y>
    </cdr:to>
    <cdr:cxnSp macro="">
      <cdr:nvCxnSpPr>
        <cdr:cNvPr id="24" name="Connecteur droit 23">
          <a:extLst xmlns:a="http://schemas.openxmlformats.org/drawingml/2006/main">
            <a:ext uri="{FF2B5EF4-FFF2-40B4-BE49-F238E27FC236}">
              <a16:creationId xmlns:a16="http://schemas.microsoft.com/office/drawing/2014/main" id="{2D793924-0B69-4B08-BB2B-666B6605D5C0}"/>
            </a:ext>
          </a:extLst>
        </cdr:cNvPr>
        <cdr:cNvCxnSpPr/>
      </cdr:nvCxnSpPr>
      <cdr:spPr>
        <a:xfrm xmlns:a="http://schemas.openxmlformats.org/drawingml/2006/main">
          <a:off x="2695640" y="2775039"/>
          <a:ext cx="709549" cy="1496924"/>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0.49868</cdr:x>
      <cdr:y>0.56178</cdr:y>
    </cdr:from>
    <cdr:to>
      <cdr:x>0.50311</cdr:x>
      <cdr:y>0.89932</cdr:y>
    </cdr:to>
    <cdr:cxnSp macro="">
      <cdr:nvCxnSpPr>
        <cdr:cNvPr id="25" name="Connecteur droit 24">
          <a:extLst xmlns:a="http://schemas.openxmlformats.org/drawingml/2006/main">
            <a:ext uri="{FF2B5EF4-FFF2-40B4-BE49-F238E27FC236}">
              <a16:creationId xmlns:a16="http://schemas.microsoft.com/office/drawing/2014/main" id="{FFA4031B-B809-4028-B52A-555AFBCB19EA}"/>
            </a:ext>
          </a:extLst>
        </cdr:cNvPr>
        <cdr:cNvCxnSpPr/>
      </cdr:nvCxnSpPr>
      <cdr:spPr>
        <a:xfrm xmlns:a="http://schemas.openxmlformats.org/drawingml/2006/main">
          <a:off x="2676598" y="2763751"/>
          <a:ext cx="23741" cy="1660612"/>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0.49601</cdr:x>
      <cdr:y>0.22362</cdr:y>
    </cdr:from>
    <cdr:to>
      <cdr:x>0.49868</cdr:x>
      <cdr:y>0.57554</cdr:y>
    </cdr:to>
    <cdr:cxnSp macro="">
      <cdr:nvCxnSpPr>
        <cdr:cNvPr id="26" name="Connecteur droit 25">
          <a:extLst xmlns:a="http://schemas.openxmlformats.org/drawingml/2006/main">
            <a:ext uri="{FF2B5EF4-FFF2-40B4-BE49-F238E27FC236}">
              <a16:creationId xmlns:a16="http://schemas.microsoft.com/office/drawing/2014/main" id="{C96E7690-C8E9-49BB-9B7D-79D12FA0E58A}"/>
            </a:ext>
          </a:extLst>
        </cdr:cNvPr>
        <cdr:cNvCxnSpPr/>
      </cdr:nvCxnSpPr>
      <cdr:spPr>
        <a:xfrm xmlns:a="http://schemas.openxmlformats.org/drawingml/2006/main" flipH="1" flipV="1">
          <a:off x="2662239" y="1100138"/>
          <a:ext cx="14360" cy="1731342"/>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0.36646</cdr:x>
      <cdr:y>0.26621</cdr:y>
    </cdr:from>
    <cdr:to>
      <cdr:x>0.50046</cdr:x>
      <cdr:y>0.56178</cdr:y>
    </cdr:to>
    <cdr:cxnSp macro="">
      <cdr:nvCxnSpPr>
        <cdr:cNvPr id="27" name="Connecteur droit 26">
          <a:extLst xmlns:a="http://schemas.openxmlformats.org/drawingml/2006/main">
            <a:ext uri="{FF2B5EF4-FFF2-40B4-BE49-F238E27FC236}">
              <a16:creationId xmlns:a16="http://schemas.microsoft.com/office/drawing/2014/main" id="{7A7B12D2-1B23-4C3A-AB3A-32C0185AFD8B}"/>
            </a:ext>
          </a:extLst>
        </cdr:cNvPr>
        <cdr:cNvCxnSpPr/>
      </cdr:nvCxnSpPr>
      <cdr:spPr>
        <a:xfrm xmlns:a="http://schemas.openxmlformats.org/drawingml/2006/main" flipH="1" flipV="1">
          <a:off x="1966914" y="1309688"/>
          <a:ext cx="719238" cy="1454064"/>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0.25821</cdr:x>
      <cdr:y>0.35721</cdr:y>
    </cdr:from>
    <cdr:to>
      <cdr:x>0.49868</cdr:x>
      <cdr:y>0.56178</cdr:y>
    </cdr:to>
    <cdr:cxnSp macro="">
      <cdr:nvCxnSpPr>
        <cdr:cNvPr id="28" name="Connecteur droit 27">
          <a:extLst xmlns:a="http://schemas.openxmlformats.org/drawingml/2006/main">
            <a:ext uri="{FF2B5EF4-FFF2-40B4-BE49-F238E27FC236}">
              <a16:creationId xmlns:a16="http://schemas.microsoft.com/office/drawing/2014/main" id="{9374F082-CCB9-46F5-BBE4-1F2DF45612E2}"/>
            </a:ext>
          </a:extLst>
        </cdr:cNvPr>
        <cdr:cNvCxnSpPr/>
      </cdr:nvCxnSpPr>
      <cdr:spPr>
        <a:xfrm xmlns:a="http://schemas.openxmlformats.org/drawingml/2006/main" flipH="1" flipV="1">
          <a:off x="1385889" y="1757363"/>
          <a:ext cx="1290708" cy="1006388"/>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0.19787</cdr:x>
      <cdr:y>0.485</cdr:y>
    </cdr:from>
    <cdr:to>
      <cdr:x>0.49868</cdr:x>
      <cdr:y>0.56178</cdr:y>
    </cdr:to>
    <cdr:cxnSp macro="">
      <cdr:nvCxnSpPr>
        <cdr:cNvPr id="29" name="Connecteur droit 28">
          <a:extLst xmlns:a="http://schemas.openxmlformats.org/drawingml/2006/main">
            <a:ext uri="{FF2B5EF4-FFF2-40B4-BE49-F238E27FC236}">
              <a16:creationId xmlns:a16="http://schemas.microsoft.com/office/drawing/2014/main" id="{8B457129-C1EB-4D8E-8FAF-A1E00CEBC5F1}"/>
            </a:ext>
          </a:extLst>
        </cdr:cNvPr>
        <cdr:cNvCxnSpPr/>
      </cdr:nvCxnSpPr>
      <cdr:spPr>
        <a:xfrm xmlns:a="http://schemas.openxmlformats.org/drawingml/2006/main" flipH="1" flipV="1">
          <a:off x="1062039" y="2386013"/>
          <a:ext cx="1614558" cy="377740"/>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0.20142</cdr:x>
      <cdr:y>0.56178</cdr:y>
    </cdr:from>
    <cdr:to>
      <cdr:x>0.50046</cdr:x>
      <cdr:y>0.63408</cdr:y>
    </cdr:to>
    <cdr:cxnSp macro="">
      <cdr:nvCxnSpPr>
        <cdr:cNvPr id="30" name="Connecteur droit 29">
          <a:extLst xmlns:a="http://schemas.openxmlformats.org/drawingml/2006/main">
            <a:ext uri="{FF2B5EF4-FFF2-40B4-BE49-F238E27FC236}">
              <a16:creationId xmlns:a16="http://schemas.microsoft.com/office/drawing/2014/main" id="{80D83BF4-A354-49EE-8534-1795B15E4859}"/>
            </a:ext>
          </a:extLst>
        </cdr:cNvPr>
        <cdr:cNvCxnSpPr/>
      </cdr:nvCxnSpPr>
      <cdr:spPr>
        <a:xfrm xmlns:a="http://schemas.openxmlformats.org/drawingml/2006/main" flipH="1">
          <a:off x="1081089" y="2763752"/>
          <a:ext cx="1605064" cy="355686"/>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0.25288</cdr:x>
      <cdr:y>0.55948</cdr:y>
    </cdr:from>
    <cdr:to>
      <cdr:x>0.49868</cdr:x>
      <cdr:y>0.77154</cdr:y>
    </cdr:to>
    <cdr:cxnSp macro="">
      <cdr:nvCxnSpPr>
        <cdr:cNvPr id="31" name="Connecteur droit 30">
          <a:extLst xmlns:a="http://schemas.openxmlformats.org/drawingml/2006/main">
            <a:ext uri="{FF2B5EF4-FFF2-40B4-BE49-F238E27FC236}">
              <a16:creationId xmlns:a16="http://schemas.microsoft.com/office/drawing/2014/main" id="{58B89919-A086-4917-A465-CFA8DBDF822A}"/>
            </a:ext>
          </a:extLst>
        </cdr:cNvPr>
        <cdr:cNvCxnSpPr/>
      </cdr:nvCxnSpPr>
      <cdr:spPr>
        <a:xfrm xmlns:a="http://schemas.openxmlformats.org/drawingml/2006/main" flipH="1">
          <a:off x="1357315" y="2752464"/>
          <a:ext cx="1319282" cy="1043249"/>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0.36469</cdr:x>
      <cdr:y>0.55948</cdr:y>
    </cdr:from>
    <cdr:to>
      <cdr:x>0.49749</cdr:x>
      <cdr:y>0.87415</cdr:y>
    </cdr:to>
    <cdr:cxnSp macro="">
      <cdr:nvCxnSpPr>
        <cdr:cNvPr id="32" name="Connecteur droit 31">
          <a:extLst xmlns:a="http://schemas.openxmlformats.org/drawingml/2006/main">
            <a:ext uri="{FF2B5EF4-FFF2-40B4-BE49-F238E27FC236}">
              <a16:creationId xmlns:a16="http://schemas.microsoft.com/office/drawing/2014/main" id="{850D4C8C-A1A5-411A-86CD-D917169CAF77}"/>
            </a:ext>
          </a:extLst>
        </cdr:cNvPr>
        <cdr:cNvCxnSpPr/>
      </cdr:nvCxnSpPr>
      <cdr:spPr>
        <a:xfrm xmlns:a="http://schemas.openxmlformats.org/drawingml/2006/main" flipV="1">
          <a:off x="1957389" y="2752464"/>
          <a:ext cx="712793" cy="1548074"/>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0.38036</cdr:x>
      <cdr:y>0.42078</cdr:y>
    </cdr:from>
    <cdr:to>
      <cdr:x>0.61986</cdr:x>
      <cdr:y>0.71216</cdr:y>
    </cdr:to>
    <cdr:sp macro="" textlink="">
      <cdr:nvSpPr>
        <cdr:cNvPr id="274" name="Ellipse 273">
          <a:extLst xmlns:a="http://schemas.openxmlformats.org/drawingml/2006/main">
            <a:ext uri="{FF2B5EF4-FFF2-40B4-BE49-F238E27FC236}">
              <a16:creationId xmlns:a16="http://schemas.microsoft.com/office/drawing/2014/main" id="{42DC20FB-7948-4B7C-B573-D556B15F91E2}"/>
            </a:ext>
          </a:extLst>
        </cdr:cNvPr>
        <cdr:cNvSpPr/>
      </cdr:nvSpPr>
      <cdr:spPr>
        <a:xfrm xmlns:a="http://schemas.openxmlformats.org/drawingml/2006/main">
          <a:off x="2041525" y="2070100"/>
          <a:ext cx="1285485" cy="1433479"/>
        </a:xfrm>
        <a:prstGeom xmlns:a="http://schemas.openxmlformats.org/drawingml/2006/main" prst="ellipse">
          <a:avLst/>
        </a:prstGeom>
        <a:noFill xmlns:a="http://schemas.openxmlformats.org/drawingml/2006/main"/>
        <a:ln xmlns:a="http://schemas.openxmlformats.org/drawingml/2006/main" w="38100">
          <a:solidFill>
            <a:srgbClr val="FF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0.30228</cdr:x>
      <cdr:y>0.32591</cdr:y>
    </cdr:from>
    <cdr:to>
      <cdr:x>0.69724</cdr:x>
      <cdr:y>0.79853</cdr:y>
    </cdr:to>
    <cdr:sp macro="" textlink="">
      <cdr:nvSpPr>
        <cdr:cNvPr id="275" name="Ellipse 274">
          <a:extLst xmlns:a="http://schemas.openxmlformats.org/drawingml/2006/main">
            <a:ext uri="{FF2B5EF4-FFF2-40B4-BE49-F238E27FC236}">
              <a16:creationId xmlns:a16="http://schemas.microsoft.com/office/drawing/2014/main" id="{B2FD0F9A-CF39-4809-9BA4-7C79BEA94BFB}"/>
            </a:ext>
          </a:extLst>
        </cdr:cNvPr>
        <cdr:cNvSpPr/>
      </cdr:nvSpPr>
      <cdr:spPr>
        <a:xfrm xmlns:a="http://schemas.openxmlformats.org/drawingml/2006/main">
          <a:off x="1622425" y="1603375"/>
          <a:ext cx="2119883" cy="2325147"/>
        </a:xfrm>
        <a:prstGeom xmlns:a="http://schemas.openxmlformats.org/drawingml/2006/main" prst="ellipse">
          <a:avLst/>
        </a:prstGeom>
        <a:noFill xmlns:a="http://schemas.openxmlformats.org/drawingml/2006/main"/>
        <a:ln xmlns:a="http://schemas.openxmlformats.org/drawingml/2006/main" w="38100">
          <a:solidFill>
            <a:srgbClr val="00B05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0.47826</cdr:x>
      <cdr:y>0.94579</cdr:y>
    </cdr:from>
    <cdr:to>
      <cdr:x>1</cdr:x>
      <cdr:y>1</cdr:y>
    </cdr:to>
    <cdr:sp macro="" textlink="">
      <cdr:nvSpPr>
        <cdr:cNvPr id="276" name="Rectangle 275">
          <a:extLst xmlns:a="http://schemas.openxmlformats.org/drawingml/2006/main">
            <a:ext uri="{FF2B5EF4-FFF2-40B4-BE49-F238E27FC236}">
              <a16:creationId xmlns:a16="http://schemas.microsoft.com/office/drawing/2014/main" id="{00000000-0008-0000-0000-000006000000}"/>
            </a:ext>
          </a:extLst>
        </cdr:cNvPr>
        <cdr:cNvSpPr/>
      </cdr:nvSpPr>
      <cdr:spPr>
        <a:xfrm xmlns:a="http://schemas.openxmlformats.org/drawingml/2006/main">
          <a:off x="2566989" y="4652963"/>
          <a:ext cx="2800350" cy="266700"/>
        </a:xfrm>
        <a:prstGeom xmlns:a="http://schemas.openxmlformats.org/drawingml/2006/main" prst="rect">
          <a:avLst/>
        </a:prstGeom>
        <a:solidFill xmlns:a="http://schemas.openxmlformats.org/drawingml/2006/main">
          <a:srgbClr val="FF000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fr-BE" sz="1100"/>
            <a:t>Intérieur  du cercle rouge: énergie</a:t>
          </a:r>
          <a:r>
            <a:rPr lang="fr-BE" sz="1100" baseline="0"/>
            <a:t> bloquée</a:t>
          </a:r>
          <a:endParaRPr lang="fr-BE" sz="1100"/>
        </a:p>
      </cdr:txBody>
    </cdr:sp>
  </cdr:relSizeAnchor>
</c:userShapes>
</file>

<file path=xl/drawings/drawing33.xml><?xml version="1.0" encoding="utf-8"?>
<xdr:wsDr xmlns:xdr="http://schemas.openxmlformats.org/drawingml/2006/spreadsheetDrawing" xmlns:a="http://schemas.openxmlformats.org/drawingml/2006/main">
  <xdr:twoCellAnchor>
    <xdr:from>
      <xdr:col>36</xdr:col>
      <xdr:colOff>14286</xdr:colOff>
      <xdr:row>7</xdr:row>
      <xdr:rowOff>147637</xdr:rowOff>
    </xdr:from>
    <xdr:to>
      <xdr:col>43</xdr:col>
      <xdr:colOff>47625</xdr:colOff>
      <xdr:row>21</xdr:row>
      <xdr:rowOff>314325</xdr:rowOff>
    </xdr:to>
    <xdr:graphicFrame macro="">
      <xdr:nvGraphicFramePr>
        <xdr:cNvPr id="2" name="Graphique 1">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28575</xdr:colOff>
      <xdr:row>21</xdr:row>
      <xdr:rowOff>47625</xdr:rowOff>
    </xdr:from>
    <xdr:to>
      <xdr:col>39</xdr:col>
      <xdr:colOff>152400</xdr:colOff>
      <xdr:row>21</xdr:row>
      <xdr:rowOff>314325</xdr:rowOff>
    </xdr:to>
    <xdr:sp macro="" textlink="">
      <xdr:nvSpPr>
        <xdr:cNvPr id="3" name="Rectangle 2">
          <a:extLst>
            <a:ext uri="{FF2B5EF4-FFF2-40B4-BE49-F238E27FC236}">
              <a16:creationId xmlns:a16="http://schemas.microsoft.com/office/drawing/2014/main" id="{00000000-0008-0000-1800-000003000000}"/>
            </a:ext>
          </a:extLst>
        </xdr:cNvPr>
        <xdr:cNvSpPr/>
      </xdr:nvSpPr>
      <xdr:spPr>
        <a:xfrm>
          <a:off x="12639675" y="6400800"/>
          <a:ext cx="2409825" cy="266700"/>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Exterieur du cercle vert : énergie</a:t>
          </a:r>
          <a:r>
            <a:rPr lang="fr-BE" sz="1100" baseline="0"/>
            <a:t> fluide</a:t>
          </a:r>
          <a:endParaRPr lang="fr-BE" sz="1100"/>
        </a:p>
      </xdr:txBody>
    </xdr:sp>
    <xdr:clientData/>
  </xdr:twoCellAnchor>
  <xdr:twoCellAnchor>
    <xdr:from>
      <xdr:col>22</xdr:col>
      <xdr:colOff>0</xdr:colOff>
      <xdr:row>1</xdr:row>
      <xdr:rowOff>0</xdr:rowOff>
    </xdr:from>
    <xdr:to>
      <xdr:col>26</xdr:col>
      <xdr:colOff>579967</xdr:colOff>
      <xdr:row>3</xdr:row>
      <xdr:rowOff>74083</xdr:rowOff>
    </xdr:to>
    <xdr:sp macro="" textlink="">
      <xdr:nvSpPr>
        <xdr:cNvPr id="4" name="Rectangle : coins arrondis 3">
          <a:extLst>
            <a:ext uri="{FF2B5EF4-FFF2-40B4-BE49-F238E27FC236}">
              <a16:creationId xmlns:a16="http://schemas.microsoft.com/office/drawing/2014/main" id="{00000000-0008-0000-1800-000004000000}"/>
            </a:ext>
          </a:extLst>
        </xdr:cNvPr>
        <xdr:cNvSpPr/>
      </xdr:nvSpPr>
      <xdr:spPr>
        <a:xfrm>
          <a:off x="18259425" y="190500"/>
          <a:ext cx="6085417" cy="455083"/>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22</xdr:col>
          <xdr:colOff>1352550</xdr:colOff>
          <xdr:row>1</xdr:row>
          <xdr:rowOff>76200</xdr:rowOff>
        </xdr:from>
        <xdr:to>
          <xdr:col>23</xdr:col>
          <xdr:colOff>619125</xdr:colOff>
          <xdr:row>2</xdr:row>
          <xdr:rowOff>142875</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1800-000001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180975</xdr:colOff>
          <xdr:row>1</xdr:row>
          <xdr:rowOff>85725</xdr:rowOff>
        </xdr:from>
        <xdr:to>
          <xdr:col>22</xdr:col>
          <xdr:colOff>1000125</xdr:colOff>
          <xdr:row>2</xdr:row>
          <xdr:rowOff>142875</xdr:rowOff>
        </xdr:to>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1800-000002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1009650</xdr:colOff>
          <xdr:row>1</xdr:row>
          <xdr:rowOff>76200</xdr:rowOff>
        </xdr:from>
        <xdr:to>
          <xdr:col>23</xdr:col>
          <xdr:colOff>1819275</xdr:colOff>
          <xdr:row>2</xdr:row>
          <xdr:rowOff>142875</xdr:rowOff>
        </xdr:to>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1800-000003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104775</xdr:colOff>
          <xdr:row>1</xdr:row>
          <xdr:rowOff>85725</xdr:rowOff>
        </xdr:from>
        <xdr:to>
          <xdr:col>24</xdr:col>
          <xdr:colOff>914400</xdr:colOff>
          <xdr:row>2</xdr:row>
          <xdr:rowOff>152400</xdr:rowOff>
        </xdr:to>
        <xdr:sp macro="" textlink="">
          <xdr:nvSpPr>
            <xdr:cNvPr id="71684" name="Button 4" hidden="1">
              <a:extLst>
                <a:ext uri="{63B3BB69-23CF-44E3-9099-C40C66FF867C}">
                  <a14:compatExt spid="_x0000_s71684"/>
                </a:ext>
                <a:ext uri="{FF2B5EF4-FFF2-40B4-BE49-F238E27FC236}">
                  <a16:creationId xmlns:a16="http://schemas.microsoft.com/office/drawing/2014/main" id="{00000000-0008-0000-1800-000004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361950</xdr:colOff>
          <xdr:row>1</xdr:row>
          <xdr:rowOff>104775</xdr:rowOff>
        </xdr:from>
        <xdr:to>
          <xdr:col>26</xdr:col>
          <xdr:colOff>228600</xdr:colOff>
          <xdr:row>2</xdr:row>
          <xdr:rowOff>171450</xdr:rowOff>
        </xdr:to>
        <xdr:sp macro="" textlink="">
          <xdr:nvSpPr>
            <xdr:cNvPr id="71685" name="Button 5" hidden="1">
              <a:extLst>
                <a:ext uri="{63B3BB69-23CF-44E3-9099-C40C66FF867C}">
                  <a14:compatExt spid="_x0000_s71685"/>
                </a:ext>
                <a:ext uri="{FF2B5EF4-FFF2-40B4-BE49-F238E27FC236}">
                  <a16:creationId xmlns:a16="http://schemas.microsoft.com/office/drawing/2014/main" id="{00000000-0008-0000-1800-000005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34.xml><?xml version="1.0" encoding="utf-8"?>
<c:userShapes xmlns:c="http://schemas.openxmlformats.org/drawingml/2006/chart">
  <cdr:relSizeAnchor xmlns:cdr="http://schemas.openxmlformats.org/drawingml/2006/chartDrawing">
    <cdr:from>
      <cdr:x>0.49691</cdr:x>
      <cdr:y>0.26234</cdr:y>
    </cdr:from>
    <cdr:to>
      <cdr:x>0.63798</cdr:x>
      <cdr:y>0.5526</cdr:y>
    </cdr:to>
    <cdr:cxnSp macro="">
      <cdr:nvCxnSpPr>
        <cdr:cNvPr id="18" name="Connecteur droit 17">
          <a:extLst xmlns:a="http://schemas.openxmlformats.org/drawingml/2006/main">
            <a:ext uri="{FF2B5EF4-FFF2-40B4-BE49-F238E27FC236}">
              <a16:creationId xmlns:a16="http://schemas.microsoft.com/office/drawing/2014/main" id="{55B17B52-18BF-4E79-829C-E72ACD52F3AD}"/>
            </a:ext>
          </a:extLst>
        </cdr:cNvPr>
        <cdr:cNvCxnSpPr/>
      </cdr:nvCxnSpPr>
      <cdr:spPr>
        <a:xfrm xmlns:a="http://schemas.openxmlformats.org/drawingml/2006/main" flipV="1">
          <a:off x="2667109" y="1290638"/>
          <a:ext cx="757130" cy="1427963"/>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0.49335</cdr:x>
      <cdr:y>0.35528</cdr:y>
    </cdr:from>
    <cdr:to>
      <cdr:x>0.748</cdr:x>
      <cdr:y>0.55948</cdr:y>
    </cdr:to>
    <cdr:cxnSp macro="">
      <cdr:nvCxnSpPr>
        <cdr:cNvPr id="20" name="Connecteur droit 19">
          <a:extLst xmlns:a="http://schemas.openxmlformats.org/drawingml/2006/main">
            <a:ext uri="{FF2B5EF4-FFF2-40B4-BE49-F238E27FC236}">
              <a16:creationId xmlns:a16="http://schemas.microsoft.com/office/drawing/2014/main" id="{8558A6F2-ED1D-4436-9CBC-F6DA58046973}"/>
            </a:ext>
          </a:extLst>
        </cdr:cNvPr>
        <cdr:cNvCxnSpPr/>
      </cdr:nvCxnSpPr>
      <cdr:spPr>
        <a:xfrm xmlns:a="http://schemas.openxmlformats.org/drawingml/2006/main" flipV="1">
          <a:off x="2647999" y="1747838"/>
          <a:ext cx="1366790" cy="1004626"/>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0.50046</cdr:x>
      <cdr:y>0.48693</cdr:y>
    </cdr:from>
    <cdr:to>
      <cdr:x>0.80657</cdr:x>
      <cdr:y>0.55948</cdr:y>
    </cdr:to>
    <cdr:cxnSp macro="">
      <cdr:nvCxnSpPr>
        <cdr:cNvPr id="21" name="Connecteur droit 20">
          <a:extLst xmlns:a="http://schemas.openxmlformats.org/drawingml/2006/main">
            <a:ext uri="{FF2B5EF4-FFF2-40B4-BE49-F238E27FC236}">
              <a16:creationId xmlns:a16="http://schemas.microsoft.com/office/drawing/2014/main" id="{73E316DC-58FB-4BA8-923E-8C70A3FAA0F9}"/>
            </a:ext>
          </a:extLst>
        </cdr:cNvPr>
        <cdr:cNvCxnSpPr/>
      </cdr:nvCxnSpPr>
      <cdr:spPr>
        <a:xfrm xmlns:a="http://schemas.openxmlformats.org/drawingml/2006/main" flipV="1">
          <a:off x="2686152" y="2395538"/>
          <a:ext cx="1642962" cy="356928"/>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0.50046</cdr:x>
      <cdr:y>0.56178</cdr:y>
    </cdr:from>
    <cdr:to>
      <cdr:x>0.81366</cdr:x>
      <cdr:y>0.63795</cdr:y>
    </cdr:to>
    <cdr:cxnSp macro="">
      <cdr:nvCxnSpPr>
        <cdr:cNvPr id="22" name="Connecteur droit 21">
          <a:extLst xmlns:a="http://schemas.openxmlformats.org/drawingml/2006/main">
            <a:ext uri="{FF2B5EF4-FFF2-40B4-BE49-F238E27FC236}">
              <a16:creationId xmlns:a16="http://schemas.microsoft.com/office/drawing/2014/main" id="{FEC41214-D926-427D-AC11-E196156B6F44}"/>
            </a:ext>
          </a:extLst>
        </cdr:cNvPr>
        <cdr:cNvCxnSpPr/>
      </cdr:nvCxnSpPr>
      <cdr:spPr>
        <a:xfrm xmlns:a="http://schemas.openxmlformats.org/drawingml/2006/main">
          <a:off x="2686152" y="2763751"/>
          <a:ext cx="1681062" cy="374737"/>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0.50046</cdr:x>
      <cdr:y>0.56637</cdr:y>
    </cdr:from>
    <cdr:to>
      <cdr:x>0.74445</cdr:x>
      <cdr:y>0.77348</cdr:y>
    </cdr:to>
    <cdr:cxnSp macro="">
      <cdr:nvCxnSpPr>
        <cdr:cNvPr id="23" name="Connecteur droit 22">
          <a:extLst xmlns:a="http://schemas.openxmlformats.org/drawingml/2006/main">
            <a:ext uri="{FF2B5EF4-FFF2-40B4-BE49-F238E27FC236}">
              <a16:creationId xmlns:a16="http://schemas.microsoft.com/office/drawing/2014/main" id="{CCB13316-8C40-4071-87D4-E41601E73611}"/>
            </a:ext>
          </a:extLst>
        </cdr:cNvPr>
        <cdr:cNvCxnSpPr/>
      </cdr:nvCxnSpPr>
      <cdr:spPr>
        <a:xfrm xmlns:a="http://schemas.openxmlformats.org/drawingml/2006/main">
          <a:off x="2686152" y="2786327"/>
          <a:ext cx="1309587" cy="1018911"/>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0.50223</cdr:x>
      <cdr:y>0.56407</cdr:y>
    </cdr:from>
    <cdr:to>
      <cdr:x>0.63443</cdr:x>
      <cdr:y>0.86834</cdr:y>
    </cdr:to>
    <cdr:cxnSp macro="">
      <cdr:nvCxnSpPr>
        <cdr:cNvPr id="24" name="Connecteur droit 23">
          <a:extLst xmlns:a="http://schemas.openxmlformats.org/drawingml/2006/main">
            <a:ext uri="{FF2B5EF4-FFF2-40B4-BE49-F238E27FC236}">
              <a16:creationId xmlns:a16="http://schemas.microsoft.com/office/drawing/2014/main" id="{2D793924-0B69-4B08-BB2B-666B6605D5C0}"/>
            </a:ext>
          </a:extLst>
        </cdr:cNvPr>
        <cdr:cNvCxnSpPr/>
      </cdr:nvCxnSpPr>
      <cdr:spPr>
        <a:xfrm xmlns:a="http://schemas.openxmlformats.org/drawingml/2006/main">
          <a:off x="2695640" y="2775039"/>
          <a:ext cx="709549" cy="1496924"/>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0.49868</cdr:x>
      <cdr:y>0.56178</cdr:y>
    </cdr:from>
    <cdr:to>
      <cdr:x>0.50311</cdr:x>
      <cdr:y>0.89932</cdr:y>
    </cdr:to>
    <cdr:cxnSp macro="">
      <cdr:nvCxnSpPr>
        <cdr:cNvPr id="25" name="Connecteur droit 24">
          <a:extLst xmlns:a="http://schemas.openxmlformats.org/drawingml/2006/main">
            <a:ext uri="{FF2B5EF4-FFF2-40B4-BE49-F238E27FC236}">
              <a16:creationId xmlns:a16="http://schemas.microsoft.com/office/drawing/2014/main" id="{FFA4031B-B809-4028-B52A-555AFBCB19EA}"/>
            </a:ext>
          </a:extLst>
        </cdr:cNvPr>
        <cdr:cNvCxnSpPr/>
      </cdr:nvCxnSpPr>
      <cdr:spPr>
        <a:xfrm xmlns:a="http://schemas.openxmlformats.org/drawingml/2006/main">
          <a:off x="2676598" y="2763751"/>
          <a:ext cx="23741" cy="1660612"/>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0.49601</cdr:x>
      <cdr:y>0.22362</cdr:y>
    </cdr:from>
    <cdr:to>
      <cdr:x>0.49868</cdr:x>
      <cdr:y>0.57554</cdr:y>
    </cdr:to>
    <cdr:cxnSp macro="">
      <cdr:nvCxnSpPr>
        <cdr:cNvPr id="26" name="Connecteur droit 25">
          <a:extLst xmlns:a="http://schemas.openxmlformats.org/drawingml/2006/main">
            <a:ext uri="{FF2B5EF4-FFF2-40B4-BE49-F238E27FC236}">
              <a16:creationId xmlns:a16="http://schemas.microsoft.com/office/drawing/2014/main" id="{C96E7690-C8E9-49BB-9B7D-79D12FA0E58A}"/>
            </a:ext>
          </a:extLst>
        </cdr:cNvPr>
        <cdr:cNvCxnSpPr/>
      </cdr:nvCxnSpPr>
      <cdr:spPr>
        <a:xfrm xmlns:a="http://schemas.openxmlformats.org/drawingml/2006/main" flipH="1" flipV="1">
          <a:off x="2662239" y="1100138"/>
          <a:ext cx="14360" cy="1731342"/>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0.36646</cdr:x>
      <cdr:y>0.26621</cdr:y>
    </cdr:from>
    <cdr:to>
      <cdr:x>0.50046</cdr:x>
      <cdr:y>0.56178</cdr:y>
    </cdr:to>
    <cdr:cxnSp macro="">
      <cdr:nvCxnSpPr>
        <cdr:cNvPr id="27" name="Connecteur droit 26">
          <a:extLst xmlns:a="http://schemas.openxmlformats.org/drawingml/2006/main">
            <a:ext uri="{FF2B5EF4-FFF2-40B4-BE49-F238E27FC236}">
              <a16:creationId xmlns:a16="http://schemas.microsoft.com/office/drawing/2014/main" id="{7A7B12D2-1B23-4C3A-AB3A-32C0185AFD8B}"/>
            </a:ext>
          </a:extLst>
        </cdr:cNvPr>
        <cdr:cNvCxnSpPr/>
      </cdr:nvCxnSpPr>
      <cdr:spPr>
        <a:xfrm xmlns:a="http://schemas.openxmlformats.org/drawingml/2006/main" flipH="1" flipV="1">
          <a:off x="1966914" y="1309688"/>
          <a:ext cx="719238" cy="1454064"/>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0.25821</cdr:x>
      <cdr:y>0.35721</cdr:y>
    </cdr:from>
    <cdr:to>
      <cdr:x>0.49868</cdr:x>
      <cdr:y>0.56178</cdr:y>
    </cdr:to>
    <cdr:cxnSp macro="">
      <cdr:nvCxnSpPr>
        <cdr:cNvPr id="28" name="Connecteur droit 27">
          <a:extLst xmlns:a="http://schemas.openxmlformats.org/drawingml/2006/main">
            <a:ext uri="{FF2B5EF4-FFF2-40B4-BE49-F238E27FC236}">
              <a16:creationId xmlns:a16="http://schemas.microsoft.com/office/drawing/2014/main" id="{9374F082-CCB9-46F5-BBE4-1F2DF45612E2}"/>
            </a:ext>
          </a:extLst>
        </cdr:cNvPr>
        <cdr:cNvCxnSpPr/>
      </cdr:nvCxnSpPr>
      <cdr:spPr>
        <a:xfrm xmlns:a="http://schemas.openxmlformats.org/drawingml/2006/main" flipH="1" flipV="1">
          <a:off x="1385889" y="1757363"/>
          <a:ext cx="1290708" cy="1006388"/>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0.19787</cdr:x>
      <cdr:y>0.485</cdr:y>
    </cdr:from>
    <cdr:to>
      <cdr:x>0.49868</cdr:x>
      <cdr:y>0.56178</cdr:y>
    </cdr:to>
    <cdr:cxnSp macro="">
      <cdr:nvCxnSpPr>
        <cdr:cNvPr id="29" name="Connecteur droit 28">
          <a:extLst xmlns:a="http://schemas.openxmlformats.org/drawingml/2006/main">
            <a:ext uri="{FF2B5EF4-FFF2-40B4-BE49-F238E27FC236}">
              <a16:creationId xmlns:a16="http://schemas.microsoft.com/office/drawing/2014/main" id="{8B457129-C1EB-4D8E-8FAF-A1E00CEBC5F1}"/>
            </a:ext>
          </a:extLst>
        </cdr:cNvPr>
        <cdr:cNvCxnSpPr/>
      </cdr:nvCxnSpPr>
      <cdr:spPr>
        <a:xfrm xmlns:a="http://schemas.openxmlformats.org/drawingml/2006/main" flipH="1" flipV="1">
          <a:off x="1062039" y="2386013"/>
          <a:ext cx="1614558" cy="377740"/>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0.20142</cdr:x>
      <cdr:y>0.56178</cdr:y>
    </cdr:from>
    <cdr:to>
      <cdr:x>0.50046</cdr:x>
      <cdr:y>0.63408</cdr:y>
    </cdr:to>
    <cdr:cxnSp macro="">
      <cdr:nvCxnSpPr>
        <cdr:cNvPr id="30" name="Connecteur droit 29">
          <a:extLst xmlns:a="http://schemas.openxmlformats.org/drawingml/2006/main">
            <a:ext uri="{FF2B5EF4-FFF2-40B4-BE49-F238E27FC236}">
              <a16:creationId xmlns:a16="http://schemas.microsoft.com/office/drawing/2014/main" id="{80D83BF4-A354-49EE-8534-1795B15E4859}"/>
            </a:ext>
          </a:extLst>
        </cdr:cNvPr>
        <cdr:cNvCxnSpPr/>
      </cdr:nvCxnSpPr>
      <cdr:spPr>
        <a:xfrm xmlns:a="http://schemas.openxmlformats.org/drawingml/2006/main" flipH="1">
          <a:off x="1081089" y="2763752"/>
          <a:ext cx="1605064" cy="355686"/>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0.25288</cdr:x>
      <cdr:y>0.55948</cdr:y>
    </cdr:from>
    <cdr:to>
      <cdr:x>0.49868</cdr:x>
      <cdr:y>0.77154</cdr:y>
    </cdr:to>
    <cdr:cxnSp macro="">
      <cdr:nvCxnSpPr>
        <cdr:cNvPr id="31" name="Connecteur droit 30">
          <a:extLst xmlns:a="http://schemas.openxmlformats.org/drawingml/2006/main">
            <a:ext uri="{FF2B5EF4-FFF2-40B4-BE49-F238E27FC236}">
              <a16:creationId xmlns:a16="http://schemas.microsoft.com/office/drawing/2014/main" id="{58B89919-A086-4917-A465-CFA8DBDF822A}"/>
            </a:ext>
          </a:extLst>
        </cdr:cNvPr>
        <cdr:cNvCxnSpPr/>
      </cdr:nvCxnSpPr>
      <cdr:spPr>
        <a:xfrm xmlns:a="http://schemas.openxmlformats.org/drawingml/2006/main" flipH="1">
          <a:off x="1357315" y="2752464"/>
          <a:ext cx="1319282" cy="1043249"/>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0.36469</cdr:x>
      <cdr:y>0.55948</cdr:y>
    </cdr:from>
    <cdr:to>
      <cdr:x>0.49749</cdr:x>
      <cdr:y>0.87415</cdr:y>
    </cdr:to>
    <cdr:cxnSp macro="">
      <cdr:nvCxnSpPr>
        <cdr:cNvPr id="32" name="Connecteur droit 31">
          <a:extLst xmlns:a="http://schemas.openxmlformats.org/drawingml/2006/main">
            <a:ext uri="{FF2B5EF4-FFF2-40B4-BE49-F238E27FC236}">
              <a16:creationId xmlns:a16="http://schemas.microsoft.com/office/drawing/2014/main" id="{850D4C8C-A1A5-411A-86CD-D917169CAF77}"/>
            </a:ext>
          </a:extLst>
        </cdr:cNvPr>
        <cdr:cNvCxnSpPr/>
      </cdr:nvCxnSpPr>
      <cdr:spPr>
        <a:xfrm xmlns:a="http://schemas.openxmlformats.org/drawingml/2006/main" flipV="1">
          <a:off x="1957389" y="2752464"/>
          <a:ext cx="712793" cy="1548074"/>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0.38036</cdr:x>
      <cdr:y>0.42078</cdr:y>
    </cdr:from>
    <cdr:to>
      <cdr:x>0.61986</cdr:x>
      <cdr:y>0.71216</cdr:y>
    </cdr:to>
    <cdr:sp macro="" textlink="">
      <cdr:nvSpPr>
        <cdr:cNvPr id="274" name="Ellipse 273">
          <a:extLst xmlns:a="http://schemas.openxmlformats.org/drawingml/2006/main">
            <a:ext uri="{FF2B5EF4-FFF2-40B4-BE49-F238E27FC236}">
              <a16:creationId xmlns:a16="http://schemas.microsoft.com/office/drawing/2014/main" id="{42DC20FB-7948-4B7C-B573-D556B15F91E2}"/>
            </a:ext>
          </a:extLst>
        </cdr:cNvPr>
        <cdr:cNvSpPr/>
      </cdr:nvSpPr>
      <cdr:spPr>
        <a:xfrm xmlns:a="http://schemas.openxmlformats.org/drawingml/2006/main">
          <a:off x="2041525" y="2070100"/>
          <a:ext cx="1285485" cy="1433479"/>
        </a:xfrm>
        <a:prstGeom xmlns:a="http://schemas.openxmlformats.org/drawingml/2006/main" prst="ellipse">
          <a:avLst/>
        </a:prstGeom>
        <a:noFill xmlns:a="http://schemas.openxmlformats.org/drawingml/2006/main"/>
        <a:ln xmlns:a="http://schemas.openxmlformats.org/drawingml/2006/main" w="38100">
          <a:solidFill>
            <a:srgbClr val="FF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0.30228</cdr:x>
      <cdr:y>0.32591</cdr:y>
    </cdr:from>
    <cdr:to>
      <cdr:x>0.69724</cdr:x>
      <cdr:y>0.79853</cdr:y>
    </cdr:to>
    <cdr:sp macro="" textlink="">
      <cdr:nvSpPr>
        <cdr:cNvPr id="275" name="Ellipse 274">
          <a:extLst xmlns:a="http://schemas.openxmlformats.org/drawingml/2006/main">
            <a:ext uri="{FF2B5EF4-FFF2-40B4-BE49-F238E27FC236}">
              <a16:creationId xmlns:a16="http://schemas.microsoft.com/office/drawing/2014/main" id="{B2FD0F9A-CF39-4809-9BA4-7C79BEA94BFB}"/>
            </a:ext>
          </a:extLst>
        </cdr:cNvPr>
        <cdr:cNvSpPr/>
      </cdr:nvSpPr>
      <cdr:spPr>
        <a:xfrm xmlns:a="http://schemas.openxmlformats.org/drawingml/2006/main">
          <a:off x="1622425" y="1603375"/>
          <a:ext cx="2119883" cy="2325147"/>
        </a:xfrm>
        <a:prstGeom xmlns:a="http://schemas.openxmlformats.org/drawingml/2006/main" prst="ellipse">
          <a:avLst/>
        </a:prstGeom>
        <a:noFill xmlns:a="http://schemas.openxmlformats.org/drawingml/2006/main"/>
        <a:ln xmlns:a="http://schemas.openxmlformats.org/drawingml/2006/main" w="38100">
          <a:solidFill>
            <a:srgbClr val="00B05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0.47826</cdr:x>
      <cdr:y>0.94579</cdr:y>
    </cdr:from>
    <cdr:to>
      <cdr:x>1</cdr:x>
      <cdr:y>1</cdr:y>
    </cdr:to>
    <cdr:sp macro="" textlink="">
      <cdr:nvSpPr>
        <cdr:cNvPr id="276" name="Rectangle 275">
          <a:extLst xmlns:a="http://schemas.openxmlformats.org/drawingml/2006/main">
            <a:ext uri="{FF2B5EF4-FFF2-40B4-BE49-F238E27FC236}">
              <a16:creationId xmlns:a16="http://schemas.microsoft.com/office/drawing/2014/main" id="{00000000-0008-0000-0000-000006000000}"/>
            </a:ext>
          </a:extLst>
        </cdr:cNvPr>
        <cdr:cNvSpPr/>
      </cdr:nvSpPr>
      <cdr:spPr>
        <a:xfrm xmlns:a="http://schemas.openxmlformats.org/drawingml/2006/main">
          <a:off x="2566989" y="4652963"/>
          <a:ext cx="2800350" cy="266700"/>
        </a:xfrm>
        <a:prstGeom xmlns:a="http://schemas.openxmlformats.org/drawingml/2006/main" prst="rect">
          <a:avLst/>
        </a:prstGeom>
        <a:solidFill xmlns:a="http://schemas.openxmlformats.org/drawingml/2006/main">
          <a:srgbClr val="FF000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fr-BE" sz="1100"/>
            <a:t>Intérieur  du cercle rouge: énergie</a:t>
          </a:r>
          <a:r>
            <a:rPr lang="fr-BE" sz="1100" baseline="0"/>
            <a:t> bloquée</a:t>
          </a:r>
          <a:endParaRPr lang="fr-BE" sz="1100"/>
        </a:p>
      </cdr:txBody>
    </cdr:sp>
  </cdr:relSizeAnchor>
</c:userShapes>
</file>

<file path=xl/drawings/drawing35.xml><?xml version="1.0" encoding="utf-8"?>
<xdr:wsDr xmlns:xdr="http://schemas.openxmlformats.org/drawingml/2006/spreadsheetDrawing" xmlns:a="http://schemas.openxmlformats.org/drawingml/2006/main">
  <xdr:twoCellAnchor>
    <xdr:from>
      <xdr:col>8</xdr:col>
      <xdr:colOff>403626</xdr:colOff>
      <xdr:row>24</xdr:row>
      <xdr:rowOff>9525</xdr:rowOff>
    </xdr:from>
    <xdr:to>
      <xdr:col>10</xdr:col>
      <xdr:colOff>533400</xdr:colOff>
      <xdr:row>30</xdr:row>
      <xdr:rowOff>276225</xdr:rowOff>
    </xdr:to>
    <xdr:sp macro="" textlink="">
      <xdr:nvSpPr>
        <xdr:cNvPr id="3" name="Flèche : droite 2">
          <a:extLst>
            <a:ext uri="{FF2B5EF4-FFF2-40B4-BE49-F238E27FC236}">
              <a16:creationId xmlns:a16="http://schemas.microsoft.com/office/drawing/2014/main" id="{00000000-0008-0000-1F00-000003000000}"/>
            </a:ext>
          </a:extLst>
        </xdr:cNvPr>
        <xdr:cNvSpPr/>
      </xdr:nvSpPr>
      <xdr:spPr>
        <a:xfrm rot="16200000">
          <a:off x="16994388" y="3821313"/>
          <a:ext cx="2190750" cy="1653774"/>
        </a:xfrm>
        <a:prstGeom prst="rightArrow">
          <a:avLst/>
        </a:prstGeom>
        <a:gradFill flip="none" rotWithShape="1">
          <a:gsLst>
            <a:gs pos="0">
              <a:srgbClr val="00B050"/>
            </a:gs>
            <a:gs pos="38000">
              <a:schemeClr val="accent2">
                <a:lumMod val="89000"/>
              </a:schemeClr>
            </a:gs>
            <a:gs pos="69000">
              <a:schemeClr val="accent2">
                <a:lumMod val="75000"/>
              </a:schemeClr>
            </a:gs>
            <a:gs pos="97000">
              <a:schemeClr val="accent2">
                <a:lumMod val="70000"/>
              </a:schemeClr>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t"/>
        <a:lstStyle/>
        <a:p>
          <a:r>
            <a:rPr lang="fr-BE" sz="1100">
              <a:solidFill>
                <a:schemeClr val="lt1"/>
              </a:solidFill>
              <a:effectLst/>
              <a:latin typeface="+mn-lt"/>
              <a:ea typeface="+mn-ea"/>
              <a:cs typeface="+mn-cs"/>
            </a:rPr>
            <a:t>Exces</a:t>
          </a:r>
          <a:r>
            <a:rPr lang="fr-BE" sz="1100" baseline="0">
              <a:solidFill>
                <a:schemeClr val="lt1"/>
              </a:solidFill>
              <a:effectLst/>
              <a:latin typeface="+mn-lt"/>
              <a:ea typeface="+mn-ea"/>
              <a:cs typeface="+mn-cs"/>
            </a:rPr>
            <a:t>  </a:t>
          </a:r>
          <a:r>
            <a:rPr lang="fr-BE" sz="1100">
              <a:solidFill>
                <a:schemeClr val="lt1"/>
              </a:solidFill>
              <a:effectLst/>
              <a:latin typeface="+mn-lt"/>
              <a:ea typeface="+mn-ea"/>
              <a:cs typeface="+mn-cs"/>
            </a:rPr>
            <a:t>         </a:t>
          </a:r>
          <a:r>
            <a:rPr lang="fr-BE" sz="1100" baseline="0">
              <a:solidFill>
                <a:schemeClr val="lt1"/>
              </a:solidFill>
              <a:effectLst/>
              <a:latin typeface="+mn-lt"/>
              <a:ea typeface="+mn-ea"/>
              <a:cs typeface="+mn-cs"/>
            </a:rPr>
            <a:t>                              </a:t>
          </a:r>
          <a:r>
            <a:rPr lang="fr-BE" sz="1100">
              <a:solidFill>
                <a:schemeClr val="lt1"/>
              </a:solidFill>
              <a:effectLst/>
              <a:latin typeface="+mn-lt"/>
              <a:ea typeface="+mn-ea"/>
              <a:cs typeface="+mn-cs"/>
            </a:rPr>
            <a:t> </a:t>
          </a:r>
          <a:endParaRPr lang="fr-BE">
            <a:effectLst/>
          </a:endParaRPr>
        </a:p>
        <a:p>
          <a:r>
            <a:rPr lang="fr-BE" sz="1100">
              <a:solidFill>
                <a:schemeClr val="lt1"/>
              </a:solidFill>
              <a:effectLst/>
              <a:latin typeface="+mn-lt"/>
              <a:ea typeface="+mn-ea"/>
              <a:cs typeface="+mn-cs"/>
            </a:rPr>
            <a:t>                          </a:t>
          </a:r>
          <a:endParaRPr lang="fr-BE">
            <a:effectLst/>
          </a:endParaRPr>
        </a:p>
        <a:p>
          <a:pPr algn="l"/>
          <a:r>
            <a:rPr lang="fr-BE" sz="1100"/>
            <a:t>               </a:t>
          </a:r>
          <a:r>
            <a:rPr lang="fr-BE" sz="1100">
              <a:solidFill>
                <a:schemeClr val="lt1"/>
              </a:solidFill>
              <a:effectLst/>
              <a:latin typeface="+mn-lt"/>
              <a:ea typeface="+mn-ea"/>
              <a:cs typeface="+mn-cs"/>
            </a:rPr>
            <a:t>                                                                                 	</a:t>
          </a:r>
          <a:r>
            <a:rPr lang="fr-BE" sz="1100" baseline="0">
              <a:solidFill>
                <a:schemeClr val="lt1"/>
              </a:solidFill>
              <a:effectLst/>
              <a:latin typeface="+mn-lt"/>
              <a:ea typeface="+mn-ea"/>
              <a:cs typeface="+mn-cs"/>
            </a:rPr>
            <a:t>YANG</a:t>
          </a:r>
          <a:r>
            <a:rPr lang="fr-BE" sz="1100">
              <a:solidFill>
                <a:schemeClr val="lt1"/>
              </a:solidFill>
              <a:effectLst/>
              <a:latin typeface="+mn-lt"/>
              <a:ea typeface="+mn-ea"/>
              <a:cs typeface="+mn-cs"/>
            </a:rPr>
            <a:t> 	</a:t>
          </a:r>
          <a:endParaRPr lang="fr-BE" sz="1100"/>
        </a:p>
      </xdr:txBody>
    </xdr:sp>
    <xdr:clientData/>
  </xdr:twoCellAnchor>
  <xdr:twoCellAnchor>
    <xdr:from>
      <xdr:col>8</xdr:col>
      <xdr:colOff>365172</xdr:colOff>
      <xdr:row>30</xdr:row>
      <xdr:rowOff>342906</xdr:rowOff>
    </xdr:from>
    <xdr:to>
      <xdr:col>10</xdr:col>
      <xdr:colOff>511137</xdr:colOff>
      <xdr:row>35</xdr:row>
      <xdr:rowOff>377787</xdr:rowOff>
    </xdr:to>
    <xdr:sp macro="" textlink="">
      <xdr:nvSpPr>
        <xdr:cNvPr id="4" name="Flèche : droite 3">
          <a:extLst>
            <a:ext uri="{FF2B5EF4-FFF2-40B4-BE49-F238E27FC236}">
              <a16:creationId xmlns:a16="http://schemas.microsoft.com/office/drawing/2014/main" id="{00000000-0008-0000-1F00-000004000000}"/>
            </a:ext>
          </a:extLst>
        </xdr:cNvPr>
        <xdr:cNvSpPr/>
      </xdr:nvSpPr>
      <xdr:spPr>
        <a:xfrm rot="16200000" flipH="1">
          <a:off x="17094227" y="5940451"/>
          <a:ext cx="1930356" cy="1669965"/>
        </a:xfrm>
        <a:prstGeom prst="rightArrow">
          <a:avLst/>
        </a:prstGeom>
        <a:gradFill flip="none" rotWithShape="1">
          <a:gsLst>
            <a:gs pos="0">
              <a:srgbClr val="00B050"/>
            </a:gs>
            <a:gs pos="51000">
              <a:schemeClr val="accent5">
                <a:lumMod val="45000"/>
                <a:lumOff val="55000"/>
              </a:schemeClr>
            </a:gs>
            <a:gs pos="83000">
              <a:schemeClr val="accent5">
                <a:lumMod val="45000"/>
                <a:lumOff val="55000"/>
              </a:schemeClr>
            </a:gs>
            <a:gs pos="100000">
              <a:schemeClr val="accent5">
                <a:lumMod val="30000"/>
                <a:lumOff val="70000"/>
              </a:schemeClr>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t"/>
        <a:lstStyle/>
        <a:p>
          <a:pPr algn="l"/>
          <a:r>
            <a:rPr lang="fr-BE" sz="1100"/>
            <a:t>   </a:t>
          </a:r>
          <a:r>
            <a:rPr lang="fr-BE" sz="1100">
              <a:solidFill>
                <a:schemeClr val="lt1"/>
              </a:solidFill>
              <a:effectLst/>
              <a:latin typeface="+mn-lt"/>
              <a:ea typeface="+mn-ea"/>
              <a:cs typeface="+mn-cs"/>
            </a:rPr>
            <a:t>Equilibre</a:t>
          </a:r>
        </a:p>
        <a:p>
          <a:pPr algn="l"/>
          <a:r>
            <a:rPr lang="fr-BE" sz="1100"/>
            <a:t>         </a:t>
          </a:r>
        </a:p>
        <a:p>
          <a:pPr marL="0" marR="0" lvl="0" indent="0" algn="l" defTabSz="914400" eaLnBrk="1" fontAlgn="auto" latinLnBrk="0" hangingPunct="1">
            <a:lnSpc>
              <a:spcPct val="100000"/>
            </a:lnSpc>
            <a:spcBef>
              <a:spcPts val="0"/>
            </a:spcBef>
            <a:spcAft>
              <a:spcPts val="0"/>
            </a:spcAft>
            <a:buClrTx/>
            <a:buSzTx/>
            <a:buFontTx/>
            <a:buNone/>
            <a:tabLst/>
            <a:defRPr/>
          </a:pPr>
          <a:r>
            <a:rPr lang="fr-BE" sz="1100"/>
            <a:t>  </a:t>
          </a:r>
          <a:r>
            <a:rPr lang="fr-BE" sz="1100">
              <a:solidFill>
                <a:schemeClr val="lt1"/>
              </a:solidFill>
              <a:effectLst/>
              <a:latin typeface="+mn-lt"/>
              <a:ea typeface="+mn-ea"/>
              <a:cs typeface="+mn-cs"/>
            </a:rPr>
            <a:t>Yin </a:t>
          </a:r>
          <a:endParaRPr lang="fr-BE">
            <a:effectLst/>
          </a:endParaRPr>
        </a:p>
        <a:p>
          <a:pPr algn="l"/>
          <a:r>
            <a:rPr lang="fr-BE" sz="1100"/>
            <a:t>  </a:t>
          </a:r>
          <a:r>
            <a:rPr lang="fr-BE" sz="1100" baseline="0"/>
            <a:t>                                                   </a:t>
          </a:r>
          <a:r>
            <a:rPr lang="fr-BE" sz="1100"/>
            <a:t>                                                                	                                  </a:t>
          </a:r>
          <a:r>
            <a:rPr lang="fr-BE" sz="1100">
              <a:solidFill>
                <a:schemeClr val="lt1"/>
              </a:solidFill>
              <a:effectLst/>
              <a:latin typeface="+mn-lt"/>
              <a:ea typeface="+mn-ea"/>
              <a:cs typeface="+mn-cs"/>
            </a:rPr>
            <a:t> </a:t>
          </a:r>
          <a:r>
            <a:rPr lang="fr-BE" sz="1100"/>
            <a:t>                           </a:t>
          </a:r>
        </a:p>
      </xdr:txBody>
    </xdr:sp>
    <xdr:clientData/>
  </xdr:twoCellAnchor>
  <xdr:twoCellAnchor editAs="oneCell">
    <xdr:from>
      <xdr:col>9</xdr:col>
      <xdr:colOff>70251</xdr:colOff>
      <xdr:row>29</xdr:row>
      <xdr:rowOff>238125</xdr:rowOff>
    </xdr:from>
    <xdr:to>
      <xdr:col>10</xdr:col>
      <xdr:colOff>15448</xdr:colOff>
      <xdr:row>30</xdr:row>
      <xdr:rowOff>155855</xdr:rowOff>
    </xdr:to>
    <xdr:pic>
      <xdr:nvPicPr>
        <xdr:cNvPr id="2" name="Image 1">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1"/>
        <a:stretch>
          <a:fillRect/>
        </a:stretch>
      </xdr:blipFill>
      <xdr:spPr>
        <a:xfrm>
          <a:off x="17691501" y="5324475"/>
          <a:ext cx="707197" cy="298730"/>
        </a:xfrm>
        <a:prstGeom prst="rect">
          <a:avLst/>
        </a:prstGeom>
      </xdr:spPr>
    </xdr:pic>
    <xdr:clientData/>
  </xdr:twoCellAnchor>
  <xdr:twoCellAnchor editAs="oneCell">
    <xdr:from>
      <xdr:col>9</xdr:col>
      <xdr:colOff>22272</xdr:colOff>
      <xdr:row>33</xdr:row>
      <xdr:rowOff>114306</xdr:rowOff>
    </xdr:from>
    <xdr:to>
      <xdr:col>10</xdr:col>
      <xdr:colOff>119883</xdr:colOff>
      <xdr:row>34</xdr:row>
      <xdr:rowOff>32036</xdr:rowOff>
    </xdr:to>
    <xdr:pic>
      <xdr:nvPicPr>
        <xdr:cNvPr id="5" name="Image 4">
          <a:extLst>
            <a:ext uri="{FF2B5EF4-FFF2-40B4-BE49-F238E27FC236}">
              <a16:creationId xmlns:a16="http://schemas.microsoft.com/office/drawing/2014/main" id="{00000000-0008-0000-1F00-000005000000}"/>
            </a:ext>
          </a:extLst>
        </xdr:cNvPr>
        <xdr:cNvPicPr>
          <a:picLocks noChangeAspect="1"/>
        </xdr:cNvPicPr>
      </xdr:nvPicPr>
      <xdr:blipFill>
        <a:blip xmlns:r="http://schemas.openxmlformats.org/officeDocument/2006/relationships" r:embed="rId2"/>
        <a:stretch>
          <a:fillRect/>
        </a:stretch>
      </xdr:blipFill>
      <xdr:spPr>
        <a:xfrm>
          <a:off x="17643522" y="6724656"/>
          <a:ext cx="859611" cy="298730"/>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xdr:from>
      <xdr:col>18</xdr:col>
      <xdr:colOff>154776</xdr:colOff>
      <xdr:row>5</xdr:row>
      <xdr:rowOff>170664</xdr:rowOff>
    </xdr:from>
    <xdr:to>
      <xdr:col>36</xdr:col>
      <xdr:colOff>75401</xdr:colOff>
      <xdr:row>46</xdr:row>
      <xdr:rowOff>11912</xdr:rowOff>
    </xdr:to>
    <xdr:graphicFrame macro="">
      <xdr:nvGraphicFramePr>
        <xdr:cNvPr id="2" name="Graphique 1">
          <a:extLst>
            <a:ext uri="{FF2B5EF4-FFF2-40B4-BE49-F238E27FC236}">
              <a16:creationId xmlns:a16="http://schemas.microsoft.com/office/drawing/2014/main" id="{00000000-0008-0000-2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130178</xdr:colOff>
      <xdr:row>12</xdr:row>
      <xdr:rowOff>134944</xdr:rowOff>
    </xdr:from>
    <xdr:to>
      <xdr:col>30</xdr:col>
      <xdr:colOff>51588</xdr:colOff>
      <xdr:row>27</xdr:row>
      <xdr:rowOff>3982</xdr:rowOff>
    </xdr:to>
    <xdr:cxnSp macro="">
      <xdr:nvCxnSpPr>
        <xdr:cNvPr id="3" name="Connecteur droit 2">
          <a:extLst>
            <a:ext uri="{FF2B5EF4-FFF2-40B4-BE49-F238E27FC236}">
              <a16:creationId xmlns:a16="http://schemas.microsoft.com/office/drawing/2014/main" id="{00000000-0008-0000-2800-000003000000}"/>
            </a:ext>
          </a:extLst>
        </xdr:cNvPr>
        <xdr:cNvCxnSpPr/>
      </xdr:nvCxnSpPr>
      <xdr:spPr>
        <a:xfrm flipV="1">
          <a:off x="19656428" y="3599663"/>
          <a:ext cx="1326348" cy="321469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28</xdr:col>
      <xdr:colOff>130178</xdr:colOff>
      <xdr:row>14</xdr:row>
      <xdr:rowOff>488161</xdr:rowOff>
    </xdr:from>
    <xdr:to>
      <xdr:col>31</xdr:col>
      <xdr:colOff>301619</xdr:colOff>
      <xdr:row>27</xdr:row>
      <xdr:rowOff>15095</xdr:rowOff>
    </xdr:to>
    <xdr:cxnSp macro="">
      <xdr:nvCxnSpPr>
        <xdr:cNvPr id="4" name="Connecteur droit 3">
          <a:extLst>
            <a:ext uri="{FF2B5EF4-FFF2-40B4-BE49-F238E27FC236}">
              <a16:creationId xmlns:a16="http://schemas.microsoft.com/office/drawing/2014/main" id="{00000000-0008-0000-2800-000004000000}"/>
            </a:ext>
          </a:extLst>
        </xdr:cNvPr>
        <xdr:cNvCxnSpPr/>
      </xdr:nvCxnSpPr>
      <xdr:spPr>
        <a:xfrm flipV="1">
          <a:off x="19656428" y="4333880"/>
          <a:ext cx="2338379" cy="249159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28</xdr:col>
      <xdr:colOff>111128</xdr:colOff>
      <xdr:row>20</xdr:row>
      <xdr:rowOff>127006</xdr:rowOff>
    </xdr:from>
    <xdr:to>
      <xdr:col>32</xdr:col>
      <xdr:colOff>242088</xdr:colOff>
      <xdr:row>27</xdr:row>
      <xdr:rowOff>24618</xdr:rowOff>
    </xdr:to>
    <xdr:cxnSp macro="">
      <xdr:nvCxnSpPr>
        <xdr:cNvPr id="5" name="Connecteur droit 4">
          <a:extLst>
            <a:ext uri="{FF2B5EF4-FFF2-40B4-BE49-F238E27FC236}">
              <a16:creationId xmlns:a16="http://schemas.microsoft.com/office/drawing/2014/main" id="{00000000-0008-0000-2800-000005000000}"/>
            </a:ext>
          </a:extLst>
        </xdr:cNvPr>
        <xdr:cNvCxnSpPr/>
      </xdr:nvCxnSpPr>
      <xdr:spPr>
        <a:xfrm flipV="1">
          <a:off x="19637378" y="5461006"/>
          <a:ext cx="3059898" cy="1373987"/>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28</xdr:col>
      <xdr:colOff>149228</xdr:colOff>
      <xdr:row>27</xdr:row>
      <xdr:rowOff>24620</xdr:rowOff>
    </xdr:from>
    <xdr:to>
      <xdr:col>32</xdr:col>
      <xdr:colOff>515932</xdr:colOff>
      <xdr:row>27</xdr:row>
      <xdr:rowOff>91288</xdr:rowOff>
    </xdr:to>
    <xdr:cxnSp macro="">
      <xdr:nvCxnSpPr>
        <xdr:cNvPr id="6" name="Connecteur droit 5">
          <a:extLst>
            <a:ext uri="{FF2B5EF4-FFF2-40B4-BE49-F238E27FC236}">
              <a16:creationId xmlns:a16="http://schemas.microsoft.com/office/drawing/2014/main" id="{00000000-0008-0000-2800-000006000000}"/>
            </a:ext>
          </a:extLst>
        </xdr:cNvPr>
        <xdr:cNvCxnSpPr/>
      </xdr:nvCxnSpPr>
      <xdr:spPr>
        <a:xfrm>
          <a:off x="19675478" y="6834995"/>
          <a:ext cx="3295642" cy="6666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28</xdr:col>
      <xdr:colOff>149228</xdr:colOff>
      <xdr:row>27</xdr:row>
      <xdr:rowOff>34143</xdr:rowOff>
    </xdr:from>
    <xdr:to>
      <xdr:col>32</xdr:col>
      <xdr:colOff>277807</xdr:colOff>
      <xdr:row>33</xdr:row>
      <xdr:rowOff>146850</xdr:rowOff>
    </xdr:to>
    <xdr:cxnSp macro="">
      <xdr:nvCxnSpPr>
        <xdr:cNvPr id="7" name="Connecteur droit 6">
          <a:extLst>
            <a:ext uri="{FF2B5EF4-FFF2-40B4-BE49-F238E27FC236}">
              <a16:creationId xmlns:a16="http://schemas.microsoft.com/office/drawing/2014/main" id="{00000000-0008-0000-2800-000007000000}"/>
            </a:ext>
          </a:extLst>
        </xdr:cNvPr>
        <xdr:cNvCxnSpPr/>
      </xdr:nvCxnSpPr>
      <xdr:spPr>
        <a:xfrm>
          <a:off x="19675478" y="6844518"/>
          <a:ext cx="3057517" cy="139858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28</xdr:col>
      <xdr:colOff>149228</xdr:colOff>
      <xdr:row>27</xdr:row>
      <xdr:rowOff>53193</xdr:rowOff>
    </xdr:from>
    <xdr:to>
      <xdr:col>31</xdr:col>
      <xdr:colOff>325432</xdr:colOff>
      <xdr:row>39</xdr:row>
      <xdr:rowOff>3975</xdr:rowOff>
    </xdr:to>
    <xdr:cxnSp macro="">
      <xdr:nvCxnSpPr>
        <xdr:cNvPr id="8" name="Connecteur droit 7">
          <a:extLst>
            <a:ext uri="{FF2B5EF4-FFF2-40B4-BE49-F238E27FC236}">
              <a16:creationId xmlns:a16="http://schemas.microsoft.com/office/drawing/2014/main" id="{00000000-0008-0000-2800-000008000000}"/>
            </a:ext>
          </a:extLst>
        </xdr:cNvPr>
        <xdr:cNvCxnSpPr/>
      </xdr:nvCxnSpPr>
      <xdr:spPr>
        <a:xfrm>
          <a:off x="19675478" y="6863568"/>
          <a:ext cx="2343142" cy="2474907"/>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28</xdr:col>
      <xdr:colOff>158753</xdr:colOff>
      <xdr:row>27</xdr:row>
      <xdr:rowOff>43668</xdr:rowOff>
    </xdr:from>
    <xdr:to>
      <xdr:col>30</xdr:col>
      <xdr:colOff>15869</xdr:colOff>
      <xdr:row>42</xdr:row>
      <xdr:rowOff>134944</xdr:rowOff>
    </xdr:to>
    <xdr:cxnSp macro="">
      <xdr:nvCxnSpPr>
        <xdr:cNvPr id="9" name="Connecteur droit 8">
          <a:extLst>
            <a:ext uri="{FF2B5EF4-FFF2-40B4-BE49-F238E27FC236}">
              <a16:creationId xmlns:a16="http://schemas.microsoft.com/office/drawing/2014/main" id="{00000000-0008-0000-2800-000009000000}"/>
            </a:ext>
          </a:extLst>
        </xdr:cNvPr>
        <xdr:cNvCxnSpPr/>
      </xdr:nvCxnSpPr>
      <xdr:spPr>
        <a:xfrm>
          <a:off x="19685003" y="6854043"/>
          <a:ext cx="1262054" cy="318690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28</xdr:col>
      <xdr:colOff>139704</xdr:colOff>
      <xdr:row>27</xdr:row>
      <xdr:rowOff>34143</xdr:rowOff>
    </xdr:from>
    <xdr:to>
      <xdr:col>28</xdr:col>
      <xdr:colOff>170651</xdr:colOff>
      <xdr:row>43</xdr:row>
      <xdr:rowOff>170663</xdr:rowOff>
    </xdr:to>
    <xdr:cxnSp macro="">
      <xdr:nvCxnSpPr>
        <xdr:cNvPr id="10" name="Connecteur droit 9">
          <a:extLst>
            <a:ext uri="{FF2B5EF4-FFF2-40B4-BE49-F238E27FC236}">
              <a16:creationId xmlns:a16="http://schemas.microsoft.com/office/drawing/2014/main" id="{00000000-0008-0000-2800-00000A000000}"/>
            </a:ext>
          </a:extLst>
        </xdr:cNvPr>
        <xdr:cNvCxnSpPr/>
      </xdr:nvCxnSpPr>
      <xdr:spPr>
        <a:xfrm>
          <a:off x="19665954" y="6844518"/>
          <a:ext cx="30947" cy="342264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28</xdr:col>
      <xdr:colOff>139703</xdr:colOff>
      <xdr:row>11</xdr:row>
      <xdr:rowOff>63506</xdr:rowOff>
    </xdr:from>
    <xdr:to>
      <xdr:col>28</xdr:col>
      <xdr:colOff>158745</xdr:colOff>
      <xdr:row>27</xdr:row>
      <xdr:rowOff>123044</xdr:rowOff>
    </xdr:to>
    <xdr:cxnSp macro="">
      <xdr:nvCxnSpPr>
        <xdr:cNvPr id="11" name="Connecteur droit 10">
          <a:extLst>
            <a:ext uri="{FF2B5EF4-FFF2-40B4-BE49-F238E27FC236}">
              <a16:creationId xmlns:a16="http://schemas.microsoft.com/office/drawing/2014/main" id="{00000000-0008-0000-2800-00000B000000}"/>
            </a:ext>
          </a:extLst>
        </xdr:cNvPr>
        <xdr:cNvCxnSpPr/>
      </xdr:nvCxnSpPr>
      <xdr:spPr>
        <a:xfrm flipV="1">
          <a:off x="19665953" y="3337725"/>
          <a:ext cx="19042" cy="359569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293682</xdr:colOff>
      <xdr:row>12</xdr:row>
      <xdr:rowOff>158756</xdr:rowOff>
    </xdr:from>
    <xdr:to>
      <xdr:col>28</xdr:col>
      <xdr:colOff>149229</xdr:colOff>
      <xdr:row>27</xdr:row>
      <xdr:rowOff>34144</xdr:rowOff>
    </xdr:to>
    <xdr:cxnSp macro="">
      <xdr:nvCxnSpPr>
        <xdr:cNvPr id="12" name="Connecteur droit 11">
          <a:extLst>
            <a:ext uri="{FF2B5EF4-FFF2-40B4-BE49-F238E27FC236}">
              <a16:creationId xmlns:a16="http://schemas.microsoft.com/office/drawing/2014/main" id="{00000000-0008-0000-2800-00000C000000}"/>
            </a:ext>
          </a:extLst>
        </xdr:cNvPr>
        <xdr:cNvCxnSpPr/>
      </xdr:nvCxnSpPr>
      <xdr:spPr>
        <a:xfrm flipH="1" flipV="1">
          <a:off x="18438807" y="3623475"/>
          <a:ext cx="1236672" cy="322104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678650</xdr:colOff>
      <xdr:row>14</xdr:row>
      <xdr:rowOff>500069</xdr:rowOff>
    </xdr:from>
    <xdr:to>
      <xdr:col>28</xdr:col>
      <xdr:colOff>139704</xdr:colOff>
      <xdr:row>27</xdr:row>
      <xdr:rowOff>34143</xdr:rowOff>
    </xdr:to>
    <xdr:cxnSp macro="">
      <xdr:nvCxnSpPr>
        <xdr:cNvPr id="13" name="Connecteur droit 12">
          <a:extLst>
            <a:ext uri="{FF2B5EF4-FFF2-40B4-BE49-F238E27FC236}">
              <a16:creationId xmlns:a16="http://schemas.microsoft.com/office/drawing/2014/main" id="{00000000-0008-0000-2800-00000D000000}"/>
            </a:ext>
          </a:extLst>
        </xdr:cNvPr>
        <xdr:cNvCxnSpPr/>
      </xdr:nvCxnSpPr>
      <xdr:spPr>
        <a:xfrm flipH="1" flipV="1">
          <a:off x="17371213" y="4345788"/>
          <a:ext cx="2294741" cy="249873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738182</xdr:colOff>
      <xdr:row>20</xdr:row>
      <xdr:rowOff>150819</xdr:rowOff>
    </xdr:from>
    <xdr:to>
      <xdr:col>28</xdr:col>
      <xdr:colOff>139704</xdr:colOff>
      <xdr:row>27</xdr:row>
      <xdr:rowOff>34145</xdr:rowOff>
    </xdr:to>
    <xdr:cxnSp macro="">
      <xdr:nvCxnSpPr>
        <xdr:cNvPr id="14" name="Connecteur droit 13">
          <a:extLst>
            <a:ext uri="{FF2B5EF4-FFF2-40B4-BE49-F238E27FC236}">
              <a16:creationId xmlns:a16="http://schemas.microsoft.com/office/drawing/2014/main" id="{00000000-0008-0000-2800-00000E000000}"/>
            </a:ext>
          </a:extLst>
        </xdr:cNvPr>
        <xdr:cNvCxnSpPr/>
      </xdr:nvCxnSpPr>
      <xdr:spPr>
        <a:xfrm flipH="1" flipV="1">
          <a:off x="16668745" y="5484819"/>
          <a:ext cx="2997209" cy="135970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452432</xdr:colOff>
      <xdr:row>27</xdr:row>
      <xdr:rowOff>34143</xdr:rowOff>
    </xdr:from>
    <xdr:to>
      <xdr:col>28</xdr:col>
      <xdr:colOff>149228</xdr:colOff>
      <xdr:row>27</xdr:row>
      <xdr:rowOff>43663</xdr:rowOff>
    </xdr:to>
    <xdr:cxnSp macro="">
      <xdr:nvCxnSpPr>
        <xdr:cNvPr id="15" name="Connecteur droit 14">
          <a:extLst>
            <a:ext uri="{FF2B5EF4-FFF2-40B4-BE49-F238E27FC236}">
              <a16:creationId xmlns:a16="http://schemas.microsoft.com/office/drawing/2014/main" id="{00000000-0008-0000-2800-00000F000000}"/>
            </a:ext>
          </a:extLst>
        </xdr:cNvPr>
        <xdr:cNvCxnSpPr/>
      </xdr:nvCxnSpPr>
      <xdr:spPr>
        <a:xfrm flipH="1">
          <a:off x="16382995" y="6844518"/>
          <a:ext cx="3292483" cy="952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714369</xdr:colOff>
      <xdr:row>27</xdr:row>
      <xdr:rowOff>24618</xdr:rowOff>
    </xdr:from>
    <xdr:to>
      <xdr:col>28</xdr:col>
      <xdr:colOff>139703</xdr:colOff>
      <xdr:row>34</xdr:row>
      <xdr:rowOff>3974</xdr:rowOff>
    </xdr:to>
    <xdr:cxnSp macro="">
      <xdr:nvCxnSpPr>
        <xdr:cNvPr id="16" name="Connecteur droit 15">
          <a:extLst>
            <a:ext uri="{FF2B5EF4-FFF2-40B4-BE49-F238E27FC236}">
              <a16:creationId xmlns:a16="http://schemas.microsoft.com/office/drawing/2014/main" id="{00000000-0008-0000-2800-000010000000}"/>
            </a:ext>
          </a:extLst>
        </xdr:cNvPr>
        <xdr:cNvCxnSpPr/>
      </xdr:nvCxnSpPr>
      <xdr:spPr>
        <a:xfrm flipH="1">
          <a:off x="16644932" y="6834993"/>
          <a:ext cx="3021021" cy="147954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246057</xdr:colOff>
      <xdr:row>27</xdr:row>
      <xdr:rowOff>24619</xdr:rowOff>
    </xdr:from>
    <xdr:to>
      <xdr:col>28</xdr:col>
      <xdr:colOff>133296</xdr:colOff>
      <xdr:row>42</xdr:row>
      <xdr:rowOff>111132</xdr:rowOff>
    </xdr:to>
    <xdr:cxnSp macro="">
      <xdr:nvCxnSpPr>
        <xdr:cNvPr id="17" name="Connecteur droit 16">
          <a:extLst>
            <a:ext uri="{FF2B5EF4-FFF2-40B4-BE49-F238E27FC236}">
              <a16:creationId xmlns:a16="http://schemas.microsoft.com/office/drawing/2014/main" id="{00000000-0008-0000-2800-000011000000}"/>
            </a:ext>
          </a:extLst>
        </xdr:cNvPr>
        <xdr:cNvCxnSpPr/>
      </xdr:nvCxnSpPr>
      <xdr:spPr>
        <a:xfrm flipV="1">
          <a:off x="18391182" y="6834994"/>
          <a:ext cx="1268364" cy="318213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631025</xdr:colOff>
      <xdr:row>27</xdr:row>
      <xdr:rowOff>79382</xdr:rowOff>
    </xdr:from>
    <xdr:to>
      <xdr:col>28</xdr:col>
      <xdr:colOff>123026</xdr:colOff>
      <xdr:row>38</xdr:row>
      <xdr:rowOff>182570</xdr:rowOff>
    </xdr:to>
    <xdr:cxnSp macro="">
      <xdr:nvCxnSpPr>
        <xdr:cNvPr id="18" name="Connecteur droit 17">
          <a:extLst>
            <a:ext uri="{FF2B5EF4-FFF2-40B4-BE49-F238E27FC236}">
              <a16:creationId xmlns:a16="http://schemas.microsoft.com/office/drawing/2014/main" id="{00000000-0008-0000-2800-000012000000}"/>
            </a:ext>
          </a:extLst>
        </xdr:cNvPr>
        <xdr:cNvCxnSpPr/>
      </xdr:nvCxnSpPr>
      <xdr:spPr>
        <a:xfrm flipV="1">
          <a:off x="17323588" y="6889757"/>
          <a:ext cx="2325688" cy="2436813"/>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37</xdr:col>
          <xdr:colOff>276225</xdr:colOff>
          <xdr:row>19</xdr:row>
          <xdr:rowOff>171450</xdr:rowOff>
        </xdr:from>
        <xdr:to>
          <xdr:col>38</xdr:col>
          <xdr:colOff>104775</xdr:colOff>
          <xdr:row>21</xdr:row>
          <xdr:rowOff>28575</xdr:rowOff>
        </xdr:to>
        <xdr:sp macro="" textlink="">
          <xdr:nvSpPr>
            <xdr:cNvPr id="203777" name="Case d'option 2" hidden="1">
              <a:extLst>
                <a:ext uri="{63B3BB69-23CF-44E3-9099-C40C66FF867C}">
                  <a14:compatExt spid="_x0000_s203777"/>
                </a:ext>
                <a:ext uri="{FF2B5EF4-FFF2-40B4-BE49-F238E27FC236}">
                  <a16:creationId xmlns:a16="http://schemas.microsoft.com/office/drawing/2014/main" id="{00000000-0008-0000-2800-0000011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295275</xdr:colOff>
          <xdr:row>21</xdr:row>
          <xdr:rowOff>0</xdr:rowOff>
        </xdr:from>
        <xdr:to>
          <xdr:col>37</xdr:col>
          <xdr:colOff>628650</xdr:colOff>
          <xdr:row>22</xdr:row>
          <xdr:rowOff>19050</xdr:rowOff>
        </xdr:to>
        <xdr:sp macro="" textlink="">
          <xdr:nvSpPr>
            <xdr:cNvPr id="203778" name="Case d'option 3" hidden="1">
              <a:extLst>
                <a:ext uri="{63B3BB69-23CF-44E3-9099-C40C66FF867C}">
                  <a14:compatExt spid="_x0000_s203778"/>
                </a:ext>
                <a:ext uri="{FF2B5EF4-FFF2-40B4-BE49-F238E27FC236}">
                  <a16:creationId xmlns:a16="http://schemas.microsoft.com/office/drawing/2014/main" id="{00000000-0008-0000-2800-0000021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295275</xdr:colOff>
          <xdr:row>21</xdr:row>
          <xdr:rowOff>171450</xdr:rowOff>
        </xdr:from>
        <xdr:to>
          <xdr:col>37</xdr:col>
          <xdr:colOff>628650</xdr:colOff>
          <xdr:row>22</xdr:row>
          <xdr:rowOff>190500</xdr:rowOff>
        </xdr:to>
        <xdr:sp macro="" textlink="">
          <xdr:nvSpPr>
            <xdr:cNvPr id="203779" name="Case d'option 4" hidden="1">
              <a:extLst>
                <a:ext uri="{63B3BB69-23CF-44E3-9099-C40C66FF867C}">
                  <a14:compatExt spid="_x0000_s203779"/>
                </a:ext>
                <a:ext uri="{FF2B5EF4-FFF2-40B4-BE49-F238E27FC236}">
                  <a16:creationId xmlns:a16="http://schemas.microsoft.com/office/drawing/2014/main" id="{00000000-0008-0000-2800-0000031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295275</xdr:colOff>
          <xdr:row>23</xdr:row>
          <xdr:rowOff>0</xdr:rowOff>
        </xdr:from>
        <xdr:to>
          <xdr:col>37</xdr:col>
          <xdr:colOff>628650</xdr:colOff>
          <xdr:row>24</xdr:row>
          <xdr:rowOff>19050</xdr:rowOff>
        </xdr:to>
        <xdr:sp macro="" textlink="">
          <xdr:nvSpPr>
            <xdr:cNvPr id="203780" name="Case d'option 5" hidden="1">
              <a:extLst>
                <a:ext uri="{63B3BB69-23CF-44E3-9099-C40C66FF867C}">
                  <a14:compatExt spid="_x0000_s203780"/>
                </a:ext>
                <a:ext uri="{FF2B5EF4-FFF2-40B4-BE49-F238E27FC236}">
                  <a16:creationId xmlns:a16="http://schemas.microsoft.com/office/drawing/2014/main" id="{00000000-0008-0000-2800-0000041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314325</xdr:colOff>
          <xdr:row>23</xdr:row>
          <xdr:rowOff>142875</xdr:rowOff>
        </xdr:from>
        <xdr:to>
          <xdr:col>37</xdr:col>
          <xdr:colOff>466725</xdr:colOff>
          <xdr:row>25</xdr:row>
          <xdr:rowOff>47625</xdr:rowOff>
        </xdr:to>
        <xdr:sp macro="" textlink="">
          <xdr:nvSpPr>
            <xdr:cNvPr id="203781" name="Case d'option 6" hidden="1">
              <a:extLst>
                <a:ext uri="{63B3BB69-23CF-44E3-9099-C40C66FF867C}">
                  <a14:compatExt spid="_x0000_s203781"/>
                </a:ext>
                <a:ext uri="{FF2B5EF4-FFF2-40B4-BE49-F238E27FC236}">
                  <a16:creationId xmlns:a16="http://schemas.microsoft.com/office/drawing/2014/main" id="{00000000-0008-0000-2800-0000051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314325</xdr:colOff>
          <xdr:row>25</xdr:row>
          <xdr:rowOff>0</xdr:rowOff>
        </xdr:from>
        <xdr:to>
          <xdr:col>37</xdr:col>
          <xdr:colOff>647700</xdr:colOff>
          <xdr:row>26</xdr:row>
          <xdr:rowOff>19050</xdr:rowOff>
        </xdr:to>
        <xdr:sp macro="" textlink="">
          <xdr:nvSpPr>
            <xdr:cNvPr id="203782" name="Case d'option 7" hidden="1">
              <a:extLst>
                <a:ext uri="{63B3BB69-23CF-44E3-9099-C40C66FF867C}">
                  <a14:compatExt spid="_x0000_s203782"/>
                </a:ext>
                <a:ext uri="{FF2B5EF4-FFF2-40B4-BE49-F238E27FC236}">
                  <a16:creationId xmlns:a16="http://schemas.microsoft.com/office/drawing/2014/main" id="{00000000-0008-0000-2800-0000061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304800</xdr:colOff>
          <xdr:row>25</xdr:row>
          <xdr:rowOff>180975</xdr:rowOff>
        </xdr:from>
        <xdr:to>
          <xdr:col>37</xdr:col>
          <xdr:colOff>638175</xdr:colOff>
          <xdr:row>27</xdr:row>
          <xdr:rowOff>0</xdr:rowOff>
        </xdr:to>
        <xdr:sp macro="" textlink="">
          <xdr:nvSpPr>
            <xdr:cNvPr id="203783" name="Case d'option 8" hidden="1">
              <a:extLst>
                <a:ext uri="{63B3BB69-23CF-44E3-9099-C40C66FF867C}">
                  <a14:compatExt spid="_x0000_s203783"/>
                </a:ext>
                <a:ext uri="{FF2B5EF4-FFF2-40B4-BE49-F238E27FC236}">
                  <a16:creationId xmlns:a16="http://schemas.microsoft.com/office/drawing/2014/main" id="{00000000-0008-0000-2800-0000071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314325</xdr:colOff>
          <xdr:row>27</xdr:row>
          <xdr:rowOff>0</xdr:rowOff>
        </xdr:from>
        <xdr:to>
          <xdr:col>37</xdr:col>
          <xdr:colOff>647700</xdr:colOff>
          <xdr:row>28</xdr:row>
          <xdr:rowOff>19050</xdr:rowOff>
        </xdr:to>
        <xdr:sp macro="" textlink="">
          <xdr:nvSpPr>
            <xdr:cNvPr id="203784" name="Case d'option 9" hidden="1">
              <a:extLst>
                <a:ext uri="{63B3BB69-23CF-44E3-9099-C40C66FF867C}">
                  <a14:compatExt spid="_x0000_s203784"/>
                </a:ext>
                <a:ext uri="{FF2B5EF4-FFF2-40B4-BE49-F238E27FC236}">
                  <a16:creationId xmlns:a16="http://schemas.microsoft.com/office/drawing/2014/main" id="{00000000-0008-0000-2800-0000081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314325</xdr:colOff>
          <xdr:row>28</xdr:row>
          <xdr:rowOff>38100</xdr:rowOff>
        </xdr:from>
        <xdr:to>
          <xdr:col>37</xdr:col>
          <xdr:colOff>466725</xdr:colOff>
          <xdr:row>28</xdr:row>
          <xdr:rowOff>171450</xdr:rowOff>
        </xdr:to>
        <xdr:sp macro="" textlink="">
          <xdr:nvSpPr>
            <xdr:cNvPr id="203785" name="Case d'option 10" hidden="1">
              <a:extLst>
                <a:ext uri="{63B3BB69-23CF-44E3-9099-C40C66FF867C}">
                  <a14:compatExt spid="_x0000_s203785"/>
                </a:ext>
                <a:ext uri="{FF2B5EF4-FFF2-40B4-BE49-F238E27FC236}">
                  <a16:creationId xmlns:a16="http://schemas.microsoft.com/office/drawing/2014/main" id="{00000000-0008-0000-2800-0000091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323850</xdr:colOff>
          <xdr:row>29</xdr:row>
          <xdr:rowOff>0</xdr:rowOff>
        </xdr:from>
        <xdr:to>
          <xdr:col>37</xdr:col>
          <xdr:colOff>657225</xdr:colOff>
          <xdr:row>30</xdr:row>
          <xdr:rowOff>19050</xdr:rowOff>
        </xdr:to>
        <xdr:sp macro="" textlink="">
          <xdr:nvSpPr>
            <xdr:cNvPr id="203786" name="Case d'option 11" hidden="1">
              <a:extLst>
                <a:ext uri="{63B3BB69-23CF-44E3-9099-C40C66FF867C}">
                  <a14:compatExt spid="_x0000_s203786"/>
                </a:ext>
                <a:ext uri="{FF2B5EF4-FFF2-40B4-BE49-F238E27FC236}">
                  <a16:creationId xmlns:a16="http://schemas.microsoft.com/office/drawing/2014/main" id="{00000000-0008-0000-2800-00000A1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323850</xdr:colOff>
          <xdr:row>30</xdr:row>
          <xdr:rowOff>9525</xdr:rowOff>
        </xdr:from>
        <xdr:to>
          <xdr:col>37</xdr:col>
          <xdr:colOff>657225</xdr:colOff>
          <xdr:row>31</xdr:row>
          <xdr:rowOff>38100</xdr:rowOff>
        </xdr:to>
        <xdr:sp macro="" textlink="">
          <xdr:nvSpPr>
            <xdr:cNvPr id="203787" name="Case d'option 12" hidden="1">
              <a:extLst>
                <a:ext uri="{63B3BB69-23CF-44E3-9099-C40C66FF867C}">
                  <a14:compatExt spid="_x0000_s203787"/>
                </a:ext>
                <a:ext uri="{FF2B5EF4-FFF2-40B4-BE49-F238E27FC236}">
                  <a16:creationId xmlns:a16="http://schemas.microsoft.com/office/drawing/2014/main" id="{00000000-0008-0000-2800-00000B1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323850</xdr:colOff>
          <xdr:row>30</xdr:row>
          <xdr:rowOff>152400</xdr:rowOff>
        </xdr:from>
        <xdr:to>
          <xdr:col>37</xdr:col>
          <xdr:colOff>657225</xdr:colOff>
          <xdr:row>31</xdr:row>
          <xdr:rowOff>180975</xdr:rowOff>
        </xdr:to>
        <xdr:sp macro="" textlink="">
          <xdr:nvSpPr>
            <xdr:cNvPr id="203788" name="Case d'option 13" hidden="1">
              <a:extLst>
                <a:ext uri="{63B3BB69-23CF-44E3-9099-C40C66FF867C}">
                  <a14:compatExt spid="_x0000_s203788"/>
                </a:ext>
                <a:ext uri="{FF2B5EF4-FFF2-40B4-BE49-F238E27FC236}">
                  <a16:creationId xmlns:a16="http://schemas.microsoft.com/office/drawing/2014/main" id="{00000000-0008-0000-2800-00000C1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323850</xdr:colOff>
          <xdr:row>31</xdr:row>
          <xdr:rowOff>161925</xdr:rowOff>
        </xdr:from>
        <xdr:to>
          <xdr:col>37</xdr:col>
          <xdr:colOff>657225</xdr:colOff>
          <xdr:row>32</xdr:row>
          <xdr:rowOff>180975</xdr:rowOff>
        </xdr:to>
        <xdr:sp macro="" textlink="">
          <xdr:nvSpPr>
            <xdr:cNvPr id="203789" name="Case d'option 14" hidden="1">
              <a:extLst>
                <a:ext uri="{63B3BB69-23CF-44E3-9099-C40C66FF867C}">
                  <a14:compatExt spid="_x0000_s203789"/>
                </a:ext>
                <a:ext uri="{FF2B5EF4-FFF2-40B4-BE49-F238E27FC236}">
                  <a16:creationId xmlns:a16="http://schemas.microsoft.com/office/drawing/2014/main" id="{00000000-0008-0000-2800-00000D1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333375</xdr:colOff>
          <xdr:row>32</xdr:row>
          <xdr:rowOff>171450</xdr:rowOff>
        </xdr:from>
        <xdr:to>
          <xdr:col>37</xdr:col>
          <xdr:colOff>666750</xdr:colOff>
          <xdr:row>33</xdr:row>
          <xdr:rowOff>200025</xdr:rowOff>
        </xdr:to>
        <xdr:sp macro="" textlink="">
          <xdr:nvSpPr>
            <xdr:cNvPr id="203790" name="Case d'option 15" hidden="1">
              <a:extLst>
                <a:ext uri="{63B3BB69-23CF-44E3-9099-C40C66FF867C}">
                  <a14:compatExt spid="_x0000_s203790"/>
                </a:ext>
                <a:ext uri="{FF2B5EF4-FFF2-40B4-BE49-F238E27FC236}">
                  <a16:creationId xmlns:a16="http://schemas.microsoft.com/office/drawing/2014/main" id="{00000000-0008-0000-2800-00000E1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342900</xdr:colOff>
          <xdr:row>33</xdr:row>
          <xdr:rowOff>161925</xdr:rowOff>
        </xdr:from>
        <xdr:to>
          <xdr:col>37</xdr:col>
          <xdr:colOff>676275</xdr:colOff>
          <xdr:row>34</xdr:row>
          <xdr:rowOff>161925</xdr:rowOff>
        </xdr:to>
        <xdr:sp macro="" textlink="">
          <xdr:nvSpPr>
            <xdr:cNvPr id="203791" name="Case d'option 16" hidden="1">
              <a:extLst>
                <a:ext uri="{63B3BB69-23CF-44E3-9099-C40C66FF867C}">
                  <a14:compatExt spid="_x0000_s203791"/>
                </a:ext>
                <a:ext uri="{FF2B5EF4-FFF2-40B4-BE49-F238E27FC236}">
                  <a16:creationId xmlns:a16="http://schemas.microsoft.com/office/drawing/2014/main" id="{00000000-0008-0000-2800-00000F1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352425</xdr:colOff>
          <xdr:row>35</xdr:row>
          <xdr:rowOff>0</xdr:rowOff>
        </xdr:from>
        <xdr:to>
          <xdr:col>37</xdr:col>
          <xdr:colOff>600075</xdr:colOff>
          <xdr:row>35</xdr:row>
          <xdr:rowOff>180975</xdr:rowOff>
        </xdr:to>
        <xdr:sp macro="" textlink="">
          <xdr:nvSpPr>
            <xdr:cNvPr id="203792" name="Case d'option 17" hidden="1">
              <a:extLst>
                <a:ext uri="{63B3BB69-23CF-44E3-9099-C40C66FF867C}">
                  <a14:compatExt spid="_x0000_s203792"/>
                </a:ext>
                <a:ext uri="{FF2B5EF4-FFF2-40B4-BE49-F238E27FC236}">
                  <a16:creationId xmlns:a16="http://schemas.microsoft.com/office/drawing/2014/main" id="{00000000-0008-0000-2800-0000101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18</xdr:col>
      <xdr:colOff>414094</xdr:colOff>
      <xdr:row>8</xdr:row>
      <xdr:rowOff>158755</xdr:rowOff>
    </xdr:from>
    <xdr:to>
      <xdr:col>22</xdr:col>
      <xdr:colOff>214311</xdr:colOff>
      <xdr:row>10</xdr:row>
      <xdr:rowOff>35718</xdr:rowOff>
    </xdr:to>
    <xdr:sp macro="" textlink="">
      <xdr:nvSpPr>
        <xdr:cNvPr id="52" name="Rectangle 51">
          <a:extLst>
            <a:ext uri="{FF2B5EF4-FFF2-40B4-BE49-F238E27FC236}">
              <a16:creationId xmlns:a16="http://schemas.microsoft.com/office/drawing/2014/main" id="{00000000-0008-0000-2800-000034000000}"/>
            </a:ext>
          </a:extLst>
        </xdr:cNvPr>
        <xdr:cNvSpPr/>
      </xdr:nvSpPr>
      <xdr:spPr>
        <a:xfrm>
          <a:off x="14058657" y="2861474"/>
          <a:ext cx="2848217" cy="257963"/>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fr-BE" sz="1100"/>
            <a:t>cercle vert : Harmonie</a:t>
          </a:r>
        </a:p>
      </xdr:txBody>
    </xdr:sp>
    <xdr:clientData/>
  </xdr:twoCellAnchor>
  <xdr:twoCellAnchor>
    <xdr:from>
      <xdr:col>18</xdr:col>
      <xdr:colOff>417155</xdr:colOff>
      <xdr:row>6</xdr:row>
      <xdr:rowOff>143786</xdr:rowOff>
    </xdr:from>
    <xdr:to>
      <xdr:col>22</xdr:col>
      <xdr:colOff>169505</xdr:colOff>
      <xdr:row>8</xdr:row>
      <xdr:rowOff>29486</xdr:rowOff>
    </xdr:to>
    <xdr:sp macro="" textlink="">
      <xdr:nvSpPr>
        <xdr:cNvPr id="53" name="Rectangle 52">
          <a:extLst>
            <a:ext uri="{FF2B5EF4-FFF2-40B4-BE49-F238E27FC236}">
              <a16:creationId xmlns:a16="http://schemas.microsoft.com/office/drawing/2014/main" id="{00000000-0008-0000-2800-000035000000}"/>
            </a:ext>
          </a:extLst>
        </xdr:cNvPr>
        <xdr:cNvSpPr/>
      </xdr:nvSpPr>
      <xdr:spPr>
        <a:xfrm>
          <a:off x="14061718" y="1894005"/>
          <a:ext cx="2800350" cy="26670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fr-BE" sz="1100"/>
            <a:t>Extérieur  du cercle rouge:</a:t>
          </a:r>
          <a:r>
            <a:rPr lang="fr-BE" sz="1100" baseline="0"/>
            <a:t> Exces</a:t>
          </a:r>
          <a:endParaRPr lang="fr-BE" sz="1100"/>
        </a:p>
      </xdr:txBody>
    </xdr:sp>
    <xdr:clientData/>
  </xdr:twoCellAnchor>
  <xdr:twoCellAnchor>
    <xdr:from>
      <xdr:col>42</xdr:col>
      <xdr:colOff>654834</xdr:colOff>
      <xdr:row>22</xdr:row>
      <xdr:rowOff>0</xdr:rowOff>
    </xdr:from>
    <xdr:to>
      <xdr:col>44</xdr:col>
      <xdr:colOff>316167</xdr:colOff>
      <xdr:row>34</xdr:row>
      <xdr:rowOff>84667</xdr:rowOff>
    </xdr:to>
    <xdr:sp macro="" textlink="">
      <xdr:nvSpPr>
        <xdr:cNvPr id="54" name="Rectangle : coins arrondis 53">
          <a:extLst>
            <a:ext uri="{FF2B5EF4-FFF2-40B4-BE49-F238E27FC236}">
              <a16:creationId xmlns:a16="http://schemas.microsoft.com/office/drawing/2014/main" id="{00000000-0008-0000-2800-000036000000}"/>
            </a:ext>
          </a:extLst>
        </xdr:cNvPr>
        <xdr:cNvSpPr/>
      </xdr:nvSpPr>
      <xdr:spPr>
        <a:xfrm>
          <a:off x="33301772" y="5738813"/>
          <a:ext cx="1185333" cy="265641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43</xdr:col>
          <xdr:colOff>85725</xdr:colOff>
          <xdr:row>25</xdr:row>
          <xdr:rowOff>28575</xdr:rowOff>
        </xdr:from>
        <xdr:to>
          <xdr:col>44</xdr:col>
          <xdr:colOff>133350</xdr:colOff>
          <xdr:row>26</xdr:row>
          <xdr:rowOff>95250</xdr:rowOff>
        </xdr:to>
        <xdr:sp macro="" textlink="">
          <xdr:nvSpPr>
            <xdr:cNvPr id="203793" name="Button 18" hidden="1">
              <a:extLst>
                <a:ext uri="{63B3BB69-23CF-44E3-9099-C40C66FF867C}">
                  <a14:compatExt spid="_x0000_s203793"/>
                </a:ext>
                <a:ext uri="{FF2B5EF4-FFF2-40B4-BE49-F238E27FC236}">
                  <a16:creationId xmlns:a16="http://schemas.microsoft.com/office/drawing/2014/main" id="{00000000-0008-0000-2800-0000111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85725</xdr:colOff>
          <xdr:row>22</xdr:row>
          <xdr:rowOff>161925</xdr:rowOff>
        </xdr:from>
        <xdr:to>
          <xdr:col>44</xdr:col>
          <xdr:colOff>142875</xdr:colOff>
          <xdr:row>24</xdr:row>
          <xdr:rowOff>28575</xdr:rowOff>
        </xdr:to>
        <xdr:sp macro="" textlink="">
          <xdr:nvSpPr>
            <xdr:cNvPr id="203794" name="Button 19" hidden="1">
              <a:extLst>
                <a:ext uri="{63B3BB69-23CF-44E3-9099-C40C66FF867C}">
                  <a14:compatExt spid="_x0000_s203794"/>
                </a:ext>
                <a:ext uri="{FF2B5EF4-FFF2-40B4-BE49-F238E27FC236}">
                  <a16:creationId xmlns:a16="http://schemas.microsoft.com/office/drawing/2014/main" id="{00000000-0008-0000-2800-0000121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85725</xdr:colOff>
          <xdr:row>27</xdr:row>
          <xdr:rowOff>28575</xdr:rowOff>
        </xdr:from>
        <xdr:to>
          <xdr:col>44</xdr:col>
          <xdr:colOff>133350</xdr:colOff>
          <xdr:row>28</xdr:row>
          <xdr:rowOff>95250</xdr:rowOff>
        </xdr:to>
        <xdr:sp macro="" textlink="">
          <xdr:nvSpPr>
            <xdr:cNvPr id="203795" name="Button 20" hidden="1">
              <a:extLst>
                <a:ext uri="{63B3BB69-23CF-44E3-9099-C40C66FF867C}">
                  <a14:compatExt spid="_x0000_s203795"/>
                </a:ext>
                <a:ext uri="{FF2B5EF4-FFF2-40B4-BE49-F238E27FC236}">
                  <a16:creationId xmlns:a16="http://schemas.microsoft.com/office/drawing/2014/main" id="{00000000-0008-0000-2800-0000131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85725</xdr:colOff>
          <xdr:row>29</xdr:row>
          <xdr:rowOff>95250</xdr:rowOff>
        </xdr:from>
        <xdr:to>
          <xdr:col>44</xdr:col>
          <xdr:colOff>133350</xdr:colOff>
          <xdr:row>30</xdr:row>
          <xdr:rowOff>161925</xdr:rowOff>
        </xdr:to>
        <xdr:sp macro="" textlink="">
          <xdr:nvSpPr>
            <xdr:cNvPr id="203796" name="Button 21" hidden="1">
              <a:extLst>
                <a:ext uri="{63B3BB69-23CF-44E3-9099-C40C66FF867C}">
                  <a14:compatExt spid="_x0000_s203796"/>
                </a:ext>
                <a:ext uri="{FF2B5EF4-FFF2-40B4-BE49-F238E27FC236}">
                  <a16:creationId xmlns:a16="http://schemas.microsoft.com/office/drawing/2014/main" id="{00000000-0008-0000-2800-0000141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95250</xdr:colOff>
          <xdr:row>31</xdr:row>
          <xdr:rowOff>161925</xdr:rowOff>
        </xdr:from>
        <xdr:to>
          <xdr:col>44</xdr:col>
          <xdr:colOff>142875</xdr:colOff>
          <xdr:row>33</xdr:row>
          <xdr:rowOff>38100</xdr:rowOff>
        </xdr:to>
        <xdr:sp macro="" textlink="">
          <xdr:nvSpPr>
            <xdr:cNvPr id="203797" name="Button 22" hidden="1">
              <a:extLst>
                <a:ext uri="{63B3BB69-23CF-44E3-9099-C40C66FF867C}">
                  <a14:compatExt spid="_x0000_s203797"/>
                </a:ext>
                <a:ext uri="{FF2B5EF4-FFF2-40B4-BE49-F238E27FC236}">
                  <a16:creationId xmlns:a16="http://schemas.microsoft.com/office/drawing/2014/main" id="{00000000-0008-0000-2800-0000151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37.xml><?xml version="1.0" encoding="utf-8"?>
<c:userShapes xmlns:c="http://schemas.openxmlformats.org/drawingml/2006/chart">
  <cdr:relSizeAnchor xmlns:cdr="http://schemas.openxmlformats.org/drawingml/2006/chartDrawing">
    <cdr:from>
      <cdr:x>0.44272</cdr:x>
      <cdr:y>0.45651</cdr:y>
    </cdr:from>
    <cdr:to>
      <cdr:x>0.55795</cdr:x>
      <cdr:y>0.61653</cdr:y>
    </cdr:to>
    <cdr:sp macro="" textlink="">
      <cdr:nvSpPr>
        <cdr:cNvPr id="2" name="Ellipse 1">
          <a:extLst xmlns:a="http://schemas.openxmlformats.org/drawingml/2006/main">
            <a:ext uri="{FF2B5EF4-FFF2-40B4-BE49-F238E27FC236}">
              <a16:creationId xmlns:a16="http://schemas.microsoft.com/office/drawing/2014/main" id="{00000000-0008-0000-0500-000002000000}"/>
            </a:ext>
          </a:extLst>
        </cdr:cNvPr>
        <cdr:cNvSpPr/>
      </cdr:nvSpPr>
      <cdr:spPr>
        <a:xfrm xmlns:a="http://schemas.openxmlformats.org/drawingml/2006/main">
          <a:off x="5214942" y="3770304"/>
          <a:ext cx="1357313" cy="1321594"/>
        </a:xfrm>
        <a:prstGeom xmlns:a="http://schemas.openxmlformats.org/drawingml/2006/main" prst="ellipse">
          <a:avLst/>
        </a:prstGeom>
        <a:noFill xmlns:a="http://schemas.openxmlformats.org/drawingml/2006/main"/>
        <a:ln xmlns:a="http://schemas.openxmlformats.org/drawingml/2006/main" w="38100">
          <a:solidFill>
            <a:schemeClr val="accent1">
              <a:lumMod val="50000"/>
            </a:schemeClr>
          </a:solidFill>
          <a:prstDash val="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00B0F0"/>
            </a:solidFill>
          </a:endParaRPr>
        </a:p>
      </cdr:txBody>
    </cdr:sp>
  </cdr:relSizeAnchor>
  <cdr:relSizeAnchor xmlns:cdr="http://schemas.openxmlformats.org/drawingml/2006/chartDrawing">
    <cdr:from>
      <cdr:x>0.37966</cdr:x>
      <cdr:y>0.37049</cdr:y>
    </cdr:from>
    <cdr:to>
      <cdr:x>0.62146</cdr:x>
      <cdr:y>0.71004</cdr:y>
    </cdr:to>
    <cdr:sp macro="" textlink="">
      <cdr:nvSpPr>
        <cdr:cNvPr id="3" name="Ellipse 2">
          <a:extLst xmlns:a="http://schemas.openxmlformats.org/drawingml/2006/main">
            <a:ext uri="{FF2B5EF4-FFF2-40B4-BE49-F238E27FC236}">
              <a16:creationId xmlns:a16="http://schemas.microsoft.com/office/drawing/2014/main" id="{00000000-0008-0000-0500-00002D000000}"/>
            </a:ext>
          </a:extLst>
        </cdr:cNvPr>
        <cdr:cNvSpPr/>
      </cdr:nvSpPr>
      <cdr:spPr>
        <a:xfrm xmlns:a="http://schemas.openxmlformats.org/drawingml/2006/main">
          <a:off x="4470140" y="3152502"/>
          <a:ext cx="2846917" cy="2889251"/>
        </a:xfrm>
        <a:prstGeom xmlns:a="http://schemas.openxmlformats.org/drawingml/2006/main" prst="ellipse">
          <a:avLst/>
        </a:prstGeom>
        <a:noFill xmlns:a="http://schemas.openxmlformats.org/drawingml/2006/main"/>
        <a:ln xmlns:a="http://schemas.openxmlformats.org/drawingml/2006/main" w="38100">
          <a:solidFill>
            <a:srgbClr val="00B050"/>
          </a:solidFill>
          <a:prstDash val="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0.30425</cdr:x>
      <cdr:y>0.26189</cdr:y>
    </cdr:from>
    <cdr:to>
      <cdr:x>0.69036</cdr:x>
      <cdr:y>0.81259</cdr:y>
    </cdr:to>
    <cdr:sp macro="" textlink="">
      <cdr:nvSpPr>
        <cdr:cNvPr id="4" name="Ellipse 3">
          <a:extLst xmlns:a="http://schemas.openxmlformats.org/drawingml/2006/main">
            <a:ext uri="{FF2B5EF4-FFF2-40B4-BE49-F238E27FC236}">
              <a16:creationId xmlns:a16="http://schemas.microsoft.com/office/drawing/2014/main" id="{570157AC-6A53-49B7-8B98-042C29B4FFD8}"/>
            </a:ext>
          </a:extLst>
        </cdr:cNvPr>
        <cdr:cNvSpPr/>
      </cdr:nvSpPr>
      <cdr:spPr>
        <a:xfrm xmlns:a="http://schemas.openxmlformats.org/drawingml/2006/main">
          <a:off x="3583786" y="2162961"/>
          <a:ext cx="4548187" cy="4548187"/>
        </a:xfrm>
        <a:prstGeom xmlns:a="http://schemas.openxmlformats.org/drawingml/2006/main" prst="ellipse">
          <a:avLst/>
        </a:prstGeom>
        <a:noFill xmlns:a="http://schemas.openxmlformats.org/drawingml/2006/main"/>
        <a:ln xmlns:a="http://schemas.openxmlformats.org/drawingml/2006/main" w="38100">
          <a:solidFill>
            <a:srgbClr val="FF5050"/>
          </a:solidFill>
          <a:prstDash val="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0.0215</cdr:x>
      <cdr:y>0.12262</cdr:y>
    </cdr:from>
    <cdr:to>
      <cdr:x>0.25923</cdr:x>
      <cdr:y>0.15445</cdr:y>
    </cdr:to>
    <cdr:sp macro="" textlink="">
      <cdr:nvSpPr>
        <cdr:cNvPr id="5" name="Rectangle 4">
          <a:extLst xmlns:a="http://schemas.openxmlformats.org/drawingml/2006/main">
            <a:ext uri="{FF2B5EF4-FFF2-40B4-BE49-F238E27FC236}">
              <a16:creationId xmlns:a16="http://schemas.microsoft.com/office/drawing/2014/main" id="{B7C6B92F-7B74-400C-B32D-FB853CAE6D8D}"/>
            </a:ext>
          </a:extLst>
        </cdr:cNvPr>
        <cdr:cNvSpPr/>
      </cdr:nvSpPr>
      <cdr:spPr>
        <a:xfrm xmlns:a="http://schemas.openxmlformats.org/drawingml/2006/main">
          <a:off x="253206" y="1012681"/>
          <a:ext cx="2800350" cy="262910"/>
        </a:xfrm>
        <a:prstGeom xmlns:a="http://schemas.openxmlformats.org/drawingml/2006/main" prst="rect">
          <a:avLst/>
        </a:prstGeom>
        <a:solidFill xmlns:a="http://schemas.openxmlformats.org/drawingml/2006/main">
          <a:schemeClr val="tx1"/>
        </a:solidFill>
        <a:ln xmlns:a="http://schemas.openxmlformats.org/drawingml/2006/main">
          <a:solidFill>
            <a:sysClr val="windowText" lastClr="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wrap="square"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fr-BE" sz="1100"/>
            <a:t>cercle noir:</a:t>
          </a:r>
          <a:r>
            <a:rPr lang="fr-BE" sz="1100" baseline="0"/>
            <a:t> limite, blocage</a:t>
          </a:r>
          <a:endParaRPr lang="fr-BE" sz="1100"/>
        </a:p>
      </cdr:txBody>
    </cdr:sp>
  </cdr:relSizeAnchor>
</c:userShapes>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9525</xdr:colOff>
          <xdr:row>6</xdr:row>
          <xdr:rowOff>9525</xdr:rowOff>
        </xdr:from>
        <xdr:to>
          <xdr:col>21</xdr:col>
          <xdr:colOff>66675</xdr:colOff>
          <xdr:row>13</xdr:row>
          <xdr:rowOff>9525</xdr:rowOff>
        </xdr:to>
        <xdr:grpSp>
          <xdr:nvGrpSpPr>
            <xdr:cNvPr id="2" name="Groupe 1">
              <a:extLst>
                <a:ext uri="{FF2B5EF4-FFF2-40B4-BE49-F238E27FC236}">
                  <a16:creationId xmlns:a16="http://schemas.microsoft.com/office/drawing/2014/main" id="{00000000-0008-0000-2900-000002000000}"/>
                </a:ext>
              </a:extLst>
            </xdr:cNvPr>
            <xdr:cNvGrpSpPr/>
          </xdr:nvGrpSpPr>
          <xdr:grpSpPr>
            <a:xfrm>
              <a:off x="5428192" y="1417108"/>
              <a:ext cx="43391" cy="1555750"/>
              <a:chOff x="15678150" y="1143000"/>
              <a:chExt cx="314325" cy="1400174"/>
            </a:xfrm>
          </xdr:grpSpPr>
          <xdr:sp macro="" textlink="">
            <xdr:nvSpPr>
              <xdr:cNvPr id="183297" name="Case d'option 1" hidden="1">
                <a:extLst>
                  <a:ext uri="{63B3BB69-23CF-44E3-9099-C40C66FF867C}">
                    <a14:compatExt spid="_x0000_s183297"/>
                  </a:ext>
                  <a:ext uri="{FF2B5EF4-FFF2-40B4-BE49-F238E27FC236}">
                    <a16:creationId xmlns:a16="http://schemas.microsoft.com/office/drawing/2014/main" id="{00000000-0008-0000-2900-000001CC0200}"/>
                  </a:ext>
                </a:extLst>
              </xdr:cNvPr>
              <xdr:cNvSpPr/>
            </xdr:nvSpPr>
            <xdr:spPr bwMode="auto">
              <a:xfrm>
                <a:off x="15678150" y="1143000"/>
                <a:ext cx="304799"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3298" name="Case d'option 2" hidden="1">
                <a:extLst>
                  <a:ext uri="{63B3BB69-23CF-44E3-9099-C40C66FF867C}">
                    <a14:compatExt spid="_x0000_s183298"/>
                  </a:ext>
                  <a:ext uri="{FF2B5EF4-FFF2-40B4-BE49-F238E27FC236}">
                    <a16:creationId xmlns:a16="http://schemas.microsoft.com/office/drawing/2014/main" id="{00000000-0008-0000-2900-000002CC0200}"/>
                  </a:ext>
                </a:extLst>
              </xdr:cNvPr>
              <xdr:cNvSpPr/>
            </xdr:nvSpPr>
            <xdr:spPr bwMode="auto">
              <a:xfrm>
                <a:off x="15678150" y="1343025"/>
                <a:ext cx="304799"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3299" name="Case d'option 3" hidden="1">
                <a:extLst>
                  <a:ext uri="{63B3BB69-23CF-44E3-9099-C40C66FF867C}">
                    <a14:compatExt spid="_x0000_s183299"/>
                  </a:ext>
                  <a:ext uri="{FF2B5EF4-FFF2-40B4-BE49-F238E27FC236}">
                    <a16:creationId xmlns:a16="http://schemas.microsoft.com/office/drawing/2014/main" id="{00000000-0008-0000-2900-000003CC0200}"/>
                  </a:ext>
                </a:extLst>
              </xdr:cNvPr>
              <xdr:cNvSpPr/>
            </xdr:nvSpPr>
            <xdr:spPr bwMode="auto">
              <a:xfrm>
                <a:off x="15678150" y="1543050"/>
                <a:ext cx="304799"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3300" name="Case d'option 4" hidden="1">
                <a:extLst>
                  <a:ext uri="{63B3BB69-23CF-44E3-9099-C40C66FF867C}">
                    <a14:compatExt spid="_x0000_s183300"/>
                  </a:ext>
                  <a:ext uri="{FF2B5EF4-FFF2-40B4-BE49-F238E27FC236}">
                    <a16:creationId xmlns:a16="http://schemas.microsoft.com/office/drawing/2014/main" id="{00000000-0008-0000-2900-000004CC0200}"/>
                  </a:ext>
                </a:extLst>
              </xdr:cNvPr>
              <xdr:cNvSpPr/>
            </xdr:nvSpPr>
            <xdr:spPr bwMode="auto">
              <a:xfrm>
                <a:off x="15678150" y="1752601"/>
                <a:ext cx="304799"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3301" name="Case d'option 5" hidden="1">
                <a:extLst>
                  <a:ext uri="{63B3BB69-23CF-44E3-9099-C40C66FF867C}">
                    <a14:compatExt spid="_x0000_s183301"/>
                  </a:ext>
                  <a:ext uri="{FF2B5EF4-FFF2-40B4-BE49-F238E27FC236}">
                    <a16:creationId xmlns:a16="http://schemas.microsoft.com/office/drawing/2014/main" id="{00000000-0008-0000-2900-000005CC0200}"/>
                  </a:ext>
                </a:extLst>
              </xdr:cNvPr>
              <xdr:cNvSpPr/>
            </xdr:nvSpPr>
            <xdr:spPr bwMode="auto">
              <a:xfrm>
                <a:off x="15687676" y="1952625"/>
                <a:ext cx="304799"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3302" name="Case d'option 6" hidden="1">
                <a:extLst>
                  <a:ext uri="{63B3BB69-23CF-44E3-9099-C40C66FF867C}">
                    <a14:compatExt spid="_x0000_s183302"/>
                  </a:ext>
                  <a:ext uri="{FF2B5EF4-FFF2-40B4-BE49-F238E27FC236}">
                    <a16:creationId xmlns:a16="http://schemas.microsoft.com/office/drawing/2014/main" id="{00000000-0008-0000-2900-000006CC0200}"/>
                  </a:ext>
                </a:extLst>
              </xdr:cNvPr>
              <xdr:cNvSpPr/>
            </xdr:nvSpPr>
            <xdr:spPr bwMode="auto">
              <a:xfrm>
                <a:off x="15687676" y="2114550"/>
                <a:ext cx="304799"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3303" name="Case d'option 7" hidden="1">
                <a:extLst>
                  <a:ext uri="{63B3BB69-23CF-44E3-9099-C40C66FF867C}">
                    <a14:compatExt spid="_x0000_s183303"/>
                  </a:ext>
                  <a:ext uri="{FF2B5EF4-FFF2-40B4-BE49-F238E27FC236}">
                    <a16:creationId xmlns:a16="http://schemas.microsoft.com/office/drawing/2014/main" id="{00000000-0008-0000-2900-000007CC0200}"/>
                  </a:ext>
                </a:extLst>
              </xdr:cNvPr>
              <xdr:cNvSpPr/>
            </xdr:nvSpPr>
            <xdr:spPr bwMode="auto">
              <a:xfrm>
                <a:off x="15678150" y="2324099"/>
                <a:ext cx="304799"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22</xdr:col>
      <xdr:colOff>222249</xdr:colOff>
      <xdr:row>19</xdr:row>
      <xdr:rowOff>0</xdr:rowOff>
    </xdr:from>
    <xdr:to>
      <xdr:col>23</xdr:col>
      <xdr:colOff>645582</xdr:colOff>
      <xdr:row>24</xdr:row>
      <xdr:rowOff>42334</xdr:rowOff>
    </xdr:to>
    <xdr:sp macro="" textlink="">
      <xdr:nvSpPr>
        <xdr:cNvPr id="10" name="Rectangle : coins arrondis 9">
          <a:extLst>
            <a:ext uri="{FF2B5EF4-FFF2-40B4-BE49-F238E27FC236}">
              <a16:creationId xmlns:a16="http://schemas.microsoft.com/office/drawing/2014/main" id="{00000000-0008-0000-2900-00000A000000}"/>
            </a:ext>
          </a:extLst>
        </xdr:cNvPr>
        <xdr:cNvSpPr/>
      </xdr:nvSpPr>
      <xdr:spPr>
        <a:xfrm>
          <a:off x="8244416" y="4339167"/>
          <a:ext cx="1185333" cy="237066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solidFill>
              <a:schemeClr val="bg1"/>
            </a:solidFill>
          </a:endParaRPr>
        </a:p>
      </xdr:txBody>
    </xdr:sp>
    <xdr:clientData/>
  </xdr:twoCellAnchor>
  <mc:AlternateContent xmlns:mc="http://schemas.openxmlformats.org/markup-compatibility/2006">
    <mc:Choice xmlns:a14="http://schemas.microsoft.com/office/drawing/2010/main" Requires="a14">
      <xdr:twoCellAnchor>
        <xdr:from>
          <xdr:col>22</xdr:col>
          <xdr:colOff>409575</xdr:colOff>
          <xdr:row>20</xdr:row>
          <xdr:rowOff>228600</xdr:rowOff>
        </xdr:from>
        <xdr:to>
          <xdr:col>23</xdr:col>
          <xdr:colOff>457200</xdr:colOff>
          <xdr:row>21</xdr:row>
          <xdr:rowOff>66675</xdr:rowOff>
        </xdr:to>
        <xdr:sp macro="" textlink="">
          <xdr:nvSpPr>
            <xdr:cNvPr id="183304" name="Button 10" hidden="1">
              <a:extLst>
                <a:ext uri="{63B3BB69-23CF-44E3-9099-C40C66FF867C}">
                  <a14:compatExt spid="_x0000_s183304"/>
                </a:ext>
                <a:ext uri="{FF2B5EF4-FFF2-40B4-BE49-F238E27FC236}">
                  <a16:creationId xmlns:a16="http://schemas.microsoft.com/office/drawing/2014/main" id="{00000000-0008-0000-2900-000008C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409575</xdr:colOff>
          <xdr:row>19</xdr:row>
          <xdr:rowOff>161925</xdr:rowOff>
        </xdr:from>
        <xdr:to>
          <xdr:col>23</xdr:col>
          <xdr:colOff>466725</xdr:colOff>
          <xdr:row>20</xdr:row>
          <xdr:rowOff>38100</xdr:rowOff>
        </xdr:to>
        <xdr:sp macro="" textlink="">
          <xdr:nvSpPr>
            <xdr:cNvPr id="183305" name="Button 11" hidden="1">
              <a:extLst>
                <a:ext uri="{63B3BB69-23CF-44E3-9099-C40C66FF867C}">
                  <a14:compatExt spid="_x0000_s183305"/>
                </a:ext>
                <a:ext uri="{FF2B5EF4-FFF2-40B4-BE49-F238E27FC236}">
                  <a16:creationId xmlns:a16="http://schemas.microsoft.com/office/drawing/2014/main" id="{00000000-0008-0000-2900-000009C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409575</xdr:colOff>
          <xdr:row>21</xdr:row>
          <xdr:rowOff>190500</xdr:rowOff>
        </xdr:from>
        <xdr:to>
          <xdr:col>23</xdr:col>
          <xdr:colOff>457200</xdr:colOff>
          <xdr:row>21</xdr:row>
          <xdr:rowOff>447675</xdr:rowOff>
        </xdr:to>
        <xdr:sp macro="" textlink="">
          <xdr:nvSpPr>
            <xdr:cNvPr id="183306" name="Button 12" hidden="1">
              <a:extLst>
                <a:ext uri="{63B3BB69-23CF-44E3-9099-C40C66FF867C}">
                  <a14:compatExt spid="_x0000_s183306"/>
                </a:ext>
                <a:ext uri="{FF2B5EF4-FFF2-40B4-BE49-F238E27FC236}">
                  <a16:creationId xmlns:a16="http://schemas.microsoft.com/office/drawing/2014/main" id="{00000000-0008-0000-2900-00000AC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409575</xdr:colOff>
          <xdr:row>22</xdr:row>
          <xdr:rowOff>171450</xdr:rowOff>
        </xdr:from>
        <xdr:to>
          <xdr:col>23</xdr:col>
          <xdr:colOff>457200</xdr:colOff>
          <xdr:row>22</xdr:row>
          <xdr:rowOff>428625</xdr:rowOff>
        </xdr:to>
        <xdr:sp macro="" textlink="">
          <xdr:nvSpPr>
            <xdr:cNvPr id="183307" name="Button 13" hidden="1">
              <a:extLst>
                <a:ext uri="{63B3BB69-23CF-44E3-9099-C40C66FF867C}">
                  <a14:compatExt spid="_x0000_s183307"/>
                </a:ext>
                <a:ext uri="{FF2B5EF4-FFF2-40B4-BE49-F238E27FC236}">
                  <a16:creationId xmlns:a16="http://schemas.microsoft.com/office/drawing/2014/main" id="{00000000-0008-0000-2900-00000BC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419100</xdr:colOff>
          <xdr:row>23</xdr:row>
          <xdr:rowOff>123825</xdr:rowOff>
        </xdr:from>
        <xdr:to>
          <xdr:col>23</xdr:col>
          <xdr:colOff>466725</xdr:colOff>
          <xdr:row>23</xdr:row>
          <xdr:rowOff>381000</xdr:rowOff>
        </xdr:to>
        <xdr:sp macro="" textlink="">
          <xdr:nvSpPr>
            <xdr:cNvPr id="183308" name="Button 14" hidden="1">
              <a:extLst>
                <a:ext uri="{63B3BB69-23CF-44E3-9099-C40C66FF867C}">
                  <a14:compatExt spid="_x0000_s183308"/>
                </a:ext>
                <a:ext uri="{FF2B5EF4-FFF2-40B4-BE49-F238E27FC236}">
                  <a16:creationId xmlns:a16="http://schemas.microsoft.com/office/drawing/2014/main" id="{00000000-0008-0000-2900-00000CC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twoCellAnchor>
    <xdr:from>
      <xdr:col>14</xdr:col>
      <xdr:colOff>232550</xdr:colOff>
      <xdr:row>33</xdr:row>
      <xdr:rowOff>19045</xdr:rowOff>
    </xdr:from>
    <xdr:to>
      <xdr:col>14</xdr:col>
      <xdr:colOff>349249</xdr:colOff>
      <xdr:row>39</xdr:row>
      <xdr:rowOff>31750</xdr:rowOff>
    </xdr:to>
    <xdr:sp macro="" textlink="">
      <xdr:nvSpPr>
        <xdr:cNvPr id="16" name="Rectangle : coins arrondis 15">
          <a:extLst>
            <a:ext uri="{FF2B5EF4-FFF2-40B4-BE49-F238E27FC236}">
              <a16:creationId xmlns:a16="http://schemas.microsoft.com/office/drawing/2014/main" id="{00000000-0008-0000-2900-000010000000}"/>
            </a:ext>
          </a:extLst>
        </xdr:cNvPr>
        <xdr:cNvSpPr/>
      </xdr:nvSpPr>
      <xdr:spPr>
        <a:xfrm rot="5400000">
          <a:off x="11566380" y="9671965"/>
          <a:ext cx="1473205" cy="116699"/>
        </a:xfrm>
        <a:prstGeom prst="roundRect">
          <a:avLst/>
        </a:prstGeom>
        <a:solidFill>
          <a:srgbClr val="CC33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BE" sz="1050"/>
            <a:t>Exces, réactivité</a:t>
          </a:r>
        </a:p>
      </xdr:txBody>
    </xdr:sp>
    <xdr:clientData/>
  </xdr:twoCellAnchor>
  <xdr:twoCellAnchor>
    <xdr:from>
      <xdr:col>14</xdr:col>
      <xdr:colOff>59514</xdr:colOff>
      <xdr:row>33</xdr:row>
      <xdr:rowOff>7408</xdr:rowOff>
    </xdr:from>
    <xdr:to>
      <xdr:col>14</xdr:col>
      <xdr:colOff>171299</xdr:colOff>
      <xdr:row>39</xdr:row>
      <xdr:rowOff>20115</xdr:rowOff>
    </xdr:to>
    <xdr:sp macro="" textlink="">
      <xdr:nvSpPr>
        <xdr:cNvPr id="17" name="Rectangle : coins arrondis 16">
          <a:extLst>
            <a:ext uri="{FF2B5EF4-FFF2-40B4-BE49-F238E27FC236}">
              <a16:creationId xmlns:a16="http://schemas.microsoft.com/office/drawing/2014/main" id="{00000000-0008-0000-2900-000011000000}"/>
            </a:ext>
          </a:extLst>
        </xdr:cNvPr>
        <xdr:cNvSpPr/>
      </xdr:nvSpPr>
      <xdr:spPr>
        <a:xfrm rot="5400000">
          <a:off x="11390886" y="9662786"/>
          <a:ext cx="1473207" cy="111785"/>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BE" sz="1050"/>
            <a:t>Frustration, besoin</a:t>
          </a:r>
        </a:p>
      </xdr:txBody>
    </xdr:sp>
    <xdr:clientData/>
  </xdr:twoCellAnchor>
  <xdr:twoCellAnchor>
    <xdr:from>
      <xdr:col>13</xdr:col>
      <xdr:colOff>636573</xdr:colOff>
      <xdr:row>33</xdr:row>
      <xdr:rowOff>26195</xdr:rowOff>
    </xdr:from>
    <xdr:to>
      <xdr:col>13</xdr:col>
      <xdr:colOff>753272</xdr:colOff>
      <xdr:row>39</xdr:row>
      <xdr:rowOff>38900</xdr:rowOff>
    </xdr:to>
    <xdr:sp macro="" textlink="">
      <xdr:nvSpPr>
        <xdr:cNvPr id="18" name="Rectangle : coins arrondis 17">
          <a:extLst>
            <a:ext uri="{FF2B5EF4-FFF2-40B4-BE49-F238E27FC236}">
              <a16:creationId xmlns:a16="http://schemas.microsoft.com/office/drawing/2014/main" id="{00000000-0008-0000-2900-000012000000}"/>
            </a:ext>
          </a:extLst>
        </xdr:cNvPr>
        <xdr:cNvSpPr/>
      </xdr:nvSpPr>
      <xdr:spPr>
        <a:xfrm rot="5400000">
          <a:off x="11208403" y="9679115"/>
          <a:ext cx="1473205" cy="116699"/>
        </a:xfrm>
        <a:prstGeom prst="roundRect">
          <a:avLst/>
        </a:prstGeom>
        <a:solidFill>
          <a:srgbClr val="FF5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BE" sz="1050"/>
            <a:t>Tension </a:t>
          </a:r>
          <a:r>
            <a:rPr lang="fr-BE" sz="1050" baseline="0"/>
            <a:t> yin/yang</a:t>
          </a:r>
          <a:endParaRPr lang="fr-BE" sz="1050"/>
        </a:p>
      </xdr:txBody>
    </xdr:sp>
    <xdr:clientData/>
  </xdr:twoCellAnchor>
  <xdr:twoCellAnchor>
    <xdr:from>
      <xdr:col>13</xdr:col>
      <xdr:colOff>468031</xdr:colOff>
      <xdr:row>33</xdr:row>
      <xdr:rowOff>20368</xdr:rowOff>
    </xdr:from>
    <xdr:to>
      <xdr:col>13</xdr:col>
      <xdr:colOff>584730</xdr:colOff>
      <xdr:row>39</xdr:row>
      <xdr:rowOff>33073</xdr:rowOff>
    </xdr:to>
    <xdr:sp macro="" textlink="">
      <xdr:nvSpPr>
        <xdr:cNvPr id="19" name="Rectangle : coins arrondis 18">
          <a:extLst>
            <a:ext uri="{FF2B5EF4-FFF2-40B4-BE49-F238E27FC236}">
              <a16:creationId xmlns:a16="http://schemas.microsoft.com/office/drawing/2014/main" id="{00000000-0008-0000-2900-000013000000}"/>
            </a:ext>
          </a:extLst>
        </xdr:cNvPr>
        <xdr:cNvSpPr/>
      </xdr:nvSpPr>
      <xdr:spPr>
        <a:xfrm rot="5400000">
          <a:off x="11039861" y="9673288"/>
          <a:ext cx="1473205" cy="116699"/>
        </a:xfrm>
        <a:prstGeom prst="roundRec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BE" sz="1050">
              <a:solidFill>
                <a:sysClr val="windowText" lastClr="000000"/>
              </a:solidFill>
            </a:rPr>
            <a:t>Neutre</a:t>
          </a:r>
        </a:p>
      </xdr:txBody>
    </xdr:sp>
    <xdr:clientData/>
  </xdr:twoCellAnchor>
  <xdr:twoCellAnchor>
    <xdr:from>
      <xdr:col>13</xdr:col>
      <xdr:colOff>297374</xdr:colOff>
      <xdr:row>32</xdr:row>
      <xdr:rowOff>189702</xdr:rowOff>
    </xdr:from>
    <xdr:to>
      <xdr:col>13</xdr:col>
      <xdr:colOff>414073</xdr:colOff>
      <xdr:row>39</xdr:row>
      <xdr:rowOff>11907</xdr:rowOff>
    </xdr:to>
    <xdr:sp macro="" textlink="">
      <xdr:nvSpPr>
        <xdr:cNvPr id="20" name="Rectangle : coins arrondis 19">
          <a:extLst>
            <a:ext uri="{FF2B5EF4-FFF2-40B4-BE49-F238E27FC236}">
              <a16:creationId xmlns:a16="http://schemas.microsoft.com/office/drawing/2014/main" id="{00000000-0008-0000-2900-000014000000}"/>
            </a:ext>
          </a:extLst>
        </xdr:cNvPr>
        <xdr:cNvSpPr/>
      </xdr:nvSpPr>
      <xdr:spPr>
        <a:xfrm rot="5400000">
          <a:off x="10869204" y="9652122"/>
          <a:ext cx="1473205" cy="116699"/>
        </a:xfrm>
        <a:prstGeom prst="roundRect">
          <a:avLst/>
        </a:prstGeom>
        <a:solidFill>
          <a:srgbClr val="FF99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BE" sz="1050"/>
            <a:t>Action juste</a:t>
          </a:r>
        </a:p>
      </xdr:txBody>
    </xdr:sp>
    <xdr:clientData/>
  </xdr:twoCellAnchor>
  <xdr:twoCellAnchor>
    <xdr:from>
      <xdr:col>13</xdr:col>
      <xdr:colOff>121693</xdr:colOff>
      <xdr:row>33</xdr:row>
      <xdr:rowOff>8728</xdr:rowOff>
    </xdr:from>
    <xdr:to>
      <xdr:col>13</xdr:col>
      <xdr:colOff>238392</xdr:colOff>
      <xdr:row>39</xdr:row>
      <xdr:rowOff>21433</xdr:rowOff>
    </xdr:to>
    <xdr:sp macro="" textlink="">
      <xdr:nvSpPr>
        <xdr:cNvPr id="21" name="Rectangle : coins arrondis 20">
          <a:extLst>
            <a:ext uri="{FF2B5EF4-FFF2-40B4-BE49-F238E27FC236}">
              <a16:creationId xmlns:a16="http://schemas.microsoft.com/office/drawing/2014/main" id="{00000000-0008-0000-2900-000015000000}"/>
            </a:ext>
          </a:extLst>
        </xdr:cNvPr>
        <xdr:cNvSpPr/>
      </xdr:nvSpPr>
      <xdr:spPr>
        <a:xfrm rot="5400000">
          <a:off x="10693523" y="9661648"/>
          <a:ext cx="1473205" cy="116699"/>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BE" sz="1050"/>
            <a:t>Harmonie, calme</a:t>
          </a:r>
        </a:p>
      </xdr:txBody>
    </xdr:sp>
    <xdr:clientData/>
  </xdr:twoCellAnchor>
  <xdr:twoCellAnchor>
    <xdr:from>
      <xdr:col>12</xdr:col>
      <xdr:colOff>706689</xdr:colOff>
      <xdr:row>32</xdr:row>
      <xdr:rowOff>175684</xdr:rowOff>
    </xdr:from>
    <xdr:to>
      <xdr:col>13</xdr:col>
      <xdr:colOff>61388</xdr:colOff>
      <xdr:row>38</xdr:row>
      <xdr:rowOff>241306</xdr:rowOff>
    </xdr:to>
    <xdr:sp macro="" textlink="">
      <xdr:nvSpPr>
        <xdr:cNvPr id="22" name="Rectangle : coins arrondis 21">
          <a:extLst>
            <a:ext uri="{FF2B5EF4-FFF2-40B4-BE49-F238E27FC236}">
              <a16:creationId xmlns:a16="http://schemas.microsoft.com/office/drawing/2014/main" id="{00000000-0008-0000-2900-000016000000}"/>
            </a:ext>
          </a:extLst>
        </xdr:cNvPr>
        <xdr:cNvSpPr/>
      </xdr:nvSpPr>
      <xdr:spPr>
        <a:xfrm rot="5400000">
          <a:off x="10516519" y="9638104"/>
          <a:ext cx="1473205" cy="116699"/>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BE" sz="1050">
              <a:solidFill>
                <a:sysClr val="windowText" lastClr="000000"/>
              </a:solidFill>
            </a:rPr>
            <a:t>Neutre</a:t>
          </a:r>
        </a:p>
      </xdr:txBody>
    </xdr:sp>
    <xdr:clientData/>
  </xdr:twoCellAnchor>
  <xdr:twoCellAnchor>
    <xdr:from>
      <xdr:col>12</xdr:col>
      <xdr:colOff>359826</xdr:colOff>
      <xdr:row>32</xdr:row>
      <xdr:rowOff>175951</xdr:rowOff>
    </xdr:from>
    <xdr:to>
      <xdr:col>12</xdr:col>
      <xdr:colOff>480891</xdr:colOff>
      <xdr:row>38</xdr:row>
      <xdr:rowOff>241573</xdr:rowOff>
    </xdr:to>
    <xdr:sp macro="" textlink="">
      <xdr:nvSpPr>
        <xdr:cNvPr id="23" name="Rectangle : coins arrondis 22">
          <a:extLst>
            <a:ext uri="{FF2B5EF4-FFF2-40B4-BE49-F238E27FC236}">
              <a16:creationId xmlns:a16="http://schemas.microsoft.com/office/drawing/2014/main" id="{00000000-0008-0000-2900-000017000000}"/>
            </a:ext>
          </a:extLst>
        </xdr:cNvPr>
        <xdr:cNvSpPr/>
      </xdr:nvSpPr>
      <xdr:spPr>
        <a:xfrm rot="5400000">
          <a:off x="10171839" y="9636188"/>
          <a:ext cx="1473205" cy="121065"/>
        </a:xfrm>
        <a:prstGeom prst="round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BE" sz="1050"/>
            <a:t>Tension </a:t>
          </a:r>
          <a:r>
            <a:rPr lang="fr-BE" sz="1050" baseline="0"/>
            <a:t> yin/yang</a:t>
          </a:r>
          <a:endParaRPr lang="fr-BE" sz="1050"/>
        </a:p>
      </xdr:txBody>
    </xdr:sp>
    <xdr:clientData/>
  </xdr:twoCellAnchor>
  <xdr:twoCellAnchor>
    <xdr:from>
      <xdr:col>12</xdr:col>
      <xdr:colOff>529154</xdr:colOff>
      <xdr:row>32</xdr:row>
      <xdr:rowOff>168801</xdr:rowOff>
    </xdr:from>
    <xdr:to>
      <xdr:col>12</xdr:col>
      <xdr:colOff>645853</xdr:colOff>
      <xdr:row>38</xdr:row>
      <xdr:rowOff>234423</xdr:rowOff>
    </xdr:to>
    <xdr:sp macro="" textlink="">
      <xdr:nvSpPr>
        <xdr:cNvPr id="24" name="Rectangle : coins arrondis 23">
          <a:extLst>
            <a:ext uri="{FF2B5EF4-FFF2-40B4-BE49-F238E27FC236}">
              <a16:creationId xmlns:a16="http://schemas.microsoft.com/office/drawing/2014/main" id="{00000000-0008-0000-2900-000018000000}"/>
            </a:ext>
          </a:extLst>
        </xdr:cNvPr>
        <xdr:cNvSpPr/>
      </xdr:nvSpPr>
      <xdr:spPr>
        <a:xfrm rot="5400000">
          <a:off x="10338984" y="9631221"/>
          <a:ext cx="1473205" cy="116699"/>
        </a:xfrm>
        <a:prstGeom prst="roundRect">
          <a:avLst/>
        </a:prstGeom>
        <a:solidFill>
          <a:srgbClr val="00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BE" sz="1050">
              <a:solidFill>
                <a:sysClr val="windowText" lastClr="000000"/>
              </a:solidFill>
            </a:rPr>
            <a:t>Détachement, retrait</a:t>
          </a:r>
        </a:p>
      </xdr:txBody>
    </xdr:sp>
    <xdr:clientData/>
  </xdr:twoCellAnchor>
  <xdr:twoCellAnchor>
    <xdr:from>
      <xdr:col>12</xdr:col>
      <xdr:colOff>193133</xdr:colOff>
      <xdr:row>32</xdr:row>
      <xdr:rowOff>167479</xdr:rowOff>
    </xdr:from>
    <xdr:to>
      <xdr:col>12</xdr:col>
      <xdr:colOff>309832</xdr:colOff>
      <xdr:row>38</xdr:row>
      <xdr:rowOff>233101</xdr:rowOff>
    </xdr:to>
    <xdr:sp macro="" textlink="">
      <xdr:nvSpPr>
        <xdr:cNvPr id="25" name="Rectangle : coins arrondis 24">
          <a:extLst>
            <a:ext uri="{FF2B5EF4-FFF2-40B4-BE49-F238E27FC236}">
              <a16:creationId xmlns:a16="http://schemas.microsoft.com/office/drawing/2014/main" id="{00000000-0008-0000-2900-000019000000}"/>
            </a:ext>
          </a:extLst>
        </xdr:cNvPr>
        <xdr:cNvSpPr/>
      </xdr:nvSpPr>
      <xdr:spPr>
        <a:xfrm rot="5400000">
          <a:off x="10002963" y="9629899"/>
          <a:ext cx="1473205" cy="116699"/>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BE" sz="1050"/>
            <a:t>Limite, peur, manque</a:t>
          </a:r>
        </a:p>
      </xdr:txBody>
    </xdr:sp>
    <xdr:clientData/>
  </xdr:twoCellAnchor>
  <xdr:twoCellAnchor>
    <xdr:from>
      <xdr:col>12</xdr:col>
      <xdr:colOff>28035</xdr:colOff>
      <xdr:row>32</xdr:row>
      <xdr:rowOff>166423</xdr:rowOff>
    </xdr:from>
    <xdr:to>
      <xdr:col>12</xdr:col>
      <xdr:colOff>144734</xdr:colOff>
      <xdr:row>38</xdr:row>
      <xdr:rowOff>232045</xdr:rowOff>
    </xdr:to>
    <xdr:sp macro="" textlink="">
      <xdr:nvSpPr>
        <xdr:cNvPr id="26" name="Rectangle : coins arrondis 25">
          <a:extLst>
            <a:ext uri="{FF2B5EF4-FFF2-40B4-BE49-F238E27FC236}">
              <a16:creationId xmlns:a16="http://schemas.microsoft.com/office/drawing/2014/main" id="{00000000-0008-0000-2900-00001A000000}"/>
            </a:ext>
          </a:extLst>
        </xdr:cNvPr>
        <xdr:cNvSpPr/>
      </xdr:nvSpPr>
      <xdr:spPr>
        <a:xfrm rot="5400000">
          <a:off x="9837865" y="9628843"/>
          <a:ext cx="1473205" cy="116699"/>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BE" sz="1050"/>
            <a:t>Blocage,</a:t>
          </a:r>
          <a:r>
            <a:rPr lang="fr-BE" sz="1050" baseline="0"/>
            <a:t> phobie</a:t>
          </a:r>
          <a:endParaRPr lang="fr-BE" sz="1050"/>
        </a:p>
      </xdr:txBody>
    </xdr:sp>
    <xdr:clientData/>
  </xdr:twoCellAnchor>
  <xdr:twoCellAnchor>
    <xdr:from>
      <xdr:col>9</xdr:col>
      <xdr:colOff>137576</xdr:colOff>
      <xdr:row>33</xdr:row>
      <xdr:rowOff>6076</xdr:rowOff>
    </xdr:from>
    <xdr:to>
      <xdr:col>9</xdr:col>
      <xdr:colOff>254275</xdr:colOff>
      <xdr:row>39</xdr:row>
      <xdr:rowOff>18781</xdr:rowOff>
    </xdr:to>
    <xdr:sp macro="" textlink="">
      <xdr:nvSpPr>
        <xdr:cNvPr id="27" name="Rectangle : coins arrondis 26">
          <a:extLst>
            <a:ext uri="{FF2B5EF4-FFF2-40B4-BE49-F238E27FC236}">
              <a16:creationId xmlns:a16="http://schemas.microsoft.com/office/drawing/2014/main" id="{00000000-0008-0000-2900-00001B000000}"/>
            </a:ext>
          </a:extLst>
        </xdr:cNvPr>
        <xdr:cNvSpPr/>
      </xdr:nvSpPr>
      <xdr:spPr>
        <a:xfrm rot="5400000">
          <a:off x="7661406" y="9658996"/>
          <a:ext cx="1473205" cy="116699"/>
        </a:xfrm>
        <a:prstGeom prst="roundRect">
          <a:avLst/>
        </a:prstGeom>
        <a:solidFill>
          <a:srgbClr val="CC33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BE" sz="1050"/>
            <a:t>Exces, réactivité</a:t>
          </a:r>
        </a:p>
      </xdr:txBody>
    </xdr:sp>
    <xdr:clientData/>
  </xdr:twoCellAnchor>
  <xdr:twoCellAnchor>
    <xdr:from>
      <xdr:col>9</xdr:col>
      <xdr:colOff>350831</xdr:colOff>
      <xdr:row>33</xdr:row>
      <xdr:rowOff>12959</xdr:rowOff>
    </xdr:from>
    <xdr:to>
      <xdr:col>9</xdr:col>
      <xdr:colOff>467530</xdr:colOff>
      <xdr:row>39</xdr:row>
      <xdr:rowOff>25664</xdr:rowOff>
    </xdr:to>
    <xdr:sp macro="" textlink="">
      <xdr:nvSpPr>
        <xdr:cNvPr id="28" name="Rectangle : coins arrondis 27">
          <a:extLst>
            <a:ext uri="{FF2B5EF4-FFF2-40B4-BE49-F238E27FC236}">
              <a16:creationId xmlns:a16="http://schemas.microsoft.com/office/drawing/2014/main" id="{00000000-0008-0000-2900-00001C000000}"/>
            </a:ext>
          </a:extLst>
        </xdr:cNvPr>
        <xdr:cNvSpPr/>
      </xdr:nvSpPr>
      <xdr:spPr>
        <a:xfrm rot="5400000">
          <a:off x="7874661" y="9665879"/>
          <a:ext cx="1473205" cy="116699"/>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BE" sz="1050"/>
            <a:t>Frustration, besoin</a:t>
          </a:r>
        </a:p>
      </xdr:txBody>
    </xdr:sp>
    <xdr:clientData/>
  </xdr:twoCellAnchor>
  <xdr:twoCellAnchor>
    <xdr:from>
      <xdr:col>9</xdr:col>
      <xdr:colOff>542921</xdr:colOff>
      <xdr:row>33</xdr:row>
      <xdr:rowOff>21165</xdr:rowOff>
    </xdr:from>
    <xdr:to>
      <xdr:col>9</xdr:col>
      <xdr:colOff>659620</xdr:colOff>
      <xdr:row>39</xdr:row>
      <xdr:rowOff>33870</xdr:rowOff>
    </xdr:to>
    <xdr:sp macro="" textlink="">
      <xdr:nvSpPr>
        <xdr:cNvPr id="29" name="Rectangle : coins arrondis 28">
          <a:extLst>
            <a:ext uri="{FF2B5EF4-FFF2-40B4-BE49-F238E27FC236}">
              <a16:creationId xmlns:a16="http://schemas.microsoft.com/office/drawing/2014/main" id="{00000000-0008-0000-2900-00001D000000}"/>
            </a:ext>
          </a:extLst>
        </xdr:cNvPr>
        <xdr:cNvSpPr/>
      </xdr:nvSpPr>
      <xdr:spPr>
        <a:xfrm rot="5400000">
          <a:off x="8066751" y="9674085"/>
          <a:ext cx="1473205" cy="116699"/>
        </a:xfrm>
        <a:prstGeom prst="roundRect">
          <a:avLst/>
        </a:prstGeom>
        <a:solidFill>
          <a:srgbClr val="FF5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BE" sz="1050"/>
            <a:t>Tension </a:t>
          </a:r>
          <a:r>
            <a:rPr lang="fr-BE" sz="1050" baseline="0"/>
            <a:t> yin/yang</a:t>
          </a:r>
          <a:endParaRPr lang="fr-BE" sz="1050"/>
        </a:p>
      </xdr:txBody>
    </xdr:sp>
    <xdr:clientData/>
  </xdr:twoCellAnchor>
  <xdr:twoCellAnchor>
    <xdr:from>
      <xdr:col>9</xdr:col>
      <xdr:colOff>706433</xdr:colOff>
      <xdr:row>33</xdr:row>
      <xdr:rowOff>6076</xdr:rowOff>
    </xdr:from>
    <xdr:to>
      <xdr:col>10</xdr:col>
      <xdr:colOff>61132</xdr:colOff>
      <xdr:row>39</xdr:row>
      <xdr:rowOff>18781</xdr:rowOff>
    </xdr:to>
    <xdr:sp macro="" textlink="">
      <xdr:nvSpPr>
        <xdr:cNvPr id="30" name="Rectangle : coins arrondis 29">
          <a:extLst>
            <a:ext uri="{FF2B5EF4-FFF2-40B4-BE49-F238E27FC236}">
              <a16:creationId xmlns:a16="http://schemas.microsoft.com/office/drawing/2014/main" id="{00000000-0008-0000-2900-00001E000000}"/>
            </a:ext>
          </a:extLst>
        </xdr:cNvPr>
        <xdr:cNvSpPr/>
      </xdr:nvSpPr>
      <xdr:spPr>
        <a:xfrm rot="5400000">
          <a:off x="8230263" y="9658996"/>
          <a:ext cx="1473205" cy="116699"/>
        </a:xfrm>
        <a:prstGeom prst="roundRec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BE" sz="1050">
              <a:solidFill>
                <a:sysClr val="windowText" lastClr="000000"/>
              </a:solidFill>
            </a:rPr>
            <a:t>Neutre</a:t>
          </a:r>
        </a:p>
      </xdr:txBody>
    </xdr:sp>
    <xdr:clientData/>
  </xdr:twoCellAnchor>
  <xdr:twoCellAnchor>
    <xdr:from>
      <xdr:col>10</xdr:col>
      <xdr:colOff>105835</xdr:colOff>
      <xdr:row>33</xdr:row>
      <xdr:rowOff>16665</xdr:rowOff>
    </xdr:from>
    <xdr:to>
      <xdr:col>10</xdr:col>
      <xdr:colOff>226625</xdr:colOff>
      <xdr:row>39</xdr:row>
      <xdr:rowOff>29372</xdr:rowOff>
    </xdr:to>
    <xdr:sp macro="" textlink="">
      <xdr:nvSpPr>
        <xdr:cNvPr id="31" name="Rectangle : coins arrondis 30">
          <a:extLst>
            <a:ext uri="{FF2B5EF4-FFF2-40B4-BE49-F238E27FC236}">
              <a16:creationId xmlns:a16="http://schemas.microsoft.com/office/drawing/2014/main" id="{00000000-0008-0000-2900-00001F000000}"/>
            </a:ext>
          </a:extLst>
        </xdr:cNvPr>
        <xdr:cNvSpPr/>
      </xdr:nvSpPr>
      <xdr:spPr>
        <a:xfrm rot="5400000">
          <a:off x="8393709" y="9667541"/>
          <a:ext cx="1473207" cy="120790"/>
        </a:xfrm>
        <a:prstGeom prst="roundRect">
          <a:avLst/>
        </a:prstGeom>
        <a:solidFill>
          <a:srgbClr val="FF99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BE" sz="1050"/>
            <a:t>Action juste</a:t>
          </a:r>
        </a:p>
      </xdr:txBody>
    </xdr:sp>
    <xdr:clientData/>
  </xdr:twoCellAnchor>
  <xdr:twoCellAnchor>
    <xdr:from>
      <xdr:col>10</xdr:col>
      <xdr:colOff>275165</xdr:colOff>
      <xdr:row>33</xdr:row>
      <xdr:rowOff>15604</xdr:rowOff>
    </xdr:from>
    <xdr:to>
      <xdr:col>10</xdr:col>
      <xdr:colOff>396776</xdr:colOff>
      <xdr:row>39</xdr:row>
      <xdr:rowOff>28309</xdr:rowOff>
    </xdr:to>
    <xdr:sp macro="" textlink="">
      <xdr:nvSpPr>
        <xdr:cNvPr id="32" name="Rectangle : coins arrondis 31">
          <a:extLst>
            <a:ext uri="{FF2B5EF4-FFF2-40B4-BE49-F238E27FC236}">
              <a16:creationId xmlns:a16="http://schemas.microsoft.com/office/drawing/2014/main" id="{00000000-0008-0000-2900-000020000000}"/>
            </a:ext>
          </a:extLst>
        </xdr:cNvPr>
        <xdr:cNvSpPr/>
      </xdr:nvSpPr>
      <xdr:spPr>
        <a:xfrm rot="5400000">
          <a:off x="8563451" y="9666068"/>
          <a:ext cx="1473205" cy="121611"/>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BE" sz="1050"/>
            <a:t>Harmonie, calme</a:t>
          </a:r>
        </a:p>
      </xdr:txBody>
    </xdr:sp>
    <xdr:clientData/>
  </xdr:twoCellAnchor>
  <xdr:twoCellAnchor>
    <xdr:from>
      <xdr:col>10</xdr:col>
      <xdr:colOff>454289</xdr:colOff>
      <xdr:row>32</xdr:row>
      <xdr:rowOff>185206</xdr:rowOff>
    </xdr:from>
    <xdr:to>
      <xdr:col>10</xdr:col>
      <xdr:colOff>570988</xdr:colOff>
      <xdr:row>39</xdr:row>
      <xdr:rowOff>7411</xdr:rowOff>
    </xdr:to>
    <xdr:sp macro="" textlink="">
      <xdr:nvSpPr>
        <xdr:cNvPr id="33" name="Rectangle : coins arrondis 32">
          <a:extLst>
            <a:ext uri="{FF2B5EF4-FFF2-40B4-BE49-F238E27FC236}">
              <a16:creationId xmlns:a16="http://schemas.microsoft.com/office/drawing/2014/main" id="{00000000-0008-0000-2900-000021000000}"/>
            </a:ext>
          </a:extLst>
        </xdr:cNvPr>
        <xdr:cNvSpPr/>
      </xdr:nvSpPr>
      <xdr:spPr>
        <a:xfrm rot="5400000">
          <a:off x="8740119" y="9647626"/>
          <a:ext cx="1473205" cy="116699"/>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BE" sz="1050">
              <a:solidFill>
                <a:sysClr val="windowText" lastClr="000000"/>
              </a:solidFill>
            </a:rPr>
            <a:t>Neutre</a:t>
          </a:r>
        </a:p>
      </xdr:txBody>
    </xdr:sp>
    <xdr:clientData/>
  </xdr:twoCellAnchor>
  <xdr:twoCellAnchor>
    <xdr:from>
      <xdr:col>11</xdr:col>
      <xdr:colOff>115889</xdr:colOff>
      <xdr:row>32</xdr:row>
      <xdr:rowOff>172243</xdr:rowOff>
    </xdr:from>
    <xdr:to>
      <xdr:col>11</xdr:col>
      <xdr:colOff>232588</xdr:colOff>
      <xdr:row>38</xdr:row>
      <xdr:rowOff>237865</xdr:rowOff>
    </xdr:to>
    <xdr:sp macro="" textlink="">
      <xdr:nvSpPr>
        <xdr:cNvPr id="34" name="Rectangle : coins arrondis 33">
          <a:extLst>
            <a:ext uri="{FF2B5EF4-FFF2-40B4-BE49-F238E27FC236}">
              <a16:creationId xmlns:a16="http://schemas.microsoft.com/office/drawing/2014/main" id="{00000000-0008-0000-2900-000022000000}"/>
            </a:ext>
          </a:extLst>
        </xdr:cNvPr>
        <xdr:cNvSpPr/>
      </xdr:nvSpPr>
      <xdr:spPr>
        <a:xfrm rot="5400000">
          <a:off x="9163719" y="9634663"/>
          <a:ext cx="1473205" cy="116699"/>
        </a:xfrm>
        <a:prstGeom prst="round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BE" sz="1050"/>
            <a:t>Tension </a:t>
          </a:r>
          <a:r>
            <a:rPr lang="fr-BE" sz="1050" baseline="0"/>
            <a:t> yin/yang</a:t>
          </a:r>
          <a:endParaRPr lang="fr-BE" sz="1050"/>
        </a:p>
      </xdr:txBody>
    </xdr:sp>
    <xdr:clientData/>
  </xdr:twoCellAnchor>
  <xdr:twoCellAnchor>
    <xdr:from>
      <xdr:col>10</xdr:col>
      <xdr:colOff>655108</xdr:colOff>
      <xdr:row>32</xdr:row>
      <xdr:rowOff>184937</xdr:rowOff>
    </xdr:from>
    <xdr:to>
      <xdr:col>11</xdr:col>
      <xdr:colOff>9807</xdr:colOff>
      <xdr:row>39</xdr:row>
      <xdr:rowOff>7142</xdr:rowOff>
    </xdr:to>
    <xdr:sp macro="" textlink="">
      <xdr:nvSpPr>
        <xdr:cNvPr id="35" name="Rectangle : coins arrondis 34">
          <a:extLst>
            <a:ext uri="{FF2B5EF4-FFF2-40B4-BE49-F238E27FC236}">
              <a16:creationId xmlns:a16="http://schemas.microsoft.com/office/drawing/2014/main" id="{00000000-0008-0000-2900-000023000000}"/>
            </a:ext>
          </a:extLst>
        </xdr:cNvPr>
        <xdr:cNvSpPr/>
      </xdr:nvSpPr>
      <xdr:spPr>
        <a:xfrm rot="5400000">
          <a:off x="8940938" y="9647357"/>
          <a:ext cx="1473205" cy="116699"/>
        </a:xfrm>
        <a:prstGeom prst="roundRect">
          <a:avLst/>
        </a:prstGeom>
        <a:solidFill>
          <a:srgbClr val="00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BE" sz="1050">
              <a:solidFill>
                <a:sysClr val="windowText" lastClr="000000"/>
              </a:solidFill>
            </a:rPr>
            <a:t>Détachement, retrait</a:t>
          </a:r>
        </a:p>
      </xdr:txBody>
    </xdr:sp>
    <xdr:clientData/>
  </xdr:twoCellAnchor>
  <xdr:twoCellAnchor>
    <xdr:from>
      <xdr:col>11</xdr:col>
      <xdr:colOff>291304</xdr:colOff>
      <xdr:row>32</xdr:row>
      <xdr:rowOff>166417</xdr:rowOff>
    </xdr:from>
    <xdr:to>
      <xdr:col>11</xdr:col>
      <xdr:colOff>408003</xdr:colOff>
      <xdr:row>38</xdr:row>
      <xdr:rowOff>232039</xdr:rowOff>
    </xdr:to>
    <xdr:sp macro="" textlink="">
      <xdr:nvSpPr>
        <xdr:cNvPr id="36" name="Rectangle : coins arrondis 35">
          <a:extLst>
            <a:ext uri="{FF2B5EF4-FFF2-40B4-BE49-F238E27FC236}">
              <a16:creationId xmlns:a16="http://schemas.microsoft.com/office/drawing/2014/main" id="{00000000-0008-0000-2900-000024000000}"/>
            </a:ext>
          </a:extLst>
        </xdr:cNvPr>
        <xdr:cNvSpPr/>
      </xdr:nvSpPr>
      <xdr:spPr>
        <a:xfrm rot="5400000">
          <a:off x="9339134" y="9628837"/>
          <a:ext cx="1473205" cy="116699"/>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BE" sz="1050"/>
            <a:t>Limite, peur, manque</a:t>
          </a:r>
        </a:p>
      </xdr:txBody>
    </xdr:sp>
    <xdr:clientData/>
  </xdr:twoCellAnchor>
  <xdr:twoCellAnchor>
    <xdr:from>
      <xdr:col>11</xdr:col>
      <xdr:colOff>465661</xdr:colOff>
      <xdr:row>32</xdr:row>
      <xdr:rowOff>174623</xdr:rowOff>
    </xdr:from>
    <xdr:to>
      <xdr:col>11</xdr:col>
      <xdr:colOff>584001</xdr:colOff>
      <xdr:row>38</xdr:row>
      <xdr:rowOff>240247</xdr:rowOff>
    </xdr:to>
    <xdr:sp macro="" textlink="">
      <xdr:nvSpPr>
        <xdr:cNvPr id="37" name="Rectangle : coins arrondis 36">
          <a:extLst>
            <a:ext uri="{FF2B5EF4-FFF2-40B4-BE49-F238E27FC236}">
              <a16:creationId xmlns:a16="http://schemas.microsoft.com/office/drawing/2014/main" id="{00000000-0008-0000-2900-000025000000}"/>
            </a:ext>
          </a:extLst>
        </xdr:cNvPr>
        <xdr:cNvSpPr/>
      </xdr:nvSpPr>
      <xdr:spPr>
        <a:xfrm rot="5400000">
          <a:off x="9514310" y="9636224"/>
          <a:ext cx="1473207" cy="118340"/>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BE" sz="1050"/>
            <a:t>Blocage,</a:t>
          </a:r>
          <a:r>
            <a:rPr lang="fr-BE" sz="1050" baseline="0"/>
            <a:t> phobie</a:t>
          </a:r>
          <a:endParaRPr lang="fr-BE" sz="1050"/>
        </a:p>
      </xdr:txBody>
    </xdr:sp>
    <xdr:clientData/>
  </xdr:twoCellAnchor>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247650</xdr:colOff>
          <xdr:row>6</xdr:row>
          <xdr:rowOff>142875</xdr:rowOff>
        </xdr:from>
        <xdr:to>
          <xdr:col>11</xdr:col>
          <xdr:colOff>219075</xdr:colOff>
          <xdr:row>8</xdr:row>
          <xdr:rowOff>9525</xdr:rowOff>
        </xdr:to>
        <xdr:sp macro="" textlink="">
          <xdr:nvSpPr>
            <xdr:cNvPr id="22529" name="Case d'option 1" hidden="1">
              <a:extLst>
                <a:ext uri="{63B3BB69-23CF-44E3-9099-C40C66FF867C}">
                  <a14:compatExt spid="_x0000_s22529"/>
                </a:ext>
                <a:ext uri="{FF2B5EF4-FFF2-40B4-BE49-F238E27FC236}">
                  <a16:creationId xmlns:a16="http://schemas.microsoft.com/office/drawing/2014/main" id="{00000000-0008-0000-2A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8</xdr:row>
          <xdr:rowOff>85725</xdr:rowOff>
        </xdr:from>
        <xdr:to>
          <xdr:col>11</xdr:col>
          <xdr:colOff>219075</xdr:colOff>
          <xdr:row>9</xdr:row>
          <xdr:rowOff>95250</xdr:rowOff>
        </xdr:to>
        <xdr:sp macro="" textlink="">
          <xdr:nvSpPr>
            <xdr:cNvPr id="22530" name="Case d'option 2" hidden="1">
              <a:extLst>
                <a:ext uri="{63B3BB69-23CF-44E3-9099-C40C66FF867C}">
                  <a14:compatExt spid="_x0000_s22530"/>
                </a:ext>
                <a:ext uri="{FF2B5EF4-FFF2-40B4-BE49-F238E27FC236}">
                  <a16:creationId xmlns:a16="http://schemas.microsoft.com/office/drawing/2014/main" id="{00000000-0008-0000-2A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10</xdr:row>
          <xdr:rowOff>9525</xdr:rowOff>
        </xdr:from>
        <xdr:to>
          <xdr:col>11</xdr:col>
          <xdr:colOff>228600</xdr:colOff>
          <xdr:row>11</xdr:row>
          <xdr:rowOff>19050</xdr:rowOff>
        </xdr:to>
        <xdr:sp macro="" textlink="">
          <xdr:nvSpPr>
            <xdr:cNvPr id="22531" name="Case d'option 3" hidden="1">
              <a:extLst>
                <a:ext uri="{63B3BB69-23CF-44E3-9099-C40C66FF867C}">
                  <a14:compatExt spid="_x0000_s22531"/>
                </a:ext>
                <a:ext uri="{FF2B5EF4-FFF2-40B4-BE49-F238E27FC236}">
                  <a16:creationId xmlns:a16="http://schemas.microsoft.com/office/drawing/2014/main" id="{00000000-0008-0000-2A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12</xdr:row>
          <xdr:rowOff>57150</xdr:rowOff>
        </xdr:from>
        <xdr:to>
          <xdr:col>11</xdr:col>
          <xdr:colOff>228600</xdr:colOff>
          <xdr:row>13</xdr:row>
          <xdr:rowOff>66675</xdr:rowOff>
        </xdr:to>
        <xdr:sp macro="" textlink="">
          <xdr:nvSpPr>
            <xdr:cNvPr id="22532" name="Case d'option 4" hidden="1">
              <a:extLst>
                <a:ext uri="{63B3BB69-23CF-44E3-9099-C40C66FF867C}">
                  <a14:compatExt spid="_x0000_s22532"/>
                </a:ext>
                <a:ext uri="{FF2B5EF4-FFF2-40B4-BE49-F238E27FC236}">
                  <a16:creationId xmlns:a16="http://schemas.microsoft.com/office/drawing/2014/main" id="{00000000-0008-0000-2A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14</xdr:row>
          <xdr:rowOff>57150</xdr:rowOff>
        </xdr:from>
        <xdr:to>
          <xdr:col>11</xdr:col>
          <xdr:colOff>228600</xdr:colOff>
          <xdr:row>15</xdr:row>
          <xdr:rowOff>66675</xdr:rowOff>
        </xdr:to>
        <xdr:sp macro="" textlink="">
          <xdr:nvSpPr>
            <xdr:cNvPr id="22533" name="Case d'option 5" hidden="1">
              <a:extLst>
                <a:ext uri="{63B3BB69-23CF-44E3-9099-C40C66FF867C}">
                  <a14:compatExt spid="_x0000_s22533"/>
                </a:ext>
                <a:ext uri="{FF2B5EF4-FFF2-40B4-BE49-F238E27FC236}">
                  <a16:creationId xmlns:a16="http://schemas.microsoft.com/office/drawing/2014/main" id="{00000000-0008-0000-2A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16</xdr:row>
          <xdr:rowOff>104775</xdr:rowOff>
        </xdr:from>
        <xdr:to>
          <xdr:col>11</xdr:col>
          <xdr:colOff>219075</xdr:colOff>
          <xdr:row>17</xdr:row>
          <xdr:rowOff>161925</xdr:rowOff>
        </xdr:to>
        <xdr:sp macro="" textlink="">
          <xdr:nvSpPr>
            <xdr:cNvPr id="22534" name="Case d'option 6" hidden="1">
              <a:extLst>
                <a:ext uri="{63B3BB69-23CF-44E3-9099-C40C66FF867C}">
                  <a14:compatExt spid="_x0000_s22534"/>
                </a:ext>
                <a:ext uri="{FF2B5EF4-FFF2-40B4-BE49-F238E27FC236}">
                  <a16:creationId xmlns:a16="http://schemas.microsoft.com/office/drawing/2014/main" id="{00000000-0008-0000-2A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19</xdr:row>
          <xdr:rowOff>152400</xdr:rowOff>
        </xdr:from>
        <xdr:to>
          <xdr:col>11</xdr:col>
          <xdr:colOff>238125</xdr:colOff>
          <xdr:row>21</xdr:row>
          <xdr:rowOff>19050</xdr:rowOff>
        </xdr:to>
        <xdr:sp macro="" textlink="">
          <xdr:nvSpPr>
            <xdr:cNvPr id="22535" name="Case d'option 7" hidden="1">
              <a:extLst>
                <a:ext uri="{63B3BB69-23CF-44E3-9099-C40C66FF867C}">
                  <a14:compatExt spid="_x0000_s22535"/>
                </a:ext>
                <a:ext uri="{FF2B5EF4-FFF2-40B4-BE49-F238E27FC236}">
                  <a16:creationId xmlns:a16="http://schemas.microsoft.com/office/drawing/2014/main" id="{00000000-0008-0000-2A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23</xdr:row>
          <xdr:rowOff>104775</xdr:rowOff>
        </xdr:from>
        <xdr:to>
          <xdr:col>11</xdr:col>
          <xdr:colOff>257175</xdr:colOff>
          <xdr:row>24</xdr:row>
          <xdr:rowOff>161925</xdr:rowOff>
        </xdr:to>
        <xdr:sp macro="" textlink="">
          <xdr:nvSpPr>
            <xdr:cNvPr id="22536" name="Case d'option 8" hidden="1">
              <a:extLst>
                <a:ext uri="{63B3BB69-23CF-44E3-9099-C40C66FF867C}">
                  <a14:compatExt spid="_x0000_s22536"/>
                </a:ext>
                <a:ext uri="{FF2B5EF4-FFF2-40B4-BE49-F238E27FC236}">
                  <a16:creationId xmlns:a16="http://schemas.microsoft.com/office/drawing/2014/main" id="{00000000-0008-0000-2A00-00000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26</xdr:row>
          <xdr:rowOff>180975</xdr:rowOff>
        </xdr:from>
        <xdr:to>
          <xdr:col>11</xdr:col>
          <xdr:colOff>257175</xdr:colOff>
          <xdr:row>28</xdr:row>
          <xdr:rowOff>47625</xdr:rowOff>
        </xdr:to>
        <xdr:sp macro="" textlink="">
          <xdr:nvSpPr>
            <xdr:cNvPr id="22537" name="Case d'option 9" hidden="1">
              <a:extLst>
                <a:ext uri="{63B3BB69-23CF-44E3-9099-C40C66FF867C}">
                  <a14:compatExt spid="_x0000_s22537"/>
                </a:ext>
                <a:ext uri="{FF2B5EF4-FFF2-40B4-BE49-F238E27FC236}">
                  <a16:creationId xmlns:a16="http://schemas.microsoft.com/office/drawing/2014/main" id="{00000000-0008-0000-2A00-00000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30</xdr:row>
          <xdr:rowOff>66675</xdr:rowOff>
        </xdr:from>
        <xdr:to>
          <xdr:col>11</xdr:col>
          <xdr:colOff>228600</xdr:colOff>
          <xdr:row>31</xdr:row>
          <xdr:rowOff>123825</xdr:rowOff>
        </xdr:to>
        <xdr:sp macro="" textlink="">
          <xdr:nvSpPr>
            <xdr:cNvPr id="22538" name="Case d'option 10" hidden="1">
              <a:extLst>
                <a:ext uri="{63B3BB69-23CF-44E3-9099-C40C66FF867C}">
                  <a14:compatExt spid="_x0000_s22538"/>
                </a:ext>
                <a:ext uri="{FF2B5EF4-FFF2-40B4-BE49-F238E27FC236}">
                  <a16:creationId xmlns:a16="http://schemas.microsoft.com/office/drawing/2014/main" id="{00000000-0008-0000-2A00-00000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34</xdr:row>
          <xdr:rowOff>47625</xdr:rowOff>
        </xdr:from>
        <xdr:to>
          <xdr:col>11</xdr:col>
          <xdr:colOff>228600</xdr:colOff>
          <xdr:row>35</xdr:row>
          <xdr:rowOff>104775</xdr:rowOff>
        </xdr:to>
        <xdr:sp macro="" textlink="">
          <xdr:nvSpPr>
            <xdr:cNvPr id="22539" name="Case d'option 11" hidden="1">
              <a:extLst>
                <a:ext uri="{63B3BB69-23CF-44E3-9099-C40C66FF867C}">
                  <a14:compatExt spid="_x0000_s22539"/>
                </a:ext>
                <a:ext uri="{FF2B5EF4-FFF2-40B4-BE49-F238E27FC236}">
                  <a16:creationId xmlns:a16="http://schemas.microsoft.com/office/drawing/2014/main" id="{00000000-0008-0000-2A00-00000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37</xdr:row>
          <xdr:rowOff>104775</xdr:rowOff>
        </xdr:from>
        <xdr:to>
          <xdr:col>11</xdr:col>
          <xdr:colOff>228600</xdr:colOff>
          <xdr:row>38</xdr:row>
          <xdr:rowOff>161925</xdr:rowOff>
        </xdr:to>
        <xdr:sp macro="" textlink="">
          <xdr:nvSpPr>
            <xdr:cNvPr id="22540" name="Case d'option 12" hidden="1">
              <a:extLst>
                <a:ext uri="{63B3BB69-23CF-44E3-9099-C40C66FF867C}">
                  <a14:compatExt spid="_x0000_s22540"/>
                </a:ext>
                <a:ext uri="{FF2B5EF4-FFF2-40B4-BE49-F238E27FC236}">
                  <a16:creationId xmlns:a16="http://schemas.microsoft.com/office/drawing/2014/main" id="{00000000-0008-0000-2A00-00000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40</xdr:row>
          <xdr:rowOff>66675</xdr:rowOff>
        </xdr:from>
        <xdr:to>
          <xdr:col>11</xdr:col>
          <xdr:colOff>247650</xdr:colOff>
          <xdr:row>41</xdr:row>
          <xdr:rowOff>123825</xdr:rowOff>
        </xdr:to>
        <xdr:sp macro="" textlink="">
          <xdr:nvSpPr>
            <xdr:cNvPr id="22541" name="Case d'option 13" hidden="1">
              <a:extLst>
                <a:ext uri="{63B3BB69-23CF-44E3-9099-C40C66FF867C}">
                  <a14:compatExt spid="_x0000_s22541"/>
                </a:ext>
                <a:ext uri="{FF2B5EF4-FFF2-40B4-BE49-F238E27FC236}">
                  <a16:creationId xmlns:a16="http://schemas.microsoft.com/office/drawing/2014/main" id="{00000000-0008-0000-2A00-00000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xdr:row>
          <xdr:rowOff>133350</xdr:rowOff>
        </xdr:from>
        <xdr:to>
          <xdr:col>3</xdr:col>
          <xdr:colOff>352425</xdr:colOff>
          <xdr:row>7</xdr:row>
          <xdr:rowOff>190500</xdr:rowOff>
        </xdr:to>
        <xdr:sp macro="" textlink="">
          <xdr:nvSpPr>
            <xdr:cNvPr id="22542" name="Case d'option 14" hidden="1">
              <a:extLst>
                <a:ext uri="{63B3BB69-23CF-44E3-9099-C40C66FF867C}">
                  <a14:compatExt spid="_x0000_s22542"/>
                </a:ext>
                <a:ext uri="{FF2B5EF4-FFF2-40B4-BE49-F238E27FC236}">
                  <a16:creationId xmlns:a16="http://schemas.microsoft.com/office/drawing/2014/main" id="{00000000-0008-0000-2A00-00000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xdr:row>
          <xdr:rowOff>76200</xdr:rowOff>
        </xdr:from>
        <xdr:to>
          <xdr:col>3</xdr:col>
          <xdr:colOff>352425</xdr:colOff>
          <xdr:row>9</xdr:row>
          <xdr:rowOff>85725</xdr:rowOff>
        </xdr:to>
        <xdr:sp macro="" textlink="">
          <xdr:nvSpPr>
            <xdr:cNvPr id="22543" name="Case d'option 15" hidden="1">
              <a:extLst>
                <a:ext uri="{63B3BB69-23CF-44E3-9099-C40C66FF867C}">
                  <a14:compatExt spid="_x0000_s22543"/>
                </a:ext>
                <a:ext uri="{FF2B5EF4-FFF2-40B4-BE49-F238E27FC236}">
                  <a16:creationId xmlns:a16="http://schemas.microsoft.com/office/drawing/2014/main" id="{00000000-0008-0000-2A00-00000F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10</xdr:row>
          <xdr:rowOff>19050</xdr:rowOff>
        </xdr:from>
        <xdr:to>
          <xdr:col>3</xdr:col>
          <xdr:colOff>371475</xdr:colOff>
          <xdr:row>11</xdr:row>
          <xdr:rowOff>28575</xdr:rowOff>
        </xdr:to>
        <xdr:sp macro="" textlink="">
          <xdr:nvSpPr>
            <xdr:cNvPr id="22544" name="Case d'option 16" hidden="1">
              <a:extLst>
                <a:ext uri="{63B3BB69-23CF-44E3-9099-C40C66FF867C}">
                  <a14:compatExt spid="_x0000_s22544"/>
                </a:ext>
                <a:ext uri="{FF2B5EF4-FFF2-40B4-BE49-F238E27FC236}">
                  <a16:creationId xmlns:a16="http://schemas.microsoft.com/office/drawing/2014/main" id="{00000000-0008-0000-2A00-00001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12</xdr:row>
          <xdr:rowOff>28575</xdr:rowOff>
        </xdr:from>
        <xdr:to>
          <xdr:col>3</xdr:col>
          <xdr:colOff>371475</xdr:colOff>
          <xdr:row>13</xdr:row>
          <xdr:rowOff>38100</xdr:rowOff>
        </xdr:to>
        <xdr:sp macro="" textlink="">
          <xdr:nvSpPr>
            <xdr:cNvPr id="22545" name="Case d'option 17" hidden="1">
              <a:extLst>
                <a:ext uri="{63B3BB69-23CF-44E3-9099-C40C66FF867C}">
                  <a14:compatExt spid="_x0000_s22545"/>
                </a:ext>
                <a:ext uri="{FF2B5EF4-FFF2-40B4-BE49-F238E27FC236}">
                  <a16:creationId xmlns:a16="http://schemas.microsoft.com/office/drawing/2014/main" id="{00000000-0008-0000-2A00-00001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14</xdr:row>
          <xdr:rowOff>0</xdr:rowOff>
        </xdr:from>
        <xdr:to>
          <xdr:col>3</xdr:col>
          <xdr:colOff>361950</xdr:colOff>
          <xdr:row>15</xdr:row>
          <xdr:rowOff>9525</xdr:rowOff>
        </xdr:to>
        <xdr:sp macro="" textlink="">
          <xdr:nvSpPr>
            <xdr:cNvPr id="22546" name="Case d'option 18" hidden="1">
              <a:extLst>
                <a:ext uri="{63B3BB69-23CF-44E3-9099-C40C66FF867C}">
                  <a14:compatExt spid="_x0000_s22546"/>
                </a:ext>
                <a:ext uri="{FF2B5EF4-FFF2-40B4-BE49-F238E27FC236}">
                  <a16:creationId xmlns:a16="http://schemas.microsoft.com/office/drawing/2014/main" id="{00000000-0008-0000-2A00-00001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16</xdr:row>
          <xdr:rowOff>133350</xdr:rowOff>
        </xdr:from>
        <xdr:to>
          <xdr:col>3</xdr:col>
          <xdr:colOff>371475</xdr:colOff>
          <xdr:row>17</xdr:row>
          <xdr:rowOff>190500</xdr:rowOff>
        </xdr:to>
        <xdr:sp macro="" textlink="">
          <xdr:nvSpPr>
            <xdr:cNvPr id="22547" name="Case d'option 19" hidden="1">
              <a:extLst>
                <a:ext uri="{63B3BB69-23CF-44E3-9099-C40C66FF867C}">
                  <a14:compatExt spid="_x0000_s22547"/>
                </a:ext>
                <a:ext uri="{FF2B5EF4-FFF2-40B4-BE49-F238E27FC236}">
                  <a16:creationId xmlns:a16="http://schemas.microsoft.com/office/drawing/2014/main" id="{00000000-0008-0000-2A00-00001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19</xdr:row>
          <xdr:rowOff>133350</xdr:rowOff>
        </xdr:from>
        <xdr:to>
          <xdr:col>3</xdr:col>
          <xdr:colOff>371475</xdr:colOff>
          <xdr:row>20</xdr:row>
          <xdr:rowOff>190500</xdr:rowOff>
        </xdr:to>
        <xdr:sp macro="" textlink="">
          <xdr:nvSpPr>
            <xdr:cNvPr id="22548" name="Case d'option 20" hidden="1">
              <a:extLst>
                <a:ext uri="{63B3BB69-23CF-44E3-9099-C40C66FF867C}">
                  <a14:compatExt spid="_x0000_s22548"/>
                </a:ext>
                <a:ext uri="{FF2B5EF4-FFF2-40B4-BE49-F238E27FC236}">
                  <a16:creationId xmlns:a16="http://schemas.microsoft.com/office/drawing/2014/main" id="{00000000-0008-0000-2A00-00001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76200</xdr:rowOff>
        </xdr:from>
        <xdr:to>
          <xdr:col>3</xdr:col>
          <xdr:colOff>381000</xdr:colOff>
          <xdr:row>24</xdr:row>
          <xdr:rowOff>133350</xdr:rowOff>
        </xdr:to>
        <xdr:sp macro="" textlink="">
          <xdr:nvSpPr>
            <xdr:cNvPr id="22549" name="Case d'option 21" hidden="1">
              <a:extLst>
                <a:ext uri="{63B3BB69-23CF-44E3-9099-C40C66FF867C}">
                  <a14:compatExt spid="_x0000_s22549"/>
                </a:ext>
                <a:ext uri="{FF2B5EF4-FFF2-40B4-BE49-F238E27FC236}">
                  <a16:creationId xmlns:a16="http://schemas.microsoft.com/office/drawing/2014/main" id="{00000000-0008-0000-2A00-00001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26</xdr:row>
          <xdr:rowOff>95250</xdr:rowOff>
        </xdr:from>
        <xdr:to>
          <xdr:col>3</xdr:col>
          <xdr:colOff>400050</xdr:colOff>
          <xdr:row>27</xdr:row>
          <xdr:rowOff>152400</xdr:rowOff>
        </xdr:to>
        <xdr:sp macro="" textlink="">
          <xdr:nvSpPr>
            <xdr:cNvPr id="22550" name="Case d'option 22" hidden="1">
              <a:extLst>
                <a:ext uri="{63B3BB69-23CF-44E3-9099-C40C66FF867C}">
                  <a14:compatExt spid="_x0000_s22550"/>
                </a:ext>
                <a:ext uri="{FF2B5EF4-FFF2-40B4-BE49-F238E27FC236}">
                  <a16:creationId xmlns:a16="http://schemas.microsoft.com/office/drawing/2014/main" id="{00000000-0008-0000-2A00-00001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30</xdr:row>
          <xdr:rowOff>28575</xdr:rowOff>
        </xdr:from>
        <xdr:to>
          <xdr:col>3</xdr:col>
          <xdr:colOff>409575</xdr:colOff>
          <xdr:row>31</xdr:row>
          <xdr:rowOff>85725</xdr:rowOff>
        </xdr:to>
        <xdr:sp macro="" textlink="">
          <xdr:nvSpPr>
            <xdr:cNvPr id="22551" name="Case d'option 23" hidden="1">
              <a:extLst>
                <a:ext uri="{63B3BB69-23CF-44E3-9099-C40C66FF867C}">
                  <a14:compatExt spid="_x0000_s22551"/>
                </a:ext>
                <a:ext uri="{FF2B5EF4-FFF2-40B4-BE49-F238E27FC236}">
                  <a16:creationId xmlns:a16="http://schemas.microsoft.com/office/drawing/2014/main" id="{00000000-0008-0000-2A00-00001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33</xdr:row>
          <xdr:rowOff>152400</xdr:rowOff>
        </xdr:from>
        <xdr:to>
          <xdr:col>3</xdr:col>
          <xdr:colOff>381000</xdr:colOff>
          <xdr:row>35</xdr:row>
          <xdr:rowOff>19050</xdr:rowOff>
        </xdr:to>
        <xdr:sp macro="" textlink="">
          <xdr:nvSpPr>
            <xdr:cNvPr id="22552" name="Case d'option 24" hidden="1">
              <a:extLst>
                <a:ext uri="{63B3BB69-23CF-44E3-9099-C40C66FF867C}">
                  <a14:compatExt spid="_x0000_s22552"/>
                </a:ext>
                <a:ext uri="{FF2B5EF4-FFF2-40B4-BE49-F238E27FC236}">
                  <a16:creationId xmlns:a16="http://schemas.microsoft.com/office/drawing/2014/main" id="{00000000-0008-0000-2A00-00001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37</xdr:row>
          <xdr:rowOff>76200</xdr:rowOff>
        </xdr:from>
        <xdr:to>
          <xdr:col>3</xdr:col>
          <xdr:colOff>409575</xdr:colOff>
          <xdr:row>38</xdr:row>
          <xdr:rowOff>133350</xdr:rowOff>
        </xdr:to>
        <xdr:sp macro="" textlink="">
          <xdr:nvSpPr>
            <xdr:cNvPr id="22553" name="Case d'option 25" hidden="1">
              <a:extLst>
                <a:ext uri="{63B3BB69-23CF-44E3-9099-C40C66FF867C}">
                  <a14:compatExt spid="_x0000_s22553"/>
                </a:ext>
                <a:ext uri="{FF2B5EF4-FFF2-40B4-BE49-F238E27FC236}">
                  <a16:creationId xmlns:a16="http://schemas.microsoft.com/office/drawing/2014/main" id="{00000000-0008-0000-2A00-00001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40</xdr:row>
          <xdr:rowOff>0</xdr:rowOff>
        </xdr:from>
        <xdr:to>
          <xdr:col>3</xdr:col>
          <xdr:colOff>419100</xdr:colOff>
          <xdr:row>41</xdr:row>
          <xdr:rowOff>57150</xdr:rowOff>
        </xdr:to>
        <xdr:sp macro="" textlink="">
          <xdr:nvSpPr>
            <xdr:cNvPr id="22554" name="Case d'option 26" hidden="1">
              <a:extLst>
                <a:ext uri="{63B3BB69-23CF-44E3-9099-C40C66FF867C}">
                  <a14:compatExt spid="_x0000_s22554"/>
                </a:ext>
                <a:ext uri="{FF2B5EF4-FFF2-40B4-BE49-F238E27FC236}">
                  <a16:creationId xmlns:a16="http://schemas.microsoft.com/office/drawing/2014/main" id="{00000000-0008-0000-2A00-00001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12</xdr:col>
      <xdr:colOff>461968</xdr:colOff>
      <xdr:row>12</xdr:row>
      <xdr:rowOff>0</xdr:rowOff>
    </xdr:from>
    <xdr:to>
      <xdr:col>14</xdr:col>
      <xdr:colOff>123301</xdr:colOff>
      <xdr:row>24</xdr:row>
      <xdr:rowOff>84667</xdr:rowOff>
    </xdr:to>
    <xdr:sp macro="" textlink="">
      <xdr:nvSpPr>
        <xdr:cNvPr id="28" name="Rectangle : coins arrondis 27">
          <a:extLst>
            <a:ext uri="{FF2B5EF4-FFF2-40B4-BE49-F238E27FC236}">
              <a16:creationId xmlns:a16="http://schemas.microsoft.com/office/drawing/2014/main" id="{00000000-0008-0000-2A00-00001C000000}"/>
            </a:ext>
          </a:extLst>
        </xdr:cNvPr>
        <xdr:cNvSpPr/>
      </xdr:nvSpPr>
      <xdr:spPr>
        <a:xfrm>
          <a:off x="10534656" y="2714625"/>
          <a:ext cx="1185333" cy="2513542"/>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12</xdr:col>
          <xdr:colOff>657225</xdr:colOff>
          <xdr:row>15</xdr:row>
          <xdr:rowOff>28575</xdr:rowOff>
        </xdr:from>
        <xdr:to>
          <xdr:col>13</xdr:col>
          <xdr:colOff>704850</xdr:colOff>
          <xdr:row>16</xdr:row>
          <xdr:rowOff>95250</xdr:rowOff>
        </xdr:to>
        <xdr:sp macro="" textlink="">
          <xdr:nvSpPr>
            <xdr:cNvPr id="22555" name="Button 27" hidden="1">
              <a:extLst>
                <a:ext uri="{63B3BB69-23CF-44E3-9099-C40C66FF867C}">
                  <a14:compatExt spid="_x0000_s22555"/>
                </a:ext>
                <a:ext uri="{FF2B5EF4-FFF2-40B4-BE49-F238E27FC236}">
                  <a16:creationId xmlns:a16="http://schemas.microsoft.com/office/drawing/2014/main" id="{00000000-0008-0000-2A00-00001B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657225</xdr:colOff>
          <xdr:row>12</xdr:row>
          <xdr:rowOff>161925</xdr:rowOff>
        </xdr:from>
        <xdr:to>
          <xdr:col>13</xdr:col>
          <xdr:colOff>714375</xdr:colOff>
          <xdr:row>14</xdr:row>
          <xdr:rowOff>28575</xdr:rowOff>
        </xdr:to>
        <xdr:sp macro="" textlink="">
          <xdr:nvSpPr>
            <xdr:cNvPr id="22556" name="Button 28" hidden="1">
              <a:extLst>
                <a:ext uri="{63B3BB69-23CF-44E3-9099-C40C66FF867C}">
                  <a14:compatExt spid="_x0000_s22556"/>
                </a:ext>
                <a:ext uri="{FF2B5EF4-FFF2-40B4-BE49-F238E27FC236}">
                  <a16:creationId xmlns:a16="http://schemas.microsoft.com/office/drawing/2014/main" id="{00000000-0008-0000-2A00-00001C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657225</xdr:colOff>
          <xdr:row>17</xdr:row>
          <xdr:rowOff>28575</xdr:rowOff>
        </xdr:from>
        <xdr:to>
          <xdr:col>13</xdr:col>
          <xdr:colOff>704850</xdr:colOff>
          <xdr:row>18</xdr:row>
          <xdr:rowOff>95250</xdr:rowOff>
        </xdr:to>
        <xdr:sp macro="" textlink="">
          <xdr:nvSpPr>
            <xdr:cNvPr id="22557" name="Button 29" hidden="1">
              <a:extLst>
                <a:ext uri="{63B3BB69-23CF-44E3-9099-C40C66FF867C}">
                  <a14:compatExt spid="_x0000_s22557"/>
                </a:ext>
                <a:ext uri="{FF2B5EF4-FFF2-40B4-BE49-F238E27FC236}">
                  <a16:creationId xmlns:a16="http://schemas.microsoft.com/office/drawing/2014/main" id="{00000000-0008-0000-2A00-00001D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657225</xdr:colOff>
          <xdr:row>19</xdr:row>
          <xdr:rowOff>95250</xdr:rowOff>
        </xdr:from>
        <xdr:to>
          <xdr:col>13</xdr:col>
          <xdr:colOff>704850</xdr:colOff>
          <xdr:row>20</xdr:row>
          <xdr:rowOff>161925</xdr:rowOff>
        </xdr:to>
        <xdr:sp macro="" textlink="">
          <xdr:nvSpPr>
            <xdr:cNvPr id="22558" name="Button 30" hidden="1">
              <a:extLst>
                <a:ext uri="{63B3BB69-23CF-44E3-9099-C40C66FF867C}">
                  <a14:compatExt spid="_x0000_s22558"/>
                </a:ext>
                <a:ext uri="{FF2B5EF4-FFF2-40B4-BE49-F238E27FC236}">
                  <a16:creationId xmlns:a16="http://schemas.microsoft.com/office/drawing/2014/main" id="{00000000-0008-0000-2A00-00001E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666750</xdr:colOff>
          <xdr:row>21</xdr:row>
          <xdr:rowOff>161925</xdr:rowOff>
        </xdr:from>
        <xdr:to>
          <xdr:col>13</xdr:col>
          <xdr:colOff>714375</xdr:colOff>
          <xdr:row>23</xdr:row>
          <xdr:rowOff>38100</xdr:rowOff>
        </xdr:to>
        <xdr:sp macro="" textlink="">
          <xdr:nvSpPr>
            <xdr:cNvPr id="22559" name="Button 31" hidden="1">
              <a:extLst>
                <a:ext uri="{63B3BB69-23CF-44E3-9099-C40C66FF867C}">
                  <a14:compatExt spid="_x0000_s22559"/>
                </a:ext>
                <a:ext uri="{FF2B5EF4-FFF2-40B4-BE49-F238E27FC236}">
                  <a16:creationId xmlns:a16="http://schemas.microsoft.com/office/drawing/2014/main" id="{00000000-0008-0000-2A00-00001F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twoCellAnchor editAs="oneCell">
    <xdr:from>
      <xdr:col>15</xdr:col>
      <xdr:colOff>697705</xdr:colOff>
      <xdr:row>16</xdr:row>
      <xdr:rowOff>76200</xdr:rowOff>
    </xdr:from>
    <xdr:to>
      <xdr:col>19</xdr:col>
      <xdr:colOff>23811</xdr:colOff>
      <xdr:row>37</xdr:row>
      <xdr:rowOff>104271</xdr:rowOff>
    </xdr:to>
    <xdr:pic>
      <xdr:nvPicPr>
        <xdr:cNvPr id="34" name="Image 33">
          <a:extLst>
            <a:ext uri="{FF2B5EF4-FFF2-40B4-BE49-F238E27FC236}">
              <a16:creationId xmlns:a16="http://schemas.microsoft.com/office/drawing/2014/main" id="{00000000-0008-0000-2A00-000022000000}"/>
            </a:ext>
          </a:extLst>
        </xdr:cNvPr>
        <xdr:cNvPicPr>
          <a:picLocks noChangeAspect="1"/>
        </xdr:cNvPicPr>
      </xdr:nvPicPr>
      <xdr:blipFill>
        <a:blip xmlns:r="http://schemas.openxmlformats.org/officeDocument/2006/relationships" r:embed="rId1"/>
        <a:stretch>
          <a:fillRect/>
        </a:stretch>
      </xdr:blipFill>
      <xdr:spPr>
        <a:xfrm>
          <a:off x="13056393" y="3838575"/>
          <a:ext cx="3409949" cy="4028571"/>
        </a:xfrm>
        <a:prstGeom prst="rect">
          <a:avLst/>
        </a:prstGeom>
      </xdr:spPr>
    </xdr:pic>
    <xdr:clientData/>
  </xdr:twoCellAnchor>
  <xdr:twoCellAnchor>
    <xdr:from>
      <xdr:col>17</xdr:col>
      <xdr:colOff>9525</xdr:colOff>
      <xdr:row>12</xdr:row>
      <xdr:rowOff>180975</xdr:rowOff>
    </xdr:from>
    <xdr:to>
      <xdr:col>17</xdr:col>
      <xdr:colOff>9525</xdr:colOff>
      <xdr:row>38</xdr:row>
      <xdr:rowOff>19050</xdr:rowOff>
    </xdr:to>
    <xdr:cxnSp macro="">
      <xdr:nvCxnSpPr>
        <xdr:cNvPr id="35" name="Connecteur droit 34">
          <a:extLst>
            <a:ext uri="{FF2B5EF4-FFF2-40B4-BE49-F238E27FC236}">
              <a16:creationId xmlns:a16="http://schemas.microsoft.com/office/drawing/2014/main" id="{00000000-0008-0000-2A00-000023000000}"/>
            </a:ext>
          </a:extLst>
        </xdr:cNvPr>
        <xdr:cNvCxnSpPr/>
      </xdr:nvCxnSpPr>
      <xdr:spPr>
        <a:xfrm>
          <a:off x="1809750" y="1514475"/>
          <a:ext cx="0" cy="4791075"/>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9525</xdr:colOff>
      <xdr:row>12</xdr:row>
      <xdr:rowOff>180975</xdr:rowOff>
    </xdr:from>
    <xdr:to>
      <xdr:col>18</xdr:col>
      <xdr:colOff>9525</xdr:colOff>
      <xdr:row>38</xdr:row>
      <xdr:rowOff>19050</xdr:rowOff>
    </xdr:to>
    <xdr:cxnSp macro="">
      <xdr:nvCxnSpPr>
        <xdr:cNvPr id="36" name="Connecteur droit 35">
          <a:extLst>
            <a:ext uri="{FF2B5EF4-FFF2-40B4-BE49-F238E27FC236}">
              <a16:creationId xmlns:a16="http://schemas.microsoft.com/office/drawing/2014/main" id="{00000000-0008-0000-2A00-000024000000}"/>
            </a:ext>
          </a:extLst>
        </xdr:cNvPr>
        <xdr:cNvCxnSpPr/>
      </xdr:nvCxnSpPr>
      <xdr:spPr>
        <a:xfrm>
          <a:off x="2876550" y="1514475"/>
          <a:ext cx="0" cy="4791075"/>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0</xdr:colOff>
      <xdr:row>12</xdr:row>
      <xdr:rowOff>180975</xdr:rowOff>
    </xdr:from>
    <xdr:to>
      <xdr:col>19</xdr:col>
      <xdr:colOff>0</xdr:colOff>
      <xdr:row>38</xdr:row>
      <xdr:rowOff>19050</xdr:rowOff>
    </xdr:to>
    <xdr:cxnSp macro="">
      <xdr:nvCxnSpPr>
        <xdr:cNvPr id="37" name="Connecteur droit 36">
          <a:extLst>
            <a:ext uri="{FF2B5EF4-FFF2-40B4-BE49-F238E27FC236}">
              <a16:creationId xmlns:a16="http://schemas.microsoft.com/office/drawing/2014/main" id="{00000000-0008-0000-2A00-000025000000}"/>
            </a:ext>
          </a:extLst>
        </xdr:cNvPr>
        <xdr:cNvCxnSpPr/>
      </xdr:nvCxnSpPr>
      <xdr:spPr>
        <a:xfrm>
          <a:off x="3933825" y="1514475"/>
          <a:ext cx="0" cy="4791075"/>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750093</xdr:colOff>
      <xdr:row>12</xdr:row>
      <xdr:rowOff>180975</xdr:rowOff>
    </xdr:from>
    <xdr:to>
      <xdr:col>15</xdr:col>
      <xdr:colOff>750093</xdr:colOff>
      <xdr:row>38</xdr:row>
      <xdr:rowOff>19050</xdr:rowOff>
    </xdr:to>
    <xdr:cxnSp macro="">
      <xdr:nvCxnSpPr>
        <xdr:cNvPr id="38" name="Connecteur droit 37">
          <a:extLst>
            <a:ext uri="{FF2B5EF4-FFF2-40B4-BE49-F238E27FC236}">
              <a16:creationId xmlns:a16="http://schemas.microsoft.com/office/drawing/2014/main" id="{00000000-0008-0000-2A00-000026000000}"/>
            </a:ext>
          </a:extLst>
        </xdr:cNvPr>
        <xdr:cNvCxnSpPr/>
      </xdr:nvCxnSpPr>
      <xdr:spPr>
        <a:xfrm>
          <a:off x="13108781" y="3038475"/>
          <a:ext cx="0" cy="4933950"/>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wsDr>
</file>

<file path=xl/drawings/drawing40.xml><?xml version="1.0" encoding="utf-8"?>
<xdr:wsDr xmlns:xdr="http://schemas.openxmlformats.org/drawingml/2006/spreadsheetDrawing" xmlns:a="http://schemas.openxmlformats.org/drawingml/2006/main">
  <xdr:twoCellAnchor>
    <xdr:from>
      <xdr:col>5</xdr:col>
      <xdr:colOff>618067</xdr:colOff>
      <xdr:row>0</xdr:row>
      <xdr:rowOff>0</xdr:rowOff>
    </xdr:from>
    <xdr:to>
      <xdr:col>7</xdr:col>
      <xdr:colOff>279400</xdr:colOff>
      <xdr:row>12</xdr:row>
      <xdr:rowOff>84667</xdr:rowOff>
    </xdr:to>
    <xdr:sp macro="" textlink="">
      <xdr:nvSpPr>
        <xdr:cNvPr id="2" name="Rectangle : coins arrondis 1">
          <a:extLst>
            <a:ext uri="{FF2B5EF4-FFF2-40B4-BE49-F238E27FC236}">
              <a16:creationId xmlns:a16="http://schemas.microsoft.com/office/drawing/2014/main" id="{00000000-0008-0000-2F00-000002000000}"/>
            </a:ext>
          </a:extLst>
        </xdr:cNvPr>
        <xdr:cNvSpPr/>
      </xdr:nvSpPr>
      <xdr:spPr>
        <a:xfrm>
          <a:off x="4428067" y="0"/>
          <a:ext cx="1185333" cy="237066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57150</xdr:colOff>
          <xdr:row>1</xdr:row>
          <xdr:rowOff>66675</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00000000-0008-0000-2F00-000001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Liste des  résultats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2</xdr:row>
          <xdr:rowOff>152400</xdr:rowOff>
        </xdr:from>
        <xdr:to>
          <xdr:col>2</xdr:col>
          <xdr:colOff>619125</xdr:colOff>
          <xdr:row>4</xdr:row>
          <xdr:rowOff>28575</xdr:rowOff>
        </xdr:to>
        <xdr:sp macro="" textlink="">
          <xdr:nvSpPr>
            <xdr:cNvPr id="106498" name="Button 2" hidden="1">
              <a:extLst>
                <a:ext uri="{63B3BB69-23CF-44E3-9099-C40C66FF867C}">
                  <a14:compatExt spid="_x0000_s106498"/>
                </a:ext>
                <a:ext uri="{FF2B5EF4-FFF2-40B4-BE49-F238E27FC236}">
                  <a16:creationId xmlns:a16="http://schemas.microsoft.com/office/drawing/2014/main" id="{00000000-0008-0000-2F00-000002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Mémoires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3</xdr:row>
          <xdr:rowOff>28575</xdr:rowOff>
        </xdr:from>
        <xdr:to>
          <xdr:col>7</xdr:col>
          <xdr:colOff>95250</xdr:colOff>
          <xdr:row>4</xdr:row>
          <xdr:rowOff>95250</xdr:rowOff>
        </xdr:to>
        <xdr:sp macro="" textlink="">
          <xdr:nvSpPr>
            <xdr:cNvPr id="106499" name="Button 3" hidden="1">
              <a:extLst>
                <a:ext uri="{63B3BB69-23CF-44E3-9099-C40C66FF867C}">
                  <a14:compatExt spid="_x0000_s106499"/>
                </a:ext>
                <a:ext uri="{FF2B5EF4-FFF2-40B4-BE49-F238E27FC236}">
                  <a16:creationId xmlns:a16="http://schemas.microsoft.com/office/drawing/2014/main" id="{00000000-0008-0000-2F00-000003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0</xdr:row>
          <xdr:rowOff>171450</xdr:rowOff>
        </xdr:from>
        <xdr:to>
          <xdr:col>2</xdr:col>
          <xdr:colOff>609600</xdr:colOff>
          <xdr:row>2</xdr:row>
          <xdr:rowOff>47625</xdr:rowOff>
        </xdr:to>
        <xdr:sp macro="" textlink="">
          <xdr:nvSpPr>
            <xdr:cNvPr id="106500" name="Button 4" hidden="1">
              <a:extLst>
                <a:ext uri="{63B3BB69-23CF-44E3-9099-C40C66FF867C}">
                  <a14:compatExt spid="_x0000_s106500"/>
                </a:ext>
                <a:ext uri="{FF2B5EF4-FFF2-40B4-BE49-F238E27FC236}">
                  <a16:creationId xmlns:a16="http://schemas.microsoft.com/office/drawing/2014/main" id="{00000000-0008-0000-2F00-000004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Futur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0</xdr:row>
          <xdr:rowOff>161925</xdr:rowOff>
        </xdr:from>
        <xdr:to>
          <xdr:col>7</xdr:col>
          <xdr:colOff>104775</xdr:colOff>
          <xdr:row>2</xdr:row>
          <xdr:rowOff>28575</xdr:rowOff>
        </xdr:to>
        <xdr:sp macro="" textlink="">
          <xdr:nvSpPr>
            <xdr:cNvPr id="106501" name="Button 5" hidden="1">
              <a:extLst>
                <a:ext uri="{63B3BB69-23CF-44E3-9099-C40C66FF867C}">
                  <a14:compatExt spid="_x0000_s106501"/>
                </a:ext>
                <a:ext uri="{FF2B5EF4-FFF2-40B4-BE49-F238E27FC236}">
                  <a16:creationId xmlns:a16="http://schemas.microsoft.com/office/drawing/2014/main" id="{00000000-0008-0000-2F00-000005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581025</xdr:colOff>
          <xdr:row>16</xdr:row>
          <xdr:rowOff>133350</xdr:rowOff>
        </xdr:from>
        <xdr:to>
          <xdr:col>2</xdr:col>
          <xdr:colOff>647700</xdr:colOff>
          <xdr:row>18</xdr:row>
          <xdr:rowOff>9525</xdr:rowOff>
        </xdr:to>
        <xdr:sp macro="" textlink="">
          <xdr:nvSpPr>
            <xdr:cNvPr id="106502" name="Button 6" hidden="1">
              <a:extLst>
                <a:ext uri="{63B3BB69-23CF-44E3-9099-C40C66FF867C}">
                  <a14:compatExt spid="_x0000_s106502"/>
                </a:ext>
                <a:ext uri="{FF2B5EF4-FFF2-40B4-BE49-F238E27FC236}">
                  <a16:creationId xmlns:a16="http://schemas.microsoft.com/office/drawing/2014/main" id="{00000000-0008-0000-2F00-000006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Rayonnement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5</xdr:row>
          <xdr:rowOff>28575</xdr:rowOff>
        </xdr:from>
        <xdr:to>
          <xdr:col>7</xdr:col>
          <xdr:colOff>95250</xdr:colOff>
          <xdr:row>6</xdr:row>
          <xdr:rowOff>95250</xdr:rowOff>
        </xdr:to>
        <xdr:sp macro="" textlink="">
          <xdr:nvSpPr>
            <xdr:cNvPr id="106503" name="Button 7" hidden="1">
              <a:extLst>
                <a:ext uri="{63B3BB69-23CF-44E3-9099-C40C66FF867C}">
                  <a14:compatExt spid="_x0000_s106503"/>
                </a:ext>
                <a:ext uri="{FF2B5EF4-FFF2-40B4-BE49-F238E27FC236}">
                  <a16:creationId xmlns:a16="http://schemas.microsoft.com/office/drawing/2014/main" id="{00000000-0008-0000-2F00-000007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590550</xdr:colOff>
          <xdr:row>14</xdr:row>
          <xdr:rowOff>123825</xdr:rowOff>
        </xdr:from>
        <xdr:to>
          <xdr:col>2</xdr:col>
          <xdr:colOff>638175</xdr:colOff>
          <xdr:row>16</xdr:row>
          <xdr:rowOff>0</xdr:rowOff>
        </xdr:to>
        <xdr:sp macro="" textlink="">
          <xdr:nvSpPr>
            <xdr:cNvPr id="106504" name="Button 8" hidden="1">
              <a:extLst>
                <a:ext uri="{63B3BB69-23CF-44E3-9099-C40C66FF867C}">
                  <a14:compatExt spid="_x0000_s106504"/>
                </a:ext>
                <a:ext uri="{FF2B5EF4-FFF2-40B4-BE49-F238E27FC236}">
                  <a16:creationId xmlns:a16="http://schemas.microsoft.com/office/drawing/2014/main" id="{00000000-0008-0000-2F00-000008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Perturbation de l'aura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590550</xdr:colOff>
          <xdr:row>6</xdr:row>
          <xdr:rowOff>152400</xdr:rowOff>
        </xdr:from>
        <xdr:to>
          <xdr:col>2</xdr:col>
          <xdr:colOff>647700</xdr:colOff>
          <xdr:row>8</xdr:row>
          <xdr:rowOff>19050</xdr:rowOff>
        </xdr:to>
        <xdr:sp macro="" textlink="">
          <xdr:nvSpPr>
            <xdr:cNvPr id="106505" name="Button 9" hidden="1">
              <a:extLst>
                <a:ext uri="{63B3BB69-23CF-44E3-9099-C40C66FF867C}">
                  <a14:compatExt spid="_x0000_s106505"/>
                </a:ext>
                <a:ext uri="{FF2B5EF4-FFF2-40B4-BE49-F238E27FC236}">
                  <a16:creationId xmlns:a16="http://schemas.microsoft.com/office/drawing/2014/main" id="{00000000-0008-0000-2F00-000009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Couleurs corporelles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18</xdr:row>
          <xdr:rowOff>123825</xdr:rowOff>
        </xdr:from>
        <xdr:to>
          <xdr:col>2</xdr:col>
          <xdr:colOff>666750</xdr:colOff>
          <xdr:row>20</xdr:row>
          <xdr:rowOff>0</xdr:rowOff>
        </xdr:to>
        <xdr:sp macro="" textlink="">
          <xdr:nvSpPr>
            <xdr:cNvPr id="106506" name="Button 10" hidden="1">
              <a:extLst>
                <a:ext uri="{63B3BB69-23CF-44E3-9099-C40C66FF867C}">
                  <a14:compatExt spid="_x0000_s106506"/>
                </a:ext>
                <a:ext uri="{FF2B5EF4-FFF2-40B4-BE49-F238E27FC236}">
                  <a16:creationId xmlns:a16="http://schemas.microsoft.com/office/drawing/2014/main" id="{00000000-0008-0000-2F00-00000A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Avant/arriere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7</xdr:row>
          <xdr:rowOff>95250</xdr:rowOff>
        </xdr:from>
        <xdr:to>
          <xdr:col>7</xdr:col>
          <xdr:colOff>95250</xdr:colOff>
          <xdr:row>8</xdr:row>
          <xdr:rowOff>161925</xdr:rowOff>
        </xdr:to>
        <xdr:sp macro="" textlink="">
          <xdr:nvSpPr>
            <xdr:cNvPr id="106507" name="Button 11" hidden="1">
              <a:extLst>
                <a:ext uri="{63B3BB69-23CF-44E3-9099-C40C66FF867C}">
                  <a14:compatExt spid="_x0000_s106507"/>
                </a:ext>
                <a:ext uri="{FF2B5EF4-FFF2-40B4-BE49-F238E27FC236}">
                  <a16:creationId xmlns:a16="http://schemas.microsoft.com/office/drawing/2014/main" id="{00000000-0008-0000-2F00-00000B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9</xdr:row>
          <xdr:rowOff>161925</xdr:rowOff>
        </xdr:from>
        <xdr:to>
          <xdr:col>7</xdr:col>
          <xdr:colOff>104775</xdr:colOff>
          <xdr:row>11</xdr:row>
          <xdr:rowOff>38100</xdr:rowOff>
        </xdr:to>
        <xdr:sp macro="" textlink="">
          <xdr:nvSpPr>
            <xdr:cNvPr id="106508" name="Button 12" hidden="1">
              <a:extLst>
                <a:ext uri="{63B3BB69-23CF-44E3-9099-C40C66FF867C}">
                  <a14:compatExt spid="_x0000_s106508"/>
                </a:ext>
                <a:ext uri="{FF2B5EF4-FFF2-40B4-BE49-F238E27FC236}">
                  <a16:creationId xmlns:a16="http://schemas.microsoft.com/office/drawing/2014/main" id="{00000000-0008-0000-2F00-00000C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20</xdr:row>
          <xdr:rowOff>85725</xdr:rowOff>
        </xdr:from>
        <xdr:to>
          <xdr:col>2</xdr:col>
          <xdr:colOff>657225</xdr:colOff>
          <xdr:row>21</xdr:row>
          <xdr:rowOff>142875</xdr:rowOff>
        </xdr:to>
        <xdr:sp macro="" textlink="">
          <xdr:nvSpPr>
            <xdr:cNvPr id="106509" name="Button 13" hidden="1">
              <a:extLst>
                <a:ext uri="{63B3BB69-23CF-44E3-9099-C40C66FF867C}">
                  <a14:compatExt spid="_x0000_s106509"/>
                </a:ext>
                <a:ext uri="{FF2B5EF4-FFF2-40B4-BE49-F238E27FC236}">
                  <a16:creationId xmlns:a16="http://schemas.microsoft.com/office/drawing/2014/main" id="{00000000-0008-0000-2F00-00000D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Méridiens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10</xdr:row>
          <xdr:rowOff>104775</xdr:rowOff>
        </xdr:from>
        <xdr:to>
          <xdr:col>2</xdr:col>
          <xdr:colOff>628650</xdr:colOff>
          <xdr:row>11</xdr:row>
          <xdr:rowOff>171450</xdr:rowOff>
        </xdr:to>
        <xdr:sp macro="" textlink="">
          <xdr:nvSpPr>
            <xdr:cNvPr id="106510" name="Button 14" hidden="1">
              <a:extLst>
                <a:ext uri="{63B3BB69-23CF-44E3-9099-C40C66FF867C}">
                  <a14:compatExt spid="_x0000_s106510"/>
                </a:ext>
                <a:ext uri="{FF2B5EF4-FFF2-40B4-BE49-F238E27FC236}">
                  <a16:creationId xmlns:a16="http://schemas.microsoft.com/office/drawing/2014/main" id="{00000000-0008-0000-2F00-00000E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Professionnel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12</xdr:row>
          <xdr:rowOff>123825</xdr:rowOff>
        </xdr:from>
        <xdr:to>
          <xdr:col>2</xdr:col>
          <xdr:colOff>647700</xdr:colOff>
          <xdr:row>14</xdr:row>
          <xdr:rowOff>0</xdr:rowOff>
        </xdr:to>
        <xdr:sp macro="" textlink="">
          <xdr:nvSpPr>
            <xdr:cNvPr id="106511" name="Button 15" hidden="1">
              <a:extLst>
                <a:ext uri="{63B3BB69-23CF-44E3-9099-C40C66FF867C}">
                  <a14:compatExt spid="_x0000_s106511"/>
                </a:ext>
                <a:ext uri="{FF2B5EF4-FFF2-40B4-BE49-F238E27FC236}">
                  <a16:creationId xmlns:a16="http://schemas.microsoft.com/office/drawing/2014/main" id="{00000000-0008-0000-2F00-00000F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Paramètres généraux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22</xdr:row>
          <xdr:rowOff>133350</xdr:rowOff>
        </xdr:from>
        <xdr:to>
          <xdr:col>12</xdr:col>
          <xdr:colOff>76200</xdr:colOff>
          <xdr:row>24</xdr:row>
          <xdr:rowOff>9525</xdr:rowOff>
        </xdr:to>
        <xdr:sp macro="" textlink="">
          <xdr:nvSpPr>
            <xdr:cNvPr id="106512" name="Button 16" hidden="1">
              <a:extLst>
                <a:ext uri="{63B3BB69-23CF-44E3-9099-C40C66FF867C}">
                  <a14:compatExt spid="_x0000_s106512"/>
                </a:ext>
                <a:ext uri="{FF2B5EF4-FFF2-40B4-BE49-F238E27FC236}">
                  <a16:creationId xmlns:a16="http://schemas.microsoft.com/office/drawing/2014/main" id="{00000000-0008-0000-2F00-000010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tensions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15</xdr:row>
          <xdr:rowOff>9525</xdr:rowOff>
        </xdr:from>
        <xdr:to>
          <xdr:col>16</xdr:col>
          <xdr:colOff>57150</xdr:colOff>
          <xdr:row>16</xdr:row>
          <xdr:rowOff>66675</xdr:rowOff>
        </xdr:to>
        <xdr:sp macro="" textlink="">
          <xdr:nvSpPr>
            <xdr:cNvPr id="106513" name="Button 17" hidden="1">
              <a:extLst>
                <a:ext uri="{63B3BB69-23CF-44E3-9099-C40C66FF867C}">
                  <a14:compatExt spid="_x0000_s106513"/>
                </a:ext>
                <a:ext uri="{FF2B5EF4-FFF2-40B4-BE49-F238E27FC236}">
                  <a16:creationId xmlns:a16="http://schemas.microsoft.com/office/drawing/2014/main" id="{00000000-0008-0000-2F00-000011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Méridiens spécifiques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742950</xdr:colOff>
          <xdr:row>20</xdr:row>
          <xdr:rowOff>19050</xdr:rowOff>
        </xdr:from>
        <xdr:to>
          <xdr:col>16</xdr:col>
          <xdr:colOff>47625</xdr:colOff>
          <xdr:row>21</xdr:row>
          <xdr:rowOff>85725</xdr:rowOff>
        </xdr:to>
        <xdr:sp macro="" textlink="">
          <xdr:nvSpPr>
            <xdr:cNvPr id="106514" name="Button 18" hidden="1">
              <a:extLst>
                <a:ext uri="{63B3BB69-23CF-44E3-9099-C40C66FF867C}">
                  <a14:compatExt spid="_x0000_s106514"/>
                </a:ext>
                <a:ext uri="{FF2B5EF4-FFF2-40B4-BE49-F238E27FC236}">
                  <a16:creationId xmlns:a16="http://schemas.microsoft.com/office/drawing/2014/main" id="{00000000-0008-0000-2F00-000012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Signature vibratoire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752475</xdr:colOff>
          <xdr:row>1</xdr:row>
          <xdr:rowOff>66675</xdr:rowOff>
        </xdr:from>
        <xdr:to>
          <xdr:col>12</xdr:col>
          <xdr:colOff>38100</xdr:colOff>
          <xdr:row>2</xdr:row>
          <xdr:rowOff>133350</xdr:rowOff>
        </xdr:to>
        <xdr:sp macro="" textlink="">
          <xdr:nvSpPr>
            <xdr:cNvPr id="106515" name="Button 19" hidden="1">
              <a:extLst>
                <a:ext uri="{63B3BB69-23CF-44E3-9099-C40C66FF867C}">
                  <a14:compatExt spid="_x0000_s106515"/>
                </a:ext>
                <a:ext uri="{FF2B5EF4-FFF2-40B4-BE49-F238E27FC236}">
                  <a16:creationId xmlns:a16="http://schemas.microsoft.com/office/drawing/2014/main" id="{00000000-0008-0000-2F00-000013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342900</xdr:colOff>
          <xdr:row>1</xdr:row>
          <xdr:rowOff>76200</xdr:rowOff>
        </xdr:from>
        <xdr:to>
          <xdr:col>10</xdr:col>
          <xdr:colOff>400050</xdr:colOff>
          <xdr:row>2</xdr:row>
          <xdr:rowOff>133350</xdr:rowOff>
        </xdr:to>
        <xdr:sp macro="" textlink="">
          <xdr:nvSpPr>
            <xdr:cNvPr id="106516" name="Button 20" hidden="1">
              <a:extLst>
                <a:ext uri="{63B3BB69-23CF-44E3-9099-C40C66FF867C}">
                  <a14:compatExt spid="_x0000_s106516"/>
                </a:ext>
                <a:ext uri="{FF2B5EF4-FFF2-40B4-BE49-F238E27FC236}">
                  <a16:creationId xmlns:a16="http://schemas.microsoft.com/office/drawing/2014/main" id="{00000000-0008-0000-2F00-000014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428625</xdr:colOff>
          <xdr:row>1</xdr:row>
          <xdr:rowOff>66675</xdr:rowOff>
        </xdr:from>
        <xdr:to>
          <xdr:col>13</xdr:col>
          <xdr:colOff>476250</xdr:colOff>
          <xdr:row>2</xdr:row>
          <xdr:rowOff>133350</xdr:rowOff>
        </xdr:to>
        <xdr:sp macro="" textlink="">
          <xdr:nvSpPr>
            <xdr:cNvPr id="106517" name="Button 21" hidden="1">
              <a:extLst>
                <a:ext uri="{63B3BB69-23CF-44E3-9099-C40C66FF867C}">
                  <a14:compatExt spid="_x0000_s106517"/>
                </a:ext>
                <a:ext uri="{FF2B5EF4-FFF2-40B4-BE49-F238E27FC236}">
                  <a16:creationId xmlns:a16="http://schemas.microsoft.com/office/drawing/2014/main" id="{00000000-0008-0000-2F00-000015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76200</xdr:colOff>
          <xdr:row>1</xdr:row>
          <xdr:rowOff>76200</xdr:rowOff>
        </xdr:from>
        <xdr:to>
          <xdr:col>15</xdr:col>
          <xdr:colOff>123825</xdr:colOff>
          <xdr:row>2</xdr:row>
          <xdr:rowOff>142875</xdr:rowOff>
        </xdr:to>
        <xdr:sp macro="" textlink="">
          <xdr:nvSpPr>
            <xdr:cNvPr id="106518" name="Button 22" hidden="1">
              <a:extLst>
                <a:ext uri="{63B3BB69-23CF-44E3-9099-C40C66FF867C}">
                  <a14:compatExt spid="_x0000_s106518"/>
                </a:ext>
                <a:ext uri="{FF2B5EF4-FFF2-40B4-BE49-F238E27FC236}">
                  <a16:creationId xmlns:a16="http://schemas.microsoft.com/office/drawing/2014/main" id="{00000000-0008-0000-2F00-000016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514350</xdr:colOff>
          <xdr:row>1</xdr:row>
          <xdr:rowOff>95250</xdr:rowOff>
        </xdr:from>
        <xdr:to>
          <xdr:col>16</xdr:col>
          <xdr:colOff>561975</xdr:colOff>
          <xdr:row>2</xdr:row>
          <xdr:rowOff>161925</xdr:rowOff>
        </xdr:to>
        <xdr:sp macro="" textlink="">
          <xdr:nvSpPr>
            <xdr:cNvPr id="106519" name="Button 23" hidden="1">
              <a:extLst>
                <a:ext uri="{63B3BB69-23CF-44E3-9099-C40C66FF867C}">
                  <a14:compatExt spid="_x0000_s106519"/>
                </a:ext>
                <a:ext uri="{FF2B5EF4-FFF2-40B4-BE49-F238E27FC236}">
                  <a16:creationId xmlns:a16="http://schemas.microsoft.com/office/drawing/2014/main" id="{00000000-0008-0000-2F00-000017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4.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3.vml"/><Relationship Id="rId7" Type="http://schemas.openxmlformats.org/officeDocument/2006/relationships/ctrlProp" Target="../ctrlProps/ctrlProp28.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4.xml"/><Relationship Id="rId3" Type="http://schemas.openxmlformats.org/officeDocument/2006/relationships/vmlDrawing" Target="../drawings/vmlDrawing4.vml"/><Relationship Id="rId7" Type="http://schemas.openxmlformats.org/officeDocument/2006/relationships/ctrlProp" Target="../ctrlProps/ctrlProp33.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9" Type="http://schemas.openxmlformats.org/officeDocument/2006/relationships/comments" Target="../comments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5.vml"/><Relationship Id="rId7" Type="http://schemas.openxmlformats.org/officeDocument/2006/relationships/ctrlProp" Target="../ctrlProps/ctrlProp38.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44.xml"/><Relationship Id="rId13" Type="http://schemas.openxmlformats.org/officeDocument/2006/relationships/ctrlProp" Target="../ctrlProps/ctrlProp49.xml"/><Relationship Id="rId18" Type="http://schemas.openxmlformats.org/officeDocument/2006/relationships/ctrlProp" Target="../ctrlProps/ctrlProp54.xml"/><Relationship Id="rId3" Type="http://schemas.openxmlformats.org/officeDocument/2006/relationships/vmlDrawing" Target="../drawings/vmlDrawing6.vml"/><Relationship Id="rId21" Type="http://schemas.openxmlformats.org/officeDocument/2006/relationships/ctrlProp" Target="../ctrlProps/ctrlProp57.xml"/><Relationship Id="rId7" Type="http://schemas.openxmlformats.org/officeDocument/2006/relationships/ctrlProp" Target="../ctrlProps/ctrlProp43.xml"/><Relationship Id="rId12" Type="http://schemas.openxmlformats.org/officeDocument/2006/relationships/ctrlProp" Target="../ctrlProps/ctrlProp48.xml"/><Relationship Id="rId17" Type="http://schemas.openxmlformats.org/officeDocument/2006/relationships/ctrlProp" Target="../ctrlProps/ctrlProp53.xml"/><Relationship Id="rId25" Type="http://schemas.openxmlformats.org/officeDocument/2006/relationships/comments" Target="../comments4.xml"/><Relationship Id="rId2" Type="http://schemas.openxmlformats.org/officeDocument/2006/relationships/drawing" Target="../drawings/drawing9.xml"/><Relationship Id="rId16" Type="http://schemas.openxmlformats.org/officeDocument/2006/relationships/ctrlProp" Target="../ctrlProps/ctrlProp52.xml"/><Relationship Id="rId20" Type="http://schemas.openxmlformats.org/officeDocument/2006/relationships/ctrlProp" Target="../ctrlProps/ctrlProp56.xml"/><Relationship Id="rId1" Type="http://schemas.openxmlformats.org/officeDocument/2006/relationships/printerSettings" Target="../printerSettings/printerSettings7.bin"/><Relationship Id="rId6" Type="http://schemas.openxmlformats.org/officeDocument/2006/relationships/ctrlProp" Target="../ctrlProps/ctrlProp42.xml"/><Relationship Id="rId11" Type="http://schemas.openxmlformats.org/officeDocument/2006/relationships/ctrlProp" Target="../ctrlProps/ctrlProp47.xml"/><Relationship Id="rId24" Type="http://schemas.openxmlformats.org/officeDocument/2006/relationships/ctrlProp" Target="../ctrlProps/ctrlProp60.xml"/><Relationship Id="rId5" Type="http://schemas.openxmlformats.org/officeDocument/2006/relationships/ctrlProp" Target="../ctrlProps/ctrlProp41.xml"/><Relationship Id="rId15" Type="http://schemas.openxmlformats.org/officeDocument/2006/relationships/ctrlProp" Target="../ctrlProps/ctrlProp51.xml"/><Relationship Id="rId23" Type="http://schemas.openxmlformats.org/officeDocument/2006/relationships/ctrlProp" Target="../ctrlProps/ctrlProp59.xml"/><Relationship Id="rId10" Type="http://schemas.openxmlformats.org/officeDocument/2006/relationships/ctrlProp" Target="../ctrlProps/ctrlProp46.xml"/><Relationship Id="rId19" Type="http://schemas.openxmlformats.org/officeDocument/2006/relationships/ctrlProp" Target="../ctrlProps/ctrlProp55.xml"/><Relationship Id="rId4" Type="http://schemas.openxmlformats.org/officeDocument/2006/relationships/ctrlProp" Target="../ctrlProps/ctrlProp40.xml"/><Relationship Id="rId9" Type="http://schemas.openxmlformats.org/officeDocument/2006/relationships/ctrlProp" Target="../ctrlProps/ctrlProp45.xml"/><Relationship Id="rId14" Type="http://schemas.openxmlformats.org/officeDocument/2006/relationships/ctrlProp" Target="../ctrlProps/ctrlProp50.xml"/><Relationship Id="rId22" Type="http://schemas.openxmlformats.org/officeDocument/2006/relationships/ctrlProp" Target="../ctrlProps/ctrlProp58.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70.xml"/><Relationship Id="rId18" Type="http://schemas.openxmlformats.org/officeDocument/2006/relationships/ctrlProp" Target="../ctrlProps/ctrlProp75.xml"/><Relationship Id="rId26" Type="http://schemas.openxmlformats.org/officeDocument/2006/relationships/ctrlProp" Target="../ctrlProps/ctrlProp83.xml"/><Relationship Id="rId3" Type="http://schemas.openxmlformats.org/officeDocument/2006/relationships/vmlDrawing" Target="../drawings/vmlDrawing7.vml"/><Relationship Id="rId21" Type="http://schemas.openxmlformats.org/officeDocument/2006/relationships/ctrlProp" Target="../ctrlProps/ctrlProp78.xml"/><Relationship Id="rId34" Type="http://schemas.openxmlformats.org/officeDocument/2006/relationships/ctrlProp" Target="../ctrlProps/ctrlProp91.xml"/><Relationship Id="rId7" Type="http://schemas.openxmlformats.org/officeDocument/2006/relationships/ctrlProp" Target="../ctrlProps/ctrlProp64.xml"/><Relationship Id="rId12" Type="http://schemas.openxmlformats.org/officeDocument/2006/relationships/ctrlProp" Target="../ctrlProps/ctrlProp69.xml"/><Relationship Id="rId17" Type="http://schemas.openxmlformats.org/officeDocument/2006/relationships/ctrlProp" Target="../ctrlProps/ctrlProp74.xml"/><Relationship Id="rId25" Type="http://schemas.openxmlformats.org/officeDocument/2006/relationships/ctrlProp" Target="../ctrlProps/ctrlProp82.xml"/><Relationship Id="rId33" Type="http://schemas.openxmlformats.org/officeDocument/2006/relationships/ctrlProp" Target="../ctrlProps/ctrlProp90.xml"/><Relationship Id="rId2" Type="http://schemas.openxmlformats.org/officeDocument/2006/relationships/drawing" Target="../drawings/drawing11.xml"/><Relationship Id="rId16" Type="http://schemas.openxmlformats.org/officeDocument/2006/relationships/ctrlProp" Target="../ctrlProps/ctrlProp73.xml"/><Relationship Id="rId20" Type="http://schemas.openxmlformats.org/officeDocument/2006/relationships/ctrlProp" Target="../ctrlProps/ctrlProp77.xml"/><Relationship Id="rId29" Type="http://schemas.openxmlformats.org/officeDocument/2006/relationships/ctrlProp" Target="../ctrlProps/ctrlProp86.xml"/><Relationship Id="rId1" Type="http://schemas.openxmlformats.org/officeDocument/2006/relationships/printerSettings" Target="../printerSettings/printerSettings8.bin"/><Relationship Id="rId6" Type="http://schemas.openxmlformats.org/officeDocument/2006/relationships/ctrlProp" Target="../ctrlProps/ctrlProp63.xml"/><Relationship Id="rId11" Type="http://schemas.openxmlformats.org/officeDocument/2006/relationships/ctrlProp" Target="../ctrlProps/ctrlProp68.xml"/><Relationship Id="rId24" Type="http://schemas.openxmlformats.org/officeDocument/2006/relationships/ctrlProp" Target="../ctrlProps/ctrlProp81.xml"/><Relationship Id="rId32" Type="http://schemas.openxmlformats.org/officeDocument/2006/relationships/ctrlProp" Target="../ctrlProps/ctrlProp89.xml"/><Relationship Id="rId5" Type="http://schemas.openxmlformats.org/officeDocument/2006/relationships/ctrlProp" Target="../ctrlProps/ctrlProp62.xml"/><Relationship Id="rId15" Type="http://schemas.openxmlformats.org/officeDocument/2006/relationships/ctrlProp" Target="../ctrlProps/ctrlProp72.xml"/><Relationship Id="rId23" Type="http://schemas.openxmlformats.org/officeDocument/2006/relationships/ctrlProp" Target="../ctrlProps/ctrlProp80.xml"/><Relationship Id="rId28" Type="http://schemas.openxmlformats.org/officeDocument/2006/relationships/ctrlProp" Target="../ctrlProps/ctrlProp85.xml"/><Relationship Id="rId10" Type="http://schemas.openxmlformats.org/officeDocument/2006/relationships/ctrlProp" Target="../ctrlProps/ctrlProp67.xml"/><Relationship Id="rId19" Type="http://schemas.openxmlformats.org/officeDocument/2006/relationships/ctrlProp" Target="../ctrlProps/ctrlProp76.xml"/><Relationship Id="rId31" Type="http://schemas.openxmlformats.org/officeDocument/2006/relationships/ctrlProp" Target="../ctrlProps/ctrlProp88.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 Id="rId22" Type="http://schemas.openxmlformats.org/officeDocument/2006/relationships/ctrlProp" Target="../ctrlProps/ctrlProp79.xml"/><Relationship Id="rId27" Type="http://schemas.openxmlformats.org/officeDocument/2006/relationships/ctrlProp" Target="../ctrlProps/ctrlProp84.xml"/><Relationship Id="rId30" Type="http://schemas.openxmlformats.org/officeDocument/2006/relationships/ctrlProp" Target="../ctrlProps/ctrlProp87.xml"/><Relationship Id="rId8" Type="http://schemas.openxmlformats.org/officeDocument/2006/relationships/ctrlProp" Target="../ctrlProps/ctrlProp65.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96.xml"/><Relationship Id="rId13" Type="http://schemas.openxmlformats.org/officeDocument/2006/relationships/ctrlProp" Target="../ctrlProps/ctrlProp101.xml"/><Relationship Id="rId3" Type="http://schemas.openxmlformats.org/officeDocument/2006/relationships/vmlDrawing" Target="../drawings/vmlDrawing8.vml"/><Relationship Id="rId7" Type="http://schemas.openxmlformats.org/officeDocument/2006/relationships/ctrlProp" Target="../ctrlProps/ctrlProp95.xml"/><Relationship Id="rId12" Type="http://schemas.openxmlformats.org/officeDocument/2006/relationships/ctrlProp" Target="../ctrlProps/ctrlProp100.xml"/><Relationship Id="rId2" Type="http://schemas.openxmlformats.org/officeDocument/2006/relationships/drawing" Target="../drawings/drawing12.xml"/><Relationship Id="rId1" Type="http://schemas.openxmlformats.org/officeDocument/2006/relationships/printerSettings" Target="../printerSettings/printerSettings9.bin"/><Relationship Id="rId6" Type="http://schemas.openxmlformats.org/officeDocument/2006/relationships/ctrlProp" Target="../ctrlProps/ctrlProp94.xml"/><Relationship Id="rId11" Type="http://schemas.openxmlformats.org/officeDocument/2006/relationships/ctrlProp" Target="../ctrlProps/ctrlProp99.xml"/><Relationship Id="rId5" Type="http://schemas.openxmlformats.org/officeDocument/2006/relationships/ctrlProp" Target="../ctrlProps/ctrlProp93.xml"/><Relationship Id="rId15" Type="http://schemas.openxmlformats.org/officeDocument/2006/relationships/ctrlProp" Target="../ctrlProps/ctrlProp103.xml"/><Relationship Id="rId10" Type="http://schemas.openxmlformats.org/officeDocument/2006/relationships/ctrlProp" Target="../ctrlProps/ctrlProp98.xml"/><Relationship Id="rId4" Type="http://schemas.openxmlformats.org/officeDocument/2006/relationships/ctrlProp" Target="../ctrlProps/ctrlProp92.xml"/><Relationship Id="rId9" Type="http://schemas.openxmlformats.org/officeDocument/2006/relationships/ctrlProp" Target="../ctrlProps/ctrlProp97.xml"/><Relationship Id="rId14" Type="http://schemas.openxmlformats.org/officeDocument/2006/relationships/ctrlProp" Target="../ctrlProps/ctrlProp10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08.xml"/><Relationship Id="rId13" Type="http://schemas.openxmlformats.org/officeDocument/2006/relationships/ctrlProp" Target="../ctrlProps/ctrlProp113.xml"/><Relationship Id="rId3" Type="http://schemas.openxmlformats.org/officeDocument/2006/relationships/vmlDrawing" Target="../drawings/vmlDrawing9.vml"/><Relationship Id="rId7" Type="http://schemas.openxmlformats.org/officeDocument/2006/relationships/ctrlProp" Target="../ctrlProps/ctrlProp107.xml"/><Relationship Id="rId12" Type="http://schemas.openxmlformats.org/officeDocument/2006/relationships/ctrlProp" Target="../ctrlProps/ctrlProp112.xml"/><Relationship Id="rId2" Type="http://schemas.openxmlformats.org/officeDocument/2006/relationships/drawing" Target="../drawings/drawing14.xml"/><Relationship Id="rId1" Type="http://schemas.openxmlformats.org/officeDocument/2006/relationships/printerSettings" Target="../printerSettings/printerSettings10.bin"/><Relationship Id="rId6" Type="http://schemas.openxmlformats.org/officeDocument/2006/relationships/ctrlProp" Target="../ctrlProps/ctrlProp106.xml"/><Relationship Id="rId11" Type="http://schemas.openxmlformats.org/officeDocument/2006/relationships/ctrlProp" Target="../ctrlProps/ctrlProp111.xml"/><Relationship Id="rId5" Type="http://schemas.openxmlformats.org/officeDocument/2006/relationships/ctrlProp" Target="../ctrlProps/ctrlProp105.xml"/><Relationship Id="rId15" Type="http://schemas.openxmlformats.org/officeDocument/2006/relationships/ctrlProp" Target="../ctrlProps/ctrlProp115.xml"/><Relationship Id="rId10" Type="http://schemas.openxmlformats.org/officeDocument/2006/relationships/ctrlProp" Target="../ctrlProps/ctrlProp110.xml"/><Relationship Id="rId4" Type="http://schemas.openxmlformats.org/officeDocument/2006/relationships/ctrlProp" Target="../ctrlProps/ctrlProp104.xml"/><Relationship Id="rId9" Type="http://schemas.openxmlformats.org/officeDocument/2006/relationships/ctrlProp" Target="../ctrlProps/ctrlProp109.xml"/><Relationship Id="rId14" Type="http://schemas.openxmlformats.org/officeDocument/2006/relationships/ctrlProp" Target="../ctrlProps/ctrlProp11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20.xml"/><Relationship Id="rId3" Type="http://schemas.openxmlformats.org/officeDocument/2006/relationships/vmlDrawing" Target="../drawings/vmlDrawing10.vml"/><Relationship Id="rId7" Type="http://schemas.openxmlformats.org/officeDocument/2006/relationships/ctrlProp" Target="../ctrlProps/ctrlProp119.xml"/><Relationship Id="rId2" Type="http://schemas.openxmlformats.org/officeDocument/2006/relationships/drawing" Target="../drawings/drawing15.xml"/><Relationship Id="rId1" Type="http://schemas.openxmlformats.org/officeDocument/2006/relationships/printerSettings" Target="../printerSettings/printerSettings11.bin"/><Relationship Id="rId6" Type="http://schemas.openxmlformats.org/officeDocument/2006/relationships/ctrlProp" Target="../ctrlProps/ctrlProp118.xml"/><Relationship Id="rId5" Type="http://schemas.openxmlformats.org/officeDocument/2006/relationships/ctrlProp" Target="../ctrlProps/ctrlProp117.xml"/><Relationship Id="rId4" Type="http://schemas.openxmlformats.org/officeDocument/2006/relationships/ctrlProp" Target="../ctrlProps/ctrlProp116.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25.xml"/><Relationship Id="rId3" Type="http://schemas.openxmlformats.org/officeDocument/2006/relationships/vmlDrawing" Target="../drawings/vmlDrawing11.vml"/><Relationship Id="rId7" Type="http://schemas.openxmlformats.org/officeDocument/2006/relationships/ctrlProp" Target="../ctrlProps/ctrlProp124.xml"/><Relationship Id="rId2" Type="http://schemas.openxmlformats.org/officeDocument/2006/relationships/drawing" Target="../drawings/drawing16.xml"/><Relationship Id="rId1" Type="http://schemas.openxmlformats.org/officeDocument/2006/relationships/printerSettings" Target="../printerSettings/printerSettings12.bin"/><Relationship Id="rId6" Type="http://schemas.openxmlformats.org/officeDocument/2006/relationships/ctrlProp" Target="../ctrlProps/ctrlProp123.xml"/><Relationship Id="rId5" Type="http://schemas.openxmlformats.org/officeDocument/2006/relationships/ctrlProp" Target="../ctrlProps/ctrlProp122.xml"/><Relationship Id="rId4" Type="http://schemas.openxmlformats.org/officeDocument/2006/relationships/ctrlProp" Target="../ctrlProps/ctrlProp12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6.xml"/><Relationship Id="rId7" Type="http://schemas.openxmlformats.org/officeDocument/2006/relationships/ctrlProp" Target="../ctrlProps/ctrlProp130.xml"/><Relationship Id="rId2" Type="http://schemas.openxmlformats.org/officeDocument/2006/relationships/vmlDrawing" Target="../drawings/vmlDrawing12.vml"/><Relationship Id="rId1" Type="http://schemas.openxmlformats.org/officeDocument/2006/relationships/drawing" Target="../drawings/drawing17.xml"/><Relationship Id="rId6" Type="http://schemas.openxmlformats.org/officeDocument/2006/relationships/ctrlProp" Target="../ctrlProps/ctrlProp129.xml"/><Relationship Id="rId5" Type="http://schemas.openxmlformats.org/officeDocument/2006/relationships/ctrlProp" Target="../ctrlProps/ctrlProp128.xml"/><Relationship Id="rId4" Type="http://schemas.openxmlformats.org/officeDocument/2006/relationships/ctrlProp" Target="../ctrlProps/ctrlProp127.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1.xml"/><Relationship Id="rId7" Type="http://schemas.openxmlformats.org/officeDocument/2006/relationships/ctrlProp" Target="../ctrlProps/ctrlProp135.xml"/><Relationship Id="rId2" Type="http://schemas.openxmlformats.org/officeDocument/2006/relationships/vmlDrawing" Target="../drawings/vmlDrawing13.vml"/><Relationship Id="rId1" Type="http://schemas.openxmlformats.org/officeDocument/2006/relationships/drawing" Target="../drawings/drawing18.xml"/><Relationship Id="rId6" Type="http://schemas.openxmlformats.org/officeDocument/2006/relationships/ctrlProp" Target="../ctrlProps/ctrlProp134.xml"/><Relationship Id="rId5" Type="http://schemas.openxmlformats.org/officeDocument/2006/relationships/ctrlProp" Target="../ctrlProps/ctrlProp133.xml"/><Relationship Id="rId4" Type="http://schemas.openxmlformats.org/officeDocument/2006/relationships/ctrlProp" Target="../ctrlProps/ctrlProp132.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36.xml"/><Relationship Id="rId7" Type="http://schemas.openxmlformats.org/officeDocument/2006/relationships/ctrlProp" Target="../ctrlProps/ctrlProp140.xml"/><Relationship Id="rId2" Type="http://schemas.openxmlformats.org/officeDocument/2006/relationships/vmlDrawing" Target="../drawings/vmlDrawing14.vml"/><Relationship Id="rId1" Type="http://schemas.openxmlformats.org/officeDocument/2006/relationships/drawing" Target="../drawings/drawing19.xml"/><Relationship Id="rId6" Type="http://schemas.openxmlformats.org/officeDocument/2006/relationships/ctrlProp" Target="../ctrlProps/ctrlProp139.xml"/><Relationship Id="rId5" Type="http://schemas.openxmlformats.org/officeDocument/2006/relationships/ctrlProp" Target="../ctrlProps/ctrlProp138.xml"/><Relationship Id="rId4" Type="http://schemas.openxmlformats.org/officeDocument/2006/relationships/ctrlProp" Target="../ctrlProps/ctrlProp137.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45.xml"/><Relationship Id="rId13" Type="http://schemas.openxmlformats.org/officeDocument/2006/relationships/ctrlProp" Target="../ctrlProps/ctrlProp150.xml"/><Relationship Id="rId18" Type="http://schemas.openxmlformats.org/officeDocument/2006/relationships/ctrlProp" Target="../ctrlProps/ctrlProp155.xml"/><Relationship Id="rId3" Type="http://schemas.openxmlformats.org/officeDocument/2006/relationships/vmlDrawing" Target="../drawings/vmlDrawing15.vml"/><Relationship Id="rId21" Type="http://schemas.openxmlformats.org/officeDocument/2006/relationships/ctrlProp" Target="../ctrlProps/ctrlProp158.xml"/><Relationship Id="rId7" Type="http://schemas.openxmlformats.org/officeDocument/2006/relationships/ctrlProp" Target="../ctrlProps/ctrlProp144.xml"/><Relationship Id="rId12" Type="http://schemas.openxmlformats.org/officeDocument/2006/relationships/ctrlProp" Target="../ctrlProps/ctrlProp149.xml"/><Relationship Id="rId17" Type="http://schemas.openxmlformats.org/officeDocument/2006/relationships/ctrlProp" Target="../ctrlProps/ctrlProp154.xml"/><Relationship Id="rId2" Type="http://schemas.openxmlformats.org/officeDocument/2006/relationships/drawing" Target="../drawings/drawing20.xml"/><Relationship Id="rId16" Type="http://schemas.openxmlformats.org/officeDocument/2006/relationships/ctrlProp" Target="../ctrlProps/ctrlProp153.xml"/><Relationship Id="rId20" Type="http://schemas.openxmlformats.org/officeDocument/2006/relationships/ctrlProp" Target="../ctrlProps/ctrlProp157.xml"/><Relationship Id="rId1" Type="http://schemas.openxmlformats.org/officeDocument/2006/relationships/printerSettings" Target="../printerSettings/printerSettings13.bin"/><Relationship Id="rId6" Type="http://schemas.openxmlformats.org/officeDocument/2006/relationships/ctrlProp" Target="../ctrlProps/ctrlProp143.xml"/><Relationship Id="rId11" Type="http://schemas.openxmlformats.org/officeDocument/2006/relationships/ctrlProp" Target="../ctrlProps/ctrlProp148.xml"/><Relationship Id="rId24" Type="http://schemas.openxmlformats.org/officeDocument/2006/relationships/ctrlProp" Target="../ctrlProps/ctrlProp161.xml"/><Relationship Id="rId5" Type="http://schemas.openxmlformats.org/officeDocument/2006/relationships/ctrlProp" Target="../ctrlProps/ctrlProp142.xml"/><Relationship Id="rId15" Type="http://schemas.openxmlformats.org/officeDocument/2006/relationships/ctrlProp" Target="../ctrlProps/ctrlProp152.xml"/><Relationship Id="rId23" Type="http://schemas.openxmlformats.org/officeDocument/2006/relationships/ctrlProp" Target="../ctrlProps/ctrlProp160.xml"/><Relationship Id="rId10" Type="http://schemas.openxmlformats.org/officeDocument/2006/relationships/ctrlProp" Target="../ctrlProps/ctrlProp147.xml"/><Relationship Id="rId19" Type="http://schemas.openxmlformats.org/officeDocument/2006/relationships/ctrlProp" Target="../ctrlProps/ctrlProp156.xml"/><Relationship Id="rId4" Type="http://schemas.openxmlformats.org/officeDocument/2006/relationships/ctrlProp" Target="../ctrlProps/ctrlProp141.xml"/><Relationship Id="rId9" Type="http://schemas.openxmlformats.org/officeDocument/2006/relationships/ctrlProp" Target="../ctrlProps/ctrlProp146.xml"/><Relationship Id="rId14" Type="http://schemas.openxmlformats.org/officeDocument/2006/relationships/ctrlProp" Target="../ctrlProps/ctrlProp151.xml"/><Relationship Id="rId22" Type="http://schemas.openxmlformats.org/officeDocument/2006/relationships/ctrlProp" Target="../ctrlProps/ctrlProp159.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66.xml"/><Relationship Id="rId3" Type="http://schemas.openxmlformats.org/officeDocument/2006/relationships/vmlDrawing" Target="../drawings/vmlDrawing16.vml"/><Relationship Id="rId7" Type="http://schemas.openxmlformats.org/officeDocument/2006/relationships/ctrlProp" Target="../ctrlProps/ctrlProp165.xml"/><Relationship Id="rId2" Type="http://schemas.openxmlformats.org/officeDocument/2006/relationships/drawing" Target="../drawings/drawing23.xml"/><Relationship Id="rId1" Type="http://schemas.openxmlformats.org/officeDocument/2006/relationships/printerSettings" Target="../printerSettings/printerSettings14.bin"/><Relationship Id="rId6" Type="http://schemas.openxmlformats.org/officeDocument/2006/relationships/ctrlProp" Target="../ctrlProps/ctrlProp164.xml"/><Relationship Id="rId5" Type="http://schemas.openxmlformats.org/officeDocument/2006/relationships/ctrlProp" Target="../ctrlProps/ctrlProp163.xml"/><Relationship Id="rId4" Type="http://schemas.openxmlformats.org/officeDocument/2006/relationships/ctrlProp" Target="../ctrlProps/ctrlProp162.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167.xml"/><Relationship Id="rId7" Type="http://schemas.openxmlformats.org/officeDocument/2006/relationships/ctrlProp" Target="../ctrlProps/ctrlProp171.xml"/><Relationship Id="rId2" Type="http://schemas.openxmlformats.org/officeDocument/2006/relationships/vmlDrawing" Target="../drawings/vmlDrawing17.vml"/><Relationship Id="rId1" Type="http://schemas.openxmlformats.org/officeDocument/2006/relationships/drawing" Target="../drawings/drawing24.xml"/><Relationship Id="rId6" Type="http://schemas.openxmlformats.org/officeDocument/2006/relationships/ctrlProp" Target="../ctrlProps/ctrlProp170.xml"/><Relationship Id="rId5" Type="http://schemas.openxmlformats.org/officeDocument/2006/relationships/ctrlProp" Target="../ctrlProps/ctrlProp169.xml"/><Relationship Id="rId4" Type="http://schemas.openxmlformats.org/officeDocument/2006/relationships/ctrlProp" Target="../ctrlProps/ctrlProp168.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76.xml"/><Relationship Id="rId3" Type="http://schemas.openxmlformats.org/officeDocument/2006/relationships/vmlDrawing" Target="../drawings/vmlDrawing18.vml"/><Relationship Id="rId7" Type="http://schemas.openxmlformats.org/officeDocument/2006/relationships/ctrlProp" Target="../ctrlProps/ctrlProp175.xml"/><Relationship Id="rId2" Type="http://schemas.openxmlformats.org/officeDocument/2006/relationships/drawing" Target="../drawings/drawing27.xml"/><Relationship Id="rId1" Type="http://schemas.openxmlformats.org/officeDocument/2006/relationships/printerSettings" Target="../printerSettings/printerSettings15.bin"/><Relationship Id="rId6" Type="http://schemas.openxmlformats.org/officeDocument/2006/relationships/ctrlProp" Target="../ctrlProps/ctrlProp174.xml"/><Relationship Id="rId5" Type="http://schemas.openxmlformats.org/officeDocument/2006/relationships/ctrlProp" Target="../ctrlProps/ctrlProp173.xml"/><Relationship Id="rId4" Type="http://schemas.openxmlformats.org/officeDocument/2006/relationships/ctrlProp" Target="../ctrlProps/ctrlProp172.xml"/><Relationship Id="rId9" Type="http://schemas.openxmlformats.org/officeDocument/2006/relationships/comments" Target="../comments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177.xml"/><Relationship Id="rId7" Type="http://schemas.openxmlformats.org/officeDocument/2006/relationships/ctrlProp" Target="../ctrlProps/ctrlProp181.xml"/><Relationship Id="rId2" Type="http://schemas.openxmlformats.org/officeDocument/2006/relationships/vmlDrawing" Target="../drawings/vmlDrawing19.vml"/><Relationship Id="rId1" Type="http://schemas.openxmlformats.org/officeDocument/2006/relationships/drawing" Target="../drawings/drawing29.xml"/><Relationship Id="rId6" Type="http://schemas.openxmlformats.org/officeDocument/2006/relationships/ctrlProp" Target="../ctrlProps/ctrlProp180.xml"/><Relationship Id="rId5" Type="http://schemas.openxmlformats.org/officeDocument/2006/relationships/ctrlProp" Target="../ctrlProps/ctrlProp179.xml"/><Relationship Id="rId4" Type="http://schemas.openxmlformats.org/officeDocument/2006/relationships/ctrlProp" Target="../ctrlProps/ctrlProp17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86.xml"/><Relationship Id="rId3" Type="http://schemas.openxmlformats.org/officeDocument/2006/relationships/vmlDrawing" Target="../drawings/vmlDrawing20.vml"/><Relationship Id="rId7" Type="http://schemas.openxmlformats.org/officeDocument/2006/relationships/ctrlProp" Target="../ctrlProps/ctrlProp185.xml"/><Relationship Id="rId2" Type="http://schemas.openxmlformats.org/officeDocument/2006/relationships/drawing" Target="../drawings/drawing30.xml"/><Relationship Id="rId1" Type="http://schemas.openxmlformats.org/officeDocument/2006/relationships/printerSettings" Target="../printerSettings/printerSettings16.bin"/><Relationship Id="rId6" Type="http://schemas.openxmlformats.org/officeDocument/2006/relationships/ctrlProp" Target="../ctrlProps/ctrlProp184.xml"/><Relationship Id="rId5" Type="http://schemas.openxmlformats.org/officeDocument/2006/relationships/ctrlProp" Target="../ctrlProps/ctrlProp183.xml"/><Relationship Id="rId4" Type="http://schemas.openxmlformats.org/officeDocument/2006/relationships/ctrlProp" Target="../ctrlProps/ctrlProp182.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91.xml"/><Relationship Id="rId3" Type="http://schemas.openxmlformats.org/officeDocument/2006/relationships/vmlDrawing" Target="../drawings/vmlDrawing21.vml"/><Relationship Id="rId7" Type="http://schemas.openxmlformats.org/officeDocument/2006/relationships/ctrlProp" Target="../ctrlProps/ctrlProp190.xml"/><Relationship Id="rId2" Type="http://schemas.openxmlformats.org/officeDocument/2006/relationships/drawing" Target="../drawings/drawing31.xml"/><Relationship Id="rId1" Type="http://schemas.openxmlformats.org/officeDocument/2006/relationships/printerSettings" Target="../printerSettings/printerSettings17.bin"/><Relationship Id="rId6" Type="http://schemas.openxmlformats.org/officeDocument/2006/relationships/ctrlProp" Target="../ctrlProps/ctrlProp189.xml"/><Relationship Id="rId5" Type="http://schemas.openxmlformats.org/officeDocument/2006/relationships/ctrlProp" Target="../ctrlProps/ctrlProp188.xml"/><Relationship Id="rId4" Type="http://schemas.openxmlformats.org/officeDocument/2006/relationships/ctrlProp" Target="../ctrlProps/ctrlProp187.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196.xml"/><Relationship Id="rId3" Type="http://schemas.openxmlformats.org/officeDocument/2006/relationships/vmlDrawing" Target="../drawings/vmlDrawing22.vml"/><Relationship Id="rId7" Type="http://schemas.openxmlformats.org/officeDocument/2006/relationships/ctrlProp" Target="../ctrlProps/ctrlProp195.xml"/><Relationship Id="rId2" Type="http://schemas.openxmlformats.org/officeDocument/2006/relationships/drawing" Target="../drawings/drawing33.xml"/><Relationship Id="rId1" Type="http://schemas.openxmlformats.org/officeDocument/2006/relationships/printerSettings" Target="../printerSettings/printerSettings18.bin"/><Relationship Id="rId6" Type="http://schemas.openxmlformats.org/officeDocument/2006/relationships/ctrlProp" Target="../ctrlProps/ctrlProp194.xml"/><Relationship Id="rId5" Type="http://schemas.openxmlformats.org/officeDocument/2006/relationships/ctrlProp" Target="../ctrlProps/ctrlProp193.xml"/><Relationship Id="rId4" Type="http://schemas.openxmlformats.org/officeDocument/2006/relationships/ctrlProp" Target="../ctrlProps/ctrlProp192.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23.v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1.xml.rels><?xml version="1.0" encoding="UTF-8" standalone="yes"?>
<Relationships xmlns="http://schemas.openxmlformats.org/package/2006/relationships"><Relationship Id="rId8" Type="http://schemas.openxmlformats.org/officeDocument/2006/relationships/ctrlProp" Target="../ctrlProps/ctrlProp201.xml"/><Relationship Id="rId13" Type="http://schemas.openxmlformats.org/officeDocument/2006/relationships/ctrlProp" Target="../ctrlProps/ctrlProp206.xml"/><Relationship Id="rId18" Type="http://schemas.openxmlformats.org/officeDocument/2006/relationships/ctrlProp" Target="../ctrlProps/ctrlProp211.xml"/><Relationship Id="rId3" Type="http://schemas.openxmlformats.org/officeDocument/2006/relationships/vmlDrawing" Target="../drawings/vmlDrawing24.vml"/><Relationship Id="rId21" Type="http://schemas.openxmlformats.org/officeDocument/2006/relationships/ctrlProp" Target="../ctrlProps/ctrlProp214.xml"/><Relationship Id="rId7" Type="http://schemas.openxmlformats.org/officeDocument/2006/relationships/ctrlProp" Target="../ctrlProps/ctrlProp200.xml"/><Relationship Id="rId12" Type="http://schemas.openxmlformats.org/officeDocument/2006/relationships/ctrlProp" Target="../ctrlProps/ctrlProp205.xml"/><Relationship Id="rId17" Type="http://schemas.openxmlformats.org/officeDocument/2006/relationships/ctrlProp" Target="../ctrlProps/ctrlProp210.xml"/><Relationship Id="rId2" Type="http://schemas.openxmlformats.org/officeDocument/2006/relationships/drawing" Target="../drawings/drawing36.xml"/><Relationship Id="rId16" Type="http://schemas.openxmlformats.org/officeDocument/2006/relationships/ctrlProp" Target="../ctrlProps/ctrlProp209.xml"/><Relationship Id="rId20" Type="http://schemas.openxmlformats.org/officeDocument/2006/relationships/ctrlProp" Target="../ctrlProps/ctrlProp213.xml"/><Relationship Id="rId1" Type="http://schemas.openxmlformats.org/officeDocument/2006/relationships/printerSettings" Target="../printerSettings/printerSettings22.bin"/><Relationship Id="rId6" Type="http://schemas.openxmlformats.org/officeDocument/2006/relationships/ctrlProp" Target="../ctrlProps/ctrlProp199.xml"/><Relationship Id="rId11" Type="http://schemas.openxmlformats.org/officeDocument/2006/relationships/ctrlProp" Target="../ctrlProps/ctrlProp204.xml"/><Relationship Id="rId24" Type="http://schemas.openxmlformats.org/officeDocument/2006/relationships/ctrlProp" Target="../ctrlProps/ctrlProp217.xml"/><Relationship Id="rId5" Type="http://schemas.openxmlformats.org/officeDocument/2006/relationships/ctrlProp" Target="../ctrlProps/ctrlProp198.xml"/><Relationship Id="rId15" Type="http://schemas.openxmlformats.org/officeDocument/2006/relationships/ctrlProp" Target="../ctrlProps/ctrlProp208.xml"/><Relationship Id="rId23" Type="http://schemas.openxmlformats.org/officeDocument/2006/relationships/ctrlProp" Target="../ctrlProps/ctrlProp216.xml"/><Relationship Id="rId10" Type="http://schemas.openxmlformats.org/officeDocument/2006/relationships/ctrlProp" Target="../ctrlProps/ctrlProp203.xml"/><Relationship Id="rId19" Type="http://schemas.openxmlformats.org/officeDocument/2006/relationships/ctrlProp" Target="../ctrlProps/ctrlProp212.xml"/><Relationship Id="rId4" Type="http://schemas.openxmlformats.org/officeDocument/2006/relationships/ctrlProp" Target="../ctrlProps/ctrlProp197.xml"/><Relationship Id="rId9" Type="http://schemas.openxmlformats.org/officeDocument/2006/relationships/ctrlProp" Target="../ctrlProps/ctrlProp202.xml"/><Relationship Id="rId14" Type="http://schemas.openxmlformats.org/officeDocument/2006/relationships/ctrlProp" Target="../ctrlProps/ctrlProp207.xml"/><Relationship Id="rId22" Type="http://schemas.openxmlformats.org/officeDocument/2006/relationships/ctrlProp" Target="../ctrlProps/ctrlProp215.xml"/></Relationships>
</file>

<file path=xl/worksheets/_rels/sheet42.xml.rels><?xml version="1.0" encoding="UTF-8" standalone="yes"?>
<Relationships xmlns="http://schemas.openxmlformats.org/package/2006/relationships"><Relationship Id="rId8" Type="http://schemas.openxmlformats.org/officeDocument/2006/relationships/ctrlProp" Target="../ctrlProps/ctrlProp222.xml"/><Relationship Id="rId13" Type="http://schemas.openxmlformats.org/officeDocument/2006/relationships/ctrlProp" Target="../ctrlProps/ctrlProp227.xml"/><Relationship Id="rId3" Type="http://schemas.openxmlformats.org/officeDocument/2006/relationships/vmlDrawing" Target="../drawings/vmlDrawing25.vml"/><Relationship Id="rId7" Type="http://schemas.openxmlformats.org/officeDocument/2006/relationships/ctrlProp" Target="../ctrlProps/ctrlProp221.xml"/><Relationship Id="rId12" Type="http://schemas.openxmlformats.org/officeDocument/2006/relationships/ctrlProp" Target="../ctrlProps/ctrlProp226.xml"/><Relationship Id="rId2" Type="http://schemas.openxmlformats.org/officeDocument/2006/relationships/drawing" Target="../drawings/drawing38.xml"/><Relationship Id="rId1" Type="http://schemas.openxmlformats.org/officeDocument/2006/relationships/printerSettings" Target="../printerSettings/printerSettings23.bin"/><Relationship Id="rId6" Type="http://schemas.openxmlformats.org/officeDocument/2006/relationships/ctrlProp" Target="../ctrlProps/ctrlProp220.xml"/><Relationship Id="rId11" Type="http://schemas.openxmlformats.org/officeDocument/2006/relationships/ctrlProp" Target="../ctrlProps/ctrlProp225.xml"/><Relationship Id="rId5" Type="http://schemas.openxmlformats.org/officeDocument/2006/relationships/ctrlProp" Target="../ctrlProps/ctrlProp219.xml"/><Relationship Id="rId15" Type="http://schemas.openxmlformats.org/officeDocument/2006/relationships/ctrlProp" Target="../ctrlProps/ctrlProp229.xml"/><Relationship Id="rId10" Type="http://schemas.openxmlformats.org/officeDocument/2006/relationships/ctrlProp" Target="../ctrlProps/ctrlProp224.xml"/><Relationship Id="rId4" Type="http://schemas.openxmlformats.org/officeDocument/2006/relationships/ctrlProp" Target="../ctrlProps/ctrlProp218.xml"/><Relationship Id="rId9" Type="http://schemas.openxmlformats.org/officeDocument/2006/relationships/ctrlProp" Target="../ctrlProps/ctrlProp223.xml"/><Relationship Id="rId14" Type="http://schemas.openxmlformats.org/officeDocument/2006/relationships/ctrlProp" Target="../ctrlProps/ctrlProp228.xml"/></Relationships>
</file>

<file path=xl/worksheets/_rels/sheet43.xml.rels><?xml version="1.0" encoding="UTF-8" standalone="yes"?>
<Relationships xmlns="http://schemas.openxmlformats.org/package/2006/relationships"><Relationship Id="rId13" Type="http://schemas.openxmlformats.org/officeDocument/2006/relationships/ctrlProp" Target="../ctrlProps/ctrlProp239.xml"/><Relationship Id="rId18" Type="http://schemas.openxmlformats.org/officeDocument/2006/relationships/ctrlProp" Target="../ctrlProps/ctrlProp244.xml"/><Relationship Id="rId26" Type="http://schemas.openxmlformats.org/officeDocument/2006/relationships/ctrlProp" Target="../ctrlProps/ctrlProp252.xml"/><Relationship Id="rId3" Type="http://schemas.openxmlformats.org/officeDocument/2006/relationships/vmlDrawing" Target="../drawings/vmlDrawing26.vml"/><Relationship Id="rId21" Type="http://schemas.openxmlformats.org/officeDocument/2006/relationships/ctrlProp" Target="../ctrlProps/ctrlProp247.xml"/><Relationship Id="rId34" Type="http://schemas.openxmlformats.org/officeDocument/2006/relationships/ctrlProp" Target="../ctrlProps/ctrlProp260.xml"/><Relationship Id="rId7" Type="http://schemas.openxmlformats.org/officeDocument/2006/relationships/ctrlProp" Target="../ctrlProps/ctrlProp233.xml"/><Relationship Id="rId12" Type="http://schemas.openxmlformats.org/officeDocument/2006/relationships/ctrlProp" Target="../ctrlProps/ctrlProp238.xml"/><Relationship Id="rId17" Type="http://schemas.openxmlformats.org/officeDocument/2006/relationships/ctrlProp" Target="../ctrlProps/ctrlProp243.xml"/><Relationship Id="rId25" Type="http://schemas.openxmlformats.org/officeDocument/2006/relationships/ctrlProp" Target="../ctrlProps/ctrlProp251.xml"/><Relationship Id="rId33" Type="http://schemas.openxmlformats.org/officeDocument/2006/relationships/ctrlProp" Target="../ctrlProps/ctrlProp259.xml"/><Relationship Id="rId2" Type="http://schemas.openxmlformats.org/officeDocument/2006/relationships/drawing" Target="../drawings/drawing39.xml"/><Relationship Id="rId16" Type="http://schemas.openxmlformats.org/officeDocument/2006/relationships/ctrlProp" Target="../ctrlProps/ctrlProp242.xml"/><Relationship Id="rId20" Type="http://schemas.openxmlformats.org/officeDocument/2006/relationships/ctrlProp" Target="../ctrlProps/ctrlProp246.xml"/><Relationship Id="rId29" Type="http://schemas.openxmlformats.org/officeDocument/2006/relationships/ctrlProp" Target="../ctrlProps/ctrlProp255.xml"/><Relationship Id="rId1" Type="http://schemas.openxmlformats.org/officeDocument/2006/relationships/printerSettings" Target="../printerSettings/printerSettings24.bin"/><Relationship Id="rId6" Type="http://schemas.openxmlformats.org/officeDocument/2006/relationships/ctrlProp" Target="../ctrlProps/ctrlProp232.xml"/><Relationship Id="rId11" Type="http://schemas.openxmlformats.org/officeDocument/2006/relationships/ctrlProp" Target="../ctrlProps/ctrlProp237.xml"/><Relationship Id="rId24" Type="http://schemas.openxmlformats.org/officeDocument/2006/relationships/ctrlProp" Target="../ctrlProps/ctrlProp250.xml"/><Relationship Id="rId32" Type="http://schemas.openxmlformats.org/officeDocument/2006/relationships/ctrlProp" Target="../ctrlProps/ctrlProp258.xml"/><Relationship Id="rId5" Type="http://schemas.openxmlformats.org/officeDocument/2006/relationships/ctrlProp" Target="../ctrlProps/ctrlProp231.xml"/><Relationship Id="rId15" Type="http://schemas.openxmlformats.org/officeDocument/2006/relationships/ctrlProp" Target="../ctrlProps/ctrlProp241.xml"/><Relationship Id="rId23" Type="http://schemas.openxmlformats.org/officeDocument/2006/relationships/ctrlProp" Target="../ctrlProps/ctrlProp249.xml"/><Relationship Id="rId28" Type="http://schemas.openxmlformats.org/officeDocument/2006/relationships/ctrlProp" Target="../ctrlProps/ctrlProp254.xml"/><Relationship Id="rId10" Type="http://schemas.openxmlformats.org/officeDocument/2006/relationships/ctrlProp" Target="../ctrlProps/ctrlProp236.xml"/><Relationship Id="rId19" Type="http://schemas.openxmlformats.org/officeDocument/2006/relationships/ctrlProp" Target="../ctrlProps/ctrlProp245.xml"/><Relationship Id="rId31" Type="http://schemas.openxmlformats.org/officeDocument/2006/relationships/ctrlProp" Target="../ctrlProps/ctrlProp257.xml"/><Relationship Id="rId4" Type="http://schemas.openxmlformats.org/officeDocument/2006/relationships/ctrlProp" Target="../ctrlProps/ctrlProp230.xml"/><Relationship Id="rId9" Type="http://schemas.openxmlformats.org/officeDocument/2006/relationships/ctrlProp" Target="../ctrlProps/ctrlProp235.xml"/><Relationship Id="rId14" Type="http://schemas.openxmlformats.org/officeDocument/2006/relationships/ctrlProp" Target="../ctrlProps/ctrlProp240.xml"/><Relationship Id="rId22" Type="http://schemas.openxmlformats.org/officeDocument/2006/relationships/ctrlProp" Target="../ctrlProps/ctrlProp248.xml"/><Relationship Id="rId27" Type="http://schemas.openxmlformats.org/officeDocument/2006/relationships/ctrlProp" Target="../ctrlProps/ctrlProp253.xml"/><Relationship Id="rId30" Type="http://schemas.openxmlformats.org/officeDocument/2006/relationships/ctrlProp" Target="../ctrlProps/ctrlProp256.xml"/><Relationship Id="rId8" Type="http://schemas.openxmlformats.org/officeDocument/2006/relationships/ctrlProp" Target="../ctrlProps/ctrlProp234.xml"/></Relationships>
</file>

<file path=xl/worksheets/_rels/sheet48.xml.rels><?xml version="1.0" encoding="UTF-8" standalone="yes"?>
<Relationships xmlns="http://schemas.openxmlformats.org/package/2006/relationships"><Relationship Id="rId8" Type="http://schemas.openxmlformats.org/officeDocument/2006/relationships/ctrlProp" Target="../ctrlProps/ctrlProp266.xml"/><Relationship Id="rId13" Type="http://schemas.openxmlformats.org/officeDocument/2006/relationships/ctrlProp" Target="../ctrlProps/ctrlProp271.xml"/><Relationship Id="rId18" Type="http://schemas.openxmlformats.org/officeDocument/2006/relationships/ctrlProp" Target="../ctrlProps/ctrlProp276.xml"/><Relationship Id="rId3" Type="http://schemas.openxmlformats.org/officeDocument/2006/relationships/ctrlProp" Target="../ctrlProps/ctrlProp261.xml"/><Relationship Id="rId21" Type="http://schemas.openxmlformats.org/officeDocument/2006/relationships/ctrlProp" Target="../ctrlProps/ctrlProp279.xml"/><Relationship Id="rId7" Type="http://schemas.openxmlformats.org/officeDocument/2006/relationships/ctrlProp" Target="../ctrlProps/ctrlProp265.xml"/><Relationship Id="rId12" Type="http://schemas.openxmlformats.org/officeDocument/2006/relationships/ctrlProp" Target="../ctrlProps/ctrlProp270.xml"/><Relationship Id="rId17" Type="http://schemas.openxmlformats.org/officeDocument/2006/relationships/ctrlProp" Target="../ctrlProps/ctrlProp275.xml"/><Relationship Id="rId25" Type="http://schemas.openxmlformats.org/officeDocument/2006/relationships/ctrlProp" Target="../ctrlProps/ctrlProp283.xml"/><Relationship Id="rId2" Type="http://schemas.openxmlformats.org/officeDocument/2006/relationships/vmlDrawing" Target="../drawings/vmlDrawing27.vml"/><Relationship Id="rId16" Type="http://schemas.openxmlformats.org/officeDocument/2006/relationships/ctrlProp" Target="../ctrlProps/ctrlProp274.xml"/><Relationship Id="rId20" Type="http://schemas.openxmlformats.org/officeDocument/2006/relationships/ctrlProp" Target="../ctrlProps/ctrlProp278.xml"/><Relationship Id="rId1" Type="http://schemas.openxmlformats.org/officeDocument/2006/relationships/drawing" Target="../drawings/drawing40.xml"/><Relationship Id="rId6" Type="http://schemas.openxmlformats.org/officeDocument/2006/relationships/ctrlProp" Target="../ctrlProps/ctrlProp264.xml"/><Relationship Id="rId11" Type="http://schemas.openxmlformats.org/officeDocument/2006/relationships/ctrlProp" Target="../ctrlProps/ctrlProp269.xml"/><Relationship Id="rId24" Type="http://schemas.openxmlformats.org/officeDocument/2006/relationships/ctrlProp" Target="../ctrlProps/ctrlProp282.xml"/><Relationship Id="rId5" Type="http://schemas.openxmlformats.org/officeDocument/2006/relationships/ctrlProp" Target="../ctrlProps/ctrlProp263.xml"/><Relationship Id="rId15" Type="http://schemas.openxmlformats.org/officeDocument/2006/relationships/ctrlProp" Target="../ctrlProps/ctrlProp273.xml"/><Relationship Id="rId23" Type="http://schemas.openxmlformats.org/officeDocument/2006/relationships/ctrlProp" Target="../ctrlProps/ctrlProp281.xml"/><Relationship Id="rId10" Type="http://schemas.openxmlformats.org/officeDocument/2006/relationships/ctrlProp" Target="../ctrlProps/ctrlProp268.xml"/><Relationship Id="rId19" Type="http://schemas.openxmlformats.org/officeDocument/2006/relationships/ctrlProp" Target="../ctrlProps/ctrlProp277.xml"/><Relationship Id="rId4" Type="http://schemas.openxmlformats.org/officeDocument/2006/relationships/ctrlProp" Target="../ctrlProps/ctrlProp262.xml"/><Relationship Id="rId9" Type="http://schemas.openxmlformats.org/officeDocument/2006/relationships/ctrlProp" Target="../ctrlProps/ctrlProp267.xml"/><Relationship Id="rId14" Type="http://schemas.openxmlformats.org/officeDocument/2006/relationships/ctrlProp" Target="../ctrlProps/ctrlProp272.xml"/><Relationship Id="rId22" Type="http://schemas.openxmlformats.org/officeDocument/2006/relationships/ctrlProp" Target="../ctrlProps/ctrlProp28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W32"/>
  <sheetViews>
    <sheetView topLeftCell="E10" workbookViewId="0"/>
  </sheetViews>
  <sheetFormatPr baseColWidth="10" defaultRowHeight="15" x14ac:dyDescent="0.25"/>
  <cols>
    <col min="1" max="4" width="12.85546875" hidden="1" customWidth="1"/>
    <col min="5" max="5" width="11.85546875" customWidth="1"/>
    <col min="6" max="6" width="20.7109375" customWidth="1"/>
    <col min="20" max="20" width="13.140625" customWidth="1"/>
    <col min="22" max="22" width="7.140625" customWidth="1"/>
  </cols>
  <sheetData>
    <row r="2" spans="2:23" x14ac:dyDescent="0.25">
      <c r="B2" s="138" t="s">
        <v>775</v>
      </c>
    </row>
    <row r="3" spans="2:23" x14ac:dyDescent="0.25">
      <c r="B3" s="138" t="s">
        <v>776</v>
      </c>
    </row>
    <row r="4" spans="2:23" x14ac:dyDescent="0.25">
      <c r="B4" s="138">
        <v>20170828</v>
      </c>
    </row>
    <row r="5" spans="2:23" x14ac:dyDescent="0.25">
      <c r="B5" s="138">
        <v>223006</v>
      </c>
    </row>
    <row r="6" spans="2:23" x14ac:dyDescent="0.25">
      <c r="B6" s="138" t="s">
        <v>777</v>
      </c>
    </row>
    <row r="7" spans="2:23" x14ac:dyDescent="0.25">
      <c r="B7" s="138" t="s">
        <v>703</v>
      </c>
    </row>
    <row r="8" spans="2:23" ht="33.75" x14ac:dyDescent="0.5">
      <c r="B8" s="138" t="s">
        <v>703</v>
      </c>
      <c r="K8" s="152" t="s">
        <v>397</v>
      </c>
    </row>
    <row r="9" spans="2:23" x14ac:dyDescent="0.25">
      <c r="B9" s="138" t="s">
        <v>396</v>
      </c>
      <c r="E9" t="s">
        <v>405</v>
      </c>
      <c r="F9" t="str">
        <f t="shared" ref="F9:F15" si="0">B2</f>
        <v>Gautier_20170828223006</v>
      </c>
    </row>
    <row r="10" spans="2:23" ht="21" x14ac:dyDescent="0.35">
      <c r="B10" s="138">
        <v>0</v>
      </c>
      <c r="E10" s="159" t="s">
        <v>398</v>
      </c>
      <c r="F10" s="158" t="str">
        <f t="shared" si="0"/>
        <v>Gautier</v>
      </c>
      <c r="T10" s="142"/>
      <c r="U10" s="143" t="s">
        <v>326</v>
      </c>
      <c r="V10" s="143"/>
      <c r="W10" s="144" t="s">
        <v>327</v>
      </c>
    </row>
    <row r="11" spans="2:23" ht="21" x14ac:dyDescent="0.35">
      <c r="B11" s="138" t="s">
        <v>704</v>
      </c>
      <c r="E11" s="141" t="s">
        <v>399</v>
      </c>
      <c r="F11" s="160">
        <f t="shared" si="0"/>
        <v>20170828</v>
      </c>
      <c r="T11" s="145" t="s">
        <v>380</v>
      </c>
      <c r="U11" s="146">
        <f>(Param_generaux!J7+Param_generaux!J17+Param_generaux!J27)/3</f>
        <v>0.24666666666666662</v>
      </c>
      <c r="V11" s="147"/>
      <c r="W11" s="146">
        <f>(Param_generaux!L7+Param_generaux!L17+Param_generaux!L27)/3</f>
        <v>0.18333333333333335</v>
      </c>
    </row>
    <row r="12" spans="2:23" ht="22.5" customHeight="1" x14ac:dyDescent="0.35">
      <c r="B12" s="138">
        <v>193.45764043880649</v>
      </c>
      <c r="E12" s="159" t="s">
        <v>400</v>
      </c>
      <c r="F12" s="161">
        <f t="shared" si="0"/>
        <v>223006</v>
      </c>
      <c r="T12" s="148" t="s">
        <v>381</v>
      </c>
      <c r="U12" s="149">
        <f>(Param_generaux!J8+Param_generaux!J18+Param_generaux!J28)/3</f>
        <v>0.32666666666666666</v>
      </c>
      <c r="V12" s="150"/>
      <c r="W12" s="149">
        <f>(Param_generaux!L8+Param_generaux!L18+Param_generaux!L28)/3</f>
        <v>0.36000000000000004</v>
      </c>
    </row>
    <row r="13" spans="2:23" ht="20.25" customHeight="1" x14ac:dyDescent="0.35">
      <c r="B13" s="138">
        <v>262.38406433061118</v>
      </c>
      <c r="E13" s="331" t="s">
        <v>403</v>
      </c>
      <c r="F13" s="181" t="str">
        <f t="shared" si="0"/>
        <v>Bioenergie</v>
      </c>
      <c r="G13" s="322"/>
      <c r="T13" s="145" t="s">
        <v>382</v>
      </c>
      <c r="U13" s="146">
        <f>(Param_generaux!J9+Param_generaux!J19+Param_generaux!J29)/3</f>
        <v>0.17666666666666667</v>
      </c>
      <c r="V13" s="147"/>
      <c r="W13" s="146">
        <f>(Param_generaux!L9+Param_generaux!L19+Param_generaux!L29)/3</f>
        <v>0.27333333333333332</v>
      </c>
    </row>
    <row r="14" spans="2:23" ht="19.5" customHeight="1" x14ac:dyDescent="0.35">
      <c r="B14" s="138">
        <v>26.760334612716633</v>
      </c>
      <c r="E14" s="159" t="s">
        <v>402</v>
      </c>
      <c r="F14" s="182" t="str">
        <f t="shared" si="0"/>
        <v>Test</v>
      </c>
      <c r="T14" s="148" t="s">
        <v>383</v>
      </c>
      <c r="U14" s="149">
        <f>(Param_generaux!J10+Param_generaux!J20+Param_generaux!J30)/3</f>
        <v>0.17666666666666667</v>
      </c>
      <c r="V14" s="150"/>
      <c r="W14" s="149">
        <f>(Param_generaux!L10+Param_generaux!L20+Param_generaux!L30)/3</f>
        <v>0.23333333333333331</v>
      </c>
    </row>
    <row r="15" spans="2:23" ht="15" customHeight="1" x14ac:dyDescent="0.25">
      <c r="B15" s="138">
        <v>20.414908738894155</v>
      </c>
      <c r="E15" s="331" t="s">
        <v>401</v>
      </c>
      <c r="F15" s="181" t="str">
        <f t="shared" si="0"/>
        <v>Test</v>
      </c>
    </row>
    <row r="16" spans="2:23" ht="15" customHeight="1" x14ac:dyDescent="0.35">
      <c r="B16" s="138">
        <v>24.67288556631992</v>
      </c>
      <c r="E16" s="159" t="s">
        <v>404</v>
      </c>
      <c r="F16" s="158" t="str">
        <f>B11</f>
        <v>TT</v>
      </c>
    </row>
    <row r="17" spans="2:23" x14ac:dyDescent="0.25">
      <c r="B17" s="138">
        <v>8.2086498117020028</v>
      </c>
    </row>
    <row r="18" spans="2:23" ht="21" x14ac:dyDescent="0.35">
      <c r="B18" s="138">
        <v>13.789523519545838</v>
      </c>
      <c r="T18" s="142" t="str">
        <f>Param_generaux!I46</f>
        <v>paramètres psycho-énergétiques</v>
      </c>
      <c r="U18" s="143">
        <f>Param_generaux!J46</f>
        <v>0</v>
      </c>
      <c r="V18" s="143">
        <f>Param_generaux!K46</f>
        <v>0</v>
      </c>
      <c r="W18" s="144">
        <f>Param_generaux!L46</f>
        <v>0</v>
      </c>
    </row>
    <row r="19" spans="2:23" ht="21" x14ac:dyDescent="0.35">
      <c r="B19" s="138">
        <v>10.100385129282984</v>
      </c>
      <c r="E19" s="153" t="s">
        <v>406</v>
      </c>
      <c r="F19" s="153"/>
      <c r="T19" s="148" t="str">
        <f>Param_generaux!I47</f>
        <v>cohérence</v>
      </c>
      <c r="U19" s="148"/>
      <c r="V19" s="149">
        <f>Param_generaux!K47</f>
        <v>0.56000000000000039</v>
      </c>
      <c r="W19" s="148"/>
    </row>
    <row r="20" spans="2:23" ht="21" x14ac:dyDescent="0.35">
      <c r="E20" s="154" t="s">
        <v>407</v>
      </c>
      <c r="F20" s="155">
        <f>B12</f>
        <v>193.45764043880649</v>
      </c>
      <c r="T20" s="145" t="str">
        <f>Param_generaux!I48</f>
        <v>alignement</v>
      </c>
      <c r="U20" s="146"/>
      <c r="V20" s="146">
        <f>Param_generaux!K48</f>
        <v>0.52500000000000002</v>
      </c>
      <c r="W20" s="146"/>
    </row>
    <row r="21" spans="2:23" ht="21" x14ac:dyDescent="0.35">
      <c r="E21" s="156" t="s">
        <v>408</v>
      </c>
      <c r="F21" s="157">
        <f t="shared" ref="F21:F27" si="1">B13</f>
        <v>262.38406433061118</v>
      </c>
      <c r="T21" s="148" t="str">
        <f>Param_generaux!I51</f>
        <v>fractalité</v>
      </c>
      <c r="U21" s="148"/>
      <c r="V21" s="149">
        <f>Param_generaux!K51</f>
        <v>0.47388888888888919</v>
      </c>
      <c r="W21" s="148"/>
    </row>
    <row r="22" spans="2:23" ht="21" x14ac:dyDescent="0.35">
      <c r="E22" s="154" t="s">
        <v>409</v>
      </c>
      <c r="F22" s="155">
        <f t="shared" si="1"/>
        <v>26.760334612716633</v>
      </c>
      <c r="T22" s="145" t="str">
        <f>Param_generaux!I50</f>
        <v>liberté</v>
      </c>
      <c r="U22" s="146"/>
      <c r="V22" s="146">
        <f>Param_generaux!K50</f>
        <v>0.82709999999999995</v>
      </c>
      <c r="W22" s="146"/>
    </row>
    <row r="23" spans="2:23" ht="21" x14ac:dyDescent="0.35">
      <c r="E23" s="156" t="s">
        <v>410</v>
      </c>
      <c r="F23" s="157">
        <f t="shared" si="1"/>
        <v>20.414908738894155</v>
      </c>
      <c r="T23" s="148" t="str">
        <f>Param_generaux!I52</f>
        <v>blocage</v>
      </c>
      <c r="U23" s="148"/>
      <c r="V23" s="149">
        <f>Param_generaux!K52</f>
        <v>0.29166666666666669</v>
      </c>
      <c r="W23" s="148"/>
    </row>
    <row r="24" spans="2:23" ht="21" x14ac:dyDescent="0.35">
      <c r="E24" s="154" t="s">
        <v>411</v>
      </c>
      <c r="F24" s="155">
        <f>B16</f>
        <v>24.67288556631992</v>
      </c>
      <c r="T24" s="145" t="str">
        <f>Param_generaux!I53</f>
        <v>Tension</v>
      </c>
      <c r="U24" s="146"/>
      <c r="V24" s="146">
        <f>Param_generaux!K53</f>
        <v>0.4</v>
      </c>
      <c r="W24" s="146"/>
    </row>
    <row r="25" spans="2:23" ht="21" x14ac:dyDescent="0.35">
      <c r="E25" s="156" t="s">
        <v>412</v>
      </c>
      <c r="F25" s="157">
        <f t="shared" si="1"/>
        <v>8.2086498117020028</v>
      </c>
      <c r="T25" s="148" t="str">
        <f>Param_generaux!I54</f>
        <v>charge mentale</v>
      </c>
      <c r="U25" s="148"/>
      <c r="V25" s="149">
        <f>Param_generaux!K54</f>
        <v>0.375</v>
      </c>
      <c r="W25" s="148"/>
    </row>
    <row r="26" spans="2:23" ht="21" x14ac:dyDescent="0.35">
      <c r="E26" s="154" t="s">
        <v>413</v>
      </c>
      <c r="F26" s="155">
        <f t="shared" si="1"/>
        <v>13.789523519545838</v>
      </c>
      <c r="T26" s="145" t="str">
        <f>Param_generaux!I55</f>
        <v>charge émotionnelle</v>
      </c>
      <c r="U26" s="146"/>
      <c r="V26" s="146">
        <f>Param_generaux!K55</f>
        <v>0.328125</v>
      </c>
      <c r="W26" s="146"/>
    </row>
    <row r="27" spans="2:23" ht="21" x14ac:dyDescent="0.35">
      <c r="E27" s="156" t="s">
        <v>414</v>
      </c>
      <c r="F27" s="157">
        <f t="shared" si="1"/>
        <v>10.100385129282984</v>
      </c>
      <c r="T27" s="148" t="str">
        <f>Param_generaux!I56</f>
        <v>empreinte familiale</v>
      </c>
      <c r="U27" s="148"/>
      <c r="V27" s="149">
        <f>Param_generaux!K56</f>
        <v>0.875</v>
      </c>
      <c r="W27" s="148"/>
    </row>
    <row r="28" spans="2:23" x14ac:dyDescent="0.25">
      <c r="T28" s="138"/>
      <c r="U28" s="138"/>
      <c r="V28" s="138"/>
      <c r="W28" s="138"/>
    </row>
    <row r="29" spans="2:23" x14ac:dyDescent="0.25">
      <c r="T29" s="138"/>
      <c r="U29" s="138"/>
      <c r="V29" s="138"/>
      <c r="W29" s="138"/>
    </row>
    <row r="30" spans="2:23" x14ac:dyDescent="0.25">
      <c r="T30" s="138"/>
      <c r="U30" s="138"/>
      <c r="V30" s="138"/>
      <c r="W30" s="138"/>
    </row>
    <row r="31" spans="2:23" x14ac:dyDescent="0.25">
      <c r="T31" s="138"/>
      <c r="U31" s="138"/>
      <c r="V31" s="138"/>
      <c r="W31" s="138"/>
    </row>
    <row r="32" spans="2:23" x14ac:dyDescent="0.25">
      <c r="T32" s="138"/>
      <c r="U32" s="138"/>
      <c r="V32" s="138"/>
      <c r="W32" s="138"/>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G21:AB50"/>
  <sheetViews>
    <sheetView topLeftCell="C10" zoomScale="80" zoomScaleNormal="80" workbookViewId="0">
      <selection activeCell="F15" sqref="F15"/>
    </sheetView>
  </sheetViews>
  <sheetFormatPr baseColWidth="10" defaultRowHeight="15" x14ac:dyDescent="0.25"/>
  <cols>
    <col min="1" max="6" width="11.42578125" style="338"/>
    <col min="7" max="7" width="12" style="338" customWidth="1"/>
    <col min="8" max="16384" width="11.42578125" style="338"/>
  </cols>
  <sheetData>
    <row r="21" spans="28:28" x14ac:dyDescent="0.25">
      <c r="AB21"/>
    </row>
    <row r="49" spans="7:13" ht="27" customHeight="1" x14ac:dyDescent="0.4">
      <c r="G49" s="441" t="s">
        <v>2713</v>
      </c>
      <c r="H49" s="442">
        <v>1</v>
      </c>
      <c r="I49" s="441" t="s">
        <v>2714</v>
      </c>
      <c r="J49" s="441"/>
      <c r="K49" s="441"/>
      <c r="L49" s="441"/>
      <c r="M49" s="441"/>
    </row>
    <row r="50" spans="7:13" x14ac:dyDescent="0.25">
      <c r="G50" s="440"/>
      <c r="H50" s="440"/>
      <c r="I50" s="440"/>
      <c r="J50" s="440"/>
      <c r="K50" s="440"/>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outon 1">
              <controlPr defaultSize="0" print="0" autoFill="0" autoPict="0" macro="[0]!Resultatliste">
                <anchor moveWithCells="1" sizeWithCells="1">
                  <from>
                    <xdr:col>17</xdr:col>
                    <xdr:colOff>733425</xdr:colOff>
                    <xdr:row>28</xdr:row>
                    <xdr:rowOff>161925</xdr:rowOff>
                  </from>
                  <to>
                    <xdr:col>20</xdr:col>
                    <xdr:colOff>619125</xdr:colOff>
                    <xdr:row>31</xdr:row>
                    <xdr:rowOff>28575</xdr:rowOff>
                  </to>
                </anchor>
              </controlPr>
            </control>
          </mc:Choice>
        </mc:AlternateContent>
        <mc:AlternateContent xmlns:mc="http://schemas.openxmlformats.org/markup-compatibility/2006">
          <mc:Choice Requires="x14">
            <control shapeId="58370" r:id="rId5" name="Bouton 2">
              <controlPr defaultSize="0" print="0" autoFill="0" autoPict="0" macro="[0]!interpretation_memoire">
                <anchor moveWithCells="1" sizeWithCells="1">
                  <from>
                    <xdr:col>7</xdr:col>
                    <xdr:colOff>542925</xdr:colOff>
                    <xdr:row>23</xdr:row>
                    <xdr:rowOff>152400</xdr:rowOff>
                  </from>
                  <to>
                    <xdr:col>10</xdr:col>
                    <xdr:colOff>457200</xdr:colOff>
                    <xdr:row>26</xdr:row>
                    <xdr:rowOff>28575</xdr:rowOff>
                  </to>
                </anchor>
              </controlPr>
            </control>
          </mc:Choice>
        </mc:AlternateContent>
        <mc:AlternateContent xmlns:mc="http://schemas.openxmlformats.org/markup-compatibility/2006">
          <mc:Choice Requires="x14">
            <control shapeId="58371" r:id="rId6" name="Bouton 3">
              <controlPr defaultSize="0" print="0" autoFill="0" autoPict="0" macro="[0]!interpretation_present">
                <anchor moveWithCells="1" sizeWithCells="1">
                  <from>
                    <xdr:col>7</xdr:col>
                    <xdr:colOff>533400</xdr:colOff>
                    <xdr:row>12</xdr:row>
                    <xdr:rowOff>123825</xdr:rowOff>
                  </from>
                  <to>
                    <xdr:col>10</xdr:col>
                    <xdr:colOff>400050</xdr:colOff>
                    <xdr:row>15</xdr:row>
                    <xdr:rowOff>9525</xdr:rowOff>
                  </to>
                </anchor>
              </controlPr>
            </control>
          </mc:Choice>
        </mc:AlternateContent>
        <mc:AlternateContent xmlns:mc="http://schemas.openxmlformats.org/markup-compatibility/2006">
          <mc:Choice Requires="x14">
            <control shapeId="58374" r:id="rId7" name="Bouton 6">
              <controlPr defaultSize="0" print="0" autoFill="0" autoPict="0" macro="[0]!interpretation_futur">
                <anchor moveWithCells="1" sizeWithCells="1">
                  <from>
                    <xdr:col>7</xdr:col>
                    <xdr:colOff>571500</xdr:colOff>
                    <xdr:row>17</xdr:row>
                    <xdr:rowOff>180975</xdr:rowOff>
                  </from>
                  <to>
                    <xdr:col>10</xdr:col>
                    <xdr:colOff>428625</xdr:colOff>
                    <xdr:row>20</xdr:row>
                    <xdr:rowOff>66675</xdr:rowOff>
                  </to>
                </anchor>
              </controlPr>
            </control>
          </mc:Choice>
        </mc:AlternateContent>
        <mc:AlternateContent xmlns:mc="http://schemas.openxmlformats.org/markup-compatibility/2006">
          <mc:Choice Requires="x14">
            <control shapeId="58381" r:id="rId8" name="Bouton 13">
              <controlPr defaultSize="0" print="0" autoFill="0" autoPict="0" macro="[0]!Rayonnement">
                <anchor moveWithCells="1" sizeWithCells="1">
                  <from>
                    <xdr:col>12</xdr:col>
                    <xdr:colOff>590550</xdr:colOff>
                    <xdr:row>28</xdr:row>
                    <xdr:rowOff>180975</xdr:rowOff>
                  </from>
                  <to>
                    <xdr:col>15</xdr:col>
                    <xdr:colOff>609600</xdr:colOff>
                    <xdr:row>31</xdr:row>
                    <xdr:rowOff>57150</xdr:rowOff>
                  </to>
                </anchor>
              </controlPr>
            </control>
          </mc:Choice>
        </mc:AlternateContent>
        <mc:AlternateContent xmlns:mc="http://schemas.openxmlformats.org/markup-compatibility/2006">
          <mc:Choice Requires="x14">
            <control shapeId="58382" r:id="rId9" name="Bouton 14">
              <controlPr defaultSize="0" print="0" autoFill="0" autoPict="0" macro="[0]!Par_couleur">
                <anchor moveWithCells="1" sizeWithCells="1">
                  <from>
                    <xdr:col>12</xdr:col>
                    <xdr:colOff>504825</xdr:colOff>
                    <xdr:row>12</xdr:row>
                    <xdr:rowOff>123825</xdr:rowOff>
                  </from>
                  <to>
                    <xdr:col>15</xdr:col>
                    <xdr:colOff>628650</xdr:colOff>
                    <xdr:row>15</xdr:row>
                    <xdr:rowOff>9525</xdr:rowOff>
                  </to>
                </anchor>
              </controlPr>
            </control>
          </mc:Choice>
        </mc:AlternateContent>
        <mc:AlternateContent xmlns:mc="http://schemas.openxmlformats.org/markup-compatibility/2006">
          <mc:Choice Requires="x14">
            <control shapeId="58383" r:id="rId10" name="Bouton 15">
              <controlPr defaultSize="0" print="0" autoFill="0" autoPict="0" macro="[0]!Aura">
                <anchor moveWithCells="1" sizeWithCells="1">
                  <from>
                    <xdr:col>12</xdr:col>
                    <xdr:colOff>590550</xdr:colOff>
                    <xdr:row>38</xdr:row>
                    <xdr:rowOff>95250</xdr:rowOff>
                  </from>
                  <to>
                    <xdr:col>15</xdr:col>
                    <xdr:colOff>581025</xdr:colOff>
                    <xdr:row>40</xdr:row>
                    <xdr:rowOff>171450</xdr:rowOff>
                  </to>
                </anchor>
              </controlPr>
            </control>
          </mc:Choice>
        </mc:AlternateContent>
        <mc:AlternateContent xmlns:mc="http://schemas.openxmlformats.org/markup-compatibility/2006">
          <mc:Choice Requires="x14">
            <control shapeId="58388" r:id="rId11" name="Bouton 20">
              <controlPr defaultSize="0" print="0" autoFill="0" autoPict="0" macro="[0]!Couleur_corporelle">
                <anchor moveWithCells="1" sizeWithCells="1">
                  <from>
                    <xdr:col>12</xdr:col>
                    <xdr:colOff>533400</xdr:colOff>
                    <xdr:row>18</xdr:row>
                    <xdr:rowOff>38100</xdr:rowOff>
                  </from>
                  <to>
                    <xdr:col>15</xdr:col>
                    <xdr:colOff>619125</xdr:colOff>
                    <xdr:row>20</xdr:row>
                    <xdr:rowOff>95250</xdr:rowOff>
                  </to>
                </anchor>
              </controlPr>
            </control>
          </mc:Choice>
        </mc:AlternateContent>
        <mc:AlternateContent xmlns:mc="http://schemas.openxmlformats.org/markup-compatibility/2006">
          <mc:Choice Requires="x14">
            <control shapeId="58389" r:id="rId12" name="Bouton 21">
              <controlPr defaultSize="0" print="0" autoFill="0" autoPict="0" macro="[0]!Resume02">
                <anchor moveWithCells="1" sizeWithCells="1">
                  <from>
                    <xdr:col>17</xdr:col>
                    <xdr:colOff>723900</xdr:colOff>
                    <xdr:row>33</xdr:row>
                    <xdr:rowOff>161925</xdr:rowOff>
                  </from>
                  <to>
                    <xdr:col>20</xdr:col>
                    <xdr:colOff>638175</xdr:colOff>
                    <xdr:row>36</xdr:row>
                    <xdr:rowOff>38100</xdr:rowOff>
                  </to>
                </anchor>
              </controlPr>
            </control>
          </mc:Choice>
        </mc:AlternateContent>
        <mc:AlternateContent xmlns:mc="http://schemas.openxmlformats.org/markup-compatibility/2006">
          <mc:Choice Requires="x14">
            <control shapeId="58390" r:id="rId13" name="Bouton 22">
              <controlPr defaultSize="0" print="0" autoFill="0" autoPict="0" macro="[0]!Mot_cle">
                <anchor moveWithCells="1" sizeWithCells="1">
                  <from>
                    <xdr:col>17</xdr:col>
                    <xdr:colOff>638175</xdr:colOff>
                    <xdr:row>12</xdr:row>
                    <xdr:rowOff>114300</xdr:rowOff>
                  </from>
                  <to>
                    <xdr:col>20</xdr:col>
                    <xdr:colOff>504825</xdr:colOff>
                    <xdr:row>15</xdr:row>
                    <xdr:rowOff>0</xdr:rowOff>
                  </to>
                </anchor>
              </controlPr>
            </control>
          </mc:Choice>
        </mc:AlternateContent>
        <mc:AlternateContent xmlns:mc="http://schemas.openxmlformats.org/markup-compatibility/2006">
          <mc:Choice Requires="x14">
            <control shapeId="58391" r:id="rId14" name="Bouton 23">
              <controlPr defaultSize="0" print="0" autoFill="0" autoPict="0" macro="[0]!Organes_Calme_Reactivite">
                <anchor moveWithCells="1" sizeWithCells="1">
                  <from>
                    <xdr:col>22</xdr:col>
                    <xdr:colOff>628650</xdr:colOff>
                    <xdr:row>12</xdr:row>
                    <xdr:rowOff>95250</xdr:rowOff>
                  </from>
                  <to>
                    <xdr:col>25</xdr:col>
                    <xdr:colOff>485775</xdr:colOff>
                    <xdr:row>14</xdr:row>
                    <xdr:rowOff>171450</xdr:rowOff>
                  </to>
                </anchor>
              </controlPr>
            </control>
          </mc:Choice>
        </mc:AlternateContent>
        <mc:AlternateContent xmlns:mc="http://schemas.openxmlformats.org/markup-compatibility/2006">
          <mc:Choice Requires="x14">
            <control shapeId="58392" r:id="rId15" name="Bouton 24">
              <controlPr defaultSize="0" print="0" autoFill="0" autoPict="0" macro="[0]!Meridiens">
                <anchor moveWithCells="1" sizeWithCells="1">
                  <from>
                    <xdr:col>22</xdr:col>
                    <xdr:colOff>666750</xdr:colOff>
                    <xdr:row>23</xdr:row>
                    <xdr:rowOff>104775</xdr:rowOff>
                  </from>
                  <to>
                    <xdr:col>25</xdr:col>
                    <xdr:colOff>552450</xdr:colOff>
                    <xdr:row>25</xdr:row>
                    <xdr:rowOff>161925</xdr:rowOff>
                  </to>
                </anchor>
              </controlPr>
            </control>
          </mc:Choice>
        </mc:AlternateContent>
        <mc:AlternateContent xmlns:mc="http://schemas.openxmlformats.org/markup-compatibility/2006">
          <mc:Choice Requires="x14">
            <control shapeId="58393" r:id="rId16" name="Bouton 25">
              <controlPr defaultSize="0" print="0" autoFill="0" autoPict="0" macro="[0]!Professionnel">
                <anchor moveWithCells="1" sizeWithCells="1">
                  <from>
                    <xdr:col>7</xdr:col>
                    <xdr:colOff>552450</xdr:colOff>
                    <xdr:row>28</xdr:row>
                    <xdr:rowOff>161925</xdr:rowOff>
                  </from>
                  <to>
                    <xdr:col>10</xdr:col>
                    <xdr:colOff>466725</xdr:colOff>
                    <xdr:row>31</xdr:row>
                    <xdr:rowOff>38100</xdr:rowOff>
                  </to>
                </anchor>
              </controlPr>
            </control>
          </mc:Choice>
        </mc:AlternateContent>
        <mc:AlternateContent xmlns:mc="http://schemas.openxmlformats.org/markup-compatibility/2006">
          <mc:Choice Requires="x14">
            <control shapeId="58394" r:id="rId17" name="Bouton 26">
              <controlPr defaultSize="0" print="0" autoFill="0" autoPict="0" macro="[0]!Param_generaux">
                <anchor moveWithCells="1" sizeWithCells="1">
                  <from>
                    <xdr:col>17</xdr:col>
                    <xdr:colOff>676275</xdr:colOff>
                    <xdr:row>17</xdr:row>
                    <xdr:rowOff>180975</xdr:rowOff>
                  </from>
                  <to>
                    <xdr:col>20</xdr:col>
                    <xdr:colOff>542925</xdr:colOff>
                    <xdr:row>20</xdr:row>
                    <xdr:rowOff>66675</xdr:rowOff>
                  </to>
                </anchor>
              </controlPr>
            </control>
          </mc:Choice>
        </mc:AlternateContent>
        <mc:AlternateContent xmlns:mc="http://schemas.openxmlformats.org/markup-compatibility/2006">
          <mc:Choice Requires="x14">
            <control shapeId="58395" r:id="rId18" name="Bouton 27">
              <controlPr defaultSize="0" print="0" autoFill="0" autoPict="0" macro="[0]!Organes_Besoin_limitation">
                <anchor moveWithCells="1" sizeWithCells="1">
                  <from>
                    <xdr:col>22</xdr:col>
                    <xdr:colOff>666750</xdr:colOff>
                    <xdr:row>18</xdr:row>
                    <xdr:rowOff>0</xdr:rowOff>
                  </from>
                  <to>
                    <xdr:col>25</xdr:col>
                    <xdr:colOff>523875</xdr:colOff>
                    <xdr:row>20</xdr:row>
                    <xdr:rowOff>76200</xdr:rowOff>
                  </to>
                </anchor>
              </controlPr>
            </control>
          </mc:Choice>
        </mc:AlternateContent>
        <mc:AlternateContent xmlns:mc="http://schemas.openxmlformats.org/markup-compatibility/2006">
          <mc:Choice Requires="x14">
            <control shapeId="58396" r:id="rId19" name="Bouton 28">
              <controlPr defaultSize="0" print="0" autoFill="0" autoPict="0" macro="[0]!Mer_pts_spec">
                <anchor moveWithCells="1" sizeWithCells="1">
                  <from>
                    <xdr:col>22</xdr:col>
                    <xdr:colOff>676275</xdr:colOff>
                    <xdr:row>29</xdr:row>
                    <xdr:rowOff>47625</xdr:rowOff>
                  </from>
                  <to>
                    <xdr:col>25</xdr:col>
                    <xdr:colOff>561975</xdr:colOff>
                    <xdr:row>31</xdr:row>
                    <xdr:rowOff>104775</xdr:rowOff>
                  </to>
                </anchor>
              </controlPr>
            </control>
          </mc:Choice>
        </mc:AlternateContent>
        <mc:AlternateContent xmlns:mc="http://schemas.openxmlformats.org/markup-compatibility/2006">
          <mc:Choice Requires="x14">
            <control shapeId="58397" r:id="rId20" name="Bouton 29">
              <controlPr defaultSize="0" print="0" autoFill="0" autoPict="0" macro="[0]!Signature_vibratoire">
                <anchor moveWithCells="1" sizeWithCells="1">
                  <from>
                    <xdr:col>17</xdr:col>
                    <xdr:colOff>704850</xdr:colOff>
                    <xdr:row>23</xdr:row>
                    <xdr:rowOff>133350</xdr:rowOff>
                  </from>
                  <to>
                    <xdr:col>20</xdr:col>
                    <xdr:colOff>619125</xdr:colOff>
                    <xdr:row>26</xdr:row>
                    <xdr:rowOff>9525</xdr:rowOff>
                  </to>
                </anchor>
              </controlPr>
            </control>
          </mc:Choice>
        </mc:AlternateContent>
        <mc:AlternateContent xmlns:mc="http://schemas.openxmlformats.org/markup-compatibility/2006">
          <mc:Choice Requires="x14">
            <control shapeId="58398" r:id="rId21" name="Bouton 30">
              <controlPr defaultSize="0" print="0" autoFill="0" autoPict="0" macro="[0]!Rayonnement_couleur">
                <anchor moveWithCells="1" sizeWithCells="1">
                  <from>
                    <xdr:col>12</xdr:col>
                    <xdr:colOff>561975</xdr:colOff>
                    <xdr:row>33</xdr:row>
                    <xdr:rowOff>171450</xdr:rowOff>
                  </from>
                  <to>
                    <xdr:col>15</xdr:col>
                    <xdr:colOff>581025</xdr:colOff>
                    <xdr:row>36</xdr:row>
                    <xdr:rowOff>47625</xdr:rowOff>
                  </to>
                </anchor>
              </controlPr>
            </control>
          </mc:Choice>
        </mc:AlternateContent>
        <mc:AlternateContent xmlns:mc="http://schemas.openxmlformats.org/markup-compatibility/2006">
          <mc:Choice Requires="x14">
            <control shapeId="58399" r:id="rId22" name="Bouton 31">
              <controlPr defaultSize="0" print="0" autoFill="0" autoPict="0" macro="[0]!Rayonnement_profil">
                <anchor moveWithCells="1" sizeWithCells="1">
                  <from>
                    <xdr:col>12</xdr:col>
                    <xdr:colOff>571500</xdr:colOff>
                    <xdr:row>23</xdr:row>
                    <xdr:rowOff>180975</xdr:rowOff>
                  </from>
                  <to>
                    <xdr:col>15</xdr:col>
                    <xdr:colOff>619125</xdr:colOff>
                    <xdr:row>26</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filterMode="1"/>
  <dimension ref="A6:J232"/>
  <sheetViews>
    <sheetView topLeftCell="C1" zoomScale="110" zoomScaleNormal="110" workbookViewId="0">
      <selection activeCell="H11" sqref="H11"/>
    </sheetView>
  </sheetViews>
  <sheetFormatPr baseColWidth="10" defaultRowHeight="15" x14ac:dyDescent="0.25"/>
  <cols>
    <col min="1" max="3" width="0.28515625" customWidth="1"/>
    <col min="4" max="4" width="4.7109375" customWidth="1"/>
    <col min="5" max="5" width="45.28515625" customWidth="1"/>
    <col min="6" max="6" width="5.42578125" customWidth="1"/>
    <col min="7" max="7" width="15" customWidth="1"/>
    <col min="8" max="8" width="10" customWidth="1"/>
    <col min="9" max="9" width="108.42578125" customWidth="1"/>
    <col min="10" max="10" width="7.42578125" style="240" customWidth="1"/>
  </cols>
  <sheetData>
    <row r="6" spans="4:10" ht="28.5" customHeight="1" x14ac:dyDescent="0.5">
      <c r="D6" s="615" t="str">
        <f>Lexique!C4</f>
        <v>Analyse psychologique du présent</v>
      </c>
      <c r="E6" s="615"/>
      <c r="F6" s="615"/>
      <c r="G6" s="616"/>
      <c r="H6" s="615"/>
      <c r="I6" s="615"/>
      <c r="J6" s="279"/>
    </row>
    <row r="7" spans="4:10" x14ac:dyDescent="0.25">
      <c r="E7" s="54" t="str">
        <f>Resume!$F$10</f>
        <v>Gautier</v>
      </c>
      <c r="F7" s="18"/>
      <c r="G7" s="18"/>
      <c r="H7" s="18"/>
      <c r="I7" s="18"/>
    </row>
    <row r="8" spans="4:10" x14ac:dyDescent="0.25">
      <c r="E8" s="169">
        <f>Resume!$F$11</f>
        <v>20170828</v>
      </c>
      <c r="F8" s="18"/>
      <c r="G8" s="18"/>
      <c r="H8" s="18"/>
      <c r="I8" s="18"/>
    </row>
    <row r="9" spans="4:10" x14ac:dyDescent="0.25">
      <c r="D9" s="33"/>
      <c r="E9" s="22" t="str">
        <f>Lexique!$C$18</f>
        <v>Thèmes</v>
      </c>
      <c r="F9" s="23" t="str">
        <f>Lexique!$C$19</f>
        <v>Valeur</v>
      </c>
      <c r="G9" s="326" t="str">
        <f>Lexique!$C$20</f>
        <v>Organe</v>
      </c>
      <c r="H9" s="23" t="str">
        <f>Lexique!$C$21</f>
        <v>Couleurs</v>
      </c>
      <c r="I9" s="24" t="str">
        <f>Lexique!$C$22</f>
        <v>Interprétation</v>
      </c>
      <c r="J9" s="281" t="str">
        <f>Lexique!$C$23</f>
        <v>Code</v>
      </c>
    </row>
    <row r="10" spans="4:10" ht="24" customHeight="1" x14ac:dyDescent="0.25">
      <c r="D10" s="31"/>
      <c r="E10" s="31" t="str">
        <f>Lexique!C5</f>
        <v>les qualités que nous avons</v>
      </c>
      <c r="F10" s="35">
        <f>F27</f>
        <v>8</v>
      </c>
      <c r="G10" s="35" t="str">
        <f>G27</f>
        <v>lobe préfrontal</v>
      </c>
      <c r="H10" s="41">
        <f>H27</f>
        <v>15</v>
      </c>
      <c r="I10" s="31" t="str">
        <f>I27</f>
        <v xml:space="preserve">lâcher le contrôle mental / s'adapter / être soi-même en toute circonstance </v>
      </c>
      <c r="J10" s="245">
        <f>J27</f>
        <v>1030</v>
      </c>
    </row>
    <row r="11" spans="4:10" ht="24" customHeight="1" x14ac:dyDescent="0.25">
      <c r="D11" s="44"/>
      <c r="E11" s="256" t="str">
        <f>Lexique!C6</f>
        <v>ce qu'il serait bien de ne plus nourrir</v>
      </c>
      <c r="F11" s="39">
        <f>F38</f>
        <v>20</v>
      </c>
      <c r="G11" s="37" t="str">
        <f>G38</f>
        <v>mollet/veines</v>
      </c>
      <c r="H11" s="41">
        <f>H38</f>
        <v>2</v>
      </c>
      <c r="I11" s="44" t="str">
        <f>I38</f>
        <v>envie de fuir / liens toxiques avec la famille ou le travail</v>
      </c>
      <c r="J11" s="252">
        <f>J38</f>
        <v>120</v>
      </c>
    </row>
    <row r="12" spans="4:10" ht="24" customHeight="1" x14ac:dyDescent="0.25">
      <c r="D12" s="31"/>
      <c r="E12" s="31" t="str">
        <f>Lexique!C7</f>
        <v>ce qu'il serait bien de régler</v>
      </c>
      <c r="F12" s="38">
        <f>F49</f>
        <v>20</v>
      </c>
      <c r="G12" s="35" t="str">
        <f>G49</f>
        <v>mollet/veines</v>
      </c>
      <c r="H12" s="41">
        <f>H49</f>
        <v>2</v>
      </c>
      <c r="I12" s="31" t="str">
        <f>I49</f>
        <v>envie de fuir / liens toxiques avec la famille ou le travail</v>
      </c>
      <c r="J12" s="251">
        <f>J49</f>
        <v>120</v>
      </c>
    </row>
    <row r="13" spans="4:10" ht="24" customHeight="1" x14ac:dyDescent="0.25">
      <c r="D13" s="44"/>
      <c r="E13" s="44" t="str">
        <f>Lexique!C8</f>
        <v>ce qui nous limite le plus</v>
      </c>
      <c r="F13" s="39">
        <f>F60</f>
        <v>15</v>
      </c>
      <c r="G13" s="37" t="str">
        <f>G60</f>
        <v>C2</v>
      </c>
      <c r="H13" s="41">
        <f>H60</f>
        <v>12</v>
      </c>
      <c r="I13" s="44" t="str">
        <f>I60</f>
        <v>encaisser / se sentir perdu ou dispersé</v>
      </c>
      <c r="J13" s="252">
        <f>J60</f>
        <v>870</v>
      </c>
    </row>
    <row r="14" spans="4:10" ht="24" customHeight="1" x14ac:dyDescent="0.25">
      <c r="D14" s="31"/>
      <c r="E14" s="247" t="str">
        <f>Lexique!C9</f>
        <v>ce dont nous avons le plus besoin</v>
      </c>
      <c r="F14" s="38">
        <f>F71</f>
        <v>20</v>
      </c>
      <c r="G14" s="35" t="str">
        <f>G71</f>
        <v>cuisse</v>
      </c>
      <c r="H14" s="41">
        <f>H71</f>
        <v>3</v>
      </c>
      <c r="I14" s="31" t="str">
        <f>I71</f>
        <v xml:space="preserve">besoin d'aller de l'avant / d'être responsable </v>
      </c>
      <c r="J14" s="251">
        <f>J71</f>
        <v>160</v>
      </c>
    </row>
    <row r="15" spans="4:10" ht="24" customHeight="1" x14ac:dyDescent="0.25">
      <c r="D15" s="44"/>
      <c r="E15" s="44" t="str">
        <f>Lexique!C10</f>
        <v>ce que les autres apprécient le plus</v>
      </c>
      <c r="F15" s="32">
        <f>F82</f>
        <v>8</v>
      </c>
      <c r="G15" s="40" t="str">
        <f>G82</f>
        <v>lobe préfrontal</v>
      </c>
      <c r="H15" s="41">
        <f>H82</f>
        <v>15</v>
      </c>
      <c r="I15" s="44" t="str">
        <f>I82</f>
        <v xml:space="preserve">lâcher le contrôle mental / s'adapter / être soi-même en toute circonstance </v>
      </c>
      <c r="J15" s="248">
        <f>J82</f>
        <v>1030</v>
      </c>
    </row>
    <row r="16" spans="4:10" ht="24" customHeight="1" x14ac:dyDescent="0.25">
      <c r="D16" s="31"/>
      <c r="E16" s="31" t="str">
        <f>Lexique!C11</f>
        <v>ce que les autres ne voient pas</v>
      </c>
      <c r="F16" s="38">
        <f>F93</f>
        <v>17</v>
      </c>
      <c r="G16" s="35" t="str">
        <f>G93</f>
        <v>poumon</v>
      </c>
      <c r="H16" s="41">
        <f>H93</f>
        <v>10</v>
      </c>
      <c r="I16" s="31" t="str">
        <f>I93</f>
        <v xml:space="preserve">capacité à calmer les tensions et les conflits </v>
      </c>
      <c r="J16" s="251">
        <f>J93</f>
        <v>630</v>
      </c>
    </row>
    <row r="17" spans="1:10" ht="24" customHeight="1" x14ac:dyDescent="0.25">
      <c r="D17" s="44"/>
      <c r="E17" s="44" t="str">
        <f>Lexique!C12</f>
        <v>ce à quoi nous accordons trop d'importance</v>
      </c>
      <c r="F17" s="39">
        <f>F104</f>
        <v>11</v>
      </c>
      <c r="G17" s="37" t="str">
        <f>G104</f>
        <v>lobe occipital</v>
      </c>
      <c r="H17" s="41">
        <f>H104</f>
        <v>13</v>
      </c>
      <c r="I17" s="44" t="str">
        <f>I104</f>
        <v>fuite en avant / hyperactivité / parer au plus pressé</v>
      </c>
      <c r="J17" s="252">
        <f>J104</f>
        <v>900</v>
      </c>
    </row>
    <row r="18" spans="1:10" ht="24" customHeight="1" x14ac:dyDescent="0.25">
      <c r="D18" s="31"/>
      <c r="E18" s="31" t="str">
        <f>Lexique!C13</f>
        <v>ce que l'on nous reproche d'être</v>
      </c>
      <c r="F18" s="38">
        <f>F115</f>
        <v>20</v>
      </c>
      <c r="G18" s="35" t="str">
        <f>G115</f>
        <v>mollet/veines</v>
      </c>
      <c r="H18" s="41">
        <f>H115</f>
        <v>2</v>
      </c>
      <c r="I18" s="31" t="str">
        <f>I115</f>
        <v>envie de fuir / liens toxiques avec la famille ou le travail</v>
      </c>
      <c r="J18" s="251">
        <f>J115</f>
        <v>120</v>
      </c>
    </row>
    <row r="19" spans="1:10" ht="24" customHeight="1" x14ac:dyDescent="0.25">
      <c r="D19" s="44"/>
      <c r="E19" s="44" t="str">
        <f>Lexique!C14</f>
        <v>ce que nous exagérons</v>
      </c>
      <c r="F19" s="39">
        <f>F126</f>
        <v>1</v>
      </c>
      <c r="G19" s="37" t="str">
        <f>G126</f>
        <v>tendon d'Achille</v>
      </c>
      <c r="H19" s="41">
        <f>H126</f>
        <v>2</v>
      </c>
      <c r="I19" s="44" t="str">
        <f>I126</f>
        <v xml:space="preserve">besoin de stabilité / de réalisations concrètes / capacité à supporter </v>
      </c>
      <c r="J19" s="252">
        <f>J126</f>
        <v>100</v>
      </c>
    </row>
    <row r="20" spans="1:10" ht="24" customHeight="1" x14ac:dyDescent="0.25">
      <c r="D20" s="31"/>
      <c r="E20" s="31" t="str">
        <f>Lexique!C15</f>
        <v>ce dont nous avons réellement besoin</v>
      </c>
      <c r="F20" s="35">
        <f>F137</f>
        <v>20</v>
      </c>
      <c r="G20" s="35" t="str">
        <f>G137</f>
        <v>cuisse</v>
      </c>
      <c r="H20" s="41">
        <f>H137</f>
        <v>3</v>
      </c>
      <c r="I20" s="31" t="str">
        <f>I137</f>
        <v xml:space="preserve">besoin d'aller de l'avant / d'être responsable </v>
      </c>
      <c r="J20" s="245">
        <f>J137</f>
        <v>160</v>
      </c>
    </row>
    <row r="21" spans="1:10" ht="24" customHeight="1" x14ac:dyDescent="0.25">
      <c r="D21" s="44"/>
      <c r="E21" s="44" t="str">
        <f>Lexique!C16</f>
        <v>ce que nous mettons comme limite</v>
      </c>
      <c r="F21" s="39">
        <f>F148</f>
        <v>15</v>
      </c>
      <c r="G21" s="37" t="str">
        <f>G148</f>
        <v>C2</v>
      </c>
      <c r="H21" s="41">
        <f>H148</f>
        <v>12</v>
      </c>
      <c r="I21" s="44" t="str">
        <f>I148</f>
        <v>encaisser / se sentir perdu ou dispersé</v>
      </c>
      <c r="J21" s="252">
        <f>J148</f>
        <v>870</v>
      </c>
    </row>
    <row r="22" spans="1:10" ht="24" customHeight="1" x14ac:dyDescent="0.25">
      <c r="D22" s="31"/>
      <c r="E22" s="31" t="str">
        <f>Lexique!C17</f>
        <v>ce que nous ne voulons pas voir</v>
      </c>
      <c r="F22" s="38">
        <f>F159</f>
        <v>14</v>
      </c>
      <c r="G22" s="35" t="str">
        <f>G159</f>
        <v>thyroïde</v>
      </c>
      <c r="H22" s="41">
        <f>H159</f>
        <v>11</v>
      </c>
      <c r="I22" s="31" t="str">
        <f>I159</f>
        <v>non-dits / renoncer / ne pas accepter le vécu / nostalgie / manque de protection</v>
      </c>
      <c r="J22" s="251">
        <f>J159</f>
        <v>740</v>
      </c>
    </row>
    <row r="25" spans="1:10" ht="18.75" x14ac:dyDescent="0.25">
      <c r="D25" s="31" t="s">
        <v>356</v>
      </c>
      <c r="E25" s="31" t="str">
        <f>E9</f>
        <v>Thèmes</v>
      </c>
    </row>
    <row r="26" spans="1:10" x14ac:dyDescent="0.25">
      <c r="A26" t="s">
        <v>354</v>
      </c>
      <c r="D26" s="33" t="s">
        <v>354</v>
      </c>
      <c r="E26" s="259" t="str">
        <f>E10</f>
        <v>les qualités que nous avons</v>
      </c>
      <c r="F26" s="28" t="str">
        <f>F$9</f>
        <v>Valeur</v>
      </c>
      <c r="G26" s="326" t="str">
        <f>G$9</f>
        <v>Organe</v>
      </c>
      <c r="H26" s="326" t="str">
        <f>H$9</f>
        <v>Couleurs</v>
      </c>
      <c r="I26" s="512" t="str">
        <f>I$9</f>
        <v>Interprétation</v>
      </c>
      <c r="J26" s="326" t="str">
        <f>J$9</f>
        <v>Code</v>
      </c>
    </row>
    <row r="27" spans="1:10" ht="15" customHeight="1" x14ac:dyDescent="0.25">
      <c r="A27">
        <v>1</v>
      </c>
      <c r="B27">
        <f>Donnee_interpretation!C4</f>
        <v>1030</v>
      </c>
      <c r="D27" s="34">
        <v>1</v>
      </c>
      <c r="E27" s="42" t="str">
        <f>E26</f>
        <v>les qualités que nous avons</v>
      </c>
      <c r="F27" s="30">
        <f>ABS(Donnee_interpretation!D4)</f>
        <v>8</v>
      </c>
      <c r="G27" s="245" t="str">
        <f>VLOOKUP($B27,annexe_01!$A:$J,3,FALSE)</f>
        <v>lobe préfrontal</v>
      </c>
      <c r="H27" s="41">
        <f>VLOOKUP($B27,annexe_01!$A:$J,10,FALSE)</f>
        <v>15</v>
      </c>
      <c r="I27" s="45" t="str">
        <f>VLOOKUP($B27,annexe_01!$A:$J,6,FALSE)</f>
        <v xml:space="preserve">lâcher le contrôle mental / s'adapter / être soi-même en toute circonstance </v>
      </c>
      <c r="J27" s="245">
        <f>B27</f>
        <v>1030</v>
      </c>
    </row>
    <row r="28" spans="1:10" x14ac:dyDescent="0.25">
      <c r="A28">
        <v>2</v>
      </c>
      <c r="B28" s="25">
        <f>Donnee_interpretation!C5</f>
        <v>450</v>
      </c>
      <c r="C28" s="25"/>
      <c r="D28" s="36">
        <v>2</v>
      </c>
      <c r="E28" s="43" t="str">
        <f t="shared" ref="E28:E36" si="0">E27</f>
        <v>les qualités que nous avons</v>
      </c>
      <c r="F28" s="39">
        <f>ABS(Donnee_interpretation!D5)</f>
        <v>6</v>
      </c>
      <c r="G28" s="252" t="str">
        <f>VLOOKUP($B28,annexe_01!$A:$J,3,FALSE)</f>
        <v>rate</v>
      </c>
      <c r="H28" s="41">
        <f>VLOOKUP($B28,annexe_01!$A:$J,10,FALSE)</f>
        <v>8</v>
      </c>
      <c r="I28" s="46" t="str">
        <f>VLOOKUP($B28,annexe_01!$A:$J,6,FALSE)</f>
        <v xml:space="preserve">être à la hauteur / être sans attentes / apprécier le succès / confiance en soi </v>
      </c>
      <c r="J28" s="252">
        <f t="shared" ref="J28:J36" si="1">B28</f>
        <v>450</v>
      </c>
    </row>
    <row r="29" spans="1:10" x14ac:dyDescent="0.25">
      <c r="A29" s="25">
        <v>3</v>
      </c>
      <c r="B29" s="25">
        <f>Donnee_interpretation!C6</f>
        <v>460</v>
      </c>
      <c r="D29" s="34">
        <v>3</v>
      </c>
      <c r="E29" s="42" t="str">
        <f t="shared" si="0"/>
        <v>les qualités que nous avons</v>
      </c>
      <c r="F29" s="38">
        <f>ABS(Donnee_interpretation!D6)</f>
        <v>6</v>
      </c>
      <c r="G29" s="251" t="str">
        <f>VLOOKUP($B29,annexe_01!$A:$J,3,FALSE)</f>
        <v>vésicule biliaire</v>
      </c>
      <c r="H29" s="41">
        <f>VLOOKUP($B29,annexe_01!$A:$J,10,FALSE)</f>
        <v>8</v>
      </c>
      <c r="I29" s="45" t="str">
        <f>VLOOKUP($B29,annexe_01!$A:$J,6,FALSE)</f>
        <v>résilience émotionelle / esprit serein</v>
      </c>
      <c r="J29" s="251">
        <f t="shared" si="1"/>
        <v>460</v>
      </c>
    </row>
    <row r="30" spans="1:10" x14ac:dyDescent="0.25">
      <c r="A30" s="25">
        <v>4</v>
      </c>
      <c r="B30" s="25">
        <f>Donnee_interpretation!C7</f>
        <v>1060</v>
      </c>
      <c r="D30" s="36">
        <v>4</v>
      </c>
      <c r="E30" s="43" t="str">
        <f t="shared" si="0"/>
        <v>les qualités que nous avons</v>
      </c>
      <c r="F30" s="39">
        <f>ABS(Donnee_interpretation!D7)</f>
        <v>6</v>
      </c>
      <c r="G30" s="252" t="str">
        <f>VLOOKUP($B30,annexe_01!$A:$J,3,FALSE)</f>
        <v>fontanelle</v>
      </c>
      <c r="H30" s="41">
        <f>VLOOKUP($B30,annexe_01!$A:$J,10,FALSE)</f>
        <v>15</v>
      </c>
      <c r="I30" s="46" t="str">
        <f>VLOOKUP($B30,annexe_01!$A:$J,6,FALSE)</f>
        <v xml:space="preserve">être dans l'instant présent / sagesse / autorité naturelle </v>
      </c>
      <c r="J30" s="252">
        <f t="shared" si="1"/>
        <v>1060</v>
      </c>
    </row>
    <row r="31" spans="1:10" hidden="1" x14ac:dyDescent="0.25">
      <c r="A31" s="25">
        <v>5</v>
      </c>
      <c r="B31" s="25">
        <f>Donnee_interpretation!C8</f>
        <v>700</v>
      </c>
      <c r="D31" s="34">
        <v>5</v>
      </c>
      <c r="E31" s="42" t="str">
        <f t="shared" si="0"/>
        <v>les qualités que nous avons</v>
      </c>
      <c r="F31" s="38">
        <f>ABS(Donnee_interpretation!D8)</f>
        <v>5</v>
      </c>
      <c r="G31" s="251" t="str">
        <f>VLOOKUP($B31,annexe_01!$A:$J,3,FALSE)</f>
        <v>clavicule/épaule</v>
      </c>
      <c r="H31" s="41">
        <f>VLOOKUP($B31,annexe_01!$A:$J,10,FALSE)</f>
        <v>10</v>
      </c>
      <c r="I31" s="45" t="str">
        <f>VLOOKUP($B31,annexe_01!$A:$J,6,FALSE)</f>
        <v xml:space="preserve">capacité à se libérer de ses tensions </v>
      </c>
      <c r="J31" s="251">
        <f t="shared" si="1"/>
        <v>700</v>
      </c>
    </row>
    <row r="32" spans="1:10" ht="15.75" hidden="1" x14ac:dyDescent="0.25">
      <c r="A32" s="25">
        <v>6</v>
      </c>
      <c r="B32" s="25">
        <f>Donnee_interpretation!C9</f>
        <v>740</v>
      </c>
      <c r="D32" s="36">
        <v>6</v>
      </c>
      <c r="E32" s="43" t="str">
        <f t="shared" si="0"/>
        <v>les qualités que nous avons</v>
      </c>
      <c r="F32" s="32">
        <f>ABS(Donnee_interpretation!D9)</f>
        <v>5</v>
      </c>
      <c r="G32" s="248" t="str">
        <f>VLOOKUP($B32,annexe_01!$A:$J,3,FALSE)</f>
        <v>thyroïde</v>
      </c>
      <c r="H32" s="41">
        <f>VLOOKUP($B32,annexe_01!$A:$J,10,FALSE)</f>
        <v>11</v>
      </c>
      <c r="I32" s="46" t="str">
        <f>VLOOKUP($B32,annexe_01!$A:$J,6,FALSE)</f>
        <v xml:space="preserve">exprimer ses sentiments / spontanéité / honnêteté / prendre le temps </v>
      </c>
      <c r="J32" s="248">
        <f t="shared" si="1"/>
        <v>740</v>
      </c>
    </row>
    <row r="33" spans="1:10" hidden="1" x14ac:dyDescent="0.25">
      <c r="A33" s="25">
        <v>7</v>
      </c>
      <c r="B33" s="25">
        <f>Donnee_interpretation!C10</f>
        <v>810</v>
      </c>
      <c r="D33" s="34">
        <v>7</v>
      </c>
      <c r="E33" s="42" t="str">
        <f t="shared" si="0"/>
        <v>les qualités que nous avons</v>
      </c>
      <c r="F33" s="38">
        <f>ABS(Donnee_interpretation!D10)</f>
        <v>5</v>
      </c>
      <c r="G33" s="251" t="str">
        <f>VLOOKUP($B33,annexe_01!$A:$J,3,FALSE)</f>
        <v>C4</v>
      </c>
      <c r="H33" s="41">
        <f>VLOOKUP($B33,annexe_01!$A:$J,10,FALSE)</f>
        <v>12</v>
      </c>
      <c r="I33" s="45" t="str">
        <f>VLOOKUP($B33,annexe_01!$A:$J,6,FALSE)</f>
        <v>voir ses priorités / avoir du recul / capacité à rire de soi</v>
      </c>
      <c r="J33" s="251">
        <f t="shared" si="1"/>
        <v>810</v>
      </c>
    </row>
    <row r="34" spans="1:10" hidden="1" x14ac:dyDescent="0.25">
      <c r="A34" s="25">
        <v>8</v>
      </c>
      <c r="B34" s="25">
        <f>Donnee_interpretation!C11</f>
        <v>710</v>
      </c>
      <c r="D34" s="36">
        <v>8</v>
      </c>
      <c r="E34" s="43" t="str">
        <f t="shared" si="0"/>
        <v>les qualités que nous avons</v>
      </c>
      <c r="F34" s="39">
        <f>ABS(Donnee_interpretation!D11)</f>
        <v>4</v>
      </c>
      <c r="G34" s="252" t="str">
        <f>VLOOKUP($B34,annexe_01!$A:$J,3,FALSE)</f>
        <v>œsophage/trachée</v>
      </c>
      <c r="H34" s="41">
        <f>VLOOKUP($B34,annexe_01!$A:$J,10,FALSE)</f>
        <v>10</v>
      </c>
      <c r="I34" s="46" t="str">
        <f>VLOOKUP($B34,annexe_01!$A:$J,6,FALSE)</f>
        <v>grandir par les expériences / être un pionnier / laisser passer les émotions / adaptation</v>
      </c>
      <c r="J34" s="252">
        <f t="shared" si="1"/>
        <v>710</v>
      </c>
    </row>
    <row r="35" spans="1:10" hidden="1" x14ac:dyDescent="0.25">
      <c r="A35" s="25">
        <v>9</v>
      </c>
      <c r="B35" s="25">
        <f>Donnee_interpretation!C12</f>
        <v>720</v>
      </c>
      <c r="D35" s="34">
        <v>9</v>
      </c>
      <c r="E35" s="42" t="str">
        <f t="shared" si="0"/>
        <v>les qualités que nous avons</v>
      </c>
      <c r="F35" s="38">
        <f>ABS(Donnee_interpretation!D12)</f>
        <v>4</v>
      </c>
      <c r="G35" s="251" t="str">
        <f>VLOOKUP($B35,annexe_01!$A:$J,3,FALSE)</f>
        <v>C7</v>
      </c>
      <c r="H35" s="41">
        <f>VLOOKUP($B35,annexe_01!$A:$J,10,FALSE)</f>
        <v>11</v>
      </c>
      <c r="I35" s="45" t="str">
        <f>VLOOKUP($B35,annexe_01!$A:$J,6,FALSE)</f>
        <v xml:space="preserve">ouverture / avoir du temps pour soi </v>
      </c>
      <c r="J35" s="251">
        <f t="shared" si="1"/>
        <v>720</v>
      </c>
    </row>
    <row r="36" spans="1:10" hidden="1" x14ac:dyDescent="0.25">
      <c r="A36" s="25">
        <v>10</v>
      </c>
      <c r="B36" s="25">
        <f>Donnee_interpretation!C13</f>
        <v>930</v>
      </c>
      <c r="D36" s="36">
        <v>10</v>
      </c>
      <c r="E36" s="43" t="str">
        <f t="shared" si="0"/>
        <v>les qualités que nous avons</v>
      </c>
      <c r="F36" s="39">
        <f>ABS(Donnee_interpretation!D13)</f>
        <v>4</v>
      </c>
      <c r="G36" s="252" t="str">
        <f>VLOOKUP($B36,annexe_01!$A:$J,3,FALSE)</f>
        <v>tempe</v>
      </c>
      <c r="H36" s="41">
        <f>VLOOKUP($B36,annexe_01!$A:$J,10,FALSE)</f>
        <v>13</v>
      </c>
      <c r="I36" s="46" t="str">
        <f>VLOOKUP($B36,annexe_01!$A:$J,6,FALSE)</f>
        <v xml:space="preserve">ne pas se mettre la pression / s'adapter </v>
      </c>
      <c r="J36" s="252">
        <f t="shared" si="1"/>
        <v>930</v>
      </c>
    </row>
    <row r="37" spans="1:10" x14ac:dyDescent="0.25">
      <c r="A37" t="str">
        <f>A26</f>
        <v>A</v>
      </c>
      <c r="B37" s="25" t="str">
        <f>Donnee_interpretation!C14</f>
        <v>Deux</v>
      </c>
      <c r="D37" s="33" t="str">
        <f>D26</f>
        <v>A</v>
      </c>
      <c r="E37" s="259" t="str">
        <f>E11</f>
        <v>ce qu'il serait bien de ne plus nourrir</v>
      </c>
      <c r="F37" s="326" t="str">
        <f>F$9</f>
        <v>Valeur</v>
      </c>
      <c r="G37" s="326" t="str">
        <f>G$9</f>
        <v>Organe</v>
      </c>
      <c r="H37" s="326" t="str">
        <f>H$9</f>
        <v>Couleurs</v>
      </c>
      <c r="I37" s="512" t="str">
        <f>I$9</f>
        <v>Interprétation</v>
      </c>
      <c r="J37" s="326" t="str">
        <f>J$9</f>
        <v>Code</v>
      </c>
    </row>
    <row r="38" spans="1:10" ht="16.5" customHeight="1" x14ac:dyDescent="0.25">
      <c r="A38" s="25">
        <f t="shared" ref="A38:A101" si="2">A27</f>
        <v>1</v>
      </c>
      <c r="B38" s="25">
        <f>Donnee_interpretation!C15</f>
        <v>120</v>
      </c>
      <c r="D38" s="34">
        <f t="shared" ref="D38:D101" si="3">D27</f>
        <v>1</v>
      </c>
      <c r="E38" s="42" t="str">
        <f>E37</f>
        <v>ce qu'il serait bien de ne plus nourrir</v>
      </c>
      <c r="F38" s="38">
        <f>ABS(Donnee_interpretation!D15)</f>
        <v>20</v>
      </c>
      <c r="G38" s="245" t="str">
        <f>VLOOKUP($B38,annexe_01!$A:$J,3,FALSE)</f>
        <v>mollet/veines</v>
      </c>
      <c r="H38" s="41">
        <f>VLOOKUP($B38,annexe_01!$A:$J,10,FALSE)</f>
        <v>2</v>
      </c>
      <c r="I38" s="45" t="str">
        <f>VLOOKUP($B38,annexe_01!$A:$J,7,FALSE)</f>
        <v>envie de fuir / liens toxiques avec la famille ou le travail</v>
      </c>
      <c r="J38" s="245">
        <f>B38</f>
        <v>120</v>
      </c>
    </row>
    <row r="39" spans="1:10" x14ac:dyDescent="0.25">
      <c r="A39" s="25">
        <f t="shared" si="2"/>
        <v>2</v>
      </c>
      <c r="B39" s="25">
        <f>Donnee_interpretation!C16</f>
        <v>1000</v>
      </c>
      <c r="D39" s="36">
        <f t="shared" si="3"/>
        <v>2</v>
      </c>
      <c r="E39" s="43" t="str">
        <f t="shared" ref="E39:E47" si="4">E38</f>
        <v>ce qu'il serait bien de ne plus nourrir</v>
      </c>
      <c r="F39" s="39">
        <f>ABS(Donnee_interpretation!D16)</f>
        <v>19</v>
      </c>
      <c r="G39" s="252" t="str">
        <f>VLOOKUP($B39,annexe_01!$A:$J,3,FALSE)</f>
        <v>lobe pariétal</v>
      </c>
      <c r="H39" s="41">
        <f>VLOOKUP($B39,annexe_01!$A:$J,10,FALSE)</f>
        <v>14</v>
      </c>
      <c r="I39" s="46" t="str">
        <f>VLOOKUP($B39,annexe_01!$A:$J,7,FALSE)</f>
        <v>générer des tensions dans son corps / être en résistance face à la vie ou aux vibrations élevées</v>
      </c>
      <c r="J39" s="252">
        <f t="shared" ref="J39:J47" si="5">B39</f>
        <v>1000</v>
      </c>
    </row>
    <row r="40" spans="1:10" x14ac:dyDescent="0.25">
      <c r="A40" s="25">
        <f t="shared" si="2"/>
        <v>3</v>
      </c>
      <c r="B40" s="25">
        <f>Donnee_interpretation!C17</f>
        <v>240</v>
      </c>
      <c r="D40" s="34">
        <f t="shared" si="3"/>
        <v>3</v>
      </c>
      <c r="E40" s="42" t="str">
        <f t="shared" si="4"/>
        <v>ce qu'il serait bien de ne plus nourrir</v>
      </c>
      <c r="F40" s="38">
        <f>ABS(Donnee_interpretation!D17)</f>
        <v>18</v>
      </c>
      <c r="G40" s="251" t="str">
        <f>VLOOKUP($B40,annexe_01!$A:$J,3,FALSE)</f>
        <v>prostate/poignet</v>
      </c>
      <c r="H40" s="41">
        <f>VLOOKUP($B40,annexe_01!$A:$J,10,FALSE)</f>
        <v>6</v>
      </c>
      <c r="I40" s="45" t="str">
        <f>VLOOKUP($B40,annexe_01!$A:$J,7,FALSE)</f>
        <v>difficulté à concrétiser / projets en stagnation / enthousiasme excessif / devoir séduire</v>
      </c>
      <c r="J40" s="251">
        <f t="shared" si="5"/>
        <v>240</v>
      </c>
    </row>
    <row r="41" spans="1:10" x14ac:dyDescent="0.25">
      <c r="A41" s="25">
        <f t="shared" si="2"/>
        <v>4</v>
      </c>
      <c r="B41" s="25">
        <f>Donnee_interpretation!C18</f>
        <v>230</v>
      </c>
      <c r="D41" s="36">
        <f t="shared" si="3"/>
        <v>4</v>
      </c>
      <c r="E41" s="43" t="str">
        <f t="shared" si="4"/>
        <v>ce qu'il serait bien de ne plus nourrir</v>
      </c>
      <c r="F41" s="39">
        <f>ABS(Donnee_interpretation!D18)</f>
        <v>18</v>
      </c>
      <c r="G41" s="252" t="str">
        <f>VLOOKUP($B41,annexe_01!$A:$J,3,FALSE)</f>
        <v>coccyx1</v>
      </c>
      <c r="H41" s="41">
        <f>VLOOKUP($B41,annexe_01!$A:$J,10,FALSE)</f>
        <v>5</v>
      </c>
      <c r="I41" s="46" t="str">
        <f>VLOOKUP($B41,annexe_01!$A:$J,7,FALSE)</f>
        <v>contrariété / frustrations / se sentir en danger / plein de peurs</v>
      </c>
      <c r="J41" s="252">
        <f t="shared" si="5"/>
        <v>230</v>
      </c>
    </row>
    <row r="42" spans="1:10" hidden="1" x14ac:dyDescent="0.25">
      <c r="A42" s="25">
        <f t="shared" si="2"/>
        <v>5</v>
      </c>
      <c r="B42" s="25">
        <f>Donnee_interpretation!C19</f>
        <v>220</v>
      </c>
      <c r="D42" s="34">
        <f t="shared" si="3"/>
        <v>5</v>
      </c>
      <c r="E42" s="42" t="str">
        <f t="shared" si="4"/>
        <v>ce qu'il serait bien de ne plus nourrir</v>
      </c>
      <c r="F42" s="38">
        <f>ABS(Donnee_interpretation!D19)</f>
        <v>18</v>
      </c>
      <c r="G42" s="251" t="str">
        <f>VLOOKUP($B42,annexe_01!$A:$J,3,FALSE)</f>
        <v>coccyx2</v>
      </c>
      <c r="H42" s="41">
        <f>VLOOKUP($B42,annexe_01!$A:$J,10,FALSE)</f>
        <v>5</v>
      </c>
      <c r="I42" s="45" t="str">
        <f>VLOOKUP($B42,annexe_01!$A:$J,7,FALSE)</f>
        <v>devoir aller de l'avant / envie de concrétiser</v>
      </c>
      <c r="J42" s="251">
        <f t="shared" si="5"/>
        <v>220</v>
      </c>
    </row>
    <row r="43" spans="1:10" ht="15.75" hidden="1" x14ac:dyDescent="0.25">
      <c r="A43" s="25">
        <f t="shared" si="2"/>
        <v>6</v>
      </c>
      <c r="B43" s="25">
        <f>Donnee_interpretation!C20</f>
        <v>900</v>
      </c>
      <c r="D43" s="36">
        <f t="shared" si="3"/>
        <v>6</v>
      </c>
      <c r="E43" s="43" t="str">
        <f t="shared" si="4"/>
        <v>ce qu'il serait bien de ne plus nourrir</v>
      </c>
      <c r="F43" s="32">
        <f>ABS(Donnee_interpretation!D20)</f>
        <v>11</v>
      </c>
      <c r="G43" s="248" t="str">
        <f>VLOOKUP($B43,annexe_01!$A:$J,3,FALSE)</f>
        <v>lobe occipital</v>
      </c>
      <c r="H43" s="41">
        <f>VLOOKUP($B43,annexe_01!$A:$J,10,FALSE)</f>
        <v>13</v>
      </c>
      <c r="I43" s="46" t="str">
        <f>VLOOKUP($B43,annexe_01!$A:$J,7,FALSE)</f>
        <v>fuite en avant / hyperactivité / parer au plus pressé</v>
      </c>
      <c r="J43" s="248">
        <f t="shared" si="5"/>
        <v>900</v>
      </c>
    </row>
    <row r="44" spans="1:10" hidden="1" x14ac:dyDescent="0.25">
      <c r="A44" s="25">
        <f t="shared" si="2"/>
        <v>7</v>
      </c>
      <c r="B44" s="25">
        <f>Donnee_interpretation!C21</f>
        <v>1050</v>
      </c>
      <c r="D44" s="34">
        <f t="shared" si="3"/>
        <v>7</v>
      </c>
      <c r="E44" s="42" t="str">
        <f t="shared" si="4"/>
        <v>ce qu'il serait bien de ne plus nourrir</v>
      </c>
      <c r="F44" s="38">
        <f>ABS(Donnee_interpretation!D21)</f>
        <v>10</v>
      </c>
      <c r="G44" s="251" t="str">
        <f>VLOOKUP($B44,annexe_01!$A:$J,3,FALSE)</f>
        <v>cortex somato-sensitif</v>
      </c>
      <c r="H44" s="41">
        <f>VLOOKUP($B44,annexe_01!$A:$J,10,FALSE)</f>
        <v>15</v>
      </c>
      <c r="I44" s="45" t="str">
        <f>VLOOKUP($B44,annexe_01!$A:$J,7,FALSE)</f>
        <v>aimer les sensations fortes</v>
      </c>
      <c r="J44" s="251">
        <f t="shared" si="5"/>
        <v>1050</v>
      </c>
    </row>
    <row r="45" spans="1:10" hidden="1" x14ac:dyDescent="0.25">
      <c r="A45" s="25">
        <f t="shared" si="2"/>
        <v>8</v>
      </c>
      <c r="B45" s="25">
        <f>Donnee_interpretation!C22</f>
        <v>1040</v>
      </c>
      <c r="D45" s="36">
        <f t="shared" si="3"/>
        <v>8</v>
      </c>
      <c r="E45" s="43" t="str">
        <f t="shared" si="4"/>
        <v>ce qu'il serait bien de ne plus nourrir</v>
      </c>
      <c r="F45" s="39">
        <f>ABS(Donnee_interpretation!D22)</f>
        <v>10</v>
      </c>
      <c r="G45" s="252" t="str">
        <f>VLOOKUP($B45,annexe_01!$A:$J,3,FALSE)</f>
        <v>cortex moteur</v>
      </c>
      <c r="H45" s="41">
        <f>VLOOKUP($B45,annexe_01!$A:$J,10,FALSE)</f>
        <v>15</v>
      </c>
      <c r="I45" s="46" t="str">
        <f>VLOOKUP($B45,annexe_01!$A:$J,7,FALSE)</f>
        <v>résistance au changement / pessimisme / trop capter les vibrations des autres</v>
      </c>
      <c r="J45" s="252">
        <f t="shared" si="5"/>
        <v>1040</v>
      </c>
    </row>
    <row r="46" spans="1:10" hidden="1" x14ac:dyDescent="0.25">
      <c r="A46" s="25">
        <f t="shared" si="2"/>
        <v>9</v>
      </c>
      <c r="B46" s="25">
        <f>Donnee_interpretation!C23</f>
        <v>700</v>
      </c>
      <c r="D46" s="34">
        <f t="shared" si="3"/>
        <v>9</v>
      </c>
      <c r="E46" s="42" t="str">
        <f t="shared" si="4"/>
        <v>ce qu'il serait bien de ne plus nourrir</v>
      </c>
      <c r="F46" s="38">
        <f>ABS(Donnee_interpretation!D23)</f>
        <v>10</v>
      </c>
      <c r="G46" s="251" t="str">
        <f>VLOOKUP($B46,annexe_01!$A:$J,3,FALSE)</f>
        <v>clavicule/épaule</v>
      </c>
      <c r="H46" s="41">
        <f>VLOOKUP($B46,annexe_01!$A:$J,10,FALSE)</f>
        <v>10</v>
      </c>
      <c r="I46" s="45" t="str">
        <f>VLOOKUP($B46,annexe_01!$A:$J,7,FALSE)</f>
        <v>devoir agir / passer à l'action / responsabilités excessives</v>
      </c>
      <c r="J46" s="251">
        <f t="shared" si="5"/>
        <v>700</v>
      </c>
    </row>
    <row r="47" spans="1:10" hidden="1" x14ac:dyDescent="0.25">
      <c r="A47" s="25">
        <f t="shared" si="2"/>
        <v>10</v>
      </c>
      <c r="B47" s="25">
        <f>Donnee_interpretation!C24</f>
        <v>940</v>
      </c>
      <c r="D47" s="36">
        <f t="shared" si="3"/>
        <v>10</v>
      </c>
      <c r="E47" s="43" t="str">
        <f t="shared" si="4"/>
        <v>ce qu'il serait bien de ne plus nourrir</v>
      </c>
      <c r="F47" s="39">
        <f>ABS(Donnee_interpretation!D24)</f>
        <v>9</v>
      </c>
      <c r="G47" s="252" t="str">
        <f>VLOOKUP($B47,annexe_01!$A:$J,3,FALSE)</f>
        <v>œil</v>
      </c>
      <c r="H47" s="41">
        <f>VLOOKUP($B47,annexe_01!$A:$J,10,FALSE)</f>
        <v>13</v>
      </c>
      <c r="I47" s="46" t="str">
        <f>VLOOKUP($B47,annexe_01!$A:$J,7,FALSE)</f>
        <v>être aux aguets / refus de ce qui arrive</v>
      </c>
      <c r="J47" s="252">
        <f t="shared" si="5"/>
        <v>940</v>
      </c>
    </row>
    <row r="48" spans="1:10" x14ac:dyDescent="0.25">
      <c r="A48" s="25" t="str">
        <f t="shared" si="2"/>
        <v>A</v>
      </c>
      <c r="B48" s="25" t="str">
        <f>Donnee_interpretation!C25</f>
        <v>Deux</v>
      </c>
      <c r="D48" s="33" t="str">
        <f t="shared" si="3"/>
        <v>A</v>
      </c>
      <c r="E48" s="259" t="str">
        <f>E12</f>
        <v>ce qu'il serait bien de régler</v>
      </c>
      <c r="F48" s="326" t="str">
        <f>F$9</f>
        <v>Valeur</v>
      </c>
      <c r="G48" s="326" t="str">
        <f>G$9</f>
        <v>Organe</v>
      </c>
      <c r="H48" s="326" t="str">
        <f>H$9</f>
        <v>Couleurs</v>
      </c>
      <c r="I48" s="512" t="str">
        <f>I$9</f>
        <v>Interprétation</v>
      </c>
      <c r="J48" s="326" t="str">
        <f>J$9</f>
        <v>Code</v>
      </c>
    </row>
    <row r="49" spans="1:10" ht="14.25" customHeight="1" x14ac:dyDescent="0.25">
      <c r="A49" s="25">
        <f t="shared" si="2"/>
        <v>1</v>
      </c>
      <c r="B49" s="25">
        <f>Donnee_interpretation!C26</f>
        <v>120</v>
      </c>
      <c r="D49" s="34">
        <f t="shared" si="3"/>
        <v>1</v>
      </c>
      <c r="E49" s="42" t="str">
        <f>E48</f>
        <v>ce qu'il serait bien de régler</v>
      </c>
      <c r="F49" s="38">
        <f>ABS(Donnee_interpretation!D26)</f>
        <v>20</v>
      </c>
      <c r="G49" s="245" t="str">
        <f>VLOOKUP($B49,annexe_01!$A:$J,3,FALSE)</f>
        <v>mollet/veines</v>
      </c>
      <c r="H49" s="41">
        <f>VLOOKUP($B49,annexe_01!$A:$J,10,FALSE)</f>
        <v>2</v>
      </c>
      <c r="I49" s="45" t="str">
        <f>VLOOKUP($B49,annexe_01!$A:$J,7,FALSE)</f>
        <v>envie de fuir / liens toxiques avec la famille ou le travail</v>
      </c>
      <c r="J49" s="245">
        <f>B49</f>
        <v>120</v>
      </c>
    </row>
    <row r="50" spans="1:10" x14ac:dyDescent="0.25">
      <c r="A50" s="25">
        <f t="shared" si="2"/>
        <v>2</v>
      </c>
      <c r="B50" s="25">
        <f>Donnee_interpretation!C27</f>
        <v>220</v>
      </c>
      <c r="D50" s="36">
        <f t="shared" si="3"/>
        <v>2</v>
      </c>
      <c r="E50" s="43" t="str">
        <f t="shared" ref="E50:E58" si="6">E49</f>
        <v>ce qu'il serait bien de régler</v>
      </c>
      <c r="F50" s="39">
        <f>ABS(Donnee_interpretation!D27)</f>
        <v>18</v>
      </c>
      <c r="G50" s="252" t="str">
        <f>VLOOKUP($B50,annexe_01!$A:$J,3,FALSE)</f>
        <v>coccyx2</v>
      </c>
      <c r="H50" s="41">
        <f>VLOOKUP($B50,annexe_01!$A:$J,10,FALSE)</f>
        <v>5</v>
      </c>
      <c r="I50" s="46" t="str">
        <f>VLOOKUP($B50,annexe_01!$A:$J,7,FALSE)</f>
        <v>devoir aller de l'avant / envie de concrétiser</v>
      </c>
      <c r="J50" s="252">
        <f t="shared" ref="J50:J58" si="7">B50</f>
        <v>220</v>
      </c>
    </row>
    <row r="51" spans="1:10" x14ac:dyDescent="0.25">
      <c r="A51" s="25">
        <f t="shared" si="2"/>
        <v>3</v>
      </c>
      <c r="B51" s="25">
        <f>Donnee_interpretation!C28</f>
        <v>230</v>
      </c>
      <c r="D51" s="34">
        <f t="shared" si="3"/>
        <v>3</v>
      </c>
      <c r="E51" s="42" t="str">
        <f t="shared" si="6"/>
        <v>ce qu'il serait bien de régler</v>
      </c>
      <c r="F51" s="38">
        <f>ABS(Donnee_interpretation!D28)</f>
        <v>18</v>
      </c>
      <c r="G51" s="251" t="str">
        <f>VLOOKUP($B51,annexe_01!$A:$J,3,FALSE)</f>
        <v>coccyx1</v>
      </c>
      <c r="H51" s="41">
        <f>VLOOKUP($B51,annexe_01!$A:$J,10,FALSE)</f>
        <v>5</v>
      </c>
      <c r="I51" s="45" t="str">
        <f>VLOOKUP($B51,annexe_01!$A:$J,7,FALSE)</f>
        <v>contrariété / frustrations / se sentir en danger / plein de peurs</v>
      </c>
      <c r="J51" s="251">
        <f t="shared" si="7"/>
        <v>230</v>
      </c>
    </row>
    <row r="52" spans="1:10" x14ac:dyDescent="0.25">
      <c r="A52" s="25">
        <f t="shared" si="2"/>
        <v>4</v>
      </c>
      <c r="B52" s="25">
        <f>Donnee_interpretation!C29</f>
        <v>240</v>
      </c>
      <c r="D52" s="36">
        <f t="shared" si="3"/>
        <v>4</v>
      </c>
      <c r="E52" s="43" t="str">
        <f t="shared" si="6"/>
        <v>ce qu'il serait bien de régler</v>
      </c>
      <c r="F52" s="39">
        <f>ABS(Donnee_interpretation!D29)</f>
        <v>18</v>
      </c>
      <c r="G52" s="252" t="str">
        <f>VLOOKUP($B52,annexe_01!$A:$J,3,FALSE)</f>
        <v>prostate/poignet</v>
      </c>
      <c r="H52" s="41">
        <f>VLOOKUP($B52,annexe_01!$A:$J,10,FALSE)</f>
        <v>6</v>
      </c>
      <c r="I52" s="46" t="str">
        <f>VLOOKUP($B52,annexe_01!$A:$J,7,FALSE)</f>
        <v>difficulté à concrétiser / projets en stagnation / enthousiasme excessif / devoir séduire</v>
      </c>
      <c r="J52" s="252">
        <f t="shared" si="7"/>
        <v>240</v>
      </c>
    </row>
    <row r="53" spans="1:10" hidden="1" x14ac:dyDescent="0.25">
      <c r="A53" s="25">
        <f t="shared" si="2"/>
        <v>5</v>
      </c>
      <c r="B53" s="25">
        <f>Donnee_interpretation!C30</f>
        <v>430</v>
      </c>
      <c r="D53" s="34">
        <f t="shared" si="3"/>
        <v>5</v>
      </c>
      <c r="E53" s="42" t="str">
        <f t="shared" si="6"/>
        <v>ce qu'il serait bien de régler</v>
      </c>
      <c r="F53" s="38">
        <f>ABS(Donnee_interpretation!D30)</f>
        <v>6</v>
      </c>
      <c r="G53" s="251" t="str">
        <f>VLOOKUP($B53,annexe_01!$A:$J,3,FALSE)</f>
        <v>L2</v>
      </c>
      <c r="H53" s="41">
        <f>VLOOKUP($B53,annexe_01!$A:$J,10,FALSE)</f>
        <v>7</v>
      </c>
      <c r="I53" s="45" t="str">
        <f>VLOOKUP($B53,annexe_01!$A:$J,7,FALSE)</f>
        <v>se battre pour être respecté</v>
      </c>
      <c r="J53" s="251">
        <f t="shared" si="7"/>
        <v>430</v>
      </c>
    </row>
    <row r="54" spans="1:10" ht="15.75" hidden="1" x14ac:dyDescent="0.25">
      <c r="A54" s="25">
        <f t="shared" si="2"/>
        <v>6</v>
      </c>
      <c r="B54" s="25">
        <f>Donnee_interpretation!C31</f>
        <v>440</v>
      </c>
      <c r="D54" s="36">
        <f t="shared" si="3"/>
        <v>6</v>
      </c>
      <c r="E54" s="43" t="str">
        <f t="shared" si="6"/>
        <v>ce qu'il serait bien de régler</v>
      </c>
      <c r="F54" s="32">
        <f>ABS(Donnee_interpretation!D31)</f>
        <v>6</v>
      </c>
      <c r="G54" s="248" t="str">
        <f>VLOOKUP($B54,annexe_01!$A:$J,3,FALSE)</f>
        <v>L1</v>
      </c>
      <c r="H54" s="41">
        <f>VLOOKUP($B54,annexe_01!$A:$J,10,FALSE)</f>
        <v>7</v>
      </c>
      <c r="I54" s="46" t="str">
        <f>VLOOKUP($B54,annexe_01!$A:$J,7,FALSE)</f>
        <v>émotions contenues / parfois exprimées avec violence : rage / rancune / colère</v>
      </c>
      <c r="J54" s="248">
        <f t="shared" si="7"/>
        <v>440</v>
      </c>
    </row>
    <row r="55" spans="1:10" hidden="1" x14ac:dyDescent="0.25">
      <c r="A55" s="25">
        <f t="shared" si="2"/>
        <v>7</v>
      </c>
      <c r="B55" s="25">
        <f>Donnee_interpretation!C32</f>
        <v>540</v>
      </c>
      <c r="D55" s="34">
        <f t="shared" si="3"/>
        <v>7</v>
      </c>
      <c r="E55" s="42" t="str">
        <f t="shared" si="6"/>
        <v>ce qu'il serait bien de régler</v>
      </c>
      <c r="F55" s="38">
        <f>ABS(Donnee_interpretation!D32)</f>
        <v>6</v>
      </c>
      <c r="G55" s="251" t="str">
        <f>VLOOKUP($B55,annexe_01!$A:$J,3,FALSE)</f>
        <v>poitrine</v>
      </c>
      <c r="H55" s="41">
        <f>VLOOKUP($B55,annexe_01!$A:$J,10,FALSE)</f>
        <v>9</v>
      </c>
      <c r="I55" s="45" t="str">
        <f>VLOOKUP($B55,annexe_01!$A:$J,7,FALSE)</f>
        <v>devoir s'engager / lutter pour sa place / angoisse / oppression / chagrin</v>
      </c>
      <c r="J55" s="251">
        <f t="shared" si="7"/>
        <v>540</v>
      </c>
    </row>
    <row r="56" spans="1:10" hidden="1" x14ac:dyDescent="0.25">
      <c r="A56" s="25">
        <f t="shared" si="2"/>
        <v>8</v>
      </c>
      <c r="B56" s="25">
        <f>Donnee_interpretation!C33</f>
        <v>550</v>
      </c>
      <c r="D56" s="36">
        <f t="shared" si="3"/>
        <v>8</v>
      </c>
      <c r="E56" s="43" t="str">
        <f t="shared" si="6"/>
        <v>ce qu'il serait bien de régler</v>
      </c>
      <c r="F56" s="39">
        <f>ABS(Donnee_interpretation!D33)</f>
        <v>6</v>
      </c>
      <c r="G56" s="252" t="str">
        <f>VLOOKUP($B56,annexe_01!$A:$J,3,FALSE)</f>
        <v>diaphragme</v>
      </c>
      <c r="H56" s="41">
        <f>VLOOKUP($B56,annexe_01!$A:$J,10,FALSE)</f>
        <v>9</v>
      </c>
      <c r="I56" s="46" t="str">
        <f>VLOOKUP($B56,annexe_01!$A:$J,7,FALSE)</f>
        <v>résister aux émotions</v>
      </c>
      <c r="J56" s="252">
        <f t="shared" si="7"/>
        <v>550</v>
      </c>
    </row>
    <row r="57" spans="1:10" hidden="1" x14ac:dyDescent="0.25">
      <c r="A57" s="25">
        <f t="shared" si="2"/>
        <v>9</v>
      </c>
      <c r="B57" s="25">
        <f>Donnee_interpretation!C34</f>
        <v>580</v>
      </c>
      <c r="D57" s="34">
        <f t="shared" si="3"/>
        <v>9</v>
      </c>
      <c r="E57" s="42" t="str">
        <f t="shared" si="6"/>
        <v>ce qu'il serait bien de régler</v>
      </c>
      <c r="F57" s="38">
        <f>ABS(Donnee_interpretation!D34)</f>
        <v>7</v>
      </c>
      <c r="G57" s="251" t="str">
        <f>VLOOKUP($B57,annexe_01!$A:$J,3,FALSE)</f>
        <v>D7</v>
      </c>
      <c r="H57" s="41">
        <f>VLOOKUP($B57,annexe_01!$A:$J,10,FALSE)</f>
        <v>9</v>
      </c>
      <c r="I57" s="45" t="str">
        <f>VLOOKUP($B57,annexe_01!$A:$J,7,FALSE)</f>
        <v>égo fort / frustrations</v>
      </c>
      <c r="J57" s="251">
        <f t="shared" si="7"/>
        <v>580</v>
      </c>
    </row>
    <row r="58" spans="1:10" hidden="1" x14ac:dyDescent="0.25">
      <c r="A58" s="25">
        <f t="shared" si="2"/>
        <v>10</v>
      </c>
      <c r="B58" s="25">
        <f>Donnee_interpretation!C35</f>
        <v>590</v>
      </c>
      <c r="D58" s="36">
        <f t="shared" si="3"/>
        <v>10</v>
      </c>
      <c r="E58" s="43" t="str">
        <f t="shared" si="6"/>
        <v>ce qu'il serait bien de régler</v>
      </c>
      <c r="F58" s="39">
        <f>ABS(Donnee_interpretation!D35)</f>
        <v>7</v>
      </c>
      <c r="G58" s="252" t="str">
        <f>VLOOKUP($B58,annexe_01!$A:$J,3,FALSE)</f>
        <v>D6</v>
      </c>
      <c r="H58" s="41">
        <f>VLOOKUP($B58,annexe_01!$A:$J,10,FALSE)</f>
        <v>9</v>
      </c>
      <c r="I58" s="46" t="str">
        <f>VLOOKUP($B58,annexe_01!$A:$J,7,FALSE)</f>
        <v>égo fort / contrariété</v>
      </c>
      <c r="J58" s="252">
        <f t="shared" si="7"/>
        <v>590</v>
      </c>
    </row>
    <row r="59" spans="1:10" x14ac:dyDescent="0.25">
      <c r="A59" s="25" t="str">
        <f t="shared" si="2"/>
        <v>A</v>
      </c>
      <c r="B59" s="25" t="str">
        <f>Donnee_interpretation!C36</f>
        <v>Deux</v>
      </c>
      <c r="D59" s="33" t="str">
        <f t="shared" si="3"/>
        <v>A</v>
      </c>
      <c r="E59" s="259" t="str">
        <f>E13</f>
        <v>ce qui nous limite le plus</v>
      </c>
      <c r="F59" s="326" t="str">
        <f>F$9</f>
        <v>Valeur</v>
      </c>
      <c r="G59" s="326" t="str">
        <f>G$9</f>
        <v>Organe</v>
      </c>
      <c r="H59" s="326" t="str">
        <f>H$9</f>
        <v>Couleurs</v>
      </c>
      <c r="I59" s="512" t="str">
        <f>I$9</f>
        <v>Interprétation</v>
      </c>
      <c r="J59" s="326" t="str">
        <f>J$9</f>
        <v>Code</v>
      </c>
    </row>
    <row r="60" spans="1:10" x14ac:dyDescent="0.25">
      <c r="A60" s="25">
        <f t="shared" si="2"/>
        <v>1</v>
      </c>
      <c r="B60" s="25">
        <f>Donnee_interpretation!C37</f>
        <v>870</v>
      </c>
      <c r="D60" s="34">
        <f t="shared" si="3"/>
        <v>1</v>
      </c>
      <c r="E60" s="42" t="str">
        <f>E59</f>
        <v>ce qui nous limite le plus</v>
      </c>
      <c r="F60" s="38">
        <f>ABS(Donnee_interpretation!D37)</f>
        <v>15</v>
      </c>
      <c r="G60" s="245" t="str">
        <f>VLOOKUP($B60,annexe_01!$A:$J,3,FALSE)</f>
        <v>C2</v>
      </c>
      <c r="H60" s="41">
        <f>VLOOKUP($B60,annexe_01!$A:$J,10,FALSE)</f>
        <v>12</v>
      </c>
      <c r="I60" s="45" t="str">
        <f>VLOOKUP($B60,annexe_01!$A:$J,5,FALSE)</f>
        <v>encaisser / se sentir perdu ou dispersé</v>
      </c>
      <c r="J60" s="245">
        <f>B60</f>
        <v>870</v>
      </c>
    </row>
    <row r="61" spans="1:10" x14ac:dyDescent="0.25">
      <c r="A61" s="25">
        <f t="shared" si="2"/>
        <v>2</v>
      </c>
      <c r="B61" s="25">
        <f>Donnee_interpretation!C38</f>
        <v>510</v>
      </c>
      <c r="D61" s="36">
        <f t="shared" si="3"/>
        <v>2</v>
      </c>
      <c r="E61" s="43" t="str">
        <f t="shared" ref="E61:E69" si="8">E60</f>
        <v>ce qui nous limite le plus</v>
      </c>
      <c r="F61" s="39">
        <f>ABS(Donnee_interpretation!D38)</f>
        <v>14</v>
      </c>
      <c r="G61" s="252" t="str">
        <f>VLOOKUP($B61,annexe_01!$A:$J,3,FALSE)</f>
        <v>D11</v>
      </c>
      <c r="H61" s="41">
        <f>VLOOKUP($B61,annexe_01!$A:$J,10,FALSE)</f>
        <v>8</v>
      </c>
      <c r="I61" s="46" t="str">
        <f>VLOOKUP($B61,annexe_01!$A:$J,5,FALSE)</f>
        <v>se couper de l'entourage / peur de l'échec ou peur du succès / peur de passer à côté</v>
      </c>
      <c r="J61" s="252">
        <f t="shared" ref="J61:J69" si="9">B61</f>
        <v>510</v>
      </c>
    </row>
    <row r="62" spans="1:10" x14ac:dyDescent="0.25">
      <c r="A62" s="25">
        <f t="shared" si="2"/>
        <v>3</v>
      </c>
      <c r="B62" s="25">
        <f>Donnee_interpretation!C39</f>
        <v>740</v>
      </c>
      <c r="D62" s="34">
        <f t="shared" si="3"/>
        <v>3</v>
      </c>
      <c r="E62" s="42" t="str">
        <f t="shared" si="8"/>
        <v>ce qui nous limite le plus</v>
      </c>
      <c r="F62" s="38">
        <f>ABS(Donnee_interpretation!D39)</f>
        <v>14</v>
      </c>
      <c r="G62" s="251" t="str">
        <f>VLOOKUP($B62,annexe_01!$A:$J,3,FALSE)</f>
        <v>thyroïde</v>
      </c>
      <c r="H62" s="41">
        <f>VLOOKUP($B62,annexe_01!$A:$J,10,FALSE)</f>
        <v>11</v>
      </c>
      <c r="I62" s="45" t="str">
        <f>VLOOKUP($B62,annexe_01!$A:$J,5,FALSE)</f>
        <v>non-dits / renoncer / ne pas accepter le vécu / nostalgie / manque de protection</v>
      </c>
      <c r="J62" s="251">
        <f t="shared" si="9"/>
        <v>740</v>
      </c>
    </row>
    <row r="63" spans="1:10" x14ac:dyDescent="0.25">
      <c r="A63" s="25">
        <f t="shared" si="2"/>
        <v>4</v>
      </c>
      <c r="B63" s="25">
        <f>Donnee_interpretation!C40</f>
        <v>630</v>
      </c>
      <c r="D63" s="36">
        <f t="shared" si="3"/>
        <v>4</v>
      </c>
      <c r="E63" s="43" t="str">
        <f t="shared" si="8"/>
        <v>ce qui nous limite le plus</v>
      </c>
      <c r="F63" s="39">
        <f>ABS(Donnee_interpretation!D40)</f>
        <v>11</v>
      </c>
      <c r="G63" s="252" t="str">
        <f>VLOOKUP($B63,annexe_01!$A:$J,3,FALSE)</f>
        <v>poumon</v>
      </c>
      <c r="H63" s="41">
        <f>VLOOKUP($B63,annexe_01!$A:$J,10,FALSE)</f>
        <v>10</v>
      </c>
      <c r="I63" s="46" t="str">
        <f>VLOOKUP($B63,annexe_01!$A:$J,5,FALSE)</f>
        <v>être dans sa bulle / se faire bouffer / introversion</v>
      </c>
      <c r="J63" s="252">
        <f t="shared" si="9"/>
        <v>630</v>
      </c>
    </row>
    <row r="64" spans="1:10" hidden="1" x14ac:dyDescent="0.25">
      <c r="A64" s="25">
        <f t="shared" si="2"/>
        <v>5</v>
      </c>
      <c r="B64" s="25">
        <f>Donnee_interpretation!C41</f>
        <v>1010</v>
      </c>
      <c r="D64" s="34">
        <f t="shared" si="3"/>
        <v>5</v>
      </c>
      <c r="E64" s="42" t="str">
        <f t="shared" si="8"/>
        <v>ce qui nous limite le plus</v>
      </c>
      <c r="F64" s="38">
        <f>ABS(Donnee_interpretation!D41)</f>
        <v>11</v>
      </c>
      <c r="G64" s="251" t="str">
        <f>VLOOKUP($B64,annexe_01!$A:$J,3,FALSE)</f>
        <v>corps calleux</v>
      </c>
      <c r="H64" s="41">
        <f>VLOOKUP($B64,annexe_01!$A:$J,10,FALSE)</f>
        <v>14</v>
      </c>
      <c r="I64" s="45" t="str">
        <f>VLOOKUP($B64,annexe_01!$A:$J,5,FALSE)</f>
        <v>manque de cohérence entre la tête et le corps / ne pas vouloir sentir son corps</v>
      </c>
      <c r="J64" s="251">
        <f t="shared" si="9"/>
        <v>1010</v>
      </c>
    </row>
    <row r="65" spans="1:10" ht="15.75" hidden="1" x14ac:dyDescent="0.25">
      <c r="A65" s="25">
        <f t="shared" si="2"/>
        <v>6</v>
      </c>
      <c r="B65" s="25">
        <f>Donnee_interpretation!C42</f>
        <v>980</v>
      </c>
      <c r="D65" s="36">
        <f t="shared" si="3"/>
        <v>6</v>
      </c>
      <c r="E65" s="43" t="str">
        <f t="shared" si="8"/>
        <v>ce qui nous limite le plus</v>
      </c>
      <c r="F65" s="32">
        <f>ABS(Donnee_interpretation!D42)</f>
        <v>10</v>
      </c>
      <c r="G65" s="248" t="str">
        <f>VLOOKUP($B65,annexe_01!$A:$J,3,FALSE)</f>
        <v>hypothalamus</v>
      </c>
      <c r="H65" s="41">
        <f>VLOOKUP($B65,annexe_01!$A:$J,10,FALSE)</f>
        <v>13</v>
      </c>
      <c r="I65" s="46" t="str">
        <f>VLOOKUP($B65,annexe_01!$A:$J,5,FALSE)</f>
        <v>laisser faire / indécision / suivre les autres</v>
      </c>
      <c r="J65" s="248">
        <f t="shared" si="9"/>
        <v>980</v>
      </c>
    </row>
    <row r="66" spans="1:10" hidden="1" x14ac:dyDescent="0.25">
      <c r="A66" s="25">
        <f t="shared" si="2"/>
        <v>7</v>
      </c>
      <c r="B66" s="25">
        <f>Donnee_interpretation!C43</f>
        <v>1030</v>
      </c>
      <c r="D66" s="34">
        <f t="shared" si="3"/>
        <v>7</v>
      </c>
      <c r="E66" s="42" t="str">
        <f t="shared" si="8"/>
        <v>ce qui nous limite le plus</v>
      </c>
      <c r="F66" s="38">
        <f>ABS(Donnee_interpretation!D43)</f>
        <v>8</v>
      </c>
      <c r="G66" s="251" t="str">
        <f>VLOOKUP($B66,annexe_01!$A:$J,3,FALSE)</f>
        <v>lobe préfrontal</v>
      </c>
      <c r="H66" s="41">
        <f>VLOOKUP($B66,annexe_01!$A:$J,10,FALSE)</f>
        <v>15</v>
      </c>
      <c r="I66" s="45" t="str">
        <f>VLOOKUP($B66,annexe_01!$A:$J,5,FALSE)</f>
        <v>croyances limitantes / peurs / ne pas aimer l’inconnu / manque de personnalité / ne pas être soi-même</v>
      </c>
      <c r="J66" s="251">
        <f t="shared" si="9"/>
        <v>1030</v>
      </c>
    </row>
    <row r="67" spans="1:10" hidden="1" x14ac:dyDescent="0.25">
      <c r="A67" s="25">
        <f t="shared" si="2"/>
        <v>8</v>
      </c>
      <c r="B67" s="25">
        <f>Donnee_interpretation!C44</f>
        <v>720</v>
      </c>
      <c r="D67" s="36">
        <f t="shared" si="3"/>
        <v>8</v>
      </c>
      <c r="E67" s="43" t="str">
        <f t="shared" si="8"/>
        <v>ce qui nous limite le plus</v>
      </c>
      <c r="F67" s="39">
        <f>ABS(Donnee_interpretation!D44)</f>
        <v>6</v>
      </c>
      <c r="G67" s="252" t="str">
        <f>VLOOKUP($B67,annexe_01!$A:$J,3,FALSE)</f>
        <v>C7</v>
      </c>
      <c r="H67" s="41">
        <f>VLOOKUP($B67,annexe_01!$A:$J,10,FALSE)</f>
        <v>11</v>
      </c>
      <c r="I67" s="46" t="str">
        <f>VLOOKUP($B67,annexe_01!$A:$J,5,FALSE)</f>
        <v>fermeture / manque d'ambition / être dans sa carapace</v>
      </c>
      <c r="J67" s="252">
        <f t="shared" si="9"/>
        <v>720</v>
      </c>
    </row>
    <row r="68" spans="1:10" hidden="1" x14ac:dyDescent="0.25">
      <c r="A68" s="25">
        <f t="shared" si="2"/>
        <v>9</v>
      </c>
      <c r="B68" s="25">
        <f>Donnee_interpretation!C45</f>
        <v>800</v>
      </c>
      <c r="D68" s="34">
        <f t="shared" si="3"/>
        <v>9</v>
      </c>
      <c r="E68" s="42" t="str">
        <f t="shared" si="8"/>
        <v>ce qui nous limite le plus</v>
      </c>
      <c r="F68" s="38">
        <f>ABS(Donnee_interpretation!D45)</f>
        <v>6</v>
      </c>
      <c r="G68" s="251" t="str">
        <f>VLOOKUP($B68,annexe_01!$A:$J,3,FALSE)</f>
        <v>bouche/langue</v>
      </c>
      <c r="H68" s="41">
        <f>VLOOKUP($B68,annexe_01!$A:$J,10,FALSE)</f>
        <v>12</v>
      </c>
      <c r="I68" s="45" t="str">
        <f>VLOOKUP($B68,annexe_01!$A:$J,5,FALSE)</f>
        <v>garder le silence / ascétisme / renoncement aux plaisirs</v>
      </c>
      <c r="J68" s="251">
        <f t="shared" si="9"/>
        <v>800</v>
      </c>
    </row>
    <row r="69" spans="1:10" hidden="1" x14ac:dyDescent="0.25">
      <c r="A69" s="25">
        <f t="shared" si="2"/>
        <v>10</v>
      </c>
      <c r="B69" s="25">
        <f>Donnee_interpretation!C46</f>
        <v>990</v>
      </c>
      <c r="D69" s="36">
        <f t="shared" si="3"/>
        <v>10</v>
      </c>
      <c r="E69" s="43" t="str">
        <f t="shared" si="8"/>
        <v>ce qui nous limite le plus</v>
      </c>
      <c r="F69" s="39">
        <f>ABS(Donnee_interpretation!D46)</f>
        <v>5</v>
      </c>
      <c r="G69" s="252" t="str">
        <f>VLOOKUP($B69,annexe_01!$A:$J,3,FALSE)</f>
        <v>lobe temporal</v>
      </c>
      <c r="H69" s="41">
        <f>VLOOKUP($B69,annexe_01!$A:$J,10,FALSE)</f>
        <v>13</v>
      </c>
      <c r="I69" s="46" t="str">
        <f>VLOOKUP($B69,annexe_01!$A:$J,5,FALSE)</f>
        <v>contrôler ou réprimer les émotions</v>
      </c>
      <c r="J69" s="252">
        <f t="shared" si="9"/>
        <v>990</v>
      </c>
    </row>
    <row r="70" spans="1:10" x14ac:dyDescent="0.25">
      <c r="A70" s="25" t="str">
        <f t="shared" si="2"/>
        <v>A</v>
      </c>
      <c r="B70" s="25" t="str">
        <f>Donnee_interpretation!C47</f>
        <v>Deux</v>
      </c>
      <c r="D70" s="33" t="str">
        <f t="shared" si="3"/>
        <v>A</v>
      </c>
      <c r="E70" s="259" t="str">
        <f>E14</f>
        <v>ce dont nous avons le plus besoin</v>
      </c>
      <c r="F70" s="326" t="str">
        <f>F$9</f>
        <v>Valeur</v>
      </c>
      <c r="G70" s="326" t="str">
        <f>G$9</f>
        <v>Organe</v>
      </c>
      <c r="H70" s="326" t="str">
        <f>H$9</f>
        <v>Couleurs</v>
      </c>
      <c r="I70" s="512" t="str">
        <f>I$9</f>
        <v>Interprétation</v>
      </c>
      <c r="J70" s="326" t="str">
        <f>J$9</f>
        <v>Code</v>
      </c>
    </row>
    <row r="71" spans="1:10" x14ac:dyDescent="0.25">
      <c r="A71" s="25">
        <f t="shared" si="2"/>
        <v>1</v>
      </c>
      <c r="B71" s="25">
        <f>Donnee_interpretation!C48</f>
        <v>160</v>
      </c>
      <c r="D71" s="34">
        <f t="shared" si="3"/>
        <v>1</v>
      </c>
      <c r="E71" s="42" t="str">
        <f>E70</f>
        <v>ce dont nous avons le plus besoin</v>
      </c>
      <c r="F71" s="38">
        <f>ABS(Donnee_interpretation!D48)</f>
        <v>20</v>
      </c>
      <c r="G71" s="245" t="str">
        <f>VLOOKUP($B71,annexe_01!$A:$J,3,FALSE)</f>
        <v>cuisse</v>
      </c>
      <c r="H71" s="41">
        <f>VLOOKUP($B71,annexe_01!$A:$J,10,FALSE)</f>
        <v>3</v>
      </c>
      <c r="I71" s="45" t="str">
        <f>VLOOKUP($B71,annexe_01!$A:$J,4,FALSE)</f>
        <v xml:space="preserve">besoin d'aller de l'avant / d'être responsable </v>
      </c>
      <c r="J71" s="245">
        <f>B71</f>
        <v>160</v>
      </c>
    </row>
    <row r="72" spans="1:10" x14ac:dyDescent="0.25">
      <c r="A72" s="25">
        <f t="shared" si="2"/>
        <v>2</v>
      </c>
      <c r="B72" s="25">
        <f>Donnee_interpretation!C49</f>
        <v>90</v>
      </c>
      <c r="D72" s="36">
        <f t="shared" si="3"/>
        <v>2</v>
      </c>
      <c r="E72" s="43" t="str">
        <f t="shared" ref="E72:E80" si="10">E71</f>
        <v>ce dont nous avons le plus besoin</v>
      </c>
      <c r="F72" s="39">
        <f>ABS(Donnee_interpretation!D49)</f>
        <v>16</v>
      </c>
      <c r="G72" s="252" t="str">
        <f>VLOOKUP($B72,annexe_01!$A:$J,3,FALSE)</f>
        <v>malléole</v>
      </c>
      <c r="H72" s="41">
        <f>VLOOKUP($B72,annexe_01!$A:$J,10,FALSE)</f>
        <v>1</v>
      </c>
      <c r="I72" s="46" t="str">
        <f>VLOOKUP($B72,annexe_01!$A:$J,4,FALSE)</f>
        <v xml:space="preserve">besoin de soutenir les autres ou d'être soutenu / besoin de choisir et de décider </v>
      </c>
      <c r="J72" s="252">
        <f t="shared" ref="J72:J80" si="11">B72</f>
        <v>90</v>
      </c>
    </row>
    <row r="73" spans="1:10" x14ac:dyDescent="0.25">
      <c r="A73" s="25">
        <f t="shared" si="2"/>
        <v>3</v>
      </c>
      <c r="B73" s="25">
        <f>Donnee_interpretation!C50</f>
        <v>940</v>
      </c>
      <c r="D73" s="34">
        <f t="shared" si="3"/>
        <v>3</v>
      </c>
      <c r="E73" s="42" t="str">
        <f t="shared" si="10"/>
        <v>ce dont nous avons le plus besoin</v>
      </c>
      <c r="F73" s="38">
        <f>ABS(Donnee_interpretation!D50)</f>
        <v>14</v>
      </c>
      <c r="G73" s="251" t="str">
        <f>VLOOKUP($B73,annexe_01!$A:$J,3,FALSE)</f>
        <v>œil</v>
      </c>
      <c r="H73" s="41">
        <f>VLOOKUP($B73,annexe_01!$A:$J,10,FALSE)</f>
        <v>13</v>
      </c>
      <c r="I73" s="45" t="str">
        <f>VLOOKUP($B73,annexe_01!$A:$J,4,FALSE)</f>
        <v xml:space="preserve">besoin de voir les choses en face / besoin de voir toutes les possibilités </v>
      </c>
      <c r="J73" s="251">
        <f t="shared" si="11"/>
        <v>940</v>
      </c>
    </row>
    <row r="74" spans="1:10" x14ac:dyDescent="0.25">
      <c r="A74" s="25">
        <f t="shared" si="2"/>
        <v>4</v>
      </c>
      <c r="B74" s="25">
        <f>Donnee_interpretation!C51</f>
        <v>120</v>
      </c>
      <c r="D74" s="36">
        <f t="shared" si="3"/>
        <v>4</v>
      </c>
      <c r="E74" s="43" t="str">
        <f t="shared" si="10"/>
        <v>ce dont nous avons le plus besoin</v>
      </c>
      <c r="F74" s="39">
        <f>ABS(Donnee_interpretation!D51)</f>
        <v>12</v>
      </c>
      <c r="G74" s="252" t="str">
        <f>VLOOKUP($B74,annexe_01!$A:$J,3,FALSE)</f>
        <v>mollet/veines</v>
      </c>
      <c r="H74" s="41">
        <f>VLOOKUP($B74,annexe_01!$A:$J,10,FALSE)</f>
        <v>2</v>
      </c>
      <c r="I74" s="46" t="str">
        <f>VLOOKUP($B74,annexe_01!$A:$J,4,FALSE)</f>
        <v>besoin de régler le passé / de se mettre la pression pour la famille ou le travail</v>
      </c>
      <c r="J74" s="252">
        <f t="shared" si="11"/>
        <v>120</v>
      </c>
    </row>
    <row r="75" spans="1:10" hidden="1" x14ac:dyDescent="0.25">
      <c r="A75" s="25">
        <f t="shared" si="2"/>
        <v>5</v>
      </c>
      <c r="B75" s="25">
        <f>Donnee_interpretation!C52</f>
        <v>550</v>
      </c>
      <c r="D75" s="34">
        <f t="shared" si="3"/>
        <v>5</v>
      </c>
      <c r="E75" s="42" t="str">
        <f t="shared" si="10"/>
        <v>ce dont nous avons le plus besoin</v>
      </c>
      <c r="F75" s="38">
        <f>ABS(Donnee_interpretation!D52)</f>
        <v>11</v>
      </c>
      <c r="G75" s="251" t="str">
        <f>VLOOKUP($B75,annexe_01!$A:$J,3,FALSE)</f>
        <v>diaphragme</v>
      </c>
      <c r="H75" s="41">
        <f>VLOOKUP($B75,annexe_01!$A:$J,10,FALSE)</f>
        <v>9</v>
      </c>
      <c r="I75" s="45" t="str">
        <f>VLOOKUP($B75,annexe_01!$A:$J,4,FALSE)</f>
        <v xml:space="preserve">besoin de garder son énergie pour quelque chose d'autre / de contenir ses émotions </v>
      </c>
      <c r="J75" s="251">
        <f t="shared" si="11"/>
        <v>550</v>
      </c>
    </row>
    <row r="76" spans="1:10" ht="15.75" hidden="1" x14ac:dyDescent="0.25">
      <c r="A76" s="25">
        <f t="shared" si="2"/>
        <v>6</v>
      </c>
      <c r="B76" s="25">
        <f>Donnee_interpretation!C53</f>
        <v>410</v>
      </c>
      <c r="D76" s="36">
        <f t="shared" si="3"/>
        <v>6</v>
      </c>
      <c r="E76" s="43" t="str">
        <f t="shared" si="10"/>
        <v>ce dont nous avons le plus besoin</v>
      </c>
      <c r="F76" s="32">
        <f>ABS(Donnee_interpretation!D53)</f>
        <v>11</v>
      </c>
      <c r="G76" s="248" t="str">
        <f>VLOOKUP($B76,annexe_01!$A:$J,3,FALSE)</f>
        <v>L4</v>
      </c>
      <c r="H76" s="41">
        <f>VLOOKUP($B76,annexe_01!$A:$J,10,FALSE)</f>
        <v>7</v>
      </c>
      <c r="I76" s="46" t="str">
        <f>VLOOKUP($B76,annexe_01!$A:$J,4,FALSE)</f>
        <v xml:space="preserve">besoin de se libérer de son passé / besoin d'avancer dans la vie </v>
      </c>
      <c r="J76" s="248">
        <f t="shared" si="11"/>
        <v>410</v>
      </c>
    </row>
    <row r="77" spans="1:10" hidden="1" x14ac:dyDescent="0.25">
      <c r="A77" s="25">
        <f t="shared" si="2"/>
        <v>7</v>
      </c>
      <c r="B77" s="25">
        <f>Donnee_interpretation!C54</f>
        <v>1000</v>
      </c>
      <c r="D77" s="34">
        <f t="shared" si="3"/>
        <v>7</v>
      </c>
      <c r="E77" s="42" t="str">
        <f t="shared" si="10"/>
        <v>ce dont nous avons le plus besoin</v>
      </c>
      <c r="F77" s="38">
        <f>ABS(Donnee_interpretation!D54)</f>
        <v>10</v>
      </c>
      <c r="G77" s="251" t="str">
        <f>VLOOKUP($B77,annexe_01!$A:$J,3,FALSE)</f>
        <v>lobe pariétal</v>
      </c>
      <c r="H77" s="41">
        <f>VLOOKUP($B77,annexe_01!$A:$J,10,FALSE)</f>
        <v>14</v>
      </c>
      <c r="I77" s="45" t="str">
        <f>VLOOKUP($B77,annexe_01!$A:$J,4,FALSE)</f>
        <v xml:space="preserve">besoin de se connecter à plus haut / aimer percevoir par le corps / aimer la symbolique </v>
      </c>
      <c r="J77" s="251">
        <f t="shared" si="11"/>
        <v>1000</v>
      </c>
    </row>
    <row r="78" spans="1:10" hidden="1" x14ac:dyDescent="0.25">
      <c r="A78" s="25">
        <f t="shared" si="2"/>
        <v>8</v>
      </c>
      <c r="B78" s="25">
        <f>Donnee_interpretation!C55</f>
        <v>400</v>
      </c>
      <c r="D78" s="36">
        <f t="shared" si="3"/>
        <v>8</v>
      </c>
      <c r="E78" s="43" t="str">
        <f t="shared" si="10"/>
        <v>ce dont nous avons le plus besoin</v>
      </c>
      <c r="F78" s="39">
        <f>ABS(Donnee_interpretation!D55)</f>
        <v>10</v>
      </c>
      <c r="G78" s="252" t="str">
        <f>VLOOKUP($B78,annexe_01!$A:$J,3,FALSE)</f>
        <v>L5</v>
      </c>
      <c r="H78" s="41">
        <f>VLOOKUP($B78,annexe_01!$A:$J,10,FALSE)</f>
        <v>7</v>
      </c>
      <c r="I78" s="46" t="str">
        <f>VLOOKUP($B78,annexe_01!$A:$J,4,FALSE)</f>
        <v xml:space="preserve">besoin d'être valorisé / besoin d'être différent / besoin de l'approbation du père </v>
      </c>
      <c r="J78" s="252">
        <f t="shared" si="11"/>
        <v>400</v>
      </c>
    </row>
    <row r="79" spans="1:10" hidden="1" x14ac:dyDescent="0.25">
      <c r="A79" s="25">
        <f t="shared" si="2"/>
        <v>9</v>
      </c>
      <c r="B79" s="25">
        <f>Donnee_interpretation!C56</f>
        <v>920</v>
      </c>
      <c r="D79" s="34">
        <f t="shared" si="3"/>
        <v>9</v>
      </c>
      <c r="E79" s="42" t="str">
        <f t="shared" si="10"/>
        <v>ce dont nous avons le plus besoin</v>
      </c>
      <c r="F79" s="38">
        <f>ABS(Donnee_interpretation!D56)</f>
        <v>8</v>
      </c>
      <c r="G79" s="251" t="str">
        <f>VLOOKUP($B79,annexe_01!$A:$J,3,FALSE)</f>
        <v>amygdale (cerveau)</v>
      </c>
      <c r="H79" s="41">
        <f>VLOOKUP($B79,annexe_01!$A:$J,10,FALSE)</f>
        <v>13</v>
      </c>
      <c r="I79" s="45" t="str">
        <f>VLOOKUP($B79,annexe_01!$A:$J,4,FALSE)</f>
        <v xml:space="preserve">besoin de manifester ses émotions / besoin d’émotions </v>
      </c>
      <c r="J79" s="251">
        <f t="shared" si="11"/>
        <v>920</v>
      </c>
    </row>
    <row r="80" spans="1:10" hidden="1" x14ac:dyDescent="0.25">
      <c r="A80" s="25">
        <f t="shared" si="2"/>
        <v>10</v>
      </c>
      <c r="B80" s="25">
        <f>Donnee_interpretation!C57</f>
        <v>600</v>
      </c>
      <c r="D80" s="36">
        <f t="shared" si="3"/>
        <v>10</v>
      </c>
      <c r="E80" s="43" t="str">
        <f t="shared" si="10"/>
        <v>ce dont nous avons le plus besoin</v>
      </c>
      <c r="F80" s="39">
        <f>ABS(Donnee_interpretation!D57)</f>
        <v>8</v>
      </c>
      <c r="G80" s="252" t="str">
        <f>VLOOKUP($B80,annexe_01!$A:$J,3,FALSE)</f>
        <v>cœur/nœud septal</v>
      </c>
      <c r="H80" s="41">
        <f>VLOOKUP($B80,annexe_01!$A:$J,10,FALSE)</f>
        <v>9</v>
      </c>
      <c r="I80" s="46" t="str">
        <f>VLOOKUP($B80,annexe_01!$A:$J,4,FALSE)</f>
        <v xml:space="preserve">besoin d'en faire trop / se mettre la pression / être plein d'obligations </v>
      </c>
      <c r="J80" s="252">
        <f t="shared" si="11"/>
        <v>600</v>
      </c>
    </row>
    <row r="81" spans="1:10" x14ac:dyDescent="0.25">
      <c r="A81" s="25" t="str">
        <f t="shared" si="2"/>
        <v>A</v>
      </c>
      <c r="B81" s="25" t="str">
        <f>Donnee_interpretation!C58</f>
        <v>Seul_Gauche</v>
      </c>
      <c r="D81" s="33" t="str">
        <f t="shared" si="3"/>
        <v>A</v>
      </c>
      <c r="E81" s="328" t="str">
        <f>E15</f>
        <v>ce que les autres apprécient le plus</v>
      </c>
      <c r="F81" s="326" t="str">
        <f>F$9</f>
        <v>Valeur</v>
      </c>
      <c r="G81" s="326" t="str">
        <f>G$9</f>
        <v>Organe</v>
      </c>
      <c r="H81" s="326" t="str">
        <f>H$9</f>
        <v>Couleurs</v>
      </c>
      <c r="I81" s="512" t="str">
        <f>I$9</f>
        <v>Interprétation</v>
      </c>
      <c r="J81" s="326" t="str">
        <f>J$9</f>
        <v>Code</v>
      </c>
    </row>
    <row r="82" spans="1:10" x14ac:dyDescent="0.25">
      <c r="A82" s="25">
        <f t="shared" si="2"/>
        <v>1</v>
      </c>
      <c r="B82" s="25">
        <f>Donnee_interpretation!C59</f>
        <v>1030</v>
      </c>
      <c r="D82" s="34">
        <f t="shared" si="3"/>
        <v>1</v>
      </c>
      <c r="E82" s="42" t="str">
        <f>E81</f>
        <v>ce que les autres apprécient le plus</v>
      </c>
      <c r="F82" s="38">
        <f>ABS(Donnee_interpretation!D59)</f>
        <v>8</v>
      </c>
      <c r="G82" s="245" t="str">
        <f>VLOOKUP($B82,annexe_01!$A:$J,3,FALSE)</f>
        <v>lobe préfrontal</v>
      </c>
      <c r="H82" s="41">
        <f>VLOOKUP($B82,annexe_01!$A:$J,10,FALSE)</f>
        <v>15</v>
      </c>
      <c r="I82" s="45" t="str">
        <f>VLOOKUP($B82,annexe_01!$A:$J,6,FALSE)</f>
        <v xml:space="preserve">lâcher le contrôle mental / s'adapter / être soi-même en toute circonstance </v>
      </c>
      <c r="J82" s="245">
        <f>B82</f>
        <v>1030</v>
      </c>
    </row>
    <row r="83" spans="1:10" x14ac:dyDescent="0.25">
      <c r="A83" s="25">
        <f t="shared" si="2"/>
        <v>2</v>
      </c>
      <c r="B83" s="25">
        <f>Donnee_interpretation!C60</f>
        <v>450</v>
      </c>
      <c r="D83" s="36">
        <f t="shared" si="3"/>
        <v>2</v>
      </c>
      <c r="E83" s="43" t="str">
        <f t="shared" ref="E83:E91" si="12">E82</f>
        <v>ce que les autres apprécient le plus</v>
      </c>
      <c r="F83" s="39">
        <f>ABS(Donnee_interpretation!D60)</f>
        <v>6</v>
      </c>
      <c r="G83" s="252" t="str">
        <f>VLOOKUP($B83,annexe_01!$A:$J,3,FALSE)</f>
        <v>rate</v>
      </c>
      <c r="H83" s="41">
        <f>VLOOKUP($B83,annexe_01!$A:$J,10,FALSE)</f>
        <v>8</v>
      </c>
      <c r="I83" s="46" t="str">
        <f>VLOOKUP($B83,annexe_01!$A:$J,6,FALSE)</f>
        <v xml:space="preserve">être à la hauteur / être sans attentes / apprécier le succès / confiance en soi </v>
      </c>
      <c r="J83" s="252">
        <f t="shared" ref="J83:J91" si="13">B83</f>
        <v>450</v>
      </c>
    </row>
    <row r="84" spans="1:10" x14ac:dyDescent="0.25">
      <c r="A84" s="25">
        <f t="shared" si="2"/>
        <v>3</v>
      </c>
      <c r="B84" s="25">
        <f>Donnee_interpretation!C61</f>
        <v>460</v>
      </c>
      <c r="D84" s="34">
        <f t="shared" si="3"/>
        <v>3</v>
      </c>
      <c r="E84" s="42" t="str">
        <f t="shared" si="12"/>
        <v>ce que les autres apprécient le plus</v>
      </c>
      <c r="F84" s="38">
        <f>ABS(Donnee_interpretation!D61)</f>
        <v>6</v>
      </c>
      <c r="G84" s="251" t="str">
        <f>VLOOKUP($B84,annexe_01!$A:$J,3,FALSE)</f>
        <v>vésicule biliaire</v>
      </c>
      <c r="H84" s="41">
        <f>VLOOKUP($B84,annexe_01!$A:$J,10,FALSE)</f>
        <v>8</v>
      </c>
      <c r="I84" s="45" t="str">
        <f>VLOOKUP($B84,annexe_01!$A:$J,6,FALSE)</f>
        <v>résilience émotionelle / esprit serein</v>
      </c>
      <c r="J84" s="251">
        <f t="shared" si="13"/>
        <v>460</v>
      </c>
    </row>
    <row r="85" spans="1:10" x14ac:dyDescent="0.25">
      <c r="A85" s="25">
        <f t="shared" si="2"/>
        <v>4</v>
      </c>
      <c r="B85" s="25">
        <f>Donnee_interpretation!C62</f>
        <v>1060</v>
      </c>
      <c r="D85" s="36">
        <f t="shared" si="3"/>
        <v>4</v>
      </c>
      <c r="E85" s="43" t="str">
        <f t="shared" si="12"/>
        <v>ce que les autres apprécient le plus</v>
      </c>
      <c r="F85" s="39">
        <f>ABS(Donnee_interpretation!D62)</f>
        <v>6</v>
      </c>
      <c r="G85" s="252" t="str">
        <f>VLOOKUP($B85,annexe_01!$A:$J,3,FALSE)</f>
        <v>fontanelle</v>
      </c>
      <c r="H85" s="41">
        <f>VLOOKUP($B85,annexe_01!$A:$J,10,FALSE)</f>
        <v>15</v>
      </c>
      <c r="I85" s="46" t="str">
        <f>VLOOKUP($B85,annexe_01!$A:$J,6,FALSE)</f>
        <v xml:space="preserve">être dans l'instant présent / sagesse / autorité naturelle </v>
      </c>
      <c r="J85" s="252">
        <f t="shared" si="13"/>
        <v>1060</v>
      </c>
    </row>
    <row r="86" spans="1:10" hidden="1" x14ac:dyDescent="0.25">
      <c r="A86" s="25">
        <f t="shared" si="2"/>
        <v>5</v>
      </c>
      <c r="B86" s="25">
        <f>Donnee_interpretation!C63</f>
        <v>700</v>
      </c>
      <c r="D86" s="34">
        <f t="shared" si="3"/>
        <v>5</v>
      </c>
      <c r="E86" s="42" t="str">
        <f t="shared" si="12"/>
        <v>ce que les autres apprécient le plus</v>
      </c>
      <c r="F86" s="38">
        <f>ABS(Donnee_interpretation!D63)</f>
        <v>5</v>
      </c>
      <c r="G86" s="251" t="str">
        <f>VLOOKUP($B86,annexe_01!$A:$J,3,FALSE)</f>
        <v>clavicule/épaule</v>
      </c>
      <c r="H86" s="41">
        <f>VLOOKUP($B86,annexe_01!$A:$J,10,FALSE)</f>
        <v>10</v>
      </c>
      <c r="I86" s="45" t="str">
        <f>VLOOKUP($B86,annexe_01!$A:$J,6,FALSE)</f>
        <v xml:space="preserve">capacité à se libérer de ses tensions </v>
      </c>
      <c r="J86" s="251">
        <f t="shared" si="13"/>
        <v>700</v>
      </c>
    </row>
    <row r="87" spans="1:10" ht="15.75" hidden="1" x14ac:dyDescent="0.25">
      <c r="A87" s="25">
        <f t="shared" si="2"/>
        <v>6</v>
      </c>
      <c r="B87" s="25">
        <f>Donnee_interpretation!C64</f>
        <v>740</v>
      </c>
      <c r="D87" s="36">
        <f t="shared" si="3"/>
        <v>6</v>
      </c>
      <c r="E87" s="43" t="str">
        <f t="shared" si="12"/>
        <v>ce que les autres apprécient le plus</v>
      </c>
      <c r="F87" s="32">
        <f>ABS(Donnee_interpretation!D64)</f>
        <v>5</v>
      </c>
      <c r="G87" s="248" t="str">
        <f>VLOOKUP($B87,annexe_01!$A:$J,3,FALSE)</f>
        <v>thyroïde</v>
      </c>
      <c r="H87" s="41">
        <f>VLOOKUP($B87,annexe_01!$A:$J,10,FALSE)</f>
        <v>11</v>
      </c>
      <c r="I87" s="46" t="str">
        <f>VLOOKUP($B87,annexe_01!$A:$J,6,FALSE)</f>
        <v xml:space="preserve">exprimer ses sentiments / spontanéité / honnêteté / prendre le temps </v>
      </c>
      <c r="J87" s="248">
        <f t="shared" si="13"/>
        <v>740</v>
      </c>
    </row>
    <row r="88" spans="1:10" hidden="1" x14ac:dyDescent="0.25">
      <c r="A88" s="25">
        <f t="shared" si="2"/>
        <v>7</v>
      </c>
      <c r="B88" s="25">
        <f>Donnee_interpretation!C65</f>
        <v>950</v>
      </c>
      <c r="D88" s="34">
        <f t="shared" si="3"/>
        <v>7</v>
      </c>
      <c r="E88" s="42" t="str">
        <f t="shared" si="12"/>
        <v>ce que les autres apprécient le plus</v>
      </c>
      <c r="F88" s="38">
        <f>ABS(Donnee_interpretation!D65)</f>
        <v>3</v>
      </c>
      <c r="G88" s="251" t="str">
        <f>VLOOKUP($B88,annexe_01!$A:$J,3,FALSE)</f>
        <v>sourcil</v>
      </c>
      <c r="H88" s="41">
        <f>VLOOKUP($B88,annexe_01!$A:$J,10,FALSE)</f>
        <v>13</v>
      </c>
      <c r="I88" s="45" t="str">
        <f>VLOOKUP($B88,annexe_01!$A:$J,6,FALSE)</f>
        <v xml:space="preserve">paix intérieure / ne pas générer d'attentes </v>
      </c>
      <c r="J88" s="251">
        <f t="shared" si="13"/>
        <v>950</v>
      </c>
    </row>
    <row r="89" spans="1:10" hidden="1" x14ac:dyDescent="0.25">
      <c r="A89" s="25">
        <f t="shared" si="2"/>
        <v>8</v>
      </c>
      <c r="B89" s="25">
        <f>Donnee_interpretation!C66</f>
        <v>580</v>
      </c>
      <c r="D89" s="36">
        <f t="shared" si="3"/>
        <v>8</v>
      </c>
      <c r="E89" s="43" t="str">
        <f t="shared" si="12"/>
        <v>ce que les autres apprécient le plus</v>
      </c>
      <c r="F89" s="39">
        <f>ABS(Donnee_interpretation!D66)</f>
        <v>2</v>
      </c>
      <c r="G89" s="252" t="str">
        <f>VLOOKUP($B89,annexe_01!$A:$J,3,FALSE)</f>
        <v>D7</v>
      </c>
      <c r="H89" s="41">
        <f>VLOOKUP($B89,annexe_01!$A:$J,10,FALSE)</f>
        <v>9</v>
      </c>
      <c r="I89" s="46" t="str">
        <f>VLOOKUP($B89,annexe_01!$A:$J,6,FALSE)</f>
        <v>zen / égo équilibré / personnalité équilibrée et calme / capacité à recevoir</v>
      </c>
      <c r="J89" s="252">
        <f t="shared" si="13"/>
        <v>580</v>
      </c>
    </row>
    <row r="90" spans="1:10" hidden="1" x14ac:dyDescent="0.25">
      <c r="A90" s="25">
        <f t="shared" si="2"/>
        <v>9</v>
      </c>
      <c r="B90" s="25">
        <f>Donnee_interpretation!C67</f>
        <v>590</v>
      </c>
      <c r="D90" s="34">
        <f t="shared" si="3"/>
        <v>9</v>
      </c>
      <c r="E90" s="42" t="str">
        <f t="shared" si="12"/>
        <v>ce que les autres apprécient le plus</v>
      </c>
      <c r="F90" s="38">
        <f>ABS(Donnee_interpretation!D67)</f>
        <v>2</v>
      </c>
      <c r="G90" s="251" t="str">
        <f>VLOOKUP($B90,annexe_01!$A:$J,3,FALSE)</f>
        <v>D6</v>
      </c>
      <c r="H90" s="41">
        <f>VLOOKUP($B90,annexe_01!$A:$J,10,FALSE)</f>
        <v>9</v>
      </c>
      <c r="I90" s="45" t="str">
        <f>VLOOKUP($B90,annexe_01!$A:$J,6,FALSE)</f>
        <v xml:space="preserve">zen / égo équilibré / personnalité équilibrée et calme </v>
      </c>
      <c r="J90" s="251">
        <f t="shared" si="13"/>
        <v>590</v>
      </c>
    </row>
    <row r="91" spans="1:10" hidden="1" x14ac:dyDescent="0.25">
      <c r="A91" s="25">
        <f t="shared" si="2"/>
        <v>10</v>
      </c>
      <c r="B91" s="25">
        <f>Donnee_interpretation!C68</f>
        <v>830</v>
      </c>
      <c r="D91" s="36">
        <f t="shared" si="3"/>
        <v>10</v>
      </c>
      <c r="E91" s="43" t="str">
        <f t="shared" si="12"/>
        <v>ce que les autres apprécient le plus</v>
      </c>
      <c r="F91" s="39">
        <f>ABS(Donnee_interpretation!D68)</f>
        <v>2</v>
      </c>
      <c r="G91" s="252" t="str">
        <f>VLOOKUP($B91,annexe_01!$A:$J,3,FALSE)</f>
        <v>sinus</v>
      </c>
      <c r="H91" s="41">
        <f>VLOOKUP($B91,annexe_01!$A:$J,10,FALSE)</f>
        <v>12</v>
      </c>
      <c r="I91" s="46" t="str">
        <f>VLOOKUP($B91,annexe_01!$A:$J,6,FALSE)</f>
        <v xml:space="preserve">enfant intérieur en sécurité </v>
      </c>
      <c r="J91" s="252">
        <f t="shared" si="13"/>
        <v>830</v>
      </c>
    </row>
    <row r="92" spans="1:10" x14ac:dyDescent="0.25">
      <c r="A92" s="25" t="str">
        <f t="shared" si="2"/>
        <v>A</v>
      </c>
      <c r="B92" s="25" t="str">
        <f>Donnee_interpretation!C69</f>
        <v>Seul_droite</v>
      </c>
      <c r="D92" s="33" t="str">
        <f t="shared" si="3"/>
        <v>A</v>
      </c>
      <c r="E92" s="328" t="str">
        <f>E16</f>
        <v>ce que les autres ne voient pas</v>
      </c>
      <c r="F92" s="326" t="str">
        <f>F$9</f>
        <v>Valeur</v>
      </c>
      <c r="G92" s="326" t="str">
        <f>G$9</f>
        <v>Organe</v>
      </c>
      <c r="H92" s="326" t="str">
        <f>H$9</f>
        <v>Couleurs</v>
      </c>
      <c r="I92" s="512" t="str">
        <f>I$9</f>
        <v>Interprétation</v>
      </c>
      <c r="J92" s="326" t="str">
        <f>J$9</f>
        <v>Code</v>
      </c>
    </row>
    <row r="93" spans="1:10" x14ac:dyDescent="0.25">
      <c r="A93" s="25">
        <f t="shared" si="2"/>
        <v>1</v>
      </c>
      <c r="B93" s="25">
        <f>Donnee_interpretation!C70</f>
        <v>630</v>
      </c>
      <c r="D93" s="34">
        <f t="shared" si="3"/>
        <v>1</v>
      </c>
      <c r="E93" s="42" t="str">
        <f>E92</f>
        <v>ce que les autres ne voient pas</v>
      </c>
      <c r="F93" s="38">
        <f>ABS(Donnee_interpretation!D70)</f>
        <v>17</v>
      </c>
      <c r="G93" s="245" t="str">
        <f>VLOOKUP($B93,annexe_01!$A:$J,3,FALSE)</f>
        <v>poumon</v>
      </c>
      <c r="H93" s="41">
        <f>VLOOKUP($B93,annexe_01!$A:$J,10,FALSE)</f>
        <v>10</v>
      </c>
      <c r="I93" s="45" t="str">
        <f>VLOOKUP($B93,annexe_01!$A:$J,6,FALSE)</f>
        <v xml:space="preserve">capacité à calmer les tensions et les conflits </v>
      </c>
      <c r="J93" s="245">
        <f>B93</f>
        <v>630</v>
      </c>
    </row>
    <row r="94" spans="1:10" x14ac:dyDescent="0.25">
      <c r="A94" s="25">
        <f t="shared" si="2"/>
        <v>2</v>
      </c>
      <c r="B94" s="25">
        <f>Donnee_interpretation!C71</f>
        <v>640</v>
      </c>
      <c r="D94" s="36">
        <f t="shared" si="3"/>
        <v>2</v>
      </c>
      <c r="E94" s="43" t="str">
        <f t="shared" ref="E94:E102" si="14">E93</f>
        <v>ce que les autres ne voient pas</v>
      </c>
      <c r="F94" s="39">
        <f>ABS(Donnee_interpretation!D71)</f>
        <v>16</v>
      </c>
      <c r="G94" s="252" t="str">
        <f>VLOOKUP($B94,annexe_01!$A:$J,3,FALSE)</f>
        <v>thymus</v>
      </c>
      <c r="H94" s="41">
        <f>VLOOKUP($B94,annexe_01!$A:$J,10,FALSE)</f>
        <v>10</v>
      </c>
      <c r="I94" s="46" t="str">
        <f>VLOOKUP($B94,annexe_01!$A:$J,6,FALSE)</f>
        <v>sentiment de paix intérieure / ne pas être influencé / tolérance</v>
      </c>
      <c r="J94" s="252">
        <f t="shared" ref="J94:J102" si="15">B94</f>
        <v>640</v>
      </c>
    </row>
    <row r="95" spans="1:10" x14ac:dyDescent="0.25">
      <c r="A95" s="25">
        <f t="shared" si="2"/>
        <v>3</v>
      </c>
      <c r="B95" s="25">
        <f>Donnee_interpretation!C72</f>
        <v>360</v>
      </c>
      <c r="D95" s="34">
        <f t="shared" si="3"/>
        <v>3</v>
      </c>
      <c r="E95" s="42" t="str">
        <f t="shared" si="14"/>
        <v>ce que les autres ne voient pas</v>
      </c>
      <c r="F95" s="38">
        <f>ABS(Donnee_interpretation!D72)</f>
        <v>15</v>
      </c>
      <c r="G95" s="251" t="str">
        <f>VLOOKUP($B95,annexe_01!$A:$J,3,FALSE)</f>
        <v>côlon transverse</v>
      </c>
      <c r="H95" s="41">
        <f>VLOOKUP($B95,annexe_01!$A:$J,10,FALSE)</f>
        <v>7</v>
      </c>
      <c r="I95" s="45" t="str">
        <f>VLOOKUP($B95,annexe_01!$A:$J,6,FALSE)</f>
        <v>affirmation de soi / positionnement adapté / savoir faire le juste choix / respect des autres</v>
      </c>
      <c r="J95" s="251">
        <f t="shared" si="15"/>
        <v>360</v>
      </c>
    </row>
    <row r="96" spans="1:10" x14ac:dyDescent="0.25">
      <c r="A96" s="25">
        <f t="shared" si="2"/>
        <v>4</v>
      </c>
      <c r="B96" s="25">
        <f>Donnee_interpretation!C73</f>
        <v>780</v>
      </c>
      <c r="D96" s="36">
        <f t="shared" si="3"/>
        <v>4</v>
      </c>
      <c r="E96" s="43" t="str">
        <f t="shared" si="14"/>
        <v>ce que les autres ne voient pas</v>
      </c>
      <c r="F96" s="39">
        <f>ABS(Donnee_interpretation!D73)</f>
        <v>14</v>
      </c>
      <c r="G96" s="252" t="str">
        <f>VLOOKUP($B96,annexe_01!$A:$J,3,FALSE)</f>
        <v>menton</v>
      </c>
      <c r="H96" s="41">
        <f>VLOOKUP($B96,annexe_01!$A:$J,10,FALSE)</f>
        <v>12</v>
      </c>
      <c r="I96" s="46" t="str">
        <f>VLOOKUP($B96,annexe_01!$A:$J,6,FALSE)</f>
        <v xml:space="preserve">autorité naturelle / inspirer confiance </v>
      </c>
      <c r="J96" s="252">
        <f t="shared" si="15"/>
        <v>780</v>
      </c>
    </row>
    <row r="97" spans="1:10" hidden="1" x14ac:dyDescent="0.25">
      <c r="A97" s="25">
        <f t="shared" si="2"/>
        <v>5</v>
      </c>
      <c r="B97" s="25">
        <f>Donnee_interpretation!C74</f>
        <v>730</v>
      </c>
      <c r="D97" s="34">
        <f t="shared" si="3"/>
        <v>5</v>
      </c>
      <c r="E97" s="42" t="str">
        <f t="shared" si="14"/>
        <v>ce que les autres ne voient pas</v>
      </c>
      <c r="F97" s="38">
        <f>ABS(Donnee_interpretation!D74)</f>
        <v>12</v>
      </c>
      <c r="G97" s="251" t="str">
        <f>VLOOKUP($B97,annexe_01!$A:$J,3,FALSE)</f>
        <v>C6</v>
      </c>
      <c r="H97" s="41">
        <f>VLOOKUP($B97,annexe_01!$A:$J,10,FALSE)</f>
        <v>11</v>
      </c>
      <c r="I97" s="45" t="str">
        <f>VLOOKUP($B97,annexe_01!$A:$J,6,FALSE)</f>
        <v xml:space="preserve">équilibre entre donner et recevoir </v>
      </c>
      <c r="J97" s="251">
        <f t="shared" si="15"/>
        <v>730</v>
      </c>
    </row>
    <row r="98" spans="1:10" ht="15.75" hidden="1" x14ac:dyDescent="0.25">
      <c r="A98" s="25">
        <f t="shared" si="2"/>
        <v>6</v>
      </c>
      <c r="B98" s="25">
        <f>Donnee_interpretation!C75</f>
        <v>1020</v>
      </c>
      <c r="D98" s="36">
        <f t="shared" si="3"/>
        <v>6</v>
      </c>
      <c r="E98" s="43" t="str">
        <f t="shared" si="14"/>
        <v>ce que les autres ne voient pas</v>
      </c>
      <c r="F98" s="32">
        <f>ABS(Donnee_interpretation!D75)</f>
        <v>8</v>
      </c>
      <c r="G98" s="248" t="str">
        <f>VLOOKUP($B98,annexe_01!$A:$J,3,FALSE)</f>
        <v>thalamus</v>
      </c>
      <c r="H98" s="41">
        <f>VLOOKUP($B98,annexe_01!$A:$J,10,FALSE)</f>
        <v>14</v>
      </c>
      <c r="I98" s="46" t="str">
        <f>VLOOKUP($B98,annexe_01!$A:$J,6,FALSE)</f>
        <v xml:space="preserve">humeur constante / bonne humeur / capacité à écouter son corps </v>
      </c>
      <c r="J98" s="248">
        <f t="shared" si="15"/>
        <v>1020</v>
      </c>
    </row>
    <row r="99" spans="1:10" hidden="1" x14ac:dyDescent="0.25">
      <c r="A99" s="25">
        <f t="shared" si="2"/>
        <v>7</v>
      </c>
      <c r="B99" s="25">
        <f>Donnee_interpretation!C76</f>
        <v>750</v>
      </c>
      <c r="D99" s="34">
        <f t="shared" si="3"/>
        <v>7</v>
      </c>
      <c r="E99" s="42" t="str">
        <f t="shared" si="14"/>
        <v>ce que les autres ne voient pas</v>
      </c>
      <c r="F99" s="38">
        <f>ABS(Donnee_interpretation!D76)</f>
        <v>7</v>
      </c>
      <c r="G99" s="251" t="str">
        <f>VLOOKUP($B99,annexe_01!$A:$J,3,FALSE)</f>
        <v>larynx</v>
      </c>
      <c r="H99" s="41">
        <f>VLOOKUP($B99,annexe_01!$A:$J,10,FALSE)</f>
        <v>11</v>
      </c>
      <c r="I99" s="45" t="str">
        <f>VLOOKUP($B99,annexe_01!$A:$J,6,FALSE)</f>
        <v xml:space="preserve">écouter son cœur / résilience / s'ouvrir aux autres / équilibre des polarités / sincérité </v>
      </c>
      <c r="J99" s="251">
        <f t="shared" si="15"/>
        <v>750</v>
      </c>
    </row>
    <row r="100" spans="1:10" hidden="1" x14ac:dyDescent="0.25">
      <c r="A100" s="25">
        <f t="shared" si="2"/>
        <v>8</v>
      </c>
      <c r="B100" s="25">
        <f>Donnee_interpretation!C77</f>
        <v>850</v>
      </c>
      <c r="D100" s="36">
        <f t="shared" si="3"/>
        <v>8</v>
      </c>
      <c r="E100" s="43" t="str">
        <f t="shared" si="14"/>
        <v>ce que les autres ne voient pas</v>
      </c>
      <c r="F100" s="39">
        <f>ABS(Donnee_interpretation!D77)</f>
        <v>6</v>
      </c>
      <c r="G100" s="252" t="str">
        <f>VLOOKUP($B100,annexe_01!$A:$J,3,FALSE)</f>
        <v>oreille</v>
      </c>
      <c r="H100" s="41">
        <f>VLOOKUP($B100,annexe_01!$A:$J,10,FALSE)</f>
        <v>12</v>
      </c>
      <c r="I100" s="46" t="str">
        <f>VLOOKUP($B100,annexe_01!$A:$J,6,FALSE)</f>
        <v xml:space="preserve">équilibre dans l'écoute de soi et des autres / confident </v>
      </c>
      <c r="J100" s="252">
        <f t="shared" si="15"/>
        <v>850</v>
      </c>
    </row>
    <row r="101" spans="1:10" hidden="1" x14ac:dyDescent="0.25">
      <c r="A101" s="25">
        <f t="shared" si="2"/>
        <v>9</v>
      </c>
      <c r="B101" s="25">
        <f>Donnee_interpretation!C78</f>
        <v>890</v>
      </c>
      <c r="D101" s="34">
        <f t="shared" si="3"/>
        <v>9</v>
      </c>
      <c r="E101" s="42" t="str">
        <f t="shared" si="14"/>
        <v>ce que les autres ne voient pas</v>
      </c>
      <c r="F101" s="38">
        <f>ABS(Donnee_interpretation!D78)</f>
        <v>6</v>
      </c>
      <c r="G101" s="251" t="str">
        <f>VLOOKUP($B101,annexe_01!$A:$J,3,FALSE)</f>
        <v>cervelet</v>
      </c>
      <c r="H101" s="41">
        <f>VLOOKUP($B101,annexe_01!$A:$J,10,FALSE)</f>
        <v>13</v>
      </c>
      <c r="I101" s="45" t="str">
        <f>VLOOKUP($B101,annexe_01!$A:$J,6,FALSE)</f>
        <v>détente dans tout le corps / écouter son corps</v>
      </c>
      <c r="J101" s="251">
        <f t="shared" si="15"/>
        <v>890</v>
      </c>
    </row>
    <row r="102" spans="1:10" hidden="1" x14ac:dyDescent="0.25">
      <c r="A102" s="25">
        <f t="shared" ref="A102:A165" si="16">A91</f>
        <v>10</v>
      </c>
      <c r="B102" s="25">
        <f>Donnee_interpretation!C79</f>
        <v>980</v>
      </c>
      <c r="D102" s="36">
        <f t="shared" ref="D102:D165" si="17">D91</f>
        <v>10</v>
      </c>
      <c r="E102" s="43" t="str">
        <f t="shared" si="14"/>
        <v>ce que les autres ne voient pas</v>
      </c>
      <c r="F102" s="39">
        <f>ABS(Donnee_interpretation!D79)</f>
        <v>6</v>
      </c>
      <c r="G102" s="252" t="str">
        <f>VLOOKUP($B102,annexe_01!$A:$J,3,FALSE)</f>
        <v>hypothalamus</v>
      </c>
      <c r="H102" s="41">
        <f>VLOOKUP($B102,annexe_01!$A:$J,10,FALSE)</f>
        <v>13</v>
      </c>
      <c r="I102" s="46" t="str">
        <f>VLOOKUP($B102,annexe_01!$A:$J,6,FALSE)</f>
        <v xml:space="preserve">sagesse / gestion des conflits / capacité de décision  </v>
      </c>
      <c r="J102" s="252">
        <f t="shared" si="15"/>
        <v>980</v>
      </c>
    </row>
    <row r="103" spans="1:10" x14ac:dyDescent="0.25">
      <c r="A103" s="25" t="str">
        <f t="shared" si="16"/>
        <v>A</v>
      </c>
      <c r="B103" s="25" t="str">
        <f>Donnee_interpretation!C80</f>
        <v>Seul_droite</v>
      </c>
      <c r="D103" s="33" t="str">
        <f t="shared" si="17"/>
        <v>A</v>
      </c>
      <c r="E103" s="328" t="str">
        <f>E17</f>
        <v>ce à quoi nous accordons trop d'importance</v>
      </c>
      <c r="F103" s="326" t="str">
        <f>F$9</f>
        <v>Valeur</v>
      </c>
      <c r="G103" s="326" t="str">
        <f>G$9</f>
        <v>Organe</v>
      </c>
      <c r="H103" s="326" t="str">
        <f>H$9</f>
        <v>Couleurs</v>
      </c>
      <c r="I103" s="512" t="str">
        <f>I$9</f>
        <v>Interprétation</v>
      </c>
      <c r="J103" s="326" t="str">
        <f>J$9</f>
        <v>Code</v>
      </c>
    </row>
    <row r="104" spans="1:10" ht="15" customHeight="1" x14ac:dyDescent="0.25">
      <c r="A104" s="25">
        <f t="shared" si="16"/>
        <v>1</v>
      </c>
      <c r="B104" s="25">
        <f>Donnee_interpretation!C81</f>
        <v>900</v>
      </c>
      <c r="D104" s="34">
        <f t="shared" si="17"/>
        <v>1</v>
      </c>
      <c r="E104" s="42" t="str">
        <f>E103</f>
        <v>ce à quoi nous accordons trop d'importance</v>
      </c>
      <c r="F104" s="38">
        <f>ABS(Donnee_interpretation!D81)</f>
        <v>11</v>
      </c>
      <c r="G104" s="245" t="str">
        <f>VLOOKUP($B104,annexe_01!$A:$J,3,FALSE)</f>
        <v>lobe occipital</v>
      </c>
      <c r="H104" s="41">
        <f>VLOOKUP($B104,annexe_01!$A:$J,10,FALSE)</f>
        <v>13</v>
      </c>
      <c r="I104" s="45" t="str">
        <f>VLOOKUP($B104,annexe_01!$A:$J,7,FALSE)</f>
        <v>fuite en avant / hyperactivité / parer au plus pressé</v>
      </c>
      <c r="J104" s="245">
        <f>B104</f>
        <v>900</v>
      </c>
    </row>
    <row r="105" spans="1:10" x14ac:dyDescent="0.25">
      <c r="A105" s="25">
        <f t="shared" si="16"/>
        <v>2</v>
      </c>
      <c r="B105" s="25">
        <f>Donnee_interpretation!C82</f>
        <v>700</v>
      </c>
      <c r="D105" s="36">
        <f t="shared" si="17"/>
        <v>2</v>
      </c>
      <c r="E105" s="43" t="str">
        <f t="shared" ref="E105:E113" si="18">E104</f>
        <v>ce à quoi nous accordons trop d'importance</v>
      </c>
      <c r="F105" s="39">
        <f>ABS(Donnee_interpretation!D82)</f>
        <v>10</v>
      </c>
      <c r="G105" s="252" t="str">
        <f>VLOOKUP($B105,annexe_01!$A:$J,3,FALSE)</f>
        <v>clavicule/épaule</v>
      </c>
      <c r="H105" s="41">
        <f>VLOOKUP($B105,annexe_01!$A:$J,10,FALSE)</f>
        <v>10</v>
      </c>
      <c r="I105" s="46" t="str">
        <f>VLOOKUP($B105,annexe_01!$A:$J,7,FALSE)</f>
        <v>devoir agir / passer à l'action / responsabilités excessives</v>
      </c>
      <c r="J105" s="252">
        <f t="shared" ref="J105:J113" si="19">B105</f>
        <v>700</v>
      </c>
    </row>
    <row r="106" spans="1:10" x14ac:dyDescent="0.25">
      <c r="A106" s="25">
        <f t="shared" si="16"/>
        <v>3</v>
      </c>
      <c r="B106" s="25">
        <f>Donnee_interpretation!C83</f>
        <v>590</v>
      </c>
      <c r="D106" s="34">
        <f t="shared" si="17"/>
        <v>3</v>
      </c>
      <c r="E106" s="42" t="str">
        <f t="shared" si="18"/>
        <v>ce à quoi nous accordons trop d'importance</v>
      </c>
      <c r="F106" s="38">
        <f>ABS(Donnee_interpretation!D83)</f>
        <v>7</v>
      </c>
      <c r="G106" s="251" t="str">
        <f>VLOOKUP($B106,annexe_01!$A:$J,3,FALSE)</f>
        <v>D6</v>
      </c>
      <c r="H106" s="41">
        <f>VLOOKUP($B106,annexe_01!$A:$J,10,FALSE)</f>
        <v>9</v>
      </c>
      <c r="I106" s="45" t="str">
        <f>VLOOKUP($B106,annexe_01!$A:$J,7,FALSE)</f>
        <v>égo fort / contrariété</v>
      </c>
      <c r="J106" s="251">
        <f t="shared" si="19"/>
        <v>590</v>
      </c>
    </row>
    <row r="107" spans="1:10" x14ac:dyDescent="0.25">
      <c r="A107" s="25">
        <f t="shared" si="16"/>
        <v>4</v>
      </c>
      <c r="B107" s="25">
        <f>Donnee_interpretation!C84</f>
        <v>580</v>
      </c>
      <c r="D107" s="36">
        <f t="shared" si="17"/>
        <v>4</v>
      </c>
      <c r="E107" s="43" t="str">
        <f t="shared" si="18"/>
        <v>ce à quoi nous accordons trop d'importance</v>
      </c>
      <c r="F107" s="39">
        <f>ABS(Donnee_interpretation!D84)</f>
        <v>7</v>
      </c>
      <c r="G107" s="252" t="str">
        <f>VLOOKUP($B107,annexe_01!$A:$J,3,FALSE)</f>
        <v>D7</v>
      </c>
      <c r="H107" s="41">
        <f>VLOOKUP($B107,annexe_01!$A:$J,10,FALSE)</f>
        <v>9</v>
      </c>
      <c r="I107" s="46" t="str">
        <f>VLOOKUP($B107,annexe_01!$A:$J,7,FALSE)</f>
        <v>égo fort / frustrations</v>
      </c>
      <c r="J107" s="252">
        <f t="shared" si="19"/>
        <v>580</v>
      </c>
    </row>
    <row r="108" spans="1:10" hidden="1" x14ac:dyDescent="0.25">
      <c r="A108" s="25">
        <f t="shared" si="16"/>
        <v>5</v>
      </c>
      <c r="B108" s="25">
        <f>Donnee_interpretation!C85</f>
        <v>450</v>
      </c>
      <c r="D108" s="34">
        <f t="shared" si="17"/>
        <v>5</v>
      </c>
      <c r="E108" s="42" t="str">
        <f t="shared" si="18"/>
        <v>ce à quoi nous accordons trop d'importance</v>
      </c>
      <c r="F108" s="38">
        <f>ABS(Donnee_interpretation!D85)</f>
        <v>6</v>
      </c>
      <c r="G108" s="251" t="str">
        <f>VLOOKUP($B108,annexe_01!$A:$J,3,FALSE)</f>
        <v>rate</v>
      </c>
      <c r="H108" s="41">
        <f>VLOOKUP($B108,annexe_01!$A:$J,10,FALSE)</f>
        <v>8</v>
      </c>
      <c r="I108" s="45" t="str">
        <f>VLOOKUP($B108,annexe_01!$A:$J,7,FALSE)</f>
        <v>devoir terminer quelque chose / exigences élevées / ne pas faire confiance</v>
      </c>
      <c r="J108" s="251">
        <f t="shared" si="19"/>
        <v>450</v>
      </c>
    </row>
    <row r="109" spans="1:10" ht="15.75" hidden="1" x14ac:dyDescent="0.25">
      <c r="A109" s="25">
        <f t="shared" si="16"/>
        <v>6</v>
      </c>
      <c r="B109" s="25">
        <f>Donnee_interpretation!C86</f>
        <v>440</v>
      </c>
      <c r="D109" s="36">
        <f t="shared" si="17"/>
        <v>6</v>
      </c>
      <c r="E109" s="43" t="str">
        <f t="shared" si="18"/>
        <v>ce à quoi nous accordons trop d'importance</v>
      </c>
      <c r="F109" s="32">
        <f>ABS(Donnee_interpretation!D86)</f>
        <v>6</v>
      </c>
      <c r="G109" s="248" t="str">
        <f>VLOOKUP($B109,annexe_01!$A:$J,3,FALSE)</f>
        <v>L1</v>
      </c>
      <c r="H109" s="41">
        <f>VLOOKUP($B109,annexe_01!$A:$J,10,FALSE)</f>
        <v>7</v>
      </c>
      <c r="I109" s="46" t="str">
        <f>VLOOKUP($B109,annexe_01!$A:$J,7,FALSE)</f>
        <v>émotions contenues / parfois exprimées avec violence : rage / rancune / colère</v>
      </c>
      <c r="J109" s="248">
        <f t="shared" si="19"/>
        <v>440</v>
      </c>
    </row>
    <row r="110" spans="1:10" hidden="1" x14ac:dyDescent="0.25">
      <c r="A110" s="25">
        <f t="shared" si="16"/>
        <v>7</v>
      </c>
      <c r="B110" s="25">
        <f>Donnee_interpretation!C87</f>
        <v>430</v>
      </c>
      <c r="D110" s="34">
        <f t="shared" si="17"/>
        <v>7</v>
      </c>
      <c r="E110" s="42" t="str">
        <f t="shared" si="18"/>
        <v>ce à quoi nous accordons trop d'importance</v>
      </c>
      <c r="F110" s="38">
        <f>ABS(Donnee_interpretation!D87)</f>
        <v>6</v>
      </c>
      <c r="G110" s="251" t="str">
        <f>VLOOKUP($B110,annexe_01!$A:$J,3,FALSE)</f>
        <v>L2</v>
      </c>
      <c r="H110" s="41">
        <f>VLOOKUP($B110,annexe_01!$A:$J,10,FALSE)</f>
        <v>7</v>
      </c>
      <c r="I110" s="45" t="str">
        <f>VLOOKUP($B110,annexe_01!$A:$J,7,FALSE)</f>
        <v>se battre pour être respecté</v>
      </c>
      <c r="J110" s="251">
        <f t="shared" si="19"/>
        <v>430</v>
      </c>
    </row>
    <row r="111" spans="1:10" hidden="1" x14ac:dyDescent="0.25">
      <c r="A111" s="25">
        <f t="shared" si="16"/>
        <v>8</v>
      </c>
      <c r="B111" s="25">
        <f>Donnee_interpretation!C88</f>
        <v>950</v>
      </c>
      <c r="D111" s="36">
        <f t="shared" si="17"/>
        <v>8</v>
      </c>
      <c r="E111" s="43" t="str">
        <f t="shared" si="18"/>
        <v>ce à quoi nous accordons trop d'importance</v>
      </c>
      <c r="F111" s="39">
        <f>ABS(Donnee_interpretation!D88)</f>
        <v>3</v>
      </c>
      <c r="G111" s="252" t="str">
        <f>VLOOKUP($B111,annexe_01!$A:$J,3,FALSE)</f>
        <v>sourcil</v>
      </c>
      <c r="H111" s="41">
        <f>VLOOKUP($B111,annexe_01!$A:$J,10,FALSE)</f>
        <v>13</v>
      </c>
      <c r="I111" s="46" t="str">
        <f>VLOOKUP($B111,annexe_01!$A:$J,7,FALSE)</f>
        <v>méfiance / capacité à régler les problèmes / focalisation sur les problèmes</v>
      </c>
      <c r="J111" s="252">
        <f t="shared" si="19"/>
        <v>950</v>
      </c>
    </row>
    <row r="112" spans="1:10" hidden="1" x14ac:dyDescent="0.25">
      <c r="A112" s="25">
        <f t="shared" si="16"/>
        <v>9</v>
      </c>
      <c r="B112" s="25">
        <f>Donnee_interpretation!C89</f>
        <v>830</v>
      </c>
      <c r="D112" s="34">
        <f t="shared" si="17"/>
        <v>9</v>
      </c>
      <c r="E112" s="42" t="str">
        <f t="shared" si="18"/>
        <v>ce à quoi nous accordons trop d'importance</v>
      </c>
      <c r="F112" s="38">
        <f>ABS(Donnee_interpretation!D89)</f>
        <v>3</v>
      </c>
      <c r="G112" s="251" t="str">
        <f>VLOOKUP($B112,annexe_01!$A:$J,3,FALSE)</f>
        <v>sinus</v>
      </c>
      <c r="H112" s="41">
        <f>VLOOKUP($B112,annexe_01!$A:$J,10,FALSE)</f>
        <v>12</v>
      </c>
      <c r="I112" s="45" t="str">
        <f>VLOOKUP($B112,annexe_01!$A:$J,7,FALSE)</f>
        <v>être à l'affût / sentir un danger / devoir défendre son espace vital</v>
      </c>
      <c r="J112" s="251">
        <f t="shared" si="19"/>
        <v>830</v>
      </c>
    </row>
    <row r="113" spans="1:10" hidden="1" x14ac:dyDescent="0.25">
      <c r="A113" s="25">
        <f t="shared" si="16"/>
        <v>10</v>
      </c>
      <c r="B113" s="25">
        <f>Donnee_interpretation!C90</f>
        <v>40</v>
      </c>
      <c r="D113" s="36">
        <f t="shared" si="17"/>
        <v>10</v>
      </c>
      <c r="E113" s="43" t="str">
        <f t="shared" si="18"/>
        <v>ce à quoi nous accordons trop d'importance</v>
      </c>
      <c r="F113" s="39">
        <f>ABS(Donnee_interpretation!D90)</f>
        <v>2</v>
      </c>
      <c r="G113" s="252" t="str">
        <f>VLOOKUP($B113,annexe_01!$A:$J,3,FALSE)</f>
        <v>phalange proximale</v>
      </c>
      <c r="H113" s="41">
        <f>VLOOKUP($B113,annexe_01!$A:$J,10,FALSE)</f>
        <v>1</v>
      </c>
      <c r="I113" s="46" t="str">
        <f>VLOOKUP($B113,annexe_01!$A:$J,7,FALSE)</f>
        <v>activation de l’instinct de survie / lutte pour vivre</v>
      </c>
      <c r="J113" s="252">
        <f t="shared" si="19"/>
        <v>40</v>
      </c>
    </row>
    <row r="114" spans="1:10" x14ac:dyDescent="0.25">
      <c r="A114" s="25" t="str">
        <f t="shared" si="16"/>
        <v>A</v>
      </c>
      <c r="B114" s="25" t="str">
        <f>Donnee_interpretation!C91</f>
        <v>Seul_droite</v>
      </c>
      <c r="D114" s="33" t="str">
        <f t="shared" si="17"/>
        <v>A</v>
      </c>
      <c r="E114" s="328" t="str">
        <f>E18</f>
        <v>ce que l'on nous reproche d'être</v>
      </c>
      <c r="F114" s="326" t="str">
        <f>F$9</f>
        <v>Valeur</v>
      </c>
      <c r="G114" s="326" t="str">
        <f>G$9</f>
        <v>Organe</v>
      </c>
      <c r="H114" s="326" t="str">
        <f>H$9</f>
        <v>Couleurs</v>
      </c>
      <c r="I114" s="512" t="str">
        <f>I$9</f>
        <v>Interprétation</v>
      </c>
      <c r="J114" s="326" t="str">
        <f>J$9</f>
        <v>Code</v>
      </c>
    </row>
    <row r="115" spans="1:10" x14ac:dyDescent="0.25">
      <c r="A115" s="25">
        <f t="shared" si="16"/>
        <v>1</v>
      </c>
      <c r="B115" s="25">
        <f>Donnee_interpretation!C92</f>
        <v>120</v>
      </c>
      <c r="D115" s="34">
        <f t="shared" si="17"/>
        <v>1</v>
      </c>
      <c r="E115" s="42" t="str">
        <f>E114</f>
        <v>ce que l'on nous reproche d'être</v>
      </c>
      <c r="F115" s="38">
        <f>ABS(Donnee_interpretation!D92)</f>
        <v>20</v>
      </c>
      <c r="G115" s="245" t="str">
        <f>VLOOKUP($B115,annexe_01!$A:$J,3,FALSE)</f>
        <v>mollet/veines</v>
      </c>
      <c r="H115" s="41">
        <f>VLOOKUP($B115,annexe_01!$A:$J,10,FALSE)</f>
        <v>2</v>
      </c>
      <c r="I115" s="45" t="str">
        <f>VLOOKUP($B115,annexe_01!$A:$J,7,FALSE)</f>
        <v>envie de fuir / liens toxiques avec la famille ou le travail</v>
      </c>
      <c r="J115" s="245">
        <f>B115</f>
        <v>120</v>
      </c>
    </row>
    <row r="116" spans="1:10" x14ac:dyDescent="0.25">
      <c r="A116" s="25">
        <f t="shared" si="16"/>
        <v>2</v>
      </c>
      <c r="B116" s="25">
        <f>Donnee_interpretation!C93</f>
        <v>630</v>
      </c>
      <c r="D116" s="36">
        <f t="shared" si="17"/>
        <v>2</v>
      </c>
      <c r="E116" s="43" t="str">
        <f t="shared" ref="E116:E124" si="20">E115</f>
        <v>ce que l'on nous reproche d'être</v>
      </c>
      <c r="F116" s="39">
        <f>ABS(Donnee_interpretation!D93)</f>
        <v>12</v>
      </c>
      <c r="G116" s="252" t="str">
        <f>VLOOKUP($B116,annexe_01!$A:$J,3,FALSE)</f>
        <v>poumon</v>
      </c>
      <c r="H116" s="41">
        <f>VLOOKUP($B116,annexe_01!$A:$J,10,FALSE)</f>
        <v>10</v>
      </c>
      <c r="I116" s="46" t="str">
        <f>VLOOKUP($B116,annexe_01!$A:$J,7,FALSE)</f>
        <v>être en tension / devoir faire sa place / tristesse / angoisse</v>
      </c>
      <c r="J116" s="252">
        <f t="shared" ref="J116:J124" si="21">B116</f>
        <v>630</v>
      </c>
    </row>
    <row r="117" spans="1:10" x14ac:dyDescent="0.25">
      <c r="A117" s="25">
        <f t="shared" si="16"/>
        <v>3</v>
      </c>
      <c r="B117" s="25">
        <f>Donnee_interpretation!C94</f>
        <v>360</v>
      </c>
      <c r="D117" s="34">
        <f t="shared" si="17"/>
        <v>3</v>
      </c>
      <c r="E117" s="42" t="str">
        <f t="shared" si="20"/>
        <v>ce que l'on nous reproche d'être</v>
      </c>
      <c r="F117" s="38">
        <f>ABS(Donnee_interpretation!D94)</f>
        <v>11</v>
      </c>
      <c r="G117" s="251" t="str">
        <f>VLOOKUP($B117,annexe_01!$A:$J,3,FALSE)</f>
        <v>côlon transverse</v>
      </c>
      <c r="H117" s="41">
        <f>VLOOKUP($B117,annexe_01!$A:$J,10,FALSE)</f>
        <v>7</v>
      </c>
      <c r="I117" s="45" t="str">
        <f>VLOOKUP($B117,annexe_01!$A:$J,7,FALSE)</f>
        <v>dispersion / peur de devoir faire un choix / devoir lutter pour sa place ou sa réputation</v>
      </c>
      <c r="J117" s="251">
        <f t="shared" si="21"/>
        <v>360</v>
      </c>
    </row>
    <row r="118" spans="1:10" x14ac:dyDescent="0.25">
      <c r="A118" s="25">
        <f t="shared" si="16"/>
        <v>4</v>
      </c>
      <c r="B118" s="25">
        <f>Donnee_interpretation!C95</f>
        <v>750</v>
      </c>
      <c r="D118" s="36">
        <f t="shared" si="17"/>
        <v>4</v>
      </c>
      <c r="E118" s="43" t="str">
        <f t="shared" si="20"/>
        <v>ce que l'on nous reproche d'être</v>
      </c>
      <c r="F118" s="39">
        <f>ABS(Donnee_interpretation!D95)</f>
        <v>8</v>
      </c>
      <c r="G118" s="252" t="str">
        <f>VLOOKUP($B118,annexe_01!$A:$J,3,FALSE)</f>
        <v>larynx</v>
      </c>
      <c r="H118" s="41">
        <f>VLOOKUP($B118,annexe_01!$A:$J,10,FALSE)</f>
        <v>11</v>
      </c>
      <c r="I118" s="46" t="str">
        <f>VLOOKUP($B118,annexe_01!$A:$J,7,FALSE)</f>
        <v>devoir se battre pour plus de liberté / refuser d'écouter son cœur</v>
      </c>
      <c r="J118" s="252">
        <f t="shared" si="21"/>
        <v>750</v>
      </c>
    </row>
    <row r="119" spans="1:10" hidden="1" x14ac:dyDescent="0.25">
      <c r="A119" s="25">
        <f t="shared" si="16"/>
        <v>5</v>
      </c>
      <c r="B119" s="25">
        <f>Donnee_interpretation!C96</f>
        <v>540</v>
      </c>
      <c r="D119" s="34">
        <f t="shared" si="17"/>
        <v>5</v>
      </c>
      <c r="E119" s="42" t="str">
        <f t="shared" si="20"/>
        <v>ce que l'on nous reproche d'être</v>
      </c>
      <c r="F119" s="38">
        <f>ABS(Donnee_interpretation!D96)</f>
        <v>6</v>
      </c>
      <c r="G119" s="251" t="str">
        <f>VLOOKUP($B119,annexe_01!$A:$J,3,FALSE)</f>
        <v>poitrine</v>
      </c>
      <c r="H119" s="41">
        <f>VLOOKUP($B119,annexe_01!$A:$J,10,FALSE)</f>
        <v>9</v>
      </c>
      <c r="I119" s="45" t="str">
        <f>VLOOKUP($B119,annexe_01!$A:$J,7,FALSE)</f>
        <v>devoir s'engager / lutter pour sa place / angoisse / oppression / chagrin</v>
      </c>
      <c r="J119" s="251">
        <f t="shared" si="21"/>
        <v>540</v>
      </c>
    </row>
    <row r="120" spans="1:10" ht="15.75" hidden="1" x14ac:dyDescent="0.25">
      <c r="A120" s="25">
        <f t="shared" si="16"/>
        <v>6</v>
      </c>
      <c r="B120" s="25">
        <f>Donnee_interpretation!C97</f>
        <v>910</v>
      </c>
      <c r="D120" s="36">
        <f t="shared" si="17"/>
        <v>6</v>
      </c>
      <c r="E120" s="43" t="str">
        <f t="shared" si="20"/>
        <v>ce que l'on nous reproche d'être</v>
      </c>
      <c r="F120" s="32">
        <f>ABS(Donnee_interpretation!D97)</f>
        <v>5</v>
      </c>
      <c r="G120" s="248" t="str">
        <f>VLOOKUP($B120,annexe_01!$A:$J,3,FALSE)</f>
        <v>épiphyse</v>
      </c>
      <c r="H120" s="41">
        <f>VLOOKUP($B120,annexe_01!$A:$J,10,FALSE)</f>
        <v>13</v>
      </c>
      <c r="I120" s="46" t="str">
        <f>VLOOKUP($B120,annexe_01!$A:$J,7,FALSE)</f>
        <v>fuite en avant / hyperactivité / parer au plus pressé</v>
      </c>
      <c r="J120" s="248">
        <f t="shared" si="21"/>
        <v>910</v>
      </c>
    </row>
    <row r="121" spans="1:10" hidden="1" x14ac:dyDescent="0.25">
      <c r="A121" s="25">
        <f t="shared" si="16"/>
        <v>7</v>
      </c>
      <c r="B121" s="25">
        <f>Donnee_interpretation!C98</f>
        <v>780</v>
      </c>
      <c r="D121" s="34">
        <f t="shared" si="17"/>
        <v>7</v>
      </c>
      <c r="E121" s="42" t="str">
        <f t="shared" si="20"/>
        <v>ce que l'on nous reproche d'être</v>
      </c>
      <c r="F121" s="38">
        <f>ABS(Donnee_interpretation!D98)</f>
        <v>4</v>
      </c>
      <c r="G121" s="251" t="str">
        <f>VLOOKUP($B121,annexe_01!$A:$J,3,FALSE)</f>
        <v>menton</v>
      </c>
      <c r="H121" s="41">
        <f>VLOOKUP($B121,annexe_01!$A:$J,10,FALSE)</f>
        <v>12</v>
      </c>
      <c r="I121" s="45" t="str">
        <f>VLOOKUP($B121,annexe_01!$A:$J,7,FALSE)</f>
        <v>stress / peurs / insécurité / tenir tête / vouloir tout diriger</v>
      </c>
      <c r="J121" s="251">
        <f t="shared" si="21"/>
        <v>780</v>
      </c>
    </row>
    <row r="122" spans="1:10" hidden="1" x14ac:dyDescent="0.25">
      <c r="A122" s="25">
        <f t="shared" si="16"/>
        <v>8</v>
      </c>
      <c r="B122" s="25">
        <f>Donnee_interpretation!C99</f>
        <v>980</v>
      </c>
      <c r="D122" s="36">
        <f t="shared" si="17"/>
        <v>8</v>
      </c>
      <c r="E122" s="43" t="str">
        <f t="shared" si="20"/>
        <v>ce que l'on nous reproche d'être</v>
      </c>
      <c r="F122" s="39">
        <f>ABS(Donnee_interpretation!D99)</f>
        <v>3</v>
      </c>
      <c r="G122" s="252" t="str">
        <f>VLOOKUP($B122,annexe_01!$A:$J,3,FALSE)</f>
        <v>hypothalamus</v>
      </c>
      <c r="H122" s="41">
        <f>VLOOKUP($B122,annexe_01!$A:$J,10,FALSE)</f>
        <v>13</v>
      </c>
      <c r="I122" s="46" t="str">
        <f>VLOOKUP($B122,annexe_01!$A:$J,7,FALSE)</f>
        <v>vouloir tout contrôler / besoin d’être un leader / générer des conflits / tenir tête</v>
      </c>
      <c r="J122" s="252">
        <f t="shared" si="21"/>
        <v>980</v>
      </c>
    </row>
    <row r="123" spans="1:10" hidden="1" x14ac:dyDescent="0.25">
      <c r="A123" s="25">
        <f t="shared" si="16"/>
        <v>9</v>
      </c>
      <c r="B123" s="25">
        <f>Donnee_interpretation!C100</f>
        <v>730</v>
      </c>
      <c r="D123" s="34">
        <f t="shared" si="17"/>
        <v>9</v>
      </c>
      <c r="E123" s="42" t="str">
        <f t="shared" si="20"/>
        <v>ce que l'on nous reproche d'être</v>
      </c>
      <c r="F123" s="38">
        <f>ABS(Donnee_interpretation!D100)</f>
        <v>3</v>
      </c>
      <c r="G123" s="251" t="str">
        <f>VLOOKUP($B123,annexe_01!$A:$J,3,FALSE)</f>
        <v>C6</v>
      </c>
      <c r="H123" s="41">
        <f>VLOOKUP($B123,annexe_01!$A:$J,10,FALSE)</f>
        <v>11</v>
      </c>
      <c r="I123" s="45" t="str">
        <f>VLOOKUP($B123,annexe_01!$A:$J,7,FALSE)</f>
        <v>aller plus vite / stress / réprimer ses émotions</v>
      </c>
      <c r="J123" s="251">
        <f t="shared" si="21"/>
        <v>730</v>
      </c>
    </row>
    <row r="124" spans="1:10" hidden="1" x14ac:dyDescent="0.25">
      <c r="A124" s="25">
        <f t="shared" si="16"/>
        <v>10</v>
      </c>
      <c r="B124" s="25">
        <f>Donnee_interpretation!C101</f>
        <v>1020</v>
      </c>
      <c r="D124" s="36">
        <f t="shared" si="17"/>
        <v>10</v>
      </c>
      <c r="E124" s="43" t="str">
        <f t="shared" si="20"/>
        <v>ce que l'on nous reproche d'être</v>
      </c>
      <c r="F124" s="39">
        <f>ABS(Donnee_interpretation!D101)</f>
        <v>2</v>
      </c>
      <c r="G124" s="252" t="str">
        <f>VLOOKUP($B124,annexe_01!$A:$J,3,FALSE)</f>
        <v>thalamus</v>
      </c>
      <c r="H124" s="41">
        <f>VLOOKUP($B124,annexe_01!$A:$J,10,FALSE)</f>
        <v>14</v>
      </c>
      <c r="I124" s="46" t="str">
        <f>VLOOKUP($B124,annexe_01!$A:$J,7,FALSE)</f>
        <v>hyperactivité / émotivité excessive / impulsif / réactif</v>
      </c>
      <c r="J124" s="252">
        <f t="shared" si="21"/>
        <v>1020</v>
      </c>
    </row>
    <row r="125" spans="1:10" x14ac:dyDescent="0.25">
      <c r="A125" s="25" t="str">
        <f t="shared" si="16"/>
        <v>A</v>
      </c>
      <c r="B125" s="25" t="str">
        <f>Donnee_interpretation!C102</f>
        <v>Seul_droite</v>
      </c>
      <c r="D125" s="33" t="str">
        <f t="shared" si="17"/>
        <v>A</v>
      </c>
      <c r="E125" s="328" t="str">
        <f>E19</f>
        <v>ce que nous exagérons</v>
      </c>
      <c r="F125" s="326" t="str">
        <f>F$9</f>
        <v>Valeur</v>
      </c>
      <c r="G125" s="326" t="str">
        <f>G$9</f>
        <v>Organe</v>
      </c>
      <c r="H125" s="326" t="str">
        <f>H$9</f>
        <v>Couleurs</v>
      </c>
      <c r="I125" s="512" t="str">
        <f>I$9</f>
        <v>Interprétation</v>
      </c>
      <c r="J125" s="326" t="str">
        <f>J$9</f>
        <v>Code</v>
      </c>
    </row>
    <row r="126" spans="1:10" x14ac:dyDescent="0.25">
      <c r="A126" s="25">
        <f t="shared" si="16"/>
        <v>1</v>
      </c>
      <c r="B126" s="25">
        <f>Donnee_interpretation!C103</f>
        <v>100</v>
      </c>
      <c r="D126" s="34">
        <f t="shared" si="17"/>
        <v>1</v>
      </c>
      <c r="E126" s="42" t="str">
        <f>E125</f>
        <v>ce que nous exagérons</v>
      </c>
      <c r="F126" s="38">
        <f>ABS(Donnee_interpretation!D103)</f>
        <v>1</v>
      </c>
      <c r="G126" s="245" t="str">
        <f>VLOOKUP($B126,annexe_01!$A:$J,3,FALSE)</f>
        <v>tendon d'Achille</v>
      </c>
      <c r="H126" s="41">
        <f>VLOOKUP($B126,annexe_01!$A:$J,10,FALSE)</f>
        <v>2</v>
      </c>
      <c r="I126" s="45" t="str">
        <f>VLOOKUP($B126,annexe_01!$A:$J,4,FALSE)</f>
        <v xml:space="preserve">besoin de stabilité / de réalisations concrètes / capacité à supporter </v>
      </c>
      <c r="J126" s="245">
        <f>B126</f>
        <v>100</v>
      </c>
    </row>
    <row r="127" spans="1:10" x14ac:dyDescent="0.25">
      <c r="A127" s="25">
        <f t="shared" si="16"/>
        <v>2</v>
      </c>
      <c r="B127" s="25">
        <f>Donnee_interpretation!C104</f>
        <v>0</v>
      </c>
      <c r="D127" s="36">
        <f t="shared" si="17"/>
        <v>2</v>
      </c>
      <c r="E127" s="43" t="str">
        <f t="shared" ref="E127:E135" si="22">E126</f>
        <v>ce que nous exagérons</v>
      </c>
      <c r="F127" s="39">
        <f>ABS(Donnee_interpretation!D104)</f>
        <v>0</v>
      </c>
      <c r="G127" s="252">
        <f>VLOOKUP($B127,annexe_01!$A:$J,3,FALSE)</f>
        <v>0</v>
      </c>
      <c r="H127" s="41">
        <f>VLOOKUP($B127,annexe_01!$A:$J,10,FALSE)</f>
        <v>0</v>
      </c>
      <c r="I127" s="46">
        <f>VLOOKUP($B127,annexe_01!$A:$J,4,FALSE)</f>
        <v>0</v>
      </c>
      <c r="J127" s="252">
        <f t="shared" ref="J127:J135" si="23">B127</f>
        <v>0</v>
      </c>
    </row>
    <row r="128" spans="1:10" x14ac:dyDescent="0.25">
      <c r="A128" s="25">
        <f t="shared" si="16"/>
        <v>3</v>
      </c>
      <c r="B128" s="25">
        <f>Donnee_interpretation!C105</f>
        <v>0</v>
      </c>
      <c r="D128" s="34">
        <f t="shared" si="17"/>
        <v>3</v>
      </c>
      <c r="E128" s="42" t="str">
        <f t="shared" si="22"/>
        <v>ce que nous exagérons</v>
      </c>
      <c r="F128" s="38">
        <f>ABS(Donnee_interpretation!D105)</f>
        <v>0</v>
      </c>
      <c r="G128" s="251">
        <f>VLOOKUP($B128,annexe_01!$A:$J,3,FALSE)</f>
        <v>0</v>
      </c>
      <c r="H128" s="41">
        <f>VLOOKUP($B128,annexe_01!$A:$J,10,FALSE)</f>
        <v>0</v>
      </c>
      <c r="I128" s="45">
        <f>VLOOKUP($B128,annexe_01!$A:$J,4,FALSE)</f>
        <v>0</v>
      </c>
      <c r="J128" s="251">
        <f t="shared" si="23"/>
        <v>0</v>
      </c>
    </row>
    <row r="129" spans="1:10" x14ac:dyDescent="0.25">
      <c r="A129" s="25">
        <f t="shared" si="16"/>
        <v>4</v>
      </c>
      <c r="B129" s="25">
        <f>Donnee_interpretation!C106</f>
        <v>0</v>
      </c>
      <c r="D129" s="36">
        <f t="shared" si="17"/>
        <v>4</v>
      </c>
      <c r="E129" s="43" t="str">
        <f t="shared" si="22"/>
        <v>ce que nous exagérons</v>
      </c>
      <c r="F129" s="39">
        <f>ABS(Donnee_interpretation!D106)</f>
        <v>0</v>
      </c>
      <c r="G129" s="252">
        <f>VLOOKUP($B129,annexe_01!$A:$J,3,FALSE)</f>
        <v>0</v>
      </c>
      <c r="H129" s="41">
        <f>VLOOKUP($B129,annexe_01!$A:$J,10,FALSE)</f>
        <v>0</v>
      </c>
      <c r="I129" s="46">
        <f>VLOOKUP($B129,annexe_01!$A:$J,4,FALSE)</f>
        <v>0</v>
      </c>
      <c r="J129" s="252">
        <f t="shared" si="23"/>
        <v>0</v>
      </c>
    </row>
    <row r="130" spans="1:10" hidden="1" x14ac:dyDescent="0.25">
      <c r="A130" s="25">
        <f t="shared" si="16"/>
        <v>5</v>
      </c>
      <c r="B130" s="25">
        <f>Donnee_interpretation!C107</f>
        <v>0</v>
      </c>
      <c r="D130" s="34">
        <f t="shared" si="17"/>
        <v>5</v>
      </c>
      <c r="E130" s="42" t="str">
        <f t="shared" si="22"/>
        <v>ce que nous exagérons</v>
      </c>
      <c r="F130" s="38">
        <f>ABS(Donnee_interpretation!D107)</f>
        <v>0</v>
      </c>
      <c r="G130" s="251">
        <f>VLOOKUP($B130,annexe_01!$A:$J,3,FALSE)</f>
        <v>0</v>
      </c>
      <c r="H130" s="41">
        <f>VLOOKUP($B130,annexe_01!$A:$J,10,FALSE)</f>
        <v>0</v>
      </c>
      <c r="I130" s="45">
        <f>VLOOKUP($B130,annexe_01!$A:$J,4,FALSE)</f>
        <v>0</v>
      </c>
      <c r="J130" s="251">
        <f t="shared" si="23"/>
        <v>0</v>
      </c>
    </row>
    <row r="131" spans="1:10" ht="15.75" hidden="1" x14ac:dyDescent="0.25">
      <c r="A131" s="25">
        <f t="shared" si="16"/>
        <v>6</v>
      </c>
      <c r="B131" s="25">
        <f>Donnee_interpretation!C108</f>
        <v>0</v>
      </c>
      <c r="D131" s="36">
        <f t="shared" si="17"/>
        <v>6</v>
      </c>
      <c r="E131" s="43" t="str">
        <f t="shared" si="22"/>
        <v>ce que nous exagérons</v>
      </c>
      <c r="F131" s="32">
        <f>ABS(Donnee_interpretation!D108)</f>
        <v>0</v>
      </c>
      <c r="G131" s="248">
        <f>VLOOKUP($B131,annexe_01!$A:$J,3,FALSE)</f>
        <v>0</v>
      </c>
      <c r="H131" s="41">
        <f>VLOOKUP($B131,annexe_01!$A:$J,10,FALSE)</f>
        <v>0</v>
      </c>
      <c r="I131" s="46">
        <f>VLOOKUP($B131,annexe_01!$A:$J,4,FALSE)</f>
        <v>0</v>
      </c>
      <c r="J131" s="248">
        <f t="shared" si="23"/>
        <v>0</v>
      </c>
    </row>
    <row r="132" spans="1:10" hidden="1" x14ac:dyDescent="0.25">
      <c r="A132" s="25">
        <f t="shared" si="16"/>
        <v>7</v>
      </c>
      <c r="B132" s="25">
        <f>Donnee_interpretation!C109</f>
        <v>0</v>
      </c>
      <c r="D132" s="34">
        <f t="shared" si="17"/>
        <v>7</v>
      </c>
      <c r="E132" s="42" t="str">
        <f t="shared" si="22"/>
        <v>ce que nous exagérons</v>
      </c>
      <c r="F132" s="38">
        <f>ABS(Donnee_interpretation!D109)</f>
        <v>0</v>
      </c>
      <c r="G132" s="251">
        <f>VLOOKUP($B132,annexe_01!$A:$J,3,FALSE)</f>
        <v>0</v>
      </c>
      <c r="H132" s="41">
        <f>VLOOKUP($B132,annexe_01!$A:$J,10,FALSE)</f>
        <v>0</v>
      </c>
      <c r="I132" s="45">
        <f>VLOOKUP($B132,annexe_01!$A:$J,4,FALSE)</f>
        <v>0</v>
      </c>
      <c r="J132" s="251">
        <f t="shared" si="23"/>
        <v>0</v>
      </c>
    </row>
    <row r="133" spans="1:10" hidden="1" x14ac:dyDescent="0.25">
      <c r="A133" s="25">
        <f t="shared" si="16"/>
        <v>8</v>
      </c>
      <c r="B133" s="25">
        <f>Donnee_interpretation!C110</f>
        <v>0</v>
      </c>
      <c r="D133" s="36">
        <f t="shared" si="17"/>
        <v>8</v>
      </c>
      <c r="E133" s="43" t="str">
        <f t="shared" si="22"/>
        <v>ce que nous exagérons</v>
      </c>
      <c r="F133" s="39">
        <f>ABS(Donnee_interpretation!D110)</f>
        <v>0</v>
      </c>
      <c r="G133" s="252">
        <f>VLOOKUP($B133,annexe_01!$A:$J,3,FALSE)</f>
        <v>0</v>
      </c>
      <c r="H133" s="41">
        <f>VLOOKUP($B133,annexe_01!$A:$J,10,FALSE)</f>
        <v>0</v>
      </c>
      <c r="I133" s="46">
        <f>VLOOKUP($B133,annexe_01!$A:$J,4,FALSE)</f>
        <v>0</v>
      </c>
      <c r="J133" s="252">
        <f t="shared" si="23"/>
        <v>0</v>
      </c>
    </row>
    <row r="134" spans="1:10" hidden="1" x14ac:dyDescent="0.25">
      <c r="A134" s="25">
        <f t="shared" si="16"/>
        <v>9</v>
      </c>
      <c r="B134" s="25">
        <f>Donnee_interpretation!C111</f>
        <v>0</v>
      </c>
      <c r="D134" s="34">
        <f t="shared" si="17"/>
        <v>9</v>
      </c>
      <c r="E134" s="42" t="str">
        <f t="shared" si="22"/>
        <v>ce que nous exagérons</v>
      </c>
      <c r="F134" s="38">
        <f>ABS(Donnee_interpretation!D111)</f>
        <v>0</v>
      </c>
      <c r="G134" s="251">
        <f>VLOOKUP($B134,annexe_01!$A:$J,3,FALSE)</f>
        <v>0</v>
      </c>
      <c r="H134" s="41">
        <f>VLOOKUP($B134,annexe_01!$A:$J,10,FALSE)</f>
        <v>0</v>
      </c>
      <c r="I134" s="45">
        <f>VLOOKUP($B134,annexe_01!$A:$J,4,FALSE)</f>
        <v>0</v>
      </c>
      <c r="J134" s="251">
        <f t="shared" si="23"/>
        <v>0</v>
      </c>
    </row>
    <row r="135" spans="1:10" hidden="1" x14ac:dyDescent="0.25">
      <c r="A135" s="25">
        <f t="shared" si="16"/>
        <v>10</v>
      </c>
      <c r="B135" s="25">
        <f>Donnee_interpretation!C112</f>
        <v>0</v>
      </c>
      <c r="D135" s="36">
        <f t="shared" si="17"/>
        <v>10</v>
      </c>
      <c r="E135" s="43" t="str">
        <f t="shared" si="22"/>
        <v>ce que nous exagérons</v>
      </c>
      <c r="F135" s="39">
        <f>ABS(Donnee_interpretation!D112)</f>
        <v>0</v>
      </c>
      <c r="G135" s="252">
        <f>VLOOKUP($B135,annexe_01!$A:$J,3,FALSE)</f>
        <v>0</v>
      </c>
      <c r="H135" s="41">
        <f>VLOOKUP($B135,annexe_01!$A:$J,10,FALSE)</f>
        <v>0</v>
      </c>
      <c r="I135" s="46">
        <f>VLOOKUP($B135,annexe_01!$A:$J,4,FALSE)</f>
        <v>0</v>
      </c>
      <c r="J135" s="252">
        <f t="shared" si="23"/>
        <v>0</v>
      </c>
    </row>
    <row r="136" spans="1:10" x14ac:dyDescent="0.25">
      <c r="A136" s="25" t="str">
        <f t="shared" si="16"/>
        <v>A</v>
      </c>
      <c r="B136" s="25" t="str">
        <f>Donnee_interpretation!C113</f>
        <v>Seul_gauche</v>
      </c>
      <c r="D136" s="33" t="str">
        <f t="shared" si="17"/>
        <v>A</v>
      </c>
      <c r="E136" s="328" t="str">
        <f>E20</f>
        <v>ce dont nous avons réellement besoin</v>
      </c>
      <c r="F136" s="326" t="str">
        <f>F$9</f>
        <v>Valeur</v>
      </c>
      <c r="G136" s="326" t="str">
        <f>G$9</f>
        <v>Organe</v>
      </c>
      <c r="H136" s="326" t="str">
        <f>H$9</f>
        <v>Couleurs</v>
      </c>
      <c r="I136" s="512" t="str">
        <f>I$9</f>
        <v>Interprétation</v>
      </c>
      <c r="J136" s="326" t="str">
        <f>J$9</f>
        <v>Code</v>
      </c>
    </row>
    <row r="137" spans="1:10" x14ac:dyDescent="0.25">
      <c r="A137" s="25">
        <f t="shared" si="16"/>
        <v>1</v>
      </c>
      <c r="B137" s="25">
        <f>Donnee_interpretation!C114</f>
        <v>160</v>
      </c>
      <c r="D137" s="34">
        <f t="shared" si="17"/>
        <v>1</v>
      </c>
      <c r="E137" s="42" t="str">
        <f>E136</f>
        <v>ce dont nous avons réellement besoin</v>
      </c>
      <c r="F137" s="38">
        <f>ABS(Donnee_interpretation!D114)</f>
        <v>20</v>
      </c>
      <c r="G137" s="245" t="str">
        <f>VLOOKUP($B137,annexe_01!$A:$J,3,FALSE)</f>
        <v>cuisse</v>
      </c>
      <c r="H137" s="41">
        <f>VLOOKUP($B137,annexe_01!$A:$J,10,FALSE)</f>
        <v>3</v>
      </c>
      <c r="I137" s="45" t="str">
        <f>VLOOKUP($B137,annexe_01!$A:$J,4,FALSE)</f>
        <v xml:space="preserve">besoin d'aller de l'avant / d'être responsable </v>
      </c>
      <c r="J137" s="245">
        <f>B137</f>
        <v>160</v>
      </c>
    </row>
    <row r="138" spans="1:10" x14ac:dyDescent="0.25">
      <c r="A138" s="25">
        <f t="shared" si="16"/>
        <v>2</v>
      </c>
      <c r="B138" s="25">
        <f>Donnee_interpretation!C115</f>
        <v>120</v>
      </c>
      <c r="D138" s="36">
        <f t="shared" si="17"/>
        <v>2</v>
      </c>
      <c r="E138" s="43" t="str">
        <f t="shared" ref="E138:E146" si="24">E137</f>
        <v>ce dont nous avons réellement besoin</v>
      </c>
      <c r="F138" s="39">
        <f>ABS(Donnee_interpretation!D115)</f>
        <v>12</v>
      </c>
      <c r="G138" s="252" t="str">
        <f>VLOOKUP($B138,annexe_01!$A:$J,3,FALSE)</f>
        <v>mollet/veines</v>
      </c>
      <c r="H138" s="41">
        <f>VLOOKUP($B138,annexe_01!$A:$J,10,FALSE)</f>
        <v>2</v>
      </c>
      <c r="I138" s="46" t="str">
        <f>VLOOKUP($B138,annexe_01!$A:$J,4,FALSE)</f>
        <v>besoin de régler le passé / de se mettre la pression pour la famille ou le travail</v>
      </c>
      <c r="J138" s="252">
        <f t="shared" ref="J138:J146" si="25">B138</f>
        <v>120</v>
      </c>
    </row>
    <row r="139" spans="1:10" x14ac:dyDescent="0.25">
      <c r="A139" s="25">
        <f t="shared" si="16"/>
        <v>3</v>
      </c>
      <c r="B139" s="25">
        <f>Donnee_interpretation!C116</f>
        <v>550</v>
      </c>
      <c r="D139" s="34">
        <f t="shared" si="17"/>
        <v>3</v>
      </c>
      <c r="E139" s="42" t="str">
        <f t="shared" si="24"/>
        <v>ce dont nous avons réellement besoin</v>
      </c>
      <c r="F139" s="38">
        <f>ABS(Donnee_interpretation!D116)</f>
        <v>11</v>
      </c>
      <c r="G139" s="251" t="str">
        <f>VLOOKUP($B139,annexe_01!$A:$J,3,FALSE)</f>
        <v>diaphragme</v>
      </c>
      <c r="H139" s="41">
        <f>VLOOKUP($B139,annexe_01!$A:$J,10,FALSE)</f>
        <v>9</v>
      </c>
      <c r="I139" s="45" t="str">
        <f>VLOOKUP($B139,annexe_01!$A:$J,4,FALSE)</f>
        <v xml:space="preserve">besoin de garder son énergie pour quelque chose d'autre / de contenir ses émotions </v>
      </c>
      <c r="J139" s="251">
        <f t="shared" si="25"/>
        <v>550</v>
      </c>
    </row>
    <row r="140" spans="1:10" x14ac:dyDescent="0.25">
      <c r="A140" s="25">
        <f t="shared" si="16"/>
        <v>4</v>
      </c>
      <c r="B140" s="25">
        <f>Donnee_interpretation!C117</f>
        <v>410</v>
      </c>
      <c r="D140" s="36">
        <f t="shared" si="17"/>
        <v>4</v>
      </c>
      <c r="E140" s="43" t="str">
        <f t="shared" si="24"/>
        <v>ce dont nous avons réellement besoin</v>
      </c>
      <c r="F140" s="39">
        <f>ABS(Donnee_interpretation!D117)</f>
        <v>11</v>
      </c>
      <c r="G140" s="252" t="str">
        <f>VLOOKUP($B140,annexe_01!$A:$J,3,FALSE)</f>
        <v>L4</v>
      </c>
      <c r="H140" s="41">
        <f>VLOOKUP($B140,annexe_01!$A:$J,10,FALSE)</f>
        <v>7</v>
      </c>
      <c r="I140" s="46" t="str">
        <f>VLOOKUP($B140,annexe_01!$A:$J,4,FALSE)</f>
        <v xml:space="preserve">besoin de se libérer de son passé / besoin d'avancer dans la vie </v>
      </c>
      <c r="J140" s="252">
        <f t="shared" si="25"/>
        <v>410</v>
      </c>
    </row>
    <row r="141" spans="1:10" hidden="1" x14ac:dyDescent="0.25">
      <c r="A141" s="25">
        <f t="shared" si="16"/>
        <v>5</v>
      </c>
      <c r="B141" s="25">
        <f>Donnee_interpretation!C118</f>
        <v>400</v>
      </c>
      <c r="D141" s="34">
        <f t="shared" si="17"/>
        <v>5</v>
      </c>
      <c r="E141" s="42" t="str">
        <f t="shared" si="24"/>
        <v>ce dont nous avons réellement besoin</v>
      </c>
      <c r="F141" s="38">
        <f>ABS(Donnee_interpretation!D118)</f>
        <v>10</v>
      </c>
      <c r="G141" s="251" t="str">
        <f>VLOOKUP($B141,annexe_01!$A:$J,3,FALSE)</f>
        <v>L5</v>
      </c>
      <c r="H141" s="41">
        <f>VLOOKUP($B141,annexe_01!$A:$J,10,FALSE)</f>
        <v>7</v>
      </c>
      <c r="I141" s="45" t="str">
        <f>VLOOKUP($B141,annexe_01!$A:$J,4,FALSE)</f>
        <v xml:space="preserve">besoin d'être valorisé / besoin d'être différent / besoin de l'approbation du père </v>
      </c>
      <c r="J141" s="251">
        <f t="shared" si="25"/>
        <v>400</v>
      </c>
    </row>
    <row r="142" spans="1:10" ht="15.75" hidden="1" x14ac:dyDescent="0.25">
      <c r="A142" s="25">
        <f t="shared" si="16"/>
        <v>6</v>
      </c>
      <c r="B142" s="25">
        <f>Donnee_interpretation!C119</f>
        <v>920</v>
      </c>
      <c r="D142" s="36">
        <f t="shared" si="17"/>
        <v>6</v>
      </c>
      <c r="E142" s="43" t="str">
        <f t="shared" si="24"/>
        <v>ce dont nous avons réellement besoin</v>
      </c>
      <c r="F142" s="32">
        <f>ABS(Donnee_interpretation!D119)</f>
        <v>8</v>
      </c>
      <c r="G142" s="248" t="str">
        <f>VLOOKUP($B142,annexe_01!$A:$J,3,FALSE)</f>
        <v>amygdale (cerveau)</v>
      </c>
      <c r="H142" s="41">
        <f>VLOOKUP($B142,annexe_01!$A:$J,10,FALSE)</f>
        <v>13</v>
      </c>
      <c r="I142" s="46" t="str">
        <f>VLOOKUP($B142,annexe_01!$A:$J,4,FALSE)</f>
        <v xml:space="preserve">besoin de manifester ses émotions / besoin d’émotions </v>
      </c>
      <c r="J142" s="248">
        <f t="shared" si="25"/>
        <v>920</v>
      </c>
    </row>
    <row r="143" spans="1:10" hidden="1" x14ac:dyDescent="0.25">
      <c r="A143" s="25">
        <f t="shared" si="16"/>
        <v>7</v>
      </c>
      <c r="B143" s="25">
        <f>Donnee_interpretation!C120</f>
        <v>370</v>
      </c>
      <c r="D143" s="34">
        <f t="shared" si="17"/>
        <v>7</v>
      </c>
      <c r="E143" s="42" t="str">
        <f t="shared" si="24"/>
        <v>ce dont nous avons réellement besoin</v>
      </c>
      <c r="F143" s="38">
        <f>ABS(Donnee_interpretation!D120)</f>
        <v>8</v>
      </c>
      <c r="G143" s="251" t="str">
        <f>VLOOKUP($B143,annexe_01!$A:$J,3,FALSE)</f>
        <v>nombril</v>
      </c>
      <c r="H143" s="41">
        <f>VLOOKUP($B143,annexe_01!$A:$J,10,FALSE)</f>
        <v>7</v>
      </c>
      <c r="I143" s="45" t="str">
        <f>VLOOKUP($B143,annexe_01!$A:$J,4,FALSE)</f>
        <v xml:space="preserve">besoin de trouver sa place / avoir (eu) une mère envahissante </v>
      </c>
      <c r="J143" s="251">
        <f t="shared" si="25"/>
        <v>370</v>
      </c>
    </row>
    <row r="144" spans="1:10" hidden="1" x14ac:dyDescent="0.25">
      <c r="A144" s="25">
        <f t="shared" si="16"/>
        <v>8</v>
      </c>
      <c r="B144" s="25">
        <f>Donnee_interpretation!C121</f>
        <v>1050</v>
      </c>
      <c r="D144" s="36">
        <f t="shared" si="17"/>
        <v>8</v>
      </c>
      <c r="E144" s="43" t="str">
        <f t="shared" si="24"/>
        <v>ce dont nous avons réellement besoin</v>
      </c>
      <c r="F144" s="39">
        <f>ABS(Donnee_interpretation!D121)</f>
        <v>6</v>
      </c>
      <c r="G144" s="252" t="str">
        <f>VLOOKUP($B144,annexe_01!$A:$J,3,FALSE)</f>
        <v>cortex somato-sensitif</v>
      </c>
      <c r="H144" s="41">
        <f>VLOOKUP($B144,annexe_01!$A:$J,10,FALSE)</f>
        <v>15</v>
      </c>
      <c r="I144" s="46" t="str">
        <f>VLOOKUP($B144,annexe_01!$A:$J,4,FALSE)</f>
        <v>besoin de sentir son corps / besoin de bouger</v>
      </c>
      <c r="J144" s="252">
        <f t="shared" si="25"/>
        <v>1050</v>
      </c>
    </row>
    <row r="145" spans="1:10" hidden="1" x14ac:dyDescent="0.25">
      <c r="A145" s="25">
        <f t="shared" si="16"/>
        <v>9</v>
      </c>
      <c r="B145" s="25">
        <f>Donnee_interpretation!C122</f>
        <v>790</v>
      </c>
      <c r="D145" s="34">
        <f t="shared" si="17"/>
        <v>9</v>
      </c>
      <c r="E145" s="42" t="str">
        <f t="shared" si="24"/>
        <v>ce dont nous avons réellement besoin</v>
      </c>
      <c r="F145" s="38">
        <f>ABS(Donnee_interpretation!D122)</f>
        <v>5</v>
      </c>
      <c r="G145" s="251" t="str">
        <f>VLOOKUP($B145,annexe_01!$A:$J,3,FALSE)</f>
        <v>dents</v>
      </c>
      <c r="H145" s="41">
        <f>VLOOKUP($B145,annexe_01!$A:$J,10,FALSE)</f>
        <v>12</v>
      </c>
      <c r="I145" s="45" t="str">
        <f>VLOOKUP($B145,annexe_01!$A:$J,4,FALSE)</f>
        <v xml:space="preserve">besoin de prendre sa place / besoin de maintenir sa décision ou sa position </v>
      </c>
      <c r="J145" s="251">
        <f t="shared" si="25"/>
        <v>790</v>
      </c>
    </row>
    <row r="146" spans="1:10" hidden="1" x14ac:dyDescent="0.25">
      <c r="A146" s="25">
        <f t="shared" si="16"/>
        <v>10</v>
      </c>
      <c r="B146" s="25">
        <f>Donnee_interpretation!C123</f>
        <v>710</v>
      </c>
      <c r="D146" s="36">
        <f t="shared" si="17"/>
        <v>10</v>
      </c>
      <c r="E146" s="43" t="str">
        <f t="shared" si="24"/>
        <v>ce dont nous avons réellement besoin</v>
      </c>
      <c r="F146" s="39">
        <f>ABS(Donnee_interpretation!D123)</f>
        <v>5</v>
      </c>
      <c r="G146" s="252" t="str">
        <f>VLOOKUP($B146,annexe_01!$A:$J,3,FALSE)</f>
        <v>œsophage/trachée</v>
      </c>
      <c r="H146" s="41">
        <f>VLOOKUP($B146,annexe_01!$A:$J,10,FALSE)</f>
        <v>10</v>
      </c>
      <c r="I146" s="46" t="str">
        <f>VLOOKUP($B146,annexe_01!$A:$J,4,FALSE)</f>
        <v>besoin d'intégrer les expériences / garder ses émotions pour soi / appréhension</v>
      </c>
      <c r="J146" s="252">
        <f t="shared" si="25"/>
        <v>710</v>
      </c>
    </row>
    <row r="147" spans="1:10" x14ac:dyDescent="0.25">
      <c r="A147" s="25" t="str">
        <f t="shared" si="16"/>
        <v>A</v>
      </c>
      <c r="B147" s="25" t="str">
        <f>Donnee_interpretation!C124</f>
        <v>Seul_droite</v>
      </c>
      <c r="D147" s="33" t="str">
        <f t="shared" si="17"/>
        <v>A</v>
      </c>
      <c r="E147" s="328" t="str">
        <f>E21</f>
        <v>ce que nous mettons comme limite</v>
      </c>
      <c r="F147" s="326" t="str">
        <f>F$9</f>
        <v>Valeur</v>
      </c>
      <c r="G147" s="326" t="str">
        <f>G$9</f>
        <v>Organe</v>
      </c>
      <c r="H147" s="326" t="str">
        <f>H$9</f>
        <v>Couleurs</v>
      </c>
      <c r="I147" s="512" t="str">
        <f>I$9</f>
        <v>Interprétation</v>
      </c>
      <c r="J147" s="326" t="str">
        <f>J$9</f>
        <v>Code</v>
      </c>
    </row>
    <row r="148" spans="1:10" x14ac:dyDescent="0.25">
      <c r="A148" s="25">
        <f t="shared" si="16"/>
        <v>1</v>
      </c>
      <c r="B148" s="25">
        <f>Donnee_interpretation!C125</f>
        <v>870</v>
      </c>
      <c r="D148" s="34">
        <f t="shared" si="17"/>
        <v>1</v>
      </c>
      <c r="E148" s="66" t="s">
        <v>770</v>
      </c>
      <c r="F148" s="38">
        <f>ABS(Donnee_interpretation!D125)</f>
        <v>15</v>
      </c>
      <c r="G148" s="245" t="str">
        <f>VLOOKUP($B148,annexe_01!$A:$J,3,FALSE)</f>
        <v>C2</v>
      </c>
      <c r="H148" s="41">
        <f>VLOOKUP($B148,annexe_01!$A:$J,10,FALSE)</f>
        <v>12</v>
      </c>
      <c r="I148" s="45" t="str">
        <f>VLOOKUP($B148,annexe_01!$A:$J,5,FALSE)</f>
        <v>encaisser / se sentir perdu ou dispersé</v>
      </c>
      <c r="J148" s="245">
        <f>B148</f>
        <v>870</v>
      </c>
    </row>
    <row r="149" spans="1:10" x14ac:dyDescent="0.25">
      <c r="A149" s="25">
        <f t="shared" si="16"/>
        <v>2</v>
      </c>
      <c r="B149" s="25">
        <f>Donnee_interpretation!C126</f>
        <v>630</v>
      </c>
      <c r="D149" s="36">
        <f t="shared" si="17"/>
        <v>2</v>
      </c>
      <c r="E149" s="67" t="s">
        <v>770</v>
      </c>
      <c r="F149" s="39">
        <f>ABS(Donnee_interpretation!D126)</f>
        <v>11</v>
      </c>
      <c r="G149" s="252" t="str">
        <f>VLOOKUP($B149,annexe_01!$A:$J,3,FALSE)</f>
        <v>poumon</v>
      </c>
      <c r="H149" s="41">
        <f>VLOOKUP($B149,annexe_01!$A:$J,10,FALSE)</f>
        <v>10</v>
      </c>
      <c r="I149" s="46" t="str">
        <f>VLOOKUP($B149,annexe_01!$A:$J,5,FALSE)</f>
        <v>être dans sa bulle / se faire bouffer / introversion</v>
      </c>
      <c r="J149" s="252">
        <f t="shared" ref="J149:J157" si="26">B149</f>
        <v>630</v>
      </c>
    </row>
    <row r="150" spans="1:10" x14ac:dyDescent="0.25">
      <c r="A150" s="25">
        <f t="shared" si="16"/>
        <v>3</v>
      </c>
      <c r="B150" s="25">
        <f>Donnee_interpretation!C127</f>
        <v>1010</v>
      </c>
      <c r="D150" s="34">
        <f t="shared" si="17"/>
        <v>3</v>
      </c>
      <c r="E150" s="66" t="s">
        <v>770</v>
      </c>
      <c r="F150" s="38">
        <f>ABS(Donnee_interpretation!D127)</f>
        <v>11</v>
      </c>
      <c r="G150" s="251" t="str">
        <f>VLOOKUP($B150,annexe_01!$A:$J,3,FALSE)</f>
        <v>corps calleux</v>
      </c>
      <c r="H150" s="41">
        <f>VLOOKUP($B150,annexe_01!$A:$J,10,FALSE)</f>
        <v>14</v>
      </c>
      <c r="I150" s="45" t="str">
        <f>VLOOKUP($B150,annexe_01!$A:$J,5,FALSE)</f>
        <v>manque de cohérence entre la tête et le corps / ne pas vouloir sentir son corps</v>
      </c>
      <c r="J150" s="251">
        <f t="shared" si="26"/>
        <v>1010</v>
      </c>
    </row>
    <row r="151" spans="1:10" x14ac:dyDescent="0.25">
      <c r="A151" s="25">
        <f t="shared" si="16"/>
        <v>4</v>
      </c>
      <c r="B151" s="25">
        <f>Donnee_interpretation!C128</f>
        <v>1030</v>
      </c>
      <c r="D151" s="36">
        <f t="shared" si="17"/>
        <v>4</v>
      </c>
      <c r="E151" s="67" t="s">
        <v>770</v>
      </c>
      <c r="F151" s="39">
        <f>ABS(Donnee_interpretation!D128)</f>
        <v>8</v>
      </c>
      <c r="G151" s="252" t="str">
        <f>VLOOKUP($B151,annexe_01!$A:$J,3,FALSE)</f>
        <v>lobe préfrontal</v>
      </c>
      <c r="H151" s="41">
        <f>VLOOKUP($B151,annexe_01!$A:$J,10,FALSE)</f>
        <v>15</v>
      </c>
      <c r="I151" s="46" t="str">
        <f>VLOOKUP($B151,annexe_01!$A:$J,5,FALSE)</f>
        <v>croyances limitantes / peurs / ne pas aimer l’inconnu / manque de personnalité / ne pas être soi-même</v>
      </c>
      <c r="J151" s="252">
        <f t="shared" si="26"/>
        <v>1030</v>
      </c>
    </row>
    <row r="152" spans="1:10" hidden="1" x14ac:dyDescent="0.25">
      <c r="A152" s="25">
        <f t="shared" si="16"/>
        <v>5</v>
      </c>
      <c r="B152" s="25">
        <f>Donnee_interpretation!C129</f>
        <v>720</v>
      </c>
      <c r="D152" s="34">
        <f t="shared" si="17"/>
        <v>5</v>
      </c>
      <c r="E152" s="66" t="s">
        <v>770</v>
      </c>
      <c r="F152" s="38">
        <f>ABS(Donnee_interpretation!D129)</f>
        <v>6</v>
      </c>
      <c r="G152" s="251" t="str">
        <f>VLOOKUP($B152,annexe_01!$A:$J,3,FALSE)</f>
        <v>C7</v>
      </c>
      <c r="H152" s="41">
        <f>VLOOKUP($B152,annexe_01!$A:$J,10,FALSE)</f>
        <v>11</v>
      </c>
      <c r="I152" s="45" t="str">
        <f>VLOOKUP($B152,annexe_01!$A:$J,5,FALSE)</f>
        <v>fermeture / manque d'ambition / être dans sa carapace</v>
      </c>
      <c r="J152" s="251">
        <f t="shared" si="26"/>
        <v>720</v>
      </c>
    </row>
    <row r="153" spans="1:10" ht="15.75" hidden="1" x14ac:dyDescent="0.25">
      <c r="A153" s="25">
        <f t="shared" si="16"/>
        <v>6</v>
      </c>
      <c r="B153" s="25">
        <f>Donnee_interpretation!C130</f>
        <v>800</v>
      </c>
      <c r="D153" s="36">
        <f t="shared" si="17"/>
        <v>6</v>
      </c>
      <c r="E153" s="67" t="s">
        <v>770</v>
      </c>
      <c r="F153" s="32">
        <f>ABS(Donnee_interpretation!D130)</f>
        <v>6</v>
      </c>
      <c r="G153" s="248" t="str">
        <f>VLOOKUP($B153,annexe_01!$A:$J,3,FALSE)</f>
        <v>bouche/langue</v>
      </c>
      <c r="H153" s="41">
        <f>VLOOKUP($B153,annexe_01!$A:$J,10,FALSE)</f>
        <v>12</v>
      </c>
      <c r="I153" s="46" t="str">
        <f>VLOOKUP($B153,annexe_01!$A:$J,5,FALSE)</f>
        <v>garder le silence / ascétisme / renoncement aux plaisirs</v>
      </c>
      <c r="J153" s="248">
        <f t="shared" si="26"/>
        <v>800</v>
      </c>
    </row>
    <row r="154" spans="1:10" hidden="1" x14ac:dyDescent="0.25">
      <c r="A154" s="25">
        <f t="shared" si="16"/>
        <v>7</v>
      </c>
      <c r="B154" s="25">
        <f>Donnee_interpretation!C131</f>
        <v>540</v>
      </c>
      <c r="D154" s="34">
        <f t="shared" si="17"/>
        <v>7</v>
      </c>
      <c r="E154" s="66" t="s">
        <v>770</v>
      </c>
      <c r="F154" s="38">
        <f>ABS(Donnee_interpretation!D131)</f>
        <v>4</v>
      </c>
      <c r="G154" s="251" t="str">
        <f>VLOOKUP($B154,annexe_01!$A:$J,3,FALSE)</f>
        <v>poitrine</v>
      </c>
      <c r="H154" s="41">
        <f>VLOOKUP($B154,annexe_01!$A:$J,10,FALSE)</f>
        <v>9</v>
      </c>
      <c r="I154" s="45" t="str">
        <f>VLOOKUP($B154,annexe_01!$A:$J,5,FALSE)</f>
        <v>prendre de la distance / envie de déléguer</v>
      </c>
      <c r="J154" s="251">
        <f t="shared" si="26"/>
        <v>540</v>
      </c>
    </row>
    <row r="155" spans="1:10" hidden="1" x14ac:dyDescent="0.25">
      <c r="A155" s="25">
        <f t="shared" si="16"/>
        <v>8</v>
      </c>
      <c r="B155" s="25">
        <f>Donnee_interpretation!C132</f>
        <v>0</v>
      </c>
      <c r="D155" s="36">
        <f t="shared" si="17"/>
        <v>8</v>
      </c>
      <c r="E155" s="67" t="s">
        <v>770</v>
      </c>
      <c r="F155" s="39">
        <f>ABS(Donnee_interpretation!D132)</f>
        <v>0</v>
      </c>
      <c r="G155" s="252">
        <f>VLOOKUP($B155,annexe_01!$A:$J,3,FALSE)</f>
        <v>0</v>
      </c>
      <c r="H155" s="41">
        <f>VLOOKUP($B155,annexe_01!$A:$J,10,FALSE)</f>
        <v>0</v>
      </c>
      <c r="I155" s="46">
        <f>VLOOKUP($B155,annexe_01!$A:$J,5,FALSE)</f>
        <v>0</v>
      </c>
      <c r="J155" s="252">
        <f t="shared" si="26"/>
        <v>0</v>
      </c>
    </row>
    <row r="156" spans="1:10" hidden="1" x14ac:dyDescent="0.25">
      <c r="A156" s="25">
        <f t="shared" si="16"/>
        <v>9</v>
      </c>
      <c r="B156" s="25">
        <f>Donnee_interpretation!C133</f>
        <v>0</v>
      </c>
      <c r="D156" s="34">
        <f t="shared" si="17"/>
        <v>9</v>
      </c>
      <c r="E156" s="66" t="s">
        <v>770</v>
      </c>
      <c r="F156" s="38">
        <f>ABS(Donnee_interpretation!D133)</f>
        <v>0</v>
      </c>
      <c r="G156" s="251">
        <f>VLOOKUP($B156,annexe_01!$A:$J,3,FALSE)</f>
        <v>0</v>
      </c>
      <c r="H156" s="41">
        <f>VLOOKUP($B156,annexe_01!$A:$J,10,FALSE)</f>
        <v>0</v>
      </c>
      <c r="I156" s="45">
        <f>VLOOKUP($B156,annexe_01!$A:$J,5,FALSE)</f>
        <v>0</v>
      </c>
      <c r="J156" s="251">
        <f t="shared" si="26"/>
        <v>0</v>
      </c>
    </row>
    <row r="157" spans="1:10" hidden="1" x14ac:dyDescent="0.25">
      <c r="A157" s="25">
        <f t="shared" si="16"/>
        <v>10</v>
      </c>
      <c r="B157" s="25">
        <f>Donnee_interpretation!C134</f>
        <v>0</v>
      </c>
      <c r="D157" s="36">
        <f t="shared" si="17"/>
        <v>10</v>
      </c>
      <c r="E157" s="67" t="s">
        <v>770</v>
      </c>
      <c r="F157" s="39">
        <f>ABS(Donnee_interpretation!D134)</f>
        <v>0</v>
      </c>
      <c r="G157" s="252">
        <f>VLOOKUP($B157,annexe_01!$A:$J,3,FALSE)</f>
        <v>0</v>
      </c>
      <c r="H157" s="41">
        <f>VLOOKUP($B157,annexe_01!$A:$J,10,FALSE)</f>
        <v>0</v>
      </c>
      <c r="I157" s="46">
        <f>VLOOKUP($B157,annexe_01!$A:$J,5,FALSE)</f>
        <v>0</v>
      </c>
      <c r="J157" s="252">
        <f t="shared" si="26"/>
        <v>0</v>
      </c>
    </row>
    <row r="158" spans="1:10" x14ac:dyDescent="0.25">
      <c r="A158" s="25" t="str">
        <f t="shared" si="16"/>
        <v>A</v>
      </c>
      <c r="B158" s="25" t="str">
        <f>Donnee_interpretation!C135</f>
        <v>Seul_gauche</v>
      </c>
      <c r="D158" s="33" t="str">
        <f t="shared" si="17"/>
        <v>A</v>
      </c>
      <c r="E158" s="328" t="str">
        <f>E22</f>
        <v>ce que nous ne voulons pas voir</v>
      </c>
      <c r="F158" s="326" t="str">
        <f>F$9</f>
        <v>Valeur</v>
      </c>
      <c r="G158" s="326" t="str">
        <f>G$9</f>
        <v>Organe</v>
      </c>
      <c r="H158" s="326" t="str">
        <f>H$9</f>
        <v>Couleurs</v>
      </c>
      <c r="I158" s="512" t="str">
        <f>I$9</f>
        <v>Interprétation</v>
      </c>
      <c r="J158" s="326" t="str">
        <f>J$9</f>
        <v>Code</v>
      </c>
    </row>
    <row r="159" spans="1:10" x14ac:dyDescent="0.25">
      <c r="A159" s="25">
        <f t="shared" si="16"/>
        <v>1</v>
      </c>
      <c r="B159" s="25">
        <f>Donnee_interpretation!C136</f>
        <v>740</v>
      </c>
      <c r="D159" s="34">
        <f t="shared" si="17"/>
        <v>1</v>
      </c>
      <c r="E159" s="42" t="str">
        <f>E158</f>
        <v>ce que nous ne voulons pas voir</v>
      </c>
      <c r="F159" s="38">
        <f>ABS(Donnee_interpretation!D136)</f>
        <v>14</v>
      </c>
      <c r="G159" s="245" t="str">
        <f>VLOOKUP($B159,annexe_01!$A:$J,3,FALSE)</f>
        <v>thyroïde</v>
      </c>
      <c r="H159" s="41">
        <f>VLOOKUP($B159,annexe_01!$A:$J,10,FALSE)</f>
        <v>11</v>
      </c>
      <c r="I159" s="45" t="str">
        <f>VLOOKUP($B159,annexe_01!$A:$J,5,FALSE)</f>
        <v>non-dits / renoncer / ne pas accepter le vécu / nostalgie / manque de protection</v>
      </c>
      <c r="J159" s="245">
        <f>B159</f>
        <v>740</v>
      </c>
    </row>
    <row r="160" spans="1:10" x14ac:dyDescent="0.25">
      <c r="A160" s="25">
        <f t="shared" si="16"/>
        <v>2</v>
      </c>
      <c r="B160" s="25">
        <f>Donnee_interpretation!C137</f>
        <v>0</v>
      </c>
      <c r="D160" s="36">
        <f t="shared" si="17"/>
        <v>2</v>
      </c>
      <c r="E160" s="43" t="str">
        <f t="shared" ref="E160:E168" si="27">E159</f>
        <v>ce que nous ne voulons pas voir</v>
      </c>
      <c r="F160" s="39">
        <f>ABS(Donnee_interpretation!D137)</f>
        <v>0</v>
      </c>
      <c r="G160" s="252">
        <f>VLOOKUP($B160,annexe_01!$A:$J,3,FALSE)</f>
        <v>0</v>
      </c>
      <c r="H160" s="41">
        <f>VLOOKUP($B160,annexe_01!$A:$J,10,FALSE)</f>
        <v>0</v>
      </c>
      <c r="I160" s="46">
        <f>VLOOKUP($B160,annexe_01!$A:$J,5,FALSE)</f>
        <v>0</v>
      </c>
      <c r="J160" s="252">
        <f t="shared" ref="J160:J168" si="28">B160</f>
        <v>0</v>
      </c>
    </row>
    <row r="161" spans="1:10" x14ac:dyDescent="0.25">
      <c r="A161" s="25">
        <f t="shared" si="16"/>
        <v>3</v>
      </c>
      <c r="B161" s="25">
        <f>Donnee_interpretation!C138</f>
        <v>0</v>
      </c>
      <c r="D161" s="34">
        <f t="shared" si="17"/>
        <v>3</v>
      </c>
      <c r="E161" s="42" t="str">
        <f t="shared" si="27"/>
        <v>ce que nous ne voulons pas voir</v>
      </c>
      <c r="F161" s="38">
        <f>ABS(Donnee_interpretation!D138)</f>
        <v>0</v>
      </c>
      <c r="G161" s="251">
        <f>VLOOKUP($B161,annexe_01!$A:$J,3,FALSE)</f>
        <v>0</v>
      </c>
      <c r="H161" s="41">
        <f>VLOOKUP($B161,annexe_01!$A:$J,10,FALSE)</f>
        <v>0</v>
      </c>
      <c r="I161" s="45">
        <f>VLOOKUP($B161,annexe_01!$A:$J,5,FALSE)</f>
        <v>0</v>
      </c>
      <c r="J161" s="251">
        <f t="shared" si="28"/>
        <v>0</v>
      </c>
    </row>
    <row r="162" spans="1:10" x14ac:dyDescent="0.25">
      <c r="A162" s="25">
        <f t="shared" si="16"/>
        <v>4</v>
      </c>
      <c r="B162" s="25">
        <f>Donnee_interpretation!C139</f>
        <v>0</v>
      </c>
      <c r="D162" s="36">
        <f t="shared" si="17"/>
        <v>4</v>
      </c>
      <c r="E162" s="43" t="str">
        <f t="shared" si="27"/>
        <v>ce que nous ne voulons pas voir</v>
      </c>
      <c r="F162" s="39">
        <f>ABS(Donnee_interpretation!D139)</f>
        <v>0</v>
      </c>
      <c r="G162" s="252">
        <f>VLOOKUP($B162,annexe_01!$A:$J,3,FALSE)</f>
        <v>0</v>
      </c>
      <c r="H162" s="41">
        <f>VLOOKUP($B162,annexe_01!$A:$J,10,FALSE)</f>
        <v>0</v>
      </c>
      <c r="I162" s="46">
        <f>VLOOKUP($B162,annexe_01!$A:$J,5,FALSE)</f>
        <v>0</v>
      </c>
      <c r="J162" s="252">
        <f t="shared" si="28"/>
        <v>0</v>
      </c>
    </row>
    <row r="163" spans="1:10" hidden="1" x14ac:dyDescent="0.25">
      <c r="A163" s="25">
        <f t="shared" si="16"/>
        <v>5</v>
      </c>
      <c r="B163" s="25">
        <f>Donnee_interpretation!C140</f>
        <v>0</v>
      </c>
      <c r="D163" s="34">
        <f t="shared" si="17"/>
        <v>5</v>
      </c>
      <c r="E163" s="42" t="str">
        <f t="shared" si="27"/>
        <v>ce que nous ne voulons pas voir</v>
      </c>
      <c r="F163" s="38">
        <f>ABS(Donnee_interpretation!D140)</f>
        <v>0</v>
      </c>
      <c r="G163" s="251">
        <f>VLOOKUP($B163,annexe_01!$A:$J,3,FALSE)</f>
        <v>0</v>
      </c>
      <c r="H163" s="41">
        <f>VLOOKUP($B163,annexe_01!$A:$J,10,FALSE)</f>
        <v>0</v>
      </c>
      <c r="I163" s="45">
        <f>VLOOKUP($B163,annexe_01!$A:$J,5,FALSE)</f>
        <v>0</v>
      </c>
      <c r="J163" s="251">
        <f t="shared" si="28"/>
        <v>0</v>
      </c>
    </row>
    <row r="164" spans="1:10" ht="15.75" hidden="1" x14ac:dyDescent="0.25">
      <c r="A164" s="25">
        <f t="shared" si="16"/>
        <v>6</v>
      </c>
      <c r="B164" s="25">
        <f>Donnee_interpretation!C141</f>
        <v>0</v>
      </c>
      <c r="D164" s="36">
        <f t="shared" si="17"/>
        <v>6</v>
      </c>
      <c r="E164" s="43" t="str">
        <f t="shared" si="27"/>
        <v>ce que nous ne voulons pas voir</v>
      </c>
      <c r="F164" s="32">
        <f>ABS(Donnee_interpretation!D141)</f>
        <v>0</v>
      </c>
      <c r="G164" s="248">
        <f>VLOOKUP($B164,annexe_01!$A:$J,3,FALSE)</f>
        <v>0</v>
      </c>
      <c r="H164" s="41">
        <f>VLOOKUP($B164,annexe_01!$A:$J,10,FALSE)</f>
        <v>0</v>
      </c>
      <c r="I164" s="46">
        <f>VLOOKUP($B164,annexe_01!$A:$J,5,FALSE)</f>
        <v>0</v>
      </c>
      <c r="J164" s="248">
        <f t="shared" si="28"/>
        <v>0</v>
      </c>
    </row>
    <row r="165" spans="1:10" hidden="1" x14ac:dyDescent="0.25">
      <c r="A165" s="25">
        <f t="shared" si="16"/>
        <v>7</v>
      </c>
      <c r="B165" s="25">
        <f>Donnee_interpretation!C142</f>
        <v>0</v>
      </c>
      <c r="D165" s="34">
        <f t="shared" si="17"/>
        <v>7</v>
      </c>
      <c r="E165" s="42" t="str">
        <f t="shared" si="27"/>
        <v>ce que nous ne voulons pas voir</v>
      </c>
      <c r="F165" s="38">
        <f>ABS(Donnee_interpretation!D142)</f>
        <v>0</v>
      </c>
      <c r="G165" s="251">
        <f>VLOOKUP($B165,annexe_01!$A:$J,3,FALSE)</f>
        <v>0</v>
      </c>
      <c r="H165" s="41">
        <f>VLOOKUP($B165,annexe_01!$A:$J,10,FALSE)</f>
        <v>0</v>
      </c>
      <c r="I165" s="45">
        <f>VLOOKUP($B165,annexe_01!$A:$J,5,FALSE)</f>
        <v>0</v>
      </c>
      <c r="J165" s="251">
        <f t="shared" si="28"/>
        <v>0</v>
      </c>
    </row>
    <row r="166" spans="1:10" hidden="1" x14ac:dyDescent="0.25">
      <c r="A166" s="25">
        <f t="shared" ref="A166:A229" si="29">A155</f>
        <v>8</v>
      </c>
      <c r="B166" s="25">
        <f>Donnee_interpretation!C143</f>
        <v>0</v>
      </c>
      <c r="D166" s="36">
        <f>D155</f>
        <v>8</v>
      </c>
      <c r="E166" s="43" t="str">
        <f t="shared" si="27"/>
        <v>ce que nous ne voulons pas voir</v>
      </c>
      <c r="F166" s="39">
        <f>ABS(Donnee_interpretation!D143)</f>
        <v>0</v>
      </c>
      <c r="G166" s="252">
        <f>VLOOKUP($B166,annexe_01!$A:$J,3,FALSE)</f>
        <v>0</v>
      </c>
      <c r="H166" s="41">
        <f>VLOOKUP($B166,annexe_01!$A:$J,10,FALSE)</f>
        <v>0</v>
      </c>
      <c r="I166" s="46">
        <f>VLOOKUP($B166,annexe_01!$A:$J,5,FALSE)</f>
        <v>0</v>
      </c>
      <c r="J166" s="252">
        <f t="shared" si="28"/>
        <v>0</v>
      </c>
    </row>
    <row r="167" spans="1:10" hidden="1" x14ac:dyDescent="0.25">
      <c r="A167" s="25">
        <f t="shared" si="29"/>
        <v>9</v>
      </c>
      <c r="B167" s="25">
        <f>Donnee_interpretation!C144</f>
        <v>0</v>
      </c>
      <c r="D167" s="34">
        <f>D156</f>
        <v>9</v>
      </c>
      <c r="E167" s="42" t="str">
        <f t="shared" si="27"/>
        <v>ce que nous ne voulons pas voir</v>
      </c>
      <c r="F167" s="38">
        <f>ABS(Donnee_interpretation!D144)</f>
        <v>0</v>
      </c>
      <c r="G167" s="251">
        <f>VLOOKUP($B167,annexe_01!$A:$J,3,FALSE)</f>
        <v>0</v>
      </c>
      <c r="H167" s="41">
        <f>VLOOKUP($B167,annexe_01!$A:$J,10,FALSE)</f>
        <v>0</v>
      </c>
      <c r="I167" s="45">
        <f>VLOOKUP($B167,annexe_01!$A:$J,5,FALSE)</f>
        <v>0</v>
      </c>
      <c r="J167" s="251">
        <f t="shared" si="28"/>
        <v>0</v>
      </c>
    </row>
    <row r="168" spans="1:10" hidden="1" x14ac:dyDescent="0.25">
      <c r="A168" s="25">
        <f t="shared" si="29"/>
        <v>10</v>
      </c>
      <c r="B168" s="25">
        <f>Donnee_interpretation!C145</f>
        <v>0</v>
      </c>
      <c r="D168" s="36">
        <f>D157</f>
        <v>10</v>
      </c>
      <c r="E168" s="43" t="str">
        <f t="shared" si="27"/>
        <v>ce que nous ne voulons pas voir</v>
      </c>
      <c r="F168" s="39">
        <f>ABS(Donnee_interpretation!D145)</f>
        <v>0</v>
      </c>
      <c r="G168" s="252">
        <f>VLOOKUP($B168,annexe_01!$A:$J,3,FALSE)</f>
        <v>0</v>
      </c>
      <c r="H168" s="41">
        <f>VLOOKUP($B168,annexe_01!$A:$J,10,FALSE)</f>
        <v>0</v>
      </c>
      <c r="I168" s="46">
        <f>VLOOKUP($B168,annexe_01!$A:$J,5,FALSE)</f>
        <v>0</v>
      </c>
      <c r="J168" s="252">
        <f t="shared" si="28"/>
        <v>0</v>
      </c>
    </row>
    <row r="169" spans="1:10" x14ac:dyDescent="0.25">
      <c r="A169" s="25" t="str">
        <f t="shared" si="29"/>
        <v>A</v>
      </c>
      <c r="B169" s="25" t="str">
        <f>Donnee_interpretation!C146</f>
        <v>passe</v>
      </c>
      <c r="E169" s="25"/>
      <c r="F169" s="25"/>
      <c r="G169" s="25"/>
      <c r="H169" s="25"/>
      <c r="I169" s="25"/>
    </row>
    <row r="170" spans="1:10" x14ac:dyDescent="0.25">
      <c r="A170" s="25">
        <f t="shared" si="29"/>
        <v>1</v>
      </c>
      <c r="B170" s="25" t="str">
        <f>Donnee_interpretation!C147</f>
        <v>Gauche</v>
      </c>
      <c r="E170" s="25"/>
      <c r="F170" s="25"/>
      <c r="G170" s="25"/>
      <c r="H170" s="25"/>
      <c r="I170" s="25"/>
    </row>
    <row r="171" spans="1:10" x14ac:dyDescent="0.25">
      <c r="A171" s="25">
        <f t="shared" si="29"/>
        <v>2</v>
      </c>
      <c r="B171" s="25">
        <f>Donnee_interpretation!C148</f>
        <v>450</v>
      </c>
      <c r="E171" s="25"/>
      <c r="F171" s="25"/>
      <c r="G171" s="25"/>
      <c r="H171" s="25"/>
      <c r="I171" s="25"/>
    </row>
    <row r="172" spans="1:10" x14ac:dyDescent="0.25">
      <c r="A172" s="25">
        <f t="shared" si="29"/>
        <v>3</v>
      </c>
      <c r="B172" s="25">
        <f>Donnee_interpretation!C149</f>
        <v>0</v>
      </c>
      <c r="E172" s="25"/>
      <c r="F172" s="25"/>
      <c r="G172" s="25"/>
      <c r="H172" s="25"/>
      <c r="I172" s="25"/>
    </row>
    <row r="173" spans="1:10" x14ac:dyDescent="0.25">
      <c r="A173" s="25">
        <f t="shared" si="29"/>
        <v>4</v>
      </c>
      <c r="B173" s="25">
        <f>Donnee_interpretation!C150</f>
        <v>0</v>
      </c>
      <c r="E173" s="25"/>
      <c r="F173" s="25"/>
      <c r="G173" s="25"/>
      <c r="H173" s="25"/>
      <c r="I173" s="25"/>
    </row>
    <row r="174" spans="1:10" x14ac:dyDescent="0.25">
      <c r="A174" s="25">
        <f t="shared" si="29"/>
        <v>5</v>
      </c>
      <c r="B174" s="25">
        <f>Donnee_interpretation!C151</f>
        <v>0</v>
      </c>
      <c r="E174" s="25"/>
      <c r="F174" s="25"/>
      <c r="G174" s="25"/>
      <c r="H174" s="25"/>
      <c r="I174" s="25"/>
    </row>
    <row r="175" spans="1:10" x14ac:dyDescent="0.25">
      <c r="A175" s="25">
        <f t="shared" si="29"/>
        <v>6</v>
      </c>
      <c r="B175" s="25">
        <f>Donnee_interpretation!C152</f>
        <v>0</v>
      </c>
      <c r="E175" s="25"/>
      <c r="F175" s="25"/>
      <c r="G175" s="25"/>
      <c r="H175" s="25"/>
      <c r="I175" s="25"/>
    </row>
    <row r="176" spans="1:10" x14ac:dyDescent="0.25">
      <c r="A176" s="25">
        <f t="shared" si="29"/>
        <v>7</v>
      </c>
      <c r="B176" s="25">
        <f>Donnee_interpretation!C153</f>
        <v>0</v>
      </c>
      <c r="E176" s="25"/>
      <c r="F176" s="25"/>
      <c r="G176" s="25"/>
      <c r="H176" s="25"/>
      <c r="I176" s="25"/>
    </row>
    <row r="177" spans="1:9" x14ac:dyDescent="0.25">
      <c r="A177" s="25">
        <f t="shared" si="29"/>
        <v>8</v>
      </c>
      <c r="B177" s="25">
        <f>Donnee_interpretation!C154</f>
        <v>0</v>
      </c>
      <c r="E177" s="25"/>
      <c r="F177" s="25"/>
      <c r="G177" s="25"/>
      <c r="H177" s="25"/>
      <c r="I177" s="25"/>
    </row>
    <row r="178" spans="1:9" x14ac:dyDescent="0.25">
      <c r="A178" s="25">
        <f t="shared" si="29"/>
        <v>9</v>
      </c>
      <c r="B178" s="25">
        <f>Donnee_interpretation!C155</f>
        <v>0</v>
      </c>
      <c r="E178" s="25"/>
      <c r="F178" s="25"/>
      <c r="G178" s="25"/>
      <c r="H178" s="25"/>
      <c r="I178" s="25"/>
    </row>
    <row r="179" spans="1:9" x14ac:dyDescent="0.25">
      <c r="A179" s="25">
        <f t="shared" si="29"/>
        <v>10</v>
      </c>
      <c r="B179" s="25">
        <f>Donnee_interpretation!C156</f>
        <v>0</v>
      </c>
      <c r="E179" s="25"/>
      <c r="F179" s="25"/>
      <c r="G179" s="25"/>
      <c r="H179" s="25"/>
      <c r="I179" s="25"/>
    </row>
    <row r="180" spans="1:9" x14ac:dyDescent="0.25">
      <c r="A180" s="25" t="str">
        <f t="shared" si="29"/>
        <v>A</v>
      </c>
      <c r="B180" s="25">
        <f>Donnee_interpretation!C157</f>
        <v>0</v>
      </c>
      <c r="E180" s="25"/>
      <c r="F180" s="25"/>
      <c r="G180" s="25"/>
      <c r="H180" s="25"/>
      <c r="I180" s="25"/>
    </row>
    <row r="181" spans="1:9" x14ac:dyDescent="0.25">
      <c r="A181" s="25">
        <f t="shared" si="29"/>
        <v>1</v>
      </c>
      <c r="B181" s="25" t="str">
        <f>Donnee_interpretation!C158</f>
        <v>Deux</v>
      </c>
      <c r="E181" s="25"/>
      <c r="F181" s="25"/>
      <c r="G181" s="25"/>
      <c r="H181" s="25"/>
      <c r="I181" s="25"/>
    </row>
    <row r="182" spans="1:9" x14ac:dyDescent="0.25">
      <c r="A182" s="25">
        <f t="shared" si="29"/>
        <v>2</v>
      </c>
      <c r="B182" s="25">
        <f>Donnee_interpretation!C159</f>
        <v>120</v>
      </c>
      <c r="E182" s="25"/>
      <c r="F182" s="25"/>
      <c r="G182" s="25"/>
      <c r="H182" s="25"/>
      <c r="I182" s="25"/>
    </row>
    <row r="183" spans="1:9" x14ac:dyDescent="0.25">
      <c r="A183" s="25">
        <f t="shared" si="29"/>
        <v>3</v>
      </c>
      <c r="B183" s="25">
        <f>Donnee_interpretation!C160</f>
        <v>240</v>
      </c>
      <c r="E183" s="25"/>
      <c r="F183" s="25"/>
      <c r="G183" s="25"/>
      <c r="H183" s="25"/>
      <c r="I183" s="25"/>
    </row>
    <row r="184" spans="1:9" x14ac:dyDescent="0.25">
      <c r="A184" s="25">
        <f t="shared" si="29"/>
        <v>4</v>
      </c>
      <c r="B184" s="25">
        <f>Donnee_interpretation!C161</f>
        <v>230</v>
      </c>
      <c r="E184" s="25"/>
      <c r="F184" s="25"/>
      <c r="G184" s="25"/>
      <c r="H184" s="25"/>
      <c r="I184" s="25"/>
    </row>
    <row r="185" spans="1:9" x14ac:dyDescent="0.25">
      <c r="A185" s="25">
        <f t="shared" si="29"/>
        <v>5</v>
      </c>
      <c r="B185" s="25">
        <f>Donnee_interpretation!C162</f>
        <v>220</v>
      </c>
      <c r="E185" s="25"/>
      <c r="F185" s="25"/>
      <c r="G185" s="25"/>
      <c r="H185" s="25"/>
      <c r="I185" s="25"/>
    </row>
    <row r="186" spans="1:9" x14ac:dyDescent="0.25">
      <c r="A186" s="25">
        <f t="shared" si="29"/>
        <v>6</v>
      </c>
      <c r="B186" s="25">
        <f>Donnee_interpretation!C163</f>
        <v>440</v>
      </c>
      <c r="E186" s="25"/>
      <c r="F186" s="25"/>
      <c r="G186" s="25"/>
      <c r="H186" s="25"/>
      <c r="I186" s="25"/>
    </row>
    <row r="187" spans="1:9" x14ac:dyDescent="0.25">
      <c r="A187" s="25">
        <f t="shared" si="29"/>
        <v>7</v>
      </c>
      <c r="B187" s="25">
        <f>Donnee_interpretation!C164</f>
        <v>430</v>
      </c>
      <c r="E187" s="25"/>
      <c r="F187" s="25"/>
      <c r="G187" s="25"/>
      <c r="H187" s="25"/>
      <c r="I187" s="25"/>
    </row>
    <row r="188" spans="1:9" x14ac:dyDescent="0.25">
      <c r="A188" s="25">
        <f t="shared" si="29"/>
        <v>8</v>
      </c>
      <c r="B188" s="25">
        <f>Donnee_interpretation!C165</f>
        <v>90</v>
      </c>
      <c r="E188" s="25"/>
      <c r="F188" s="25"/>
      <c r="G188" s="25"/>
      <c r="H188" s="25"/>
      <c r="I188" s="25"/>
    </row>
    <row r="189" spans="1:9" x14ac:dyDescent="0.25">
      <c r="A189" s="25">
        <f t="shared" si="29"/>
        <v>9</v>
      </c>
      <c r="B189" s="25">
        <f>Donnee_interpretation!C166</f>
        <v>40</v>
      </c>
      <c r="E189" s="25"/>
      <c r="F189" s="25"/>
      <c r="G189" s="25"/>
      <c r="H189" s="25"/>
      <c r="I189" s="25"/>
    </row>
    <row r="190" spans="1:9" x14ac:dyDescent="0.25">
      <c r="A190" s="25">
        <f t="shared" si="29"/>
        <v>10</v>
      </c>
      <c r="B190" s="25">
        <f>Donnee_interpretation!C167</f>
        <v>30</v>
      </c>
      <c r="E190" s="25"/>
      <c r="F190" s="25"/>
      <c r="G190" s="25"/>
      <c r="H190" s="25"/>
      <c r="I190" s="25"/>
    </row>
    <row r="191" spans="1:9" x14ac:dyDescent="0.25">
      <c r="A191" s="25" t="str">
        <f t="shared" si="29"/>
        <v>A</v>
      </c>
      <c r="B191" s="25">
        <f>Donnee_interpretation!C168</f>
        <v>110</v>
      </c>
      <c r="E191" s="25"/>
      <c r="F191" s="25"/>
      <c r="G191" s="25"/>
      <c r="H191" s="25"/>
      <c r="I191" s="25"/>
    </row>
    <row r="192" spans="1:9" x14ac:dyDescent="0.25">
      <c r="A192" s="25">
        <f t="shared" si="29"/>
        <v>1</v>
      </c>
      <c r="B192" s="25" t="str">
        <f>Donnee_interpretation!C169</f>
        <v>Deux</v>
      </c>
      <c r="E192" s="25"/>
      <c r="F192" s="25"/>
      <c r="G192" s="25"/>
      <c r="H192" s="25"/>
      <c r="I192" s="25"/>
    </row>
    <row r="193" spans="1:9" x14ac:dyDescent="0.25">
      <c r="A193" s="25">
        <f t="shared" si="29"/>
        <v>2</v>
      </c>
      <c r="B193" s="25">
        <f>Donnee_interpretation!C170</f>
        <v>120</v>
      </c>
      <c r="E193" s="25"/>
      <c r="F193" s="25"/>
      <c r="G193" s="25"/>
      <c r="H193" s="25"/>
      <c r="I193" s="25"/>
    </row>
    <row r="194" spans="1:9" x14ac:dyDescent="0.25">
      <c r="A194" s="25">
        <f t="shared" si="29"/>
        <v>3</v>
      </c>
      <c r="B194" s="25">
        <f>Donnee_interpretation!C171</f>
        <v>220</v>
      </c>
      <c r="E194" s="25"/>
      <c r="F194" s="25"/>
      <c r="G194" s="25"/>
      <c r="H194" s="25"/>
      <c r="I194" s="25"/>
    </row>
    <row r="195" spans="1:9" x14ac:dyDescent="0.25">
      <c r="A195" s="25">
        <f t="shared" si="29"/>
        <v>4</v>
      </c>
      <c r="B195" s="25">
        <f>Donnee_interpretation!C172</f>
        <v>230</v>
      </c>
      <c r="E195" s="25"/>
      <c r="F195" s="25"/>
      <c r="G195" s="25"/>
      <c r="H195" s="25"/>
      <c r="I195" s="25"/>
    </row>
    <row r="196" spans="1:9" x14ac:dyDescent="0.25">
      <c r="A196" s="25">
        <f t="shared" si="29"/>
        <v>5</v>
      </c>
      <c r="B196" s="25">
        <f>Donnee_interpretation!C173</f>
        <v>240</v>
      </c>
      <c r="E196" s="25"/>
      <c r="F196" s="25"/>
      <c r="G196" s="25"/>
      <c r="H196" s="25"/>
      <c r="I196" s="25"/>
    </row>
    <row r="197" spans="1:9" x14ac:dyDescent="0.25">
      <c r="A197" s="25">
        <f t="shared" si="29"/>
        <v>6</v>
      </c>
      <c r="B197" s="25">
        <f>Donnee_interpretation!C174</f>
        <v>430</v>
      </c>
      <c r="E197" s="25"/>
      <c r="F197" s="25"/>
      <c r="G197" s="25"/>
      <c r="H197" s="25"/>
      <c r="I197" s="25"/>
    </row>
    <row r="198" spans="1:9" x14ac:dyDescent="0.25">
      <c r="A198" s="25">
        <f t="shared" si="29"/>
        <v>7</v>
      </c>
      <c r="B198" s="25">
        <f>Donnee_interpretation!C175</f>
        <v>440</v>
      </c>
      <c r="E198" s="25"/>
      <c r="F198" s="25"/>
      <c r="G198" s="25"/>
      <c r="H198" s="25"/>
      <c r="I198" s="25"/>
    </row>
    <row r="199" spans="1:9" x14ac:dyDescent="0.25">
      <c r="A199" s="25">
        <f t="shared" si="29"/>
        <v>8</v>
      </c>
      <c r="B199" s="25">
        <f>Donnee_interpretation!C176</f>
        <v>0</v>
      </c>
      <c r="E199" s="25"/>
      <c r="F199" s="25"/>
      <c r="G199" s="25"/>
      <c r="H199" s="25"/>
      <c r="I199" s="25"/>
    </row>
    <row r="200" spans="1:9" x14ac:dyDescent="0.25">
      <c r="A200" s="25">
        <f t="shared" si="29"/>
        <v>9</v>
      </c>
      <c r="B200" s="25">
        <f>Donnee_interpretation!C177</f>
        <v>0</v>
      </c>
      <c r="E200" s="25"/>
      <c r="F200" s="25"/>
      <c r="G200" s="25"/>
      <c r="H200" s="25"/>
      <c r="I200" s="25"/>
    </row>
    <row r="201" spans="1:9" x14ac:dyDescent="0.25">
      <c r="A201" s="25">
        <f t="shared" si="29"/>
        <v>10</v>
      </c>
      <c r="B201" s="25">
        <f>Donnee_interpretation!C178</f>
        <v>0</v>
      </c>
      <c r="E201" s="25"/>
      <c r="F201" s="25"/>
      <c r="G201" s="25"/>
      <c r="H201" s="25"/>
      <c r="I201" s="25"/>
    </row>
    <row r="202" spans="1:9" x14ac:dyDescent="0.25">
      <c r="A202" s="25" t="str">
        <f t="shared" si="29"/>
        <v>A</v>
      </c>
      <c r="B202" s="25">
        <f>Donnee_interpretation!C179</f>
        <v>0</v>
      </c>
      <c r="E202" s="25"/>
      <c r="F202" s="25"/>
      <c r="G202" s="25"/>
      <c r="H202" s="25"/>
      <c r="I202" s="25"/>
    </row>
    <row r="203" spans="1:9" x14ac:dyDescent="0.25">
      <c r="A203" s="25">
        <f t="shared" si="29"/>
        <v>1</v>
      </c>
      <c r="B203" s="25" t="str">
        <f>Donnee_interpretation!C180</f>
        <v>Deux</v>
      </c>
      <c r="E203" s="25"/>
      <c r="F203" s="25"/>
      <c r="G203" s="25"/>
      <c r="H203" s="25"/>
      <c r="I203" s="25"/>
    </row>
    <row r="204" spans="1:9" x14ac:dyDescent="0.25">
      <c r="A204" s="25">
        <f t="shared" si="29"/>
        <v>2</v>
      </c>
      <c r="B204" s="25">
        <f>Donnee_interpretation!C181</f>
        <v>0</v>
      </c>
    </row>
    <row r="205" spans="1:9" x14ac:dyDescent="0.25">
      <c r="A205" s="25">
        <f t="shared" si="29"/>
        <v>3</v>
      </c>
      <c r="B205" s="25">
        <f>Donnee_interpretation!C182</f>
        <v>0</v>
      </c>
    </row>
    <row r="206" spans="1:9" x14ac:dyDescent="0.25">
      <c r="A206" s="25">
        <f t="shared" si="29"/>
        <v>4</v>
      </c>
      <c r="B206" s="25">
        <f>Donnee_interpretation!C183</f>
        <v>0</v>
      </c>
    </row>
    <row r="207" spans="1:9" x14ac:dyDescent="0.25">
      <c r="A207" s="25">
        <f t="shared" si="29"/>
        <v>5</v>
      </c>
      <c r="B207" s="25">
        <f>Donnee_interpretation!C184</f>
        <v>0</v>
      </c>
    </row>
    <row r="208" spans="1:9" x14ac:dyDescent="0.25">
      <c r="A208" s="25">
        <f t="shared" si="29"/>
        <v>6</v>
      </c>
      <c r="B208" s="25">
        <f>Donnee_interpretation!C185</f>
        <v>0</v>
      </c>
    </row>
    <row r="209" spans="1:2" x14ac:dyDescent="0.25">
      <c r="A209" s="25">
        <f t="shared" si="29"/>
        <v>7</v>
      </c>
      <c r="B209" s="25">
        <f>Donnee_interpretation!C186</f>
        <v>0</v>
      </c>
    </row>
    <row r="210" spans="1:2" x14ac:dyDescent="0.25">
      <c r="A210" s="25">
        <f t="shared" si="29"/>
        <v>8</v>
      </c>
      <c r="B210" s="25">
        <f>Donnee_interpretation!C187</f>
        <v>0</v>
      </c>
    </row>
    <row r="211" spans="1:2" x14ac:dyDescent="0.25">
      <c r="A211" s="25">
        <f t="shared" si="29"/>
        <v>9</v>
      </c>
      <c r="B211" s="25">
        <f>Donnee_interpretation!C188</f>
        <v>0</v>
      </c>
    </row>
    <row r="212" spans="1:2" x14ac:dyDescent="0.25">
      <c r="A212" s="25">
        <f t="shared" si="29"/>
        <v>10</v>
      </c>
      <c r="B212" s="25">
        <f>Donnee_interpretation!C189</f>
        <v>0</v>
      </c>
    </row>
    <row r="213" spans="1:2" x14ac:dyDescent="0.25">
      <c r="A213" s="25" t="str">
        <f t="shared" si="29"/>
        <v>A</v>
      </c>
      <c r="B213" s="25">
        <f>Donnee_interpretation!C190</f>
        <v>0</v>
      </c>
    </row>
    <row r="214" spans="1:2" x14ac:dyDescent="0.25">
      <c r="A214" s="25">
        <f t="shared" si="29"/>
        <v>1</v>
      </c>
      <c r="B214" s="25" t="str">
        <f>Donnee_interpretation!C191</f>
        <v>Deux</v>
      </c>
    </row>
    <row r="215" spans="1:2" x14ac:dyDescent="0.25">
      <c r="A215" s="25">
        <f t="shared" si="29"/>
        <v>2</v>
      </c>
      <c r="B215" s="25">
        <f>Donnee_interpretation!C192</f>
        <v>160</v>
      </c>
    </row>
    <row r="216" spans="1:2" x14ac:dyDescent="0.25">
      <c r="A216" s="25">
        <f t="shared" si="29"/>
        <v>3</v>
      </c>
      <c r="B216" s="25">
        <f>Donnee_interpretation!C193</f>
        <v>90</v>
      </c>
    </row>
    <row r="217" spans="1:2" x14ac:dyDescent="0.25">
      <c r="A217" s="25">
        <f t="shared" si="29"/>
        <v>4</v>
      </c>
      <c r="B217" s="25">
        <f>Donnee_interpretation!C194</f>
        <v>120</v>
      </c>
    </row>
    <row r="218" spans="1:2" x14ac:dyDescent="0.25">
      <c r="A218" s="25">
        <f t="shared" si="29"/>
        <v>5</v>
      </c>
      <c r="B218" s="25">
        <f>Donnee_interpretation!C195</f>
        <v>410</v>
      </c>
    </row>
    <row r="219" spans="1:2" x14ac:dyDescent="0.25">
      <c r="A219" s="25">
        <f t="shared" si="29"/>
        <v>6</v>
      </c>
      <c r="B219" s="25">
        <f>Donnee_interpretation!C196</f>
        <v>400</v>
      </c>
    </row>
    <row r="220" spans="1:2" x14ac:dyDescent="0.25">
      <c r="A220" s="25">
        <f t="shared" si="29"/>
        <v>7</v>
      </c>
      <c r="B220" s="25">
        <f>Donnee_interpretation!C197</f>
        <v>370</v>
      </c>
    </row>
    <row r="221" spans="1:2" x14ac:dyDescent="0.25">
      <c r="A221" s="25">
        <f t="shared" si="29"/>
        <v>8</v>
      </c>
      <c r="B221" s="25">
        <f>Donnee_interpretation!C198</f>
        <v>360</v>
      </c>
    </row>
    <row r="222" spans="1:2" x14ac:dyDescent="0.25">
      <c r="A222" s="25">
        <f t="shared" si="29"/>
        <v>9</v>
      </c>
      <c r="B222" s="25">
        <f>Donnee_interpretation!C199</f>
        <v>30</v>
      </c>
    </row>
    <row r="223" spans="1:2" x14ac:dyDescent="0.25">
      <c r="A223" s="25">
        <f t="shared" si="29"/>
        <v>10</v>
      </c>
      <c r="B223" s="25">
        <f>Donnee_interpretation!C200</f>
        <v>110</v>
      </c>
    </row>
    <row r="224" spans="1:2" x14ac:dyDescent="0.25">
      <c r="A224" s="25" t="str">
        <f t="shared" si="29"/>
        <v>A</v>
      </c>
      <c r="B224" s="25">
        <f>Donnee_interpretation!C201</f>
        <v>100</v>
      </c>
    </row>
    <row r="225" spans="1:2" x14ac:dyDescent="0.25">
      <c r="A225" s="25">
        <f t="shared" si="29"/>
        <v>1</v>
      </c>
      <c r="B225" s="25" t="str">
        <f>Donnee_interpretation!C202</f>
        <v>Seul_Gauche</v>
      </c>
    </row>
    <row r="226" spans="1:2" x14ac:dyDescent="0.25">
      <c r="A226" s="25">
        <f t="shared" si="29"/>
        <v>2</v>
      </c>
      <c r="B226" s="25">
        <f>Donnee_interpretation!C203</f>
        <v>450</v>
      </c>
    </row>
    <row r="227" spans="1:2" x14ac:dyDescent="0.25">
      <c r="A227" s="25">
        <f t="shared" si="29"/>
        <v>3</v>
      </c>
      <c r="B227" s="25">
        <f>Donnee_interpretation!C204</f>
        <v>0</v>
      </c>
    </row>
    <row r="228" spans="1:2" x14ac:dyDescent="0.25">
      <c r="A228" s="25">
        <f t="shared" si="29"/>
        <v>4</v>
      </c>
      <c r="B228" s="25">
        <f>Donnee_interpretation!C205</f>
        <v>0</v>
      </c>
    </row>
    <row r="229" spans="1:2" x14ac:dyDescent="0.25">
      <c r="A229" s="25">
        <f t="shared" si="29"/>
        <v>5</v>
      </c>
      <c r="B229" s="25">
        <f>Donnee_interpretation!C206</f>
        <v>0</v>
      </c>
    </row>
    <row r="230" spans="1:2" x14ac:dyDescent="0.25">
      <c r="A230" s="25">
        <f>A219</f>
        <v>6</v>
      </c>
      <c r="B230" s="25">
        <f>Donnee_interpretation!C207</f>
        <v>0</v>
      </c>
    </row>
    <row r="231" spans="1:2" x14ac:dyDescent="0.25">
      <c r="A231" s="25">
        <f>A220</f>
        <v>7</v>
      </c>
      <c r="B231" s="25">
        <f>Donnee_interpretation!C208</f>
        <v>0</v>
      </c>
    </row>
    <row r="232" spans="1:2" x14ac:dyDescent="0.25">
      <c r="A232" s="25">
        <f>A221</f>
        <v>8</v>
      </c>
      <c r="B232" s="25">
        <f>Donnee_interpretation!C209</f>
        <v>0</v>
      </c>
    </row>
  </sheetData>
  <autoFilter ref="D25:E168" xr:uid="{00000000-0009-0000-0000-000002000000}">
    <filterColumn colId="0">
      <filters>
        <filter val="1"/>
        <filter val="2"/>
        <filter val="3"/>
        <filter val="4"/>
        <filter val="A"/>
      </filters>
    </filterColumn>
  </autoFilter>
  <mergeCells count="1">
    <mergeCell ref="D6:I6"/>
  </mergeCells>
  <conditionalFormatting sqref="H27">
    <cfRule type="expression" dxfId="3618" priority="466">
      <formula>IF(H27=15,TRUE,FALSE)</formula>
    </cfRule>
    <cfRule type="expression" dxfId="3617" priority="467">
      <formula>IF(H27=14,TRUE,FALSE)</formula>
    </cfRule>
    <cfRule type="expression" dxfId="3616" priority="468">
      <formula>IF(H27=13,TRUE,FALSE)</formula>
    </cfRule>
    <cfRule type="expression" dxfId="3615" priority="469">
      <formula>IF(H27=12,TRUE,FALSE)</formula>
    </cfRule>
    <cfRule type="expression" dxfId="3614" priority="470">
      <formula>IF(H27=11,TRUE,FALSE)</formula>
    </cfRule>
    <cfRule type="expression" dxfId="3613" priority="471">
      <formula>IF(H27=10,TRUE,FALSE)</formula>
    </cfRule>
    <cfRule type="expression" dxfId="3612" priority="472">
      <formula>IF(H27=9,TRUE,FALSE)</formula>
    </cfRule>
    <cfRule type="expression" dxfId="3611" priority="473">
      <formula>IF(H27=8,TRUE,FALSE)</formula>
    </cfRule>
    <cfRule type="expression" dxfId="3610" priority="474">
      <formula>IF(H27=7,TRUE,FALSE)</formula>
    </cfRule>
    <cfRule type="expression" dxfId="3609" priority="475">
      <formula>IF(H27=6,TRUE,FALSE)</formula>
    </cfRule>
    <cfRule type="expression" dxfId="3608" priority="476">
      <formula>IF(H27=5,TRUE,FALSE)</formula>
    </cfRule>
    <cfRule type="expression" dxfId="3607" priority="477">
      <formula>IF(H27=4,TRUE,FALSE)</formula>
    </cfRule>
    <cfRule type="expression" dxfId="3606" priority="478">
      <formula>IF(H27=3,TRUE,FALSE)</formula>
    </cfRule>
    <cfRule type="expression" dxfId="3605" priority="479">
      <formula>IF(H27=2,TRUE,FALSE)</formula>
    </cfRule>
    <cfRule type="expression" dxfId="3604" priority="480">
      <formula>IF(H27=1,TRUE,FALSE)</formula>
    </cfRule>
  </conditionalFormatting>
  <conditionalFormatting sqref="H28:H36">
    <cfRule type="expression" dxfId="3603" priority="451">
      <formula>IF(H28=15,TRUE,FALSE)</formula>
    </cfRule>
    <cfRule type="expression" dxfId="3602" priority="452">
      <formula>IF(H28=14,TRUE,FALSE)</formula>
    </cfRule>
    <cfRule type="expression" dxfId="3601" priority="453">
      <formula>IF(H28=13,TRUE,FALSE)</formula>
    </cfRule>
    <cfRule type="expression" dxfId="3600" priority="454">
      <formula>IF(H28=12,TRUE,FALSE)</formula>
    </cfRule>
    <cfRule type="expression" dxfId="3599" priority="455">
      <formula>IF(H28=11,TRUE,FALSE)</formula>
    </cfRule>
    <cfRule type="expression" dxfId="3598" priority="456">
      <formula>IF(H28=10,TRUE,FALSE)</formula>
    </cfRule>
    <cfRule type="expression" dxfId="3597" priority="457">
      <formula>IF(H28=9,TRUE,FALSE)</formula>
    </cfRule>
    <cfRule type="expression" dxfId="3596" priority="458">
      <formula>IF(H28=8,TRUE,FALSE)</formula>
    </cfRule>
    <cfRule type="expression" dxfId="3595" priority="459">
      <formula>IF(H28=7,TRUE,FALSE)</formula>
    </cfRule>
    <cfRule type="expression" dxfId="3594" priority="460">
      <formula>IF(H28=6,TRUE,FALSE)</formula>
    </cfRule>
    <cfRule type="expression" dxfId="3593" priority="461">
      <formula>IF(H28=5,TRUE,FALSE)</formula>
    </cfRule>
    <cfRule type="expression" dxfId="3592" priority="462">
      <formula>IF(H28=4,TRUE,FALSE)</formula>
    </cfRule>
    <cfRule type="expression" dxfId="3591" priority="463">
      <formula>IF(H28=3,TRUE,FALSE)</formula>
    </cfRule>
    <cfRule type="expression" dxfId="3590" priority="464">
      <formula>IF(H28=2,TRUE,FALSE)</formula>
    </cfRule>
    <cfRule type="expression" dxfId="3589" priority="465">
      <formula>IF(H28=1,TRUE,FALSE)</formula>
    </cfRule>
  </conditionalFormatting>
  <conditionalFormatting sqref="H38">
    <cfRule type="expression" dxfId="3588" priority="436">
      <formula>IF(H38=15,TRUE,FALSE)</formula>
    </cfRule>
    <cfRule type="expression" dxfId="3587" priority="437">
      <formula>IF(H38=14,TRUE,FALSE)</formula>
    </cfRule>
    <cfRule type="expression" dxfId="3586" priority="438">
      <formula>IF(H38=13,TRUE,FALSE)</formula>
    </cfRule>
    <cfRule type="expression" dxfId="3585" priority="439">
      <formula>IF(H38=12,TRUE,FALSE)</formula>
    </cfRule>
    <cfRule type="expression" dxfId="3584" priority="440">
      <formula>IF(H38=11,TRUE,FALSE)</formula>
    </cfRule>
    <cfRule type="expression" dxfId="3583" priority="441">
      <formula>IF(H38=10,TRUE,FALSE)</formula>
    </cfRule>
    <cfRule type="expression" dxfId="3582" priority="442">
      <formula>IF(H38=9,TRUE,FALSE)</formula>
    </cfRule>
    <cfRule type="expression" dxfId="3581" priority="443">
      <formula>IF(H38=8,TRUE,FALSE)</formula>
    </cfRule>
    <cfRule type="expression" dxfId="3580" priority="444">
      <formula>IF(H38=7,TRUE,FALSE)</formula>
    </cfRule>
    <cfRule type="expression" dxfId="3579" priority="445">
      <formula>IF(H38=6,TRUE,FALSE)</formula>
    </cfRule>
    <cfRule type="expression" dxfId="3578" priority="446">
      <formula>IF(H38=5,TRUE,FALSE)</formula>
    </cfRule>
    <cfRule type="expression" dxfId="3577" priority="447">
      <formula>IF(H38=4,TRUE,FALSE)</formula>
    </cfRule>
    <cfRule type="expression" dxfId="3576" priority="448">
      <formula>IF(H38=3,TRUE,FALSE)</formula>
    </cfRule>
    <cfRule type="expression" dxfId="3575" priority="449">
      <formula>IF(H38=2,TRUE,FALSE)</formula>
    </cfRule>
    <cfRule type="expression" dxfId="3574" priority="450">
      <formula>IF(H38=1,TRUE,FALSE)</formula>
    </cfRule>
  </conditionalFormatting>
  <conditionalFormatting sqref="H39:H47">
    <cfRule type="expression" dxfId="3573" priority="421">
      <formula>IF(H39=15,TRUE,FALSE)</formula>
    </cfRule>
    <cfRule type="expression" dxfId="3572" priority="422">
      <formula>IF(H39=14,TRUE,FALSE)</formula>
    </cfRule>
    <cfRule type="expression" dxfId="3571" priority="423">
      <formula>IF(H39=13,TRUE,FALSE)</formula>
    </cfRule>
    <cfRule type="expression" dxfId="3570" priority="424">
      <formula>IF(H39=12,TRUE,FALSE)</formula>
    </cfRule>
    <cfRule type="expression" dxfId="3569" priority="425">
      <formula>IF(H39=11,TRUE,FALSE)</formula>
    </cfRule>
    <cfRule type="expression" dxfId="3568" priority="426">
      <formula>IF(H39=10,TRUE,FALSE)</formula>
    </cfRule>
    <cfRule type="expression" dxfId="3567" priority="427">
      <formula>IF(H39=9,TRUE,FALSE)</formula>
    </cfRule>
    <cfRule type="expression" dxfId="3566" priority="428">
      <formula>IF(H39=8,TRUE,FALSE)</formula>
    </cfRule>
    <cfRule type="expression" dxfId="3565" priority="429">
      <formula>IF(H39=7,TRUE,FALSE)</formula>
    </cfRule>
    <cfRule type="expression" dxfId="3564" priority="430">
      <formula>IF(H39=6,TRUE,FALSE)</formula>
    </cfRule>
    <cfRule type="expression" dxfId="3563" priority="431">
      <formula>IF(H39=5,TRUE,FALSE)</formula>
    </cfRule>
    <cfRule type="expression" dxfId="3562" priority="432">
      <formula>IF(H39=4,TRUE,FALSE)</formula>
    </cfRule>
    <cfRule type="expression" dxfId="3561" priority="433">
      <formula>IF(H39=3,TRUE,FALSE)</formula>
    </cfRule>
    <cfRule type="expression" dxfId="3560" priority="434">
      <formula>IF(H39=2,TRUE,FALSE)</formula>
    </cfRule>
    <cfRule type="expression" dxfId="3559" priority="435">
      <formula>IF(H39=1,TRUE,FALSE)</formula>
    </cfRule>
  </conditionalFormatting>
  <conditionalFormatting sqref="H60">
    <cfRule type="expression" dxfId="3558" priority="331">
      <formula>IF(H60=15,TRUE,FALSE)</formula>
    </cfRule>
    <cfRule type="expression" dxfId="3557" priority="332">
      <formula>IF(H60=14,TRUE,FALSE)</formula>
    </cfRule>
    <cfRule type="expression" dxfId="3556" priority="333">
      <formula>IF(H60=13,TRUE,FALSE)</formula>
    </cfRule>
    <cfRule type="expression" dxfId="3555" priority="334">
      <formula>IF(H60=12,TRUE,FALSE)</formula>
    </cfRule>
    <cfRule type="expression" dxfId="3554" priority="335">
      <formula>IF(H60=11,TRUE,FALSE)</formula>
    </cfRule>
    <cfRule type="expression" dxfId="3553" priority="336">
      <formula>IF(H60=10,TRUE,FALSE)</formula>
    </cfRule>
    <cfRule type="expression" dxfId="3552" priority="337">
      <formula>IF(H60=9,TRUE,FALSE)</formula>
    </cfRule>
    <cfRule type="expression" dxfId="3551" priority="338">
      <formula>IF(H60=8,TRUE,FALSE)</formula>
    </cfRule>
    <cfRule type="expression" dxfId="3550" priority="339">
      <formula>IF(H60=7,TRUE,FALSE)</formula>
    </cfRule>
    <cfRule type="expression" dxfId="3549" priority="340">
      <formula>IF(H60=6,TRUE,FALSE)</formula>
    </cfRule>
    <cfRule type="expression" dxfId="3548" priority="341">
      <formula>IF(H60=5,TRUE,FALSE)</formula>
    </cfRule>
    <cfRule type="expression" dxfId="3547" priority="342">
      <formula>IF(H60=4,TRUE,FALSE)</formula>
    </cfRule>
    <cfRule type="expression" dxfId="3546" priority="343">
      <formula>IF(H60=3,TRUE,FALSE)</formula>
    </cfRule>
    <cfRule type="expression" dxfId="3545" priority="344">
      <formula>IF(H60=2,TRUE,FALSE)</formula>
    </cfRule>
    <cfRule type="expression" dxfId="3544" priority="345">
      <formula>IF(H60=1,TRUE,FALSE)</formula>
    </cfRule>
  </conditionalFormatting>
  <conditionalFormatting sqref="H61:H69">
    <cfRule type="expression" dxfId="3543" priority="316">
      <formula>IF(H61=15,TRUE,FALSE)</formula>
    </cfRule>
    <cfRule type="expression" dxfId="3542" priority="317">
      <formula>IF(H61=14,TRUE,FALSE)</formula>
    </cfRule>
    <cfRule type="expression" dxfId="3541" priority="318">
      <formula>IF(H61=13,TRUE,FALSE)</formula>
    </cfRule>
    <cfRule type="expression" dxfId="3540" priority="319">
      <formula>IF(H61=12,TRUE,FALSE)</formula>
    </cfRule>
    <cfRule type="expression" dxfId="3539" priority="320">
      <formula>IF(H61=11,TRUE,FALSE)</formula>
    </cfRule>
    <cfRule type="expression" dxfId="3538" priority="321">
      <formula>IF(H61=10,TRUE,FALSE)</formula>
    </cfRule>
    <cfRule type="expression" dxfId="3537" priority="322">
      <formula>IF(H61=9,TRUE,FALSE)</formula>
    </cfRule>
    <cfRule type="expression" dxfId="3536" priority="323">
      <formula>IF(H61=8,TRUE,FALSE)</formula>
    </cfRule>
    <cfRule type="expression" dxfId="3535" priority="324">
      <formula>IF(H61=7,TRUE,FALSE)</formula>
    </cfRule>
    <cfRule type="expression" dxfId="3534" priority="325">
      <formula>IF(H61=6,TRUE,FALSE)</formula>
    </cfRule>
    <cfRule type="expression" dxfId="3533" priority="326">
      <formula>IF(H61=5,TRUE,FALSE)</formula>
    </cfRule>
    <cfRule type="expression" dxfId="3532" priority="327">
      <formula>IF(H61=4,TRUE,FALSE)</formula>
    </cfRule>
    <cfRule type="expression" dxfId="3531" priority="328">
      <formula>IF(H61=3,TRUE,FALSE)</formula>
    </cfRule>
    <cfRule type="expression" dxfId="3530" priority="329">
      <formula>IF(H61=2,TRUE,FALSE)</formula>
    </cfRule>
    <cfRule type="expression" dxfId="3529" priority="330">
      <formula>IF(H61=1,TRUE,FALSE)</formula>
    </cfRule>
  </conditionalFormatting>
  <conditionalFormatting sqref="H49">
    <cfRule type="expression" dxfId="3528" priority="376">
      <formula>IF(H49=15,TRUE,FALSE)</formula>
    </cfRule>
    <cfRule type="expression" dxfId="3527" priority="377">
      <formula>IF(H49=14,TRUE,FALSE)</formula>
    </cfRule>
    <cfRule type="expression" dxfId="3526" priority="378">
      <formula>IF(H49=13,TRUE,FALSE)</formula>
    </cfRule>
    <cfRule type="expression" dxfId="3525" priority="379">
      <formula>IF(H49=12,TRUE,FALSE)</formula>
    </cfRule>
    <cfRule type="expression" dxfId="3524" priority="380">
      <formula>IF(H49=11,TRUE,FALSE)</formula>
    </cfRule>
    <cfRule type="expression" dxfId="3523" priority="381">
      <formula>IF(H49=10,TRUE,FALSE)</formula>
    </cfRule>
    <cfRule type="expression" dxfId="3522" priority="382">
      <formula>IF(H49=9,TRUE,FALSE)</formula>
    </cfRule>
    <cfRule type="expression" dxfId="3521" priority="383">
      <formula>IF(H49=8,TRUE,FALSE)</formula>
    </cfRule>
    <cfRule type="expression" dxfId="3520" priority="384">
      <formula>IF(H49=7,TRUE,FALSE)</formula>
    </cfRule>
    <cfRule type="expression" dxfId="3519" priority="385">
      <formula>IF(H49=6,TRUE,FALSE)</formula>
    </cfRule>
    <cfRule type="expression" dxfId="3518" priority="386">
      <formula>IF(H49=5,TRUE,FALSE)</formula>
    </cfRule>
    <cfRule type="expression" dxfId="3517" priority="387">
      <formula>IF(H49=4,TRUE,FALSE)</formula>
    </cfRule>
    <cfRule type="expression" dxfId="3516" priority="388">
      <formula>IF(H49=3,TRUE,FALSE)</formula>
    </cfRule>
    <cfRule type="expression" dxfId="3515" priority="389">
      <formula>IF(H49=2,TRUE,FALSE)</formula>
    </cfRule>
    <cfRule type="expression" dxfId="3514" priority="390">
      <formula>IF(H49=1,TRUE,FALSE)</formula>
    </cfRule>
  </conditionalFormatting>
  <conditionalFormatting sqref="H50:H58">
    <cfRule type="expression" dxfId="3513" priority="361">
      <formula>IF(H50=15,TRUE,FALSE)</formula>
    </cfRule>
    <cfRule type="expression" dxfId="3512" priority="362">
      <formula>IF(H50=14,TRUE,FALSE)</formula>
    </cfRule>
    <cfRule type="expression" dxfId="3511" priority="363">
      <formula>IF(H50=13,TRUE,FALSE)</formula>
    </cfRule>
    <cfRule type="expression" dxfId="3510" priority="364">
      <formula>IF(H50=12,TRUE,FALSE)</formula>
    </cfRule>
    <cfRule type="expression" dxfId="3509" priority="365">
      <formula>IF(H50=11,TRUE,FALSE)</formula>
    </cfRule>
    <cfRule type="expression" dxfId="3508" priority="366">
      <formula>IF(H50=10,TRUE,FALSE)</formula>
    </cfRule>
    <cfRule type="expression" dxfId="3507" priority="367">
      <formula>IF(H50=9,TRUE,FALSE)</formula>
    </cfRule>
    <cfRule type="expression" dxfId="3506" priority="368">
      <formula>IF(H50=8,TRUE,FALSE)</formula>
    </cfRule>
    <cfRule type="expression" dxfId="3505" priority="369">
      <formula>IF(H50=7,TRUE,FALSE)</formula>
    </cfRule>
    <cfRule type="expression" dxfId="3504" priority="370">
      <formula>IF(H50=6,TRUE,FALSE)</formula>
    </cfRule>
    <cfRule type="expression" dxfId="3503" priority="371">
      <formula>IF(H50=5,TRUE,FALSE)</formula>
    </cfRule>
    <cfRule type="expression" dxfId="3502" priority="372">
      <formula>IF(H50=4,TRUE,FALSE)</formula>
    </cfRule>
    <cfRule type="expression" dxfId="3501" priority="373">
      <formula>IF(H50=3,TRUE,FALSE)</formula>
    </cfRule>
    <cfRule type="expression" dxfId="3500" priority="374">
      <formula>IF(H50=2,TRUE,FALSE)</formula>
    </cfRule>
    <cfRule type="expression" dxfId="3499" priority="375">
      <formula>IF(H50=1,TRUE,FALSE)</formula>
    </cfRule>
  </conditionalFormatting>
  <conditionalFormatting sqref="H11:H19 H21:H22">
    <cfRule type="expression" dxfId="3498" priority="1">
      <formula>IF(H11=15,TRUE,FALSE)</formula>
    </cfRule>
    <cfRule type="expression" dxfId="3497" priority="2">
      <formula>IF(H11=14,TRUE,FALSE)</formula>
    </cfRule>
    <cfRule type="expression" dxfId="3496" priority="3">
      <formula>IF(H11=13,TRUE,FALSE)</formula>
    </cfRule>
    <cfRule type="expression" dxfId="3495" priority="4">
      <formula>IF(H11=12,TRUE,FALSE)</formula>
    </cfRule>
    <cfRule type="expression" dxfId="3494" priority="5">
      <formula>IF(H11=11,TRUE,FALSE)</formula>
    </cfRule>
    <cfRule type="expression" dxfId="3493" priority="6">
      <formula>IF(H11=10,TRUE,FALSE)</formula>
    </cfRule>
    <cfRule type="expression" dxfId="3492" priority="7">
      <formula>IF(H11=9,TRUE,FALSE)</formula>
    </cfRule>
    <cfRule type="expression" dxfId="3491" priority="8">
      <formula>IF(H11=8,TRUE,FALSE)</formula>
    </cfRule>
    <cfRule type="expression" dxfId="3490" priority="9">
      <formula>IF(H11=7,TRUE,FALSE)</formula>
    </cfRule>
    <cfRule type="expression" dxfId="3489" priority="10">
      <formula>IF(H11=6,TRUE,FALSE)</formula>
    </cfRule>
    <cfRule type="expression" dxfId="3488" priority="11">
      <formula>IF(H11=5,TRUE,FALSE)</formula>
    </cfRule>
    <cfRule type="expression" dxfId="3487" priority="12">
      <formula>IF(H11=4,TRUE,FALSE)</formula>
    </cfRule>
    <cfRule type="expression" dxfId="3486" priority="13">
      <formula>IF(H11=3,TRUE,FALSE)</formula>
    </cfRule>
    <cfRule type="expression" dxfId="3485" priority="14">
      <formula>IF(H11=2,TRUE,FALSE)</formula>
    </cfRule>
    <cfRule type="expression" dxfId="3484" priority="15">
      <formula>IF(H11=1,TRUE,FALSE)</formula>
    </cfRule>
  </conditionalFormatting>
  <conditionalFormatting sqref="H10 H20">
    <cfRule type="expression" dxfId="3483" priority="16">
      <formula>IF(H10=15,TRUE,FALSE)</formula>
    </cfRule>
    <cfRule type="expression" dxfId="3482" priority="17">
      <formula>IF(H10=14,TRUE,FALSE)</formula>
    </cfRule>
    <cfRule type="expression" dxfId="3481" priority="18">
      <formula>IF(H10=13,TRUE,FALSE)</formula>
    </cfRule>
    <cfRule type="expression" dxfId="3480" priority="19">
      <formula>IF(H10=12,TRUE,FALSE)</formula>
    </cfRule>
    <cfRule type="expression" dxfId="3479" priority="20">
      <formula>IF(H10=11,TRUE,FALSE)</formula>
    </cfRule>
    <cfRule type="expression" dxfId="3478" priority="21">
      <formula>IF(H10=10,TRUE,FALSE)</formula>
    </cfRule>
    <cfRule type="expression" dxfId="3477" priority="22">
      <formula>IF(H10=9,TRUE,FALSE)</formula>
    </cfRule>
    <cfRule type="expression" dxfId="3476" priority="23">
      <formula>IF(H10=8,TRUE,FALSE)</formula>
    </cfRule>
    <cfRule type="expression" dxfId="3475" priority="24">
      <formula>IF(H10=7,TRUE,FALSE)</formula>
    </cfRule>
    <cfRule type="expression" dxfId="3474" priority="25">
      <formula>IF(H10=6,TRUE,FALSE)</formula>
    </cfRule>
    <cfRule type="expression" dxfId="3473" priority="26">
      <formula>IF(H10=5,TRUE,FALSE)</formula>
    </cfRule>
    <cfRule type="expression" dxfId="3472" priority="27">
      <formula>IF(H10=4,TRUE,FALSE)</formula>
    </cfRule>
    <cfRule type="expression" dxfId="3471" priority="28">
      <formula>IF(H10=3,TRUE,FALSE)</formula>
    </cfRule>
    <cfRule type="expression" dxfId="3470" priority="29">
      <formula>IF(H10=2,TRUE,FALSE)</formula>
    </cfRule>
    <cfRule type="expression" dxfId="3469" priority="30">
      <formula>IF(H10=1,TRUE,FALSE)</formula>
    </cfRule>
  </conditionalFormatting>
  <conditionalFormatting sqref="H71">
    <cfRule type="expression" dxfId="3468" priority="301">
      <formula>IF(H71=15,TRUE,FALSE)</formula>
    </cfRule>
    <cfRule type="expression" dxfId="3467" priority="302">
      <formula>IF(H71=14,TRUE,FALSE)</formula>
    </cfRule>
    <cfRule type="expression" dxfId="3466" priority="303">
      <formula>IF(H71=13,TRUE,FALSE)</formula>
    </cfRule>
    <cfRule type="expression" dxfId="3465" priority="304">
      <formula>IF(H71=12,TRUE,FALSE)</formula>
    </cfRule>
    <cfRule type="expression" dxfId="3464" priority="305">
      <formula>IF(H71=11,TRUE,FALSE)</formula>
    </cfRule>
    <cfRule type="expression" dxfId="3463" priority="306">
      <formula>IF(H71=10,TRUE,FALSE)</formula>
    </cfRule>
    <cfRule type="expression" dxfId="3462" priority="307">
      <formula>IF(H71=9,TRUE,FALSE)</formula>
    </cfRule>
    <cfRule type="expression" dxfId="3461" priority="308">
      <formula>IF(H71=8,TRUE,FALSE)</formula>
    </cfRule>
    <cfRule type="expression" dxfId="3460" priority="309">
      <formula>IF(H71=7,TRUE,FALSE)</formula>
    </cfRule>
    <cfRule type="expression" dxfId="3459" priority="310">
      <formula>IF(H71=6,TRUE,FALSE)</formula>
    </cfRule>
    <cfRule type="expression" dxfId="3458" priority="311">
      <formula>IF(H71=5,TRUE,FALSE)</formula>
    </cfRule>
    <cfRule type="expression" dxfId="3457" priority="312">
      <formula>IF(H71=4,TRUE,FALSE)</formula>
    </cfRule>
    <cfRule type="expression" dxfId="3456" priority="313">
      <formula>IF(H71=3,TRUE,FALSE)</formula>
    </cfRule>
    <cfRule type="expression" dxfId="3455" priority="314">
      <formula>IF(H71=2,TRUE,FALSE)</formula>
    </cfRule>
    <cfRule type="expression" dxfId="3454" priority="315">
      <formula>IF(H71=1,TRUE,FALSE)</formula>
    </cfRule>
  </conditionalFormatting>
  <conditionalFormatting sqref="H72:H80">
    <cfRule type="expression" dxfId="3453" priority="286">
      <formula>IF(H72=15,TRUE,FALSE)</formula>
    </cfRule>
    <cfRule type="expression" dxfId="3452" priority="287">
      <formula>IF(H72=14,TRUE,FALSE)</formula>
    </cfRule>
    <cfRule type="expression" dxfId="3451" priority="288">
      <formula>IF(H72=13,TRUE,FALSE)</formula>
    </cfRule>
    <cfRule type="expression" dxfId="3450" priority="289">
      <formula>IF(H72=12,TRUE,FALSE)</formula>
    </cfRule>
    <cfRule type="expression" dxfId="3449" priority="290">
      <formula>IF(H72=11,TRUE,FALSE)</formula>
    </cfRule>
    <cfRule type="expression" dxfId="3448" priority="291">
      <formula>IF(H72=10,TRUE,FALSE)</formula>
    </cfRule>
    <cfRule type="expression" dxfId="3447" priority="292">
      <formula>IF(H72=9,TRUE,FALSE)</formula>
    </cfRule>
    <cfRule type="expression" dxfId="3446" priority="293">
      <formula>IF(H72=8,TRUE,FALSE)</formula>
    </cfRule>
    <cfRule type="expression" dxfId="3445" priority="294">
      <formula>IF(H72=7,TRUE,FALSE)</formula>
    </cfRule>
    <cfRule type="expression" dxfId="3444" priority="295">
      <formula>IF(H72=6,TRUE,FALSE)</formula>
    </cfRule>
    <cfRule type="expression" dxfId="3443" priority="296">
      <formula>IF(H72=5,TRUE,FALSE)</formula>
    </cfRule>
    <cfRule type="expression" dxfId="3442" priority="297">
      <formula>IF(H72=4,TRUE,FALSE)</formula>
    </cfRule>
    <cfRule type="expression" dxfId="3441" priority="298">
      <formula>IF(H72=3,TRUE,FALSE)</formula>
    </cfRule>
    <cfRule type="expression" dxfId="3440" priority="299">
      <formula>IF(H72=2,TRUE,FALSE)</formula>
    </cfRule>
    <cfRule type="expression" dxfId="3439" priority="300">
      <formula>IF(H72=1,TRUE,FALSE)</formula>
    </cfRule>
  </conditionalFormatting>
  <conditionalFormatting sqref="H82">
    <cfRule type="expression" dxfId="3438" priority="271">
      <formula>IF(H82=15,TRUE,FALSE)</formula>
    </cfRule>
    <cfRule type="expression" dxfId="3437" priority="272">
      <formula>IF(H82=14,TRUE,FALSE)</formula>
    </cfRule>
    <cfRule type="expression" dxfId="3436" priority="273">
      <formula>IF(H82=13,TRUE,FALSE)</formula>
    </cfRule>
    <cfRule type="expression" dxfId="3435" priority="274">
      <formula>IF(H82=12,TRUE,FALSE)</formula>
    </cfRule>
    <cfRule type="expression" dxfId="3434" priority="275">
      <formula>IF(H82=11,TRUE,FALSE)</formula>
    </cfRule>
    <cfRule type="expression" dxfId="3433" priority="276">
      <formula>IF(H82=10,TRUE,FALSE)</formula>
    </cfRule>
    <cfRule type="expression" dxfId="3432" priority="277">
      <formula>IF(H82=9,TRUE,FALSE)</formula>
    </cfRule>
    <cfRule type="expression" dxfId="3431" priority="278">
      <formula>IF(H82=8,TRUE,FALSE)</formula>
    </cfRule>
    <cfRule type="expression" dxfId="3430" priority="279">
      <formula>IF(H82=7,TRUE,FALSE)</formula>
    </cfRule>
    <cfRule type="expression" dxfId="3429" priority="280">
      <formula>IF(H82=6,TRUE,FALSE)</formula>
    </cfRule>
    <cfRule type="expression" dxfId="3428" priority="281">
      <formula>IF(H82=5,TRUE,FALSE)</formula>
    </cfRule>
    <cfRule type="expression" dxfId="3427" priority="282">
      <formula>IF(H82=4,TRUE,FALSE)</formula>
    </cfRule>
    <cfRule type="expression" dxfId="3426" priority="283">
      <formula>IF(H82=3,TRUE,FALSE)</formula>
    </cfRule>
    <cfRule type="expression" dxfId="3425" priority="284">
      <formula>IF(H82=2,TRUE,FALSE)</formula>
    </cfRule>
    <cfRule type="expression" dxfId="3424" priority="285">
      <formula>IF(H82=1,TRUE,FALSE)</formula>
    </cfRule>
  </conditionalFormatting>
  <conditionalFormatting sqref="H83:H91">
    <cfRule type="expression" dxfId="3423" priority="256">
      <formula>IF(H83=15,TRUE,FALSE)</formula>
    </cfRule>
    <cfRule type="expression" dxfId="3422" priority="257">
      <formula>IF(H83=14,TRUE,FALSE)</formula>
    </cfRule>
    <cfRule type="expression" dxfId="3421" priority="258">
      <formula>IF(H83=13,TRUE,FALSE)</formula>
    </cfRule>
    <cfRule type="expression" dxfId="3420" priority="259">
      <formula>IF(H83=12,TRUE,FALSE)</formula>
    </cfRule>
    <cfRule type="expression" dxfId="3419" priority="260">
      <formula>IF(H83=11,TRUE,FALSE)</formula>
    </cfRule>
    <cfRule type="expression" dxfId="3418" priority="261">
      <formula>IF(H83=10,TRUE,FALSE)</formula>
    </cfRule>
    <cfRule type="expression" dxfId="3417" priority="262">
      <formula>IF(H83=9,TRUE,FALSE)</formula>
    </cfRule>
    <cfRule type="expression" dxfId="3416" priority="263">
      <formula>IF(H83=8,TRUE,FALSE)</formula>
    </cfRule>
    <cfRule type="expression" dxfId="3415" priority="264">
      <formula>IF(H83=7,TRUE,FALSE)</formula>
    </cfRule>
    <cfRule type="expression" dxfId="3414" priority="265">
      <formula>IF(H83=6,TRUE,FALSE)</formula>
    </cfRule>
    <cfRule type="expression" dxfId="3413" priority="266">
      <formula>IF(H83=5,TRUE,FALSE)</formula>
    </cfRule>
    <cfRule type="expression" dxfId="3412" priority="267">
      <formula>IF(H83=4,TRUE,FALSE)</formula>
    </cfRule>
    <cfRule type="expression" dxfId="3411" priority="268">
      <formula>IF(H83=3,TRUE,FALSE)</formula>
    </cfRule>
    <cfRule type="expression" dxfId="3410" priority="269">
      <formula>IF(H83=2,TRUE,FALSE)</formula>
    </cfRule>
    <cfRule type="expression" dxfId="3409" priority="270">
      <formula>IF(H83=1,TRUE,FALSE)</formula>
    </cfRule>
  </conditionalFormatting>
  <conditionalFormatting sqref="H93">
    <cfRule type="expression" dxfId="3408" priority="241">
      <formula>IF(H93=15,TRUE,FALSE)</formula>
    </cfRule>
    <cfRule type="expression" dxfId="3407" priority="242">
      <formula>IF(H93=14,TRUE,FALSE)</formula>
    </cfRule>
    <cfRule type="expression" dxfId="3406" priority="243">
      <formula>IF(H93=13,TRUE,FALSE)</formula>
    </cfRule>
    <cfRule type="expression" dxfId="3405" priority="244">
      <formula>IF(H93=12,TRUE,FALSE)</formula>
    </cfRule>
    <cfRule type="expression" dxfId="3404" priority="245">
      <formula>IF(H93=11,TRUE,FALSE)</formula>
    </cfRule>
    <cfRule type="expression" dxfId="3403" priority="246">
      <formula>IF(H93=10,TRUE,FALSE)</formula>
    </cfRule>
    <cfRule type="expression" dxfId="3402" priority="247">
      <formula>IF(H93=9,TRUE,FALSE)</formula>
    </cfRule>
    <cfRule type="expression" dxfId="3401" priority="248">
      <formula>IF(H93=8,TRUE,FALSE)</formula>
    </cfRule>
    <cfRule type="expression" dxfId="3400" priority="249">
      <formula>IF(H93=7,TRUE,FALSE)</formula>
    </cfRule>
    <cfRule type="expression" dxfId="3399" priority="250">
      <formula>IF(H93=6,TRUE,FALSE)</formula>
    </cfRule>
    <cfRule type="expression" dxfId="3398" priority="251">
      <formula>IF(H93=5,TRUE,FALSE)</formula>
    </cfRule>
    <cfRule type="expression" dxfId="3397" priority="252">
      <formula>IF(H93=4,TRUE,FALSE)</formula>
    </cfRule>
    <cfRule type="expression" dxfId="3396" priority="253">
      <formula>IF(H93=3,TRUE,FALSE)</formula>
    </cfRule>
    <cfRule type="expression" dxfId="3395" priority="254">
      <formula>IF(H93=2,TRUE,FALSE)</formula>
    </cfRule>
    <cfRule type="expression" dxfId="3394" priority="255">
      <formula>IF(H93=1,TRUE,FALSE)</formula>
    </cfRule>
  </conditionalFormatting>
  <conditionalFormatting sqref="H94:H102">
    <cfRule type="expression" dxfId="3393" priority="226">
      <formula>IF(H94=15,TRUE,FALSE)</formula>
    </cfRule>
    <cfRule type="expression" dxfId="3392" priority="227">
      <formula>IF(H94=14,TRUE,FALSE)</formula>
    </cfRule>
    <cfRule type="expression" dxfId="3391" priority="228">
      <formula>IF(H94=13,TRUE,FALSE)</formula>
    </cfRule>
    <cfRule type="expression" dxfId="3390" priority="229">
      <formula>IF(H94=12,TRUE,FALSE)</formula>
    </cfRule>
    <cfRule type="expression" dxfId="3389" priority="230">
      <formula>IF(H94=11,TRUE,FALSE)</formula>
    </cfRule>
    <cfRule type="expression" dxfId="3388" priority="231">
      <formula>IF(H94=10,TRUE,FALSE)</formula>
    </cfRule>
    <cfRule type="expression" dxfId="3387" priority="232">
      <formula>IF(H94=9,TRUE,FALSE)</formula>
    </cfRule>
    <cfRule type="expression" dxfId="3386" priority="233">
      <formula>IF(H94=8,TRUE,FALSE)</formula>
    </cfRule>
    <cfRule type="expression" dxfId="3385" priority="234">
      <formula>IF(H94=7,TRUE,FALSE)</formula>
    </cfRule>
    <cfRule type="expression" dxfId="3384" priority="235">
      <formula>IF(H94=6,TRUE,FALSE)</formula>
    </cfRule>
    <cfRule type="expression" dxfId="3383" priority="236">
      <formula>IF(H94=5,TRUE,FALSE)</formula>
    </cfRule>
    <cfRule type="expression" dxfId="3382" priority="237">
      <formula>IF(H94=4,TRUE,FALSE)</formula>
    </cfRule>
    <cfRule type="expression" dxfId="3381" priority="238">
      <formula>IF(H94=3,TRUE,FALSE)</formula>
    </cfRule>
    <cfRule type="expression" dxfId="3380" priority="239">
      <formula>IF(H94=2,TRUE,FALSE)</formula>
    </cfRule>
    <cfRule type="expression" dxfId="3379" priority="240">
      <formula>IF(H94=1,TRUE,FALSE)</formula>
    </cfRule>
  </conditionalFormatting>
  <conditionalFormatting sqref="H104">
    <cfRule type="expression" dxfId="3378" priority="211">
      <formula>IF(H104=15,TRUE,FALSE)</formula>
    </cfRule>
    <cfRule type="expression" dxfId="3377" priority="212">
      <formula>IF(H104=14,TRUE,FALSE)</formula>
    </cfRule>
    <cfRule type="expression" dxfId="3376" priority="213">
      <formula>IF(H104=13,TRUE,FALSE)</formula>
    </cfRule>
    <cfRule type="expression" dxfId="3375" priority="214">
      <formula>IF(H104=12,TRUE,FALSE)</formula>
    </cfRule>
    <cfRule type="expression" dxfId="3374" priority="215">
      <formula>IF(H104=11,TRUE,FALSE)</formula>
    </cfRule>
    <cfRule type="expression" dxfId="3373" priority="216">
      <formula>IF(H104=10,TRUE,FALSE)</formula>
    </cfRule>
    <cfRule type="expression" dxfId="3372" priority="217">
      <formula>IF(H104=9,TRUE,FALSE)</formula>
    </cfRule>
    <cfRule type="expression" dxfId="3371" priority="218">
      <formula>IF(H104=8,TRUE,FALSE)</formula>
    </cfRule>
    <cfRule type="expression" dxfId="3370" priority="219">
      <formula>IF(H104=7,TRUE,FALSE)</formula>
    </cfRule>
    <cfRule type="expression" dxfId="3369" priority="220">
      <formula>IF(H104=6,TRUE,FALSE)</formula>
    </cfRule>
    <cfRule type="expression" dxfId="3368" priority="221">
      <formula>IF(H104=5,TRUE,FALSE)</formula>
    </cfRule>
    <cfRule type="expression" dxfId="3367" priority="222">
      <formula>IF(H104=4,TRUE,FALSE)</formula>
    </cfRule>
    <cfRule type="expression" dxfId="3366" priority="223">
      <formula>IF(H104=3,TRUE,FALSE)</formula>
    </cfRule>
    <cfRule type="expression" dxfId="3365" priority="224">
      <formula>IF(H104=2,TRUE,FALSE)</formula>
    </cfRule>
    <cfRule type="expression" dxfId="3364" priority="225">
      <formula>IF(H104=1,TRUE,FALSE)</formula>
    </cfRule>
  </conditionalFormatting>
  <conditionalFormatting sqref="H105:H113">
    <cfRule type="expression" dxfId="3363" priority="196">
      <formula>IF(H105=15,TRUE,FALSE)</formula>
    </cfRule>
    <cfRule type="expression" dxfId="3362" priority="197">
      <formula>IF(H105=14,TRUE,FALSE)</formula>
    </cfRule>
    <cfRule type="expression" dxfId="3361" priority="198">
      <formula>IF(H105=13,TRUE,FALSE)</formula>
    </cfRule>
    <cfRule type="expression" dxfId="3360" priority="199">
      <formula>IF(H105=12,TRUE,FALSE)</formula>
    </cfRule>
    <cfRule type="expression" dxfId="3359" priority="200">
      <formula>IF(H105=11,TRUE,FALSE)</formula>
    </cfRule>
    <cfRule type="expression" dxfId="3358" priority="201">
      <formula>IF(H105=10,TRUE,FALSE)</formula>
    </cfRule>
    <cfRule type="expression" dxfId="3357" priority="202">
      <formula>IF(H105=9,TRUE,FALSE)</formula>
    </cfRule>
    <cfRule type="expression" dxfId="3356" priority="203">
      <formula>IF(H105=8,TRUE,FALSE)</formula>
    </cfRule>
    <cfRule type="expression" dxfId="3355" priority="204">
      <formula>IF(H105=7,TRUE,FALSE)</formula>
    </cfRule>
    <cfRule type="expression" dxfId="3354" priority="205">
      <formula>IF(H105=6,TRUE,FALSE)</formula>
    </cfRule>
    <cfRule type="expression" dxfId="3353" priority="206">
      <formula>IF(H105=5,TRUE,FALSE)</formula>
    </cfRule>
    <cfRule type="expression" dxfId="3352" priority="207">
      <formula>IF(H105=4,TRUE,FALSE)</formula>
    </cfRule>
    <cfRule type="expression" dxfId="3351" priority="208">
      <formula>IF(H105=3,TRUE,FALSE)</formula>
    </cfRule>
    <cfRule type="expression" dxfId="3350" priority="209">
      <formula>IF(H105=2,TRUE,FALSE)</formula>
    </cfRule>
    <cfRule type="expression" dxfId="3349" priority="210">
      <formula>IF(H105=1,TRUE,FALSE)</formula>
    </cfRule>
  </conditionalFormatting>
  <conditionalFormatting sqref="H115">
    <cfRule type="expression" dxfId="3348" priority="181">
      <formula>IF(H115=15,TRUE,FALSE)</formula>
    </cfRule>
    <cfRule type="expression" dxfId="3347" priority="182">
      <formula>IF(H115=14,TRUE,FALSE)</formula>
    </cfRule>
    <cfRule type="expression" dxfId="3346" priority="183">
      <formula>IF(H115=13,TRUE,FALSE)</formula>
    </cfRule>
    <cfRule type="expression" dxfId="3345" priority="184">
      <formula>IF(H115=12,TRUE,FALSE)</formula>
    </cfRule>
    <cfRule type="expression" dxfId="3344" priority="185">
      <formula>IF(H115=11,TRUE,FALSE)</formula>
    </cfRule>
    <cfRule type="expression" dxfId="3343" priority="186">
      <formula>IF(H115=10,TRUE,FALSE)</formula>
    </cfRule>
    <cfRule type="expression" dxfId="3342" priority="187">
      <formula>IF(H115=9,TRUE,FALSE)</formula>
    </cfRule>
    <cfRule type="expression" dxfId="3341" priority="188">
      <formula>IF(H115=8,TRUE,FALSE)</formula>
    </cfRule>
    <cfRule type="expression" dxfId="3340" priority="189">
      <formula>IF(H115=7,TRUE,FALSE)</formula>
    </cfRule>
    <cfRule type="expression" dxfId="3339" priority="190">
      <formula>IF(H115=6,TRUE,FALSE)</formula>
    </cfRule>
    <cfRule type="expression" dxfId="3338" priority="191">
      <formula>IF(H115=5,TRUE,FALSE)</formula>
    </cfRule>
    <cfRule type="expression" dxfId="3337" priority="192">
      <formula>IF(H115=4,TRUE,FALSE)</formula>
    </cfRule>
    <cfRule type="expression" dxfId="3336" priority="193">
      <formula>IF(H115=3,TRUE,FALSE)</formula>
    </cfRule>
    <cfRule type="expression" dxfId="3335" priority="194">
      <formula>IF(H115=2,TRUE,FALSE)</formula>
    </cfRule>
    <cfRule type="expression" dxfId="3334" priority="195">
      <formula>IF(H115=1,TRUE,FALSE)</formula>
    </cfRule>
  </conditionalFormatting>
  <conditionalFormatting sqref="H116:H124">
    <cfRule type="expression" dxfId="3333" priority="166">
      <formula>IF(H116=15,TRUE,FALSE)</formula>
    </cfRule>
    <cfRule type="expression" dxfId="3332" priority="167">
      <formula>IF(H116=14,TRUE,FALSE)</formula>
    </cfRule>
    <cfRule type="expression" dxfId="3331" priority="168">
      <formula>IF(H116=13,TRUE,FALSE)</formula>
    </cfRule>
    <cfRule type="expression" dxfId="3330" priority="169">
      <formula>IF(H116=12,TRUE,FALSE)</formula>
    </cfRule>
    <cfRule type="expression" dxfId="3329" priority="170">
      <formula>IF(H116=11,TRUE,FALSE)</formula>
    </cfRule>
    <cfRule type="expression" dxfId="3328" priority="171">
      <formula>IF(H116=10,TRUE,FALSE)</formula>
    </cfRule>
    <cfRule type="expression" dxfId="3327" priority="172">
      <formula>IF(H116=9,TRUE,FALSE)</formula>
    </cfRule>
    <cfRule type="expression" dxfId="3326" priority="173">
      <formula>IF(H116=8,TRUE,FALSE)</formula>
    </cfRule>
    <cfRule type="expression" dxfId="3325" priority="174">
      <formula>IF(H116=7,TRUE,FALSE)</formula>
    </cfRule>
    <cfRule type="expression" dxfId="3324" priority="175">
      <formula>IF(H116=6,TRUE,FALSE)</formula>
    </cfRule>
    <cfRule type="expression" dxfId="3323" priority="176">
      <formula>IF(H116=5,TRUE,FALSE)</formula>
    </cfRule>
    <cfRule type="expression" dxfId="3322" priority="177">
      <formula>IF(H116=4,TRUE,FALSE)</formula>
    </cfRule>
    <cfRule type="expression" dxfId="3321" priority="178">
      <formula>IF(H116=3,TRUE,FALSE)</formula>
    </cfRule>
    <cfRule type="expression" dxfId="3320" priority="179">
      <formula>IF(H116=2,TRUE,FALSE)</formula>
    </cfRule>
    <cfRule type="expression" dxfId="3319" priority="180">
      <formula>IF(H116=1,TRUE,FALSE)</formula>
    </cfRule>
  </conditionalFormatting>
  <conditionalFormatting sqref="H126">
    <cfRule type="expression" dxfId="3318" priority="151">
      <formula>IF(H126=15,TRUE,FALSE)</formula>
    </cfRule>
    <cfRule type="expression" dxfId="3317" priority="152">
      <formula>IF(H126=14,TRUE,FALSE)</formula>
    </cfRule>
    <cfRule type="expression" dxfId="3316" priority="153">
      <formula>IF(H126=13,TRUE,FALSE)</formula>
    </cfRule>
    <cfRule type="expression" dxfId="3315" priority="154">
      <formula>IF(H126=12,TRUE,FALSE)</formula>
    </cfRule>
    <cfRule type="expression" dxfId="3314" priority="155">
      <formula>IF(H126=11,TRUE,FALSE)</formula>
    </cfRule>
    <cfRule type="expression" dxfId="3313" priority="156">
      <formula>IF(H126=10,TRUE,FALSE)</formula>
    </cfRule>
    <cfRule type="expression" dxfId="3312" priority="157">
      <formula>IF(H126=9,TRUE,FALSE)</formula>
    </cfRule>
    <cfRule type="expression" dxfId="3311" priority="158">
      <formula>IF(H126=8,TRUE,FALSE)</formula>
    </cfRule>
    <cfRule type="expression" dxfId="3310" priority="159">
      <formula>IF(H126=7,TRUE,FALSE)</formula>
    </cfRule>
    <cfRule type="expression" dxfId="3309" priority="160">
      <formula>IF(H126=6,TRUE,FALSE)</formula>
    </cfRule>
    <cfRule type="expression" dxfId="3308" priority="161">
      <formula>IF(H126=5,TRUE,FALSE)</formula>
    </cfRule>
    <cfRule type="expression" dxfId="3307" priority="162">
      <formula>IF(H126=4,TRUE,FALSE)</formula>
    </cfRule>
    <cfRule type="expression" dxfId="3306" priority="163">
      <formula>IF(H126=3,TRUE,FALSE)</formula>
    </cfRule>
    <cfRule type="expression" dxfId="3305" priority="164">
      <formula>IF(H126=2,TRUE,FALSE)</formula>
    </cfRule>
    <cfRule type="expression" dxfId="3304" priority="165">
      <formula>IF(H126=1,TRUE,FALSE)</formula>
    </cfRule>
  </conditionalFormatting>
  <conditionalFormatting sqref="H127:H135">
    <cfRule type="expression" dxfId="3303" priority="136">
      <formula>IF(H127=15,TRUE,FALSE)</formula>
    </cfRule>
    <cfRule type="expression" dxfId="3302" priority="137">
      <formula>IF(H127=14,TRUE,FALSE)</formula>
    </cfRule>
    <cfRule type="expression" dxfId="3301" priority="138">
      <formula>IF(H127=13,TRUE,FALSE)</formula>
    </cfRule>
    <cfRule type="expression" dxfId="3300" priority="139">
      <formula>IF(H127=12,TRUE,FALSE)</formula>
    </cfRule>
    <cfRule type="expression" dxfId="3299" priority="140">
      <formula>IF(H127=11,TRUE,FALSE)</formula>
    </cfRule>
    <cfRule type="expression" dxfId="3298" priority="141">
      <formula>IF(H127=10,TRUE,FALSE)</formula>
    </cfRule>
    <cfRule type="expression" dxfId="3297" priority="142">
      <formula>IF(H127=9,TRUE,FALSE)</formula>
    </cfRule>
    <cfRule type="expression" dxfId="3296" priority="143">
      <formula>IF(H127=8,TRUE,FALSE)</formula>
    </cfRule>
    <cfRule type="expression" dxfId="3295" priority="144">
      <formula>IF(H127=7,TRUE,FALSE)</formula>
    </cfRule>
    <cfRule type="expression" dxfId="3294" priority="145">
      <formula>IF(H127=6,TRUE,FALSE)</formula>
    </cfRule>
    <cfRule type="expression" dxfId="3293" priority="146">
      <formula>IF(H127=5,TRUE,FALSE)</formula>
    </cfRule>
    <cfRule type="expression" dxfId="3292" priority="147">
      <formula>IF(H127=4,TRUE,FALSE)</formula>
    </cfRule>
    <cfRule type="expression" dxfId="3291" priority="148">
      <formula>IF(H127=3,TRUE,FALSE)</formula>
    </cfRule>
    <cfRule type="expression" dxfId="3290" priority="149">
      <formula>IF(H127=2,TRUE,FALSE)</formula>
    </cfRule>
    <cfRule type="expression" dxfId="3289" priority="150">
      <formula>IF(H127=1,TRUE,FALSE)</formula>
    </cfRule>
  </conditionalFormatting>
  <conditionalFormatting sqref="H137">
    <cfRule type="expression" dxfId="3288" priority="121">
      <formula>IF(H137=15,TRUE,FALSE)</formula>
    </cfRule>
    <cfRule type="expression" dxfId="3287" priority="122">
      <formula>IF(H137=14,TRUE,FALSE)</formula>
    </cfRule>
    <cfRule type="expression" dxfId="3286" priority="123">
      <formula>IF(H137=13,TRUE,FALSE)</formula>
    </cfRule>
    <cfRule type="expression" dxfId="3285" priority="124">
      <formula>IF(H137=12,TRUE,FALSE)</formula>
    </cfRule>
    <cfRule type="expression" dxfId="3284" priority="125">
      <formula>IF(H137=11,TRUE,FALSE)</formula>
    </cfRule>
    <cfRule type="expression" dxfId="3283" priority="126">
      <formula>IF(H137=10,TRUE,FALSE)</formula>
    </cfRule>
    <cfRule type="expression" dxfId="3282" priority="127">
      <formula>IF(H137=9,TRUE,FALSE)</formula>
    </cfRule>
    <cfRule type="expression" dxfId="3281" priority="128">
      <formula>IF(H137=8,TRUE,FALSE)</formula>
    </cfRule>
    <cfRule type="expression" dxfId="3280" priority="129">
      <formula>IF(H137=7,TRUE,FALSE)</formula>
    </cfRule>
    <cfRule type="expression" dxfId="3279" priority="130">
      <formula>IF(H137=6,TRUE,FALSE)</formula>
    </cfRule>
    <cfRule type="expression" dxfId="3278" priority="131">
      <formula>IF(H137=5,TRUE,FALSE)</formula>
    </cfRule>
    <cfRule type="expression" dxfId="3277" priority="132">
      <formula>IF(H137=4,TRUE,FALSE)</formula>
    </cfRule>
    <cfRule type="expression" dxfId="3276" priority="133">
      <formula>IF(H137=3,TRUE,FALSE)</formula>
    </cfRule>
    <cfRule type="expression" dxfId="3275" priority="134">
      <formula>IF(H137=2,TRUE,FALSE)</formula>
    </cfRule>
    <cfRule type="expression" dxfId="3274" priority="135">
      <formula>IF(H137=1,TRUE,FALSE)</formula>
    </cfRule>
  </conditionalFormatting>
  <conditionalFormatting sqref="H138:H146">
    <cfRule type="expression" dxfId="3273" priority="106">
      <formula>IF(H138=15,TRUE,FALSE)</formula>
    </cfRule>
    <cfRule type="expression" dxfId="3272" priority="107">
      <formula>IF(H138=14,TRUE,FALSE)</formula>
    </cfRule>
    <cfRule type="expression" dxfId="3271" priority="108">
      <formula>IF(H138=13,TRUE,FALSE)</formula>
    </cfRule>
    <cfRule type="expression" dxfId="3270" priority="109">
      <formula>IF(H138=12,TRUE,FALSE)</formula>
    </cfRule>
    <cfRule type="expression" dxfId="3269" priority="110">
      <formula>IF(H138=11,TRUE,FALSE)</formula>
    </cfRule>
    <cfRule type="expression" dxfId="3268" priority="111">
      <formula>IF(H138=10,TRUE,FALSE)</formula>
    </cfRule>
    <cfRule type="expression" dxfId="3267" priority="112">
      <formula>IF(H138=9,TRUE,FALSE)</formula>
    </cfRule>
    <cfRule type="expression" dxfId="3266" priority="113">
      <formula>IF(H138=8,TRUE,FALSE)</formula>
    </cfRule>
    <cfRule type="expression" dxfId="3265" priority="114">
      <formula>IF(H138=7,TRUE,FALSE)</formula>
    </cfRule>
    <cfRule type="expression" dxfId="3264" priority="115">
      <formula>IF(H138=6,TRUE,FALSE)</formula>
    </cfRule>
    <cfRule type="expression" dxfId="3263" priority="116">
      <formula>IF(H138=5,TRUE,FALSE)</formula>
    </cfRule>
    <cfRule type="expression" dxfId="3262" priority="117">
      <formula>IF(H138=4,TRUE,FALSE)</formula>
    </cfRule>
    <cfRule type="expression" dxfId="3261" priority="118">
      <formula>IF(H138=3,TRUE,FALSE)</formula>
    </cfRule>
    <cfRule type="expression" dxfId="3260" priority="119">
      <formula>IF(H138=2,TRUE,FALSE)</formula>
    </cfRule>
    <cfRule type="expression" dxfId="3259" priority="120">
      <formula>IF(H138=1,TRUE,FALSE)</formula>
    </cfRule>
  </conditionalFormatting>
  <conditionalFormatting sqref="H148">
    <cfRule type="expression" dxfId="3258" priority="91">
      <formula>IF(H148=15,TRUE,FALSE)</formula>
    </cfRule>
    <cfRule type="expression" dxfId="3257" priority="92">
      <formula>IF(H148=14,TRUE,FALSE)</formula>
    </cfRule>
    <cfRule type="expression" dxfId="3256" priority="93">
      <formula>IF(H148=13,TRUE,FALSE)</formula>
    </cfRule>
    <cfRule type="expression" dxfId="3255" priority="94">
      <formula>IF(H148=12,TRUE,FALSE)</formula>
    </cfRule>
    <cfRule type="expression" dxfId="3254" priority="95">
      <formula>IF(H148=11,TRUE,FALSE)</formula>
    </cfRule>
    <cfRule type="expression" dxfId="3253" priority="96">
      <formula>IF(H148=10,TRUE,FALSE)</formula>
    </cfRule>
    <cfRule type="expression" dxfId="3252" priority="97">
      <formula>IF(H148=9,TRUE,FALSE)</formula>
    </cfRule>
    <cfRule type="expression" dxfId="3251" priority="98">
      <formula>IF(H148=8,TRUE,FALSE)</formula>
    </cfRule>
    <cfRule type="expression" dxfId="3250" priority="99">
      <formula>IF(H148=7,TRUE,FALSE)</formula>
    </cfRule>
    <cfRule type="expression" dxfId="3249" priority="100">
      <formula>IF(H148=6,TRUE,FALSE)</formula>
    </cfRule>
    <cfRule type="expression" dxfId="3248" priority="101">
      <formula>IF(H148=5,TRUE,FALSE)</formula>
    </cfRule>
    <cfRule type="expression" dxfId="3247" priority="102">
      <formula>IF(H148=4,TRUE,FALSE)</formula>
    </cfRule>
    <cfRule type="expression" dxfId="3246" priority="103">
      <formula>IF(H148=3,TRUE,FALSE)</formula>
    </cfRule>
    <cfRule type="expression" dxfId="3245" priority="104">
      <formula>IF(H148=2,TRUE,FALSE)</formula>
    </cfRule>
    <cfRule type="expression" dxfId="3244" priority="105">
      <formula>IF(H148=1,TRUE,FALSE)</formula>
    </cfRule>
  </conditionalFormatting>
  <conditionalFormatting sqref="H149:H157">
    <cfRule type="expression" dxfId="3243" priority="76">
      <formula>IF(H149=15,TRUE,FALSE)</formula>
    </cfRule>
    <cfRule type="expression" dxfId="3242" priority="77">
      <formula>IF(H149=14,TRUE,FALSE)</formula>
    </cfRule>
    <cfRule type="expression" dxfId="3241" priority="78">
      <formula>IF(H149=13,TRUE,FALSE)</formula>
    </cfRule>
    <cfRule type="expression" dxfId="3240" priority="79">
      <formula>IF(H149=12,TRUE,FALSE)</formula>
    </cfRule>
    <cfRule type="expression" dxfId="3239" priority="80">
      <formula>IF(H149=11,TRUE,FALSE)</formula>
    </cfRule>
    <cfRule type="expression" dxfId="3238" priority="81">
      <formula>IF(H149=10,TRUE,FALSE)</formula>
    </cfRule>
    <cfRule type="expression" dxfId="3237" priority="82">
      <formula>IF(H149=9,TRUE,FALSE)</formula>
    </cfRule>
    <cfRule type="expression" dxfId="3236" priority="83">
      <formula>IF(H149=8,TRUE,FALSE)</formula>
    </cfRule>
    <cfRule type="expression" dxfId="3235" priority="84">
      <formula>IF(H149=7,TRUE,FALSE)</formula>
    </cfRule>
    <cfRule type="expression" dxfId="3234" priority="85">
      <formula>IF(H149=6,TRUE,FALSE)</formula>
    </cfRule>
    <cfRule type="expression" dxfId="3233" priority="86">
      <formula>IF(H149=5,TRUE,FALSE)</formula>
    </cfRule>
    <cfRule type="expression" dxfId="3232" priority="87">
      <formula>IF(H149=4,TRUE,FALSE)</formula>
    </cfRule>
    <cfRule type="expression" dxfId="3231" priority="88">
      <formula>IF(H149=3,TRUE,FALSE)</formula>
    </cfRule>
    <cfRule type="expression" dxfId="3230" priority="89">
      <formula>IF(H149=2,TRUE,FALSE)</formula>
    </cfRule>
    <cfRule type="expression" dxfId="3229" priority="90">
      <formula>IF(H149=1,TRUE,FALSE)</formula>
    </cfRule>
  </conditionalFormatting>
  <conditionalFormatting sqref="H159">
    <cfRule type="expression" dxfId="3228" priority="61">
      <formula>IF(H159=15,TRUE,FALSE)</formula>
    </cfRule>
    <cfRule type="expression" dxfId="3227" priority="62">
      <formula>IF(H159=14,TRUE,FALSE)</formula>
    </cfRule>
    <cfRule type="expression" dxfId="3226" priority="63">
      <formula>IF(H159=13,TRUE,FALSE)</formula>
    </cfRule>
    <cfRule type="expression" dxfId="3225" priority="64">
      <formula>IF(H159=12,TRUE,FALSE)</formula>
    </cfRule>
    <cfRule type="expression" dxfId="3224" priority="65">
      <formula>IF(H159=11,TRUE,FALSE)</formula>
    </cfRule>
    <cfRule type="expression" dxfId="3223" priority="66">
      <formula>IF(H159=10,TRUE,FALSE)</formula>
    </cfRule>
    <cfRule type="expression" dxfId="3222" priority="67">
      <formula>IF(H159=9,TRUE,FALSE)</formula>
    </cfRule>
    <cfRule type="expression" dxfId="3221" priority="68">
      <formula>IF(H159=8,TRUE,FALSE)</formula>
    </cfRule>
    <cfRule type="expression" dxfId="3220" priority="69">
      <formula>IF(H159=7,TRUE,FALSE)</formula>
    </cfRule>
    <cfRule type="expression" dxfId="3219" priority="70">
      <formula>IF(H159=6,TRUE,FALSE)</formula>
    </cfRule>
    <cfRule type="expression" dxfId="3218" priority="71">
      <formula>IF(H159=5,TRUE,FALSE)</formula>
    </cfRule>
    <cfRule type="expression" dxfId="3217" priority="72">
      <formula>IF(H159=4,TRUE,FALSE)</formula>
    </cfRule>
    <cfRule type="expression" dxfId="3216" priority="73">
      <formula>IF(H159=3,TRUE,FALSE)</formula>
    </cfRule>
    <cfRule type="expression" dxfId="3215" priority="74">
      <formula>IF(H159=2,TRUE,FALSE)</formula>
    </cfRule>
    <cfRule type="expression" dxfId="3214" priority="75">
      <formula>IF(H159=1,TRUE,FALSE)</formula>
    </cfRule>
  </conditionalFormatting>
  <conditionalFormatting sqref="H160:H168">
    <cfRule type="expression" dxfId="3213" priority="46">
      <formula>IF(H160=15,TRUE,FALSE)</formula>
    </cfRule>
    <cfRule type="expression" dxfId="3212" priority="47">
      <formula>IF(H160=14,TRUE,FALSE)</formula>
    </cfRule>
    <cfRule type="expression" dxfId="3211" priority="48">
      <formula>IF(H160=13,TRUE,FALSE)</formula>
    </cfRule>
    <cfRule type="expression" dxfId="3210" priority="49">
      <formula>IF(H160=12,TRUE,FALSE)</formula>
    </cfRule>
    <cfRule type="expression" dxfId="3209" priority="50">
      <formula>IF(H160=11,TRUE,FALSE)</formula>
    </cfRule>
    <cfRule type="expression" dxfId="3208" priority="51">
      <formula>IF(H160=10,TRUE,FALSE)</formula>
    </cfRule>
    <cfRule type="expression" dxfId="3207" priority="52">
      <formula>IF(H160=9,TRUE,FALSE)</formula>
    </cfRule>
    <cfRule type="expression" dxfId="3206" priority="53">
      <formula>IF(H160=8,TRUE,FALSE)</formula>
    </cfRule>
    <cfRule type="expression" dxfId="3205" priority="54">
      <formula>IF(H160=7,TRUE,FALSE)</formula>
    </cfRule>
    <cfRule type="expression" dxfId="3204" priority="55">
      <formula>IF(H160=6,TRUE,FALSE)</formula>
    </cfRule>
    <cfRule type="expression" dxfId="3203" priority="56">
      <formula>IF(H160=5,TRUE,FALSE)</formula>
    </cfRule>
    <cfRule type="expression" dxfId="3202" priority="57">
      <formula>IF(H160=4,TRUE,FALSE)</formula>
    </cfRule>
    <cfRule type="expression" dxfId="3201" priority="58">
      <formula>IF(H160=3,TRUE,FALSE)</formula>
    </cfRule>
    <cfRule type="expression" dxfId="3200" priority="59">
      <formula>IF(H160=2,TRUE,FALSE)</formula>
    </cfRule>
    <cfRule type="expression" dxfId="3199" priority="60">
      <formula>IF(H160=1,TRUE,FALSE)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35" r:id="rId4" name="Bouton 35">
              <controlPr defaultSize="0" print="0" autoFill="0" autoPict="0" macro="[0]!interpretation_present">
                <anchor moveWithCells="1" sizeWithCells="1">
                  <from>
                    <xdr:col>4</xdr:col>
                    <xdr:colOff>1457325</xdr:colOff>
                    <xdr:row>3</xdr:row>
                    <xdr:rowOff>38100</xdr:rowOff>
                  </from>
                  <to>
                    <xdr:col>4</xdr:col>
                    <xdr:colOff>2266950</xdr:colOff>
                    <xdr:row>4</xdr:row>
                    <xdr:rowOff>104775</xdr:rowOff>
                  </to>
                </anchor>
              </controlPr>
            </control>
          </mc:Choice>
        </mc:AlternateContent>
        <mc:AlternateContent xmlns:mc="http://schemas.openxmlformats.org/markup-compatibility/2006">
          <mc:Choice Requires="x14">
            <control shapeId="25636" r:id="rId5" name="Bouton 36">
              <controlPr defaultSize="0" print="0" autoFill="0" autoPict="0" macro="[0]!Accueil">
                <anchor moveWithCells="1" sizeWithCells="1">
                  <from>
                    <xdr:col>4</xdr:col>
                    <xdr:colOff>285750</xdr:colOff>
                    <xdr:row>3</xdr:row>
                    <xdr:rowOff>47625</xdr:rowOff>
                  </from>
                  <to>
                    <xdr:col>4</xdr:col>
                    <xdr:colOff>1104900</xdr:colOff>
                    <xdr:row>4</xdr:row>
                    <xdr:rowOff>104775</xdr:rowOff>
                  </to>
                </anchor>
              </controlPr>
            </control>
          </mc:Choice>
        </mc:AlternateContent>
        <mc:AlternateContent xmlns:mc="http://schemas.openxmlformats.org/markup-compatibility/2006">
          <mc:Choice Requires="x14">
            <control shapeId="25637" r:id="rId6" name="Bouton 37">
              <controlPr defaultSize="0" print="0" autoFill="0" autoPict="0" macro="[0]!Par_couleur">
                <anchor moveWithCells="1" sizeWithCells="1">
                  <from>
                    <xdr:col>4</xdr:col>
                    <xdr:colOff>2657475</xdr:colOff>
                    <xdr:row>3</xdr:row>
                    <xdr:rowOff>38100</xdr:rowOff>
                  </from>
                  <to>
                    <xdr:col>6</xdr:col>
                    <xdr:colOff>85725</xdr:colOff>
                    <xdr:row>4</xdr:row>
                    <xdr:rowOff>104775</xdr:rowOff>
                  </to>
                </anchor>
              </controlPr>
            </control>
          </mc:Choice>
        </mc:AlternateContent>
        <mc:AlternateContent xmlns:mc="http://schemas.openxmlformats.org/markup-compatibility/2006">
          <mc:Choice Requires="x14">
            <control shapeId="25638" r:id="rId7" name="Bouton 38">
              <controlPr defaultSize="0" print="0" autoFill="0" autoPict="0" macro="[0]!Mot_cle">
                <anchor moveWithCells="1" sizeWithCells="1">
                  <from>
                    <xdr:col>6</xdr:col>
                    <xdr:colOff>447675</xdr:colOff>
                    <xdr:row>3</xdr:row>
                    <xdr:rowOff>47625</xdr:rowOff>
                  </from>
                  <to>
                    <xdr:col>7</xdr:col>
                    <xdr:colOff>257175</xdr:colOff>
                    <xdr:row>4</xdr:row>
                    <xdr:rowOff>114300</xdr:rowOff>
                  </to>
                </anchor>
              </controlPr>
            </control>
          </mc:Choice>
        </mc:AlternateContent>
        <mc:AlternateContent xmlns:mc="http://schemas.openxmlformats.org/markup-compatibility/2006">
          <mc:Choice Requires="x14">
            <control shapeId="25639" r:id="rId8" name="Bouton 39">
              <controlPr defaultSize="0" print="0" autoFill="0" autoPict="0" macro="[0]!Organes_Calme_Reactivite">
                <anchor moveWithCells="1" sizeWithCells="1">
                  <from>
                    <xdr:col>7</xdr:col>
                    <xdr:colOff>647700</xdr:colOff>
                    <xdr:row>3</xdr:row>
                    <xdr:rowOff>66675</xdr:rowOff>
                  </from>
                  <to>
                    <xdr:col>8</xdr:col>
                    <xdr:colOff>790575</xdr:colOff>
                    <xdr:row>4</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dimension ref="A6:S104"/>
  <sheetViews>
    <sheetView topLeftCell="A4" workbookViewId="0">
      <selection activeCell="J20" sqref="J20"/>
    </sheetView>
  </sheetViews>
  <sheetFormatPr baseColWidth="10" defaultRowHeight="15" x14ac:dyDescent="0.25"/>
  <cols>
    <col min="1" max="4" width="1.140625" style="514" customWidth="1"/>
    <col min="5" max="5" width="2.7109375" style="165" customWidth="1"/>
    <col min="6" max="6" width="29.28515625" style="165" customWidth="1"/>
    <col min="7" max="7" width="4.140625" style="165" customWidth="1"/>
    <col min="8" max="8" width="10.42578125" style="165" customWidth="1"/>
    <col min="9" max="9" width="6.42578125" style="165" customWidth="1"/>
    <col min="10" max="10" width="95" style="165" customWidth="1"/>
    <col min="11" max="11" width="6.42578125" style="240" customWidth="1"/>
    <col min="12" max="12" width="4.28515625" style="165" customWidth="1"/>
    <col min="13" max="13" width="2.85546875" style="165" customWidth="1"/>
    <col min="14" max="14" width="28.85546875" style="165" customWidth="1"/>
    <col min="15" max="15" width="4.140625" style="165" customWidth="1"/>
    <col min="16" max="16" width="14.7109375" style="165" customWidth="1"/>
    <col min="17" max="17" width="5.140625" style="165" customWidth="1"/>
    <col min="18" max="18" width="104.85546875" style="165" customWidth="1"/>
    <col min="19" max="19" width="5.42578125" style="240" customWidth="1"/>
    <col min="20" max="16384" width="11.42578125" style="165"/>
  </cols>
  <sheetData>
    <row r="6" spans="5:19" ht="28.5" customHeight="1" x14ac:dyDescent="0.5">
      <c r="E6" s="615" t="str">
        <f>Lexique!C297</f>
        <v>Mémoires ancestrales</v>
      </c>
      <c r="F6" s="615"/>
      <c r="G6" s="615"/>
      <c r="H6" s="615"/>
      <c r="I6" s="615"/>
      <c r="J6" s="615"/>
      <c r="K6" s="615"/>
      <c r="L6" s="615"/>
      <c r="M6" s="615"/>
      <c r="N6" s="615"/>
      <c r="O6" s="615"/>
      <c r="P6" s="615"/>
      <c r="Q6" s="615"/>
      <c r="R6" s="615"/>
      <c r="S6" s="615"/>
    </row>
    <row r="7" spans="5:19" x14ac:dyDescent="0.25">
      <c r="F7" s="54" t="str">
        <f>Resume!$F$10</f>
        <v>Gautier</v>
      </c>
      <c r="J7" s="169">
        <f>Resume!$F$11</f>
        <v>20170828</v>
      </c>
      <c r="K7" s="264"/>
      <c r="S7" s="264"/>
    </row>
    <row r="8" spans="5:19" ht="28.5" x14ac:dyDescent="0.45">
      <c r="E8" s="207"/>
      <c r="F8" s="206"/>
      <c r="G8" s="207"/>
      <c r="H8" s="207"/>
      <c r="I8" s="207"/>
      <c r="J8" s="332" t="str">
        <f>Lexique!C34</f>
        <v>DROITE</v>
      </c>
      <c r="K8" s="267"/>
      <c r="M8" s="207"/>
      <c r="N8" s="206"/>
      <c r="O8" s="207"/>
      <c r="P8" s="207"/>
      <c r="Q8" s="207"/>
      <c r="R8" s="332" t="str">
        <f>Lexique!C35</f>
        <v>GAUCHE</v>
      </c>
      <c r="S8" s="267"/>
    </row>
    <row r="9" spans="5:19" x14ac:dyDescent="0.25">
      <c r="E9" s="55"/>
      <c r="F9" s="243" t="str">
        <f>Lexique!$C$18</f>
        <v>Thèmes</v>
      </c>
      <c r="G9" s="326" t="str">
        <f>Lexique!$C$19</f>
        <v>Valeur</v>
      </c>
      <c r="H9" s="326" t="str">
        <f>Lexique!$C$20</f>
        <v>Organe</v>
      </c>
      <c r="I9" s="326" t="str">
        <f>Lexique!$C$21</f>
        <v>Couleurs</v>
      </c>
      <c r="J9" s="244" t="str">
        <f>Lexique!$C$22</f>
        <v>Interprétation</v>
      </c>
      <c r="K9" s="281" t="str">
        <f>Lexique!$C$23</f>
        <v>Code</v>
      </c>
      <c r="M9" s="55"/>
      <c r="N9" s="243" t="str">
        <f>Lexique!$C$18</f>
        <v>Thèmes</v>
      </c>
      <c r="O9" s="326" t="str">
        <f>Lexique!$C$19</f>
        <v>Valeur</v>
      </c>
      <c r="P9" s="326" t="str">
        <f>Lexique!$C$20</f>
        <v>Organe</v>
      </c>
      <c r="Q9" s="326" t="str">
        <f>Lexique!$C$21</f>
        <v>Couleurs</v>
      </c>
      <c r="R9" s="244" t="str">
        <f>Lexique!$C$22</f>
        <v>Interprétation</v>
      </c>
      <c r="S9" s="281" t="str">
        <f>Lexique!$C$23</f>
        <v>Code</v>
      </c>
    </row>
    <row r="10" spans="5:19" ht="37.5" customHeight="1" x14ac:dyDescent="0.25">
      <c r="E10" s="59"/>
      <c r="F10" s="291" t="str">
        <f>Lexique!C26</f>
        <v xml:space="preserve">ce qui a toujours été apprécié : </v>
      </c>
      <c r="G10" s="56">
        <f>G18</f>
        <v>20</v>
      </c>
      <c r="H10" s="56" t="str">
        <f>H18</f>
        <v>C4</v>
      </c>
      <c r="I10" s="167">
        <f>I18</f>
        <v>12</v>
      </c>
      <c r="J10" s="359" t="str">
        <f>J18</f>
        <v>voir ses priorités / avoir du recul / capacité à rire de soi</v>
      </c>
      <c r="K10" s="360">
        <f>K18</f>
        <v>810</v>
      </c>
      <c r="L10" s="329"/>
      <c r="M10" s="361"/>
      <c r="N10" s="362" t="str">
        <f>Lexique!C30</f>
        <v xml:space="preserve">ce qui a toujours été apprécié : </v>
      </c>
      <c r="O10" s="360">
        <f>O18</f>
        <v>8</v>
      </c>
      <c r="P10" s="360" t="str">
        <f>P18</f>
        <v>lobe préfrontal</v>
      </c>
      <c r="Q10" s="363">
        <f>Q18</f>
        <v>15</v>
      </c>
      <c r="R10" s="359" t="str">
        <f>R18</f>
        <v xml:space="preserve">lâcher le contrôle mental / s'adapter </v>
      </c>
      <c r="S10" s="245">
        <f>S18</f>
        <v>1030</v>
      </c>
    </row>
    <row r="11" spans="5:19" ht="37.5" customHeight="1" x14ac:dyDescent="0.25">
      <c r="E11" s="68"/>
      <c r="F11" s="292" t="str">
        <f>Lexique!C27</f>
        <v>ce qui justifie certain comportements:</v>
      </c>
      <c r="G11" s="74">
        <f>G29</f>
        <v>19</v>
      </c>
      <c r="H11" s="57" t="str">
        <f>H29</f>
        <v>lobe pariétal</v>
      </c>
      <c r="I11" s="167">
        <f>I29</f>
        <v>14</v>
      </c>
      <c r="J11" s="364" t="str">
        <f>J29</f>
        <v>générer des tensions dans son corps / être en résistance face à la vie</v>
      </c>
      <c r="K11" s="365">
        <f>K29</f>
        <v>1000</v>
      </c>
      <c r="L11" s="329"/>
      <c r="M11" s="366"/>
      <c r="N11" s="367" t="str">
        <f>Lexique!C31</f>
        <v>ce qui est aurait dû être réglé :</v>
      </c>
      <c r="O11" s="365">
        <f>O29</f>
        <v>20</v>
      </c>
      <c r="P11" s="368" t="str">
        <f>P29</f>
        <v>mollet/veines</v>
      </c>
      <c r="Q11" s="363">
        <f>Q29</f>
        <v>2</v>
      </c>
      <c r="R11" s="364" t="str">
        <f>R29</f>
        <v>vouloir couper les liens avec la communauté ou la famille / parasité par un ancêtre</v>
      </c>
      <c r="S11" s="252">
        <f>S29</f>
        <v>120</v>
      </c>
    </row>
    <row r="12" spans="5:19" ht="37.5" customHeight="1" x14ac:dyDescent="0.25">
      <c r="E12" s="59"/>
      <c r="F12" s="291" t="str">
        <f>Lexique!C28</f>
        <v>ce qui nous limite depuis longtemps</v>
      </c>
      <c r="G12" s="73">
        <f>G40</f>
        <v>15</v>
      </c>
      <c r="H12" s="56" t="str">
        <f>H40</f>
        <v>C2</v>
      </c>
      <c r="I12" s="167">
        <f>I40</f>
        <v>12</v>
      </c>
      <c r="J12" s="359" t="str">
        <f>J40</f>
        <v>deuil non fait / boucles du passé non terminées / ne pas avoir pu suivre sa vocation</v>
      </c>
      <c r="K12" s="369">
        <f>K40</f>
        <v>870</v>
      </c>
      <c r="L12" s="329"/>
      <c r="M12" s="361"/>
      <c r="N12" s="362" t="str">
        <f>Lexique!C32</f>
        <v>ce qui nous limite depuis longtemps</v>
      </c>
      <c r="O12" s="369">
        <f>O40</f>
        <v>14</v>
      </c>
      <c r="P12" s="360" t="str">
        <f>P40</f>
        <v>thyroïde</v>
      </c>
      <c r="Q12" s="363">
        <f>Q40</f>
        <v>11</v>
      </c>
      <c r="R12" s="359" t="str">
        <f>R40</f>
        <v>non-dits dans la famille / père inconnu / vécu traumatisant dans l'enfance / mort pendu / naissance en retard / mort trop jeune</v>
      </c>
      <c r="S12" s="251">
        <f>S40</f>
        <v>740</v>
      </c>
    </row>
    <row r="13" spans="5:19" ht="37.5" customHeight="1" x14ac:dyDescent="0.25">
      <c r="E13" s="68"/>
      <c r="F13" s="292" t="str">
        <f>Lexique!C29</f>
        <v xml:space="preserve">ce dont nous avons toujours eu besoin : </v>
      </c>
      <c r="G13" s="74">
        <f>G51</f>
        <v>16</v>
      </c>
      <c r="H13" s="57" t="str">
        <f>H51</f>
        <v>malléole</v>
      </c>
      <c r="I13" s="167">
        <f>I51</f>
        <v>1</v>
      </c>
      <c r="J13" s="364" t="str">
        <f>J51</f>
        <v>mémoire de commandant militaire / de patriarche</v>
      </c>
      <c r="K13" s="365">
        <f>K51</f>
        <v>90</v>
      </c>
      <c r="L13" s="329"/>
      <c r="M13" s="366"/>
      <c r="N13" s="367" t="str">
        <f>Lexique!C33</f>
        <v xml:space="preserve">ce dont nous avons toujours eu besoin : </v>
      </c>
      <c r="O13" s="365">
        <f>O51</f>
        <v>20</v>
      </c>
      <c r="P13" s="368" t="str">
        <f>P51</f>
        <v>cuisse</v>
      </c>
      <c r="Q13" s="363">
        <f>Q51</f>
        <v>3</v>
      </c>
      <c r="R13" s="364" t="str">
        <f>R51</f>
        <v>besoin d'un poste à responsabilité</v>
      </c>
      <c r="S13" s="252">
        <f>S51</f>
        <v>160</v>
      </c>
    </row>
    <row r="14" spans="5:19" ht="24" customHeight="1" x14ac:dyDescent="0.25">
      <c r="J14" s="329"/>
      <c r="K14" s="329"/>
      <c r="L14" s="329"/>
      <c r="M14" s="329"/>
      <c r="N14" s="329"/>
      <c r="O14" s="329"/>
      <c r="P14" s="329"/>
      <c r="Q14" s="329"/>
      <c r="R14" s="329"/>
    </row>
    <row r="15" spans="5:19" ht="0.75" customHeight="1" x14ac:dyDescent="0.25">
      <c r="J15" s="329"/>
      <c r="K15" s="329"/>
      <c r="L15" s="329"/>
      <c r="M15" s="329"/>
      <c r="N15" s="329"/>
      <c r="O15" s="329"/>
      <c r="P15" s="329"/>
      <c r="Q15" s="329"/>
      <c r="R15" s="329"/>
    </row>
    <row r="16" spans="5:19" ht="24" customHeight="1" x14ac:dyDescent="0.45">
      <c r="E16" s="59" t="s">
        <v>356</v>
      </c>
      <c r="F16" s="59" t="s">
        <v>355</v>
      </c>
      <c r="G16" s="208"/>
      <c r="H16" s="208"/>
      <c r="I16" s="208"/>
      <c r="J16" s="332" t="str">
        <f>Lexique!C34</f>
        <v>DROITE</v>
      </c>
      <c r="K16" s="370"/>
      <c r="L16" s="329"/>
      <c r="M16" s="361" t="s">
        <v>356</v>
      </c>
      <c r="N16" s="361" t="s">
        <v>355</v>
      </c>
      <c r="O16" s="370"/>
      <c r="P16" s="370"/>
      <c r="Q16" s="370"/>
      <c r="R16" s="370" t="str">
        <f>R8</f>
        <v>GAUCHE</v>
      </c>
      <c r="S16" s="267"/>
    </row>
    <row r="17" spans="1:19" ht="24" customHeight="1" x14ac:dyDescent="0.25">
      <c r="E17" s="55" t="s">
        <v>354</v>
      </c>
      <c r="F17" s="244" t="str">
        <f>F10</f>
        <v xml:space="preserve">ce qui a toujours été apprécié : </v>
      </c>
      <c r="G17" s="72" t="str">
        <f>G$9</f>
        <v>Valeur</v>
      </c>
      <c r="H17" s="326" t="str">
        <f>H$9</f>
        <v>Organe</v>
      </c>
      <c r="I17" s="326" t="str">
        <f>I$9</f>
        <v>Couleurs</v>
      </c>
      <c r="J17" s="326" t="str">
        <f>J$9</f>
        <v>Interprétation</v>
      </c>
      <c r="K17" s="326" t="str">
        <f>K$9</f>
        <v>Code</v>
      </c>
      <c r="L17" s="329"/>
      <c r="M17" s="372" t="s">
        <v>354</v>
      </c>
      <c r="N17" s="371" t="str">
        <f>N10</f>
        <v xml:space="preserve">ce qui a toujours été apprécié : </v>
      </c>
      <c r="O17" s="326" t="str">
        <f>O$9</f>
        <v>Valeur</v>
      </c>
      <c r="P17" s="326" t="str">
        <f>P$9</f>
        <v>Organe</v>
      </c>
      <c r="Q17" s="326" t="str">
        <f>Q$9</f>
        <v>Couleurs</v>
      </c>
      <c r="R17" s="326" t="str">
        <f>R$9</f>
        <v>Interprétation</v>
      </c>
      <c r="S17" s="326" t="str">
        <f>S$9</f>
        <v>Code</v>
      </c>
    </row>
    <row r="18" spans="1:19" ht="18" customHeight="1" x14ac:dyDescent="0.25">
      <c r="E18" s="61">
        <v>1</v>
      </c>
      <c r="F18" s="66" t="str">
        <f>F17</f>
        <v xml:space="preserve">ce qui a toujours été apprécié : </v>
      </c>
      <c r="G18" s="56">
        <f>ABS(Donnee_memoire!D4)</f>
        <v>20</v>
      </c>
      <c r="H18" s="245" t="str">
        <f>VLOOKUP($B27,annexe_01!$A:$J,3,FALSE)</f>
        <v>C4</v>
      </c>
      <c r="I18" s="167">
        <f>VLOOKUP($B27,annexe_01!$A:$J,10,FALSE)</f>
        <v>12</v>
      </c>
      <c r="J18" s="373" t="str">
        <f>VLOOKUP($B27,Interpretation_memoire!$A:$J,6,FALSE)</f>
        <v>voir ses priorités / avoir du recul / capacité à rire de soi</v>
      </c>
      <c r="K18" s="374">
        <f t="shared" ref="K18:K27" si="0">$B27</f>
        <v>810</v>
      </c>
      <c r="L18" s="329"/>
      <c r="M18" s="375">
        <v>1</v>
      </c>
      <c r="N18" s="375" t="str">
        <f>N17</f>
        <v xml:space="preserve">ce qui a toujours été apprécié : </v>
      </c>
      <c r="O18" s="360">
        <f>ABS(Donnee_memoire!E4)</f>
        <v>8</v>
      </c>
      <c r="P18" s="360" t="str">
        <f>VLOOKUP($C27,annexe_01!$A:$J,3,FALSE)</f>
        <v>lobe préfrontal</v>
      </c>
      <c r="Q18" s="363">
        <f>VLOOKUP($C27,annexe_01!$A:$J,10,FALSE)</f>
        <v>15</v>
      </c>
      <c r="R18" s="373" t="str">
        <f>VLOOKUP($C27,Interpretation_memoire!$A:$J,6,FALSE)</f>
        <v xml:space="preserve">lâcher le contrôle mental / s'adapter </v>
      </c>
      <c r="S18" s="283">
        <f t="shared" ref="S18:S27" si="1">$C27</f>
        <v>1030</v>
      </c>
    </row>
    <row r="19" spans="1:19" ht="18" customHeight="1" x14ac:dyDescent="0.25">
      <c r="E19" s="62">
        <v>2</v>
      </c>
      <c r="F19" s="67" t="str">
        <f t="shared" ref="F19:F27" si="2">F18</f>
        <v xml:space="preserve">ce qui a toujours été apprécié : </v>
      </c>
      <c r="G19" s="74">
        <f>ABS(Donnee_memoire!D5)</f>
        <v>17</v>
      </c>
      <c r="H19" s="252" t="str">
        <f>VLOOKUP($B28,annexe_01!$A:$J,3,FALSE)</f>
        <v>poumon</v>
      </c>
      <c r="I19" s="167">
        <f>VLOOKUP($B28,annexe_01!$A:$J,10,FALSE)</f>
        <v>10</v>
      </c>
      <c r="J19" s="376" t="str">
        <f>VLOOKUP($B28,Interpretation_memoire!$A:$J,6,FALSE)</f>
        <v xml:space="preserve">calmer les tensions et les conflits </v>
      </c>
      <c r="K19" s="377">
        <f t="shared" si="0"/>
        <v>630</v>
      </c>
      <c r="L19" s="329"/>
      <c r="M19" s="378">
        <v>2</v>
      </c>
      <c r="N19" s="378" t="str">
        <f t="shared" ref="N19:N27" si="3">N18</f>
        <v xml:space="preserve">ce qui a toujours été apprécié : </v>
      </c>
      <c r="O19" s="365">
        <f>ABS(Donnee_memoire!E5)</f>
        <v>6</v>
      </c>
      <c r="P19" s="365" t="str">
        <f>VLOOKUP($C28,annexe_01!$A:$J,3,FALSE)</f>
        <v>rate</v>
      </c>
      <c r="Q19" s="363">
        <f>VLOOKUP($C28,annexe_01!$A:$J,10,FALSE)</f>
        <v>8</v>
      </c>
      <c r="R19" s="376" t="str">
        <f>VLOOKUP($C28,Interpretation_memoire!$A:$J,6,FALSE)</f>
        <v xml:space="preserve">être à la hauteur / être sans attentes / apprécier le succès / confiance en soi </v>
      </c>
      <c r="S19" s="284">
        <f t="shared" si="1"/>
        <v>450</v>
      </c>
    </row>
    <row r="20" spans="1:19" ht="18" customHeight="1" x14ac:dyDescent="0.25">
      <c r="E20" s="61">
        <v>3</v>
      </c>
      <c r="F20" s="66" t="str">
        <f t="shared" si="2"/>
        <v xml:space="preserve">ce qui a toujours été apprécié : </v>
      </c>
      <c r="G20" s="73">
        <f>ABS(Donnee_memoire!D6)</f>
        <v>16</v>
      </c>
      <c r="H20" s="251" t="str">
        <f>VLOOKUP($B29,annexe_01!$A:$J,3,FALSE)</f>
        <v>thymus</v>
      </c>
      <c r="I20" s="167">
        <f>VLOOKUP($B29,annexe_01!$A:$J,10,FALSE)</f>
        <v>10</v>
      </c>
      <c r="J20" s="373" t="str">
        <f>VLOOKUP($B29,Interpretation_memoire!$A:$J,6,FALSE)</f>
        <v>sentiment de paix intérieure / ne pas être influencé / tolérance</v>
      </c>
      <c r="K20" s="374">
        <f t="shared" si="0"/>
        <v>640</v>
      </c>
      <c r="L20" s="329"/>
      <c r="M20" s="375">
        <v>3</v>
      </c>
      <c r="N20" s="375" t="str">
        <f t="shared" si="3"/>
        <v xml:space="preserve">ce qui a toujours été apprécié : </v>
      </c>
      <c r="O20" s="369">
        <f>ABS(Donnee_memoire!E6)</f>
        <v>6</v>
      </c>
      <c r="P20" s="369" t="str">
        <f>VLOOKUP($C29,annexe_01!$A:$J,3,FALSE)</f>
        <v>vésicule biliaire</v>
      </c>
      <c r="Q20" s="363">
        <f>VLOOKUP($C29,annexe_01!$A:$J,10,FALSE)</f>
        <v>8</v>
      </c>
      <c r="R20" s="373" t="str">
        <f>VLOOKUP($C29,Interpretation_memoire!$A:$J,6,FALSE)</f>
        <v>capacité de résilience émotionelle</v>
      </c>
      <c r="S20" s="283">
        <f t="shared" si="1"/>
        <v>460</v>
      </c>
    </row>
    <row r="21" spans="1:19" ht="18" customHeight="1" x14ac:dyDescent="0.25">
      <c r="E21" s="62">
        <v>4</v>
      </c>
      <c r="F21" s="67" t="str">
        <f t="shared" si="2"/>
        <v xml:space="preserve">ce qui a toujours été apprécié : </v>
      </c>
      <c r="G21" s="74">
        <f>ABS(Donnee_memoire!D7)</f>
        <v>15</v>
      </c>
      <c r="H21" s="252" t="str">
        <f>VLOOKUP($B30,annexe_01!$A:$J,3,FALSE)</f>
        <v>côlon transverse</v>
      </c>
      <c r="I21" s="167">
        <f>VLOOKUP($B30,annexe_01!$A:$J,10,FALSE)</f>
        <v>7</v>
      </c>
      <c r="J21" s="376" t="str">
        <f>VLOOKUP($B30,Interpretation_memoire!$A:$J,6,FALSE)</f>
        <v>affirmation de soi / positionnement adapté / savoir faire le juste choix / respect des autres</v>
      </c>
      <c r="K21" s="377">
        <f t="shared" si="0"/>
        <v>360</v>
      </c>
      <c r="L21" s="329"/>
      <c r="M21" s="378">
        <v>4</v>
      </c>
      <c r="N21" s="378" t="str">
        <f t="shared" si="3"/>
        <v xml:space="preserve">ce qui a toujours été apprécié : </v>
      </c>
      <c r="O21" s="365">
        <f>ABS(Donnee_memoire!E7)</f>
        <v>6</v>
      </c>
      <c r="P21" s="365" t="str">
        <f>VLOOKUP($C30,annexe_01!$A:$J,3,FALSE)</f>
        <v>fontanelle</v>
      </c>
      <c r="Q21" s="363">
        <f>VLOOKUP($C30,annexe_01!$A:$J,10,FALSE)</f>
        <v>15</v>
      </c>
      <c r="R21" s="376" t="str">
        <f>VLOOKUP($C30,Interpretation_memoire!$A:$J,6,FALSE)</f>
        <v xml:space="preserve">être dans l'instant présent / sagesse / autorité naturelle </v>
      </c>
      <c r="S21" s="284">
        <f t="shared" si="1"/>
        <v>1060</v>
      </c>
    </row>
    <row r="22" spans="1:19" ht="18" customHeight="1" x14ac:dyDescent="0.25">
      <c r="E22" s="61">
        <v>5</v>
      </c>
      <c r="F22" s="66" t="str">
        <f t="shared" si="2"/>
        <v xml:space="preserve">ce qui a toujours été apprécié : </v>
      </c>
      <c r="G22" s="73">
        <f>ABS(Donnee_memoire!D8)</f>
        <v>15</v>
      </c>
      <c r="H22" s="251" t="str">
        <f>VLOOKUP($B31,annexe_01!$A:$J,3,FALSE)</f>
        <v>bouche/langue</v>
      </c>
      <c r="I22" s="167">
        <f>VLOOKUP($B31,annexe_01!$A:$J,10,FALSE)</f>
        <v>12</v>
      </c>
      <c r="J22" s="373" t="str">
        <f>VLOOKUP($B31,Interpretation_memoire!$A:$J,6,FALSE)</f>
        <v>apprécier la vie / gratitude / sincérité</v>
      </c>
      <c r="K22" s="374">
        <f t="shared" si="0"/>
        <v>800</v>
      </c>
      <c r="L22" s="329"/>
      <c r="M22" s="375">
        <v>5</v>
      </c>
      <c r="N22" s="375" t="str">
        <f t="shared" si="3"/>
        <v xml:space="preserve">ce qui a toujours été apprécié : </v>
      </c>
      <c r="O22" s="369">
        <f>ABS(Donnee_memoire!E8)</f>
        <v>5</v>
      </c>
      <c r="P22" s="369" t="str">
        <f>VLOOKUP($C31,annexe_01!$A:$J,3,FALSE)</f>
        <v>clavicule/épaule</v>
      </c>
      <c r="Q22" s="363">
        <f>VLOOKUP($C31,annexe_01!$A:$J,10,FALSE)</f>
        <v>10</v>
      </c>
      <c r="R22" s="373" t="str">
        <f>VLOOKUP($C31,Interpretation_memoire!$A:$J,6,FALSE)</f>
        <v xml:space="preserve">capacité à se libérer de ses tensions </v>
      </c>
      <c r="S22" s="283">
        <f t="shared" si="1"/>
        <v>700</v>
      </c>
    </row>
    <row r="23" spans="1:19" ht="15.75" x14ac:dyDescent="0.25">
      <c r="A23" s="165"/>
      <c r="B23" s="165"/>
      <c r="C23" s="165"/>
      <c r="D23" s="165"/>
      <c r="E23" s="62">
        <v>6</v>
      </c>
      <c r="F23" s="67" t="str">
        <f t="shared" si="2"/>
        <v xml:space="preserve">ce qui a toujours été apprécié : </v>
      </c>
      <c r="G23" s="60">
        <f>ABS(Donnee_memoire!D9)</f>
        <v>14</v>
      </c>
      <c r="H23" s="248" t="str">
        <f>VLOOKUP($B32,annexe_01!$A:$J,3,FALSE)</f>
        <v>menton</v>
      </c>
      <c r="I23" s="167">
        <f>VLOOKUP($B32,annexe_01!$A:$J,10,FALSE)</f>
        <v>12</v>
      </c>
      <c r="J23" s="376" t="str">
        <f>VLOOKUP($B32,Interpretation_memoire!$A:$J,6,FALSE)</f>
        <v xml:space="preserve">autorité naturelle / inspirer confiance </v>
      </c>
      <c r="K23" s="377">
        <f t="shared" si="0"/>
        <v>780</v>
      </c>
      <c r="L23" s="329"/>
      <c r="M23" s="378">
        <v>6</v>
      </c>
      <c r="N23" s="378" t="str">
        <f t="shared" si="3"/>
        <v xml:space="preserve">ce qui a toujours été apprécié : </v>
      </c>
      <c r="O23" s="379">
        <f>ABS(Donnee_memoire!E9)</f>
        <v>5</v>
      </c>
      <c r="P23" s="379" t="str">
        <f>VLOOKUP($C32,annexe_01!$A:$J,3,FALSE)</f>
        <v>thyroïde</v>
      </c>
      <c r="Q23" s="363">
        <f>VLOOKUP($C32,annexe_01!$A:$J,10,FALSE)</f>
        <v>11</v>
      </c>
      <c r="R23" s="376" t="str">
        <f>VLOOKUP($C32,Interpretation_memoire!$A:$J,6,FALSE)</f>
        <v xml:space="preserve">exprimer ses sentiments / spontanéité / honnêteté / prendre le temps </v>
      </c>
      <c r="S23" s="284">
        <f t="shared" si="1"/>
        <v>740</v>
      </c>
    </row>
    <row r="24" spans="1:19" x14ac:dyDescent="0.25">
      <c r="A24" s="165"/>
      <c r="B24" s="165"/>
      <c r="C24" s="165"/>
      <c r="D24" s="165"/>
      <c r="E24" s="61">
        <v>7</v>
      </c>
      <c r="F24" s="66" t="str">
        <f t="shared" si="2"/>
        <v xml:space="preserve">ce qui a toujours été apprécié : </v>
      </c>
      <c r="G24" s="73">
        <f>ABS(Donnee_memoire!D10)</f>
        <v>12</v>
      </c>
      <c r="H24" s="251" t="str">
        <f>VLOOKUP($B33,annexe_01!$A:$J,3,FALSE)</f>
        <v>C6</v>
      </c>
      <c r="I24" s="167">
        <f>VLOOKUP($B33,annexe_01!$A:$J,10,FALSE)</f>
        <v>11</v>
      </c>
      <c r="J24" s="373" t="str">
        <f>VLOOKUP($B33,Interpretation_memoire!$A:$J,6,FALSE)</f>
        <v xml:space="preserve">équilibre entre donner et recevoir </v>
      </c>
      <c r="K24" s="374">
        <f t="shared" si="0"/>
        <v>730</v>
      </c>
      <c r="L24" s="329"/>
      <c r="M24" s="375">
        <v>7</v>
      </c>
      <c r="N24" s="375" t="str">
        <f t="shared" si="3"/>
        <v xml:space="preserve">ce qui a toujours été apprécié : </v>
      </c>
      <c r="O24" s="369">
        <f>ABS(Donnee_memoire!E10)</f>
        <v>5</v>
      </c>
      <c r="P24" s="369" t="str">
        <f>VLOOKUP($C33,annexe_01!$A:$J,3,FALSE)</f>
        <v>C4</v>
      </c>
      <c r="Q24" s="363">
        <f>VLOOKUP($C33,annexe_01!$A:$J,10,FALSE)</f>
        <v>12</v>
      </c>
      <c r="R24" s="373" t="str">
        <f>VLOOKUP($C33,Interpretation_memoire!$A:$J,6,FALSE)</f>
        <v>voir ses priorités / avoir du recul / capacité à rire de soi</v>
      </c>
      <c r="S24" s="283">
        <f t="shared" si="1"/>
        <v>810</v>
      </c>
    </row>
    <row r="25" spans="1:19" x14ac:dyDescent="0.25">
      <c r="A25" s="165"/>
      <c r="B25" s="165"/>
      <c r="C25" s="165"/>
      <c r="D25" s="165"/>
      <c r="E25" s="62">
        <v>8</v>
      </c>
      <c r="F25" s="67" t="str">
        <f t="shared" si="2"/>
        <v xml:space="preserve">ce qui a toujours été apprécié : </v>
      </c>
      <c r="G25" s="74">
        <f>ABS(Donnee_memoire!D11)</f>
        <v>11</v>
      </c>
      <c r="H25" s="252" t="str">
        <f>VLOOKUP($B34,annexe_01!$A:$J,3,FALSE)</f>
        <v>nez</v>
      </c>
      <c r="I25" s="167">
        <f>VLOOKUP($B34,annexe_01!$A:$J,10,FALSE)</f>
        <v>12</v>
      </c>
      <c r="J25" s="376" t="str">
        <f>VLOOKUP($B34,Interpretation_memoire!$A:$J,6,FALSE)</f>
        <v xml:space="preserve">confiance naturelle dans la vie / bonne intuition </v>
      </c>
      <c r="K25" s="377">
        <f t="shared" si="0"/>
        <v>840</v>
      </c>
      <c r="L25" s="329"/>
      <c r="M25" s="378">
        <v>8</v>
      </c>
      <c r="N25" s="378" t="str">
        <f t="shared" si="3"/>
        <v xml:space="preserve">ce qui a toujours été apprécié : </v>
      </c>
      <c r="O25" s="365">
        <f>ABS(Donnee_memoire!E11)</f>
        <v>4</v>
      </c>
      <c r="P25" s="365" t="str">
        <f>VLOOKUP($C34,annexe_01!$A:$J,3,FALSE)</f>
        <v>œsophage/trachée</v>
      </c>
      <c r="Q25" s="363">
        <f>VLOOKUP($C34,annexe_01!$A:$J,10,FALSE)</f>
        <v>10</v>
      </c>
      <c r="R25" s="376" t="str">
        <f>VLOOKUP($C34,Interpretation_memoire!$A:$J,6,FALSE)</f>
        <v>grandir par les expériences / être un pionnier / laisser passer les émotions / adaptation</v>
      </c>
      <c r="S25" s="284">
        <f t="shared" si="1"/>
        <v>710</v>
      </c>
    </row>
    <row r="26" spans="1:19" x14ac:dyDescent="0.25">
      <c r="A26" s="165" t="s">
        <v>354</v>
      </c>
      <c r="B26" s="165" t="s">
        <v>319</v>
      </c>
      <c r="C26" s="165" t="s">
        <v>318</v>
      </c>
      <c r="D26" s="165"/>
      <c r="E26" s="61">
        <v>9</v>
      </c>
      <c r="F26" s="66" t="str">
        <f t="shared" si="2"/>
        <v xml:space="preserve">ce qui a toujours été apprécié : </v>
      </c>
      <c r="G26" s="73">
        <f>ABS(Donnee_memoire!D12)</f>
        <v>10</v>
      </c>
      <c r="H26" s="251" t="str">
        <f>VLOOKUP($B35,annexe_01!$A:$J,3,FALSE)</f>
        <v>C7</v>
      </c>
      <c r="I26" s="167">
        <f>VLOOKUP($B35,annexe_01!$A:$J,10,FALSE)</f>
        <v>11</v>
      </c>
      <c r="J26" s="373" t="str">
        <f>VLOOKUP($B35,Interpretation_memoire!$A:$J,6,FALSE)</f>
        <v>ouverture aux autres</v>
      </c>
      <c r="K26" s="374">
        <f t="shared" si="0"/>
        <v>720</v>
      </c>
      <c r="L26" s="329"/>
      <c r="M26" s="375">
        <v>9</v>
      </c>
      <c r="N26" s="375" t="str">
        <f t="shared" si="3"/>
        <v xml:space="preserve">ce qui a toujours été apprécié : </v>
      </c>
      <c r="O26" s="369">
        <f>ABS(Donnee_memoire!E12)</f>
        <v>4</v>
      </c>
      <c r="P26" s="369" t="str">
        <f>VLOOKUP($C35,annexe_01!$A:$J,3,FALSE)</f>
        <v>C7</v>
      </c>
      <c r="Q26" s="363">
        <f>VLOOKUP($C35,annexe_01!$A:$J,10,FALSE)</f>
        <v>11</v>
      </c>
      <c r="R26" s="373" t="str">
        <f>VLOOKUP($C35,Interpretation_memoire!$A:$J,6,FALSE)</f>
        <v>ouverture aux autres</v>
      </c>
      <c r="S26" s="283">
        <f t="shared" si="1"/>
        <v>720</v>
      </c>
    </row>
    <row r="27" spans="1:19" ht="15" customHeight="1" x14ac:dyDescent="0.25">
      <c r="A27" s="165">
        <v>1</v>
      </c>
      <c r="B27" s="165">
        <f>Donnee_memoire!C4</f>
        <v>810</v>
      </c>
      <c r="C27" s="165">
        <f>Donnee_memoire!C49</f>
        <v>1030</v>
      </c>
      <c r="D27" s="165"/>
      <c r="E27" s="62">
        <v>10</v>
      </c>
      <c r="F27" s="67" t="str">
        <f t="shared" si="2"/>
        <v xml:space="preserve">ce qui a toujours été apprécié : </v>
      </c>
      <c r="G27" s="74">
        <f>ABS(Donnee_memoire!D13)</f>
        <v>8</v>
      </c>
      <c r="H27" s="252" t="str">
        <f>VLOOKUP($B36,annexe_01!$A:$J,3,FALSE)</f>
        <v>thalamus</v>
      </c>
      <c r="I27" s="167">
        <f>VLOOKUP($B36,annexe_01!$A:$J,10,FALSE)</f>
        <v>14</v>
      </c>
      <c r="J27" s="376" t="str">
        <f>VLOOKUP($B36,Interpretation_memoire!$A:$J,6,FALSE)</f>
        <v xml:space="preserve">humeur constante / bonne humeur / capacité à écouter son corps </v>
      </c>
      <c r="K27" s="377">
        <f t="shared" si="0"/>
        <v>1020</v>
      </c>
      <c r="L27" s="329"/>
      <c r="M27" s="378">
        <v>10</v>
      </c>
      <c r="N27" s="378" t="str">
        <f t="shared" si="3"/>
        <v xml:space="preserve">ce qui a toujours été apprécié : </v>
      </c>
      <c r="O27" s="365">
        <f>ABS(Donnee_memoire!E13)</f>
        <v>4</v>
      </c>
      <c r="P27" s="365" t="str">
        <f>VLOOKUP($C36,annexe_01!$A:$J,3,FALSE)</f>
        <v>tempe</v>
      </c>
      <c r="Q27" s="363">
        <f>VLOOKUP($C36,annexe_01!$A:$J,10,FALSE)</f>
        <v>13</v>
      </c>
      <c r="R27" s="376" t="str">
        <f>VLOOKUP($C36,Interpretation_memoire!$A:$J,6,FALSE)</f>
        <v xml:space="preserve">ne pas se mettre la pression / s'adapter </v>
      </c>
      <c r="S27" s="284">
        <f t="shared" si="1"/>
        <v>930</v>
      </c>
    </row>
    <row r="28" spans="1:19" x14ac:dyDescent="0.25">
      <c r="A28" s="514">
        <v>2</v>
      </c>
      <c r="B28" s="514">
        <f>Donnee_memoire!C5</f>
        <v>630</v>
      </c>
      <c r="C28" s="514">
        <f>Donnee_memoire!C50</f>
        <v>450</v>
      </c>
      <c r="E28" s="55" t="str">
        <f>E17</f>
        <v>A</v>
      </c>
      <c r="F28" s="244" t="str">
        <f>F11</f>
        <v>ce qui justifie certain comportements:</v>
      </c>
      <c r="G28" s="326" t="str">
        <f>G$9</f>
        <v>Valeur</v>
      </c>
      <c r="H28" s="326" t="str">
        <f>H$9</f>
        <v>Organe</v>
      </c>
      <c r="I28" s="326" t="str">
        <f>I$9</f>
        <v>Couleurs</v>
      </c>
      <c r="J28" s="326" t="str">
        <f>J$9</f>
        <v>Interprétation</v>
      </c>
      <c r="K28" s="326" t="str">
        <f>K$9</f>
        <v>Code</v>
      </c>
      <c r="L28" s="329"/>
      <c r="M28" s="372" t="str">
        <f>M17</f>
        <v>A</v>
      </c>
      <c r="N28" s="371" t="str">
        <f>N11</f>
        <v>ce qui est aurait dû être réglé :</v>
      </c>
      <c r="O28" s="326" t="str">
        <f>O$9</f>
        <v>Valeur</v>
      </c>
      <c r="P28" s="326" t="str">
        <f>P$9</f>
        <v>Organe</v>
      </c>
      <c r="Q28" s="326" t="str">
        <f>Q$9</f>
        <v>Couleurs</v>
      </c>
      <c r="R28" s="326" t="str">
        <f>R$9</f>
        <v>Interprétation</v>
      </c>
      <c r="S28" s="326" t="str">
        <f>S$9</f>
        <v>Code</v>
      </c>
    </row>
    <row r="29" spans="1:19" x14ac:dyDescent="0.25">
      <c r="A29" s="514">
        <v>3</v>
      </c>
      <c r="B29" s="514">
        <f>Donnee_memoire!C6</f>
        <v>640</v>
      </c>
      <c r="C29" s="514">
        <f>Donnee_memoire!C51</f>
        <v>460</v>
      </c>
      <c r="E29" s="61">
        <f t="shared" ref="E29:E60" si="4">E18</f>
        <v>1</v>
      </c>
      <c r="F29" s="66" t="str">
        <f>F28</f>
        <v>ce qui justifie certain comportements:</v>
      </c>
      <c r="G29" s="73">
        <f>ABS(Donnee_memoire!D15)</f>
        <v>19</v>
      </c>
      <c r="H29" s="245" t="str">
        <f>VLOOKUP($B38,annexe_01!$A:$J,3,FALSE)</f>
        <v>lobe pariétal</v>
      </c>
      <c r="I29" s="167">
        <f>VLOOKUP($B38,annexe_01!$A:$J,10,FALSE)</f>
        <v>14</v>
      </c>
      <c r="J29" s="373" t="str">
        <f>VLOOKUP($B38,Interpretation_memoire!$A:$J,7,FALSE)</f>
        <v>générer des tensions dans son corps / être en résistance face à la vie</v>
      </c>
      <c r="K29" s="374">
        <f t="shared" ref="K29:K38" si="5">$B38</f>
        <v>1000</v>
      </c>
      <c r="L29" s="329"/>
      <c r="M29" s="375">
        <f t="shared" ref="M29:M60" si="6">M18</f>
        <v>1</v>
      </c>
      <c r="N29" s="375" t="str">
        <f>N28</f>
        <v>ce qui est aurait dû être réglé :</v>
      </c>
      <c r="O29" s="369">
        <f>ABS(Donnee_memoire!E15)</f>
        <v>20</v>
      </c>
      <c r="P29" s="360" t="str">
        <f>VLOOKUP($C38,annexe_01!$A:$J,3,FALSE)</f>
        <v>mollet/veines</v>
      </c>
      <c r="Q29" s="363">
        <f>VLOOKUP($C38,annexe_01!$A:$J,10,FALSE)</f>
        <v>2</v>
      </c>
      <c r="R29" s="373" t="str">
        <f>VLOOKUP($C38,Interpretation_memoire!$A:$J,7,FALSE)</f>
        <v>vouloir couper les liens avec la communauté ou la famille / parasité par un ancêtre</v>
      </c>
      <c r="S29" s="283">
        <f t="shared" ref="S29:S38" si="7">$C38</f>
        <v>120</v>
      </c>
    </row>
    <row r="30" spans="1:19" x14ac:dyDescent="0.25">
      <c r="A30" s="514">
        <v>4</v>
      </c>
      <c r="B30" s="514">
        <f>Donnee_memoire!C7</f>
        <v>360</v>
      </c>
      <c r="C30" s="514">
        <f>Donnee_memoire!C52</f>
        <v>1060</v>
      </c>
      <c r="E30" s="62">
        <f t="shared" si="4"/>
        <v>2</v>
      </c>
      <c r="F30" s="67" t="str">
        <f t="shared" ref="F30:F38" si="8">F29</f>
        <v>ce qui justifie certain comportements:</v>
      </c>
      <c r="G30" s="74">
        <f>ABS(Donnee_memoire!D16)</f>
        <v>18</v>
      </c>
      <c r="H30" s="252" t="str">
        <f>VLOOKUP($B39,annexe_01!$A:$J,3,FALSE)</f>
        <v>prostate/poignet</v>
      </c>
      <c r="I30" s="167">
        <f>VLOOKUP($B39,annexe_01!$A:$J,10,FALSE)</f>
        <v>6</v>
      </c>
      <c r="J30" s="376" t="str">
        <f>VLOOKUP($B39,Interpretation_memoire!$A:$J,7,FALSE)</f>
        <v>mère castratrice</v>
      </c>
      <c r="K30" s="377">
        <f t="shared" si="5"/>
        <v>240</v>
      </c>
      <c r="L30" s="329"/>
      <c r="M30" s="378">
        <f t="shared" si="6"/>
        <v>2</v>
      </c>
      <c r="N30" s="378" t="str">
        <f t="shared" ref="N30:N38" si="9">N29</f>
        <v>ce qui est aurait dû être réglé :</v>
      </c>
      <c r="O30" s="365">
        <f>ABS(Donnee_memoire!E16)</f>
        <v>12</v>
      </c>
      <c r="P30" s="365" t="str">
        <f>VLOOKUP($C39,annexe_01!$A:$J,3,FALSE)</f>
        <v>poumon</v>
      </c>
      <c r="Q30" s="363">
        <f>VLOOKUP($C39,annexe_01!$A:$J,10,FALSE)</f>
        <v>10</v>
      </c>
      <c r="R30" s="376" t="str">
        <f>VLOOKUP($C39,Interpretation_memoire!$A:$J,7,FALSE)</f>
        <v>conflit intérieur / se battre pour plus de liberté / plus d'espace pour soi</v>
      </c>
      <c r="S30" s="284">
        <f t="shared" si="7"/>
        <v>630</v>
      </c>
    </row>
    <row r="31" spans="1:19" x14ac:dyDescent="0.25">
      <c r="A31" s="514">
        <v>5</v>
      </c>
      <c r="B31" s="514">
        <f>Donnee_memoire!C8</f>
        <v>800</v>
      </c>
      <c r="C31" s="514">
        <f>Donnee_memoire!C53</f>
        <v>700</v>
      </c>
      <c r="E31" s="61">
        <f t="shared" si="4"/>
        <v>3</v>
      </c>
      <c r="F31" s="66" t="str">
        <f t="shared" si="8"/>
        <v>ce qui justifie certain comportements:</v>
      </c>
      <c r="G31" s="73">
        <f>ABS(Donnee_memoire!D17)</f>
        <v>18</v>
      </c>
      <c r="H31" s="251" t="str">
        <f>VLOOKUP($B40,annexe_01!$A:$J,3,FALSE)</f>
        <v>coccyx1</v>
      </c>
      <c r="I31" s="167">
        <f>VLOOKUP($B40,annexe_01!$A:$J,10,FALSE)</f>
        <v>5</v>
      </c>
      <c r="J31" s="373" t="str">
        <f>VLOOKUP($B40,Interpretation_memoire!$A:$J,7,FALSE)</f>
        <v>mère envahissante / zone d'ombre entourant votre naissance</v>
      </c>
      <c r="K31" s="374">
        <f t="shared" si="5"/>
        <v>230</v>
      </c>
      <c r="L31" s="329"/>
      <c r="M31" s="375">
        <f t="shared" si="6"/>
        <v>3</v>
      </c>
      <c r="N31" s="375" t="str">
        <f t="shared" si="9"/>
        <v>ce qui est aurait dû être réglé :</v>
      </c>
      <c r="O31" s="369">
        <f>ABS(Donnee_memoire!E17)</f>
        <v>11</v>
      </c>
      <c r="P31" s="369" t="str">
        <f>VLOOKUP($C40,annexe_01!$A:$J,3,FALSE)</f>
        <v>côlon transverse</v>
      </c>
      <c r="Q31" s="363">
        <f>VLOOKUP($C40,annexe_01!$A:$J,10,FALSE)</f>
        <v>7</v>
      </c>
      <c r="R31" s="373" t="str">
        <f>VLOOKUP($C40,Interpretation_memoire!$A:$J,7,FALSE)</f>
        <v>devoir lutter pour sa place ou sa réputation</v>
      </c>
      <c r="S31" s="283">
        <f t="shared" si="7"/>
        <v>360</v>
      </c>
    </row>
    <row r="32" spans="1:19" x14ac:dyDescent="0.25">
      <c r="A32" s="514">
        <v>6</v>
      </c>
      <c r="B32" s="514">
        <f>Donnee_memoire!C9</f>
        <v>780</v>
      </c>
      <c r="C32" s="514">
        <f>Donnee_memoire!C54</f>
        <v>740</v>
      </c>
      <c r="E32" s="62">
        <f t="shared" si="4"/>
        <v>4</v>
      </c>
      <c r="F32" s="67" t="str">
        <f t="shared" si="8"/>
        <v>ce qui justifie certain comportements:</v>
      </c>
      <c r="G32" s="74">
        <f>ABS(Donnee_memoire!D18)</f>
        <v>18</v>
      </c>
      <c r="H32" s="252" t="str">
        <f>VLOOKUP($B41,annexe_01!$A:$J,3,FALSE)</f>
        <v>coccyx2</v>
      </c>
      <c r="I32" s="167">
        <f>VLOOKUP($B41,annexe_01!$A:$J,10,FALSE)</f>
        <v>5</v>
      </c>
      <c r="J32" s="376" t="str">
        <f>VLOOKUP($B41,Interpretation_memoire!$A:$J,7,FALSE)</f>
        <v>se battre pour son héritage / vouloir absolument un enfant / mère castratrice / vouloir quitter le clan</v>
      </c>
      <c r="K32" s="377">
        <f t="shared" si="5"/>
        <v>220</v>
      </c>
      <c r="L32" s="329"/>
      <c r="M32" s="378">
        <f t="shared" si="6"/>
        <v>4</v>
      </c>
      <c r="N32" s="378" t="str">
        <f t="shared" si="9"/>
        <v>ce qui est aurait dû être réglé :</v>
      </c>
      <c r="O32" s="365">
        <f>ABS(Donnee_memoire!E18)</f>
        <v>11</v>
      </c>
      <c r="P32" s="365" t="str">
        <f>VLOOKUP($C41,annexe_01!$A:$J,3,FALSE)</f>
        <v>prostate/poignet</v>
      </c>
      <c r="Q32" s="363">
        <f>VLOOKUP($C41,annexe_01!$A:$J,10,FALSE)</f>
        <v>6</v>
      </c>
      <c r="R32" s="376" t="str">
        <f>VLOOKUP($C41,Interpretation_memoire!$A:$J,7,FALSE)</f>
        <v>mère castratrice</v>
      </c>
      <c r="S32" s="284">
        <f t="shared" si="7"/>
        <v>240</v>
      </c>
    </row>
    <row r="33" spans="1:19" x14ac:dyDescent="0.25">
      <c r="A33" s="514">
        <v>7</v>
      </c>
      <c r="B33" s="514">
        <f>Donnee_memoire!C10</f>
        <v>730</v>
      </c>
      <c r="C33" s="514">
        <f>Donnee_memoire!C55</f>
        <v>810</v>
      </c>
      <c r="E33" s="61">
        <f t="shared" si="4"/>
        <v>5</v>
      </c>
      <c r="F33" s="66" t="str">
        <f t="shared" si="8"/>
        <v>ce qui justifie certain comportements:</v>
      </c>
      <c r="G33" s="73">
        <f>ABS(Donnee_memoire!D19)</f>
        <v>11</v>
      </c>
      <c r="H33" s="251" t="str">
        <f>VLOOKUP($B42,annexe_01!$A:$J,3,FALSE)</f>
        <v>lobe occipital</v>
      </c>
      <c r="I33" s="167">
        <f>VLOOKUP($B42,annexe_01!$A:$J,10,FALSE)</f>
        <v>13</v>
      </c>
      <c r="J33" s="373" t="str">
        <f>VLOOKUP($B42,Interpretation_memoire!$A:$J,7,FALSE)</f>
        <v>se mettre des responsabilités inutiles</v>
      </c>
      <c r="K33" s="374">
        <f t="shared" si="5"/>
        <v>900</v>
      </c>
      <c r="L33" s="329"/>
      <c r="M33" s="375">
        <f t="shared" si="6"/>
        <v>5</v>
      </c>
      <c r="N33" s="375" t="str">
        <f t="shared" si="9"/>
        <v>ce qui est aurait dû être réglé :</v>
      </c>
      <c r="O33" s="369">
        <f>ABS(Donnee_memoire!E19)</f>
        <v>11</v>
      </c>
      <c r="P33" s="369" t="str">
        <f>VLOOKUP($C42,annexe_01!$A:$J,3,FALSE)</f>
        <v>coccyx1</v>
      </c>
      <c r="Q33" s="363">
        <f>VLOOKUP($C42,annexe_01!$A:$J,10,FALSE)</f>
        <v>5</v>
      </c>
      <c r="R33" s="373" t="str">
        <f>VLOOKUP($C42,Interpretation_memoire!$A:$J,7,FALSE)</f>
        <v>mère envahissante / zone d'ombre entourant votre naissance</v>
      </c>
      <c r="S33" s="283">
        <f t="shared" si="7"/>
        <v>230</v>
      </c>
    </row>
    <row r="34" spans="1:19" ht="15.75" x14ac:dyDescent="0.25">
      <c r="A34" s="165">
        <v>8</v>
      </c>
      <c r="B34" s="165">
        <f>Donnee_memoire!C11</f>
        <v>840</v>
      </c>
      <c r="C34" s="165">
        <f>Donnee_memoire!C56</f>
        <v>710</v>
      </c>
      <c r="D34" s="165"/>
      <c r="E34" s="62">
        <f t="shared" si="4"/>
        <v>6</v>
      </c>
      <c r="F34" s="67" t="str">
        <f t="shared" si="8"/>
        <v>ce qui justifie certain comportements:</v>
      </c>
      <c r="G34" s="60">
        <f>ABS(Donnee_memoire!D20)</f>
        <v>10</v>
      </c>
      <c r="H34" s="248" t="str">
        <f>VLOOKUP($B43,annexe_01!$A:$J,3,FALSE)</f>
        <v>cortex somato-sensitif</v>
      </c>
      <c r="I34" s="167">
        <f>VLOOKUP($B43,annexe_01!$A:$J,10,FALSE)</f>
        <v>15</v>
      </c>
      <c r="J34" s="376" t="str">
        <f>VLOOKUP($B43,Interpretation_memoire!$A:$J,7,FALSE)</f>
        <v>devoir combattre un ennemi ou un mal inconnu / schizophrénie / maladie de Parkinson</v>
      </c>
      <c r="K34" s="377">
        <f t="shared" si="5"/>
        <v>1050</v>
      </c>
      <c r="L34" s="329"/>
      <c r="M34" s="378">
        <f t="shared" si="6"/>
        <v>6</v>
      </c>
      <c r="N34" s="378" t="str">
        <f t="shared" si="9"/>
        <v>ce qui est aurait dû être réglé :</v>
      </c>
      <c r="O34" s="379">
        <f>ABS(Donnee_memoire!E20)</f>
        <v>11</v>
      </c>
      <c r="P34" s="379" t="str">
        <f>VLOOKUP($C43,annexe_01!$A:$J,3,FALSE)</f>
        <v>coccyx2</v>
      </c>
      <c r="Q34" s="363">
        <f>VLOOKUP($C43,annexe_01!$A:$J,10,FALSE)</f>
        <v>5</v>
      </c>
      <c r="R34" s="376" t="str">
        <f>VLOOKUP($C43,Interpretation_memoire!$A:$J,7,FALSE)</f>
        <v>se battre pour son héritage / vouloir absolument un enfant / mère castratrice / vouloir quitter le clan</v>
      </c>
      <c r="S34" s="284">
        <f t="shared" si="7"/>
        <v>220</v>
      </c>
    </row>
    <row r="35" spans="1:19" x14ac:dyDescent="0.25">
      <c r="A35" s="165">
        <v>9</v>
      </c>
      <c r="B35" s="165">
        <f>Donnee_memoire!C12</f>
        <v>720</v>
      </c>
      <c r="C35" s="165">
        <f>Donnee_memoire!C57</f>
        <v>720</v>
      </c>
      <c r="D35" s="165"/>
      <c r="E35" s="61">
        <f t="shared" si="4"/>
        <v>7</v>
      </c>
      <c r="F35" s="66" t="str">
        <f t="shared" si="8"/>
        <v>ce qui justifie certain comportements:</v>
      </c>
      <c r="G35" s="73">
        <f>ABS(Donnee_memoire!D21)</f>
        <v>10</v>
      </c>
      <c r="H35" s="251" t="str">
        <f>VLOOKUP($B44,annexe_01!$A:$J,3,FALSE)</f>
        <v>cortex moteur</v>
      </c>
      <c r="I35" s="167">
        <f>VLOOKUP($B44,annexe_01!$A:$J,10,FALSE)</f>
        <v>15</v>
      </c>
      <c r="J35" s="373" t="str">
        <f>VLOOKUP($B44,Interpretation_memoire!$A:$J,7,FALSE)</f>
        <v>résistance au changement / pessimisme /</v>
      </c>
      <c r="K35" s="374">
        <f t="shared" si="5"/>
        <v>1040</v>
      </c>
      <c r="L35" s="329"/>
      <c r="M35" s="375">
        <f t="shared" si="6"/>
        <v>7</v>
      </c>
      <c r="N35" s="375" t="str">
        <f t="shared" si="9"/>
        <v>ce qui est aurait dû être réglé :</v>
      </c>
      <c r="O35" s="369">
        <f>ABS(Donnee_memoire!E21)</f>
        <v>8</v>
      </c>
      <c r="P35" s="369" t="str">
        <f>VLOOKUP($C44,annexe_01!$A:$J,3,FALSE)</f>
        <v>larynx</v>
      </c>
      <c r="Q35" s="363">
        <f>VLOOKUP($C44,annexe_01!$A:$J,10,FALSE)</f>
        <v>11</v>
      </c>
      <c r="R35" s="373" t="str">
        <f>VLOOKUP($C44,Interpretation_memoire!$A:$J,7,FALSE)</f>
        <v>devoir se battre pour sa liberté / pour son nom / autoritarisme / frustrations sexuelles</v>
      </c>
      <c r="S35" s="283">
        <f t="shared" si="7"/>
        <v>750</v>
      </c>
    </row>
    <row r="36" spans="1:19" x14ac:dyDescent="0.25">
      <c r="A36" s="165">
        <v>10</v>
      </c>
      <c r="B36" s="165">
        <f>Donnee_memoire!C13</f>
        <v>1020</v>
      </c>
      <c r="C36" s="165">
        <f>Donnee_memoire!C58</f>
        <v>930</v>
      </c>
      <c r="D36" s="165"/>
      <c r="E36" s="62">
        <f t="shared" si="4"/>
        <v>8</v>
      </c>
      <c r="F36" s="67" t="str">
        <f t="shared" si="8"/>
        <v>ce qui justifie certain comportements:</v>
      </c>
      <c r="G36" s="74">
        <f>ABS(Donnee_memoire!D22)</f>
        <v>10</v>
      </c>
      <c r="H36" s="252" t="str">
        <f>VLOOKUP($B45,annexe_01!$A:$J,3,FALSE)</f>
        <v>clavicule/épaule</v>
      </c>
      <c r="I36" s="167">
        <f>VLOOKUP($B45,annexe_01!$A:$J,10,FALSE)</f>
        <v>10</v>
      </c>
      <c r="J36" s="376" t="str">
        <f>VLOOKUP($B45,Interpretation_memoire!$A:$J,7,FALSE)</f>
        <v>révolte active</v>
      </c>
      <c r="K36" s="377">
        <f t="shared" si="5"/>
        <v>700</v>
      </c>
      <c r="L36" s="329"/>
      <c r="M36" s="378">
        <f t="shared" si="6"/>
        <v>8</v>
      </c>
      <c r="N36" s="378" t="str">
        <f t="shared" si="9"/>
        <v>ce qui est aurait dû être réglé :</v>
      </c>
      <c r="O36" s="365">
        <f>ABS(Donnee_memoire!E22)</f>
        <v>6</v>
      </c>
      <c r="P36" s="365" t="str">
        <f>VLOOKUP($C45,annexe_01!$A:$J,3,FALSE)</f>
        <v>diaphragme</v>
      </c>
      <c r="Q36" s="363">
        <f>VLOOKUP($C45,annexe_01!$A:$J,10,FALSE)</f>
        <v>9</v>
      </c>
      <c r="R36" s="376" t="str">
        <f>VLOOKUP($C45,Interpretation_memoire!$A:$J,7,FALSE)</f>
        <v>conflit entre soi et le reste du monde</v>
      </c>
      <c r="S36" s="284">
        <f t="shared" si="7"/>
        <v>550</v>
      </c>
    </row>
    <row r="37" spans="1:19" x14ac:dyDescent="0.25">
      <c r="A37" s="165" t="str">
        <f>A26</f>
        <v>A</v>
      </c>
      <c r="B37" s="165" t="str">
        <f>Donnee_memoire!C14</f>
        <v>Droite</v>
      </c>
      <c r="C37" s="165" t="str">
        <f>Donnee_memoire!C59</f>
        <v>Gauche</v>
      </c>
      <c r="D37" s="165"/>
      <c r="E37" s="61">
        <f t="shared" si="4"/>
        <v>9</v>
      </c>
      <c r="F37" s="66" t="str">
        <f t="shared" si="8"/>
        <v>ce qui justifie certain comportements:</v>
      </c>
      <c r="G37" s="73">
        <f>ABS(Donnee_memoire!D23)</f>
        <v>9</v>
      </c>
      <c r="H37" s="251" t="str">
        <f>VLOOKUP($B46,annexe_01!$A:$J,3,FALSE)</f>
        <v>œil</v>
      </c>
      <c r="I37" s="167">
        <f>VLOOKUP($B46,annexe_01!$A:$J,10,FALSE)</f>
        <v>13</v>
      </c>
      <c r="J37" s="373" t="str">
        <f>VLOOKUP($B46,Interpretation_memoire!$A:$J,7,FALSE)</f>
        <v>refus de ce qui est arrivé / refuser la réalité</v>
      </c>
      <c r="K37" s="374">
        <f t="shared" si="5"/>
        <v>940</v>
      </c>
      <c r="L37" s="329"/>
      <c r="M37" s="375">
        <f t="shared" si="6"/>
        <v>9</v>
      </c>
      <c r="N37" s="375" t="str">
        <f t="shared" si="9"/>
        <v>ce qui est aurait dû être réglé :</v>
      </c>
      <c r="O37" s="369">
        <f>ABS(Donnee_memoire!E23)</f>
        <v>6</v>
      </c>
      <c r="P37" s="369" t="str">
        <f>VLOOKUP($C46,annexe_01!$A:$J,3,FALSE)</f>
        <v>poitrine</v>
      </c>
      <c r="Q37" s="363">
        <f>VLOOKUP($C46,annexe_01!$A:$J,10,FALSE)</f>
        <v>9</v>
      </c>
      <c r="R37" s="373" t="str">
        <f>VLOOKUP($C46,Interpretation_memoire!$A:$J,7,FALSE)</f>
        <v>engagement social important ou refus de s'engager et de servir</v>
      </c>
      <c r="S37" s="283">
        <f t="shared" si="7"/>
        <v>540</v>
      </c>
    </row>
    <row r="38" spans="1:19" ht="16.5" customHeight="1" x14ac:dyDescent="0.25">
      <c r="A38" s="165">
        <f t="shared" ref="A38:A69" si="10">A27</f>
        <v>1</v>
      </c>
      <c r="B38" s="165">
        <f>Donnee_memoire!C15</f>
        <v>1000</v>
      </c>
      <c r="C38" s="165">
        <f>Donnee_memoire!C60</f>
        <v>120</v>
      </c>
      <c r="D38" s="165"/>
      <c r="E38" s="62">
        <f t="shared" si="4"/>
        <v>10</v>
      </c>
      <c r="F38" s="67" t="str">
        <f t="shared" si="8"/>
        <v>ce qui justifie certain comportements:</v>
      </c>
      <c r="G38" s="74">
        <f>ABS(Donnee_memoire!D24)</f>
        <v>8</v>
      </c>
      <c r="H38" s="252" t="str">
        <f>VLOOKUP($B47,annexe_01!$A:$J,3,FALSE)</f>
        <v>corps calleux</v>
      </c>
      <c r="I38" s="167">
        <f>VLOOKUP($B47,annexe_01!$A:$J,10,FALSE)</f>
        <v>14</v>
      </c>
      <c r="J38" s="376" t="str">
        <f>VLOOKUP($B47,Interpretation_memoire!$A:$J,7,FALSE)</f>
        <v>aimer les sensations fortes / trop sentir dans son corps</v>
      </c>
      <c r="K38" s="377">
        <f t="shared" si="5"/>
        <v>1010</v>
      </c>
      <c r="L38" s="329"/>
      <c r="M38" s="378">
        <f t="shared" si="6"/>
        <v>10</v>
      </c>
      <c r="N38" s="378" t="str">
        <f t="shared" si="9"/>
        <v>ce qui est aurait dû être réglé :</v>
      </c>
      <c r="O38" s="365">
        <f>ABS(Donnee_memoire!E24)</f>
        <v>5</v>
      </c>
      <c r="P38" s="365" t="str">
        <f>VLOOKUP($C47,annexe_01!$A:$J,3,FALSE)</f>
        <v>cortex somato-sensitif</v>
      </c>
      <c r="Q38" s="363">
        <f>VLOOKUP($C47,annexe_01!$A:$J,10,FALSE)</f>
        <v>15</v>
      </c>
      <c r="R38" s="376" t="str">
        <f>VLOOKUP($C47,Interpretation_memoire!$A:$J,7,FALSE)</f>
        <v>devoir combattre un ennemi ou un mal inconnu / schizophrénie / maladie de Parkinson</v>
      </c>
      <c r="S38" s="284">
        <f t="shared" si="7"/>
        <v>1050</v>
      </c>
    </row>
    <row r="39" spans="1:19" x14ac:dyDescent="0.25">
      <c r="A39" s="514">
        <f t="shared" si="10"/>
        <v>2</v>
      </c>
      <c r="B39" s="514">
        <f>Donnee_memoire!C16</f>
        <v>240</v>
      </c>
      <c r="C39" s="514">
        <f>Donnee_memoire!C61</f>
        <v>630</v>
      </c>
      <c r="E39" s="55" t="str">
        <f t="shared" si="4"/>
        <v>A</v>
      </c>
      <c r="F39" s="244" t="str">
        <f>F12</f>
        <v>ce qui nous limite depuis longtemps</v>
      </c>
      <c r="G39" s="326" t="str">
        <f>G$9</f>
        <v>Valeur</v>
      </c>
      <c r="H39" s="326" t="str">
        <f>H$9</f>
        <v>Organe</v>
      </c>
      <c r="I39" s="326" t="str">
        <f>I$9</f>
        <v>Couleurs</v>
      </c>
      <c r="J39" s="326" t="str">
        <f>J$9</f>
        <v>Interprétation</v>
      </c>
      <c r="K39" s="326" t="str">
        <f>K$9</f>
        <v>Code</v>
      </c>
      <c r="L39" s="329"/>
      <c r="M39" s="372" t="str">
        <f t="shared" si="6"/>
        <v>A</v>
      </c>
      <c r="N39" s="371" t="str">
        <f>N12</f>
        <v>ce qui nous limite depuis longtemps</v>
      </c>
      <c r="O39" s="326" t="str">
        <f>O$9</f>
        <v>Valeur</v>
      </c>
      <c r="P39" s="326" t="str">
        <f>P$9</f>
        <v>Organe</v>
      </c>
      <c r="Q39" s="326" t="str">
        <f>Q$9</f>
        <v>Couleurs</v>
      </c>
      <c r="R39" s="326" t="str">
        <f>R$9</f>
        <v>Interprétation</v>
      </c>
      <c r="S39" s="326" t="str">
        <f>S$9</f>
        <v>Code</v>
      </c>
    </row>
    <row r="40" spans="1:19" x14ac:dyDescent="0.25">
      <c r="A40" s="514">
        <f t="shared" si="10"/>
        <v>3</v>
      </c>
      <c r="B40" s="514">
        <f>Donnee_memoire!C17</f>
        <v>230</v>
      </c>
      <c r="C40" s="514">
        <f>Donnee_memoire!C62</f>
        <v>360</v>
      </c>
      <c r="E40" s="61">
        <f t="shared" si="4"/>
        <v>1</v>
      </c>
      <c r="F40" s="66" t="str">
        <f>F39</f>
        <v>ce qui nous limite depuis longtemps</v>
      </c>
      <c r="G40" s="73">
        <f>ABS(Donnee_memoire!D26)</f>
        <v>15</v>
      </c>
      <c r="H40" s="245" t="str">
        <f>VLOOKUP($B49,annexe_01!$A:$J,3,FALSE)</f>
        <v>C2</v>
      </c>
      <c r="I40" s="167">
        <f>VLOOKUP($B49,annexe_01!$A:$J,10,FALSE)</f>
        <v>12</v>
      </c>
      <c r="J40" s="373" t="str">
        <f>VLOOKUP($B49,Interpretation_memoire!$A:$J,5,FALSE)</f>
        <v>deuil non fait / boucles du passé non terminées / ne pas avoir pu suivre sa vocation</v>
      </c>
      <c r="K40" s="374">
        <f t="shared" ref="K40:K49" si="11">$B49</f>
        <v>870</v>
      </c>
      <c r="L40" s="329"/>
      <c r="M40" s="375">
        <f t="shared" si="6"/>
        <v>1</v>
      </c>
      <c r="N40" s="375" t="str">
        <f>N39</f>
        <v>ce qui nous limite depuis longtemps</v>
      </c>
      <c r="O40" s="369">
        <f>ABS(Donnee_memoire!E26)</f>
        <v>14</v>
      </c>
      <c r="P40" s="360" t="str">
        <f>VLOOKUP($C49,annexe_01!$A:$J,3,FALSE)</f>
        <v>thyroïde</v>
      </c>
      <c r="Q40" s="363">
        <f>VLOOKUP($C49,annexe_01!$A:$J,10,FALSE)</f>
        <v>11</v>
      </c>
      <c r="R40" s="373" t="str">
        <f>VLOOKUP($C49,Interpretation_memoire!$A:$J,5,FALSE)</f>
        <v>non-dits dans la famille / père inconnu / vécu traumatisant dans l'enfance / mort pendu / naissance en retard / mort trop jeune</v>
      </c>
      <c r="S40" s="283">
        <f t="shared" ref="S40:S49" si="12">$C49</f>
        <v>740</v>
      </c>
    </row>
    <row r="41" spans="1:19" x14ac:dyDescent="0.25">
      <c r="A41" s="514">
        <f t="shared" si="10"/>
        <v>4</v>
      </c>
      <c r="B41" s="514">
        <f>Donnee_memoire!C18</f>
        <v>220</v>
      </c>
      <c r="C41" s="514">
        <f>Donnee_memoire!C63</f>
        <v>240</v>
      </c>
      <c r="E41" s="62">
        <f t="shared" si="4"/>
        <v>2</v>
      </c>
      <c r="F41" s="67" t="str">
        <f t="shared" ref="F41:F49" si="13">F40</f>
        <v>ce qui nous limite depuis longtemps</v>
      </c>
      <c r="G41" s="74">
        <f>ABS(Donnee_memoire!D27)</f>
        <v>14</v>
      </c>
      <c r="H41" s="252" t="str">
        <f>VLOOKUP($B50,annexe_01!$A:$J,3,FALSE)</f>
        <v>D11</v>
      </c>
      <c r="I41" s="167">
        <f>VLOOKUP($B50,annexe_01!$A:$J,10,FALSE)</f>
        <v>8</v>
      </c>
      <c r="J41" s="376" t="str">
        <f>VLOOKUP($B50,Interpretation_memoire!$A:$J,5,FALSE)</f>
        <v>avoir vécu l'échec ou un trop grand succès / peur de passer à côté de la vie / sensibilité à fleur de peau</v>
      </c>
      <c r="K41" s="377">
        <f t="shared" si="11"/>
        <v>510</v>
      </c>
      <c r="L41" s="329"/>
      <c r="M41" s="378">
        <f t="shared" si="6"/>
        <v>2</v>
      </c>
      <c r="N41" s="378" t="str">
        <f t="shared" ref="N41:N49" si="14">N40</f>
        <v>ce qui nous limite depuis longtemps</v>
      </c>
      <c r="O41" s="365">
        <f>ABS(Donnee_memoire!E27)</f>
        <v>8</v>
      </c>
      <c r="P41" s="365" t="str">
        <f>VLOOKUP($C50,annexe_01!$A:$J,3,FALSE)</f>
        <v>D11</v>
      </c>
      <c r="Q41" s="363">
        <f>VLOOKUP($C50,annexe_01!$A:$J,10,FALSE)</f>
        <v>8</v>
      </c>
      <c r="R41" s="376" t="str">
        <f>VLOOKUP($C50,Interpretation_memoire!$A:$J,5,FALSE)</f>
        <v>avoir vécu l'échec ou un trop grand succès / peur de passer à côté de la vie / sensibilité à fleur de peau</v>
      </c>
      <c r="S41" s="284">
        <f t="shared" si="12"/>
        <v>510</v>
      </c>
    </row>
    <row r="42" spans="1:19" x14ac:dyDescent="0.25">
      <c r="A42" s="514">
        <f t="shared" si="10"/>
        <v>5</v>
      </c>
      <c r="B42" s="514">
        <f>Donnee_memoire!C19</f>
        <v>900</v>
      </c>
      <c r="C42" s="514">
        <f>Donnee_memoire!C64</f>
        <v>230</v>
      </c>
      <c r="E42" s="61">
        <f t="shared" si="4"/>
        <v>3</v>
      </c>
      <c r="F42" s="66" t="str">
        <f t="shared" si="13"/>
        <v>ce qui nous limite depuis longtemps</v>
      </c>
      <c r="G42" s="73">
        <f>ABS(Donnee_memoire!D28)</f>
        <v>11</v>
      </c>
      <c r="H42" s="251" t="str">
        <f>VLOOKUP($B51,annexe_01!$A:$J,3,FALSE)</f>
        <v>poumon</v>
      </c>
      <c r="I42" s="167">
        <f>VLOOKUP($B51,annexe_01!$A:$J,10,FALSE)</f>
        <v>10</v>
      </c>
      <c r="J42" s="373" t="str">
        <f>VLOOKUP($B51,Interpretation_memoire!$A:$J,5,FALSE)</f>
        <v>sentiment d'avoir été abandonné par ses parents / prématuré / mort noyé ou étouffé / fratrie nombreuse</v>
      </c>
      <c r="K42" s="374">
        <f t="shared" si="11"/>
        <v>630</v>
      </c>
      <c r="L42" s="329"/>
      <c r="M42" s="375">
        <f t="shared" si="6"/>
        <v>3</v>
      </c>
      <c r="N42" s="375" t="str">
        <f t="shared" si="14"/>
        <v>ce qui nous limite depuis longtemps</v>
      </c>
      <c r="O42" s="369">
        <f>ABS(Donnee_memoire!E28)</f>
        <v>4</v>
      </c>
      <c r="P42" s="369" t="str">
        <f>VLOOKUP($C51,annexe_01!$A:$J,3,FALSE)</f>
        <v>lobe temporal</v>
      </c>
      <c r="Q42" s="363">
        <f>VLOOKUP($C51,annexe_01!$A:$J,10,FALSE)</f>
        <v>13</v>
      </c>
      <c r="R42" s="373" t="str">
        <f>VLOOKUP($C51,Interpretation_memoire!$A:$J,5,FALSE)</f>
        <v>vécu des chocs émotionnels dans l'enfance / grandes peines / maladie d'Alzheimer</v>
      </c>
      <c r="S42" s="283">
        <f t="shared" si="12"/>
        <v>990</v>
      </c>
    </row>
    <row r="43" spans="1:19" x14ac:dyDescent="0.25">
      <c r="A43" s="514">
        <f t="shared" si="10"/>
        <v>6</v>
      </c>
      <c r="B43" s="514">
        <f>Donnee_memoire!C20</f>
        <v>1050</v>
      </c>
      <c r="C43" s="514">
        <f>Donnee_memoire!C65</f>
        <v>220</v>
      </c>
      <c r="E43" s="62">
        <f t="shared" si="4"/>
        <v>4</v>
      </c>
      <c r="F43" s="67" t="str">
        <f t="shared" si="13"/>
        <v>ce qui nous limite depuis longtemps</v>
      </c>
      <c r="G43" s="74">
        <f>ABS(Donnee_memoire!D29)</f>
        <v>11</v>
      </c>
      <c r="H43" s="252" t="str">
        <f>VLOOKUP($B52,annexe_01!$A:$J,3,FALSE)</f>
        <v>corps calleux</v>
      </c>
      <c r="I43" s="167">
        <f>VLOOKUP($B52,annexe_01!$A:$J,10,FALSE)</f>
        <v>14</v>
      </c>
      <c r="J43" s="376" t="str">
        <f>VLOOKUP($B52,Interpretation_memoire!$A:$J,5,FALSE)</f>
        <v>peur de l'irrationnel / mort ligoté ou empêché de bouger</v>
      </c>
      <c r="K43" s="377">
        <f t="shared" si="11"/>
        <v>1010</v>
      </c>
      <c r="L43" s="329"/>
      <c r="M43" s="378">
        <f t="shared" si="6"/>
        <v>4</v>
      </c>
      <c r="N43" s="378" t="str">
        <f t="shared" si="14"/>
        <v>ce qui nous limite depuis longtemps</v>
      </c>
      <c r="O43" s="365">
        <f>ABS(Donnee_memoire!E29)</f>
        <v>3</v>
      </c>
      <c r="P43" s="365" t="str">
        <f>VLOOKUP($C52,annexe_01!$A:$J,3,FALSE)</f>
        <v>hypothalamus</v>
      </c>
      <c r="Q43" s="363">
        <f>VLOOKUP($C52,annexe_01!$A:$J,10,FALSE)</f>
        <v>13</v>
      </c>
      <c r="R43" s="376" t="str">
        <f>VLOOKUP($C52,Interpretation_memoire!$A:$J,5,FALSE)</f>
        <v>problmatique avec le masculin / vie ayant perdu son sens / peur de la mort / ne pas utiliser ses dons / mort par suicide</v>
      </c>
      <c r="S43" s="284">
        <f t="shared" si="12"/>
        <v>980</v>
      </c>
    </row>
    <row r="44" spans="1:19" x14ac:dyDescent="0.25">
      <c r="A44" s="514">
        <f t="shared" si="10"/>
        <v>7</v>
      </c>
      <c r="B44" s="514">
        <f>Donnee_memoire!C21</f>
        <v>1040</v>
      </c>
      <c r="C44" s="514">
        <f>Donnee_memoire!C66</f>
        <v>750</v>
      </c>
      <c r="E44" s="61">
        <f t="shared" si="4"/>
        <v>5</v>
      </c>
      <c r="F44" s="66" t="str">
        <f t="shared" si="13"/>
        <v>ce qui nous limite depuis longtemps</v>
      </c>
      <c r="G44" s="73">
        <f>ABS(Donnee_memoire!D30)</f>
        <v>10</v>
      </c>
      <c r="H44" s="251" t="str">
        <f>VLOOKUP($B53,annexe_01!$A:$J,3,FALSE)</f>
        <v>hypothalamus</v>
      </c>
      <c r="I44" s="167">
        <f>VLOOKUP($B53,annexe_01!$A:$J,10,FALSE)</f>
        <v>13</v>
      </c>
      <c r="J44" s="373" t="str">
        <f>VLOOKUP($B53,Interpretation_memoire!$A:$J,5,FALSE)</f>
        <v>problmatique avec le masculin / vie ayant perdu son sens / peur de la mort / ne pas utiliser ses dons / mort par suicide</v>
      </c>
      <c r="K44" s="374">
        <f t="shared" si="11"/>
        <v>980</v>
      </c>
      <c r="L44" s="329"/>
      <c r="M44" s="375">
        <f t="shared" si="6"/>
        <v>5</v>
      </c>
      <c r="N44" s="375" t="str">
        <f t="shared" si="14"/>
        <v>ce qui nous limite depuis longtemps</v>
      </c>
      <c r="O44" s="369">
        <f>ABS(Donnee_memoire!E30)</f>
        <v>0</v>
      </c>
      <c r="P44" s="369">
        <f>VLOOKUP($C53,annexe_01!$A:$J,3,FALSE)</f>
        <v>0</v>
      </c>
      <c r="Q44" s="363">
        <f>VLOOKUP($C53,annexe_01!$A:$J,10,FALSE)</f>
        <v>0</v>
      </c>
      <c r="R44" s="373" t="e">
        <f>VLOOKUP($C53,Interpretation_memoire!$A:$J,5,FALSE)</f>
        <v>#N/A</v>
      </c>
      <c r="S44" s="283">
        <f t="shared" si="12"/>
        <v>0</v>
      </c>
    </row>
    <row r="45" spans="1:19" ht="15.75" x14ac:dyDescent="0.25">
      <c r="A45" s="165">
        <f t="shared" si="10"/>
        <v>8</v>
      </c>
      <c r="B45" s="165">
        <f>Donnee_memoire!C22</f>
        <v>700</v>
      </c>
      <c r="C45" s="165">
        <f>Donnee_memoire!C67</f>
        <v>550</v>
      </c>
      <c r="D45" s="165"/>
      <c r="E45" s="62">
        <f t="shared" si="4"/>
        <v>6</v>
      </c>
      <c r="F45" s="67" t="str">
        <f t="shared" si="13"/>
        <v>ce qui nous limite depuis longtemps</v>
      </c>
      <c r="G45" s="60">
        <f>ABS(Donnee_memoire!D31)</f>
        <v>8</v>
      </c>
      <c r="H45" s="248" t="str">
        <f>VLOOKUP($B54,annexe_01!$A:$J,3,FALSE)</f>
        <v>lobe préfrontal</v>
      </c>
      <c r="I45" s="167">
        <f>VLOOKUP($B54,annexe_01!$A:$J,10,FALSE)</f>
        <v>15</v>
      </c>
      <c r="J45" s="376" t="str">
        <f>VLOOKUP($B54,Interpretation_memoire!$A:$J,5,FALSE)</f>
        <v>naissance au forceps / suivre la même destinée que ses parents / problème identitaire / s'enfermer dans un rôle</v>
      </c>
      <c r="K45" s="377">
        <f t="shared" si="11"/>
        <v>1030</v>
      </c>
      <c r="L45" s="329"/>
      <c r="M45" s="378">
        <f t="shared" si="6"/>
        <v>6</v>
      </c>
      <c r="N45" s="378" t="str">
        <f t="shared" si="14"/>
        <v>ce qui nous limite depuis longtemps</v>
      </c>
      <c r="O45" s="379">
        <f>ABS(Donnee_memoire!E31)</f>
        <v>0</v>
      </c>
      <c r="P45" s="379">
        <f>VLOOKUP($C54,annexe_01!$A:$J,3,FALSE)</f>
        <v>0</v>
      </c>
      <c r="Q45" s="363">
        <f>VLOOKUP($C54,annexe_01!$A:$J,10,FALSE)</f>
        <v>0</v>
      </c>
      <c r="R45" s="376" t="e">
        <f>VLOOKUP($C54,Interpretation_memoire!$A:$J,5,FALSE)</f>
        <v>#N/A</v>
      </c>
      <c r="S45" s="284">
        <f t="shared" si="12"/>
        <v>0</v>
      </c>
    </row>
    <row r="46" spans="1:19" x14ac:dyDescent="0.25">
      <c r="A46" s="165">
        <f t="shared" si="10"/>
        <v>9</v>
      </c>
      <c r="B46" s="165">
        <f>Donnee_memoire!C23</f>
        <v>940</v>
      </c>
      <c r="C46" s="165">
        <f>Donnee_memoire!C68</f>
        <v>540</v>
      </c>
      <c r="D46" s="165"/>
      <c r="E46" s="61">
        <f t="shared" si="4"/>
        <v>7</v>
      </c>
      <c r="F46" s="66" t="str">
        <f t="shared" si="13"/>
        <v>ce qui nous limite depuis longtemps</v>
      </c>
      <c r="G46" s="73">
        <f>ABS(Donnee_memoire!D32)</f>
        <v>6</v>
      </c>
      <c r="H46" s="251" t="str">
        <f>VLOOKUP($B55,annexe_01!$A:$J,3,FALSE)</f>
        <v>C7</v>
      </c>
      <c r="I46" s="167">
        <f>VLOOKUP($B55,annexe_01!$A:$J,10,FALSE)</f>
        <v>11</v>
      </c>
      <c r="J46" s="373" t="str">
        <f>VLOOKUP($B55,Interpretation_memoire!$A:$J,5,FALSE)</f>
        <v>avoir vécu des injustices / enfant sage / peur de ne pas être aimé / peur pour un proche en danger / avoir abandonné une carrière</v>
      </c>
      <c r="K46" s="374">
        <f t="shared" si="11"/>
        <v>720</v>
      </c>
      <c r="L46" s="329"/>
      <c r="M46" s="375">
        <f t="shared" si="6"/>
        <v>7</v>
      </c>
      <c r="N46" s="375" t="str">
        <f t="shared" si="14"/>
        <v>ce qui nous limite depuis longtemps</v>
      </c>
      <c r="O46" s="369">
        <f>ABS(Donnee_memoire!E32)</f>
        <v>0</v>
      </c>
      <c r="P46" s="369">
        <f>VLOOKUP($C55,annexe_01!$A:$J,3,FALSE)</f>
        <v>0</v>
      </c>
      <c r="Q46" s="363">
        <f>VLOOKUP($C55,annexe_01!$A:$J,10,FALSE)</f>
        <v>0</v>
      </c>
      <c r="R46" s="373" t="e">
        <f>VLOOKUP($C55,Interpretation_memoire!$A:$J,5,FALSE)</f>
        <v>#N/A</v>
      </c>
      <c r="S46" s="283">
        <f t="shared" si="12"/>
        <v>0</v>
      </c>
    </row>
    <row r="47" spans="1:19" x14ac:dyDescent="0.25">
      <c r="A47" s="165">
        <f t="shared" si="10"/>
        <v>10</v>
      </c>
      <c r="B47" s="165">
        <f>Donnee_memoire!C24</f>
        <v>1010</v>
      </c>
      <c r="C47" s="165">
        <f>Donnee_memoire!C69</f>
        <v>1050</v>
      </c>
      <c r="D47" s="165"/>
      <c r="E47" s="62">
        <f t="shared" si="4"/>
        <v>8</v>
      </c>
      <c r="F47" s="67" t="str">
        <f t="shared" si="13"/>
        <v>ce qui nous limite depuis longtemps</v>
      </c>
      <c r="G47" s="74">
        <f>ABS(Donnee_memoire!D33)</f>
        <v>6</v>
      </c>
      <c r="H47" s="252" t="str">
        <f>VLOOKUP($B56,annexe_01!$A:$J,3,FALSE)</f>
        <v>bouche/langue</v>
      </c>
      <c r="I47" s="167">
        <f>VLOOKUP($B56,annexe_01!$A:$J,10,FALSE)</f>
        <v>12</v>
      </c>
      <c r="J47" s="376" t="str">
        <f>VLOOKUP($B56,Interpretation_memoire!$A:$J,5,FALSE)</f>
        <v>mémoire de moine ou de religieux / besoins affectifs carencés / peur de manquer de nourriture / mort par empoisonnement</v>
      </c>
      <c r="K47" s="377">
        <f t="shared" si="11"/>
        <v>800</v>
      </c>
      <c r="L47" s="329"/>
      <c r="M47" s="378">
        <f t="shared" si="6"/>
        <v>8</v>
      </c>
      <c r="N47" s="378" t="str">
        <f t="shared" si="14"/>
        <v>ce qui nous limite depuis longtemps</v>
      </c>
      <c r="O47" s="365">
        <f>ABS(Donnee_memoire!E33)</f>
        <v>0</v>
      </c>
      <c r="P47" s="365">
        <f>VLOOKUP($C56,annexe_01!$A:$J,3,FALSE)</f>
        <v>0</v>
      </c>
      <c r="Q47" s="363">
        <f>VLOOKUP($C56,annexe_01!$A:$J,10,FALSE)</f>
        <v>0</v>
      </c>
      <c r="R47" s="376" t="e">
        <f>VLOOKUP($C56,Interpretation_memoire!$A:$J,5,FALSE)</f>
        <v>#N/A</v>
      </c>
      <c r="S47" s="284">
        <f t="shared" si="12"/>
        <v>0</v>
      </c>
    </row>
    <row r="48" spans="1:19" x14ac:dyDescent="0.25">
      <c r="A48" s="165" t="str">
        <f t="shared" si="10"/>
        <v>A</v>
      </c>
      <c r="B48" s="165" t="str">
        <f>Donnee_memoire!C25</f>
        <v>Droite</v>
      </c>
      <c r="C48" s="165" t="str">
        <f>Donnee_memoire!C70</f>
        <v>Gauche</v>
      </c>
      <c r="D48" s="165"/>
      <c r="E48" s="61">
        <f t="shared" si="4"/>
        <v>9</v>
      </c>
      <c r="F48" s="66" t="str">
        <f t="shared" si="13"/>
        <v>ce qui nous limite depuis longtemps</v>
      </c>
      <c r="G48" s="73">
        <f>ABS(Donnee_memoire!D34)</f>
        <v>5</v>
      </c>
      <c r="H48" s="251" t="str">
        <f>VLOOKUP($B57,annexe_01!$A:$J,3,FALSE)</f>
        <v>lobe temporal</v>
      </c>
      <c r="I48" s="167">
        <f>VLOOKUP($B57,annexe_01!$A:$J,10,FALSE)</f>
        <v>13</v>
      </c>
      <c r="J48" s="373" t="str">
        <f>VLOOKUP($B57,Interpretation_memoire!$A:$J,5,FALSE)</f>
        <v>vécu des chocs émotionnels dans l'enfance / grandes peines / maladie d'Alzheimer</v>
      </c>
      <c r="K48" s="374">
        <f t="shared" si="11"/>
        <v>990</v>
      </c>
      <c r="L48" s="329"/>
      <c r="M48" s="375">
        <f t="shared" si="6"/>
        <v>9</v>
      </c>
      <c r="N48" s="375" t="str">
        <f t="shared" si="14"/>
        <v>ce qui nous limite depuis longtemps</v>
      </c>
      <c r="O48" s="369">
        <f>ABS(Donnee_memoire!E34)</f>
        <v>0</v>
      </c>
      <c r="P48" s="369">
        <f>VLOOKUP($C57,annexe_01!$A:$J,3,FALSE)</f>
        <v>0</v>
      </c>
      <c r="Q48" s="363">
        <f>VLOOKUP($C57,annexe_01!$A:$J,10,FALSE)</f>
        <v>0</v>
      </c>
      <c r="R48" s="373" t="e">
        <f>VLOOKUP($C57,Interpretation_memoire!$A:$J,5,FALSE)</f>
        <v>#N/A</v>
      </c>
      <c r="S48" s="283">
        <f t="shared" si="12"/>
        <v>0</v>
      </c>
    </row>
    <row r="49" spans="1:19" ht="14.25" customHeight="1" x14ac:dyDescent="0.25">
      <c r="A49" s="165">
        <f t="shared" si="10"/>
        <v>1</v>
      </c>
      <c r="B49" s="165">
        <f>Donnee_memoire!C26</f>
        <v>870</v>
      </c>
      <c r="C49" s="165">
        <f>Donnee_memoire!C71</f>
        <v>740</v>
      </c>
      <c r="D49" s="165"/>
      <c r="E49" s="62">
        <f t="shared" si="4"/>
        <v>10</v>
      </c>
      <c r="F49" s="67" t="str">
        <f t="shared" si="13"/>
        <v>ce qui nous limite depuis longtemps</v>
      </c>
      <c r="G49" s="74">
        <f>ABS(Donnee_memoire!D35)</f>
        <v>4</v>
      </c>
      <c r="H49" s="252" t="str">
        <f>VLOOKUP($B58,annexe_01!$A:$J,3,FALSE)</f>
        <v>poitrine</v>
      </c>
      <c r="I49" s="167">
        <f>VLOOKUP($B58,annexe_01!$A:$J,10,FALSE)</f>
        <v>9</v>
      </c>
      <c r="J49" s="376" t="str">
        <f>VLOOKUP($B58,Interpretation_memoire!$A:$J,5,FALSE)</f>
        <v xml:space="preserve">n'a pas pu assumer son rôle de mère / peur de s'engager </v>
      </c>
      <c r="K49" s="377">
        <f t="shared" si="11"/>
        <v>540</v>
      </c>
      <c r="L49" s="329"/>
      <c r="M49" s="378">
        <f t="shared" si="6"/>
        <v>10</v>
      </c>
      <c r="N49" s="378" t="str">
        <f t="shared" si="14"/>
        <v>ce qui nous limite depuis longtemps</v>
      </c>
      <c r="O49" s="365">
        <f>ABS(Donnee_memoire!E35)</f>
        <v>0</v>
      </c>
      <c r="P49" s="365">
        <f>VLOOKUP($C58,annexe_01!$A:$J,3,FALSE)</f>
        <v>0</v>
      </c>
      <c r="Q49" s="363">
        <f>VLOOKUP($C58,annexe_01!$A:$J,10,FALSE)</f>
        <v>0</v>
      </c>
      <c r="R49" s="376" t="e">
        <f>VLOOKUP($C58,Interpretation_memoire!$A:$J,5,FALSE)</f>
        <v>#N/A</v>
      </c>
      <c r="S49" s="284">
        <f t="shared" si="12"/>
        <v>0</v>
      </c>
    </row>
    <row r="50" spans="1:19" x14ac:dyDescent="0.25">
      <c r="A50" s="514">
        <f t="shared" si="10"/>
        <v>2</v>
      </c>
      <c r="B50" s="514">
        <f>Donnee_memoire!C27</f>
        <v>510</v>
      </c>
      <c r="C50" s="514">
        <f>Donnee_memoire!C72</f>
        <v>510</v>
      </c>
      <c r="E50" s="55" t="str">
        <f t="shared" si="4"/>
        <v>A</v>
      </c>
      <c r="F50" s="244" t="str">
        <f>F13</f>
        <v xml:space="preserve">ce dont nous avons toujours eu besoin : </v>
      </c>
      <c r="G50" s="326" t="str">
        <f>G$9</f>
        <v>Valeur</v>
      </c>
      <c r="H50" s="326" t="str">
        <f>H$9</f>
        <v>Organe</v>
      </c>
      <c r="I50" s="326" t="str">
        <f>I$9</f>
        <v>Couleurs</v>
      </c>
      <c r="J50" s="326" t="str">
        <f>J$9</f>
        <v>Interprétation</v>
      </c>
      <c r="K50" s="326" t="str">
        <f>K$9</f>
        <v>Code</v>
      </c>
      <c r="L50" s="329"/>
      <c r="M50" s="372" t="str">
        <f t="shared" si="6"/>
        <v>A</v>
      </c>
      <c r="N50" s="371" t="str">
        <f>N13</f>
        <v xml:space="preserve">ce dont nous avons toujours eu besoin : </v>
      </c>
      <c r="O50" s="326" t="str">
        <f>O$9</f>
        <v>Valeur</v>
      </c>
      <c r="P50" s="326" t="str">
        <f>P$9</f>
        <v>Organe</v>
      </c>
      <c r="Q50" s="326" t="str">
        <f>Q$9</f>
        <v>Couleurs</v>
      </c>
      <c r="R50" s="326" t="str">
        <f>R$9</f>
        <v>Interprétation</v>
      </c>
      <c r="S50" s="326" t="str">
        <f>S$9</f>
        <v>Code</v>
      </c>
    </row>
    <row r="51" spans="1:19" x14ac:dyDescent="0.25">
      <c r="A51" s="514">
        <f t="shared" si="10"/>
        <v>3</v>
      </c>
      <c r="B51" s="514">
        <f>Donnee_memoire!C28</f>
        <v>630</v>
      </c>
      <c r="C51" s="514">
        <f>Donnee_memoire!C73</f>
        <v>990</v>
      </c>
      <c r="E51" s="61">
        <f t="shared" si="4"/>
        <v>1</v>
      </c>
      <c r="F51" s="66" t="str">
        <f>F50</f>
        <v xml:space="preserve">ce dont nous avons toujours eu besoin : </v>
      </c>
      <c r="G51" s="73">
        <f>ABS(Donnee_memoire!D37)</f>
        <v>16</v>
      </c>
      <c r="H51" s="245" t="str">
        <f>VLOOKUP($B60,annexe_01!$A:$J,3,FALSE)</f>
        <v>malléole</v>
      </c>
      <c r="I51" s="167">
        <f>VLOOKUP($B60,annexe_01!$A:$J,10,FALSE)</f>
        <v>1</v>
      </c>
      <c r="J51" s="373" t="str">
        <f>VLOOKUP($B60,Interpretation_memoire!$A:$J,4,FALSE)</f>
        <v>mémoire de commandant militaire / de patriarche</v>
      </c>
      <c r="K51" s="374">
        <f t="shared" ref="K51:K60" si="15">$B60</f>
        <v>90</v>
      </c>
      <c r="L51" s="329"/>
      <c r="M51" s="375">
        <f t="shared" si="6"/>
        <v>1</v>
      </c>
      <c r="N51" s="375" t="str">
        <f>N50</f>
        <v xml:space="preserve">ce dont nous avons toujours eu besoin : </v>
      </c>
      <c r="O51" s="369">
        <f>ABS(Donnee_memoire!E37)</f>
        <v>20</v>
      </c>
      <c r="P51" s="360" t="str">
        <f>VLOOKUP($C60,annexe_01!$A:$J,3,FALSE)</f>
        <v>cuisse</v>
      </c>
      <c r="Q51" s="363">
        <f>VLOOKUP($C60,annexe_01!$A:$J,10,FALSE)</f>
        <v>3</v>
      </c>
      <c r="R51" s="373" t="str">
        <f>VLOOKUP($C60,Interpretation_memoire!$A:$J,4,FALSE)</f>
        <v>besoin d'un poste à responsabilité</v>
      </c>
      <c r="S51" s="283">
        <f t="shared" ref="S51:S60" si="16">$C60</f>
        <v>160</v>
      </c>
    </row>
    <row r="52" spans="1:19" x14ac:dyDescent="0.25">
      <c r="A52" s="514">
        <f t="shared" si="10"/>
        <v>4</v>
      </c>
      <c r="B52" s="514">
        <f>Donnee_memoire!C29</f>
        <v>1010</v>
      </c>
      <c r="C52" s="514">
        <f>Donnee_memoire!C74</f>
        <v>980</v>
      </c>
      <c r="E52" s="62">
        <f t="shared" si="4"/>
        <v>2</v>
      </c>
      <c r="F52" s="67" t="str">
        <f t="shared" ref="F52:F60" si="17">F51</f>
        <v xml:space="preserve">ce dont nous avons toujours eu besoin : </v>
      </c>
      <c r="G52" s="74">
        <f>ABS(Donnee_memoire!D38)</f>
        <v>14</v>
      </c>
      <c r="H52" s="252" t="str">
        <f>VLOOKUP($B61,annexe_01!$A:$J,3,FALSE)</f>
        <v>œil</v>
      </c>
      <c r="I52" s="167">
        <f>VLOOKUP($B61,annexe_01!$A:$J,10,FALSE)</f>
        <v>13</v>
      </c>
      <c r="J52" s="376" t="str">
        <f>VLOOKUP($B61,Interpretation_memoire!$A:$J,4,FALSE)</f>
        <v>s'être voilé la face / ne pas vouloir voir la réalité en face</v>
      </c>
      <c r="K52" s="377">
        <f t="shared" si="15"/>
        <v>940</v>
      </c>
      <c r="L52" s="329"/>
      <c r="M52" s="378">
        <f t="shared" si="6"/>
        <v>2</v>
      </c>
      <c r="N52" s="378" t="str">
        <f t="shared" ref="N52:N60" si="18">N51</f>
        <v xml:space="preserve">ce dont nous avons toujours eu besoin : </v>
      </c>
      <c r="O52" s="365">
        <f>ABS(Donnee_memoire!E38)</f>
        <v>12</v>
      </c>
      <c r="P52" s="365" t="str">
        <f>VLOOKUP($C61,annexe_01!$A:$J,3,FALSE)</f>
        <v>mollet/veines</v>
      </c>
      <c r="Q52" s="363">
        <f>VLOOKUP($C61,annexe_01!$A:$J,10,FALSE)</f>
        <v>2</v>
      </c>
      <c r="R52" s="376" t="str">
        <f>VLOOKUP($C61,Interpretation_memoire!$A:$J,4,FALSE)</f>
        <v>besoin d'être en communauté / secret de famille / trop attaché aux valeurs familliales</v>
      </c>
      <c r="S52" s="284">
        <f t="shared" si="16"/>
        <v>120</v>
      </c>
    </row>
    <row r="53" spans="1:19" x14ac:dyDescent="0.25">
      <c r="A53" s="514">
        <f t="shared" si="10"/>
        <v>5</v>
      </c>
      <c r="B53" s="514">
        <f>Donnee_memoire!C30</f>
        <v>980</v>
      </c>
      <c r="C53" s="514">
        <f>Donnee_memoire!C75</f>
        <v>0</v>
      </c>
      <c r="E53" s="61">
        <f t="shared" si="4"/>
        <v>3</v>
      </c>
      <c r="F53" s="66" t="str">
        <f t="shared" si="17"/>
        <v xml:space="preserve">ce dont nous avons toujours eu besoin : </v>
      </c>
      <c r="G53" s="73">
        <f>ABS(Donnee_memoire!D39)</f>
        <v>10</v>
      </c>
      <c r="H53" s="251" t="str">
        <f>VLOOKUP($B62,annexe_01!$A:$J,3,FALSE)</f>
        <v>lobe pariétal</v>
      </c>
      <c r="I53" s="167">
        <f>VLOOKUP($B62,annexe_01!$A:$J,10,FALSE)</f>
        <v>14</v>
      </c>
      <c r="J53" s="373" t="str">
        <f>VLOOKUP($B62,Interpretation_memoire!$A:$J,4,FALSE)</f>
        <v>mémoire de personne spirituelle / de médium / de guérisseur</v>
      </c>
      <c r="K53" s="374">
        <f t="shared" si="15"/>
        <v>1000</v>
      </c>
      <c r="L53" s="329"/>
      <c r="M53" s="375">
        <f t="shared" si="6"/>
        <v>3</v>
      </c>
      <c r="N53" s="375" t="str">
        <f t="shared" si="18"/>
        <v xml:space="preserve">ce dont nous avons toujours eu besoin : </v>
      </c>
      <c r="O53" s="369">
        <f>ABS(Donnee_memoire!E39)</f>
        <v>11</v>
      </c>
      <c r="P53" s="369" t="str">
        <f>VLOOKUP($C62,annexe_01!$A:$J,3,FALSE)</f>
        <v>diaphragme</v>
      </c>
      <c r="Q53" s="363">
        <f>VLOOKUP($C62,annexe_01!$A:$J,10,FALSE)</f>
        <v>9</v>
      </c>
      <c r="R53" s="373" t="str">
        <f>VLOOKUP($C62,Interpretation_memoire!$A:$J,4,FALSE)</f>
        <v>non-dits par rapport à la famille</v>
      </c>
      <c r="S53" s="283">
        <f t="shared" si="16"/>
        <v>550</v>
      </c>
    </row>
    <row r="54" spans="1:19" x14ac:dyDescent="0.25">
      <c r="A54" s="514">
        <f t="shared" si="10"/>
        <v>6</v>
      </c>
      <c r="B54" s="514">
        <f>Donnee_memoire!C31</f>
        <v>1030</v>
      </c>
      <c r="C54" s="514">
        <f>Donnee_memoire!C76</f>
        <v>0</v>
      </c>
      <c r="E54" s="62">
        <f t="shared" si="4"/>
        <v>4</v>
      </c>
      <c r="F54" s="67" t="str">
        <f t="shared" si="17"/>
        <v xml:space="preserve">ce dont nous avons toujours eu besoin : </v>
      </c>
      <c r="G54" s="74">
        <f>ABS(Donnee_memoire!D40)</f>
        <v>8</v>
      </c>
      <c r="H54" s="252" t="str">
        <f>VLOOKUP($B63,annexe_01!$A:$J,3,FALSE)</f>
        <v>cœur/nœud septal</v>
      </c>
      <c r="I54" s="167">
        <f>VLOOKUP($B63,annexe_01!$A:$J,10,FALSE)</f>
        <v>9</v>
      </c>
      <c r="J54" s="376" t="str">
        <f>VLOOKUP($B63,Interpretation_memoire!$A:$J,4,FALSE)</f>
        <v>s'être sacrifié pour ses parents / angoisse existentielle</v>
      </c>
      <c r="K54" s="377">
        <f t="shared" si="15"/>
        <v>600</v>
      </c>
      <c r="L54" s="329"/>
      <c r="M54" s="378">
        <f t="shared" si="6"/>
        <v>4</v>
      </c>
      <c r="N54" s="378" t="str">
        <f t="shared" si="18"/>
        <v xml:space="preserve">ce dont nous avons toujours eu besoin : </v>
      </c>
      <c r="O54" s="365">
        <f>ABS(Donnee_memoire!E40)</f>
        <v>11</v>
      </c>
      <c r="P54" s="365" t="str">
        <f>VLOOKUP($C63,annexe_01!$A:$J,3,FALSE)</f>
        <v>L4</v>
      </c>
      <c r="Q54" s="363">
        <f>VLOOKUP($C63,annexe_01!$A:$J,10,FALSE)</f>
        <v>7</v>
      </c>
      <c r="R54" s="376" t="str">
        <f>VLOOKUP($C63,Interpretation_memoire!$A:$J,4,FALSE)</f>
        <v>besoin de liberté</v>
      </c>
      <c r="S54" s="284">
        <f t="shared" si="16"/>
        <v>410</v>
      </c>
    </row>
    <row r="55" spans="1:19" x14ac:dyDescent="0.25">
      <c r="A55" s="514">
        <f t="shared" si="10"/>
        <v>7</v>
      </c>
      <c r="B55" s="514">
        <f>Donnee_memoire!C32</f>
        <v>720</v>
      </c>
      <c r="C55" s="514">
        <f>Donnee_memoire!C77</f>
        <v>0</v>
      </c>
      <c r="E55" s="61">
        <f t="shared" si="4"/>
        <v>5</v>
      </c>
      <c r="F55" s="66" t="str">
        <f t="shared" si="17"/>
        <v xml:space="preserve">ce dont nous avons toujours eu besoin : </v>
      </c>
      <c r="G55" s="73">
        <f>ABS(Donnee_memoire!D41)</f>
        <v>1</v>
      </c>
      <c r="H55" s="251" t="str">
        <f>VLOOKUP($B64,annexe_01!$A:$J,3,FALSE)</f>
        <v>tendon d'Achille</v>
      </c>
      <c r="I55" s="167">
        <f>VLOOKUP($B64,annexe_01!$A:$J,10,FALSE)</f>
        <v>2</v>
      </c>
      <c r="J55" s="373" t="str">
        <f>VLOOKUP($B64,Interpretation_memoire!$A:$J,4,FALSE)</f>
        <v>besoin d'une promotion / d'accéder à un rang social plus élevé</v>
      </c>
      <c r="K55" s="374">
        <f t="shared" si="15"/>
        <v>100</v>
      </c>
      <c r="L55" s="329"/>
      <c r="M55" s="375">
        <f t="shared" si="6"/>
        <v>5</v>
      </c>
      <c r="N55" s="375" t="str">
        <f t="shared" si="18"/>
        <v xml:space="preserve">ce dont nous avons toujours eu besoin : </v>
      </c>
      <c r="O55" s="369">
        <f>ABS(Donnee_memoire!E41)</f>
        <v>10</v>
      </c>
      <c r="P55" s="369" t="str">
        <f>VLOOKUP($C64,annexe_01!$A:$J,3,FALSE)</f>
        <v>L5</v>
      </c>
      <c r="Q55" s="363">
        <f>VLOOKUP($C64,annexe_01!$A:$J,10,FALSE)</f>
        <v>7</v>
      </c>
      <c r="R55" s="373" t="str">
        <f>VLOOKUP($C64,Interpretation_memoire!$A:$J,4,FALSE)</f>
        <v xml:space="preserve">besoin d'être valorisé / besoin d'être différent </v>
      </c>
      <c r="S55" s="283">
        <f t="shared" si="16"/>
        <v>400</v>
      </c>
    </row>
    <row r="56" spans="1:19" ht="15.75" x14ac:dyDescent="0.25">
      <c r="A56" s="165">
        <f t="shared" si="10"/>
        <v>8</v>
      </c>
      <c r="B56" s="165">
        <f>Donnee_memoire!C33</f>
        <v>800</v>
      </c>
      <c r="C56" s="165">
        <f>Donnee_memoire!C78</f>
        <v>0</v>
      </c>
      <c r="D56" s="165"/>
      <c r="E56" s="62">
        <f t="shared" si="4"/>
        <v>6</v>
      </c>
      <c r="F56" s="67" t="str">
        <f t="shared" si="17"/>
        <v xml:space="preserve">ce dont nous avons toujours eu besoin : </v>
      </c>
      <c r="G56" s="60">
        <f>ABS(Donnee_memoire!D42)</f>
        <v>1</v>
      </c>
      <c r="H56" s="248" t="str">
        <f>VLOOKUP($B65,annexe_01!$A:$J,3,FALSE)</f>
        <v>astragale</v>
      </c>
      <c r="I56" s="167">
        <f>VLOOKUP($B65,annexe_01!$A:$J,10,FALSE)</f>
        <v>1</v>
      </c>
      <c r="J56" s="376" t="str">
        <f>VLOOKUP($B65,Interpretation_memoire!$A:$J,4,FALSE)</f>
        <v>recherche d'un conjoint sur qui s'appuyer / héritage bloqué lié aux grands-parents</v>
      </c>
      <c r="K56" s="377">
        <f t="shared" si="15"/>
        <v>70</v>
      </c>
      <c r="L56" s="329"/>
      <c r="M56" s="378">
        <f t="shared" si="6"/>
        <v>6</v>
      </c>
      <c r="N56" s="378" t="str">
        <f t="shared" si="18"/>
        <v xml:space="preserve">ce dont nous avons toujours eu besoin : </v>
      </c>
      <c r="O56" s="379">
        <f>ABS(Donnee_memoire!E42)</f>
        <v>9</v>
      </c>
      <c r="P56" s="379" t="str">
        <f>VLOOKUP($C65,annexe_01!$A:$J,3,FALSE)</f>
        <v>malléole</v>
      </c>
      <c r="Q56" s="363">
        <f>VLOOKUP($C65,annexe_01!$A:$J,10,FALSE)</f>
        <v>1</v>
      </c>
      <c r="R56" s="376" t="str">
        <f>VLOOKUP($C65,Interpretation_memoire!$A:$J,4,FALSE)</f>
        <v>mémoire de commandant militaire / de patriarche</v>
      </c>
      <c r="S56" s="284">
        <f t="shared" si="16"/>
        <v>90</v>
      </c>
    </row>
    <row r="57" spans="1:19" x14ac:dyDescent="0.25">
      <c r="A57" s="165">
        <f t="shared" si="10"/>
        <v>9</v>
      </c>
      <c r="B57" s="165">
        <f>Donnee_memoire!C34</f>
        <v>990</v>
      </c>
      <c r="C57" s="165">
        <f>Donnee_memoire!C79</f>
        <v>0</v>
      </c>
      <c r="D57" s="165"/>
      <c r="E57" s="61">
        <f t="shared" si="4"/>
        <v>7</v>
      </c>
      <c r="F57" s="66" t="str">
        <f t="shared" si="17"/>
        <v xml:space="preserve">ce dont nous avons toujours eu besoin : </v>
      </c>
      <c r="G57" s="73">
        <f>ABS(Donnee_memoire!D43)</f>
        <v>0</v>
      </c>
      <c r="H57" s="251">
        <f>VLOOKUP($B66,annexe_01!$A:$J,3,FALSE)</f>
        <v>0</v>
      </c>
      <c r="I57" s="167">
        <f>VLOOKUP($B66,annexe_01!$A:$J,10,FALSE)</f>
        <v>0</v>
      </c>
      <c r="J57" s="373" t="e">
        <f>VLOOKUP($B66,Interpretation_memoire!$A:$J,4,FALSE)</f>
        <v>#N/A</v>
      </c>
      <c r="K57" s="374">
        <f t="shared" si="15"/>
        <v>0</v>
      </c>
      <c r="L57" s="329"/>
      <c r="M57" s="375">
        <f t="shared" si="6"/>
        <v>7</v>
      </c>
      <c r="N57" s="375" t="str">
        <f t="shared" si="18"/>
        <v xml:space="preserve">ce dont nous avons toujours eu besoin : </v>
      </c>
      <c r="O57" s="369">
        <f>ABS(Donnee_memoire!E43)</f>
        <v>8</v>
      </c>
      <c r="P57" s="369" t="str">
        <f>VLOOKUP($C66,annexe_01!$A:$J,3,FALSE)</f>
        <v>amygdale (cerveau)</v>
      </c>
      <c r="Q57" s="363">
        <f>VLOOKUP($C66,annexe_01!$A:$J,10,FALSE)</f>
        <v>13</v>
      </c>
      <c r="R57" s="373" t="str">
        <f>VLOOKUP($C66,Interpretation_memoire!$A:$J,4,FALSE)</f>
        <v>mémoire d'artiste</v>
      </c>
      <c r="S57" s="283">
        <f t="shared" si="16"/>
        <v>920</v>
      </c>
    </row>
    <row r="58" spans="1:19" x14ac:dyDescent="0.25">
      <c r="A58" s="165">
        <f t="shared" si="10"/>
        <v>10</v>
      </c>
      <c r="B58" s="165">
        <f>Donnee_memoire!C35</f>
        <v>540</v>
      </c>
      <c r="C58" s="165">
        <f>Donnee_memoire!C80</f>
        <v>0</v>
      </c>
      <c r="D58" s="165"/>
      <c r="E58" s="62">
        <f t="shared" si="4"/>
        <v>8</v>
      </c>
      <c r="F58" s="67" t="str">
        <f t="shared" si="17"/>
        <v xml:space="preserve">ce dont nous avons toujours eu besoin : </v>
      </c>
      <c r="G58" s="74">
        <f>ABS(Donnee_memoire!D44)</f>
        <v>0</v>
      </c>
      <c r="H58" s="252">
        <f>VLOOKUP($B67,annexe_01!$A:$J,3,FALSE)</f>
        <v>0</v>
      </c>
      <c r="I58" s="167">
        <f>VLOOKUP($B67,annexe_01!$A:$J,10,FALSE)</f>
        <v>0</v>
      </c>
      <c r="J58" s="376" t="e">
        <f>VLOOKUP($B67,Interpretation_memoire!$A:$J,4,FALSE)</f>
        <v>#N/A</v>
      </c>
      <c r="K58" s="377">
        <f t="shared" si="15"/>
        <v>0</v>
      </c>
      <c r="L58" s="329"/>
      <c r="M58" s="378">
        <f t="shared" si="6"/>
        <v>8</v>
      </c>
      <c r="N58" s="378" t="str">
        <f t="shared" si="18"/>
        <v xml:space="preserve">ce dont nous avons toujours eu besoin : </v>
      </c>
      <c r="O58" s="365">
        <f>ABS(Donnee_memoire!E44)</f>
        <v>8</v>
      </c>
      <c r="P58" s="365" t="str">
        <f>VLOOKUP($C67,annexe_01!$A:$J,3,FALSE)</f>
        <v>nombril</v>
      </c>
      <c r="Q58" s="363">
        <f>VLOOKUP($C67,annexe_01!$A:$J,10,FALSE)</f>
        <v>7</v>
      </c>
      <c r="R58" s="376" t="str">
        <f>VLOOKUP($C67,Interpretation_memoire!$A:$J,4,FALSE)</f>
        <v xml:space="preserve">besoin de trouver sa place / mère envahissante </v>
      </c>
      <c r="S58" s="284">
        <f t="shared" si="16"/>
        <v>370</v>
      </c>
    </row>
    <row r="59" spans="1:19" x14ac:dyDescent="0.25">
      <c r="A59" s="165" t="str">
        <f t="shared" si="10"/>
        <v>A</v>
      </c>
      <c r="B59" s="165" t="str">
        <f>Donnee_memoire!C36</f>
        <v>Droite</v>
      </c>
      <c r="C59" s="165" t="str">
        <f>Donnee_memoire!C81</f>
        <v>Gauche</v>
      </c>
      <c r="D59" s="165"/>
      <c r="E59" s="61">
        <f t="shared" si="4"/>
        <v>9</v>
      </c>
      <c r="F59" s="66" t="str">
        <f t="shared" si="17"/>
        <v xml:space="preserve">ce dont nous avons toujours eu besoin : </v>
      </c>
      <c r="G59" s="73">
        <f>ABS(Donnee_memoire!D45)</f>
        <v>0</v>
      </c>
      <c r="H59" s="251">
        <f>VLOOKUP($B68,annexe_01!$A:$J,3,FALSE)</f>
        <v>0</v>
      </c>
      <c r="I59" s="167">
        <f>VLOOKUP($B68,annexe_01!$A:$J,10,FALSE)</f>
        <v>0</v>
      </c>
      <c r="J59" s="373" t="e">
        <f>VLOOKUP($B68,Interpretation_memoire!$A:$J,4,FALSE)</f>
        <v>#N/A</v>
      </c>
      <c r="K59" s="374">
        <f t="shared" si="15"/>
        <v>0</v>
      </c>
      <c r="L59" s="329"/>
      <c r="M59" s="375">
        <f t="shared" si="6"/>
        <v>9</v>
      </c>
      <c r="N59" s="375" t="str">
        <f t="shared" si="18"/>
        <v xml:space="preserve">ce dont nous avons toujours eu besoin : </v>
      </c>
      <c r="O59" s="369">
        <f>ABS(Donnee_memoire!E45)</f>
        <v>7</v>
      </c>
      <c r="P59" s="369" t="str">
        <f>VLOOKUP($C68,annexe_01!$A:$J,3,FALSE)</f>
        <v>œil</v>
      </c>
      <c r="Q59" s="363">
        <f>VLOOKUP($C68,annexe_01!$A:$J,10,FALSE)</f>
        <v>13</v>
      </c>
      <c r="R59" s="373" t="str">
        <f>VLOOKUP($C68,Interpretation_memoire!$A:$J,4,FALSE)</f>
        <v>s'être voilé la face / ne pas vouloir voir la réalité en face</v>
      </c>
      <c r="S59" s="283">
        <f t="shared" si="16"/>
        <v>940</v>
      </c>
    </row>
    <row r="60" spans="1:19" x14ac:dyDescent="0.25">
      <c r="A60" s="165">
        <f t="shared" si="10"/>
        <v>1</v>
      </c>
      <c r="B60" s="165">
        <f>Donnee_memoire!C37</f>
        <v>90</v>
      </c>
      <c r="C60" s="165">
        <f>Donnee_memoire!C82</f>
        <v>160</v>
      </c>
      <c r="D60" s="165"/>
      <c r="E60" s="62">
        <f t="shared" si="4"/>
        <v>10</v>
      </c>
      <c r="F60" s="67" t="str">
        <f t="shared" si="17"/>
        <v xml:space="preserve">ce dont nous avons toujours eu besoin : </v>
      </c>
      <c r="G60" s="74">
        <f>ABS(Donnee_memoire!D46)</f>
        <v>0</v>
      </c>
      <c r="H60" s="252">
        <f>VLOOKUP($B69,annexe_01!$A:$J,3,FALSE)</f>
        <v>0</v>
      </c>
      <c r="I60" s="167">
        <f>VLOOKUP($B69,annexe_01!$A:$J,10,FALSE)</f>
        <v>0</v>
      </c>
      <c r="J60" s="376" t="e">
        <f>VLOOKUP($B69,Interpretation_memoire!$A:$J,4,FALSE)</f>
        <v>#N/A</v>
      </c>
      <c r="K60" s="377">
        <f t="shared" si="15"/>
        <v>0</v>
      </c>
      <c r="L60" s="329"/>
      <c r="M60" s="378">
        <f t="shared" si="6"/>
        <v>10</v>
      </c>
      <c r="N60" s="378" t="str">
        <f t="shared" si="18"/>
        <v xml:space="preserve">ce dont nous avons toujours eu besoin : </v>
      </c>
      <c r="O60" s="365">
        <f>ABS(Donnee_memoire!E46)</f>
        <v>6</v>
      </c>
      <c r="P60" s="365" t="str">
        <f>VLOOKUP($C69,annexe_01!$A:$J,3,FALSE)</f>
        <v>cortex somato-sensitif</v>
      </c>
      <c r="Q60" s="363">
        <f>VLOOKUP($C69,annexe_01!$A:$J,10,FALSE)</f>
        <v>15</v>
      </c>
      <c r="R60" s="376" t="str">
        <f>VLOOKUP($C69,Interpretation_memoire!$A:$J,4,FALSE)</f>
        <v>mémoire de nomade / besoin de contrôler les autres / besoin d'attention de la part du père ou de ses enfants</v>
      </c>
      <c r="S60" s="284">
        <f t="shared" si="16"/>
        <v>1050</v>
      </c>
    </row>
    <row r="61" spans="1:19" x14ac:dyDescent="0.25">
      <c r="A61" s="514">
        <f t="shared" si="10"/>
        <v>2</v>
      </c>
      <c r="B61" s="514">
        <f>Donnee_memoire!C38</f>
        <v>940</v>
      </c>
      <c r="C61" s="514">
        <f>Donnee_memoire!C83</f>
        <v>120</v>
      </c>
    </row>
    <row r="62" spans="1:19" x14ac:dyDescent="0.25">
      <c r="A62" s="514">
        <f t="shared" si="10"/>
        <v>3</v>
      </c>
      <c r="B62" s="514">
        <f>Donnee_memoire!C39</f>
        <v>1000</v>
      </c>
      <c r="C62" s="514">
        <f>Donnee_memoire!C84</f>
        <v>550</v>
      </c>
    </row>
    <row r="63" spans="1:19" x14ac:dyDescent="0.25">
      <c r="A63" s="514">
        <f t="shared" si="10"/>
        <v>4</v>
      </c>
      <c r="B63" s="514">
        <f>Donnee_memoire!C40</f>
        <v>600</v>
      </c>
      <c r="C63" s="514">
        <f>Donnee_memoire!C85</f>
        <v>410</v>
      </c>
    </row>
    <row r="64" spans="1:19" x14ac:dyDescent="0.25">
      <c r="A64" s="514">
        <f t="shared" si="10"/>
        <v>5</v>
      </c>
      <c r="B64" s="514">
        <f>Donnee_memoire!C41</f>
        <v>100</v>
      </c>
      <c r="C64" s="514">
        <f>Donnee_memoire!C86</f>
        <v>400</v>
      </c>
    </row>
    <row r="65" spans="1:3" x14ac:dyDescent="0.25">
      <c r="A65" s="514">
        <f t="shared" si="10"/>
        <v>6</v>
      </c>
      <c r="B65" s="514">
        <f>Donnee_memoire!C42</f>
        <v>70</v>
      </c>
      <c r="C65" s="514">
        <f>Donnee_memoire!C87</f>
        <v>90</v>
      </c>
    </row>
    <row r="66" spans="1:3" x14ac:dyDescent="0.25">
      <c r="A66" s="514">
        <f t="shared" si="10"/>
        <v>7</v>
      </c>
      <c r="B66" s="514">
        <f>Donnee_memoire!C43</f>
        <v>0</v>
      </c>
      <c r="C66" s="514">
        <f>Donnee_memoire!C88</f>
        <v>920</v>
      </c>
    </row>
    <row r="67" spans="1:3" x14ac:dyDescent="0.25">
      <c r="A67" s="514">
        <f t="shared" si="10"/>
        <v>8</v>
      </c>
      <c r="B67" s="514">
        <f>Donnee_memoire!C44</f>
        <v>0</v>
      </c>
      <c r="C67" s="514">
        <f>Donnee_memoire!C89</f>
        <v>370</v>
      </c>
    </row>
    <row r="68" spans="1:3" x14ac:dyDescent="0.25">
      <c r="A68" s="514">
        <f t="shared" si="10"/>
        <v>9</v>
      </c>
      <c r="B68" s="514">
        <f>Donnee_memoire!C45</f>
        <v>0</v>
      </c>
      <c r="C68" s="514">
        <f>Donnee_memoire!C90</f>
        <v>940</v>
      </c>
    </row>
    <row r="69" spans="1:3" x14ac:dyDescent="0.25">
      <c r="A69" s="514">
        <f t="shared" si="10"/>
        <v>10</v>
      </c>
      <c r="B69" s="514">
        <f>Donnee_memoire!C46</f>
        <v>0</v>
      </c>
      <c r="C69" s="514">
        <f>Donnee_memoire!C91</f>
        <v>1050</v>
      </c>
    </row>
    <row r="104" ht="15" customHeight="1" x14ac:dyDescent="0.25"/>
  </sheetData>
  <autoFilter ref="M16:N60" xr:uid="{00000000-0009-0000-0000-000003000000}"/>
  <mergeCells count="1">
    <mergeCell ref="E6:S6"/>
  </mergeCells>
  <conditionalFormatting sqref="I18">
    <cfRule type="expression" dxfId="3198" priority="556">
      <formula>IF(I18=15,TRUE,FALSE)</formula>
    </cfRule>
    <cfRule type="expression" dxfId="3197" priority="557">
      <formula>IF(I18=14,TRUE,FALSE)</formula>
    </cfRule>
    <cfRule type="expression" dxfId="3196" priority="558">
      <formula>IF(I18=13,TRUE,FALSE)</formula>
    </cfRule>
    <cfRule type="expression" dxfId="3195" priority="559">
      <formula>IF(I18=12,TRUE,FALSE)</formula>
    </cfRule>
    <cfRule type="expression" dxfId="3194" priority="560">
      <formula>IF(I18=11,TRUE,FALSE)</formula>
    </cfRule>
    <cfRule type="expression" dxfId="3193" priority="561">
      <formula>IF(I18=10,TRUE,FALSE)</formula>
    </cfRule>
    <cfRule type="expression" dxfId="3192" priority="562">
      <formula>IF(I18=9,TRUE,FALSE)</formula>
    </cfRule>
    <cfRule type="expression" dxfId="3191" priority="563">
      <formula>IF(I18=8,TRUE,FALSE)</formula>
    </cfRule>
    <cfRule type="expression" dxfId="3190" priority="564">
      <formula>IF(I18=7,TRUE,FALSE)</formula>
    </cfRule>
    <cfRule type="expression" dxfId="3189" priority="565">
      <formula>IF(I18=6,TRUE,FALSE)</formula>
    </cfRule>
    <cfRule type="expression" dxfId="3188" priority="566">
      <formula>IF(I18=5,TRUE,FALSE)</formula>
    </cfRule>
    <cfRule type="expression" dxfId="3187" priority="567">
      <formula>IF(I18=4,TRUE,FALSE)</formula>
    </cfRule>
    <cfRule type="expression" dxfId="3186" priority="568">
      <formula>IF(I18=3,TRUE,FALSE)</formula>
    </cfRule>
    <cfRule type="expression" dxfId="3185" priority="569">
      <formula>IF(I18=2,TRUE,FALSE)</formula>
    </cfRule>
    <cfRule type="expression" dxfId="3184" priority="570">
      <formula>IF(I18=1,TRUE,FALSE)</formula>
    </cfRule>
  </conditionalFormatting>
  <conditionalFormatting sqref="I19:I27">
    <cfRule type="expression" dxfId="3183" priority="541">
      <formula>IF(I19=15,TRUE,FALSE)</formula>
    </cfRule>
    <cfRule type="expression" dxfId="3182" priority="542">
      <formula>IF(I19=14,TRUE,FALSE)</formula>
    </cfRule>
    <cfRule type="expression" dxfId="3181" priority="543">
      <formula>IF(I19=13,TRUE,FALSE)</formula>
    </cfRule>
    <cfRule type="expression" dxfId="3180" priority="544">
      <formula>IF(I19=12,TRUE,FALSE)</formula>
    </cfRule>
    <cfRule type="expression" dxfId="3179" priority="545">
      <formula>IF(I19=11,TRUE,FALSE)</formula>
    </cfRule>
    <cfRule type="expression" dxfId="3178" priority="546">
      <formula>IF(I19=10,TRUE,FALSE)</formula>
    </cfRule>
    <cfRule type="expression" dxfId="3177" priority="547">
      <formula>IF(I19=9,TRUE,FALSE)</formula>
    </cfRule>
    <cfRule type="expression" dxfId="3176" priority="548">
      <formula>IF(I19=8,TRUE,FALSE)</formula>
    </cfRule>
    <cfRule type="expression" dxfId="3175" priority="549">
      <formula>IF(I19=7,TRUE,FALSE)</formula>
    </cfRule>
    <cfRule type="expression" dxfId="3174" priority="550">
      <formula>IF(I19=6,TRUE,FALSE)</formula>
    </cfRule>
    <cfRule type="expression" dxfId="3173" priority="551">
      <formula>IF(I19=5,TRUE,FALSE)</formula>
    </cfRule>
    <cfRule type="expression" dxfId="3172" priority="552">
      <formula>IF(I19=4,TRUE,FALSE)</formula>
    </cfRule>
    <cfRule type="expression" dxfId="3171" priority="553">
      <formula>IF(I19=3,TRUE,FALSE)</formula>
    </cfRule>
    <cfRule type="expression" dxfId="3170" priority="554">
      <formula>IF(I19=2,TRUE,FALSE)</formula>
    </cfRule>
    <cfRule type="expression" dxfId="3169" priority="555">
      <formula>IF(I19=1,TRUE,FALSE)</formula>
    </cfRule>
  </conditionalFormatting>
  <conditionalFormatting sqref="I29">
    <cfRule type="expression" dxfId="3168" priority="526">
      <formula>IF(I29=15,TRUE,FALSE)</formula>
    </cfRule>
    <cfRule type="expression" dxfId="3167" priority="527">
      <formula>IF(I29=14,TRUE,FALSE)</formula>
    </cfRule>
    <cfRule type="expression" dxfId="3166" priority="528">
      <formula>IF(I29=13,TRUE,FALSE)</formula>
    </cfRule>
    <cfRule type="expression" dxfId="3165" priority="529">
      <formula>IF(I29=12,TRUE,FALSE)</formula>
    </cfRule>
    <cfRule type="expression" dxfId="3164" priority="530">
      <formula>IF(I29=11,TRUE,FALSE)</formula>
    </cfRule>
    <cfRule type="expression" dxfId="3163" priority="531">
      <formula>IF(I29=10,TRUE,FALSE)</formula>
    </cfRule>
    <cfRule type="expression" dxfId="3162" priority="532">
      <formula>IF(I29=9,TRUE,FALSE)</formula>
    </cfRule>
    <cfRule type="expression" dxfId="3161" priority="533">
      <formula>IF(I29=8,TRUE,FALSE)</formula>
    </cfRule>
    <cfRule type="expression" dxfId="3160" priority="534">
      <formula>IF(I29=7,TRUE,FALSE)</formula>
    </cfRule>
    <cfRule type="expression" dxfId="3159" priority="535">
      <formula>IF(I29=6,TRUE,FALSE)</formula>
    </cfRule>
    <cfRule type="expression" dxfId="3158" priority="536">
      <formula>IF(I29=5,TRUE,FALSE)</formula>
    </cfRule>
    <cfRule type="expression" dxfId="3157" priority="537">
      <formula>IF(I29=4,TRUE,FALSE)</formula>
    </cfRule>
    <cfRule type="expression" dxfId="3156" priority="538">
      <formula>IF(I29=3,TRUE,FALSE)</formula>
    </cfRule>
    <cfRule type="expression" dxfId="3155" priority="539">
      <formula>IF(I29=2,TRUE,FALSE)</formula>
    </cfRule>
    <cfRule type="expression" dxfId="3154" priority="540">
      <formula>IF(I29=1,TRUE,FALSE)</formula>
    </cfRule>
  </conditionalFormatting>
  <conditionalFormatting sqref="I30:I38">
    <cfRule type="expression" dxfId="3153" priority="511">
      <formula>IF(I30=15,TRUE,FALSE)</formula>
    </cfRule>
    <cfRule type="expression" dxfId="3152" priority="512">
      <formula>IF(I30=14,TRUE,FALSE)</formula>
    </cfRule>
    <cfRule type="expression" dxfId="3151" priority="513">
      <formula>IF(I30=13,TRUE,FALSE)</formula>
    </cfRule>
    <cfRule type="expression" dxfId="3150" priority="514">
      <formula>IF(I30=12,TRUE,FALSE)</formula>
    </cfRule>
    <cfRule type="expression" dxfId="3149" priority="515">
      <formula>IF(I30=11,TRUE,FALSE)</formula>
    </cfRule>
    <cfRule type="expression" dxfId="3148" priority="516">
      <formula>IF(I30=10,TRUE,FALSE)</formula>
    </cfRule>
    <cfRule type="expression" dxfId="3147" priority="517">
      <formula>IF(I30=9,TRUE,FALSE)</formula>
    </cfRule>
    <cfRule type="expression" dxfId="3146" priority="518">
      <formula>IF(I30=8,TRUE,FALSE)</formula>
    </cfRule>
    <cfRule type="expression" dxfId="3145" priority="519">
      <formula>IF(I30=7,TRUE,FALSE)</formula>
    </cfRule>
    <cfRule type="expression" dxfId="3144" priority="520">
      <formula>IF(I30=6,TRUE,FALSE)</formula>
    </cfRule>
    <cfRule type="expression" dxfId="3143" priority="521">
      <formula>IF(I30=5,TRUE,FALSE)</formula>
    </cfRule>
    <cfRule type="expression" dxfId="3142" priority="522">
      <formula>IF(I30=4,TRUE,FALSE)</formula>
    </cfRule>
    <cfRule type="expression" dxfId="3141" priority="523">
      <formula>IF(I30=3,TRUE,FALSE)</formula>
    </cfRule>
    <cfRule type="expression" dxfId="3140" priority="524">
      <formula>IF(I30=2,TRUE,FALSE)</formula>
    </cfRule>
    <cfRule type="expression" dxfId="3139" priority="525">
      <formula>IF(I30=1,TRUE,FALSE)</formula>
    </cfRule>
  </conditionalFormatting>
  <conditionalFormatting sqref="I51">
    <cfRule type="expression" dxfId="3138" priority="466">
      <formula>IF(I51=15,TRUE,FALSE)</formula>
    </cfRule>
    <cfRule type="expression" dxfId="3137" priority="467">
      <formula>IF(I51=14,TRUE,FALSE)</formula>
    </cfRule>
    <cfRule type="expression" dxfId="3136" priority="468">
      <formula>IF(I51=13,TRUE,FALSE)</formula>
    </cfRule>
    <cfRule type="expression" dxfId="3135" priority="469">
      <formula>IF(I51=12,TRUE,FALSE)</formula>
    </cfRule>
    <cfRule type="expression" dxfId="3134" priority="470">
      <formula>IF(I51=11,TRUE,FALSE)</formula>
    </cfRule>
    <cfRule type="expression" dxfId="3133" priority="471">
      <formula>IF(I51=10,TRUE,FALSE)</formula>
    </cfRule>
    <cfRule type="expression" dxfId="3132" priority="472">
      <formula>IF(I51=9,TRUE,FALSE)</formula>
    </cfRule>
    <cfRule type="expression" dxfId="3131" priority="473">
      <formula>IF(I51=8,TRUE,FALSE)</formula>
    </cfRule>
    <cfRule type="expression" dxfId="3130" priority="474">
      <formula>IF(I51=7,TRUE,FALSE)</formula>
    </cfRule>
    <cfRule type="expression" dxfId="3129" priority="475">
      <formula>IF(I51=6,TRUE,FALSE)</formula>
    </cfRule>
    <cfRule type="expression" dxfId="3128" priority="476">
      <formula>IF(I51=5,TRUE,FALSE)</formula>
    </cfRule>
    <cfRule type="expression" dxfId="3127" priority="477">
      <formula>IF(I51=4,TRUE,FALSE)</formula>
    </cfRule>
    <cfRule type="expression" dxfId="3126" priority="478">
      <formula>IF(I51=3,TRUE,FALSE)</formula>
    </cfRule>
    <cfRule type="expression" dxfId="3125" priority="479">
      <formula>IF(I51=2,TRUE,FALSE)</formula>
    </cfRule>
    <cfRule type="expression" dxfId="3124" priority="480">
      <formula>IF(I51=1,TRUE,FALSE)</formula>
    </cfRule>
  </conditionalFormatting>
  <conditionalFormatting sqref="I52:I60">
    <cfRule type="expression" dxfId="3123" priority="451">
      <formula>IF(I52=15,TRUE,FALSE)</formula>
    </cfRule>
    <cfRule type="expression" dxfId="3122" priority="452">
      <formula>IF(I52=14,TRUE,FALSE)</formula>
    </cfRule>
    <cfRule type="expression" dxfId="3121" priority="453">
      <formula>IF(I52=13,TRUE,FALSE)</formula>
    </cfRule>
    <cfRule type="expression" dxfId="3120" priority="454">
      <formula>IF(I52=12,TRUE,FALSE)</formula>
    </cfRule>
    <cfRule type="expression" dxfId="3119" priority="455">
      <formula>IF(I52=11,TRUE,FALSE)</formula>
    </cfRule>
    <cfRule type="expression" dxfId="3118" priority="456">
      <formula>IF(I52=10,TRUE,FALSE)</formula>
    </cfRule>
    <cfRule type="expression" dxfId="3117" priority="457">
      <formula>IF(I52=9,TRUE,FALSE)</formula>
    </cfRule>
    <cfRule type="expression" dxfId="3116" priority="458">
      <formula>IF(I52=8,TRUE,FALSE)</formula>
    </cfRule>
    <cfRule type="expression" dxfId="3115" priority="459">
      <formula>IF(I52=7,TRUE,FALSE)</formula>
    </cfRule>
    <cfRule type="expression" dxfId="3114" priority="460">
      <formula>IF(I52=6,TRUE,FALSE)</formula>
    </cfRule>
    <cfRule type="expression" dxfId="3113" priority="461">
      <formula>IF(I52=5,TRUE,FALSE)</formula>
    </cfRule>
    <cfRule type="expression" dxfId="3112" priority="462">
      <formula>IF(I52=4,TRUE,FALSE)</formula>
    </cfRule>
    <cfRule type="expression" dxfId="3111" priority="463">
      <formula>IF(I52=3,TRUE,FALSE)</formula>
    </cfRule>
    <cfRule type="expression" dxfId="3110" priority="464">
      <formula>IF(I52=2,TRUE,FALSE)</formula>
    </cfRule>
    <cfRule type="expression" dxfId="3109" priority="465">
      <formula>IF(I52=1,TRUE,FALSE)</formula>
    </cfRule>
  </conditionalFormatting>
  <conditionalFormatting sqref="I40">
    <cfRule type="expression" dxfId="3108" priority="496">
      <formula>IF(I40=15,TRUE,FALSE)</formula>
    </cfRule>
    <cfRule type="expression" dxfId="3107" priority="497">
      <formula>IF(I40=14,TRUE,FALSE)</formula>
    </cfRule>
    <cfRule type="expression" dxfId="3106" priority="498">
      <formula>IF(I40=13,TRUE,FALSE)</formula>
    </cfRule>
    <cfRule type="expression" dxfId="3105" priority="499">
      <formula>IF(I40=12,TRUE,FALSE)</formula>
    </cfRule>
    <cfRule type="expression" dxfId="3104" priority="500">
      <formula>IF(I40=11,TRUE,FALSE)</formula>
    </cfRule>
    <cfRule type="expression" dxfId="3103" priority="501">
      <formula>IF(I40=10,TRUE,FALSE)</formula>
    </cfRule>
    <cfRule type="expression" dxfId="3102" priority="502">
      <formula>IF(I40=9,TRUE,FALSE)</formula>
    </cfRule>
    <cfRule type="expression" dxfId="3101" priority="503">
      <formula>IF(I40=8,TRUE,FALSE)</formula>
    </cfRule>
    <cfRule type="expression" dxfId="3100" priority="504">
      <formula>IF(I40=7,TRUE,FALSE)</formula>
    </cfRule>
    <cfRule type="expression" dxfId="3099" priority="505">
      <formula>IF(I40=6,TRUE,FALSE)</formula>
    </cfRule>
    <cfRule type="expression" dxfId="3098" priority="506">
      <formula>IF(I40=5,TRUE,FALSE)</formula>
    </cfRule>
    <cfRule type="expression" dxfId="3097" priority="507">
      <formula>IF(I40=4,TRUE,FALSE)</formula>
    </cfRule>
    <cfRule type="expression" dxfId="3096" priority="508">
      <formula>IF(I40=3,TRUE,FALSE)</formula>
    </cfRule>
    <cfRule type="expression" dxfId="3095" priority="509">
      <formula>IF(I40=2,TRUE,FALSE)</formula>
    </cfRule>
    <cfRule type="expression" dxfId="3094" priority="510">
      <formula>IF(I40=1,TRUE,FALSE)</formula>
    </cfRule>
  </conditionalFormatting>
  <conditionalFormatting sqref="I41:I49">
    <cfRule type="expression" dxfId="3093" priority="481">
      <formula>IF(I41=15,TRUE,FALSE)</formula>
    </cfRule>
    <cfRule type="expression" dxfId="3092" priority="482">
      <formula>IF(I41=14,TRUE,FALSE)</formula>
    </cfRule>
    <cfRule type="expression" dxfId="3091" priority="483">
      <formula>IF(I41=13,TRUE,FALSE)</formula>
    </cfRule>
    <cfRule type="expression" dxfId="3090" priority="484">
      <formula>IF(I41=12,TRUE,FALSE)</formula>
    </cfRule>
    <cfRule type="expression" dxfId="3089" priority="485">
      <formula>IF(I41=11,TRUE,FALSE)</formula>
    </cfRule>
    <cfRule type="expression" dxfId="3088" priority="486">
      <formula>IF(I41=10,TRUE,FALSE)</formula>
    </cfRule>
    <cfRule type="expression" dxfId="3087" priority="487">
      <formula>IF(I41=9,TRUE,FALSE)</formula>
    </cfRule>
    <cfRule type="expression" dxfId="3086" priority="488">
      <formula>IF(I41=8,TRUE,FALSE)</formula>
    </cfRule>
    <cfRule type="expression" dxfId="3085" priority="489">
      <formula>IF(I41=7,TRUE,FALSE)</formula>
    </cfRule>
    <cfRule type="expression" dxfId="3084" priority="490">
      <formula>IF(I41=6,TRUE,FALSE)</formula>
    </cfRule>
    <cfRule type="expression" dxfId="3083" priority="491">
      <formula>IF(I41=5,TRUE,FALSE)</formula>
    </cfRule>
    <cfRule type="expression" dxfId="3082" priority="492">
      <formula>IF(I41=4,TRUE,FALSE)</formula>
    </cfRule>
    <cfRule type="expression" dxfId="3081" priority="493">
      <formula>IF(I41=3,TRUE,FALSE)</formula>
    </cfRule>
    <cfRule type="expression" dxfId="3080" priority="494">
      <formula>IF(I41=2,TRUE,FALSE)</formula>
    </cfRule>
    <cfRule type="expression" dxfId="3079" priority="495">
      <formula>IF(I41=1,TRUE,FALSE)</formula>
    </cfRule>
  </conditionalFormatting>
  <conditionalFormatting sqref="I11:I13">
    <cfRule type="expression" dxfId="3078" priority="151">
      <formula>IF(I11=15,TRUE,FALSE)</formula>
    </cfRule>
    <cfRule type="expression" dxfId="3077" priority="152">
      <formula>IF(I11=14,TRUE,FALSE)</formula>
    </cfRule>
    <cfRule type="expression" dxfId="3076" priority="153">
      <formula>IF(I11=13,TRUE,FALSE)</formula>
    </cfRule>
    <cfRule type="expression" dxfId="3075" priority="154">
      <formula>IF(I11=12,TRUE,FALSE)</formula>
    </cfRule>
    <cfRule type="expression" dxfId="3074" priority="155">
      <formula>IF(I11=11,TRUE,FALSE)</formula>
    </cfRule>
    <cfRule type="expression" dxfId="3073" priority="156">
      <formula>IF(I11=10,TRUE,FALSE)</formula>
    </cfRule>
    <cfRule type="expression" dxfId="3072" priority="157">
      <formula>IF(I11=9,TRUE,FALSE)</formula>
    </cfRule>
    <cfRule type="expression" dxfId="3071" priority="158">
      <formula>IF(I11=8,TRUE,FALSE)</formula>
    </cfRule>
    <cfRule type="expression" dxfId="3070" priority="159">
      <formula>IF(I11=7,TRUE,FALSE)</formula>
    </cfRule>
    <cfRule type="expression" dxfId="3069" priority="160">
      <formula>IF(I11=6,TRUE,FALSE)</formula>
    </cfRule>
    <cfRule type="expression" dxfId="3068" priority="161">
      <formula>IF(I11=5,TRUE,FALSE)</formula>
    </cfRule>
    <cfRule type="expression" dxfId="3067" priority="162">
      <formula>IF(I11=4,TRUE,FALSE)</formula>
    </cfRule>
    <cfRule type="expression" dxfId="3066" priority="163">
      <formula>IF(I11=3,TRUE,FALSE)</formula>
    </cfRule>
    <cfRule type="expression" dxfId="3065" priority="164">
      <formula>IF(I11=2,TRUE,FALSE)</formula>
    </cfRule>
    <cfRule type="expression" dxfId="3064" priority="165">
      <formula>IF(I11=1,TRUE,FALSE)</formula>
    </cfRule>
  </conditionalFormatting>
  <conditionalFormatting sqref="I10">
    <cfRule type="expression" dxfId="3063" priority="166">
      <formula>IF(I10=15,TRUE,FALSE)</formula>
    </cfRule>
    <cfRule type="expression" dxfId="3062" priority="167">
      <formula>IF(I10=14,TRUE,FALSE)</formula>
    </cfRule>
    <cfRule type="expression" dxfId="3061" priority="168">
      <formula>IF(I10=13,TRUE,FALSE)</formula>
    </cfRule>
    <cfRule type="expression" dxfId="3060" priority="169">
      <formula>IF(I10=12,TRUE,FALSE)</formula>
    </cfRule>
    <cfRule type="expression" dxfId="3059" priority="170">
      <formula>IF(I10=11,TRUE,FALSE)</formula>
    </cfRule>
    <cfRule type="expression" dxfId="3058" priority="171">
      <formula>IF(I10=10,TRUE,FALSE)</formula>
    </cfRule>
    <cfRule type="expression" dxfId="3057" priority="172">
      <formula>IF(I10=9,TRUE,FALSE)</formula>
    </cfRule>
    <cfRule type="expression" dxfId="3056" priority="173">
      <formula>IF(I10=8,TRUE,FALSE)</formula>
    </cfRule>
    <cfRule type="expression" dxfId="3055" priority="174">
      <formula>IF(I10=7,TRUE,FALSE)</formula>
    </cfRule>
    <cfRule type="expression" dxfId="3054" priority="175">
      <formula>IF(I10=6,TRUE,FALSE)</formula>
    </cfRule>
    <cfRule type="expression" dxfId="3053" priority="176">
      <formula>IF(I10=5,TRUE,FALSE)</formula>
    </cfRule>
    <cfRule type="expression" dxfId="3052" priority="177">
      <formula>IF(I10=4,TRUE,FALSE)</formula>
    </cfRule>
    <cfRule type="expression" dxfId="3051" priority="178">
      <formula>IF(I10=3,TRUE,FALSE)</formula>
    </cfRule>
    <cfRule type="expression" dxfId="3050" priority="179">
      <formula>IF(I10=2,TRUE,FALSE)</formula>
    </cfRule>
    <cfRule type="expression" dxfId="3049" priority="180">
      <formula>IF(I10=1,TRUE,FALSE)</formula>
    </cfRule>
  </conditionalFormatting>
  <conditionalFormatting sqref="Q18">
    <cfRule type="expression" dxfId="3048" priority="136">
      <formula>IF(Q18=15,TRUE,FALSE)</formula>
    </cfRule>
    <cfRule type="expression" dxfId="3047" priority="137">
      <formula>IF(Q18=14,TRUE,FALSE)</formula>
    </cfRule>
    <cfRule type="expression" dxfId="3046" priority="138">
      <formula>IF(Q18=13,TRUE,FALSE)</formula>
    </cfRule>
    <cfRule type="expression" dxfId="3045" priority="139">
      <formula>IF(Q18=12,TRUE,FALSE)</formula>
    </cfRule>
    <cfRule type="expression" dxfId="3044" priority="140">
      <formula>IF(Q18=11,TRUE,FALSE)</formula>
    </cfRule>
    <cfRule type="expression" dxfId="3043" priority="141">
      <formula>IF(Q18=10,TRUE,FALSE)</formula>
    </cfRule>
    <cfRule type="expression" dxfId="3042" priority="142">
      <formula>IF(Q18=9,TRUE,FALSE)</formula>
    </cfRule>
    <cfRule type="expression" dxfId="3041" priority="143">
      <formula>IF(Q18=8,TRUE,FALSE)</formula>
    </cfRule>
    <cfRule type="expression" dxfId="3040" priority="144">
      <formula>IF(Q18=7,TRUE,FALSE)</formula>
    </cfRule>
    <cfRule type="expression" dxfId="3039" priority="145">
      <formula>IF(Q18=6,TRUE,FALSE)</formula>
    </cfRule>
    <cfRule type="expression" dxfId="3038" priority="146">
      <formula>IF(Q18=5,TRUE,FALSE)</formula>
    </cfRule>
    <cfRule type="expression" dxfId="3037" priority="147">
      <formula>IF(Q18=4,TRUE,FALSE)</formula>
    </cfRule>
    <cfRule type="expression" dxfId="3036" priority="148">
      <formula>IF(Q18=3,TRUE,FALSE)</formula>
    </cfRule>
    <cfRule type="expression" dxfId="3035" priority="149">
      <formula>IF(Q18=2,TRUE,FALSE)</formula>
    </cfRule>
    <cfRule type="expression" dxfId="3034" priority="150">
      <formula>IF(Q18=1,TRUE,FALSE)</formula>
    </cfRule>
  </conditionalFormatting>
  <conditionalFormatting sqref="Q19:Q27">
    <cfRule type="expression" dxfId="3033" priority="121">
      <formula>IF(Q19=15,TRUE,FALSE)</formula>
    </cfRule>
    <cfRule type="expression" dxfId="3032" priority="122">
      <formula>IF(Q19=14,TRUE,FALSE)</formula>
    </cfRule>
    <cfRule type="expression" dxfId="3031" priority="123">
      <formula>IF(Q19=13,TRUE,FALSE)</formula>
    </cfRule>
    <cfRule type="expression" dxfId="3030" priority="124">
      <formula>IF(Q19=12,TRUE,FALSE)</formula>
    </cfRule>
    <cfRule type="expression" dxfId="3029" priority="125">
      <formula>IF(Q19=11,TRUE,FALSE)</formula>
    </cfRule>
    <cfRule type="expression" dxfId="3028" priority="126">
      <formula>IF(Q19=10,TRUE,FALSE)</formula>
    </cfRule>
    <cfRule type="expression" dxfId="3027" priority="127">
      <formula>IF(Q19=9,TRUE,FALSE)</formula>
    </cfRule>
    <cfRule type="expression" dxfId="3026" priority="128">
      <formula>IF(Q19=8,TRUE,FALSE)</formula>
    </cfRule>
    <cfRule type="expression" dxfId="3025" priority="129">
      <formula>IF(Q19=7,TRUE,FALSE)</formula>
    </cfRule>
    <cfRule type="expression" dxfId="3024" priority="130">
      <formula>IF(Q19=6,TRUE,FALSE)</formula>
    </cfRule>
    <cfRule type="expression" dxfId="3023" priority="131">
      <formula>IF(Q19=5,TRUE,FALSE)</formula>
    </cfRule>
    <cfRule type="expression" dxfId="3022" priority="132">
      <formula>IF(Q19=4,TRUE,FALSE)</formula>
    </cfRule>
    <cfRule type="expression" dxfId="3021" priority="133">
      <formula>IF(Q19=3,TRUE,FALSE)</formula>
    </cfRule>
    <cfRule type="expression" dxfId="3020" priority="134">
      <formula>IF(Q19=2,TRUE,FALSE)</formula>
    </cfRule>
    <cfRule type="expression" dxfId="3019" priority="135">
      <formula>IF(Q19=1,TRUE,FALSE)</formula>
    </cfRule>
  </conditionalFormatting>
  <conditionalFormatting sqref="Q29">
    <cfRule type="expression" dxfId="3018" priority="106">
      <formula>IF(Q29=15,TRUE,FALSE)</formula>
    </cfRule>
    <cfRule type="expression" dxfId="3017" priority="107">
      <formula>IF(Q29=14,TRUE,FALSE)</formula>
    </cfRule>
    <cfRule type="expression" dxfId="3016" priority="108">
      <formula>IF(Q29=13,TRUE,FALSE)</formula>
    </cfRule>
    <cfRule type="expression" dxfId="3015" priority="109">
      <formula>IF(Q29=12,TRUE,FALSE)</formula>
    </cfRule>
    <cfRule type="expression" dxfId="3014" priority="110">
      <formula>IF(Q29=11,TRUE,FALSE)</formula>
    </cfRule>
    <cfRule type="expression" dxfId="3013" priority="111">
      <formula>IF(Q29=10,TRUE,FALSE)</formula>
    </cfRule>
    <cfRule type="expression" dxfId="3012" priority="112">
      <formula>IF(Q29=9,TRUE,FALSE)</formula>
    </cfRule>
    <cfRule type="expression" dxfId="3011" priority="113">
      <formula>IF(Q29=8,TRUE,FALSE)</formula>
    </cfRule>
    <cfRule type="expression" dxfId="3010" priority="114">
      <formula>IF(Q29=7,TRUE,FALSE)</formula>
    </cfRule>
    <cfRule type="expression" dxfId="3009" priority="115">
      <formula>IF(Q29=6,TRUE,FALSE)</formula>
    </cfRule>
    <cfRule type="expression" dxfId="3008" priority="116">
      <formula>IF(Q29=5,TRUE,FALSE)</formula>
    </cfRule>
    <cfRule type="expression" dxfId="3007" priority="117">
      <formula>IF(Q29=4,TRUE,FALSE)</formula>
    </cfRule>
    <cfRule type="expression" dxfId="3006" priority="118">
      <formula>IF(Q29=3,TRUE,FALSE)</formula>
    </cfRule>
    <cfRule type="expression" dxfId="3005" priority="119">
      <formula>IF(Q29=2,TRUE,FALSE)</formula>
    </cfRule>
    <cfRule type="expression" dxfId="3004" priority="120">
      <formula>IF(Q29=1,TRUE,FALSE)</formula>
    </cfRule>
  </conditionalFormatting>
  <conditionalFormatting sqref="Q30:Q38">
    <cfRule type="expression" dxfId="3003" priority="91">
      <formula>IF(Q30=15,TRUE,FALSE)</formula>
    </cfRule>
    <cfRule type="expression" dxfId="3002" priority="92">
      <formula>IF(Q30=14,TRUE,FALSE)</formula>
    </cfRule>
    <cfRule type="expression" dxfId="3001" priority="93">
      <formula>IF(Q30=13,TRUE,FALSE)</formula>
    </cfRule>
    <cfRule type="expression" dxfId="3000" priority="94">
      <formula>IF(Q30=12,TRUE,FALSE)</formula>
    </cfRule>
    <cfRule type="expression" dxfId="2999" priority="95">
      <formula>IF(Q30=11,TRUE,FALSE)</formula>
    </cfRule>
    <cfRule type="expression" dxfId="2998" priority="96">
      <formula>IF(Q30=10,TRUE,FALSE)</formula>
    </cfRule>
    <cfRule type="expression" dxfId="2997" priority="97">
      <formula>IF(Q30=9,TRUE,FALSE)</formula>
    </cfRule>
    <cfRule type="expression" dxfId="2996" priority="98">
      <formula>IF(Q30=8,TRUE,FALSE)</formula>
    </cfRule>
    <cfRule type="expression" dxfId="2995" priority="99">
      <formula>IF(Q30=7,TRUE,FALSE)</formula>
    </cfRule>
    <cfRule type="expression" dxfId="2994" priority="100">
      <formula>IF(Q30=6,TRUE,FALSE)</formula>
    </cfRule>
    <cfRule type="expression" dxfId="2993" priority="101">
      <formula>IF(Q30=5,TRUE,FALSE)</formula>
    </cfRule>
    <cfRule type="expression" dxfId="2992" priority="102">
      <formula>IF(Q30=4,TRUE,FALSE)</formula>
    </cfRule>
    <cfRule type="expression" dxfId="2991" priority="103">
      <formula>IF(Q30=3,TRUE,FALSE)</formula>
    </cfRule>
    <cfRule type="expression" dxfId="2990" priority="104">
      <formula>IF(Q30=2,TRUE,FALSE)</formula>
    </cfRule>
    <cfRule type="expression" dxfId="2989" priority="105">
      <formula>IF(Q30=1,TRUE,FALSE)</formula>
    </cfRule>
  </conditionalFormatting>
  <conditionalFormatting sqref="Q51">
    <cfRule type="expression" dxfId="2988" priority="46">
      <formula>IF(Q51=15,TRUE,FALSE)</formula>
    </cfRule>
    <cfRule type="expression" dxfId="2987" priority="47">
      <formula>IF(Q51=14,TRUE,FALSE)</formula>
    </cfRule>
    <cfRule type="expression" dxfId="2986" priority="48">
      <formula>IF(Q51=13,TRUE,FALSE)</formula>
    </cfRule>
    <cfRule type="expression" dxfId="2985" priority="49">
      <formula>IF(Q51=12,TRUE,FALSE)</formula>
    </cfRule>
    <cfRule type="expression" dxfId="2984" priority="50">
      <formula>IF(Q51=11,TRUE,FALSE)</formula>
    </cfRule>
    <cfRule type="expression" dxfId="2983" priority="51">
      <formula>IF(Q51=10,TRUE,FALSE)</formula>
    </cfRule>
    <cfRule type="expression" dxfId="2982" priority="52">
      <formula>IF(Q51=9,TRUE,FALSE)</formula>
    </cfRule>
    <cfRule type="expression" dxfId="2981" priority="53">
      <formula>IF(Q51=8,TRUE,FALSE)</formula>
    </cfRule>
    <cfRule type="expression" dxfId="2980" priority="54">
      <formula>IF(Q51=7,TRUE,FALSE)</formula>
    </cfRule>
    <cfRule type="expression" dxfId="2979" priority="55">
      <formula>IF(Q51=6,TRUE,FALSE)</formula>
    </cfRule>
    <cfRule type="expression" dxfId="2978" priority="56">
      <formula>IF(Q51=5,TRUE,FALSE)</formula>
    </cfRule>
    <cfRule type="expression" dxfId="2977" priority="57">
      <formula>IF(Q51=4,TRUE,FALSE)</formula>
    </cfRule>
    <cfRule type="expression" dxfId="2976" priority="58">
      <formula>IF(Q51=3,TRUE,FALSE)</formula>
    </cfRule>
    <cfRule type="expression" dxfId="2975" priority="59">
      <formula>IF(Q51=2,TRUE,FALSE)</formula>
    </cfRule>
    <cfRule type="expression" dxfId="2974" priority="60">
      <formula>IF(Q51=1,TRUE,FALSE)</formula>
    </cfRule>
  </conditionalFormatting>
  <conditionalFormatting sqref="Q52:Q60">
    <cfRule type="expression" dxfId="2973" priority="31">
      <formula>IF(Q52=15,TRUE,FALSE)</formula>
    </cfRule>
    <cfRule type="expression" dxfId="2972" priority="32">
      <formula>IF(Q52=14,TRUE,FALSE)</formula>
    </cfRule>
    <cfRule type="expression" dxfId="2971" priority="33">
      <formula>IF(Q52=13,TRUE,FALSE)</formula>
    </cfRule>
    <cfRule type="expression" dxfId="2970" priority="34">
      <formula>IF(Q52=12,TRUE,FALSE)</formula>
    </cfRule>
    <cfRule type="expression" dxfId="2969" priority="35">
      <formula>IF(Q52=11,TRUE,FALSE)</formula>
    </cfRule>
    <cfRule type="expression" dxfId="2968" priority="36">
      <formula>IF(Q52=10,TRUE,FALSE)</formula>
    </cfRule>
    <cfRule type="expression" dxfId="2967" priority="37">
      <formula>IF(Q52=9,TRUE,FALSE)</formula>
    </cfRule>
    <cfRule type="expression" dxfId="2966" priority="38">
      <formula>IF(Q52=8,TRUE,FALSE)</formula>
    </cfRule>
    <cfRule type="expression" dxfId="2965" priority="39">
      <formula>IF(Q52=7,TRUE,FALSE)</formula>
    </cfRule>
    <cfRule type="expression" dxfId="2964" priority="40">
      <formula>IF(Q52=6,TRUE,FALSE)</formula>
    </cfRule>
    <cfRule type="expression" dxfId="2963" priority="41">
      <formula>IF(Q52=5,TRUE,FALSE)</formula>
    </cfRule>
    <cfRule type="expression" dxfId="2962" priority="42">
      <formula>IF(Q52=4,TRUE,FALSE)</formula>
    </cfRule>
    <cfRule type="expression" dxfId="2961" priority="43">
      <formula>IF(Q52=3,TRUE,FALSE)</formula>
    </cfRule>
    <cfRule type="expression" dxfId="2960" priority="44">
      <formula>IF(Q52=2,TRUE,FALSE)</formula>
    </cfRule>
    <cfRule type="expression" dxfId="2959" priority="45">
      <formula>IF(Q52=1,TRUE,FALSE)</formula>
    </cfRule>
  </conditionalFormatting>
  <conditionalFormatting sqref="Q40">
    <cfRule type="expression" dxfId="2958" priority="76">
      <formula>IF(Q40=15,TRUE,FALSE)</formula>
    </cfRule>
    <cfRule type="expression" dxfId="2957" priority="77">
      <formula>IF(Q40=14,TRUE,FALSE)</formula>
    </cfRule>
    <cfRule type="expression" dxfId="2956" priority="78">
      <formula>IF(Q40=13,TRUE,FALSE)</formula>
    </cfRule>
    <cfRule type="expression" dxfId="2955" priority="79">
      <formula>IF(Q40=12,TRUE,FALSE)</formula>
    </cfRule>
    <cfRule type="expression" dxfId="2954" priority="80">
      <formula>IF(Q40=11,TRUE,FALSE)</formula>
    </cfRule>
    <cfRule type="expression" dxfId="2953" priority="81">
      <formula>IF(Q40=10,TRUE,FALSE)</formula>
    </cfRule>
    <cfRule type="expression" dxfId="2952" priority="82">
      <formula>IF(Q40=9,TRUE,FALSE)</formula>
    </cfRule>
    <cfRule type="expression" dxfId="2951" priority="83">
      <formula>IF(Q40=8,TRUE,FALSE)</formula>
    </cfRule>
    <cfRule type="expression" dxfId="2950" priority="84">
      <formula>IF(Q40=7,TRUE,FALSE)</formula>
    </cfRule>
    <cfRule type="expression" dxfId="2949" priority="85">
      <formula>IF(Q40=6,TRUE,FALSE)</formula>
    </cfRule>
    <cfRule type="expression" dxfId="2948" priority="86">
      <formula>IF(Q40=5,TRUE,FALSE)</formula>
    </cfRule>
    <cfRule type="expression" dxfId="2947" priority="87">
      <formula>IF(Q40=4,TRUE,FALSE)</formula>
    </cfRule>
    <cfRule type="expression" dxfId="2946" priority="88">
      <formula>IF(Q40=3,TRUE,FALSE)</formula>
    </cfRule>
    <cfRule type="expression" dxfId="2945" priority="89">
      <formula>IF(Q40=2,TRUE,FALSE)</formula>
    </cfRule>
    <cfRule type="expression" dxfId="2944" priority="90">
      <formula>IF(Q40=1,TRUE,FALSE)</formula>
    </cfRule>
  </conditionalFormatting>
  <conditionalFormatting sqref="Q41:Q49">
    <cfRule type="expression" dxfId="2943" priority="61">
      <formula>IF(Q41=15,TRUE,FALSE)</formula>
    </cfRule>
    <cfRule type="expression" dxfId="2942" priority="62">
      <formula>IF(Q41=14,TRUE,FALSE)</formula>
    </cfRule>
    <cfRule type="expression" dxfId="2941" priority="63">
      <formula>IF(Q41=13,TRUE,FALSE)</formula>
    </cfRule>
    <cfRule type="expression" dxfId="2940" priority="64">
      <formula>IF(Q41=12,TRUE,FALSE)</formula>
    </cfRule>
    <cfRule type="expression" dxfId="2939" priority="65">
      <formula>IF(Q41=11,TRUE,FALSE)</formula>
    </cfRule>
    <cfRule type="expression" dxfId="2938" priority="66">
      <formula>IF(Q41=10,TRUE,FALSE)</formula>
    </cfRule>
    <cfRule type="expression" dxfId="2937" priority="67">
      <formula>IF(Q41=9,TRUE,FALSE)</formula>
    </cfRule>
    <cfRule type="expression" dxfId="2936" priority="68">
      <formula>IF(Q41=8,TRUE,FALSE)</formula>
    </cfRule>
    <cfRule type="expression" dxfId="2935" priority="69">
      <formula>IF(Q41=7,TRUE,FALSE)</formula>
    </cfRule>
    <cfRule type="expression" dxfId="2934" priority="70">
      <formula>IF(Q41=6,TRUE,FALSE)</formula>
    </cfRule>
    <cfRule type="expression" dxfId="2933" priority="71">
      <formula>IF(Q41=5,TRUE,FALSE)</formula>
    </cfRule>
    <cfRule type="expression" dxfId="2932" priority="72">
      <formula>IF(Q41=4,TRUE,FALSE)</formula>
    </cfRule>
    <cfRule type="expression" dxfId="2931" priority="73">
      <formula>IF(Q41=3,TRUE,FALSE)</formula>
    </cfRule>
    <cfRule type="expression" dxfId="2930" priority="74">
      <formula>IF(Q41=2,TRUE,FALSE)</formula>
    </cfRule>
    <cfRule type="expression" dxfId="2929" priority="75">
      <formula>IF(Q41=1,TRUE,FALSE)</formula>
    </cfRule>
  </conditionalFormatting>
  <conditionalFormatting sqref="Q11:Q13">
    <cfRule type="expression" dxfId="2928" priority="1">
      <formula>IF(Q11=15,TRUE,FALSE)</formula>
    </cfRule>
    <cfRule type="expression" dxfId="2927" priority="2">
      <formula>IF(Q11=14,TRUE,FALSE)</formula>
    </cfRule>
    <cfRule type="expression" dxfId="2926" priority="3">
      <formula>IF(Q11=13,TRUE,FALSE)</formula>
    </cfRule>
    <cfRule type="expression" dxfId="2925" priority="4">
      <formula>IF(Q11=12,TRUE,FALSE)</formula>
    </cfRule>
    <cfRule type="expression" dxfId="2924" priority="5">
      <formula>IF(Q11=11,TRUE,FALSE)</formula>
    </cfRule>
    <cfRule type="expression" dxfId="2923" priority="6">
      <formula>IF(Q11=10,TRUE,FALSE)</formula>
    </cfRule>
    <cfRule type="expression" dxfId="2922" priority="7">
      <formula>IF(Q11=9,TRUE,FALSE)</formula>
    </cfRule>
    <cfRule type="expression" dxfId="2921" priority="8">
      <formula>IF(Q11=8,TRUE,FALSE)</formula>
    </cfRule>
    <cfRule type="expression" dxfId="2920" priority="9">
      <formula>IF(Q11=7,TRUE,FALSE)</formula>
    </cfRule>
    <cfRule type="expression" dxfId="2919" priority="10">
      <formula>IF(Q11=6,TRUE,FALSE)</formula>
    </cfRule>
    <cfRule type="expression" dxfId="2918" priority="11">
      <formula>IF(Q11=5,TRUE,FALSE)</formula>
    </cfRule>
    <cfRule type="expression" dxfId="2917" priority="12">
      <formula>IF(Q11=4,TRUE,FALSE)</formula>
    </cfRule>
    <cfRule type="expression" dxfId="2916" priority="13">
      <formula>IF(Q11=3,TRUE,FALSE)</formula>
    </cfRule>
    <cfRule type="expression" dxfId="2915" priority="14">
      <formula>IF(Q11=2,TRUE,FALSE)</formula>
    </cfRule>
    <cfRule type="expression" dxfId="2914" priority="15">
      <formula>IF(Q11=1,TRUE,FALSE)</formula>
    </cfRule>
  </conditionalFormatting>
  <conditionalFormatting sqref="Q10">
    <cfRule type="expression" dxfId="2913" priority="16">
      <formula>IF(Q10=15,TRUE,FALSE)</formula>
    </cfRule>
    <cfRule type="expression" dxfId="2912" priority="17">
      <formula>IF(Q10=14,TRUE,FALSE)</formula>
    </cfRule>
    <cfRule type="expression" dxfId="2911" priority="18">
      <formula>IF(Q10=13,TRUE,FALSE)</formula>
    </cfRule>
    <cfRule type="expression" dxfId="2910" priority="19">
      <formula>IF(Q10=12,TRUE,FALSE)</formula>
    </cfRule>
    <cfRule type="expression" dxfId="2909" priority="20">
      <formula>IF(Q10=11,TRUE,FALSE)</formula>
    </cfRule>
    <cfRule type="expression" dxfId="2908" priority="21">
      <formula>IF(Q10=10,TRUE,FALSE)</formula>
    </cfRule>
    <cfRule type="expression" dxfId="2907" priority="22">
      <formula>IF(Q10=9,TRUE,FALSE)</formula>
    </cfRule>
    <cfRule type="expression" dxfId="2906" priority="23">
      <formula>IF(Q10=8,TRUE,FALSE)</formula>
    </cfRule>
    <cfRule type="expression" dxfId="2905" priority="24">
      <formula>IF(Q10=7,TRUE,FALSE)</formula>
    </cfRule>
    <cfRule type="expression" dxfId="2904" priority="25">
      <formula>IF(Q10=6,TRUE,FALSE)</formula>
    </cfRule>
    <cfRule type="expression" dxfId="2903" priority="26">
      <formula>IF(Q10=5,TRUE,FALSE)</formula>
    </cfRule>
    <cfRule type="expression" dxfId="2902" priority="27">
      <formula>IF(Q10=4,TRUE,FALSE)</formula>
    </cfRule>
    <cfRule type="expression" dxfId="2901" priority="28">
      <formula>IF(Q10=3,TRUE,FALSE)</formula>
    </cfRule>
    <cfRule type="expression" dxfId="2900" priority="29">
      <formula>IF(Q10=2,TRUE,FALSE)</formula>
    </cfRule>
    <cfRule type="expression" dxfId="2899" priority="30">
      <formula>IF(Q10=1,TRUE,FALSE)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00" r:id="rId4" name="Bouton 24">
              <controlPr defaultSize="0" print="0" autoFill="0" autoPict="0" macro="[0]!interpretation_present">
                <anchor moveWithCells="1" sizeWithCells="1">
                  <from>
                    <xdr:col>7</xdr:col>
                    <xdr:colOff>609600</xdr:colOff>
                    <xdr:row>2</xdr:row>
                    <xdr:rowOff>114300</xdr:rowOff>
                  </from>
                  <to>
                    <xdr:col>9</xdr:col>
                    <xdr:colOff>295275</xdr:colOff>
                    <xdr:row>3</xdr:row>
                    <xdr:rowOff>180975</xdr:rowOff>
                  </to>
                </anchor>
              </controlPr>
            </control>
          </mc:Choice>
        </mc:AlternateContent>
        <mc:AlternateContent xmlns:mc="http://schemas.openxmlformats.org/markup-compatibility/2006">
          <mc:Choice Requires="x14">
            <control shapeId="24601" r:id="rId5" name="Bouton 25">
              <controlPr defaultSize="0" print="0" autoFill="0" autoPict="0" macro="[0]!Accueil">
                <anchor moveWithCells="1" sizeWithCells="1">
                  <from>
                    <xdr:col>5</xdr:col>
                    <xdr:colOff>1666875</xdr:colOff>
                    <xdr:row>2</xdr:row>
                    <xdr:rowOff>123825</xdr:rowOff>
                  </from>
                  <to>
                    <xdr:col>7</xdr:col>
                    <xdr:colOff>257175</xdr:colOff>
                    <xdr:row>3</xdr:row>
                    <xdr:rowOff>180975</xdr:rowOff>
                  </to>
                </anchor>
              </controlPr>
            </control>
          </mc:Choice>
        </mc:AlternateContent>
        <mc:AlternateContent xmlns:mc="http://schemas.openxmlformats.org/markup-compatibility/2006">
          <mc:Choice Requires="x14">
            <control shapeId="24602" r:id="rId6" name="Bouton 26">
              <controlPr defaultSize="0" print="0" autoFill="0" autoPict="0" macro="[0]!Par_couleur">
                <anchor moveWithCells="1" sizeWithCells="1">
                  <from>
                    <xdr:col>9</xdr:col>
                    <xdr:colOff>685800</xdr:colOff>
                    <xdr:row>2</xdr:row>
                    <xdr:rowOff>114300</xdr:rowOff>
                  </from>
                  <to>
                    <xdr:col>9</xdr:col>
                    <xdr:colOff>1495425</xdr:colOff>
                    <xdr:row>3</xdr:row>
                    <xdr:rowOff>180975</xdr:rowOff>
                  </to>
                </anchor>
              </controlPr>
            </control>
          </mc:Choice>
        </mc:AlternateContent>
        <mc:AlternateContent xmlns:mc="http://schemas.openxmlformats.org/markup-compatibility/2006">
          <mc:Choice Requires="x14">
            <control shapeId="24603" r:id="rId7" name="Bouton 27">
              <controlPr defaultSize="0" print="0" autoFill="0" autoPict="0" macro="[0]!Mot_cle">
                <anchor moveWithCells="1" sizeWithCells="1">
                  <from>
                    <xdr:col>9</xdr:col>
                    <xdr:colOff>1857375</xdr:colOff>
                    <xdr:row>2</xdr:row>
                    <xdr:rowOff>123825</xdr:rowOff>
                  </from>
                  <to>
                    <xdr:col>9</xdr:col>
                    <xdr:colOff>2667000</xdr:colOff>
                    <xdr:row>4</xdr:row>
                    <xdr:rowOff>0</xdr:rowOff>
                  </to>
                </anchor>
              </controlPr>
            </control>
          </mc:Choice>
        </mc:AlternateContent>
        <mc:AlternateContent xmlns:mc="http://schemas.openxmlformats.org/markup-compatibility/2006">
          <mc:Choice Requires="x14">
            <control shapeId="24604" r:id="rId8" name="Bouton 28">
              <controlPr defaultSize="0" print="0" autoFill="0" autoPict="0" macro="[0]!Organes_Calme_Reactivite">
                <anchor moveWithCells="1" sizeWithCells="1">
                  <from>
                    <xdr:col>9</xdr:col>
                    <xdr:colOff>3057525</xdr:colOff>
                    <xdr:row>2</xdr:row>
                    <xdr:rowOff>142875</xdr:rowOff>
                  </from>
                  <to>
                    <xdr:col>9</xdr:col>
                    <xdr:colOff>3867150</xdr:colOff>
                    <xdr:row>4</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6" filterMode="1"/>
  <dimension ref="A6:J157"/>
  <sheetViews>
    <sheetView zoomScale="110" zoomScaleNormal="110" workbookViewId="0">
      <selection activeCell="H10" sqref="H10"/>
    </sheetView>
  </sheetViews>
  <sheetFormatPr baseColWidth="10" defaultRowHeight="15" x14ac:dyDescent="0.25"/>
  <cols>
    <col min="1" max="2" width="0.28515625" style="53" customWidth="1"/>
    <col min="3" max="3" width="3.7109375" style="53" customWidth="1"/>
    <col min="4" max="4" width="9" style="53" customWidth="1"/>
    <col min="5" max="5" width="67.7109375" style="53" customWidth="1"/>
    <col min="6" max="6" width="8.85546875" style="53" customWidth="1"/>
    <col min="7" max="7" width="5" style="53" customWidth="1"/>
    <col min="8" max="8" width="11" style="53" customWidth="1"/>
    <col min="9" max="9" width="108.42578125" style="53" customWidth="1"/>
    <col min="10" max="10" width="9.28515625" style="240" customWidth="1"/>
    <col min="11" max="16384" width="11.42578125" style="53"/>
  </cols>
  <sheetData>
    <row r="6" spans="4:10" ht="28.5" customHeight="1" x14ac:dyDescent="0.5">
      <c r="D6" s="615" t="str">
        <f>Lexique!C295</f>
        <v>Potentialité  en lien avec le présent</v>
      </c>
      <c r="E6" s="615"/>
      <c r="F6" s="615"/>
      <c r="G6" s="615"/>
      <c r="H6" s="615"/>
      <c r="I6" s="615"/>
      <c r="J6" s="279"/>
    </row>
    <row r="7" spans="4:10" x14ac:dyDescent="0.25">
      <c r="E7" s="54" t="str">
        <f>Resume!$F$10</f>
        <v>Gautier</v>
      </c>
    </row>
    <row r="8" spans="4:10" x14ac:dyDescent="0.25">
      <c r="E8" s="169">
        <f>Resume!$F$11</f>
        <v>20170828</v>
      </c>
    </row>
    <row r="9" spans="4:10" x14ac:dyDescent="0.25">
      <c r="D9" s="55"/>
      <c r="E9" s="243" t="str">
        <f>Lexique!$C$18</f>
        <v>Thèmes</v>
      </c>
      <c r="F9" s="326" t="str">
        <f>Lexique!$C$19</f>
        <v>Valeur</v>
      </c>
      <c r="G9" s="326" t="str">
        <f>Lexique!$C$24</f>
        <v>Harmonique</v>
      </c>
      <c r="H9" s="326" t="str">
        <f>Lexique!$C$21</f>
        <v>Couleurs</v>
      </c>
      <c r="I9" s="513" t="str">
        <f>Lexique!$C$22</f>
        <v>Interprétation</v>
      </c>
      <c r="J9" s="281" t="str">
        <f>Lexique!$C$23</f>
        <v>Code</v>
      </c>
    </row>
    <row r="10" spans="4:10" ht="24" customHeight="1" x14ac:dyDescent="0.25">
      <c r="D10" s="59"/>
      <c r="E10" s="59" t="str">
        <f>Lexique!C37</f>
        <v>ce qui nous inspire le plus à long terme</v>
      </c>
      <c r="F10" s="56">
        <f>F27</f>
        <v>8</v>
      </c>
      <c r="G10" s="73" t="str">
        <f>G27</f>
        <v>III</v>
      </c>
      <c r="H10" s="65">
        <f>H27</f>
        <v>15</v>
      </c>
      <c r="I10" s="59" t="str">
        <f>I27</f>
        <v>ne pas se prendre au sérieux / obligé de rien / libération profonde</v>
      </c>
      <c r="J10" s="245">
        <f>J27</f>
        <v>2150</v>
      </c>
    </row>
    <row r="11" spans="4:10" ht="24" customHeight="1" x14ac:dyDescent="0.25">
      <c r="D11" s="68"/>
      <c r="E11" s="68" t="str">
        <f>Lexique!C38</f>
        <v>les qualités que nous avons, ce qui nous attire le plus</v>
      </c>
      <c r="F11" s="64">
        <f>F38</f>
        <v>20</v>
      </c>
      <c r="G11" s="57" t="str">
        <f>G38</f>
        <v>I</v>
      </c>
      <c r="H11" s="65">
        <f>H38</f>
        <v>9</v>
      </c>
      <c r="I11" s="68" t="str">
        <f>I38</f>
        <v>liberté d’engagement / sincérité / mental calme</v>
      </c>
      <c r="J11" s="252">
        <f>J38</f>
        <v>1310</v>
      </c>
    </row>
    <row r="12" spans="4:10" ht="24" customHeight="1" x14ac:dyDescent="0.25">
      <c r="D12" s="59"/>
      <c r="E12" s="247" t="str">
        <f>Lexique!C39</f>
        <v>ce qu’il serait bien de ne plus nourrir comme comportement</v>
      </c>
      <c r="F12" s="63">
        <f>F49</f>
        <v>20</v>
      </c>
      <c r="G12" s="56" t="str">
        <f>G49</f>
        <v>I</v>
      </c>
      <c r="H12" s="65">
        <f>H49</f>
        <v>10</v>
      </c>
      <c r="I12" s="59" t="str">
        <f>I49</f>
        <v>se sentir agressé / envahi / oppressé</v>
      </c>
      <c r="J12" s="251">
        <f>J49</f>
        <v>1340</v>
      </c>
    </row>
    <row r="13" spans="4:10" ht="24" customHeight="1" x14ac:dyDescent="0.25">
      <c r="D13" s="68"/>
      <c r="E13" s="256" t="str">
        <f>Lexique!C40</f>
        <v>ce dont nous avons le plus besoin</v>
      </c>
      <c r="F13" s="64">
        <f>F60</f>
        <v>20</v>
      </c>
      <c r="G13" s="57" t="str">
        <f>G60</f>
        <v>II</v>
      </c>
      <c r="H13" s="65">
        <f>H60</f>
        <v>10</v>
      </c>
      <c r="I13" s="68" t="str">
        <f>I60</f>
        <v>besoin de se remettre en question / besoin d'amour</v>
      </c>
      <c r="J13" s="252">
        <f>J60</f>
        <v>1750</v>
      </c>
    </row>
    <row r="14" spans="4:10" ht="24" customHeight="1" x14ac:dyDescent="0.25">
      <c r="D14" s="59"/>
      <c r="E14" s="59" t="str">
        <f>Lexique!C41</f>
        <v>ce qu'il faut limiter dans le temps</v>
      </c>
      <c r="F14" s="63">
        <f>F71</f>
        <v>20</v>
      </c>
      <c r="G14" s="56" t="str">
        <f>G71</f>
        <v>I</v>
      </c>
      <c r="H14" s="65">
        <f>H71</f>
        <v>1</v>
      </c>
      <c r="I14" s="59" t="str">
        <f>I71</f>
        <v>sentiment de vide dans la vie / qu'elle n'a pas de sens</v>
      </c>
      <c r="J14" s="251">
        <f>J71</f>
        <v>1070</v>
      </c>
    </row>
    <row r="15" spans="4:10" ht="24" customHeight="1" x14ac:dyDescent="0.25">
      <c r="D15" s="68"/>
      <c r="E15" s="256" t="str">
        <f>Lexique!C42</f>
        <v>ce qui nous empêche d'évoluer</v>
      </c>
      <c r="F15" s="60">
        <f>F82</f>
        <v>4</v>
      </c>
      <c r="G15" s="58" t="str">
        <f>G82</f>
        <v>I</v>
      </c>
      <c r="H15" s="65">
        <f>H82</f>
        <v>1</v>
      </c>
      <c r="I15" s="68" t="str">
        <f>I82</f>
        <v>agir dans l'urgence / dispersion pour se sentir vivant</v>
      </c>
      <c r="J15" s="248">
        <f>J82</f>
        <v>1070</v>
      </c>
    </row>
    <row r="16" spans="4:10" ht="24" customHeight="1" x14ac:dyDescent="0.25">
      <c r="D16" s="59"/>
      <c r="E16" s="247" t="str">
        <f>Lexique!C43</f>
        <v>ce que les autres apprécient le plus</v>
      </c>
      <c r="F16" s="63">
        <f>F93</f>
        <v>17</v>
      </c>
      <c r="G16" s="56" t="str">
        <f>G93</f>
        <v>I</v>
      </c>
      <c r="H16" s="65">
        <f>H93</f>
        <v>5</v>
      </c>
      <c r="I16" s="59" t="str">
        <f>I93</f>
        <v>non-jugements de soi et des autres / perception de l’astralité (l'Au-delà et le collectif)</v>
      </c>
      <c r="J16" s="251">
        <f>J93</f>
        <v>1170</v>
      </c>
    </row>
    <row r="17" spans="1:10" ht="24" customHeight="1" x14ac:dyDescent="0.25">
      <c r="D17" s="68"/>
      <c r="E17" s="256" t="str">
        <f>Lexique!C44</f>
        <v>ce que les autres ne voient pas encore</v>
      </c>
      <c r="F17" s="64">
        <f>F104</f>
        <v>20</v>
      </c>
      <c r="G17" s="57" t="str">
        <f>G104</f>
        <v>I</v>
      </c>
      <c r="H17" s="65">
        <f>H104</f>
        <v>9</v>
      </c>
      <c r="I17" s="68" t="str">
        <f>I104</f>
        <v>liberté d’engagement / sincérité / mental calme</v>
      </c>
      <c r="J17" s="252">
        <f>J104</f>
        <v>1310</v>
      </c>
    </row>
    <row r="18" spans="1:10" ht="24" customHeight="1" x14ac:dyDescent="0.25">
      <c r="D18" s="59"/>
      <c r="E18" s="247" t="str">
        <f>Lexique!C45</f>
        <v>ce à quoi nous accordons trop d'importance</v>
      </c>
      <c r="F18" s="63">
        <f>F115</f>
        <v>17</v>
      </c>
      <c r="G18" s="56" t="str">
        <f>G115</f>
        <v>I</v>
      </c>
      <c r="H18" s="65">
        <f>H115</f>
        <v>1</v>
      </c>
      <c r="I18" s="59" t="str">
        <f>I115</f>
        <v>fuite dans d'autres réalités / vouloir échapper à la réalité</v>
      </c>
      <c r="J18" s="251">
        <f>J115</f>
        <v>1090</v>
      </c>
    </row>
    <row r="19" spans="1:10" ht="24" customHeight="1" x14ac:dyDescent="0.25">
      <c r="D19" s="68"/>
      <c r="E19" s="256" t="str">
        <f>Lexique!C46</f>
        <v>ce que l'on nous reproche d'être</v>
      </c>
      <c r="F19" s="64">
        <f>F126</f>
        <v>20</v>
      </c>
      <c r="G19" s="57" t="str">
        <f>G126</f>
        <v>I</v>
      </c>
      <c r="H19" s="65">
        <f>H126</f>
        <v>10</v>
      </c>
      <c r="I19" s="68" t="str">
        <f>I126</f>
        <v>se sentir agressé / envahi / oppressé</v>
      </c>
      <c r="J19" s="252">
        <f>J126</f>
        <v>1340</v>
      </c>
    </row>
    <row r="20" spans="1:10" ht="24" customHeight="1" x14ac:dyDescent="0.25">
      <c r="D20" s="59"/>
      <c r="E20" s="247" t="str">
        <f>Lexique!C47</f>
        <v>ce que nous exagérons</v>
      </c>
      <c r="F20" s="56">
        <f>F137</f>
        <v>16</v>
      </c>
      <c r="G20" s="56" t="str">
        <f>G137</f>
        <v>II</v>
      </c>
      <c r="H20" s="65">
        <f>H137</f>
        <v>15</v>
      </c>
      <c r="I20" s="59" t="str">
        <f>I137</f>
        <v>besoin de trouver l'âme sœur / besoin de réaliser ses rêves</v>
      </c>
      <c r="J20" s="245">
        <f>J137</f>
        <v>1850</v>
      </c>
    </row>
    <row r="21" spans="1:10" ht="24" customHeight="1" x14ac:dyDescent="0.25">
      <c r="D21" s="68"/>
      <c r="E21" s="77" t="str">
        <f>Lexique!C48</f>
        <v>ce que les autres perçoivent de nous</v>
      </c>
      <c r="F21" s="64">
        <f>F148</f>
        <v>15</v>
      </c>
      <c r="G21" s="57" t="str">
        <f>G148</f>
        <v>II</v>
      </c>
      <c r="H21" s="65">
        <f>H148</f>
        <v>9</v>
      </c>
      <c r="I21" s="68" t="str">
        <f>I148</f>
        <v>besoin de ressentir les besoins de son corps</v>
      </c>
      <c r="J21" s="252">
        <f>J148</f>
        <v>1720</v>
      </c>
    </row>
    <row r="22" spans="1:10" ht="24" customHeight="1" x14ac:dyDescent="0.25">
      <c r="D22" s="59"/>
      <c r="E22" s="59"/>
      <c r="F22" s="63"/>
      <c r="G22" s="56"/>
      <c r="H22" s="65"/>
      <c r="I22" s="59"/>
      <c r="J22" s="282"/>
    </row>
    <row r="25" spans="1:10" ht="18.75" x14ac:dyDescent="0.25">
      <c r="D25" s="59" t="s">
        <v>356</v>
      </c>
      <c r="E25" s="59" t="str">
        <f>E9</f>
        <v>Thèmes</v>
      </c>
    </row>
    <row r="26" spans="1:10" x14ac:dyDescent="0.25">
      <c r="A26" s="53" t="s">
        <v>354</v>
      </c>
      <c r="D26" s="55">
        <v>1</v>
      </c>
      <c r="E26" s="259" t="str">
        <f>E10</f>
        <v>ce qui nous inspire le plus à long terme</v>
      </c>
      <c r="F26" s="326" t="str">
        <f>Lexique!$C$19</f>
        <v>Valeur</v>
      </c>
      <c r="G26" s="326" t="str">
        <f>Lexique!$C$24</f>
        <v>Harmonique</v>
      </c>
      <c r="H26" s="326" t="str">
        <f>Lexique!$C$21</f>
        <v>Couleurs</v>
      </c>
      <c r="I26" s="513" t="str">
        <f>Lexique!$C$22</f>
        <v>Interprétation</v>
      </c>
      <c r="J26" s="281" t="str">
        <f>Lexique!$C$23</f>
        <v>Code</v>
      </c>
    </row>
    <row r="27" spans="1:10" ht="15" customHeight="1" x14ac:dyDescent="0.25">
      <c r="A27" s="53">
        <v>1</v>
      </c>
      <c r="B27" s="53">
        <f>Donnee_interpretation!C292</f>
        <v>2150</v>
      </c>
      <c r="D27" s="61">
        <v>1</v>
      </c>
      <c r="E27" s="66" t="str">
        <f>E26</f>
        <v>ce qui nous inspire le plus à long terme</v>
      </c>
      <c r="F27" s="63">
        <f>ABS(Donnee_interpretation!D292)</f>
        <v>8</v>
      </c>
      <c r="G27" s="73" t="str">
        <f>ROMAN(VLOOKUP($B27,annexe_01!$A:$K,11,FALSE))</f>
        <v>III</v>
      </c>
      <c r="H27" s="65">
        <f>VLOOKUP($B27,annexe_01!$A:$J,10,FALSE)</f>
        <v>15</v>
      </c>
      <c r="I27" s="69" t="str">
        <f>VLOOKUP($B27,annexe_01!$A:$J,6,FALSE)</f>
        <v>ne pas se prendre au sérieux / obligé de rien / libération profonde</v>
      </c>
      <c r="J27" s="249">
        <f>B27</f>
        <v>2150</v>
      </c>
    </row>
    <row r="28" spans="1:10" x14ac:dyDescent="0.25">
      <c r="A28" s="53">
        <v>2</v>
      </c>
      <c r="B28" s="53">
        <f>Donnee_interpretation!C293</f>
        <v>2140</v>
      </c>
      <c r="D28" s="62">
        <v>2</v>
      </c>
      <c r="E28" s="67" t="str">
        <f t="shared" ref="E28:E36" si="0">E27</f>
        <v>ce qui nous inspire le plus à long terme</v>
      </c>
      <c r="F28" s="64">
        <f>ABS(Donnee_interpretation!D293)</f>
        <v>17</v>
      </c>
      <c r="G28" s="74" t="str">
        <f>ROMAN(VLOOKUP($B28,annexe_01!$A:$K,11,FALSE))</f>
        <v>III</v>
      </c>
      <c r="H28" s="65">
        <f>VLOOKUP($B28,annexe_01!$A:$J,10,FALSE)</f>
        <v>15</v>
      </c>
      <c r="I28" s="70" t="str">
        <f>VLOOKUP($B28,annexe_01!$A:$J,6,FALSE)</f>
        <v>n'être responsable que de sa propre vie</v>
      </c>
      <c r="J28" s="250">
        <f t="shared" ref="J28:J36" si="1">B28</f>
        <v>2140</v>
      </c>
    </row>
    <row r="29" spans="1:10" x14ac:dyDescent="0.25">
      <c r="A29" s="53">
        <v>3</v>
      </c>
      <c r="B29" s="53">
        <f>Donnee_interpretation!C294</f>
        <v>2130</v>
      </c>
      <c r="D29" s="61">
        <v>3</v>
      </c>
      <c r="E29" s="66" t="str">
        <f t="shared" si="0"/>
        <v>ce qui nous inspire le plus à long terme</v>
      </c>
      <c r="F29" s="63">
        <f>ABS(Donnee_interpretation!D294)</f>
        <v>11</v>
      </c>
      <c r="G29" s="73" t="str">
        <f>ROMAN(VLOOKUP($B29,annexe_01!$A:$K,11,FALSE))</f>
        <v>III</v>
      </c>
      <c r="H29" s="65">
        <f>VLOOKUP($B29,annexe_01!$A:$J,10,FALSE)</f>
        <v>14</v>
      </c>
      <c r="I29" s="69" t="str">
        <f>VLOOKUP($B29,annexe_01!$A:$J,6,FALSE)</f>
        <v>capacité à intégrer durablement dans son ADN les bonus d'une expérience</v>
      </c>
      <c r="J29" s="249">
        <f t="shared" si="1"/>
        <v>2130</v>
      </c>
    </row>
    <row r="30" spans="1:10" x14ac:dyDescent="0.25">
      <c r="A30" s="53">
        <v>4</v>
      </c>
      <c r="B30" s="53">
        <f>Donnee_interpretation!C295</f>
        <v>2120</v>
      </c>
      <c r="D30" s="62">
        <v>4</v>
      </c>
      <c r="E30" s="67" t="str">
        <f t="shared" si="0"/>
        <v>ce qui nous inspire le plus à long terme</v>
      </c>
      <c r="F30" s="64">
        <f>ABS(Donnee_interpretation!D295)</f>
        <v>7</v>
      </c>
      <c r="G30" s="74" t="str">
        <f>ROMAN(VLOOKUP($B30,annexe_01!$A:$K,11,FALSE))</f>
        <v>III</v>
      </c>
      <c r="H30" s="65">
        <f>VLOOKUP($B30,annexe_01!$A:$J,10,FALSE)</f>
        <v>14</v>
      </c>
      <c r="I30" s="70" t="str">
        <f>VLOOKUP($B30,annexe_01!$A:$J,6,FALSE)</f>
        <v>compatissant sans être déstabilisé par les problème des autres / œuvrer avec justesse</v>
      </c>
      <c r="J30" s="250">
        <f t="shared" si="1"/>
        <v>2120</v>
      </c>
    </row>
    <row r="31" spans="1:10" x14ac:dyDescent="0.25">
      <c r="A31" s="53">
        <v>5</v>
      </c>
      <c r="B31" s="53">
        <f>Donnee_interpretation!C296</f>
        <v>2100</v>
      </c>
      <c r="D31" s="61">
        <v>5</v>
      </c>
      <c r="E31" s="66" t="str">
        <f t="shared" si="0"/>
        <v>ce qui nous inspire le plus à long terme</v>
      </c>
      <c r="F31" s="63">
        <f>ABS(Donnee_interpretation!D296)</f>
        <v>7</v>
      </c>
      <c r="G31" s="73" t="str">
        <f>ROMAN(VLOOKUP($B31,annexe_01!$A:$K,11,FALSE))</f>
        <v>III</v>
      </c>
      <c r="H31" s="65">
        <f>VLOOKUP($B31,annexe_01!$A:$J,10,FALSE)</f>
        <v>13</v>
      </c>
      <c r="I31" s="69" t="str">
        <f>VLOOKUP($B31,annexe_01!$A:$J,6,FALSE)</f>
        <v>partager son expérience de vie ou transmettre sa connaissance</v>
      </c>
      <c r="J31" s="249">
        <f t="shared" si="1"/>
        <v>2100</v>
      </c>
    </row>
    <row r="32" spans="1:10" ht="15.75" hidden="1" x14ac:dyDescent="0.25">
      <c r="A32" s="53">
        <v>6</v>
      </c>
      <c r="B32" s="53">
        <f>Donnee_interpretation!C297</f>
        <v>2090</v>
      </c>
      <c r="D32" s="62">
        <v>6</v>
      </c>
      <c r="E32" s="67" t="str">
        <f t="shared" si="0"/>
        <v>ce qui nous inspire le plus à long terme</v>
      </c>
      <c r="F32" s="60">
        <f>ABS(Donnee_interpretation!D297)</f>
        <v>9</v>
      </c>
      <c r="G32" s="60" t="str">
        <f>ROMAN(VLOOKUP($B32,annexe_01!$A:$K,11,FALSE))</f>
        <v>III</v>
      </c>
      <c r="H32" s="65">
        <f>VLOOKUP($B32,annexe_01!$A:$J,10,FALSE)</f>
        <v>12</v>
      </c>
      <c r="I32" s="70" t="str">
        <f>VLOOKUP($B32,annexe_01!$A:$J,6,FALSE)</f>
        <v>volonté et capacité à réaliser ses rêves</v>
      </c>
      <c r="J32" s="250">
        <f t="shared" si="1"/>
        <v>2090</v>
      </c>
    </row>
    <row r="33" spans="1:10" hidden="1" x14ac:dyDescent="0.25">
      <c r="A33" s="53">
        <v>7</v>
      </c>
      <c r="B33" s="53">
        <f>Donnee_interpretation!C298</f>
        <v>2050</v>
      </c>
      <c r="D33" s="61">
        <v>7</v>
      </c>
      <c r="E33" s="66" t="str">
        <f t="shared" si="0"/>
        <v>ce qui nous inspire le plus à long terme</v>
      </c>
      <c r="F33" s="63">
        <f>ABS(Donnee_interpretation!D298)</f>
        <v>6</v>
      </c>
      <c r="G33" s="73" t="str">
        <f>ROMAN(VLOOKUP($B33,annexe_01!$A:$K,11,FALSE))</f>
        <v>III</v>
      </c>
      <c r="H33" s="65">
        <f>VLOOKUP($B33,annexe_01!$A:$J,10,FALSE)</f>
        <v>10</v>
      </c>
      <c r="I33" s="69" t="str">
        <f>VLOOKUP($B33,annexe_01!$A:$J,6,FALSE)</f>
        <v>joie simple / se sentir accompagné (âme sœur / ange gardien / défunt / être spirituel)</v>
      </c>
      <c r="J33" s="249">
        <f t="shared" si="1"/>
        <v>2050</v>
      </c>
    </row>
    <row r="34" spans="1:10" hidden="1" x14ac:dyDescent="0.25">
      <c r="A34" s="53">
        <v>8</v>
      </c>
      <c r="B34" s="53">
        <f>Donnee_interpretation!C299</f>
        <v>2010</v>
      </c>
      <c r="D34" s="62">
        <v>8</v>
      </c>
      <c r="E34" s="67" t="str">
        <f t="shared" si="0"/>
        <v>ce qui nous inspire le plus à long terme</v>
      </c>
      <c r="F34" s="64">
        <f>ABS(Donnee_interpretation!D299)</f>
        <v>8</v>
      </c>
      <c r="G34" s="74" t="str">
        <f>ROMAN(VLOOKUP($B34,annexe_01!$A:$K,11,FALSE))</f>
        <v>III</v>
      </c>
      <c r="H34" s="65">
        <f>VLOOKUP($B34,annexe_01!$A:$J,10,FALSE)</f>
        <v>8</v>
      </c>
      <c r="I34" s="70" t="str">
        <f>VLOOKUP($B34,annexe_01!$A:$J,6,FALSE)</f>
        <v>grand espace de liberté</v>
      </c>
      <c r="J34" s="250">
        <f t="shared" si="1"/>
        <v>2010</v>
      </c>
    </row>
    <row r="35" spans="1:10" hidden="1" x14ac:dyDescent="0.25">
      <c r="A35" s="53">
        <v>9</v>
      </c>
      <c r="B35" s="53">
        <f>Donnee_interpretation!C300</f>
        <v>1980</v>
      </c>
      <c r="D35" s="61">
        <v>9</v>
      </c>
      <c r="E35" s="66" t="str">
        <f t="shared" si="0"/>
        <v>ce qui nous inspire le plus à long terme</v>
      </c>
      <c r="F35" s="63">
        <f>ABS(Donnee_interpretation!D300)</f>
        <v>6</v>
      </c>
      <c r="G35" s="73" t="str">
        <f>ROMAN(VLOOKUP($B35,annexe_01!$A:$K,11,FALSE))</f>
        <v>III</v>
      </c>
      <c r="H35" s="65">
        <f>VLOOKUP($B35,annexe_01!$A:$J,10,FALSE)</f>
        <v>7</v>
      </c>
      <c r="I35" s="69" t="str">
        <f>VLOOKUP($B35,annexe_01!$A:$J,6,FALSE)</f>
        <v>efficience / se contenter de peu / fonctionner avec ce que l'on a</v>
      </c>
      <c r="J35" s="249">
        <f t="shared" si="1"/>
        <v>1980</v>
      </c>
    </row>
    <row r="36" spans="1:10" hidden="1" x14ac:dyDescent="0.25">
      <c r="A36" s="53">
        <v>10</v>
      </c>
      <c r="B36" s="53">
        <f>Donnee_interpretation!C301</f>
        <v>1960</v>
      </c>
      <c r="D36" s="62">
        <v>10</v>
      </c>
      <c r="E36" s="67" t="str">
        <f t="shared" si="0"/>
        <v>ce qui nous inspire le plus à long terme</v>
      </c>
      <c r="F36" s="64">
        <f>ABS(Donnee_interpretation!D301)</f>
        <v>7</v>
      </c>
      <c r="G36" s="74" t="str">
        <f>ROMAN(VLOOKUP($B36,annexe_01!$A:$K,11,FALSE))</f>
        <v>III</v>
      </c>
      <c r="H36" s="65">
        <f>VLOOKUP($B36,annexe_01!$A:$J,10,FALSE)</f>
        <v>6</v>
      </c>
      <c r="I36" s="70" t="str">
        <f>VLOOKUP($B36,annexe_01!$A:$J,6,FALSE)</f>
        <v>en paix avec son karma / humilité</v>
      </c>
      <c r="J36" s="250">
        <f t="shared" si="1"/>
        <v>1960</v>
      </c>
    </row>
    <row r="37" spans="1:10" x14ac:dyDescent="0.25">
      <c r="A37" s="53" t="str">
        <f>A26</f>
        <v>A</v>
      </c>
      <c r="B37" s="53" t="str">
        <f>Donnee_interpretation!C302</f>
        <v>Droit</v>
      </c>
      <c r="D37" s="55">
        <f>D26</f>
        <v>1</v>
      </c>
      <c r="E37" s="259" t="str">
        <f>E11</f>
        <v>les qualités que nous avons, ce qui nous attire le plus</v>
      </c>
      <c r="F37" s="326" t="str">
        <f>Lexique!$C$19</f>
        <v>Valeur</v>
      </c>
      <c r="G37" s="326" t="str">
        <f>Lexique!$C$24</f>
        <v>Harmonique</v>
      </c>
      <c r="H37" s="326" t="str">
        <f>Lexique!$C$21</f>
        <v>Couleurs</v>
      </c>
      <c r="I37" s="513" t="str">
        <f>Lexique!$C$22</f>
        <v>Interprétation</v>
      </c>
      <c r="J37" s="281" t="str">
        <f>Lexique!$C$23</f>
        <v>Code</v>
      </c>
    </row>
    <row r="38" spans="1:10" ht="16.5" customHeight="1" x14ac:dyDescent="0.25">
      <c r="A38" s="53">
        <f t="shared" ref="A38:A101" si="2">A27</f>
        <v>1</v>
      </c>
      <c r="B38" s="53">
        <f>Donnee_interpretation!C303</f>
        <v>1310</v>
      </c>
      <c r="D38" s="61">
        <f t="shared" ref="D38:D101" si="3">D27</f>
        <v>1</v>
      </c>
      <c r="E38" s="66" t="str">
        <f>E37</f>
        <v>les qualités que nous avons, ce qui nous attire le plus</v>
      </c>
      <c r="F38" s="63">
        <f>ABS(Donnee_interpretation!D303)</f>
        <v>20</v>
      </c>
      <c r="G38" s="73" t="str">
        <f>ROMAN(VLOOKUP($B38,annexe_01!$A:$K,11,FALSE))</f>
        <v>I</v>
      </c>
      <c r="H38" s="65">
        <f>VLOOKUP($B38,annexe_01!$A:$J,10,FALSE)</f>
        <v>9</v>
      </c>
      <c r="I38" s="69" t="str">
        <f>VLOOKUP($B38,annexe_01!$A:$J,6,FALSE)</f>
        <v>liberté d’engagement / sincérité / mental calme</v>
      </c>
      <c r="J38" s="249">
        <f>B38</f>
        <v>1310</v>
      </c>
    </row>
    <row r="39" spans="1:10" x14ac:dyDescent="0.25">
      <c r="A39" s="53">
        <f t="shared" si="2"/>
        <v>2</v>
      </c>
      <c r="B39" s="53">
        <f>Donnee_interpretation!C304</f>
        <v>1340</v>
      </c>
      <c r="D39" s="62">
        <f t="shared" si="3"/>
        <v>2</v>
      </c>
      <c r="E39" s="67" t="str">
        <f t="shared" ref="E39:E47" si="4">E38</f>
        <v>les qualités que nous avons, ce qui nous attire le plus</v>
      </c>
      <c r="F39" s="64">
        <f>ABS(Donnee_interpretation!D304)</f>
        <v>19</v>
      </c>
      <c r="G39" s="74" t="str">
        <f>ROMAN(VLOOKUP($B39,annexe_01!$A:$K,11,FALSE))</f>
        <v>I</v>
      </c>
      <c r="H39" s="65">
        <f>VLOOKUP($B39,annexe_01!$A:$J,10,FALSE)</f>
        <v>10</v>
      </c>
      <c r="I39" s="70" t="str">
        <f>VLOOKUP($B39,annexe_01!$A:$J,6,FALSE)</f>
        <v>être attentif et vigilant</v>
      </c>
      <c r="J39" s="250">
        <f t="shared" ref="J39:J47" si="5">B39</f>
        <v>1340</v>
      </c>
    </row>
    <row r="40" spans="1:10" x14ac:dyDescent="0.25">
      <c r="A40" s="53">
        <f t="shared" si="2"/>
        <v>3</v>
      </c>
      <c r="B40" s="53">
        <f>Donnee_interpretation!C305</f>
        <v>1300</v>
      </c>
      <c r="D40" s="61">
        <f t="shared" si="3"/>
        <v>3</v>
      </c>
      <c r="E40" s="66" t="str">
        <f t="shared" si="4"/>
        <v>les qualités que nous avons, ce qui nous attire le plus</v>
      </c>
      <c r="F40" s="63">
        <f>ABS(Donnee_interpretation!D305)</f>
        <v>18</v>
      </c>
      <c r="G40" s="73" t="str">
        <f>ROMAN(VLOOKUP($B40,annexe_01!$A:$K,11,FALSE))</f>
        <v>I</v>
      </c>
      <c r="H40" s="65">
        <f>VLOOKUP($B40,annexe_01!$A:$J,10,FALSE)</f>
        <v>9</v>
      </c>
      <c r="I40" s="69" t="str">
        <f>VLOOKUP($B40,annexe_01!$A:$J,6,FALSE)</f>
        <v>calme intérieur / retour à son intériorité</v>
      </c>
      <c r="J40" s="249">
        <f t="shared" si="5"/>
        <v>1300</v>
      </c>
    </row>
    <row r="41" spans="1:10" x14ac:dyDescent="0.25">
      <c r="A41" s="53">
        <f t="shared" si="2"/>
        <v>4</v>
      </c>
      <c r="B41" s="53">
        <f>Donnee_interpretation!C306</f>
        <v>1290</v>
      </c>
      <c r="D41" s="62">
        <f t="shared" si="3"/>
        <v>4</v>
      </c>
      <c r="E41" s="67" t="str">
        <f t="shared" si="4"/>
        <v>les qualités que nous avons, ce qui nous attire le plus</v>
      </c>
      <c r="F41" s="64">
        <f>ABS(Donnee_interpretation!D306)</f>
        <v>17</v>
      </c>
      <c r="G41" s="74" t="str">
        <f>ROMAN(VLOOKUP($B41,annexe_01!$A:$K,11,FALSE))</f>
        <v>I</v>
      </c>
      <c r="H41" s="65">
        <f>VLOOKUP($B41,annexe_01!$A:$J,10,FALSE)</f>
        <v>8</v>
      </c>
      <c r="I41" s="70" t="str">
        <f>VLOOKUP($B41,annexe_01!$A:$J,6,FALSE)</f>
        <v>être calme / inspirer confiance / être ordré</v>
      </c>
      <c r="J41" s="250">
        <f t="shared" si="5"/>
        <v>1290</v>
      </c>
    </row>
    <row r="42" spans="1:10" x14ac:dyDescent="0.25">
      <c r="A42" s="53">
        <f t="shared" si="2"/>
        <v>5</v>
      </c>
      <c r="B42" s="53">
        <f>Donnee_interpretation!C307</f>
        <v>2140</v>
      </c>
      <c r="D42" s="61">
        <f t="shared" si="3"/>
        <v>5</v>
      </c>
      <c r="E42" s="66" t="str">
        <f t="shared" si="4"/>
        <v>les qualités que nous avons, ce qui nous attire le plus</v>
      </c>
      <c r="F42" s="63">
        <f>ABS(Donnee_interpretation!D307)</f>
        <v>17</v>
      </c>
      <c r="G42" s="73" t="str">
        <f>ROMAN(VLOOKUP($B42,annexe_01!$A:$K,11,FALSE))</f>
        <v>III</v>
      </c>
      <c r="H42" s="65">
        <f>VLOOKUP($B42,annexe_01!$A:$J,10,FALSE)</f>
        <v>15</v>
      </c>
      <c r="I42" s="69" t="str">
        <f>VLOOKUP($B42,annexe_01!$A:$J,6,FALSE)</f>
        <v>n'être responsable que de sa propre vie</v>
      </c>
      <c r="J42" s="249">
        <f t="shared" si="5"/>
        <v>2140</v>
      </c>
    </row>
    <row r="43" spans="1:10" ht="15.75" hidden="1" x14ac:dyDescent="0.25">
      <c r="A43" s="53">
        <f t="shared" si="2"/>
        <v>6</v>
      </c>
      <c r="B43" s="53">
        <f>Donnee_interpretation!C308</f>
        <v>1140</v>
      </c>
      <c r="D43" s="62">
        <f t="shared" si="3"/>
        <v>6</v>
      </c>
      <c r="E43" s="67" t="str">
        <f t="shared" si="4"/>
        <v>les qualités que nous avons, ce qui nous attire le plus</v>
      </c>
      <c r="F43" s="60">
        <f>ABS(Donnee_interpretation!D308)</f>
        <v>16</v>
      </c>
      <c r="G43" s="60" t="str">
        <f>ROMAN(VLOOKUP($B43,annexe_01!$A:$K,11,FALSE))</f>
        <v>I</v>
      </c>
      <c r="H43" s="65">
        <f>VLOOKUP($B43,annexe_01!$A:$J,10,FALSE)</f>
        <v>4</v>
      </c>
      <c r="I43" s="70" t="str">
        <f>VLOOKUP($B43,annexe_01!$A:$J,6,FALSE)</f>
        <v>visionnaire / vision objective sur la réalité / capacité à observer des synchronicités</v>
      </c>
      <c r="J43" s="250">
        <f t="shared" si="5"/>
        <v>1140</v>
      </c>
    </row>
    <row r="44" spans="1:10" hidden="1" x14ac:dyDescent="0.25">
      <c r="A44" s="53">
        <f t="shared" si="2"/>
        <v>7</v>
      </c>
      <c r="B44" s="53">
        <f>Donnee_interpretation!C309</f>
        <v>1330</v>
      </c>
      <c r="D44" s="61">
        <f t="shared" si="3"/>
        <v>7</v>
      </c>
      <c r="E44" s="66" t="str">
        <f t="shared" si="4"/>
        <v>les qualités que nous avons, ce qui nous attire le plus</v>
      </c>
      <c r="F44" s="63">
        <f>ABS(Donnee_interpretation!D309)</f>
        <v>16</v>
      </c>
      <c r="G44" s="73" t="str">
        <f>ROMAN(VLOOKUP($B44,annexe_01!$A:$K,11,FALSE))</f>
        <v>I</v>
      </c>
      <c r="H44" s="65">
        <f>VLOOKUP($B44,annexe_01!$A:$J,10,FALSE)</f>
        <v>9</v>
      </c>
      <c r="I44" s="69" t="str">
        <f>VLOOKUP($B44,annexe_01!$A:$J,6,FALSE)</f>
        <v>être bienveillant et réconfortant / dans le coeur / amour maternel / féminin sacré</v>
      </c>
      <c r="J44" s="249">
        <f t="shared" si="5"/>
        <v>1330</v>
      </c>
    </row>
    <row r="45" spans="1:10" hidden="1" x14ac:dyDescent="0.25">
      <c r="A45" s="53">
        <f t="shared" si="2"/>
        <v>8</v>
      </c>
      <c r="B45" s="53">
        <f>Donnee_interpretation!C310</f>
        <v>1830</v>
      </c>
      <c r="D45" s="62">
        <f t="shared" si="3"/>
        <v>8</v>
      </c>
      <c r="E45" s="67" t="str">
        <f t="shared" si="4"/>
        <v>les qualités que nous avons, ce qui nous attire le plus</v>
      </c>
      <c r="F45" s="64">
        <f>ABS(Donnee_interpretation!D310)</f>
        <v>16</v>
      </c>
      <c r="G45" s="74" t="str">
        <f>ROMAN(VLOOKUP($B45,annexe_01!$A:$K,11,FALSE))</f>
        <v>II</v>
      </c>
      <c r="H45" s="65">
        <f>VLOOKUP($B45,annexe_01!$A:$J,10,FALSE)</f>
        <v>14</v>
      </c>
      <c r="I45" s="70" t="str">
        <f>VLOOKUP($B45,annexe_01!$A:$J,6,FALSE)</f>
        <v>sentiment d'être au bon endroit et entouré des bonnes personnes</v>
      </c>
      <c r="J45" s="250">
        <f t="shared" si="5"/>
        <v>1830</v>
      </c>
    </row>
    <row r="46" spans="1:10" hidden="1" x14ac:dyDescent="0.25">
      <c r="A46" s="53">
        <f t="shared" si="2"/>
        <v>9</v>
      </c>
      <c r="B46" s="53">
        <f>Donnee_interpretation!C311</f>
        <v>1440</v>
      </c>
      <c r="D46" s="61">
        <f t="shared" si="3"/>
        <v>9</v>
      </c>
      <c r="E46" s="66" t="str">
        <f t="shared" si="4"/>
        <v>les qualités que nous avons, ce qui nous attire le plus</v>
      </c>
      <c r="F46" s="63">
        <f>ABS(Donnee_interpretation!D311)</f>
        <v>14</v>
      </c>
      <c r="G46" s="73" t="str">
        <f>ROMAN(VLOOKUP($B46,annexe_01!$A:$K,11,FALSE))</f>
        <v>I</v>
      </c>
      <c r="H46" s="65">
        <f>VLOOKUP($B46,annexe_01!$A:$J,10,FALSE)</f>
        <v>12</v>
      </c>
      <c r="I46" s="69" t="str">
        <f>VLOOKUP($B46,annexe_01!$A:$J,6,FALSE)</f>
        <v>ouverture au monde / tolérant et conciliant</v>
      </c>
      <c r="J46" s="249">
        <f t="shared" si="5"/>
        <v>1440</v>
      </c>
    </row>
    <row r="47" spans="1:10" hidden="1" x14ac:dyDescent="0.25">
      <c r="A47" s="53">
        <f t="shared" si="2"/>
        <v>10</v>
      </c>
      <c r="B47" s="53">
        <f>Donnee_interpretation!C312</f>
        <v>1480</v>
      </c>
      <c r="D47" s="62">
        <f t="shared" si="3"/>
        <v>10</v>
      </c>
      <c r="E47" s="67" t="str">
        <f t="shared" si="4"/>
        <v>les qualités que nous avons, ce qui nous attire le plus</v>
      </c>
      <c r="F47" s="64">
        <f>ABS(Donnee_interpretation!D312)</f>
        <v>14</v>
      </c>
      <c r="G47" s="74" t="str">
        <f>ROMAN(VLOOKUP($B47,annexe_01!$A:$K,11,FALSE))</f>
        <v>I</v>
      </c>
      <c r="H47" s="65">
        <f>VLOOKUP($B47,annexe_01!$A:$J,10,FALSE)</f>
        <v>13</v>
      </c>
      <c r="I47" s="70" t="str">
        <f>VLOOKUP($B47,annexe_01!$A:$J,6,FALSE)</f>
        <v>capacité à synthétiser l'information</v>
      </c>
      <c r="J47" s="250">
        <f t="shared" si="5"/>
        <v>1480</v>
      </c>
    </row>
    <row r="48" spans="1:10" x14ac:dyDescent="0.25">
      <c r="A48" s="53" t="str">
        <f t="shared" si="2"/>
        <v>A</v>
      </c>
      <c r="B48" s="53" t="str">
        <f>Donnee_interpretation!C313</f>
        <v>Deux</v>
      </c>
      <c r="D48" s="55">
        <f t="shared" si="3"/>
        <v>1</v>
      </c>
      <c r="E48" s="259" t="str">
        <f>E12</f>
        <v>ce qu’il serait bien de ne plus nourrir comme comportement</v>
      </c>
      <c r="F48" s="326" t="str">
        <f>Lexique!$C$19</f>
        <v>Valeur</v>
      </c>
      <c r="G48" s="326" t="str">
        <f>Lexique!$C$24</f>
        <v>Harmonique</v>
      </c>
      <c r="H48" s="326" t="str">
        <f>Lexique!$C$21</f>
        <v>Couleurs</v>
      </c>
      <c r="I48" s="513" t="str">
        <f>Lexique!$C$22</f>
        <v>Interprétation</v>
      </c>
      <c r="J48" s="281" t="str">
        <f>Lexique!$C$23</f>
        <v>Code</v>
      </c>
    </row>
    <row r="49" spans="1:10" ht="14.25" customHeight="1" x14ac:dyDescent="0.25">
      <c r="A49" s="53">
        <f t="shared" si="2"/>
        <v>1</v>
      </c>
      <c r="B49" s="53">
        <f>Donnee_interpretation!C314</f>
        <v>1340</v>
      </c>
      <c r="D49" s="61">
        <f t="shared" si="3"/>
        <v>1</v>
      </c>
      <c r="E49" s="66" t="str">
        <f>E48</f>
        <v>ce qu’il serait bien de ne plus nourrir comme comportement</v>
      </c>
      <c r="F49" s="63">
        <f>ABS(Donnee_interpretation!D314)</f>
        <v>20</v>
      </c>
      <c r="G49" s="73" t="str">
        <f>ROMAN(VLOOKUP($B49,annexe_01!$A:$K,11,FALSE))</f>
        <v>I</v>
      </c>
      <c r="H49" s="65">
        <f>VLOOKUP($B49,annexe_01!$A:$J,10,FALSE)</f>
        <v>10</v>
      </c>
      <c r="I49" s="69" t="str">
        <f>VLOOKUP($B49,annexe_01!$A:$J,7,FALSE)</f>
        <v>se sentir agressé / envahi / oppressé</v>
      </c>
      <c r="J49" s="249">
        <f>B49</f>
        <v>1340</v>
      </c>
    </row>
    <row r="50" spans="1:10" x14ac:dyDescent="0.25">
      <c r="A50" s="53">
        <f t="shared" si="2"/>
        <v>2</v>
      </c>
      <c r="B50" s="53">
        <f>Donnee_interpretation!C315</f>
        <v>1270</v>
      </c>
      <c r="D50" s="62">
        <f t="shared" si="3"/>
        <v>2</v>
      </c>
      <c r="E50" s="67" t="str">
        <f t="shared" ref="E50:E58" si="6">E49</f>
        <v>ce qu’il serait bien de ne plus nourrir comme comportement</v>
      </c>
      <c r="F50" s="64">
        <f>ABS(Donnee_interpretation!D315)</f>
        <v>20</v>
      </c>
      <c r="G50" s="74" t="str">
        <f>ROMAN(VLOOKUP($B50,annexe_01!$A:$K,11,FALSE))</f>
        <v>I</v>
      </c>
      <c r="H50" s="65">
        <f>VLOOKUP($B50,annexe_01!$A:$J,10,FALSE)</f>
        <v>7</v>
      </c>
      <c r="I50" s="70" t="str">
        <f>VLOOKUP($B50,annexe_01!$A:$J,7,FALSE)</f>
        <v>être confronté ou aimer se confronter à d’autres forces</v>
      </c>
      <c r="J50" s="250">
        <f t="shared" ref="J50:J58" si="7">B50</f>
        <v>1270</v>
      </c>
    </row>
    <row r="51" spans="1:10" x14ac:dyDescent="0.25">
      <c r="A51" s="53">
        <f t="shared" si="2"/>
        <v>3</v>
      </c>
      <c r="B51" s="53">
        <f>Donnee_interpretation!C316</f>
        <v>1740</v>
      </c>
      <c r="D51" s="61">
        <f t="shared" si="3"/>
        <v>3</v>
      </c>
      <c r="E51" s="66" t="str">
        <f t="shared" si="6"/>
        <v>ce qu’il serait bien de ne plus nourrir comme comportement</v>
      </c>
      <c r="F51" s="63">
        <f>ABS(Donnee_interpretation!D316)</f>
        <v>18</v>
      </c>
      <c r="G51" s="73" t="str">
        <f>ROMAN(VLOOKUP($B51,annexe_01!$A:$K,11,FALSE))</f>
        <v>II</v>
      </c>
      <c r="H51" s="65">
        <f>VLOOKUP($B51,annexe_01!$A:$J,10,FALSE)</f>
        <v>10</v>
      </c>
      <c r="I51" s="69" t="str">
        <f>VLOOKUP($B51,annexe_01!$A:$J,7,FALSE)</f>
        <v>devoir toujours résister / se battre contre l'ordre des choses</v>
      </c>
      <c r="J51" s="249">
        <f t="shared" si="7"/>
        <v>1740</v>
      </c>
    </row>
    <row r="52" spans="1:10" x14ac:dyDescent="0.25">
      <c r="A52" s="53">
        <f t="shared" si="2"/>
        <v>4</v>
      </c>
      <c r="B52" s="53">
        <f>Donnee_interpretation!C317</f>
        <v>1090</v>
      </c>
      <c r="D52" s="62">
        <f t="shared" si="3"/>
        <v>4</v>
      </c>
      <c r="E52" s="67" t="str">
        <f t="shared" si="6"/>
        <v>ce qu’il serait bien de ne plus nourrir comme comportement</v>
      </c>
      <c r="F52" s="64">
        <f>ABS(Donnee_interpretation!D317)</f>
        <v>17</v>
      </c>
      <c r="G52" s="74" t="str">
        <f>ROMAN(VLOOKUP($B52,annexe_01!$A:$K,11,FALSE))</f>
        <v>I</v>
      </c>
      <c r="H52" s="65">
        <f>VLOOKUP($B52,annexe_01!$A:$J,10,FALSE)</f>
        <v>1</v>
      </c>
      <c r="I52" s="70" t="str">
        <f>VLOOKUP($B52,annexe_01!$A:$J,7,FALSE)</f>
        <v>fuite dans d'autres réalités / vouloir échapper à la réalité</v>
      </c>
      <c r="J52" s="250">
        <f t="shared" si="7"/>
        <v>1090</v>
      </c>
    </row>
    <row r="53" spans="1:10" x14ac:dyDescent="0.25">
      <c r="A53" s="53">
        <f t="shared" si="2"/>
        <v>5</v>
      </c>
      <c r="B53" s="53">
        <f>Donnee_interpretation!C318</f>
        <v>1760</v>
      </c>
      <c r="D53" s="61">
        <f t="shared" si="3"/>
        <v>5</v>
      </c>
      <c r="E53" s="66" t="str">
        <f t="shared" si="6"/>
        <v>ce qu’il serait bien de ne plus nourrir comme comportement</v>
      </c>
      <c r="F53" s="63">
        <f>ABS(Donnee_interpretation!D318)</f>
        <v>16</v>
      </c>
      <c r="G53" s="73" t="str">
        <f>ROMAN(VLOOKUP($B53,annexe_01!$A:$K,11,FALSE))</f>
        <v>II</v>
      </c>
      <c r="H53" s="65">
        <f>VLOOKUP($B53,annexe_01!$A:$J,10,FALSE)</f>
        <v>11</v>
      </c>
      <c r="I53" s="69" t="str">
        <f>VLOOKUP($B53,annexe_01!$A:$J,7,FALSE)</f>
        <v>prendre des responsabilités ou jouer un rôle pour justifier sa place ou son utilité</v>
      </c>
      <c r="J53" s="249">
        <f t="shared" si="7"/>
        <v>1760</v>
      </c>
    </row>
    <row r="54" spans="1:10" ht="15.75" hidden="1" x14ac:dyDescent="0.25">
      <c r="A54" s="53">
        <f t="shared" si="2"/>
        <v>6</v>
      </c>
      <c r="B54" s="53">
        <f>Donnee_interpretation!C319</f>
        <v>1930</v>
      </c>
      <c r="D54" s="62">
        <f t="shared" si="3"/>
        <v>6</v>
      </c>
      <c r="E54" s="67" t="str">
        <f t="shared" si="6"/>
        <v>ce qu’il serait bien de ne plus nourrir comme comportement</v>
      </c>
      <c r="F54" s="60">
        <f>ABS(Donnee_interpretation!D319)</f>
        <v>15</v>
      </c>
      <c r="G54" s="60" t="str">
        <f>ROMAN(VLOOKUP($B54,annexe_01!$A:$K,11,FALSE))</f>
        <v>III</v>
      </c>
      <c r="H54" s="65">
        <f>VLOOKUP($B54,annexe_01!$A:$J,10,FALSE)</f>
        <v>4</v>
      </c>
      <c r="I54" s="70" t="str">
        <f>VLOOKUP($B54,annexe_01!$A:$J,7,FALSE)</f>
        <v>se confronter aux grandes forces</v>
      </c>
      <c r="J54" s="250">
        <f t="shared" si="7"/>
        <v>1930</v>
      </c>
    </row>
    <row r="55" spans="1:10" hidden="1" x14ac:dyDescent="0.25">
      <c r="A55" s="53">
        <f t="shared" si="2"/>
        <v>7</v>
      </c>
      <c r="B55" s="53">
        <f>Donnee_interpretation!C320</f>
        <v>1460</v>
      </c>
      <c r="D55" s="61">
        <f t="shared" si="3"/>
        <v>7</v>
      </c>
      <c r="E55" s="66" t="str">
        <f t="shared" si="6"/>
        <v>ce qu’il serait bien de ne plus nourrir comme comportement</v>
      </c>
      <c r="F55" s="63">
        <f>ABS(Donnee_interpretation!D320)</f>
        <v>15</v>
      </c>
      <c r="G55" s="73" t="str">
        <f>ROMAN(VLOOKUP($B55,annexe_01!$A:$K,11,FALSE))</f>
        <v>I</v>
      </c>
      <c r="H55" s="65">
        <f>VLOOKUP($B55,annexe_01!$A:$J,10,FALSE)</f>
        <v>13</v>
      </c>
      <c r="I55" s="69" t="str">
        <f>VLOOKUP($B55,annexe_01!$A:$J,7,FALSE)</f>
        <v>avide de connaissances</v>
      </c>
      <c r="J55" s="249">
        <f t="shared" si="7"/>
        <v>1460</v>
      </c>
    </row>
    <row r="56" spans="1:10" hidden="1" x14ac:dyDescent="0.25">
      <c r="A56" s="53">
        <f t="shared" si="2"/>
        <v>8</v>
      </c>
      <c r="B56" s="53">
        <f>Donnee_interpretation!C321</f>
        <v>1320</v>
      </c>
      <c r="D56" s="62">
        <f t="shared" si="3"/>
        <v>8</v>
      </c>
      <c r="E56" s="67" t="str">
        <f t="shared" si="6"/>
        <v>ce qu’il serait bien de ne plus nourrir comme comportement</v>
      </c>
      <c r="F56" s="64">
        <f>ABS(Donnee_interpretation!D321)</f>
        <v>15</v>
      </c>
      <c r="G56" s="74" t="str">
        <f>ROMAN(VLOOKUP($B56,annexe_01!$A:$K,11,FALSE))</f>
        <v>I</v>
      </c>
      <c r="H56" s="65">
        <f>VLOOKUP($B56,annexe_01!$A:$J,10,FALSE)</f>
        <v>9</v>
      </c>
      <c r="I56" s="70" t="str">
        <f>VLOOKUP($B56,annexe_01!$A:$J,7,FALSE)</f>
        <v>vouloir tout faire soi-même</v>
      </c>
      <c r="J56" s="250">
        <f t="shared" si="7"/>
        <v>1320</v>
      </c>
    </row>
    <row r="57" spans="1:10" hidden="1" x14ac:dyDescent="0.25">
      <c r="A57" s="53">
        <f t="shared" si="2"/>
        <v>9</v>
      </c>
      <c r="B57" s="53">
        <f>Donnee_interpretation!C322</f>
        <v>1820</v>
      </c>
      <c r="D57" s="61">
        <f t="shared" si="3"/>
        <v>9</v>
      </c>
      <c r="E57" s="66" t="str">
        <f t="shared" si="6"/>
        <v>ce qu’il serait bien de ne plus nourrir comme comportement</v>
      </c>
      <c r="F57" s="63">
        <f>ABS(Donnee_interpretation!D322)</f>
        <v>13</v>
      </c>
      <c r="G57" s="73" t="str">
        <f>ROMAN(VLOOKUP($B57,annexe_01!$A:$K,11,FALSE))</f>
        <v>II</v>
      </c>
      <c r="H57" s="65">
        <f>VLOOKUP($B57,annexe_01!$A:$J,10,FALSE)</f>
        <v>14</v>
      </c>
      <c r="I57" s="69" t="str">
        <f>VLOOKUP($B57,annexe_01!$A:$J,7,FALSE)</f>
        <v>lien toxique avec un maître / devoir remplir une mission / conflit entre bien et mal</v>
      </c>
      <c r="J57" s="249">
        <f t="shared" si="7"/>
        <v>1820</v>
      </c>
    </row>
    <row r="58" spans="1:10" hidden="1" x14ac:dyDescent="0.25">
      <c r="A58" s="53">
        <f t="shared" si="2"/>
        <v>10</v>
      </c>
      <c r="B58" s="53">
        <f>Donnee_interpretation!C323</f>
        <v>1800</v>
      </c>
      <c r="D58" s="62">
        <f t="shared" si="3"/>
        <v>10</v>
      </c>
      <c r="E58" s="67" t="str">
        <f t="shared" si="6"/>
        <v>ce qu’il serait bien de ne plus nourrir comme comportement</v>
      </c>
      <c r="F58" s="64">
        <f>ABS(Donnee_interpretation!D323)</f>
        <v>13</v>
      </c>
      <c r="G58" s="74" t="str">
        <f>ROMAN(VLOOKUP($B58,annexe_01!$A:$K,11,FALSE))</f>
        <v>II</v>
      </c>
      <c r="H58" s="65">
        <f>VLOOKUP($B58,annexe_01!$A:$J,10,FALSE)</f>
        <v>13</v>
      </c>
      <c r="I58" s="70" t="str">
        <f>VLOOKUP($B58,annexe_01!$A:$J,7,FALSE)</f>
        <v>autosatisfaction / être prétentieux / rempli d'amour propre</v>
      </c>
      <c r="J58" s="250">
        <f t="shared" si="7"/>
        <v>1800</v>
      </c>
    </row>
    <row r="59" spans="1:10" x14ac:dyDescent="0.25">
      <c r="A59" s="53" t="str">
        <f t="shared" si="2"/>
        <v>A</v>
      </c>
      <c r="B59" s="53" t="str">
        <f>Donnee_interpretation!C324</f>
        <v>Deux</v>
      </c>
      <c r="D59" s="55">
        <f t="shared" si="3"/>
        <v>1</v>
      </c>
      <c r="E59" s="259" t="str">
        <f>E13</f>
        <v>ce dont nous avons le plus besoin</v>
      </c>
      <c r="F59" s="326" t="str">
        <f>Lexique!$C$19</f>
        <v>Valeur</v>
      </c>
      <c r="G59" s="326" t="str">
        <f>Lexique!$C$24</f>
        <v>Harmonique</v>
      </c>
      <c r="H59" s="326" t="str">
        <f>Lexique!$C$21</f>
        <v>Couleurs</v>
      </c>
      <c r="I59" s="513" t="str">
        <f>Lexique!$C$22</f>
        <v>Interprétation</v>
      </c>
      <c r="J59" s="281" t="str">
        <f>Lexique!$C$23</f>
        <v>Code</v>
      </c>
    </row>
    <row r="60" spans="1:10" x14ac:dyDescent="0.25">
      <c r="A60" s="53">
        <f t="shared" si="2"/>
        <v>1</v>
      </c>
      <c r="B60" s="53">
        <f>Donnee_interpretation!C325</f>
        <v>1750</v>
      </c>
      <c r="D60" s="61">
        <f t="shared" si="3"/>
        <v>1</v>
      </c>
      <c r="E60" s="66" t="str">
        <f>E59</f>
        <v>ce dont nous avons le plus besoin</v>
      </c>
      <c r="F60" s="63">
        <f>ABS(Donnee_interpretation!D325)</f>
        <v>20</v>
      </c>
      <c r="G60" s="73" t="str">
        <f>ROMAN(VLOOKUP($B60,annexe_01!$A:$K,11,FALSE))</f>
        <v>II</v>
      </c>
      <c r="H60" s="65">
        <f>VLOOKUP($B60,annexe_01!$A:$J,10,FALSE)</f>
        <v>10</v>
      </c>
      <c r="I60" s="69" t="str">
        <f>VLOOKUP($B60,annexe_01!$A:$J,4,FALSE)</f>
        <v>besoin de se remettre en question / besoin d'amour</v>
      </c>
      <c r="J60" s="249">
        <f>B60</f>
        <v>1750</v>
      </c>
    </row>
    <row r="61" spans="1:10" x14ac:dyDescent="0.25">
      <c r="A61" s="53">
        <f t="shared" si="2"/>
        <v>2</v>
      </c>
      <c r="B61" s="53">
        <f>Donnee_interpretation!C326</f>
        <v>1540</v>
      </c>
      <c r="D61" s="62">
        <f t="shared" si="3"/>
        <v>2</v>
      </c>
      <c r="E61" s="67" t="str">
        <f t="shared" ref="E61:E69" si="8">E60</f>
        <v>ce dont nous avons le plus besoin</v>
      </c>
      <c r="F61" s="64">
        <f>ABS(Donnee_interpretation!D326)</f>
        <v>20</v>
      </c>
      <c r="G61" s="74" t="str">
        <f>ROMAN(VLOOKUP($B61,annexe_01!$A:$K,11,FALSE))</f>
        <v>I</v>
      </c>
      <c r="H61" s="65">
        <f>VLOOKUP($B61,annexe_01!$A:$J,10,FALSE)</f>
        <v>15</v>
      </c>
      <c r="I61" s="70" t="str">
        <f>VLOOKUP($B61,annexe_01!$A:$J,4,FALSE)</f>
        <v>besoin de voir tous les possibles / lucidité</v>
      </c>
      <c r="J61" s="250">
        <f t="shared" ref="J61:J69" si="9">B61</f>
        <v>1540</v>
      </c>
    </row>
    <row r="62" spans="1:10" x14ac:dyDescent="0.25">
      <c r="A62" s="53">
        <f t="shared" si="2"/>
        <v>3</v>
      </c>
      <c r="B62" s="53">
        <f>Donnee_interpretation!C327</f>
        <v>1850</v>
      </c>
      <c r="D62" s="61">
        <f t="shared" si="3"/>
        <v>3</v>
      </c>
      <c r="E62" s="66" t="str">
        <f t="shared" si="8"/>
        <v>ce dont nous avons le plus besoin</v>
      </c>
      <c r="F62" s="63">
        <f>ABS(Donnee_interpretation!D327)</f>
        <v>16</v>
      </c>
      <c r="G62" s="73" t="str">
        <f>ROMAN(VLOOKUP($B62,annexe_01!$A:$K,11,FALSE))</f>
        <v>II</v>
      </c>
      <c r="H62" s="65">
        <f>VLOOKUP($B62,annexe_01!$A:$J,10,FALSE)</f>
        <v>15</v>
      </c>
      <c r="I62" s="69" t="str">
        <f>VLOOKUP($B62,annexe_01!$A:$J,4,FALSE)</f>
        <v>besoin de trouver l'âme sœur / besoin de réaliser ses rêves</v>
      </c>
      <c r="J62" s="249">
        <f t="shared" si="9"/>
        <v>1850</v>
      </c>
    </row>
    <row r="63" spans="1:10" x14ac:dyDescent="0.25">
      <c r="A63" s="53">
        <f t="shared" si="2"/>
        <v>4</v>
      </c>
      <c r="B63" s="53">
        <f>Donnee_interpretation!C328</f>
        <v>1510</v>
      </c>
      <c r="D63" s="62">
        <f t="shared" si="3"/>
        <v>4</v>
      </c>
      <c r="E63" s="67" t="str">
        <f t="shared" si="8"/>
        <v>ce dont nous avons le plus besoin</v>
      </c>
      <c r="F63" s="64">
        <f>ABS(Donnee_interpretation!D328)</f>
        <v>16</v>
      </c>
      <c r="G63" s="74" t="str">
        <f>ROMAN(VLOOKUP($B63,annexe_01!$A:$K,11,FALSE))</f>
        <v>I</v>
      </c>
      <c r="H63" s="65">
        <f>VLOOKUP($B63,annexe_01!$A:$J,10,FALSE)</f>
        <v>14</v>
      </c>
      <c r="I63" s="70" t="str">
        <f>VLOOKUP($B63,annexe_01!$A:$J,4,FALSE)</f>
        <v>besoin de densité du corps / capacité à se régénérer / ne plus générer de pensées</v>
      </c>
      <c r="J63" s="250">
        <f t="shared" si="9"/>
        <v>1510</v>
      </c>
    </row>
    <row r="64" spans="1:10" x14ac:dyDescent="0.25">
      <c r="A64" s="53">
        <f t="shared" si="2"/>
        <v>5</v>
      </c>
      <c r="B64" s="53">
        <f>Donnee_interpretation!C329</f>
        <v>1840</v>
      </c>
      <c r="D64" s="61">
        <f t="shared" si="3"/>
        <v>5</v>
      </c>
      <c r="E64" s="66" t="str">
        <f t="shared" si="8"/>
        <v>ce dont nous avons le plus besoin</v>
      </c>
      <c r="F64" s="63">
        <f>ABS(Donnee_interpretation!D329)</f>
        <v>15</v>
      </c>
      <c r="G64" s="73" t="str">
        <f>ROMAN(VLOOKUP($B64,annexe_01!$A:$K,11,FALSE))</f>
        <v>II</v>
      </c>
      <c r="H64" s="65">
        <f>VLOOKUP($B64,annexe_01!$A:$J,10,FALSE)</f>
        <v>15</v>
      </c>
      <c r="I64" s="69" t="str">
        <f>VLOOKUP($B64,annexe_01!$A:$J,4,FALSE)</f>
        <v>besoin de se confronter à la mort</v>
      </c>
      <c r="J64" s="249">
        <f t="shared" si="9"/>
        <v>1840</v>
      </c>
    </row>
    <row r="65" spans="1:10" ht="15.75" hidden="1" x14ac:dyDescent="0.25">
      <c r="A65" s="53">
        <f t="shared" si="2"/>
        <v>6</v>
      </c>
      <c r="B65" s="53">
        <f>Donnee_interpretation!C330</f>
        <v>1760</v>
      </c>
      <c r="D65" s="62">
        <f t="shared" si="3"/>
        <v>6</v>
      </c>
      <c r="E65" s="67" t="str">
        <f t="shared" si="8"/>
        <v>ce dont nous avons le plus besoin</v>
      </c>
      <c r="F65" s="60">
        <f>ABS(Donnee_interpretation!D330)</f>
        <v>15</v>
      </c>
      <c r="G65" s="60" t="str">
        <f>ROMAN(VLOOKUP($B65,annexe_01!$A:$K,11,FALSE))</f>
        <v>II</v>
      </c>
      <c r="H65" s="65">
        <f>VLOOKUP($B65,annexe_01!$A:$J,10,FALSE)</f>
        <v>11</v>
      </c>
      <c r="I65" s="70" t="str">
        <f>VLOOKUP($B65,annexe_01!$A:$J,4,FALSE)</f>
        <v>besoin d'avoir sa place sur Terre / besoin d'être utile</v>
      </c>
      <c r="J65" s="250">
        <f t="shared" si="9"/>
        <v>1760</v>
      </c>
    </row>
    <row r="66" spans="1:10" hidden="1" x14ac:dyDescent="0.25">
      <c r="A66" s="53">
        <f t="shared" si="2"/>
        <v>7</v>
      </c>
      <c r="B66" s="53">
        <f>Donnee_interpretation!C331</f>
        <v>1720</v>
      </c>
      <c r="D66" s="61">
        <f t="shared" si="3"/>
        <v>7</v>
      </c>
      <c r="E66" s="66" t="str">
        <f t="shared" si="8"/>
        <v>ce dont nous avons le plus besoin</v>
      </c>
      <c r="F66" s="63">
        <f>ABS(Donnee_interpretation!D331)</f>
        <v>15</v>
      </c>
      <c r="G66" s="73" t="str">
        <f>ROMAN(VLOOKUP($B66,annexe_01!$A:$K,11,FALSE))</f>
        <v>II</v>
      </c>
      <c r="H66" s="65">
        <f>VLOOKUP($B66,annexe_01!$A:$J,10,FALSE)</f>
        <v>9</v>
      </c>
      <c r="I66" s="69" t="str">
        <f>VLOOKUP($B66,annexe_01!$A:$J,4,FALSE)</f>
        <v>besoin de ressentir les besoins de son corps</v>
      </c>
      <c r="J66" s="249">
        <f t="shared" si="9"/>
        <v>1720</v>
      </c>
    </row>
    <row r="67" spans="1:10" hidden="1" x14ac:dyDescent="0.25">
      <c r="A67" s="53">
        <f t="shared" si="2"/>
        <v>8</v>
      </c>
      <c r="B67" s="53">
        <f>Donnee_interpretation!C332</f>
        <v>1620</v>
      </c>
      <c r="D67" s="62">
        <f t="shared" si="3"/>
        <v>8</v>
      </c>
      <c r="E67" s="67" t="str">
        <f t="shared" si="8"/>
        <v>ce dont nous avons le plus besoin</v>
      </c>
      <c r="F67" s="64">
        <f>ABS(Donnee_interpretation!D332)</f>
        <v>15</v>
      </c>
      <c r="G67" s="74" t="str">
        <f>ROMAN(VLOOKUP($B67,annexe_01!$A:$K,11,FALSE))</f>
        <v>II</v>
      </c>
      <c r="H67" s="65">
        <f>VLOOKUP($B67,annexe_01!$A:$J,10,FALSE)</f>
        <v>4</v>
      </c>
      <c r="I67" s="70" t="str">
        <f>VLOOKUP($B67,annexe_01!$A:$J,4,FALSE)</f>
        <v>besoin de s'engager / besoin d'utiliser sa force intérieure</v>
      </c>
      <c r="J67" s="250">
        <f t="shared" si="9"/>
        <v>1620</v>
      </c>
    </row>
    <row r="68" spans="1:10" hidden="1" x14ac:dyDescent="0.25">
      <c r="A68" s="53">
        <f t="shared" si="2"/>
        <v>9</v>
      </c>
      <c r="B68" s="53">
        <f>Donnee_interpretation!C333</f>
        <v>1570</v>
      </c>
      <c r="D68" s="61">
        <f t="shared" si="3"/>
        <v>9</v>
      </c>
      <c r="E68" s="66" t="str">
        <f t="shared" si="8"/>
        <v>ce dont nous avons le plus besoin</v>
      </c>
      <c r="F68" s="63">
        <f>ABS(Donnee_interpretation!D333)</f>
        <v>15</v>
      </c>
      <c r="G68" s="73" t="str">
        <f>ROMAN(VLOOKUP($B68,annexe_01!$A:$K,11,FALSE))</f>
        <v>II</v>
      </c>
      <c r="H68" s="65">
        <f>VLOOKUP($B68,annexe_01!$A:$J,10,FALSE)</f>
        <v>1</v>
      </c>
      <c r="I68" s="69" t="str">
        <f>VLOOKUP($B68,annexe_01!$A:$J,4,FALSE)</f>
        <v>besoin de lire des informations utiles et concrètes dans tous les plans</v>
      </c>
      <c r="J68" s="249">
        <f t="shared" si="9"/>
        <v>1570</v>
      </c>
    </row>
    <row r="69" spans="1:10" hidden="1" x14ac:dyDescent="0.25">
      <c r="A69" s="53">
        <f t="shared" si="2"/>
        <v>10</v>
      </c>
      <c r="B69" s="53">
        <f>Donnee_interpretation!C334</f>
        <v>1500</v>
      </c>
      <c r="D69" s="62">
        <f t="shared" si="3"/>
        <v>10</v>
      </c>
      <c r="E69" s="67" t="str">
        <f t="shared" si="8"/>
        <v>ce dont nous avons le plus besoin</v>
      </c>
      <c r="F69" s="64">
        <f>ABS(Donnee_interpretation!D334)</f>
        <v>14</v>
      </c>
      <c r="G69" s="74" t="str">
        <f>ROMAN(VLOOKUP($B69,annexe_01!$A:$K,11,FALSE))</f>
        <v>I</v>
      </c>
      <c r="H69" s="65">
        <f>VLOOKUP($B69,annexe_01!$A:$J,10,FALSE)</f>
        <v>14</v>
      </c>
      <c r="I69" s="70" t="str">
        <f>VLOOKUP($B69,annexe_01!$A:$J,4,FALSE)</f>
        <v>besoin d'intégrer les expériences vécues dans son corps</v>
      </c>
      <c r="J69" s="250">
        <f t="shared" si="9"/>
        <v>1500</v>
      </c>
    </row>
    <row r="70" spans="1:10" x14ac:dyDescent="0.25">
      <c r="A70" s="53" t="str">
        <f t="shared" si="2"/>
        <v>A</v>
      </c>
      <c r="B70" s="53" t="str">
        <f>Donnee_interpretation!C335</f>
        <v>Deux</v>
      </c>
      <c r="D70" s="55">
        <f t="shared" si="3"/>
        <v>1</v>
      </c>
      <c r="E70" s="259" t="str">
        <f>E14</f>
        <v>ce qu'il faut limiter dans le temps</v>
      </c>
      <c r="F70" s="326" t="str">
        <f>Lexique!$C$19</f>
        <v>Valeur</v>
      </c>
      <c r="G70" s="326" t="str">
        <f>Lexique!$C$24</f>
        <v>Harmonique</v>
      </c>
      <c r="H70" s="326" t="str">
        <f>Lexique!$C$21</f>
        <v>Couleurs</v>
      </c>
      <c r="I70" s="513" t="str">
        <f>Lexique!$C$22</f>
        <v>Interprétation</v>
      </c>
      <c r="J70" s="281" t="str">
        <f>Lexique!$C$23</f>
        <v>Code</v>
      </c>
    </row>
    <row r="71" spans="1:10" x14ac:dyDescent="0.25">
      <c r="A71" s="53">
        <f t="shared" si="2"/>
        <v>1</v>
      </c>
      <c r="B71" s="53">
        <f>Donnee_interpretation!C336</f>
        <v>1070</v>
      </c>
      <c r="D71" s="61">
        <f t="shared" si="3"/>
        <v>1</v>
      </c>
      <c r="E71" s="66" t="str">
        <f>E70</f>
        <v>ce qu'il faut limiter dans le temps</v>
      </c>
      <c r="F71" s="63">
        <f>ABS(Donnee_interpretation!D336)</f>
        <v>20</v>
      </c>
      <c r="G71" s="73" t="str">
        <f>ROMAN(VLOOKUP($B71,annexe_01!$A:$K,11,FALSE))</f>
        <v>I</v>
      </c>
      <c r="H71" s="65">
        <f>VLOOKUP($B71,annexe_01!$A:$J,10,FALSE)</f>
        <v>1</v>
      </c>
      <c r="I71" s="69" t="str">
        <f>VLOOKUP($B71,annexe_01!$A:$J,5,FALSE)</f>
        <v>sentiment de vide dans la vie / qu'elle n'a pas de sens</v>
      </c>
      <c r="J71" s="249">
        <f>B71</f>
        <v>1070</v>
      </c>
    </row>
    <row r="72" spans="1:10" x14ac:dyDescent="0.25">
      <c r="A72" s="53">
        <f t="shared" si="2"/>
        <v>2</v>
      </c>
      <c r="B72" s="53">
        <f>Donnee_interpretation!C337</f>
        <v>1630</v>
      </c>
      <c r="D72" s="62">
        <f t="shared" si="3"/>
        <v>2</v>
      </c>
      <c r="E72" s="67" t="str">
        <f t="shared" ref="E72:E80" si="10">E71</f>
        <v>ce qu'il faut limiter dans le temps</v>
      </c>
      <c r="F72" s="64">
        <f>ABS(Donnee_interpretation!D337)</f>
        <v>19</v>
      </c>
      <c r="G72" s="74" t="str">
        <f>ROMAN(VLOOKUP($B72,annexe_01!$A:$K,11,FALSE))</f>
        <v>II</v>
      </c>
      <c r="H72" s="65">
        <f>VLOOKUP($B72,annexe_01!$A:$J,10,FALSE)</f>
        <v>4</v>
      </c>
      <c r="I72" s="70" t="str">
        <f>VLOOKUP($B72,annexe_01!$A:$J,5,FALSE)</f>
        <v>manque de perceptions / pas le sens de l'orientation</v>
      </c>
      <c r="J72" s="250">
        <f t="shared" ref="J72:J80" si="11">B72</f>
        <v>1630</v>
      </c>
    </row>
    <row r="73" spans="1:10" x14ac:dyDescent="0.25">
      <c r="A73" s="53">
        <f t="shared" si="2"/>
        <v>3</v>
      </c>
      <c r="B73" s="53">
        <f>Donnee_interpretation!C338</f>
        <v>1610</v>
      </c>
      <c r="D73" s="61">
        <f t="shared" si="3"/>
        <v>3</v>
      </c>
      <c r="E73" s="66" t="str">
        <f t="shared" si="10"/>
        <v>ce qu'il faut limiter dans le temps</v>
      </c>
      <c r="F73" s="63">
        <f>ABS(Donnee_interpretation!D338)</f>
        <v>16</v>
      </c>
      <c r="G73" s="73" t="str">
        <f>ROMAN(VLOOKUP($B73,annexe_01!$A:$K,11,FALSE))</f>
        <v>II</v>
      </c>
      <c r="H73" s="65">
        <f>VLOOKUP($B73,annexe_01!$A:$J,10,FALSE)</f>
        <v>3</v>
      </c>
      <c r="I73" s="69" t="str">
        <f>VLOOKUP($B73,annexe_01!$A:$J,5,FALSE)</f>
        <v>ne pas être en accord avec ce que l'on fait / distant avec le monde environnant</v>
      </c>
      <c r="J73" s="249">
        <f t="shared" si="11"/>
        <v>1610</v>
      </c>
    </row>
    <row r="74" spans="1:10" x14ac:dyDescent="0.25">
      <c r="A74" s="53">
        <f t="shared" si="2"/>
        <v>4</v>
      </c>
      <c r="B74" s="53">
        <f>Donnee_interpretation!C339</f>
        <v>1640</v>
      </c>
      <c r="D74" s="62">
        <f t="shared" si="3"/>
        <v>4</v>
      </c>
      <c r="E74" s="67" t="str">
        <f t="shared" si="10"/>
        <v>ce qu'il faut limiter dans le temps</v>
      </c>
      <c r="F74" s="64">
        <f>ABS(Donnee_interpretation!D339)</f>
        <v>16</v>
      </c>
      <c r="G74" s="74" t="str">
        <f>ROMAN(VLOOKUP($B74,annexe_01!$A:$K,11,FALSE))</f>
        <v>II</v>
      </c>
      <c r="H74" s="65">
        <f>VLOOKUP($B74,annexe_01!$A:$J,10,FALSE)</f>
        <v>5</v>
      </c>
      <c r="I74" s="70" t="str">
        <f>VLOOKUP($B74,annexe_01!$A:$J,5,FALSE)</f>
        <v>se laisser aller / se laisser porter</v>
      </c>
      <c r="J74" s="250">
        <f t="shared" si="11"/>
        <v>1640</v>
      </c>
    </row>
    <row r="75" spans="1:10" x14ac:dyDescent="0.25">
      <c r="A75" s="53">
        <f t="shared" si="2"/>
        <v>5</v>
      </c>
      <c r="B75" s="53">
        <f>Donnee_interpretation!C340</f>
        <v>2100</v>
      </c>
      <c r="D75" s="61">
        <f t="shared" si="3"/>
        <v>5</v>
      </c>
      <c r="E75" s="66" t="str">
        <f t="shared" si="10"/>
        <v>ce qu'il faut limiter dans le temps</v>
      </c>
      <c r="F75" s="63">
        <f>ABS(Donnee_interpretation!D340)</f>
        <v>16</v>
      </c>
      <c r="G75" s="73" t="str">
        <f>ROMAN(VLOOKUP($B75,annexe_01!$A:$K,11,FALSE))</f>
        <v>III</v>
      </c>
      <c r="H75" s="65">
        <f>VLOOKUP($B75,annexe_01!$A:$J,10,FALSE)</f>
        <v>13</v>
      </c>
      <c r="I75" s="69" t="str">
        <f>VLOOKUP($B75,annexe_01!$A:$J,5,FALSE)</f>
        <v>être dans la survie / ne pas accepter de vivre cette expérience</v>
      </c>
      <c r="J75" s="249">
        <f t="shared" si="11"/>
        <v>2100</v>
      </c>
    </row>
    <row r="76" spans="1:10" ht="15.75" hidden="1" x14ac:dyDescent="0.25">
      <c r="A76" s="53">
        <f t="shared" si="2"/>
        <v>6</v>
      </c>
      <c r="B76" s="53">
        <f>Donnee_interpretation!C341</f>
        <v>1460</v>
      </c>
      <c r="D76" s="62">
        <f t="shared" si="3"/>
        <v>6</v>
      </c>
      <c r="E76" s="67" t="str">
        <f t="shared" si="10"/>
        <v>ce qu'il faut limiter dans le temps</v>
      </c>
      <c r="F76" s="60">
        <f>ABS(Donnee_interpretation!D341)</f>
        <v>14</v>
      </c>
      <c r="G76" s="60" t="str">
        <f>ROMAN(VLOOKUP($B76,annexe_01!$A:$K,11,FALSE))</f>
        <v>I</v>
      </c>
      <c r="H76" s="65">
        <f>VLOOKUP($B76,annexe_01!$A:$J,10,FALSE)</f>
        <v>13</v>
      </c>
      <c r="I76" s="70" t="str">
        <f>VLOOKUP($B76,annexe_01!$A:$J,5,FALSE)</f>
        <v>manque de curiosité</v>
      </c>
      <c r="J76" s="250">
        <f t="shared" si="11"/>
        <v>1460</v>
      </c>
    </row>
    <row r="77" spans="1:10" hidden="1" x14ac:dyDescent="0.25">
      <c r="A77" s="53">
        <f t="shared" si="2"/>
        <v>7</v>
      </c>
      <c r="B77" s="53">
        <f>Donnee_interpretation!C342</f>
        <v>1320</v>
      </c>
      <c r="D77" s="61">
        <f t="shared" si="3"/>
        <v>7</v>
      </c>
      <c r="E77" s="66" t="str">
        <f t="shared" si="10"/>
        <v>ce qu'il faut limiter dans le temps</v>
      </c>
      <c r="F77" s="63">
        <f>ABS(Donnee_interpretation!D342)</f>
        <v>13</v>
      </c>
      <c r="G77" s="73" t="str">
        <f>ROMAN(VLOOKUP($B77,annexe_01!$A:$K,11,FALSE))</f>
        <v>I</v>
      </c>
      <c r="H77" s="65">
        <f>VLOOKUP($B77,annexe_01!$A:$J,10,FALSE)</f>
        <v>9</v>
      </c>
      <c r="I77" s="69" t="str">
        <f>VLOOKUP($B77,annexe_01!$A:$J,5,FALSE)</f>
        <v>être dans la lune / dans son monde / désengagement</v>
      </c>
      <c r="J77" s="249">
        <f t="shared" si="11"/>
        <v>1320</v>
      </c>
    </row>
    <row r="78" spans="1:10" hidden="1" x14ac:dyDescent="0.25">
      <c r="A78" s="53">
        <f t="shared" si="2"/>
        <v>8</v>
      </c>
      <c r="B78" s="53">
        <f>Donnee_interpretation!C343</f>
        <v>1380</v>
      </c>
      <c r="D78" s="62">
        <f t="shared" si="3"/>
        <v>8</v>
      </c>
      <c r="E78" s="67" t="str">
        <f t="shared" si="10"/>
        <v>ce qu'il faut limiter dans le temps</v>
      </c>
      <c r="F78" s="64">
        <f>ABS(Donnee_interpretation!D343)</f>
        <v>13</v>
      </c>
      <c r="G78" s="74" t="str">
        <f>ROMAN(VLOOKUP($B78,annexe_01!$A:$K,11,FALSE))</f>
        <v>I</v>
      </c>
      <c r="H78" s="65">
        <f>VLOOKUP($B78,annexe_01!$A:$J,10,FALSE)</f>
        <v>11</v>
      </c>
      <c r="I78" s="70" t="str">
        <f>VLOOKUP($B78,annexe_01!$A:$J,5,FALSE)</f>
        <v>introversion / être influencé par les autres / suivre</v>
      </c>
      <c r="J78" s="250">
        <f t="shared" si="11"/>
        <v>1380</v>
      </c>
    </row>
    <row r="79" spans="1:10" hidden="1" x14ac:dyDescent="0.25">
      <c r="A79" s="53">
        <f t="shared" si="2"/>
        <v>9</v>
      </c>
      <c r="B79" s="53">
        <f>Donnee_interpretation!C344</f>
        <v>1480</v>
      </c>
      <c r="D79" s="61">
        <f t="shared" si="3"/>
        <v>9</v>
      </c>
      <c r="E79" s="66" t="str">
        <f t="shared" si="10"/>
        <v>ce qu'il faut limiter dans le temps</v>
      </c>
      <c r="F79" s="63">
        <f>ABS(Donnee_interpretation!D344)</f>
        <v>13</v>
      </c>
      <c r="G79" s="73" t="str">
        <f>ROMAN(VLOOKUP($B79,annexe_01!$A:$K,11,FALSE))</f>
        <v>I</v>
      </c>
      <c r="H79" s="65">
        <f>VLOOKUP($B79,annexe_01!$A:$J,10,FALSE)</f>
        <v>13</v>
      </c>
      <c r="I79" s="69" t="str">
        <f>VLOOKUP($B79,annexe_01!$A:$J,5,FALSE)</f>
        <v>manque de structure mentale / éclectisme</v>
      </c>
      <c r="J79" s="249">
        <f t="shared" si="11"/>
        <v>1480</v>
      </c>
    </row>
    <row r="80" spans="1:10" hidden="1" x14ac:dyDescent="0.25">
      <c r="A80" s="53">
        <f t="shared" si="2"/>
        <v>10</v>
      </c>
      <c r="B80" s="53">
        <f>Donnee_interpretation!C345</f>
        <v>1560</v>
      </c>
      <c r="D80" s="62">
        <f t="shared" si="3"/>
        <v>10</v>
      </c>
      <c r="E80" s="67" t="str">
        <f t="shared" si="10"/>
        <v>ce qu'il faut limiter dans le temps</v>
      </c>
      <c r="F80" s="64">
        <f>ABS(Donnee_interpretation!D345)</f>
        <v>13</v>
      </c>
      <c r="G80" s="74" t="str">
        <f>ROMAN(VLOOKUP($B80,annexe_01!$A:$K,11,FALSE))</f>
        <v>II</v>
      </c>
      <c r="H80" s="65">
        <f>VLOOKUP($B80,annexe_01!$A:$J,10,FALSE)</f>
        <v>1</v>
      </c>
      <c r="I80" s="70" t="str">
        <f>VLOOKUP($B80,annexe_01!$A:$J,5,FALSE)</f>
        <v>manque de protection sur le plan spirituel / subir des attaques (entités / magie noire)</v>
      </c>
      <c r="J80" s="250">
        <f t="shared" si="11"/>
        <v>1560</v>
      </c>
    </row>
    <row r="81" spans="1:10" x14ac:dyDescent="0.25">
      <c r="A81" s="53" t="str">
        <f t="shared" si="2"/>
        <v>A</v>
      </c>
      <c r="B81" s="53" t="str">
        <f>Donnee_interpretation!C346</f>
        <v>Deux</v>
      </c>
      <c r="D81" s="55">
        <f t="shared" si="3"/>
        <v>1</v>
      </c>
      <c r="E81" s="259" t="str">
        <f>E15</f>
        <v>ce qui nous empêche d'évoluer</v>
      </c>
      <c r="F81" s="326" t="str">
        <f>Lexique!$C$19</f>
        <v>Valeur</v>
      </c>
      <c r="G81" s="326" t="str">
        <f>Lexique!$C$24</f>
        <v>Harmonique</v>
      </c>
      <c r="H81" s="326" t="str">
        <f>Lexique!$C$21</f>
        <v>Couleurs</v>
      </c>
      <c r="I81" s="513" t="str">
        <f>Lexique!$C$22</f>
        <v>Interprétation</v>
      </c>
      <c r="J81" s="281" t="str">
        <f>Lexique!$C$23</f>
        <v>Code</v>
      </c>
    </row>
    <row r="82" spans="1:10" x14ac:dyDescent="0.25">
      <c r="A82" s="53">
        <f t="shared" si="2"/>
        <v>1</v>
      </c>
      <c r="B82" s="53">
        <f>Donnee_interpretation!C347</f>
        <v>1070</v>
      </c>
      <c r="D82" s="61">
        <f t="shared" si="3"/>
        <v>1</v>
      </c>
      <c r="E82" s="66" t="str">
        <f>E81</f>
        <v>ce qui nous empêche d'évoluer</v>
      </c>
      <c r="F82" s="63">
        <f>ABS(Donnee_interpretation!D347)</f>
        <v>4</v>
      </c>
      <c r="G82" s="73" t="str">
        <f>ROMAN(VLOOKUP($B82,annexe_01!$A:$K,11,FALSE))</f>
        <v>I</v>
      </c>
      <c r="H82" s="65">
        <f>VLOOKUP($B82,annexe_01!$A:$J,10,FALSE)</f>
        <v>1</v>
      </c>
      <c r="I82" s="69" t="str">
        <f>VLOOKUP($B82,annexe_01!$A:$J,7,FALSE)</f>
        <v>agir dans l'urgence / dispersion pour se sentir vivant</v>
      </c>
      <c r="J82" s="249">
        <f>B82</f>
        <v>1070</v>
      </c>
    </row>
    <row r="83" spans="1:10" x14ac:dyDescent="0.25">
      <c r="A83" s="53">
        <f t="shared" si="2"/>
        <v>2</v>
      </c>
      <c r="B83" s="53">
        <f>Donnee_interpretation!C348</f>
        <v>1090</v>
      </c>
      <c r="D83" s="62">
        <f t="shared" si="3"/>
        <v>2</v>
      </c>
      <c r="E83" s="67" t="str">
        <f t="shared" ref="E83:E91" si="12">E82</f>
        <v>ce qui nous empêche d'évoluer</v>
      </c>
      <c r="F83" s="64">
        <f>ABS(Donnee_interpretation!D348)</f>
        <v>17</v>
      </c>
      <c r="G83" s="74" t="str">
        <f>ROMAN(VLOOKUP($B83,annexe_01!$A:$K,11,FALSE))</f>
        <v>I</v>
      </c>
      <c r="H83" s="65">
        <f>VLOOKUP($B83,annexe_01!$A:$J,10,FALSE)</f>
        <v>1</v>
      </c>
      <c r="I83" s="70" t="str">
        <f>VLOOKUP($B83,annexe_01!$A:$J,7,FALSE)</f>
        <v>fuite dans d'autres réalités / vouloir échapper à la réalité</v>
      </c>
      <c r="J83" s="250">
        <f t="shared" ref="J83:J91" si="13">B83</f>
        <v>1090</v>
      </c>
    </row>
    <row r="84" spans="1:10" x14ac:dyDescent="0.25">
      <c r="A84" s="53">
        <f t="shared" si="2"/>
        <v>3</v>
      </c>
      <c r="B84" s="53">
        <f>Donnee_interpretation!C349</f>
        <v>1100</v>
      </c>
      <c r="D84" s="61">
        <f t="shared" si="3"/>
        <v>3</v>
      </c>
      <c r="E84" s="66" t="str">
        <f t="shared" si="12"/>
        <v>ce qui nous empêche d'évoluer</v>
      </c>
      <c r="F84" s="63">
        <f>ABS(Donnee_interpretation!D349)</f>
        <v>11</v>
      </c>
      <c r="G84" s="73" t="str">
        <f>ROMAN(VLOOKUP($B84,annexe_01!$A:$K,11,FALSE))</f>
        <v>I</v>
      </c>
      <c r="H84" s="65">
        <f>VLOOKUP($B84,annexe_01!$A:$J,10,FALSE)</f>
        <v>2</v>
      </c>
      <c r="I84" s="69" t="str">
        <f>VLOOKUP($B84,annexe_01!$A:$J,7,FALSE)</f>
        <v>créativité excessive / frustrations / vouloir être différent des autres / enfant non désiré</v>
      </c>
      <c r="J84" s="249">
        <f t="shared" si="13"/>
        <v>1100</v>
      </c>
    </row>
    <row r="85" spans="1:10" x14ac:dyDescent="0.25">
      <c r="A85" s="53">
        <f t="shared" si="2"/>
        <v>4</v>
      </c>
      <c r="B85" s="53">
        <f>Donnee_interpretation!C350</f>
        <v>1120</v>
      </c>
      <c r="D85" s="62">
        <f t="shared" si="3"/>
        <v>4</v>
      </c>
      <c r="E85" s="67" t="str">
        <f t="shared" si="12"/>
        <v>ce qui nous empêche d'évoluer</v>
      </c>
      <c r="F85" s="64">
        <f>ABS(Donnee_interpretation!D350)</f>
        <v>9</v>
      </c>
      <c r="G85" s="74" t="str">
        <f>ROMAN(VLOOKUP($B85,annexe_01!$A:$K,11,FALSE))</f>
        <v>I</v>
      </c>
      <c r="H85" s="65">
        <f>VLOOKUP($B85,annexe_01!$A:$J,10,FALSE)</f>
        <v>3</v>
      </c>
      <c r="I85" s="70" t="str">
        <f>VLOOKUP($B85,annexe_01!$A:$J,7,FALSE)</f>
        <v>émotionnel amplifié par le collectif / résistance face aux changements dans la société</v>
      </c>
      <c r="J85" s="250">
        <f t="shared" si="13"/>
        <v>1120</v>
      </c>
    </row>
    <row r="86" spans="1:10" x14ac:dyDescent="0.25">
      <c r="A86" s="53">
        <f t="shared" si="2"/>
        <v>5</v>
      </c>
      <c r="B86" s="53">
        <f>Donnee_interpretation!C351</f>
        <v>1130</v>
      </c>
      <c r="D86" s="61">
        <f t="shared" si="3"/>
        <v>5</v>
      </c>
      <c r="E86" s="66" t="str">
        <f t="shared" si="12"/>
        <v>ce qui nous empêche d'évoluer</v>
      </c>
      <c r="F86" s="63">
        <f>ABS(Donnee_interpretation!D351)</f>
        <v>8</v>
      </c>
      <c r="G86" s="73" t="str">
        <f>ROMAN(VLOOKUP($B86,annexe_01!$A:$K,11,FALSE))</f>
        <v>I</v>
      </c>
      <c r="H86" s="65">
        <f>VLOOKUP($B86,annexe_01!$A:$J,10,FALSE)</f>
        <v>3</v>
      </c>
      <c r="I86" s="69" t="str">
        <f>VLOOKUP($B86,annexe_01!$A:$J,7,FALSE)</f>
        <v>se mettre la pression pour évoluer / générer des conflits avec les autres / tyrannisme</v>
      </c>
      <c r="J86" s="249">
        <f t="shared" si="13"/>
        <v>1130</v>
      </c>
    </row>
    <row r="87" spans="1:10" ht="15.75" hidden="1" x14ac:dyDescent="0.25">
      <c r="A87" s="53">
        <f t="shared" si="2"/>
        <v>6</v>
      </c>
      <c r="B87" s="53">
        <f>Donnee_interpretation!C352</f>
        <v>1180</v>
      </c>
      <c r="D87" s="62">
        <f t="shared" si="3"/>
        <v>6</v>
      </c>
      <c r="E87" s="67" t="str">
        <f t="shared" si="12"/>
        <v>ce qui nous empêche d'évoluer</v>
      </c>
      <c r="F87" s="60">
        <f>ABS(Donnee_interpretation!D352)</f>
        <v>7</v>
      </c>
      <c r="G87" s="60" t="str">
        <f>ROMAN(VLOOKUP($B87,annexe_01!$A:$K,11,FALSE))</f>
        <v>I</v>
      </c>
      <c r="H87" s="65">
        <f>VLOOKUP($B87,annexe_01!$A:$J,10,FALSE)</f>
        <v>6</v>
      </c>
      <c r="I87" s="70" t="str">
        <f>VLOOKUP($B87,annexe_01!$A:$J,7,FALSE)</f>
        <v>individualisme / défendre sa place / prendre beaucoup d'espace / s'étaler</v>
      </c>
      <c r="J87" s="250">
        <f t="shared" si="13"/>
        <v>1180</v>
      </c>
    </row>
    <row r="88" spans="1:10" hidden="1" x14ac:dyDescent="0.25">
      <c r="A88" s="53">
        <f t="shared" si="2"/>
        <v>7</v>
      </c>
      <c r="B88" s="53">
        <f>Donnee_interpretation!C353</f>
        <v>1190</v>
      </c>
      <c r="D88" s="61">
        <f t="shared" si="3"/>
        <v>7</v>
      </c>
      <c r="E88" s="66" t="str">
        <f t="shared" si="12"/>
        <v>ce qui nous empêche d'évoluer</v>
      </c>
      <c r="F88" s="63">
        <f>ABS(Donnee_interpretation!D353)</f>
        <v>8</v>
      </c>
      <c r="G88" s="73" t="str">
        <f>ROMAN(VLOOKUP($B88,annexe_01!$A:$K,11,FALSE))</f>
        <v>I</v>
      </c>
      <c r="H88" s="65">
        <f>VLOOKUP($B88,annexe_01!$A:$J,10,FALSE)</f>
        <v>6</v>
      </c>
      <c r="I88" s="69" t="str">
        <f>VLOOKUP($B88,annexe_01!$A:$J,7,FALSE)</f>
        <v>incapacité à s’arrêter ou à relâcher / réactivité à ce qui ne bouge pas</v>
      </c>
      <c r="J88" s="249">
        <f t="shared" si="13"/>
        <v>1190</v>
      </c>
    </row>
    <row r="89" spans="1:10" hidden="1" x14ac:dyDescent="0.25">
      <c r="A89" s="53">
        <f t="shared" si="2"/>
        <v>8</v>
      </c>
      <c r="B89" s="53">
        <f>Donnee_interpretation!C354</f>
        <v>1200</v>
      </c>
      <c r="D89" s="62">
        <f t="shared" si="3"/>
        <v>8</v>
      </c>
      <c r="E89" s="67" t="str">
        <f t="shared" si="12"/>
        <v>ce qui nous empêche d'évoluer</v>
      </c>
      <c r="F89" s="64">
        <f>ABS(Donnee_interpretation!D354)</f>
        <v>7</v>
      </c>
      <c r="G89" s="74" t="str">
        <f>ROMAN(VLOOKUP($B89,annexe_01!$A:$K,11,FALSE))</f>
        <v>I</v>
      </c>
      <c r="H89" s="65">
        <f>VLOOKUP($B89,annexe_01!$A:$J,10,FALSE)</f>
        <v>6</v>
      </c>
      <c r="I89" s="70" t="str">
        <f>VLOOKUP($B89,annexe_01!$A:$J,7,FALSE)</f>
        <v>refus du soutien collectif ou devoir être soutenu par le collectif</v>
      </c>
      <c r="J89" s="250">
        <f t="shared" si="13"/>
        <v>1200</v>
      </c>
    </row>
    <row r="90" spans="1:10" hidden="1" x14ac:dyDescent="0.25">
      <c r="A90" s="53">
        <f t="shared" si="2"/>
        <v>9</v>
      </c>
      <c r="B90" s="53">
        <f>Donnee_interpretation!C355</f>
        <v>1210</v>
      </c>
      <c r="D90" s="61">
        <f t="shared" si="3"/>
        <v>9</v>
      </c>
      <c r="E90" s="66" t="str">
        <f t="shared" si="12"/>
        <v>ce qui nous empêche d'évoluer</v>
      </c>
      <c r="F90" s="63">
        <f>ABS(Donnee_interpretation!D355)</f>
        <v>12</v>
      </c>
      <c r="G90" s="73" t="str">
        <f>ROMAN(VLOOKUP($B90,annexe_01!$A:$K,11,FALSE))</f>
        <v>I</v>
      </c>
      <c r="H90" s="65">
        <f>VLOOKUP($B90,annexe_01!$A:$J,10,FALSE)</f>
        <v>6</v>
      </c>
      <c r="I90" s="69" t="str">
        <f>VLOOKUP($B90,annexe_01!$A:$J,7,FALSE)</f>
        <v xml:space="preserve">être sur le qui-vive / difficulté à collaborer / mais peur d’être tout seul </v>
      </c>
      <c r="J90" s="249">
        <f t="shared" si="13"/>
        <v>1210</v>
      </c>
    </row>
    <row r="91" spans="1:10" hidden="1" x14ac:dyDescent="0.25">
      <c r="A91" s="53">
        <f t="shared" si="2"/>
        <v>10</v>
      </c>
      <c r="B91" s="53">
        <f>Donnee_interpretation!C356</f>
        <v>1220</v>
      </c>
      <c r="D91" s="62">
        <f t="shared" si="3"/>
        <v>10</v>
      </c>
      <c r="E91" s="67" t="str">
        <f t="shared" si="12"/>
        <v>ce qui nous empêche d'évoluer</v>
      </c>
      <c r="F91" s="64">
        <f>ABS(Donnee_interpretation!D356)</f>
        <v>12</v>
      </c>
      <c r="G91" s="74" t="str">
        <f>ROMAN(VLOOKUP($B91,annexe_01!$A:$K,11,FALSE))</f>
        <v>I</v>
      </c>
      <c r="H91" s="65">
        <f>VLOOKUP($B91,annexe_01!$A:$J,10,FALSE)</f>
        <v>7</v>
      </c>
      <c r="I91" s="70" t="str">
        <f>VLOOKUP($B91,annexe_01!$A:$J,7,FALSE)</f>
        <v>enthousiasme excessif / dispersion dans la création / trop de pensées non concrètes</v>
      </c>
      <c r="J91" s="250">
        <f t="shared" si="13"/>
        <v>1220</v>
      </c>
    </row>
    <row r="92" spans="1:10" x14ac:dyDescent="0.25">
      <c r="A92" s="53" t="str">
        <f t="shared" si="2"/>
        <v>A</v>
      </c>
      <c r="B92" s="53" t="str">
        <f>Donnee_interpretation!C357</f>
        <v>Seul_Gauche</v>
      </c>
      <c r="D92" s="55">
        <f t="shared" si="3"/>
        <v>1</v>
      </c>
      <c r="E92" s="328" t="str">
        <f>E16</f>
        <v>ce que les autres apprécient le plus</v>
      </c>
      <c r="F92" s="326" t="str">
        <f>Lexique!$C$19</f>
        <v>Valeur</v>
      </c>
      <c r="G92" s="326" t="str">
        <f>Lexique!$C$24</f>
        <v>Harmonique</v>
      </c>
      <c r="H92" s="326" t="str">
        <f>Lexique!$C$21</f>
        <v>Couleurs</v>
      </c>
      <c r="I92" s="513" t="str">
        <f>Lexique!$C$22</f>
        <v>Interprétation</v>
      </c>
      <c r="J92" s="281" t="str">
        <f>Lexique!$C$23</f>
        <v>Code</v>
      </c>
    </row>
    <row r="93" spans="1:10" x14ac:dyDescent="0.25">
      <c r="A93" s="53">
        <f t="shared" si="2"/>
        <v>1</v>
      </c>
      <c r="B93" s="53">
        <f>Donnee_interpretation!C358</f>
        <v>1170</v>
      </c>
      <c r="D93" s="61">
        <f t="shared" si="3"/>
        <v>1</v>
      </c>
      <c r="E93" s="66" t="str">
        <f>E92</f>
        <v>ce que les autres apprécient le plus</v>
      </c>
      <c r="F93" s="63">
        <f>ABS(Donnee_interpretation!D358)</f>
        <v>17</v>
      </c>
      <c r="G93" s="73" t="str">
        <f>ROMAN(VLOOKUP($B93,annexe_01!$A:$K,11,FALSE))</f>
        <v>I</v>
      </c>
      <c r="H93" s="65">
        <f>VLOOKUP($B93,annexe_01!$A:$J,10,FALSE)</f>
        <v>5</v>
      </c>
      <c r="I93" s="69" t="str">
        <f>VLOOKUP($B93,annexe_01!$A:$J,6,FALSE)</f>
        <v>non-jugements de soi et des autres / perception de l’astralité (l'Au-delà et le collectif)</v>
      </c>
      <c r="J93" s="249">
        <f>B93</f>
        <v>1170</v>
      </c>
    </row>
    <row r="94" spans="1:10" x14ac:dyDescent="0.25">
      <c r="A94" s="53">
        <f t="shared" si="2"/>
        <v>2</v>
      </c>
      <c r="B94" s="53">
        <f>Donnee_interpretation!C359</f>
        <v>1230</v>
      </c>
      <c r="D94" s="62">
        <f t="shared" si="3"/>
        <v>2</v>
      </c>
      <c r="E94" s="67" t="str">
        <f t="shared" ref="E94:E102" si="14">E93</f>
        <v>ce que les autres apprécient le plus</v>
      </c>
      <c r="F94" s="64">
        <f>ABS(Donnee_interpretation!D359)</f>
        <v>15</v>
      </c>
      <c r="G94" s="74" t="str">
        <f>ROMAN(VLOOKUP($B94,annexe_01!$A:$K,11,FALSE))</f>
        <v>I</v>
      </c>
      <c r="H94" s="65">
        <f>VLOOKUP($B94,annexe_01!$A:$J,10,FALSE)</f>
        <v>7</v>
      </c>
      <c r="I94" s="70" t="str">
        <f>VLOOKUP($B94,annexe_01!$A:$J,6,FALSE)</f>
        <v>positionnement ferme / mais juste et adapté en toute circonstance</v>
      </c>
      <c r="J94" s="250">
        <f t="shared" ref="J94:J102" si="15">B94</f>
        <v>1230</v>
      </c>
    </row>
    <row r="95" spans="1:10" x14ac:dyDescent="0.25">
      <c r="A95" s="53">
        <f t="shared" si="2"/>
        <v>3</v>
      </c>
      <c r="B95" s="53">
        <f>Donnee_interpretation!C360</f>
        <v>1370</v>
      </c>
      <c r="D95" s="61">
        <f t="shared" si="3"/>
        <v>3</v>
      </c>
      <c r="E95" s="66" t="str">
        <f t="shared" si="14"/>
        <v>ce que les autres apprécient le plus</v>
      </c>
      <c r="F95" s="63">
        <f>ABS(Donnee_interpretation!D360)</f>
        <v>12</v>
      </c>
      <c r="G95" s="73" t="str">
        <f>ROMAN(VLOOKUP($B95,annexe_01!$A:$K,11,FALSE))</f>
        <v>I</v>
      </c>
      <c r="H95" s="65">
        <f>VLOOKUP($B95,annexe_01!$A:$J,10,FALSE)</f>
        <v>10</v>
      </c>
      <c r="I95" s="69" t="str">
        <f>VLOOKUP($B95,annexe_01!$A:$J,6,FALSE)</f>
        <v>intelligence du cœur / autorité douce et juste / se sentir libre / rechercher l’équilibre</v>
      </c>
      <c r="J95" s="249">
        <f t="shared" si="15"/>
        <v>1370</v>
      </c>
    </row>
    <row r="96" spans="1:10" x14ac:dyDescent="0.25">
      <c r="A96" s="53">
        <f t="shared" si="2"/>
        <v>4</v>
      </c>
      <c r="B96" s="53">
        <f>Donnee_interpretation!C361</f>
        <v>1550</v>
      </c>
      <c r="D96" s="62">
        <f t="shared" si="3"/>
        <v>4</v>
      </c>
      <c r="E96" s="67" t="str">
        <f t="shared" si="14"/>
        <v>ce que les autres apprécient le plus</v>
      </c>
      <c r="F96" s="64">
        <f>ABS(Donnee_interpretation!D361)</f>
        <v>12</v>
      </c>
      <c r="G96" s="74" t="str">
        <f>ROMAN(VLOOKUP($B96,annexe_01!$A:$K,11,FALSE))</f>
        <v>I</v>
      </c>
      <c r="H96" s="65">
        <f>VLOOKUP($B96,annexe_01!$A:$J,10,FALSE)</f>
        <v>15</v>
      </c>
      <c r="I96" s="70" t="str">
        <f>VLOOKUP($B96,annexe_01!$A:$J,6,FALSE)</f>
        <v>certitude dans ce que perçoit le corps / présent dans son corps / être soi-même</v>
      </c>
      <c r="J96" s="250">
        <f t="shared" si="15"/>
        <v>1550</v>
      </c>
    </row>
    <row r="97" spans="1:10" x14ac:dyDescent="0.25">
      <c r="A97" s="53">
        <f t="shared" si="2"/>
        <v>5</v>
      </c>
      <c r="B97" s="53">
        <f>Donnee_interpretation!C362</f>
        <v>1560</v>
      </c>
      <c r="D97" s="61">
        <f t="shared" si="3"/>
        <v>5</v>
      </c>
      <c r="E97" s="66" t="str">
        <f t="shared" si="14"/>
        <v>ce que les autres apprécient le plus</v>
      </c>
      <c r="F97" s="63">
        <f>ABS(Donnee_interpretation!D362)</f>
        <v>12</v>
      </c>
      <c r="G97" s="73" t="str">
        <f>ROMAN(VLOOKUP($B97,annexe_01!$A:$K,11,FALSE))</f>
        <v>II</v>
      </c>
      <c r="H97" s="65">
        <f>VLOOKUP($B97,annexe_01!$A:$J,10,FALSE)</f>
        <v>1</v>
      </c>
      <c r="I97" s="69" t="str">
        <f>VLOOKUP($B97,annexe_01!$A:$J,6,FALSE)</f>
        <v>percevoir au-delà des apparences / reliance spirituelle / équilibrer sur tous les plans</v>
      </c>
      <c r="J97" s="249">
        <f t="shared" si="15"/>
        <v>1560</v>
      </c>
    </row>
    <row r="98" spans="1:10" ht="15.75" hidden="1" x14ac:dyDescent="0.25">
      <c r="A98" s="53">
        <f t="shared" si="2"/>
        <v>6</v>
      </c>
      <c r="B98" s="53">
        <f>Donnee_interpretation!C363</f>
        <v>1690</v>
      </c>
      <c r="D98" s="62">
        <f t="shared" si="3"/>
        <v>6</v>
      </c>
      <c r="E98" s="67" t="str">
        <f t="shared" si="14"/>
        <v>ce que les autres apprécient le plus</v>
      </c>
      <c r="F98" s="60">
        <f>ABS(Donnee_interpretation!D363)</f>
        <v>8</v>
      </c>
      <c r="G98" s="60" t="str">
        <f>ROMAN(VLOOKUP($B98,annexe_01!$A:$K,11,FALSE))</f>
        <v>II</v>
      </c>
      <c r="H98" s="65">
        <f>VLOOKUP($B98,annexe_01!$A:$J,10,FALSE)</f>
        <v>7</v>
      </c>
      <c r="I98" s="70" t="str">
        <f>VLOOKUP($B98,annexe_01!$A:$J,6,FALSE)</f>
        <v>auto-dérision et enthousiasme / légèreté de l'être / savoir dédramatiser / rire de tout</v>
      </c>
      <c r="J98" s="250">
        <f t="shared" si="15"/>
        <v>1690</v>
      </c>
    </row>
    <row r="99" spans="1:10" hidden="1" x14ac:dyDescent="0.25">
      <c r="A99" s="53">
        <f t="shared" si="2"/>
        <v>7</v>
      </c>
      <c r="B99" s="53">
        <f>Donnee_interpretation!C364</f>
        <v>1700</v>
      </c>
      <c r="D99" s="61">
        <f t="shared" si="3"/>
        <v>7</v>
      </c>
      <c r="E99" s="66" t="str">
        <f t="shared" si="14"/>
        <v>ce que les autres apprécient le plus</v>
      </c>
      <c r="F99" s="63">
        <f>ABS(Donnee_interpretation!D364)</f>
        <v>8</v>
      </c>
      <c r="G99" s="73" t="str">
        <f>ROMAN(VLOOKUP($B99,annexe_01!$A:$K,11,FALSE))</f>
        <v>II</v>
      </c>
      <c r="H99" s="65">
        <f>VLOOKUP($B99,annexe_01!$A:$J,10,FALSE)</f>
        <v>8</v>
      </c>
      <c r="I99" s="69" t="str">
        <f>VLOOKUP($B99,annexe_01!$A:$J,6,FALSE)</f>
        <v>esprit et mental au service du corps</v>
      </c>
      <c r="J99" s="249">
        <f t="shared" si="15"/>
        <v>1700</v>
      </c>
    </row>
    <row r="100" spans="1:10" hidden="1" x14ac:dyDescent="0.25">
      <c r="A100" s="53">
        <f t="shared" si="2"/>
        <v>8</v>
      </c>
      <c r="B100" s="53">
        <f>Donnee_interpretation!C365</f>
        <v>1770</v>
      </c>
      <c r="D100" s="62">
        <f t="shared" si="3"/>
        <v>8</v>
      </c>
      <c r="E100" s="67" t="str">
        <f t="shared" si="14"/>
        <v>ce que les autres apprécient le plus</v>
      </c>
      <c r="F100" s="64">
        <f>ABS(Donnee_interpretation!D365)</f>
        <v>7</v>
      </c>
      <c r="G100" s="74" t="str">
        <f>ROMAN(VLOOKUP($B100,annexe_01!$A:$K,11,FALSE))</f>
        <v>II</v>
      </c>
      <c r="H100" s="65">
        <f>VLOOKUP($B100,annexe_01!$A:$J,10,FALSE)</f>
        <v>11</v>
      </c>
      <c r="I100" s="70" t="str">
        <f>VLOOKUP($B100,annexe_01!$A:$J,6,FALSE)</f>
        <v>autorité naturelle émanant du corps / puissance de rayonnement / présence en soi</v>
      </c>
      <c r="J100" s="250">
        <f t="shared" si="15"/>
        <v>1770</v>
      </c>
    </row>
    <row r="101" spans="1:10" hidden="1" x14ac:dyDescent="0.25">
      <c r="A101" s="53">
        <f t="shared" si="2"/>
        <v>9</v>
      </c>
      <c r="B101" s="53">
        <f>Donnee_interpretation!C366</f>
        <v>1800</v>
      </c>
      <c r="D101" s="61">
        <f t="shared" si="3"/>
        <v>9</v>
      </c>
      <c r="E101" s="66" t="str">
        <f t="shared" si="14"/>
        <v>ce que les autres apprécient le plus</v>
      </c>
      <c r="F101" s="63">
        <f>ABS(Donnee_interpretation!D366)</f>
        <v>7</v>
      </c>
      <c r="G101" s="73" t="str">
        <f>ROMAN(VLOOKUP($B101,annexe_01!$A:$K,11,FALSE))</f>
        <v>II</v>
      </c>
      <c r="H101" s="65">
        <f>VLOOKUP($B101,annexe_01!$A:$J,10,FALSE)</f>
        <v>13</v>
      </c>
      <c r="I101" s="69" t="str">
        <f>VLOOKUP($B101,annexe_01!$A:$J,6,FALSE)</f>
        <v>s'accepter et s'aimer tel que l'on est</v>
      </c>
      <c r="J101" s="249">
        <f t="shared" si="15"/>
        <v>1800</v>
      </c>
    </row>
    <row r="102" spans="1:10" hidden="1" x14ac:dyDescent="0.25">
      <c r="A102" s="53">
        <f t="shared" ref="A102:A157" si="16">A91</f>
        <v>10</v>
      </c>
      <c r="B102" s="53">
        <f>Donnee_interpretation!C367</f>
        <v>1080</v>
      </c>
      <c r="D102" s="62">
        <f t="shared" ref="D102:D157" si="17">D91</f>
        <v>10</v>
      </c>
      <c r="E102" s="67" t="str">
        <f t="shared" si="14"/>
        <v>ce que les autres apprécient le plus</v>
      </c>
      <c r="F102" s="64">
        <f>ABS(Donnee_interpretation!D367)</f>
        <v>6</v>
      </c>
      <c r="G102" s="74" t="str">
        <f>ROMAN(VLOOKUP($B102,annexe_01!$A:$K,11,FALSE))</f>
        <v>I</v>
      </c>
      <c r="H102" s="65">
        <f>VLOOKUP($B102,annexe_01!$A:$J,10,FALSE)</f>
        <v>1</v>
      </c>
      <c r="I102" s="70" t="str">
        <f>VLOOKUP($B102,annexe_01!$A:$J,6,FALSE)</f>
        <v>constance / stabilité / motivation / bonne gestion du temps</v>
      </c>
      <c r="J102" s="250">
        <f t="shared" si="15"/>
        <v>1080</v>
      </c>
    </row>
    <row r="103" spans="1:10" x14ac:dyDescent="0.25">
      <c r="A103" s="53" t="str">
        <f t="shared" si="16"/>
        <v>A</v>
      </c>
      <c r="B103" s="53" t="str">
        <f>Donnee_interpretation!C368</f>
        <v>Seul_droite</v>
      </c>
      <c r="D103" s="55">
        <f t="shared" si="17"/>
        <v>1</v>
      </c>
      <c r="E103" s="328" t="str">
        <f>E17</f>
        <v>ce que les autres ne voient pas encore</v>
      </c>
      <c r="F103" s="326" t="str">
        <f>Lexique!$C$19</f>
        <v>Valeur</v>
      </c>
      <c r="G103" s="326" t="str">
        <f>Lexique!$C$24</f>
        <v>Harmonique</v>
      </c>
      <c r="H103" s="326" t="str">
        <f>Lexique!$C$21</f>
        <v>Couleurs</v>
      </c>
      <c r="I103" s="513" t="str">
        <f>Lexique!$C$22</f>
        <v>Interprétation</v>
      </c>
      <c r="J103" s="281" t="str">
        <f>Lexique!$C$23</f>
        <v>Code</v>
      </c>
    </row>
    <row r="104" spans="1:10" ht="15" customHeight="1" x14ac:dyDescent="0.25">
      <c r="A104" s="53">
        <f t="shared" si="16"/>
        <v>1</v>
      </c>
      <c r="B104" s="53">
        <f>Donnee_interpretation!C369</f>
        <v>1310</v>
      </c>
      <c r="D104" s="61">
        <f t="shared" si="17"/>
        <v>1</v>
      </c>
      <c r="E104" s="66" t="str">
        <f>E103</f>
        <v>ce que les autres ne voient pas encore</v>
      </c>
      <c r="F104" s="63">
        <f>ABS(Donnee_interpretation!D369)</f>
        <v>20</v>
      </c>
      <c r="G104" s="73" t="str">
        <f>ROMAN(VLOOKUP($B104,annexe_01!$A:$K,11,FALSE))</f>
        <v>I</v>
      </c>
      <c r="H104" s="65">
        <f>VLOOKUP($B104,annexe_01!$A:$J,10,FALSE)</f>
        <v>9</v>
      </c>
      <c r="I104" s="69" t="str">
        <f>VLOOKUP($B104,annexe_01!$A:$J,6,FALSE)</f>
        <v>liberté d’engagement / sincérité / mental calme</v>
      </c>
      <c r="J104" s="249">
        <f>B104</f>
        <v>1310</v>
      </c>
    </row>
    <row r="105" spans="1:10" x14ac:dyDescent="0.25">
      <c r="A105" s="53">
        <f t="shared" si="16"/>
        <v>2</v>
      </c>
      <c r="B105" s="53">
        <f>Donnee_interpretation!C370</f>
        <v>1340</v>
      </c>
      <c r="D105" s="62">
        <f t="shared" si="17"/>
        <v>2</v>
      </c>
      <c r="E105" s="67" t="str">
        <f t="shared" ref="E105:E113" si="18">E104</f>
        <v>ce que les autres ne voient pas encore</v>
      </c>
      <c r="F105" s="64">
        <f>ABS(Donnee_interpretation!D370)</f>
        <v>19</v>
      </c>
      <c r="G105" s="74" t="str">
        <f>ROMAN(VLOOKUP($B105,annexe_01!$A:$K,11,FALSE))</f>
        <v>I</v>
      </c>
      <c r="H105" s="65">
        <f>VLOOKUP($B105,annexe_01!$A:$J,10,FALSE)</f>
        <v>10</v>
      </c>
      <c r="I105" s="70" t="str">
        <f>VLOOKUP($B105,annexe_01!$A:$J,6,FALSE)</f>
        <v>être attentif et vigilant</v>
      </c>
      <c r="J105" s="250">
        <f t="shared" ref="J105:J113" si="19">B105</f>
        <v>1340</v>
      </c>
    </row>
    <row r="106" spans="1:10" x14ac:dyDescent="0.25">
      <c r="A106" s="53">
        <f t="shared" si="16"/>
        <v>3</v>
      </c>
      <c r="B106" s="53">
        <f>Donnee_interpretation!C371</f>
        <v>1300</v>
      </c>
      <c r="D106" s="61">
        <f t="shared" si="17"/>
        <v>3</v>
      </c>
      <c r="E106" s="66" t="str">
        <f t="shared" si="18"/>
        <v>ce que les autres ne voient pas encore</v>
      </c>
      <c r="F106" s="63">
        <f>ABS(Donnee_interpretation!D371)</f>
        <v>18</v>
      </c>
      <c r="G106" s="73" t="str">
        <f>ROMAN(VLOOKUP($B106,annexe_01!$A:$K,11,FALSE))</f>
        <v>I</v>
      </c>
      <c r="H106" s="65">
        <f>VLOOKUP($B106,annexe_01!$A:$J,10,FALSE)</f>
        <v>9</v>
      </c>
      <c r="I106" s="69" t="str">
        <f>VLOOKUP($B106,annexe_01!$A:$J,6,FALSE)</f>
        <v>calme intérieur / retour à son intériorité</v>
      </c>
      <c r="J106" s="249">
        <f t="shared" si="19"/>
        <v>1300</v>
      </c>
    </row>
    <row r="107" spans="1:10" x14ac:dyDescent="0.25">
      <c r="A107" s="53">
        <f t="shared" si="16"/>
        <v>4</v>
      </c>
      <c r="B107" s="53">
        <f>Donnee_interpretation!C372</f>
        <v>2140</v>
      </c>
      <c r="D107" s="62">
        <f t="shared" si="17"/>
        <v>4</v>
      </c>
      <c r="E107" s="67" t="str">
        <f t="shared" si="18"/>
        <v>ce que les autres ne voient pas encore</v>
      </c>
      <c r="F107" s="64">
        <f>ABS(Donnee_interpretation!D372)</f>
        <v>17</v>
      </c>
      <c r="G107" s="74" t="str">
        <f>ROMAN(VLOOKUP($B107,annexe_01!$A:$K,11,FALSE))</f>
        <v>III</v>
      </c>
      <c r="H107" s="65">
        <f>VLOOKUP($B107,annexe_01!$A:$J,10,FALSE)</f>
        <v>15</v>
      </c>
      <c r="I107" s="70" t="str">
        <f>VLOOKUP($B107,annexe_01!$A:$J,6,FALSE)</f>
        <v>n'être responsable que de sa propre vie</v>
      </c>
      <c r="J107" s="250">
        <f t="shared" si="19"/>
        <v>2140</v>
      </c>
    </row>
    <row r="108" spans="1:10" x14ac:dyDescent="0.25">
      <c r="A108" s="53">
        <f t="shared" si="16"/>
        <v>5</v>
      </c>
      <c r="B108" s="53">
        <f>Donnee_interpretation!C373</f>
        <v>1810</v>
      </c>
      <c r="D108" s="61">
        <f t="shared" si="17"/>
        <v>5</v>
      </c>
      <c r="E108" s="66" t="str">
        <f t="shared" si="18"/>
        <v>ce que les autres ne voient pas encore</v>
      </c>
      <c r="F108" s="63">
        <f>ABS(Donnee_interpretation!D373)</f>
        <v>14</v>
      </c>
      <c r="G108" s="73" t="str">
        <f>ROMAN(VLOOKUP($B108,annexe_01!$A:$K,11,FALSE))</f>
        <v>II</v>
      </c>
      <c r="H108" s="65">
        <f>VLOOKUP($B108,annexe_01!$A:$J,10,FALSE)</f>
        <v>13</v>
      </c>
      <c r="I108" s="69" t="str">
        <f>VLOOKUP($B108,annexe_01!$A:$J,6,FALSE)</f>
        <v>se sentir valorisé et en retirer une force inépuisable / capacité à se régénérer sans le mental</v>
      </c>
      <c r="J108" s="249">
        <f t="shared" si="19"/>
        <v>1810</v>
      </c>
    </row>
    <row r="109" spans="1:10" ht="15.75" hidden="1" x14ac:dyDescent="0.25">
      <c r="A109" s="53">
        <f t="shared" si="16"/>
        <v>6</v>
      </c>
      <c r="B109" s="53">
        <f>Donnee_interpretation!C374</f>
        <v>1260</v>
      </c>
      <c r="D109" s="62">
        <f t="shared" si="17"/>
        <v>6</v>
      </c>
      <c r="E109" s="67" t="str">
        <f t="shared" si="18"/>
        <v>ce que les autres ne voient pas encore</v>
      </c>
      <c r="F109" s="60">
        <f>ABS(Donnee_interpretation!D374)</f>
        <v>12</v>
      </c>
      <c r="G109" s="60" t="str">
        <f>ROMAN(VLOOKUP($B109,annexe_01!$A:$K,11,FALSE))</f>
        <v>I</v>
      </c>
      <c r="H109" s="65">
        <f>VLOOKUP($B109,annexe_01!$A:$J,10,FALSE)</f>
        <v>7</v>
      </c>
      <c r="I109" s="70" t="str">
        <f>VLOOKUP($B109,annexe_01!$A:$J,6,FALSE)</f>
        <v>sortir des jeux de pouvoir / capacité à saisir les bonnes opportunités / pragmatisme</v>
      </c>
      <c r="J109" s="250">
        <f t="shared" si="19"/>
        <v>1260</v>
      </c>
    </row>
    <row r="110" spans="1:10" hidden="1" x14ac:dyDescent="0.25">
      <c r="A110" s="53">
        <f t="shared" si="16"/>
        <v>7</v>
      </c>
      <c r="B110" s="53">
        <f>Donnee_interpretation!C375</f>
        <v>1160</v>
      </c>
      <c r="D110" s="61">
        <f t="shared" si="17"/>
        <v>7</v>
      </c>
      <c r="E110" s="66" t="str">
        <f t="shared" si="18"/>
        <v>ce que les autres ne voient pas encore</v>
      </c>
      <c r="F110" s="63">
        <f>ABS(Donnee_interpretation!D375)</f>
        <v>11</v>
      </c>
      <c r="G110" s="73" t="str">
        <f>ROMAN(VLOOKUP($B110,annexe_01!$A:$K,11,FALSE))</f>
        <v>I</v>
      </c>
      <c r="H110" s="65">
        <f>VLOOKUP($B110,annexe_01!$A:$J,10,FALSE)</f>
        <v>5</v>
      </c>
      <c r="I110" s="69" t="str">
        <f>VLOOKUP($B110,annexe_01!$A:$J,6,FALSE)</f>
        <v>en paix avec l'autorité / conciliant / respectueux / se donner les moyens pour vivre</v>
      </c>
      <c r="J110" s="249">
        <f t="shared" si="19"/>
        <v>1160</v>
      </c>
    </row>
    <row r="111" spans="1:10" hidden="1" x14ac:dyDescent="0.25">
      <c r="A111" s="53">
        <f t="shared" si="16"/>
        <v>8</v>
      </c>
      <c r="B111" s="53">
        <f>Donnee_interpretation!C376</f>
        <v>1720</v>
      </c>
      <c r="D111" s="62">
        <f t="shared" si="17"/>
        <v>8</v>
      </c>
      <c r="E111" s="67" t="str">
        <f t="shared" si="18"/>
        <v>ce que les autres ne voient pas encore</v>
      </c>
      <c r="F111" s="64">
        <f>ABS(Donnee_interpretation!D376)</f>
        <v>11</v>
      </c>
      <c r="G111" s="74" t="str">
        <f>ROMAN(VLOOKUP($B111,annexe_01!$A:$K,11,FALSE))</f>
        <v>II</v>
      </c>
      <c r="H111" s="65">
        <f>VLOOKUP($B111,annexe_01!$A:$J,10,FALSE)</f>
        <v>9</v>
      </c>
      <c r="I111" s="70" t="str">
        <f>VLOOKUP($B111,annexe_01!$A:$J,6,FALSE)</f>
        <v>autosuffisance / spontanéité / suivre l'ordre naturel des choses / être heureux</v>
      </c>
      <c r="J111" s="250">
        <f t="shared" si="19"/>
        <v>1720</v>
      </c>
    </row>
    <row r="112" spans="1:10" hidden="1" x14ac:dyDescent="0.25">
      <c r="A112" s="53">
        <f t="shared" si="16"/>
        <v>9</v>
      </c>
      <c r="B112" s="53">
        <f>Donnee_interpretation!C377</f>
        <v>1820</v>
      </c>
      <c r="D112" s="61">
        <f t="shared" si="17"/>
        <v>9</v>
      </c>
      <c r="E112" s="66" t="str">
        <f t="shared" si="18"/>
        <v>ce que les autres ne voient pas encore</v>
      </c>
      <c r="F112" s="63">
        <f>ABS(Donnee_interpretation!D377)</f>
        <v>11</v>
      </c>
      <c r="G112" s="73" t="str">
        <f>ROMAN(VLOOKUP($B112,annexe_01!$A:$K,11,FALSE))</f>
        <v>II</v>
      </c>
      <c r="H112" s="65">
        <f>VLOOKUP($B112,annexe_01!$A:$J,10,FALSE)</f>
        <v>14</v>
      </c>
      <c r="I112" s="69" t="str">
        <f>VLOOKUP($B112,annexe_01!$A:$J,6,FALSE)</f>
        <v>sentiment de faire partie de l'humanité / bien incarné sur Terre</v>
      </c>
      <c r="J112" s="249">
        <f t="shared" si="19"/>
        <v>1820</v>
      </c>
    </row>
    <row r="113" spans="1:10" hidden="1" x14ac:dyDescent="0.25">
      <c r="A113" s="53">
        <f t="shared" si="16"/>
        <v>10</v>
      </c>
      <c r="B113" s="53">
        <f>Donnee_interpretation!C378</f>
        <v>1950</v>
      </c>
      <c r="D113" s="62">
        <f t="shared" si="17"/>
        <v>10</v>
      </c>
      <c r="E113" s="67" t="str">
        <f t="shared" si="18"/>
        <v>ce que les autres ne voient pas encore</v>
      </c>
      <c r="F113" s="64">
        <f>ABS(Donnee_interpretation!D378)</f>
        <v>11</v>
      </c>
      <c r="G113" s="74" t="str">
        <f>ROMAN(VLOOKUP($B113,annexe_01!$A:$K,11,FALSE))</f>
        <v>III</v>
      </c>
      <c r="H113" s="65">
        <f>VLOOKUP($B113,annexe_01!$A:$J,10,FALSE)</f>
        <v>5</v>
      </c>
      <c r="I113" s="70" t="str">
        <f>VLOOKUP($B113,annexe_01!$A:$J,6,FALSE)</f>
        <v>être respecté et reconnu par les plans supérieurs ou pour sa spiritualité</v>
      </c>
      <c r="J113" s="250">
        <f t="shared" si="19"/>
        <v>1950</v>
      </c>
    </row>
    <row r="114" spans="1:10" x14ac:dyDescent="0.25">
      <c r="A114" s="53" t="str">
        <f t="shared" si="16"/>
        <v>A</v>
      </c>
      <c r="B114" s="53" t="str">
        <f>Donnee_interpretation!C379</f>
        <v>Seul_droite</v>
      </c>
      <c r="D114" s="55">
        <f t="shared" si="17"/>
        <v>1</v>
      </c>
      <c r="E114" s="328" t="str">
        <f>E18</f>
        <v>ce à quoi nous accordons trop d'importance</v>
      </c>
      <c r="F114" s="326" t="str">
        <f>Lexique!$C$19</f>
        <v>Valeur</v>
      </c>
      <c r="G114" s="326" t="str">
        <f>Lexique!$C$24</f>
        <v>Harmonique</v>
      </c>
      <c r="H114" s="326" t="str">
        <f>Lexique!$C$21</f>
        <v>Couleurs</v>
      </c>
      <c r="I114" s="513" t="str">
        <f>Lexique!$C$22</f>
        <v>Interprétation</v>
      </c>
      <c r="J114" s="281" t="str">
        <f>Lexique!$C$23</f>
        <v>Code</v>
      </c>
    </row>
    <row r="115" spans="1:10" x14ac:dyDescent="0.25">
      <c r="A115" s="53">
        <f t="shared" si="16"/>
        <v>1</v>
      </c>
      <c r="B115" s="53">
        <f>Donnee_interpretation!C380</f>
        <v>1090</v>
      </c>
      <c r="D115" s="61">
        <f t="shared" si="17"/>
        <v>1</v>
      </c>
      <c r="E115" s="66" t="str">
        <f>E114</f>
        <v>ce à quoi nous accordons trop d'importance</v>
      </c>
      <c r="F115" s="73">
        <f>ABS(Donnee_interpretation!D380)</f>
        <v>17</v>
      </c>
      <c r="G115" s="73" t="str">
        <f>ROMAN(VLOOKUP($B115,annexe_01!$A:$K,11,FALSE))</f>
        <v>I</v>
      </c>
      <c r="H115" s="65">
        <f>VLOOKUP($B115,annexe_01!$A:$J,10,FALSE)</f>
        <v>1</v>
      </c>
      <c r="I115" s="69" t="str">
        <f>VLOOKUP($B115,annexe_01!$A:$J,7,FALSE)</f>
        <v>fuite dans d'autres réalités / vouloir échapper à la réalité</v>
      </c>
      <c r="J115" s="249">
        <f>B115</f>
        <v>1090</v>
      </c>
    </row>
    <row r="116" spans="1:10" x14ac:dyDescent="0.25">
      <c r="A116" s="53">
        <f t="shared" si="16"/>
        <v>2</v>
      </c>
      <c r="B116" s="53">
        <f>Donnee_interpretation!C381</f>
        <v>1800</v>
      </c>
      <c r="D116" s="62">
        <f t="shared" si="17"/>
        <v>2</v>
      </c>
      <c r="E116" s="67" t="str">
        <f t="shared" ref="E116:E124" si="20">E115</f>
        <v>ce à quoi nous accordons trop d'importance</v>
      </c>
      <c r="F116" s="74">
        <f>ABS(Donnee_interpretation!D381)</f>
        <v>13</v>
      </c>
      <c r="G116" s="74" t="str">
        <f>ROMAN(VLOOKUP($B116,annexe_01!$A:$K,11,FALSE))</f>
        <v>II</v>
      </c>
      <c r="H116" s="65">
        <f>VLOOKUP($B116,annexe_01!$A:$J,10,FALSE)</f>
        <v>13</v>
      </c>
      <c r="I116" s="70" t="str">
        <f>VLOOKUP($B116,annexe_01!$A:$J,7,FALSE)</f>
        <v>autosatisfaction / être prétentieux / rempli d'amour propre</v>
      </c>
      <c r="J116" s="250">
        <f t="shared" ref="J116:J124" si="21">B116</f>
        <v>1800</v>
      </c>
    </row>
    <row r="117" spans="1:10" x14ac:dyDescent="0.25">
      <c r="A117" s="53">
        <f t="shared" si="16"/>
        <v>3</v>
      </c>
      <c r="B117" s="53">
        <f>Donnee_interpretation!C382</f>
        <v>1370</v>
      </c>
      <c r="D117" s="61">
        <f t="shared" si="17"/>
        <v>3</v>
      </c>
      <c r="E117" s="66" t="str">
        <f t="shared" si="20"/>
        <v>ce à quoi nous accordons trop d'importance</v>
      </c>
      <c r="F117" s="73">
        <f>ABS(Donnee_interpretation!D382)</f>
        <v>13</v>
      </c>
      <c r="G117" s="73" t="str">
        <f>ROMAN(VLOOKUP($B117,annexe_01!$A:$K,11,FALSE))</f>
        <v>I</v>
      </c>
      <c r="H117" s="65">
        <f>VLOOKUP($B117,annexe_01!$A:$J,10,FALSE)</f>
        <v>10</v>
      </c>
      <c r="I117" s="69" t="str">
        <f>VLOOKUP($B117,annexe_01!$A:$J,7,FALSE)</f>
        <v>autoritarisme / besoin d’être un leader</v>
      </c>
      <c r="J117" s="249">
        <f t="shared" si="21"/>
        <v>1370</v>
      </c>
    </row>
    <row r="118" spans="1:10" x14ac:dyDescent="0.25">
      <c r="A118" s="53">
        <f t="shared" si="16"/>
        <v>4</v>
      </c>
      <c r="B118" s="53">
        <f>Donnee_interpretation!C383</f>
        <v>1230</v>
      </c>
      <c r="D118" s="62">
        <f t="shared" si="17"/>
        <v>4</v>
      </c>
      <c r="E118" s="67" t="str">
        <f t="shared" si="20"/>
        <v>ce à quoi nous accordons trop d'importance</v>
      </c>
      <c r="F118" s="74">
        <f>ABS(Donnee_interpretation!D383)</f>
        <v>13</v>
      </c>
      <c r="G118" s="74" t="str">
        <f>ROMAN(VLOOKUP($B118,annexe_01!$A:$K,11,FALSE))</f>
        <v>I</v>
      </c>
      <c r="H118" s="65">
        <f>VLOOKUP($B118,annexe_01!$A:$J,10,FALSE)</f>
        <v>7</v>
      </c>
      <c r="I118" s="70" t="str">
        <f>VLOOKUP($B118,annexe_01!$A:$J,7,FALSE)</f>
        <v>envie d’agir ou de réagir / de pouvoir décider / maintenir ses décisions</v>
      </c>
      <c r="J118" s="250">
        <f t="shared" si="21"/>
        <v>1230</v>
      </c>
    </row>
    <row r="119" spans="1:10" x14ac:dyDescent="0.25">
      <c r="A119" s="53">
        <f t="shared" si="16"/>
        <v>5</v>
      </c>
      <c r="B119" s="53">
        <f>Donnee_interpretation!C384</f>
        <v>1560</v>
      </c>
      <c r="D119" s="61">
        <f t="shared" si="17"/>
        <v>5</v>
      </c>
      <c r="E119" s="66" t="str">
        <f t="shared" si="20"/>
        <v>ce à quoi nous accordons trop d'importance</v>
      </c>
      <c r="F119" s="73">
        <f>ABS(Donnee_interpretation!D384)</f>
        <v>11</v>
      </c>
      <c r="G119" s="73" t="str">
        <f>ROMAN(VLOOKUP($B119,annexe_01!$A:$K,11,FALSE))</f>
        <v>II</v>
      </c>
      <c r="H119" s="65">
        <f>VLOOKUP($B119,annexe_01!$A:$J,10,FALSE)</f>
        <v>1</v>
      </c>
      <c r="I119" s="69" t="str">
        <f>VLOOKUP($B119,annexe_01!$A:$J,7,FALSE)</f>
        <v>percevoir tout ce qui dérange / mise en évidence des résistances et des incohérences</v>
      </c>
      <c r="J119" s="249">
        <f t="shared" si="21"/>
        <v>1560</v>
      </c>
    </row>
    <row r="120" spans="1:10" ht="15.75" hidden="1" x14ac:dyDescent="0.25">
      <c r="A120" s="53">
        <f t="shared" si="16"/>
        <v>6</v>
      </c>
      <c r="B120" s="53">
        <f>Donnee_interpretation!C385</f>
        <v>1690</v>
      </c>
      <c r="D120" s="62">
        <f t="shared" si="17"/>
        <v>6</v>
      </c>
      <c r="E120" s="67" t="str">
        <f t="shared" si="20"/>
        <v>ce à quoi nous accordons trop d'importance</v>
      </c>
      <c r="F120" s="60">
        <f>ABS(Donnee_interpretation!D385)</f>
        <v>10</v>
      </c>
      <c r="G120" s="60" t="str">
        <f>ROMAN(VLOOKUP($B120,annexe_01!$A:$K,11,FALSE))</f>
        <v>II</v>
      </c>
      <c r="H120" s="65">
        <f>VLOOKUP($B120,annexe_01!$A:$J,10,FALSE)</f>
        <v>7</v>
      </c>
      <c r="I120" s="70" t="str">
        <f>VLOOKUP($B120,annexe_01!$A:$J,7,FALSE)</f>
        <v>trop d'obligations / submergé d'informations / avoir des éclairs de génie</v>
      </c>
      <c r="J120" s="250">
        <f t="shared" si="21"/>
        <v>1690</v>
      </c>
    </row>
    <row r="121" spans="1:10" hidden="1" x14ac:dyDescent="0.25">
      <c r="A121" s="53">
        <f t="shared" si="16"/>
        <v>7</v>
      </c>
      <c r="B121" s="53">
        <f>Donnee_interpretation!C386</f>
        <v>1780</v>
      </c>
      <c r="D121" s="61">
        <f t="shared" si="17"/>
        <v>7</v>
      </c>
      <c r="E121" s="66" t="str">
        <f t="shared" si="20"/>
        <v>ce à quoi nous accordons trop d'importance</v>
      </c>
      <c r="F121" s="73">
        <f>ABS(Donnee_interpretation!D386)</f>
        <v>8</v>
      </c>
      <c r="G121" s="73" t="str">
        <f>ROMAN(VLOOKUP($B121,annexe_01!$A:$K,11,FALSE))</f>
        <v>II</v>
      </c>
      <c r="H121" s="65">
        <f>VLOOKUP($B121,annexe_01!$A:$J,10,FALSE)</f>
        <v>12</v>
      </c>
      <c r="I121" s="69" t="str">
        <f>VLOOKUP($B121,annexe_01!$A:$J,7,FALSE)</f>
        <v>s'imposer aux autres / besoin excessif de faire</v>
      </c>
      <c r="J121" s="249">
        <f t="shared" si="21"/>
        <v>1780</v>
      </c>
    </row>
    <row r="122" spans="1:10" hidden="1" x14ac:dyDescent="0.25">
      <c r="A122" s="53">
        <f t="shared" si="16"/>
        <v>8</v>
      </c>
      <c r="B122" s="53">
        <f>Donnee_interpretation!C387</f>
        <v>1770</v>
      </c>
      <c r="D122" s="62">
        <f t="shared" si="17"/>
        <v>8</v>
      </c>
      <c r="E122" s="67" t="str">
        <f t="shared" si="20"/>
        <v>ce à quoi nous accordons trop d'importance</v>
      </c>
      <c r="F122" s="74">
        <f>ABS(Donnee_interpretation!D387)</f>
        <v>8</v>
      </c>
      <c r="G122" s="74" t="str">
        <f>ROMAN(VLOOKUP($B122,annexe_01!$A:$K,11,FALSE))</f>
        <v>II</v>
      </c>
      <c r="H122" s="65">
        <f>VLOOKUP($B122,annexe_01!$A:$J,10,FALSE)</f>
        <v>11</v>
      </c>
      <c r="I122" s="70" t="str">
        <f>VLOOKUP($B122,annexe_01!$A:$J,7,FALSE)</f>
        <v>prendre sur soi pour faire avancer les choses</v>
      </c>
      <c r="J122" s="250">
        <f t="shared" si="21"/>
        <v>1770</v>
      </c>
    </row>
    <row r="123" spans="1:10" hidden="1" x14ac:dyDescent="0.25">
      <c r="A123" s="53">
        <f t="shared" si="16"/>
        <v>9</v>
      </c>
      <c r="B123" s="53">
        <f>Donnee_interpretation!C388</f>
        <v>1170</v>
      </c>
      <c r="D123" s="61">
        <f t="shared" si="17"/>
        <v>9</v>
      </c>
      <c r="E123" s="66" t="str">
        <f t="shared" si="20"/>
        <v>ce à quoi nous accordons trop d'importance</v>
      </c>
      <c r="F123" s="73">
        <f>ABS(Donnee_interpretation!D388)</f>
        <v>8</v>
      </c>
      <c r="G123" s="73" t="str">
        <f>ROMAN(VLOOKUP($B123,annexe_01!$A:$K,11,FALSE))</f>
        <v>I</v>
      </c>
      <c r="H123" s="65">
        <f>VLOOKUP($B123,annexe_01!$A:$J,10,FALSE)</f>
        <v>5</v>
      </c>
      <c r="I123" s="69" t="str">
        <f>VLOOKUP($B123,annexe_01!$A:$J,7,FALSE)</f>
        <v>réactivité émotionnelle contre le collectif / se sentir jugé par le collectif / vivre une injustice</v>
      </c>
      <c r="J123" s="249">
        <f t="shared" si="21"/>
        <v>1170</v>
      </c>
    </row>
    <row r="124" spans="1:10" hidden="1" x14ac:dyDescent="0.25">
      <c r="A124" s="53">
        <f t="shared" si="16"/>
        <v>10</v>
      </c>
      <c r="B124" s="53">
        <f>Donnee_interpretation!C389</f>
        <v>1550</v>
      </c>
      <c r="D124" s="62">
        <f t="shared" si="17"/>
        <v>10</v>
      </c>
      <c r="E124" s="67" t="str">
        <f t="shared" si="20"/>
        <v>ce à quoi nous accordons trop d'importance</v>
      </c>
      <c r="F124" s="74">
        <f>ABS(Donnee_interpretation!D389)</f>
        <v>7</v>
      </c>
      <c r="G124" s="74" t="str">
        <f>ROMAN(VLOOKUP($B124,annexe_01!$A:$K,11,FALSE))</f>
        <v>I</v>
      </c>
      <c r="H124" s="65">
        <f>VLOOKUP($B124,annexe_01!$A:$J,10,FALSE)</f>
        <v>15</v>
      </c>
      <c r="I124" s="70" t="str">
        <f>VLOOKUP($B124,annexe_01!$A:$J,7,FALSE)</f>
        <v>se sentir exister / vouloir se faire remarquer / attirer l'attention</v>
      </c>
      <c r="J124" s="250">
        <f t="shared" si="21"/>
        <v>1550</v>
      </c>
    </row>
    <row r="125" spans="1:10" x14ac:dyDescent="0.25">
      <c r="A125" s="53" t="str">
        <f t="shared" si="16"/>
        <v>A</v>
      </c>
      <c r="B125" s="53" t="str">
        <f>Donnee_interpretation!C390</f>
        <v>Seul_droite</v>
      </c>
      <c r="D125" s="55">
        <f t="shared" si="17"/>
        <v>1</v>
      </c>
      <c r="E125" s="328" t="str">
        <f>E19</f>
        <v>ce que l'on nous reproche d'être</v>
      </c>
      <c r="F125" s="326" t="str">
        <f>Lexique!$C$19</f>
        <v>Valeur</v>
      </c>
      <c r="G125" s="326" t="str">
        <f>Lexique!$C$24</f>
        <v>Harmonique</v>
      </c>
      <c r="H125" s="326" t="str">
        <f>Lexique!$C$21</f>
        <v>Couleurs</v>
      </c>
      <c r="I125" s="513" t="str">
        <f>Lexique!$C$22</f>
        <v>Interprétation</v>
      </c>
      <c r="J125" s="281" t="str">
        <f>Lexique!$C$23</f>
        <v>Code</v>
      </c>
    </row>
    <row r="126" spans="1:10" x14ac:dyDescent="0.25">
      <c r="A126" s="53">
        <f t="shared" si="16"/>
        <v>1</v>
      </c>
      <c r="B126" s="53">
        <f>Donnee_interpretation!C391</f>
        <v>1340</v>
      </c>
      <c r="D126" s="61">
        <f t="shared" si="17"/>
        <v>1</v>
      </c>
      <c r="E126" s="66" t="str">
        <f>E125</f>
        <v>ce que l'on nous reproche d'être</v>
      </c>
      <c r="F126" s="73">
        <f>ABS(Donnee_interpretation!D391)</f>
        <v>20</v>
      </c>
      <c r="G126" s="73" t="str">
        <f>ROMAN(VLOOKUP($B126,annexe_01!$A:$K,11,FALSE))</f>
        <v>I</v>
      </c>
      <c r="H126" s="65">
        <f>VLOOKUP($B126,annexe_01!$A:$J,10,FALSE)</f>
        <v>10</v>
      </c>
      <c r="I126" s="69" t="str">
        <f>VLOOKUP($B126,annexe_01!$A:$J,7,FALSE)</f>
        <v>se sentir agressé / envahi / oppressé</v>
      </c>
      <c r="J126" s="249">
        <f>B126</f>
        <v>1340</v>
      </c>
    </row>
    <row r="127" spans="1:10" x14ac:dyDescent="0.25">
      <c r="A127" s="53">
        <f t="shared" si="16"/>
        <v>2</v>
      </c>
      <c r="B127" s="53">
        <f>Donnee_interpretation!C392</f>
        <v>1820</v>
      </c>
      <c r="D127" s="62">
        <f t="shared" si="17"/>
        <v>2</v>
      </c>
      <c r="E127" s="67" t="str">
        <f t="shared" ref="E127:E135" si="22">E126</f>
        <v>ce que l'on nous reproche d'être</v>
      </c>
      <c r="F127" s="74">
        <f>ABS(Donnee_interpretation!D392)</f>
        <v>13</v>
      </c>
      <c r="G127" s="74" t="str">
        <f>ROMAN(VLOOKUP($B127,annexe_01!$A:$K,11,FALSE))</f>
        <v>II</v>
      </c>
      <c r="H127" s="65">
        <f>VLOOKUP($B127,annexe_01!$A:$J,10,FALSE)</f>
        <v>14</v>
      </c>
      <c r="I127" s="70" t="str">
        <f>VLOOKUP($B127,annexe_01!$A:$J,7,FALSE)</f>
        <v>lien toxique avec un maître / devoir remplir une mission / conflit entre bien et mal</v>
      </c>
      <c r="J127" s="250">
        <f t="shared" ref="J127:J135" si="23">B127</f>
        <v>1820</v>
      </c>
    </row>
    <row r="128" spans="1:10" x14ac:dyDescent="0.25">
      <c r="A128" s="53">
        <f t="shared" si="16"/>
        <v>3</v>
      </c>
      <c r="B128" s="53">
        <f>Donnee_interpretation!C393</f>
        <v>1470</v>
      </c>
      <c r="D128" s="61">
        <f t="shared" si="17"/>
        <v>3</v>
      </c>
      <c r="E128" s="66" t="str">
        <f t="shared" si="22"/>
        <v>ce que l'on nous reproche d'être</v>
      </c>
      <c r="F128" s="73">
        <f>ABS(Donnee_interpretation!D393)</f>
        <v>13</v>
      </c>
      <c r="G128" s="73" t="str">
        <f>ROMAN(VLOOKUP($B128,annexe_01!$A:$K,11,FALSE))</f>
        <v>I</v>
      </c>
      <c r="H128" s="65">
        <f>VLOOKUP($B128,annexe_01!$A:$J,10,FALSE)</f>
        <v>13</v>
      </c>
      <c r="I128" s="69" t="str">
        <f>VLOOKUP($B128,annexe_01!$A:$J,7,FALSE)</f>
        <v>submergé d’informations / dispersion</v>
      </c>
      <c r="J128" s="249">
        <f t="shared" si="23"/>
        <v>1470</v>
      </c>
    </row>
    <row r="129" spans="1:10" x14ac:dyDescent="0.25">
      <c r="A129" s="53">
        <f t="shared" si="16"/>
        <v>4</v>
      </c>
      <c r="B129" s="53">
        <f>Donnee_interpretation!C394</f>
        <v>1520</v>
      </c>
      <c r="D129" s="62">
        <f t="shared" si="17"/>
        <v>4</v>
      </c>
      <c r="E129" s="67" t="str">
        <f t="shared" si="22"/>
        <v>ce que l'on nous reproche d'être</v>
      </c>
      <c r="F129" s="74">
        <f>ABS(Donnee_interpretation!D394)</f>
        <v>12</v>
      </c>
      <c r="G129" s="74" t="str">
        <f>ROMAN(VLOOKUP($B129,annexe_01!$A:$K,11,FALSE))</f>
        <v>I</v>
      </c>
      <c r="H129" s="65">
        <f>VLOOKUP($B129,annexe_01!$A:$J,10,FALSE)</f>
        <v>14</v>
      </c>
      <c r="I129" s="70" t="str">
        <f>VLOOKUP($B129,annexe_01!$A:$J,7,FALSE)</f>
        <v>négliger les besoins du cœur / diriger les autres sans cœur</v>
      </c>
      <c r="J129" s="250">
        <f t="shared" si="23"/>
        <v>1520</v>
      </c>
    </row>
    <row r="130" spans="1:10" x14ac:dyDescent="0.25">
      <c r="A130" s="53">
        <f t="shared" si="16"/>
        <v>5</v>
      </c>
      <c r="B130" s="53">
        <f>Donnee_interpretation!C395</f>
        <v>1420</v>
      </c>
      <c r="D130" s="61">
        <f t="shared" si="17"/>
        <v>5</v>
      </c>
      <c r="E130" s="66" t="str">
        <f t="shared" si="22"/>
        <v>ce que l'on nous reproche d'être</v>
      </c>
      <c r="F130" s="73">
        <f>ABS(Donnee_interpretation!D395)</f>
        <v>12</v>
      </c>
      <c r="G130" s="73" t="str">
        <f>ROMAN(VLOOKUP($B130,annexe_01!$A:$K,11,FALSE))</f>
        <v>I</v>
      </c>
      <c r="H130" s="65">
        <f>VLOOKUP($B130,annexe_01!$A:$J,10,FALSE)</f>
        <v>12</v>
      </c>
      <c r="I130" s="69" t="str">
        <f>VLOOKUP($B130,annexe_01!$A:$J,7,FALSE)</f>
        <v>devoir se protéger des autres / empathie excessive</v>
      </c>
      <c r="J130" s="249">
        <f t="shared" si="23"/>
        <v>1420</v>
      </c>
    </row>
    <row r="131" spans="1:10" ht="15.75" hidden="1" x14ac:dyDescent="0.25">
      <c r="A131" s="53">
        <f t="shared" si="16"/>
        <v>6</v>
      </c>
      <c r="B131" s="53">
        <f>Donnee_interpretation!C396</f>
        <v>1260</v>
      </c>
      <c r="D131" s="62">
        <f t="shared" si="17"/>
        <v>6</v>
      </c>
      <c r="E131" s="67" t="str">
        <f t="shared" si="22"/>
        <v>ce que l'on nous reproche d'être</v>
      </c>
      <c r="F131" s="60">
        <f>ABS(Donnee_interpretation!D396)</f>
        <v>12</v>
      </c>
      <c r="G131" s="60" t="str">
        <f>ROMAN(VLOOKUP($B131,annexe_01!$A:$K,11,FALSE))</f>
        <v>I</v>
      </c>
      <c r="H131" s="65">
        <f>VLOOKUP($B131,annexe_01!$A:$J,10,FALSE)</f>
        <v>7</v>
      </c>
      <c r="I131" s="70" t="str">
        <f>VLOOKUP($B131,annexe_01!$A:$J,7,FALSE)</f>
        <v>besoin d'avoir raison / tenir sa position à tout prix / ne pas supporter d'être contredit</v>
      </c>
      <c r="J131" s="250">
        <f t="shared" si="23"/>
        <v>1260</v>
      </c>
    </row>
    <row r="132" spans="1:10" hidden="1" x14ac:dyDescent="0.25">
      <c r="A132" s="53">
        <f t="shared" si="16"/>
        <v>7</v>
      </c>
      <c r="B132" s="53">
        <f>Donnee_interpretation!C397</f>
        <v>1220</v>
      </c>
      <c r="D132" s="61">
        <f t="shared" si="17"/>
        <v>7</v>
      </c>
      <c r="E132" s="66" t="str">
        <f t="shared" si="22"/>
        <v>ce que l'on nous reproche d'être</v>
      </c>
      <c r="F132" s="73">
        <f>ABS(Donnee_interpretation!D397)</f>
        <v>12</v>
      </c>
      <c r="G132" s="73" t="str">
        <f>ROMAN(VLOOKUP($B132,annexe_01!$A:$K,11,FALSE))</f>
        <v>I</v>
      </c>
      <c r="H132" s="65">
        <f>VLOOKUP($B132,annexe_01!$A:$J,10,FALSE)</f>
        <v>7</v>
      </c>
      <c r="I132" s="69" t="str">
        <f>VLOOKUP($B132,annexe_01!$A:$J,7,FALSE)</f>
        <v>enthousiasme excessif / dispersion dans la création / trop de pensées non concrètes</v>
      </c>
      <c r="J132" s="249">
        <f t="shared" si="23"/>
        <v>1220</v>
      </c>
    </row>
    <row r="133" spans="1:10" hidden="1" x14ac:dyDescent="0.25">
      <c r="A133" s="53">
        <f t="shared" si="16"/>
        <v>8</v>
      </c>
      <c r="B133" s="53">
        <f>Donnee_interpretation!C398</f>
        <v>1600</v>
      </c>
      <c r="D133" s="62">
        <f t="shared" si="17"/>
        <v>8</v>
      </c>
      <c r="E133" s="67" t="str">
        <f t="shared" si="22"/>
        <v>ce que l'on nous reproche d'être</v>
      </c>
      <c r="F133" s="74">
        <f>ABS(Donnee_interpretation!D398)</f>
        <v>11</v>
      </c>
      <c r="G133" s="74" t="str">
        <f>ROMAN(VLOOKUP($B133,annexe_01!$A:$K,11,FALSE))</f>
        <v>II</v>
      </c>
      <c r="H133" s="65">
        <f>VLOOKUP($B133,annexe_01!$A:$J,10,FALSE)</f>
        <v>3</v>
      </c>
      <c r="I133" s="70" t="str">
        <f>VLOOKUP($B133,annexe_01!$A:$J,7,FALSE)</f>
        <v>se sentir agressé par tout</v>
      </c>
      <c r="J133" s="250">
        <f t="shared" si="23"/>
        <v>1600</v>
      </c>
    </row>
    <row r="134" spans="1:10" hidden="1" x14ac:dyDescent="0.25">
      <c r="A134" s="53">
        <f t="shared" si="16"/>
        <v>9</v>
      </c>
      <c r="B134" s="53">
        <f>Donnee_interpretation!C399</f>
        <v>1160</v>
      </c>
      <c r="D134" s="61">
        <f t="shared" si="17"/>
        <v>9</v>
      </c>
      <c r="E134" s="66" t="str">
        <f t="shared" si="22"/>
        <v>ce que l'on nous reproche d'être</v>
      </c>
      <c r="F134" s="73">
        <f>ABS(Donnee_interpretation!D399)</f>
        <v>10</v>
      </c>
      <c r="G134" s="73" t="str">
        <f>ROMAN(VLOOKUP($B134,annexe_01!$A:$K,11,FALSE))</f>
        <v>I</v>
      </c>
      <c r="H134" s="65">
        <f>VLOOKUP($B134,annexe_01!$A:$J,10,FALSE)</f>
        <v>5</v>
      </c>
      <c r="I134" s="69" t="str">
        <f>VLOOKUP($B134,annexe_01!$A:$J,7,FALSE)</f>
        <v xml:space="preserve"> révolte contre l'autorité / en résistance face au monde / conspirationisme</v>
      </c>
      <c r="J134" s="249">
        <f t="shared" si="23"/>
        <v>1160</v>
      </c>
    </row>
    <row r="135" spans="1:10" hidden="1" x14ac:dyDescent="0.25">
      <c r="A135" s="53">
        <f t="shared" si="16"/>
        <v>10</v>
      </c>
      <c r="B135" s="53">
        <f>Donnee_interpretation!C400</f>
        <v>1660</v>
      </c>
      <c r="D135" s="62">
        <f t="shared" si="17"/>
        <v>10</v>
      </c>
      <c r="E135" s="67" t="str">
        <f t="shared" si="22"/>
        <v>ce que l'on nous reproche d'être</v>
      </c>
      <c r="F135" s="74">
        <f>ABS(Donnee_interpretation!D400)</f>
        <v>9</v>
      </c>
      <c r="G135" s="74" t="str">
        <f>ROMAN(VLOOKUP($B135,annexe_01!$A:$K,11,FALSE))</f>
        <v>II</v>
      </c>
      <c r="H135" s="65">
        <f>VLOOKUP($B135,annexe_01!$A:$J,10,FALSE)</f>
        <v>6</v>
      </c>
      <c r="I135" s="70" t="str">
        <f>VLOOKUP($B135,annexe_01!$A:$J,7,FALSE)</f>
        <v>esprit de provocation</v>
      </c>
      <c r="J135" s="250">
        <f t="shared" si="23"/>
        <v>1660</v>
      </c>
    </row>
    <row r="136" spans="1:10" x14ac:dyDescent="0.25">
      <c r="A136" s="53" t="str">
        <f t="shared" si="16"/>
        <v>A</v>
      </c>
      <c r="B136" s="53" t="str">
        <f>Donnee_interpretation!C401</f>
        <v>Seul_droite</v>
      </c>
      <c r="D136" s="55">
        <f t="shared" si="17"/>
        <v>1</v>
      </c>
      <c r="E136" s="328" t="str">
        <f>E20</f>
        <v>ce que nous exagérons</v>
      </c>
      <c r="F136" s="326" t="str">
        <f>Lexique!$C$19</f>
        <v>Valeur</v>
      </c>
      <c r="G136" s="326" t="str">
        <f>Lexique!$C$24</f>
        <v>Harmonique</v>
      </c>
      <c r="H136" s="326" t="str">
        <f>Lexique!$C$21</f>
        <v>Couleurs</v>
      </c>
      <c r="I136" s="513" t="str">
        <f>Lexique!$C$22</f>
        <v>Interprétation</v>
      </c>
      <c r="J136" s="281" t="str">
        <f>Lexique!$C$23</f>
        <v>Code</v>
      </c>
    </row>
    <row r="137" spans="1:10" x14ac:dyDescent="0.25">
      <c r="A137" s="53">
        <f t="shared" si="16"/>
        <v>1</v>
      </c>
      <c r="B137" s="53">
        <f>Donnee_interpretation!C402</f>
        <v>1850</v>
      </c>
      <c r="D137" s="61">
        <f t="shared" si="17"/>
        <v>1</v>
      </c>
      <c r="E137" s="66" t="str">
        <f>E136</f>
        <v>ce que nous exagérons</v>
      </c>
      <c r="F137" s="73">
        <f>ABS(Donnee_interpretation!D402)</f>
        <v>16</v>
      </c>
      <c r="G137" s="73" t="str">
        <f>ROMAN(VLOOKUP($B137,annexe_01!$A:$K,11,FALSE))</f>
        <v>II</v>
      </c>
      <c r="H137" s="65">
        <f>VLOOKUP($B137,annexe_01!$A:$J,10,FALSE)</f>
        <v>15</v>
      </c>
      <c r="I137" s="69" t="str">
        <f>VLOOKUP($B137,annexe_01!$A:$J,4,FALSE)</f>
        <v>besoin de trouver l'âme sœur / besoin de réaliser ses rêves</v>
      </c>
      <c r="J137" s="249">
        <f>B137</f>
        <v>1850</v>
      </c>
    </row>
    <row r="138" spans="1:10" x14ac:dyDescent="0.25">
      <c r="A138" s="53">
        <f t="shared" si="16"/>
        <v>2</v>
      </c>
      <c r="B138" s="53">
        <f>Donnee_interpretation!C403</f>
        <v>1510</v>
      </c>
      <c r="D138" s="62">
        <f t="shared" si="17"/>
        <v>2</v>
      </c>
      <c r="E138" s="67" t="str">
        <f t="shared" ref="E138:E146" si="24">E137</f>
        <v>ce que nous exagérons</v>
      </c>
      <c r="F138" s="74">
        <f>ABS(Donnee_interpretation!D403)</f>
        <v>16</v>
      </c>
      <c r="G138" s="74" t="str">
        <f>ROMAN(VLOOKUP($B138,annexe_01!$A:$K,11,FALSE))</f>
        <v>I</v>
      </c>
      <c r="H138" s="65">
        <f>VLOOKUP($B138,annexe_01!$A:$J,10,FALSE)</f>
        <v>14</v>
      </c>
      <c r="I138" s="70" t="str">
        <f>VLOOKUP($B138,annexe_01!$A:$J,4,FALSE)</f>
        <v>besoin de densité du corps / capacité à se régénérer / ne plus générer de pensées</v>
      </c>
      <c r="J138" s="250">
        <f t="shared" ref="J138:J146" si="25">B138</f>
        <v>1510</v>
      </c>
    </row>
    <row r="139" spans="1:10" x14ac:dyDescent="0.25">
      <c r="A139" s="53">
        <f t="shared" si="16"/>
        <v>3</v>
      </c>
      <c r="B139" s="53">
        <f>Donnee_interpretation!C404</f>
        <v>1500</v>
      </c>
      <c r="D139" s="61">
        <f t="shared" si="17"/>
        <v>3</v>
      </c>
      <c r="E139" s="66" t="str">
        <f t="shared" si="24"/>
        <v>ce que nous exagérons</v>
      </c>
      <c r="F139" s="73">
        <f>ABS(Donnee_interpretation!D404)</f>
        <v>14</v>
      </c>
      <c r="G139" s="73" t="str">
        <f>ROMAN(VLOOKUP($B139,annexe_01!$A:$K,11,FALSE))</f>
        <v>I</v>
      </c>
      <c r="H139" s="65">
        <f>VLOOKUP($B139,annexe_01!$A:$J,10,FALSE)</f>
        <v>14</v>
      </c>
      <c r="I139" s="69" t="str">
        <f>VLOOKUP($B139,annexe_01!$A:$J,4,FALSE)</f>
        <v>besoin d'intégrer les expériences vécues dans son corps</v>
      </c>
      <c r="J139" s="249">
        <f t="shared" si="25"/>
        <v>1500</v>
      </c>
    </row>
    <row r="140" spans="1:10" x14ac:dyDescent="0.25">
      <c r="A140" s="53">
        <f t="shared" si="16"/>
        <v>4</v>
      </c>
      <c r="B140" s="53">
        <f>Donnee_interpretation!C405</f>
        <v>2150</v>
      </c>
      <c r="D140" s="62">
        <f t="shared" si="17"/>
        <v>4</v>
      </c>
      <c r="E140" s="67" t="str">
        <f t="shared" si="24"/>
        <v>ce que nous exagérons</v>
      </c>
      <c r="F140" s="74">
        <f>ABS(Donnee_interpretation!D405)</f>
        <v>13</v>
      </c>
      <c r="G140" s="74" t="str">
        <f>ROMAN(VLOOKUP($B140,annexe_01!$A:$K,11,FALSE))</f>
        <v>III</v>
      </c>
      <c r="H140" s="65">
        <f>VLOOKUP($B140,annexe_01!$A:$J,10,FALSE)</f>
        <v>15</v>
      </c>
      <c r="I140" s="70" t="str">
        <f>VLOOKUP($B140,annexe_01!$A:$J,4,FALSE)</f>
        <v>besoin de tourner en dérision / besoin de faire sauter les structures</v>
      </c>
      <c r="J140" s="250">
        <f t="shared" si="25"/>
        <v>2150</v>
      </c>
    </row>
    <row r="141" spans="1:10" x14ac:dyDescent="0.25">
      <c r="A141" s="53">
        <f t="shared" si="16"/>
        <v>5</v>
      </c>
      <c r="B141" s="53">
        <f>Donnee_interpretation!C406</f>
        <v>2090</v>
      </c>
      <c r="D141" s="61">
        <f t="shared" si="17"/>
        <v>5</v>
      </c>
      <c r="E141" s="66" t="str">
        <f t="shared" si="24"/>
        <v>ce que nous exagérons</v>
      </c>
      <c r="F141" s="73">
        <f>ABS(Donnee_interpretation!D406)</f>
        <v>13</v>
      </c>
      <c r="G141" s="73" t="str">
        <f>ROMAN(VLOOKUP($B141,annexe_01!$A:$K,11,FALSE))</f>
        <v>III</v>
      </c>
      <c r="H141" s="65">
        <f>VLOOKUP($B141,annexe_01!$A:$J,10,FALSE)</f>
        <v>12</v>
      </c>
      <c r="I141" s="69" t="str">
        <f>VLOOKUP($B141,annexe_01!$A:$J,4,FALSE)</f>
        <v>besoin de concrétiser ses rêves</v>
      </c>
      <c r="J141" s="249">
        <f t="shared" si="25"/>
        <v>2090</v>
      </c>
    </row>
    <row r="142" spans="1:10" ht="15.75" hidden="1" x14ac:dyDescent="0.25">
      <c r="A142" s="53">
        <f t="shared" si="16"/>
        <v>6</v>
      </c>
      <c r="B142" s="53">
        <f>Donnee_interpretation!C407</f>
        <v>1790</v>
      </c>
      <c r="D142" s="62">
        <f t="shared" si="17"/>
        <v>6</v>
      </c>
      <c r="E142" s="67" t="str">
        <f t="shared" si="24"/>
        <v>ce que nous exagérons</v>
      </c>
      <c r="F142" s="60">
        <f>ABS(Donnee_interpretation!D407)</f>
        <v>13</v>
      </c>
      <c r="G142" s="60" t="str">
        <f>ROMAN(VLOOKUP($B142,annexe_01!$A:$K,11,FALSE))</f>
        <v>II</v>
      </c>
      <c r="H142" s="65">
        <f>VLOOKUP($B142,annexe_01!$A:$J,10,FALSE)</f>
        <v>12</v>
      </c>
      <c r="I142" s="70" t="str">
        <f>VLOOKUP($B142,annexe_01!$A:$J,4,FALSE)</f>
        <v>besoin de répondre à ses attentes / besoin de combler ses besoins</v>
      </c>
      <c r="J142" s="250">
        <f t="shared" si="25"/>
        <v>1790</v>
      </c>
    </row>
    <row r="143" spans="1:10" hidden="1" x14ac:dyDescent="0.25">
      <c r="A143" s="53">
        <f t="shared" si="16"/>
        <v>7</v>
      </c>
      <c r="B143" s="53">
        <f>Donnee_interpretation!C408</f>
        <v>1090</v>
      </c>
      <c r="D143" s="61">
        <f t="shared" si="17"/>
        <v>7</v>
      </c>
      <c r="E143" s="66" t="str">
        <f t="shared" si="24"/>
        <v>ce que nous exagérons</v>
      </c>
      <c r="F143" s="73">
        <f>ABS(Donnee_interpretation!D408)</f>
        <v>13</v>
      </c>
      <c r="G143" s="73" t="str">
        <f>ROMAN(VLOOKUP($B143,annexe_01!$A:$K,11,FALSE))</f>
        <v>I</v>
      </c>
      <c r="H143" s="65">
        <f>VLOOKUP($B143,annexe_01!$A:$J,10,FALSE)</f>
        <v>1</v>
      </c>
      <c r="I143" s="69" t="str">
        <f>VLOOKUP($B143,annexe_01!$A:$J,4,FALSE)</f>
        <v>besoin de choses concrètes pour le futur</v>
      </c>
      <c r="J143" s="249">
        <f t="shared" si="25"/>
        <v>1090</v>
      </c>
    </row>
    <row r="144" spans="1:10" hidden="1" x14ac:dyDescent="0.25">
      <c r="A144" s="53">
        <f t="shared" si="16"/>
        <v>8</v>
      </c>
      <c r="B144" s="53">
        <f>Donnee_interpretation!C409</f>
        <v>2020</v>
      </c>
      <c r="D144" s="62">
        <f t="shared" si="17"/>
        <v>8</v>
      </c>
      <c r="E144" s="67" t="str">
        <f t="shared" si="24"/>
        <v>ce que nous exagérons</v>
      </c>
      <c r="F144" s="74">
        <f>ABS(Donnee_interpretation!D409)</f>
        <v>9</v>
      </c>
      <c r="G144" s="74" t="str">
        <f>ROMAN(VLOOKUP($B144,annexe_01!$A:$K,11,FALSE))</f>
        <v>III</v>
      </c>
      <c r="H144" s="65">
        <f>VLOOKUP($B144,annexe_01!$A:$J,10,FALSE)</f>
        <v>9</v>
      </c>
      <c r="I144" s="70" t="str">
        <f>VLOOKUP($B144,annexe_01!$A:$J,4,FALSE)</f>
        <v>besoin de s'identifier à un rôle clair</v>
      </c>
      <c r="J144" s="250">
        <f t="shared" si="25"/>
        <v>2020</v>
      </c>
    </row>
    <row r="145" spans="1:10" hidden="1" x14ac:dyDescent="0.25">
      <c r="A145" s="53">
        <f t="shared" si="16"/>
        <v>9</v>
      </c>
      <c r="B145" s="53">
        <f>Donnee_interpretation!C410</f>
        <v>1350</v>
      </c>
      <c r="D145" s="61">
        <f t="shared" si="17"/>
        <v>9</v>
      </c>
      <c r="E145" s="66" t="str">
        <f t="shared" si="24"/>
        <v>ce que nous exagérons</v>
      </c>
      <c r="F145" s="73">
        <f>ABS(Donnee_interpretation!D410)</f>
        <v>9</v>
      </c>
      <c r="G145" s="73" t="str">
        <f>ROMAN(VLOOKUP($B145,annexe_01!$A:$K,11,FALSE))</f>
        <v>I</v>
      </c>
      <c r="H145" s="65">
        <f>VLOOKUP($B145,annexe_01!$A:$J,10,FALSE)</f>
        <v>10</v>
      </c>
      <c r="I145" s="69" t="str">
        <f>VLOOKUP($B145,annexe_01!$A:$J,4,FALSE)</f>
        <v>besoin de se sentir entouré de douceur ou d'entourer les autres / aimer l'énergie mariale</v>
      </c>
      <c r="J145" s="249">
        <f t="shared" si="25"/>
        <v>1350</v>
      </c>
    </row>
    <row r="146" spans="1:10" hidden="1" x14ac:dyDescent="0.25">
      <c r="A146" s="53">
        <f t="shared" si="16"/>
        <v>10</v>
      </c>
      <c r="B146" s="53">
        <f>Donnee_interpretation!C411</f>
        <v>1690</v>
      </c>
      <c r="D146" s="62">
        <f t="shared" si="17"/>
        <v>10</v>
      </c>
      <c r="E146" s="67" t="str">
        <f t="shared" si="24"/>
        <v>ce que nous exagérons</v>
      </c>
      <c r="F146" s="74">
        <f>ABS(Donnee_interpretation!D411)</f>
        <v>8</v>
      </c>
      <c r="G146" s="74" t="str">
        <f>ROMAN(VLOOKUP($B146,annexe_01!$A:$K,11,FALSE))</f>
        <v>II</v>
      </c>
      <c r="H146" s="65">
        <f>VLOOKUP($B146,annexe_01!$A:$J,10,FALSE)</f>
        <v>7</v>
      </c>
      <c r="I146" s="70" t="str">
        <f>VLOOKUP($B146,annexe_01!$A:$J,4,FALSE)</f>
        <v>besoin de sortir des limitations / besoin de faire le fou ou le bouffon</v>
      </c>
      <c r="J146" s="250">
        <f t="shared" si="25"/>
        <v>1690</v>
      </c>
    </row>
    <row r="147" spans="1:10" x14ac:dyDescent="0.25">
      <c r="A147" s="53" t="str">
        <f t="shared" si="16"/>
        <v>A</v>
      </c>
      <c r="B147" s="53" t="str">
        <f>Donnee_interpretation!C412</f>
        <v>Seul_gauche</v>
      </c>
      <c r="D147" s="55">
        <f t="shared" si="17"/>
        <v>1</v>
      </c>
      <c r="E147" s="328" t="str">
        <f>E21</f>
        <v>ce que les autres perçoivent de nous</v>
      </c>
      <c r="F147" s="326" t="str">
        <f>Lexique!$C$19</f>
        <v>Valeur</v>
      </c>
      <c r="G147" s="326" t="str">
        <f>Lexique!$C$24</f>
        <v>Harmonique</v>
      </c>
      <c r="H147" s="326" t="str">
        <f>Lexique!$C$21</f>
        <v>Couleurs</v>
      </c>
      <c r="I147" s="513" t="str">
        <f>Lexique!$C$22</f>
        <v>Interprétation</v>
      </c>
      <c r="J147" s="281" t="str">
        <f>Lexique!$C$23</f>
        <v>Code</v>
      </c>
    </row>
    <row r="148" spans="1:10" x14ac:dyDescent="0.25">
      <c r="A148" s="53">
        <f t="shared" si="16"/>
        <v>1</v>
      </c>
      <c r="B148" s="53">
        <f>Donnee_interpretation!C413</f>
        <v>1720</v>
      </c>
      <c r="D148" s="61">
        <f t="shared" si="17"/>
        <v>1</v>
      </c>
      <c r="E148" s="66" t="s">
        <v>758</v>
      </c>
      <c r="F148" s="73">
        <f>ABS(Donnee_interpretation!D413)</f>
        <v>15</v>
      </c>
      <c r="G148" s="73" t="str">
        <f>ROMAN(VLOOKUP($B148,annexe_01!$A:$K,11,FALSE))</f>
        <v>II</v>
      </c>
      <c r="H148" s="65">
        <f>VLOOKUP($B148,annexe_01!$A:$J,10,FALSE)</f>
        <v>9</v>
      </c>
      <c r="I148" s="69" t="str">
        <f>VLOOKUP($B148,annexe_01!$A:$J,4,FALSE)</f>
        <v>besoin de ressentir les besoins de son corps</v>
      </c>
      <c r="J148" s="249">
        <f>B148</f>
        <v>1720</v>
      </c>
    </row>
    <row r="149" spans="1:10" x14ac:dyDescent="0.25">
      <c r="A149" s="53">
        <f t="shared" si="16"/>
        <v>2</v>
      </c>
      <c r="B149" s="53">
        <f>Donnee_interpretation!C414</f>
        <v>1620</v>
      </c>
      <c r="D149" s="62">
        <f t="shared" si="17"/>
        <v>2</v>
      </c>
      <c r="E149" s="67" t="s">
        <v>758</v>
      </c>
      <c r="F149" s="74">
        <f>ABS(Donnee_interpretation!D414)</f>
        <v>15</v>
      </c>
      <c r="G149" s="74" t="str">
        <f>ROMAN(VLOOKUP($B149,annexe_01!$A:$K,11,FALSE))</f>
        <v>II</v>
      </c>
      <c r="H149" s="65">
        <f>VLOOKUP($B149,annexe_01!$A:$J,10,FALSE)</f>
        <v>4</v>
      </c>
      <c r="I149" s="70" t="str">
        <f>VLOOKUP($B149,annexe_01!$A:$J,4,FALSE)</f>
        <v>besoin de s'engager / besoin d'utiliser sa force intérieure</v>
      </c>
      <c r="J149" s="250">
        <f t="shared" ref="J149:J157" si="26">B149</f>
        <v>1620</v>
      </c>
    </row>
    <row r="150" spans="1:10" x14ac:dyDescent="0.25">
      <c r="A150" s="53">
        <f t="shared" si="16"/>
        <v>3</v>
      </c>
      <c r="B150" s="53">
        <f>Donnee_interpretation!C415</f>
        <v>1570</v>
      </c>
      <c r="D150" s="61">
        <f t="shared" si="17"/>
        <v>3</v>
      </c>
      <c r="E150" s="66" t="s">
        <v>758</v>
      </c>
      <c r="F150" s="73">
        <f>ABS(Donnee_interpretation!D415)</f>
        <v>15</v>
      </c>
      <c r="G150" s="73" t="str">
        <f>ROMAN(VLOOKUP($B150,annexe_01!$A:$K,11,FALSE))</f>
        <v>II</v>
      </c>
      <c r="H150" s="65">
        <f>VLOOKUP($B150,annexe_01!$A:$J,10,FALSE)</f>
        <v>1</v>
      </c>
      <c r="I150" s="69" t="str">
        <f>VLOOKUP($B150,annexe_01!$A:$J,4,FALSE)</f>
        <v>besoin de lire des informations utiles et concrètes dans tous les plans</v>
      </c>
      <c r="J150" s="249">
        <f t="shared" si="26"/>
        <v>1570</v>
      </c>
    </row>
    <row r="151" spans="1:10" x14ac:dyDescent="0.25">
      <c r="A151" s="53">
        <f t="shared" si="16"/>
        <v>4</v>
      </c>
      <c r="B151" s="53">
        <f>Donnee_interpretation!C416</f>
        <v>1460</v>
      </c>
      <c r="D151" s="62">
        <f t="shared" si="17"/>
        <v>4</v>
      </c>
      <c r="E151" s="67" t="s">
        <v>758</v>
      </c>
      <c r="F151" s="74">
        <f>ABS(Donnee_interpretation!D416)</f>
        <v>12</v>
      </c>
      <c r="G151" s="74" t="str">
        <f>ROMAN(VLOOKUP($B151,annexe_01!$A:$K,11,FALSE))</f>
        <v>I</v>
      </c>
      <c r="H151" s="65">
        <f>VLOOKUP($B151,annexe_01!$A:$J,10,FALSE)</f>
        <v>13</v>
      </c>
      <c r="I151" s="70" t="str">
        <f>VLOOKUP($B151,annexe_01!$A:$J,4,FALSE)</f>
        <v>besoin de connaître / d'apprendre</v>
      </c>
      <c r="J151" s="250">
        <f t="shared" si="26"/>
        <v>1460</v>
      </c>
    </row>
    <row r="152" spans="1:10" x14ac:dyDescent="0.25">
      <c r="A152" s="53">
        <f t="shared" si="16"/>
        <v>5</v>
      </c>
      <c r="B152" s="53">
        <f>Donnee_interpretation!C417</f>
        <v>1430</v>
      </c>
      <c r="D152" s="61">
        <f t="shared" si="17"/>
        <v>5</v>
      </c>
      <c r="E152" s="66" t="s">
        <v>758</v>
      </c>
      <c r="F152" s="73">
        <f>ABS(Donnee_interpretation!D417)</f>
        <v>9</v>
      </c>
      <c r="G152" s="73" t="str">
        <f>ROMAN(VLOOKUP($B152,annexe_01!$A:$K,11,FALSE))</f>
        <v>I</v>
      </c>
      <c r="H152" s="65">
        <f>VLOOKUP($B152,annexe_01!$A:$J,10,FALSE)</f>
        <v>12</v>
      </c>
      <c r="I152" s="69" t="str">
        <f>VLOOKUP($B152,annexe_01!$A:$J,4,FALSE)</f>
        <v>besoin d'être libre de s’exprimer / être plein d'énergie</v>
      </c>
      <c r="J152" s="249">
        <f t="shared" si="26"/>
        <v>1430</v>
      </c>
    </row>
    <row r="153" spans="1:10" ht="15.75" hidden="1" x14ac:dyDescent="0.25">
      <c r="A153" s="53">
        <f t="shared" si="16"/>
        <v>6</v>
      </c>
      <c r="B153" s="53">
        <f>Donnee_interpretation!C418</f>
        <v>1410</v>
      </c>
      <c r="D153" s="62">
        <f t="shared" si="17"/>
        <v>6</v>
      </c>
      <c r="E153" s="67" t="s">
        <v>758</v>
      </c>
      <c r="F153" s="60">
        <f>ABS(Donnee_interpretation!D418)</f>
        <v>9</v>
      </c>
      <c r="G153" s="60" t="str">
        <f>ROMAN(VLOOKUP($B153,annexe_01!$A:$K,11,FALSE))</f>
        <v>I</v>
      </c>
      <c r="H153" s="65">
        <f>VLOOKUP($B153,annexe_01!$A:$J,10,FALSE)</f>
        <v>11</v>
      </c>
      <c r="I153" s="70" t="str">
        <f>VLOOKUP($B153,annexe_01!$A:$J,4,FALSE)</f>
        <v>besoin d'être une force tranquille / pensées constructives et concrètes / constance</v>
      </c>
      <c r="J153" s="250">
        <f t="shared" si="26"/>
        <v>1410</v>
      </c>
    </row>
    <row r="154" spans="1:10" hidden="1" x14ac:dyDescent="0.25">
      <c r="A154" s="53">
        <f t="shared" si="16"/>
        <v>7</v>
      </c>
      <c r="B154" s="53">
        <f>Donnee_interpretation!C419</f>
        <v>1530</v>
      </c>
      <c r="D154" s="61">
        <f t="shared" si="17"/>
        <v>7</v>
      </c>
      <c r="E154" s="66" t="s">
        <v>758</v>
      </c>
      <c r="F154" s="73">
        <f>ABS(Donnee_interpretation!D419)</f>
        <v>8</v>
      </c>
      <c r="G154" s="73" t="str">
        <f>ROMAN(VLOOKUP($B154,annexe_01!$A:$K,11,FALSE))</f>
        <v>I</v>
      </c>
      <c r="H154" s="65">
        <f>VLOOKUP($B154,annexe_01!$A:$J,10,FALSE)</f>
        <v>14</v>
      </c>
      <c r="I154" s="69" t="str">
        <f>VLOOKUP($B154,annexe_01!$A:$J,4,FALSE)</f>
        <v>besoin de faire une pause / cesser de reporter à plus tard ou de repousser les limites</v>
      </c>
      <c r="J154" s="249">
        <f t="shared" si="26"/>
        <v>1530</v>
      </c>
    </row>
    <row r="155" spans="1:10" hidden="1" x14ac:dyDescent="0.25">
      <c r="A155" s="53">
        <f t="shared" si="16"/>
        <v>8</v>
      </c>
      <c r="B155" s="53">
        <f>Donnee_interpretation!C420</f>
        <v>1490</v>
      </c>
      <c r="D155" s="62">
        <f t="shared" si="17"/>
        <v>8</v>
      </c>
      <c r="E155" s="67" t="s">
        <v>758</v>
      </c>
      <c r="F155" s="74">
        <f>ABS(Donnee_interpretation!D420)</f>
        <v>8</v>
      </c>
      <c r="G155" s="74" t="str">
        <f>ROMAN(VLOOKUP($B155,annexe_01!$A:$K,11,FALSE))</f>
        <v>I</v>
      </c>
      <c r="H155" s="65">
        <f>VLOOKUP($B155,annexe_01!$A:$J,10,FALSE)</f>
        <v>13</v>
      </c>
      <c r="I155" s="70" t="str">
        <f>VLOOKUP($B155,annexe_01!$A:$J,4,FALSE)</f>
        <v>besoin de détachement / besoin de prendre de la distance</v>
      </c>
      <c r="J155" s="250">
        <f t="shared" si="26"/>
        <v>1490</v>
      </c>
    </row>
    <row r="156" spans="1:10" hidden="1" x14ac:dyDescent="0.25">
      <c r="A156" s="53">
        <f t="shared" si="16"/>
        <v>9</v>
      </c>
      <c r="B156" s="53">
        <f>Donnee_interpretation!C421</f>
        <v>1390</v>
      </c>
      <c r="D156" s="61">
        <f t="shared" si="17"/>
        <v>9</v>
      </c>
      <c r="E156" s="66" t="s">
        <v>758</v>
      </c>
      <c r="F156" s="73">
        <f>ABS(Donnee_interpretation!D421)</f>
        <v>8</v>
      </c>
      <c r="G156" s="73" t="str">
        <f>ROMAN(VLOOKUP($B156,annexe_01!$A:$K,11,FALSE))</f>
        <v>I</v>
      </c>
      <c r="H156" s="65">
        <f>VLOOKUP($B156,annexe_01!$A:$J,10,FALSE)</f>
        <v>11</v>
      </c>
      <c r="I156" s="69" t="str">
        <f>VLOOKUP($B156,annexe_01!$A:$J,4,FALSE)</f>
        <v>besoin de défendre une cause / besoin d'agir pour le collectif</v>
      </c>
      <c r="J156" s="249">
        <f t="shared" si="26"/>
        <v>1390</v>
      </c>
    </row>
    <row r="157" spans="1:10" hidden="1" x14ac:dyDescent="0.25">
      <c r="A157" s="53">
        <f t="shared" si="16"/>
        <v>10</v>
      </c>
      <c r="B157" s="53">
        <f>Donnee_interpretation!C422</f>
        <v>1520</v>
      </c>
      <c r="D157" s="62">
        <f t="shared" si="17"/>
        <v>10</v>
      </c>
      <c r="E157" s="67" t="s">
        <v>758</v>
      </c>
      <c r="F157" s="74">
        <f>ABS(Donnee_interpretation!D422)</f>
        <v>7</v>
      </c>
      <c r="G157" s="74" t="str">
        <f>ROMAN(VLOOKUP($B157,annexe_01!$A:$K,11,FALSE))</f>
        <v>I</v>
      </c>
      <c r="H157" s="65">
        <f>VLOOKUP($B157,annexe_01!$A:$J,10,FALSE)</f>
        <v>14</v>
      </c>
      <c r="I157" s="70" t="str">
        <f>VLOOKUP($B157,annexe_01!$A:$J,4,FALSE)</f>
        <v>besoin d'être une autorité exemplaire / besoin d'écouter son cœur</v>
      </c>
      <c r="J157" s="250">
        <f t="shared" si="26"/>
        <v>1520</v>
      </c>
    </row>
  </sheetData>
  <autoFilter ref="D25:E157" xr:uid="{00000000-0009-0000-0000-000004000000}">
    <filterColumn colId="0">
      <filters>
        <filter val="1"/>
        <filter val="2"/>
        <filter val="3"/>
        <filter val="4"/>
        <filter val="5"/>
      </filters>
    </filterColumn>
  </autoFilter>
  <mergeCells count="1">
    <mergeCell ref="D6:I6"/>
  </mergeCells>
  <conditionalFormatting sqref="H27">
    <cfRule type="expression" dxfId="2898" priority="406">
      <formula>IF(H27=15,TRUE,FALSE)</formula>
    </cfRule>
    <cfRule type="expression" dxfId="2897" priority="407">
      <formula>IF(H27=14,TRUE,FALSE)</formula>
    </cfRule>
    <cfRule type="expression" dxfId="2896" priority="408">
      <formula>IF(H27=13,TRUE,FALSE)</formula>
    </cfRule>
    <cfRule type="expression" dxfId="2895" priority="409">
      <formula>IF(H27=12,TRUE,FALSE)</formula>
    </cfRule>
    <cfRule type="expression" dxfId="2894" priority="410">
      <formula>IF(H27=11,TRUE,FALSE)</formula>
    </cfRule>
    <cfRule type="expression" dxfId="2893" priority="411">
      <formula>IF(H27=10,TRUE,FALSE)</formula>
    </cfRule>
    <cfRule type="expression" dxfId="2892" priority="412">
      <formula>IF(H27=9,TRUE,FALSE)</formula>
    </cfRule>
    <cfRule type="expression" dxfId="2891" priority="413">
      <formula>IF(H27=8,TRUE,FALSE)</formula>
    </cfRule>
    <cfRule type="expression" dxfId="2890" priority="414">
      <formula>IF(H27=7,TRUE,FALSE)</formula>
    </cfRule>
    <cfRule type="expression" dxfId="2889" priority="415">
      <formula>IF(H27=6,TRUE,FALSE)</formula>
    </cfRule>
    <cfRule type="expression" dxfId="2888" priority="416">
      <formula>IF(H27=5,TRUE,FALSE)</formula>
    </cfRule>
    <cfRule type="expression" dxfId="2887" priority="417">
      <formula>IF(H27=4,TRUE,FALSE)</formula>
    </cfRule>
    <cfRule type="expression" dxfId="2886" priority="418">
      <formula>IF(H27=3,TRUE,FALSE)</formula>
    </cfRule>
    <cfRule type="expression" dxfId="2885" priority="419">
      <formula>IF(H27=2,TRUE,FALSE)</formula>
    </cfRule>
    <cfRule type="expression" dxfId="2884" priority="420">
      <formula>IF(H27=1,TRUE,FALSE)</formula>
    </cfRule>
  </conditionalFormatting>
  <conditionalFormatting sqref="H28:H36">
    <cfRule type="expression" dxfId="2883" priority="391">
      <formula>IF(H28=15,TRUE,FALSE)</formula>
    </cfRule>
    <cfRule type="expression" dxfId="2882" priority="392">
      <formula>IF(H28=14,TRUE,FALSE)</formula>
    </cfRule>
    <cfRule type="expression" dxfId="2881" priority="393">
      <formula>IF(H28=13,TRUE,FALSE)</formula>
    </cfRule>
    <cfRule type="expression" dxfId="2880" priority="394">
      <formula>IF(H28=12,TRUE,FALSE)</formula>
    </cfRule>
    <cfRule type="expression" dxfId="2879" priority="395">
      <formula>IF(H28=11,TRUE,FALSE)</formula>
    </cfRule>
    <cfRule type="expression" dxfId="2878" priority="396">
      <formula>IF(H28=10,TRUE,FALSE)</formula>
    </cfRule>
    <cfRule type="expression" dxfId="2877" priority="397">
      <formula>IF(H28=9,TRUE,FALSE)</formula>
    </cfRule>
    <cfRule type="expression" dxfId="2876" priority="398">
      <formula>IF(H28=8,TRUE,FALSE)</formula>
    </cfRule>
    <cfRule type="expression" dxfId="2875" priority="399">
      <formula>IF(H28=7,TRUE,FALSE)</formula>
    </cfRule>
    <cfRule type="expression" dxfId="2874" priority="400">
      <formula>IF(H28=6,TRUE,FALSE)</formula>
    </cfRule>
    <cfRule type="expression" dxfId="2873" priority="401">
      <formula>IF(H28=5,TRUE,FALSE)</formula>
    </cfRule>
    <cfRule type="expression" dxfId="2872" priority="402">
      <formula>IF(H28=4,TRUE,FALSE)</formula>
    </cfRule>
    <cfRule type="expression" dxfId="2871" priority="403">
      <formula>IF(H28=3,TRUE,FALSE)</formula>
    </cfRule>
    <cfRule type="expression" dxfId="2870" priority="404">
      <formula>IF(H28=2,TRUE,FALSE)</formula>
    </cfRule>
    <cfRule type="expression" dxfId="2869" priority="405">
      <formula>IF(H28=1,TRUE,FALSE)</formula>
    </cfRule>
  </conditionalFormatting>
  <conditionalFormatting sqref="H38">
    <cfRule type="expression" dxfId="2868" priority="376">
      <formula>IF(H38=15,TRUE,FALSE)</formula>
    </cfRule>
    <cfRule type="expression" dxfId="2867" priority="377">
      <formula>IF(H38=14,TRUE,FALSE)</formula>
    </cfRule>
    <cfRule type="expression" dxfId="2866" priority="378">
      <formula>IF(H38=13,TRUE,FALSE)</formula>
    </cfRule>
    <cfRule type="expression" dxfId="2865" priority="379">
      <formula>IF(H38=12,TRUE,FALSE)</formula>
    </cfRule>
    <cfRule type="expression" dxfId="2864" priority="380">
      <formula>IF(H38=11,TRUE,FALSE)</formula>
    </cfRule>
    <cfRule type="expression" dxfId="2863" priority="381">
      <formula>IF(H38=10,TRUE,FALSE)</formula>
    </cfRule>
    <cfRule type="expression" dxfId="2862" priority="382">
      <formula>IF(H38=9,TRUE,FALSE)</formula>
    </cfRule>
    <cfRule type="expression" dxfId="2861" priority="383">
      <formula>IF(H38=8,TRUE,FALSE)</formula>
    </cfRule>
    <cfRule type="expression" dxfId="2860" priority="384">
      <formula>IF(H38=7,TRUE,FALSE)</formula>
    </cfRule>
    <cfRule type="expression" dxfId="2859" priority="385">
      <formula>IF(H38=6,TRUE,FALSE)</formula>
    </cfRule>
    <cfRule type="expression" dxfId="2858" priority="386">
      <formula>IF(H38=5,TRUE,FALSE)</formula>
    </cfRule>
    <cfRule type="expression" dxfId="2857" priority="387">
      <formula>IF(H38=4,TRUE,FALSE)</formula>
    </cfRule>
    <cfRule type="expression" dxfId="2856" priority="388">
      <formula>IF(H38=3,TRUE,FALSE)</formula>
    </cfRule>
    <cfRule type="expression" dxfId="2855" priority="389">
      <formula>IF(H38=2,TRUE,FALSE)</formula>
    </cfRule>
    <cfRule type="expression" dxfId="2854" priority="390">
      <formula>IF(H38=1,TRUE,FALSE)</formula>
    </cfRule>
  </conditionalFormatting>
  <conditionalFormatting sqref="H39:H47">
    <cfRule type="expression" dxfId="2853" priority="361">
      <formula>IF(H39=15,TRUE,FALSE)</formula>
    </cfRule>
    <cfRule type="expression" dxfId="2852" priority="362">
      <formula>IF(H39=14,TRUE,FALSE)</formula>
    </cfRule>
    <cfRule type="expression" dxfId="2851" priority="363">
      <formula>IF(H39=13,TRUE,FALSE)</formula>
    </cfRule>
    <cfRule type="expression" dxfId="2850" priority="364">
      <formula>IF(H39=12,TRUE,FALSE)</formula>
    </cfRule>
    <cfRule type="expression" dxfId="2849" priority="365">
      <formula>IF(H39=11,TRUE,FALSE)</formula>
    </cfRule>
    <cfRule type="expression" dxfId="2848" priority="366">
      <formula>IF(H39=10,TRUE,FALSE)</formula>
    </cfRule>
    <cfRule type="expression" dxfId="2847" priority="367">
      <formula>IF(H39=9,TRUE,FALSE)</formula>
    </cfRule>
    <cfRule type="expression" dxfId="2846" priority="368">
      <formula>IF(H39=8,TRUE,FALSE)</formula>
    </cfRule>
    <cfRule type="expression" dxfId="2845" priority="369">
      <formula>IF(H39=7,TRUE,FALSE)</formula>
    </cfRule>
    <cfRule type="expression" dxfId="2844" priority="370">
      <formula>IF(H39=6,TRUE,FALSE)</formula>
    </cfRule>
    <cfRule type="expression" dxfId="2843" priority="371">
      <formula>IF(H39=5,TRUE,FALSE)</formula>
    </cfRule>
    <cfRule type="expression" dxfId="2842" priority="372">
      <formula>IF(H39=4,TRUE,FALSE)</formula>
    </cfRule>
    <cfRule type="expression" dxfId="2841" priority="373">
      <formula>IF(H39=3,TRUE,FALSE)</formula>
    </cfRule>
    <cfRule type="expression" dxfId="2840" priority="374">
      <formula>IF(H39=2,TRUE,FALSE)</formula>
    </cfRule>
    <cfRule type="expression" dxfId="2839" priority="375">
      <formula>IF(H39=1,TRUE,FALSE)</formula>
    </cfRule>
  </conditionalFormatting>
  <conditionalFormatting sqref="H60">
    <cfRule type="expression" dxfId="2838" priority="316">
      <formula>IF(H60=15,TRUE,FALSE)</formula>
    </cfRule>
    <cfRule type="expression" dxfId="2837" priority="317">
      <formula>IF(H60=14,TRUE,FALSE)</formula>
    </cfRule>
    <cfRule type="expression" dxfId="2836" priority="318">
      <formula>IF(H60=13,TRUE,FALSE)</formula>
    </cfRule>
    <cfRule type="expression" dxfId="2835" priority="319">
      <formula>IF(H60=12,TRUE,FALSE)</formula>
    </cfRule>
    <cfRule type="expression" dxfId="2834" priority="320">
      <formula>IF(H60=11,TRUE,FALSE)</formula>
    </cfRule>
    <cfRule type="expression" dxfId="2833" priority="321">
      <formula>IF(H60=10,TRUE,FALSE)</formula>
    </cfRule>
    <cfRule type="expression" dxfId="2832" priority="322">
      <formula>IF(H60=9,TRUE,FALSE)</formula>
    </cfRule>
    <cfRule type="expression" dxfId="2831" priority="323">
      <formula>IF(H60=8,TRUE,FALSE)</formula>
    </cfRule>
    <cfRule type="expression" dxfId="2830" priority="324">
      <formula>IF(H60=7,TRUE,FALSE)</formula>
    </cfRule>
    <cfRule type="expression" dxfId="2829" priority="325">
      <formula>IF(H60=6,TRUE,FALSE)</formula>
    </cfRule>
    <cfRule type="expression" dxfId="2828" priority="326">
      <formula>IF(H60=5,TRUE,FALSE)</formula>
    </cfRule>
    <cfRule type="expression" dxfId="2827" priority="327">
      <formula>IF(H60=4,TRUE,FALSE)</formula>
    </cfRule>
    <cfRule type="expression" dxfId="2826" priority="328">
      <formula>IF(H60=3,TRUE,FALSE)</formula>
    </cfRule>
    <cfRule type="expression" dxfId="2825" priority="329">
      <formula>IF(H60=2,TRUE,FALSE)</formula>
    </cfRule>
    <cfRule type="expression" dxfId="2824" priority="330">
      <formula>IF(H60=1,TRUE,FALSE)</formula>
    </cfRule>
  </conditionalFormatting>
  <conditionalFormatting sqref="H61:H69">
    <cfRule type="expression" dxfId="2823" priority="301">
      <formula>IF(H61=15,TRUE,FALSE)</formula>
    </cfRule>
    <cfRule type="expression" dxfId="2822" priority="302">
      <formula>IF(H61=14,TRUE,FALSE)</formula>
    </cfRule>
    <cfRule type="expression" dxfId="2821" priority="303">
      <formula>IF(H61=13,TRUE,FALSE)</formula>
    </cfRule>
    <cfRule type="expression" dxfId="2820" priority="304">
      <formula>IF(H61=12,TRUE,FALSE)</formula>
    </cfRule>
    <cfRule type="expression" dxfId="2819" priority="305">
      <formula>IF(H61=11,TRUE,FALSE)</formula>
    </cfRule>
    <cfRule type="expression" dxfId="2818" priority="306">
      <formula>IF(H61=10,TRUE,FALSE)</formula>
    </cfRule>
    <cfRule type="expression" dxfId="2817" priority="307">
      <formula>IF(H61=9,TRUE,FALSE)</formula>
    </cfRule>
    <cfRule type="expression" dxfId="2816" priority="308">
      <formula>IF(H61=8,TRUE,FALSE)</formula>
    </cfRule>
    <cfRule type="expression" dxfId="2815" priority="309">
      <formula>IF(H61=7,TRUE,FALSE)</formula>
    </cfRule>
    <cfRule type="expression" dxfId="2814" priority="310">
      <formula>IF(H61=6,TRUE,FALSE)</formula>
    </cfRule>
    <cfRule type="expression" dxfId="2813" priority="311">
      <formula>IF(H61=5,TRUE,FALSE)</formula>
    </cfRule>
    <cfRule type="expression" dxfId="2812" priority="312">
      <formula>IF(H61=4,TRUE,FALSE)</formula>
    </cfRule>
    <cfRule type="expression" dxfId="2811" priority="313">
      <formula>IF(H61=3,TRUE,FALSE)</formula>
    </cfRule>
    <cfRule type="expression" dxfId="2810" priority="314">
      <formula>IF(H61=2,TRUE,FALSE)</formula>
    </cfRule>
    <cfRule type="expression" dxfId="2809" priority="315">
      <formula>IF(H61=1,TRUE,FALSE)</formula>
    </cfRule>
  </conditionalFormatting>
  <conditionalFormatting sqref="H49">
    <cfRule type="expression" dxfId="2808" priority="346">
      <formula>IF(H49=15,TRUE,FALSE)</formula>
    </cfRule>
    <cfRule type="expression" dxfId="2807" priority="347">
      <formula>IF(H49=14,TRUE,FALSE)</formula>
    </cfRule>
    <cfRule type="expression" dxfId="2806" priority="348">
      <formula>IF(H49=13,TRUE,FALSE)</formula>
    </cfRule>
    <cfRule type="expression" dxfId="2805" priority="349">
      <formula>IF(H49=12,TRUE,FALSE)</formula>
    </cfRule>
    <cfRule type="expression" dxfId="2804" priority="350">
      <formula>IF(H49=11,TRUE,FALSE)</formula>
    </cfRule>
    <cfRule type="expression" dxfId="2803" priority="351">
      <formula>IF(H49=10,TRUE,FALSE)</formula>
    </cfRule>
    <cfRule type="expression" dxfId="2802" priority="352">
      <formula>IF(H49=9,TRUE,FALSE)</formula>
    </cfRule>
    <cfRule type="expression" dxfId="2801" priority="353">
      <formula>IF(H49=8,TRUE,FALSE)</formula>
    </cfRule>
    <cfRule type="expression" dxfId="2800" priority="354">
      <formula>IF(H49=7,TRUE,FALSE)</formula>
    </cfRule>
    <cfRule type="expression" dxfId="2799" priority="355">
      <formula>IF(H49=6,TRUE,FALSE)</formula>
    </cfRule>
    <cfRule type="expression" dxfId="2798" priority="356">
      <formula>IF(H49=5,TRUE,FALSE)</formula>
    </cfRule>
    <cfRule type="expression" dxfId="2797" priority="357">
      <formula>IF(H49=4,TRUE,FALSE)</formula>
    </cfRule>
    <cfRule type="expression" dxfId="2796" priority="358">
      <formula>IF(H49=3,TRUE,FALSE)</formula>
    </cfRule>
    <cfRule type="expression" dxfId="2795" priority="359">
      <formula>IF(H49=2,TRUE,FALSE)</formula>
    </cfRule>
    <cfRule type="expression" dxfId="2794" priority="360">
      <formula>IF(H49=1,TRUE,FALSE)</formula>
    </cfRule>
  </conditionalFormatting>
  <conditionalFormatting sqref="H50:H58">
    <cfRule type="expression" dxfId="2793" priority="331">
      <formula>IF(H50=15,TRUE,FALSE)</formula>
    </cfRule>
    <cfRule type="expression" dxfId="2792" priority="332">
      <formula>IF(H50=14,TRUE,FALSE)</formula>
    </cfRule>
    <cfRule type="expression" dxfId="2791" priority="333">
      <formula>IF(H50=13,TRUE,FALSE)</formula>
    </cfRule>
    <cfRule type="expression" dxfId="2790" priority="334">
      <formula>IF(H50=12,TRUE,FALSE)</formula>
    </cfRule>
    <cfRule type="expression" dxfId="2789" priority="335">
      <formula>IF(H50=11,TRUE,FALSE)</formula>
    </cfRule>
    <cfRule type="expression" dxfId="2788" priority="336">
      <formula>IF(H50=10,TRUE,FALSE)</formula>
    </cfRule>
    <cfRule type="expression" dxfId="2787" priority="337">
      <formula>IF(H50=9,TRUE,FALSE)</formula>
    </cfRule>
    <cfRule type="expression" dxfId="2786" priority="338">
      <formula>IF(H50=8,TRUE,FALSE)</formula>
    </cfRule>
    <cfRule type="expression" dxfId="2785" priority="339">
      <formula>IF(H50=7,TRUE,FALSE)</formula>
    </cfRule>
    <cfRule type="expression" dxfId="2784" priority="340">
      <formula>IF(H50=6,TRUE,FALSE)</formula>
    </cfRule>
    <cfRule type="expression" dxfId="2783" priority="341">
      <formula>IF(H50=5,TRUE,FALSE)</formula>
    </cfRule>
    <cfRule type="expression" dxfId="2782" priority="342">
      <formula>IF(H50=4,TRUE,FALSE)</formula>
    </cfRule>
    <cfRule type="expression" dxfId="2781" priority="343">
      <formula>IF(H50=3,TRUE,FALSE)</formula>
    </cfRule>
    <cfRule type="expression" dxfId="2780" priority="344">
      <formula>IF(H50=2,TRUE,FALSE)</formula>
    </cfRule>
    <cfRule type="expression" dxfId="2779" priority="345">
      <formula>IF(H50=1,TRUE,FALSE)</formula>
    </cfRule>
  </conditionalFormatting>
  <conditionalFormatting sqref="H11:H19 H21:H22">
    <cfRule type="expression" dxfId="2778" priority="1">
      <formula>IF(H11=15,TRUE,FALSE)</formula>
    </cfRule>
    <cfRule type="expression" dxfId="2777" priority="2">
      <formula>IF(H11=14,TRUE,FALSE)</formula>
    </cfRule>
    <cfRule type="expression" dxfId="2776" priority="3">
      <formula>IF(H11=13,TRUE,FALSE)</formula>
    </cfRule>
    <cfRule type="expression" dxfId="2775" priority="4">
      <formula>IF(H11=12,TRUE,FALSE)</formula>
    </cfRule>
    <cfRule type="expression" dxfId="2774" priority="5">
      <formula>IF(H11=11,TRUE,FALSE)</formula>
    </cfRule>
    <cfRule type="expression" dxfId="2773" priority="6">
      <formula>IF(H11=10,TRUE,FALSE)</formula>
    </cfRule>
    <cfRule type="expression" dxfId="2772" priority="7">
      <formula>IF(H11=9,TRUE,FALSE)</formula>
    </cfRule>
    <cfRule type="expression" dxfId="2771" priority="8">
      <formula>IF(H11=8,TRUE,FALSE)</formula>
    </cfRule>
    <cfRule type="expression" dxfId="2770" priority="9">
      <formula>IF(H11=7,TRUE,FALSE)</formula>
    </cfRule>
    <cfRule type="expression" dxfId="2769" priority="10">
      <formula>IF(H11=6,TRUE,FALSE)</formula>
    </cfRule>
    <cfRule type="expression" dxfId="2768" priority="11">
      <formula>IF(H11=5,TRUE,FALSE)</formula>
    </cfRule>
    <cfRule type="expression" dxfId="2767" priority="12">
      <formula>IF(H11=4,TRUE,FALSE)</formula>
    </cfRule>
    <cfRule type="expression" dxfId="2766" priority="13">
      <formula>IF(H11=3,TRUE,FALSE)</formula>
    </cfRule>
    <cfRule type="expression" dxfId="2765" priority="14">
      <formula>IF(H11=2,TRUE,FALSE)</formula>
    </cfRule>
    <cfRule type="expression" dxfId="2764" priority="15">
      <formula>IF(H11=1,TRUE,FALSE)</formula>
    </cfRule>
  </conditionalFormatting>
  <conditionalFormatting sqref="H10 H20">
    <cfRule type="expression" dxfId="2763" priority="16">
      <formula>IF(H10=15,TRUE,FALSE)</formula>
    </cfRule>
    <cfRule type="expression" dxfId="2762" priority="17">
      <formula>IF(H10=14,TRUE,FALSE)</formula>
    </cfRule>
    <cfRule type="expression" dxfId="2761" priority="18">
      <formula>IF(H10=13,TRUE,FALSE)</formula>
    </cfRule>
    <cfRule type="expression" dxfId="2760" priority="19">
      <formula>IF(H10=12,TRUE,FALSE)</formula>
    </cfRule>
    <cfRule type="expression" dxfId="2759" priority="20">
      <formula>IF(H10=11,TRUE,FALSE)</formula>
    </cfRule>
    <cfRule type="expression" dxfId="2758" priority="21">
      <formula>IF(H10=10,TRUE,FALSE)</formula>
    </cfRule>
    <cfRule type="expression" dxfId="2757" priority="22">
      <formula>IF(H10=9,TRUE,FALSE)</formula>
    </cfRule>
    <cfRule type="expression" dxfId="2756" priority="23">
      <formula>IF(H10=8,TRUE,FALSE)</formula>
    </cfRule>
    <cfRule type="expression" dxfId="2755" priority="24">
      <formula>IF(H10=7,TRUE,FALSE)</formula>
    </cfRule>
    <cfRule type="expression" dxfId="2754" priority="25">
      <formula>IF(H10=6,TRUE,FALSE)</formula>
    </cfRule>
    <cfRule type="expression" dxfId="2753" priority="26">
      <formula>IF(H10=5,TRUE,FALSE)</formula>
    </cfRule>
    <cfRule type="expression" dxfId="2752" priority="27">
      <formula>IF(H10=4,TRUE,FALSE)</formula>
    </cfRule>
    <cfRule type="expression" dxfId="2751" priority="28">
      <formula>IF(H10=3,TRUE,FALSE)</formula>
    </cfRule>
    <cfRule type="expression" dxfId="2750" priority="29">
      <formula>IF(H10=2,TRUE,FALSE)</formula>
    </cfRule>
    <cfRule type="expression" dxfId="2749" priority="30">
      <formula>IF(H10=1,TRUE,FALSE)</formula>
    </cfRule>
  </conditionalFormatting>
  <conditionalFormatting sqref="H71">
    <cfRule type="expression" dxfId="2748" priority="286">
      <formula>IF(H71=15,TRUE,FALSE)</formula>
    </cfRule>
    <cfRule type="expression" dxfId="2747" priority="287">
      <formula>IF(H71=14,TRUE,FALSE)</formula>
    </cfRule>
    <cfRule type="expression" dxfId="2746" priority="288">
      <formula>IF(H71=13,TRUE,FALSE)</formula>
    </cfRule>
    <cfRule type="expression" dxfId="2745" priority="289">
      <formula>IF(H71=12,TRUE,FALSE)</formula>
    </cfRule>
    <cfRule type="expression" dxfId="2744" priority="290">
      <formula>IF(H71=11,TRUE,FALSE)</formula>
    </cfRule>
    <cfRule type="expression" dxfId="2743" priority="291">
      <formula>IF(H71=10,TRUE,FALSE)</formula>
    </cfRule>
    <cfRule type="expression" dxfId="2742" priority="292">
      <formula>IF(H71=9,TRUE,FALSE)</formula>
    </cfRule>
    <cfRule type="expression" dxfId="2741" priority="293">
      <formula>IF(H71=8,TRUE,FALSE)</formula>
    </cfRule>
    <cfRule type="expression" dxfId="2740" priority="294">
      <formula>IF(H71=7,TRUE,FALSE)</formula>
    </cfRule>
    <cfRule type="expression" dxfId="2739" priority="295">
      <formula>IF(H71=6,TRUE,FALSE)</formula>
    </cfRule>
    <cfRule type="expression" dxfId="2738" priority="296">
      <formula>IF(H71=5,TRUE,FALSE)</formula>
    </cfRule>
    <cfRule type="expression" dxfId="2737" priority="297">
      <formula>IF(H71=4,TRUE,FALSE)</formula>
    </cfRule>
    <cfRule type="expression" dxfId="2736" priority="298">
      <formula>IF(H71=3,TRUE,FALSE)</formula>
    </cfRule>
    <cfRule type="expression" dxfId="2735" priority="299">
      <formula>IF(H71=2,TRUE,FALSE)</formula>
    </cfRule>
    <cfRule type="expression" dxfId="2734" priority="300">
      <formula>IF(H71=1,TRUE,FALSE)</formula>
    </cfRule>
  </conditionalFormatting>
  <conditionalFormatting sqref="H72:H80">
    <cfRule type="expression" dxfId="2733" priority="271">
      <formula>IF(H72=15,TRUE,FALSE)</formula>
    </cfRule>
    <cfRule type="expression" dxfId="2732" priority="272">
      <formula>IF(H72=14,TRUE,FALSE)</formula>
    </cfRule>
    <cfRule type="expression" dxfId="2731" priority="273">
      <formula>IF(H72=13,TRUE,FALSE)</formula>
    </cfRule>
    <cfRule type="expression" dxfId="2730" priority="274">
      <formula>IF(H72=12,TRUE,FALSE)</formula>
    </cfRule>
    <cfRule type="expression" dxfId="2729" priority="275">
      <formula>IF(H72=11,TRUE,FALSE)</formula>
    </cfRule>
    <cfRule type="expression" dxfId="2728" priority="276">
      <formula>IF(H72=10,TRUE,FALSE)</formula>
    </cfRule>
    <cfRule type="expression" dxfId="2727" priority="277">
      <formula>IF(H72=9,TRUE,FALSE)</formula>
    </cfRule>
    <cfRule type="expression" dxfId="2726" priority="278">
      <formula>IF(H72=8,TRUE,FALSE)</formula>
    </cfRule>
    <cfRule type="expression" dxfId="2725" priority="279">
      <formula>IF(H72=7,TRUE,FALSE)</formula>
    </cfRule>
    <cfRule type="expression" dxfId="2724" priority="280">
      <formula>IF(H72=6,TRUE,FALSE)</formula>
    </cfRule>
    <cfRule type="expression" dxfId="2723" priority="281">
      <formula>IF(H72=5,TRUE,FALSE)</formula>
    </cfRule>
    <cfRule type="expression" dxfId="2722" priority="282">
      <formula>IF(H72=4,TRUE,FALSE)</formula>
    </cfRule>
    <cfRule type="expression" dxfId="2721" priority="283">
      <formula>IF(H72=3,TRUE,FALSE)</formula>
    </cfRule>
    <cfRule type="expression" dxfId="2720" priority="284">
      <formula>IF(H72=2,TRUE,FALSE)</formula>
    </cfRule>
    <cfRule type="expression" dxfId="2719" priority="285">
      <formula>IF(H72=1,TRUE,FALSE)</formula>
    </cfRule>
  </conditionalFormatting>
  <conditionalFormatting sqref="H82">
    <cfRule type="expression" dxfId="2718" priority="256">
      <formula>IF(H82=15,TRUE,FALSE)</formula>
    </cfRule>
    <cfRule type="expression" dxfId="2717" priority="257">
      <formula>IF(H82=14,TRUE,FALSE)</formula>
    </cfRule>
    <cfRule type="expression" dxfId="2716" priority="258">
      <formula>IF(H82=13,TRUE,FALSE)</formula>
    </cfRule>
    <cfRule type="expression" dxfId="2715" priority="259">
      <formula>IF(H82=12,TRUE,FALSE)</formula>
    </cfRule>
    <cfRule type="expression" dxfId="2714" priority="260">
      <formula>IF(H82=11,TRUE,FALSE)</formula>
    </cfRule>
    <cfRule type="expression" dxfId="2713" priority="261">
      <formula>IF(H82=10,TRUE,FALSE)</formula>
    </cfRule>
    <cfRule type="expression" dxfId="2712" priority="262">
      <formula>IF(H82=9,TRUE,FALSE)</formula>
    </cfRule>
    <cfRule type="expression" dxfId="2711" priority="263">
      <formula>IF(H82=8,TRUE,FALSE)</formula>
    </cfRule>
    <cfRule type="expression" dxfId="2710" priority="264">
      <formula>IF(H82=7,TRUE,FALSE)</formula>
    </cfRule>
    <cfRule type="expression" dxfId="2709" priority="265">
      <formula>IF(H82=6,TRUE,FALSE)</formula>
    </cfRule>
    <cfRule type="expression" dxfId="2708" priority="266">
      <formula>IF(H82=5,TRUE,FALSE)</formula>
    </cfRule>
    <cfRule type="expression" dxfId="2707" priority="267">
      <formula>IF(H82=4,TRUE,FALSE)</formula>
    </cfRule>
    <cfRule type="expression" dxfId="2706" priority="268">
      <formula>IF(H82=3,TRUE,FALSE)</formula>
    </cfRule>
    <cfRule type="expression" dxfId="2705" priority="269">
      <formula>IF(H82=2,TRUE,FALSE)</formula>
    </cfRule>
    <cfRule type="expression" dxfId="2704" priority="270">
      <formula>IF(H82=1,TRUE,FALSE)</formula>
    </cfRule>
  </conditionalFormatting>
  <conditionalFormatting sqref="H83:H91">
    <cfRule type="expression" dxfId="2703" priority="241">
      <formula>IF(H83=15,TRUE,FALSE)</formula>
    </cfRule>
    <cfRule type="expression" dxfId="2702" priority="242">
      <formula>IF(H83=14,TRUE,FALSE)</formula>
    </cfRule>
    <cfRule type="expression" dxfId="2701" priority="243">
      <formula>IF(H83=13,TRUE,FALSE)</formula>
    </cfRule>
    <cfRule type="expression" dxfId="2700" priority="244">
      <formula>IF(H83=12,TRUE,FALSE)</formula>
    </cfRule>
    <cfRule type="expression" dxfId="2699" priority="245">
      <formula>IF(H83=11,TRUE,FALSE)</formula>
    </cfRule>
    <cfRule type="expression" dxfId="2698" priority="246">
      <formula>IF(H83=10,TRUE,FALSE)</formula>
    </cfRule>
    <cfRule type="expression" dxfId="2697" priority="247">
      <formula>IF(H83=9,TRUE,FALSE)</formula>
    </cfRule>
    <cfRule type="expression" dxfId="2696" priority="248">
      <formula>IF(H83=8,TRUE,FALSE)</formula>
    </cfRule>
    <cfRule type="expression" dxfId="2695" priority="249">
      <formula>IF(H83=7,TRUE,FALSE)</formula>
    </cfRule>
    <cfRule type="expression" dxfId="2694" priority="250">
      <formula>IF(H83=6,TRUE,FALSE)</formula>
    </cfRule>
    <cfRule type="expression" dxfId="2693" priority="251">
      <formula>IF(H83=5,TRUE,FALSE)</formula>
    </cfRule>
    <cfRule type="expression" dxfId="2692" priority="252">
      <formula>IF(H83=4,TRUE,FALSE)</formula>
    </cfRule>
    <cfRule type="expression" dxfId="2691" priority="253">
      <formula>IF(H83=3,TRUE,FALSE)</formula>
    </cfRule>
    <cfRule type="expression" dxfId="2690" priority="254">
      <formula>IF(H83=2,TRUE,FALSE)</formula>
    </cfRule>
    <cfRule type="expression" dxfId="2689" priority="255">
      <formula>IF(H83=1,TRUE,FALSE)</formula>
    </cfRule>
  </conditionalFormatting>
  <conditionalFormatting sqref="H93">
    <cfRule type="expression" dxfId="2688" priority="226">
      <formula>IF(H93=15,TRUE,FALSE)</formula>
    </cfRule>
    <cfRule type="expression" dxfId="2687" priority="227">
      <formula>IF(H93=14,TRUE,FALSE)</formula>
    </cfRule>
    <cfRule type="expression" dxfId="2686" priority="228">
      <formula>IF(H93=13,TRUE,FALSE)</formula>
    </cfRule>
    <cfRule type="expression" dxfId="2685" priority="229">
      <formula>IF(H93=12,TRUE,FALSE)</formula>
    </cfRule>
    <cfRule type="expression" dxfId="2684" priority="230">
      <formula>IF(H93=11,TRUE,FALSE)</formula>
    </cfRule>
    <cfRule type="expression" dxfId="2683" priority="231">
      <formula>IF(H93=10,TRUE,FALSE)</formula>
    </cfRule>
    <cfRule type="expression" dxfId="2682" priority="232">
      <formula>IF(H93=9,TRUE,FALSE)</formula>
    </cfRule>
    <cfRule type="expression" dxfId="2681" priority="233">
      <formula>IF(H93=8,TRUE,FALSE)</formula>
    </cfRule>
    <cfRule type="expression" dxfId="2680" priority="234">
      <formula>IF(H93=7,TRUE,FALSE)</formula>
    </cfRule>
    <cfRule type="expression" dxfId="2679" priority="235">
      <formula>IF(H93=6,TRUE,FALSE)</formula>
    </cfRule>
    <cfRule type="expression" dxfId="2678" priority="236">
      <formula>IF(H93=5,TRUE,FALSE)</formula>
    </cfRule>
    <cfRule type="expression" dxfId="2677" priority="237">
      <formula>IF(H93=4,TRUE,FALSE)</formula>
    </cfRule>
    <cfRule type="expression" dxfId="2676" priority="238">
      <formula>IF(H93=3,TRUE,FALSE)</formula>
    </cfRule>
    <cfRule type="expression" dxfId="2675" priority="239">
      <formula>IF(H93=2,TRUE,FALSE)</formula>
    </cfRule>
    <cfRule type="expression" dxfId="2674" priority="240">
      <formula>IF(H93=1,TRUE,FALSE)</formula>
    </cfRule>
  </conditionalFormatting>
  <conditionalFormatting sqref="H94:H102">
    <cfRule type="expression" dxfId="2673" priority="211">
      <formula>IF(H94=15,TRUE,FALSE)</formula>
    </cfRule>
    <cfRule type="expression" dxfId="2672" priority="212">
      <formula>IF(H94=14,TRUE,FALSE)</formula>
    </cfRule>
    <cfRule type="expression" dxfId="2671" priority="213">
      <formula>IF(H94=13,TRUE,FALSE)</formula>
    </cfRule>
    <cfRule type="expression" dxfId="2670" priority="214">
      <formula>IF(H94=12,TRUE,FALSE)</formula>
    </cfRule>
    <cfRule type="expression" dxfId="2669" priority="215">
      <formula>IF(H94=11,TRUE,FALSE)</formula>
    </cfRule>
    <cfRule type="expression" dxfId="2668" priority="216">
      <formula>IF(H94=10,TRUE,FALSE)</formula>
    </cfRule>
    <cfRule type="expression" dxfId="2667" priority="217">
      <formula>IF(H94=9,TRUE,FALSE)</formula>
    </cfRule>
    <cfRule type="expression" dxfId="2666" priority="218">
      <formula>IF(H94=8,TRUE,FALSE)</formula>
    </cfRule>
    <cfRule type="expression" dxfId="2665" priority="219">
      <formula>IF(H94=7,TRUE,FALSE)</formula>
    </cfRule>
    <cfRule type="expression" dxfId="2664" priority="220">
      <formula>IF(H94=6,TRUE,FALSE)</formula>
    </cfRule>
    <cfRule type="expression" dxfId="2663" priority="221">
      <formula>IF(H94=5,TRUE,FALSE)</formula>
    </cfRule>
    <cfRule type="expression" dxfId="2662" priority="222">
      <formula>IF(H94=4,TRUE,FALSE)</formula>
    </cfRule>
    <cfRule type="expression" dxfId="2661" priority="223">
      <formula>IF(H94=3,TRUE,FALSE)</formula>
    </cfRule>
    <cfRule type="expression" dxfId="2660" priority="224">
      <formula>IF(H94=2,TRUE,FALSE)</formula>
    </cfRule>
    <cfRule type="expression" dxfId="2659" priority="225">
      <formula>IF(H94=1,TRUE,FALSE)</formula>
    </cfRule>
  </conditionalFormatting>
  <conditionalFormatting sqref="H104">
    <cfRule type="expression" dxfId="2658" priority="196">
      <formula>IF(H104=15,TRUE,FALSE)</formula>
    </cfRule>
    <cfRule type="expression" dxfId="2657" priority="197">
      <formula>IF(H104=14,TRUE,FALSE)</formula>
    </cfRule>
    <cfRule type="expression" dxfId="2656" priority="198">
      <formula>IF(H104=13,TRUE,FALSE)</formula>
    </cfRule>
    <cfRule type="expression" dxfId="2655" priority="199">
      <formula>IF(H104=12,TRUE,FALSE)</formula>
    </cfRule>
    <cfRule type="expression" dxfId="2654" priority="200">
      <formula>IF(H104=11,TRUE,FALSE)</formula>
    </cfRule>
    <cfRule type="expression" dxfId="2653" priority="201">
      <formula>IF(H104=10,TRUE,FALSE)</formula>
    </cfRule>
    <cfRule type="expression" dxfId="2652" priority="202">
      <formula>IF(H104=9,TRUE,FALSE)</formula>
    </cfRule>
    <cfRule type="expression" dxfId="2651" priority="203">
      <formula>IF(H104=8,TRUE,FALSE)</formula>
    </cfRule>
    <cfRule type="expression" dxfId="2650" priority="204">
      <formula>IF(H104=7,TRUE,FALSE)</formula>
    </cfRule>
    <cfRule type="expression" dxfId="2649" priority="205">
      <formula>IF(H104=6,TRUE,FALSE)</formula>
    </cfRule>
    <cfRule type="expression" dxfId="2648" priority="206">
      <formula>IF(H104=5,TRUE,FALSE)</formula>
    </cfRule>
    <cfRule type="expression" dxfId="2647" priority="207">
      <formula>IF(H104=4,TRUE,FALSE)</formula>
    </cfRule>
    <cfRule type="expression" dxfId="2646" priority="208">
      <formula>IF(H104=3,TRUE,FALSE)</formula>
    </cfRule>
    <cfRule type="expression" dxfId="2645" priority="209">
      <formula>IF(H104=2,TRUE,FALSE)</formula>
    </cfRule>
    <cfRule type="expression" dxfId="2644" priority="210">
      <formula>IF(H104=1,TRUE,FALSE)</formula>
    </cfRule>
  </conditionalFormatting>
  <conditionalFormatting sqref="H105:H113">
    <cfRule type="expression" dxfId="2643" priority="181">
      <formula>IF(H105=15,TRUE,FALSE)</formula>
    </cfRule>
    <cfRule type="expression" dxfId="2642" priority="182">
      <formula>IF(H105=14,TRUE,FALSE)</formula>
    </cfRule>
    <cfRule type="expression" dxfId="2641" priority="183">
      <formula>IF(H105=13,TRUE,FALSE)</formula>
    </cfRule>
    <cfRule type="expression" dxfId="2640" priority="184">
      <formula>IF(H105=12,TRUE,FALSE)</formula>
    </cfRule>
    <cfRule type="expression" dxfId="2639" priority="185">
      <formula>IF(H105=11,TRUE,FALSE)</formula>
    </cfRule>
    <cfRule type="expression" dxfId="2638" priority="186">
      <formula>IF(H105=10,TRUE,FALSE)</formula>
    </cfRule>
    <cfRule type="expression" dxfId="2637" priority="187">
      <formula>IF(H105=9,TRUE,FALSE)</formula>
    </cfRule>
    <cfRule type="expression" dxfId="2636" priority="188">
      <formula>IF(H105=8,TRUE,FALSE)</formula>
    </cfRule>
    <cfRule type="expression" dxfId="2635" priority="189">
      <formula>IF(H105=7,TRUE,FALSE)</formula>
    </cfRule>
    <cfRule type="expression" dxfId="2634" priority="190">
      <formula>IF(H105=6,TRUE,FALSE)</formula>
    </cfRule>
    <cfRule type="expression" dxfId="2633" priority="191">
      <formula>IF(H105=5,TRUE,FALSE)</formula>
    </cfRule>
    <cfRule type="expression" dxfId="2632" priority="192">
      <formula>IF(H105=4,TRUE,FALSE)</formula>
    </cfRule>
    <cfRule type="expression" dxfId="2631" priority="193">
      <formula>IF(H105=3,TRUE,FALSE)</formula>
    </cfRule>
    <cfRule type="expression" dxfId="2630" priority="194">
      <formula>IF(H105=2,TRUE,FALSE)</formula>
    </cfRule>
    <cfRule type="expression" dxfId="2629" priority="195">
      <formula>IF(H105=1,TRUE,FALSE)</formula>
    </cfRule>
  </conditionalFormatting>
  <conditionalFormatting sqref="H115">
    <cfRule type="expression" dxfId="2628" priority="166">
      <formula>IF(H115=15,TRUE,FALSE)</formula>
    </cfRule>
    <cfRule type="expression" dxfId="2627" priority="167">
      <formula>IF(H115=14,TRUE,FALSE)</formula>
    </cfRule>
    <cfRule type="expression" dxfId="2626" priority="168">
      <formula>IF(H115=13,TRUE,FALSE)</formula>
    </cfRule>
    <cfRule type="expression" dxfId="2625" priority="169">
      <formula>IF(H115=12,TRUE,FALSE)</formula>
    </cfRule>
    <cfRule type="expression" dxfId="2624" priority="170">
      <formula>IF(H115=11,TRUE,FALSE)</formula>
    </cfRule>
    <cfRule type="expression" dxfId="2623" priority="171">
      <formula>IF(H115=10,TRUE,FALSE)</formula>
    </cfRule>
    <cfRule type="expression" dxfId="2622" priority="172">
      <formula>IF(H115=9,TRUE,FALSE)</formula>
    </cfRule>
    <cfRule type="expression" dxfId="2621" priority="173">
      <formula>IF(H115=8,TRUE,FALSE)</formula>
    </cfRule>
    <cfRule type="expression" dxfId="2620" priority="174">
      <formula>IF(H115=7,TRUE,FALSE)</formula>
    </cfRule>
    <cfRule type="expression" dxfId="2619" priority="175">
      <formula>IF(H115=6,TRUE,FALSE)</formula>
    </cfRule>
    <cfRule type="expression" dxfId="2618" priority="176">
      <formula>IF(H115=5,TRUE,FALSE)</formula>
    </cfRule>
    <cfRule type="expression" dxfId="2617" priority="177">
      <formula>IF(H115=4,TRUE,FALSE)</formula>
    </cfRule>
    <cfRule type="expression" dxfId="2616" priority="178">
      <formula>IF(H115=3,TRUE,FALSE)</formula>
    </cfRule>
    <cfRule type="expression" dxfId="2615" priority="179">
      <formula>IF(H115=2,TRUE,FALSE)</formula>
    </cfRule>
    <cfRule type="expression" dxfId="2614" priority="180">
      <formula>IF(H115=1,TRUE,FALSE)</formula>
    </cfRule>
  </conditionalFormatting>
  <conditionalFormatting sqref="H116:H124">
    <cfRule type="expression" dxfId="2613" priority="151">
      <formula>IF(H116=15,TRUE,FALSE)</formula>
    </cfRule>
    <cfRule type="expression" dxfId="2612" priority="152">
      <formula>IF(H116=14,TRUE,FALSE)</formula>
    </cfRule>
    <cfRule type="expression" dxfId="2611" priority="153">
      <formula>IF(H116=13,TRUE,FALSE)</formula>
    </cfRule>
    <cfRule type="expression" dxfId="2610" priority="154">
      <formula>IF(H116=12,TRUE,FALSE)</formula>
    </cfRule>
    <cfRule type="expression" dxfId="2609" priority="155">
      <formula>IF(H116=11,TRUE,FALSE)</formula>
    </cfRule>
    <cfRule type="expression" dxfId="2608" priority="156">
      <formula>IF(H116=10,TRUE,FALSE)</formula>
    </cfRule>
    <cfRule type="expression" dxfId="2607" priority="157">
      <formula>IF(H116=9,TRUE,FALSE)</formula>
    </cfRule>
    <cfRule type="expression" dxfId="2606" priority="158">
      <formula>IF(H116=8,TRUE,FALSE)</formula>
    </cfRule>
    <cfRule type="expression" dxfId="2605" priority="159">
      <formula>IF(H116=7,TRUE,FALSE)</formula>
    </cfRule>
    <cfRule type="expression" dxfId="2604" priority="160">
      <formula>IF(H116=6,TRUE,FALSE)</formula>
    </cfRule>
    <cfRule type="expression" dxfId="2603" priority="161">
      <formula>IF(H116=5,TRUE,FALSE)</formula>
    </cfRule>
    <cfRule type="expression" dxfId="2602" priority="162">
      <formula>IF(H116=4,TRUE,FALSE)</formula>
    </cfRule>
    <cfRule type="expression" dxfId="2601" priority="163">
      <formula>IF(H116=3,TRUE,FALSE)</formula>
    </cfRule>
    <cfRule type="expression" dxfId="2600" priority="164">
      <formula>IF(H116=2,TRUE,FALSE)</formula>
    </cfRule>
    <cfRule type="expression" dxfId="2599" priority="165">
      <formula>IF(H116=1,TRUE,FALSE)</formula>
    </cfRule>
  </conditionalFormatting>
  <conditionalFormatting sqref="H126">
    <cfRule type="expression" dxfId="2598" priority="136">
      <formula>IF(H126=15,TRUE,FALSE)</formula>
    </cfRule>
    <cfRule type="expression" dxfId="2597" priority="137">
      <formula>IF(H126=14,TRUE,FALSE)</formula>
    </cfRule>
    <cfRule type="expression" dxfId="2596" priority="138">
      <formula>IF(H126=13,TRUE,FALSE)</formula>
    </cfRule>
    <cfRule type="expression" dxfId="2595" priority="139">
      <formula>IF(H126=12,TRUE,FALSE)</formula>
    </cfRule>
    <cfRule type="expression" dxfId="2594" priority="140">
      <formula>IF(H126=11,TRUE,FALSE)</formula>
    </cfRule>
    <cfRule type="expression" dxfId="2593" priority="141">
      <formula>IF(H126=10,TRUE,FALSE)</formula>
    </cfRule>
    <cfRule type="expression" dxfId="2592" priority="142">
      <formula>IF(H126=9,TRUE,FALSE)</formula>
    </cfRule>
    <cfRule type="expression" dxfId="2591" priority="143">
      <formula>IF(H126=8,TRUE,FALSE)</formula>
    </cfRule>
    <cfRule type="expression" dxfId="2590" priority="144">
      <formula>IF(H126=7,TRUE,FALSE)</formula>
    </cfRule>
    <cfRule type="expression" dxfId="2589" priority="145">
      <formula>IF(H126=6,TRUE,FALSE)</formula>
    </cfRule>
    <cfRule type="expression" dxfId="2588" priority="146">
      <formula>IF(H126=5,TRUE,FALSE)</formula>
    </cfRule>
    <cfRule type="expression" dxfId="2587" priority="147">
      <formula>IF(H126=4,TRUE,FALSE)</formula>
    </cfRule>
    <cfRule type="expression" dxfId="2586" priority="148">
      <formula>IF(H126=3,TRUE,FALSE)</formula>
    </cfRule>
    <cfRule type="expression" dxfId="2585" priority="149">
      <formula>IF(H126=2,TRUE,FALSE)</formula>
    </cfRule>
    <cfRule type="expression" dxfId="2584" priority="150">
      <formula>IF(H126=1,TRUE,FALSE)</formula>
    </cfRule>
  </conditionalFormatting>
  <conditionalFormatting sqref="H127:H135">
    <cfRule type="expression" dxfId="2583" priority="121">
      <formula>IF(H127=15,TRUE,FALSE)</formula>
    </cfRule>
    <cfRule type="expression" dxfId="2582" priority="122">
      <formula>IF(H127=14,TRUE,FALSE)</formula>
    </cfRule>
    <cfRule type="expression" dxfId="2581" priority="123">
      <formula>IF(H127=13,TRUE,FALSE)</formula>
    </cfRule>
    <cfRule type="expression" dxfId="2580" priority="124">
      <formula>IF(H127=12,TRUE,FALSE)</formula>
    </cfRule>
    <cfRule type="expression" dxfId="2579" priority="125">
      <formula>IF(H127=11,TRUE,FALSE)</formula>
    </cfRule>
    <cfRule type="expression" dxfId="2578" priority="126">
      <formula>IF(H127=10,TRUE,FALSE)</formula>
    </cfRule>
    <cfRule type="expression" dxfId="2577" priority="127">
      <formula>IF(H127=9,TRUE,FALSE)</formula>
    </cfRule>
    <cfRule type="expression" dxfId="2576" priority="128">
      <formula>IF(H127=8,TRUE,FALSE)</formula>
    </cfRule>
    <cfRule type="expression" dxfId="2575" priority="129">
      <formula>IF(H127=7,TRUE,FALSE)</formula>
    </cfRule>
    <cfRule type="expression" dxfId="2574" priority="130">
      <formula>IF(H127=6,TRUE,FALSE)</formula>
    </cfRule>
    <cfRule type="expression" dxfId="2573" priority="131">
      <formula>IF(H127=5,TRUE,FALSE)</formula>
    </cfRule>
    <cfRule type="expression" dxfId="2572" priority="132">
      <formula>IF(H127=4,TRUE,FALSE)</formula>
    </cfRule>
    <cfRule type="expression" dxfId="2571" priority="133">
      <formula>IF(H127=3,TRUE,FALSE)</formula>
    </cfRule>
    <cfRule type="expression" dxfId="2570" priority="134">
      <formula>IF(H127=2,TRUE,FALSE)</formula>
    </cfRule>
    <cfRule type="expression" dxfId="2569" priority="135">
      <formula>IF(H127=1,TRUE,FALSE)</formula>
    </cfRule>
  </conditionalFormatting>
  <conditionalFormatting sqref="H137">
    <cfRule type="expression" dxfId="2568" priority="106">
      <formula>IF(H137=15,TRUE,FALSE)</formula>
    </cfRule>
    <cfRule type="expression" dxfId="2567" priority="107">
      <formula>IF(H137=14,TRUE,FALSE)</formula>
    </cfRule>
    <cfRule type="expression" dxfId="2566" priority="108">
      <formula>IF(H137=13,TRUE,FALSE)</formula>
    </cfRule>
    <cfRule type="expression" dxfId="2565" priority="109">
      <formula>IF(H137=12,TRUE,FALSE)</formula>
    </cfRule>
    <cfRule type="expression" dxfId="2564" priority="110">
      <formula>IF(H137=11,TRUE,FALSE)</formula>
    </cfRule>
    <cfRule type="expression" dxfId="2563" priority="111">
      <formula>IF(H137=10,TRUE,FALSE)</formula>
    </cfRule>
    <cfRule type="expression" dxfId="2562" priority="112">
      <formula>IF(H137=9,TRUE,FALSE)</formula>
    </cfRule>
    <cfRule type="expression" dxfId="2561" priority="113">
      <formula>IF(H137=8,TRUE,FALSE)</formula>
    </cfRule>
    <cfRule type="expression" dxfId="2560" priority="114">
      <formula>IF(H137=7,TRUE,FALSE)</formula>
    </cfRule>
    <cfRule type="expression" dxfId="2559" priority="115">
      <formula>IF(H137=6,TRUE,FALSE)</formula>
    </cfRule>
    <cfRule type="expression" dxfId="2558" priority="116">
      <formula>IF(H137=5,TRUE,FALSE)</formula>
    </cfRule>
    <cfRule type="expression" dxfId="2557" priority="117">
      <formula>IF(H137=4,TRUE,FALSE)</formula>
    </cfRule>
    <cfRule type="expression" dxfId="2556" priority="118">
      <formula>IF(H137=3,TRUE,FALSE)</formula>
    </cfRule>
    <cfRule type="expression" dxfId="2555" priority="119">
      <formula>IF(H137=2,TRUE,FALSE)</formula>
    </cfRule>
    <cfRule type="expression" dxfId="2554" priority="120">
      <formula>IF(H137=1,TRUE,FALSE)</formula>
    </cfRule>
  </conditionalFormatting>
  <conditionalFormatting sqref="H138:H146">
    <cfRule type="expression" dxfId="2553" priority="91">
      <formula>IF(H138=15,TRUE,FALSE)</formula>
    </cfRule>
    <cfRule type="expression" dxfId="2552" priority="92">
      <formula>IF(H138=14,TRUE,FALSE)</formula>
    </cfRule>
    <cfRule type="expression" dxfId="2551" priority="93">
      <formula>IF(H138=13,TRUE,FALSE)</formula>
    </cfRule>
    <cfRule type="expression" dxfId="2550" priority="94">
      <formula>IF(H138=12,TRUE,FALSE)</formula>
    </cfRule>
    <cfRule type="expression" dxfId="2549" priority="95">
      <formula>IF(H138=11,TRUE,FALSE)</formula>
    </cfRule>
    <cfRule type="expression" dxfId="2548" priority="96">
      <formula>IF(H138=10,TRUE,FALSE)</formula>
    </cfRule>
    <cfRule type="expression" dxfId="2547" priority="97">
      <formula>IF(H138=9,TRUE,FALSE)</formula>
    </cfRule>
    <cfRule type="expression" dxfId="2546" priority="98">
      <formula>IF(H138=8,TRUE,FALSE)</formula>
    </cfRule>
    <cfRule type="expression" dxfId="2545" priority="99">
      <formula>IF(H138=7,TRUE,FALSE)</formula>
    </cfRule>
    <cfRule type="expression" dxfId="2544" priority="100">
      <formula>IF(H138=6,TRUE,FALSE)</formula>
    </cfRule>
    <cfRule type="expression" dxfId="2543" priority="101">
      <formula>IF(H138=5,TRUE,FALSE)</formula>
    </cfRule>
    <cfRule type="expression" dxfId="2542" priority="102">
      <formula>IF(H138=4,TRUE,FALSE)</formula>
    </cfRule>
    <cfRule type="expression" dxfId="2541" priority="103">
      <formula>IF(H138=3,TRUE,FALSE)</formula>
    </cfRule>
    <cfRule type="expression" dxfId="2540" priority="104">
      <formula>IF(H138=2,TRUE,FALSE)</formula>
    </cfRule>
    <cfRule type="expression" dxfId="2539" priority="105">
      <formula>IF(H138=1,TRUE,FALSE)</formula>
    </cfRule>
  </conditionalFormatting>
  <conditionalFormatting sqref="H148">
    <cfRule type="expression" dxfId="2538" priority="76">
      <formula>IF(H148=15,TRUE,FALSE)</formula>
    </cfRule>
    <cfRule type="expression" dxfId="2537" priority="77">
      <formula>IF(H148=14,TRUE,FALSE)</formula>
    </cfRule>
    <cfRule type="expression" dxfId="2536" priority="78">
      <formula>IF(H148=13,TRUE,FALSE)</formula>
    </cfRule>
    <cfRule type="expression" dxfId="2535" priority="79">
      <formula>IF(H148=12,TRUE,FALSE)</formula>
    </cfRule>
    <cfRule type="expression" dxfId="2534" priority="80">
      <formula>IF(H148=11,TRUE,FALSE)</formula>
    </cfRule>
    <cfRule type="expression" dxfId="2533" priority="81">
      <formula>IF(H148=10,TRUE,FALSE)</formula>
    </cfRule>
    <cfRule type="expression" dxfId="2532" priority="82">
      <formula>IF(H148=9,TRUE,FALSE)</formula>
    </cfRule>
    <cfRule type="expression" dxfId="2531" priority="83">
      <formula>IF(H148=8,TRUE,FALSE)</formula>
    </cfRule>
    <cfRule type="expression" dxfId="2530" priority="84">
      <formula>IF(H148=7,TRUE,FALSE)</formula>
    </cfRule>
    <cfRule type="expression" dxfId="2529" priority="85">
      <formula>IF(H148=6,TRUE,FALSE)</formula>
    </cfRule>
    <cfRule type="expression" dxfId="2528" priority="86">
      <formula>IF(H148=5,TRUE,FALSE)</formula>
    </cfRule>
    <cfRule type="expression" dxfId="2527" priority="87">
      <formula>IF(H148=4,TRUE,FALSE)</formula>
    </cfRule>
    <cfRule type="expression" dxfId="2526" priority="88">
      <formula>IF(H148=3,TRUE,FALSE)</formula>
    </cfRule>
    <cfRule type="expression" dxfId="2525" priority="89">
      <formula>IF(H148=2,TRUE,FALSE)</formula>
    </cfRule>
    <cfRule type="expression" dxfId="2524" priority="90">
      <formula>IF(H148=1,TRUE,FALSE)</formula>
    </cfRule>
  </conditionalFormatting>
  <conditionalFormatting sqref="H149:H157">
    <cfRule type="expression" dxfId="2523" priority="61">
      <formula>IF(H149=15,TRUE,FALSE)</formula>
    </cfRule>
    <cfRule type="expression" dxfId="2522" priority="62">
      <formula>IF(H149=14,TRUE,FALSE)</formula>
    </cfRule>
    <cfRule type="expression" dxfId="2521" priority="63">
      <formula>IF(H149=13,TRUE,FALSE)</formula>
    </cfRule>
    <cfRule type="expression" dxfId="2520" priority="64">
      <formula>IF(H149=12,TRUE,FALSE)</formula>
    </cfRule>
    <cfRule type="expression" dxfId="2519" priority="65">
      <formula>IF(H149=11,TRUE,FALSE)</formula>
    </cfRule>
    <cfRule type="expression" dxfId="2518" priority="66">
      <formula>IF(H149=10,TRUE,FALSE)</formula>
    </cfRule>
    <cfRule type="expression" dxfId="2517" priority="67">
      <formula>IF(H149=9,TRUE,FALSE)</formula>
    </cfRule>
    <cfRule type="expression" dxfId="2516" priority="68">
      <formula>IF(H149=8,TRUE,FALSE)</formula>
    </cfRule>
    <cfRule type="expression" dxfId="2515" priority="69">
      <formula>IF(H149=7,TRUE,FALSE)</formula>
    </cfRule>
    <cfRule type="expression" dxfId="2514" priority="70">
      <formula>IF(H149=6,TRUE,FALSE)</formula>
    </cfRule>
    <cfRule type="expression" dxfId="2513" priority="71">
      <formula>IF(H149=5,TRUE,FALSE)</formula>
    </cfRule>
    <cfRule type="expression" dxfId="2512" priority="72">
      <formula>IF(H149=4,TRUE,FALSE)</formula>
    </cfRule>
    <cfRule type="expression" dxfId="2511" priority="73">
      <formula>IF(H149=3,TRUE,FALSE)</formula>
    </cfRule>
    <cfRule type="expression" dxfId="2510" priority="74">
      <formula>IF(H149=2,TRUE,FALSE)</formula>
    </cfRule>
    <cfRule type="expression" dxfId="2509" priority="75">
      <formula>IF(H149=1,TRUE,FALSE)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60" r:id="rId4" name="Bouton 36">
              <controlPr defaultSize="0" print="0" autoFill="0" autoPict="0" macro="[0]!interpretation_present">
                <anchor moveWithCells="1" sizeWithCells="1">
                  <from>
                    <xdr:col>4</xdr:col>
                    <xdr:colOff>609600</xdr:colOff>
                    <xdr:row>3</xdr:row>
                    <xdr:rowOff>38100</xdr:rowOff>
                  </from>
                  <to>
                    <xdr:col>4</xdr:col>
                    <xdr:colOff>1428750</xdr:colOff>
                    <xdr:row>4</xdr:row>
                    <xdr:rowOff>104775</xdr:rowOff>
                  </to>
                </anchor>
              </controlPr>
            </control>
          </mc:Choice>
        </mc:AlternateContent>
        <mc:AlternateContent xmlns:mc="http://schemas.openxmlformats.org/markup-compatibility/2006">
          <mc:Choice Requires="x14">
            <control shapeId="26661" r:id="rId5" name="Bouton 37">
              <controlPr defaultSize="0" print="0" autoFill="0" autoPict="0" macro="[0]!Accueil">
                <anchor moveWithCells="1" sizeWithCells="1">
                  <from>
                    <xdr:col>3</xdr:col>
                    <xdr:colOff>38100</xdr:colOff>
                    <xdr:row>3</xdr:row>
                    <xdr:rowOff>47625</xdr:rowOff>
                  </from>
                  <to>
                    <xdr:col>4</xdr:col>
                    <xdr:colOff>257175</xdr:colOff>
                    <xdr:row>4</xdr:row>
                    <xdr:rowOff>104775</xdr:rowOff>
                  </to>
                </anchor>
              </controlPr>
            </control>
          </mc:Choice>
        </mc:AlternateContent>
        <mc:AlternateContent xmlns:mc="http://schemas.openxmlformats.org/markup-compatibility/2006">
          <mc:Choice Requires="x14">
            <control shapeId="26662" r:id="rId6" name="Bouton 38">
              <controlPr defaultSize="0" print="0" autoFill="0" autoPict="0" macro="[0]!Par_couleur">
                <anchor moveWithCells="1" sizeWithCells="1">
                  <from>
                    <xdr:col>4</xdr:col>
                    <xdr:colOff>1819275</xdr:colOff>
                    <xdr:row>3</xdr:row>
                    <xdr:rowOff>38100</xdr:rowOff>
                  </from>
                  <to>
                    <xdr:col>4</xdr:col>
                    <xdr:colOff>2628900</xdr:colOff>
                    <xdr:row>4</xdr:row>
                    <xdr:rowOff>104775</xdr:rowOff>
                  </to>
                </anchor>
              </controlPr>
            </control>
          </mc:Choice>
        </mc:AlternateContent>
        <mc:AlternateContent xmlns:mc="http://schemas.openxmlformats.org/markup-compatibility/2006">
          <mc:Choice Requires="x14">
            <control shapeId="26663" r:id="rId7" name="Bouton 39">
              <controlPr defaultSize="0" print="0" autoFill="0" autoPict="0" macro="[0]!Mot_cle">
                <anchor moveWithCells="1" sizeWithCells="1">
                  <from>
                    <xdr:col>4</xdr:col>
                    <xdr:colOff>2990850</xdr:colOff>
                    <xdr:row>3</xdr:row>
                    <xdr:rowOff>47625</xdr:rowOff>
                  </from>
                  <to>
                    <xdr:col>4</xdr:col>
                    <xdr:colOff>3800475</xdr:colOff>
                    <xdr:row>4</xdr:row>
                    <xdr:rowOff>114300</xdr:rowOff>
                  </to>
                </anchor>
              </controlPr>
            </control>
          </mc:Choice>
        </mc:AlternateContent>
        <mc:AlternateContent xmlns:mc="http://schemas.openxmlformats.org/markup-compatibility/2006">
          <mc:Choice Requires="x14">
            <control shapeId="26664" r:id="rId8" name="Bouton 40">
              <controlPr defaultSize="0" print="0" autoFill="0" autoPict="0" macro="[0]!Organes_Calme_Reactivite">
                <anchor moveWithCells="1" sizeWithCells="1">
                  <from>
                    <xdr:col>4</xdr:col>
                    <xdr:colOff>4191000</xdr:colOff>
                    <xdr:row>3</xdr:row>
                    <xdr:rowOff>66675</xdr:rowOff>
                  </from>
                  <to>
                    <xdr:col>5</xdr:col>
                    <xdr:colOff>485775</xdr:colOff>
                    <xdr:row>4</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6"/>
  <dimension ref="A6:S104"/>
  <sheetViews>
    <sheetView topLeftCell="E3" workbookViewId="0">
      <selection activeCell="L20" sqref="L20"/>
    </sheetView>
  </sheetViews>
  <sheetFormatPr baseColWidth="10" defaultRowHeight="15" x14ac:dyDescent="0.25"/>
  <cols>
    <col min="1" max="2" width="4.42578125" style="240" customWidth="1"/>
    <col min="3" max="3" width="6.42578125" style="240" customWidth="1"/>
    <col min="4" max="5" width="4.42578125" style="240" customWidth="1"/>
    <col min="6" max="6" width="12" style="240" customWidth="1"/>
    <col min="7" max="7" width="4.5703125" style="240" customWidth="1"/>
    <col min="8" max="8" width="3.85546875" style="240" customWidth="1"/>
    <col min="9" max="9" width="7.28515625" style="240" customWidth="1"/>
    <col min="10" max="10" width="117.7109375" style="240" customWidth="1"/>
    <col min="11" max="11" width="6.42578125" style="240" customWidth="1"/>
    <col min="12" max="12" width="4.28515625" style="240" customWidth="1"/>
    <col min="13" max="13" width="2.85546875" style="240" customWidth="1"/>
    <col min="14" max="14" width="11.42578125" style="240"/>
    <col min="15" max="16" width="4.140625" style="240" customWidth="1"/>
    <col min="17" max="17" width="5.42578125" style="240" customWidth="1"/>
    <col min="18" max="18" width="106.5703125" style="240" customWidth="1"/>
    <col min="19" max="19" width="6.42578125" style="240" customWidth="1"/>
    <col min="20" max="16384" width="11.42578125" style="240"/>
  </cols>
  <sheetData>
    <row r="6" spans="5:19" ht="28.5" customHeight="1" x14ac:dyDescent="0.5">
      <c r="E6" s="615" t="str">
        <f>Lexique!C296</f>
        <v>Monde du travail, professionnel, entreprise</v>
      </c>
      <c r="F6" s="615"/>
      <c r="G6" s="615"/>
      <c r="H6" s="615"/>
      <c r="I6" s="615"/>
      <c r="J6" s="615"/>
      <c r="K6" s="615"/>
      <c r="L6" s="615"/>
      <c r="M6" s="615"/>
      <c r="N6" s="615"/>
      <c r="O6" s="615"/>
      <c r="P6" s="615"/>
      <c r="Q6" s="615"/>
      <c r="R6" s="615"/>
      <c r="S6" s="615"/>
    </row>
    <row r="7" spans="5:19" x14ac:dyDescent="0.25">
      <c r="F7" s="260" t="str">
        <f>Resume!$F$10</f>
        <v>Gautier</v>
      </c>
      <c r="J7" s="264">
        <f>Resume!$F$11</f>
        <v>20170828</v>
      </c>
      <c r="K7" s="264"/>
      <c r="S7" s="264"/>
    </row>
    <row r="8" spans="5:19" ht="28.5" x14ac:dyDescent="0.45">
      <c r="E8" s="266"/>
      <c r="F8" s="265"/>
      <c r="G8" s="266"/>
      <c r="H8" s="266"/>
      <c r="I8" s="266"/>
      <c r="J8" s="267" t="s">
        <v>326</v>
      </c>
      <c r="K8" s="267"/>
      <c r="M8" s="266"/>
      <c r="N8" s="265"/>
      <c r="O8" s="266"/>
      <c r="P8" s="266"/>
      <c r="Q8" s="266"/>
      <c r="R8" s="267" t="s">
        <v>318</v>
      </c>
      <c r="S8" s="267"/>
    </row>
    <row r="9" spans="5:19" x14ac:dyDescent="0.25">
      <c r="E9" s="243"/>
      <c r="F9" s="243" t="s">
        <v>330</v>
      </c>
      <c r="G9" s="326" t="str">
        <f>Lexique!$C$19</f>
        <v>Valeur</v>
      </c>
      <c r="H9" s="326" t="str">
        <f>Lexique!$C$24</f>
        <v>Harmonique</v>
      </c>
      <c r="I9" s="326" t="str">
        <f>Lexique!$C$21</f>
        <v>Couleurs</v>
      </c>
      <c r="J9" s="513" t="str">
        <f>Lexique!$C$22</f>
        <v>Interprétation</v>
      </c>
      <c r="K9" s="281" t="str">
        <f>Lexique!$C$23</f>
        <v>Code</v>
      </c>
      <c r="M9" s="243"/>
      <c r="N9" s="243" t="s">
        <v>330</v>
      </c>
      <c r="O9" s="326" t="str">
        <f>Lexique!$C$19</f>
        <v>Valeur</v>
      </c>
      <c r="P9" s="326" t="str">
        <f>Lexique!$C$24</f>
        <v>Harmonique</v>
      </c>
      <c r="Q9" s="326" t="str">
        <f>Lexique!$C$21</f>
        <v>Couleurs</v>
      </c>
      <c r="R9" s="513" t="str">
        <f>Lexique!$C$22</f>
        <v>Interprétation</v>
      </c>
      <c r="S9" s="281" t="str">
        <f>Lexique!$C$23</f>
        <v>Code</v>
      </c>
    </row>
    <row r="10" spans="5:19" ht="24" customHeight="1" x14ac:dyDescent="0.25">
      <c r="E10" s="247"/>
      <c r="F10" s="247" t="str">
        <f>Lexique!C50</f>
        <v>Qualité</v>
      </c>
      <c r="G10" s="245">
        <f>G18</f>
        <v>20</v>
      </c>
      <c r="H10" s="245" t="str">
        <f>H18</f>
        <v>II</v>
      </c>
      <c r="I10" s="253">
        <f>I18</f>
        <v>13</v>
      </c>
      <c r="J10" s="247" t="str">
        <f>J18</f>
        <v>s'accepter tel que l'on est</v>
      </c>
      <c r="K10" s="245">
        <f>K18</f>
        <v>1800</v>
      </c>
      <c r="M10" s="247"/>
      <c r="N10" s="247" t="str">
        <f>Lexique!C50</f>
        <v>Qualité</v>
      </c>
      <c r="O10" s="245">
        <f>O18</f>
        <v>8</v>
      </c>
      <c r="P10" s="245" t="str">
        <f>P18</f>
        <v>F</v>
      </c>
      <c r="Q10" s="253">
        <f>Q18</f>
        <v>15</v>
      </c>
      <c r="R10" s="247" t="str">
        <f>R18</f>
        <v>entreprise ayant une identité claire / logo fort / importance de la marque</v>
      </c>
      <c r="S10" s="245">
        <f>S18</f>
        <v>1030</v>
      </c>
    </row>
    <row r="11" spans="5:19" ht="24" customHeight="1" x14ac:dyDescent="0.25">
      <c r="E11" s="256"/>
      <c r="F11" s="256" t="str">
        <f>Lexique!C51</f>
        <v>Réactivité</v>
      </c>
      <c r="G11" s="252">
        <f>G29</f>
        <v>19</v>
      </c>
      <c r="H11" s="246" t="str">
        <f>H29</f>
        <v>F</v>
      </c>
      <c r="I11" s="253">
        <f>I29</f>
        <v>14</v>
      </c>
      <c r="J11" s="256" t="str">
        <f>J29</f>
        <v>peurs pour la suite / confusion dans la vision à long terme / accorder trop d'importance au R&amp;D</v>
      </c>
      <c r="K11" s="252">
        <f>K29</f>
        <v>1000</v>
      </c>
      <c r="M11" s="256"/>
      <c r="N11" s="256" t="str">
        <f>Lexique!C51</f>
        <v>Réactivité</v>
      </c>
      <c r="O11" s="252">
        <f>O29</f>
        <v>20</v>
      </c>
      <c r="P11" s="246" t="str">
        <f>P29</f>
        <v>F</v>
      </c>
      <c r="Q11" s="253">
        <f>Q29</f>
        <v>2</v>
      </c>
      <c r="R11" s="256" t="str">
        <f>R29</f>
        <v>envie de couper des liens toxiques avec l'entreprise / ancien patron qui s'accroche à son poste / turn over très élevé</v>
      </c>
      <c r="S11" s="252">
        <f>S29</f>
        <v>120</v>
      </c>
    </row>
    <row r="12" spans="5:19" ht="24" customHeight="1" x14ac:dyDescent="0.25">
      <c r="E12" s="247"/>
      <c r="F12" s="247" t="str">
        <f>Lexique!C52</f>
        <v>Limite</v>
      </c>
      <c r="G12" s="251">
        <f>G40</f>
        <v>15</v>
      </c>
      <c r="H12" s="245" t="str">
        <f>H40</f>
        <v>F</v>
      </c>
      <c r="I12" s="253">
        <f>I40</f>
        <v>12</v>
      </c>
      <c r="J12" s="247" t="str">
        <f>J40</f>
        <v>manque de clarté dans les tâches à accomplir / objectif pas clair / ne pas avoir pu suivre sa vocation</v>
      </c>
      <c r="K12" s="251">
        <f>K40</f>
        <v>870</v>
      </c>
      <c r="M12" s="247"/>
      <c r="N12" s="247" t="str">
        <f>Lexique!C52</f>
        <v>Limite</v>
      </c>
      <c r="O12" s="251">
        <f>O40</f>
        <v>14</v>
      </c>
      <c r="P12" s="245" t="str">
        <f>P40</f>
        <v>F</v>
      </c>
      <c r="Q12" s="253">
        <f>Q40</f>
        <v>11</v>
      </c>
      <c r="R12" s="247" t="str">
        <f>R40</f>
        <v>non-dits / prise de retard / manque de communication à l'interne</v>
      </c>
      <c r="S12" s="251">
        <f>S40</f>
        <v>740</v>
      </c>
    </row>
    <row r="13" spans="5:19" ht="24" customHeight="1" x14ac:dyDescent="0.25">
      <c r="E13" s="256"/>
      <c r="F13" s="256" t="str">
        <f>Lexique!C53</f>
        <v>Besoin</v>
      </c>
      <c r="G13" s="252">
        <f>G51</f>
        <v>16</v>
      </c>
      <c r="H13" s="246" t="str">
        <f>H51</f>
        <v>F</v>
      </c>
      <c r="I13" s="253">
        <f>I51</f>
        <v>1</v>
      </c>
      <c r="J13" s="256" t="str">
        <f>J51</f>
        <v xml:space="preserve">besoin de soutien mutuel / besoin de choisir et de décider </v>
      </c>
      <c r="K13" s="252">
        <f>K51</f>
        <v>90</v>
      </c>
      <c r="M13" s="256"/>
      <c r="N13" s="256" t="str">
        <f>Lexique!C53</f>
        <v>Besoin</v>
      </c>
      <c r="O13" s="252">
        <f>O51</f>
        <v>20</v>
      </c>
      <c r="P13" s="246" t="str">
        <f>P51</f>
        <v>F</v>
      </c>
      <c r="Q13" s="253">
        <f>Q51</f>
        <v>3</v>
      </c>
      <c r="R13" s="256" t="str">
        <f>R51</f>
        <v>besoin de prendre ses responsbilités / assumer pour son personnel</v>
      </c>
      <c r="S13" s="252">
        <f>S51</f>
        <v>160</v>
      </c>
    </row>
    <row r="14" spans="5:19" ht="24" customHeight="1" x14ac:dyDescent="0.25"/>
    <row r="15" spans="5:19" ht="24" customHeight="1" x14ac:dyDescent="0.25"/>
    <row r="16" spans="5:19" ht="24" customHeight="1" x14ac:dyDescent="0.45">
      <c r="E16" s="247" t="s">
        <v>356</v>
      </c>
      <c r="F16" s="247" t="s">
        <v>355</v>
      </c>
      <c r="G16" s="267"/>
      <c r="H16" s="267"/>
      <c r="I16" s="267"/>
      <c r="J16" s="267" t="s">
        <v>326</v>
      </c>
      <c r="K16" s="267"/>
      <c r="M16" s="247" t="s">
        <v>356</v>
      </c>
      <c r="N16" s="247" t="s">
        <v>355</v>
      </c>
      <c r="O16" s="267"/>
      <c r="P16" s="267"/>
      <c r="Q16" s="267"/>
      <c r="R16" s="267" t="s">
        <v>318</v>
      </c>
      <c r="S16" s="267"/>
    </row>
    <row r="17" spans="1:19" ht="24" customHeight="1" x14ac:dyDescent="0.25">
      <c r="E17" s="243" t="s">
        <v>354</v>
      </c>
      <c r="F17" s="259" t="str">
        <f>F10</f>
        <v>Qualité</v>
      </c>
      <c r="G17" s="326" t="str">
        <f>Lexique!$C$19</f>
        <v>Valeur</v>
      </c>
      <c r="H17" s="326" t="str">
        <f>Lexique!$C$24</f>
        <v>Harmonique</v>
      </c>
      <c r="I17" s="326" t="str">
        <f>Lexique!$C$21</f>
        <v>Couleurs</v>
      </c>
      <c r="J17" s="513" t="str">
        <f>Lexique!$C$22</f>
        <v>Interprétation</v>
      </c>
      <c r="K17" s="281" t="str">
        <f>Lexique!$C$23</f>
        <v>Code</v>
      </c>
      <c r="M17" s="243" t="s">
        <v>354</v>
      </c>
      <c r="N17" s="259" t="str">
        <f>N10</f>
        <v>Qualité</v>
      </c>
      <c r="O17" s="326" t="str">
        <f>Lexique!$C$19</f>
        <v>Valeur</v>
      </c>
      <c r="P17" s="326" t="str">
        <f>Lexique!$C$24</f>
        <v>Harmonique</v>
      </c>
      <c r="Q17" s="326" t="str">
        <f>Lexique!$C$21</f>
        <v>Couleurs</v>
      </c>
      <c r="R17" s="513" t="str">
        <f>Lexique!$C$22</f>
        <v>Interprétation</v>
      </c>
      <c r="S17" s="281" t="str">
        <f>Lexique!$C$23</f>
        <v>Code</v>
      </c>
    </row>
    <row r="18" spans="1:19" ht="18" customHeight="1" x14ac:dyDescent="0.25">
      <c r="E18" s="249">
        <v>1</v>
      </c>
      <c r="F18" s="254" t="str">
        <f>F17</f>
        <v>Qualité</v>
      </c>
      <c r="G18" s="245">
        <f>ABS(Donnee_managment!D4)</f>
        <v>20</v>
      </c>
      <c r="H18" s="245" t="str">
        <f>VLOOKUP($B27,Interpretation_professionnel!$A:$K,11,FALSE)</f>
        <v>II</v>
      </c>
      <c r="I18" s="253">
        <f>VLOOKUP($B27,annexe_01!$A:$J,10,FALSE)</f>
        <v>13</v>
      </c>
      <c r="J18" s="257" t="str">
        <f>VLOOKUP($B27,Interpretation_professionnel!$A:$J,6,FALSE)</f>
        <v>s'accepter tel que l'on est</v>
      </c>
      <c r="K18" s="245">
        <f>B27</f>
        <v>1800</v>
      </c>
      <c r="M18" s="249">
        <v>1</v>
      </c>
      <c r="N18" s="254" t="str">
        <f>N17</f>
        <v>Qualité</v>
      </c>
      <c r="O18" s="245">
        <f>ABS(Donnee_managment!E4)</f>
        <v>8</v>
      </c>
      <c r="P18" s="245" t="str">
        <f>VLOOKUP($C27,Interpretation_professionnel!$A:$K,11,FALSE)</f>
        <v>F</v>
      </c>
      <c r="Q18" s="253">
        <f>VLOOKUP($C27,annexe_01!$A:$J,10,FALSE)</f>
        <v>15</v>
      </c>
      <c r="R18" s="257" t="str">
        <f>VLOOKUP($C27,Interpretation_professionnel!$A:$J,6,FALSE)</f>
        <v>entreprise ayant une identité claire / logo fort / importance de la marque</v>
      </c>
      <c r="S18" s="245">
        <f t="shared" ref="S18:S27" si="0">C27</f>
        <v>1030</v>
      </c>
    </row>
    <row r="19" spans="1:19" ht="18" customHeight="1" x14ac:dyDescent="0.25">
      <c r="E19" s="250">
        <v>2</v>
      </c>
      <c r="F19" s="255" t="str">
        <f t="shared" ref="F19:F27" si="1">F18</f>
        <v>Qualité</v>
      </c>
      <c r="G19" s="252">
        <f>ABS(Donnee_managment!D5)</f>
        <v>17</v>
      </c>
      <c r="H19" s="252" t="str">
        <f>VLOOKUP($B28,Interpretation_professionnel!$A:$K,11,FALSE)</f>
        <v>F</v>
      </c>
      <c r="I19" s="253">
        <f>VLOOKUP($B28,annexe_01!$A:$J,10,FALSE)</f>
        <v>10</v>
      </c>
      <c r="J19" s="258" t="str">
        <f>VLOOKUP($B28,Interpretation_professionnel!$A:$J,6,FALSE)</f>
        <v>avoir assez d'espace / intimité respectée</v>
      </c>
      <c r="K19" s="252">
        <f t="shared" ref="K19:K27" si="2">B28</f>
        <v>630</v>
      </c>
      <c r="M19" s="250">
        <v>2</v>
      </c>
      <c r="N19" s="255" t="str">
        <f t="shared" ref="N19:N27" si="3">N18</f>
        <v>Qualité</v>
      </c>
      <c r="O19" s="252">
        <f>ABS(Donnee_managment!E5)</f>
        <v>6</v>
      </c>
      <c r="P19" s="252" t="str">
        <f>VLOOKUP($C28,Interpretation_professionnel!$A:$K,11,FALSE)</f>
        <v>F</v>
      </c>
      <c r="Q19" s="253">
        <f>VLOOKUP($C28,annexe_01!$A:$J,10,FALSE)</f>
        <v>8</v>
      </c>
      <c r="R19" s="258" t="str">
        <f>VLOOKUP($C28,Interpretation_professionnel!$A:$J,6,FALSE)</f>
        <v>être à la hauteur / efficace et dynamique / apprécier le succès / confiance en soi et dans l'entreprise</v>
      </c>
      <c r="S19" s="252">
        <f t="shared" si="0"/>
        <v>450</v>
      </c>
    </row>
    <row r="20" spans="1:19" ht="18" customHeight="1" x14ac:dyDescent="0.25">
      <c r="E20" s="249">
        <v>3</v>
      </c>
      <c r="F20" s="254" t="str">
        <f t="shared" si="1"/>
        <v>Qualité</v>
      </c>
      <c r="G20" s="251">
        <f>ABS(Donnee_managment!D6)</f>
        <v>16</v>
      </c>
      <c r="H20" s="251" t="str">
        <f>VLOOKUP($B29,Interpretation_professionnel!$A:$K,11,FALSE)</f>
        <v>F</v>
      </c>
      <c r="I20" s="253">
        <f>VLOOKUP($B29,annexe_01!$A:$J,10,FALSE)</f>
        <v>10</v>
      </c>
      <c r="J20" s="257" t="str">
        <f>VLOOKUP($B29,Interpretation_professionnel!$A:$J,6,FALSE)</f>
        <v>environnement de travail sain / relations humaines agréables</v>
      </c>
      <c r="K20" s="251">
        <f t="shared" si="2"/>
        <v>640</v>
      </c>
      <c r="M20" s="249">
        <v>3</v>
      </c>
      <c r="N20" s="254" t="str">
        <f t="shared" si="3"/>
        <v>Qualité</v>
      </c>
      <c r="O20" s="251">
        <f>ABS(Donnee_managment!E6)</f>
        <v>6</v>
      </c>
      <c r="P20" s="251" t="str">
        <f>VLOOKUP($C29,Interpretation_professionnel!$A:$K,11,FALSE)</f>
        <v>F</v>
      </c>
      <c r="Q20" s="253">
        <f>VLOOKUP($C29,annexe_01!$A:$J,10,FALSE)</f>
        <v>8</v>
      </c>
      <c r="R20" s="257" t="str">
        <f>VLOOKUP($C29,Interpretation_professionnel!$A:$J,6,FALSE)</f>
        <v>courage / audace / efficience / positivisme / retours positifs</v>
      </c>
      <c r="S20" s="251">
        <f t="shared" si="0"/>
        <v>460</v>
      </c>
    </row>
    <row r="21" spans="1:19" ht="18" customHeight="1" x14ac:dyDescent="0.25">
      <c r="E21" s="250">
        <v>4</v>
      </c>
      <c r="F21" s="255" t="str">
        <f t="shared" si="1"/>
        <v>Qualité</v>
      </c>
      <c r="G21" s="252">
        <f>ABS(Donnee_managment!D7)</f>
        <v>15</v>
      </c>
      <c r="H21" s="252" t="str">
        <f>VLOOKUP($B30,Interpretation_professionnel!$A:$K,11,FALSE)</f>
        <v>F</v>
      </c>
      <c r="I21" s="253">
        <f>VLOOKUP($B30,annexe_01!$A:$J,10,FALSE)</f>
        <v>7</v>
      </c>
      <c r="J21" s="258" t="str">
        <f>VLOOKUP($B30,Interpretation_professionnel!$A:$J,6,FALSE)</f>
        <v>positionnement adapté / savoir faire le juste choix / respect des autres / convention collective</v>
      </c>
      <c r="K21" s="252">
        <f t="shared" si="2"/>
        <v>360</v>
      </c>
      <c r="M21" s="250">
        <v>4</v>
      </c>
      <c r="N21" s="255" t="str">
        <f t="shared" si="3"/>
        <v>Qualité</v>
      </c>
      <c r="O21" s="252">
        <f>ABS(Donnee_managment!E7)</f>
        <v>6</v>
      </c>
      <c r="P21" s="252" t="str">
        <f>VLOOKUP($C30,Interpretation_professionnel!$A:$K,11,FALSE)</f>
        <v>F</v>
      </c>
      <c r="Q21" s="253">
        <f>VLOOKUP($C30,annexe_01!$A:$J,10,FALSE)</f>
        <v>15</v>
      </c>
      <c r="R21" s="258" t="str">
        <f>VLOOKUP($C30,Interpretation_professionnel!$A:$J,6,FALSE)</f>
        <v>leader avec une autorité naturelle / innovation /  le travail donne un sens à la vie / savoir motiver</v>
      </c>
      <c r="S21" s="252">
        <f t="shared" si="0"/>
        <v>1060</v>
      </c>
    </row>
    <row r="22" spans="1:19" ht="18" customHeight="1" x14ac:dyDescent="0.25">
      <c r="E22" s="249">
        <v>5</v>
      </c>
      <c r="F22" s="254" t="str">
        <f t="shared" si="1"/>
        <v>Qualité</v>
      </c>
      <c r="G22" s="251">
        <f>ABS(Donnee_managment!D8)</f>
        <v>15</v>
      </c>
      <c r="H22" s="251" t="str">
        <f>VLOOKUP($B31,Interpretation_professionnel!$A:$K,11,FALSE)</f>
        <v>F</v>
      </c>
      <c r="I22" s="253">
        <f>VLOOKUP($B31,annexe_01!$A:$J,10,FALSE)</f>
        <v>12</v>
      </c>
      <c r="J22" s="257" t="str">
        <f>VLOOKUP($B31,Interpretation_professionnel!$A:$J,6,FALSE)</f>
        <v>sincérité / transparence / marketing / plan de communication / langues étrangères / web / réseaux sociaux / sortie d'entreprise</v>
      </c>
      <c r="K22" s="251">
        <f t="shared" si="2"/>
        <v>800</v>
      </c>
      <c r="M22" s="249">
        <v>5</v>
      </c>
      <c r="N22" s="254" t="str">
        <f t="shared" si="3"/>
        <v>Qualité</v>
      </c>
      <c r="O22" s="251">
        <f>ABS(Donnee_managment!E8)</f>
        <v>5</v>
      </c>
      <c r="P22" s="251" t="str">
        <f>VLOOKUP($C31,Interpretation_professionnel!$A:$K,11,FALSE)</f>
        <v>F</v>
      </c>
      <c r="Q22" s="253">
        <f>VLOOKUP($C31,annexe_01!$A:$J,10,FALSE)</f>
        <v>10</v>
      </c>
      <c r="R22" s="257" t="str">
        <f>VLOOKUP($C31,Interpretation_professionnel!$A:$J,6,FALSE)</f>
        <v>confiance mutuelle / savoir déléguer les responsabilités</v>
      </c>
      <c r="S22" s="251">
        <f t="shared" si="0"/>
        <v>700</v>
      </c>
    </row>
    <row r="23" spans="1:19" ht="15.75" x14ac:dyDescent="0.25">
      <c r="E23" s="250">
        <v>6</v>
      </c>
      <c r="F23" s="255" t="str">
        <f t="shared" si="1"/>
        <v>Qualité</v>
      </c>
      <c r="G23" s="248">
        <f>ABS(Donnee_managment!D9)</f>
        <v>14</v>
      </c>
      <c r="H23" s="248" t="str">
        <f>VLOOKUP($B32,Interpretation_professionnel!$A:$K,11,FALSE)</f>
        <v>F</v>
      </c>
      <c r="I23" s="253">
        <f>VLOOKUP($B32,annexe_01!$A:$J,10,FALSE)</f>
        <v>12</v>
      </c>
      <c r="J23" s="258" t="str">
        <f>VLOOKUP($B32,Interpretation_professionnel!$A:$J,6,FALSE)</f>
        <v>autorité naturelle / inspirer confiance / capacité à convaincre / bon vendeur</v>
      </c>
      <c r="K23" s="248">
        <f t="shared" si="2"/>
        <v>780</v>
      </c>
      <c r="M23" s="250">
        <v>6</v>
      </c>
      <c r="N23" s="255" t="str">
        <f t="shared" si="3"/>
        <v>Qualité</v>
      </c>
      <c r="O23" s="248">
        <f>ABS(Donnee_managment!E9)</f>
        <v>5</v>
      </c>
      <c r="P23" s="248" t="str">
        <f>VLOOKUP($C32,Interpretation_professionnel!$A:$K,11,FALSE)</f>
        <v>F</v>
      </c>
      <c r="Q23" s="253">
        <f>VLOOKUP($C32,annexe_01!$A:$J,10,FALSE)</f>
        <v>11</v>
      </c>
      <c r="R23" s="258" t="str">
        <f>VLOOKUP($C32,Interpretation_professionnel!$A:$J,6,FALSE)</f>
        <v>pouvoir exprimer ses sentiments et ce qui est important / honnêteté / savoir prendre le temps / respect des délais</v>
      </c>
      <c r="S23" s="248">
        <f t="shared" si="0"/>
        <v>740</v>
      </c>
    </row>
    <row r="24" spans="1:19" x14ac:dyDescent="0.25">
      <c r="E24" s="249">
        <v>7</v>
      </c>
      <c r="F24" s="254" t="str">
        <f t="shared" si="1"/>
        <v>Qualité</v>
      </c>
      <c r="G24" s="251">
        <f>ABS(Donnee_managment!D10)</f>
        <v>12</v>
      </c>
      <c r="H24" s="251" t="str">
        <f>VLOOKUP($B33,Interpretation_professionnel!$A:$K,11,FALSE)</f>
        <v>F</v>
      </c>
      <c r="I24" s="253">
        <f>VLOOKUP($B33,annexe_01!$A:$J,10,FALSE)</f>
        <v>11</v>
      </c>
      <c r="J24" s="257" t="str">
        <f>VLOOKUP($B33,Interpretation_professionnel!$A:$J,6,FALSE)</f>
        <v xml:space="preserve">charge de travail acceptable / stress géré / avoir du temps pour la créativité </v>
      </c>
      <c r="K24" s="251">
        <f t="shared" si="2"/>
        <v>730</v>
      </c>
      <c r="M24" s="249">
        <v>7</v>
      </c>
      <c r="N24" s="254" t="str">
        <f t="shared" si="3"/>
        <v>Qualité</v>
      </c>
      <c r="O24" s="251">
        <f>ABS(Donnee_managment!E10)</f>
        <v>5</v>
      </c>
      <c r="P24" s="251" t="str">
        <f>VLOOKUP($C33,Interpretation_professionnel!$A:$K,11,FALSE)</f>
        <v>F</v>
      </c>
      <c r="Q24" s="253">
        <f>VLOOKUP($C33,annexe_01!$A:$J,10,FALSE)</f>
        <v>12</v>
      </c>
      <c r="R24" s="257" t="str">
        <f>VLOOKUP($C33,Interpretation_professionnel!$A:$J,6,FALSE)</f>
        <v>voir ses priorités / avoir du recul / capacité à rire de soi / boîte à idée / écoute de chacun</v>
      </c>
      <c r="S24" s="251">
        <f t="shared" si="0"/>
        <v>810</v>
      </c>
    </row>
    <row r="25" spans="1:19" x14ac:dyDescent="0.25">
      <c r="E25" s="250">
        <v>8</v>
      </c>
      <c r="F25" s="255" t="str">
        <f t="shared" si="1"/>
        <v>Qualité</v>
      </c>
      <c r="G25" s="252">
        <f>ABS(Donnee_managment!D11)</f>
        <v>11</v>
      </c>
      <c r="H25" s="252" t="str">
        <f>VLOOKUP($B34,Interpretation_professionnel!$A:$K,11,FALSE)</f>
        <v>F</v>
      </c>
      <c r="I25" s="253">
        <f>VLOOKUP($B34,annexe_01!$A:$J,10,FALSE)</f>
        <v>12</v>
      </c>
      <c r="J25" s="258" t="str">
        <f>VLOOKUP($B34,Interpretation_professionnel!$A:$J,6,FALSE)</f>
        <v xml:space="preserve">confiance naturelle dans les autres / team bulding / bonne intuition / avoir fin nez </v>
      </c>
      <c r="K25" s="252">
        <f t="shared" si="2"/>
        <v>840</v>
      </c>
      <c r="M25" s="250">
        <v>8</v>
      </c>
      <c r="N25" s="255" t="str">
        <f t="shared" si="3"/>
        <v>Qualité</v>
      </c>
      <c r="O25" s="252">
        <f>ABS(Donnee_managment!E11)</f>
        <v>4</v>
      </c>
      <c r="P25" s="252" t="str">
        <f>VLOOKUP($C34,Interpretation_professionnel!$A:$K,11,FALSE)</f>
        <v>F</v>
      </c>
      <c r="Q25" s="253">
        <f>VLOOKUP($C34,annexe_01!$A:$J,10,FALSE)</f>
        <v>10</v>
      </c>
      <c r="R25" s="258" t="str">
        <f>VLOOKUP($C34,Interpretation_professionnel!$A:$J,6,FALSE)</f>
        <v>grandir de ses erreurs / être un pionnier / capacité d'adaptation / résilience</v>
      </c>
      <c r="S25" s="252">
        <f t="shared" si="0"/>
        <v>710</v>
      </c>
    </row>
    <row r="26" spans="1:19" x14ac:dyDescent="0.25">
      <c r="A26" s="240" t="s">
        <v>354</v>
      </c>
      <c r="B26" s="240" t="s">
        <v>319</v>
      </c>
      <c r="C26" s="240" t="s">
        <v>318</v>
      </c>
      <c r="E26" s="249">
        <v>9</v>
      </c>
      <c r="F26" s="254" t="str">
        <f t="shared" si="1"/>
        <v>Qualité</v>
      </c>
      <c r="G26" s="251">
        <f>ABS(Donnee_managment!D12)</f>
        <v>10</v>
      </c>
      <c r="H26" s="251" t="str">
        <f>VLOOKUP($B35,Interpretation_professionnel!$A:$K,11,FALSE)</f>
        <v>F</v>
      </c>
      <c r="I26" s="253">
        <f>VLOOKUP($B35,annexe_01!$A:$J,10,FALSE)</f>
        <v>11</v>
      </c>
      <c r="J26" s="257" t="str">
        <f>VLOOKUP($B35,Interpretation_professionnel!$A:$J,6,FALSE)</f>
        <v>esprit de tolérance et d'ouverture /  alliances / coopération / traduction dans d'autre langues</v>
      </c>
      <c r="K26" s="251">
        <f t="shared" si="2"/>
        <v>720</v>
      </c>
      <c r="M26" s="249">
        <v>9</v>
      </c>
      <c r="N26" s="254" t="str">
        <f t="shared" si="3"/>
        <v>Qualité</v>
      </c>
      <c r="O26" s="251">
        <f>ABS(Donnee_managment!E12)</f>
        <v>4</v>
      </c>
      <c r="P26" s="251" t="str">
        <f>VLOOKUP($C35,Interpretation_professionnel!$A:$K,11,FALSE)</f>
        <v>F</v>
      </c>
      <c r="Q26" s="253">
        <f>VLOOKUP($C35,annexe_01!$A:$J,10,FALSE)</f>
        <v>11</v>
      </c>
      <c r="R26" s="257" t="str">
        <f>VLOOKUP($C35,Interpretation_professionnel!$A:$J,6,FALSE)</f>
        <v>esprit de tolérance et d'ouverture /  alliances / coopération / traduction dans d'autre langues</v>
      </c>
      <c r="S26" s="251">
        <f t="shared" si="0"/>
        <v>720</v>
      </c>
    </row>
    <row r="27" spans="1:19" ht="15" customHeight="1" x14ac:dyDescent="0.25">
      <c r="A27" s="240">
        <v>1</v>
      </c>
      <c r="B27" s="240">
        <v>1800</v>
      </c>
      <c r="C27" s="240">
        <f>Donnee_managment!C49</f>
        <v>1030</v>
      </c>
      <c r="E27" s="250">
        <v>10</v>
      </c>
      <c r="F27" s="255" t="str">
        <f t="shared" si="1"/>
        <v>Qualité</v>
      </c>
      <c r="G27" s="252">
        <f>ABS(Donnee_managment!D13)</f>
        <v>8</v>
      </c>
      <c r="H27" s="252" t="str">
        <f>VLOOKUP($B36,Interpretation_professionnel!$A:$K,11,FALSE)</f>
        <v>F</v>
      </c>
      <c r="I27" s="253">
        <f>VLOOKUP($B36,annexe_01!$A:$J,10,FALSE)</f>
        <v>14</v>
      </c>
      <c r="J27" s="258" t="str">
        <f>VLOOKUP($B36,Interpretation_professionnel!$A:$J,6,FALSE)</f>
        <v>réseau d'indépendants / coopération à tous les échelons / adaptation au marché et à la clientèle</v>
      </c>
      <c r="K27" s="252">
        <f t="shared" si="2"/>
        <v>1020</v>
      </c>
      <c r="M27" s="250">
        <v>10</v>
      </c>
      <c r="N27" s="255" t="str">
        <f t="shared" si="3"/>
        <v>Qualité</v>
      </c>
      <c r="O27" s="252">
        <f>ABS(Donnee_managment!E13)</f>
        <v>4</v>
      </c>
      <c r="P27" s="252" t="str">
        <f>VLOOKUP($C36,Interpretation_professionnel!$A:$K,11,FALSE)</f>
        <v>F</v>
      </c>
      <c r="Q27" s="253">
        <f>VLOOKUP($C36,annexe_01!$A:$J,10,FALSE)</f>
        <v>13</v>
      </c>
      <c r="R27" s="258" t="str">
        <f>VLOOKUP($C36,Interpretation_professionnel!$A:$J,6,FALSE)</f>
        <v xml:space="preserve">ne pas se mettre la pression / s'adapter </v>
      </c>
      <c r="S27" s="252">
        <f t="shared" si="0"/>
        <v>930</v>
      </c>
    </row>
    <row r="28" spans="1:19" x14ac:dyDescent="0.25">
      <c r="A28" s="240">
        <v>2</v>
      </c>
      <c r="B28" s="240">
        <f>Donnee_managment!C5</f>
        <v>630</v>
      </c>
      <c r="C28" s="240">
        <f>Donnee_managment!C50</f>
        <v>450</v>
      </c>
      <c r="E28" s="243" t="str">
        <f>E17</f>
        <v>A</v>
      </c>
      <c r="F28" s="259" t="str">
        <f>F11</f>
        <v>Réactivité</v>
      </c>
      <c r="G28" s="326" t="str">
        <f>Lexique!$C$19</f>
        <v>Valeur</v>
      </c>
      <c r="H28" s="326" t="str">
        <f>Lexique!$C$24</f>
        <v>Harmonique</v>
      </c>
      <c r="I28" s="326" t="str">
        <f>Lexique!$C$21</f>
        <v>Couleurs</v>
      </c>
      <c r="J28" s="513" t="str">
        <f>Lexique!$C$22</f>
        <v>Interprétation</v>
      </c>
      <c r="K28" s="281" t="str">
        <f>Lexique!$C$23</f>
        <v>Code</v>
      </c>
      <c r="M28" s="243" t="str">
        <f>M17</f>
        <v>A</v>
      </c>
      <c r="N28" s="259" t="str">
        <f>N11</f>
        <v>Réactivité</v>
      </c>
      <c r="O28" s="326" t="str">
        <f>Lexique!$C$19</f>
        <v>Valeur</v>
      </c>
      <c r="P28" s="326" t="str">
        <f>Lexique!$C$24</f>
        <v>Harmonique</v>
      </c>
      <c r="Q28" s="326" t="str">
        <f>Lexique!$C$21</f>
        <v>Couleurs</v>
      </c>
      <c r="R28" s="513" t="str">
        <f>Lexique!$C$22</f>
        <v>Interprétation</v>
      </c>
      <c r="S28" s="281" t="str">
        <f>Lexique!$C$23</f>
        <v>Code</v>
      </c>
    </row>
    <row r="29" spans="1:19" x14ac:dyDescent="0.25">
      <c r="A29" s="240">
        <v>3</v>
      </c>
      <c r="B29" s="240">
        <f>Donnee_managment!C6</f>
        <v>640</v>
      </c>
      <c r="C29" s="240">
        <f>Donnee_managment!C51</f>
        <v>460</v>
      </c>
      <c r="E29" s="249">
        <f t="shared" ref="E29:E60" si="4">E18</f>
        <v>1</v>
      </c>
      <c r="F29" s="254" t="str">
        <f>F28</f>
        <v>Réactivité</v>
      </c>
      <c r="G29" s="251">
        <f>ABS(Donnee_managment!D15)</f>
        <v>19</v>
      </c>
      <c r="H29" s="245" t="str">
        <f>VLOOKUP($B38,Interpretation_professionnel!$A:$K,11,FALSE)</f>
        <v>F</v>
      </c>
      <c r="I29" s="253">
        <f>VLOOKUP($B38,annexe_01!$A:$J,10,FALSE)</f>
        <v>14</v>
      </c>
      <c r="J29" s="257" t="str">
        <f>VLOOKUP($B38,Interpretation_professionnel!$A:$J,7,FALSE)</f>
        <v>peurs pour la suite / confusion dans la vision à long terme / accorder trop d'importance au R&amp;D</v>
      </c>
      <c r="K29" s="245">
        <f>B38</f>
        <v>1000</v>
      </c>
      <c r="M29" s="249">
        <f t="shared" ref="M29:M60" si="5">M18</f>
        <v>1</v>
      </c>
      <c r="N29" s="254" t="str">
        <f>N28</f>
        <v>Réactivité</v>
      </c>
      <c r="O29" s="251">
        <f>ABS(Donnee_managment!E15)</f>
        <v>20</v>
      </c>
      <c r="P29" s="245" t="str">
        <f>VLOOKUP($C38,Interpretation_professionnel!$A:$K,11,FALSE)</f>
        <v>F</v>
      </c>
      <c r="Q29" s="253">
        <f>VLOOKUP($C38,annexe_01!$A:$J,10,FALSE)</f>
        <v>2</v>
      </c>
      <c r="R29" s="257" t="str">
        <f>VLOOKUP($C38,Interpretation_professionnel!$A:$J,7,FALSE)</f>
        <v>envie de couper des liens toxiques avec l'entreprise / ancien patron qui s'accroche à son poste / turn over très élevé</v>
      </c>
      <c r="S29" s="245">
        <f t="shared" ref="S29:S38" si="6">C38</f>
        <v>120</v>
      </c>
    </row>
    <row r="30" spans="1:19" x14ac:dyDescent="0.25">
      <c r="A30" s="240">
        <v>4</v>
      </c>
      <c r="B30" s="240">
        <f>Donnee_managment!C7</f>
        <v>360</v>
      </c>
      <c r="C30" s="240">
        <f>Donnee_managment!C52</f>
        <v>1060</v>
      </c>
      <c r="E30" s="250">
        <f t="shared" si="4"/>
        <v>2</v>
      </c>
      <c r="F30" s="255" t="str">
        <f t="shared" ref="F30:F38" si="7">F29</f>
        <v>Réactivité</v>
      </c>
      <c r="G30" s="252">
        <f>ABS(Donnee_managment!D16)</f>
        <v>18</v>
      </c>
      <c r="H30" s="252" t="str">
        <f>VLOOKUP($B39,Interpretation_professionnel!$A:$K,11,FALSE)</f>
        <v>F</v>
      </c>
      <c r="I30" s="253">
        <f>VLOOKUP($B39,annexe_01!$A:$J,10,FALSE)</f>
        <v>6</v>
      </c>
      <c r="J30" s="258" t="str">
        <f>VLOOKUP($B39,Interpretation_professionnel!$A:$J,7,FALSE)</f>
        <v>difficulté à concrétiser / projets en stagnation / enthousiasme excessif / devoir séduire ses employés ou ses clients</v>
      </c>
      <c r="K30" s="252">
        <f t="shared" ref="K30:K38" si="8">B39</f>
        <v>240</v>
      </c>
      <c r="M30" s="250">
        <f t="shared" si="5"/>
        <v>2</v>
      </c>
      <c r="N30" s="255" t="str">
        <f t="shared" ref="N30:N38" si="9">N29</f>
        <v>Réactivité</v>
      </c>
      <c r="O30" s="252">
        <f>ABS(Donnee_managment!E16)</f>
        <v>12</v>
      </c>
      <c r="P30" s="252" t="str">
        <f>VLOOKUP($C39,Interpretation_professionnel!$A:$K,11,FALSE)</f>
        <v>F</v>
      </c>
      <c r="Q30" s="253">
        <f>VLOOKUP($C39,annexe_01!$A:$J,10,FALSE)</f>
        <v>10</v>
      </c>
      <c r="R30" s="258" t="str">
        <f>VLOOKUP($C39,Interpretation_professionnel!$A:$J,7,FALSE)</f>
        <v>se battre pour un peu d'intimité / envahissement générant de l'angoisse</v>
      </c>
      <c r="S30" s="252">
        <f t="shared" si="6"/>
        <v>630</v>
      </c>
    </row>
    <row r="31" spans="1:19" x14ac:dyDescent="0.25">
      <c r="A31" s="240">
        <v>5</v>
      </c>
      <c r="B31" s="240">
        <f>Donnee_managment!C8</f>
        <v>800</v>
      </c>
      <c r="C31" s="240">
        <f>Donnee_managment!C53</f>
        <v>700</v>
      </c>
      <c r="E31" s="249">
        <f t="shared" si="4"/>
        <v>3</v>
      </c>
      <c r="F31" s="254" t="str">
        <f t="shared" si="7"/>
        <v>Réactivité</v>
      </c>
      <c r="G31" s="251">
        <f>ABS(Donnee_managment!D17)</f>
        <v>18</v>
      </c>
      <c r="H31" s="251" t="str">
        <f>VLOOKUP($B40,Interpretation_professionnel!$A:$K,11,FALSE)</f>
        <v>F</v>
      </c>
      <c r="I31" s="253">
        <f>VLOOKUP($B40,annexe_01!$A:$J,10,FALSE)</f>
        <v>5</v>
      </c>
      <c r="J31" s="257" t="str">
        <f>VLOOKUP($B40,Interpretation_professionnel!$A:$J,7,FALSE)</f>
        <v>contrariété et frustrations professionnelles / zone d'ombre concernant la création de l'entreprise</v>
      </c>
      <c r="K31" s="251">
        <f t="shared" si="8"/>
        <v>230</v>
      </c>
      <c r="M31" s="249">
        <f t="shared" si="5"/>
        <v>3</v>
      </c>
      <c r="N31" s="254" t="str">
        <f t="shared" si="9"/>
        <v>Réactivité</v>
      </c>
      <c r="O31" s="251">
        <f>ABS(Donnee_managment!E17)</f>
        <v>11</v>
      </c>
      <c r="P31" s="251" t="str">
        <f>VLOOKUP($C40,Interpretation_professionnel!$A:$K,11,FALSE)</f>
        <v>F</v>
      </c>
      <c r="Q31" s="253">
        <f>VLOOKUP($C40,annexe_01!$A:$J,10,FALSE)</f>
        <v>7</v>
      </c>
      <c r="R31" s="257" t="str">
        <f>VLOOKUP($C40,Interpretation_professionnel!$A:$J,7,FALSE)</f>
        <v>dispersion / peur de devoir faire un choix / devoir lutter pour sa place ou sa réputation / se battre pour une convention collective</v>
      </c>
      <c r="S31" s="251">
        <f t="shared" si="6"/>
        <v>360</v>
      </c>
    </row>
    <row r="32" spans="1:19" x14ac:dyDescent="0.25">
      <c r="A32" s="240">
        <v>6</v>
      </c>
      <c r="B32" s="240">
        <f>Donnee_managment!C9</f>
        <v>780</v>
      </c>
      <c r="C32" s="240">
        <f>Donnee_managment!C54</f>
        <v>740</v>
      </c>
      <c r="E32" s="250">
        <f t="shared" si="4"/>
        <v>4</v>
      </c>
      <c r="F32" s="255" t="str">
        <f t="shared" si="7"/>
        <v>Réactivité</v>
      </c>
      <c r="G32" s="252">
        <f>ABS(Donnee_managment!D18)</f>
        <v>18</v>
      </c>
      <c r="H32" s="252" t="str">
        <f>VLOOKUP($B41,Interpretation_professionnel!$A:$K,11,FALSE)</f>
        <v>F</v>
      </c>
      <c r="I32" s="253">
        <f>VLOOKUP($B41,annexe_01!$A:$J,10,FALSE)</f>
        <v>5</v>
      </c>
      <c r="J32" s="258" t="str">
        <f>VLOOKUP($B41,Interpretation_professionnel!$A:$J,7,FALSE)</f>
        <v>devoir aller de l'avant / envie de concrétiser / devoir faire du chiffre</v>
      </c>
      <c r="K32" s="252">
        <f t="shared" si="8"/>
        <v>220</v>
      </c>
      <c r="M32" s="250">
        <f t="shared" si="5"/>
        <v>4</v>
      </c>
      <c r="N32" s="255" t="str">
        <f t="shared" si="9"/>
        <v>Réactivité</v>
      </c>
      <c r="O32" s="252">
        <f>ABS(Donnee_managment!E18)</f>
        <v>11</v>
      </c>
      <c r="P32" s="252" t="str">
        <f>VLOOKUP($C41,Interpretation_professionnel!$A:$K,11,FALSE)</f>
        <v>F</v>
      </c>
      <c r="Q32" s="253">
        <f>VLOOKUP($C41,annexe_01!$A:$J,10,FALSE)</f>
        <v>6</v>
      </c>
      <c r="R32" s="258" t="str">
        <f>VLOOKUP($C41,Interpretation_professionnel!$A:$J,7,FALSE)</f>
        <v>difficulté à concrétiser / projets en stagnation / enthousiasme excessif / devoir séduire ses employés ou ses clients</v>
      </c>
      <c r="S32" s="252">
        <f t="shared" si="6"/>
        <v>240</v>
      </c>
    </row>
    <row r="33" spans="1:19" x14ac:dyDescent="0.25">
      <c r="A33" s="240">
        <v>7</v>
      </c>
      <c r="B33" s="240">
        <f>Donnee_managment!C10</f>
        <v>730</v>
      </c>
      <c r="C33" s="240">
        <f>Donnee_managment!C55</f>
        <v>810</v>
      </c>
      <c r="E33" s="249">
        <f t="shared" si="4"/>
        <v>5</v>
      </c>
      <c r="F33" s="254" t="str">
        <f t="shared" si="7"/>
        <v>Réactivité</v>
      </c>
      <c r="G33" s="251">
        <f>ABS(Donnee_managment!D19)</f>
        <v>11</v>
      </c>
      <c r="H33" s="251" t="str">
        <f>VLOOKUP($B42,Interpretation_professionnel!$A:$K,11,FALSE)</f>
        <v>F</v>
      </c>
      <c r="I33" s="253">
        <f>VLOOKUP($B42,annexe_01!$A:$J,10,FALSE)</f>
        <v>13</v>
      </c>
      <c r="J33" s="257" t="str">
        <f>VLOOKUP($B42,Interpretation_professionnel!$A:$J,7,FALSE)</f>
        <v>fuite en avant / hyperactivité / parer au plus pressé / peur de ne plus tout contrôler</v>
      </c>
      <c r="K33" s="251">
        <f t="shared" si="8"/>
        <v>900</v>
      </c>
      <c r="M33" s="249">
        <f t="shared" si="5"/>
        <v>5</v>
      </c>
      <c r="N33" s="254" t="str">
        <f t="shared" si="9"/>
        <v>Réactivité</v>
      </c>
      <c r="O33" s="251">
        <f>ABS(Donnee_managment!E19)</f>
        <v>11</v>
      </c>
      <c r="P33" s="251" t="str">
        <f>VLOOKUP($C42,Interpretation_professionnel!$A:$K,11,FALSE)</f>
        <v>F</v>
      </c>
      <c r="Q33" s="253">
        <f>VLOOKUP($C42,annexe_01!$A:$J,10,FALSE)</f>
        <v>5</v>
      </c>
      <c r="R33" s="257" t="str">
        <f>VLOOKUP($C42,Interpretation_professionnel!$A:$J,7,FALSE)</f>
        <v>contrariété et frustrations professionnelles / zone d'ombre concernant la création de l'entreprise</v>
      </c>
      <c r="S33" s="251">
        <f t="shared" si="6"/>
        <v>230</v>
      </c>
    </row>
    <row r="34" spans="1:19" ht="15.75" x14ac:dyDescent="0.25">
      <c r="A34" s="240">
        <v>8</v>
      </c>
      <c r="B34" s="240">
        <f>Donnee_managment!C11</f>
        <v>840</v>
      </c>
      <c r="C34" s="240">
        <f>Donnee_managment!C56</f>
        <v>710</v>
      </c>
      <c r="E34" s="250">
        <f t="shared" si="4"/>
        <v>6</v>
      </c>
      <c r="F34" s="255" t="str">
        <f t="shared" si="7"/>
        <v>Réactivité</v>
      </c>
      <c r="G34" s="248">
        <f>ABS(Donnee_managment!D20)</f>
        <v>10</v>
      </c>
      <c r="H34" s="248" t="str">
        <f>VLOOKUP($B43,Interpretation_professionnel!$A:$K,11,FALSE)</f>
        <v>F</v>
      </c>
      <c r="I34" s="253">
        <f>VLOOKUP($B43,annexe_01!$A:$J,10,FALSE)</f>
        <v>15</v>
      </c>
      <c r="J34" s="258" t="str">
        <f>VLOOKUP($B43,Interpretation_professionnel!$A:$J,7,FALSE)</f>
        <v>brasser du vent / dispersion / hyperactivité pour se donner de l'importance</v>
      </c>
      <c r="K34" s="248">
        <f t="shared" si="8"/>
        <v>1050</v>
      </c>
      <c r="M34" s="250">
        <f t="shared" si="5"/>
        <v>6</v>
      </c>
      <c r="N34" s="255" t="str">
        <f t="shared" si="9"/>
        <v>Réactivité</v>
      </c>
      <c r="O34" s="248">
        <f>ABS(Donnee_managment!E20)</f>
        <v>11</v>
      </c>
      <c r="P34" s="248" t="str">
        <f>VLOOKUP($C43,Interpretation_professionnel!$A:$K,11,FALSE)</f>
        <v>F</v>
      </c>
      <c r="Q34" s="253">
        <f>VLOOKUP($C43,annexe_01!$A:$J,10,FALSE)</f>
        <v>5</v>
      </c>
      <c r="R34" s="258" t="str">
        <f>VLOOKUP($C43,Interpretation_professionnel!$A:$J,7,FALSE)</f>
        <v>devoir aller de l'avant / envie de concrétiser / devoir faire du chiffre</v>
      </c>
      <c r="S34" s="248">
        <f t="shared" si="6"/>
        <v>220</v>
      </c>
    </row>
    <row r="35" spans="1:19" x14ac:dyDescent="0.25">
      <c r="A35" s="240">
        <v>9</v>
      </c>
      <c r="B35" s="240">
        <f>Donnee_managment!C12</f>
        <v>720</v>
      </c>
      <c r="C35" s="240">
        <f>Donnee_managment!C57</f>
        <v>720</v>
      </c>
      <c r="E35" s="249">
        <f t="shared" si="4"/>
        <v>7</v>
      </c>
      <c r="F35" s="254" t="str">
        <f t="shared" si="7"/>
        <v>Réactivité</v>
      </c>
      <c r="G35" s="251">
        <f>ABS(Donnee_managment!D21)</f>
        <v>10</v>
      </c>
      <c r="H35" s="251" t="str">
        <f>VLOOKUP($B44,Interpretation_professionnel!$A:$K,11,FALSE)</f>
        <v>F</v>
      </c>
      <c r="I35" s="253">
        <f>VLOOKUP($B44,annexe_01!$A:$J,10,FALSE)</f>
        <v>15</v>
      </c>
      <c r="J35" s="257" t="str">
        <f>VLOOKUP($B44,Interpretation_professionnel!$A:$J,7,FALSE)</f>
        <v>résistance au changement ou au contraire changer tout le temps de nom ou de produits / pessimisme</v>
      </c>
      <c r="K35" s="251">
        <f t="shared" si="8"/>
        <v>1040</v>
      </c>
      <c r="M35" s="249">
        <f t="shared" si="5"/>
        <v>7</v>
      </c>
      <c r="N35" s="254" t="str">
        <f t="shared" si="9"/>
        <v>Réactivité</v>
      </c>
      <c r="O35" s="251">
        <f>ABS(Donnee_managment!E21)</f>
        <v>8</v>
      </c>
      <c r="P35" s="251" t="str">
        <f>VLOOKUP($C44,Interpretation_professionnel!$A:$K,11,FALSE)</f>
        <v>F</v>
      </c>
      <c r="Q35" s="253">
        <f>VLOOKUP($C44,annexe_01!$A:$J,10,FALSE)</f>
        <v>11</v>
      </c>
      <c r="R35" s="257" t="str">
        <f>VLOOKUP($C44,Interpretation_professionnel!$A:$J,7,FALSE)</f>
        <v>devoir se battre pour plus de liberté / devoir choisir un autre métier / mensonges délibérés</v>
      </c>
      <c r="S35" s="251">
        <f t="shared" si="6"/>
        <v>750</v>
      </c>
    </row>
    <row r="36" spans="1:19" x14ac:dyDescent="0.25">
      <c r="A36" s="240">
        <v>10</v>
      </c>
      <c r="B36" s="240">
        <f>Donnee_managment!C13</f>
        <v>1020</v>
      </c>
      <c r="C36" s="240">
        <f>Donnee_managment!C58</f>
        <v>930</v>
      </c>
      <c r="E36" s="250">
        <f t="shared" si="4"/>
        <v>8</v>
      </c>
      <c r="F36" s="255" t="str">
        <f t="shared" si="7"/>
        <v>Réactivité</v>
      </c>
      <c r="G36" s="252">
        <f>ABS(Donnee_managment!D22)</f>
        <v>10</v>
      </c>
      <c r="H36" s="252" t="str">
        <f>VLOOKUP($B45,Interpretation_professionnel!$A:$K,11,FALSE)</f>
        <v>F</v>
      </c>
      <c r="I36" s="253">
        <f>VLOOKUP($B45,annexe_01!$A:$J,10,FALSE)</f>
        <v>10</v>
      </c>
      <c r="J36" s="258" t="str">
        <f>VLOOKUP($B45,Interpretation_professionnel!$A:$J,7,FALSE)</f>
        <v>devoir agir / responsabilités excessives / trop d'heures supplémentaires</v>
      </c>
      <c r="K36" s="252">
        <f t="shared" si="8"/>
        <v>700</v>
      </c>
      <c r="M36" s="250">
        <f t="shared" si="5"/>
        <v>8</v>
      </c>
      <c r="N36" s="255" t="str">
        <f t="shared" si="9"/>
        <v>Réactivité</v>
      </c>
      <c r="O36" s="252">
        <f>ABS(Donnee_managment!E22)</f>
        <v>6</v>
      </c>
      <c r="P36" s="252" t="str">
        <f>VLOOKUP($C45,Interpretation_professionnel!$A:$K,11,FALSE)</f>
        <v>F</v>
      </c>
      <c r="Q36" s="253">
        <f>VLOOKUP($C45,annexe_01!$A:$J,10,FALSE)</f>
        <v>9</v>
      </c>
      <c r="R36" s="258" t="str">
        <f>VLOOKUP($C45,Interpretation_professionnel!$A:$J,7,FALSE)</f>
        <v>trop de tensions internes / pression du manager sur le personnel</v>
      </c>
      <c r="S36" s="252">
        <f t="shared" si="6"/>
        <v>550</v>
      </c>
    </row>
    <row r="37" spans="1:19" x14ac:dyDescent="0.25">
      <c r="A37" s="240" t="str">
        <f>A26</f>
        <v>A</v>
      </c>
      <c r="B37" s="240" t="str">
        <f>Donnee_managment!C14</f>
        <v>Droite</v>
      </c>
      <c r="C37" s="240" t="str">
        <f>Donnee_managment!C59</f>
        <v>Gauche</v>
      </c>
      <c r="E37" s="249">
        <f t="shared" si="4"/>
        <v>9</v>
      </c>
      <c r="F37" s="254" t="str">
        <f t="shared" si="7"/>
        <v>Réactivité</v>
      </c>
      <c r="G37" s="251">
        <f>ABS(Donnee_managment!D23)</f>
        <v>9</v>
      </c>
      <c r="H37" s="251" t="str">
        <f>VLOOKUP($B46,Interpretation_professionnel!$A:$K,11,FALSE)</f>
        <v>F</v>
      </c>
      <c r="I37" s="253">
        <f>VLOOKUP($B46,annexe_01!$A:$J,10,FALSE)</f>
        <v>13</v>
      </c>
      <c r="J37" s="257" t="str">
        <f>VLOOKUP($B46,Interpretation_professionnel!$A:$J,7,FALSE)</f>
        <v>refus de ce qui arrive / donner trop d'importance à l'image</v>
      </c>
      <c r="K37" s="251">
        <f t="shared" si="8"/>
        <v>940</v>
      </c>
      <c r="M37" s="249">
        <f t="shared" si="5"/>
        <v>9</v>
      </c>
      <c r="N37" s="254" t="str">
        <f t="shared" si="9"/>
        <v>Réactivité</v>
      </c>
      <c r="O37" s="251">
        <f>ABS(Donnee_managment!E23)</f>
        <v>6</v>
      </c>
      <c r="P37" s="251" t="str">
        <f>VLOOKUP($C46,Interpretation_professionnel!$A:$K,11,FALSE)</f>
        <v>F</v>
      </c>
      <c r="Q37" s="253">
        <f>VLOOKUP($C46,annexe_01!$A:$J,10,FALSE)</f>
        <v>9</v>
      </c>
      <c r="R37" s="257" t="str">
        <f>VLOOKUP($C46,Interpretation_professionnel!$A:$J,7,FALSE)</f>
        <v>trop engagé / angoisser / lutter pour sa place / refus de s'engager davantage</v>
      </c>
      <c r="S37" s="251">
        <f t="shared" si="6"/>
        <v>540</v>
      </c>
    </row>
    <row r="38" spans="1:19" ht="16.5" customHeight="1" x14ac:dyDescent="0.25">
      <c r="A38" s="240">
        <f t="shared" ref="A38:A69" si="10">A27</f>
        <v>1</v>
      </c>
      <c r="B38" s="240">
        <f>Donnee_managment!C15</f>
        <v>1000</v>
      </c>
      <c r="C38" s="240">
        <f>Donnee_managment!C60</f>
        <v>120</v>
      </c>
      <c r="E38" s="250">
        <f t="shared" si="4"/>
        <v>10</v>
      </c>
      <c r="F38" s="255" t="str">
        <f t="shared" si="7"/>
        <v>Réactivité</v>
      </c>
      <c r="G38" s="252">
        <f>ABS(Donnee_managment!D24)</f>
        <v>8</v>
      </c>
      <c r="H38" s="252" t="str">
        <f>VLOOKUP($B47,Interpretation_professionnel!$A:$K,11,FALSE)</f>
        <v>F</v>
      </c>
      <c r="I38" s="253">
        <f>VLOOKUP($B47,annexe_01!$A:$J,10,FALSE)</f>
        <v>14</v>
      </c>
      <c r="J38" s="258" t="str">
        <f>VLOOKUP($B47,Interpretation_professionnel!$A:$J,7,FALSE)</f>
        <v>excès de contrôle sur le bottom / perfectionnisme</v>
      </c>
      <c r="K38" s="252">
        <f t="shared" si="8"/>
        <v>1010</v>
      </c>
      <c r="M38" s="250">
        <f t="shared" si="5"/>
        <v>10</v>
      </c>
      <c r="N38" s="255" t="str">
        <f t="shared" si="9"/>
        <v>Réactivité</v>
      </c>
      <c r="O38" s="252">
        <f>ABS(Donnee_managment!E24)</f>
        <v>5</v>
      </c>
      <c r="P38" s="252" t="str">
        <f>VLOOKUP($C47,Interpretation_professionnel!$A:$K,11,FALSE)</f>
        <v>F</v>
      </c>
      <c r="Q38" s="253">
        <f>VLOOKUP($C47,annexe_01!$A:$J,10,FALSE)</f>
        <v>15</v>
      </c>
      <c r="R38" s="258" t="str">
        <f>VLOOKUP($C47,Interpretation_professionnel!$A:$J,7,FALSE)</f>
        <v>brasser du vent / dispersion / hyperactivité pour se donner de l'importance</v>
      </c>
      <c r="S38" s="252">
        <f t="shared" si="6"/>
        <v>1050</v>
      </c>
    </row>
    <row r="39" spans="1:19" x14ac:dyDescent="0.25">
      <c r="A39" s="240">
        <f t="shared" si="10"/>
        <v>2</v>
      </c>
      <c r="B39" s="240">
        <f>Donnee_managment!C16</f>
        <v>240</v>
      </c>
      <c r="C39" s="240">
        <f>Donnee_managment!C61</f>
        <v>630</v>
      </c>
      <c r="E39" s="243" t="str">
        <f t="shared" si="4"/>
        <v>A</v>
      </c>
      <c r="F39" s="259" t="str">
        <f>F12</f>
        <v>Limite</v>
      </c>
      <c r="G39" s="326" t="str">
        <f>Lexique!$C$19</f>
        <v>Valeur</v>
      </c>
      <c r="H39" s="326" t="str">
        <f>Lexique!$C$24</f>
        <v>Harmonique</v>
      </c>
      <c r="I39" s="326" t="str">
        <f>Lexique!$C$21</f>
        <v>Couleurs</v>
      </c>
      <c r="J39" s="513" t="str">
        <f>Lexique!$C$22</f>
        <v>Interprétation</v>
      </c>
      <c r="K39" s="281" t="str">
        <f>Lexique!$C$23</f>
        <v>Code</v>
      </c>
      <c r="M39" s="243" t="str">
        <f t="shared" si="5"/>
        <v>A</v>
      </c>
      <c r="N39" s="259" t="str">
        <f>N12</f>
        <v>Limite</v>
      </c>
      <c r="O39" s="326" t="str">
        <f>Lexique!$C$19</f>
        <v>Valeur</v>
      </c>
      <c r="P39" s="326" t="str">
        <f>Lexique!$C$24</f>
        <v>Harmonique</v>
      </c>
      <c r="Q39" s="326" t="str">
        <f>Lexique!$C$21</f>
        <v>Couleurs</v>
      </c>
      <c r="R39" s="513" t="str">
        <f>Lexique!$C$22</f>
        <v>Interprétation</v>
      </c>
      <c r="S39" s="281" t="str">
        <f>Lexique!$C$23</f>
        <v>Code</v>
      </c>
    </row>
    <row r="40" spans="1:19" x14ac:dyDescent="0.25">
      <c r="A40" s="240">
        <f t="shared" si="10"/>
        <v>3</v>
      </c>
      <c r="B40" s="240">
        <f>Donnee_managment!C17</f>
        <v>230</v>
      </c>
      <c r="C40" s="240">
        <f>Donnee_managment!C62</f>
        <v>360</v>
      </c>
      <c r="E40" s="249">
        <f t="shared" si="4"/>
        <v>1</v>
      </c>
      <c r="F40" s="254" t="str">
        <f>F39</f>
        <v>Limite</v>
      </c>
      <c r="G40" s="251">
        <f>ABS(Donnee_managment!D26)</f>
        <v>15</v>
      </c>
      <c r="H40" s="245" t="str">
        <f>VLOOKUP($B49,Interpretation_professionnel!$A:$K,11,FALSE)</f>
        <v>F</v>
      </c>
      <c r="I40" s="253">
        <f>VLOOKUP($B49,annexe_01!$A:$J,10,FALSE)</f>
        <v>12</v>
      </c>
      <c r="J40" s="257" t="str">
        <f>VLOOKUP($B49,Interpretation_professionnel!$A:$J,5,FALSE)</f>
        <v>manque de clarté dans les tâches à accomplir / objectif pas clair / ne pas avoir pu suivre sa vocation</v>
      </c>
      <c r="K40" s="245">
        <f>B49</f>
        <v>870</v>
      </c>
      <c r="M40" s="249">
        <f t="shared" si="5"/>
        <v>1</v>
      </c>
      <c r="N40" s="254" t="str">
        <f>N39</f>
        <v>Limite</v>
      </c>
      <c r="O40" s="251">
        <f>ABS(Donnee_managment!E26)</f>
        <v>14</v>
      </c>
      <c r="P40" s="245" t="str">
        <f>VLOOKUP($C49,Interpretation_professionnel!$A:$K,11,FALSE)</f>
        <v>F</v>
      </c>
      <c r="Q40" s="253">
        <f>VLOOKUP($C49,annexe_01!$A:$J,10,FALSE)</f>
        <v>11</v>
      </c>
      <c r="R40" s="257" t="str">
        <f>VLOOKUP($C49,Interpretation_professionnel!$A:$J,5,FALSE)</f>
        <v>non-dits / prise de retard / manque de communication à l'interne</v>
      </c>
      <c r="S40" s="245">
        <f t="shared" ref="S40:S49" si="11">C49</f>
        <v>740</v>
      </c>
    </row>
    <row r="41" spans="1:19" x14ac:dyDescent="0.25">
      <c r="A41" s="240">
        <f t="shared" si="10"/>
        <v>4</v>
      </c>
      <c r="B41" s="240">
        <f>Donnee_managment!C18</f>
        <v>220</v>
      </c>
      <c r="C41" s="240">
        <f>Donnee_managment!C63</f>
        <v>240</v>
      </c>
      <c r="E41" s="250">
        <f t="shared" si="4"/>
        <v>2</v>
      </c>
      <c r="F41" s="255" t="str">
        <f t="shared" ref="F41:F49" si="12">F40</f>
        <v>Limite</v>
      </c>
      <c r="G41" s="252">
        <f>ABS(Donnee_managment!D27)</f>
        <v>14</v>
      </c>
      <c r="H41" s="252" t="str">
        <f>VLOOKUP($B50,Interpretation_professionnel!$A:$K,11,FALSE)</f>
        <v>F</v>
      </c>
      <c r="I41" s="253">
        <f>VLOOKUP($B50,annexe_01!$A:$J,10,FALSE)</f>
        <v>8</v>
      </c>
      <c r="J41" s="258" t="str">
        <f>VLOOKUP($B50,Interpretation_professionnel!$A:$J,5,FALSE)</f>
        <v>se couper de l'entourage / peur de l'échec ou peur du succès / peur de passer à côté / transfert à la concurrence</v>
      </c>
      <c r="K41" s="252">
        <f t="shared" ref="K41:K49" si="13">B50</f>
        <v>510</v>
      </c>
      <c r="M41" s="250">
        <f t="shared" si="5"/>
        <v>2</v>
      </c>
      <c r="N41" s="255" t="str">
        <f t="shared" ref="N41:N49" si="14">N40</f>
        <v>Limite</v>
      </c>
      <c r="O41" s="252">
        <f>ABS(Donnee_managment!E27)</f>
        <v>8</v>
      </c>
      <c r="P41" s="252" t="str">
        <f>VLOOKUP($C50,Interpretation_professionnel!$A:$K,11,FALSE)</f>
        <v>F</v>
      </c>
      <c r="Q41" s="253">
        <f>VLOOKUP($C50,annexe_01!$A:$J,10,FALSE)</f>
        <v>8</v>
      </c>
      <c r="R41" s="258" t="str">
        <f>VLOOKUP($C50,Interpretation_professionnel!$A:$J,5,FALSE)</f>
        <v>se couper de l'entourage / peur de l'échec ou peur du succès / peur de passer à côté / transfert à la concurrence</v>
      </c>
      <c r="S41" s="252">
        <f t="shared" si="11"/>
        <v>510</v>
      </c>
    </row>
    <row r="42" spans="1:19" x14ac:dyDescent="0.25">
      <c r="A42" s="240">
        <f t="shared" si="10"/>
        <v>5</v>
      </c>
      <c r="B42" s="240">
        <f>Donnee_managment!C19</f>
        <v>900</v>
      </c>
      <c r="C42" s="240">
        <f>Donnee_managment!C64</f>
        <v>230</v>
      </c>
      <c r="E42" s="249">
        <f t="shared" si="4"/>
        <v>3</v>
      </c>
      <c r="F42" s="254" t="str">
        <f t="shared" si="12"/>
        <v>Limite</v>
      </c>
      <c r="G42" s="251">
        <f>ABS(Donnee_managment!D28)</f>
        <v>11</v>
      </c>
      <c r="H42" s="251" t="str">
        <f>VLOOKUP($B51,Interpretation_professionnel!$A:$K,11,FALSE)</f>
        <v>F</v>
      </c>
      <c r="I42" s="253">
        <f>VLOOKUP($B51,annexe_01!$A:$J,10,FALSE)</f>
        <v>10</v>
      </c>
      <c r="J42" s="257" t="str">
        <f>VLOOKUP($B51,Interpretation_professionnel!$A:$J,5,FALSE)</f>
        <v>être dans sa bulle / se faire bouffer / introversion / espace de travail trop petit</v>
      </c>
      <c r="K42" s="251">
        <f t="shared" si="13"/>
        <v>630</v>
      </c>
      <c r="M42" s="249">
        <f t="shared" si="5"/>
        <v>3</v>
      </c>
      <c r="N42" s="254" t="str">
        <f t="shared" si="14"/>
        <v>Limite</v>
      </c>
      <c r="O42" s="251">
        <f>ABS(Donnee_managment!E28)</f>
        <v>4</v>
      </c>
      <c r="P42" s="251" t="str">
        <f>VLOOKUP($C51,Interpretation_professionnel!$A:$K,11,FALSE)</f>
        <v>F</v>
      </c>
      <c r="Q42" s="253">
        <f>VLOOKUP($C51,annexe_01!$A:$J,10,FALSE)</f>
        <v>13</v>
      </c>
      <c r="R42" s="257" t="str">
        <f>VLOOKUP($C51,Interpretation_professionnel!$A:$J,5,FALSE)</f>
        <v>se séparer des archives / couper avec le passé / oublier le savoir-faire</v>
      </c>
      <c r="S42" s="251">
        <f t="shared" si="11"/>
        <v>990</v>
      </c>
    </row>
    <row r="43" spans="1:19" x14ac:dyDescent="0.25">
      <c r="A43" s="240">
        <f t="shared" si="10"/>
        <v>6</v>
      </c>
      <c r="B43" s="240">
        <f>Donnee_managment!C20</f>
        <v>1050</v>
      </c>
      <c r="C43" s="240">
        <f>Donnee_managment!C65</f>
        <v>220</v>
      </c>
      <c r="E43" s="250">
        <f t="shared" si="4"/>
        <v>4</v>
      </c>
      <c r="F43" s="255" t="str">
        <f t="shared" si="12"/>
        <v>Limite</v>
      </c>
      <c r="G43" s="252">
        <f>ABS(Donnee_managment!D29)</f>
        <v>11</v>
      </c>
      <c r="H43" s="252" t="str">
        <f>VLOOKUP($B52,Interpretation_professionnel!$A:$K,11,FALSE)</f>
        <v>F</v>
      </c>
      <c r="I43" s="253">
        <f>VLOOKUP($B52,annexe_01!$A:$J,10,FALSE)</f>
        <v>14</v>
      </c>
      <c r="J43" s="258" t="str">
        <f>VLOOKUP($B52,Interpretation_professionnel!$A:$J,5,FALSE)</f>
        <v>manque de cohérence entre les échelons / manque de durabilité ou de qualité des produits</v>
      </c>
      <c r="K43" s="252">
        <f t="shared" si="13"/>
        <v>1010</v>
      </c>
      <c r="M43" s="250">
        <f t="shared" si="5"/>
        <v>4</v>
      </c>
      <c r="N43" s="255" t="str">
        <f t="shared" si="14"/>
        <v>Limite</v>
      </c>
      <c r="O43" s="252">
        <f>ABS(Donnee_managment!E29)</f>
        <v>3</v>
      </c>
      <c r="P43" s="252" t="str">
        <f>VLOOKUP($C52,Interpretation_professionnel!$A:$K,11,FALSE)</f>
        <v>F</v>
      </c>
      <c r="Q43" s="253">
        <f>VLOOKUP($C52,annexe_01!$A:$J,10,FALSE)</f>
        <v>13</v>
      </c>
      <c r="R43" s="258" t="str">
        <f>VLOOKUP($C52,Interpretation_professionnel!$A:$J,5,FALSE)</f>
        <v>laisser faire / indécision / suivre les autres</v>
      </c>
      <c r="S43" s="252">
        <f t="shared" si="11"/>
        <v>980</v>
      </c>
    </row>
    <row r="44" spans="1:19" x14ac:dyDescent="0.25">
      <c r="A44" s="240">
        <f t="shared" si="10"/>
        <v>7</v>
      </c>
      <c r="B44" s="240">
        <f>Donnee_managment!C21</f>
        <v>1040</v>
      </c>
      <c r="C44" s="240">
        <f>Donnee_managment!C66</f>
        <v>750</v>
      </c>
      <c r="E44" s="249">
        <f t="shared" si="4"/>
        <v>5</v>
      </c>
      <c r="F44" s="254" t="str">
        <f t="shared" si="12"/>
        <v>Limite</v>
      </c>
      <c r="G44" s="251">
        <f>ABS(Donnee_managment!D30)</f>
        <v>10</v>
      </c>
      <c r="H44" s="251" t="str">
        <f>VLOOKUP($B53,Interpretation_professionnel!$A:$K,11,FALSE)</f>
        <v>F</v>
      </c>
      <c r="I44" s="253">
        <f>VLOOKUP($B53,annexe_01!$A:$J,10,FALSE)</f>
        <v>13</v>
      </c>
      <c r="J44" s="257" t="str">
        <f>VLOOKUP($B53,Interpretation_professionnel!$A:$J,5,FALSE)</f>
        <v>laisser faire / indécision / suivre les autres</v>
      </c>
      <c r="K44" s="251">
        <f t="shared" si="13"/>
        <v>980</v>
      </c>
      <c r="M44" s="249">
        <f t="shared" si="5"/>
        <v>5</v>
      </c>
      <c r="N44" s="254" t="str">
        <f t="shared" si="14"/>
        <v>Limite</v>
      </c>
      <c r="O44" s="251">
        <f>ABS(Donnee_managment!E30)</f>
        <v>0</v>
      </c>
      <c r="P44" s="251" t="e">
        <f>VLOOKUP($C53,Interpretation_professionnel!$A:$K,11,FALSE)</f>
        <v>#N/A</v>
      </c>
      <c r="Q44" s="253">
        <f>VLOOKUP($C53,annexe_01!$A:$J,10,FALSE)</f>
        <v>0</v>
      </c>
      <c r="R44" s="257" t="e">
        <f>VLOOKUP($C53,Interpretation_professionnel!$A:$J,5,FALSE)</f>
        <v>#N/A</v>
      </c>
      <c r="S44" s="251">
        <f t="shared" si="11"/>
        <v>0</v>
      </c>
    </row>
    <row r="45" spans="1:19" ht="15.75" x14ac:dyDescent="0.25">
      <c r="A45" s="240">
        <f t="shared" si="10"/>
        <v>8</v>
      </c>
      <c r="B45" s="240">
        <f>Donnee_managment!C22</f>
        <v>700</v>
      </c>
      <c r="C45" s="240">
        <f>Donnee_managment!C67</f>
        <v>550</v>
      </c>
      <c r="E45" s="250">
        <f t="shared" si="4"/>
        <v>6</v>
      </c>
      <c r="F45" s="255" t="str">
        <f t="shared" si="12"/>
        <v>Limite</v>
      </c>
      <c r="G45" s="248">
        <f>ABS(Donnee_managment!D31)</f>
        <v>8</v>
      </c>
      <c r="H45" s="248" t="str">
        <f>VLOOKUP($B54,Interpretation_professionnel!$A:$K,11,FALSE)</f>
        <v>F</v>
      </c>
      <c r="I45" s="253">
        <f>VLOOKUP($B54,annexe_01!$A:$J,10,FALSE)</f>
        <v>15</v>
      </c>
      <c r="J45" s="258" t="str">
        <f>VLOOKUP($B54,Interpretation_professionnel!$A:$J,5,FALSE)</f>
        <v>peurs / ne pas aimer l’inconnu / manque d'identité propre / raison sociale pas claire</v>
      </c>
      <c r="K45" s="248">
        <f t="shared" si="13"/>
        <v>1030</v>
      </c>
      <c r="M45" s="250">
        <f t="shared" si="5"/>
        <v>6</v>
      </c>
      <c r="N45" s="255" t="str">
        <f t="shared" si="14"/>
        <v>Limite</v>
      </c>
      <c r="O45" s="248">
        <f>ABS(Donnee_managment!E31)</f>
        <v>0</v>
      </c>
      <c r="P45" s="248" t="e">
        <f>VLOOKUP($C54,Interpretation_professionnel!$A:$K,11,FALSE)</f>
        <v>#N/A</v>
      </c>
      <c r="Q45" s="253">
        <f>VLOOKUP($C54,annexe_01!$A:$J,10,FALSE)</f>
        <v>0</v>
      </c>
      <c r="R45" s="258" t="e">
        <f>VLOOKUP($C54,Interpretation_professionnel!$A:$J,5,FALSE)</f>
        <v>#N/A</v>
      </c>
      <c r="S45" s="248">
        <f t="shared" si="11"/>
        <v>0</v>
      </c>
    </row>
    <row r="46" spans="1:19" x14ac:dyDescent="0.25">
      <c r="A46" s="240">
        <f t="shared" si="10"/>
        <v>9</v>
      </c>
      <c r="B46" s="240">
        <f>Donnee_managment!C23</f>
        <v>940</v>
      </c>
      <c r="C46" s="240">
        <f>Donnee_managment!C68</f>
        <v>540</v>
      </c>
      <c r="E46" s="249">
        <f t="shared" si="4"/>
        <v>7</v>
      </c>
      <c r="F46" s="254" t="str">
        <f t="shared" si="12"/>
        <v>Limite</v>
      </c>
      <c r="G46" s="251">
        <f>ABS(Donnee_managment!D32)</f>
        <v>6</v>
      </c>
      <c r="H46" s="251" t="str">
        <f>VLOOKUP($B55,Interpretation_professionnel!$A:$K,11,FALSE)</f>
        <v>F</v>
      </c>
      <c r="I46" s="253">
        <f>VLOOKUP($B55,annexe_01!$A:$J,10,FALSE)</f>
        <v>11</v>
      </c>
      <c r="J46" s="257" t="str">
        <f>VLOOKUP($B55,Interpretation_professionnel!$A:$J,5,FALSE)</f>
        <v>manque d'ambition / avoir abandonné sa carrière / repli sur soi / autarcie</v>
      </c>
      <c r="K46" s="251">
        <f t="shared" si="13"/>
        <v>720</v>
      </c>
      <c r="M46" s="249">
        <f t="shared" si="5"/>
        <v>7</v>
      </c>
      <c r="N46" s="254" t="str">
        <f t="shared" si="14"/>
        <v>Limite</v>
      </c>
      <c r="O46" s="251">
        <f>ABS(Donnee_managment!E32)</f>
        <v>0</v>
      </c>
      <c r="P46" s="251" t="e">
        <f>VLOOKUP($C55,Interpretation_professionnel!$A:$K,11,FALSE)</f>
        <v>#N/A</v>
      </c>
      <c r="Q46" s="253">
        <f>VLOOKUP($C55,annexe_01!$A:$J,10,FALSE)</f>
        <v>0</v>
      </c>
      <c r="R46" s="257" t="e">
        <f>VLOOKUP($C55,Interpretation_professionnel!$A:$J,5,FALSE)</f>
        <v>#N/A</v>
      </c>
      <c r="S46" s="251">
        <f t="shared" si="11"/>
        <v>0</v>
      </c>
    </row>
    <row r="47" spans="1:19" x14ac:dyDescent="0.25">
      <c r="A47" s="240">
        <f t="shared" si="10"/>
        <v>10</v>
      </c>
      <c r="B47" s="240">
        <f>Donnee_managment!C24</f>
        <v>1010</v>
      </c>
      <c r="C47" s="240">
        <f>Donnee_managment!C69</f>
        <v>1050</v>
      </c>
      <c r="E47" s="250">
        <f t="shared" si="4"/>
        <v>8</v>
      </c>
      <c r="F47" s="255" t="str">
        <f t="shared" si="12"/>
        <v>Limite</v>
      </c>
      <c r="G47" s="252">
        <f>ABS(Donnee_managment!D33)</f>
        <v>6</v>
      </c>
      <c r="H47" s="252" t="str">
        <f>VLOOKUP($B56,Interpretation_professionnel!$A:$K,11,FALSE)</f>
        <v>F</v>
      </c>
      <c r="I47" s="253">
        <f>VLOOKUP($B56,annexe_01!$A:$J,10,FALSE)</f>
        <v>12</v>
      </c>
      <c r="J47" s="258" t="str">
        <f>VLOOKUP($B56,Interpretation_professionnel!$A:$J,5,FALSE)</f>
        <v>garder le silence / manque de communication interne / manque de transparence / pas de sortie d'entreprise</v>
      </c>
      <c r="K47" s="252">
        <f t="shared" si="13"/>
        <v>800</v>
      </c>
      <c r="M47" s="250">
        <f t="shared" si="5"/>
        <v>8</v>
      </c>
      <c r="N47" s="255" t="str">
        <f t="shared" si="14"/>
        <v>Limite</v>
      </c>
      <c r="O47" s="252">
        <f>ABS(Donnee_managment!E33)</f>
        <v>0</v>
      </c>
      <c r="P47" s="252" t="e">
        <f>VLOOKUP($C56,Interpretation_professionnel!$A:$K,11,FALSE)</f>
        <v>#N/A</v>
      </c>
      <c r="Q47" s="253">
        <f>VLOOKUP($C56,annexe_01!$A:$J,10,FALSE)</f>
        <v>0</v>
      </c>
      <c r="R47" s="258" t="e">
        <f>VLOOKUP($C56,Interpretation_professionnel!$A:$J,5,FALSE)</f>
        <v>#N/A</v>
      </c>
      <c r="S47" s="252">
        <f t="shared" si="11"/>
        <v>0</v>
      </c>
    </row>
    <row r="48" spans="1:19" x14ac:dyDescent="0.25">
      <c r="A48" s="240" t="str">
        <f t="shared" si="10"/>
        <v>A</v>
      </c>
      <c r="B48" s="240" t="str">
        <f>Donnee_managment!C25</f>
        <v>Droite</v>
      </c>
      <c r="C48" s="240" t="str">
        <f>Donnee_managment!C70</f>
        <v>Gauche</v>
      </c>
      <c r="E48" s="249">
        <f t="shared" si="4"/>
        <v>9</v>
      </c>
      <c r="F48" s="254" t="str">
        <f t="shared" si="12"/>
        <v>Limite</v>
      </c>
      <c r="G48" s="251">
        <f>ABS(Donnee_managment!D34)</f>
        <v>5</v>
      </c>
      <c r="H48" s="251" t="str">
        <f>VLOOKUP($B57,Interpretation_professionnel!$A:$K,11,FALSE)</f>
        <v>F</v>
      </c>
      <c r="I48" s="253">
        <f>VLOOKUP($B57,annexe_01!$A:$J,10,FALSE)</f>
        <v>13</v>
      </c>
      <c r="J48" s="257" t="str">
        <f>VLOOKUP($B57,Interpretation_professionnel!$A:$J,5,FALSE)</f>
        <v>se séparer des archives / couper avec le passé / oublier le savoir-faire</v>
      </c>
      <c r="K48" s="251">
        <f t="shared" si="13"/>
        <v>990</v>
      </c>
      <c r="M48" s="249">
        <f t="shared" si="5"/>
        <v>9</v>
      </c>
      <c r="N48" s="254" t="str">
        <f t="shared" si="14"/>
        <v>Limite</v>
      </c>
      <c r="O48" s="251">
        <f>ABS(Donnee_managment!E34)</f>
        <v>0</v>
      </c>
      <c r="P48" s="251" t="e">
        <f>VLOOKUP($C57,Interpretation_professionnel!$A:$K,11,FALSE)</f>
        <v>#N/A</v>
      </c>
      <c r="Q48" s="253">
        <f>VLOOKUP($C57,annexe_01!$A:$J,10,FALSE)</f>
        <v>0</v>
      </c>
      <c r="R48" s="257" t="e">
        <f>VLOOKUP($C57,Interpretation_professionnel!$A:$J,5,FALSE)</f>
        <v>#N/A</v>
      </c>
      <c r="S48" s="251">
        <f t="shared" si="11"/>
        <v>0</v>
      </c>
    </row>
    <row r="49" spans="1:19" ht="14.25" customHeight="1" x14ac:dyDescent="0.25">
      <c r="A49" s="240">
        <f t="shared" si="10"/>
        <v>1</v>
      </c>
      <c r="B49" s="240">
        <f>Donnee_managment!C26</f>
        <v>870</v>
      </c>
      <c r="C49" s="240">
        <f>Donnee_managment!C71</f>
        <v>740</v>
      </c>
      <c r="E49" s="250">
        <f t="shared" si="4"/>
        <v>10</v>
      </c>
      <c r="F49" s="255" t="str">
        <f t="shared" si="12"/>
        <v>Limite</v>
      </c>
      <c r="G49" s="252">
        <f>ABS(Donnee_managment!D35)</f>
        <v>4</v>
      </c>
      <c r="H49" s="252" t="str">
        <f>VLOOKUP($B58,Interpretation_professionnel!$A:$K,11,FALSE)</f>
        <v>F</v>
      </c>
      <c r="I49" s="253">
        <f>VLOOKUP($B58,annexe_01!$A:$J,10,FALSE)</f>
        <v>9</v>
      </c>
      <c r="J49" s="258" t="str">
        <f>VLOOKUP($B58,Interpretation_professionnel!$A:$J,5,FALSE)</f>
        <v>prendre de la distance / envie de déléguer / ne plus vouloir assumer sa fonction / débrayage</v>
      </c>
      <c r="K49" s="252">
        <f t="shared" si="13"/>
        <v>540</v>
      </c>
      <c r="M49" s="250">
        <f t="shared" si="5"/>
        <v>10</v>
      </c>
      <c r="N49" s="255" t="str">
        <f t="shared" si="14"/>
        <v>Limite</v>
      </c>
      <c r="O49" s="252">
        <f>ABS(Donnee_managment!E35)</f>
        <v>0</v>
      </c>
      <c r="P49" s="252" t="e">
        <f>VLOOKUP($C58,Interpretation_professionnel!$A:$K,11,FALSE)</f>
        <v>#N/A</v>
      </c>
      <c r="Q49" s="253">
        <f>VLOOKUP($C58,annexe_01!$A:$J,10,FALSE)</f>
        <v>0</v>
      </c>
      <c r="R49" s="258" t="e">
        <f>VLOOKUP($C58,Interpretation_professionnel!$A:$J,5,FALSE)</f>
        <v>#N/A</v>
      </c>
      <c r="S49" s="252">
        <f t="shared" si="11"/>
        <v>0</v>
      </c>
    </row>
    <row r="50" spans="1:19" x14ac:dyDescent="0.25">
      <c r="A50" s="240">
        <f t="shared" si="10"/>
        <v>2</v>
      </c>
      <c r="B50" s="240">
        <f>Donnee_managment!C27</f>
        <v>510</v>
      </c>
      <c r="C50" s="240">
        <f>Donnee_managment!C72</f>
        <v>510</v>
      </c>
      <c r="E50" s="243" t="str">
        <f t="shared" si="4"/>
        <v>A</v>
      </c>
      <c r="F50" s="259" t="str">
        <f>F13</f>
        <v>Besoin</v>
      </c>
      <c r="G50" s="326" t="str">
        <f>Lexique!$C$19</f>
        <v>Valeur</v>
      </c>
      <c r="H50" s="326" t="str">
        <f>Lexique!$C$24</f>
        <v>Harmonique</v>
      </c>
      <c r="I50" s="326" t="str">
        <f>Lexique!$C$21</f>
        <v>Couleurs</v>
      </c>
      <c r="J50" s="513" t="str">
        <f>Lexique!$C$22</f>
        <v>Interprétation</v>
      </c>
      <c r="K50" s="281" t="str">
        <f>Lexique!$C$23</f>
        <v>Code</v>
      </c>
      <c r="M50" s="243" t="str">
        <f t="shared" si="5"/>
        <v>A</v>
      </c>
      <c r="N50" s="259" t="str">
        <f>N13</f>
        <v>Besoin</v>
      </c>
      <c r="O50" s="326" t="str">
        <f>Lexique!$C$19</f>
        <v>Valeur</v>
      </c>
      <c r="P50" s="326" t="str">
        <f>Lexique!$C$24</f>
        <v>Harmonique</v>
      </c>
      <c r="Q50" s="326" t="str">
        <f>Lexique!$C$21</f>
        <v>Couleurs</v>
      </c>
      <c r="R50" s="513" t="str">
        <f>Lexique!$C$22</f>
        <v>Interprétation</v>
      </c>
      <c r="S50" s="281" t="str">
        <f>Lexique!$C$23</f>
        <v>Code</v>
      </c>
    </row>
    <row r="51" spans="1:19" x14ac:dyDescent="0.25">
      <c r="A51" s="240">
        <f t="shared" si="10"/>
        <v>3</v>
      </c>
      <c r="B51" s="240">
        <f>Donnee_managment!C28</f>
        <v>630</v>
      </c>
      <c r="C51" s="240">
        <f>Donnee_managment!C73</f>
        <v>990</v>
      </c>
      <c r="E51" s="249">
        <f t="shared" si="4"/>
        <v>1</v>
      </c>
      <c r="F51" s="254" t="str">
        <f>F50</f>
        <v>Besoin</v>
      </c>
      <c r="G51" s="251">
        <f>ABS(Donnee_managment!D37)</f>
        <v>16</v>
      </c>
      <c r="H51" s="245" t="str">
        <f>VLOOKUP($B60,Interpretation_professionnel!$A:$K,11,FALSE)</f>
        <v>F</v>
      </c>
      <c r="I51" s="253">
        <f>VLOOKUP($B60,annexe_01!$A:$J,10,FALSE)</f>
        <v>1</v>
      </c>
      <c r="J51" s="257" t="str">
        <f>VLOOKUP($B60,Interpretation_professionnel!$A:$J,4,FALSE)</f>
        <v xml:space="preserve">besoin de soutien mutuel / besoin de choisir et de décider </v>
      </c>
      <c r="K51" s="245">
        <f>B60</f>
        <v>90</v>
      </c>
      <c r="M51" s="249">
        <f t="shared" si="5"/>
        <v>1</v>
      </c>
      <c r="N51" s="254" t="str">
        <f>N50</f>
        <v>Besoin</v>
      </c>
      <c r="O51" s="251">
        <f>ABS(Donnee_managment!E37)</f>
        <v>20</v>
      </c>
      <c r="P51" s="245" t="str">
        <f>VLOOKUP($C60,Interpretation_professionnel!$A:$K,11,FALSE)</f>
        <v>F</v>
      </c>
      <c r="Q51" s="253">
        <f>VLOOKUP($C60,annexe_01!$A:$J,10,FALSE)</f>
        <v>3</v>
      </c>
      <c r="R51" s="257" t="str">
        <f>VLOOKUP($C60,Interpretation_professionnel!$A:$J,4,FALSE)</f>
        <v>besoin de prendre ses responsbilités / assumer pour son personnel</v>
      </c>
      <c r="S51" s="245">
        <f t="shared" ref="S51:S60" si="15">C60</f>
        <v>160</v>
      </c>
    </row>
    <row r="52" spans="1:19" x14ac:dyDescent="0.25">
      <c r="A52" s="240">
        <f t="shared" si="10"/>
        <v>4</v>
      </c>
      <c r="B52" s="240">
        <f>Donnee_managment!C29</f>
        <v>1010</v>
      </c>
      <c r="C52" s="240">
        <f>Donnee_managment!C74</f>
        <v>980</v>
      </c>
      <c r="E52" s="250">
        <f t="shared" si="4"/>
        <v>2</v>
      </c>
      <c r="F52" s="255" t="str">
        <f t="shared" ref="F52:F60" si="16">F51</f>
        <v>Besoin</v>
      </c>
      <c r="G52" s="252">
        <f>ABS(Donnee_managment!D38)</f>
        <v>14</v>
      </c>
      <c r="H52" s="252" t="str">
        <f>VLOOKUP($B61,Interpretation_professionnel!$A:$K,11,FALSE)</f>
        <v>F</v>
      </c>
      <c r="I52" s="253">
        <f>VLOOKUP($B61,annexe_01!$A:$J,10,FALSE)</f>
        <v>13</v>
      </c>
      <c r="J52" s="258" t="str">
        <f>VLOOKUP($B61,Interpretation_professionnel!$A:$J,4,FALSE)</f>
        <v>besoin de voir les possibilités / importance du visuel dans le marketing</v>
      </c>
      <c r="K52" s="252">
        <f t="shared" ref="K52:K60" si="17">B61</f>
        <v>940</v>
      </c>
      <c r="M52" s="250">
        <f t="shared" si="5"/>
        <v>2</v>
      </c>
      <c r="N52" s="255" t="str">
        <f t="shared" ref="N52:N60" si="18">N51</f>
        <v>Besoin</v>
      </c>
      <c r="O52" s="252">
        <f>ABS(Donnee_managment!E38)</f>
        <v>12</v>
      </c>
      <c r="P52" s="252" t="str">
        <f>VLOOKUP($C61,Interpretation_professionnel!$A:$K,11,FALSE)</f>
        <v>F</v>
      </c>
      <c r="Q52" s="253">
        <f>VLOOKUP($C61,annexe_01!$A:$J,10,FALSE)</f>
        <v>2</v>
      </c>
      <c r="R52" s="258" t="str">
        <f>VLOOKUP($C61,Interpretation_professionnel!$A:$J,4,FALSE)</f>
        <v>attaché aux valeurs de l'entreprise / se mettre la pression pour l'entreprise / secret bien gardé</v>
      </c>
      <c r="S52" s="252">
        <f t="shared" si="15"/>
        <v>120</v>
      </c>
    </row>
    <row r="53" spans="1:19" x14ac:dyDescent="0.25">
      <c r="A53" s="240">
        <f t="shared" si="10"/>
        <v>5</v>
      </c>
      <c r="B53" s="240">
        <f>Donnee_managment!C30</f>
        <v>980</v>
      </c>
      <c r="C53" s="240">
        <f>Donnee_managment!C75</f>
        <v>0</v>
      </c>
      <c r="E53" s="249">
        <f t="shared" si="4"/>
        <v>3</v>
      </c>
      <c r="F53" s="254" t="str">
        <f t="shared" si="16"/>
        <v>Besoin</v>
      </c>
      <c r="G53" s="251">
        <f>ABS(Donnee_managment!D39)</f>
        <v>10</v>
      </c>
      <c r="H53" s="251" t="str">
        <f>VLOOKUP($B62,Interpretation_professionnel!$A:$K,11,FALSE)</f>
        <v>F</v>
      </c>
      <c r="I53" s="253">
        <f>VLOOKUP($B62,annexe_01!$A:$J,10,FALSE)</f>
        <v>14</v>
      </c>
      <c r="J53" s="257" t="str">
        <f>VLOOKUP($B62,Interpretation_professionnel!$A:$J,4,FALSE)</f>
        <v>besoin d'avoir une vision à long terme / besoin d'être clair pour la suite</v>
      </c>
      <c r="K53" s="251">
        <f t="shared" si="17"/>
        <v>1000</v>
      </c>
      <c r="M53" s="249">
        <f t="shared" si="5"/>
        <v>3</v>
      </c>
      <c r="N53" s="254" t="str">
        <f t="shared" si="18"/>
        <v>Besoin</v>
      </c>
      <c r="O53" s="251">
        <f>ABS(Donnee_managment!E39)</f>
        <v>11</v>
      </c>
      <c r="P53" s="251" t="str">
        <f>VLOOKUP($C62,Interpretation_professionnel!$A:$K,11,FALSE)</f>
        <v>F</v>
      </c>
      <c r="Q53" s="253">
        <f>VLOOKUP($C62,annexe_01!$A:$J,10,FALSE)</f>
        <v>9</v>
      </c>
      <c r="R53" s="257" t="str">
        <f>VLOOKUP($C62,Interpretation_professionnel!$A:$J,4,FALSE)</f>
        <v>besoin de garder son énergie ou son argent pour quelque chose d'autre</v>
      </c>
      <c r="S53" s="251">
        <f t="shared" si="15"/>
        <v>550</v>
      </c>
    </row>
    <row r="54" spans="1:19" x14ac:dyDescent="0.25">
      <c r="A54" s="240">
        <f t="shared" si="10"/>
        <v>6</v>
      </c>
      <c r="B54" s="240">
        <f>Donnee_managment!C31</f>
        <v>1030</v>
      </c>
      <c r="C54" s="240">
        <f>Donnee_managment!C76</f>
        <v>0</v>
      </c>
      <c r="E54" s="250">
        <f t="shared" si="4"/>
        <v>4</v>
      </c>
      <c r="F54" s="255" t="str">
        <f t="shared" si="16"/>
        <v>Besoin</v>
      </c>
      <c r="G54" s="252">
        <f>ABS(Donnee_managment!D40)</f>
        <v>8</v>
      </c>
      <c r="H54" s="252" t="str">
        <f>VLOOKUP($B63,Interpretation_professionnel!$A:$K,11,FALSE)</f>
        <v>F</v>
      </c>
      <c r="I54" s="253">
        <f>VLOOKUP($B63,annexe_01!$A:$J,10,FALSE)</f>
        <v>9</v>
      </c>
      <c r="J54" s="258" t="str">
        <f>VLOOKUP($B63,Interpretation_professionnel!$A:$J,4,FALSE)</f>
        <v xml:space="preserve">besoin d'en faire trop / besoin de se mettre la pression / être plein d'obligations </v>
      </c>
      <c r="K54" s="252">
        <f t="shared" si="17"/>
        <v>600</v>
      </c>
      <c r="M54" s="250">
        <f t="shared" si="5"/>
        <v>4</v>
      </c>
      <c r="N54" s="255" t="str">
        <f t="shared" si="18"/>
        <v>Besoin</v>
      </c>
      <c r="O54" s="252">
        <f>ABS(Donnee_managment!E40)</f>
        <v>11</v>
      </c>
      <c r="P54" s="252" t="str">
        <f>VLOOKUP($C63,Interpretation_professionnel!$A:$K,11,FALSE)</f>
        <v>F</v>
      </c>
      <c r="Q54" s="253">
        <f>VLOOKUP($C63,annexe_01!$A:$J,10,FALSE)</f>
        <v>7</v>
      </c>
      <c r="R54" s="258" t="str">
        <f>VLOOKUP($C63,Interpretation_professionnel!$A:$J,4,FALSE)</f>
        <v>besoin de liberté / besoin d'autonomie et de marge de manœuvre / besoin de respect réciproque</v>
      </c>
      <c r="S54" s="252">
        <f t="shared" si="15"/>
        <v>410</v>
      </c>
    </row>
    <row r="55" spans="1:19" x14ac:dyDescent="0.25">
      <c r="A55" s="240">
        <f t="shared" si="10"/>
        <v>7</v>
      </c>
      <c r="B55" s="240">
        <f>Donnee_managment!C32</f>
        <v>720</v>
      </c>
      <c r="C55" s="240">
        <f>Donnee_managment!C77</f>
        <v>0</v>
      </c>
      <c r="E55" s="249">
        <f t="shared" si="4"/>
        <v>5</v>
      </c>
      <c r="F55" s="254" t="str">
        <f t="shared" si="16"/>
        <v>Besoin</v>
      </c>
      <c r="G55" s="251">
        <f>ABS(Donnee_managment!D41)</f>
        <v>1</v>
      </c>
      <c r="H55" s="251" t="str">
        <f>VLOOKUP($B64,Interpretation_professionnel!$A:$K,11,FALSE)</f>
        <v>F</v>
      </c>
      <c r="I55" s="253">
        <f>VLOOKUP($B64,annexe_01!$A:$J,10,FALSE)</f>
        <v>2</v>
      </c>
      <c r="J55" s="257" t="str">
        <f>VLOOKUP($B64,Interpretation_professionnel!$A:$J,4,FALSE)</f>
        <v xml:space="preserve">besoin de stabilité / besoin de réalisations concrètes / capacité à supporter </v>
      </c>
      <c r="K55" s="251">
        <f t="shared" si="17"/>
        <v>100</v>
      </c>
      <c r="M55" s="249">
        <f t="shared" si="5"/>
        <v>5</v>
      </c>
      <c r="N55" s="254" t="str">
        <f t="shared" si="18"/>
        <v>Besoin</v>
      </c>
      <c r="O55" s="251">
        <f>ABS(Donnee_managment!E41)</f>
        <v>10</v>
      </c>
      <c r="P55" s="251" t="str">
        <f>VLOOKUP($C64,Interpretation_professionnel!$A:$K,11,FALSE)</f>
        <v>F</v>
      </c>
      <c r="Q55" s="253">
        <f>VLOOKUP($C64,annexe_01!$A:$J,10,FALSE)</f>
        <v>7</v>
      </c>
      <c r="R55" s="257" t="str">
        <f>VLOOKUP($C64,Interpretation_professionnel!$A:$J,4,FALSE)</f>
        <v xml:space="preserve">besoin d'être valorisé / besoin d'être différent </v>
      </c>
      <c r="S55" s="251">
        <f t="shared" si="15"/>
        <v>400</v>
      </c>
    </row>
    <row r="56" spans="1:19" ht="15.75" x14ac:dyDescent="0.25">
      <c r="A56" s="240">
        <f t="shared" si="10"/>
        <v>8</v>
      </c>
      <c r="B56" s="240">
        <f>Donnee_managment!C33</f>
        <v>800</v>
      </c>
      <c r="C56" s="240">
        <f>Donnee_managment!C78</f>
        <v>0</v>
      </c>
      <c r="E56" s="250">
        <f t="shared" si="4"/>
        <v>6</v>
      </c>
      <c r="F56" s="255" t="str">
        <f t="shared" si="16"/>
        <v>Besoin</v>
      </c>
      <c r="G56" s="248">
        <f>ABS(Donnee_managment!D42)</f>
        <v>1</v>
      </c>
      <c r="H56" s="248" t="str">
        <f>VLOOKUP($B65,Interpretation_professionnel!$A:$K,11,FALSE)</f>
        <v>F</v>
      </c>
      <c r="I56" s="253">
        <f>VLOOKUP($B65,annexe_01!$A:$J,10,FALSE)</f>
        <v>1</v>
      </c>
      <c r="J56" s="258" t="str">
        <f>VLOOKUP($B65,Interpretation_professionnel!$A:$J,4,FALSE)</f>
        <v>besoin de s'appuyer sur une personne (collègue / manager) fiable</v>
      </c>
      <c r="K56" s="248">
        <f t="shared" si="17"/>
        <v>70</v>
      </c>
      <c r="M56" s="250">
        <f t="shared" si="5"/>
        <v>6</v>
      </c>
      <c r="N56" s="255" t="str">
        <f t="shared" si="18"/>
        <v>Besoin</v>
      </c>
      <c r="O56" s="248">
        <f>ABS(Donnee_managment!E42)</f>
        <v>9</v>
      </c>
      <c r="P56" s="248" t="str">
        <f>VLOOKUP($C65,Interpretation_professionnel!$A:$K,11,FALSE)</f>
        <v>F</v>
      </c>
      <c r="Q56" s="253">
        <f>VLOOKUP($C65,annexe_01!$A:$J,10,FALSE)</f>
        <v>1</v>
      </c>
      <c r="R56" s="258" t="str">
        <f>VLOOKUP($C65,Interpretation_professionnel!$A:$J,4,FALSE)</f>
        <v xml:space="preserve">besoin de soutien mutuel / besoin de choisir et de décider </v>
      </c>
      <c r="S56" s="248">
        <f t="shared" si="15"/>
        <v>90</v>
      </c>
    </row>
    <row r="57" spans="1:19" x14ac:dyDescent="0.25">
      <c r="A57" s="240">
        <f t="shared" si="10"/>
        <v>9</v>
      </c>
      <c r="B57" s="240">
        <f>Donnee_managment!C34</f>
        <v>990</v>
      </c>
      <c r="C57" s="240">
        <f>Donnee_managment!C79</f>
        <v>0</v>
      </c>
      <c r="E57" s="249">
        <f t="shared" si="4"/>
        <v>7</v>
      </c>
      <c r="F57" s="254" t="str">
        <f t="shared" si="16"/>
        <v>Besoin</v>
      </c>
      <c r="G57" s="251">
        <f>ABS(Donnee_managment!D43)</f>
        <v>0</v>
      </c>
      <c r="H57" s="251" t="e">
        <f>VLOOKUP($B66,Interpretation_professionnel!$A:$K,11,FALSE)</f>
        <v>#N/A</v>
      </c>
      <c r="I57" s="253">
        <f>VLOOKUP($B66,annexe_01!$A:$J,10,FALSE)</f>
        <v>0</v>
      </c>
      <c r="J57" s="257" t="e">
        <f>VLOOKUP($B66,Interpretation_professionnel!$A:$J,4,FALSE)</f>
        <v>#N/A</v>
      </c>
      <c r="K57" s="251">
        <f t="shared" si="17"/>
        <v>0</v>
      </c>
      <c r="M57" s="249">
        <f t="shared" si="5"/>
        <v>7</v>
      </c>
      <c r="N57" s="254" t="str">
        <f t="shared" si="18"/>
        <v>Besoin</v>
      </c>
      <c r="O57" s="251">
        <f>ABS(Donnee_managment!E43)</f>
        <v>8</v>
      </c>
      <c r="P57" s="251" t="str">
        <f>VLOOKUP($C66,Interpretation_professionnel!$A:$K,11,FALSE)</f>
        <v>F</v>
      </c>
      <c r="Q57" s="253">
        <f>VLOOKUP($C66,annexe_01!$A:$J,10,FALSE)</f>
        <v>13</v>
      </c>
      <c r="R57" s="257" t="str">
        <f>VLOOKUP($C66,Interpretation_professionnel!$A:$J,4,FALSE)</f>
        <v xml:space="preserve">besoin d’émotions </v>
      </c>
      <c r="S57" s="251">
        <f t="shared" si="15"/>
        <v>920</v>
      </c>
    </row>
    <row r="58" spans="1:19" x14ac:dyDescent="0.25">
      <c r="A58" s="240">
        <f t="shared" si="10"/>
        <v>10</v>
      </c>
      <c r="B58" s="240">
        <f>Donnee_managment!C35</f>
        <v>540</v>
      </c>
      <c r="C58" s="240">
        <f>Donnee_managment!C80</f>
        <v>0</v>
      </c>
      <c r="E58" s="250">
        <f t="shared" si="4"/>
        <v>8</v>
      </c>
      <c r="F58" s="255" t="str">
        <f t="shared" si="16"/>
        <v>Besoin</v>
      </c>
      <c r="G58" s="252">
        <f>ABS(Donnee_managment!D44)</f>
        <v>0</v>
      </c>
      <c r="H58" s="252" t="e">
        <f>VLOOKUP($B67,Interpretation_professionnel!$A:$K,11,FALSE)</f>
        <v>#N/A</v>
      </c>
      <c r="I58" s="253">
        <f>VLOOKUP($B67,annexe_01!$A:$J,10,FALSE)</f>
        <v>0</v>
      </c>
      <c r="J58" s="258" t="e">
        <f>VLOOKUP($B67,Interpretation_professionnel!$A:$J,4,FALSE)</f>
        <v>#N/A</v>
      </c>
      <c r="K58" s="252">
        <f t="shared" si="17"/>
        <v>0</v>
      </c>
      <c r="M58" s="250">
        <f t="shared" si="5"/>
        <v>8</v>
      </c>
      <c r="N58" s="255" t="str">
        <f t="shared" si="18"/>
        <v>Besoin</v>
      </c>
      <c r="O58" s="252">
        <f>ABS(Donnee_managment!E44)</f>
        <v>8</v>
      </c>
      <c r="P58" s="252" t="str">
        <f>VLOOKUP($C67,Interpretation_professionnel!$A:$K,11,FALSE)</f>
        <v>F</v>
      </c>
      <c r="Q58" s="253">
        <f>VLOOKUP($C67,annexe_01!$A:$J,10,FALSE)</f>
        <v>7</v>
      </c>
      <c r="R58" s="258" t="str">
        <f>VLOOKUP($C67,Interpretation_professionnel!$A:$J,4,FALSE)</f>
        <v xml:space="preserve">besoin d'avoir sa part du marché / besoin d'une place de travail </v>
      </c>
      <c r="S58" s="252">
        <f t="shared" si="15"/>
        <v>370</v>
      </c>
    </row>
    <row r="59" spans="1:19" x14ac:dyDescent="0.25">
      <c r="A59" s="240" t="str">
        <f t="shared" si="10"/>
        <v>A</v>
      </c>
      <c r="B59" s="240" t="str">
        <f>Donnee_managment!C36</f>
        <v>Droite</v>
      </c>
      <c r="C59" s="240" t="str">
        <f>Donnee_managment!C81</f>
        <v>Gauche</v>
      </c>
      <c r="E59" s="249">
        <f t="shared" si="4"/>
        <v>9</v>
      </c>
      <c r="F59" s="254" t="str">
        <f t="shared" si="16"/>
        <v>Besoin</v>
      </c>
      <c r="G59" s="251">
        <f>ABS(Donnee_managment!D45)</f>
        <v>0</v>
      </c>
      <c r="H59" s="251" t="e">
        <f>VLOOKUP($B68,Interpretation_professionnel!$A:$K,11,FALSE)</f>
        <v>#N/A</v>
      </c>
      <c r="I59" s="253">
        <f>VLOOKUP($B68,annexe_01!$A:$J,10,FALSE)</f>
        <v>0</v>
      </c>
      <c r="J59" s="257" t="e">
        <f>VLOOKUP($B68,Interpretation_professionnel!$A:$J,4,FALSE)</f>
        <v>#N/A</v>
      </c>
      <c r="K59" s="251">
        <f t="shared" si="17"/>
        <v>0</v>
      </c>
      <c r="M59" s="249">
        <f t="shared" si="5"/>
        <v>9</v>
      </c>
      <c r="N59" s="254" t="str">
        <f t="shared" si="18"/>
        <v>Besoin</v>
      </c>
      <c r="O59" s="251">
        <f>ABS(Donnee_managment!E45)</f>
        <v>7</v>
      </c>
      <c r="P59" s="251" t="str">
        <f>VLOOKUP($C68,Interpretation_professionnel!$A:$K,11,FALSE)</f>
        <v>F</v>
      </c>
      <c r="Q59" s="253">
        <f>VLOOKUP($C68,annexe_01!$A:$J,10,FALSE)</f>
        <v>13</v>
      </c>
      <c r="R59" s="257" t="str">
        <f>VLOOKUP($C68,Interpretation_professionnel!$A:$J,4,FALSE)</f>
        <v>besoin de voir les possibilités / importance du visuel dans le marketing</v>
      </c>
      <c r="S59" s="251">
        <f t="shared" si="15"/>
        <v>940</v>
      </c>
    </row>
    <row r="60" spans="1:19" x14ac:dyDescent="0.25">
      <c r="A60" s="240">
        <f t="shared" si="10"/>
        <v>1</v>
      </c>
      <c r="B60" s="240">
        <f>Donnee_managment!C37</f>
        <v>90</v>
      </c>
      <c r="C60" s="240">
        <f>Donnee_managment!C82</f>
        <v>160</v>
      </c>
      <c r="E60" s="250">
        <f t="shared" si="4"/>
        <v>10</v>
      </c>
      <c r="F60" s="255" t="str">
        <f t="shared" si="16"/>
        <v>Besoin</v>
      </c>
      <c r="G60" s="252">
        <f>ABS(Donnee_managment!D46)</f>
        <v>0</v>
      </c>
      <c r="H60" s="252" t="e">
        <f>VLOOKUP($B69,Interpretation_professionnel!$A:$K,11,FALSE)</f>
        <v>#N/A</v>
      </c>
      <c r="I60" s="253">
        <f>VLOOKUP($B69,annexe_01!$A:$J,10,FALSE)</f>
        <v>0</v>
      </c>
      <c r="J60" s="258" t="e">
        <f>VLOOKUP($B69,Interpretation_professionnel!$A:$J,4,FALSE)</f>
        <v>#N/A</v>
      </c>
      <c r="K60" s="252">
        <f t="shared" si="17"/>
        <v>0</v>
      </c>
      <c r="M60" s="250">
        <f t="shared" si="5"/>
        <v>10</v>
      </c>
      <c r="N60" s="255" t="str">
        <f t="shared" si="18"/>
        <v>Besoin</v>
      </c>
      <c r="O60" s="252">
        <f>ABS(Donnee_managment!E46)</f>
        <v>6</v>
      </c>
      <c r="P60" s="252" t="str">
        <f>VLOOKUP($C69,Interpretation_professionnel!$A:$K,11,FALSE)</f>
        <v>F</v>
      </c>
      <c r="Q60" s="253">
        <f>VLOOKUP($C69,annexe_01!$A:$J,10,FALSE)</f>
        <v>15</v>
      </c>
      <c r="R60" s="258" t="str">
        <f>VLOOKUP($C69,Interpretation_professionnel!$A:$J,4,FALSE)</f>
        <v>besoin de contrôler les autres / besoin d'attirer l'attention du manager</v>
      </c>
      <c r="S60" s="252">
        <f t="shared" si="15"/>
        <v>1050</v>
      </c>
    </row>
    <row r="61" spans="1:19" x14ac:dyDescent="0.25">
      <c r="A61" s="240">
        <f t="shared" si="10"/>
        <v>2</v>
      </c>
      <c r="B61" s="240">
        <f>Donnee_managment!C38</f>
        <v>940</v>
      </c>
      <c r="C61" s="240">
        <f>Donnee_managment!C83</f>
        <v>120</v>
      </c>
    </row>
    <row r="62" spans="1:19" x14ac:dyDescent="0.25">
      <c r="A62" s="240">
        <f t="shared" si="10"/>
        <v>3</v>
      </c>
      <c r="B62" s="240">
        <f>Donnee_managment!C39</f>
        <v>1000</v>
      </c>
      <c r="C62" s="240">
        <f>Donnee_managment!C84</f>
        <v>550</v>
      </c>
    </row>
    <row r="63" spans="1:19" x14ac:dyDescent="0.25">
      <c r="A63" s="240">
        <f t="shared" si="10"/>
        <v>4</v>
      </c>
      <c r="B63" s="240">
        <f>Donnee_managment!C40</f>
        <v>600</v>
      </c>
      <c r="C63" s="240">
        <f>Donnee_managment!C85</f>
        <v>410</v>
      </c>
    </row>
    <row r="64" spans="1:19" x14ac:dyDescent="0.25">
      <c r="A64" s="240">
        <f t="shared" si="10"/>
        <v>5</v>
      </c>
      <c r="B64" s="240">
        <f>Donnee_managment!C41</f>
        <v>100</v>
      </c>
      <c r="C64" s="240">
        <f>Donnee_managment!C86</f>
        <v>400</v>
      </c>
    </row>
    <row r="65" spans="1:3" x14ac:dyDescent="0.25">
      <c r="A65" s="240">
        <f t="shared" si="10"/>
        <v>6</v>
      </c>
      <c r="B65" s="240">
        <f>Donnee_managment!C42</f>
        <v>70</v>
      </c>
      <c r="C65" s="240">
        <f>Donnee_managment!C87</f>
        <v>90</v>
      </c>
    </row>
    <row r="66" spans="1:3" x14ac:dyDescent="0.25">
      <c r="A66" s="240">
        <f t="shared" si="10"/>
        <v>7</v>
      </c>
      <c r="B66" s="240">
        <f>Donnee_managment!C43</f>
        <v>0</v>
      </c>
      <c r="C66" s="240">
        <f>Donnee_managment!C88</f>
        <v>920</v>
      </c>
    </row>
    <row r="67" spans="1:3" x14ac:dyDescent="0.25">
      <c r="A67" s="240">
        <f t="shared" si="10"/>
        <v>8</v>
      </c>
      <c r="B67" s="240">
        <f>Donnee_managment!C44</f>
        <v>0</v>
      </c>
      <c r="C67" s="240">
        <f>Donnee_managment!C89</f>
        <v>370</v>
      </c>
    </row>
    <row r="68" spans="1:3" x14ac:dyDescent="0.25">
      <c r="A68" s="240">
        <f t="shared" si="10"/>
        <v>9</v>
      </c>
      <c r="B68" s="240">
        <f>Donnee_managment!C45</f>
        <v>0</v>
      </c>
      <c r="C68" s="240">
        <f>Donnee_managment!C90</f>
        <v>940</v>
      </c>
    </row>
    <row r="69" spans="1:3" x14ac:dyDescent="0.25">
      <c r="A69" s="240">
        <f t="shared" si="10"/>
        <v>10</v>
      </c>
      <c r="B69" s="240">
        <f>Donnee_managment!C46</f>
        <v>0</v>
      </c>
      <c r="C69" s="240">
        <f>Donnee_managment!C91</f>
        <v>1050</v>
      </c>
    </row>
    <row r="104" ht="15" customHeight="1" x14ac:dyDescent="0.25"/>
  </sheetData>
  <autoFilter ref="M16:N60" xr:uid="{00000000-0009-0000-0000-000005000000}"/>
  <mergeCells count="1">
    <mergeCell ref="E6:S6"/>
  </mergeCells>
  <conditionalFormatting sqref="I18">
    <cfRule type="expression" dxfId="2508" priority="286">
      <formula>IF(I18=15,TRUE,FALSE)</formula>
    </cfRule>
    <cfRule type="expression" dxfId="2507" priority="287">
      <formula>IF(I18=14,TRUE,FALSE)</formula>
    </cfRule>
    <cfRule type="expression" dxfId="2506" priority="288">
      <formula>IF(I18=13,TRUE,FALSE)</formula>
    </cfRule>
    <cfRule type="expression" dxfId="2505" priority="289">
      <formula>IF(I18=12,TRUE,FALSE)</formula>
    </cfRule>
    <cfRule type="expression" dxfId="2504" priority="290">
      <formula>IF(I18=11,TRUE,FALSE)</formula>
    </cfRule>
    <cfRule type="expression" dxfId="2503" priority="291">
      <formula>IF(I18=10,TRUE,FALSE)</formula>
    </cfRule>
    <cfRule type="expression" dxfId="2502" priority="292">
      <formula>IF(I18=9,TRUE,FALSE)</formula>
    </cfRule>
    <cfRule type="expression" dxfId="2501" priority="293">
      <formula>IF(I18=8,TRUE,FALSE)</formula>
    </cfRule>
    <cfRule type="expression" dxfId="2500" priority="294">
      <formula>IF(I18=7,TRUE,FALSE)</formula>
    </cfRule>
    <cfRule type="expression" dxfId="2499" priority="295">
      <formula>IF(I18=6,TRUE,FALSE)</formula>
    </cfRule>
    <cfRule type="expression" dxfId="2498" priority="296">
      <formula>IF(I18=5,TRUE,FALSE)</formula>
    </cfRule>
    <cfRule type="expression" dxfId="2497" priority="297">
      <formula>IF(I18=4,TRUE,FALSE)</formula>
    </cfRule>
    <cfRule type="expression" dxfId="2496" priority="298">
      <formula>IF(I18=3,TRUE,FALSE)</formula>
    </cfRule>
    <cfRule type="expression" dxfId="2495" priority="299">
      <formula>IF(I18=2,TRUE,FALSE)</formula>
    </cfRule>
    <cfRule type="expression" dxfId="2494" priority="300">
      <formula>IF(I18=1,TRUE,FALSE)</formula>
    </cfRule>
  </conditionalFormatting>
  <conditionalFormatting sqref="I19:I27">
    <cfRule type="expression" dxfId="2493" priority="271">
      <formula>IF(I19=15,TRUE,FALSE)</formula>
    </cfRule>
    <cfRule type="expression" dxfId="2492" priority="272">
      <formula>IF(I19=14,TRUE,FALSE)</formula>
    </cfRule>
    <cfRule type="expression" dxfId="2491" priority="273">
      <formula>IF(I19=13,TRUE,FALSE)</formula>
    </cfRule>
    <cfRule type="expression" dxfId="2490" priority="274">
      <formula>IF(I19=12,TRUE,FALSE)</formula>
    </cfRule>
    <cfRule type="expression" dxfId="2489" priority="275">
      <formula>IF(I19=11,TRUE,FALSE)</formula>
    </cfRule>
    <cfRule type="expression" dxfId="2488" priority="276">
      <formula>IF(I19=10,TRUE,FALSE)</formula>
    </cfRule>
    <cfRule type="expression" dxfId="2487" priority="277">
      <formula>IF(I19=9,TRUE,FALSE)</formula>
    </cfRule>
    <cfRule type="expression" dxfId="2486" priority="278">
      <formula>IF(I19=8,TRUE,FALSE)</formula>
    </cfRule>
    <cfRule type="expression" dxfId="2485" priority="279">
      <formula>IF(I19=7,TRUE,FALSE)</formula>
    </cfRule>
    <cfRule type="expression" dxfId="2484" priority="280">
      <formula>IF(I19=6,TRUE,FALSE)</formula>
    </cfRule>
    <cfRule type="expression" dxfId="2483" priority="281">
      <formula>IF(I19=5,TRUE,FALSE)</formula>
    </cfRule>
    <cfRule type="expression" dxfId="2482" priority="282">
      <formula>IF(I19=4,TRUE,FALSE)</formula>
    </cfRule>
    <cfRule type="expression" dxfId="2481" priority="283">
      <formula>IF(I19=3,TRUE,FALSE)</formula>
    </cfRule>
    <cfRule type="expression" dxfId="2480" priority="284">
      <formula>IF(I19=2,TRUE,FALSE)</formula>
    </cfRule>
    <cfRule type="expression" dxfId="2479" priority="285">
      <formula>IF(I19=1,TRUE,FALSE)</formula>
    </cfRule>
  </conditionalFormatting>
  <conditionalFormatting sqref="I29">
    <cfRule type="expression" dxfId="2478" priority="256">
      <formula>IF(I29=15,TRUE,FALSE)</formula>
    </cfRule>
    <cfRule type="expression" dxfId="2477" priority="257">
      <formula>IF(I29=14,TRUE,FALSE)</formula>
    </cfRule>
    <cfRule type="expression" dxfId="2476" priority="258">
      <formula>IF(I29=13,TRUE,FALSE)</formula>
    </cfRule>
    <cfRule type="expression" dxfId="2475" priority="259">
      <formula>IF(I29=12,TRUE,FALSE)</formula>
    </cfRule>
    <cfRule type="expression" dxfId="2474" priority="260">
      <formula>IF(I29=11,TRUE,FALSE)</formula>
    </cfRule>
    <cfRule type="expression" dxfId="2473" priority="261">
      <formula>IF(I29=10,TRUE,FALSE)</formula>
    </cfRule>
    <cfRule type="expression" dxfId="2472" priority="262">
      <formula>IF(I29=9,TRUE,FALSE)</formula>
    </cfRule>
    <cfRule type="expression" dxfId="2471" priority="263">
      <formula>IF(I29=8,TRUE,FALSE)</formula>
    </cfRule>
    <cfRule type="expression" dxfId="2470" priority="264">
      <formula>IF(I29=7,TRUE,FALSE)</formula>
    </cfRule>
    <cfRule type="expression" dxfId="2469" priority="265">
      <formula>IF(I29=6,TRUE,FALSE)</formula>
    </cfRule>
    <cfRule type="expression" dxfId="2468" priority="266">
      <formula>IF(I29=5,TRUE,FALSE)</formula>
    </cfRule>
    <cfRule type="expression" dxfId="2467" priority="267">
      <formula>IF(I29=4,TRUE,FALSE)</formula>
    </cfRule>
    <cfRule type="expression" dxfId="2466" priority="268">
      <formula>IF(I29=3,TRUE,FALSE)</formula>
    </cfRule>
    <cfRule type="expression" dxfId="2465" priority="269">
      <formula>IF(I29=2,TRUE,FALSE)</formula>
    </cfRule>
    <cfRule type="expression" dxfId="2464" priority="270">
      <formula>IF(I29=1,TRUE,FALSE)</formula>
    </cfRule>
  </conditionalFormatting>
  <conditionalFormatting sqref="I30:I38">
    <cfRule type="expression" dxfId="2463" priority="241">
      <formula>IF(I30=15,TRUE,FALSE)</formula>
    </cfRule>
    <cfRule type="expression" dxfId="2462" priority="242">
      <formula>IF(I30=14,TRUE,FALSE)</formula>
    </cfRule>
    <cfRule type="expression" dxfId="2461" priority="243">
      <formula>IF(I30=13,TRUE,FALSE)</formula>
    </cfRule>
    <cfRule type="expression" dxfId="2460" priority="244">
      <formula>IF(I30=12,TRUE,FALSE)</formula>
    </cfRule>
    <cfRule type="expression" dxfId="2459" priority="245">
      <formula>IF(I30=11,TRUE,FALSE)</formula>
    </cfRule>
    <cfRule type="expression" dxfId="2458" priority="246">
      <formula>IF(I30=10,TRUE,FALSE)</formula>
    </cfRule>
    <cfRule type="expression" dxfId="2457" priority="247">
      <formula>IF(I30=9,TRUE,FALSE)</formula>
    </cfRule>
    <cfRule type="expression" dxfId="2456" priority="248">
      <formula>IF(I30=8,TRUE,FALSE)</formula>
    </cfRule>
    <cfRule type="expression" dxfId="2455" priority="249">
      <formula>IF(I30=7,TRUE,FALSE)</formula>
    </cfRule>
    <cfRule type="expression" dxfId="2454" priority="250">
      <formula>IF(I30=6,TRUE,FALSE)</formula>
    </cfRule>
    <cfRule type="expression" dxfId="2453" priority="251">
      <formula>IF(I30=5,TRUE,FALSE)</formula>
    </cfRule>
    <cfRule type="expression" dxfId="2452" priority="252">
      <formula>IF(I30=4,TRUE,FALSE)</formula>
    </cfRule>
    <cfRule type="expression" dxfId="2451" priority="253">
      <formula>IF(I30=3,TRUE,FALSE)</formula>
    </cfRule>
    <cfRule type="expression" dxfId="2450" priority="254">
      <formula>IF(I30=2,TRUE,FALSE)</formula>
    </cfRule>
    <cfRule type="expression" dxfId="2449" priority="255">
      <formula>IF(I30=1,TRUE,FALSE)</formula>
    </cfRule>
  </conditionalFormatting>
  <conditionalFormatting sqref="I51">
    <cfRule type="expression" dxfId="2448" priority="196">
      <formula>IF(I51=15,TRUE,FALSE)</formula>
    </cfRule>
    <cfRule type="expression" dxfId="2447" priority="197">
      <formula>IF(I51=14,TRUE,FALSE)</formula>
    </cfRule>
    <cfRule type="expression" dxfId="2446" priority="198">
      <formula>IF(I51=13,TRUE,FALSE)</formula>
    </cfRule>
    <cfRule type="expression" dxfId="2445" priority="199">
      <formula>IF(I51=12,TRUE,FALSE)</formula>
    </cfRule>
    <cfRule type="expression" dxfId="2444" priority="200">
      <formula>IF(I51=11,TRUE,FALSE)</formula>
    </cfRule>
    <cfRule type="expression" dxfId="2443" priority="201">
      <formula>IF(I51=10,TRUE,FALSE)</formula>
    </cfRule>
    <cfRule type="expression" dxfId="2442" priority="202">
      <formula>IF(I51=9,TRUE,FALSE)</formula>
    </cfRule>
    <cfRule type="expression" dxfId="2441" priority="203">
      <formula>IF(I51=8,TRUE,FALSE)</formula>
    </cfRule>
    <cfRule type="expression" dxfId="2440" priority="204">
      <formula>IF(I51=7,TRUE,FALSE)</formula>
    </cfRule>
    <cfRule type="expression" dxfId="2439" priority="205">
      <formula>IF(I51=6,TRUE,FALSE)</formula>
    </cfRule>
    <cfRule type="expression" dxfId="2438" priority="206">
      <formula>IF(I51=5,TRUE,FALSE)</formula>
    </cfRule>
    <cfRule type="expression" dxfId="2437" priority="207">
      <formula>IF(I51=4,TRUE,FALSE)</formula>
    </cfRule>
    <cfRule type="expression" dxfId="2436" priority="208">
      <formula>IF(I51=3,TRUE,FALSE)</formula>
    </cfRule>
    <cfRule type="expression" dxfId="2435" priority="209">
      <formula>IF(I51=2,TRUE,FALSE)</formula>
    </cfRule>
    <cfRule type="expression" dxfId="2434" priority="210">
      <formula>IF(I51=1,TRUE,FALSE)</formula>
    </cfRule>
  </conditionalFormatting>
  <conditionalFormatting sqref="I52:I60">
    <cfRule type="expression" dxfId="2433" priority="181">
      <formula>IF(I52=15,TRUE,FALSE)</formula>
    </cfRule>
    <cfRule type="expression" dxfId="2432" priority="182">
      <formula>IF(I52=14,TRUE,FALSE)</formula>
    </cfRule>
    <cfRule type="expression" dxfId="2431" priority="183">
      <formula>IF(I52=13,TRUE,FALSE)</formula>
    </cfRule>
    <cfRule type="expression" dxfId="2430" priority="184">
      <formula>IF(I52=12,TRUE,FALSE)</formula>
    </cfRule>
    <cfRule type="expression" dxfId="2429" priority="185">
      <formula>IF(I52=11,TRUE,FALSE)</formula>
    </cfRule>
    <cfRule type="expression" dxfId="2428" priority="186">
      <formula>IF(I52=10,TRUE,FALSE)</formula>
    </cfRule>
    <cfRule type="expression" dxfId="2427" priority="187">
      <formula>IF(I52=9,TRUE,FALSE)</formula>
    </cfRule>
    <cfRule type="expression" dxfId="2426" priority="188">
      <formula>IF(I52=8,TRUE,FALSE)</formula>
    </cfRule>
    <cfRule type="expression" dxfId="2425" priority="189">
      <formula>IF(I52=7,TRUE,FALSE)</formula>
    </cfRule>
    <cfRule type="expression" dxfId="2424" priority="190">
      <formula>IF(I52=6,TRUE,FALSE)</formula>
    </cfRule>
    <cfRule type="expression" dxfId="2423" priority="191">
      <formula>IF(I52=5,TRUE,FALSE)</formula>
    </cfRule>
    <cfRule type="expression" dxfId="2422" priority="192">
      <formula>IF(I52=4,TRUE,FALSE)</formula>
    </cfRule>
    <cfRule type="expression" dxfId="2421" priority="193">
      <formula>IF(I52=3,TRUE,FALSE)</formula>
    </cfRule>
    <cfRule type="expression" dxfId="2420" priority="194">
      <formula>IF(I52=2,TRUE,FALSE)</formula>
    </cfRule>
    <cfRule type="expression" dxfId="2419" priority="195">
      <formula>IF(I52=1,TRUE,FALSE)</formula>
    </cfRule>
  </conditionalFormatting>
  <conditionalFormatting sqref="I40">
    <cfRule type="expression" dxfId="2418" priority="226">
      <formula>IF(I40=15,TRUE,FALSE)</formula>
    </cfRule>
    <cfRule type="expression" dxfId="2417" priority="227">
      <formula>IF(I40=14,TRUE,FALSE)</formula>
    </cfRule>
    <cfRule type="expression" dxfId="2416" priority="228">
      <formula>IF(I40=13,TRUE,FALSE)</formula>
    </cfRule>
    <cfRule type="expression" dxfId="2415" priority="229">
      <formula>IF(I40=12,TRUE,FALSE)</formula>
    </cfRule>
    <cfRule type="expression" dxfId="2414" priority="230">
      <formula>IF(I40=11,TRUE,FALSE)</formula>
    </cfRule>
    <cfRule type="expression" dxfId="2413" priority="231">
      <formula>IF(I40=10,TRUE,FALSE)</formula>
    </cfRule>
    <cfRule type="expression" dxfId="2412" priority="232">
      <formula>IF(I40=9,TRUE,FALSE)</formula>
    </cfRule>
    <cfRule type="expression" dxfId="2411" priority="233">
      <formula>IF(I40=8,TRUE,FALSE)</formula>
    </cfRule>
    <cfRule type="expression" dxfId="2410" priority="234">
      <formula>IF(I40=7,TRUE,FALSE)</formula>
    </cfRule>
    <cfRule type="expression" dxfId="2409" priority="235">
      <formula>IF(I40=6,TRUE,FALSE)</formula>
    </cfRule>
    <cfRule type="expression" dxfId="2408" priority="236">
      <formula>IF(I40=5,TRUE,FALSE)</formula>
    </cfRule>
    <cfRule type="expression" dxfId="2407" priority="237">
      <formula>IF(I40=4,TRUE,FALSE)</formula>
    </cfRule>
    <cfRule type="expression" dxfId="2406" priority="238">
      <formula>IF(I40=3,TRUE,FALSE)</formula>
    </cfRule>
    <cfRule type="expression" dxfId="2405" priority="239">
      <formula>IF(I40=2,TRUE,FALSE)</formula>
    </cfRule>
    <cfRule type="expression" dxfId="2404" priority="240">
      <formula>IF(I40=1,TRUE,FALSE)</formula>
    </cfRule>
  </conditionalFormatting>
  <conditionalFormatting sqref="I41:I49">
    <cfRule type="expression" dxfId="2403" priority="211">
      <formula>IF(I41=15,TRUE,FALSE)</formula>
    </cfRule>
    <cfRule type="expression" dxfId="2402" priority="212">
      <formula>IF(I41=14,TRUE,FALSE)</formula>
    </cfRule>
    <cfRule type="expression" dxfId="2401" priority="213">
      <formula>IF(I41=13,TRUE,FALSE)</formula>
    </cfRule>
    <cfRule type="expression" dxfId="2400" priority="214">
      <formula>IF(I41=12,TRUE,FALSE)</formula>
    </cfRule>
    <cfRule type="expression" dxfId="2399" priority="215">
      <formula>IF(I41=11,TRUE,FALSE)</formula>
    </cfRule>
    <cfRule type="expression" dxfId="2398" priority="216">
      <formula>IF(I41=10,TRUE,FALSE)</formula>
    </cfRule>
    <cfRule type="expression" dxfId="2397" priority="217">
      <formula>IF(I41=9,TRUE,FALSE)</formula>
    </cfRule>
    <cfRule type="expression" dxfId="2396" priority="218">
      <formula>IF(I41=8,TRUE,FALSE)</formula>
    </cfRule>
    <cfRule type="expression" dxfId="2395" priority="219">
      <formula>IF(I41=7,TRUE,FALSE)</formula>
    </cfRule>
    <cfRule type="expression" dxfId="2394" priority="220">
      <formula>IF(I41=6,TRUE,FALSE)</formula>
    </cfRule>
    <cfRule type="expression" dxfId="2393" priority="221">
      <formula>IF(I41=5,TRUE,FALSE)</formula>
    </cfRule>
    <cfRule type="expression" dxfId="2392" priority="222">
      <formula>IF(I41=4,TRUE,FALSE)</formula>
    </cfRule>
    <cfRule type="expression" dxfId="2391" priority="223">
      <formula>IF(I41=3,TRUE,FALSE)</formula>
    </cfRule>
    <cfRule type="expression" dxfId="2390" priority="224">
      <formula>IF(I41=2,TRUE,FALSE)</formula>
    </cfRule>
    <cfRule type="expression" dxfId="2389" priority="225">
      <formula>IF(I41=1,TRUE,FALSE)</formula>
    </cfRule>
  </conditionalFormatting>
  <conditionalFormatting sqref="I11:I13">
    <cfRule type="expression" dxfId="2388" priority="151">
      <formula>IF(I11=15,TRUE,FALSE)</formula>
    </cfRule>
    <cfRule type="expression" dxfId="2387" priority="152">
      <formula>IF(I11=14,TRUE,FALSE)</formula>
    </cfRule>
    <cfRule type="expression" dxfId="2386" priority="153">
      <formula>IF(I11=13,TRUE,FALSE)</formula>
    </cfRule>
    <cfRule type="expression" dxfId="2385" priority="154">
      <formula>IF(I11=12,TRUE,FALSE)</formula>
    </cfRule>
    <cfRule type="expression" dxfId="2384" priority="155">
      <formula>IF(I11=11,TRUE,FALSE)</formula>
    </cfRule>
    <cfRule type="expression" dxfId="2383" priority="156">
      <formula>IF(I11=10,TRUE,FALSE)</formula>
    </cfRule>
    <cfRule type="expression" dxfId="2382" priority="157">
      <formula>IF(I11=9,TRUE,FALSE)</formula>
    </cfRule>
    <cfRule type="expression" dxfId="2381" priority="158">
      <formula>IF(I11=8,TRUE,FALSE)</formula>
    </cfRule>
    <cfRule type="expression" dxfId="2380" priority="159">
      <formula>IF(I11=7,TRUE,FALSE)</formula>
    </cfRule>
    <cfRule type="expression" dxfId="2379" priority="160">
      <formula>IF(I11=6,TRUE,FALSE)</formula>
    </cfRule>
    <cfRule type="expression" dxfId="2378" priority="161">
      <formula>IF(I11=5,TRUE,FALSE)</formula>
    </cfRule>
    <cfRule type="expression" dxfId="2377" priority="162">
      <formula>IF(I11=4,TRUE,FALSE)</formula>
    </cfRule>
    <cfRule type="expression" dxfId="2376" priority="163">
      <formula>IF(I11=3,TRUE,FALSE)</formula>
    </cfRule>
    <cfRule type="expression" dxfId="2375" priority="164">
      <formula>IF(I11=2,TRUE,FALSE)</formula>
    </cfRule>
    <cfRule type="expression" dxfId="2374" priority="165">
      <formula>IF(I11=1,TRUE,FALSE)</formula>
    </cfRule>
  </conditionalFormatting>
  <conditionalFormatting sqref="I10">
    <cfRule type="expression" dxfId="2373" priority="166">
      <formula>IF(I10=15,TRUE,FALSE)</formula>
    </cfRule>
    <cfRule type="expression" dxfId="2372" priority="167">
      <formula>IF(I10=14,TRUE,FALSE)</formula>
    </cfRule>
    <cfRule type="expression" dxfId="2371" priority="168">
      <formula>IF(I10=13,TRUE,FALSE)</formula>
    </cfRule>
    <cfRule type="expression" dxfId="2370" priority="169">
      <formula>IF(I10=12,TRUE,FALSE)</formula>
    </cfRule>
    <cfRule type="expression" dxfId="2369" priority="170">
      <formula>IF(I10=11,TRUE,FALSE)</formula>
    </cfRule>
    <cfRule type="expression" dxfId="2368" priority="171">
      <formula>IF(I10=10,TRUE,FALSE)</formula>
    </cfRule>
    <cfRule type="expression" dxfId="2367" priority="172">
      <formula>IF(I10=9,TRUE,FALSE)</formula>
    </cfRule>
    <cfRule type="expression" dxfId="2366" priority="173">
      <formula>IF(I10=8,TRUE,FALSE)</formula>
    </cfRule>
    <cfRule type="expression" dxfId="2365" priority="174">
      <formula>IF(I10=7,TRUE,FALSE)</formula>
    </cfRule>
    <cfRule type="expression" dxfId="2364" priority="175">
      <formula>IF(I10=6,TRUE,FALSE)</formula>
    </cfRule>
    <cfRule type="expression" dxfId="2363" priority="176">
      <formula>IF(I10=5,TRUE,FALSE)</formula>
    </cfRule>
    <cfRule type="expression" dxfId="2362" priority="177">
      <formula>IF(I10=4,TRUE,FALSE)</formula>
    </cfRule>
    <cfRule type="expression" dxfId="2361" priority="178">
      <formula>IF(I10=3,TRUE,FALSE)</formula>
    </cfRule>
    <cfRule type="expression" dxfId="2360" priority="179">
      <formula>IF(I10=2,TRUE,FALSE)</formula>
    </cfRule>
    <cfRule type="expression" dxfId="2359" priority="180">
      <formula>IF(I10=1,TRUE,FALSE)</formula>
    </cfRule>
  </conditionalFormatting>
  <conditionalFormatting sqref="Q18">
    <cfRule type="expression" dxfId="2358" priority="136">
      <formula>IF(Q18=15,TRUE,FALSE)</formula>
    </cfRule>
    <cfRule type="expression" dxfId="2357" priority="137">
      <formula>IF(Q18=14,TRUE,FALSE)</formula>
    </cfRule>
    <cfRule type="expression" dxfId="2356" priority="138">
      <formula>IF(Q18=13,TRUE,FALSE)</formula>
    </cfRule>
    <cfRule type="expression" dxfId="2355" priority="139">
      <formula>IF(Q18=12,TRUE,FALSE)</formula>
    </cfRule>
    <cfRule type="expression" dxfId="2354" priority="140">
      <formula>IF(Q18=11,TRUE,FALSE)</formula>
    </cfRule>
    <cfRule type="expression" dxfId="2353" priority="141">
      <formula>IF(Q18=10,TRUE,FALSE)</formula>
    </cfRule>
    <cfRule type="expression" dxfId="2352" priority="142">
      <formula>IF(Q18=9,TRUE,FALSE)</formula>
    </cfRule>
    <cfRule type="expression" dxfId="2351" priority="143">
      <formula>IF(Q18=8,TRUE,FALSE)</formula>
    </cfRule>
    <cfRule type="expression" dxfId="2350" priority="144">
      <formula>IF(Q18=7,TRUE,FALSE)</formula>
    </cfRule>
    <cfRule type="expression" dxfId="2349" priority="145">
      <formula>IF(Q18=6,TRUE,FALSE)</formula>
    </cfRule>
    <cfRule type="expression" dxfId="2348" priority="146">
      <formula>IF(Q18=5,TRUE,FALSE)</formula>
    </cfRule>
    <cfRule type="expression" dxfId="2347" priority="147">
      <formula>IF(Q18=4,TRUE,FALSE)</formula>
    </cfRule>
    <cfRule type="expression" dxfId="2346" priority="148">
      <formula>IF(Q18=3,TRUE,FALSE)</formula>
    </cfRule>
    <cfRule type="expression" dxfId="2345" priority="149">
      <formula>IF(Q18=2,TRUE,FALSE)</formula>
    </cfRule>
    <cfRule type="expression" dxfId="2344" priority="150">
      <formula>IF(Q18=1,TRUE,FALSE)</formula>
    </cfRule>
  </conditionalFormatting>
  <conditionalFormatting sqref="Q19:Q27">
    <cfRule type="expression" dxfId="2343" priority="121">
      <formula>IF(Q19=15,TRUE,FALSE)</formula>
    </cfRule>
    <cfRule type="expression" dxfId="2342" priority="122">
      <formula>IF(Q19=14,TRUE,FALSE)</formula>
    </cfRule>
    <cfRule type="expression" dxfId="2341" priority="123">
      <formula>IF(Q19=13,TRUE,FALSE)</formula>
    </cfRule>
    <cfRule type="expression" dxfId="2340" priority="124">
      <formula>IF(Q19=12,TRUE,FALSE)</formula>
    </cfRule>
    <cfRule type="expression" dxfId="2339" priority="125">
      <formula>IF(Q19=11,TRUE,FALSE)</formula>
    </cfRule>
    <cfRule type="expression" dxfId="2338" priority="126">
      <formula>IF(Q19=10,TRUE,FALSE)</formula>
    </cfRule>
    <cfRule type="expression" dxfId="2337" priority="127">
      <formula>IF(Q19=9,TRUE,FALSE)</formula>
    </cfRule>
    <cfRule type="expression" dxfId="2336" priority="128">
      <formula>IF(Q19=8,TRUE,FALSE)</formula>
    </cfRule>
    <cfRule type="expression" dxfId="2335" priority="129">
      <formula>IF(Q19=7,TRUE,FALSE)</formula>
    </cfRule>
    <cfRule type="expression" dxfId="2334" priority="130">
      <formula>IF(Q19=6,TRUE,FALSE)</formula>
    </cfRule>
    <cfRule type="expression" dxfId="2333" priority="131">
      <formula>IF(Q19=5,TRUE,FALSE)</formula>
    </cfRule>
    <cfRule type="expression" dxfId="2332" priority="132">
      <formula>IF(Q19=4,TRUE,FALSE)</formula>
    </cfRule>
    <cfRule type="expression" dxfId="2331" priority="133">
      <formula>IF(Q19=3,TRUE,FALSE)</formula>
    </cfRule>
    <cfRule type="expression" dxfId="2330" priority="134">
      <formula>IF(Q19=2,TRUE,FALSE)</formula>
    </cfRule>
    <cfRule type="expression" dxfId="2329" priority="135">
      <formula>IF(Q19=1,TRUE,FALSE)</formula>
    </cfRule>
  </conditionalFormatting>
  <conditionalFormatting sqref="Q29">
    <cfRule type="expression" dxfId="2328" priority="106">
      <formula>IF(Q29=15,TRUE,FALSE)</formula>
    </cfRule>
    <cfRule type="expression" dxfId="2327" priority="107">
      <formula>IF(Q29=14,TRUE,FALSE)</formula>
    </cfRule>
    <cfRule type="expression" dxfId="2326" priority="108">
      <formula>IF(Q29=13,TRUE,FALSE)</formula>
    </cfRule>
    <cfRule type="expression" dxfId="2325" priority="109">
      <formula>IF(Q29=12,TRUE,FALSE)</formula>
    </cfRule>
    <cfRule type="expression" dxfId="2324" priority="110">
      <formula>IF(Q29=11,TRUE,FALSE)</formula>
    </cfRule>
    <cfRule type="expression" dxfId="2323" priority="111">
      <formula>IF(Q29=10,TRUE,FALSE)</formula>
    </cfRule>
    <cfRule type="expression" dxfId="2322" priority="112">
      <formula>IF(Q29=9,TRUE,FALSE)</formula>
    </cfRule>
    <cfRule type="expression" dxfId="2321" priority="113">
      <formula>IF(Q29=8,TRUE,FALSE)</formula>
    </cfRule>
    <cfRule type="expression" dxfId="2320" priority="114">
      <formula>IF(Q29=7,TRUE,FALSE)</formula>
    </cfRule>
    <cfRule type="expression" dxfId="2319" priority="115">
      <formula>IF(Q29=6,TRUE,FALSE)</formula>
    </cfRule>
    <cfRule type="expression" dxfId="2318" priority="116">
      <formula>IF(Q29=5,TRUE,FALSE)</formula>
    </cfRule>
    <cfRule type="expression" dxfId="2317" priority="117">
      <formula>IF(Q29=4,TRUE,FALSE)</formula>
    </cfRule>
    <cfRule type="expression" dxfId="2316" priority="118">
      <formula>IF(Q29=3,TRUE,FALSE)</formula>
    </cfRule>
    <cfRule type="expression" dxfId="2315" priority="119">
      <formula>IF(Q29=2,TRUE,FALSE)</formula>
    </cfRule>
    <cfRule type="expression" dxfId="2314" priority="120">
      <formula>IF(Q29=1,TRUE,FALSE)</formula>
    </cfRule>
  </conditionalFormatting>
  <conditionalFormatting sqref="Q30:Q38">
    <cfRule type="expression" dxfId="2313" priority="91">
      <formula>IF(Q30=15,TRUE,FALSE)</formula>
    </cfRule>
    <cfRule type="expression" dxfId="2312" priority="92">
      <formula>IF(Q30=14,TRUE,FALSE)</formula>
    </cfRule>
    <cfRule type="expression" dxfId="2311" priority="93">
      <formula>IF(Q30=13,TRUE,FALSE)</formula>
    </cfRule>
    <cfRule type="expression" dxfId="2310" priority="94">
      <formula>IF(Q30=12,TRUE,FALSE)</formula>
    </cfRule>
    <cfRule type="expression" dxfId="2309" priority="95">
      <formula>IF(Q30=11,TRUE,FALSE)</formula>
    </cfRule>
    <cfRule type="expression" dxfId="2308" priority="96">
      <formula>IF(Q30=10,TRUE,FALSE)</formula>
    </cfRule>
    <cfRule type="expression" dxfId="2307" priority="97">
      <formula>IF(Q30=9,TRUE,FALSE)</formula>
    </cfRule>
    <cfRule type="expression" dxfId="2306" priority="98">
      <formula>IF(Q30=8,TRUE,FALSE)</formula>
    </cfRule>
    <cfRule type="expression" dxfId="2305" priority="99">
      <formula>IF(Q30=7,TRUE,FALSE)</formula>
    </cfRule>
    <cfRule type="expression" dxfId="2304" priority="100">
      <formula>IF(Q30=6,TRUE,FALSE)</formula>
    </cfRule>
    <cfRule type="expression" dxfId="2303" priority="101">
      <formula>IF(Q30=5,TRUE,FALSE)</formula>
    </cfRule>
    <cfRule type="expression" dxfId="2302" priority="102">
      <formula>IF(Q30=4,TRUE,FALSE)</formula>
    </cfRule>
    <cfRule type="expression" dxfId="2301" priority="103">
      <formula>IF(Q30=3,TRUE,FALSE)</formula>
    </cfRule>
    <cfRule type="expression" dxfId="2300" priority="104">
      <formula>IF(Q30=2,TRUE,FALSE)</formula>
    </cfRule>
    <cfRule type="expression" dxfId="2299" priority="105">
      <formula>IF(Q30=1,TRUE,FALSE)</formula>
    </cfRule>
  </conditionalFormatting>
  <conditionalFormatting sqref="Q51">
    <cfRule type="expression" dxfId="2298" priority="46">
      <formula>IF(Q51=15,TRUE,FALSE)</formula>
    </cfRule>
    <cfRule type="expression" dxfId="2297" priority="47">
      <formula>IF(Q51=14,TRUE,FALSE)</formula>
    </cfRule>
    <cfRule type="expression" dxfId="2296" priority="48">
      <formula>IF(Q51=13,TRUE,FALSE)</formula>
    </cfRule>
    <cfRule type="expression" dxfId="2295" priority="49">
      <formula>IF(Q51=12,TRUE,FALSE)</formula>
    </cfRule>
    <cfRule type="expression" dxfId="2294" priority="50">
      <formula>IF(Q51=11,TRUE,FALSE)</formula>
    </cfRule>
    <cfRule type="expression" dxfId="2293" priority="51">
      <formula>IF(Q51=10,TRUE,FALSE)</formula>
    </cfRule>
    <cfRule type="expression" dxfId="2292" priority="52">
      <formula>IF(Q51=9,TRUE,FALSE)</formula>
    </cfRule>
    <cfRule type="expression" dxfId="2291" priority="53">
      <formula>IF(Q51=8,TRUE,FALSE)</formula>
    </cfRule>
    <cfRule type="expression" dxfId="2290" priority="54">
      <formula>IF(Q51=7,TRUE,FALSE)</formula>
    </cfRule>
    <cfRule type="expression" dxfId="2289" priority="55">
      <formula>IF(Q51=6,TRUE,FALSE)</formula>
    </cfRule>
    <cfRule type="expression" dxfId="2288" priority="56">
      <formula>IF(Q51=5,TRUE,FALSE)</formula>
    </cfRule>
    <cfRule type="expression" dxfId="2287" priority="57">
      <formula>IF(Q51=4,TRUE,FALSE)</formula>
    </cfRule>
    <cfRule type="expression" dxfId="2286" priority="58">
      <formula>IF(Q51=3,TRUE,FALSE)</formula>
    </cfRule>
    <cfRule type="expression" dxfId="2285" priority="59">
      <formula>IF(Q51=2,TRUE,FALSE)</formula>
    </cfRule>
    <cfRule type="expression" dxfId="2284" priority="60">
      <formula>IF(Q51=1,TRUE,FALSE)</formula>
    </cfRule>
  </conditionalFormatting>
  <conditionalFormatting sqref="Q52:Q60">
    <cfRule type="expression" dxfId="2283" priority="31">
      <formula>IF(Q52=15,TRUE,FALSE)</formula>
    </cfRule>
    <cfRule type="expression" dxfId="2282" priority="32">
      <formula>IF(Q52=14,TRUE,FALSE)</formula>
    </cfRule>
    <cfRule type="expression" dxfId="2281" priority="33">
      <formula>IF(Q52=13,TRUE,FALSE)</formula>
    </cfRule>
    <cfRule type="expression" dxfId="2280" priority="34">
      <formula>IF(Q52=12,TRUE,FALSE)</formula>
    </cfRule>
    <cfRule type="expression" dxfId="2279" priority="35">
      <formula>IF(Q52=11,TRUE,FALSE)</formula>
    </cfRule>
    <cfRule type="expression" dxfId="2278" priority="36">
      <formula>IF(Q52=10,TRUE,FALSE)</formula>
    </cfRule>
    <cfRule type="expression" dxfId="2277" priority="37">
      <formula>IF(Q52=9,TRUE,FALSE)</formula>
    </cfRule>
    <cfRule type="expression" dxfId="2276" priority="38">
      <formula>IF(Q52=8,TRUE,FALSE)</formula>
    </cfRule>
    <cfRule type="expression" dxfId="2275" priority="39">
      <formula>IF(Q52=7,TRUE,FALSE)</formula>
    </cfRule>
    <cfRule type="expression" dxfId="2274" priority="40">
      <formula>IF(Q52=6,TRUE,FALSE)</formula>
    </cfRule>
    <cfRule type="expression" dxfId="2273" priority="41">
      <formula>IF(Q52=5,TRUE,FALSE)</formula>
    </cfRule>
    <cfRule type="expression" dxfId="2272" priority="42">
      <formula>IF(Q52=4,TRUE,FALSE)</formula>
    </cfRule>
    <cfRule type="expression" dxfId="2271" priority="43">
      <formula>IF(Q52=3,TRUE,FALSE)</formula>
    </cfRule>
    <cfRule type="expression" dxfId="2270" priority="44">
      <formula>IF(Q52=2,TRUE,FALSE)</formula>
    </cfRule>
    <cfRule type="expression" dxfId="2269" priority="45">
      <formula>IF(Q52=1,TRUE,FALSE)</formula>
    </cfRule>
  </conditionalFormatting>
  <conditionalFormatting sqref="Q40">
    <cfRule type="expression" dxfId="2268" priority="76">
      <formula>IF(Q40=15,TRUE,FALSE)</formula>
    </cfRule>
    <cfRule type="expression" dxfId="2267" priority="77">
      <formula>IF(Q40=14,TRUE,FALSE)</formula>
    </cfRule>
    <cfRule type="expression" dxfId="2266" priority="78">
      <formula>IF(Q40=13,TRUE,FALSE)</formula>
    </cfRule>
    <cfRule type="expression" dxfId="2265" priority="79">
      <formula>IF(Q40=12,TRUE,FALSE)</formula>
    </cfRule>
    <cfRule type="expression" dxfId="2264" priority="80">
      <formula>IF(Q40=11,TRUE,FALSE)</formula>
    </cfRule>
    <cfRule type="expression" dxfId="2263" priority="81">
      <formula>IF(Q40=10,TRUE,FALSE)</formula>
    </cfRule>
    <cfRule type="expression" dxfId="2262" priority="82">
      <formula>IF(Q40=9,TRUE,FALSE)</formula>
    </cfRule>
    <cfRule type="expression" dxfId="2261" priority="83">
      <formula>IF(Q40=8,TRUE,FALSE)</formula>
    </cfRule>
    <cfRule type="expression" dxfId="2260" priority="84">
      <formula>IF(Q40=7,TRUE,FALSE)</formula>
    </cfRule>
    <cfRule type="expression" dxfId="2259" priority="85">
      <formula>IF(Q40=6,TRUE,FALSE)</formula>
    </cfRule>
    <cfRule type="expression" dxfId="2258" priority="86">
      <formula>IF(Q40=5,TRUE,FALSE)</formula>
    </cfRule>
    <cfRule type="expression" dxfId="2257" priority="87">
      <formula>IF(Q40=4,TRUE,FALSE)</formula>
    </cfRule>
    <cfRule type="expression" dxfId="2256" priority="88">
      <formula>IF(Q40=3,TRUE,FALSE)</formula>
    </cfRule>
    <cfRule type="expression" dxfId="2255" priority="89">
      <formula>IF(Q40=2,TRUE,FALSE)</formula>
    </cfRule>
    <cfRule type="expression" dxfId="2254" priority="90">
      <formula>IF(Q40=1,TRUE,FALSE)</formula>
    </cfRule>
  </conditionalFormatting>
  <conditionalFormatting sqref="Q41:Q49">
    <cfRule type="expression" dxfId="2253" priority="61">
      <formula>IF(Q41=15,TRUE,FALSE)</formula>
    </cfRule>
    <cfRule type="expression" dxfId="2252" priority="62">
      <formula>IF(Q41=14,TRUE,FALSE)</formula>
    </cfRule>
    <cfRule type="expression" dxfId="2251" priority="63">
      <formula>IF(Q41=13,TRUE,FALSE)</formula>
    </cfRule>
    <cfRule type="expression" dxfId="2250" priority="64">
      <formula>IF(Q41=12,TRUE,FALSE)</formula>
    </cfRule>
    <cfRule type="expression" dxfId="2249" priority="65">
      <formula>IF(Q41=11,TRUE,FALSE)</formula>
    </cfRule>
    <cfRule type="expression" dxfId="2248" priority="66">
      <formula>IF(Q41=10,TRUE,FALSE)</formula>
    </cfRule>
    <cfRule type="expression" dxfId="2247" priority="67">
      <formula>IF(Q41=9,TRUE,FALSE)</formula>
    </cfRule>
    <cfRule type="expression" dxfId="2246" priority="68">
      <formula>IF(Q41=8,TRUE,FALSE)</formula>
    </cfRule>
    <cfRule type="expression" dxfId="2245" priority="69">
      <formula>IF(Q41=7,TRUE,FALSE)</formula>
    </cfRule>
    <cfRule type="expression" dxfId="2244" priority="70">
      <formula>IF(Q41=6,TRUE,FALSE)</formula>
    </cfRule>
    <cfRule type="expression" dxfId="2243" priority="71">
      <formula>IF(Q41=5,TRUE,FALSE)</formula>
    </cfRule>
    <cfRule type="expression" dxfId="2242" priority="72">
      <formula>IF(Q41=4,TRUE,FALSE)</formula>
    </cfRule>
    <cfRule type="expression" dxfId="2241" priority="73">
      <formula>IF(Q41=3,TRUE,FALSE)</formula>
    </cfRule>
    <cfRule type="expression" dxfId="2240" priority="74">
      <formula>IF(Q41=2,TRUE,FALSE)</formula>
    </cfRule>
    <cfRule type="expression" dxfId="2239" priority="75">
      <formula>IF(Q41=1,TRUE,FALSE)</formula>
    </cfRule>
  </conditionalFormatting>
  <conditionalFormatting sqref="Q11:Q13">
    <cfRule type="expression" dxfId="2238" priority="1">
      <formula>IF(Q11=15,TRUE,FALSE)</formula>
    </cfRule>
    <cfRule type="expression" dxfId="2237" priority="2">
      <formula>IF(Q11=14,TRUE,FALSE)</formula>
    </cfRule>
    <cfRule type="expression" dxfId="2236" priority="3">
      <formula>IF(Q11=13,TRUE,FALSE)</formula>
    </cfRule>
    <cfRule type="expression" dxfId="2235" priority="4">
      <formula>IF(Q11=12,TRUE,FALSE)</formula>
    </cfRule>
    <cfRule type="expression" dxfId="2234" priority="5">
      <formula>IF(Q11=11,TRUE,FALSE)</formula>
    </cfRule>
    <cfRule type="expression" dxfId="2233" priority="6">
      <formula>IF(Q11=10,TRUE,FALSE)</formula>
    </cfRule>
    <cfRule type="expression" dxfId="2232" priority="7">
      <formula>IF(Q11=9,TRUE,FALSE)</formula>
    </cfRule>
    <cfRule type="expression" dxfId="2231" priority="8">
      <formula>IF(Q11=8,TRUE,FALSE)</formula>
    </cfRule>
    <cfRule type="expression" dxfId="2230" priority="9">
      <formula>IF(Q11=7,TRUE,FALSE)</formula>
    </cfRule>
    <cfRule type="expression" dxfId="2229" priority="10">
      <formula>IF(Q11=6,TRUE,FALSE)</formula>
    </cfRule>
    <cfRule type="expression" dxfId="2228" priority="11">
      <formula>IF(Q11=5,TRUE,FALSE)</formula>
    </cfRule>
    <cfRule type="expression" dxfId="2227" priority="12">
      <formula>IF(Q11=4,TRUE,FALSE)</formula>
    </cfRule>
    <cfRule type="expression" dxfId="2226" priority="13">
      <formula>IF(Q11=3,TRUE,FALSE)</formula>
    </cfRule>
    <cfRule type="expression" dxfId="2225" priority="14">
      <formula>IF(Q11=2,TRUE,FALSE)</formula>
    </cfRule>
    <cfRule type="expression" dxfId="2224" priority="15">
      <formula>IF(Q11=1,TRUE,FALSE)</formula>
    </cfRule>
  </conditionalFormatting>
  <conditionalFormatting sqref="Q10">
    <cfRule type="expression" dxfId="2223" priority="16">
      <formula>IF(Q10=15,TRUE,FALSE)</formula>
    </cfRule>
    <cfRule type="expression" dxfId="2222" priority="17">
      <formula>IF(Q10=14,TRUE,FALSE)</formula>
    </cfRule>
    <cfRule type="expression" dxfId="2221" priority="18">
      <formula>IF(Q10=13,TRUE,FALSE)</formula>
    </cfRule>
    <cfRule type="expression" dxfId="2220" priority="19">
      <formula>IF(Q10=12,TRUE,FALSE)</formula>
    </cfRule>
    <cfRule type="expression" dxfId="2219" priority="20">
      <formula>IF(Q10=11,TRUE,FALSE)</formula>
    </cfRule>
    <cfRule type="expression" dxfId="2218" priority="21">
      <formula>IF(Q10=10,TRUE,FALSE)</formula>
    </cfRule>
    <cfRule type="expression" dxfId="2217" priority="22">
      <formula>IF(Q10=9,TRUE,FALSE)</formula>
    </cfRule>
    <cfRule type="expression" dxfId="2216" priority="23">
      <formula>IF(Q10=8,TRUE,FALSE)</formula>
    </cfRule>
    <cfRule type="expression" dxfId="2215" priority="24">
      <formula>IF(Q10=7,TRUE,FALSE)</formula>
    </cfRule>
    <cfRule type="expression" dxfId="2214" priority="25">
      <formula>IF(Q10=6,TRUE,FALSE)</formula>
    </cfRule>
    <cfRule type="expression" dxfId="2213" priority="26">
      <formula>IF(Q10=5,TRUE,FALSE)</formula>
    </cfRule>
    <cfRule type="expression" dxfId="2212" priority="27">
      <formula>IF(Q10=4,TRUE,FALSE)</formula>
    </cfRule>
    <cfRule type="expression" dxfId="2211" priority="28">
      <formula>IF(Q10=3,TRUE,FALSE)</formula>
    </cfRule>
    <cfRule type="expression" dxfId="2210" priority="29">
      <formula>IF(Q10=2,TRUE,FALSE)</formula>
    </cfRule>
    <cfRule type="expression" dxfId="2209" priority="30">
      <formula>IF(Q10=1,TRUE,FALSE)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outon 1">
              <controlPr defaultSize="0" print="0" autoFill="0" autoPict="0" macro="[0]!interpretation_present">
                <anchor moveWithCells="1" sizeWithCells="1">
                  <from>
                    <xdr:col>7</xdr:col>
                    <xdr:colOff>9525</xdr:colOff>
                    <xdr:row>3</xdr:row>
                    <xdr:rowOff>57150</xdr:rowOff>
                  </from>
                  <to>
                    <xdr:col>9</xdr:col>
                    <xdr:colOff>76200</xdr:colOff>
                    <xdr:row>4</xdr:row>
                    <xdr:rowOff>123825</xdr:rowOff>
                  </to>
                </anchor>
              </controlPr>
            </control>
          </mc:Choice>
        </mc:AlternateContent>
        <mc:AlternateContent xmlns:mc="http://schemas.openxmlformats.org/markup-compatibility/2006">
          <mc:Choice Requires="x14">
            <control shapeId="76802" r:id="rId5" name="Bouton 2">
              <controlPr defaultSize="0" print="0" autoFill="0" autoPict="0" macro="[0]!Accueil">
                <anchor moveWithCells="1" sizeWithCells="1">
                  <from>
                    <xdr:col>4</xdr:col>
                    <xdr:colOff>161925</xdr:colOff>
                    <xdr:row>3</xdr:row>
                    <xdr:rowOff>66675</xdr:rowOff>
                  </from>
                  <to>
                    <xdr:col>5</xdr:col>
                    <xdr:colOff>762000</xdr:colOff>
                    <xdr:row>4</xdr:row>
                    <xdr:rowOff>123825</xdr:rowOff>
                  </to>
                </anchor>
              </controlPr>
            </control>
          </mc:Choice>
        </mc:AlternateContent>
        <mc:AlternateContent xmlns:mc="http://schemas.openxmlformats.org/markup-compatibility/2006">
          <mc:Choice Requires="x14">
            <control shapeId="76803" r:id="rId6" name="Bouton 3">
              <controlPr defaultSize="0" print="0" autoFill="0" autoPict="0" macro="[0]!Par_couleur">
                <anchor moveWithCells="1" sizeWithCells="1">
                  <from>
                    <xdr:col>9</xdr:col>
                    <xdr:colOff>466725</xdr:colOff>
                    <xdr:row>3</xdr:row>
                    <xdr:rowOff>57150</xdr:rowOff>
                  </from>
                  <to>
                    <xdr:col>9</xdr:col>
                    <xdr:colOff>1276350</xdr:colOff>
                    <xdr:row>4</xdr:row>
                    <xdr:rowOff>123825</xdr:rowOff>
                  </to>
                </anchor>
              </controlPr>
            </control>
          </mc:Choice>
        </mc:AlternateContent>
        <mc:AlternateContent xmlns:mc="http://schemas.openxmlformats.org/markup-compatibility/2006">
          <mc:Choice Requires="x14">
            <control shapeId="76804" r:id="rId7" name="Bouton 4">
              <controlPr defaultSize="0" print="0" autoFill="0" autoPict="0" macro="[0]!Mot_cle">
                <anchor moveWithCells="1" sizeWithCells="1">
                  <from>
                    <xdr:col>9</xdr:col>
                    <xdr:colOff>1638300</xdr:colOff>
                    <xdr:row>3</xdr:row>
                    <xdr:rowOff>66675</xdr:rowOff>
                  </from>
                  <to>
                    <xdr:col>9</xdr:col>
                    <xdr:colOff>2447925</xdr:colOff>
                    <xdr:row>4</xdr:row>
                    <xdr:rowOff>133350</xdr:rowOff>
                  </to>
                </anchor>
              </controlPr>
            </control>
          </mc:Choice>
        </mc:AlternateContent>
        <mc:AlternateContent xmlns:mc="http://schemas.openxmlformats.org/markup-compatibility/2006">
          <mc:Choice Requires="x14">
            <control shapeId="76805" r:id="rId8" name="Bouton 5">
              <controlPr defaultSize="0" print="0" autoFill="0" autoPict="0" macro="[0]!Organes_Calme_Reactivite">
                <anchor moveWithCells="1" sizeWithCells="1">
                  <from>
                    <xdr:col>9</xdr:col>
                    <xdr:colOff>2838450</xdr:colOff>
                    <xdr:row>3</xdr:row>
                    <xdr:rowOff>85725</xdr:rowOff>
                  </from>
                  <to>
                    <xdr:col>9</xdr:col>
                    <xdr:colOff>3648075</xdr:colOff>
                    <xdr:row>4</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70878-AEFE-403A-AF6C-8D449C9EA72F}">
  <sheetPr codeName="Feuil43"/>
  <dimension ref="A1:AP77"/>
  <sheetViews>
    <sheetView tabSelected="1" topLeftCell="L14" zoomScale="60" zoomScaleNormal="60" workbookViewId="0">
      <selection activeCell="T19" sqref="T19:U29"/>
    </sheetView>
  </sheetViews>
  <sheetFormatPr baseColWidth="10" defaultRowHeight="15" x14ac:dyDescent="0.25"/>
  <cols>
    <col min="1" max="11" width="0.85546875" style="581" customWidth="1"/>
    <col min="12" max="12" width="11.42578125" style="581" customWidth="1"/>
    <col min="13" max="13" width="51.28515625" style="581" customWidth="1"/>
    <col min="14" max="14" width="18.85546875" style="581" customWidth="1"/>
    <col min="15" max="15" width="19.28515625" style="581" customWidth="1"/>
    <col min="16" max="16" width="11.42578125" style="581" hidden="1" customWidth="1"/>
    <col min="17" max="17" width="0" style="581" hidden="1" customWidth="1"/>
    <col min="18" max="18" width="11.42578125" style="581" hidden="1" customWidth="1"/>
    <col min="19" max="20" width="11.42578125" style="581" customWidth="1"/>
    <col min="21" max="21" width="17.28515625" style="581" customWidth="1"/>
    <col min="22" max="22" width="11.42578125" style="581" customWidth="1"/>
    <col min="23" max="25" width="11.42578125" style="581"/>
    <col min="26" max="26" width="11" style="581" customWidth="1"/>
    <col min="27" max="27" width="10.7109375" style="581" customWidth="1"/>
    <col min="28" max="28" width="5.28515625" style="581" customWidth="1"/>
    <col min="29" max="29" width="6.42578125" style="581" customWidth="1"/>
    <col min="30" max="30" width="4.28515625" style="581" customWidth="1"/>
    <col min="31" max="31" width="4.7109375" style="581" customWidth="1"/>
    <col min="32" max="32" width="9.5703125" style="581" customWidth="1"/>
    <col min="33" max="33" width="11.42578125" style="581" customWidth="1"/>
    <col min="34" max="39" width="11.42578125" style="581"/>
    <col min="40" max="40" width="26.85546875" style="581" customWidth="1"/>
    <col min="41" max="41" width="10" style="581" customWidth="1"/>
    <col min="42" max="42" width="30" style="581" customWidth="1"/>
    <col min="43" max="16384" width="11.42578125" style="581"/>
  </cols>
  <sheetData>
    <row r="1" spans="1:42" ht="75.75" x14ac:dyDescent="0.25">
      <c r="C1" s="4" t="s">
        <v>314</v>
      </c>
      <c r="D1" s="5" t="s">
        <v>315</v>
      </c>
      <c r="E1" s="6" t="s">
        <v>316</v>
      </c>
      <c r="F1" s="5" t="s">
        <v>317</v>
      </c>
      <c r="G1" s="4" t="s">
        <v>314</v>
      </c>
      <c r="H1" s="5" t="s">
        <v>315</v>
      </c>
      <c r="I1" s="6" t="s">
        <v>316</v>
      </c>
      <c r="J1" s="5" t="s">
        <v>317</v>
      </c>
      <c r="K1" s="5"/>
      <c r="L1" s="5"/>
      <c r="M1" s="5"/>
    </row>
    <row r="2" spans="1:42" x14ac:dyDescent="0.25">
      <c r="A2" s="581">
        <v>1</v>
      </c>
      <c r="B2" s="139" t="s">
        <v>298</v>
      </c>
      <c r="C2" s="548">
        <f>Mot_cle!C2</f>
        <v>126.62762500000001</v>
      </c>
      <c r="D2" s="548">
        <f>Mot_cle!D2</f>
        <v>128.7556701</v>
      </c>
      <c r="E2" s="548">
        <f>Mot_cle!E2</f>
        <v>150.04506250000003</v>
      </c>
      <c r="F2" s="548">
        <f>Mot_cle!F2</f>
        <v>195.25051212</v>
      </c>
      <c r="G2" s="548">
        <f>Mot_cle!G2</f>
        <v>72.854250000000008</v>
      </c>
      <c r="H2" s="548">
        <f>Mot_cle!H2</f>
        <v>119.313587626</v>
      </c>
      <c r="I2" s="548">
        <f>Mot_cle!I2</f>
        <v>158.71818750000003</v>
      </c>
      <c r="J2" s="548">
        <f>Mot_cle!J2</f>
        <v>16.831940700000001</v>
      </c>
      <c r="K2" s="548"/>
      <c r="L2" s="548"/>
      <c r="M2" s="548"/>
    </row>
    <row r="3" spans="1:42" hidden="1" x14ac:dyDescent="0.25">
      <c r="A3" s="581">
        <v>2</v>
      </c>
      <c r="B3" s="139" t="s">
        <v>299</v>
      </c>
      <c r="C3" s="548">
        <f>Mot_cle!C3</f>
        <v>42.252358212000004</v>
      </c>
      <c r="D3" s="548">
        <f>Mot_cle!D3</f>
        <v>139.09651762199999</v>
      </c>
      <c r="E3" s="548">
        <f>Mot_cle!E3</f>
        <v>299.06351023999997</v>
      </c>
      <c r="F3" s="548">
        <f>Mot_cle!F3</f>
        <v>57.383270261999996</v>
      </c>
      <c r="G3" s="548">
        <f>Mot_cle!G3</f>
        <v>12.427164180000002</v>
      </c>
      <c r="H3" s="548">
        <f>Mot_cle!H3</f>
        <v>197.869694082</v>
      </c>
      <c r="I3" s="548">
        <f>Mot_cle!I3</f>
        <v>212.40306124999998</v>
      </c>
      <c r="J3" s="548">
        <f>Mot_cle!J3</f>
        <v>49.507135128000002</v>
      </c>
      <c r="K3" s="548"/>
      <c r="L3" s="548"/>
      <c r="M3" s="548"/>
    </row>
    <row r="4" spans="1:42" hidden="1" x14ac:dyDescent="0.25">
      <c r="A4" s="581">
        <v>3</v>
      </c>
      <c r="B4" s="139" t="s">
        <v>300</v>
      </c>
      <c r="C4" s="548">
        <f>Mot_cle!C4</f>
        <v>112.03636760400001</v>
      </c>
      <c r="D4" s="548">
        <f>Mot_cle!D4</f>
        <v>122.34416331600002</v>
      </c>
      <c r="E4" s="548">
        <f>Mot_cle!E4</f>
        <v>180.40099992200004</v>
      </c>
      <c r="F4" s="548">
        <f>Mot_cle!F4</f>
        <v>250.66707934249999</v>
      </c>
      <c r="G4" s="548">
        <f>Mot_cle!G4</f>
        <v>52.038749980000006</v>
      </c>
      <c r="H4" s="548">
        <f>Mot_cle!H4</f>
        <v>152.93020414500003</v>
      </c>
      <c r="I4" s="548">
        <f>Mot_cle!I4</f>
        <v>191.60934607100003</v>
      </c>
      <c r="J4" s="548">
        <f>Mot_cle!J4</f>
        <v>140.97269840000001</v>
      </c>
      <c r="K4" s="548"/>
      <c r="L4" s="548"/>
      <c r="M4" s="548"/>
    </row>
    <row r="5" spans="1:42" hidden="1" x14ac:dyDescent="0.25">
      <c r="A5" s="581">
        <v>4</v>
      </c>
      <c r="B5" s="139" t="s">
        <v>301</v>
      </c>
      <c r="C5" s="548">
        <f>Mot_cle!C5</f>
        <v>87.606104371499995</v>
      </c>
      <c r="D5" s="548">
        <f>Mot_cle!D5</f>
        <v>162.21734481199999</v>
      </c>
      <c r="E5" s="548">
        <f>Mot_cle!E5</f>
        <v>200.22528577200001</v>
      </c>
      <c r="F5" s="548">
        <f>Mot_cle!F5</f>
        <v>84.996625000000009</v>
      </c>
      <c r="G5" s="548">
        <f>Mot_cle!G5</f>
        <v>62.989513060500009</v>
      </c>
      <c r="H5" s="548">
        <f>Mot_cle!H5</f>
        <v>202.41279308400001</v>
      </c>
      <c r="I5" s="548">
        <f>Mot_cle!I5</f>
        <v>247.8035715</v>
      </c>
      <c r="J5" s="548">
        <f>Mot_cle!J5</f>
        <v>60.711874999999999</v>
      </c>
      <c r="K5" s="548"/>
      <c r="L5" s="548"/>
      <c r="M5" s="548"/>
      <c r="Z5" s="581" t="str">
        <f>Lexique!C88</f>
        <v>Analyse par mot-clé</v>
      </c>
    </row>
    <row r="6" spans="1:42" x14ac:dyDescent="0.25">
      <c r="A6" s="581">
        <v>5</v>
      </c>
      <c r="B6" s="139" t="s">
        <v>302</v>
      </c>
      <c r="C6" s="548">
        <f>Mot_cle!C6</f>
        <v>111.59420836550001</v>
      </c>
      <c r="D6" s="548">
        <f>Mot_cle!D6</f>
        <v>133.48352384800003</v>
      </c>
      <c r="E6" s="548">
        <f>Mot_cle!E6</f>
        <v>197.61550631250003</v>
      </c>
      <c r="F6" s="548">
        <f>Mot_cle!F6</f>
        <v>156.11625000000001</v>
      </c>
      <c r="G6" s="548">
        <f>Mot_cle!G6</f>
        <v>91.356916693000002</v>
      </c>
      <c r="H6" s="548">
        <f>Mot_cle!H6</f>
        <v>165.202381</v>
      </c>
      <c r="I6" s="548">
        <f>Mot_cle!I6</f>
        <v>187.602987326</v>
      </c>
      <c r="J6" s="548">
        <f>Mot_cle!J6</f>
        <v>94.970718750000003</v>
      </c>
      <c r="K6" s="548"/>
      <c r="L6" s="548"/>
      <c r="M6" s="548"/>
    </row>
    <row r="7" spans="1:42" x14ac:dyDescent="0.25">
      <c r="A7" s="581">
        <v>6</v>
      </c>
      <c r="B7" s="139" t="s">
        <v>303</v>
      </c>
      <c r="C7" s="548">
        <f>Mot_cle!C7</f>
        <v>69.537494508000009</v>
      </c>
      <c r="D7" s="548">
        <f>Mot_cle!D7</f>
        <v>96.886690912000006</v>
      </c>
      <c r="E7" s="548">
        <f>Mot_cle!E7</f>
        <v>201.581684196</v>
      </c>
      <c r="F7" s="548">
        <f>Mot_cle!F7</f>
        <v>149.356577316</v>
      </c>
      <c r="G7" s="548">
        <f>Mot_cle!G7</f>
        <v>18.299340660000002</v>
      </c>
      <c r="H7" s="548">
        <f>Mot_cle!H7</f>
        <v>307.31247273650007</v>
      </c>
      <c r="I7" s="548">
        <f>Mot_cle!I7</f>
        <v>111.746368413</v>
      </c>
      <c r="J7" s="548">
        <f>Mot_cle!J7</f>
        <v>99.571051543999985</v>
      </c>
      <c r="K7" s="548"/>
      <c r="L7" s="548"/>
      <c r="M7" s="548"/>
    </row>
    <row r="8" spans="1:42" ht="15.75" thickBot="1" x14ac:dyDescent="0.3">
      <c r="A8" s="581">
        <v>7</v>
      </c>
      <c r="B8" s="139" t="s">
        <v>304</v>
      </c>
      <c r="C8" s="548">
        <f>Mot_cle!C8</f>
        <v>135.612359336</v>
      </c>
      <c r="D8" s="548">
        <f>Mot_cle!D8</f>
        <v>80.08406109900001</v>
      </c>
      <c r="E8" s="548">
        <f>Mot_cle!E8</f>
        <v>206.86744329400005</v>
      </c>
      <c r="F8" s="548">
        <f>Mot_cle!F8</f>
        <v>276.35897874</v>
      </c>
      <c r="G8" s="548">
        <f>Mot_cle!G8</f>
        <v>141.59525754200001</v>
      </c>
      <c r="H8" s="548">
        <f>Mot_cle!H8</f>
        <v>172.87987792799998</v>
      </c>
      <c r="I8" s="548">
        <f>Mot_cle!I8</f>
        <v>246.35251545800003</v>
      </c>
      <c r="J8" s="548">
        <f>Mot_cle!J8</f>
        <v>145.26561703000002</v>
      </c>
      <c r="K8" s="548"/>
      <c r="L8" s="548"/>
      <c r="M8" s="548"/>
    </row>
    <row r="9" spans="1:42" ht="37.5" customHeight="1" thickTop="1" thickBot="1" x14ac:dyDescent="0.5">
      <c r="A9" s="581">
        <v>8</v>
      </c>
      <c r="B9" s="139" t="s">
        <v>305</v>
      </c>
      <c r="C9" s="548">
        <f>Mot_cle!C9</f>
        <v>0</v>
      </c>
      <c r="D9" s="548">
        <f>Mot_cle!D9</f>
        <v>93.816338040000005</v>
      </c>
      <c r="E9" s="548">
        <f>Mot_cle!E9</f>
        <v>297.61736172000002</v>
      </c>
      <c r="F9" s="548">
        <f>Mot_cle!F9</f>
        <v>18.249205480000001</v>
      </c>
      <c r="G9" s="548">
        <f>Mot_cle!G9</f>
        <v>39.514169492000001</v>
      </c>
      <c r="H9" s="548">
        <f>Mot_cle!H9</f>
        <v>154.79695776599999</v>
      </c>
      <c r="I9" s="548">
        <f>Mot_cle!I9</f>
        <v>131.09336171000001</v>
      </c>
      <c r="J9" s="548">
        <f>Mot_cle!J9</f>
        <v>57.028767125000002</v>
      </c>
      <c r="K9" s="548"/>
      <c r="L9" s="548"/>
      <c r="M9" s="609" t="s">
        <v>5436</v>
      </c>
      <c r="N9" s="610" t="s">
        <v>319</v>
      </c>
      <c r="O9" s="610" t="s">
        <v>318</v>
      </c>
      <c r="AO9" s="581" t="str">
        <f>Resume!$F$10</f>
        <v>Gautier</v>
      </c>
      <c r="AP9" s="581">
        <f>Resume!$F$11</f>
        <v>20170828</v>
      </c>
    </row>
    <row r="10" spans="1:42" ht="34.5" customHeight="1" thickTop="1" thickBot="1" x14ac:dyDescent="0.75">
      <c r="A10" s="581">
        <v>9</v>
      </c>
      <c r="B10" s="139" t="s">
        <v>306</v>
      </c>
      <c r="C10" s="548">
        <f>Mot_cle!C10</f>
        <v>268.15261765349999</v>
      </c>
      <c r="D10" s="548">
        <f>Mot_cle!D10</f>
        <v>112.80658065599999</v>
      </c>
      <c r="E10" s="548">
        <f>Mot_cle!E10</f>
        <v>311.93932398300001</v>
      </c>
      <c r="F10" s="548">
        <f>Mot_cle!F10</f>
        <v>379.38511314599998</v>
      </c>
      <c r="G10" s="548">
        <f>Mot_cle!G10</f>
        <v>225.297176476</v>
      </c>
      <c r="H10" s="548">
        <f>Mot_cle!H10</f>
        <v>303.50341938400004</v>
      </c>
      <c r="I10" s="548">
        <f>Mot_cle!I10</f>
        <v>342.429633846</v>
      </c>
      <c r="J10" s="548">
        <f>Mot_cle!J10</f>
        <v>260.64626093999993</v>
      </c>
      <c r="K10" s="548"/>
      <c r="L10" s="548"/>
      <c r="M10" s="569" t="s">
        <v>5444</v>
      </c>
      <c r="N10" s="603">
        <f>Param02!B13</f>
        <v>3.2067276591812215</v>
      </c>
      <c r="O10" s="603">
        <f>Param02!C13</f>
        <v>0.37589828634604755</v>
      </c>
      <c r="AB10" s="631" t="s">
        <v>5433</v>
      </c>
      <c r="AC10" s="631"/>
      <c r="AD10" s="631"/>
      <c r="AE10" s="631"/>
      <c r="AF10" s="631"/>
      <c r="AG10" s="631"/>
      <c r="AH10" s="631"/>
      <c r="AI10" s="631"/>
      <c r="AJ10" s="631"/>
      <c r="AK10" s="631"/>
      <c r="AL10" s="631"/>
      <c r="AM10" s="631"/>
    </row>
    <row r="11" spans="1:42" ht="34.5" customHeight="1" thickTop="1" thickBot="1" x14ac:dyDescent="0.4">
      <c r="A11" s="581">
        <v>10</v>
      </c>
      <c r="B11" s="139" t="s">
        <v>307</v>
      </c>
      <c r="C11" s="548">
        <f>Mot_cle!C11</f>
        <v>99.252715230000021</v>
      </c>
      <c r="D11" s="548">
        <f>Mot_cle!D11</f>
        <v>109.78248887899998</v>
      </c>
      <c r="E11" s="548">
        <f>Mot_cle!E11</f>
        <v>282.703534972</v>
      </c>
      <c r="F11" s="548">
        <f>Mot_cle!F11</f>
        <v>177.317222235</v>
      </c>
      <c r="G11" s="548">
        <f>Mot_cle!G11</f>
        <v>111.383602647</v>
      </c>
      <c r="H11" s="548">
        <f>Mot_cle!H11</f>
        <v>152.95537776399999</v>
      </c>
      <c r="I11" s="548">
        <f>Mot_cle!I11</f>
        <v>192.66439540900001</v>
      </c>
      <c r="J11" s="548">
        <f>Mot_cle!J11</f>
        <v>98.680888896000013</v>
      </c>
      <c r="K11" s="548"/>
      <c r="L11" s="548"/>
      <c r="M11" s="569" t="s">
        <v>5435</v>
      </c>
      <c r="N11" s="603">
        <f>Param02!B14</f>
        <v>21.624618796784031</v>
      </c>
      <c r="O11" s="603">
        <f>Param02!C14</f>
        <v>10.867882808181315</v>
      </c>
      <c r="AP11" s="611" t="str">
        <f>Lexique!C90</f>
        <v>Sécurité et protection</v>
      </c>
    </row>
    <row r="12" spans="1:42" ht="34.5" customHeight="1" thickTop="1" thickBot="1" x14ac:dyDescent="0.4">
      <c r="A12" s="581">
        <v>11</v>
      </c>
      <c r="B12" s="139" t="s">
        <v>308</v>
      </c>
      <c r="C12" s="548">
        <f>Mot_cle!C12</f>
        <v>132.57250484800002</v>
      </c>
      <c r="D12" s="548">
        <f>Mot_cle!D12</f>
        <v>80.949166690000013</v>
      </c>
      <c r="E12" s="548">
        <f>Mot_cle!E12</f>
        <v>186.37878459300001</v>
      </c>
      <c r="F12" s="548">
        <f>Mot_cle!F12</f>
        <v>212.83540819200002</v>
      </c>
      <c r="G12" s="548">
        <f>Mot_cle!G12</f>
        <v>52.54398058000001</v>
      </c>
      <c r="H12" s="548">
        <f>Mot_cle!H12</f>
        <v>180.40100005200006</v>
      </c>
      <c r="I12" s="548">
        <f>Mot_cle!I12</f>
        <v>172.60853074849999</v>
      </c>
      <c r="J12" s="548">
        <f>Mot_cle!J12</f>
        <v>150.26573958</v>
      </c>
      <c r="K12" s="548"/>
      <c r="L12" s="548"/>
      <c r="M12" s="569" t="s">
        <v>5434</v>
      </c>
      <c r="N12" s="603">
        <f>Param02!B15</f>
        <v>8.123093983920155</v>
      </c>
      <c r="O12" s="603">
        <f>Param02!C15</f>
        <v>2.3548922056384742</v>
      </c>
      <c r="AP12" s="611" t="str">
        <f>Lexique!C91</f>
        <v>Stabilité  /soutien</v>
      </c>
    </row>
    <row r="13" spans="1:42" ht="34.5" customHeight="1" thickTop="1" thickBot="1" x14ac:dyDescent="0.4">
      <c r="A13" s="581">
        <v>12</v>
      </c>
      <c r="B13" s="139" t="s">
        <v>309</v>
      </c>
      <c r="C13" s="548">
        <f>Mot_cle!C13</f>
        <v>124.21052462</v>
      </c>
      <c r="D13" s="548">
        <f>Mot_cle!D13</f>
        <v>110.16203075600001</v>
      </c>
      <c r="E13" s="548">
        <f>Mot_cle!E13</f>
        <v>286.05855458600007</v>
      </c>
      <c r="F13" s="548">
        <f>Mot_cle!F13</f>
        <v>214.46272726500004</v>
      </c>
      <c r="G13" s="548">
        <f>Mot_cle!G13</f>
        <v>133.76518035999999</v>
      </c>
      <c r="H13" s="548">
        <f>Mot_cle!H13</f>
        <v>153.71446151999999</v>
      </c>
      <c r="I13" s="548">
        <f>Mot_cle!I13</f>
        <v>195.78935652500002</v>
      </c>
      <c r="J13" s="548">
        <f>Mot_cle!J13</f>
        <v>119.426303026</v>
      </c>
      <c r="K13" s="548"/>
      <c r="L13" s="548"/>
      <c r="M13" s="569" t="s">
        <v>5430</v>
      </c>
      <c r="N13" s="603">
        <f>Param02!B16</f>
        <v>1.2383328712688291</v>
      </c>
      <c r="O13" s="603">
        <f>Param02!C16</f>
        <v>0.45328911000552791</v>
      </c>
      <c r="AP13" s="611" t="str">
        <f>Lexique!C92</f>
        <v>Ecoute du corp s/ présence en soi</v>
      </c>
    </row>
    <row r="14" spans="1:42" ht="34.5" customHeight="1" thickTop="1" thickBot="1" x14ac:dyDescent="0.4">
      <c r="A14" s="581">
        <v>13</v>
      </c>
      <c r="B14" s="139" t="s">
        <v>310</v>
      </c>
      <c r="C14" s="548">
        <f>Mot_cle!C14</f>
        <v>113.937473676</v>
      </c>
      <c r="D14" s="548">
        <f>Mot_cle!D14</f>
        <v>39.965760000000003</v>
      </c>
      <c r="E14" s="548">
        <f>Mot_cle!E14</f>
        <v>253.05117642499999</v>
      </c>
      <c r="F14" s="548">
        <f>Mot_cle!F14</f>
        <v>305.29399995599994</v>
      </c>
      <c r="G14" s="548">
        <f>Mot_cle!G14</f>
        <v>96.40863157199999</v>
      </c>
      <c r="H14" s="548">
        <f>Mot_cle!H14</f>
        <v>163.19352000000001</v>
      </c>
      <c r="I14" s="548">
        <f>Mot_cle!I14</f>
        <v>228.56235290000001</v>
      </c>
      <c r="J14" s="548">
        <f>Mot_cle!J14</f>
        <v>252.09883329699994</v>
      </c>
      <c r="K14" s="548"/>
      <c r="L14" s="548"/>
      <c r="M14" s="569" t="s">
        <v>2696</v>
      </c>
      <c r="N14" s="603">
        <f>Param02!B17</f>
        <v>49.274558728398482</v>
      </c>
      <c r="O14" s="603">
        <f>Param02!C17</f>
        <v>59.215035931453841</v>
      </c>
      <c r="AP14" s="611" t="str">
        <f>Lexique!C93</f>
        <v xml:space="preserve"> Place dans la société </v>
      </c>
    </row>
    <row r="15" spans="1:42" ht="34.5" customHeight="1" thickTop="1" thickBot="1" x14ac:dyDescent="0.4">
      <c r="A15" s="581">
        <v>14</v>
      </c>
      <c r="B15" s="139" t="s">
        <v>311</v>
      </c>
      <c r="C15" s="548">
        <f>Mot_cle!C15</f>
        <v>69.592119408000002</v>
      </c>
      <c r="D15" s="548">
        <f>Mot_cle!D15</f>
        <v>57.422068960000004</v>
      </c>
      <c r="E15" s="548">
        <f>Mot_cle!E15</f>
        <v>167.3483762125</v>
      </c>
      <c r="F15" s="548">
        <f>Mot_cle!F15</f>
        <v>141.61096058400003</v>
      </c>
      <c r="G15" s="548">
        <f>Mot_cle!G15</f>
        <v>54.67952239200001</v>
      </c>
      <c r="H15" s="548">
        <f>Mot_cle!H15</f>
        <v>126.32855171199999</v>
      </c>
      <c r="I15" s="548">
        <f>Mot_cle!I15</f>
        <v>67.598851474999989</v>
      </c>
      <c r="J15" s="548">
        <f>Mot_cle!J15</f>
        <v>102.27458264400001</v>
      </c>
      <c r="K15" s="548"/>
      <c r="L15" s="548"/>
      <c r="M15" s="569" t="s">
        <v>5443</v>
      </c>
      <c r="N15" s="603">
        <f>Param02!B18</f>
        <v>13.510766102947972</v>
      </c>
      <c r="O15" s="603">
        <f>Param02!C18</f>
        <v>16.981757877280266</v>
      </c>
      <c r="AP15" s="611" t="str">
        <f>Lexique!C94</f>
        <v>Avoir une direction claire / capacité de décision</v>
      </c>
    </row>
    <row r="16" spans="1:42" ht="34.5" customHeight="1" thickTop="1" thickBot="1" x14ac:dyDescent="0.4">
      <c r="A16" s="581">
        <v>15</v>
      </c>
      <c r="B16" s="139" t="s">
        <v>312</v>
      </c>
      <c r="C16" s="548">
        <f>Mot_cle!C16</f>
        <v>140.83678716300003</v>
      </c>
      <c r="D16" s="548">
        <f>Mot_cle!D16</f>
        <v>204.09343904399998</v>
      </c>
      <c r="E16" s="548">
        <f>Mot_cle!E16</f>
        <v>233.316593415</v>
      </c>
      <c r="F16" s="548">
        <f>Mot_cle!F16</f>
        <v>237.03416212800008</v>
      </c>
      <c r="G16" s="548">
        <f>Mot_cle!G16</f>
        <v>139.95102120600001</v>
      </c>
      <c r="H16" s="548">
        <f>Mot_cle!H16</f>
        <v>216.27812197199998</v>
      </c>
      <c r="I16" s="548">
        <f>Mot_cle!I16</f>
        <v>227.82679121700005</v>
      </c>
      <c r="J16" s="548">
        <f>Mot_cle!J16</f>
        <v>202.52918915999999</v>
      </c>
      <c r="K16" s="548"/>
      <c r="L16" s="548"/>
      <c r="M16" s="569" t="s">
        <v>5442</v>
      </c>
      <c r="N16" s="603">
        <f>Param02!B19</f>
        <v>0.17558451159781907</v>
      </c>
      <c r="O16" s="603">
        <f>Param02!C19</f>
        <v>3.2061912658927585</v>
      </c>
      <c r="AI16" s="540"/>
      <c r="AJ16" s="541"/>
      <c r="AP16" s="611" t="str">
        <f>Lexique!C95</f>
        <v>Valorisation / reconnaissance / respect</v>
      </c>
    </row>
    <row r="17" spans="1:42" ht="34.5" customHeight="1" thickTop="1" thickBot="1" x14ac:dyDescent="0.4">
      <c r="A17" s="581">
        <v>16</v>
      </c>
      <c r="B17" s="139" t="s">
        <v>313</v>
      </c>
      <c r="C17" s="548">
        <f>Mot_cle!C17</f>
        <v>88.760433958000021</v>
      </c>
      <c r="D17" s="548">
        <f>Mot_cle!D17</f>
        <v>138.32946030500003</v>
      </c>
      <c r="E17" s="548">
        <f>Mot_cle!E17</f>
        <v>256.12977156699998</v>
      </c>
      <c r="F17" s="548">
        <f>Mot_cle!F17</f>
        <v>170.14408683799996</v>
      </c>
      <c r="G17" s="548">
        <f>Mot_cle!G17</f>
        <v>61.268264148</v>
      </c>
      <c r="H17" s="548">
        <f>Mot_cle!H17</f>
        <v>137.44838093999999</v>
      </c>
      <c r="I17" s="548">
        <f>Mot_cle!I17</f>
        <v>159.38725722899997</v>
      </c>
      <c r="J17" s="548">
        <f>Mot_cle!J17</f>
        <v>168.49859276800004</v>
      </c>
      <c r="K17" s="548"/>
      <c r="L17" s="548"/>
      <c r="M17" s="569" t="s">
        <v>5441</v>
      </c>
      <c r="N17" s="603">
        <f>Param02!B20</f>
        <v>2.4397005822012754</v>
      </c>
      <c r="O17" s="603">
        <f>Param02!C20</f>
        <v>6.2797125483692646</v>
      </c>
      <c r="AP17" s="611" t="str">
        <f>Lexique!C96</f>
        <v>Equilibre entre soi et les autres / positionnement</v>
      </c>
    </row>
    <row r="18" spans="1:42" ht="34.5" customHeight="1" thickTop="1" thickBot="1" x14ac:dyDescent="0.4">
      <c r="M18" s="569" t="s">
        <v>5440</v>
      </c>
      <c r="N18" s="603">
        <f>Param02!B21</f>
        <v>0.40661676370021255</v>
      </c>
      <c r="O18" s="603">
        <f>Param02!C21</f>
        <v>0.26533996683250416</v>
      </c>
      <c r="AP18" s="611" t="str">
        <f>Lexique!C97</f>
        <v>Exprimer son potentiel, sa différence</v>
      </c>
    </row>
    <row r="19" spans="1:42" ht="38.25" customHeight="1" thickTop="1" thickBot="1" x14ac:dyDescent="0.3">
      <c r="T19" s="549">
        <v>50</v>
      </c>
      <c r="U19" s="581" t="s">
        <v>5432</v>
      </c>
      <c r="AP19" s="611" t="str">
        <f>Lexique!C98</f>
        <v>Intuition / perceptions</v>
      </c>
    </row>
    <row r="20" spans="1:42" ht="36.75" customHeight="1" thickTop="1" thickBot="1" x14ac:dyDescent="0.5">
      <c r="M20" s="609" t="s">
        <v>5728</v>
      </c>
      <c r="N20" s="610" t="s">
        <v>319</v>
      </c>
      <c r="O20" s="610" t="s">
        <v>318</v>
      </c>
      <c r="P20" s="566">
        <v>55</v>
      </c>
      <c r="Q20" s="566">
        <v>55</v>
      </c>
      <c r="R20" s="566">
        <v>50</v>
      </c>
      <c r="T20" s="549">
        <v>40</v>
      </c>
      <c r="U20" s="581" t="s">
        <v>5431</v>
      </c>
      <c r="AP20" s="611" t="str">
        <f>Lexique!C99</f>
        <v>Volonté / aller de l'avant / passage à l'action</v>
      </c>
    </row>
    <row r="21" spans="1:42" ht="36.75" customHeight="1" thickTop="1" thickBot="1" x14ac:dyDescent="0.5">
      <c r="B21" s="581" t="s">
        <v>5433</v>
      </c>
      <c r="C21" s="581" t="str">
        <f>Lexique!C34</f>
        <v>DROITE</v>
      </c>
      <c r="D21" s="581" t="str">
        <f>Lexique!C35</f>
        <v>GAUCHE</v>
      </c>
      <c r="M21" s="569" t="s">
        <v>5445</v>
      </c>
      <c r="N21" s="566">
        <f>Param02!B30</f>
        <v>51</v>
      </c>
      <c r="O21" s="566">
        <f>Param02!C30</f>
        <v>53</v>
      </c>
      <c r="P21" s="566">
        <v>45</v>
      </c>
      <c r="Q21" s="566">
        <v>45</v>
      </c>
      <c r="R21" s="566">
        <v>40</v>
      </c>
      <c r="T21" s="549">
        <v>30</v>
      </c>
      <c r="U21" s="581" t="s">
        <v>5429</v>
      </c>
      <c r="AC21" s="27"/>
      <c r="AP21" s="611" t="str">
        <f>Lexique!C100</f>
        <v>Adaptation / résilience</v>
      </c>
    </row>
    <row r="22" spans="1:42" ht="36.75" customHeight="1" thickTop="1" thickBot="1" x14ac:dyDescent="0.5">
      <c r="A22" s="581">
        <v>1</v>
      </c>
      <c r="B22" s="546" t="str">
        <f>Lexique!C90</f>
        <v>Sécurité et protection</v>
      </c>
      <c r="C22" s="548">
        <f>Mot_cle02!C22</f>
        <v>-4.8</v>
      </c>
      <c r="D22" s="548">
        <f>Mot_cle02!D22</f>
        <v>30.143211257957795</v>
      </c>
      <c r="M22" s="569" t="s">
        <v>5446</v>
      </c>
      <c r="N22" s="566">
        <f>Param02!B31</f>
        <v>55</v>
      </c>
      <c r="O22" s="566">
        <f>Param02!C31</f>
        <v>55</v>
      </c>
      <c r="P22" s="566">
        <v>35</v>
      </c>
      <c r="Q22" s="566">
        <v>35</v>
      </c>
      <c r="R22" s="566">
        <v>30</v>
      </c>
      <c r="T22" s="549">
        <v>20</v>
      </c>
      <c r="U22" s="581" t="s">
        <v>2696</v>
      </c>
      <c r="AC22" s="27"/>
      <c r="AP22" s="611" t="str">
        <f>Lexique!C101</f>
        <v>Gestion du stress, des émotions, de la pression</v>
      </c>
    </row>
    <row r="23" spans="1:42" ht="36.75" customHeight="1" thickTop="1" thickBot="1" x14ac:dyDescent="0.5">
      <c r="A23" s="581">
        <v>2</v>
      </c>
      <c r="B23" s="546" t="str">
        <f>Lexique!C91</f>
        <v>Stabilité  /soutien</v>
      </c>
      <c r="C23" s="548">
        <f>Mot_cle02!C23</f>
        <v>-21.491349990078074</v>
      </c>
      <c r="D23" s="548">
        <f>Mot_cle02!D23</f>
        <v>29.247208855227171</v>
      </c>
      <c r="M23" s="569" t="s">
        <v>5438</v>
      </c>
      <c r="N23" s="566">
        <f>Param02!B32</f>
        <v>55</v>
      </c>
      <c r="O23" s="566">
        <f>Param02!C32</f>
        <v>55</v>
      </c>
      <c r="P23" s="566">
        <v>25</v>
      </c>
      <c r="Q23" s="566">
        <v>25</v>
      </c>
      <c r="R23" s="566">
        <v>20</v>
      </c>
      <c r="T23" s="549">
        <v>10</v>
      </c>
      <c r="U23" s="581" t="s">
        <v>5430</v>
      </c>
      <c r="AC23" s="27"/>
      <c r="AP23" s="611" t="str">
        <f>Lexique!C102</f>
        <v>Rapport à l'autorité / rapport aux parents</v>
      </c>
    </row>
    <row r="24" spans="1:42" ht="36.75" customHeight="1" thickTop="1" thickBot="1" x14ac:dyDescent="0.5">
      <c r="A24" s="581">
        <v>3</v>
      </c>
      <c r="B24" s="546" t="str">
        <f>Lexique!C92</f>
        <v>Ecoute du corp s/ présence en soi</v>
      </c>
      <c r="C24" s="548">
        <f>Mot_cle02!C24</f>
        <v>-19.553194410844355</v>
      </c>
      <c r="D24" s="548">
        <f>Mot_cle02!D24</f>
        <v>29.695495228993899</v>
      </c>
      <c r="M24" s="569" t="s">
        <v>5437</v>
      </c>
      <c r="N24" s="566">
        <f>Param02!B33</f>
        <v>55</v>
      </c>
      <c r="O24" s="566">
        <f>Param02!C33</f>
        <v>55</v>
      </c>
      <c r="P24" s="566">
        <v>15</v>
      </c>
      <c r="Q24" s="566">
        <v>15</v>
      </c>
      <c r="R24" s="566">
        <v>10</v>
      </c>
      <c r="T24" s="549">
        <v>0</v>
      </c>
      <c r="U24" s="581" t="s">
        <v>423</v>
      </c>
      <c r="AC24" s="27"/>
      <c r="AP24" s="611" t="str">
        <f>Lexique!C103</f>
        <v>Lâcher-prise / détachement / détente</v>
      </c>
    </row>
    <row r="25" spans="1:42" ht="36.75" customHeight="1" thickTop="1" thickBot="1" x14ac:dyDescent="0.5">
      <c r="A25" s="581">
        <v>4</v>
      </c>
      <c r="B25" s="546" t="str">
        <f>Lexique!C93</f>
        <v xml:space="preserve"> Place dans la société </v>
      </c>
      <c r="C25" s="548">
        <f>Mot_cle02!C25</f>
        <v>-19.980569268359275</v>
      </c>
      <c r="D25" s="548">
        <f>Mot_cle02!D25</f>
        <v>-30.672673057054627</v>
      </c>
      <c r="F25" s="600">
        <v>-55</v>
      </c>
      <c r="G25" s="581">
        <v>1</v>
      </c>
      <c r="H25" s="581">
        <v>4</v>
      </c>
      <c r="I25" s="581">
        <v>34</v>
      </c>
      <c r="J25" s="581">
        <f>VLOOKUP(I25,$F$25:$H$35,2,TRUE)</f>
        <v>2</v>
      </c>
      <c r="K25" s="581">
        <f>VLOOKUP(I25,$F$25:$H$35,3,TRUE)</f>
        <v>4</v>
      </c>
      <c r="M25" s="569" t="s">
        <v>5447</v>
      </c>
      <c r="N25" s="566">
        <f>Param02!B34</f>
        <v>0</v>
      </c>
      <c r="O25" s="566">
        <f>Param02!C34</f>
        <v>55</v>
      </c>
      <c r="P25" s="566">
        <v>5</v>
      </c>
      <c r="Q25" s="566">
        <v>5</v>
      </c>
      <c r="R25" s="566">
        <v>0</v>
      </c>
      <c r="T25" s="549">
        <v>-10</v>
      </c>
      <c r="U25" s="581" t="s">
        <v>2696</v>
      </c>
      <c r="AC25" s="27"/>
      <c r="AP25" s="611" t="str">
        <f>Lexique!C104</f>
        <v xml:space="preserve">Liberté / pouvoir intérieur  </v>
      </c>
    </row>
    <row r="26" spans="1:42" ht="36.75" customHeight="1" thickTop="1" thickBot="1" x14ac:dyDescent="0.5">
      <c r="A26" s="581">
        <v>5</v>
      </c>
      <c r="B26" s="546" t="str">
        <f>Lexique!C94</f>
        <v>Avoir une direction claire / capacité de décision</v>
      </c>
      <c r="C26" s="548">
        <f>Mot_cle02!C26</f>
        <v>-20.482223786061063</v>
      </c>
      <c r="D26" s="548">
        <f>Mot_cle02!D26</f>
        <v>-29.537804678111094</v>
      </c>
      <c r="F26" s="600">
        <v>-45</v>
      </c>
      <c r="G26" s="581">
        <v>1</v>
      </c>
      <c r="M26" s="609" t="s">
        <v>5729</v>
      </c>
      <c r="N26" s="617" t="s">
        <v>5730</v>
      </c>
      <c r="O26" s="618"/>
      <c r="P26" s="566">
        <v>-5</v>
      </c>
      <c r="Q26" s="566">
        <v>-5</v>
      </c>
      <c r="R26" s="566">
        <v>-10</v>
      </c>
      <c r="T26" s="549">
        <v>-20</v>
      </c>
      <c r="U26" s="581" t="s">
        <v>5427</v>
      </c>
      <c r="AC26" s="27"/>
      <c r="AP26" s="611" t="str">
        <f>Lexique!C105</f>
        <v>Expression / vocation</v>
      </c>
    </row>
    <row r="27" spans="1:42" ht="36.75" customHeight="1" thickTop="1" thickBot="1" x14ac:dyDescent="0.5">
      <c r="A27" s="581">
        <v>6</v>
      </c>
      <c r="B27" s="546" t="str">
        <f>Lexique!C95</f>
        <v>Valorisation / reconnaissance / respect</v>
      </c>
      <c r="C27" s="548">
        <f>Mot_cle02!C27</f>
        <v>-18.660828152390376</v>
      </c>
      <c r="D27" s="548">
        <f>Mot_cle02!D27</f>
        <v>9.4389672847482782</v>
      </c>
      <c r="F27" s="600">
        <v>-35</v>
      </c>
      <c r="G27" s="581">
        <v>1</v>
      </c>
      <c r="H27" s="581">
        <v>2</v>
      </c>
      <c r="M27" s="604" t="s">
        <v>2695</v>
      </c>
      <c r="N27" s="608">
        <f>Analyse_Avant_Arriere!A25</f>
        <v>0.34184118798939572</v>
      </c>
      <c r="O27" s="608">
        <f>Analyse_Avant_Arriere!B25</f>
        <v>0.16784721411567197</v>
      </c>
      <c r="P27" s="566">
        <v>-15</v>
      </c>
      <c r="Q27" s="566">
        <v>-15</v>
      </c>
      <c r="R27" s="566">
        <v>-20</v>
      </c>
      <c r="T27" s="549">
        <v>-30</v>
      </c>
      <c r="U27" s="581" t="s">
        <v>5428</v>
      </c>
      <c r="AC27" s="27"/>
    </row>
    <row r="28" spans="1:42" ht="36.75" customHeight="1" thickTop="1" thickBot="1" x14ac:dyDescent="0.5">
      <c r="A28" s="581">
        <v>7</v>
      </c>
      <c r="B28" s="546" t="str">
        <f>Lexique!C96</f>
        <v>Equilibre entre soi et les autres / positionnement</v>
      </c>
      <c r="C28" s="548">
        <f>Mot_cle02!C28</f>
        <v>-19.477506955962824</v>
      </c>
      <c r="D28" s="548">
        <f>Mot_cle02!D28</f>
        <v>10.080409622266849</v>
      </c>
      <c r="F28" s="600">
        <v>-25</v>
      </c>
      <c r="G28" s="581">
        <v>1</v>
      </c>
      <c r="H28" s="581">
        <v>4</v>
      </c>
      <c r="M28" s="604" t="str">
        <f>Param_generaux!I47</f>
        <v>cohérence</v>
      </c>
      <c r="N28" s="619">
        <f>Param_generaux!K47</f>
        <v>0.56000000000000039</v>
      </c>
      <c r="O28" s="620"/>
      <c r="P28" s="607">
        <v>-25</v>
      </c>
      <c r="Q28" s="566">
        <v>-25</v>
      </c>
      <c r="R28" s="566">
        <v>-30</v>
      </c>
      <c r="T28" s="549">
        <v>-40</v>
      </c>
      <c r="U28" s="581" t="s">
        <v>5426</v>
      </c>
      <c r="X28" s="423" t="str">
        <f>M28</f>
        <v>cohérence</v>
      </c>
      <c r="Y28" s="423">
        <f>Lexique!G117</f>
        <v>0</v>
      </c>
      <c r="AC28" s="27"/>
    </row>
    <row r="29" spans="1:42" ht="35.25" customHeight="1" thickTop="1" thickBot="1" x14ac:dyDescent="0.5">
      <c r="A29" s="581">
        <v>8</v>
      </c>
      <c r="B29" s="546" t="str">
        <f>Lexique!C97</f>
        <v>Exprimer son potentiel, sa différence</v>
      </c>
      <c r="C29" s="548">
        <f>Mot_cle02!C29</f>
        <v>-20.113836077122588</v>
      </c>
      <c r="D29" s="548">
        <f>Mot_cle02!D29</f>
        <v>20.386078482432115</v>
      </c>
      <c r="F29" s="600">
        <v>-15</v>
      </c>
      <c r="G29" s="581">
        <v>4</v>
      </c>
      <c r="H29" s="581">
        <v>1</v>
      </c>
      <c r="M29" s="604" t="str">
        <f>Param_generaux!I48</f>
        <v>alignement</v>
      </c>
      <c r="N29" s="619">
        <f>Param_generaux!K48</f>
        <v>0.52500000000000002</v>
      </c>
      <c r="O29" s="620"/>
      <c r="P29" s="566">
        <v>-35</v>
      </c>
      <c r="Q29" s="566">
        <v>-35</v>
      </c>
      <c r="R29" s="566">
        <v>-40</v>
      </c>
      <c r="T29" s="549">
        <v>-50</v>
      </c>
      <c r="U29" s="581" t="s">
        <v>5425</v>
      </c>
      <c r="AC29" s="27"/>
    </row>
    <row r="30" spans="1:42" ht="35.25" customHeight="1" thickTop="1" thickBot="1" x14ac:dyDescent="0.5">
      <c r="A30" s="581">
        <v>9</v>
      </c>
      <c r="B30" s="546" t="str">
        <f>Lexique!C98</f>
        <v>Intuition / perceptions</v>
      </c>
      <c r="C30" s="548">
        <f>Mot_cle02!C30</f>
        <v>-20.437850848905391</v>
      </c>
      <c r="D30" s="548">
        <f>Mot_cle02!D30</f>
        <v>-32.401496852881159</v>
      </c>
      <c r="F30" s="600">
        <v>0</v>
      </c>
      <c r="G30" s="581">
        <v>4</v>
      </c>
      <c r="M30" s="604" t="str">
        <f>Param_generaux!I50</f>
        <v>liberté</v>
      </c>
      <c r="N30" s="619">
        <f>Param_generaux!K50</f>
        <v>0.82709999999999995</v>
      </c>
      <c r="O30" s="620"/>
      <c r="P30" s="566">
        <v>-45</v>
      </c>
      <c r="Q30" s="566">
        <v>-45</v>
      </c>
      <c r="R30" s="566">
        <v>-50</v>
      </c>
      <c r="AC30" s="27"/>
    </row>
    <row r="31" spans="1:42" ht="35.25" customHeight="1" thickTop="1" thickBot="1" x14ac:dyDescent="0.6">
      <c r="A31" s="581">
        <v>10</v>
      </c>
      <c r="B31" s="546" t="str">
        <f>Lexique!C99</f>
        <v>Volonté / aller de l'avant / passage à l'action</v>
      </c>
      <c r="C31" s="548">
        <f>Mot_cle02!C31</f>
        <v>-22.594144329374114</v>
      </c>
      <c r="D31" s="548">
        <f>Mot_cle02!D31</f>
        <v>20.339762304439059</v>
      </c>
      <c r="F31" s="600">
        <v>15</v>
      </c>
      <c r="G31" s="581">
        <v>4</v>
      </c>
      <c r="H31" s="581">
        <v>2</v>
      </c>
      <c r="M31" s="605" t="str">
        <f>Param_generaux!I51</f>
        <v>fractalité</v>
      </c>
      <c r="N31" s="621">
        <f>Param_generaux!K51</f>
        <v>0.47388888888888919</v>
      </c>
      <c r="O31" s="622"/>
      <c r="P31" s="581">
        <v>-55</v>
      </c>
      <c r="Q31" s="581">
        <v>-55</v>
      </c>
      <c r="Y31" s="625" t="str">
        <f>VLOOKUP(AB46,A22:B37,2,FALSE)</f>
        <v>Sécurité et protection</v>
      </c>
      <c r="Z31" s="625"/>
      <c r="AA31" s="625"/>
      <c r="AB31" s="625"/>
      <c r="AC31" s="625"/>
      <c r="AD31" s="625"/>
      <c r="AE31" s="625"/>
      <c r="AF31" s="625"/>
      <c r="AG31" s="625"/>
      <c r="AH31" s="625"/>
      <c r="AI31" s="625"/>
      <c r="AJ31" s="625"/>
      <c r="AK31" s="625"/>
    </row>
    <row r="32" spans="1:42" ht="35.25" customHeight="1" thickTop="1" thickBot="1" x14ac:dyDescent="0.5">
      <c r="A32" s="581">
        <v>11</v>
      </c>
      <c r="B32" s="546" t="str">
        <f>Lexique!C100</f>
        <v>Adaptation / résilience</v>
      </c>
      <c r="C32" s="548">
        <f>Mot_cle02!C32</f>
        <v>-19.723614967335607</v>
      </c>
      <c r="D32" s="548">
        <f>Mot_cle02!D32</f>
        <v>29.375879158709438</v>
      </c>
      <c r="F32" s="600">
        <v>25</v>
      </c>
      <c r="G32" s="581">
        <v>2</v>
      </c>
      <c r="H32" s="581">
        <v>4</v>
      </c>
      <c r="M32" s="606" t="str">
        <f>Param_generaux!I52</f>
        <v>blocage</v>
      </c>
      <c r="N32" s="623">
        <f>Param_generaux!K52</f>
        <v>0.29166666666666669</v>
      </c>
      <c r="O32" s="624"/>
    </row>
    <row r="33" spans="1:42" ht="35.25" customHeight="1" thickTop="1" thickBot="1" x14ac:dyDescent="0.5">
      <c r="A33" s="581">
        <v>12</v>
      </c>
      <c r="B33" s="546" t="str">
        <f>Lexique!C101</f>
        <v>Gestion du stress, des émotions, de la pression</v>
      </c>
      <c r="C33" s="548">
        <f>Mot_cle02!C33</f>
        <v>-19.812124433863044</v>
      </c>
      <c r="D33" s="548">
        <f>Mot_cle02!D33</f>
        <v>30.34597421675587</v>
      </c>
      <c r="F33" s="600">
        <v>35</v>
      </c>
      <c r="G33" s="581">
        <v>2</v>
      </c>
      <c r="H33" s="581">
        <v>1</v>
      </c>
      <c r="M33" s="606" t="str">
        <f>Param_generaux!I53</f>
        <v>Tension</v>
      </c>
      <c r="N33" s="623">
        <f>Param_generaux!K53</f>
        <v>0.4</v>
      </c>
      <c r="O33" s="624"/>
      <c r="T33" s="87"/>
      <c r="U33" s="626" t="str">
        <f>Lexique!C34</f>
        <v>DROITE</v>
      </c>
      <c r="V33" s="626"/>
      <c r="W33" s="626"/>
      <c r="X33" s="626"/>
      <c r="Y33" s="626"/>
      <c r="Z33" s="626"/>
      <c r="AA33" s="626"/>
      <c r="AB33" s="626"/>
      <c r="AC33" s="626"/>
      <c r="AD33" s="626"/>
      <c r="AE33" s="626"/>
      <c r="AF33" s="626"/>
      <c r="AG33" s="87"/>
      <c r="AH33" s="627" t="str">
        <f>Lexique!C35</f>
        <v>GAUCHE</v>
      </c>
      <c r="AI33" s="627"/>
      <c r="AJ33" s="627"/>
      <c r="AK33" s="627"/>
      <c r="AL33" s="627"/>
      <c r="AM33" s="627"/>
      <c r="AN33" s="627"/>
      <c r="AO33" s="627"/>
      <c r="AP33" s="627"/>
    </row>
    <row r="34" spans="1:42" ht="150" customHeight="1" thickTop="1" thickBot="1" x14ac:dyDescent="0.4">
      <c r="A34" s="581">
        <v>13</v>
      </c>
      <c r="B34" s="546" t="str">
        <f>Lexique!C102</f>
        <v>Rapport à l'autorité / rapport aux parents</v>
      </c>
      <c r="C34" s="548">
        <f>Mot_cle02!C34</f>
        <v>6.0865448745036961</v>
      </c>
      <c r="D34" s="548">
        <f>Mot_cle02!D34</f>
        <v>9.5239469654242175</v>
      </c>
      <c r="F34" s="600">
        <v>45</v>
      </c>
      <c r="G34" s="581">
        <v>2</v>
      </c>
      <c r="H34" s="581">
        <v>3</v>
      </c>
      <c r="T34" s="601" t="s">
        <v>5726</v>
      </c>
      <c r="U34" s="629" t="str">
        <f>VLOOKUP($N52,'Interprétation Resumé'!A:G,7,FALSE)</f>
        <v xml:space="preserve">Être à l'abri du besoin, être autonome. Sécurité financière. Vivre l'abondance. Avoir une bonne protection énergétique. Ne pas être influencé par l'extérieur. Ne pas avoir peur des autres. Rapports harmonieux avec les autres et en particulier avec sa famille. Savoir se positionner et être ferme quand il le faut. Savoir désamorcer les conflits. </v>
      </c>
      <c r="V34" s="629"/>
      <c r="W34" s="629"/>
      <c r="X34" s="629"/>
      <c r="Y34" s="629"/>
      <c r="Z34" s="629"/>
      <c r="AA34" s="629"/>
      <c r="AB34" s="629"/>
      <c r="AC34" s="629"/>
      <c r="AD34" s="629"/>
      <c r="AE34" s="629"/>
      <c r="AF34" s="629"/>
      <c r="AG34" s="601" t="s">
        <v>5726</v>
      </c>
      <c r="AH34" s="629" t="str">
        <f>VLOOKUP($I52,'Interprétation Resumé'!A:G,7,FALSE)</f>
        <v>Besoin de se sentir protégé et en sécurité. Besoin de sécurité émotionnelle et matérielle. Besoin d'être en groupe pour se sentir protégé. Avoir été materné ou étouffé par sa mère. Besoin d'être dans sa bulle, plus dense dans son corps, pour mieux résister à l'environnement et aux autres</v>
      </c>
      <c r="AI34" s="629"/>
      <c r="AJ34" s="629"/>
      <c r="AK34" s="629"/>
      <c r="AL34" s="629"/>
      <c r="AM34" s="629"/>
      <c r="AN34" s="629"/>
      <c r="AO34" s="629"/>
      <c r="AP34" s="629"/>
    </row>
    <row r="35" spans="1:42" ht="150" customHeight="1" thickBot="1" x14ac:dyDescent="0.4">
      <c r="A35" s="581">
        <v>14</v>
      </c>
      <c r="B35" s="546" t="str">
        <f>Lexique!C103</f>
        <v>Lâcher-prise / détachement / détente</v>
      </c>
      <c r="C35" s="548">
        <f>Mot_cle02!C35</f>
        <v>-4.8</v>
      </c>
      <c r="D35" s="548">
        <f>Mot_cle02!D35</f>
        <v>-10.0263761014937</v>
      </c>
      <c r="F35" s="600">
        <v>55</v>
      </c>
      <c r="G35" s="581">
        <v>3</v>
      </c>
      <c r="H35" s="581">
        <v>2</v>
      </c>
      <c r="T35" s="602" t="s">
        <v>5727</v>
      </c>
      <c r="U35" s="630" t="str">
        <f>VLOOKUP($N53,'Interprétation Resumé'!A:G,7,FALSE)</f>
        <v>Être vulnérable, empathique. Subir, se sentir agressé par l'environnement et les autres. Difficulté à mettre une limite entre soi et les autres, se laisser influencer, se faire bouffer. Vivre de l'insécurité. Solitude, absence de liens familiaux. Avoir vécu des manques, dont l'argent.</v>
      </c>
      <c r="V35" s="630"/>
      <c r="W35" s="630"/>
      <c r="X35" s="630"/>
      <c r="Y35" s="630"/>
      <c r="Z35" s="630"/>
      <c r="AA35" s="630"/>
      <c r="AB35" s="630"/>
      <c r="AC35" s="630"/>
      <c r="AD35" s="630"/>
      <c r="AE35" s="630"/>
      <c r="AF35" s="630"/>
      <c r="AG35" s="602" t="s">
        <v>5727</v>
      </c>
      <c r="AH35" s="630" t="str">
        <f>VLOOKUP($I53,'Interprétation Resumé'!A:G,7,FALSE)</f>
        <v xml:space="preserve">Être à l'abri du besoin, être autonome. Sécurité financière. Vivre l'abondance. Avoir une bonne protection énergétique. Ne pas être influencé par l'extérieur. Ne pas avoir peur des autres. Rapports harmonieux avec les autres et en particulier avec sa famille. Savoir se positionner et être ferme quand il le faut. Savoir désamorcer les conflits. </v>
      </c>
      <c r="AI35" s="630"/>
      <c r="AJ35" s="630"/>
      <c r="AK35" s="630"/>
      <c r="AL35" s="630"/>
      <c r="AM35" s="630"/>
      <c r="AN35" s="630"/>
      <c r="AO35" s="630"/>
      <c r="AP35" s="630"/>
    </row>
    <row r="36" spans="1:42" ht="36" customHeight="1" x14ac:dyDescent="0.35">
      <c r="A36" s="581">
        <v>15</v>
      </c>
      <c r="B36" s="546" t="str">
        <f>Lexique!C104</f>
        <v xml:space="preserve">Liberté / pouvoir intérieur  </v>
      </c>
      <c r="C36" s="548">
        <f>Mot_cle02!C36</f>
        <v>-20.135971004769246</v>
      </c>
      <c r="D36" s="548">
        <f>Mot_cle02!D36</f>
        <v>9.764614816954964</v>
      </c>
      <c r="AC36" s="27"/>
    </row>
    <row r="37" spans="1:42" ht="33.75" customHeight="1" x14ac:dyDescent="0.35">
      <c r="A37" s="581">
        <v>16</v>
      </c>
      <c r="B37" s="546" t="str">
        <f>Lexique!C105</f>
        <v>Expression / vocation</v>
      </c>
      <c r="C37" s="548">
        <f>Mot_cle02!C37</f>
        <v>-21.516475934081928</v>
      </c>
      <c r="D37" s="548">
        <f>Mot_cle02!D37</f>
        <v>10.646625819640024</v>
      </c>
    </row>
    <row r="40" spans="1:42" x14ac:dyDescent="0.25">
      <c r="B40" s="581" t="s">
        <v>320</v>
      </c>
      <c r="C40" s="581" t="str">
        <f>Lexique!C35</f>
        <v>GAUCHE</v>
      </c>
      <c r="D40" s="581" t="str">
        <f>Lexique!C34</f>
        <v>DROITE</v>
      </c>
      <c r="AC40" s="540"/>
    </row>
    <row r="41" spans="1:42" x14ac:dyDescent="0.25">
      <c r="A41" s="581">
        <v>1</v>
      </c>
      <c r="B41" s="139" t="str">
        <f>Lexique!C90</f>
        <v>Sécurité et protection</v>
      </c>
      <c r="C41" s="548">
        <f>IF(J2-I2&lt;0,MAX(J2-I2,-600),MIN(J2-I2,600))</f>
        <v>-141.88624680000004</v>
      </c>
      <c r="D41" s="548">
        <f>IF(F2-E2&lt;0,MAX(F2-E2,-600),MIN(F2-E2,600))</f>
        <v>45.205449619999968</v>
      </c>
      <c r="AC41" s="264"/>
    </row>
    <row r="42" spans="1:42" ht="15.75" hidden="1" thickTop="1" x14ac:dyDescent="0.25">
      <c r="A42" s="581">
        <v>2</v>
      </c>
      <c r="B42" s="139" t="str">
        <f>Lexique!C91</f>
        <v>Stabilité  /soutien</v>
      </c>
      <c r="C42" s="548">
        <f t="shared" ref="C42:C56" si="0">IF(J3-I3&lt;0,MAX(J3-I3,-600),MIN(J3-I3,600))</f>
        <v>-162.89592612199999</v>
      </c>
      <c r="D42" s="548">
        <f t="shared" ref="D42:D56" si="1">IF(F3-E3&lt;0,MAX(F3-E3,-600),MIN(F3-E3,600))</f>
        <v>-241.68023997799997</v>
      </c>
    </row>
    <row r="43" spans="1:42" hidden="1" x14ac:dyDescent="0.25">
      <c r="A43" s="581">
        <v>3</v>
      </c>
      <c r="B43" s="139" t="str">
        <f>Lexique!C92</f>
        <v>Ecoute du corp s/ présence en soi</v>
      </c>
      <c r="C43" s="548">
        <f t="shared" si="0"/>
        <v>-50.63664767100002</v>
      </c>
      <c r="D43" s="548">
        <f t="shared" si="1"/>
        <v>70.266079420499949</v>
      </c>
    </row>
    <row r="44" spans="1:42" hidden="1" x14ac:dyDescent="0.25">
      <c r="A44" s="581">
        <v>4</v>
      </c>
      <c r="B44" s="139" t="str">
        <f>Lexique!C93</f>
        <v xml:space="preserve"> Place dans la société </v>
      </c>
      <c r="C44" s="548">
        <f t="shared" si="0"/>
        <v>-187.09169650000001</v>
      </c>
      <c r="D44" s="548">
        <f t="shared" si="1"/>
        <v>-115.228660772</v>
      </c>
      <c r="AB44" s="8"/>
    </row>
    <row r="45" spans="1:42" hidden="1" x14ac:dyDescent="0.25">
      <c r="A45" s="581">
        <v>5</v>
      </c>
      <c r="B45" s="139" t="str">
        <f>Lexique!C94</f>
        <v>Avoir une direction claire / capacité de décision</v>
      </c>
      <c r="C45" s="548">
        <f t="shared" si="0"/>
        <v>-92.632268576000001</v>
      </c>
      <c r="D45" s="548">
        <f t="shared" si="1"/>
        <v>-41.499256312500023</v>
      </c>
      <c r="AB45" s="8"/>
    </row>
    <row r="46" spans="1:42" hidden="1" x14ac:dyDescent="0.25">
      <c r="A46" s="581">
        <v>6</v>
      </c>
      <c r="B46" s="139" t="str">
        <f>Lexique!C95</f>
        <v>Valorisation / reconnaissance / respect</v>
      </c>
      <c r="C46" s="548">
        <f t="shared" si="0"/>
        <v>-12.175316869000014</v>
      </c>
      <c r="D46" s="548">
        <f t="shared" si="1"/>
        <v>-52.225106879999998</v>
      </c>
      <c r="AB46" s="514">
        <v>1</v>
      </c>
      <c r="AO46" s="581">
        <f>AB46</f>
        <v>1</v>
      </c>
    </row>
    <row r="47" spans="1:42" hidden="1" x14ac:dyDescent="0.25">
      <c r="A47" s="581">
        <v>7</v>
      </c>
      <c r="B47" s="139" t="str">
        <f>Lexique!C96</f>
        <v>Equilibre entre soi et les autres / positionnement</v>
      </c>
      <c r="C47" s="548">
        <f t="shared" si="0"/>
        <v>-101.08689842800001</v>
      </c>
      <c r="D47" s="548">
        <f t="shared" si="1"/>
        <v>69.491535445999943</v>
      </c>
      <c r="AB47" s="8"/>
    </row>
    <row r="48" spans="1:42" ht="21" hidden="1" x14ac:dyDescent="0.35">
      <c r="A48" s="581">
        <v>8</v>
      </c>
      <c r="B48" s="139" t="str">
        <f>Lexique!C97</f>
        <v>Exprimer son potentiel, sa différence</v>
      </c>
      <c r="C48" s="548">
        <f t="shared" si="0"/>
        <v>-74.064594585000009</v>
      </c>
      <c r="D48" s="548">
        <f t="shared" si="1"/>
        <v>-279.36815624000002</v>
      </c>
      <c r="AB48" s="8"/>
      <c r="AC48" s="14"/>
    </row>
    <row r="49" spans="1:32" ht="37.5" customHeight="1" x14ac:dyDescent="0.25">
      <c r="A49" s="581">
        <v>9</v>
      </c>
      <c r="B49" s="139" t="str">
        <f>Lexique!C98</f>
        <v>Intuition / perceptions</v>
      </c>
      <c r="C49" s="548">
        <f t="shared" si="0"/>
        <v>-81.783372906000068</v>
      </c>
      <c r="D49" s="548">
        <f t="shared" si="1"/>
        <v>67.445789162999972</v>
      </c>
    </row>
    <row r="50" spans="1:32" x14ac:dyDescent="0.25">
      <c r="A50" s="581">
        <v>10</v>
      </c>
      <c r="B50" s="139" t="str">
        <f>Lexique!C99</f>
        <v>Volonté / aller de l'avant / passage à l'action</v>
      </c>
      <c r="C50" s="548">
        <f t="shared" si="0"/>
        <v>-93.983506512999995</v>
      </c>
      <c r="D50" s="548">
        <f t="shared" si="1"/>
        <v>-105.386312737</v>
      </c>
    </row>
    <row r="51" spans="1:32" ht="20.25" customHeight="1" x14ac:dyDescent="0.25">
      <c r="A51" s="581">
        <v>11</v>
      </c>
      <c r="B51" s="139" t="str">
        <f>Lexique!C100</f>
        <v>Adaptation / résilience</v>
      </c>
      <c r="C51" s="548">
        <f t="shared" si="0"/>
        <v>-22.342791168499986</v>
      </c>
      <c r="D51" s="548">
        <f t="shared" si="1"/>
        <v>26.456623599000011</v>
      </c>
    </row>
    <row r="52" spans="1:32" ht="210" customHeight="1" x14ac:dyDescent="0.25">
      <c r="A52" s="581">
        <v>12</v>
      </c>
      <c r="B52" s="139" t="str">
        <f>Lexique!C101</f>
        <v>Gestion du stress, des émotions, de la pression</v>
      </c>
      <c r="C52" s="548">
        <f t="shared" si="0"/>
        <v>-76.363053499000017</v>
      </c>
      <c r="D52" s="548">
        <f t="shared" si="1"/>
        <v>-71.59582732100003</v>
      </c>
      <c r="F52" s="581">
        <f>VLOOKUP($AO$46,$A$21:$D$37,4,FALSE)</f>
        <v>30.143211257957795</v>
      </c>
      <c r="G52" s="581">
        <f>$AO$46</f>
        <v>1</v>
      </c>
      <c r="H52" s="581">
        <f>VLOOKUP(F52,$F$25:$H$35,2,TRUE)</f>
        <v>2</v>
      </c>
      <c r="I52" s="581">
        <f>10*G52+H52</f>
        <v>12</v>
      </c>
      <c r="K52" s="581">
        <f>VLOOKUP($AO$46,$A$21:$D$37,3,FALSE)</f>
        <v>-4.8</v>
      </c>
      <c r="L52" s="581">
        <f>$AO$46</f>
        <v>1</v>
      </c>
      <c r="M52" s="581">
        <f>VLOOKUP(K52,$F$25:$H$35,2,TRUE)</f>
        <v>4</v>
      </c>
      <c r="N52" s="581">
        <f>10*L52+M52</f>
        <v>14</v>
      </c>
    </row>
    <row r="53" spans="1:32" ht="239.25" customHeight="1" x14ac:dyDescent="0.25">
      <c r="A53" s="581">
        <v>13</v>
      </c>
      <c r="B53" s="139" t="str">
        <f>Lexique!C102</f>
        <v>Rapport à l'autorité / rapport aux parents</v>
      </c>
      <c r="C53" s="548">
        <f t="shared" si="0"/>
        <v>23.536480396999934</v>
      </c>
      <c r="D53" s="548">
        <f t="shared" si="1"/>
        <v>52.242823530999942</v>
      </c>
      <c r="F53" s="581">
        <f>VLOOKUP($AO$46,$A$21:$D$37,4,FALSE)</f>
        <v>30.143211257957795</v>
      </c>
      <c r="G53" s="581">
        <f>$AO$46</f>
        <v>1</v>
      </c>
      <c r="H53" s="581">
        <f>VLOOKUP(F53,$F$25:$H$35,3,TRUE)</f>
        <v>4</v>
      </c>
      <c r="I53" s="581">
        <f>10*G53+H53</f>
        <v>14</v>
      </c>
      <c r="K53" s="581">
        <f>VLOOKUP($AO$46,$A$21:$D$37,3,FALSE)</f>
        <v>-4.8</v>
      </c>
      <c r="L53" s="581">
        <f>$AO$46</f>
        <v>1</v>
      </c>
      <c r="M53" s="581">
        <f>VLOOKUP(K53,$F$25:$H$35,3,TRUE)</f>
        <v>1</v>
      </c>
      <c r="N53" s="581">
        <f>10*L53+M53</f>
        <v>11</v>
      </c>
    </row>
    <row r="54" spans="1:32" ht="210" customHeight="1" x14ac:dyDescent="0.25">
      <c r="A54" s="581">
        <v>14</v>
      </c>
      <c r="B54" s="139" t="str">
        <f>Lexique!C103</f>
        <v>Lâcher-prise / détachement / détente</v>
      </c>
      <c r="C54" s="548">
        <f t="shared" si="0"/>
        <v>34.675731169000017</v>
      </c>
      <c r="D54" s="548">
        <f t="shared" si="1"/>
        <v>-25.737415628499974</v>
      </c>
      <c r="X54" s="628"/>
      <c r="Y54" s="628"/>
      <c r="Z54" s="628"/>
      <c r="AA54" s="628"/>
      <c r="AB54" s="628"/>
      <c r="AC54" s="628"/>
      <c r="AD54" s="628"/>
      <c r="AE54" s="628"/>
      <c r="AF54" s="628"/>
    </row>
    <row r="55" spans="1:32" ht="210" customHeight="1" x14ac:dyDescent="0.25">
      <c r="A55" s="581">
        <v>15</v>
      </c>
      <c r="B55" s="139" t="str">
        <f>Lexique!C104</f>
        <v xml:space="preserve">Liberté / pouvoir intérieur  </v>
      </c>
      <c r="C55" s="548">
        <f t="shared" si="0"/>
        <v>-25.297602057000063</v>
      </c>
      <c r="D55" s="548">
        <f t="shared" si="1"/>
        <v>3.7175687130000767</v>
      </c>
      <c r="X55" s="628"/>
      <c r="Y55" s="628"/>
      <c r="Z55" s="628"/>
      <c r="AA55" s="628"/>
      <c r="AB55" s="628"/>
      <c r="AC55" s="628"/>
      <c r="AD55" s="628"/>
      <c r="AE55" s="628"/>
      <c r="AF55" s="628"/>
    </row>
    <row r="56" spans="1:32" ht="56.25" customHeight="1" x14ac:dyDescent="0.25">
      <c r="A56" s="581">
        <v>16</v>
      </c>
      <c r="B56" s="139" t="str">
        <f>Lexique!C105</f>
        <v>Expression / vocation</v>
      </c>
      <c r="C56" s="548">
        <f t="shared" si="0"/>
        <v>9.1113355390000663</v>
      </c>
      <c r="D56" s="548">
        <f t="shared" si="1"/>
        <v>-85.985684729000013</v>
      </c>
    </row>
    <row r="57" spans="1:32" ht="56.25" customHeight="1" x14ac:dyDescent="0.25"/>
    <row r="58" spans="1:32" ht="56.25" customHeight="1" x14ac:dyDescent="0.25"/>
    <row r="59" spans="1:32" ht="56.25" customHeight="1" x14ac:dyDescent="0.25"/>
    <row r="60" spans="1:32" ht="56.25" customHeight="1" x14ac:dyDescent="0.25">
      <c r="C60" s="581">
        <v>50</v>
      </c>
      <c r="D60" s="581">
        <f>C60</f>
        <v>50</v>
      </c>
    </row>
    <row r="61" spans="1:32" ht="56.25" customHeight="1" x14ac:dyDescent="0.25">
      <c r="B61" s="581" t="s">
        <v>415</v>
      </c>
      <c r="C61" s="581" t="s">
        <v>319</v>
      </c>
      <c r="D61" s="581" t="s">
        <v>318</v>
      </c>
    </row>
    <row r="62" spans="1:32" x14ac:dyDescent="0.25">
      <c r="A62" s="581">
        <v>1</v>
      </c>
      <c r="B62" s="139" t="s">
        <v>298</v>
      </c>
      <c r="C62" s="581">
        <f>IF($C$60+2*F2-E2-C2-0.5*D2&lt;0,MAX($C$60+2*F2-E2-C2-0.5*D2,-600),MIN($C$60+2*F2-E2-C2-0.5*D2,600))</f>
        <v>99.450501689999939</v>
      </c>
      <c r="D62" s="581">
        <f>G62</f>
        <v>-207.56534991300003</v>
      </c>
      <c r="G62" s="581">
        <f>IF($C$60+2*J2-I2-G2-0.5*H2&lt;0,MAX($C$60+2*J2-I2-G2-0.5*H2,-600),MIN($C$60+2*J2-I2-G2-0.5*H2,600))</f>
        <v>-207.56534991300003</v>
      </c>
    </row>
    <row r="63" spans="1:32" x14ac:dyDescent="0.25">
      <c r="A63" s="581">
        <v>2</v>
      </c>
      <c r="B63" s="139" t="s">
        <v>299</v>
      </c>
      <c r="C63" s="581">
        <f t="shared" ref="C63:C77" si="2">IF($C$60+2*F3-E3-C3-0.5*D3&lt;0,MAX($C$60+2*F3-E3-C3-0.5*D3,-600),MIN($C$60+2*F3-E3-C3-0.5*D3,600))</f>
        <v>-246.09758673899995</v>
      </c>
      <c r="D63" s="581">
        <f t="shared" ref="D63:D77" si="3">G63</f>
        <v>-174.75080221499996</v>
      </c>
      <c r="G63" s="581">
        <f t="shared" ref="G63:G77" si="4">IF($C$60+2*J3-I3-G3-0.5*H3&lt;0,MAX($C$60+2*J3-I3-G3-0.5*H3,-600),MIN($C$60+2*J3-I3-G3-0.5*H3,600))</f>
        <v>-174.75080221499996</v>
      </c>
    </row>
    <row r="64" spans="1:32" x14ac:dyDescent="0.25">
      <c r="A64" s="581">
        <v>3</v>
      </c>
      <c r="B64" s="139" t="s">
        <v>300</v>
      </c>
      <c r="C64" s="581">
        <f t="shared" si="2"/>
        <v>197.72470950099984</v>
      </c>
      <c r="D64" s="581">
        <f t="shared" si="3"/>
        <v>11.832198676499971</v>
      </c>
      <c r="G64" s="581">
        <f t="shared" si="4"/>
        <v>11.832198676499971</v>
      </c>
    </row>
    <row r="65" spans="1:7" x14ac:dyDescent="0.25">
      <c r="A65" s="581">
        <v>4</v>
      </c>
      <c r="B65" s="139" t="s">
        <v>301</v>
      </c>
      <c r="C65" s="581">
        <f t="shared" si="2"/>
        <v>-148.94681254949998</v>
      </c>
      <c r="D65" s="581">
        <f t="shared" si="3"/>
        <v>-240.57573110250001</v>
      </c>
      <c r="G65" s="581">
        <f t="shared" si="4"/>
        <v>-240.57573110250001</v>
      </c>
    </row>
    <row r="66" spans="1:7" x14ac:dyDescent="0.25">
      <c r="A66" s="581">
        <v>5</v>
      </c>
      <c r="B66" s="139" t="s">
        <v>302</v>
      </c>
      <c r="C66" s="581">
        <f t="shared" si="2"/>
        <v>-13.718976602000041</v>
      </c>
      <c r="D66" s="581">
        <f t="shared" si="3"/>
        <v>-121.619657019</v>
      </c>
      <c r="G66" s="581">
        <f t="shared" si="4"/>
        <v>-121.619657019</v>
      </c>
    </row>
    <row r="67" spans="1:7" x14ac:dyDescent="0.25">
      <c r="A67" s="581">
        <v>6</v>
      </c>
      <c r="B67" s="139" t="s">
        <v>303</v>
      </c>
      <c r="C67" s="581">
        <f t="shared" si="2"/>
        <v>29.150630471999989</v>
      </c>
      <c r="D67" s="581">
        <f t="shared" si="3"/>
        <v>-34.559842353250062</v>
      </c>
      <c r="G67" s="581">
        <f t="shared" si="4"/>
        <v>-34.559842353250062</v>
      </c>
    </row>
    <row r="68" spans="1:7" x14ac:dyDescent="0.25">
      <c r="A68" s="581">
        <v>7</v>
      </c>
      <c r="B68" s="139" t="s">
        <v>304</v>
      </c>
      <c r="C68" s="581">
        <f t="shared" si="2"/>
        <v>220.19612430049995</v>
      </c>
      <c r="D68" s="581">
        <f t="shared" si="3"/>
        <v>-133.856477904</v>
      </c>
      <c r="G68" s="581">
        <f t="shared" si="4"/>
        <v>-133.856477904</v>
      </c>
    </row>
    <row r="69" spans="1:7" x14ac:dyDescent="0.25">
      <c r="A69" s="581">
        <v>8</v>
      </c>
      <c r="B69" s="139" t="s">
        <v>305</v>
      </c>
      <c r="C69" s="581">
        <f t="shared" si="2"/>
        <v>-258.02711978000002</v>
      </c>
      <c r="D69" s="581">
        <f t="shared" si="3"/>
        <v>-83.948475835000011</v>
      </c>
      <c r="G69" s="581">
        <f t="shared" si="4"/>
        <v>-83.948475835000011</v>
      </c>
    </row>
    <row r="70" spans="1:7" x14ac:dyDescent="0.25">
      <c r="A70" s="581">
        <v>9</v>
      </c>
      <c r="B70" s="139" t="s">
        <v>306</v>
      </c>
      <c r="C70" s="581">
        <f t="shared" si="2"/>
        <v>172.27499432749997</v>
      </c>
      <c r="D70" s="581">
        <f t="shared" si="3"/>
        <v>-148.18599813400016</v>
      </c>
      <c r="G70" s="581">
        <f t="shared" si="4"/>
        <v>-148.18599813400016</v>
      </c>
    </row>
    <row r="71" spans="1:7" x14ac:dyDescent="0.25">
      <c r="A71" s="581">
        <v>10</v>
      </c>
      <c r="B71" s="139" t="s">
        <v>307</v>
      </c>
      <c r="C71" s="581">
        <f t="shared" si="2"/>
        <v>-32.213050171500008</v>
      </c>
      <c r="D71" s="581">
        <f t="shared" si="3"/>
        <v>-133.16390914599998</v>
      </c>
      <c r="G71" s="581">
        <f t="shared" si="4"/>
        <v>-133.16390914599998</v>
      </c>
    </row>
    <row r="72" spans="1:7" x14ac:dyDescent="0.25">
      <c r="A72" s="581">
        <v>11</v>
      </c>
      <c r="B72" s="139" t="s">
        <v>308</v>
      </c>
      <c r="C72" s="581">
        <f t="shared" si="2"/>
        <v>116.24494359799996</v>
      </c>
      <c r="D72" s="581">
        <f t="shared" si="3"/>
        <v>35.178467805499977</v>
      </c>
      <c r="G72" s="581">
        <f t="shared" si="4"/>
        <v>35.178467805499977</v>
      </c>
    </row>
    <row r="73" spans="1:7" x14ac:dyDescent="0.25">
      <c r="A73" s="581">
        <v>12</v>
      </c>
      <c r="B73" s="139" t="s">
        <v>309</v>
      </c>
      <c r="C73" s="581">
        <f t="shared" si="2"/>
        <v>13.575359946000006</v>
      </c>
      <c r="D73" s="581">
        <f t="shared" si="3"/>
        <v>-117.559161593</v>
      </c>
      <c r="G73" s="581">
        <f t="shared" si="4"/>
        <v>-117.559161593</v>
      </c>
    </row>
    <row r="74" spans="1:7" x14ac:dyDescent="0.25">
      <c r="A74" s="581">
        <v>13</v>
      </c>
      <c r="B74" s="139" t="s">
        <v>310</v>
      </c>
      <c r="C74" s="581">
        <f t="shared" si="2"/>
        <v>273.61646981099989</v>
      </c>
      <c r="D74" s="581">
        <f t="shared" si="3"/>
        <v>147.62992212199987</v>
      </c>
      <c r="G74" s="581">
        <f t="shared" si="4"/>
        <v>147.62992212199987</v>
      </c>
    </row>
    <row r="75" spans="1:7" x14ac:dyDescent="0.25">
      <c r="A75" s="581">
        <v>14</v>
      </c>
      <c r="B75" s="139" t="s">
        <v>311</v>
      </c>
      <c r="C75" s="581">
        <f t="shared" si="2"/>
        <v>67.570391067500054</v>
      </c>
      <c r="D75" s="581">
        <f t="shared" si="3"/>
        <v>69.106515565000024</v>
      </c>
      <c r="G75" s="581">
        <f t="shared" si="4"/>
        <v>69.106515565000024</v>
      </c>
    </row>
    <row r="76" spans="1:7" x14ac:dyDescent="0.25">
      <c r="A76" s="581">
        <v>15</v>
      </c>
      <c r="B76" s="139" t="s">
        <v>312</v>
      </c>
      <c r="C76" s="581">
        <f t="shared" si="2"/>
        <v>47.868224156000082</v>
      </c>
      <c r="D76" s="581">
        <f t="shared" si="3"/>
        <v>-20.858495089000073</v>
      </c>
      <c r="G76" s="581">
        <f t="shared" si="4"/>
        <v>-20.858495089000073</v>
      </c>
    </row>
    <row r="77" spans="1:7" x14ac:dyDescent="0.25">
      <c r="A77" s="581">
        <v>16</v>
      </c>
      <c r="B77" s="139" t="s">
        <v>313</v>
      </c>
      <c r="C77" s="581">
        <f t="shared" si="2"/>
        <v>-23.766762001500084</v>
      </c>
      <c r="D77" s="581">
        <f t="shared" si="3"/>
        <v>97.617473689000121</v>
      </c>
      <c r="G77" s="581">
        <f t="shared" si="4"/>
        <v>97.617473689000121</v>
      </c>
    </row>
  </sheetData>
  <mergeCells count="17">
    <mergeCell ref="AB10:AM10"/>
    <mergeCell ref="X54:AF54"/>
    <mergeCell ref="X55:AF55"/>
    <mergeCell ref="AH34:AP34"/>
    <mergeCell ref="AH35:AP35"/>
    <mergeCell ref="U34:AF34"/>
    <mergeCell ref="U35:AF35"/>
    <mergeCell ref="N32:O32"/>
    <mergeCell ref="N33:O33"/>
    <mergeCell ref="Y31:AK31"/>
    <mergeCell ref="U33:AF33"/>
    <mergeCell ref="AH33:AP33"/>
    <mergeCell ref="N26:O26"/>
    <mergeCell ref="N28:O28"/>
    <mergeCell ref="N29:O29"/>
    <mergeCell ref="N30:O30"/>
    <mergeCell ref="N31:O31"/>
  </mergeCells>
  <conditionalFormatting sqref="T19:T29">
    <cfRule type="colorScale" priority="17">
      <colorScale>
        <cfvo type="min"/>
        <cfvo type="percentile" val="50"/>
        <cfvo type="max"/>
        <color rgb="FF002060"/>
        <color rgb="FF00B050"/>
        <color rgb="FFC00000"/>
      </colorScale>
    </cfRule>
    <cfRule type="colorScale" priority="18">
      <colorScale>
        <cfvo type="min"/>
        <cfvo type="percentile" val="50"/>
        <cfvo type="max"/>
        <color rgb="FF00B0F0"/>
        <color rgb="FF00B050"/>
        <color rgb="FFFF0000"/>
      </colorScale>
    </cfRule>
  </conditionalFormatting>
  <conditionalFormatting sqref="F25:F35">
    <cfRule type="colorScale" priority="15">
      <colorScale>
        <cfvo type="min"/>
        <cfvo type="percentile" val="50"/>
        <cfvo type="max"/>
        <color rgb="FF002060"/>
        <color rgb="FF00B050"/>
        <color rgb="FFC00000"/>
      </colorScale>
    </cfRule>
    <cfRule type="colorScale" priority="16">
      <colorScale>
        <cfvo type="min"/>
        <cfvo type="percentile" val="50"/>
        <cfvo type="max"/>
        <color rgb="FF00B0F0"/>
        <color rgb="FF00B050"/>
        <color rgb="FFFF0000"/>
      </colorScale>
    </cfRule>
  </conditionalFormatting>
  <conditionalFormatting sqref="N10:O18">
    <cfRule type="dataBar" priority="11">
      <dataBar>
        <cfvo type="min"/>
        <cfvo type="max"/>
        <color rgb="FF008AEF"/>
      </dataBar>
      <extLst>
        <ext xmlns:x14="http://schemas.microsoft.com/office/spreadsheetml/2009/9/main" uri="{B025F937-C7B1-47D3-B67F-A62EFF666E3E}">
          <x14:id>{69B753E0-84C7-44A3-AB7C-0FA05950D484}</x14:id>
        </ext>
      </extLst>
    </cfRule>
  </conditionalFormatting>
  <conditionalFormatting sqref="R20:R30">
    <cfRule type="colorScale" priority="9">
      <colorScale>
        <cfvo type="min"/>
        <cfvo type="percentile" val="50"/>
        <cfvo type="max"/>
        <color rgb="FF002060"/>
        <color rgb="FF00B050"/>
        <color rgb="FFC00000"/>
      </colorScale>
    </cfRule>
    <cfRule type="colorScale" priority="10">
      <colorScale>
        <cfvo type="min"/>
        <cfvo type="percentile" val="50"/>
        <cfvo type="max"/>
        <color rgb="FF00B0F0"/>
        <color rgb="FF00B050"/>
        <color rgb="FFFF0000"/>
      </colorScale>
    </cfRule>
  </conditionalFormatting>
  <conditionalFormatting sqref="P20:R30 N20:O25">
    <cfRule type="colorScale" priority="941">
      <colorScale>
        <cfvo type="min"/>
        <cfvo type="percentile" val="50"/>
        <cfvo type="max"/>
        <color rgb="FF002060"/>
        <color rgb="FF00B050"/>
        <color rgb="FFC00000"/>
      </colorScale>
    </cfRule>
    <cfRule type="colorScale" priority="942">
      <colorScale>
        <cfvo type="min"/>
        <cfvo type="percentile" val="50"/>
        <cfvo type="max"/>
        <color rgb="FF00B0F0"/>
        <color rgb="FF00B050"/>
        <color rgb="FFFF0000"/>
      </colorScale>
    </cfRule>
  </conditionalFormatting>
  <conditionalFormatting sqref="N26">
    <cfRule type="colorScale" priority="3">
      <colorScale>
        <cfvo type="min"/>
        <cfvo type="percentile" val="50"/>
        <cfvo type="max"/>
        <color rgb="FF002060"/>
        <color rgb="FF00B050"/>
        <color rgb="FFC00000"/>
      </colorScale>
    </cfRule>
    <cfRule type="colorScale" priority="4">
      <colorScale>
        <cfvo type="min"/>
        <cfvo type="percentile" val="50"/>
        <cfvo type="max"/>
        <color rgb="FF00B0F0"/>
        <color rgb="FF00B050"/>
        <color rgb="FFFF0000"/>
      </colorScale>
    </cfRule>
  </conditionalFormatting>
  <conditionalFormatting sqref="N9:O9">
    <cfRule type="colorScale" priority="1">
      <colorScale>
        <cfvo type="min"/>
        <cfvo type="percentile" val="50"/>
        <cfvo type="max"/>
        <color rgb="FF002060"/>
        <color rgb="FF00B050"/>
        <color rgb="FFC00000"/>
      </colorScale>
    </cfRule>
    <cfRule type="colorScale" priority="2">
      <colorScale>
        <cfvo type="min"/>
        <cfvo type="percentile" val="50"/>
        <cfvo type="max"/>
        <color rgb="FF00B0F0"/>
        <color rgb="FF00B050"/>
        <color rgb="FFFF0000"/>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81" r:id="rId4" name="Case d'option 2">
              <controlPr defaultSize="0" autoFill="0" autoLine="0" autoPict="0">
                <anchor moveWithCells="1">
                  <from>
                    <xdr:col>40</xdr:col>
                    <xdr:colOff>276225</xdr:colOff>
                    <xdr:row>10</xdr:row>
                    <xdr:rowOff>19050</xdr:rowOff>
                  </from>
                  <to>
                    <xdr:col>41</xdr:col>
                    <xdr:colOff>200025</xdr:colOff>
                    <xdr:row>11</xdr:row>
                    <xdr:rowOff>0</xdr:rowOff>
                  </to>
                </anchor>
              </controlPr>
            </control>
          </mc:Choice>
        </mc:AlternateContent>
        <mc:AlternateContent xmlns:mc="http://schemas.openxmlformats.org/markup-compatibility/2006">
          <mc:Choice Requires="x14">
            <control shapeId="225282" r:id="rId5" name="Case d'option 3">
              <controlPr defaultSize="0" autoFill="0" autoLine="0" autoPict="0" altText="">
                <anchor moveWithCells="1">
                  <from>
                    <xdr:col>40</xdr:col>
                    <xdr:colOff>266700</xdr:colOff>
                    <xdr:row>11</xdr:row>
                    <xdr:rowOff>95250</xdr:rowOff>
                  </from>
                  <to>
                    <xdr:col>40</xdr:col>
                    <xdr:colOff>600075</xdr:colOff>
                    <xdr:row>11</xdr:row>
                    <xdr:rowOff>323850</xdr:rowOff>
                  </to>
                </anchor>
              </controlPr>
            </control>
          </mc:Choice>
        </mc:AlternateContent>
        <mc:AlternateContent xmlns:mc="http://schemas.openxmlformats.org/markup-compatibility/2006">
          <mc:Choice Requires="x14">
            <control shapeId="225283" r:id="rId6" name="Case d'option 4">
              <controlPr defaultSize="0" autoFill="0" autoLine="0" autoPict="0" altText="">
                <anchor moveWithCells="1">
                  <from>
                    <xdr:col>40</xdr:col>
                    <xdr:colOff>228600</xdr:colOff>
                    <xdr:row>12</xdr:row>
                    <xdr:rowOff>76200</xdr:rowOff>
                  </from>
                  <to>
                    <xdr:col>40</xdr:col>
                    <xdr:colOff>561975</xdr:colOff>
                    <xdr:row>12</xdr:row>
                    <xdr:rowOff>314325</xdr:rowOff>
                  </to>
                </anchor>
              </controlPr>
            </control>
          </mc:Choice>
        </mc:AlternateContent>
        <mc:AlternateContent xmlns:mc="http://schemas.openxmlformats.org/markup-compatibility/2006">
          <mc:Choice Requires="x14">
            <control shapeId="225284" r:id="rId7" name="Case d'option 5">
              <controlPr defaultSize="0" autoFill="0" autoLine="0" autoPict="0" altText="">
                <anchor moveWithCells="1">
                  <from>
                    <xdr:col>40</xdr:col>
                    <xdr:colOff>228600</xdr:colOff>
                    <xdr:row>13</xdr:row>
                    <xdr:rowOff>142875</xdr:rowOff>
                  </from>
                  <to>
                    <xdr:col>40</xdr:col>
                    <xdr:colOff>561975</xdr:colOff>
                    <xdr:row>13</xdr:row>
                    <xdr:rowOff>371475</xdr:rowOff>
                  </to>
                </anchor>
              </controlPr>
            </control>
          </mc:Choice>
        </mc:AlternateContent>
        <mc:AlternateContent xmlns:mc="http://schemas.openxmlformats.org/markup-compatibility/2006">
          <mc:Choice Requires="x14">
            <control shapeId="225285" r:id="rId8" name="Case d'option 6">
              <controlPr defaultSize="0" autoFill="0" autoLine="0" autoPict="0" altText="">
                <anchor moveWithCells="1">
                  <from>
                    <xdr:col>40</xdr:col>
                    <xdr:colOff>295275</xdr:colOff>
                    <xdr:row>14</xdr:row>
                    <xdr:rowOff>47625</xdr:rowOff>
                  </from>
                  <to>
                    <xdr:col>40</xdr:col>
                    <xdr:colOff>619125</xdr:colOff>
                    <xdr:row>14</xdr:row>
                    <xdr:rowOff>400050</xdr:rowOff>
                  </to>
                </anchor>
              </controlPr>
            </control>
          </mc:Choice>
        </mc:AlternateContent>
        <mc:AlternateContent xmlns:mc="http://schemas.openxmlformats.org/markup-compatibility/2006">
          <mc:Choice Requires="x14">
            <control shapeId="225286" r:id="rId9" name="Case d'option 7">
              <controlPr defaultSize="0" autoFill="0" autoLine="0" autoPict="0" altText="">
                <anchor moveWithCells="1">
                  <from>
                    <xdr:col>40</xdr:col>
                    <xdr:colOff>266700</xdr:colOff>
                    <xdr:row>15</xdr:row>
                    <xdr:rowOff>161925</xdr:rowOff>
                  </from>
                  <to>
                    <xdr:col>40</xdr:col>
                    <xdr:colOff>600075</xdr:colOff>
                    <xdr:row>15</xdr:row>
                    <xdr:rowOff>381000</xdr:rowOff>
                  </to>
                </anchor>
              </controlPr>
            </control>
          </mc:Choice>
        </mc:AlternateContent>
        <mc:AlternateContent xmlns:mc="http://schemas.openxmlformats.org/markup-compatibility/2006">
          <mc:Choice Requires="x14">
            <control shapeId="225287" r:id="rId10" name="Case d'option 8">
              <controlPr defaultSize="0" autoFill="0" autoLine="0" autoPict="0" altText="">
                <anchor moveWithCells="1">
                  <from>
                    <xdr:col>40</xdr:col>
                    <xdr:colOff>285750</xdr:colOff>
                    <xdr:row>16</xdr:row>
                    <xdr:rowOff>85725</xdr:rowOff>
                  </from>
                  <to>
                    <xdr:col>40</xdr:col>
                    <xdr:colOff>619125</xdr:colOff>
                    <xdr:row>16</xdr:row>
                    <xdr:rowOff>314325</xdr:rowOff>
                  </to>
                </anchor>
              </controlPr>
            </control>
          </mc:Choice>
        </mc:AlternateContent>
        <mc:AlternateContent xmlns:mc="http://schemas.openxmlformats.org/markup-compatibility/2006">
          <mc:Choice Requires="x14">
            <control shapeId="225288" r:id="rId11" name="Case d'option 9">
              <controlPr defaultSize="0" autoFill="0" autoLine="0" autoPict="0" altText="">
                <anchor moveWithCells="1">
                  <from>
                    <xdr:col>40</xdr:col>
                    <xdr:colOff>266700</xdr:colOff>
                    <xdr:row>17</xdr:row>
                    <xdr:rowOff>95250</xdr:rowOff>
                  </from>
                  <to>
                    <xdr:col>40</xdr:col>
                    <xdr:colOff>600075</xdr:colOff>
                    <xdr:row>17</xdr:row>
                    <xdr:rowOff>323850</xdr:rowOff>
                  </to>
                </anchor>
              </controlPr>
            </control>
          </mc:Choice>
        </mc:AlternateContent>
        <mc:AlternateContent xmlns:mc="http://schemas.openxmlformats.org/markup-compatibility/2006">
          <mc:Choice Requires="x14">
            <control shapeId="225289" r:id="rId12" name="Case d'option 10">
              <controlPr defaultSize="0" autoFill="0" autoLine="0" autoPict="0" altText="">
                <anchor moveWithCells="1">
                  <from>
                    <xdr:col>40</xdr:col>
                    <xdr:colOff>285750</xdr:colOff>
                    <xdr:row>18</xdr:row>
                    <xdr:rowOff>247650</xdr:rowOff>
                  </from>
                  <to>
                    <xdr:col>40</xdr:col>
                    <xdr:colOff>438150</xdr:colOff>
                    <xdr:row>18</xdr:row>
                    <xdr:rowOff>381000</xdr:rowOff>
                  </to>
                </anchor>
              </controlPr>
            </control>
          </mc:Choice>
        </mc:AlternateContent>
        <mc:AlternateContent xmlns:mc="http://schemas.openxmlformats.org/markup-compatibility/2006">
          <mc:Choice Requires="x14">
            <control shapeId="225290" r:id="rId13" name="Case d'option 11">
              <controlPr defaultSize="0" autoFill="0" autoLine="0" autoPict="0" altText="">
                <anchor moveWithCells="1">
                  <from>
                    <xdr:col>40</xdr:col>
                    <xdr:colOff>247650</xdr:colOff>
                    <xdr:row>19</xdr:row>
                    <xdr:rowOff>161925</xdr:rowOff>
                  </from>
                  <to>
                    <xdr:col>40</xdr:col>
                    <xdr:colOff>581025</xdr:colOff>
                    <xdr:row>19</xdr:row>
                    <xdr:rowOff>381000</xdr:rowOff>
                  </to>
                </anchor>
              </controlPr>
            </control>
          </mc:Choice>
        </mc:AlternateContent>
        <mc:AlternateContent xmlns:mc="http://schemas.openxmlformats.org/markup-compatibility/2006">
          <mc:Choice Requires="x14">
            <control shapeId="225291" r:id="rId14" name="Case d'option 12">
              <controlPr defaultSize="0" autoFill="0" autoLine="0" autoPict="0" altText="">
                <anchor moveWithCells="1">
                  <from>
                    <xdr:col>40</xdr:col>
                    <xdr:colOff>323850</xdr:colOff>
                    <xdr:row>20</xdr:row>
                    <xdr:rowOff>85725</xdr:rowOff>
                  </from>
                  <to>
                    <xdr:col>40</xdr:col>
                    <xdr:colOff>657225</xdr:colOff>
                    <xdr:row>20</xdr:row>
                    <xdr:rowOff>323850</xdr:rowOff>
                  </to>
                </anchor>
              </controlPr>
            </control>
          </mc:Choice>
        </mc:AlternateContent>
        <mc:AlternateContent xmlns:mc="http://schemas.openxmlformats.org/markup-compatibility/2006">
          <mc:Choice Requires="x14">
            <control shapeId="225292" r:id="rId15" name="Case d'option 13">
              <controlPr defaultSize="0" autoFill="0" autoLine="0" autoPict="0" altText="">
                <anchor moveWithCells="1">
                  <from>
                    <xdr:col>40</xdr:col>
                    <xdr:colOff>295275</xdr:colOff>
                    <xdr:row>21</xdr:row>
                    <xdr:rowOff>200025</xdr:rowOff>
                  </from>
                  <to>
                    <xdr:col>40</xdr:col>
                    <xdr:colOff>628650</xdr:colOff>
                    <xdr:row>21</xdr:row>
                    <xdr:rowOff>438150</xdr:rowOff>
                  </to>
                </anchor>
              </controlPr>
            </control>
          </mc:Choice>
        </mc:AlternateContent>
        <mc:AlternateContent xmlns:mc="http://schemas.openxmlformats.org/markup-compatibility/2006">
          <mc:Choice Requires="x14">
            <control shapeId="225293" r:id="rId16" name="Case d'option 14">
              <controlPr defaultSize="0" autoFill="0" autoLine="0" autoPict="0" altText="">
                <anchor moveWithCells="1">
                  <from>
                    <xdr:col>40</xdr:col>
                    <xdr:colOff>295275</xdr:colOff>
                    <xdr:row>22</xdr:row>
                    <xdr:rowOff>190500</xdr:rowOff>
                  </from>
                  <to>
                    <xdr:col>40</xdr:col>
                    <xdr:colOff>628650</xdr:colOff>
                    <xdr:row>22</xdr:row>
                    <xdr:rowOff>419100</xdr:rowOff>
                  </to>
                </anchor>
              </controlPr>
            </control>
          </mc:Choice>
        </mc:AlternateContent>
        <mc:AlternateContent xmlns:mc="http://schemas.openxmlformats.org/markup-compatibility/2006">
          <mc:Choice Requires="x14">
            <control shapeId="225294" r:id="rId17" name="Case d'option 15">
              <controlPr defaultSize="0" autoFill="0" autoLine="0" autoPict="0" altText="">
                <anchor moveWithCells="1">
                  <from>
                    <xdr:col>40</xdr:col>
                    <xdr:colOff>304800</xdr:colOff>
                    <xdr:row>23</xdr:row>
                    <xdr:rowOff>190500</xdr:rowOff>
                  </from>
                  <to>
                    <xdr:col>40</xdr:col>
                    <xdr:colOff>638175</xdr:colOff>
                    <xdr:row>23</xdr:row>
                    <xdr:rowOff>419100</xdr:rowOff>
                  </to>
                </anchor>
              </controlPr>
            </control>
          </mc:Choice>
        </mc:AlternateContent>
        <mc:AlternateContent xmlns:mc="http://schemas.openxmlformats.org/markup-compatibility/2006">
          <mc:Choice Requires="x14">
            <control shapeId="225295" r:id="rId18" name="Case d'option 16">
              <controlPr defaultSize="0" autoFill="0" autoLine="0" autoPict="0" altText="">
                <anchor moveWithCells="1">
                  <from>
                    <xdr:col>40</xdr:col>
                    <xdr:colOff>314325</xdr:colOff>
                    <xdr:row>24</xdr:row>
                    <xdr:rowOff>161925</xdr:rowOff>
                  </from>
                  <to>
                    <xdr:col>40</xdr:col>
                    <xdr:colOff>647700</xdr:colOff>
                    <xdr:row>24</xdr:row>
                    <xdr:rowOff>381000</xdr:rowOff>
                  </to>
                </anchor>
              </controlPr>
            </control>
          </mc:Choice>
        </mc:AlternateContent>
        <mc:AlternateContent xmlns:mc="http://schemas.openxmlformats.org/markup-compatibility/2006">
          <mc:Choice Requires="x14">
            <control shapeId="225296" r:id="rId19" name="Case d'option 17">
              <controlPr defaultSize="0" autoFill="0" autoLine="0" autoPict="0" altText="">
                <anchor moveWithCells="1">
                  <from>
                    <xdr:col>40</xdr:col>
                    <xdr:colOff>352425</xdr:colOff>
                    <xdr:row>25</xdr:row>
                    <xdr:rowOff>123825</xdr:rowOff>
                  </from>
                  <to>
                    <xdr:col>40</xdr:col>
                    <xdr:colOff>600075</xdr:colOff>
                    <xdr:row>25</xdr:row>
                    <xdr:rowOff>304800</xdr:rowOff>
                  </to>
                </anchor>
              </controlPr>
            </control>
          </mc:Choice>
        </mc:AlternateContent>
        <mc:AlternateContent xmlns:mc="http://schemas.openxmlformats.org/markup-compatibility/2006">
          <mc:Choice Requires="x14">
            <control shapeId="225297" r:id="rId20" name="Button 18">
              <controlPr defaultSize="0" print="0" autoFill="0" autoPict="0" macro="[0]!interpretation_present">
                <anchor moveWithCells="1" sizeWithCells="1">
                  <from>
                    <xdr:col>46</xdr:col>
                    <xdr:colOff>85725</xdr:colOff>
                    <xdr:row>15</xdr:row>
                    <xdr:rowOff>438150</xdr:rowOff>
                  </from>
                  <to>
                    <xdr:col>47</xdr:col>
                    <xdr:colOff>133350</xdr:colOff>
                    <xdr:row>17</xdr:row>
                    <xdr:rowOff>76200</xdr:rowOff>
                  </to>
                </anchor>
              </controlPr>
            </control>
          </mc:Choice>
        </mc:AlternateContent>
        <mc:AlternateContent xmlns:mc="http://schemas.openxmlformats.org/markup-compatibility/2006">
          <mc:Choice Requires="x14">
            <control shapeId="225298" r:id="rId21" name="Button 19">
              <controlPr defaultSize="0" print="0" autoFill="0" autoPict="0" macro="[0]!Accueil">
                <anchor moveWithCells="1" sizeWithCells="1">
                  <from>
                    <xdr:col>46</xdr:col>
                    <xdr:colOff>85725</xdr:colOff>
                    <xdr:row>13</xdr:row>
                    <xdr:rowOff>85725</xdr:rowOff>
                  </from>
                  <to>
                    <xdr:col>47</xdr:col>
                    <xdr:colOff>142875</xdr:colOff>
                    <xdr:row>14</xdr:row>
                    <xdr:rowOff>428625</xdr:rowOff>
                  </to>
                </anchor>
              </controlPr>
            </control>
          </mc:Choice>
        </mc:AlternateContent>
        <mc:AlternateContent xmlns:mc="http://schemas.openxmlformats.org/markup-compatibility/2006">
          <mc:Choice Requires="x14">
            <control shapeId="225299" r:id="rId22" name="Button 20">
              <controlPr defaultSize="0" print="0" autoFill="0" autoPict="0" macro="[0]!Par_couleur">
                <anchor moveWithCells="1" sizeWithCells="1">
                  <from>
                    <xdr:col>46</xdr:col>
                    <xdr:colOff>85725</xdr:colOff>
                    <xdr:row>18</xdr:row>
                    <xdr:rowOff>28575</xdr:rowOff>
                  </from>
                  <to>
                    <xdr:col>47</xdr:col>
                    <xdr:colOff>133350</xdr:colOff>
                    <xdr:row>19</xdr:row>
                    <xdr:rowOff>190500</xdr:rowOff>
                  </to>
                </anchor>
              </controlPr>
            </control>
          </mc:Choice>
        </mc:AlternateContent>
        <mc:AlternateContent xmlns:mc="http://schemas.openxmlformats.org/markup-compatibility/2006">
          <mc:Choice Requires="x14">
            <control shapeId="225300" r:id="rId23" name="Button 21">
              <controlPr defaultSize="0" print="0" autoFill="0" autoPict="0" macro="[0]!Mot_cle">
                <anchor moveWithCells="1" sizeWithCells="1">
                  <from>
                    <xdr:col>46</xdr:col>
                    <xdr:colOff>85725</xdr:colOff>
                    <xdr:row>20</xdr:row>
                    <xdr:rowOff>171450</xdr:rowOff>
                  </from>
                  <to>
                    <xdr:col>47</xdr:col>
                    <xdr:colOff>133350</xdr:colOff>
                    <xdr:row>21</xdr:row>
                    <xdr:rowOff>228600</xdr:rowOff>
                  </to>
                </anchor>
              </controlPr>
            </control>
          </mc:Choice>
        </mc:AlternateContent>
        <mc:AlternateContent xmlns:mc="http://schemas.openxmlformats.org/markup-compatibility/2006">
          <mc:Choice Requires="x14">
            <control shapeId="225301" r:id="rId24" name="Button 22">
              <controlPr defaultSize="0" print="0" autoFill="0" autoPict="0" macro="[0]!Organes_Calme_Reactivite">
                <anchor moveWithCells="1" sizeWithCells="1">
                  <from>
                    <xdr:col>46</xdr:col>
                    <xdr:colOff>95250</xdr:colOff>
                    <xdr:row>22</xdr:row>
                    <xdr:rowOff>209550</xdr:rowOff>
                  </from>
                  <to>
                    <xdr:col>47</xdr:col>
                    <xdr:colOff>142875</xdr:colOff>
                    <xdr:row>24</xdr:row>
                    <xdr:rowOff>57150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69B753E0-84C7-44A3-AB7C-0FA05950D484}">
            <x14:dataBar minLength="0" maxLength="100" border="1" negativeBarBorderColorSameAsPositive="0">
              <x14:cfvo type="autoMin"/>
              <x14:cfvo type="autoMax"/>
              <x14:borderColor rgb="FF008AEF"/>
              <x14:negativeFillColor rgb="FFFF0000"/>
              <x14:negativeBorderColor rgb="FFFF0000"/>
              <x14:axisColor rgb="FF000000"/>
            </x14:dataBar>
          </x14:cfRule>
          <xm:sqref>N10:O18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A1633-7A8B-41CF-A4BD-141BC11FA298}">
  <sheetPr codeName="Feuil39"/>
  <dimension ref="A1:V65"/>
  <sheetViews>
    <sheetView topLeftCell="A7" zoomScale="80" zoomScaleNormal="80" workbookViewId="0">
      <selection activeCell="M42" sqref="M42"/>
    </sheetView>
  </sheetViews>
  <sheetFormatPr baseColWidth="10" defaultRowHeight="15" x14ac:dyDescent="0.25"/>
  <cols>
    <col min="1" max="1" width="19.28515625" style="533" customWidth="1"/>
    <col min="2" max="2" width="21.42578125" style="533" customWidth="1"/>
    <col min="3" max="3" width="7.5703125" style="533" customWidth="1"/>
    <col min="4" max="9" width="11.42578125" style="533"/>
    <col min="10" max="10" width="70.28515625" style="533" customWidth="1"/>
    <col min="11" max="16" width="11.42578125" style="533"/>
    <col min="17" max="19" width="16.5703125" style="533" customWidth="1"/>
    <col min="20" max="20" width="17.28515625" style="533" customWidth="1"/>
    <col min="21" max="21" width="16.7109375" style="533" customWidth="1"/>
    <col min="22" max="22" width="16.140625" style="533" customWidth="1"/>
    <col min="23" max="16384" width="11.42578125" style="533"/>
  </cols>
  <sheetData>
    <row r="1" spans="3:20" ht="31.5" x14ac:dyDescent="0.5">
      <c r="E1" s="615" t="str">
        <f>Lexique!C291</f>
        <v>Couleurs Vibratoires corporelles</v>
      </c>
      <c r="F1" s="615"/>
      <c r="G1" s="615"/>
      <c r="H1" s="615"/>
      <c r="I1" s="615"/>
      <c r="J1" s="615"/>
    </row>
    <row r="4" spans="3:20" ht="92.25" customHeight="1" x14ac:dyDescent="0.5">
      <c r="K4" s="151"/>
    </row>
    <row r="5" spans="3:20" x14ac:dyDescent="0.25">
      <c r="O5" s="533" t="str">
        <f>Resume!$F$10</f>
        <v>Gautier</v>
      </c>
      <c r="P5" s="533">
        <f>Resume!$F$11</f>
        <v>20170828</v>
      </c>
      <c r="S5" s="260"/>
      <c r="T5" s="329"/>
    </row>
    <row r="6" spans="3:20" x14ac:dyDescent="0.25">
      <c r="C6" s="533" t="str">
        <f>Lexique!C68</f>
        <v>ARRIERE</v>
      </c>
      <c r="K6" s="166" t="str">
        <f>Lexique!C69</f>
        <v>DEVANT</v>
      </c>
      <c r="S6" s="264"/>
    </row>
    <row r="9" spans="3:20" ht="18.75" x14ac:dyDescent="0.3">
      <c r="P9" s="422"/>
      <c r="Q9" s="422"/>
      <c r="R9" s="422"/>
    </row>
    <row r="10" spans="3:20" ht="18.75" x14ac:dyDescent="0.3">
      <c r="P10" s="422"/>
      <c r="Q10" s="422"/>
      <c r="R10" s="422"/>
    </row>
    <row r="11" spans="3:20" ht="18.75" x14ac:dyDescent="0.3">
      <c r="P11" s="422"/>
      <c r="Q11" s="422"/>
      <c r="R11" s="422"/>
    </row>
    <row r="13" spans="3:20" ht="18.75" x14ac:dyDescent="0.3">
      <c r="P13" s="422"/>
      <c r="Q13" s="517"/>
      <c r="R13" s="422"/>
      <c r="S13" s="517"/>
    </row>
    <row r="14" spans="3:20" ht="18.75" x14ac:dyDescent="0.3">
      <c r="P14" s="422"/>
      <c r="Q14" s="634"/>
      <c r="R14" s="634"/>
      <c r="S14" s="634"/>
    </row>
    <row r="15" spans="3:20" ht="18.75" x14ac:dyDescent="0.3">
      <c r="P15" s="422"/>
      <c r="Q15" s="634"/>
      <c r="R15" s="634"/>
      <c r="S15" s="634"/>
    </row>
    <row r="38" spans="2:2" x14ac:dyDescent="0.25">
      <c r="B38" s="325"/>
    </row>
    <row r="39" spans="2:2" x14ac:dyDescent="0.25">
      <c r="B39" s="325"/>
    </row>
    <row r="40" spans="2:2" x14ac:dyDescent="0.25">
      <c r="B40" s="325"/>
    </row>
    <row r="41" spans="2:2" x14ac:dyDescent="0.25">
      <c r="B41" s="325"/>
    </row>
    <row r="42" spans="2:2" x14ac:dyDescent="0.25">
      <c r="B42" s="325"/>
    </row>
    <row r="43" spans="2:2" x14ac:dyDescent="0.25">
      <c r="B43" s="325"/>
    </row>
    <row r="44" spans="2:2" x14ac:dyDescent="0.25">
      <c r="B44" s="325"/>
    </row>
    <row r="45" spans="2:2" ht="64.5" customHeight="1" x14ac:dyDescent="0.25">
      <c r="B45" s="325"/>
    </row>
    <row r="46" spans="2:2" hidden="1" x14ac:dyDescent="0.25">
      <c r="B46" s="325"/>
    </row>
    <row r="47" spans="2:2" hidden="1" x14ac:dyDescent="0.25">
      <c r="B47" s="325"/>
    </row>
    <row r="48" spans="2:2" hidden="1" x14ac:dyDescent="0.25">
      <c r="B48" s="325"/>
    </row>
    <row r="49" spans="1:22" hidden="1" x14ac:dyDescent="0.25">
      <c r="B49" s="325"/>
    </row>
    <row r="50" spans="1:22" ht="51" customHeight="1" thickBot="1" x14ac:dyDescent="0.4">
      <c r="B50" s="325"/>
      <c r="C50" s="391">
        <f>VLOOKUP($A$52,annexe_02!$A:$Q,17,FALSE)</f>
        <v>11</v>
      </c>
      <c r="D50" s="391">
        <f>C50</f>
        <v>11</v>
      </c>
      <c r="E50" s="263" t="str">
        <f>VLOOKUP($A$52,annexe_02!$A:$O,2,FALSE)</f>
        <v>Cyan</v>
      </c>
      <c r="F50" s="263"/>
      <c r="G50" s="171" t="str">
        <f>VLOOKUP($A$52,annexe_02!$A:$P,16,FALSE)</f>
        <v>AVANT</v>
      </c>
      <c r="H50" s="391">
        <f>$C$50</f>
        <v>11</v>
      </c>
      <c r="I50" s="391">
        <f t="shared" ref="I50:T50" si="0">$C$50</f>
        <v>11</v>
      </c>
      <c r="J50" s="391">
        <f t="shared" si="0"/>
        <v>11</v>
      </c>
      <c r="K50" s="391">
        <f t="shared" si="0"/>
        <v>11</v>
      </c>
      <c r="L50" s="391">
        <f t="shared" si="0"/>
        <v>11</v>
      </c>
      <c r="M50" s="391">
        <f t="shared" si="0"/>
        <v>11</v>
      </c>
      <c r="N50" s="391">
        <f t="shared" si="0"/>
        <v>11</v>
      </c>
      <c r="O50" s="391">
        <f t="shared" si="0"/>
        <v>11</v>
      </c>
      <c r="P50" s="391">
        <f t="shared" si="0"/>
        <v>11</v>
      </c>
      <c r="Q50" s="391">
        <f t="shared" si="0"/>
        <v>11</v>
      </c>
      <c r="R50" s="391">
        <f t="shared" si="0"/>
        <v>11</v>
      </c>
      <c r="S50" s="391">
        <f t="shared" si="0"/>
        <v>11</v>
      </c>
      <c r="T50" s="391">
        <f t="shared" si="0"/>
        <v>11</v>
      </c>
      <c r="U50" s="170"/>
      <c r="V50" s="170"/>
    </row>
    <row r="51" spans="1:22" ht="51" customHeight="1" thickTop="1" thickBot="1" x14ac:dyDescent="0.3">
      <c r="B51" s="325">
        <v>3</v>
      </c>
      <c r="C51" s="635" t="s">
        <v>432</v>
      </c>
      <c r="D51" s="636"/>
      <c r="E51" s="637" t="str">
        <f>VLOOKUP($A$52,annexe_02!$A:$O,Couleur_corp2!B51,FALSE)</f>
        <v xml:space="preserve">vous avez de la difficulté à exprimer vos pensées ou vos émotions, vous préférez taire certaines choses, vous manquez de clarté dans vos paroles, vous avez été victime d’abus ou de maltraitance, vous avez perdu votre place, votre travail, vous venez de vivre des moments difficiles (deuil, perte du travail, séparation), vous avez plein de « j’aimerais, mais je dois... », 
vous retenez, réprimez vos colères 
</v>
      </c>
      <c r="F51" s="637"/>
      <c r="G51" s="637"/>
      <c r="H51" s="637"/>
      <c r="I51" s="637"/>
      <c r="J51" s="637"/>
      <c r="K51" s="637"/>
      <c r="L51" s="637"/>
      <c r="M51" s="637"/>
      <c r="N51" s="637"/>
      <c r="O51" s="637"/>
      <c r="P51" s="637"/>
      <c r="Q51" s="637"/>
      <c r="R51" s="637"/>
      <c r="S51" s="637"/>
      <c r="T51" s="638"/>
    </row>
    <row r="52" spans="1:22" ht="51" customHeight="1" thickBot="1" x14ac:dyDescent="0.3">
      <c r="A52" s="325">
        <v>6</v>
      </c>
      <c r="B52" s="325">
        <v>4</v>
      </c>
      <c r="C52" s="643" t="s">
        <v>433</v>
      </c>
      <c r="D52" s="644"/>
      <c r="E52" s="649" t="str">
        <f>VLOOKUP($A$52,annexe_02!$A:$O,Couleur_corp2!B52,FALSE)</f>
        <v xml:space="preserve">vous êtes en conflit avec votre patron, votre professeur, vous réprimez votre colère, vous avez « les boules », vous ne communiquez pas clairement vos besoins, vos objectifs, vos attentes, vous avez l'impression d'être incompris par tous, vous êtes replié sur vous, vous ne dites rien
</v>
      </c>
      <c r="F52" s="649"/>
      <c r="G52" s="649"/>
      <c r="H52" s="649"/>
      <c r="I52" s="649"/>
      <c r="J52" s="649"/>
      <c r="K52" s="649"/>
      <c r="L52" s="649"/>
      <c r="M52" s="649"/>
      <c r="N52" s="649"/>
      <c r="O52" s="649"/>
      <c r="P52" s="649"/>
      <c r="Q52" s="649"/>
      <c r="R52" s="649"/>
      <c r="S52" s="649"/>
      <c r="T52" s="650"/>
    </row>
    <row r="53" spans="1:22" ht="51" customHeight="1" thickBot="1" x14ac:dyDescent="0.3">
      <c r="B53" s="325">
        <v>5</v>
      </c>
      <c r="C53" s="645" t="s">
        <v>434</v>
      </c>
      <c r="D53" s="646"/>
      <c r="E53" s="651" t="str">
        <f>VLOOKUP($A$52,annexe_02!$A:$O,Couleur_corp2!B53,FALSE)</f>
        <v xml:space="preserve">vos parents, surtout votre père, vous empêchait de parler, votre relation est difficile ou conflictuelle avec votre père (autoritaire ou absent ou décédé trop tôt), vous pensez qu’il y a des non-dits dans la famille inceste (avortement, enfant mort né, enfant illégitime), vous avez récemment vécu le décès de l’un de vos parents, vous avez de la difficulté à vous exprimer en présence de vos parents, votre père était colérique ou alcoolique
</v>
      </c>
      <c r="F53" s="651"/>
      <c r="G53" s="651"/>
      <c r="H53" s="651"/>
      <c r="I53" s="651"/>
      <c r="J53" s="651"/>
      <c r="K53" s="651"/>
      <c r="L53" s="651"/>
      <c r="M53" s="651"/>
      <c r="N53" s="651"/>
      <c r="O53" s="651"/>
      <c r="P53" s="651"/>
      <c r="Q53" s="651"/>
      <c r="R53" s="651"/>
      <c r="S53" s="651"/>
      <c r="T53" s="652"/>
    </row>
    <row r="54" spans="1:22" ht="51" customHeight="1" thickBot="1" x14ac:dyDescent="0.3">
      <c r="B54" s="325">
        <v>6</v>
      </c>
      <c r="C54" s="643" t="s">
        <v>435</v>
      </c>
      <c r="D54" s="644"/>
      <c r="E54" s="632" t="str">
        <f>VLOOKUP($A$52,annexe_02!$A:$O,Couleur_corp2!B54,FALSE)</f>
        <v>colère réprimée, vulnérabilité, timidité, honte, repli, confusion, mensonge</v>
      </c>
      <c r="F54" s="632"/>
      <c r="G54" s="632"/>
      <c r="H54" s="632"/>
      <c r="I54" s="632"/>
      <c r="J54" s="632"/>
      <c r="K54" s="632"/>
      <c r="L54" s="632"/>
      <c r="M54" s="632"/>
      <c r="N54" s="632"/>
      <c r="O54" s="632"/>
      <c r="P54" s="632"/>
      <c r="Q54" s="632"/>
      <c r="R54" s="632"/>
      <c r="S54" s="632"/>
      <c r="T54" s="633"/>
    </row>
    <row r="55" spans="1:22" ht="51" customHeight="1" thickBot="1" x14ac:dyDescent="0.3">
      <c r="B55" s="325">
        <v>7</v>
      </c>
      <c r="C55" s="645" t="s">
        <v>436</v>
      </c>
      <c r="D55" s="646"/>
      <c r="E55" s="647" t="str">
        <f>VLOOKUP($A$52,annexe_02!$A:$O,Couleur_corp2!B55,FALSE)</f>
        <v>mâchoire, dents, gorge, thyroïde, parathyroïdes, larynx, plexus pharyngien</v>
      </c>
      <c r="F55" s="647"/>
      <c r="G55" s="647"/>
      <c r="H55" s="647"/>
      <c r="I55" s="647"/>
      <c r="J55" s="647"/>
      <c r="K55" s="647"/>
      <c r="L55" s="647"/>
      <c r="M55" s="647"/>
      <c r="N55" s="647"/>
      <c r="O55" s="647"/>
      <c r="P55" s="647"/>
      <c r="Q55" s="647"/>
      <c r="R55" s="647"/>
      <c r="S55" s="647"/>
      <c r="T55" s="648"/>
    </row>
    <row r="56" spans="1:22" ht="51" customHeight="1" thickBot="1" x14ac:dyDescent="0.3">
      <c r="B56" s="325">
        <v>8</v>
      </c>
      <c r="C56" s="643" t="s">
        <v>437</v>
      </c>
      <c r="D56" s="644"/>
      <c r="E56" s="632" t="str">
        <f>VLOOKUP($A$52,annexe_02!$A:$O,Couleur_corp2!B56,FALSE)</f>
        <v>j’ai peur de dire certaines choses, j'ai peur de ne pas m'exprimer clairement</v>
      </c>
      <c r="F56" s="632"/>
      <c r="G56" s="632"/>
      <c r="H56" s="632"/>
      <c r="I56" s="632"/>
      <c r="J56" s="632"/>
      <c r="K56" s="632"/>
      <c r="L56" s="632"/>
      <c r="M56" s="632"/>
      <c r="N56" s="632"/>
      <c r="O56" s="632"/>
      <c r="P56" s="632"/>
      <c r="Q56" s="632"/>
      <c r="R56" s="632"/>
      <c r="S56" s="632"/>
      <c r="T56" s="633"/>
    </row>
    <row r="57" spans="1:22" ht="51" customHeight="1" thickBot="1" x14ac:dyDescent="0.3">
      <c r="B57" s="325">
        <v>9</v>
      </c>
      <c r="C57" s="645" t="s">
        <v>438</v>
      </c>
      <c r="D57" s="646"/>
      <c r="E57" s="647" t="str">
        <f>VLOOKUP($A$52,annexe_02!$A:$O,Couleur_corp2!B57,FALSE)</f>
        <v>je ne dois rien dire pour ne blesser personne, je dois garder mes sentiments pour moi, je dois me protéger</v>
      </c>
      <c r="F57" s="647"/>
      <c r="G57" s="647"/>
      <c r="H57" s="647"/>
      <c r="I57" s="647"/>
      <c r="J57" s="647"/>
      <c r="K57" s="647"/>
      <c r="L57" s="647"/>
      <c r="M57" s="647"/>
      <c r="N57" s="647"/>
      <c r="O57" s="647"/>
      <c r="P57" s="647"/>
      <c r="Q57" s="647"/>
      <c r="R57" s="647"/>
      <c r="S57" s="647"/>
      <c r="T57" s="648"/>
    </row>
    <row r="58" spans="1:22" ht="51" customHeight="1" thickBot="1" x14ac:dyDescent="0.3">
      <c r="B58" s="325">
        <v>10</v>
      </c>
      <c r="C58" s="643" t="s">
        <v>425</v>
      </c>
      <c r="D58" s="644"/>
      <c r="E58" s="632" t="str">
        <f>VLOOKUP($A$52,annexe_02!$A:$O,Couleur_corp2!B58,FALSE)</f>
        <v>besoin de garder pour soi, de se taire</v>
      </c>
      <c r="F58" s="632"/>
      <c r="G58" s="632"/>
      <c r="H58" s="632"/>
      <c r="I58" s="632"/>
      <c r="J58" s="632"/>
      <c r="K58" s="632"/>
      <c r="L58" s="632"/>
      <c r="M58" s="632"/>
      <c r="N58" s="632"/>
      <c r="O58" s="632"/>
      <c r="P58" s="632"/>
      <c r="Q58" s="632"/>
      <c r="R58" s="632"/>
      <c r="S58" s="632"/>
      <c r="T58" s="633"/>
    </row>
    <row r="59" spans="1:22" ht="51" customHeight="1" thickBot="1" x14ac:dyDescent="0.3">
      <c r="B59" s="325">
        <v>11</v>
      </c>
      <c r="C59" s="645" t="s">
        <v>439</v>
      </c>
      <c r="D59" s="646"/>
      <c r="E59" s="647" t="str">
        <f>VLOOKUP($A$52,annexe_02!$A:$O,Couleur_corp2!B59,FALSE)</f>
        <v>je m’exprime librement</v>
      </c>
      <c r="F59" s="647"/>
      <c r="G59" s="647"/>
      <c r="H59" s="647"/>
      <c r="I59" s="647"/>
      <c r="J59" s="647"/>
      <c r="K59" s="647"/>
      <c r="L59" s="647"/>
      <c r="M59" s="647"/>
      <c r="N59" s="647"/>
      <c r="O59" s="647"/>
      <c r="P59" s="647"/>
      <c r="Q59" s="647"/>
      <c r="R59" s="647"/>
      <c r="S59" s="647"/>
      <c r="T59" s="648"/>
    </row>
    <row r="60" spans="1:22" ht="51" customHeight="1" thickBot="1" x14ac:dyDescent="0.3">
      <c r="B60" s="325">
        <v>12</v>
      </c>
      <c r="C60" s="643" t="s">
        <v>440</v>
      </c>
      <c r="D60" s="644"/>
      <c r="E60" s="649" t="str">
        <f>VLOOKUP($A$52,annexe_02!$A:$O,Couleur_corp2!B60,FALSE)</f>
        <v xml:space="preserve">Il est temps d’exprimer qui vous êtes, vos pensées, vos émotions, vos projets. Prenez le temps de dire ce que vous avez à dire mais que vous avez toujours tu. Cessez de bavarder, exprimez ce qui est important pour vous. Écoutez davantage les autres. Assurez-vous d’avoir bien été compris. Essayez d’être cohérent entre ce que vous pensez, ce que vous dites et ce que vous faites.
</v>
      </c>
      <c r="F60" s="649"/>
      <c r="G60" s="649"/>
      <c r="H60" s="649"/>
      <c r="I60" s="649"/>
      <c r="J60" s="649"/>
      <c r="K60" s="649"/>
      <c r="L60" s="649"/>
      <c r="M60" s="649"/>
      <c r="N60" s="649"/>
      <c r="O60" s="649"/>
      <c r="P60" s="649"/>
      <c r="Q60" s="649"/>
      <c r="R60" s="649"/>
      <c r="S60" s="649"/>
      <c r="T60" s="650"/>
    </row>
    <row r="61" spans="1:22" ht="51" customHeight="1" thickBot="1" x14ac:dyDescent="0.3">
      <c r="B61" s="325">
        <v>13</v>
      </c>
      <c r="C61" s="645" t="s">
        <v>441</v>
      </c>
      <c r="D61" s="646"/>
      <c r="E61" s="651" t="str">
        <f>VLOOKUP($A$52,annexe_02!$A:$O,Couleur_corp2!B61,FALSE)</f>
        <v>capacité et justesse d’expression de soi, clarté du langage, spontanéité, honnêteté envers les autres, protection, cohérence entre la pensée et l’action</v>
      </c>
      <c r="F61" s="651"/>
      <c r="G61" s="651"/>
      <c r="H61" s="651"/>
      <c r="I61" s="651"/>
      <c r="J61" s="651"/>
      <c r="K61" s="651"/>
      <c r="L61" s="651"/>
      <c r="M61" s="651"/>
      <c r="N61" s="651"/>
      <c r="O61" s="651"/>
      <c r="P61" s="651"/>
      <c r="Q61" s="651"/>
      <c r="R61" s="651"/>
      <c r="S61" s="651"/>
      <c r="T61" s="652"/>
    </row>
    <row r="62" spans="1:22" ht="51" customHeight="1" thickBot="1" x14ac:dyDescent="0.3">
      <c r="B62" s="325">
        <v>14</v>
      </c>
      <c r="C62" s="643" t="s">
        <v>442</v>
      </c>
      <c r="D62" s="644"/>
      <c r="E62" s="649" t="str">
        <f>VLOOKUP($A$52,annexe_02!$A:$O,Couleur_corp2!B62,FALSE)</f>
        <v>technologie de la communication, publicité/design/graphisme, marketing, technologie de l’information, conflits internes non exprimés, communication (employé-patron ou entre employés), rumeurs, vente (plan de communication) langues étrangères, convaincre, persuader</v>
      </c>
      <c r="F62" s="649"/>
      <c r="G62" s="649"/>
      <c r="H62" s="649"/>
      <c r="I62" s="649"/>
      <c r="J62" s="649"/>
      <c r="K62" s="649"/>
      <c r="L62" s="649"/>
      <c r="M62" s="649"/>
      <c r="N62" s="649"/>
      <c r="O62" s="649"/>
      <c r="P62" s="649"/>
      <c r="Q62" s="649"/>
      <c r="R62" s="649"/>
      <c r="S62" s="649"/>
      <c r="T62" s="650"/>
    </row>
    <row r="63" spans="1:22" ht="51" customHeight="1" thickBot="1" x14ac:dyDescent="0.3">
      <c r="B63" s="325">
        <v>15</v>
      </c>
      <c r="C63" s="639" t="s">
        <v>443</v>
      </c>
      <c r="D63" s="640"/>
      <c r="E63" s="641" t="str">
        <f>VLOOKUP($A$52,annexe_02!$A:$O,Couleur_corp2!B63,FALSE)</f>
        <v>ne pas pouvoir crier, perdre sa montre, être en retard, rater un rendez-vous, deuil, vieux livre, tortue, escargot</v>
      </c>
      <c r="F63" s="641"/>
      <c r="G63" s="641"/>
      <c r="H63" s="641"/>
      <c r="I63" s="641"/>
      <c r="J63" s="641"/>
      <c r="K63" s="641"/>
      <c r="L63" s="641"/>
      <c r="M63" s="641"/>
      <c r="N63" s="641"/>
      <c r="O63" s="641"/>
      <c r="P63" s="641"/>
      <c r="Q63" s="641"/>
      <c r="R63" s="641"/>
      <c r="S63" s="641"/>
      <c r="T63" s="642"/>
    </row>
    <row r="64" spans="1:22" ht="15.75" thickTop="1" x14ac:dyDescent="0.25">
      <c r="B64" s="325"/>
    </row>
    <row r="65" spans="2:2" x14ac:dyDescent="0.25">
      <c r="B65" s="325"/>
    </row>
  </sheetData>
  <mergeCells count="30">
    <mergeCell ref="E1:J1"/>
    <mergeCell ref="C61:D61"/>
    <mergeCell ref="E61:T61"/>
    <mergeCell ref="C62:D62"/>
    <mergeCell ref="E62:T62"/>
    <mergeCell ref="C55:D55"/>
    <mergeCell ref="E55:T55"/>
    <mergeCell ref="C56:D56"/>
    <mergeCell ref="E56:T56"/>
    <mergeCell ref="C57:D57"/>
    <mergeCell ref="E57:T57"/>
    <mergeCell ref="C52:D52"/>
    <mergeCell ref="E52:T52"/>
    <mergeCell ref="C53:D53"/>
    <mergeCell ref="E53:T53"/>
    <mergeCell ref="C54:D54"/>
    <mergeCell ref="C63:D63"/>
    <mergeCell ref="E63:T63"/>
    <mergeCell ref="C58:D58"/>
    <mergeCell ref="E58:T58"/>
    <mergeCell ref="C59:D59"/>
    <mergeCell ref="E59:T59"/>
    <mergeCell ref="C60:D60"/>
    <mergeCell ref="E60:T60"/>
    <mergeCell ref="E54:T54"/>
    <mergeCell ref="Q14:Q15"/>
    <mergeCell ref="R14:R15"/>
    <mergeCell ref="S14:S15"/>
    <mergeCell ref="C51:D51"/>
    <mergeCell ref="E51:T51"/>
  </mergeCells>
  <conditionalFormatting sqref="C50">
    <cfRule type="expression" dxfId="2208" priority="33">
      <formula>IF(C50=15,TRUE,FALSE)</formula>
    </cfRule>
    <cfRule type="expression" dxfId="2207" priority="34">
      <formula>IF(C50=15,TRUE,FALSE)</formula>
    </cfRule>
    <cfRule type="expression" dxfId="2206" priority="35">
      <formula>IF(C50=14,TRUE,FALSE)</formula>
    </cfRule>
    <cfRule type="expression" dxfId="2205" priority="36">
      <formula>IF(C50=13,TRUE,FALSE)</formula>
    </cfRule>
    <cfRule type="expression" dxfId="2204" priority="37">
      <formula>IF(C50=12,TRUE,FALSE)</formula>
    </cfRule>
    <cfRule type="expression" dxfId="2203" priority="38">
      <formula>IF(C50=11,TRUE,FALSE)</formula>
    </cfRule>
    <cfRule type="expression" dxfId="2202" priority="39">
      <formula>IF(C50=10,TRUE,FALSE)</formula>
    </cfRule>
    <cfRule type="expression" dxfId="2201" priority="40">
      <formula>IF(C50=9,TRUE,FALSE)</formula>
    </cfRule>
    <cfRule type="expression" dxfId="2200" priority="41">
      <formula>IF(C50=8,TRUE,FALSE)</formula>
    </cfRule>
    <cfRule type="expression" dxfId="2199" priority="42">
      <formula>IF(C50=7,TRUE,FALSE)</formula>
    </cfRule>
    <cfRule type="expression" dxfId="2198" priority="43">
      <formula>IF(C50=6,TRUE,FALSE)</formula>
    </cfRule>
    <cfRule type="expression" dxfId="2197" priority="44">
      <formula>IF(C50=5,TRUE,FALSE)</formula>
    </cfRule>
    <cfRule type="expression" dxfId="2196" priority="45">
      <formula>IF(C50=4,TRUE,FALSE)</formula>
    </cfRule>
    <cfRule type="expression" dxfId="2195" priority="46">
      <formula>IF(C50=3,TRUE,FALSE)</formula>
    </cfRule>
    <cfRule type="expression" dxfId="2194" priority="47">
      <formula>IF(C50=2,TRUE,FALSE)</formula>
    </cfRule>
    <cfRule type="expression" dxfId="2193" priority="48">
      <formula>IF(C50=1,TRUE,FALSE)</formula>
    </cfRule>
  </conditionalFormatting>
  <conditionalFormatting sqref="H50:T50">
    <cfRule type="expression" dxfId="2192" priority="17">
      <formula>IF(H50=15,TRUE,FALSE)</formula>
    </cfRule>
    <cfRule type="expression" dxfId="2191" priority="18">
      <formula>IF(H50=15,TRUE,FALSE)</formula>
    </cfRule>
    <cfRule type="expression" dxfId="2190" priority="19">
      <formula>IF(H50=14,TRUE,FALSE)</formula>
    </cfRule>
    <cfRule type="expression" dxfId="2189" priority="20">
      <formula>IF(H50=13,TRUE,FALSE)</formula>
    </cfRule>
    <cfRule type="expression" dxfId="2188" priority="21">
      <formula>IF(H50=12,TRUE,FALSE)</formula>
    </cfRule>
    <cfRule type="expression" dxfId="2187" priority="22">
      <formula>IF(H50=11,TRUE,FALSE)</formula>
    </cfRule>
    <cfRule type="expression" dxfId="2186" priority="23">
      <formula>IF(H50=10,TRUE,FALSE)</formula>
    </cfRule>
    <cfRule type="expression" dxfId="2185" priority="24">
      <formula>IF(H50=9,TRUE,FALSE)</formula>
    </cfRule>
    <cfRule type="expression" dxfId="2184" priority="25">
      <formula>IF(H50=8,TRUE,FALSE)</formula>
    </cfRule>
    <cfRule type="expression" dxfId="2183" priority="26">
      <formula>IF(H50=7,TRUE,FALSE)</formula>
    </cfRule>
    <cfRule type="expression" dxfId="2182" priority="27">
      <formula>IF(H50=6,TRUE,FALSE)</formula>
    </cfRule>
    <cfRule type="expression" dxfId="2181" priority="28">
      <formula>IF(H50=5,TRUE,FALSE)</formula>
    </cfRule>
    <cfRule type="expression" dxfId="2180" priority="29">
      <formula>IF(H50=4,TRUE,FALSE)</formula>
    </cfRule>
    <cfRule type="expression" dxfId="2179" priority="30">
      <formula>IF(H50=3,TRUE,FALSE)</formula>
    </cfRule>
    <cfRule type="expression" dxfId="2178" priority="31">
      <formula>IF(H50=2,TRUE,FALSE)</formula>
    </cfRule>
    <cfRule type="expression" dxfId="2177" priority="32">
      <formula>IF(H50=1,TRUE,FALSE)</formula>
    </cfRule>
  </conditionalFormatting>
  <conditionalFormatting sqref="D50">
    <cfRule type="expression" dxfId="2176" priority="1">
      <formula>IF(D50=15,TRUE,FALSE)</formula>
    </cfRule>
    <cfRule type="expression" dxfId="2175" priority="2">
      <formula>IF(D50=15,TRUE,FALSE)</formula>
    </cfRule>
    <cfRule type="expression" dxfId="2174" priority="3">
      <formula>IF(D50=14,TRUE,FALSE)</formula>
    </cfRule>
    <cfRule type="expression" dxfId="2173" priority="4">
      <formula>IF(D50=13,TRUE,FALSE)</formula>
    </cfRule>
    <cfRule type="expression" dxfId="2172" priority="5">
      <formula>IF(D50=12,TRUE,FALSE)</formula>
    </cfRule>
    <cfRule type="expression" dxfId="2171" priority="6">
      <formula>IF(D50=11,TRUE,FALSE)</formula>
    </cfRule>
    <cfRule type="expression" dxfId="2170" priority="7">
      <formula>IF(D50=10,TRUE,FALSE)</formula>
    </cfRule>
    <cfRule type="expression" dxfId="2169" priority="8">
      <formula>IF(D50=9,TRUE,FALSE)</formula>
    </cfRule>
    <cfRule type="expression" dxfId="2168" priority="9">
      <formula>IF(D50=8,TRUE,FALSE)</formula>
    </cfRule>
    <cfRule type="expression" dxfId="2167" priority="10">
      <formula>IF(D50=7,TRUE,FALSE)</formula>
    </cfRule>
    <cfRule type="expression" dxfId="2166" priority="11">
      <formula>IF(D50=6,TRUE,FALSE)</formula>
    </cfRule>
    <cfRule type="expression" dxfId="2165" priority="12">
      <formula>IF(D50=5,TRUE,FALSE)</formula>
    </cfRule>
    <cfRule type="expression" dxfId="2164" priority="13">
      <formula>IF(D50=4,TRUE,FALSE)</formula>
    </cfRule>
    <cfRule type="expression" dxfId="2163" priority="14">
      <formula>IF(D50=3,TRUE,FALSE)</formula>
    </cfRule>
    <cfRule type="expression" dxfId="2162" priority="15">
      <formula>IF(D50=2,TRUE,FALSE)</formula>
    </cfRule>
    <cfRule type="expression" dxfId="2161" priority="16">
      <formula>IF(D50=1,TRUE,FALSE)</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Case d'option 1">
              <controlPr defaultSize="0" autoFill="0" autoLine="0" autoPict="0" altText="">
                <anchor moveWithCells="1">
                  <from>
                    <xdr:col>10</xdr:col>
                    <xdr:colOff>247650</xdr:colOff>
                    <xdr:row>6</xdr:row>
                    <xdr:rowOff>142875</xdr:rowOff>
                  </from>
                  <to>
                    <xdr:col>11</xdr:col>
                    <xdr:colOff>219075</xdr:colOff>
                    <xdr:row>8</xdr:row>
                    <xdr:rowOff>9525</xdr:rowOff>
                  </to>
                </anchor>
              </controlPr>
            </control>
          </mc:Choice>
        </mc:AlternateContent>
        <mc:AlternateContent xmlns:mc="http://schemas.openxmlformats.org/markup-compatibility/2006">
          <mc:Choice Requires="x14">
            <control shapeId="164866" r:id="rId5" name="Case d'option 2">
              <controlPr defaultSize="0" autoFill="0" autoLine="0" autoPict="0" altText="">
                <anchor moveWithCells="1">
                  <from>
                    <xdr:col>10</xdr:col>
                    <xdr:colOff>247650</xdr:colOff>
                    <xdr:row>8</xdr:row>
                    <xdr:rowOff>85725</xdr:rowOff>
                  </from>
                  <to>
                    <xdr:col>11</xdr:col>
                    <xdr:colOff>219075</xdr:colOff>
                    <xdr:row>9</xdr:row>
                    <xdr:rowOff>95250</xdr:rowOff>
                  </to>
                </anchor>
              </controlPr>
            </control>
          </mc:Choice>
        </mc:AlternateContent>
        <mc:AlternateContent xmlns:mc="http://schemas.openxmlformats.org/markup-compatibility/2006">
          <mc:Choice Requires="x14">
            <control shapeId="164867" r:id="rId6" name="Case d'option 3">
              <controlPr defaultSize="0" autoFill="0" autoLine="0" autoPict="0" altText="">
                <anchor moveWithCells="1">
                  <from>
                    <xdr:col>10</xdr:col>
                    <xdr:colOff>257175</xdr:colOff>
                    <xdr:row>10</xdr:row>
                    <xdr:rowOff>9525</xdr:rowOff>
                  </from>
                  <to>
                    <xdr:col>11</xdr:col>
                    <xdr:colOff>228600</xdr:colOff>
                    <xdr:row>11</xdr:row>
                    <xdr:rowOff>28575</xdr:rowOff>
                  </to>
                </anchor>
              </controlPr>
            </control>
          </mc:Choice>
        </mc:AlternateContent>
        <mc:AlternateContent xmlns:mc="http://schemas.openxmlformats.org/markup-compatibility/2006">
          <mc:Choice Requires="x14">
            <control shapeId="164868" r:id="rId7" name="Case d'option 4">
              <controlPr defaultSize="0" autoFill="0" autoLine="0" autoPict="0" altText="">
                <anchor moveWithCells="1">
                  <from>
                    <xdr:col>10</xdr:col>
                    <xdr:colOff>257175</xdr:colOff>
                    <xdr:row>12</xdr:row>
                    <xdr:rowOff>57150</xdr:rowOff>
                  </from>
                  <to>
                    <xdr:col>11</xdr:col>
                    <xdr:colOff>228600</xdr:colOff>
                    <xdr:row>13</xdr:row>
                    <xdr:rowOff>76200</xdr:rowOff>
                  </to>
                </anchor>
              </controlPr>
            </control>
          </mc:Choice>
        </mc:AlternateContent>
        <mc:AlternateContent xmlns:mc="http://schemas.openxmlformats.org/markup-compatibility/2006">
          <mc:Choice Requires="x14">
            <control shapeId="164869" r:id="rId8" name="Case d'option 5">
              <controlPr defaultSize="0" autoFill="0" autoLine="0" autoPict="0" altText="">
                <anchor moveWithCells="1">
                  <from>
                    <xdr:col>10</xdr:col>
                    <xdr:colOff>257175</xdr:colOff>
                    <xdr:row>14</xdr:row>
                    <xdr:rowOff>57150</xdr:rowOff>
                  </from>
                  <to>
                    <xdr:col>11</xdr:col>
                    <xdr:colOff>228600</xdr:colOff>
                    <xdr:row>15</xdr:row>
                    <xdr:rowOff>76200</xdr:rowOff>
                  </to>
                </anchor>
              </controlPr>
            </control>
          </mc:Choice>
        </mc:AlternateContent>
        <mc:AlternateContent xmlns:mc="http://schemas.openxmlformats.org/markup-compatibility/2006">
          <mc:Choice Requires="x14">
            <control shapeId="164870" r:id="rId9" name="Case d'option 6">
              <controlPr defaultSize="0" autoFill="0" autoLine="0" autoPict="0" altText="">
                <anchor moveWithCells="1">
                  <from>
                    <xdr:col>10</xdr:col>
                    <xdr:colOff>247650</xdr:colOff>
                    <xdr:row>16</xdr:row>
                    <xdr:rowOff>104775</xdr:rowOff>
                  </from>
                  <to>
                    <xdr:col>11</xdr:col>
                    <xdr:colOff>219075</xdr:colOff>
                    <xdr:row>17</xdr:row>
                    <xdr:rowOff>171450</xdr:rowOff>
                  </to>
                </anchor>
              </controlPr>
            </control>
          </mc:Choice>
        </mc:AlternateContent>
        <mc:AlternateContent xmlns:mc="http://schemas.openxmlformats.org/markup-compatibility/2006">
          <mc:Choice Requires="x14">
            <control shapeId="164871" r:id="rId10" name="Case d'option 7">
              <controlPr defaultSize="0" autoFill="0" autoLine="0" autoPict="0" altText="">
                <anchor moveWithCells="1">
                  <from>
                    <xdr:col>10</xdr:col>
                    <xdr:colOff>266700</xdr:colOff>
                    <xdr:row>19</xdr:row>
                    <xdr:rowOff>152400</xdr:rowOff>
                  </from>
                  <to>
                    <xdr:col>11</xdr:col>
                    <xdr:colOff>238125</xdr:colOff>
                    <xdr:row>21</xdr:row>
                    <xdr:rowOff>28575</xdr:rowOff>
                  </to>
                </anchor>
              </controlPr>
            </control>
          </mc:Choice>
        </mc:AlternateContent>
        <mc:AlternateContent xmlns:mc="http://schemas.openxmlformats.org/markup-compatibility/2006">
          <mc:Choice Requires="x14">
            <control shapeId="164872" r:id="rId11" name="Case d'option 8">
              <controlPr defaultSize="0" autoFill="0" autoLine="0" autoPict="0" altText="">
                <anchor moveWithCells="1">
                  <from>
                    <xdr:col>10</xdr:col>
                    <xdr:colOff>285750</xdr:colOff>
                    <xdr:row>23</xdr:row>
                    <xdr:rowOff>104775</xdr:rowOff>
                  </from>
                  <to>
                    <xdr:col>11</xdr:col>
                    <xdr:colOff>266700</xdr:colOff>
                    <xdr:row>24</xdr:row>
                    <xdr:rowOff>171450</xdr:rowOff>
                  </to>
                </anchor>
              </controlPr>
            </control>
          </mc:Choice>
        </mc:AlternateContent>
        <mc:AlternateContent xmlns:mc="http://schemas.openxmlformats.org/markup-compatibility/2006">
          <mc:Choice Requires="x14">
            <control shapeId="164873" r:id="rId12" name="Case d'option 9">
              <controlPr defaultSize="0" autoFill="0" autoLine="0" autoPict="0" altText="">
                <anchor moveWithCells="1">
                  <from>
                    <xdr:col>10</xdr:col>
                    <xdr:colOff>285750</xdr:colOff>
                    <xdr:row>26</xdr:row>
                    <xdr:rowOff>180975</xdr:rowOff>
                  </from>
                  <to>
                    <xdr:col>11</xdr:col>
                    <xdr:colOff>266700</xdr:colOff>
                    <xdr:row>28</xdr:row>
                    <xdr:rowOff>47625</xdr:rowOff>
                  </to>
                </anchor>
              </controlPr>
            </control>
          </mc:Choice>
        </mc:AlternateContent>
        <mc:AlternateContent xmlns:mc="http://schemas.openxmlformats.org/markup-compatibility/2006">
          <mc:Choice Requires="x14">
            <control shapeId="164874" r:id="rId13" name="Case d'option 10">
              <controlPr defaultSize="0" autoFill="0" autoLine="0" autoPict="0" altText="">
                <anchor moveWithCells="1">
                  <from>
                    <xdr:col>10</xdr:col>
                    <xdr:colOff>257175</xdr:colOff>
                    <xdr:row>30</xdr:row>
                    <xdr:rowOff>66675</xdr:rowOff>
                  </from>
                  <to>
                    <xdr:col>11</xdr:col>
                    <xdr:colOff>228600</xdr:colOff>
                    <xdr:row>31</xdr:row>
                    <xdr:rowOff>123825</xdr:rowOff>
                  </to>
                </anchor>
              </controlPr>
            </control>
          </mc:Choice>
        </mc:AlternateContent>
        <mc:AlternateContent xmlns:mc="http://schemas.openxmlformats.org/markup-compatibility/2006">
          <mc:Choice Requires="x14">
            <control shapeId="164875" r:id="rId14" name="Case d'option 11">
              <controlPr defaultSize="0" autoFill="0" autoLine="0" autoPict="0" altText="">
                <anchor moveWithCells="1">
                  <from>
                    <xdr:col>10</xdr:col>
                    <xdr:colOff>257175</xdr:colOff>
                    <xdr:row>34</xdr:row>
                    <xdr:rowOff>47625</xdr:rowOff>
                  </from>
                  <to>
                    <xdr:col>11</xdr:col>
                    <xdr:colOff>228600</xdr:colOff>
                    <xdr:row>35</xdr:row>
                    <xdr:rowOff>104775</xdr:rowOff>
                  </to>
                </anchor>
              </controlPr>
            </control>
          </mc:Choice>
        </mc:AlternateContent>
        <mc:AlternateContent xmlns:mc="http://schemas.openxmlformats.org/markup-compatibility/2006">
          <mc:Choice Requires="x14">
            <control shapeId="164876" r:id="rId15" name="Case d'option 12">
              <controlPr defaultSize="0" autoFill="0" autoLine="0" autoPict="0" altText="">
                <anchor moveWithCells="1">
                  <from>
                    <xdr:col>10</xdr:col>
                    <xdr:colOff>257175</xdr:colOff>
                    <xdr:row>37</xdr:row>
                    <xdr:rowOff>104775</xdr:rowOff>
                  </from>
                  <to>
                    <xdr:col>11</xdr:col>
                    <xdr:colOff>228600</xdr:colOff>
                    <xdr:row>38</xdr:row>
                    <xdr:rowOff>171450</xdr:rowOff>
                  </to>
                </anchor>
              </controlPr>
            </control>
          </mc:Choice>
        </mc:AlternateContent>
        <mc:AlternateContent xmlns:mc="http://schemas.openxmlformats.org/markup-compatibility/2006">
          <mc:Choice Requires="x14">
            <control shapeId="164877" r:id="rId16" name="Case d'option 13">
              <controlPr defaultSize="0" autoFill="0" autoLine="0" autoPict="0" altText="">
                <anchor moveWithCells="1">
                  <from>
                    <xdr:col>10</xdr:col>
                    <xdr:colOff>276225</xdr:colOff>
                    <xdr:row>40</xdr:row>
                    <xdr:rowOff>66675</xdr:rowOff>
                  </from>
                  <to>
                    <xdr:col>11</xdr:col>
                    <xdr:colOff>247650</xdr:colOff>
                    <xdr:row>41</xdr:row>
                    <xdr:rowOff>123825</xdr:rowOff>
                  </to>
                </anchor>
              </controlPr>
            </control>
          </mc:Choice>
        </mc:AlternateContent>
        <mc:AlternateContent xmlns:mc="http://schemas.openxmlformats.org/markup-compatibility/2006">
          <mc:Choice Requires="x14">
            <control shapeId="164878" r:id="rId17" name="Case d'option 14">
              <controlPr defaultSize="0" autoFill="0" autoLine="0" autoPict="0" altText="">
                <anchor moveWithCells="1">
                  <from>
                    <xdr:col>2</xdr:col>
                    <xdr:colOff>123825</xdr:colOff>
                    <xdr:row>6</xdr:row>
                    <xdr:rowOff>133350</xdr:rowOff>
                  </from>
                  <to>
                    <xdr:col>3</xdr:col>
                    <xdr:colOff>361950</xdr:colOff>
                    <xdr:row>8</xdr:row>
                    <xdr:rowOff>0</xdr:rowOff>
                  </to>
                </anchor>
              </controlPr>
            </control>
          </mc:Choice>
        </mc:AlternateContent>
        <mc:AlternateContent xmlns:mc="http://schemas.openxmlformats.org/markup-compatibility/2006">
          <mc:Choice Requires="x14">
            <control shapeId="164879" r:id="rId18" name="Case d'option 15">
              <controlPr defaultSize="0" autoFill="0" autoLine="0" autoPict="0" altText="">
                <anchor moveWithCells="1">
                  <from>
                    <xdr:col>2</xdr:col>
                    <xdr:colOff>123825</xdr:colOff>
                    <xdr:row>8</xdr:row>
                    <xdr:rowOff>76200</xdr:rowOff>
                  </from>
                  <to>
                    <xdr:col>3</xdr:col>
                    <xdr:colOff>361950</xdr:colOff>
                    <xdr:row>9</xdr:row>
                    <xdr:rowOff>85725</xdr:rowOff>
                  </to>
                </anchor>
              </controlPr>
            </control>
          </mc:Choice>
        </mc:AlternateContent>
        <mc:AlternateContent xmlns:mc="http://schemas.openxmlformats.org/markup-compatibility/2006">
          <mc:Choice Requires="x14">
            <control shapeId="164880" r:id="rId19" name="Case d'option 16">
              <controlPr defaultSize="0" autoFill="0" autoLine="0" autoPict="0" altText="">
                <anchor moveWithCells="1">
                  <from>
                    <xdr:col>2</xdr:col>
                    <xdr:colOff>142875</xdr:colOff>
                    <xdr:row>10</xdr:row>
                    <xdr:rowOff>19050</xdr:rowOff>
                  </from>
                  <to>
                    <xdr:col>3</xdr:col>
                    <xdr:colOff>371475</xdr:colOff>
                    <xdr:row>11</xdr:row>
                    <xdr:rowOff>28575</xdr:rowOff>
                  </to>
                </anchor>
              </controlPr>
            </control>
          </mc:Choice>
        </mc:AlternateContent>
        <mc:AlternateContent xmlns:mc="http://schemas.openxmlformats.org/markup-compatibility/2006">
          <mc:Choice Requires="x14">
            <control shapeId="164881" r:id="rId20" name="Case d'option 17">
              <controlPr defaultSize="0" autoFill="0" autoLine="0" autoPict="0" altText="">
                <anchor moveWithCells="1">
                  <from>
                    <xdr:col>2</xdr:col>
                    <xdr:colOff>142875</xdr:colOff>
                    <xdr:row>12</xdr:row>
                    <xdr:rowOff>28575</xdr:rowOff>
                  </from>
                  <to>
                    <xdr:col>3</xdr:col>
                    <xdr:colOff>371475</xdr:colOff>
                    <xdr:row>13</xdr:row>
                    <xdr:rowOff>38100</xdr:rowOff>
                  </to>
                </anchor>
              </controlPr>
            </control>
          </mc:Choice>
        </mc:AlternateContent>
        <mc:AlternateContent xmlns:mc="http://schemas.openxmlformats.org/markup-compatibility/2006">
          <mc:Choice Requires="x14">
            <control shapeId="164882" r:id="rId21" name="Case d'option 18">
              <controlPr defaultSize="0" autoFill="0" autoLine="0" autoPict="0" altText="">
                <anchor moveWithCells="1">
                  <from>
                    <xdr:col>2</xdr:col>
                    <xdr:colOff>133350</xdr:colOff>
                    <xdr:row>14</xdr:row>
                    <xdr:rowOff>0</xdr:rowOff>
                  </from>
                  <to>
                    <xdr:col>3</xdr:col>
                    <xdr:colOff>361950</xdr:colOff>
                    <xdr:row>15</xdr:row>
                    <xdr:rowOff>9525</xdr:rowOff>
                  </to>
                </anchor>
              </controlPr>
            </control>
          </mc:Choice>
        </mc:AlternateContent>
        <mc:AlternateContent xmlns:mc="http://schemas.openxmlformats.org/markup-compatibility/2006">
          <mc:Choice Requires="x14">
            <control shapeId="164883" r:id="rId22" name="Case d'option 19">
              <controlPr defaultSize="0" autoFill="0" autoLine="0" autoPict="0" altText="">
                <anchor moveWithCells="1">
                  <from>
                    <xdr:col>2</xdr:col>
                    <xdr:colOff>142875</xdr:colOff>
                    <xdr:row>16</xdr:row>
                    <xdr:rowOff>133350</xdr:rowOff>
                  </from>
                  <to>
                    <xdr:col>3</xdr:col>
                    <xdr:colOff>371475</xdr:colOff>
                    <xdr:row>18</xdr:row>
                    <xdr:rowOff>0</xdr:rowOff>
                  </to>
                </anchor>
              </controlPr>
            </control>
          </mc:Choice>
        </mc:AlternateContent>
        <mc:AlternateContent xmlns:mc="http://schemas.openxmlformats.org/markup-compatibility/2006">
          <mc:Choice Requires="x14">
            <control shapeId="164884" r:id="rId23" name="Case d'option 20">
              <controlPr defaultSize="0" autoFill="0" autoLine="0" autoPict="0" altText="">
                <anchor moveWithCells="1">
                  <from>
                    <xdr:col>2</xdr:col>
                    <xdr:colOff>142875</xdr:colOff>
                    <xdr:row>19</xdr:row>
                    <xdr:rowOff>133350</xdr:rowOff>
                  </from>
                  <to>
                    <xdr:col>3</xdr:col>
                    <xdr:colOff>371475</xdr:colOff>
                    <xdr:row>21</xdr:row>
                    <xdr:rowOff>0</xdr:rowOff>
                  </to>
                </anchor>
              </controlPr>
            </control>
          </mc:Choice>
        </mc:AlternateContent>
        <mc:AlternateContent xmlns:mc="http://schemas.openxmlformats.org/markup-compatibility/2006">
          <mc:Choice Requires="x14">
            <control shapeId="164885" r:id="rId24" name="Case d'option 21">
              <controlPr defaultSize="0" autoFill="0" autoLine="0" autoPict="0" altText="">
                <anchor moveWithCells="1">
                  <from>
                    <xdr:col>2</xdr:col>
                    <xdr:colOff>152400</xdr:colOff>
                    <xdr:row>23</xdr:row>
                    <xdr:rowOff>76200</xdr:rowOff>
                  </from>
                  <to>
                    <xdr:col>3</xdr:col>
                    <xdr:colOff>381000</xdr:colOff>
                    <xdr:row>24</xdr:row>
                    <xdr:rowOff>133350</xdr:rowOff>
                  </to>
                </anchor>
              </controlPr>
            </control>
          </mc:Choice>
        </mc:AlternateContent>
        <mc:AlternateContent xmlns:mc="http://schemas.openxmlformats.org/markup-compatibility/2006">
          <mc:Choice Requires="x14">
            <control shapeId="164886" r:id="rId25" name="Case d'option 22">
              <controlPr defaultSize="0" autoFill="0" autoLine="0" autoPict="0" altText="">
                <anchor moveWithCells="1">
                  <from>
                    <xdr:col>2</xdr:col>
                    <xdr:colOff>171450</xdr:colOff>
                    <xdr:row>26</xdr:row>
                    <xdr:rowOff>95250</xdr:rowOff>
                  </from>
                  <to>
                    <xdr:col>3</xdr:col>
                    <xdr:colOff>409575</xdr:colOff>
                    <xdr:row>27</xdr:row>
                    <xdr:rowOff>152400</xdr:rowOff>
                  </to>
                </anchor>
              </controlPr>
            </control>
          </mc:Choice>
        </mc:AlternateContent>
        <mc:AlternateContent xmlns:mc="http://schemas.openxmlformats.org/markup-compatibility/2006">
          <mc:Choice Requires="x14">
            <control shapeId="164887" r:id="rId26" name="Case d'option 23">
              <controlPr defaultSize="0" autoFill="0" autoLine="0" autoPict="0" altText="">
                <anchor moveWithCells="1">
                  <from>
                    <xdr:col>2</xdr:col>
                    <xdr:colOff>180975</xdr:colOff>
                    <xdr:row>30</xdr:row>
                    <xdr:rowOff>28575</xdr:rowOff>
                  </from>
                  <to>
                    <xdr:col>3</xdr:col>
                    <xdr:colOff>409575</xdr:colOff>
                    <xdr:row>31</xdr:row>
                    <xdr:rowOff>85725</xdr:rowOff>
                  </to>
                </anchor>
              </controlPr>
            </control>
          </mc:Choice>
        </mc:AlternateContent>
        <mc:AlternateContent xmlns:mc="http://schemas.openxmlformats.org/markup-compatibility/2006">
          <mc:Choice Requires="x14">
            <control shapeId="164888" r:id="rId27" name="Case d'option 24">
              <controlPr defaultSize="0" autoFill="0" autoLine="0" autoPict="0" altText="">
                <anchor moveWithCells="1">
                  <from>
                    <xdr:col>2</xdr:col>
                    <xdr:colOff>152400</xdr:colOff>
                    <xdr:row>33</xdr:row>
                    <xdr:rowOff>152400</xdr:rowOff>
                  </from>
                  <to>
                    <xdr:col>3</xdr:col>
                    <xdr:colOff>381000</xdr:colOff>
                    <xdr:row>35</xdr:row>
                    <xdr:rowOff>28575</xdr:rowOff>
                  </to>
                </anchor>
              </controlPr>
            </control>
          </mc:Choice>
        </mc:AlternateContent>
        <mc:AlternateContent xmlns:mc="http://schemas.openxmlformats.org/markup-compatibility/2006">
          <mc:Choice Requires="x14">
            <control shapeId="164889" r:id="rId28" name="Case d'option 25">
              <controlPr defaultSize="0" autoFill="0" autoLine="0" autoPict="0" altText="">
                <anchor moveWithCells="1">
                  <from>
                    <xdr:col>2</xdr:col>
                    <xdr:colOff>180975</xdr:colOff>
                    <xdr:row>37</xdr:row>
                    <xdr:rowOff>76200</xdr:rowOff>
                  </from>
                  <to>
                    <xdr:col>3</xdr:col>
                    <xdr:colOff>409575</xdr:colOff>
                    <xdr:row>38</xdr:row>
                    <xdr:rowOff>133350</xdr:rowOff>
                  </to>
                </anchor>
              </controlPr>
            </control>
          </mc:Choice>
        </mc:AlternateContent>
        <mc:AlternateContent xmlns:mc="http://schemas.openxmlformats.org/markup-compatibility/2006">
          <mc:Choice Requires="x14">
            <control shapeId="164890" r:id="rId29" name="Case d'option 26">
              <controlPr defaultSize="0" autoFill="0" autoLine="0" autoPict="0" altText="">
                <anchor moveWithCells="1">
                  <from>
                    <xdr:col>2</xdr:col>
                    <xdr:colOff>190500</xdr:colOff>
                    <xdr:row>40</xdr:row>
                    <xdr:rowOff>0</xdr:rowOff>
                  </from>
                  <to>
                    <xdr:col>3</xdr:col>
                    <xdr:colOff>419100</xdr:colOff>
                    <xdr:row>41</xdr:row>
                    <xdr:rowOff>57150</xdr:rowOff>
                  </to>
                </anchor>
              </controlPr>
            </control>
          </mc:Choice>
        </mc:AlternateContent>
        <mc:AlternateContent xmlns:mc="http://schemas.openxmlformats.org/markup-compatibility/2006">
          <mc:Choice Requires="x14">
            <control shapeId="164891" r:id="rId30" name="Button 27">
              <controlPr defaultSize="0" print="0" autoFill="0" autoPict="0" macro="[0]!interpretation_present">
                <anchor moveWithCells="1" sizeWithCells="1">
                  <from>
                    <xdr:col>12</xdr:col>
                    <xdr:colOff>657225</xdr:colOff>
                    <xdr:row>15</xdr:row>
                    <xdr:rowOff>28575</xdr:rowOff>
                  </from>
                  <to>
                    <xdr:col>13</xdr:col>
                    <xdr:colOff>704850</xdr:colOff>
                    <xdr:row>16</xdr:row>
                    <xdr:rowOff>95250</xdr:rowOff>
                  </to>
                </anchor>
              </controlPr>
            </control>
          </mc:Choice>
        </mc:AlternateContent>
        <mc:AlternateContent xmlns:mc="http://schemas.openxmlformats.org/markup-compatibility/2006">
          <mc:Choice Requires="x14">
            <control shapeId="164892" r:id="rId31" name="Button 28">
              <controlPr defaultSize="0" print="0" autoFill="0" autoPict="0" macro="[0]!Accueil">
                <anchor moveWithCells="1" sizeWithCells="1">
                  <from>
                    <xdr:col>12</xdr:col>
                    <xdr:colOff>657225</xdr:colOff>
                    <xdr:row>12</xdr:row>
                    <xdr:rowOff>161925</xdr:rowOff>
                  </from>
                  <to>
                    <xdr:col>13</xdr:col>
                    <xdr:colOff>714375</xdr:colOff>
                    <xdr:row>14</xdr:row>
                    <xdr:rowOff>28575</xdr:rowOff>
                  </to>
                </anchor>
              </controlPr>
            </control>
          </mc:Choice>
        </mc:AlternateContent>
        <mc:AlternateContent xmlns:mc="http://schemas.openxmlformats.org/markup-compatibility/2006">
          <mc:Choice Requires="x14">
            <control shapeId="164893" r:id="rId32" name="Button 29">
              <controlPr defaultSize="0" print="0" autoFill="0" autoPict="0" macro="[0]!Par_couleur">
                <anchor moveWithCells="1" sizeWithCells="1">
                  <from>
                    <xdr:col>12</xdr:col>
                    <xdr:colOff>657225</xdr:colOff>
                    <xdr:row>17</xdr:row>
                    <xdr:rowOff>28575</xdr:rowOff>
                  </from>
                  <to>
                    <xdr:col>13</xdr:col>
                    <xdr:colOff>704850</xdr:colOff>
                    <xdr:row>18</xdr:row>
                    <xdr:rowOff>95250</xdr:rowOff>
                  </to>
                </anchor>
              </controlPr>
            </control>
          </mc:Choice>
        </mc:AlternateContent>
        <mc:AlternateContent xmlns:mc="http://schemas.openxmlformats.org/markup-compatibility/2006">
          <mc:Choice Requires="x14">
            <control shapeId="164894" r:id="rId33" name="Button 30">
              <controlPr defaultSize="0" print="0" autoFill="0" autoPict="0" macro="[0]!Mot_cle">
                <anchor moveWithCells="1" sizeWithCells="1">
                  <from>
                    <xdr:col>12</xdr:col>
                    <xdr:colOff>657225</xdr:colOff>
                    <xdr:row>19</xdr:row>
                    <xdr:rowOff>95250</xdr:rowOff>
                  </from>
                  <to>
                    <xdr:col>13</xdr:col>
                    <xdr:colOff>704850</xdr:colOff>
                    <xdr:row>20</xdr:row>
                    <xdr:rowOff>161925</xdr:rowOff>
                  </to>
                </anchor>
              </controlPr>
            </control>
          </mc:Choice>
        </mc:AlternateContent>
        <mc:AlternateContent xmlns:mc="http://schemas.openxmlformats.org/markup-compatibility/2006">
          <mc:Choice Requires="x14">
            <control shapeId="164895" r:id="rId34" name="Button 31">
              <controlPr defaultSize="0" print="0" autoFill="0" autoPict="0" macro="[0]!Organes_Calme_Reactivite">
                <anchor moveWithCells="1" sizeWithCells="1">
                  <from>
                    <xdr:col>12</xdr:col>
                    <xdr:colOff>666750</xdr:colOff>
                    <xdr:row>21</xdr:row>
                    <xdr:rowOff>161925</xdr:rowOff>
                  </from>
                  <to>
                    <xdr:col>13</xdr:col>
                    <xdr:colOff>714375</xdr:colOff>
                    <xdr:row>23</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322CB-A349-4FF3-8C7D-9EE96E2DADEE}">
  <sheetPr codeName="Feuil40"/>
  <dimension ref="A4:BV43"/>
  <sheetViews>
    <sheetView zoomScale="80" zoomScaleNormal="80" workbookViewId="0">
      <selection activeCell="BG9" sqref="BG9"/>
    </sheetView>
  </sheetViews>
  <sheetFormatPr baseColWidth="10" defaultRowHeight="15" x14ac:dyDescent="0.25"/>
  <cols>
    <col min="1" max="2" width="0.140625" style="533" customWidth="1"/>
    <col min="3" max="3" width="16.28515625" style="533" customWidth="1"/>
    <col min="4" max="4" width="0.7109375" style="533" customWidth="1"/>
    <col min="5" max="5" width="0.28515625" style="533" customWidth="1"/>
    <col min="6" max="6" width="9.5703125" style="533" hidden="1" customWidth="1"/>
    <col min="7" max="7" width="0.140625" style="533" customWidth="1"/>
    <col min="8" max="8" width="0.42578125" style="533" hidden="1" customWidth="1"/>
    <col min="9" max="9" width="0.140625" style="533" hidden="1" customWidth="1"/>
    <col min="10" max="14" width="11.42578125" style="533"/>
    <col min="15" max="15" width="6.28515625" style="533" customWidth="1"/>
    <col min="16" max="16" width="0.28515625" style="554" customWidth="1"/>
    <col min="17" max="17" width="0.28515625" style="329" customWidth="1"/>
    <col min="18" max="18" width="0.28515625" style="533" customWidth="1"/>
    <col min="19" max="20" width="0.28515625" style="554" customWidth="1"/>
    <col min="21" max="22" width="0.28515625" style="554" hidden="1" customWidth="1"/>
    <col min="23" max="23" width="1.5703125" style="554" hidden="1" customWidth="1"/>
    <col min="24" max="24" width="21" style="533" customWidth="1"/>
    <col min="25" max="34" width="7.140625" style="554" hidden="1" customWidth="1"/>
    <col min="35" max="51" width="7.140625" style="533" hidden="1" customWidth="1"/>
    <col min="52" max="52" width="7.140625" style="533" customWidth="1"/>
    <col min="53" max="68" width="11.42578125" style="533"/>
    <col min="69" max="69" width="13.42578125" style="533" customWidth="1"/>
    <col min="70" max="70" width="0.42578125" style="533" customWidth="1"/>
    <col min="71" max="72" width="0.28515625" style="533" customWidth="1"/>
    <col min="73" max="73" width="10.85546875" style="533" customWidth="1"/>
    <col min="74" max="16384" width="11.42578125" style="533"/>
  </cols>
  <sheetData>
    <row r="4" spans="1:74" x14ac:dyDescent="0.25">
      <c r="BS4" s="533" t="s">
        <v>319</v>
      </c>
      <c r="BT4" s="533" t="s">
        <v>318</v>
      </c>
      <c r="BV4" s="573"/>
    </row>
    <row r="5" spans="1:74" ht="31.5" customHeight="1" thickBot="1" x14ac:dyDescent="0.55000000000000004">
      <c r="G5" s="329">
        <f>Resume!$F$11</f>
        <v>20170828</v>
      </c>
      <c r="J5" s="654" t="str">
        <f>Lexique!C55</f>
        <v xml:space="preserve">Couleurs Vibratoires </v>
      </c>
      <c r="K5" s="654"/>
      <c r="L5" s="654"/>
      <c r="M5" s="654"/>
      <c r="N5" s="654"/>
      <c r="O5" s="654"/>
      <c r="P5" s="550" t="str">
        <f>Resume!$F$10</f>
        <v>Gautier</v>
      </c>
      <c r="AQ5" s="533">
        <v>1</v>
      </c>
      <c r="AR5" s="533">
        <v>2</v>
      </c>
      <c r="AS5" s="533">
        <v>3</v>
      </c>
      <c r="AT5" s="533">
        <v>4</v>
      </c>
      <c r="AU5" s="533">
        <v>5</v>
      </c>
      <c r="AV5" s="533">
        <v>6</v>
      </c>
      <c r="AW5" s="533">
        <v>7</v>
      </c>
      <c r="AX5" s="533">
        <v>8</v>
      </c>
      <c r="AY5" s="533">
        <v>9</v>
      </c>
      <c r="BR5" s="574" t="str">
        <f>Lexique!C215</f>
        <v>Noir</v>
      </c>
      <c r="BS5" s="533">
        <f>Intermediaire_couleur2!A2</f>
        <v>21.63834422657952</v>
      </c>
      <c r="BT5" s="573">
        <f>Intermediaire_couleur2!B2</f>
        <v>21.63834422657952</v>
      </c>
      <c r="BV5" s="573"/>
    </row>
    <row r="6" spans="1:74" ht="19.5" thickBot="1" x14ac:dyDescent="0.35">
      <c r="C6" s="393"/>
      <c r="D6" s="393"/>
      <c r="E6" s="87" t="s">
        <v>328</v>
      </c>
      <c r="F6" s="87"/>
      <c r="G6" s="88" t="str">
        <f>Lexique!C56</f>
        <v>Interprétation à droite</v>
      </c>
      <c r="H6" s="89"/>
      <c r="I6" s="89"/>
      <c r="J6" s="89"/>
      <c r="K6" s="89"/>
      <c r="L6" s="89"/>
      <c r="M6" s="89"/>
      <c r="N6" s="89"/>
      <c r="O6" s="89"/>
      <c r="P6" s="551" t="str">
        <f>Lexique!C57</f>
        <v>Interprétation à gauche</v>
      </c>
      <c r="Q6" s="87" t="s">
        <v>328</v>
      </c>
      <c r="U6" s="555" t="s">
        <v>371</v>
      </c>
      <c r="V6" s="555"/>
      <c r="AP6" s="533" t="s">
        <v>2651</v>
      </c>
      <c r="BR6" s="575" t="str">
        <f>Lexique!C214</f>
        <v>Brun</v>
      </c>
      <c r="BS6" s="573">
        <f>Intermediaire_couleur2!A3</f>
        <v>-8.172043010752688</v>
      </c>
      <c r="BT6" s="573">
        <f>Intermediaire_couleur2!B3</f>
        <v>-8.172043010752688</v>
      </c>
      <c r="BV6" s="573"/>
    </row>
    <row r="7" spans="1:74" ht="17.25" customHeight="1" x14ac:dyDescent="0.25">
      <c r="A7" s="533">
        <f>VLOOKUP(D7,Couleur_phrase!$B:$L,5,FALSE)</f>
        <v>1950</v>
      </c>
      <c r="B7" s="533">
        <v>26</v>
      </c>
      <c r="C7" s="86" t="str">
        <f>Lexique!C190</f>
        <v>Blanc  scintillant</v>
      </c>
      <c r="D7" s="86">
        <f t="shared" ref="D7:D32" si="0">B7*1000+$X$7</f>
        <v>26007</v>
      </c>
      <c r="E7" s="330">
        <f>ABS(VLOOKUP(D7,Couleur_phrase!$B:$L,6,FALSE))</f>
        <v>11</v>
      </c>
      <c r="F7" s="86">
        <f>ABS(VLOOKUP(D7,Couleur_phrase!$B:$L,4,FALSE))</f>
        <v>3</v>
      </c>
      <c r="G7" s="383" t="str">
        <f>IF(E7&lt;$U$15,"",IF(F7=1,VLOOKUP(A7,annexe_01!$A:$G,4,FALSE),IF(F7=2,VLOOKUP(A7,annexe_01!$A:$G,5,FALSE),IF(F7=4,VLOOKUP(A7,annexe_01!$A:$G,7,FALSE),VLOOKUP(A7,annexe_01!$A:$G,6,FALSE)))))</f>
        <v>être respecté et reconnu par les plans supérieurs ou pour sa spiritualité</v>
      </c>
      <c r="P7" s="552" t="str">
        <f>AE7</f>
        <v/>
      </c>
      <c r="Q7" s="330">
        <f>AC7</f>
        <v>6</v>
      </c>
      <c r="R7" s="84"/>
      <c r="U7" s="555"/>
      <c r="V7" s="555" t="str">
        <f>Lexique!C58</f>
        <v>Les besoins</v>
      </c>
      <c r="X7" s="325">
        <v>7</v>
      </c>
      <c r="Y7" s="554">
        <f>VLOOKUP(AB7,Couleur_phrase!$B:$L,10,FALSE)</f>
        <v>1940</v>
      </c>
      <c r="Z7" s="554">
        <v>26</v>
      </c>
      <c r="AA7" s="554" t="s">
        <v>141</v>
      </c>
      <c r="AB7" s="554">
        <f t="shared" ref="AB7:AB32" si="1">Z7*1000+$X$7</f>
        <v>26007</v>
      </c>
      <c r="AC7" s="554">
        <f>ABS(VLOOKUP(AB7,Couleur_phrase!$B:$L,11,FALSE))</f>
        <v>6</v>
      </c>
      <c r="AD7" s="554">
        <f>ABS(VLOOKUP(AB7,Couleur_phrase!$B:$L,9,FALSE))</f>
        <v>2</v>
      </c>
      <c r="AE7" s="554" t="str">
        <f>IF(AC7&lt;$U$15,"",IF(AD7=1,VLOOKUP(Y7,annexe_01!$A:$G,4,FALSE),IF(AD7=2,VLOOKUP(Y7,annexe_01!$A:$G,5,FALSE),IF(AD7=4,VLOOKUP(Y7,annexe_01!$A:$G,7,FALSE),VLOOKUP(Y7,annexe_01!$A:$G,6,FALSE)))))</f>
        <v/>
      </c>
      <c r="AP7" s="533">
        <f>(VLOOKUP(D7,Couleur_phrase!$B:$L,4,FALSE))</f>
        <v>3</v>
      </c>
      <c r="AY7" s="533">
        <f>VLOOKUP(AB7,Couleur_phrase!$B:$L,9,FALSE)</f>
        <v>2</v>
      </c>
      <c r="BR7" s="575" t="str">
        <f>Lexique!C213</f>
        <v>Bordeaux</v>
      </c>
      <c r="BS7" s="573">
        <f>Intermediaire_couleur2!A4</f>
        <v>19.407407407407408</v>
      </c>
      <c r="BT7" s="573">
        <f>Intermediaire_couleur2!B4</f>
        <v>19.407407407407408</v>
      </c>
      <c r="BV7" s="573"/>
    </row>
    <row r="8" spans="1:74" ht="17.25" customHeight="1" x14ac:dyDescent="0.25">
      <c r="A8" s="533">
        <f>VLOOKUP(D8,Couleur_phrase!$B:$L,5,FALSE)</f>
        <v>1830</v>
      </c>
      <c r="B8" s="533">
        <v>25</v>
      </c>
      <c r="C8" s="393" t="str">
        <f>Lexique!C191</f>
        <v>Blanc opalescent</v>
      </c>
      <c r="D8" s="393">
        <f t="shared" si="0"/>
        <v>25007</v>
      </c>
      <c r="E8" s="330">
        <f>ABS(VLOOKUP(D8,Couleur_phrase!$B:$L,6,FALSE))</f>
        <v>16</v>
      </c>
      <c r="F8" s="393">
        <f>ABS(VLOOKUP(D8,Couleur_phrase!$B:$L,4,FALSE))</f>
        <v>3</v>
      </c>
      <c r="G8" s="384" t="str">
        <f>IF(E8&lt;$U$15,"",IF(F8=1,VLOOKUP(A8,annexe_01!$A:$G,4,FALSE),IF(F8=2,VLOOKUP(A8,annexe_01!$A:$G,5,FALSE),IF(F8=4,VLOOKUP(A8,annexe_01!$A:$G,7,FALSE),VLOOKUP(A8,annexe_01!$A:$G,6,FALSE)))))</f>
        <v>sentiment d'être au bon endroit et entouré des bonnes personnes</v>
      </c>
      <c r="P8" s="553" t="str">
        <f t="shared" ref="P8:P32" si="2">AE8</f>
        <v>lien toxique avec un maître / devoir remplir une mission / conflit entre bien et mal</v>
      </c>
      <c r="Q8" s="330">
        <f t="shared" ref="Q8:Q32" si="3">AC8</f>
        <v>13</v>
      </c>
      <c r="U8" s="555"/>
      <c r="V8" s="555" t="str">
        <f>Lexique!C59</f>
        <v>Les limitations</v>
      </c>
      <c r="Y8" s="554">
        <f>VLOOKUP(AB8,Couleur_phrase!$B:$L,10,FALSE)</f>
        <v>1820</v>
      </c>
      <c r="Z8" s="554">
        <v>25</v>
      </c>
      <c r="AA8" s="554" t="s">
        <v>140</v>
      </c>
      <c r="AB8" s="554">
        <f t="shared" si="1"/>
        <v>25007</v>
      </c>
      <c r="AC8" s="554">
        <f>ABS(VLOOKUP(AB8,Couleur_phrase!$B:$L,11,FALSE))</f>
        <v>13</v>
      </c>
      <c r="AD8" s="554">
        <f>ABS(VLOOKUP(AB8,Couleur_phrase!$B:$L,9,FALSE))</f>
        <v>4</v>
      </c>
      <c r="AE8" s="554" t="str">
        <f>IF(AC8&lt;$U$15,"",IF(AD8=1,VLOOKUP(Y8,annexe_01!$A:$G,4,FALSE),IF(AD8=2,VLOOKUP(Y8,annexe_01!$A:$G,5,FALSE),IF(AD8=4,VLOOKUP(Y8,annexe_01!$A:$G,7,FALSE),VLOOKUP(Y8,annexe_01!$A:$G,6,FALSE)))))</f>
        <v>lien toxique avec un maître / devoir remplir une mission / conflit entre bien et mal</v>
      </c>
      <c r="AP8" s="533">
        <f>(VLOOKUP(D8,Couleur_phrase!$B:$L,4,FALSE))</f>
        <v>3</v>
      </c>
      <c r="AY8" s="533">
        <f>VLOOKUP(AB8,Couleur_phrase!$B:$L,9,FALSE)</f>
        <v>4</v>
      </c>
      <c r="BR8" s="575" t="str">
        <f>Lexique!C212</f>
        <v>Ecarlate</v>
      </c>
      <c r="BS8" s="573">
        <f>Intermediaire_couleur2!A5</f>
        <v>-9.3333333333333339</v>
      </c>
      <c r="BT8" s="573">
        <f>Intermediaire_couleur2!B5</f>
        <v>-9.3333333333333339</v>
      </c>
      <c r="BV8" s="573"/>
    </row>
    <row r="9" spans="1:74" ht="17.25" customHeight="1" x14ac:dyDescent="0.25">
      <c r="A9" s="533">
        <f>VLOOKUP(D9,Couleur_phrase!$B:$L,5,FALSE)</f>
        <v>1750</v>
      </c>
      <c r="B9" s="533">
        <v>24</v>
      </c>
      <c r="C9" s="86" t="str">
        <f>Lexique!C192</f>
        <v>Blanc nacré</v>
      </c>
      <c r="D9" s="86">
        <f t="shared" si="0"/>
        <v>24007</v>
      </c>
      <c r="E9" s="330">
        <f>ABS(VLOOKUP(D9,Couleur_phrase!$B:$L,6,FALSE))</f>
        <v>20</v>
      </c>
      <c r="F9" s="86">
        <f>ABS(VLOOKUP(D9,Couleur_phrase!$B:$L,4,FALSE))</f>
        <v>1</v>
      </c>
      <c r="G9" s="383" t="str">
        <f>IF(E9&lt;$U$15,"",IF(F9=1,VLOOKUP(A9,annexe_01!$A:$G,4,FALSE),IF(F9=2,VLOOKUP(A9,annexe_01!$A:$G,5,FALSE),IF(F9=4,VLOOKUP(A9,annexe_01!$A:$G,7,FALSE),VLOOKUP(A9,annexe_01!$A:$G,6,FALSE)))))</f>
        <v>besoin de se remettre en question / besoin d'amour</v>
      </c>
      <c r="P9" s="552" t="str">
        <f t="shared" si="2"/>
        <v>besoin de ressentir les besoins de son corps</v>
      </c>
      <c r="Q9" s="330">
        <f t="shared" si="3"/>
        <v>15</v>
      </c>
      <c r="R9" s="84"/>
      <c r="U9" s="555"/>
      <c r="V9" s="555" t="str">
        <f>Lexique!C60</f>
        <v>Les qualités / harmonies</v>
      </c>
      <c r="Y9" s="554">
        <f>VLOOKUP(AB9,Couleur_phrase!$B:$L,10,FALSE)</f>
        <v>1720</v>
      </c>
      <c r="Z9" s="554">
        <v>24</v>
      </c>
      <c r="AA9" s="554" t="s">
        <v>139</v>
      </c>
      <c r="AB9" s="554">
        <f t="shared" si="1"/>
        <v>24007</v>
      </c>
      <c r="AC9" s="554">
        <f>ABS(VLOOKUP(AB9,Couleur_phrase!$B:$L,11,FALSE))</f>
        <v>15</v>
      </c>
      <c r="AD9" s="554">
        <f>ABS(VLOOKUP(AB9,Couleur_phrase!$B:$L,9,FALSE))</f>
        <v>1</v>
      </c>
      <c r="AE9" s="554" t="str">
        <f>IF(AC9&lt;$U$15,"",IF(AD9=1,VLOOKUP(Y9,annexe_01!$A:$G,4,FALSE),IF(AD9=2,VLOOKUP(Y9,annexe_01!$A:$G,5,FALSE),IF(AD9=4,VLOOKUP(Y9,annexe_01!$A:$G,7,FALSE),VLOOKUP(Y9,annexe_01!$A:$G,6,FALSE)))))</f>
        <v>besoin de ressentir les besoins de son corps</v>
      </c>
      <c r="AP9" s="533">
        <f>(VLOOKUP(D9,Couleur_phrase!$B:$L,4,FALSE))</f>
        <v>1</v>
      </c>
      <c r="AY9" s="533">
        <f>VLOOKUP(AB9,Couleur_phrase!$B:$L,9,FALSE)</f>
        <v>1</v>
      </c>
      <c r="BR9" s="575" t="str">
        <f>Lexique!C211</f>
        <v>Rouge</v>
      </c>
      <c r="BS9" s="573">
        <f>Intermediaire_couleur2!A6</f>
        <v>54.643678160919542</v>
      </c>
      <c r="BT9" s="573">
        <f>Intermediaire_couleur2!B6</f>
        <v>54.643678160919542</v>
      </c>
      <c r="BV9" s="573"/>
    </row>
    <row r="10" spans="1:74" ht="17.25" customHeight="1" x14ac:dyDescent="0.25">
      <c r="A10" s="533">
        <f>VLOOKUP(D10,Couleur_phrase!$B:$L,5,FALSE)</f>
        <v>1680</v>
      </c>
      <c r="B10" s="533">
        <v>23</v>
      </c>
      <c r="C10" s="393" t="str">
        <f>Lexique!C193</f>
        <v>Blanc irisé</v>
      </c>
      <c r="D10" s="393">
        <f t="shared" si="0"/>
        <v>23007</v>
      </c>
      <c r="E10" s="330">
        <f>ABS(VLOOKUP(D10,Couleur_phrase!$B:$L,6,FALSE))</f>
        <v>13</v>
      </c>
      <c r="F10" s="393">
        <f>ABS(VLOOKUP(D10,Couleur_phrase!$B:$L,4,FALSE))</f>
        <v>4</v>
      </c>
      <c r="G10" s="384" t="str">
        <f>IF(E10&lt;$U$15,"",IF(F10=1,VLOOKUP(A10,annexe_01!$A:$G,4,FALSE),IF(F10=2,VLOOKUP(A10,annexe_01!$A:$G,5,FALSE),IF(F10=4,VLOOKUP(A10,annexe_01!$A:$G,7,FALSE),VLOOKUP(A10,annexe_01!$A:$G,6,FALSE)))))</f>
        <v>refus de penser comme les autres / esprit rebelle</v>
      </c>
      <c r="P10" s="553" t="str">
        <f t="shared" si="2"/>
        <v>manque de perceptions / pas le sens de l'orientation</v>
      </c>
      <c r="Q10" s="330">
        <f t="shared" si="3"/>
        <v>19</v>
      </c>
      <c r="U10" s="555"/>
      <c r="V10" s="555" t="str">
        <f>Lexique!C61</f>
        <v>Les résistances/ réactivités</v>
      </c>
      <c r="Y10" s="554">
        <f>VLOOKUP(AB10,Couleur_phrase!$B:$L,10,FALSE)</f>
        <v>1630</v>
      </c>
      <c r="Z10" s="554">
        <v>23</v>
      </c>
      <c r="AA10" s="554" t="s">
        <v>138</v>
      </c>
      <c r="AB10" s="554">
        <f t="shared" si="1"/>
        <v>23007</v>
      </c>
      <c r="AC10" s="554">
        <f>ABS(VLOOKUP(AB10,Couleur_phrase!$B:$L,11,FALSE))</f>
        <v>19</v>
      </c>
      <c r="AD10" s="554">
        <f>ABS(VLOOKUP(AB10,Couleur_phrase!$B:$L,9,FALSE))</f>
        <v>2</v>
      </c>
      <c r="AE10" s="554" t="str">
        <f>IF(AC10&lt;$U$15,"",IF(AD10=1,VLOOKUP(Y10,annexe_01!$A:$G,4,FALSE),IF(AD10=2,VLOOKUP(Y10,annexe_01!$A:$G,5,FALSE),IF(AD10=4,VLOOKUP(Y10,annexe_01!$A:$G,7,FALSE),VLOOKUP(Y10,annexe_01!$A:$G,6,FALSE)))))</f>
        <v>manque de perceptions / pas le sens de l'orientation</v>
      </c>
      <c r="AP10" s="533">
        <f>(VLOOKUP(D10,Couleur_phrase!$B:$L,4,FALSE))</f>
        <v>4</v>
      </c>
      <c r="AY10" s="533">
        <f>VLOOKUP(AB10,Couleur_phrase!$B:$L,9,FALSE)</f>
        <v>2</v>
      </c>
      <c r="BR10" s="575" t="str">
        <f>Lexique!C210</f>
        <v>Orange</v>
      </c>
      <c r="BS10" s="573">
        <f>Intermediaire_couleur2!A7</f>
        <v>19.446540880503143</v>
      </c>
      <c r="BT10" s="573">
        <f>Intermediaire_couleur2!B7</f>
        <v>19.446540880503143</v>
      </c>
      <c r="BV10" s="573"/>
    </row>
    <row r="11" spans="1:74" ht="17.25" customHeight="1" x14ac:dyDescent="0.25">
      <c r="A11" s="533">
        <f>VLOOKUP(D11,Couleur_phrase!$B:$L,5,FALSE)</f>
        <v>1560</v>
      </c>
      <c r="B11" s="533">
        <v>22</v>
      </c>
      <c r="C11" s="86" t="str">
        <f>Lexique!C194</f>
        <v>diamant</v>
      </c>
      <c r="D11" s="86">
        <f t="shared" si="0"/>
        <v>22007</v>
      </c>
      <c r="E11" s="330">
        <f>ABS(VLOOKUP(D11,Couleur_phrase!$B:$L,6,FALSE))</f>
        <v>13</v>
      </c>
      <c r="F11" s="86">
        <f>ABS(VLOOKUP(D11,Couleur_phrase!$B:$L,4,FALSE))</f>
        <v>2</v>
      </c>
      <c r="G11" s="383" t="str">
        <f>IF(E11&lt;$U$15,"",IF(F11=1,VLOOKUP(A11,annexe_01!$A:$G,4,FALSE),IF(F11=2,VLOOKUP(A11,annexe_01!$A:$G,5,FALSE),IF(F11=4,VLOOKUP(A11,annexe_01!$A:$G,7,FALSE),VLOOKUP(A11,annexe_01!$A:$G,6,FALSE)))))</f>
        <v>manque de protection sur le plan spirituel / subir des attaques (entités / magie noire)</v>
      </c>
      <c r="P11" s="552" t="str">
        <f t="shared" si="2"/>
        <v>besoin de voir tous les possibles / lucidité</v>
      </c>
      <c r="Q11" s="330">
        <f t="shared" si="3"/>
        <v>20</v>
      </c>
      <c r="R11" s="84"/>
      <c r="U11" s="555"/>
      <c r="V11" s="555" t="str">
        <f>Lexique!C62</f>
        <v>Le + des besoins/limitations</v>
      </c>
      <c r="Y11" s="554">
        <f>VLOOKUP(AB11,Couleur_phrase!$B:$L,10,FALSE)</f>
        <v>1540</v>
      </c>
      <c r="Z11" s="554">
        <v>22</v>
      </c>
      <c r="AA11" s="554" t="s">
        <v>137</v>
      </c>
      <c r="AB11" s="554">
        <f t="shared" si="1"/>
        <v>22007</v>
      </c>
      <c r="AC11" s="554">
        <f>ABS(VLOOKUP(AB11,Couleur_phrase!$B:$L,11,FALSE))</f>
        <v>20</v>
      </c>
      <c r="AD11" s="554">
        <f>ABS(VLOOKUP(AB11,Couleur_phrase!$B:$L,9,FALSE))</f>
        <v>1</v>
      </c>
      <c r="AE11" s="554" t="str">
        <f>IF(AC11&lt;$U$15,"",IF(AD11=1,VLOOKUP(Y11,annexe_01!$A:$G,4,FALSE),IF(AD11=2,VLOOKUP(Y11,annexe_01!$A:$G,5,FALSE),IF(AD11=4,VLOOKUP(Y11,annexe_01!$A:$G,7,FALSE),VLOOKUP(Y11,annexe_01!$A:$G,6,FALSE)))))</f>
        <v>besoin de voir tous les possibles / lucidité</v>
      </c>
      <c r="AP11" s="533">
        <f>(VLOOKUP(D11,Couleur_phrase!$B:$L,4,FALSE))</f>
        <v>2</v>
      </c>
      <c r="AY11" s="533">
        <f>VLOOKUP(AB11,Couleur_phrase!$B:$L,9,FALSE)</f>
        <v>1</v>
      </c>
      <c r="BR11" s="575" t="str">
        <f>Lexique!C209</f>
        <v>Jaune</v>
      </c>
      <c r="BS11" s="573">
        <f>Intermediaire_couleur2!A8</f>
        <v>-9.3333333333333339</v>
      </c>
      <c r="BT11" s="573">
        <f>Intermediaire_couleur2!B8</f>
        <v>-9.3333333333333339</v>
      </c>
      <c r="BV11" s="573"/>
    </row>
    <row r="12" spans="1:74" ht="17.25" customHeight="1" x14ac:dyDescent="0.25">
      <c r="A12" s="533">
        <f>VLOOKUP(D12,Couleur_phrase!$B:$L,5,FALSE)</f>
        <v>1510</v>
      </c>
      <c r="B12" s="533">
        <v>21</v>
      </c>
      <c r="C12" s="393" t="str">
        <f>Lexique!C195</f>
        <v>Cristal</v>
      </c>
      <c r="D12" s="393">
        <f t="shared" si="0"/>
        <v>21007</v>
      </c>
      <c r="E12" s="330">
        <f>ABS(VLOOKUP(D12,Couleur_phrase!$B:$L,6,FALSE))</f>
        <v>16</v>
      </c>
      <c r="F12" s="393">
        <f>ABS(VLOOKUP(D12,Couleur_phrase!$B:$L,4,FALSE))</f>
        <v>1</v>
      </c>
      <c r="G12" s="384" t="str">
        <f>IF(E12&lt;$U$15,"",IF(F12=1,VLOOKUP(A12,annexe_01!$A:$G,4,FALSE),IF(F12=2,VLOOKUP(A12,annexe_01!$A:$G,5,FALSE),IF(F12=4,VLOOKUP(A12,annexe_01!$A:$G,7,FALSE),VLOOKUP(A12,annexe_01!$A:$G,6,FALSE)))))</f>
        <v>besoin de densité du corps / capacité à se régénérer / ne plus générer de pensées</v>
      </c>
      <c r="P12" s="553" t="str">
        <f t="shared" si="2"/>
        <v>besoin de se sentir vivant par peur ou refus de la mort / ou du vide existentiel</v>
      </c>
      <c r="Q12" s="330">
        <f t="shared" si="3"/>
        <v>13</v>
      </c>
      <c r="U12" s="555"/>
      <c r="V12" s="555" t="str">
        <f>Lexique!C63</f>
        <v>Le + des excitations/qualités</v>
      </c>
      <c r="Y12" s="554">
        <f>VLOOKUP(AB12,Couleur_phrase!$B:$L,10,FALSE)</f>
        <v>1530</v>
      </c>
      <c r="Z12" s="554">
        <v>21</v>
      </c>
      <c r="AA12" s="554" t="s">
        <v>136</v>
      </c>
      <c r="AB12" s="554">
        <f t="shared" si="1"/>
        <v>21007</v>
      </c>
      <c r="AC12" s="554">
        <f>ABS(VLOOKUP(AB12,Couleur_phrase!$B:$L,11,FALSE))</f>
        <v>13</v>
      </c>
      <c r="AD12" s="554">
        <f>ABS(VLOOKUP(AB12,Couleur_phrase!$B:$L,9,FALSE))</f>
        <v>4</v>
      </c>
      <c r="AE12" s="554" t="str">
        <f>IF(AC12&lt;$U$15,"",IF(AD12=1,VLOOKUP(Y12,annexe_01!$A:$G,4,FALSE),IF(AD12=2,VLOOKUP(Y12,annexe_01!$A:$G,5,FALSE),IF(AD12=4,VLOOKUP(Y12,annexe_01!$A:$G,7,FALSE),VLOOKUP(Y12,annexe_01!$A:$G,6,FALSE)))))</f>
        <v>besoin de se sentir vivant par peur ou refus de la mort / ou du vide existentiel</v>
      </c>
      <c r="AP12" s="533">
        <f>(VLOOKUP(D12,Couleur_phrase!$B:$L,4,FALSE))</f>
        <v>1</v>
      </c>
      <c r="AY12" s="533">
        <f>VLOOKUP(AB12,Couleur_phrase!$B:$L,9,FALSE)</f>
        <v>4</v>
      </c>
      <c r="BR12" s="575" t="str">
        <f>Lexique!C208</f>
        <v>Vert Pomme</v>
      </c>
      <c r="BS12" s="573">
        <f>Intermediaire_couleur2!A9</f>
        <v>21.676767676767678</v>
      </c>
      <c r="BT12" s="573">
        <f>Intermediaire_couleur2!B9</f>
        <v>21.676767676767678</v>
      </c>
      <c r="BV12" s="573"/>
    </row>
    <row r="13" spans="1:74" ht="17.25" customHeight="1" x14ac:dyDescent="0.25">
      <c r="A13" s="533">
        <f>VLOOKUP(D13,Couleur_phrase!$B:$L,5,FALSE)</f>
        <v>1440</v>
      </c>
      <c r="B13" s="533">
        <v>20</v>
      </c>
      <c r="C13" s="86" t="str">
        <f>Lexique!C196</f>
        <v>Or</v>
      </c>
      <c r="D13" s="86">
        <f t="shared" si="0"/>
        <v>20007</v>
      </c>
      <c r="E13" s="330">
        <f>ABS(VLOOKUP(D13,Couleur_phrase!$B:$L,6,FALSE))</f>
        <v>14</v>
      </c>
      <c r="F13" s="86">
        <f>ABS(VLOOKUP(D13,Couleur_phrase!$B:$L,4,FALSE))</f>
        <v>3</v>
      </c>
      <c r="G13" s="383" t="str">
        <f>IF(E13&lt;$U$15,"",IF(F13=1,VLOOKUP(A13,annexe_01!$A:$G,4,FALSE),IF(F13=2,VLOOKUP(A13,annexe_01!$A:$G,5,FALSE),IF(F13=4,VLOOKUP(A13,annexe_01!$A:$G,7,FALSE),VLOOKUP(A13,annexe_01!$A:$G,6,FALSE)))))</f>
        <v>ouverture au monde / tolérant et conciliant</v>
      </c>
      <c r="P13" s="552" t="str">
        <f t="shared" si="2"/>
        <v>être sage et authentique</v>
      </c>
      <c r="Q13" s="330">
        <f t="shared" si="3"/>
        <v>14</v>
      </c>
      <c r="R13" s="84"/>
      <c r="U13" s="555"/>
      <c r="V13" s="555" t="str">
        <f>Lexique!C64</f>
        <v>Le + entre les 4 catégories</v>
      </c>
      <c r="Y13" s="554">
        <f>VLOOKUP(AB13,Couleur_phrase!$B:$L,10,FALSE)</f>
        <v>1410</v>
      </c>
      <c r="Z13" s="554">
        <v>20</v>
      </c>
      <c r="AA13" s="554" t="s">
        <v>135</v>
      </c>
      <c r="AB13" s="554">
        <f t="shared" si="1"/>
        <v>20007</v>
      </c>
      <c r="AC13" s="554">
        <f>ABS(VLOOKUP(AB13,Couleur_phrase!$B:$L,11,FALSE))</f>
        <v>14</v>
      </c>
      <c r="AD13" s="554">
        <f>ABS(VLOOKUP(AB13,Couleur_phrase!$B:$L,9,FALSE))</f>
        <v>3</v>
      </c>
      <c r="AE13" s="554" t="str">
        <f>IF(AC13&lt;$U$15,"",IF(AD13=1,VLOOKUP(Y13,annexe_01!$A:$G,4,FALSE),IF(AD13=2,VLOOKUP(Y13,annexe_01!$A:$G,5,FALSE),IF(AD13=4,VLOOKUP(Y13,annexe_01!$A:$G,7,FALSE),VLOOKUP(Y13,annexe_01!$A:$G,6,FALSE)))))</f>
        <v>être sage et authentique</v>
      </c>
      <c r="AP13" s="533">
        <f>(VLOOKUP(D13,Couleur_phrase!$B:$L,4,FALSE))</f>
        <v>3</v>
      </c>
      <c r="AY13" s="533">
        <f>VLOOKUP(AB13,Couleur_phrase!$B:$L,9,FALSE)</f>
        <v>3</v>
      </c>
      <c r="BR13" s="575" t="str">
        <f>Lexique!C207</f>
        <v>Vert</v>
      </c>
      <c r="BS13" s="573">
        <f>Intermediaire_couleur2!A10</f>
        <v>20.091097308488614</v>
      </c>
      <c r="BT13" s="573">
        <f>Intermediaire_couleur2!B10</f>
        <v>20.091097308488614</v>
      </c>
      <c r="BV13" s="573"/>
    </row>
    <row r="14" spans="1:74" ht="17.25" customHeight="1" x14ac:dyDescent="0.25">
      <c r="A14" s="533">
        <f>VLOOKUP(D14,Couleur_phrase!$B:$L,5,FALSE)</f>
        <v>1310</v>
      </c>
      <c r="B14" s="533">
        <v>19</v>
      </c>
      <c r="C14" s="393" t="str">
        <f>Lexique!C197</f>
        <v>argent</v>
      </c>
      <c r="D14" s="393">
        <f t="shared" si="0"/>
        <v>19007</v>
      </c>
      <c r="E14" s="330">
        <f>ABS(VLOOKUP(D14,Couleur_phrase!$B:$L,6,FALSE))</f>
        <v>20</v>
      </c>
      <c r="F14" s="393">
        <f>ABS(VLOOKUP(D14,Couleur_phrase!$B:$L,4,FALSE))</f>
        <v>3</v>
      </c>
      <c r="G14" s="384" t="str">
        <f>IF(E14&lt;$U$15,"",IF(F14=1,VLOOKUP(A14,annexe_01!$A:$G,4,FALSE),IF(F14=2,VLOOKUP(A14,annexe_01!$A:$G,5,FALSE),IF(F14=4,VLOOKUP(A14,annexe_01!$A:$G,7,FALSE),VLOOKUP(A14,annexe_01!$A:$G,6,FALSE)))))</f>
        <v>liberté d’engagement / sincérité / mental calme</v>
      </c>
      <c r="P14" s="553" t="str">
        <f t="shared" si="2"/>
        <v>se sentir agressé / envahi / oppressé</v>
      </c>
      <c r="Q14" s="330">
        <f t="shared" si="3"/>
        <v>20</v>
      </c>
      <c r="U14" s="554" t="str">
        <f>Lexique!C65</f>
        <v xml:space="preserve">Seuil </v>
      </c>
      <c r="Y14" s="554">
        <f>VLOOKUP(AB14,Couleur_phrase!$B:$L,10,FALSE)</f>
        <v>1340</v>
      </c>
      <c r="Z14" s="554">
        <v>19</v>
      </c>
      <c r="AA14" s="554" t="s">
        <v>134</v>
      </c>
      <c r="AB14" s="554">
        <f t="shared" si="1"/>
        <v>19007</v>
      </c>
      <c r="AC14" s="554">
        <f>ABS(VLOOKUP(AB14,Couleur_phrase!$B:$L,11,FALSE))</f>
        <v>20</v>
      </c>
      <c r="AD14" s="554">
        <f>ABS(VLOOKUP(AB14,Couleur_phrase!$B:$L,9,FALSE))</f>
        <v>4</v>
      </c>
      <c r="AE14" s="554" t="str">
        <f>IF(AC14&lt;$U$15,"",IF(AD14=1,VLOOKUP(Y14,annexe_01!$A:$G,4,FALSE),IF(AD14=2,VLOOKUP(Y14,annexe_01!$A:$G,5,FALSE),IF(AD14=4,VLOOKUP(Y14,annexe_01!$A:$G,7,FALSE),VLOOKUP(Y14,annexe_01!$A:$G,6,FALSE)))))</f>
        <v>se sentir agressé / envahi / oppressé</v>
      </c>
      <c r="AP14" s="533">
        <f>(VLOOKUP(D14,Couleur_phrase!$B:$L,4,FALSE))</f>
        <v>3</v>
      </c>
      <c r="AY14" s="533">
        <f>VLOOKUP(AB14,Couleur_phrase!$B:$L,9,FALSE)</f>
        <v>4</v>
      </c>
      <c r="BR14" s="575" t="str">
        <f>Lexique!C206</f>
        <v>Turquoise</v>
      </c>
      <c r="BS14" s="573">
        <f>Intermediaire_couleur2!A11</f>
        <v>21.68237347294939</v>
      </c>
      <c r="BT14" s="573">
        <f>Intermediaire_couleur2!B11</f>
        <v>21.68237347294939</v>
      </c>
      <c r="BV14" s="573"/>
    </row>
    <row r="15" spans="1:74" ht="15.75" customHeight="1" x14ac:dyDescent="0.25">
      <c r="A15" s="533">
        <f>VLOOKUP(D15,Couleur_phrase!$B:$L,5,FALSE)</f>
        <v>1270</v>
      </c>
      <c r="B15" s="533">
        <v>18</v>
      </c>
      <c r="C15" s="86" t="str">
        <f>Lexique!C198</f>
        <v>bronze</v>
      </c>
      <c r="D15" s="86">
        <f t="shared" si="0"/>
        <v>18007</v>
      </c>
      <c r="E15" s="330">
        <f>ABS(VLOOKUP(D15,Couleur_phrase!$B:$L,6,FALSE))</f>
        <v>19</v>
      </c>
      <c r="F15" s="86">
        <f>ABS(VLOOKUP(D15,Couleur_phrase!$B:$L,4,FALSE))</f>
        <v>4</v>
      </c>
      <c r="G15" s="383" t="str">
        <f>IF(E15&lt;$U$15,"",IF(F15=1,VLOOKUP(A15,annexe_01!$A:$G,4,FALSE),IF(F15=2,VLOOKUP(A15,annexe_01!$A:$G,5,FALSE),IF(F15=4,VLOOKUP(A15,annexe_01!$A:$G,7,FALSE),VLOOKUP(A15,annexe_01!$A:$G,6,FALSE)))))</f>
        <v>être confronté ou aimer se confronter à d’autres forces</v>
      </c>
      <c r="P15" s="552" t="str">
        <f t="shared" si="2"/>
        <v>être confronté ou aimer se confronter à d’autres forces</v>
      </c>
      <c r="Q15" s="330">
        <f t="shared" si="3"/>
        <v>20</v>
      </c>
      <c r="R15" s="84"/>
      <c r="U15" s="555">
        <v>10</v>
      </c>
      <c r="Y15" s="554">
        <f>VLOOKUP(AB15,Couleur_phrase!$B:$L,10,FALSE)</f>
        <v>1270</v>
      </c>
      <c r="Z15" s="554">
        <v>18</v>
      </c>
      <c r="AA15" s="554" t="s">
        <v>132</v>
      </c>
      <c r="AB15" s="554">
        <f t="shared" si="1"/>
        <v>18007</v>
      </c>
      <c r="AC15" s="554">
        <f>ABS(VLOOKUP(AB15,Couleur_phrase!$B:$L,11,FALSE))</f>
        <v>20</v>
      </c>
      <c r="AD15" s="554">
        <f>ABS(VLOOKUP(AB15,Couleur_phrase!$B:$L,9,FALSE))</f>
        <v>4</v>
      </c>
      <c r="AE15" s="554" t="str">
        <f>IF(AC15&lt;$U$15,"",IF(AD15=1,VLOOKUP(Y15,annexe_01!$A:$G,4,FALSE),IF(AD15=2,VLOOKUP(Y15,annexe_01!$A:$G,5,FALSE),IF(AD15=4,VLOOKUP(Y15,annexe_01!$A:$G,7,FALSE),VLOOKUP(Y15,annexe_01!$A:$G,6,FALSE)))))</f>
        <v>être confronté ou aimer se confronter à d’autres forces</v>
      </c>
      <c r="AP15" s="533">
        <f>(VLOOKUP(D15,Couleur_phrase!$B:$L,4,FALSE))</f>
        <v>4</v>
      </c>
      <c r="AY15" s="533">
        <f>VLOOKUP(AB15,Couleur_phrase!$B:$L,9,FALSE)</f>
        <v>4</v>
      </c>
      <c r="BR15" s="575" t="str">
        <f>Lexique!C205</f>
        <v>Cyan</v>
      </c>
      <c r="BS15" s="573">
        <f>Intermediaire_couleur2!A12</f>
        <v>20.712643678160919</v>
      </c>
      <c r="BT15" s="573">
        <f>Intermediaire_couleur2!B12</f>
        <v>20.712643678160919</v>
      </c>
      <c r="BV15" s="573"/>
    </row>
    <row r="16" spans="1:74" ht="15.75" customHeight="1" x14ac:dyDescent="0.25">
      <c r="A16" s="533">
        <f>VLOOKUP(D16,Couleur_phrase!$B:$L,5,FALSE)</f>
        <v>1190</v>
      </c>
      <c r="B16" s="533">
        <v>17</v>
      </c>
      <c r="C16" s="393" t="str">
        <f>Lexique!C199</f>
        <v>cuivre</v>
      </c>
      <c r="D16" s="393">
        <f t="shared" si="0"/>
        <v>17007</v>
      </c>
      <c r="E16" s="330">
        <f>ABS(VLOOKUP(D16,Couleur_phrase!$B:$L,6,FALSE))</f>
        <v>8</v>
      </c>
      <c r="F16" s="393">
        <f>ABS(VLOOKUP(D16,Couleur_phrase!$B:$L,4,FALSE))</f>
        <v>4</v>
      </c>
      <c r="G16" s="384" t="str">
        <f>IF(E16&lt;$U$15,"",IF(F16=1,VLOOKUP(A16,annexe_01!$A:$G,4,FALSE),IF(F16=2,VLOOKUP(A16,annexe_01!$A:$G,5,FALSE),IF(F16=4,VLOOKUP(A16,annexe_01!$A:$G,7,FALSE),VLOOKUP(A16,annexe_01!$A:$G,6,FALSE)))))</f>
        <v/>
      </c>
      <c r="P16" s="553" t="str">
        <f t="shared" si="2"/>
        <v xml:space="preserve">être sur le qui-vive / difficulté à collaborer / mais peur d’être tout seul </v>
      </c>
      <c r="Q16" s="330">
        <f t="shared" si="3"/>
        <v>12</v>
      </c>
      <c r="Y16" s="554">
        <f>VLOOKUP(AB16,Couleur_phrase!$B:$L,10,FALSE)</f>
        <v>1210</v>
      </c>
      <c r="Z16" s="554">
        <v>17</v>
      </c>
      <c r="AA16" s="554" t="s">
        <v>131</v>
      </c>
      <c r="AB16" s="554">
        <f t="shared" si="1"/>
        <v>17007</v>
      </c>
      <c r="AC16" s="554">
        <f>ABS(VLOOKUP(AB16,Couleur_phrase!$B:$L,11,FALSE))</f>
        <v>12</v>
      </c>
      <c r="AD16" s="554">
        <f>ABS(VLOOKUP(AB16,Couleur_phrase!$B:$L,9,FALSE))</f>
        <v>4</v>
      </c>
      <c r="AE16" s="554" t="str">
        <f>IF(AC16&lt;$U$15,"",IF(AD16=1,VLOOKUP(Y16,annexe_01!$A:$G,4,FALSE),IF(AD16=2,VLOOKUP(Y16,annexe_01!$A:$G,5,FALSE),IF(AD16=4,VLOOKUP(Y16,annexe_01!$A:$G,7,FALSE),VLOOKUP(Y16,annexe_01!$A:$G,6,FALSE)))))</f>
        <v xml:space="preserve">être sur le qui-vive / difficulté à collaborer / mais peur d’être tout seul </v>
      </c>
      <c r="AP16" s="533">
        <f>(VLOOKUP(D16,Couleur_phrase!$B:$L,4,FALSE))</f>
        <v>4</v>
      </c>
      <c r="AY16" s="533">
        <f>VLOOKUP(AB16,Couleur_phrase!$B:$L,9,FALSE)</f>
        <v>4</v>
      </c>
      <c r="BR16" s="575" t="str">
        <f>Lexique!C204</f>
        <v>Bleu</v>
      </c>
      <c r="BS16" s="573">
        <f>Intermediaire_couleur2!A13</f>
        <v>19.882352941176471</v>
      </c>
      <c r="BT16" s="573">
        <f>Intermediaire_couleur2!B13</f>
        <v>19.882352941176471</v>
      </c>
      <c r="BV16" s="573"/>
    </row>
    <row r="17" spans="1:74" ht="17.25" customHeight="1" x14ac:dyDescent="0.25">
      <c r="A17" s="533">
        <f>VLOOKUP(D17,Couleur_phrase!$B:$L,5,FALSE)</f>
        <v>1070</v>
      </c>
      <c r="B17" s="533">
        <v>16</v>
      </c>
      <c r="C17" s="86" t="str">
        <f>Lexique!C200</f>
        <v>rose</v>
      </c>
      <c r="D17" s="86">
        <f t="shared" si="0"/>
        <v>16007</v>
      </c>
      <c r="E17" s="330">
        <f>ABS(VLOOKUP(D17,Couleur_phrase!$B:$L,6,FALSE))</f>
        <v>20</v>
      </c>
      <c r="F17" s="86">
        <f>ABS(VLOOKUP(D17,Couleur_phrase!$B:$L,4,FALSE))</f>
        <v>2</v>
      </c>
      <c r="G17" s="383" t="str">
        <f>IF(E17&lt;$U$15,"",IF(F17=1,VLOOKUP(A17,annexe_01!$A:$G,4,FALSE),IF(F17=2,VLOOKUP(A17,annexe_01!$A:$G,5,FALSE),IF(F17=4,VLOOKUP(A17,annexe_01!$A:$G,7,FALSE),VLOOKUP(A17,annexe_01!$A:$G,6,FALSE)))))</f>
        <v>sentiment de vide dans la vie / qu'elle n'a pas de sens</v>
      </c>
      <c r="P17" s="552" t="str">
        <f t="shared" si="2"/>
        <v>non-jugements de soi et des autres / perception de l’astralité (l'Au-delà et le collectif)</v>
      </c>
      <c r="Q17" s="330">
        <f t="shared" si="3"/>
        <v>17</v>
      </c>
      <c r="R17" s="84"/>
      <c r="Y17" s="554">
        <f>VLOOKUP(AB17,Couleur_phrase!$B:$L,10,FALSE)</f>
        <v>1170</v>
      </c>
      <c r="Z17" s="554">
        <v>16</v>
      </c>
      <c r="AA17" s="554" t="s">
        <v>130</v>
      </c>
      <c r="AB17" s="554">
        <f t="shared" si="1"/>
        <v>16007</v>
      </c>
      <c r="AC17" s="554">
        <f>ABS(VLOOKUP(AB17,Couleur_phrase!$B:$L,11,FALSE))</f>
        <v>17</v>
      </c>
      <c r="AD17" s="554">
        <f>ABS(VLOOKUP(AB17,Couleur_phrase!$B:$L,9,FALSE))</f>
        <v>3</v>
      </c>
      <c r="AE17" s="554" t="str">
        <f>IF(AC17&lt;$U$15,"",IF(AD17=1,VLOOKUP(Y17,annexe_01!$A:$G,4,FALSE),IF(AD17=2,VLOOKUP(Y17,annexe_01!$A:$G,5,FALSE),IF(AD17=4,VLOOKUP(Y17,annexe_01!$A:$G,7,FALSE),VLOOKUP(Y17,annexe_01!$A:$G,6,FALSE)))))</f>
        <v>non-jugements de soi et des autres / perception de l’astralité (l'Au-delà et le collectif)</v>
      </c>
      <c r="AP17" s="533">
        <f>(VLOOKUP(D17,Couleur_phrase!$B:$L,4,FALSE))</f>
        <v>2</v>
      </c>
      <c r="AY17" s="533">
        <f>VLOOKUP(AB17,Couleur_phrase!$B:$L,9,FALSE)</f>
        <v>3</v>
      </c>
      <c r="BR17" s="575" t="str">
        <f>Lexique!C203</f>
        <v>Indigo</v>
      </c>
      <c r="BS17" s="573">
        <f>Intermediaire_couleur2!A14</f>
        <v>20.062717770034844</v>
      </c>
      <c r="BT17" s="573">
        <f>Intermediaire_couleur2!B14</f>
        <v>20.062717770034844</v>
      </c>
      <c r="BV17" s="573"/>
    </row>
    <row r="18" spans="1:74" ht="17.25" customHeight="1" x14ac:dyDescent="0.25">
      <c r="A18" s="533">
        <f>VLOOKUP(D18,Couleur_phrase!$B:$L,5,FALSE)</f>
        <v>1050</v>
      </c>
      <c r="B18" s="533">
        <v>15</v>
      </c>
      <c r="C18" s="393" t="str">
        <f>Lexique!C201</f>
        <v>Magenta</v>
      </c>
      <c r="D18" s="393">
        <f t="shared" si="0"/>
        <v>15007</v>
      </c>
      <c r="E18" s="330">
        <f>ABS(VLOOKUP(D18,Couleur_phrase!$B:$L,6,FALSE))</f>
        <v>10</v>
      </c>
      <c r="F18" s="393">
        <f>ABS(VLOOKUP(D18,Couleur_phrase!$B:$L,4,FALSE))</f>
        <v>4</v>
      </c>
      <c r="G18" s="384" t="str">
        <f>IF(E18&lt;$U$15,"",IF(F18=1,VLOOKUP(A18,annexe_01!$A:$G,4,FALSE),IF(F18=2,VLOOKUP(A18,annexe_01!$A:$G,5,FALSE),IF(F18=4,VLOOKUP(A18,annexe_01!$A:$G,7,FALSE),VLOOKUP(A18,annexe_01!$A:$G,6,FALSE)))))</f>
        <v>aimer les sensations fortes</v>
      </c>
      <c r="P18" s="553" t="str">
        <f t="shared" si="2"/>
        <v/>
      </c>
      <c r="Q18" s="330">
        <f t="shared" si="3"/>
        <v>8</v>
      </c>
      <c r="Y18" s="554">
        <f>VLOOKUP(AB18,Couleur_phrase!$B:$L,10,FALSE)</f>
        <v>1030</v>
      </c>
      <c r="Z18" s="554">
        <v>15</v>
      </c>
      <c r="AA18" s="554" t="s">
        <v>123</v>
      </c>
      <c r="AB18" s="554">
        <f t="shared" si="1"/>
        <v>15007</v>
      </c>
      <c r="AC18" s="554">
        <f>ABS(VLOOKUP(AB18,Couleur_phrase!$B:$L,11,FALSE))</f>
        <v>8</v>
      </c>
      <c r="AD18" s="554">
        <f>ABS(VLOOKUP(AB18,Couleur_phrase!$B:$L,9,FALSE))</f>
        <v>3</v>
      </c>
      <c r="AE18" s="554" t="str">
        <f>IF(AC18&lt;$U$15,"",IF(AD18=1,VLOOKUP(Y18,annexe_01!$A:$G,4,FALSE),IF(AD18=2,VLOOKUP(Y18,annexe_01!$A:$G,5,FALSE),IF(AD18=4,VLOOKUP(Y18,annexe_01!$A:$G,7,FALSE),VLOOKUP(Y18,annexe_01!$A:$G,6,FALSE)))))</f>
        <v/>
      </c>
      <c r="AP18" s="533">
        <f>(VLOOKUP(D18,Couleur_phrase!$B:$L,4,FALSE))</f>
        <v>4</v>
      </c>
      <c r="AY18" s="533">
        <f>VLOOKUP(AB18,Couleur_phrase!$B:$L,9,FALSE)</f>
        <v>3</v>
      </c>
      <c r="BR18" s="575" t="str">
        <f>Lexique!C202</f>
        <v>Pourpre</v>
      </c>
      <c r="BS18" s="573">
        <f>Intermediaire_couleur2!A15</f>
        <v>51.521072796934867</v>
      </c>
      <c r="BT18" s="573">
        <f>Intermediaire_couleur2!B15</f>
        <v>51.521072796934867</v>
      </c>
      <c r="BV18" s="573"/>
    </row>
    <row r="19" spans="1:74" ht="24" customHeight="1" x14ac:dyDescent="0.25">
      <c r="A19" s="533">
        <f>VLOOKUP(D19,Couleur_phrase!$B:$L,5,FALSE)</f>
        <v>1000</v>
      </c>
      <c r="B19" s="533">
        <v>14</v>
      </c>
      <c r="C19" s="86" t="str">
        <f>Lexique!C202</f>
        <v>Pourpre</v>
      </c>
      <c r="D19" s="86">
        <f t="shared" si="0"/>
        <v>14007</v>
      </c>
      <c r="E19" s="330">
        <f>ABS(VLOOKUP(D19,Couleur_phrase!$B:$L,6,FALSE))</f>
        <v>19</v>
      </c>
      <c r="F19" s="86">
        <f>ABS(VLOOKUP(D19,Couleur_phrase!$B:$L,4,FALSE))</f>
        <v>4</v>
      </c>
      <c r="G19" s="383" t="str">
        <f>IF(E19&lt;$U$15,"",IF(F19=1,VLOOKUP(A19,annexe_01!$A:$G,4,FALSE),IF(F19=2,VLOOKUP(A19,annexe_01!$A:$G,5,FALSE),IF(F19=4,VLOOKUP(A19,annexe_01!$A:$G,7,FALSE),VLOOKUP(A19,annexe_01!$A:$G,6,FALSE)))))</f>
        <v>générer des tensions dans son corps / être en résistance face à la vie ou aux vibrations élevées</v>
      </c>
      <c r="P19" s="552" t="str">
        <f t="shared" si="2"/>
        <v/>
      </c>
      <c r="Q19" s="330">
        <f t="shared" si="3"/>
        <v>6</v>
      </c>
      <c r="R19" s="84"/>
      <c r="Y19" s="554">
        <f>VLOOKUP(AB19,Couleur_phrase!$B:$L,10,FALSE)</f>
        <v>1000</v>
      </c>
      <c r="Z19" s="554">
        <v>14</v>
      </c>
      <c r="AA19" s="554" t="s">
        <v>119</v>
      </c>
      <c r="AB19" s="554">
        <f t="shared" si="1"/>
        <v>14007</v>
      </c>
      <c r="AC19" s="554">
        <f>ABS(VLOOKUP(AB19,Couleur_phrase!$B:$L,11,FALSE))</f>
        <v>6</v>
      </c>
      <c r="AD19" s="554">
        <f>ABS(VLOOKUP(AB19,Couleur_phrase!$B:$L,9,FALSE))</f>
        <v>1</v>
      </c>
      <c r="AE19" s="554" t="str">
        <f>IF(AC19&lt;$U$15,"",IF(AD19=1,VLOOKUP(Y19,annexe_01!$A:$G,4,FALSE),IF(AD19=2,VLOOKUP(Y19,annexe_01!$A:$G,5,FALSE),IF(AD19=4,VLOOKUP(Y19,annexe_01!$A:$G,7,FALSE),VLOOKUP(Y19,annexe_01!$A:$G,6,FALSE)))))</f>
        <v/>
      </c>
      <c r="AP19" s="533">
        <f>(VLOOKUP(D19,Couleur_phrase!$B:$L,4,FALSE))</f>
        <v>4</v>
      </c>
      <c r="AY19" s="533">
        <f>VLOOKUP(AB19,Couleur_phrase!$B:$L,9,FALSE)</f>
        <v>1</v>
      </c>
      <c r="BR19" s="575" t="str">
        <f>Lexique!C201</f>
        <v>Magenta</v>
      </c>
      <c r="BS19" s="573">
        <f>Intermediaire_couleur2!A16</f>
        <v>-27.845117845117844</v>
      </c>
      <c r="BT19" s="573">
        <f>Intermediaire_couleur2!B16</f>
        <v>-27.845117845117844</v>
      </c>
      <c r="BV19" s="573"/>
    </row>
    <row r="20" spans="1:74" ht="29.25" customHeight="1" x14ac:dyDescent="0.25">
      <c r="A20" s="533">
        <f>VLOOKUP(D20,Couleur_phrase!$B:$L,5,FALSE)</f>
        <v>940</v>
      </c>
      <c r="B20" s="533">
        <v>13</v>
      </c>
      <c r="C20" s="393" t="str">
        <f>Lexique!C203</f>
        <v>Indigo</v>
      </c>
      <c r="D20" s="393">
        <f t="shared" si="0"/>
        <v>13007</v>
      </c>
      <c r="E20" s="330">
        <f>ABS(VLOOKUP(D20,Couleur_phrase!$B:$L,6,FALSE))</f>
        <v>14</v>
      </c>
      <c r="F20" s="393">
        <f>ABS(VLOOKUP(D20,Couleur_phrase!$B:$L,4,FALSE))</f>
        <v>1</v>
      </c>
      <c r="G20" s="384" t="str">
        <f>IF(E20&lt;$U$15,"",IF(F20=1,VLOOKUP(A20,annexe_01!$A:$G,4,FALSE),IF(F20=2,VLOOKUP(A20,annexe_01!$A:$G,5,FALSE),IF(F20=4,VLOOKUP(A20,annexe_01!$A:$G,7,FALSE),VLOOKUP(A20,annexe_01!$A:$G,6,FALSE)))))</f>
        <v xml:space="preserve">besoin de voir les choses en face / besoin de voir toutes les possibilités </v>
      </c>
      <c r="P20" s="553" t="str">
        <f t="shared" si="2"/>
        <v/>
      </c>
      <c r="Q20" s="330">
        <f t="shared" si="3"/>
        <v>8</v>
      </c>
      <c r="Y20" s="554">
        <f>VLOOKUP(AB20,Couleur_phrase!$B:$L,10,FALSE)</f>
        <v>920</v>
      </c>
      <c r="Z20" s="554">
        <v>13</v>
      </c>
      <c r="AA20" s="554" t="s">
        <v>106</v>
      </c>
      <c r="AB20" s="554">
        <f t="shared" si="1"/>
        <v>13007</v>
      </c>
      <c r="AC20" s="554">
        <f>ABS(VLOOKUP(AB20,Couleur_phrase!$B:$L,11,FALSE))</f>
        <v>8</v>
      </c>
      <c r="AD20" s="554">
        <f>ABS(VLOOKUP(AB20,Couleur_phrase!$B:$L,9,FALSE))</f>
        <v>1</v>
      </c>
      <c r="AE20" s="554" t="str">
        <f>IF(AC20&lt;$U$15,"",IF(AD20=1,VLOOKUP(Y20,annexe_01!$A:$G,4,FALSE),IF(AD20=2,VLOOKUP(Y20,annexe_01!$A:$G,5,FALSE),IF(AD20=4,VLOOKUP(Y20,annexe_01!$A:$G,7,FALSE),VLOOKUP(Y20,annexe_01!$A:$G,6,FALSE)))))</f>
        <v/>
      </c>
      <c r="AP20" s="533">
        <f>(VLOOKUP(D20,Couleur_phrase!$B:$L,4,FALSE))</f>
        <v>1</v>
      </c>
      <c r="AY20" s="533">
        <f>VLOOKUP(AB20,Couleur_phrase!$B:$L,9,FALSE)</f>
        <v>1</v>
      </c>
      <c r="BR20" s="575" t="str">
        <f>Lexique!C200</f>
        <v>rose</v>
      </c>
      <c r="BS20" s="573">
        <f>Intermediaire_couleur2!A17</f>
        <v>-9.2397458116695557</v>
      </c>
      <c r="BT20" s="573">
        <f>Intermediaire_couleur2!B17</f>
        <v>-9.2397458116695557</v>
      </c>
      <c r="BV20" s="573"/>
    </row>
    <row r="21" spans="1:74" ht="33" customHeight="1" x14ac:dyDescent="0.25">
      <c r="A21" s="533">
        <f>VLOOKUP(D21,Couleur_phrase!$B:$L,5,FALSE)</f>
        <v>810</v>
      </c>
      <c r="B21" s="533">
        <v>12</v>
      </c>
      <c r="C21" s="86" t="str">
        <f>Lexique!C204</f>
        <v>Bleu</v>
      </c>
      <c r="D21" s="86">
        <f t="shared" si="0"/>
        <v>12007</v>
      </c>
      <c r="E21" s="330">
        <f>ABS(VLOOKUP(D21,Couleur_phrase!$B:$L,6,FALSE))</f>
        <v>20</v>
      </c>
      <c r="F21" s="86">
        <f>ABS(VLOOKUP(D21,Couleur_phrase!$B:$L,4,FALSE))</f>
        <v>3</v>
      </c>
      <c r="G21" s="383" t="str">
        <f>IF(E21&lt;$U$15,"",IF(F21=1,VLOOKUP(A21,annexe_01!$A:$G,4,FALSE),IF(F21=2,VLOOKUP(A21,annexe_01!$A:$G,5,FALSE),IF(F21=4,VLOOKUP(A21,annexe_01!$A:$G,7,FALSE),VLOOKUP(A21,annexe_01!$A:$G,6,FALSE)))))</f>
        <v>voir ses priorités / avoir du recul / capacité à rire de soi</v>
      </c>
      <c r="P21" s="552" t="str">
        <f t="shared" si="2"/>
        <v/>
      </c>
      <c r="Q21" s="330">
        <f t="shared" si="3"/>
        <v>5</v>
      </c>
      <c r="R21" s="84"/>
      <c r="Y21" s="554">
        <f>VLOOKUP(AB21,Couleur_phrase!$B:$L,10,FALSE)</f>
        <v>810</v>
      </c>
      <c r="Z21" s="554">
        <v>12</v>
      </c>
      <c r="AA21" s="554" t="s">
        <v>95</v>
      </c>
      <c r="AB21" s="554">
        <f t="shared" si="1"/>
        <v>12007</v>
      </c>
      <c r="AC21" s="554">
        <f>ABS(VLOOKUP(AB21,Couleur_phrase!$B:$L,11,FALSE))</f>
        <v>5</v>
      </c>
      <c r="AD21" s="554">
        <f>ABS(VLOOKUP(AB21,Couleur_phrase!$B:$L,9,FALSE))</f>
        <v>3</v>
      </c>
      <c r="AE21" s="554" t="str">
        <f>IF(AC21&lt;$U$15,"",IF(AD21=1,VLOOKUP(Y21,annexe_01!$A:$G,4,FALSE),IF(AD21=2,VLOOKUP(Y21,annexe_01!$A:$G,5,FALSE),IF(AD21=4,VLOOKUP(Y21,annexe_01!$A:$G,7,FALSE),VLOOKUP(Y21,annexe_01!$A:$G,6,FALSE)))))</f>
        <v/>
      </c>
      <c r="AP21" s="533">
        <f>(VLOOKUP(D21,Couleur_phrase!$B:$L,4,FALSE))</f>
        <v>3</v>
      </c>
      <c r="AY21" s="533">
        <f>VLOOKUP(AB21,Couleur_phrase!$B:$L,9,FALSE)</f>
        <v>3</v>
      </c>
      <c r="BR21" s="575" t="str">
        <f>Lexique!C199</f>
        <v>cuivre</v>
      </c>
      <c r="BS21" s="573">
        <f>Intermediaire_couleur2!A18</f>
        <v>19.641304347826086</v>
      </c>
      <c r="BT21" s="573">
        <f>Intermediaire_couleur2!B18</f>
        <v>19.641304347826086</v>
      </c>
      <c r="BV21" s="573"/>
    </row>
    <row r="22" spans="1:74" ht="36.75" customHeight="1" x14ac:dyDescent="0.25">
      <c r="A22" s="533">
        <f>VLOOKUP(D22,Couleur_phrase!$B:$L,5,FALSE)</f>
        <v>730</v>
      </c>
      <c r="B22" s="533">
        <v>11</v>
      </c>
      <c r="C22" s="393" t="str">
        <f>Lexique!C205</f>
        <v>Cyan</v>
      </c>
      <c r="D22" s="393">
        <f>B22*1000+$X$7</f>
        <v>11007</v>
      </c>
      <c r="E22" s="330">
        <f>ABS(VLOOKUP(D22,Couleur_phrase!$B:$L,6,FALSE))</f>
        <v>12</v>
      </c>
      <c r="F22" s="393">
        <f>ABS(VLOOKUP(D22,Couleur_phrase!$B:$L,4,FALSE))</f>
        <v>3</v>
      </c>
      <c r="G22" s="384" t="str">
        <f>IF(E22&lt;$U$15,"",IF(F22=1,VLOOKUP(A22,annexe_01!$A:$G,4,FALSE),IF(F22=2,VLOOKUP(A22,annexe_01!$A:$G,5,FALSE),IF(F22=4,VLOOKUP(A22,annexe_01!$A:$G,7,FALSE),VLOOKUP(A22,annexe_01!$A:$G,6,FALSE)))))</f>
        <v xml:space="preserve">équilibre entre donner et recevoir </v>
      </c>
      <c r="P22" s="553" t="str">
        <f t="shared" si="2"/>
        <v>non-dits / renoncer / ne pas accepter le vécu / nostalgie / manque de protection</v>
      </c>
      <c r="Q22" s="330">
        <f t="shared" si="3"/>
        <v>14</v>
      </c>
      <c r="X22" s="653" t="s">
        <v>5449</v>
      </c>
      <c r="Y22" s="554">
        <f>VLOOKUP(AB22,Couleur_phrase!$B:$L,10,FALSE)</f>
        <v>740</v>
      </c>
      <c r="Z22" s="554">
        <v>11</v>
      </c>
      <c r="AA22" s="554" t="s">
        <v>88</v>
      </c>
      <c r="AB22" s="554">
        <f t="shared" si="1"/>
        <v>11007</v>
      </c>
      <c r="AC22" s="554">
        <f>ABS(VLOOKUP(AB22,Couleur_phrase!$B:$L,11,FALSE))</f>
        <v>14</v>
      </c>
      <c r="AD22" s="554">
        <f>ABS(VLOOKUP(AB22,Couleur_phrase!$B:$L,9,FALSE))</f>
        <v>2</v>
      </c>
      <c r="AE22" s="554" t="str">
        <f>IF(AC22&lt;$U$15,"",IF(AD22=1,VLOOKUP(Y22,annexe_01!$A:$G,4,FALSE),IF(AD22=2,VLOOKUP(Y22,annexe_01!$A:$G,5,FALSE),IF(AD22=4,VLOOKUP(Y22,annexe_01!$A:$G,7,FALSE),VLOOKUP(Y22,annexe_01!$A:$G,6,FALSE)))))</f>
        <v>non-dits / renoncer / ne pas accepter le vécu / nostalgie / manque de protection</v>
      </c>
      <c r="AP22" s="533">
        <f>(VLOOKUP(D22,Couleur_phrase!$B:$L,4,FALSE))</f>
        <v>3</v>
      </c>
      <c r="AY22" s="533">
        <f>VLOOKUP(AB22,Couleur_phrase!$B:$L,9,FALSE)</f>
        <v>2</v>
      </c>
      <c r="BR22" s="575" t="str">
        <f>Lexique!C198</f>
        <v>bronze</v>
      </c>
      <c r="BS22" s="573">
        <f>Intermediaire_couleur2!A19</f>
        <v>19.822719850711454</v>
      </c>
      <c r="BT22" s="573">
        <f>Intermediaire_couleur2!B19</f>
        <v>19.822719850711454</v>
      </c>
      <c r="BV22" s="573"/>
    </row>
    <row r="23" spans="1:74" ht="39" customHeight="1" x14ac:dyDescent="0.25">
      <c r="A23" s="533">
        <f>VLOOKUP(D23,Couleur_phrase!$B:$L,5,FALSE)</f>
        <v>630</v>
      </c>
      <c r="B23" s="533">
        <v>10</v>
      </c>
      <c r="C23" s="86" t="str">
        <f>Lexique!C206</f>
        <v>Turquoise</v>
      </c>
      <c r="D23" s="86">
        <f t="shared" si="0"/>
        <v>10007</v>
      </c>
      <c r="E23" s="330">
        <f>ABS(VLOOKUP(D23,Couleur_phrase!$B:$L,6,FALSE))</f>
        <v>17</v>
      </c>
      <c r="F23" s="86">
        <f>ABS(VLOOKUP(D23,Couleur_phrase!$B:$L,4,FALSE))</f>
        <v>3</v>
      </c>
      <c r="G23" s="383" t="str">
        <f>IF(E23&lt;$U$15,"",IF(F23=1,VLOOKUP(A23,annexe_01!$A:$G,4,FALSE),IF(F23=2,VLOOKUP(A23,annexe_01!$A:$G,5,FALSE),IF(F23=4,VLOOKUP(A23,annexe_01!$A:$G,7,FALSE),VLOOKUP(A23,annexe_01!$A:$G,6,FALSE)))))</f>
        <v xml:space="preserve">capacité à calmer les tensions et les conflits </v>
      </c>
      <c r="P23" s="552" t="str">
        <f t="shared" si="2"/>
        <v>être en tension / devoir faire sa place / tristesse / angoisse</v>
      </c>
      <c r="Q23" s="330">
        <f t="shared" si="3"/>
        <v>12</v>
      </c>
      <c r="R23" s="84"/>
      <c r="X23" s="653"/>
      <c r="Y23" s="554">
        <f>VLOOKUP(AB23,Couleur_phrase!$B:$L,10,FALSE)</f>
        <v>630</v>
      </c>
      <c r="Z23" s="554">
        <v>10</v>
      </c>
      <c r="AA23" s="554" t="s">
        <v>78</v>
      </c>
      <c r="AB23" s="554">
        <f t="shared" si="1"/>
        <v>10007</v>
      </c>
      <c r="AC23" s="554">
        <f>ABS(VLOOKUP(AB23,Couleur_phrase!$B:$L,11,FALSE))</f>
        <v>12</v>
      </c>
      <c r="AD23" s="554">
        <f>ABS(VLOOKUP(AB23,Couleur_phrase!$B:$L,9,FALSE))</f>
        <v>4</v>
      </c>
      <c r="AE23" s="554" t="str">
        <f>IF(AC23&lt;$U$15,"",IF(AD23=1,VLOOKUP(Y23,annexe_01!$A:$G,4,FALSE),IF(AD23=2,VLOOKUP(Y23,annexe_01!$A:$G,5,FALSE),IF(AD23=4,VLOOKUP(Y23,annexe_01!$A:$G,7,FALSE),VLOOKUP(Y23,annexe_01!$A:$G,6,FALSE)))))</f>
        <v>être en tension / devoir faire sa place / tristesse / angoisse</v>
      </c>
      <c r="AP23" s="533">
        <f>(VLOOKUP(D23,Couleur_phrase!$B:$L,4,FALSE))</f>
        <v>3</v>
      </c>
      <c r="AY23" s="533">
        <f>VLOOKUP(AB23,Couleur_phrase!$B:$L,9,FALSE)</f>
        <v>4</v>
      </c>
      <c r="BR23" s="575" t="str">
        <f>Lexique!C197</f>
        <v>argent</v>
      </c>
      <c r="BS23" s="573">
        <f>Intermediaire_couleur2!A20</f>
        <v>20.169863013698631</v>
      </c>
      <c r="BT23" s="573">
        <f>Intermediaire_couleur2!B20</f>
        <v>20.169863013698631</v>
      </c>
      <c r="BV23" s="573"/>
    </row>
    <row r="24" spans="1:74" ht="45" customHeight="1" x14ac:dyDescent="0.25">
      <c r="A24" s="533">
        <f>VLOOKUP(D24,Couleur_phrase!$B:$L,5,FALSE)</f>
        <v>600</v>
      </c>
      <c r="B24" s="533">
        <v>9</v>
      </c>
      <c r="C24" s="393" t="str">
        <f>Lexique!C207</f>
        <v>Vert</v>
      </c>
      <c r="D24" s="393">
        <f t="shared" si="0"/>
        <v>9007</v>
      </c>
      <c r="E24" s="330">
        <f>ABS(VLOOKUP(D24,Couleur_phrase!$B:$L,6,FALSE))</f>
        <v>8</v>
      </c>
      <c r="F24" s="393">
        <f>ABS(VLOOKUP(D24,Couleur_phrase!$B:$L,4,FALSE))</f>
        <v>4</v>
      </c>
      <c r="G24" s="384" t="str">
        <f>IF(E24&lt;$U$15,"",IF(F24=1,VLOOKUP(A24,annexe_01!$A:$G,4,FALSE),IF(F24=2,VLOOKUP(A24,annexe_01!$A:$G,5,FALSE),IF(F24=4,VLOOKUP(A24,annexe_01!$A:$G,7,FALSE),VLOOKUP(A24,annexe_01!$A:$G,6,FALSE)))))</f>
        <v/>
      </c>
      <c r="P24" s="553" t="str">
        <f t="shared" si="2"/>
        <v xml:space="preserve">besoin de garder son énergie pour quelque chose d'autre / de contenir ses émotions </v>
      </c>
      <c r="Q24" s="330">
        <f t="shared" si="3"/>
        <v>11</v>
      </c>
      <c r="X24" s="653" t="s">
        <v>5448</v>
      </c>
      <c r="Y24" s="554">
        <f>VLOOKUP(AB24,Couleur_phrase!$B:$L,10,FALSE)</f>
        <v>550</v>
      </c>
      <c r="Z24" s="554">
        <v>9</v>
      </c>
      <c r="AA24" s="554" t="s">
        <v>68</v>
      </c>
      <c r="AB24" s="554">
        <f t="shared" si="1"/>
        <v>9007</v>
      </c>
      <c r="AC24" s="554">
        <f>ABS(VLOOKUP(AB24,Couleur_phrase!$B:$L,11,FALSE))</f>
        <v>11</v>
      </c>
      <c r="AD24" s="554">
        <f>ABS(VLOOKUP(AB24,Couleur_phrase!$B:$L,9,FALSE))</f>
        <v>1</v>
      </c>
      <c r="AE24" s="554" t="str">
        <f>IF(AC24&lt;$U$15,"",IF(AD24=1,VLOOKUP(Y24,annexe_01!$A:$G,4,FALSE),IF(AD24=2,VLOOKUP(Y24,annexe_01!$A:$G,5,FALSE),IF(AD24=4,VLOOKUP(Y24,annexe_01!$A:$G,7,FALSE),VLOOKUP(Y24,annexe_01!$A:$G,6,FALSE)))))</f>
        <v xml:space="preserve">besoin de garder son énergie pour quelque chose d'autre / de contenir ses émotions </v>
      </c>
      <c r="AP24" s="533">
        <f>(VLOOKUP(D24,Couleur_phrase!$B:$L,4,FALSE))</f>
        <v>4</v>
      </c>
      <c r="AY24" s="533">
        <f>VLOOKUP(AB24,Couleur_phrase!$B:$L,9,FALSE)</f>
        <v>1</v>
      </c>
      <c r="BR24" s="575" t="str">
        <f>Lexique!C196</f>
        <v>Or</v>
      </c>
      <c r="BS24" s="573">
        <f>Intermediaire_couleur2!A21</f>
        <v>19.751271905031093</v>
      </c>
      <c r="BT24" s="573">
        <f>Intermediaire_couleur2!B21</f>
        <v>19.751271905031093</v>
      </c>
      <c r="BV24" s="573"/>
    </row>
    <row r="25" spans="1:74" ht="42.75" customHeight="1" x14ac:dyDescent="0.25">
      <c r="A25" s="533">
        <f>VLOOKUP(D25,Couleur_phrase!$B:$L,5,FALSE)</f>
        <v>510</v>
      </c>
      <c r="B25" s="533">
        <v>8</v>
      </c>
      <c r="C25" s="86" t="str">
        <f>Lexique!C208</f>
        <v>Vert Pomme</v>
      </c>
      <c r="D25" s="86">
        <f t="shared" si="0"/>
        <v>8007</v>
      </c>
      <c r="E25" s="330">
        <f>ABS(VLOOKUP(D25,Couleur_phrase!$B:$L,6,FALSE))</f>
        <v>14</v>
      </c>
      <c r="F25" s="86">
        <f>ABS(VLOOKUP(D25,Couleur_phrase!$B:$L,4,FALSE))</f>
        <v>2</v>
      </c>
      <c r="G25" s="383" t="str">
        <f>IF(E25&lt;$U$15,"",IF(F25=1,VLOOKUP(A25,annexe_01!$A:$G,4,FALSE),IF(F25=2,VLOOKUP(A25,annexe_01!$A:$G,5,FALSE),IF(F25=4,VLOOKUP(A25,annexe_01!$A:$G,7,FALSE),VLOOKUP(A25,annexe_01!$A:$G,6,FALSE)))))</f>
        <v>se couper de l'entourage / peur de l'échec ou peur du succès / peur de passer à côté</v>
      </c>
      <c r="P25" s="552" t="str">
        <f t="shared" si="2"/>
        <v/>
      </c>
      <c r="Q25" s="330">
        <f t="shared" si="3"/>
        <v>8</v>
      </c>
      <c r="R25" s="84"/>
      <c r="X25" s="653"/>
      <c r="Y25" s="554">
        <f>VLOOKUP(AB25,Couleur_phrase!$B:$L,10,FALSE)</f>
        <v>510</v>
      </c>
      <c r="Z25" s="554">
        <v>8</v>
      </c>
      <c r="AA25" s="554" t="s">
        <v>58</v>
      </c>
      <c r="AB25" s="554">
        <f t="shared" si="1"/>
        <v>8007</v>
      </c>
      <c r="AC25" s="554">
        <f>ABS(VLOOKUP(AB25,Couleur_phrase!$B:$L,11,FALSE))</f>
        <v>8</v>
      </c>
      <c r="AD25" s="554">
        <f>ABS(VLOOKUP(AB25,Couleur_phrase!$B:$L,9,FALSE))</f>
        <v>2</v>
      </c>
      <c r="AE25" s="554" t="str">
        <f>IF(AC25&lt;$U$15,"",IF(AD25=1,VLOOKUP(Y25,annexe_01!$A:$G,4,FALSE),IF(AD25=2,VLOOKUP(Y25,annexe_01!$A:$G,5,FALSE),IF(AD25=4,VLOOKUP(Y25,annexe_01!$A:$G,7,FALSE),VLOOKUP(Y25,annexe_01!$A:$G,6,FALSE)))))</f>
        <v/>
      </c>
      <c r="AP25" s="533">
        <f>(VLOOKUP(D25,Couleur_phrase!$B:$L,4,FALSE))</f>
        <v>2</v>
      </c>
      <c r="AY25" s="533">
        <f>VLOOKUP(AB25,Couleur_phrase!$B:$L,9,FALSE)</f>
        <v>2</v>
      </c>
      <c r="BR25" s="575" t="str">
        <f>Lexique!C195</f>
        <v>Cristal</v>
      </c>
      <c r="BS25" s="573">
        <f>Intermediaire_couleur2!A22</f>
        <v>20.048033126293994</v>
      </c>
      <c r="BT25" s="573">
        <f>Intermediaire_couleur2!B22</f>
        <v>20.048033126293994</v>
      </c>
      <c r="BV25" s="573"/>
    </row>
    <row r="26" spans="1:74" ht="18.75" customHeight="1" x14ac:dyDescent="0.25">
      <c r="A26" s="533">
        <f>VLOOKUP(D26,Couleur_phrase!$B:$L,5,FALSE)</f>
        <v>360</v>
      </c>
      <c r="B26" s="533">
        <v>7</v>
      </c>
      <c r="C26" s="393" t="str">
        <f>Lexique!C209</f>
        <v>Jaune</v>
      </c>
      <c r="D26" s="393">
        <f t="shared" si="0"/>
        <v>7007</v>
      </c>
      <c r="E26" s="330">
        <f>ABS(VLOOKUP(D26,Couleur_phrase!$B:$L,6,FALSE))</f>
        <v>15</v>
      </c>
      <c r="F26" s="393">
        <f>ABS(VLOOKUP(D26,Couleur_phrase!$B:$L,4,FALSE))</f>
        <v>3</v>
      </c>
      <c r="G26" s="384" t="str">
        <f>IF(E26&lt;$U$15,"",IF(F26=1,VLOOKUP(A26,annexe_01!$A:$G,4,FALSE),IF(F26=2,VLOOKUP(A26,annexe_01!$A:$G,5,FALSE),IF(F26=4,VLOOKUP(A26,annexe_01!$A:$G,7,FALSE),VLOOKUP(A26,annexe_01!$A:$G,6,FALSE)))))</f>
        <v>affirmation de soi / positionnement adapté / savoir faire le juste choix / respect des autres</v>
      </c>
      <c r="P26" s="553" t="str">
        <f t="shared" si="2"/>
        <v>dispersion / peur de devoir faire un choix / devoir lutter pour sa place ou sa réputation</v>
      </c>
      <c r="Q26" s="330">
        <f t="shared" si="3"/>
        <v>11</v>
      </c>
      <c r="X26" s="653" t="s">
        <v>5425</v>
      </c>
      <c r="Y26" s="554">
        <f>VLOOKUP(AB26,Couleur_phrase!$B:$L,10,FALSE)</f>
        <v>360</v>
      </c>
      <c r="Z26" s="554">
        <v>7</v>
      </c>
      <c r="AA26" s="554" t="s">
        <v>46</v>
      </c>
      <c r="AB26" s="554">
        <f t="shared" si="1"/>
        <v>7007</v>
      </c>
      <c r="AC26" s="554">
        <f>ABS(VLOOKUP(AB26,Couleur_phrase!$B:$L,11,FALSE))</f>
        <v>11</v>
      </c>
      <c r="AD26" s="554">
        <f>ABS(VLOOKUP(AB26,Couleur_phrase!$B:$L,9,FALSE))</f>
        <v>4</v>
      </c>
      <c r="AE26" s="554" t="str">
        <f>IF(AC26&lt;$U$15,"",IF(AD26=1,VLOOKUP(Y26,annexe_01!$A:$G,4,FALSE),IF(AD26=2,VLOOKUP(Y26,annexe_01!$A:$G,5,FALSE),IF(AD26=4,VLOOKUP(Y26,annexe_01!$A:$G,7,FALSE),VLOOKUP(Y26,annexe_01!$A:$G,6,FALSE)))))</f>
        <v>dispersion / peur de devoir faire un choix / devoir lutter pour sa place ou sa réputation</v>
      </c>
      <c r="AP26" s="533">
        <f>(VLOOKUP(D26,Couleur_phrase!$B:$L,4,FALSE))</f>
        <v>3</v>
      </c>
      <c r="AY26" s="533">
        <f>VLOOKUP(AB26,Couleur_phrase!$B:$L,9,FALSE)</f>
        <v>4</v>
      </c>
      <c r="BR26" s="575" t="str">
        <f>Lexique!C194</f>
        <v>diamant</v>
      </c>
      <c r="BS26" s="573">
        <f>Intermediaire_couleur2!A23</f>
        <v>19.774402250351617</v>
      </c>
      <c r="BT26" s="573">
        <f>Intermediaire_couleur2!B23</f>
        <v>19.774402250351617</v>
      </c>
      <c r="BV26" s="573"/>
    </row>
    <row r="27" spans="1:74" ht="18.75" customHeight="1" x14ac:dyDescent="0.25">
      <c r="A27" s="533">
        <f>VLOOKUP(D27,Couleur_phrase!$B:$L,5,FALSE)</f>
        <v>240</v>
      </c>
      <c r="B27" s="533">
        <v>6</v>
      </c>
      <c r="C27" s="86" t="str">
        <f>Lexique!C210</f>
        <v>Orange</v>
      </c>
      <c r="D27" s="86">
        <f t="shared" si="0"/>
        <v>6007</v>
      </c>
      <c r="E27" s="330">
        <f>ABS(VLOOKUP(D27,Couleur_phrase!$B:$L,6,FALSE))</f>
        <v>18</v>
      </c>
      <c r="F27" s="86">
        <f>ABS(VLOOKUP(D27,Couleur_phrase!$B:$L,4,FALSE))</f>
        <v>4</v>
      </c>
      <c r="G27" s="383" t="str">
        <f>IF(E27&lt;$U$15,"",IF(F27=1,VLOOKUP(A27,annexe_01!$A:$G,4,FALSE),IF(F27=2,VLOOKUP(A27,annexe_01!$A:$G,5,FALSE),IF(F27=4,VLOOKUP(A27,annexe_01!$A:$G,7,FALSE),VLOOKUP(A27,annexe_01!$A:$G,6,FALSE)))))</f>
        <v>difficulté à concrétiser / projets en stagnation / enthousiasme excessif / devoir séduire</v>
      </c>
      <c r="P27" s="552" t="str">
        <f t="shared" si="2"/>
        <v>difficulté à concrétiser / projets en stagnation / enthousiasme excessif / devoir séduire</v>
      </c>
      <c r="Q27" s="330">
        <f t="shared" si="3"/>
        <v>11</v>
      </c>
      <c r="R27" s="84"/>
      <c r="X27" s="653"/>
      <c r="Y27" s="554">
        <f>VLOOKUP(AB27,Couleur_phrase!$B:$L,10,FALSE)</f>
        <v>240</v>
      </c>
      <c r="Z27" s="554">
        <v>6</v>
      </c>
      <c r="AA27" s="554" t="s">
        <v>35</v>
      </c>
      <c r="AB27" s="554">
        <f t="shared" si="1"/>
        <v>6007</v>
      </c>
      <c r="AC27" s="554">
        <f>ABS(VLOOKUP(AB27,Couleur_phrase!$B:$L,11,FALSE))</f>
        <v>11</v>
      </c>
      <c r="AD27" s="554">
        <f>ABS(VLOOKUP(AB27,Couleur_phrase!$B:$L,9,FALSE))</f>
        <v>4</v>
      </c>
      <c r="AE27" s="554" t="str">
        <f>IF(AC27&lt;$U$15,"",IF(AD27=1,VLOOKUP(Y27,annexe_01!$A:$G,4,FALSE),IF(AD27=2,VLOOKUP(Y27,annexe_01!$A:$G,5,FALSE),IF(AD27=4,VLOOKUP(Y27,annexe_01!$A:$G,7,FALSE),VLOOKUP(Y27,annexe_01!$A:$G,6,FALSE)))))</f>
        <v>difficulté à concrétiser / projets en stagnation / enthousiasme excessif / devoir séduire</v>
      </c>
      <c r="AP27" s="533">
        <f>(VLOOKUP(D27,Couleur_phrase!$B:$L,4,FALSE))</f>
        <v>4</v>
      </c>
      <c r="AY27" s="533">
        <f>VLOOKUP(AB27,Couleur_phrase!$B:$L,9,FALSE)</f>
        <v>4</v>
      </c>
      <c r="BR27" s="575" t="str">
        <f>Lexique!C193</f>
        <v>Blanc irisé</v>
      </c>
      <c r="BS27" s="573">
        <f>Intermediaire_couleur2!A24</f>
        <v>19.593255958351243</v>
      </c>
      <c r="BT27" s="573">
        <f>Intermediaire_couleur2!B24</f>
        <v>19.593255958351243</v>
      </c>
      <c r="BV27" s="573"/>
    </row>
    <row r="28" spans="1:74" ht="18.75" customHeight="1" x14ac:dyDescent="0.25">
      <c r="A28" s="533">
        <f>VLOOKUP(D28,Couleur_phrase!$B:$L,5,FALSE)</f>
        <v>230</v>
      </c>
      <c r="B28" s="533">
        <v>5</v>
      </c>
      <c r="C28" s="393" t="str">
        <f>Lexique!C211</f>
        <v>Rouge</v>
      </c>
      <c r="D28" s="393">
        <f t="shared" si="0"/>
        <v>5007</v>
      </c>
      <c r="E28" s="330">
        <f>ABS(VLOOKUP(D28,Couleur_phrase!$B:$L,6,FALSE))</f>
        <v>18</v>
      </c>
      <c r="F28" s="393">
        <f>ABS(VLOOKUP(D28,Couleur_phrase!$B:$L,4,FALSE))</f>
        <v>4</v>
      </c>
      <c r="G28" s="384" t="str">
        <f>IF(E28&lt;$U$15,"",IF(F28=1,VLOOKUP(A28,annexe_01!$A:$G,4,FALSE),IF(F28=2,VLOOKUP(A28,annexe_01!$A:$G,5,FALSE),IF(F28=4,VLOOKUP(A28,annexe_01!$A:$G,7,FALSE),VLOOKUP(A28,annexe_01!$A:$G,6,FALSE)))))</f>
        <v>contrariété / frustrations / se sentir en danger / plein de peurs</v>
      </c>
      <c r="P28" s="553" t="str">
        <f t="shared" si="2"/>
        <v>contrariété / frustrations / se sentir en danger / plein de peurs</v>
      </c>
      <c r="Q28" s="330">
        <f t="shared" si="3"/>
        <v>11</v>
      </c>
      <c r="X28" s="653"/>
      <c r="Y28" s="554">
        <f>VLOOKUP(AB28,Couleur_phrase!$B:$L,10,FALSE)</f>
        <v>230</v>
      </c>
      <c r="Z28" s="554">
        <v>5</v>
      </c>
      <c r="AA28" s="554" t="s">
        <v>29</v>
      </c>
      <c r="AB28" s="554">
        <f t="shared" si="1"/>
        <v>5007</v>
      </c>
      <c r="AC28" s="554">
        <f>ABS(VLOOKUP(AB28,Couleur_phrase!$B:$L,11,FALSE))</f>
        <v>11</v>
      </c>
      <c r="AD28" s="554">
        <f>ABS(VLOOKUP(AB28,Couleur_phrase!$B:$L,9,FALSE))</f>
        <v>4</v>
      </c>
      <c r="AE28" s="554" t="str">
        <f>IF(AC28&lt;$U$15,"",IF(AD28=1,VLOOKUP(Y28,annexe_01!$A:$G,4,FALSE),IF(AD28=2,VLOOKUP(Y28,annexe_01!$A:$G,5,FALSE),IF(AD28=4,VLOOKUP(Y28,annexe_01!$A:$G,7,FALSE),VLOOKUP(Y28,annexe_01!$A:$G,6,FALSE)))))</f>
        <v>contrariété / frustrations / se sentir en danger / plein de peurs</v>
      </c>
      <c r="AP28" s="533">
        <f>(VLOOKUP(D28,Couleur_phrase!$B:$L,4,FALSE))</f>
        <v>4</v>
      </c>
      <c r="AY28" s="533">
        <f>VLOOKUP(AB28,Couleur_phrase!$B:$L,9,FALSE)</f>
        <v>4</v>
      </c>
      <c r="BR28" s="575" t="str">
        <f>Lexique!C192</f>
        <v>Blanc nacré</v>
      </c>
      <c r="BS28" s="573">
        <f>Intermediaire_couleur2!A25</f>
        <v>19.718124573857938</v>
      </c>
      <c r="BT28" s="573">
        <f>Intermediaire_couleur2!B25</f>
        <v>19.718124573857938</v>
      </c>
      <c r="BV28" s="573"/>
    </row>
    <row r="29" spans="1:74" ht="16.5" customHeight="1" x14ac:dyDescent="0.25">
      <c r="A29" s="533">
        <f>VLOOKUP(D29,Couleur_phrase!$B:$L,5,FALSE)</f>
        <v>0</v>
      </c>
      <c r="B29" s="533">
        <v>4</v>
      </c>
      <c r="C29" s="86" t="str">
        <f>Lexique!C212</f>
        <v>Ecarlate</v>
      </c>
      <c r="D29" s="86">
        <f t="shared" si="0"/>
        <v>4007</v>
      </c>
      <c r="E29" s="330">
        <f>ABS(VLOOKUP(D29,Couleur_phrase!$B:$L,6,FALSE))</f>
        <v>0</v>
      </c>
      <c r="F29" s="86">
        <f>ABS(VLOOKUP(D29,Couleur_phrase!$B:$L,4,FALSE))</f>
        <v>1</v>
      </c>
      <c r="G29" s="383" t="str">
        <f>IF(E29&lt;$U$15,"",IF(F29=1,VLOOKUP(A29,annexe_01!$A:$G,4,FALSE),IF(F29=2,VLOOKUP(A29,annexe_01!$A:$G,5,FALSE),IF(F29=4,VLOOKUP(A29,annexe_01!$A:$G,7,FALSE),VLOOKUP(A29,annexe_01!$A:$G,6,FALSE)))))</f>
        <v/>
      </c>
      <c r="P29" s="552" t="str">
        <f t="shared" si="2"/>
        <v/>
      </c>
      <c r="Q29" s="330">
        <f t="shared" si="3"/>
        <v>0</v>
      </c>
      <c r="R29" s="84"/>
      <c r="X29" s="653"/>
      <c r="Y29" s="554">
        <f>VLOOKUP(AB29,Couleur_phrase!$B:$L,10,FALSE)</f>
        <v>0</v>
      </c>
      <c r="Z29" s="554">
        <v>4</v>
      </c>
      <c r="AA29" s="554" t="s">
        <v>26</v>
      </c>
      <c r="AB29" s="554">
        <f t="shared" si="1"/>
        <v>4007</v>
      </c>
      <c r="AC29" s="554">
        <f>ABS(VLOOKUP(AB29,Couleur_phrase!$B:$L,11,FALSE))</f>
        <v>0</v>
      </c>
      <c r="AD29" s="554">
        <f>ABS(VLOOKUP(AB29,Couleur_phrase!$B:$L,9,FALSE))</f>
        <v>1</v>
      </c>
      <c r="AE29" s="554" t="str">
        <f>IF(AC29&lt;$U$15,"",IF(AD29=1,VLOOKUP(Y29,annexe_01!$A:$G,4,FALSE),IF(AD29=2,VLOOKUP(Y29,annexe_01!$A:$G,5,FALSE),IF(AD29=4,VLOOKUP(Y29,annexe_01!$A:$G,7,FALSE),VLOOKUP(Y29,annexe_01!$A:$G,6,FALSE)))))</f>
        <v/>
      </c>
      <c r="AP29" s="533">
        <f>(VLOOKUP(D29,Couleur_phrase!$B:$L,4,FALSE))</f>
        <v>1</v>
      </c>
      <c r="AY29" s="533">
        <f>VLOOKUP(AB29,Couleur_phrase!$B:$L,9,FALSE)</f>
        <v>1</v>
      </c>
      <c r="BR29" s="575" t="str">
        <f>Lexique!C191</f>
        <v>Blanc opalescent</v>
      </c>
      <c r="BS29" s="573">
        <f>Intermediaire_couleur2!A26</f>
        <v>19.336858934940352</v>
      </c>
      <c r="BT29" s="573">
        <f>Intermediaire_couleur2!B26</f>
        <v>19.336858934940352</v>
      </c>
      <c r="BV29" s="573"/>
    </row>
    <row r="30" spans="1:74" ht="16.5" customHeight="1" x14ac:dyDescent="0.25">
      <c r="A30" s="533">
        <f>VLOOKUP(D30,Couleur_phrase!$B:$L,5,FALSE)</f>
        <v>0</v>
      </c>
      <c r="B30" s="533">
        <v>3</v>
      </c>
      <c r="C30" s="393" t="str">
        <f>Lexique!C213</f>
        <v>Bordeaux</v>
      </c>
      <c r="D30" s="393">
        <f t="shared" si="0"/>
        <v>3007</v>
      </c>
      <c r="E30" s="330">
        <f>ABS(VLOOKUP(D30,Couleur_phrase!$B:$L,6,FALSE))</f>
        <v>0</v>
      </c>
      <c r="F30" s="393">
        <f>ABS(VLOOKUP(D30,Couleur_phrase!$B:$L,4,FALSE))</f>
        <v>1</v>
      </c>
      <c r="G30" s="384" t="str">
        <f>IF(E30&lt;$U$15,"",IF(F30=1,VLOOKUP(A30,annexe_01!$A:$G,4,FALSE),IF(F30=2,VLOOKUP(A30,annexe_01!$A:$G,5,FALSE),IF(F30=4,VLOOKUP(A30,annexe_01!$A:$G,7,FALSE),VLOOKUP(A30,annexe_01!$A:$G,6,FALSE)))))</f>
        <v/>
      </c>
      <c r="P30" s="553" t="str">
        <f t="shared" si="2"/>
        <v xml:space="preserve">besoin d'aller de l'avant / d'être responsable </v>
      </c>
      <c r="Q30" s="330">
        <f t="shared" si="3"/>
        <v>20</v>
      </c>
      <c r="X30" s="653"/>
      <c r="Y30" s="554">
        <f>VLOOKUP(AB30,Couleur_phrase!$B:$L,10,FALSE)</f>
        <v>160</v>
      </c>
      <c r="Z30" s="554">
        <v>3</v>
      </c>
      <c r="AA30" s="554" t="s">
        <v>21</v>
      </c>
      <c r="AB30" s="554">
        <f t="shared" si="1"/>
        <v>3007</v>
      </c>
      <c r="AC30" s="554">
        <f>ABS(VLOOKUP(AB30,Couleur_phrase!$B:$L,11,FALSE))</f>
        <v>20</v>
      </c>
      <c r="AD30" s="554">
        <f>ABS(VLOOKUP(AB30,Couleur_phrase!$B:$L,9,FALSE))</f>
        <v>1</v>
      </c>
      <c r="AE30" s="554" t="str">
        <f>IF(AC30&lt;$U$15,"",IF(AD30=1,VLOOKUP(Y30,annexe_01!$A:$G,4,FALSE),IF(AD30=2,VLOOKUP(Y30,annexe_01!$A:$G,5,FALSE),IF(AD30=4,VLOOKUP(Y30,annexe_01!$A:$G,7,FALSE),VLOOKUP(Y30,annexe_01!$A:$G,6,FALSE)))))</f>
        <v xml:space="preserve">besoin d'aller de l'avant / d'être responsable </v>
      </c>
      <c r="AP30" s="533">
        <f>(VLOOKUP(D30,Couleur_phrase!$B:$L,4,FALSE))</f>
        <v>1</v>
      </c>
      <c r="AY30" s="533">
        <f>VLOOKUP(AB30,Couleur_phrase!$B:$L,9,FALSE)</f>
        <v>1</v>
      </c>
      <c r="BR30" s="575" t="str">
        <f>Lexique!C190</f>
        <v>Blanc  scintillant</v>
      </c>
      <c r="BS30" s="573">
        <f>Intermediaire_couleur2!A27</f>
        <v>19.437066951736153</v>
      </c>
      <c r="BT30" s="573">
        <f>Intermediaire_couleur2!B27</f>
        <v>19.437066951736153</v>
      </c>
      <c r="BV30" s="573"/>
    </row>
    <row r="31" spans="1:74" ht="16.5" customHeight="1" x14ac:dyDescent="0.25">
      <c r="A31" s="533">
        <f>VLOOKUP(D31,Couleur_phrase!$B:$L,5,FALSE)</f>
        <v>100</v>
      </c>
      <c r="B31" s="533">
        <v>2</v>
      </c>
      <c r="C31" s="86" t="str">
        <f>Lexique!C214</f>
        <v>Brun</v>
      </c>
      <c r="D31" s="86">
        <f t="shared" si="0"/>
        <v>2007</v>
      </c>
      <c r="E31" s="330">
        <f>ABS(VLOOKUP(D31,Couleur_phrase!$B:$L,6,FALSE))</f>
        <v>1</v>
      </c>
      <c r="F31" s="86">
        <f>ABS(VLOOKUP(D31,Couleur_phrase!$B:$L,4,FALSE))</f>
        <v>1</v>
      </c>
      <c r="G31" s="383" t="str">
        <f>IF(E31&lt;$U$15,"",IF(F31=1,VLOOKUP(A31,annexe_01!$A:$G,4,FALSE),IF(F31=2,VLOOKUP(A31,annexe_01!$A:$G,5,FALSE),IF(F31=4,VLOOKUP(A31,annexe_01!$A:$G,7,FALSE),VLOOKUP(A31,annexe_01!$A:$G,6,FALSE)))))</f>
        <v/>
      </c>
      <c r="P31" s="552" t="str">
        <f t="shared" si="2"/>
        <v>envie de fuir / liens toxiques avec la famille ou le travail</v>
      </c>
      <c r="Q31" s="330">
        <f t="shared" si="3"/>
        <v>20</v>
      </c>
      <c r="R31" s="84"/>
      <c r="X31" s="653"/>
      <c r="Y31" s="554">
        <f>VLOOKUP(AB31,Couleur_phrase!$B:$L,10,FALSE)</f>
        <v>120</v>
      </c>
      <c r="Z31" s="554">
        <v>2</v>
      </c>
      <c r="AA31" s="554" t="s">
        <v>17</v>
      </c>
      <c r="AB31" s="554">
        <f t="shared" si="1"/>
        <v>2007</v>
      </c>
      <c r="AC31" s="554">
        <f>ABS(VLOOKUP(AB31,Couleur_phrase!$B:$L,11,FALSE))</f>
        <v>20</v>
      </c>
      <c r="AD31" s="554">
        <f>ABS(VLOOKUP(AB31,Couleur_phrase!$B:$L,9,FALSE))</f>
        <v>4</v>
      </c>
      <c r="AE31" s="554" t="str">
        <f>IF(AC31&lt;$U$15,"",IF(AD31=1,VLOOKUP(Y31,annexe_01!$A:$G,4,FALSE),IF(AD31=2,VLOOKUP(Y31,annexe_01!$A:$G,5,FALSE),IF(AD31=4,VLOOKUP(Y31,annexe_01!$A:$G,7,FALSE),VLOOKUP(Y31,annexe_01!$A:$G,6,FALSE)))))</f>
        <v>envie de fuir / liens toxiques avec la famille ou le travail</v>
      </c>
      <c r="AP31" s="533">
        <f>(VLOOKUP(D31,Couleur_phrase!$B:$L,4,FALSE))</f>
        <v>1</v>
      </c>
      <c r="AY31" s="533">
        <f>VLOOKUP(AB31,Couleur_phrase!$B:$L,9,FALSE)</f>
        <v>4</v>
      </c>
    </row>
    <row r="32" spans="1:74" ht="16.5" customHeight="1" x14ac:dyDescent="0.25">
      <c r="A32" s="533">
        <f>VLOOKUP(D32,Couleur_phrase!$B:$L,5,FALSE)</f>
        <v>90</v>
      </c>
      <c r="B32" s="533">
        <v>1</v>
      </c>
      <c r="C32" s="393" t="str">
        <f>Lexique!C215</f>
        <v>Noir</v>
      </c>
      <c r="D32" s="393">
        <f t="shared" si="0"/>
        <v>1007</v>
      </c>
      <c r="E32" s="330">
        <f>ABS(VLOOKUP(D32,Couleur_phrase!$B:$L,6,FALSE))</f>
        <v>16</v>
      </c>
      <c r="F32" s="393">
        <f>ABS(VLOOKUP(D32,Couleur_phrase!$B:$L,4,FALSE))</f>
        <v>1</v>
      </c>
      <c r="G32" s="384" t="str">
        <f>IF(E32&lt;$U$15,"",IF(F32=1,VLOOKUP(A32,annexe_01!$A:$G,4,FALSE),IF(F32=2,VLOOKUP(A32,annexe_01!$A:$G,5,FALSE),IF(F32=4,VLOOKUP(A32,annexe_01!$A:$G,7,FALSE),VLOOKUP(A32,annexe_01!$A:$G,6,FALSE)))))</f>
        <v xml:space="preserve">besoin de soutenir les autres ou d'être soutenu / besoin de choisir et de décider </v>
      </c>
      <c r="P32" s="553" t="str">
        <f t="shared" si="2"/>
        <v/>
      </c>
      <c r="Q32" s="330">
        <f t="shared" si="3"/>
        <v>9</v>
      </c>
      <c r="X32" s="576"/>
      <c r="Y32" s="554">
        <f>VLOOKUP(AB32,Couleur_phrase!$B:$L,10,FALSE)</f>
        <v>90</v>
      </c>
      <c r="Z32" s="554">
        <v>1</v>
      </c>
      <c r="AA32" s="554" t="s">
        <v>5</v>
      </c>
      <c r="AB32" s="554">
        <f t="shared" si="1"/>
        <v>1007</v>
      </c>
      <c r="AC32" s="554">
        <f>ABS(VLOOKUP(AB32,Couleur_phrase!$B:$L,11,FALSE))</f>
        <v>9</v>
      </c>
      <c r="AD32" s="554">
        <f>ABS(VLOOKUP(AB32,Couleur_phrase!$B:$L,9,FALSE))</f>
        <v>1</v>
      </c>
      <c r="AE32" s="554" t="str">
        <f>IF(AC32&lt;$U$15,"",IF(AD32=1,VLOOKUP(Y32,annexe_01!$A:$G,4,FALSE),IF(AD32=2,VLOOKUP(Y32,annexe_01!$A:$G,5,FALSE),IF(AD32=4,VLOOKUP(Y32,annexe_01!$A:$G,7,FALSE),VLOOKUP(Y32,annexe_01!$A:$G,6,FALSE)))))</f>
        <v/>
      </c>
      <c r="AP32" s="533">
        <f>(VLOOKUP(D32,Couleur_phrase!$B:$L,4,FALSE))</f>
        <v>1</v>
      </c>
      <c r="AY32" s="533">
        <f>VLOOKUP(AB32,Couleur_phrase!$B:$L,9,FALSE)</f>
        <v>1</v>
      </c>
    </row>
    <row r="33" spans="24:24" ht="15" customHeight="1" x14ac:dyDescent="0.25">
      <c r="X33" s="576"/>
    </row>
    <row r="34" spans="24:24" ht="19.5" customHeight="1" x14ac:dyDescent="0.25"/>
    <row r="35" spans="24:24" ht="19.5" customHeight="1" x14ac:dyDescent="0.25"/>
    <row r="36" spans="24:24" ht="19.5" customHeight="1" x14ac:dyDescent="0.25"/>
    <row r="37" spans="24:24" ht="19.5" customHeight="1" x14ac:dyDescent="0.25"/>
    <row r="38" spans="24:24" ht="19.5" customHeight="1" x14ac:dyDescent="0.25"/>
    <row r="39" spans="24:24" ht="19.5" customHeight="1" x14ac:dyDescent="0.25"/>
    <row r="40" spans="24:24" ht="19.5" customHeight="1" x14ac:dyDescent="0.25"/>
    <row r="41" spans="24:24" ht="19.5" customHeight="1" x14ac:dyDescent="0.25"/>
    <row r="42" spans="24:24" ht="19.5" customHeight="1" x14ac:dyDescent="0.25"/>
    <row r="43" spans="24:24" ht="19.5" customHeight="1" x14ac:dyDescent="0.25"/>
  </sheetData>
  <mergeCells count="6">
    <mergeCell ref="X30:X31"/>
    <mergeCell ref="J5:O5"/>
    <mergeCell ref="X22:X23"/>
    <mergeCell ref="X24:X25"/>
    <mergeCell ref="X26:X27"/>
    <mergeCell ref="X28:X29"/>
  </mergeCells>
  <conditionalFormatting sqref="E7:E32">
    <cfRule type="expression" dxfId="2160" priority="5">
      <formula>IF(AND(AP7=4,E7&gt;$U$15),TRUE,FALSE)</formula>
    </cfRule>
    <cfRule type="expression" dxfId="2159" priority="6">
      <formula>IF(AND(AP7=3,E7&gt;$U$15),TRUE,FALSE)</formula>
    </cfRule>
    <cfRule type="expression" dxfId="2158" priority="7">
      <formula>IF(AND(AP7=2,E7&gt;$U$15),TRUE,FALSE)</formula>
    </cfRule>
    <cfRule type="expression" dxfId="2157" priority="8">
      <formula>IF(AND(AP7=1,E7&gt;$U$15),TRUE,FALSE)</formula>
    </cfRule>
  </conditionalFormatting>
  <conditionalFormatting sqref="Q7:Q32">
    <cfRule type="expression" dxfId="2156" priority="1">
      <formula>IF(AND(AY7=4,Q7&gt;$U$15),TRUE,FALSE)</formula>
    </cfRule>
    <cfRule type="expression" dxfId="2155" priority="2">
      <formula>IF(AND(AY7=3,Q7&gt;$U$15),TRUE,FALSE)</formula>
    </cfRule>
    <cfRule type="expression" dxfId="2154" priority="3">
      <formula>IF(AND(AY7=2,Q7&gt;$U$15),TRUE,FALSE)</formula>
    </cfRule>
    <cfRule type="expression" dxfId="2153" priority="4">
      <formula>IF(AND(AY7=1,Q7&gt;$U$15),TRUE,FALSE)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Case d'option 1">
              <controlPr defaultSize="0" autoFill="0" autoLine="0" autoPict="0">
                <anchor moveWithCells="1">
                  <from>
                    <xdr:col>20</xdr:col>
                    <xdr:colOff>9525</xdr:colOff>
                    <xdr:row>6</xdr:row>
                    <xdr:rowOff>9525</xdr:rowOff>
                  </from>
                  <to>
                    <xdr:col>23</xdr:col>
                    <xdr:colOff>28575</xdr:colOff>
                    <xdr:row>7</xdr:row>
                    <xdr:rowOff>28575</xdr:rowOff>
                  </to>
                </anchor>
              </controlPr>
            </control>
          </mc:Choice>
        </mc:AlternateContent>
        <mc:AlternateContent xmlns:mc="http://schemas.openxmlformats.org/markup-compatibility/2006">
          <mc:Choice Requires="x14">
            <control shapeId="181250" r:id="rId5" name="Case d'option 2">
              <controlPr defaultSize="0" autoFill="0" autoLine="0" autoPict="0">
                <anchor moveWithCells="1">
                  <from>
                    <xdr:col>20</xdr:col>
                    <xdr:colOff>9525</xdr:colOff>
                    <xdr:row>7</xdr:row>
                    <xdr:rowOff>9525</xdr:rowOff>
                  </from>
                  <to>
                    <xdr:col>23</xdr:col>
                    <xdr:colOff>28575</xdr:colOff>
                    <xdr:row>8</xdr:row>
                    <xdr:rowOff>28575</xdr:rowOff>
                  </to>
                </anchor>
              </controlPr>
            </control>
          </mc:Choice>
        </mc:AlternateContent>
        <mc:AlternateContent xmlns:mc="http://schemas.openxmlformats.org/markup-compatibility/2006">
          <mc:Choice Requires="x14">
            <control shapeId="181251" r:id="rId6" name="Case d'option 3">
              <controlPr defaultSize="0" autoFill="0" autoLine="0" autoPict="0">
                <anchor moveWithCells="1">
                  <from>
                    <xdr:col>20</xdr:col>
                    <xdr:colOff>9525</xdr:colOff>
                    <xdr:row>8</xdr:row>
                    <xdr:rowOff>9525</xdr:rowOff>
                  </from>
                  <to>
                    <xdr:col>23</xdr:col>
                    <xdr:colOff>28575</xdr:colOff>
                    <xdr:row>9</xdr:row>
                    <xdr:rowOff>28575</xdr:rowOff>
                  </to>
                </anchor>
              </controlPr>
            </control>
          </mc:Choice>
        </mc:AlternateContent>
        <mc:AlternateContent xmlns:mc="http://schemas.openxmlformats.org/markup-compatibility/2006">
          <mc:Choice Requires="x14">
            <control shapeId="181252" r:id="rId7" name="Case d'option 4">
              <controlPr defaultSize="0" autoFill="0" autoLine="0" autoPict="0">
                <anchor moveWithCells="1">
                  <from>
                    <xdr:col>20</xdr:col>
                    <xdr:colOff>9525</xdr:colOff>
                    <xdr:row>9</xdr:row>
                    <xdr:rowOff>19050</xdr:rowOff>
                  </from>
                  <to>
                    <xdr:col>23</xdr:col>
                    <xdr:colOff>28575</xdr:colOff>
                    <xdr:row>10</xdr:row>
                    <xdr:rowOff>47625</xdr:rowOff>
                  </to>
                </anchor>
              </controlPr>
            </control>
          </mc:Choice>
        </mc:AlternateContent>
        <mc:AlternateContent xmlns:mc="http://schemas.openxmlformats.org/markup-compatibility/2006">
          <mc:Choice Requires="x14">
            <control shapeId="181253" r:id="rId8" name="Case d'option 5">
              <controlPr defaultSize="0" autoFill="0" autoLine="0" autoPict="0">
                <anchor moveWithCells="1">
                  <from>
                    <xdr:col>20</xdr:col>
                    <xdr:colOff>9525</xdr:colOff>
                    <xdr:row>10</xdr:row>
                    <xdr:rowOff>19050</xdr:rowOff>
                  </from>
                  <to>
                    <xdr:col>23</xdr:col>
                    <xdr:colOff>28575</xdr:colOff>
                    <xdr:row>11</xdr:row>
                    <xdr:rowOff>38100</xdr:rowOff>
                  </to>
                </anchor>
              </controlPr>
            </control>
          </mc:Choice>
        </mc:AlternateContent>
        <mc:AlternateContent xmlns:mc="http://schemas.openxmlformats.org/markup-compatibility/2006">
          <mc:Choice Requires="x14">
            <control shapeId="181254" r:id="rId9" name="Case d'option 6">
              <controlPr defaultSize="0" autoFill="0" autoLine="0" autoPict="0">
                <anchor moveWithCells="1">
                  <from>
                    <xdr:col>20</xdr:col>
                    <xdr:colOff>9525</xdr:colOff>
                    <xdr:row>10</xdr:row>
                    <xdr:rowOff>190500</xdr:rowOff>
                  </from>
                  <to>
                    <xdr:col>23</xdr:col>
                    <xdr:colOff>28575</xdr:colOff>
                    <xdr:row>11</xdr:row>
                    <xdr:rowOff>209550</xdr:rowOff>
                  </to>
                </anchor>
              </controlPr>
            </control>
          </mc:Choice>
        </mc:AlternateContent>
        <mc:AlternateContent xmlns:mc="http://schemas.openxmlformats.org/markup-compatibility/2006">
          <mc:Choice Requires="x14">
            <control shapeId="181255" r:id="rId10" name="Case d'option 7">
              <controlPr defaultSize="0" autoFill="0" autoLine="0" autoPict="0">
                <anchor moveWithCells="1">
                  <from>
                    <xdr:col>20</xdr:col>
                    <xdr:colOff>9525</xdr:colOff>
                    <xdr:row>11</xdr:row>
                    <xdr:rowOff>200025</xdr:rowOff>
                  </from>
                  <to>
                    <xdr:col>23</xdr:col>
                    <xdr:colOff>28575</xdr:colOff>
                    <xdr:row>13</xdr:row>
                    <xdr:rowOff>9525</xdr:rowOff>
                  </to>
                </anchor>
              </controlPr>
            </control>
          </mc:Choice>
        </mc:AlternateContent>
        <mc:AlternateContent xmlns:mc="http://schemas.openxmlformats.org/markup-compatibility/2006">
          <mc:Choice Requires="x14">
            <control shapeId="181256" r:id="rId11" name="Button 10">
              <controlPr defaultSize="0" print="0" autoFill="0" autoPict="0" macro="[0]!interpretation_present">
                <anchor moveWithCells="1" sizeWithCells="1">
                  <from>
                    <xdr:col>23</xdr:col>
                    <xdr:colOff>266700</xdr:colOff>
                    <xdr:row>12</xdr:row>
                    <xdr:rowOff>171450</xdr:rowOff>
                  </from>
                  <to>
                    <xdr:col>23</xdr:col>
                    <xdr:colOff>1076325</xdr:colOff>
                    <xdr:row>13</xdr:row>
                    <xdr:rowOff>219075</xdr:rowOff>
                  </to>
                </anchor>
              </controlPr>
            </control>
          </mc:Choice>
        </mc:AlternateContent>
        <mc:AlternateContent xmlns:mc="http://schemas.openxmlformats.org/markup-compatibility/2006">
          <mc:Choice Requires="x14">
            <control shapeId="181257" r:id="rId12" name="Button 11">
              <controlPr defaultSize="0" print="0" autoFill="0" autoPict="0" macro="[0]!Accueil">
                <anchor moveWithCells="1" sizeWithCells="1">
                  <from>
                    <xdr:col>23</xdr:col>
                    <xdr:colOff>266700</xdr:colOff>
                    <xdr:row>10</xdr:row>
                    <xdr:rowOff>180975</xdr:rowOff>
                  </from>
                  <to>
                    <xdr:col>23</xdr:col>
                    <xdr:colOff>1085850</xdr:colOff>
                    <xdr:row>11</xdr:row>
                    <xdr:rowOff>209550</xdr:rowOff>
                  </to>
                </anchor>
              </controlPr>
            </control>
          </mc:Choice>
        </mc:AlternateContent>
        <mc:AlternateContent xmlns:mc="http://schemas.openxmlformats.org/markup-compatibility/2006">
          <mc:Choice Requires="x14">
            <control shapeId="181258" r:id="rId13" name="Button 12">
              <controlPr defaultSize="0" print="0" autoFill="0" autoPict="0" macro="[0]!Par_couleur">
                <anchor moveWithCells="1" sizeWithCells="1">
                  <from>
                    <xdr:col>23</xdr:col>
                    <xdr:colOff>266700</xdr:colOff>
                    <xdr:row>14</xdr:row>
                    <xdr:rowOff>114300</xdr:rowOff>
                  </from>
                  <to>
                    <xdr:col>23</xdr:col>
                    <xdr:colOff>1076325</xdr:colOff>
                    <xdr:row>15</xdr:row>
                    <xdr:rowOff>171450</xdr:rowOff>
                  </to>
                </anchor>
              </controlPr>
            </control>
          </mc:Choice>
        </mc:AlternateContent>
        <mc:AlternateContent xmlns:mc="http://schemas.openxmlformats.org/markup-compatibility/2006">
          <mc:Choice Requires="x14">
            <control shapeId="181259" r:id="rId14" name="Button 13">
              <controlPr defaultSize="0" print="0" autoFill="0" autoPict="0" macro="[0]!Mot_cle">
                <anchor moveWithCells="1" sizeWithCells="1">
                  <from>
                    <xdr:col>23</xdr:col>
                    <xdr:colOff>266700</xdr:colOff>
                    <xdr:row>16</xdr:row>
                    <xdr:rowOff>161925</xdr:rowOff>
                  </from>
                  <to>
                    <xdr:col>23</xdr:col>
                    <xdr:colOff>1076325</xdr:colOff>
                    <xdr:row>17</xdr:row>
                    <xdr:rowOff>200025</xdr:rowOff>
                  </to>
                </anchor>
              </controlPr>
            </control>
          </mc:Choice>
        </mc:AlternateContent>
        <mc:AlternateContent xmlns:mc="http://schemas.openxmlformats.org/markup-compatibility/2006">
          <mc:Choice Requires="x14">
            <control shapeId="181260" r:id="rId15" name="Button 14">
              <controlPr defaultSize="0" print="0" autoFill="0" autoPict="0" macro="[0]!Organes_Calme_Reactivite">
                <anchor moveWithCells="1" sizeWithCells="1">
                  <from>
                    <xdr:col>23</xdr:col>
                    <xdr:colOff>276225</xdr:colOff>
                    <xdr:row>18</xdr:row>
                    <xdr:rowOff>161925</xdr:rowOff>
                  </from>
                  <to>
                    <xdr:col>23</xdr:col>
                    <xdr:colOff>1085850</xdr:colOff>
                    <xdr:row>19</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DB550D-7F8E-494C-9098-90B795730C20}">
  <sheetPr codeName="Feuil44"/>
  <dimension ref="A1:HR97"/>
  <sheetViews>
    <sheetView topLeftCell="A52" zoomScale="80" zoomScaleNormal="80" workbookViewId="0">
      <selection activeCell="C66" sqref="C66"/>
    </sheetView>
  </sheetViews>
  <sheetFormatPr baseColWidth="10" defaultRowHeight="15" x14ac:dyDescent="0.25"/>
  <cols>
    <col min="1" max="1" width="19.42578125" customWidth="1"/>
    <col min="2" max="2" width="33.42578125" customWidth="1"/>
    <col min="4" max="4" width="24.85546875" customWidth="1"/>
    <col min="27" max="51" width="4" customWidth="1"/>
    <col min="52" max="75" width="4" style="581" customWidth="1"/>
    <col min="76" max="146" width="4" customWidth="1"/>
    <col min="147" max="201" width="4.5703125" customWidth="1"/>
    <col min="202" max="202" width="7.28515625" customWidth="1"/>
    <col min="203" max="225" width="4.5703125" customWidth="1"/>
    <col min="226" max="226" width="7" customWidth="1"/>
  </cols>
  <sheetData>
    <row r="1" spans="2:226" x14ac:dyDescent="0.25">
      <c r="AA1" s="581">
        <v>0.1</v>
      </c>
      <c r="AB1" s="581">
        <v>0.2</v>
      </c>
      <c r="AC1" s="581">
        <v>0.3</v>
      </c>
      <c r="AD1" s="581">
        <v>0.4</v>
      </c>
      <c r="AE1" s="581">
        <v>0.5</v>
      </c>
      <c r="AF1" s="581">
        <v>0.6</v>
      </c>
      <c r="AG1" s="581">
        <v>0.7</v>
      </c>
      <c r="AH1" s="581">
        <v>0.8</v>
      </c>
      <c r="AI1" s="581">
        <v>0.9</v>
      </c>
      <c r="AJ1" s="581">
        <v>1</v>
      </c>
      <c r="AK1" s="581">
        <v>1.1000000000000001</v>
      </c>
      <c r="AL1" s="581">
        <v>1.2</v>
      </c>
      <c r="AM1" s="581">
        <v>1.3</v>
      </c>
      <c r="AN1" s="581">
        <v>1.4</v>
      </c>
      <c r="AO1" s="581">
        <v>1.5</v>
      </c>
      <c r="AP1" s="581">
        <v>1.6</v>
      </c>
      <c r="AQ1" s="581">
        <v>1.7</v>
      </c>
      <c r="AR1" s="581">
        <v>1.8</v>
      </c>
      <c r="AS1" s="581">
        <v>1.9</v>
      </c>
      <c r="AT1" s="581">
        <v>2</v>
      </c>
      <c r="AU1" s="581">
        <v>2.1</v>
      </c>
      <c r="AV1" s="581">
        <v>2.2000000000000002</v>
      </c>
      <c r="AW1" s="581">
        <v>2.2999999999999998</v>
      </c>
      <c r="AX1" s="581">
        <v>2.4</v>
      </c>
      <c r="AY1" s="581">
        <v>2.5</v>
      </c>
      <c r="AZ1" s="581">
        <v>2.6</v>
      </c>
      <c r="BA1" s="581">
        <v>2.7</v>
      </c>
      <c r="BB1" s="581">
        <v>2.8</v>
      </c>
      <c r="BC1" s="581">
        <v>2.9</v>
      </c>
      <c r="BD1" s="581">
        <v>3</v>
      </c>
      <c r="BE1" s="581">
        <v>3.1</v>
      </c>
      <c r="BF1" s="581">
        <v>3.2</v>
      </c>
      <c r="BG1" s="581">
        <v>3.3</v>
      </c>
      <c r="BH1" s="581">
        <v>3.4</v>
      </c>
      <c r="BI1" s="581">
        <v>3.5</v>
      </c>
      <c r="BJ1" s="581">
        <v>3.6</v>
      </c>
      <c r="BK1" s="581">
        <v>3.7</v>
      </c>
      <c r="BL1" s="581">
        <v>3.8</v>
      </c>
      <c r="BM1" s="581">
        <v>3.9</v>
      </c>
      <c r="BN1" s="581">
        <v>4</v>
      </c>
      <c r="BO1" s="581">
        <v>4.0999999999999996</v>
      </c>
      <c r="BP1" s="581">
        <v>4.2</v>
      </c>
      <c r="BQ1" s="581">
        <v>4.3</v>
      </c>
      <c r="BR1" s="581">
        <v>4.4000000000000004</v>
      </c>
      <c r="BS1" s="581">
        <v>4.5</v>
      </c>
      <c r="BT1" s="581">
        <v>4.5999999999999996</v>
      </c>
      <c r="BU1" s="581">
        <v>4.7</v>
      </c>
      <c r="BV1" s="581">
        <v>4.8</v>
      </c>
      <c r="BW1" s="581">
        <v>4.9000000000000004</v>
      </c>
      <c r="BX1" s="581">
        <v>5</v>
      </c>
      <c r="BY1" s="581">
        <v>5.0999999999999996</v>
      </c>
      <c r="BZ1" s="581">
        <v>5.2</v>
      </c>
      <c r="CA1" s="581">
        <v>5.3</v>
      </c>
      <c r="CB1" s="581">
        <v>5.4</v>
      </c>
      <c r="CC1" s="581">
        <v>5.5</v>
      </c>
      <c r="CD1" s="581">
        <v>5.6</v>
      </c>
      <c r="CE1" s="581">
        <v>5.7</v>
      </c>
      <c r="CF1" s="581">
        <v>5.8</v>
      </c>
      <c r="CG1" s="581">
        <v>5.9</v>
      </c>
      <c r="CH1" s="581">
        <v>6</v>
      </c>
      <c r="CI1" s="581">
        <v>6.1</v>
      </c>
      <c r="CJ1" s="581">
        <v>6.2</v>
      </c>
      <c r="CK1" s="581">
        <v>6.3</v>
      </c>
      <c r="CL1" s="581">
        <v>6.4</v>
      </c>
      <c r="CM1" s="581">
        <v>6.5</v>
      </c>
      <c r="CN1" s="581">
        <v>6.6</v>
      </c>
      <c r="CO1" s="581">
        <v>6.7</v>
      </c>
      <c r="CP1" s="581">
        <v>6.8</v>
      </c>
      <c r="CQ1" s="581">
        <v>6.9</v>
      </c>
      <c r="CR1" s="581">
        <v>7</v>
      </c>
      <c r="CS1" s="581">
        <v>7.1</v>
      </c>
      <c r="CT1" s="581">
        <v>7.2</v>
      </c>
      <c r="CU1" s="581">
        <v>7.3</v>
      </c>
      <c r="CV1" s="581">
        <v>7.4</v>
      </c>
      <c r="CW1" s="581">
        <v>7.5</v>
      </c>
      <c r="CX1" s="581">
        <v>7.6</v>
      </c>
      <c r="CY1" s="581">
        <v>7.7</v>
      </c>
      <c r="CZ1" s="581">
        <v>7.8</v>
      </c>
      <c r="DA1" s="581">
        <v>7.9</v>
      </c>
      <c r="DB1" s="581">
        <v>8</v>
      </c>
      <c r="DC1" s="581">
        <v>8.1</v>
      </c>
      <c r="DD1" s="581">
        <v>8.1999999999999993</v>
      </c>
      <c r="DE1" s="581">
        <v>8.3000000000000007</v>
      </c>
      <c r="DF1" s="581">
        <v>8.4</v>
      </c>
      <c r="DG1" s="581">
        <v>8.5</v>
      </c>
      <c r="DH1" s="581">
        <v>8.6</v>
      </c>
      <c r="DI1" s="581">
        <v>8.6999999999999993</v>
      </c>
      <c r="DJ1" s="581">
        <v>8.8000000000000007</v>
      </c>
      <c r="DK1" s="581">
        <v>8.9</v>
      </c>
      <c r="DL1" s="581">
        <v>9</v>
      </c>
      <c r="DM1" s="581">
        <v>9.1</v>
      </c>
      <c r="DN1" s="581">
        <v>9.1999999999999993</v>
      </c>
      <c r="DO1" s="581">
        <v>9.3000000000000007</v>
      </c>
      <c r="DP1" s="581">
        <v>9.4</v>
      </c>
      <c r="DQ1" s="581">
        <v>9.5</v>
      </c>
      <c r="DR1" s="581">
        <v>9.6</v>
      </c>
      <c r="DS1" s="581">
        <v>9.6999999999999993</v>
      </c>
      <c r="DT1" s="581">
        <v>9.8000000000000007</v>
      </c>
      <c r="DU1" s="581">
        <v>9.9</v>
      </c>
      <c r="DV1" s="581">
        <v>10</v>
      </c>
      <c r="DW1" s="581">
        <v>10.1</v>
      </c>
      <c r="DX1" s="581">
        <v>10.199999999999999</v>
      </c>
      <c r="DY1" s="581">
        <v>10.3</v>
      </c>
      <c r="DZ1" s="581">
        <v>10.4</v>
      </c>
      <c r="EA1" s="581">
        <v>10.5</v>
      </c>
      <c r="EB1" s="581">
        <v>10.6</v>
      </c>
      <c r="EC1" s="581">
        <v>10.7</v>
      </c>
      <c r="ED1" s="581">
        <v>10.8</v>
      </c>
      <c r="EE1" s="581">
        <v>10.9</v>
      </c>
      <c r="EF1" s="581">
        <v>11</v>
      </c>
      <c r="EG1" s="581">
        <v>11.1</v>
      </c>
      <c r="EH1" s="581">
        <v>11.2</v>
      </c>
      <c r="EI1" s="581">
        <v>11.3</v>
      </c>
      <c r="EJ1" s="581">
        <v>11.4</v>
      </c>
      <c r="EK1" s="581">
        <v>11.5</v>
      </c>
      <c r="EL1" s="581">
        <v>11.6</v>
      </c>
      <c r="EM1" s="581">
        <v>11.7</v>
      </c>
      <c r="EN1" s="581">
        <v>11.8</v>
      </c>
      <c r="EO1" s="581">
        <v>11.9</v>
      </c>
      <c r="EP1" s="581">
        <v>12</v>
      </c>
      <c r="EQ1" s="581">
        <v>12.1</v>
      </c>
      <c r="ER1" s="581">
        <v>12.2</v>
      </c>
      <c r="ES1" s="581">
        <v>12.3</v>
      </c>
      <c r="ET1" s="581">
        <v>12.4</v>
      </c>
      <c r="EU1" s="581">
        <v>12.5</v>
      </c>
      <c r="EV1" s="581">
        <v>12.6</v>
      </c>
      <c r="EW1" s="581">
        <v>12.7</v>
      </c>
      <c r="EX1" s="581">
        <v>12.8</v>
      </c>
      <c r="EY1" s="581">
        <v>12.9</v>
      </c>
      <c r="EZ1" s="581">
        <v>13</v>
      </c>
      <c r="FA1" s="581">
        <v>13.1</v>
      </c>
      <c r="FB1" s="581">
        <v>13.2</v>
      </c>
      <c r="FC1" s="581">
        <v>13.3</v>
      </c>
      <c r="FD1" s="581">
        <v>13.4</v>
      </c>
      <c r="FE1" s="581">
        <v>13.5</v>
      </c>
      <c r="FF1" s="581">
        <v>13.6</v>
      </c>
      <c r="FG1" s="581">
        <v>13.7</v>
      </c>
      <c r="FH1" s="581">
        <v>13.8</v>
      </c>
      <c r="FI1" s="581">
        <v>13.9</v>
      </c>
      <c r="FJ1" s="581">
        <v>14</v>
      </c>
      <c r="FK1" s="581">
        <v>14.1</v>
      </c>
      <c r="FL1" s="581">
        <v>14.2</v>
      </c>
      <c r="FM1" s="581">
        <v>14.3</v>
      </c>
      <c r="FN1" s="581">
        <v>14.4</v>
      </c>
      <c r="FO1" s="581">
        <v>14.5</v>
      </c>
      <c r="FP1" s="581">
        <v>14.6</v>
      </c>
      <c r="FQ1" s="581">
        <v>14.7</v>
      </c>
      <c r="FR1" s="581">
        <v>14.8</v>
      </c>
      <c r="FS1" s="581">
        <v>14.9</v>
      </c>
      <c r="FT1" s="581">
        <v>15</v>
      </c>
      <c r="FU1" s="581">
        <v>15.1</v>
      </c>
      <c r="FV1" s="581">
        <v>15.2</v>
      </c>
      <c r="FW1" s="581">
        <v>15.3</v>
      </c>
      <c r="FX1" s="581">
        <v>15.4</v>
      </c>
      <c r="FY1" s="581">
        <v>15.5</v>
      </c>
      <c r="FZ1" s="581">
        <v>15.6</v>
      </c>
      <c r="GA1" s="581">
        <v>15.7</v>
      </c>
      <c r="GB1" s="581">
        <v>15.8</v>
      </c>
      <c r="GC1" s="581">
        <v>15.9</v>
      </c>
      <c r="GD1" s="581">
        <v>16</v>
      </c>
      <c r="GE1" s="581">
        <v>16.100000000000001</v>
      </c>
      <c r="GF1" s="581">
        <v>16.2</v>
      </c>
      <c r="GG1" s="581">
        <v>16.3</v>
      </c>
      <c r="GH1" s="581">
        <v>16.399999999999999</v>
      </c>
      <c r="GI1" s="581">
        <v>16.5</v>
      </c>
      <c r="GJ1" s="581">
        <v>16.600000000000001</v>
      </c>
      <c r="GK1" s="581">
        <v>16.7</v>
      </c>
      <c r="GL1" s="581">
        <v>16.8</v>
      </c>
      <c r="GM1" s="581">
        <v>16.899999999999999</v>
      </c>
      <c r="GN1" s="581">
        <v>17</v>
      </c>
      <c r="GO1" s="581">
        <v>17.100000000000001</v>
      </c>
      <c r="GP1" s="581">
        <v>17.2</v>
      </c>
      <c r="GQ1" s="581">
        <v>17.3</v>
      </c>
      <c r="GR1" s="581">
        <v>17.399999999999999</v>
      </c>
      <c r="GS1" s="581">
        <v>17.5</v>
      </c>
      <c r="GT1" s="581">
        <v>17.600000000000001</v>
      </c>
      <c r="GU1" s="581">
        <v>17.7</v>
      </c>
      <c r="GV1" s="581">
        <v>17.8</v>
      </c>
      <c r="GW1" s="581">
        <v>17.899999999999999</v>
      </c>
      <c r="GX1" s="581">
        <v>18</v>
      </c>
      <c r="GY1" s="581">
        <v>18.100000000000001</v>
      </c>
      <c r="GZ1" s="581">
        <v>18.2</v>
      </c>
      <c r="HA1" s="581">
        <v>18.3</v>
      </c>
      <c r="HB1" s="581">
        <v>18.399999999999999</v>
      </c>
      <c r="HC1" s="581">
        <v>18.5</v>
      </c>
      <c r="HD1" s="581">
        <v>18.600000000000001</v>
      </c>
      <c r="HE1" s="581">
        <v>18.7</v>
      </c>
      <c r="HF1" s="581">
        <v>18.8</v>
      </c>
      <c r="HG1" s="581">
        <v>18.899999999999999</v>
      </c>
      <c r="HH1" s="581">
        <v>19</v>
      </c>
      <c r="HI1" s="581">
        <v>19.100000000000001</v>
      </c>
      <c r="HJ1" s="581">
        <v>19.2</v>
      </c>
      <c r="HK1" s="581">
        <v>19.3</v>
      </c>
      <c r="HL1" s="581">
        <v>19.399999999999999</v>
      </c>
      <c r="HM1" s="581">
        <v>19.5</v>
      </c>
      <c r="HN1" s="581">
        <v>19.600000000000001</v>
      </c>
      <c r="HO1" s="581">
        <v>19.7</v>
      </c>
      <c r="HP1" s="581">
        <v>19.8</v>
      </c>
      <c r="HQ1" s="581">
        <v>19.899999999999999</v>
      </c>
      <c r="HR1" s="581">
        <v>20</v>
      </c>
    </row>
    <row r="2" spans="2:226" ht="18.75" x14ac:dyDescent="0.3">
      <c r="B2" s="585" t="s">
        <v>5450</v>
      </c>
      <c r="C2" s="589">
        <v>1000</v>
      </c>
      <c r="D2" s="585" t="str">
        <f>VLOOKUP(C2,Graphe!A:B,2,FALSE)</f>
        <v>lobe pariétal</v>
      </c>
    </row>
    <row r="3" spans="2:226" x14ac:dyDescent="0.25">
      <c r="AA3">
        <v>8</v>
      </c>
      <c r="AB3">
        <v>9</v>
      </c>
      <c r="AC3" s="581">
        <f>AB3+1</f>
        <v>10</v>
      </c>
      <c r="AD3" s="581">
        <f t="shared" ref="AD3:CO3" si="0">AC3+1</f>
        <v>11</v>
      </c>
      <c r="AE3" s="581">
        <f t="shared" si="0"/>
        <v>12</v>
      </c>
      <c r="AF3" s="581">
        <f t="shared" si="0"/>
        <v>13</v>
      </c>
      <c r="AG3" s="581">
        <f t="shared" si="0"/>
        <v>14</v>
      </c>
      <c r="AH3" s="581">
        <f t="shared" si="0"/>
        <v>15</v>
      </c>
      <c r="AI3" s="581">
        <f t="shared" si="0"/>
        <v>16</v>
      </c>
      <c r="AJ3" s="581">
        <f t="shared" si="0"/>
        <v>17</v>
      </c>
      <c r="AK3" s="581">
        <f t="shared" si="0"/>
        <v>18</v>
      </c>
      <c r="AL3" s="581">
        <f t="shared" si="0"/>
        <v>19</v>
      </c>
      <c r="AM3" s="581">
        <f t="shared" si="0"/>
        <v>20</v>
      </c>
      <c r="AN3" s="581">
        <f t="shared" si="0"/>
        <v>21</v>
      </c>
      <c r="AO3" s="581">
        <f t="shared" si="0"/>
        <v>22</v>
      </c>
      <c r="AP3" s="581">
        <f t="shared" si="0"/>
        <v>23</v>
      </c>
      <c r="AQ3" s="581">
        <f t="shared" si="0"/>
        <v>24</v>
      </c>
      <c r="AR3" s="581">
        <f t="shared" si="0"/>
        <v>25</v>
      </c>
      <c r="AS3" s="581">
        <f t="shared" si="0"/>
        <v>26</v>
      </c>
      <c r="AT3" s="581">
        <f t="shared" si="0"/>
        <v>27</v>
      </c>
      <c r="AU3" s="581">
        <f t="shared" si="0"/>
        <v>28</v>
      </c>
      <c r="AV3" s="581">
        <f t="shared" si="0"/>
        <v>29</v>
      </c>
      <c r="AW3" s="581">
        <f t="shared" si="0"/>
        <v>30</v>
      </c>
      <c r="AX3" s="581">
        <f t="shared" si="0"/>
        <v>31</v>
      </c>
      <c r="AY3" s="581">
        <f t="shared" si="0"/>
        <v>32</v>
      </c>
      <c r="AZ3" s="581">
        <f t="shared" si="0"/>
        <v>33</v>
      </c>
      <c r="BA3" s="581">
        <f t="shared" si="0"/>
        <v>34</v>
      </c>
      <c r="BB3" s="581">
        <f t="shared" si="0"/>
        <v>35</v>
      </c>
      <c r="BC3" s="581">
        <f t="shared" si="0"/>
        <v>36</v>
      </c>
      <c r="BD3" s="581">
        <f t="shared" si="0"/>
        <v>37</v>
      </c>
      <c r="BE3" s="581">
        <f t="shared" si="0"/>
        <v>38</v>
      </c>
      <c r="BF3" s="581">
        <f t="shared" si="0"/>
        <v>39</v>
      </c>
      <c r="BG3" s="581">
        <f t="shared" si="0"/>
        <v>40</v>
      </c>
      <c r="BH3" s="581">
        <f t="shared" si="0"/>
        <v>41</v>
      </c>
      <c r="BI3" s="581">
        <f t="shared" si="0"/>
        <v>42</v>
      </c>
      <c r="BJ3" s="581">
        <f t="shared" si="0"/>
        <v>43</v>
      </c>
      <c r="BK3" s="581">
        <f t="shared" si="0"/>
        <v>44</v>
      </c>
      <c r="BL3" s="581">
        <f t="shared" si="0"/>
        <v>45</v>
      </c>
      <c r="BM3" s="581">
        <f t="shared" si="0"/>
        <v>46</v>
      </c>
      <c r="BN3" s="581">
        <f t="shared" si="0"/>
        <v>47</v>
      </c>
      <c r="BO3" s="581">
        <f t="shared" si="0"/>
        <v>48</v>
      </c>
      <c r="BP3" s="581">
        <f t="shared" si="0"/>
        <v>49</v>
      </c>
      <c r="BQ3" s="581">
        <f t="shared" si="0"/>
        <v>50</v>
      </c>
      <c r="BR3" s="581">
        <f t="shared" si="0"/>
        <v>51</v>
      </c>
      <c r="BS3" s="581">
        <f t="shared" si="0"/>
        <v>52</v>
      </c>
      <c r="BT3" s="581">
        <f t="shared" si="0"/>
        <v>53</v>
      </c>
      <c r="BU3" s="581">
        <f t="shared" si="0"/>
        <v>54</v>
      </c>
      <c r="BV3" s="581">
        <f t="shared" si="0"/>
        <v>55</v>
      </c>
      <c r="BW3" s="581">
        <f t="shared" si="0"/>
        <v>56</v>
      </c>
      <c r="BX3" s="581">
        <f t="shared" si="0"/>
        <v>57</v>
      </c>
      <c r="BY3" s="581">
        <f t="shared" si="0"/>
        <v>58</v>
      </c>
      <c r="BZ3" s="581">
        <f t="shared" si="0"/>
        <v>59</v>
      </c>
      <c r="CA3" s="581">
        <f t="shared" si="0"/>
        <v>60</v>
      </c>
      <c r="CB3" s="581">
        <f t="shared" si="0"/>
        <v>61</v>
      </c>
      <c r="CC3" s="581">
        <f t="shared" si="0"/>
        <v>62</v>
      </c>
      <c r="CD3" s="581">
        <f t="shared" si="0"/>
        <v>63</v>
      </c>
      <c r="CE3" s="581">
        <f t="shared" si="0"/>
        <v>64</v>
      </c>
      <c r="CF3" s="581">
        <f t="shared" si="0"/>
        <v>65</v>
      </c>
      <c r="CG3" s="581">
        <f t="shared" si="0"/>
        <v>66</v>
      </c>
      <c r="CH3" s="581">
        <f t="shared" si="0"/>
        <v>67</v>
      </c>
      <c r="CI3" s="581">
        <f t="shared" si="0"/>
        <v>68</v>
      </c>
      <c r="CJ3" s="581">
        <f t="shared" si="0"/>
        <v>69</v>
      </c>
      <c r="CK3" s="581">
        <f t="shared" si="0"/>
        <v>70</v>
      </c>
      <c r="CL3" s="581">
        <f t="shared" si="0"/>
        <v>71</v>
      </c>
      <c r="CM3" s="581">
        <f t="shared" si="0"/>
        <v>72</v>
      </c>
      <c r="CN3" s="581">
        <f t="shared" si="0"/>
        <v>73</v>
      </c>
      <c r="CO3" s="581">
        <f t="shared" si="0"/>
        <v>74</v>
      </c>
      <c r="CP3" s="581">
        <f t="shared" ref="CP3:FA3" si="1">CO3+1</f>
        <v>75</v>
      </c>
      <c r="CQ3" s="581">
        <f t="shared" si="1"/>
        <v>76</v>
      </c>
      <c r="CR3" s="581">
        <f t="shared" si="1"/>
        <v>77</v>
      </c>
      <c r="CS3" s="581">
        <f t="shared" si="1"/>
        <v>78</v>
      </c>
      <c r="CT3" s="581">
        <f t="shared" si="1"/>
        <v>79</v>
      </c>
      <c r="CU3" s="581">
        <f t="shared" si="1"/>
        <v>80</v>
      </c>
      <c r="CV3" s="581">
        <f t="shared" si="1"/>
        <v>81</v>
      </c>
      <c r="CW3" s="581">
        <f t="shared" si="1"/>
        <v>82</v>
      </c>
      <c r="CX3" s="581">
        <f t="shared" si="1"/>
        <v>83</v>
      </c>
      <c r="CY3" s="581">
        <f t="shared" si="1"/>
        <v>84</v>
      </c>
      <c r="CZ3" s="581">
        <f t="shared" si="1"/>
        <v>85</v>
      </c>
      <c r="DA3" s="581">
        <f t="shared" si="1"/>
        <v>86</v>
      </c>
      <c r="DB3" s="581">
        <f t="shared" si="1"/>
        <v>87</v>
      </c>
      <c r="DC3" s="581">
        <f t="shared" si="1"/>
        <v>88</v>
      </c>
      <c r="DD3" s="581">
        <f t="shared" si="1"/>
        <v>89</v>
      </c>
      <c r="DE3" s="581">
        <f t="shared" si="1"/>
        <v>90</v>
      </c>
      <c r="DF3" s="581">
        <f t="shared" si="1"/>
        <v>91</v>
      </c>
      <c r="DG3" s="581">
        <f t="shared" si="1"/>
        <v>92</v>
      </c>
      <c r="DH3" s="581">
        <f t="shared" si="1"/>
        <v>93</v>
      </c>
      <c r="DI3" s="581">
        <f t="shared" si="1"/>
        <v>94</v>
      </c>
      <c r="DJ3" s="581">
        <f t="shared" si="1"/>
        <v>95</v>
      </c>
      <c r="DK3" s="581">
        <f t="shared" si="1"/>
        <v>96</v>
      </c>
      <c r="DL3" s="581">
        <f t="shared" si="1"/>
        <v>97</v>
      </c>
      <c r="DM3" s="581">
        <f t="shared" si="1"/>
        <v>98</v>
      </c>
      <c r="DN3" s="581">
        <f t="shared" si="1"/>
        <v>99</v>
      </c>
      <c r="DO3" s="581">
        <f t="shared" si="1"/>
        <v>100</v>
      </c>
      <c r="DP3" s="581">
        <f t="shared" si="1"/>
        <v>101</v>
      </c>
      <c r="DQ3" s="581">
        <f t="shared" si="1"/>
        <v>102</v>
      </c>
      <c r="DR3" s="581">
        <f t="shared" si="1"/>
        <v>103</v>
      </c>
      <c r="DS3" s="581">
        <f t="shared" si="1"/>
        <v>104</v>
      </c>
      <c r="DT3" s="581">
        <f t="shared" si="1"/>
        <v>105</v>
      </c>
      <c r="DU3" s="581">
        <f t="shared" si="1"/>
        <v>106</v>
      </c>
      <c r="DV3" s="581">
        <f t="shared" si="1"/>
        <v>107</v>
      </c>
      <c r="DW3" s="581">
        <f t="shared" si="1"/>
        <v>108</v>
      </c>
      <c r="DX3" s="581">
        <f t="shared" si="1"/>
        <v>109</v>
      </c>
      <c r="DY3" s="581">
        <f t="shared" si="1"/>
        <v>110</v>
      </c>
      <c r="DZ3" s="581">
        <f t="shared" si="1"/>
        <v>111</v>
      </c>
      <c r="EA3" s="581">
        <f t="shared" si="1"/>
        <v>112</v>
      </c>
      <c r="EB3" s="581">
        <f t="shared" si="1"/>
        <v>113</v>
      </c>
      <c r="EC3" s="581">
        <f t="shared" si="1"/>
        <v>114</v>
      </c>
      <c r="ED3" s="581">
        <f t="shared" si="1"/>
        <v>115</v>
      </c>
      <c r="EE3" s="581">
        <f t="shared" si="1"/>
        <v>116</v>
      </c>
      <c r="EF3" s="581">
        <f t="shared" si="1"/>
        <v>117</v>
      </c>
      <c r="EG3" s="581">
        <f t="shared" si="1"/>
        <v>118</v>
      </c>
      <c r="EH3" s="581">
        <f t="shared" si="1"/>
        <v>119</v>
      </c>
      <c r="EI3" s="581">
        <f t="shared" si="1"/>
        <v>120</v>
      </c>
      <c r="EJ3" s="581">
        <f t="shared" si="1"/>
        <v>121</v>
      </c>
      <c r="EK3" s="581">
        <f t="shared" si="1"/>
        <v>122</v>
      </c>
      <c r="EL3" s="581">
        <f t="shared" si="1"/>
        <v>123</v>
      </c>
      <c r="EM3" s="581">
        <f t="shared" si="1"/>
        <v>124</v>
      </c>
      <c r="EN3" s="581">
        <f t="shared" si="1"/>
        <v>125</v>
      </c>
      <c r="EO3" s="581">
        <f t="shared" si="1"/>
        <v>126</v>
      </c>
      <c r="EP3" s="581">
        <f t="shared" si="1"/>
        <v>127</v>
      </c>
      <c r="EQ3" s="581">
        <f t="shared" si="1"/>
        <v>128</v>
      </c>
      <c r="ER3" s="581">
        <f t="shared" si="1"/>
        <v>129</v>
      </c>
      <c r="ES3" s="581">
        <f t="shared" si="1"/>
        <v>130</v>
      </c>
      <c r="ET3" s="581">
        <f t="shared" si="1"/>
        <v>131</v>
      </c>
      <c r="EU3" s="581">
        <f t="shared" si="1"/>
        <v>132</v>
      </c>
      <c r="EV3" s="581">
        <f t="shared" si="1"/>
        <v>133</v>
      </c>
      <c r="EW3" s="581">
        <f t="shared" si="1"/>
        <v>134</v>
      </c>
      <c r="EX3" s="581">
        <f t="shared" si="1"/>
        <v>135</v>
      </c>
      <c r="EY3" s="581">
        <f t="shared" si="1"/>
        <v>136</v>
      </c>
      <c r="EZ3" s="581">
        <f t="shared" si="1"/>
        <v>137</v>
      </c>
      <c r="FA3" s="581">
        <f t="shared" si="1"/>
        <v>138</v>
      </c>
      <c r="FB3" s="581">
        <f t="shared" ref="FB3:HM3" si="2">FA3+1</f>
        <v>139</v>
      </c>
      <c r="FC3" s="581">
        <f t="shared" si="2"/>
        <v>140</v>
      </c>
      <c r="FD3" s="581">
        <f t="shared" si="2"/>
        <v>141</v>
      </c>
      <c r="FE3" s="581">
        <f t="shared" si="2"/>
        <v>142</v>
      </c>
      <c r="FF3" s="581">
        <f t="shared" si="2"/>
        <v>143</v>
      </c>
      <c r="FG3" s="581">
        <f t="shared" si="2"/>
        <v>144</v>
      </c>
      <c r="FH3" s="581">
        <f t="shared" si="2"/>
        <v>145</v>
      </c>
      <c r="FI3" s="581">
        <f t="shared" si="2"/>
        <v>146</v>
      </c>
      <c r="FJ3" s="581">
        <f t="shared" si="2"/>
        <v>147</v>
      </c>
      <c r="FK3" s="581">
        <f t="shared" si="2"/>
        <v>148</v>
      </c>
      <c r="FL3" s="581">
        <f t="shared" si="2"/>
        <v>149</v>
      </c>
      <c r="FM3" s="581">
        <f t="shared" si="2"/>
        <v>150</v>
      </c>
      <c r="FN3" s="581">
        <f t="shared" si="2"/>
        <v>151</v>
      </c>
      <c r="FO3" s="581">
        <f t="shared" si="2"/>
        <v>152</v>
      </c>
      <c r="FP3" s="581">
        <f t="shared" si="2"/>
        <v>153</v>
      </c>
      <c r="FQ3" s="581">
        <f t="shared" si="2"/>
        <v>154</v>
      </c>
      <c r="FR3" s="581">
        <f t="shared" si="2"/>
        <v>155</v>
      </c>
      <c r="FS3" s="581">
        <f t="shared" si="2"/>
        <v>156</v>
      </c>
      <c r="FT3" s="581">
        <f t="shared" si="2"/>
        <v>157</v>
      </c>
      <c r="FU3" s="581">
        <f t="shared" si="2"/>
        <v>158</v>
      </c>
      <c r="FV3" s="581">
        <f t="shared" si="2"/>
        <v>159</v>
      </c>
      <c r="FW3" s="581">
        <f t="shared" si="2"/>
        <v>160</v>
      </c>
      <c r="FX3" s="581">
        <f t="shared" si="2"/>
        <v>161</v>
      </c>
      <c r="FY3" s="581">
        <f t="shared" si="2"/>
        <v>162</v>
      </c>
      <c r="FZ3" s="581">
        <f t="shared" si="2"/>
        <v>163</v>
      </c>
      <c r="GA3" s="581">
        <f t="shared" si="2"/>
        <v>164</v>
      </c>
      <c r="GB3" s="581">
        <f t="shared" si="2"/>
        <v>165</v>
      </c>
      <c r="GC3" s="581">
        <f t="shared" si="2"/>
        <v>166</v>
      </c>
      <c r="GD3" s="581">
        <f t="shared" si="2"/>
        <v>167</v>
      </c>
      <c r="GE3" s="581">
        <f t="shared" si="2"/>
        <v>168</v>
      </c>
      <c r="GF3" s="581">
        <f t="shared" si="2"/>
        <v>169</v>
      </c>
      <c r="GG3" s="581">
        <f t="shared" si="2"/>
        <v>170</v>
      </c>
      <c r="GH3" s="581">
        <f t="shared" si="2"/>
        <v>171</v>
      </c>
      <c r="GI3" s="581">
        <f t="shared" si="2"/>
        <v>172</v>
      </c>
      <c r="GJ3" s="581">
        <f t="shared" si="2"/>
        <v>173</v>
      </c>
      <c r="GK3" s="581">
        <f t="shared" si="2"/>
        <v>174</v>
      </c>
      <c r="GL3" s="581">
        <f t="shared" si="2"/>
        <v>175</v>
      </c>
      <c r="GM3" s="581">
        <f t="shared" si="2"/>
        <v>176</v>
      </c>
      <c r="GN3" s="581">
        <f t="shared" si="2"/>
        <v>177</v>
      </c>
      <c r="GO3" s="581">
        <f t="shared" si="2"/>
        <v>178</v>
      </c>
      <c r="GP3" s="581">
        <f t="shared" si="2"/>
        <v>179</v>
      </c>
      <c r="GQ3" s="581">
        <f t="shared" si="2"/>
        <v>180</v>
      </c>
      <c r="GR3" s="581">
        <f t="shared" si="2"/>
        <v>181</v>
      </c>
      <c r="GS3" s="581">
        <f t="shared" si="2"/>
        <v>182</v>
      </c>
      <c r="GT3" s="581">
        <f t="shared" si="2"/>
        <v>183</v>
      </c>
      <c r="GU3" s="581">
        <f t="shared" si="2"/>
        <v>184</v>
      </c>
      <c r="GV3" s="581">
        <f t="shared" si="2"/>
        <v>185</v>
      </c>
      <c r="GW3" s="581">
        <f t="shared" si="2"/>
        <v>186</v>
      </c>
      <c r="GX3" s="581">
        <f t="shared" si="2"/>
        <v>187</v>
      </c>
      <c r="GY3" s="581">
        <f t="shared" si="2"/>
        <v>188</v>
      </c>
      <c r="GZ3" s="581">
        <f t="shared" si="2"/>
        <v>189</v>
      </c>
      <c r="HA3" s="581">
        <f t="shared" si="2"/>
        <v>190</v>
      </c>
      <c r="HB3" s="581">
        <f t="shared" si="2"/>
        <v>191</v>
      </c>
      <c r="HC3" s="581">
        <f t="shared" si="2"/>
        <v>192</v>
      </c>
      <c r="HD3" s="581">
        <f t="shared" si="2"/>
        <v>193</v>
      </c>
      <c r="HE3" s="581">
        <f t="shared" si="2"/>
        <v>194</v>
      </c>
      <c r="HF3" s="581">
        <f t="shared" si="2"/>
        <v>195</v>
      </c>
      <c r="HG3" s="581">
        <f t="shared" si="2"/>
        <v>196</v>
      </c>
      <c r="HH3" s="581">
        <f t="shared" si="2"/>
        <v>197</v>
      </c>
      <c r="HI3" s="581">
        <f t="shared" si="2"/>
        <v>198</v>
      </c>
      <c r="HJ3" s="581">
        <f t="shared" si="2"/>
        <v>199</v>
      </c>
      <c r="HK3" s="581">
        <f t="shared" si="2"/>
        <v>200</v>
      </c>
      <c r="HL3" s="581">
        <f t="shared" si="2"/>
        <v>201</v>
      </c>
      <c r="HM3" s="581">
        <f t="shared" si="2"/>
        <v>202</v>
      </c>
      <c r="HN3" s="581">
        <f t="shared" ref="HN3:HR3" si="3">HM3+1</f>
        <v>203</v>
      </c>
      <c r="HO3" s="581">
        <f t="shared" si="3"/>
        <v>204</v>
      </c>
      <c r="HP3" s="581">
        <f t="shared" si="3"/>
        <v>205</v>
      </c>
      <c r="HQ3" s="581">
        <f t="shared" si="3"/>
        <v>206</v>
      </c>
      <c r="HR3" s="581">
        <f t="shared" si="3"/>
        <v>207</v>
      </c>
    </row>
    <row r="4" spans="2:226" ht="28.5" x14ac:dyDescent="0.45">
      <c r="G4" s="588" t="str">
        <f>D2</f>
        <v>lobe pariétal</v>
      </c>
      <c r="AA4">
        <f>VLOOKUP($C$2,Graphe!$A:$HU,AA$3,FALSE)</f>
        <v>20</v>
      </c>
      <c r="AB4" s="581">
        <f>VLOOKUP($C$2,Graphe!$A:$HU,AB$3,FALSE)</f>
        <v>0</v>
      </c>
      <c r="AC4" s="581">
        <f>VLOOKUP($C$2,Graphe!$A:$HU,AC$3,FALSE)</f>
        <v>-20</v>
      </c>
      <c r="AD4" s="581">
        <f>VLOOKUP($C$2,Graphe!$A:$HU,AD$3,FALSE)</f>
        <v>0</v>
      </c>
      <c r="AE4" s="581">
        <f>VLOOKUP($C$2,Graphe!$A:$HU,AE$3,FALSE)</f>
        <v>20</v>
      </c>
      <c r="AF4" s="581">
        <f>VLOOKUP($C$2,Graphe!$A:$HU,AF$3,FALSE)</f>
        <v>0</v>
      </c>
      <c r="AG4" s="581">
        <f>VLOOKUP($C$2,Graphe!$A:$HU,AG$3,FALSE)</f>
        <v>-20</v>
      </c>
      <c r="AH4" s="581">
        <f>VLOOKUP($C$2,Graphe!$A:$HU,AH$3,FALSE)</f>
        <v>0</v>
      </c>
      <c r="AI4" s="581">
        <f>VLOOKUP($C$2,Graphe!$A:$HU,AI$3,FALSE)</f>
        <v>20</v>
      </c>
      <c r="AJ4" s="581">
        <f>VLOOKUP($C$2,Graphe!$A:$HU,AJ$3,FALSE)</f>
        <v>0</v>
      </c>
      <c r="AK4" s="581">
        <f>VLOOKUP($C$2,Graphe!$A:$HU,AK$3,FALSE)</f>
        <v>-20</v>
      </c>
      <c r="AL4" s="581">
        <f>VLOOKUP($C$2,Graphe!$A:$HU,AL$3,FALSE)</f>
        <v>0</v>
      </c>
      <c r="AM4" s="581">
        <f>VLOOKUP($C$2,Graphe!$A:$HU,AM$3,FALSE)</f>
        <v>20</v>
      </c>
      <c r="AN4" s="581">
        <f>VLOOKUP($C$2,Graphe!$A:$HU,AN$3,FALSE)</f>
        <v>0</v>
      </c>
      <c r="AO4" s="581">
        <f>VLOOKUP($C$2,Graphe!$A:$HU,AO$3,FALSE)</f>
        <v>-20</v>
      </c>
      <c r="AP4" s="581">
        <f>VLOOKUP($C$2,Graphe!$A:$HU,AP$3,FALSE)</f>
        <v>0</v>
      </c>
      <c r="AQ4" s="581">
        <f>VLOOKUP($C$2,Graphe!$A:$HU,AQ$3,FALSE)</f>
        <v>20</v>
      </c>
      <c r="AR4" s="581">
        <f>VLOOKUP($C$2,Graphe!$A:$HU,AR$3,FALSE)</f>
        <v>0</v>
      </c>
      <c r="AS4" s="581">
        <f>VLOOKUP($C$2,Graphe!$A:$HU,AS$3,FALSE)</f>
        <v>-20</v>
      </c>
      <c r="AT4" s="581">
        <f>VLOOKUP($C$2,Graphe!$A:$HU,AT$3,FALSE)</f>
        <v>0</v>
      </c>
      <c r="AU4" s="581">
        <f>VLOOKUP($C$2,Graphe!$A:$HU,AU$3,FALSE)</f>
        <v>20</v>
      </c>
      <c r="AV4" s="581">
        <f>VLOOKUP($C$2,Graphe!$A:$HU,AV$3,FALSE)</f>
        <v>0</v>
      </c>
      <c r="AW4" s="581">
        <f>VLOOKUP($C$2,Graphe!$A:$HU,AW$3,FALSE)</f>
        <v>-20</v>
      </c>
      <c r="AX4" s="581">
        <f>VLOOKUP($C$2,Graphe!$A:$HU,AX$3,FALSE)</f>
        <v>0</v>
      </c>
      <c r="AY4" s="581">
        <f>VLOOKUP($C$2,Graphe!$A:$HU,AY$3,FALSE)</f>
        <v>20</v>
      </c>
      <c r="AZ4" s="581">
        <f>VLOOKUP($C$2,Graphe!$A:$HU,AZ$3,FALSE)</f>
        <v>0</v>
      </c>
      <c r="BA4" s="581">
        <f>VLOOKUP($C$2,Graphe!$A:$HU,BA$3,FALSE)</f>
        <v>-20</v>
      </c>
      <c r="BB4" s="581">
        <f>VLOOKUP($C$2,Graphe!$A:$HU,BB$3,FALSE)</f>
        <v>0</v>
      </c>
      <c r="BC4" s="581">
        <f>VLOOKUP($C$2,Graphe!$A:$HU,BC$3,FALSE)</f>
        <v>20</v>
      </c>
      <c r="BD4" s="581">
        <f>VLOOKUP($C$2,Graphe!$A:$HU,BD$3,FALSE)</f>
        <v>0</v>
      </c>
      <c r="BE4" s="581">
        <f>VLOOKUP($C$2,Graphe!$A:$HU,BE$3,FALSE)</f>
        <v>-20</v>
      </c>
      <c r="BF4" s="581">
        <f>VLOOKUP($C$2,Graphe!$A:$HU,BF$3,FALSE)</f>
        <v>0</v>
      </c>
      <c r="BG4" s="581">
        <f>VLOOKUP($C$2,Graphe!$A:$HU,BG$3,FALSE)</f>
        <v>20</v>
      </c>
      <c r="BH4" s="581">
        <f>VLOOKUP($C$2,Graphe!$A:$HU,BH$3,FALSE)</f>
        <v>0</v>
      </c>
      <c r="BI4" s="581">
        <f>VLOOKUP($C$2,Graphe!$A:$HU,BI$3,FALSE)</f>
        <v>-20</v>
      </c>
      <c r="BJ4" s="581">
        <f>VLOOKUP($C$2,Graphe!$A:$HU,BJ$3,FALSE)</f>
        <v>0</v>
      </c>
      <c r="BK4" s="581">
        <f>VLOOKUP($C$2,Graphe!$A:$HU,BK$3,FALSE)</f>
        <v>20</v>
      </c>
      <c r="BL4" s="581">
        <f>VLOOKUP($C$2,Graphe!$A:$HU,BL$3,FALSE)</f>
        <v>0</v>
      </c>
      <c r="BM4" s="581">
        <f>VLOOKUP($C$2,Graphe!$A:$HU,BM$3,FALSE)</f>
        <v>-20</v>
      </c>
      <c r="BN4" s="581">
        <f>VLOOKUP($C$2,Graphe!$A:$HU,BN$3,FALSE)</f>
        <v>0</v>
      </c>
      <c r="BO4" s="581">
        <f>VLOOKUP($C$2,Graphe!$A:$HU,BO$3,FALSE)</f>
        <v>20</v>
      </c>
      <c r="BP4" s="581">
        <f>VLOOKUP($C$2,Graphe!$A:$HU,BP$3,FALSE)</f>
        <v>0</v>
      </c>
      <c r="BQ4" s="581">
        <f>VLOOKUP($C$2,Graphe!$A:$HU,BQ$3,FALSE)</f>
        <v>-20</v>
      </c>
      <c r="BR4" s="581">
        <f>VLOOKUP($C$2,Graphe!$A:$HU,BR$3,FALSE)</f>
        <v>0</v>
      </c>
      <c r="BS4" s="581">
        <f>VLOOKUP($C$2,Graphe!$A:$HU,BS$3,FALSE)</f>
        <v>20</v>
      </c>
      <c r="BT4" s="581">
        <f>VLOOKUP($C$2,Graphe!$A:$HU,BT$3,FALSE)</f>
        <v>0</v>
      </c>
      <c r="BU4" s="581">
        <f>VLOOKUP($C$2,Graphe!$A:$HU,BU$3,FALSE)</f>
        <v>-20</v>
      </c>
      <c r="BV4" s="581">
        <f>VLOOKUP($C$2,Graphe!$A:$HU,BV$3,FALSE)</f>
        <v>0</v>
      </c>
      <c r="BW4" s="581">
        <f>VLOOKUP($C$2,Graphe!$A:$HU,BW$3,FALSE)</f>
        <v>20</v>
      </c>
      <c r="BX4" s="581">
        <f>VLOOKUP($C$2,Graphe!$A:$HU,BX$3,FALSE)</f>
        <v>0</v>
      </c>
      <c r="BY4" s="581">
        <f>VLOOKUP($C$2,Graphe!$A:$HU,BY$3,FALSE)</f>
        <v>27</v>
      </c>
      <c r="BZ4" s="581">
        <f>VLOOKUP($C$2,Graphe!$A:$HU,BZ$3,FALSE)</f>
        <v>2</v>
      </c>
      <c r="CA4" s="581">
        <f>VLOOKUP($C$2,Graphe!$A:$HU,CA$3,FALSE)</f>
        <v>-23</v>
      </c>
      <c r="CB4" s="581">
        <f>VLOOKUP($C$2,Graphe!$A:$HU,CB$3,FALSE)</f>
        <v>2</v>
      </c>
      <c r="CC4" s="581">
        <f>VLOOKUP($C$2,Graphe!$A:$HU,CC$3,FALSE)</f>
        <v>27</v>
      </c>
      <c r="CD4" s="581">
        <f>VLOOKUP($C$2,Graphe!$A:$HU,CD$3,FALSE)</f>
        <v>2</v>
      </c>
      <c r="CE4" s="581">
        <f>VLOOKUP($C$2,Graphe!$A:$HU,CE$3,FALSE)</f>
        <v>-23</v>
      </c>
      <c r="CF4" s="581">
        <f>VLOOKUP($C$2,Graphe!$A:$HU,CF$3,FALSE)</f>
        <v>2</v>
      </c>
      <c r="CG4" s="581">
        <f>VLOOKUP($C$2,Graphe!$A:$HU,CG$3,FALSE)</f>
        <v>27</v>
      </c>
      <c r="CH4" s="581">
        <f>VLOOKUP($C$2,Graphe!$A:$HU,CH$3,FALSE)</f>
        <v>2</v>
      </c>
      <c r="CI4" s="581">
        <f>VLOOKUP($C$2,Graphe!$A:$HU,CI$3,FALSE)</f>
        <v>-23</v>
      </c>
      <c r="CJ4" s="581">
        <f>VLOOKUP($C$2,Graphe!$A:$HU,CJ$3,FALSE)</f>
        <v>2</v>
      </c>
      <c r="CK4" s="581">
        <f>VLOOKUP($C$2,Graphe!$A:$HU,CK$3,FALSE)</f>
        <v>27</v>
      </c>
      <c r="CL4" s="581">
        <f>VLOOKUP($C$2,Graphe!$A:$HU,CL$3,FALSE)</f>
        <v>2</v>
      </c>
      <c r="CM4" s="581">
        <f>VLOOKUP($C$2,Graphe!$A:$HU,CM$3,FALSE)</f>
        <v>-23</v>
      </c>
      <c r="CN4" s="581">
        <f>VLOOKUP($C$2,Graphe!$A:$HU,CN$3,FALSE)</f>
        <v>2</v>
      </c>
      <c r="CO4" s="581">
        <f>VLOOKUP($C$2,Graphe!$A:$HU,CO$3,FALSE)</f>
        <v>27</v>
      </c>
      <c r="CP4" s="581">
        <f>VLOOKUP($C$2,Graphe!$A:$HU,CP$3,FALSE)</f>
        <v>2</v>
      </c>
      <c r="CQ4" s="581">
        <f>VLOOKUP($C$2,Graphe!$A:$HU,CQ$3,FALSE)</f>
        <v>-23</v>
      </c>
      <c r="CR4" s="581">
        <f>VLOOKUP($C$2,Graphe!$A:$HU,CR$3,FALSE)</f>
        <v>2</v>
      </c>
      <c r="CS4" s="581">
        <f>VLOOKUP($C$2,Graphe!$A:$HU,CS$3,FALSE)</f>
        <v>27</v>
      </c>
      <c r="CT4" s="581">
        <f>VLOOKUP($C$2,Graphe!$A:$HU,CT$3,FALSE)</f>
        <v>2</v>
      </c>
      <c r="CU4" s="581">
        <f>VLOOKUP($C$2,Graphe!$A:$HU,CU$3,FALSE)</f>
        <v>-23</v>
      </c>
      <c r="CV4" s="581">
        <f>VLOOKUP($C$2,Graphe!$A:$HU,CV$3,FALSE)</f>
        <v>2</v>
      </c>
      <c r="CW4" s="581">
        <f>VLOOKUP($C$2,Graphe!$A:$HU,CW$3,FALSE)</f>
        <v>27</v>
      </c>
      <c r="CX4" s="581">
        <f>VLOOKUP($C$2,Graphe!$A:$HU,CX$3,FALSE)</f>
        <v>2</v>
      </c>
      <c r="CY4" s="581">
        <f>VLOOKUP($C$2,Graphe!$A:$HU,CY$3,FALSE)</f>
        <v>-23</v>
      </c>
      <c r="CZ4" s="581">
        <f>VLOOKUP($C$2,Graphe!$A:$HU,CZ$3,FALSE)</f>
        <v>2</v>
      </c>
      <c r="DA4" s="581">
        <f>VLOOKUP($C$2,Graphe!$A:$HU,DA$3,FALSE)</f>
        <v>27</v>
      </c>
      <c r="DB4" s="581">
        <f>VLOOKUP($C$2,Graphe!$A:$HU,DB$3,FALSE)</f>
        <v>2</v>
      </c>
      <c r="DC4" s="581">
        <f>VLOOKUP($C$2,Graphe!$A:$HU,DC$3,FALSE)</f>
        <v>-23</v>
      </c>
      <c r="DD4" s="581">
        <f>VLOOKUP($C$2,Graphe!$A:$HU,DD$3,FALSE)</f>
        <v>2</v>
      </c>
      <c r="DE4" s="581">
        <f>VLOOKUP($C$2,Graphe!$A:$HU,DE$3,FALSE)</f>
        <v>27</v>
      </c>
      <c r="DF4" s="581">
        <f>VLOOKUP($C$2,Graphe!$A:$HU,DF$3,FALSE)</f>
        <v>2</v>
      </c>
      <c r="DG4" s="581">
        <f>VLOOKUP($C$2,Graphe!$A:$HU,DG$3,FALSE)</f>
        <v>-23</v>
      </c>
      <c r="DH4" s="581">
        <f>VLOOKUP($C$2,Graphe!$A:$HU,DH$3,FALSE)</f>
        <v>2</v>
      </c>
      <c r="DI4" s="581">
        <f>VLOOKUP($C$2,Graphe!$A:$HU,DI$3,FALSE)</f>
        <v>27</v>
      </c>
      <c r="DJ4" s="581">
        <f>VLOOKUP($C$2,Graphe!$A:$HU,DJ$3,FALSE)</f>
        <v>2</v>
      </c>
      <c r="DK4" s="581">
        <f>VLOOKUP($C$2,Graphe!$A:$HU,DK$3,FALSE)</f>
        <v>-23</v>
      </c>
      <c r="DL4" s="581">
        <f>VLOOKUP($C$2,Graphe!$A:$HU,DL$3,FALSE)</f>
        <v>2</v>
      </c>
      <c r="DM4" s="581">
        <f>VLOOKUP($C$2,Graphe!$A:$HU,DM$3,FALSE)</f>
        <v>27</v>
      </c>
      <c r="DN4" s="581">
        <f>VLOOKUP($C$2,Graphe!$A:$HU,DN$3,FALSE)</f>
        <v>2</v>
      </c>
      <c r="DO4" s="581">
        <f>VLOOKUP($C$2,Graphe!$A:$HU,DO$3,FALSE)</f>
        <v>-23</v>
      </c>
      <c r="DP4" s="581">
        <f>VLOOKUP($C$2,Graphe!$A:$HU,DP$3,FALSE)</f>
        <v>2</v>
      </c>
      <c r="DQ4" s="581">
        <f>VLOOKUP($C$2,Graphe!$A:$HU,DQ$3,FALSE)</f>
        <v>27</v>
      </c>
      <c r="DR4" s="581">
        <f>VLOOKUP($C$2,Graphe!$A:$HU,DR$3,FALSE)</f>
        <v>2</v>
      </c>
      <c r="DS4" s="581">
        <f>VLOOKUP($C$2,Graphe!$A:$HU,DS$3,FALSE)</f>
        <v>-23</v>
      </c>
      <c r="DT4" s="581">
        <f>VLOOKUP($C$2,Graphe!$A:$HU,DT$3,FALSE)</f>
        <v>2</v>
      </c>
      <c r="DU4" s="581">
        <f>VLOOKUP($C$2,Graphe!$A:$HU,DU$3,FALSE)</f>
        <v>27</v>
      </c>
      <c r="DV4" s="581">
        <f>VLOOKUP($C$2,Graphe!$A:$HU,DV$3,FALSE)</f>
        <v>2</v>
      </c>
      <c r="DW4" s="581">
        <f>VLOOKUP($C$2,Graphe!$A:$HU,DW$3,FALSE)</f>
        <v>27</v>
      </c>
      <c r="DX4" s="581">
        <f>VLOOKUP($C$2,Graphe!$A:$HU,DX$3,FALSE)</f>
        <v>2</v>
      </c>
      <c r="DY4" s="581">
        <f>VLOOKUP($C$2,Graphe!$A:$HU,DY$3,FALSE)</f>
        <v>-23</v>
      </c>
      <c r="DZ4" s="581">
        <f>VLOOKUP($C$2,Graphe!$A:$HU,DZ$3,FALSE)</f>
        <v>2</v>
      </c>
      <c r="EA4" s="581">
        <f>VLOOKUP($C$2,Graphe!$A:$HU,EA$3,FALSE)</f>
        <v>27</v>
      </c>
      <c r="EB4" s="581">
        <f>VLOOKUP($C$2,Graphe!$A:$HU,EB$3,FALSE)</f>
        <v>2</v>
      </c>
      <c r="EC4" s="581">
        <f>VLOOKUP($C$2,Graphe!$A:$HU,EC$3,FALSE)</f>
        <v>-23</v>
      </c>
      <c r="ED4" s="581">
        <f>VLOOKUP($C$2,Graphe!$A:$HU,ED$3,FALSE)</f>
        <v>2</v>
      </c>
      <c r="EE4" s="581">
        <f>VLOOKUP($C$2,Graphe!$A:$HU,EE$3,FALSE)</f>
        <v>27</v>
      </c>
      <c r="EF4" s="581">
        <f>VLOOKUP($C$2,Graphe!$A:$HU,EF$3,FALSE)</f>
        <v>2</v>
      </c>
      <c r="EG4" s="581">
        <f>VLOOKUP($C$2,Graphe!$A:$HU,EG$3,FALSE)</f>
        <v>-23</v>
      </c>
      <c r="EH4" s="581">
        <f>VLOOKUP($C$2,Graphe!$A:$HU,EH$3,FALSE)</f>
        <v>2</v>
      </c>
      <c r="EI4" s="581">
        <f>VLOOKUP($C$2,Graphe!$A:$HU,EI$3,FALSE)</f>
        <v>27</v>
      </c>
      <c r="EJ4" s="581">
        <f>VLOOKUP($C$2,Graphe!$A:$HU,EJ$3,FALSE)</f>
        <v>2</v>
      </c>
      <c r="EK4" s="581">
        <f>VLOOKUP($C$2,Graphe!$A:$HU,EK$3,FALSE)</f>
        <v>-23</v>
      </c>
      <c r="EL4" s="581">
        <f>VLOOKUP($C$2,Graphe!$A:$HU,EL$3,FALSE)</f>
        <v>2</v>
      </c>
      <c r="EM4" s="581">
        <f>VLOOKUP($C$2,Graphe!$A:$HU,EM$3,FALSE)</f>
        <v>27</v>
      </c>
      <c r="EN4" s="581">
        <f>VLOOKUP($C$2,Graphe!$A:$HU,EN$3,FALSE)</f>
        <v>2</v>
      </c>
      <c r="EO4" s="581">
        <f>VLOOKUP($C$2,Graphe!$A:$HU,EO$3,FALSE)</f>
        <v>-23</v>
      </c>
      <c r="EP4" s="581">
        <f>VLOOKUP($C$2,Graphe!$A:$HU,EP$3,FALSE)</f>
        <v>2</v>
      </c>
      <c r="EQ4" s="581">
        <f>VLOOKUP($C$2,Graphe!$A:$HU,EQ$3,FALSE)</f>
        <v>27</v>
      </c>
      <c r="ER4" s="581">
        <f>VLOOKUP($C$2,Graphe!$A:$HU,ER$3,FALSE)</f>
        <v>2</v>
      </c>
      <c r="ES4" s="581">
        <f>VLOOKUP($C$2,Graphe!$A:$HU,ES$3,FALSE)</f>
        <v>-23</v>
      </c>
      <c r="ET4" s="581">
        <f>VLOOKUP($C$2,Graphe!$A:$HU,ET$3,FALSE)</f>
        <v>2</v>
      </c>
      <c r="EU4" s="581">
        <f>VLOOKUP($C$2,Graphe!$A:$HU,EU$3,FALSE)</f>
        <v>27</v>
      </c>
      <c r="EV4" s="581">
        <f>VLOOKUP($C$2,Graphe!$A:$HU,EV$3,FALSE)</f>
        <v>2</v>
      </c>
      <c r="EW4" s="581">
        <f>VLOOKUP($C$2,Graphe!$A:$HU,EW$3,FALSE)</f>
        <v>-23</v>
      </c>
      <c r="EX4" s="581">
        <f>VLOOKUP($C$2,Graphe!$A:$HU,EX$3,FALSE)</f>
        <v>2</v>
      </c>
      <c r="EY4" s="581">
        <f>VLOOKUP($C$2,Graphe!$A:$HU,EY$3,FALSE)</f>
        <v>27</v>
      </c>
      <c r="EZ4" s="581">
        <f>VLOOKUP($C$2,Graphe!$A:$HU,EZ$3,FALSE)</f>
        <v>2</v>
      </c>
      <c r="FA4" s="581">
        <f>VLOOKUP($C$2,Graphe!$A:$HU,FA$3,FALSE)</f>
        <v>-23</v>
      </c>
      <c r="FB4" s="581">
        <f>VLOOKUP($C$2,Graphe!$A:$HU,FB$3,FALSE)</f>
        <v>2</v>
      </c>
      <c r="FC4" s="581">
        <f>VLOOKUP($C$2,Graphe!$A:$HU,FC$3,FALSE)</f>
        <v>27</v>
      </c>
      <c r="FD4" s="581">
        <f>VLOOKUP($C$2,Graphe!$A:$HU,FD$3,FALSE)</f>
        <v>2</v>
      </c>
      <c r="FE4" s="581">
        <f>VLOOKUP($C$2,Graphe!$A:$HU,FE$3,FALSE)</f>
        <v>-23</v>
      </c>
      <c r="FF4" s="581">
        <f>VLOOKUP($C$2,Graphe!$A:$HU,FF$3,FALSE)</f>
        <v>2</v>
      </c>
      <c r="FG4" s="581">
        <f>VLOOKUP($C$2,Graphe!$A:$HU,FG$3,FALSE)</f>
        <v>27</v>
      </c>
      <c r="FH4" s="581">
        <f>VLOOKUP($C$2,Graphe!$A:$HU,FH$3,FALSE)</f>
        <v>2</v>
      </c>
      <c r="FI4" s="581">
        <f>VLOOKUP($C$2,Graphe!$A:$HU,FI$3,FALSE)</f>
        <v>-23</v>
      </c>
      <c r="FJ4" s="581">
        <f>VLOOKUP($C$2,Graphe!$A:$HU,FJ$3,FALSE)</f>
        <v>2</v>
      </c>
      <c r="FK4" s="581">
        <f>VLOOKUP($C$2,Graphe!$A:$HU,FK$3,FALSE)</f>
        <v>27</v>
      </c>
      <c r="FL4" s="581">
        <f>VLOOKUP($C$2,Graphe!$A:$HU,FL$3,FALSE)</f>
        <v>2</v>
      </c>
      <c r="FM4" s="581">
        <f>VLOOKUP($C$2,Graphe!$A:$HU,FM$3,FALSE)</f>
        <v>-23</v>
      </c>
      <c r="FN4" s="581">
        <f>VLOOKUP($C$2,Graphe!$A:$HU,FN$3,FALSE)</f>
        <v>2</v>
      </c>
      <c r="FO4" s="581">
        <f>VLOOKUP($C$2,Graphe!$A:$HU,FO$3,FALSE)</f>
        <v>27</v>
      </c>
      <c r="FP4" s="581">
        <f>VLOOKUP($C$2,Graphe!$A:$HU,FP$3,FALSE)</f>
        <v>2</v>
      </c>
      <c r="FQ4" s="581">
        <f>VLOOKUP($C$2,Graphe!$A:$HU,FQ$3,FALSE)</f>
        <v>-23</v>
      </c>
      <c r="FR4" s="581">
        <f>VLOOKUP($C$2,Graphe!$A:$HU,FR$3,FALSE)</f>
        <v>2</v>
      </c>
      <c r="FS4" s="581">
        <f>VLOOKUP($C$2,Graphe!$A:$HU,FS$3,FALSE)</f>
        <v>27</v>
      </c>
      <c r="FT4" s="581">
        <f>VLOOKUP($C$2,Graphe!$A:$HU,FT$3,FALSE)</f>
        <v>2</v>
      </c>
      <c r="FU4" s="581">
        <f>VLOOKUP($C$2,Graphe!$A:$HU,FU$3,FALSE)</f>
        <v>20</v>
      </c>
      <c r="FV4" s="581">
        <f>VLOOKUP($C$2,Graphe!$A:$HU,FV$3,FALSE)</f>
        <v>0</v>
      </c>
      <c r="FW4" s="581">
        <f>VLOOKUP($C$2,Graphe!$A:$HU,FW$3,FALSE)</f>
        <v>-20</v>
      </c>
      <c r="FX4" s="581">
        <f>VLOOKUP($C$2,Graphe!$A:$HU,FX$3,FALSE)</f>
        <v>0</v>
      </c>
      <c r="FY4" s="581">
        <f>VLOOKUP($C$2,Graphe!$A:$HU,FY$3,FALSE)</f>
        <v>20</v>
      </c>
      <c r="FZ4" s="581">
        <f>VLOOKUP($C$2,Graphe!$A:$HU,FZ$3,FALSE)</f>
        <v>0</v>
      </c>
      <c r="GA4" s="581">
        <f>VLOOKUP($C$2,Graphe!$A:$HU,GA$3,FALSE)</f>
        <v>-20</v>
      </c>
      <c r="GB4" s="581">
        <f>VLOOKUP($C$2,Graphe!$A:$HU,GB$3,FALSE)</f>
        <v>0</v>
      </c>
      <c r="GC4" s="581">
        <f>VLOOKUP($C$2,Graphe!$A:$HU,GC$3,FALSE)</f>
        <v>20</v>
      </c>
      <c r="GD4" s="581">
        <f>VLOOKUP($C$2,Graphe!$A:$HU,GD$3,FALSE)</f>
        <v>0</v>
      </c>
      <c r="GE4" s="581">
        <f>VLOOKUP($C$2,Graphe!$A:$HU,GE$3,FALSE)</f>
        <v>-20</v>
      </c>
      <c r="GF4" s="581">
        <f>VLOOKUP($C$2,Graphe!$A:$HU,GF$3,FALSE)</f>
        <v>0</v>
      </c>
      <c r="GG4" s="581">
        <f>VLOOKUP($C$2,Graphe!$A:$HU,GG$3,FALSE)</f>
        <v>20</v>
      </c>
      <c r="GH4" s="581">
        <f>VLOOKUP($C$2,Graphe!$A:$HU,GH$3,FALSE)</f>
        <v>0</v>
      </c>
      <c r="GI4" s="581">
        <f>VLOOKUP($C$2,Graphe!$A:$HU,GI$3,FALSE)</f>
        <v>-20</v>
      </c>
      <c r="GJ4" s="581">
        <f>VLOOKUP($C$2,Graphe!$A:$HU,GJ$3,FALSE)</f>
        <v>0</v>
      </c>
      <c r="GK4" s="581">
        <f>VLOOKUP($C$2,Graphe!$A:$HU,GK$3,FALSE)</f>
        <v>20</v>
      </c>
      <c r="GL4" s="581">
        <f>VLOOKUP($C$2,Graphe!$A:$HU,GL$3,FALSE)</f>
        <v>0</v>
      </c>
      <c r="GM4" s="581">
        <f>VLOOKUP($C$2,Graphe!$A:$HU,GM$3,FALSE)</f>
        <v>-20</v>
      </c>
      <c r="GN4" s="581">
        <f>VLOOKUP($C$2,Graphe!$A:$HU,GN$3,FALSE)</f>
        <v>0</v>
      </c>
      <c r="GO4" s="581">
        <f>VLOOKUP($C$2,Graphe!$A:$HU,GO$3,FALSE)</f>
        <v>20</v>
      </c>
      <c r="GP4" s="581">
        <f>VLOOKUP($C$2,Graphe!$A:$HU,GP$3,FALSE)</f>
        <v>0</v>
      </c>
      <c r="GQ4" s="581">
        <f>VLOOKUP($C$2,Graphe!$A:$HU,GQ$3,FALSE)</f>
        <v>-20</v>
      </c>
      <c r="GR4" s="581">
        <f>VLOOKUP($C$2,Graphe!$A:$HU,GR$3,FALSE)</f>
        <v>0</v>
      </c>
      <c r="GS4" s="581">
        <f>VLOOKUP($C$2,Graphe!$A:$HU,GS$3,FALSE)</f>
        <v>20</v>
      </c>
      <c r="GT4" s="581">
        <f>VLOOKUP($C$2,Graphe!$A:$HU,GT$3,FALSE)</f>
        <v>0</v>
      </c>
      <c r="GU4" s="581">
        <f>VLOOKUP($C$2,Graphe!$A:$HU,GU$3,FALSE)</f>
        <v>-20</v>
      </c>
      <c r="GV4" s="581">
        <f>VLOOKUP($C$2,Graphe!$A:$HU,GV$3,FALSE)</f>
        <v>0</v>
      </c>
      <c r="GW4" s="581">
        <f>VLOOKUP($C$2,Graphe!$A:$HU,GW$3,FALSE)</f>
        <v>20</v>
      </c>
      <c r="GX4" s="581">
        <f>VLOOKUP($C$2,Graphe!$A:$HU,GX$3,FALSE)</f>
        <v>0</v>
      </c>
      <c r="GY4" s="581">
        <f>VLOOKUP($C$2,Graphe!$A:$HU,GY$3,FALSE)</f>
        <v>-20</v>
      </c>
      <c r="GZ4" s="581">
        <f>VLOOKUP($C$2,Graphe!$A:$HU,GZ$3,FALSE)</f>
        <v>0</v>
      </c>
      <c r="HA4" s="581">
        <f>VLOOKUP($C$2,Graphe!$A:$HU,HA$3,FALSE)</f>
        <v>20</v>
      </c>
      <c r="HB4" s="581">
        <f>VLOOKUP($C$2,Graphe!$A:$HU,HB$3,FALSE)</f>
        <v>0</v>
      </c>
      <c r="HC4" s="581">
        <f>VLOOKUP($C$2,Graphe!$A:$HU,HC$3,FALSE)</f>
        <v>-20</v>
      </c>
      <c r="HD4" s="581">
        <f>VLOOKUP($C$2,Graphe!$A:$HU,HD$3,FALSE)</f>
        <v>0</v>
      </c>
      <c r="HE4" s="581">
        <f>VLOOKUP($C$2,Graphe!$A:$HU,HE$3,FALSE)</f>
        <v>20</v>
      </c>
      <c r="HF4" s="581">
        <f>VLOOKUP($C$2,Graphe!$A:$HU,HF$3,FALSE)</f>
        <v>0</v>
      </c>
      <c r="HG4" s="581">
        <f>VLOOKUP($C$2,Graphe!$A:$HU,HG$3,FALSE)</f>
        <v>-20</v>
      </c>
      <c r="HH4" s="581">
        <f>VLOOKUP($C$2,Graphe!$A:$HU,HH$3,FALSE)</f>
        <v>0</v>
      </c>
      <c r="HI4" s="581">
        <f>VLOOKUP($C$2,Graphe!$A:$HU,HI$3,FALSE)</f>
        <v>20</v>
      </c>
      <c r="HJ4" s="581">
        <f>VLOOKUP($C$2,Graphe!$A:$HU,HJ$3,FALSE)</f>
        <v>0</v>
      </c>
      <c r="HK4" s="581">
        <f>VLOOKUP($C$2,Graphe!$A:$HU,HK$3,FALSE)</f>
        <v>-20</v>
      </c>
      <c r="HL4" s="581">
        <f>VLOOKUP($C$2,Graphe!$A:$HU,HL$3,FALSE)</f>
        <v>0</v>
      </c>
      <c r="HM4" s="581">
        <f>VLOOKUP($C$2,Graphe!$A:$HU,HM$3,FALSE)</f>
        <v>20</v>
      </c>
      <c r="HN4" s="581">
        <f>VLOOKUP($C$2,Graphe!$A:$HU,HN$3,FALSE)</f>
        <v>0</v>
      </c>
      <c r="HO4" s="581">
        <f>VLOOKUP($C$2,Graphe!$A:$HU,HO$3,FALSE)</f>
        <v>-20</v>
      </c>
      <c r="HP4" s="581">
        <f>VLOOKUP($C$2,Graphe!$A:$HU,HP$3,FALSE)</f>
        <v>0</v>
      </c>
      <c r="HQ4" s="581">
        <f>VLOOKUP($C$2,Graphe!$A:$HU,HQ$3,FALSE)</f>
        <v>20</v>
      </c>
      <c r="HR4" s="581">
        <f>VLOOKUP($C$2,Graphe!$A:$HU,HR$3,FALSE)</f>
        <v>0</v>
      </c>
    </row>
    <row r="21" spans="1:226" ht="1.5" customHeight="1" x14ac:dyDescent="0.25"/>
    <row r="22" spans="1:226" ht="1.5" customHeight="1" x14ac:dyDescent="0.25"/>
    <row r="23" spans="1:226" ht="1.5" customHeight="1" x14ac:dyDescent="0.25"/>
    <row r="24" spans="1:226" ht="1.5" customHeight="1" x14ac:dyDescent="0.25"/>
    <row r="25" spans="1:226" ht="1.5" customHeight="1" x14ac:dyDescent="0.25"/>
    <row r="26" spans="1:226" ht="1.5" customHeight="1" x14ac:dyDescent="0.25"/>
    <row r="27" spans="1:226" ht="1.5" customHeight="1" x14ac:dyDescent="0.25"/>
    <row r="28" spans="1:226" ht="1.5" customHeight="1" x14ac:dyDescent="0.25"/>
    <row r="29" spans="1:226" ht="1.5" customHeight="1" x14ac:dyDescent="0.25"/>
    <row r="30" spans="1:226" ht="18.75" x14ac:dyDescent="0.3">
      <c r="A30" s="585" t="s">
        <v>5451</v>
      </c>
      <c r="B30" s="585"/>
      <c r="C30" s="589">
        <v>1200</v>
      </c>
      <c r="D30" s="585" t="str">
        <f>VLOOKUP(C30,Graphe!A:B,2,FALSE)</f>
        <v>cuivre</v>
      </c>
      <c r="E30" s="585" t="s">
        <v>5452</v>
      </c>
      <c r="F30" s="585" t="str">
        <f>VLOOKUP(C30+90,Graphe!A:B,2,FALSE)</f>
        <v>bronze</v>
      </c>
    </row>
    <row r="32" spans="1:226" x14ac:dyDescent="0.25">
      <c r="C32">
        <f>C30</f>
        <v>1200</v>
      </c>
      <c r="AA32" s="581">
        <v>5</v>
      </c>
      <c r="AB32" s="581">
        <v>6</v>
      </c>
      <c r="AC32" s="581">
        <v>7</v>
      </c>
      <c r="AD32" s="581">
        <v>8</v>
      </c>
      <c r="AE32" s="581">
        <v>9</v>
      </c>
      <c r="AF32" s="581">
        <v>10</v>
      </c>
      <c r="AG32" s="581">
        <f>AF32+1</f>
        <v>11</v>
      </c>
      <c r="AH32" s="581">
        <f t="shared" ref="AH32:CS32" si="4">AG32+1</f>
        <v>12</v>
      </c>
      <c r="AI32" s="581">
        <f t="shared" si="4"/>
        <v>13</v>
      </c>
      <c r="AJ32" s="581">
        <f t="shared" si="4"/>
        <v>14</v>
      </c>
      <c r="AK32" s="581">
        <f t="shared" si="4"/>
        <v>15</v>
      </c>
      <c r="AL32" s="581">
        <f t="shared" si="4"/>
        <v>16</v>
      </c>
      <c r="AM32" s="581">
        <f t="shared" si="4"/>
        <v>17</v>
      </c>
      <c r="AN32" s="581">
        <f t="shared" si="4"/>
        <v>18</v>
      </c>
      <c r="AO32" s="581">
        <f t="shared" si="4"/>
        <v>19</v>
      </c>
      <c r="AP32" s="581">
        <f t="shared" si="4"/>
        <v>20</v>
      </c>
      <c r="AQ32" s="581">
        <f t="shared" si="4"/>
        <v>21</v>
      </c>
      <c r="AR32" s="581">
        <f t="shared" si="4"/>
        <v>22</v>
      </c>
      <c r="AS32" s="581">
        <f t="shared" si="4"/>
        <v>23</v>
      </c>
      <c r="AT32" s="581">
        <f t="shared" si="4"/>
        <v>24</v>
      </c>
      <c r="AU32" s="581">
        <f t="shared" si="4"/>
        <v>25</v>
      </c>
      <c r="AV32" s="581">
        <f t="shared" si="4"/>
        <v>26</v>
      </c>
      <c r="AW32" s="581">
        <f t="shared" si="4"/>
        <v>27</v>
      </c>
      <c r="AX32" s="581">
        <f t="shared" si="4"/>
        <v>28</v>
      </c>
      <c r="AY32" s="581">
        <f t="shared" si="4"/>
        <v>29</v>
      </c>
      <c r="AZ32" s="581">
        <f t="shared" si="4"/>
        <v>30</v>
      </c>
      <c r="BA32" s="581">
        <f t="shared" si="4"/>
        <v>31</v>
      </c>
      <c r="BB32" s="581">
        <f t="shared" si="4"/>
        <v>32</v>
      </c>
      <c r="BC32" s="581">
        <f t="shared" si="4"/>
        <v>33</v>
      </c>
      <c r="BD32" s="581">
        <f t="shared" si="4"/>
        <v>34</v>
      </c>
      <c r="BE32" s="581">
        <f t="shared" si="4"/>
        <v>35</v>
      </c>
      <c r="BF32" s="581">
        <f t="shared" si="4"/>
        <v>36</v>
      </c>
      <c r="BG32" s="581">
        <f t="shared" si="4"/>
        <v>37</v>
      </c>
      <c r="BH32" s="581">
        <f t="shared" si="4"/>
        <v>38</v>
      </c>
      <c r="BI32" s="581">
        <f t="shared" si="4"/>
        <v>39</v>
      </c>
      <c r="BJ32" s="581">
        <f t="shared" si="4"/>
        <v>40</v>
      </c>
      <c r="BK32" s="581">
        <f t="shared" si="4"/>
        <v>41</v>
      </c>
      <c r="BL32" s="581">
        <f t="shared" si="4"/>
        <v>42</v>
      </c>
      <c r="BM32" s="581">
        <f t="shared" si="4"/>
        <v>43</v>
      </c>
      <c r="BN32" s="581">
        <f t="shared" si="4"/>
        <v>44</v>
      </c>
      <c r="BO32" s="581">
        <f t="shared" si="4"/>
        <v>45</v>
      </c>
      <c r="BP32" s="581">
        <f t="shared" si="4"/>
        <v>46</v>
      </c>
      <c r="BQ32" s="581">
        <f t="shared" si="4"/>
        <v>47</v>
      </c>
      <c r="BR32" s="581">
        <f t="shared" si="4"/>
        <v>48</v>
      </c>
      <c r="BS32" s="581">
        <f t="shared" si="4"/>
        <v>49</v>
      </c>
      <c r="BT32" s="581">
        <f t="shared" si="4"/>
        <v>50</v>
      </c>
      <c r="BU32" s="581">
        <f t="shared" si="4"/>
        <v>51</v>
      </c>
      <c r="BV32" s="581">
        <f t="shared" si="4"/>
        <v>52</v>
      </c>
      <c r="BW32" s="581">
        <f t="shared" si="4"/>
        <v>53</v>
      </c>
      <c r="BX32" s="581">
        <f t="shared" si="4"/>
        <v>54</v>
      </c>
      <c r="BY32" s="581">
        <f t="shared" si="4"/>
        <v>55</v>
      </c>
      <c r="BZ32" s="581">
        <f t="shared" si="4"/>
        <v>56</v>
      </c>
      <c r="CA32" s="581">
        <f t="shared" si="4"/>
        <v>57</v>
      </c>
      <c r="CB32" s="581">
        <f t="shared" si="4"/>
        <v>58</v>
      </c>
      <c r="CC32" s="581">
        <f t="shared" si="4"/>
        <v>59</v>
      </c>
      <c r="CD32" s="581">
        <f t="shared" si="4"/>
        <v>60</v>
      </c>
      <c r="CE32" s="581">
        <f t="shared" si="4"/>
        <v>61</v>
      </c>
      <c r="CF32" s="581">
        <f t="shared" si="4"/>
        <v>62</v>
      </c>
      <c r="CG32" s="581">
        <f t="shared" si="4"/>
        <v>63</v>
      </c>
      <c r="CH32" s="581">
        <f t="shared" si="4"/>
        <v>64</v>
      </c>
      <c r="CI32" s="581">
        <f t="shared" si="4"/>
        <v>65</v>
      </c>
      <c r="CJ32" s="581">
        <f t="shared" si="4"/>
        <v>66</v>
      </c>
      <c r="CK32" s="581">
        <f t="shared" si="4"/>
        <v>67</v>
      </c>
      <c r="CL32" s="581">
        <f t="shared" si="4"/>
        <v>68</v>
      </c>
      <c r="CM32" s="581">
        <f t="shared" si="4"/>
        <v>69</v>
      </c>
      <c r="CN32" s="581">
        <f t="shared" si="4"/>
        <v>70</v>
      </c>
      <c r="CO32" s="581">
        <f t="shared" si="4"/>
        <v>71</v>
      </c>
      <c r="CP32" s="581">
        <f t="shared" si="4"/>
        <v>72</v>
      </c>
      <c r="CQ32" s="581">
        <f t="shared" si="4"/>
        <v>73</v>
      </c>
      <c r="CR32" s="581">
        <f t="shared" si="4"/>
        <v>74</v>
      </c>
      <c r="CS32" s="581">
        <f t="shared" si="4"/>
        <v>75</v>
      </c>
      <c r="CT32" s="581">
        <f t="shared" ref="CT32:FE32" si="5">CS32+1</f>
        <v>76</v>
      </c>
      <c r="CU32" s="581">
        <f t="shared" si="5"/>
        <v>77</v>
      </c>
      <c r="CV32" s="581">
        <f t="shared" si="5"/>
        <v>78</v>
      </c>
      <c r="CW32" s="581">
        <f t="shared" si="5"/>
        <v>79</v>
      </c>
      <c r="CX32" s="581">
        <f t="shared" si="5"/>
        <v>80</v>
      </c>
      <c r="CY32" s="581">
        <f t="shared" si="5"/>
        <v>81</v>
      </c>
      <c r="CZ32" s="581">
        <f t="shared" si="5"/>
        <v>82</v>
      </c>
      <c r="DA32" s="581">
        <f t="shared" si="5"/>
        <v>83</v>
      </c>
      <c r="DB32" s="581">
        <f t="shared" si="5"/>
        <v>84</v>
      </c>
      <c r="DC32" s="581">
        <f t="shared" si="5"/>
        <v>85</v>
      </c>
      <c r="DD32" s="581">
        <f t="shared" si="5"/>
        <v>86</v>
      </c>
      <c r="DE32" s="581">
        <f t="shared" si="5"/>
        <v>87</v>
      </c>
      <c r="DF32" s="581">
        <f t="shared" si="5"/>
        <v>88</v>
      </c>
      <c r="DG32" s="581">
        <f t="shared" si="5"/>
        <v>89</v>
      </c>
      <c r="DH32" s="581">
        <f t="shared" si="5"/>
        <v>90</v>
      </c>
      <c r="DI32" s="581">
        <f t="shared" si="5"/>
        <v>91</v>
      </c>
      <c r="DJ32" s="581">
        <f t="shared" si="5"/>
        <v>92</v>
      </c>
      <c r="DK32" s="581">
        <f t="shared" si="5"/>
        <v>93</v>
      </c>
      <c r="DL32" s="581">
        <f t="shared" si="5"/>
        <v>94</v>
      </c>
      <c r="DM32" s="581">
        <f t="shared" si="5"/>
        <v>95</v>
      </c>
      <c r="DN32" s="581">
        <f t="shared" si="5"/>
        <v>96</v>
      </c>
      <c r="DO32" s="581">
        <f t="shared" si="5"/>
        <v>97</v>
      </c>
      <c r="DP32" s="581">
        <f t="shared" si="5"/>
        <v>98</v>
      </c>
      <c r="DQ32" s="581">
        <f t="shared" si="5"/>
        <v>99</v>
      </c>
      <c r="DR32" s="581">
        <f t="shared" si="5"/>
        <v>100</v>
      </c>
      <c r="DS32" s="581">
        <f t="shared" si="5"/>
        <v>101</v>
      </c>
      <c r="DT32" s="581">
        <f t="shared" si="5"/>
        <v>102</v>
      </c>
      <c r="DU32" s="581">
        <f t="shared" si="5"/>
        <v>103</v>
      </c>
      <c r="DV32" s="581">
        <f t="shared" si="5"/>
        <v>104</v>
      </c>
      <c r="DW32" s="581">
        <f t="shared" si="5"/>
        <v>105</v>
      </c>
      <c r="DX32" s="581">
        <f t="shared" si="5"/>
        <v>106</v>
      </c>
      <c r="DY32" s="581">
        <f t="shared" si="5"/>
        <v>107</v>
      </c>
      <c r="DZ32" s="581">
        <f t="shared" si="5"/>
        <v>108</v>
      </c>
      <c r="EA32" s="581">
        <f t="shared" si="5"/>
        <v>109</v>
      </c>
      <c r="EB32" s="581">
        <f t="shared" si="5"/>
        <v>110</v>
      </c>
      <c r="EC32" s="581">
        <f t="shared" si="5"/>
        <v>111</v>
      </c>
      <c r="ED32" s="581">
        <f t="shared" si="5"/>
        <v>112</v>
      </c>
      <c r="EE32" s="581">
        <f t="shared" si="5"/>
        <v>113</v>
      </c>
      <c r="EF32" s="581">
        <f t="shared" si="5"/>
        <v>114</v>
      </c>
      <c r="EG32" s="581">
        <f t="shared" si="5"/>
        <v>115</v>
      </c>
      <c r="EH32" s="581">
        <f t="shared" si="5"/>
        <v>116</v>
      </c>
      <c r="EI32" s="581">
        <f t="shared" si="5"/>
        <v>117</v>
      </c>
      <c r="EJ32" s="581">
        <f t="shared" si="5"/>
        <v>118</v>
      </c>
      <c r="EK32" s="581">
        <f t="shared" si="5"/>
        <v>119</v>
      </c>
      <c r="EL32" s="581">
        <f t="shared" si="5"/>
        <v>120</v>
      </c>
      <c r="EM32" s="581">
        <f t="shared" si="5"/>
        <v>121</v>
      </c>
      <c r="EN32" s="581">
        <f t="shared" si="5"/>
        <v>122</v>
      </c>
      <c r="EO32" s="581">
        <f t="shared" si="5"/>
        <v>123</v>
      </c>
      <c r="EP32" s="581">
        <f t="shared" si="5"/>
        <v>124</v>
      </c>
      <c r="EQ32" s="581">
        <f t="shared" si="5"/>
        <v>125</v>
      </c>
      <c r="ER32" s="581">
        <f t="shared" si="5"/>
        <v>126</v>
      </c>
      <c r="ES32" s="581">
        <f t="shared" si="5"/>
        <v>127</v>
      </c>
      <c r="ET32" s="581">
        <f t="shared" si="5"/>
        <v>128</v>
      </c>
      <c r="EU32" s="581">
        <f t="shared" si="5"/>
        <v>129</v>
      </c>
      <c r="EV32" s="581">
        <f t="shared" si="5"/>
        <v>130</v>
      </c>
      <c r="EW32" s="581">
        <f t="shared" si="5"/>
        <v>131</v>
      </c>
      <c r="EX32" s="581">
        <f t="shared" si="5"/>
        <v>132</v>
      </c>
      <c r="EY32" s="581">
        <f t="shared" si="5"/>
        <v>133</v>
      </c>
      <c r="EZ32" s="581">
        <f t="shared" si="5"/>
        <v>134</v>
      </c>
      <c r="FA32" s="581">
        <f t="shared" si="5"/>
        <v>135</v>
      </c>
      <c r="FB32" s="581">
        <f t="shared" si="5"/>
        <v>136</v>
      </c>
      <c r="FC32" s="581">
        <f t="shared" si="5"/>
        <v>137</v>
      </c>
      <c r="FD32" s="581">
        <f t="shared" si="5"/>
        <v>138</v>
      </c>
      <c r="FE32" s="581">
        <f t="shared" si="5"/>
        <v>139</v>
      </c>
      <c r="FF32" s="581">
        <f t="shared" ref="FF32:HQ32" si="6">FE32+1</f>
        <v>140</v>
      </c>
      <c r="FG32" s="581">
        <f t="shared" si="6"/>
        <v>141</v>
      </c>
      <c r="FH32" s="581">
        <f t="shared" si="6"/>
        <v>142</v>
      </c>
      <c r="FI32" s="581">
        <f t="shared" si="6"/>
        <v>143</v>
      </c>
      <c r="FJ32" s="581">
        <f t="shared" si="6"/>
        <v>144</v>
      </c>
      <c r="FK32" s="581">
        <f t="shared" si="6"/>
        <v>145</v>
      </c>
      <c r="FL32" s="581">
        <f t="shared" si="6"/>
        <v>146</v>
      </c>
      <c r="FM32" s="581">
        <f t="shared" si="6"/>
        <v>147</v>
      </c>
      <c r="FN32" s="581">
        <f t="shared" si="6"/>
        <v>148</v>
      </c>
      <c r="FO32" s="581">
        <f t="shared" si="6"/>
        <v>149</v>
      </c>
      <c r="FP32" s="581">
        <f t="shared" si="6"/>
        <v>150</v>
      </c>
      <c r="FQ32" s="581">
        <f t="shared" si="6"/>
        <v>151</v>
      </c>
      <c r="FR32" s="581">
        <f t="shared" si="6"/>
        <v>152</v>
      </c>
      <c r="FS32" s="581">
        <f t="shared" si="6"/>
        <v>153</v>
      </c>
      <c r="FT32" s="581">
        <f t="shared" si="6"/>
        <v>154</v>
      </c>
      <c r="FU32" s="581">
        <f t="shared" si="6"/>
        <v>155</v>
      </c>
      <c r="FV32" s="581">
        <f t="shared" si="6"/>
        <v>156</v>
      </c>
      <c r="FW32" s="581">
        <f t="shared" si="6"/>
        <v>157</v>
      </c>
      <c r="FX32" s="581">
        <f t="shared" si="6"/>
        <v>158</v>
      </c>
      <c r="FY32" s="581">
        <f t="shared" si="6"/>
        <v>159</v>
      </c>
      <c r="FZ32" s="581">
        <f t="shared" si="6"/>
        <v>160</v>
      </c>
      <c r="GA32" s="581">
        <f t="shared" si="6"/>
        <v>161</v>
      </c>
      <c r="GB32" s="581">
        <f t="shared" si="6"/>
        <v>162</v>
      </c>
      <c r="GC32" s="581">
        <f t="shared" si="6"/>
        <v>163</v>
      </c>
      <c r="GD32" s="581">
        <f t="shared" si="6"/>
        <v>164</v>
      </c>
      <c r="GE32" s="581">
        <f t="shared" si="6"/>
        <v>165</v>
      </c>
      <c r="GF32" s="581">
        <f t="shared" si="6"/>
        <v>166</v>
      </c>
      <c r="GG32" s="581">
        <f t="shared" si="6"/>
        <v>167</v>
      </c>
      <c r="GH32" s="581">
        <f t="shared" si="6"/>
        <v>168</v>
      </c>
      <c r="GI32" s="581">
        <f t="shared" si="6"/>
        <v>169</v>
      </c>
      <c r="GJ32" s="581">
        <f t="shared" si="6"/>
        <v>170</v>
      </c>
      <c r="GK32" s="581">
        <f t="shared" si="6"/>
        <v>171</v>
      </c>
      <c r="GL32" s="581">
        <f t="shared" si="6"/>
        <v>172</v>
      </c>
      <c r="GM32" s="581">
        <f t="shared" si="6"/>
        <v>173</v>
      </c>
      <c r="GN32" s="581">
        <f t="shared" si="6"/>
        <v>174</v>
      </c>
      <c r="GO32" s="581">
        <f t="shared" si="6"/>
        <v>175</v>
      </c>
      <c r="GP32" s="581">
        <f t="shared" si="6"/>
        <v>176</v>
      </c>
      <c r="GQ32" s="581">
        <f t="shared" si="6"/>
        <v>177</v>
      </c>
      <c r="GR32" s="581">
        <f t="shared" si="6"/>
        <v>178</v>
      </c>
      <c r="GS32" s="581">
        <f t="shared" si="6"/>
        <v>179</v>
      </c>
      <c r="GT32" s="581">
        <f t="shared" si="6"/>
        <v>180</v>
      </c>
      <c r="GU32" s="581">
        <f t="shared" si="6"/>
        <v>181</v>
      </c>
      <c r="GV32" s="581">
        <f t="shared" si="6"/>
        <v>182</v>
      </c>
      <c r="GW32" s="581">
        <f t="shared" si="6"/>
        <v>183</v>
      </c>
      <c r="GX32" s="581">
        <f t="shared" si="6"/>
        <v>184</v>
      </c>
      <c r="GY32" s="581">
        <f t="shared" si="6"/>
        <v>185</v>
      </c>
      <c r="GZ32" s="581">
        <f t="shared" si="6"/>
        <v>186</v>
      </c>
      <c r="HA32" s="581">
        <f t="shared" si="6"/>
        <v>187</v>
      </c>
      <c r="HB32" s="581">
        <f t="shared" si="6"/>
        <v>188</v>
      </c>
      <c r="HC32" s="581">
        <f t="shared" si="6"/>
        <v>189</v>
      </c>
      <c r="HD32" s="581">
        <f t="shared" si="6"/>
        <v>190</v>
      </c>
      <c r="HE32" s="581">
        <f t="shared" si="6"/>
        <v>191</v>
      </c>
      <c r="HF32" s="581">
        <f t="shared" si="6"/>
        <v>192</v>
      </c>
      <c r="HG32" s="581">
        <f t="shared" si="6"/>
        <v>193</v>
      </c>
      <c r="HH32" s="581">
        <f t="shared" si="6"/>
        <v>194</v>
      </c>
      <c r="HI32" s="581">
        <f t="shared" si="6"/>
        <v>195</v>
      </c>
      <c r="HJ32" s="581">
        <f t="shared" si="6"/>
        <v>196</v>
      </c>
      <c r="HK32" s="581">
        <f t="shared" si="6"/>
        <v>197</v>
      </c>
      <c r="HL32" s="581">
        <f t="shared" si="6"/>
        <v>198</v>
      </c>
      <c r="HM32" s="581">
        <f t="shared" si="6"/>
        <v>199</v>
      </c>
      <c r="HN32" s="581">
        <f t="shared" si="6"/>
        <v>200</v>
      </c>
      <c r="HO32" s="581">
        <f t="shared" si="6"/>
        <v>201</v>
      </c>
      <c r="HP32" s="581">
        <f t="shared" si="6"/>
        <v>202</v>
      </c>
      <c r="HQ32" s="581">
        <f t="shared" si="6"/>
        <v>203</v>
      </c>
      <c r="HR32" s="581">
        <f t="shared" ref="HR32" si="7">HQ32+1</f>
        <v>204</v>
      </c>
    </row>
    <row r="33" spans="3:226" x14ac:dyDescent="0.25">
      <c r="C33">
        <f>C32+10</f>
        <v>1210</v>
      </c>
      <c r="Z33">
        <f>C32</f>
        <v>1200</v>
      </c>
      <c r="AA33" s="581">
        <f>VLOOKUP($C32,Graphe!$A:$GY,AA$3,FALSE)</f>
        <v>20</v>
      </c>
      <c r="AB33" s="581">
        <f>VLOOKUP($C32,Graphe!$A:$GY,AB$3,FALSE)</f>
        <v>0</v>
      </c>
      <c r="AC33" s="581">
        <f>VLOOKUP($C32,Graphe!$A:$GY,AC$3,FALSE)</f>
        <v>-20</v>
      </c>
      <c r="AD33" s="581">
        <f>VLOOKUP($C32,Graphe!$A:$GY,AD$3,FALSE)</f>
        <v>0</v>
      </c>
      <c r="AE33" s="581">
        <f>VLOOKUP($C32,Graphe!$A:$GY,AE$3,FALSE)</f>
        <v>20</v>
      </c>
      <c r="AF33" s="581">
        <f>VLOOKUP($C32,Graphe!$A:$GY,AF$3,FALSE)</f>
        <v>0</v>
      </c>
      <c r="AG33" s="581">
        <f>VLOOKUP($C32,Graphe!$A:$GY,AG$3,FALSE)</f>
        <v>-20</v>
      </c>
      <c r="AH33" s="581">
        <f>VLOOKUP($C32,Graphe!$A:$GY,AH$3,FALSE)</f>
        <v>0</v>
      </c>
      <c r="AI33" s="581">
        <f>VLOOKUP($C32,Graphe!$A:$GY,AI$3,FALSE)</f>
        <v>20</v>
      </c>
      <c r="AJ33" s="581">
        <f>VLOOKUP($C32,Graphe!$A:$GY,AJ$3,FALSE)</f>
        <v>0</v>
      </c>
      <c r="AK33" s="581">
        <f>VLOOKUP($C32,Graphe!$A:$GY,AK$3,FALSE)</f>
        <v>-20</v>
      </c>
      <c r="AL33" s="581">
        <f>VLOOKUP($C32,Graphe!$A:$GY,AL$3,FALSE)</f>
        <v>0</v>
      </c>
      <c r="AM33" s="581">
        <f>VLOOKUP($C32,Graphe!$A:$GY,AM$3,FALSE)</f>
        <v>20</v>
      </c>
      <c r="AN33" s="581">
        <f>VLOOKUP($C32,Graphe!$A:$GY,AN$3,FALSE)</f>
        <v>0</v>
      </c>
      <c r="AO33" s="581">
        <f>VLOOKUP($C32,Graphe!$A:$GY,AO$3,FALSE)</f>
        <v>-20</v>
      </c>
      <c r="AP33" s="581">
        <f>VLOOKUP($C32,Graphe!$A:$GY,AP$3,FALSE)</f>
        <v>0</v>
      </c>
      <c r="AQ33" s="581">
        <f>VLOOKUP($C32,Graphe!$A:$GY,AQ$3,FALSE)</f>
        <v>20</v>
      </c>
      <c r="AR33" s="581">
        <f>VLOOKUP($C32,Graphe!$A:$GY,AR$3,FALSE)</f>
        <v>0</v>
      </c>
      <c r="AS33" s="581">
        <f>VLOOKUP($C32,Graphe!$A:$GY,AS$3,FALSE)</f>
        <v>-20</v>
      </c>
      <c r="AT33" s="581">
        <f>VLOOKUP($C32,Graphe!$A:$GY,AT$3,FALSE)</f>
        <v>0</v>
      </c>
      <c r="AU33" s="581">
        <f>VLOOKUP($C32,Graphe!$A:$GY,AU$3,FALSE)</f>
        <v>20</v>
      </c>
      <c r="AV33" s="581">
        <f>VLOOKUP($C32,Graphe!$A:$GY,AV$3,FALSE)</f>
        <v>0</v>
      </c>
      <c r="AW33" s="581">
        <f>VLOOKUP($C32,Graphe!$A:$GY,AW$3,FALSE)</f>
        <v>-20</v>
      </c>
      <c r="AX33" s="581">
        <f>VLOOKUP($C32,Graphe!$A:$GY,AX$3,FALSE)</f>
        <v>0</v>
      </c>
      <c r="AY33" s="581">
        <f>VLOOKUP($C32,Graphe!$A:$GY,AY$3,FALSE)</f>
        <v>20</v>
      </c>
      <c r="AZ33" s="581">
        <f>VLOOKUP($C32,Graphe!$A:$GY,AZ$3,FALSE)</f>
        <v>0</v>
      </c>
      <c r="BA33" s="581">
        <f>VLOOKUP($C32,Graphe!$A:$GY,BA$3,FALSE)</f>
        <v>-20</v>
      </c>
      <c r="BB33" s="581">
        <f>VLOOKUP($C32,Graphe!$A:$GY,BB$3,FALSE)</f>
        <v>0</v>
      </c>
      <c r="BC33" s="581">
        <f>VLOOKUP($C32,Graphe!$A:$GY,BC$3,FALSE)</f>
        <v>20</v>
      </c>
      <c r="BD33" s="581">
        <f>VLOOKUP($C32,Graphe!$A:$GY,BD$3,FALSE)</f>
        <v>0</v>
      </c>
      <c r="BE33" s="581">
        <f>VLOOKUP($C32,Graphe!$A:$GY,BE$3,FALSE)</f>
        <v>-20</v>
      </c>
      <c r="BF33" s="581">
        <f>VLOOKUP($C32,Graphe!$A:$GY,BF$3,FALSE)</f>
        <v>0</v>
      </c>
      <c r="BG33" s="581">
        <f>VLOOKUP($C32,Graphe!$A:$GY,BG$3,FALSE)</f>
        <v>20</v>
      </c>
      <c r="BH33" s="581">
        <f>VLOOKUP($C32,Graphe!$A:$GY,BH$3,FALSE)</f>
        <v>0</v>
      </c>
      <c r="BI33" s="581">
        <f>VLOOKUP($C32,Graphe!$A:$GY,BI$3,FALSE)</f>
        <v>-20</v>
      </c>
      <c r="BJ33" s="581">
        <f>VLOOKUP($C32,Graphe!$A:$GY,BJ$3,FALSE)</f>
        <v>0</v>
      </c>
      <c r="BK33" s="581">
        <f>VLOOKUP($C32,Graphe!$A:$GY,BK$3,FALSE)</f>
        <v>20</v>
      </c>
      <c r="BL33" s="581">
        <f>VLOOKUP($C32,Graphe!$A:$GY,BL$3,FALSE)</f>
        <v>0</v>
      </c>
      <c r="BM33" s="581">
        <f>VLOOKUP($C32,Graphe!$A:$GY,BM$3,FALSE)</f>
        <v>-20</v>
      </c>
      <c r="BN33" s="581">
        <f>VLOOKUP($C32,Graphe!$A:$GY,BN$3,FALSE)</f>
        <v>0</v>
      </c>
      <c r="BO33" s="581">
        <f>VLOOKUP($C32,Graphe!$A:$GY,BO$3,FALSE)</f>
        <v>20</v>
      </c>
      <c r="BP33" s="581">
        <f>VLOOKUP($C32,Graphe!$A:$GY,BP$3,FALSE)</f>
        <v>0</v>
      </c>
      <c r="BQ33" s="581">
        <f>VLOOKUP($C32,Graphe!$A:$GY,BQ$3,FALSE)</f>
        <v>-20</v>
      </c>
      <c r="BR33" s="581">
        <f>VLOOKUP($C32,Graphe!$A:$GY,BR$3,FALSE)</f>
        <v>0</v>
      </c>
      <c r="BS33" s="581">
        <f>VLOOKUP($C32,Graphe!$A:$GY,BS$3,FALSE)</f>
        <v>20</v>
      </c>
      <c r="BT33" s="581">
        <f>VLOOKUP($C32,Graphe!$A:$GY,BT$3,FALSE)</f>
        <v>0</v>
      </c>
      <c r="BU33" s="581">
        <f>VLOOKUP($C32,Graphe!$A:$GY,BU$3,FALSE)</f>
        <v>-20</v>
      </c>
      <c r="BV33" s="581">
        <f>VLOOKUP($C32,Graphe!$A:$GY,BV$3,FALSE)</f>
        <v>0</v>
      </c>
      <c r="BW33" s="581">
        <f>VLOOKUP($C32,Graphe!$A:$GY,BW$3,FALSE)</f>
        <v>20</v>
      </c>
      <c r="BX33" s="581">
        <f>VLOOKUP($C32,Graphe!$A:$GY,BX$3,FALSE)</f>
        <v>0</v>
      </c>
      <c r="BY33" s="581">
        <f>VLOOKUP($C32,Graphe!$A:$GY,BY$3,FALSE)</f>
        <v>37</v>
      </c>
      <c r="BZ33" s="581">
        <f>VLOOKUP($C32,Graphe!$A:$GY,BZ$3,FALSE)</f>
        <v>8</v>
      </c>
      <c r="CA33" s="581">
        <f>VLOOKUP($C32,Graphe!$A:$GY,CA$3,FALSE)</f>
        <v>-21</v>
      </c>
      <c r="CB33" s="581">
        <f>VLOOKUP($C32,Graphe!$A:$GY,CB$3,FALSE)</f>
        <v>8</v>
      </c>
      <c r="CC33" s="581">
        <f>VLOOKUP($C32,Graphe!$A:$GY,CC$3,FALSE)</f>
        <v>37</v>
      </c>
      <c r="CD33" s="581">
        <f>VLOOKUP($C32,Graphe!$A:$GY,CD$3,FALSE)</f>
        <v>8</v>
      </c>
      <c r="CE33" s="581">
        <f>VLOOKUP($C32,Graphe!$A:$GY,CE$3,FALSE)</f>
        <v>-21</v>
      </c>
      <c r="CF33" s="581">
        <f>VLOOKUP($C32,Graphe!$A:$GY,CF$3,FALSE)</f>
        <v>8</v>
      </c>
      <c r="CG33" s="581">
        <f>VLOOKUP($C32,Graphe!$A:$GY,CG$3,FALSE)</f>
        <v>37</v>
      </c>
      <c r="CH33" s="581">
        <f>VLOOKUP($C32,Graphe!$A:$GY,CH$3,FALSE)</f>
        <v>8</v>
      </c>
      <c r="CI33" s="581">
        <f>VLOOKUP($C32,Graphe!$A:$GY,CI$3,FALSE)</f>
        <v>-21</v>
      </c>
      <c r="CJ33" s="581">
        <f>VLOOKUP($C32,Graphe!$A:$GY,CJ$3,FALSE)</f>
        <v>8</v>
      </c>
      <c r="CK33" s="581">
        <f>VLOOKUP($C32,Graphe!$A:$GY,CK$3,FALSE)</f>
        <v>37</v>
      </c>
      <c r="CL33" s="581">
        <f>VLOOKUP($C32,Graphe!$A:$GY,CL$3,FALSE)</f>
        <v>8</v>
      </c>
      <c r="CM33" s="581">
        <f>VLOOKUP($C32,Graphe!$A:$GY,CM$3,FALSE)</f>
        <v>-21</v>
      </c>
      <c r="CN33" s="581">
        <f>VLOOKUP($C32,Graphe!$A:$GY,CN$3,FALSE)</f>
        <v>8</v>
      </c>
      <c r="CO33" s="581">
        <f>VLOOKUP($C32,Graphe!$A:$GY,CO$3,FALSE)</f>
        <v>37</v>
      </c>
      <c r="CP33" s="581">
        <f>VLOOKUP($C32,Graphe!$A:$GY,CP$3,FALSE)</f>
        <v>8</v>
      </c>
      <c r="CQ33" s="581">
        <f>VLOOKUP($C32,Graphe!$A:$GY,CQ$3,FALSE)</f>
        <v>-21</v>
      </c>
      <c r="CR33" s="581">
        <f>VLOOKUP($C32,Graphe!$A:$GY,CR$3,FALSE)</f>
        <v>8</v>
      </c>
      <c r="CS33" s="581">
        <f>VLOOKUP($C32,Graphe!$A:$GY,CS$3,FALSE)</f>
        <v>37</v>
      </c>
      <c r="CT33" s="581">
        <f>VLOOKUP($C32,Graphe!$A:$GY,CT$3,FALSE)</f>
        <v>8</v>
      </c>
      <c r="CU33" s="581">
        <f>VLOOKUP($C32,Graphe!$A:$GY,CU$3,FALSE)</f>
        <v>-21</v>
      </c>
      <c r="CV33" s="581">
        <f>VLOOKUP($C32,Graphe!$A:$GY,CV$3,FALSE)</f>
        <v>8</v>
      </c>
      <c r="CW33" s="581">
        <f>VLOOKUP($C32,Graphe!$A:$GY,CW$3,FALSE)</f>
        <v>37</v>
      </c>
      <c r="CX33" s="581">
        <f>VLOOKUP($C32,Graphe!$A:$GY,CX$3,FALSE)</f>
        <v>8</v>
      </c>
      <c r="CY33" s="581">
        <f>VLOOKUP($C32,Graphe!$A:$GY,CY$3,FALSE)</f>
        <v>-21</v>
      </c>
      <c r="CZ33" s="581">
        <f>VLOOKUP($C32,Graphe!$A:$GY,CZ$3,FALSE)</f>
        <v>8</v>
      </c>
      <c r="DA33" s="581">
        <f>VLOOKUP($C32,Graphe!$A:$GY,DA$3,FALSE)</f>
        <v>37</v>
      </c>
      <c r="DB33" s="581">
        <f>VLOOKUP($C32,Graphe!$A:$GY,DB$3,FALSE)</f>
        <v>8</v>
      </c>
      <c r="DC33" s="581">
        <f>VLOOKUP($C32,Graphe!$A:$GY,DC$3,FALSE)</f>
        <v>-21</v>
      </c>
      <c r="DD33" s="581">
        <f>VLOOKUP($C32,Graphe!$A:$GY,DD$3,FALSE)</f>
        <v>8</v>
      </c>
      <c r="DE33" s="581">
        <f>VLOOKUP($C32,Graphe!$A:$GY,DE$3,FALSE)</f>
        <v>37</v>
      </c>
      <c r="DF33" s="581">
        <f>VLOOKUP($C32,Graphe!$A:$GY,DF$3,FALSE)</f>
        <v>8</v>
      </c>
      <c r="DG33" s="581">
        <f>VLOOKUP($C32,Graphe!$A:$GY,DG$3,FALSE)</f>
        <v>-21</v>
      </c>
      <c r="DH33" s="581">
        <f>VLOOKUP($C32,Graphe!$A:$GY,DH$3,FALSE)</f>
        <v>8</v>
      </c>
      <c r="DI33" s="581">
        <f>VLOOKUP($C32,Graphe!$A:$GY,DI$3,FALSE)</f>
        <v>37</v>
      </c>
      <c r="DJ33" s="581">
        <f>VLOOKUP($C32,Graphe!$A:$GY,DJ$3,FALSE)</f>
        <v>8</v>
      </c>
      <c r="DK33" s="581">
        <f>VLOOKUP($C32,Graphe!$A:$GY,DK$3,FALSE)</f>
        <v>-21</v>
      </c>
      <c r="DL33" s="581">
        <f>VLOOKUP($C32,Graphe!$A:$GY,DL$3,FALSE)</f>
        <v>8</v>
      </c>
      <c r="DM33" s="581">
        <f>VLOOKUP($C32,Graphe!$A:$GY,DM$3,FALSE)</f>
        <v>37</v>
      </c>
      <c r="DN33" s="581">
        <f>VLOOKUP($C32,Graphe!$A:$GY,DN$3,FALSE)</f>
        <v>8</v>
      </c>
      <c r="DO33" s="581">
        <f>VLOOKUP($C32,Graphe!$A:$GY,DO$3,FALSE)</f>
        <v>-21</v>
      </c>
      <c r="DP33" s="581">
        <f>VLOOKUP($C32,Graphe!$A:$GY,DP$3,FALSE)</f>
        <v>8</v>
      </c>
      <c r="DQ33" s="581">
        <f>VLOOKUP($C32,Graphe!$A:$GY,DQ$3,FALSE)</f>
        <v>37</v>
      </c>
      <c r="DR33" s="581">
        <f>VLOOKUP($C32,Graphe!$A:$GY,DR$3,FALSE)</f>
        <v>8</v>
      </c>
      <c r="DS33" s="581">
        <f>VLOOKUP($C32,Graphe!$A:$GY,DS$3,FALSE)</f>
        <v>-21</v>
      </c>
      <c r="DT33" s="581">
        <f>VLOOKUP($C32,Graphe!$A:$GY,DT$3,FALSE)</f>
        <v>8</v>
      </c>
      <c r="DU33" s="581">
        <f>VLOOKUP($C32,Graphe!$A:$GY,DU$3,FALSE)</f>
        <v>37</v>
      </c>
      <c r="DV33" s="581">
        <f>VLOOKUP($C32,Graphe!$A:$GY,DV$3,FALSE)</f>
        <v>8</v>
      </c>
      <c r="DW33" s="581">
        <f>VLOOKUP($C32,Graphe!$A:$GY,DW$3,FALSE)</f>
        <v>39</v>
      </c>
      <c r="DX33" s="581">
        <f>VLOOKUP($C32,Graphe!$A:$GY,DX$3,FALSE)</f>
        <v>11</v>
      </c>
      <c r="DY33" s="581">
        <f>VLOOKUP($C32,Graphe!$A:$GY,DY$3,FALSE)</f>
        <v>-17</v>
      </c>
      <c r="DZ33" s="581">
        <f>VLOOKUP($C32,Graphe!$A:$GY,DZ$3,FALSE)</f>
        <v>11</v>
      </c>
      <c r="EA33" s="581">
        <f>VLOOKUP($C32,Graphe!$A:$GY,EA$3,FALSE)</f>
        <v>39</v>
      </c>
      <c r="EB33" s="581">
        <f>VLOOKUP($C32,Graphe!$A:$GY,EB$3,FALSE)</f>
        <v>11</v>
      </c>
      <c r="EC33" s="581">
        <f>VLOOKUP($C32,Graphe!$A:$GY,EC$3,FALSE)</f>
        <v>-17</v>
      </c>
      <c r="ED33" s="581">
        <f>VLOOKUP($C32,Graphe!$A:$GY,ED$3,FALSE)</f>
        <v>11</v>
      </c>
      <c r="EE33" s="581">
        <f>VLOOKUP($C32,Graphe!$A:$GY,EE$3,FALSE)</f>
        <v>39</v>
      </c>
      <c r="EF33" s="581">
        <f>VLOOKUP($C32,Graphe!$A:$GY,EF$3,FALSE)</f>
        <v>11</v>
      </c>
      <c r="EG33" s="581">
        <f>VLOOKUP($C32,Graphe!$A:$GY,EG$3,FALSE)</f>
        <v>-17</v>
      </c>
      <c r="EH33" s="581">
        <f>VLOOKUP($C32,Graphe!$A:$GY,EH$3,FALSE)</f>
        <v>11</v>
      </c>
      <c r="EI33" s="581">
        <f>VLOOKUP($C32,Graphe!$A:$GY,EI$3,FALSE)</f>
        <v>39</v>
      </c>
      <c r="EJ33" s="581">
        <f>VLOOKUP($C32,Graphe!$A:$GY,EJ$3,FALSE)</f>
        <v>11</v>
      </c>
      <c r="EK33" s="581">
        <f>VLOOKUP($C32,Graphe!$A:$GY,EK$3,FALSE)</f>
        <v>-17</v>
      </c>
      <c r="EL33" s="581">
        <f>VLOOKUP($C32,Graphe!$A:$GY,EL$3,FALSE)</f>
        <v>11</v>
      </c>
      <c r="EM33" s="581">
        <f>VLOOKUP($C32,Graphe!$A:$GY,EM$3,FALSE)</f>
        <v>39</v>
      </c>
      <c r="EN33" s="581">
        <f>VLOOKUP($C32,Graphe!$A:$GY,EN$3,FALSE)</f>
        <v>11</v>
      </c>
      <c r="EO33" s="581">
        <f>VLOOKUP($C32,Graphe!$A:$GY,EO$3,FALSE)</f>
        <v>-17</v>
      </c>
      <c r="EP33" s="581">
        <f>VLOOKUP($C32,Graphe!$A:$GY,EP$3,FALSE)</f>
        <v>11</v>
      </c>
      <c r="EQ33" s="581">
        <f>VLOOKUP($C32,Graphe!$A:$GY,EQ$3,FALSE)</f>
        <v>39</v>
      </c>
      <c r="ER33" s="581">
        <f>VLOOKUP($C32,Graphe!$A:$GY,ER$3,FALSE)</f>
        <v>11</v>
      </c>
      <c r="ES33" s="581">
        <f>VLOOKUP($C32,Graphe!$A:$GY,ES$3,FALSE)</f>
        <v>-17</v>
      </c>
      <c r="ET33" s="581">
        <f>VLOOKUP($C32,Graphe!$A:$GY,ET$3,FALSE)</f>
        <v>11</v>
      </c>
      <c r="EU33" s="581">
        <f>VLOOKUP($C32,Graphe!$A:$GY,EU$3,FALSE)</f>
        <v>39</v>
      </c>
      <c r="EV33" s="581">
        <f>VLOOKUP($C32,Graphe!$A:$GY,EV$3,FALSE)</f>
        <v>11</v>
      </c>
      <c r="EW33" s="581">
        <f>VLOOKUP($C32,Graphe!$A:$GY,EW$3,FALSE)</f>
        <v>-17</v>
      </c>
      <c r="EX33" s="581">
        <f>VLOOKUP($C32,Graphe!$A:$GY,EX$3,FALSE)</f>
        <v>11</v>
      </c>
      <c r="EY33" s="581">
        <f>VLOOKUP($C32,Graphe!$A:$GY,EY$3,FALSE)</f>
        <v>39</v>
      </c>
      <c r="EZ33" s="581">
        <f>VLOOKUP($C32,Graphe!$A:$GY,EZ$3,FALSE)</f>
        <v>11</v>
      </c>
      <c r="FA33" s="581">
        <f>VLOOKUP($C32,Graphe!$A:$GY,FA$3,FALSE)</f>
        <v>-17</v>
      </c>
      <c r="FB33" s="581">
        <f>VLOOKUP($C32,Graphe!$A:$GY,FB$3,FALSE)</f>
        <v>11</v>
      </c>
      <c r="FC33" s="581">
        <f>VLOOKUP($C32,Graphe!$A:$GY,FC$3,FALSE)</f>
        <v>39</v>
      </c>
      <c r="FD33" s="581">
        <f>VLOOKUP($C32,Graphe!$A:$GY,FD$3,FALSE)</f>
        <v>11</v>
      </c>
      <c r="FE33" s="581">
        <f>VLOOKUP($C32,Graphe!$A:$GY,FE$3,FALSE)</f>
        <v>-17</v>
      </c>
      <c r="FF33" s="581">
        <f>VLOOKUP($C32,Graphe!$A:$GY,FF$3,FALSE)</f>
        <v>11</v>
      </c>
      <c r="FG33" s="581">
        <f>VLOOKUP($C32,Graphe!$A:$GY,FG$3,FALSE)</f>
        <v>39</v>
      </c>
      <c r="FH33" s="581">
        <f>VLOOKUP($C32,Graphe!$A:$GY,FH$3,FALSE)</f>
        <v>11</v>
      </c>
      <c r="FI33" s="581">
        <f>VLOOKUP($C32,Graphe!$A:$GY,FI$3,FALSE)</f>
        <v>-17</v>
      </c>
      <c r="FJ33" s="581">
        <f>VLOOKUP($C32,Graphe!$A:$GY,FJ$3,FALSE)</f>
        <v>11</v>
      </c>
      <c r="FK33" s="581">
        <f>VLOOKUP($C32,Graphe!$A:$GY,FK$3,FALSE)</f>
        <v>39</v>
      </c>
      <c r="FL33" s="581">
        <f>VLOOKUP($C32,Graphe!$A:$GY,FL$3,FALSE)</f>
        <v>11</v>
      </c>
      <c r="FM33" s="581">
        <f>VLOOKUP($C32,Graphe!$A:$GY,FM$3,FALSE)</f>
        <v>-17</v>
      </c>
      <c r="FN33" s="581">
        <f>VLOOKUP($C32,Graphe!$A:$GY,FN$3,FALSE)</f>
        <v>11</v>
      </c>
      <c r="FO33" s="581">
        <f>VLOOKUP($C32,Graphe!$A:$GY,FO$3,FALSE)</f>
        <v>39</v>
      </c>
      <c r="FP33" s="581">
        <f>VLOOKUP($C32,Graphe!$A:$GY,FP$3,FALSE)</f>
        <v>11</v>
      </c>
      <c r="FQ33" s="581">
        <f>VLOOKUP($C32,Graphe!$A:$GY,FQ$3,FALSE)</f>
        <v>-17</v>
      </c>
      <c r="FR33" s="581">
        <f>VLOOKUP($C32,Graphe!$A:$GY,FR$3,FALSE)</f>
        <v>11</v>
      </c>
      <c r="FS33" s="581">
        <f>VLOOKUP($C32,Graphe!$A:$GY,FS$3,FALSE)</f>
        <v>39</v>
      </c>
      <c r="FT33" s="581">
        <f>VLOOKUP($C32,Graphe!$A:$GY,FT$3,FALSE)</f>
        <v>11</v>
      </c>
      <c r="FU33" s="581">
        <f>VLOOKUP($C32,Graphe!$A:$GY,FU$3,FALSE)</f>
        <v>20</v>
      </c>
      <c r="FV33" s="581">
        <f>VLOOKUP($C32,Graphe!$A:$GY,FV$3,FALSE)</f>
        <v>0</v>
      </c>
      <c r="FW33" s="581">
        <f>VLOOKUP($C32,Graphe!$A:$GY,FW$3,FALSE)</f>
        <v>-20</v>
      </c>
      <c r="FX33" s="581">
        <f>VLOOKUP($C32,Graphe!$A:$GY,FX$3,FALSE)</f>
        <v>0</v>
      </c>
      <c r="FY33" s="581">
        <f>VLOOKUP($C32,Graphe!$A:$GY,FY$3,FALSE)</f>
        <v>20</v>
      </c>
      <c r="FZ33" s="581">
        <f>VLOOKUP($C32,Graphe!$A:$GY,FZ$3,FALSE)</f>
        <v>0</v>
      </c>
      <c r="GA33" s="581">
        <f>VLOOKUP($C32,Graphe!$A:$GY,GA$3,FALSE)</f>
        <v>-20</v>
      </c>
      <c r="GB33" s="581">
        <f>VLOOKUP($C32,Graphe!$A:$GY,GB$3,FALSE)</f>
        <v>0</v>
      </c>
      <c r="GC33" s="581">
        <f>VLOOKUP($C32,Graphe!$A:$GY,GC$3,FALSE)</f>
        <v>20</v>
      </c>
      <c r="GD33" s="581">
        <f>VLOOKUP($C32,Graphe!$A:$GY,GD$3,FALSE)</f>
        <v>0</v>
      </c>
      <c r="GE33" s="581">
        <f>VLOOKUP($C32,Graphe!$A:$GY,GE$3,FALSE)</f>
        <v>-20</v>
      </c>
      <c r="GF33" s="581">
        <f>VLOOKUP($C32,Graphe!$A:$GY,GF$3,FALSE)</f>
        <v>0</v>
      </c>
      <c r="GG33" s="581">
        <f>VLOOKUP($C32,Graphe!$A:$GY,GG$3,FALSE)</f>
        <v>20</v>
      </c>
      <c r="GH33" s="581">
        <f>VLOOKUP($C32,Graphe!$A:$GY,GH$3,FALSE)</f>
        <v>0</v>
      </c>
      <c r="GI33" s="581">
        <f>VLOOKUP($C32,Graphe!$A:$GY,GI$3,FALSE)</f>
        <v>-20</v>
      </c>
      <c r="GJ33" s="581">
        <f>VLOOKUP($C32,Graphe!$A:$GY,GJ$3,FALSE)</f>
        <v>0</v>
      </c>
      <c r="GK33" s="581">
        <f>VLOOKUP($C32,Graphe!$A:$GY,GK$3,FALSE)</f>
        <v>20</v>
      </c>
      <c r="GL33" s="581">
        <f>VLOOKUP($C32,Graphe!$A:$GY,GL$3,FALSE)</f>
        <v>0</v>
      </c>
      <c r="GM33" s="581">
        <f>VLOOKUP($C32,Graphe!$A:$GY,GM$3,FALSE)</f>
        <v>-20</v>
      </c>
      <c r="GN33" s="581">
        <f>VLOOKUP($C32,Graphe!$A:$GY,GN$3,FALSE)</f>
        <v>0</v>
      </c>
      <c r="GO33" s="581">
        <f>VLOOKUP($C32,Graphe!$A:$GY,GO$3,FALSE)</f>
        <v>20</v>
      </c>
      <c r="GP33" s="581">
        <f>VLOOKUP($C32,Graphe!$A:$GY,GP$3,FALSE)</f>
        <v>0</v>
      </c>
      <c r="GQ33" s="581">
        <f>VLOOKUP($C32,Graphe!$A:$GY,GQ$3,FALSE)</f>
        <v>-20</v>
      </c>
      <c r="GR33" s="581">
        <f>VLOOKUP($C32,Graphe!$A:$GY,GR$3,FALSE)</f>
        <v>0</v>
      </c>
      <c r="GS33" s="581">
        <f>VLOOKUP($C32,Graphe!$A:$GY,GS$3,FALSE)</f>
        <v>20</v>
      </c>
      <c r="GT33" s="581">
        <f>VLOOKUP($C32,Graphe!$A:$GY,GT$3,FALSE)</f>
        <v>0</v>
      </c>
      <c r="GU33" s="581">
        <f>VLOOKUP($C32,Graphe!$A:$GY,GU$3,FALSE)</f>
        <v>-20</v>
      </c>
      <c r="GV33" s="581">
        <f>VLOOKUP($C32,Graphe!$A:$GY,GV$3,FALSE)</f>
        <v>0</v>
      </c>
      <c r="GW33" s="581">
        <f>VLOOKUP($C32,Graphe!$A:$GY,GW$3,FALSE)</f>
        <v>20</v>
      </c>
      <c r="GX33" s="581">
        <f>VLOOKUP($C32,Graphe!$A:$GY,GX$3,FALSE)</f>
        <v>0</v>
      </c>
      <c r="GY33" s="581">
        <f>VLOOKUP($C32,Graphe!$A:$GY,GY$3,FALSE)</f>
        <v>-20</v>
      </c>
      <c r="GZ33" s="581">
        <f>VLOOKUP($C32,Graphe!$A:$GY,GZ$3,FALSE)</f>
        <v>0</v>
      </c>
      <c r="HA33" s="581">
        <f>VLOOKUP($C32,Graphe!$A:$GY,HA$3,FALSE)</f>
        <v>20</v>
      </c>
      <c r="HB33" s="581">
        <f>VLOOKUP($C32,Graphe!$A:$GY,HB$3,FALSE)</f>
        <v>0</v>
      </c>
      <c r="HC33" s="581">
        <f>VLOOKUP($C32,Graphe!$A:$GY,HC$3,FALSE)</f>
        <v>-20</v>
      </c>
      <c r="HD33" s="581">
        <f>VLOOKUP($C32,Graphe!$A:$GY,HD$3,FALSE)</f>
        <v>0</v>
      </c>
      <c r="HE33" s="581">
        <f>VLOOKUP($C32,Graphe!$A:$GY,HE$3,FALSE)</f>
        <v>20</v>
      </c>
      <c r="HF33" s="581">
        <f>VLOOKUP($C32,Graphe!$A:$GY,HF$3,FALSE)</f>
        <v>0</v>
      </c>
      <c r="HG33" s="581">
        <f>VLOOKUP($C32,Graphe!$A:$GY,HG$3,FALSE)</f>
        <v>-20</v>
      </c>
      <c r="HH33" s="581">
        <f>VLOOKUP($C32,Graphe!$A:$GY,HH$3,FALSE)</f>
        <v>0</v>
      </c>
      <c r="HI33" s="581">
        <f>VLOOKUP($C32,Graphe!$A:$GY,HI$3,FALSE)</f>
        <v>20</v>
      </c>
      <c r="HJ33" s="581">
        <f>VLOOKUP($C32,Graphe!$A:$GY,HJ$3,FALSE)</f>
        <v>0</v>
      </c>
      <c r="HK33" s="581">
        <f>VLOOKUP($C32,Graphe!$A:$GY,HK$3,FALSE)</f>
        <v>-20</v>
      </c>
      <c r="HL33" s="581">
        <f>VLOOKUP($C32,Graphe!$A:$GY,HL$3,FALSE)</f>
        <v>0</v>
      </c>
      <c r="HM33" s="581">
        <f>VLOOKUP($C32,Graphe!$A:$GY,HM$3,FALSE)</f>
        <v>20</v>
      </c>
      <c r="HN33" s="581">
        <f>VLOOKUP($C32,Graphe!$A:$GY,HN$3,FALSE)</f>
        <v>0</v>
      </c>
      <c r="HO33" s="581">
        <f>VLOOKUP($C32,Graphe!$A:$GY,HO$3,FALSE)</f>
        <v>-20</v>
      </c>
      <c r="HP33" s="581">
        <f>VLOOKUP($C32,Graphe!$A:$GY,HP$3,FALSE)</f>
        <v>0</v>
      </c>
      <c r="HQ33" s="581">
        <f>VLOOKUP($C32,Graphe!$A:$GY,HQ$3,FALSE)</f>
        <v>20</v>
      </c>
      <c r="HR33" s="581">
        <f>VLOOKUP($C32,Graphe!$A:$GY,HR$3,FALSE)</f>
        <v>0</v>
      </c>
    </row>
    <row r="34" spans="3:226" x14ac:dyDescent="0.25">
      <c r="C34" s="581">
        <f t="shared" ref="C34:C41" si="8">C33+10</f>
        <v>1220</v>
      </c>
      <c r="Z34" s="581">
        <f t="shared" ref="Z34:Z42" si="9">C33</f>
        <v>1210</v>
      </c>
      <c r="AA34" s="581">
        <f>VLOOKUP($C33,Graphe!$A:$GY,AA$3,FALSE)</f>
        <v>20</v>
      </c>
      <c r="AB34" s="581">
        <f>VLOOKUP($C33,Graphe!$A:$GY,AB$3,FALSE)</f>
        <v>0</v>
      </c>
      <c r="AC34" s="581">
        <f>VLOOKUP($C33,Graphe!$A:$GY,AC$3,FALSE)</f>
        <v>-20</v>
      </c>
      <c r="AD34" s="581">
        <f>VLOOKUP($C33,Graphe!$A:$GY,AD$3,FALSE)</f>
        <v>0</v>
      </c>
      <c r="AE34" s="581">
        <f>VLOOKUP($C33,Graphe!$A:$GY,AE$3,FALSE)</f>
        <v>20</v>
      </c>
      <c r="AF34" s="581">
        <f>VLOOKUP($C33,Graphe!$A:$GY,AF$3,FALSE)</f>
        <v>0</v>
      </c>
      <c r="AG34" s="581">
        <f>VLOOKUP($C33,Graphe!$A:$GY,AG$3,FALSE)</f>
        <v>-20</v>
      </c>
      <c r="AH34" s="581">
        <f>VLOOKUP($C33,Graphe!$A:$GY,AH$3,FALSE)</f>
        <v>0</v>
      </c>
      <c r="AI34" s="581">
        <f>VLOOKUP($C33,Graphe!$A:$GY,AI$3,FALSE)</f>
        <v>20</v>
      </c>
      <c r="AJ34" s="581">
        <f>VLOOKUP($C33,Graphe!$A:$GY,AJ$3,FALSE)</f>
        <v>0</v>
      </c>
      <c r="AK34" s="581">
        <f>VLOOKUP($C33,Graphe!$A:$GY,AK$3,FALSE)</f>
        <v>-20</v>
      </c>
      <c r="AL34" s="581">
        <f>VLOOKUP($C33,Graphe!$A:$GY,AL$3,FALSE)</f>
        <v>0</v>
      </c>
      <c r="AM34" s="581">
        <f>VLOOKUP($C33,Graphe!$A:$GY,AM$3,FALSE)</f>
        <v>20</v>
      </c>
      <c r="AN34" s="581">
        <f>VLOOKUP($C33,Graphe!$A:$GY,AN$3,FALSE)</f>
        <v>0</v>
      </c>
      <c r="AO34" s="581">
        <f>VLOOKUP($C33,Graphe!$A:$GY,AO$3,FALSE)</f>
        <v>-20</v>
      </c>
      <c r="AP34" s="581">
        <f>VLOOKUP($C33,Graphe!$A:$GY,AP$3,FALSE)</f>
        <v>0</v>
      </c>
      <c r="AQ34" s="581">
        <f>VLOOKUP($C33,Graphe!$A:$GY,AQ$3,FALSE)</f>
        <v>20</v>
      </c>
      <c r="AR34" s="581">
        <f>VLOOKUP($C33,Graphe!$A:$GY,AR$3,FALSE)</f>
        <v>0</v>
      </c>
      <c r="AS34" s="581">
        <f>VLOOKUP($C33,Graphe!$A:$GY,AS$3,FALSE)</f>
        <v>-20</v>
      </c>
      <c r="AT34" s="581">
        <f>VLOOKUP($C33,Graphe!$A:$GY,AT$3,FALSE)</f>
        <v>0</v>
      </c>
      <c r="AU34" s="581">
        <f>VLOOKUP($C33,Graphe!$A:$GY,AU$3,FALSE)</f>
        <v>20</v>
      </c>
      <c r="AV34" s="581">
        <f>VLOOKUP($C33,Graphe!$A:$GY,AV$3,FALSE)</f>
        <v>0</v>
      </c>
      <c r="AW34" s="581">
        <f>VLOOKUP($C33,Graphe!$A:$GY,AW$3,FALSE)</f>
        <v>-20</v>
      </c>
      <c r="AX34" s="581">
        <f>VLOOKUP($C33,Graphe!$A:$GY,AX$3,FALSE)</f>
        <v>0</v>
      </c>
      <c r="AY34" s="581">
        <f>VLOOKUP($C33,Graphe!$A:$GY,AY$3,FALSE)</f>
        <v>20</v>
      </c>
      <c r="AZ34" s="581">
        <f>VLOOKUP($C33,Graphe!$A:$GY,AZ$3,FALSE)</f>
        <v>0</v>
      </c>
      <c r="BA34" s="581">
        <f>VLOOKUP($C33,Graphe!$A:$GY,BA$3,FALSE)</f>
        <v>-20</v>
      </c>
      <c r="BB34" s="581">
        <f>VLOOKUP($C33,Graphe!$A:$GY,BB$3,FALSE)</f>
        <v>0</v>
      </c>
      <c r="BC34" s="581">
        <f>VLOOKUP($C33,Graphe!$A:$GY,BC$3,FALSE)</f>
        <v>20</v>
      </c>
      <c r="BD34" s="581">
        <f>VLOOKUP($C33,Graphe!$A:$GY,BD$3,FALSE)</f>
        <v>0</v>
      </c>
      <c r="BE34" s="581">
        <f>VLOOKUP($C33,Graphe!$A:$GY,BE$3,FALSE)</f>
        <v>-20</v>
      </c>
      <c r="BF34" s="581">
        <f>VLOOKUP($C33,Graphe!$A:$GY,BF$3,FALSE)</f>
        <v>0</v>
      </c>
      <c r="BG34" s="581">
        <f>VLOOKUP($C33,Graphe!$A:$GY,BG$3,FALSE)</f>
        <v>20</v>
      </c>
      <c r="BH34" s="581">
        <f>VLOOKUP($C33,Graphe!$A:$GY,BH$3,FALSE)</f>
        <v>0</v>
      </c>
      <c r="BI34" s="581">
        <f>VLOOKUP($C33,Graphe!$A:$GY,BI$3,FALSE)</f>
        <v>-20</v>
      </c>
      <c r="BJ34" s="581">
        <f>VLOOKUP($C33,Graphe!$A:$GY,BJ$3,FALSE)</f>
        <v>0</v>
      </c>
      <c r="BK34" s="581">
        <f>VLOOKUP($C33,Graphe!$A:$GY,BK$3,FALSE)</f>
        <v>20</v>
      </c>
      <c r="BL34" s="581">
        <f>VLOOKUP($C33,Graphe!$A:$GY,BL$3,FALSE)</f>
        <v>0</v>
      </c>
      <c r="BM34" s="581">
        <f>VLOOKUP($C33,Graphe!$A:$GY,BM$3,FALSE)</f>
        <v>-20</v>
      </c>
      <c r="BN34" s="581">
        <f>VLOOKUP($C33,Graphe!$A:$GY,BN$3,FALSE)</f>
        <v>0</v>
      </c>
      <c r="BO34" s="581">
        <f>VLOOKUP($C33,Graphe!$A:$GY,BO$3,FALSE)</f>
        <v>20</v>
      </c>
      <c r="BP34" s="581">
        <f>VLOOKUP($C33,Graphe!$A:$GY,BP$3,FALSE)</f>
        <v>0</v>
      </c>
      <c r="BQ34" s="581">
        <f>VLOOKUP($C33,Graphe!$A:$GY,BQ$3,FALSE)</f>
        <v>-20</v>
      </c>
      <c r="BR34" s="581">
        <f>VLOOKUP($C33,Graphe!$A:$GY,BR$3,FALSE)</f>
        <v>0</v>
      </c>
      <c r="BS34" s="581">
        <f>VLOOKUP($C33,Graphe!$A:$GY,BS$3,FALSE)</f>
        <v>20</v>
      </c>
      <c r="BT34" s="581">
        <f>VLOOKUP($C33,Graphe!$A:$GY,BT$3,FALSE)</f>
        <v>0</v>
      </c>
      <c r="BU34" s="581">
        <f>VLOOKUP($C33,Graphe!$A:$GY,BU$3,FALSE)</f>
        <v>-20</v>
      </c>
      <c r="BV34" s="581">
        <f>VLOOKUP($C33,Graphe!$A:$GY,BV$3,FALSE)</f>
        <v>0</v>
      </c>
      <c r="BW34" s="581">
        <f>VLOOKUP($C33,Graphe!$A:$GY,BW$3,FALSE)</f>
        <v>20</v>
      </c>
      <c r="BX34" s="581">
        <f>VLOOKUP($C33,Graphe!$A:$GY,BX$3,FALSE)</f>
        <v>0</v>
      </c>
      <c r="BY34" s="581">
        <f>VLOOKUP($C33,Graphe!$A:$GY,BY$3,FALSE)</f>
        <v>35</v>
      </c>
      <c r="BZ34" s="581">
        <f>VLOOKUP($C33,Graphe!$A:$GY,BZ$3,FALSE)</f>
        <v>0</v>
      </c>
      <c r="CA34" s="581">
        <f>VLOOKUP($C33,Graphe!$A:$GY,CA$3,FALSE)</f>
        <v>-35</v>
      </c>
      <c r="CB34" s="581">
        <f>VLOOKUP($C33,Graphe!$A:$GY,CB$3,FALSE)</f>
        <v>0</v>
      </c>
      <c r="CC34" s="581">
        <f>VLOOKUP($C33,Graphe!$A:$GY,CC$3,FALSE)</f>
        <v>35</v>
      </c>
      <c r="CD34" s="581">
        <f>VLOOKUP($C33,Graphe!$A:$GY,CD$3,FALSE)</f>
        <v>0</v>
      </c>
      <c r="CE34" s="581">
        <f>VLOOKUP($C33,Graphe!$A:$GY,CE$3,FALSE)</f>
        <v>-35</v>
      </c>
      <c r="CF34" s="581">
        <f>VLOOKUP($C33,Graphe!$A:$GY,CF$3,FALSE)</f>
        <v>0</v>
      </c>
      <c r="CG34" s="581">
        <f>VLOOKUP($C33,Graphe!$A:$GY,CG$3,FALSE)</f>
        <v>35</v>
      </c>
      <c r="CH34" s="581">
        <f>VLOOKUP($C33,Graphe!$A:$GY,CH$3,FALSE)</f>
        <v>0</v>
      </c>
      <c r="CI34" s="581">
        <f>VLOOKUP($C33,Graphe!$A:$GY,CI$3,FALSE)</f>
        <v>-35</v>
      </c>
      <c r="CJ34" s="581">
        <f>VLOOKUP($C33,Graphe!$A:$GY,CJ$3,FALSE)</f>
        <v>0</v>
      </c>
      <c r="CK34" s="581">
        <f>VLOOKUP($C33,Graphe!$A:$GY,CK$3,FALSE)</f>
        <v>35</v>
      </c>
      <c r="CL34" s="581">
        <f>VLOOKUP($C33,Graphe!$A:$GY,CL$3,FALSE)</f>
        <v>0</v>
      </c>
      <c r="CM34" s="581">
        <f>VLOOKUP($C33,Graphe!$A:$GY,CM$3,FALSE)</f>
        <v>-35</v>
      </c>
      <c r="CN34" s="581">
        <f>VLOOKUP($C33,Graphe!$A:$GY,CN$3,FALSE)</f>
        <v>0</v>
      </c>
      <c r="CO34" s="581">
        <f>VLOOKUP($C33,Graphe!$A:$GY,CO$3,FALSE)</f>
        <v>35</v>
      </c>
      <c r="CP34" s="581">
        <f>VLOOKUP($C33,Graphe!$A:$GY,CP$3,FALSE)</f>
        <v>0</v>
      </c>
      <c r="CQ34" s="581">
        <f>VLOOKUP($C33,Graphe!$A:$GY,CQ$3,FALSE)</f>
        <v>-35</v>
      </c>
      <c r="CR34" s="581">
        <f>VLOOKUP($C33,Graphe!$A:$GY,CR$3,FALSE)</f>
        <v>0</v>
      </c>
      <c r="CS34" s="581">
        <f>VLOOKUP($C33,Graphe!$A:$GY,CS$3,FALSE)</f>
        <v>35</v>
      </c>
      <c r="CT34" s="581">
        <f>VLOOKUP($C33,Graphe!$A:$GY,CT$3,FALSE)</f>
        <v>0</v>
      </c>
      <c r="CU34" s="581">
        <f>VLOOKUP($C33,Graphe!$A:$GY,CU$3,FALSE)</f>
        <v>-35</v>
      </c>
      <c r="CV34" s="581">
        <f>VLOOKUP($C33,Graphe!$A:$GY,CV$3,FALSE)</f>
        <v>0</v>
      </c>
      <c r="CW34" s="581">
        <f>VLOOKUP($C33,Graphe!$A:$GY,CW$3,FALSE)</f>
        <v>35</v>
      </c>
      <c r="CX34" s="581">
        <f>VLOOKUP($C33,Graphe!$A:$GY,CX$3,FALSE)</f>
        <v>0</v>
      </c>
      <c r="CY34" s="581">
        <f>VLOOKUP($C33,Graphe!$A:$GY,CY$3,FALSE)</f>
        <v>-35</v>
      </c>
      <c r="CZ34" s="581">
        <f>VLOOKUP($C33,Graphe!$A:$GY,CZ$3,FALSE)</f>
        <v>0</v>
      </c>
      <c r="DA34" s="581">
        <f>VLOOKUP($C33,Graphe!$A:$GY,DA$3,FALSE)</f>
        <v>35</v>
      </c>
      <c r="DB34" s="581">
        <f>VLOOKUP($C33,Graphe!$A:$GY,DB$3,FALSE)</f>
        <v>0</v>
      </c>
      <c r="DC34" s="581">
        <f>VLOOKUP($C33,Graphe!$A:$GY,DC$3,FALSE)</f>
        <v>-35</v>
      </c>
      <c r="DD34" s="581">
        <f>VLOOKUP($C33,Graphe!$A:$GY,DD$3,FALSE)</f>
        <v>0</v>
      </c>
      <c r="DE34" s="581">
        <f>VLOOKUP($C33,Graphe!$A:$GY,DE$3,FALSE)</f>
        <v>35</v>
      </c>
      <c r="DF34" s="581">
        <f>VLOOKUP($C33,Graphe!$A:$GY,DF$3,FALSE)</f>
        <v>0</v>
      </c>
      <c r="DG34" s="581">
        <f>VLOOKUP($C33,Graphe!$A:$GY,DG$3,FALSE)</f>
        <v>-35</v>
      </c>
      <c r="DH34" s="581">
        <f>VLOOKUP($C33,Graphe!$A:$GY,DH$3,FALSE)</f>
        <v>0</v>
      </c>
      <c r="DI34" s="581">
        <f>VLOOKUP($C33,Graphe!$A:$GY,DI$3,FALSE)</f>
        <v>35</v>
      </c>
      <c r="DJ34" s="581">
        <f>VLOOKUP($C33,Graphe!$A:$GY,DJ$3,FALSE)</f>
        <v>0</v>
      </c>
      <c r="DK34" s="581">
        <f>VLOOKUP($C33,Graphe!$A:$GY,DK$3,FALSE)</f>
        <v>-35</v>
      </c>
      <c r="DL34" s="581">
        <f>VLOOKUP($C33,Graphe!$A:$GY,DL$3,FALSE)</f>
        <v>0</v>
      </c>
      <c r="DM34" s="581">
        <f>VLOOKUP($C33,Graphe!$A:$GY,DM$3,FALSE)</f>
        <v>35</v>
      </c>
      <c r="DN34" s="581">
        <f>VLOOKUP($C33,Graphe!$A:$GY,DN$3,FALSE)</f>
        <v>0</v>
      </c>
      <c r="DO34" s="581">
        <f>VLOOKUP($C33,Graphe!$A:$GY,DO$3,FALSE)</f>
        <v>-35</v>
      </c>
      <c r="DP34" s="581">
        <f>VLOOKUP($C33,Graphe!$A:$GY,DP$3,FALSE)</f>
        <v>0</v>
      </c>
      <c r="DQ34" s="581">
        <f>VLOOKUP($C33,Graphe!$A:$GY,DQ$3,FALSE)</f>
        <v>35</v>
      </c>
      <c r="DR34" s="581">
        <f>VLOOKUP($C33,Graphe!$A:$GY,DR$3,FALSE)</f>
        <v>0</v>
      </c>
      <c r="DS34" s="581">
        <f>VLOOKUP($C33,Graphe!$A:$GY,DS$3,FALSE)</f>
        <v>-35</v>
      </c>
      <c r="DT34" s="581">
        <f>VLOOKUP($C33,Graphe!$A:$GY,DT$3,FALSE)</f>
        <v>0</v>
      </c>
      <c r="DU34" s="581">
        <f>VLOOKUP($C33,Graphe!$A:$GY,DU$3,FALSE)</f>
        <v>35</v>
      </c>
      <c r="DV34" s="581">
        <f>VLOOKUP($C33,Graphe!$A:$GY,DV$3,FALSE)</f>
        <v>0</v>
      </c>
      <c r="DW34" s="581">
        <f>VLOOKUP($C33,Graphe!$A:$GY,DW$3,FALSE)</f>
        <v>44</v>
      </c>
      <c r="DX34" s="581">
        <f>VLOOKUP($C33,Graphe!$A:$GY,DX$3,FALSE)</f>
        <v>13</v>
      </c>
      <c r="DY34" s="581">
        <f>VLOOKUP($C33,Graphe!$A:$GY,DY$3,FALSE)</f>
        <v>-18</v>
      </c>
      <c r="DZ34" s="581">
        <f>VLOOKUP($C33,Graphe!$A:$GY,DZ$3,FALSE)</f>
        <v>13</v>
      </c>
      <c r="EA34" s="581">
        <f>VLOOKUP($C33,Graphe!$A:$GY,EA$3,FALSE)</f>
        <v>44</v>
      </c>
      <c r="EB34" s="581">
        <f>VLOOKUP($C33,Graphe!$A:$GY,EB$3,FALSE)</f>
        <v>13</v>
      </c>
      <c r="EC34" s="581">
        <f>VLOOKUP($C33,Graphe!$A:$GY,EC$3,FALSE)</f>
        <v>-18</v>
      </c>
      <c r="ED34" s="581">
        <f>VLOOKUP($C33,Graphe!$A:$GY,ED$3,FALSE)</f>
        <v>13</v>
      </c>
      <c r="EE34" s="581">
        <f>VLOOKUP($C33,Graphe!$A:$GY,EE$3,FALSE)</f>
        <v>44</v>
      </c>
      <c r="EF34" s="581">
        <f>VLOOKUP($C33,Graphe!$A:$GY,EF$3,FALSE)</f>
        <v>13</v>
      </c>
      <c r="EG34" s="581">
        <f>VLOOKUP($C33,Graphe!$A:$GY,EG$3,FALSE)</f>
        <v>-18</v>
      </c>
      <c r="EH34" s="581">
        <f>VLOOKUP($C33,Graphe!$A:$GY,EH$3,FALSE)</f>
        <v>13</v>
      </c>
      <c r="EI34" s="581">
        <f>VLOOKUP($C33,Graphe!$A:$GY,EI$3,FALSE)</f>
        <v>44</v>
      </c>
      <c r="EJ34" s="581">
        <f>VLOOKUP($C33,Graphe!$A:$GY,EJ$3,FALSE)</f>
        <v>13</v>
      </c>
      <c r="EK34" s="581">
        <f>VLOOKUP($C33,Graphe!$A:$GY,EK$3,FALSE)</f>
        <v>-18</v>
      </c>
      <c r="EL34" s="581">
        <f>VLOOKUP($C33,Graphe!$A:$GY,EL$3,FALSE)</f>
        <v>13</v>
      </c>
      <c r="EM34" s="581">
        <f>VLOOKUP($C33,Graphe!$A:$GY,EM$3,FALSE)</f>
        <v>44</v>
      </c>
      <c r="EN34" s="581">
        <f>VLOOKUP($C33,Graphe!$A:$GY,EN$3,FALSE)</f>
        <v>13</v>
      </c>
      <c r="EO34" s="581">
        <f>VLOOKUP($C33,Graphe!$A:$GY,EO$3,FALSE)</f>
        <v>-18</v>
      </c>
      <c r="EP34" s="581">
        <f>VLOOKUP($C33,Graphe!$A:$GY,EP$3,FALSE)</f>
        <v>13</v>
      </c>
      <c r="EQ34" s="581">
        <f>VLOOKUP($C33,Graphe!$A:$GY,EQ$3,FALSE)</f>
        <v>44</v>
      </c>
      <c r="ER34" s="581">
        <f>VLOOKUP($C33,Graphe!$A:$GY,ER$3,FALSE)</f>
        <v>13</v>
      </c>
      <c r="ES34" s="581">
        <f>VLOOKUP($C33,Graphe!$A:$GY,ES$3,FALSE)</f>
        <v>-18</v>
      </c>
      <c r="ET34" s="581">
        <f>VLOOKUP($C33,Graphe!$A:$GY,ET$3,FALSE)</f>
        <v>13</v>
      </c>
      <c r="EU34" s="581">
        <f>VLOOKUP($C33,Graphe!$A:$GY,EU$3,FALSE)</f>
        <v>44</v>
      </c>
      <c r="EV34" s="581">
        <f>VLOOKUP($C33,Graphe!$A:$GY,EV$3,FALSE)</f>
        <v>13</v>
      </c>
      <c r="EW34" s="581">
        <f>VLOOKUP($C33,Graphe!$A:$GY,EW$3,FALSE)</f>
        <v>-18</v>
      </c>
      <c r="EX34" s="581">
        <f>VLOOKUP($C33,Graphe!$A:$GY,EX$3,FALSE)</f>
        <v>13</v>
      </c>
      <c r="EY34" s="581">
        <f>VLOOKUP($C33,Graphe!$A:$GY,EY$3,FALSE)</f>
        <v>44</v>
      </c>
      <c r="EZ34" s="581">
        <f>VLOOKUP($C33,Graphe!$A:$GY,EZ$3,FALSE)</f>
        <v>13</v>
      </c>
      <c r="FA34" s="581">
        <f>VLOOKUP($C33,Graphe!$A:$GY,FA$3,FALSE)</f>
        <v>-18</v>
      </c>
      <c r="FB34" s="581">
        <f>VLOOKUP($C33,Graphe!$A:$GY,FB$3,FALSE)</f>
        <v>13</v>
      </c>
      <c r="FC34" s="581">
        <f>VLOOKUP($C33,Graphe!$A:$GY,FC$3,FALSE)</f>
        <v>44</v>
      </c>
      <c r="FD34" s="581">
        <f>VLOOKUP($C33,Graphe!$A:$GY,FD$3,FALSE)</f>
        <v>13</v>
      </c>
      <c r="FE34" s="581">
        <f>VLOOKUP($C33,Graphe!$A:$GY,FE$3,FALSE)</f>
        <v>-18</v>
      </c>
      <c r="FF34" s="581">
        <f>VLOOKUP($C33,Graphe!$A:$GY,FF$3,FALSE)</f>
        <v>13</v>
      </c>
      <c r="FG34" s="581">
        <f>VLOOKUP($C33,Graphe!$A:$GY,FG$3,FALSE)</f>
        <v>44</v>
      </c>
      <c r="FH34" s="581">
        <f>VLOOKUP($C33,Graphe!$A:$GY,FH$3,FALSE)</f>
        <v>13</v>
      </c>
      <c r="FI34" s="581">
        <f>VLOOKUP($C33,Graphe!$A:$GY,FI$3,FALSE)</f>
        <v>-18</v>
      </c>
      <c r="FJ34" s="581">
        <f>VLOOKUP($C33,Graphe!$A:$GY,FJ$3,FALSE)</f>
        <v>13</v>
      </c>
      <c r="FK34" s="581">
        <f>VLOOKUP($C33,Graphe!$A:$GY,FK$3,FALSE)</f>
        <v>44</v>
      </c>
      <c r="FL34" s="581">
        <f>VLOOKUP($C33,Graphe!$A:$GY,FL$3,FALSE)</f>
        <v>13</v>
      </c>
      <c r="FM34" s="581">
        <f>VLOOKUP($C33,Graphe!$A:$GY,FM$3,FALSE)</f>
        <v>-18</v>
      </c>
      <c r="FN34" s="581">
        <f>VLOOKUP($C33,Graphe!$A:$GY,FN$3,FALSE)</f>
        <v>13</v>
      </c>
      <c r="FO34" s="581">
        <f>VLOOKUP($C33,Graphe!$A:$GY,FO$3,FALSE)</f>
        <v>44</v>
      </c>
      <c r="FP34" s="581">
        <f>VLOOKUP($C33,Graphe!$A:$GY,FP$3,FALSE)</f>
        <v>13</v>
      </c>
      <c r="FQ34" s="581">
        <f>VLOOKUP($C33,Graphe!$A:$GY,FQ$3,FALSE)</f>
        <v>-18</v>
      </c>
      <c r="FR34" s="581">
        <f>VLOOKUP($C33,Graphe!$A:$GY,FR$3,FALSE)</f>
        <v>13</v>
      </c>
      <c r="FS34" s="581">
        <f>VLOOKUP($C33,Graphe!$A:$GY,FS$3,FALSE)</f>
        <v>44</v>
      </c>
      <c r="FT34" s="581">
        <f>VLOOKUP($C33,Graphe!$A:$GY,FT$3,FALSE)</f>
        <v>13</v>
      </c>
      <c r="FU34" s="581">
        <f>VLOOKUP($C33,Graphe!$A:$GY,FU$3,FALSE)</f>
        <v>20</v>
      </c>
      <c r="FV34" s="581">
        <f>VLOOKUP($C33,Graphe!$A:$GY,FV$3,FALSE)</f>
        <v>0</v>
      </c>
      <c r="FW34" s="581">
        <f>VLOOKUP($C33,Graphe!$A:$GY,FW$3,FALSE)</f>
        <v>-20</v>
      </c>
      <c r="FX34" s="581">
        <f>VLOOKUP($C33,Graphe!$A:$GY,FX$3,FALSE)</f>
        <v>0</v>
      </c>
      <c r="FY34" s="581">
        <f>VLOOKUP($C33,Graphe!$A:$GY,FY$3,FALSE)</f>
        <v>20</v>
      </c>
      <c r="FZ34" s="581">
        <f>VLOOKUP($C33,Graphe!$A:$GY,FZ$3,FALSE)</f>
        <v>0</v>
      </c>
      <c r="GA34" s="581">
        <f>VLOOKUP($C33,Graphe!$A:$GY,GA$3,FALSE)</f>
        <v>-20</v>
      </c>
      <c r="GB34" s="581">
        <f>VLOOKUP($C33,Graphe!$A:$GY,GB$3,FALSE)</f>
        <v>0</v>
      </c>
      <c r="GC34" s="581">
        <f>VLOOKUP($C33,Graphe!$A:$GY,GC$3,FALSE)</f>
        <v>20</v>
      </c>
      <c r="GD34" s="581">
        <f>VLOOKUP($C33,Graphe!$A:$GY,GD$3,FALSE)</f>
        <v>0</v>
      </c>
      <c r="GE34" s="581">
        <f>VLOOKUP($C33,Graphe!$A:$GY,GE$3,FALSE)</f>
        <v>-20</v>
      </c>
      <c r="GF34" s="581">
        <f>VLOOKUP($C33,Graphe!$A:$GY,GF$3,FALSE)</f>
        <v>0</v>
      </c>
      <c r="GG34" s="581">
        <f>VLOOKUP($C33,Graphe!$A:$GY,GG$3,FALSE)</f>
        <v>20</v>
      </c>
      <c r="GH34" s="581">
        <f>VLOOKUP($C33,Graphe!$A:$GY,GH$3,FALSE)</f>
        <v>0</v>
      </c>
      <c r="GI34" s="581">
        <f>VLOOKUP($C33,Graphe!$A:$GY,GI$3,FALSE)</f>
        <v>-20</v>
      </c>
      <c r="GJ34" s="581">
        <f>VLOOKUP($C33,Graphe!$A:$GY,GJ$3,FALSE)</f>
        <v>0</v>
      </c>
      <c r="GK34" s="581">
        <f>VLOOKUP($C33,Graphe!$A:$GY,GK$3,FALSE)</f>
        <v>20</v>
      </c>
      <c r="GL34" s="581">
        <f>VLOOKUP($C33,Graphe!$A:$GY,GL$3,FALSE)</f>
        <v>0</v>
      </c>
      <c r="GM34" s="581">
        <f>VLOOKUP($C33,Graphe!$A:$GY,GM$3,FALSE)</f>
        <v>-20</v>
      </c>
      <c r="GN34" s="581">
        <f>VLOOKUP($C33,Graphe!$A:$GY,GN$3,FALSE)</f>
        <v>0</v>
      </c>
      <c r="GO34" s="581">
        <f>VLOOKUP($C33,Graphe!$A:$GY,GO$3,FALSE)</f>
        <v>20</v>
      </c>
      <c r="GP34" s="581">
        <f>VLOOKUP($C33,Graphe!$A:$GY,GP$3,FALSE)</f>
        <v>0</v>
      </c>
      <c r="GQ34" s="581">
        <f>VLOOKUP($C33,Graphe!$A:$GY,GQ$3,FALSE)</f>
        <v>-20</v>
      </c>
      <c r="GR34" s="581">
        <f>VLOOKUP($C33,Graphe!$A:$GY,GR$3,FALSE)</f>
        <v>0</v>
      </c>
      <c r="GS34" s="581">
        <f>VLOOKUP($C33,Graphe!$A:$GY,GS$3,FALSE)</f>
        <v>20</v>
      </c>
      <c r="GT34" s="581">
        <f>VLOOKUP($C33,Graphe!$A:$GY,GT$3,FALSE)</f>
        <v>0</v>
      </c>
      <c r="GU34" s="581">
        <f>VLOOKUP($C33,Graphe!$A:$GY,GU$3,FALSE)</f>
        <v>-20</v>
      </c>
      <c r="GV34" s="581">
        <f>VLOOKUP($C33,Graphe!$A:$GY,GV$3,FALSE)</f>
        <v>0</v>
      </c>
      <c r="GW34" s="581">
        <f>VLOOKUP($C33,Graphe!$A:$GY,GW$3,FALSE)</f>
        <v>20</v>
      </c>
      <c r="GX34" s="581">
        <f>VLOOKUP($C33,Graphe!$A:$GY,GX$3,FALSE)</f>
        <v>0</v>
      </c>
      <c r="GY34" s="581">
        <f>VLOOKUP($C33,Graphe!$A:$GY,GY$3,FALSE)</f>
        <v>-20</v>
      </c>
      <c r="GZ34" s="581">
        <f>VLOOKUP($C33,Graphe!$A:$GY,GZ$3,FALSE)</f>
        <v>0</v>
      </c>
      <c r="HA34" s="581">
        <f>VLOOKUP($C33,Graphe!$A:$GY,HA$3,FALSE)</f>
        <v>20</v>
      </c>
      <c r="HB34" s="581">
        <f>VLOOKUP($C33,Graphe!$A:$GY,HB$3,FALSE)</f>
        <v>0</v>
      </c>
      <c r="HC34" s="581">
        <f>VLOOKUP($C33,Graphe!$A:$GY,HC$3,FALSE)</f>
        <v>-20</v>
      </c>
      <c r="HD34" s="581">
        <f>VLOOKUP($C33,Graphe!$A:$GY,HD$3,FALSE)</f>
        <v>0</v>
      </c>
      <c r="HE34" s="581">
        <f>VLOOKUP($C33,Graphe!$A:$GY,HE$3,FALSE)</f>
        <v>20</v>
      </c>
      <c r="HF34" s="581">
        <f>VLOOKUP($C33,Graphe!$A:$GY,HF$3,FALSE)</f>
        <v>0</v>
      </c>
      <c r="HG34" s="581">
        <f>VLOOKUP($C33,Graphe!$A:$GY,HG$3,FALSE)</f>
        <v>-20</v>
      </c>
      <c r="HH34" s="581">
        <f>VLOOKUP($C33,Graphe!$A:$GY,HH$3,FALSE)</f>
        <v>0</v>
      </c>
      <c r="HI34" s="581">
        <f>VLOOKUP($C33,Graphe!$A:$GY,HI$3,FALSE)</f>
        <v>20</v>
      </c>
      <c r="HJ34" s="581">
        <f>VLOOKUP($C33,Graphe!$A:$GY,HJ$3,FALSE)</f>
        <v>0</v>
      </c>
      <c r="HK34" s="581">
        <f>VLOOKUP($C33,Graphe!$A:$GY,HK$3,FALSE)</f>
        <v>-20</v>
      </c>
      <c r="HL34" s="581">
        <f>VLOOKUP($C33,Graphe!$A:$GY,HL$3,FALSE)</f>
        <v>0</v>
      </c>
      <c r="HM34" s="581">
        <f>VLOOKUP($C33,Graphe!$A:$GY,HM$3,FALSE)</f>
        <v>20</v>
      </c>
      <c r="HN34" s="581">
        <f>VLOOKUP($C33,Graphe!$A:$GY,HN$3,FALSE)</f>
        <v>0</v>
      </c>
      <c r="HO34" s="581">
        <f>VLOOKUP($C33,Graphe!$A:$GY,HO$3,FALSE)</f>
        <v>-20</v>
      </c>
      <c r="HP34" s="581">
        <f>VLOOKUP($C33,Graphe!$A:$GY,HP$3,FALSE)</f>
        <v>0</v>
      </c>
      <c r="HQ34" s="581">
        <f>VLOOKUP($C33,Graphe!$A:$GY,HQ$3,FALSE)</f>
        <v>20</v>
      </c>
      <c r="HR34" s="581">
        <f>VLOOKUP($C33,Graphe!$A:$GY,HR$3,FALSE)</f>
        <v>0</v>
      </c>
    </row>
    <row r="35" spans="3:226" x14ac:dyDescent="0.25">
      <c r="C35" s="581">
        <f t="shared" si="8"/>
        <v>1230</v>
      </c>
      <c r="Z35" s="581">
        <f t="shared" si="9"/>
        <v>1220</v>
      </c>
      <c r="AA35" s="581">
        <f>VLOOKUP($C34,Graphe!$A:$GY,AA$3,FALSE)</f>
        <v>20</v>
      </c>
      <c r="AB35" s="581">
        <f>VLOOKUP($C34,Graphe!$A:$GY,AB$3,FALSE)</f>
        <v>0</v>
      </c>
      <c r="AC35" s="581">
        <f>VLOOKUP($C34,Graphe!$A:$GY,AC$3,FALSE)</f>
        <v>-20</v>
      </c>
      <c r="AD35" s="581">
        <f>VLOOKUP($C34,Graphe!$A:$GY,AD$3,FALSE)</f>
        <v>0</v>
      </c>
      <c r="AE35" s="581">
        <f>VLOOKUP($C34,Graphe!$A:$GY,AE$3,FALSE)</f>
        <v>20</v>
      </c>
      <c r="AF35" s="581">
        <f>VLOOKUP($C34,Graphe!$A:$GY,AF$3,FALSE)</f>
        <v>0</v>
      </c>
      <c r="AG35" s="581">
        <f>VLOOKUP($C34,Graphe!$A:$GY,AG$3,FALSE)</f>
        <v>-20</v>
      </c>
      <c r="AH35" s="581">
        <f>VLOOKUP($C34,Graphe!$A:$GY,AH$3,FALSE)</f>
        <v>0</v>
      </c>
      <c r="AI35" s="581">
        <f>VLOOKUP($C34,Graphe!$A:$GY,AI$3,FALSE)</f>
        <v>20</v>
      </c>
      <c r="AJ35" s="581">
        <f>VLOOKUP($C34,Graphe!$A:$GY,AJ$3,FALSE)</f>
        <v>0</v>
      </c>
      <c r="AK35" s="581">
        <f>VLOOKUP($C34,Graphe!$A:$GY,AK$3,FALSE)</f>
        <v>-20</v>
      </c>
      <c r="AL35" s="581">
        <f>VLOOKUP($C34,Graphe!$A:$GY,AL$3,FALSE)</f>
        <v>0</v>
      </c>
      <c r="AM35" s="581">
        <f>VLOOKUP($C34,Graphe!$A:$GY,AM$3,FALSE)</f>
        <v>20</v>
      </c>
      <c r="AN35" s="581">
        <f>VLOOKUP($C34,Graphe!$A:$GY,AN$3,FALSE)</f>
        <v>0</v>
      </c>
      <c r="AO35" s="581">
        <f>VLOOKUP($C34,Graphe!$A:$GY,AO$3,FALSE)</f>
        <v>-20</v>
      </c>
      <c r="AP35" s="581">
        <f>VLOOKUP($C34,Graphe!$A:$GY,AP$3,FALSE)</f>
        <v>0</v>
      </c>
      <c r="AQ35" s="581">
        <f>VLOOKUP($C34,Graphe!$A:$GY,AQ$3,FALSE)</f>
        <v>20</v>
      </c>
      <c r="AR35" s="581">
        <f>VLOOKUP($C34,Graphe!$A:$GY,AR$3,FALSE)</f>
        <v>0</v>
      </c>
      <c r="AS35" s="581">
        <f>VLOOKUP($C34,Graphe!$A:$GY,AS$3,FALSE)</f>
        <v>-20</v>
      </c>
      <c r="AT35" s="581">
        <f>VLOOKUP($C34,Graphe!$A:$GY,AT$3,FALSE)</f>
        <v>0</v>
      </c>
      <c r="AU35" s="581">
        <f>VLOOKUP($C34,Graphe!$A:$GY,AU$3,FALSE)</f>
        <v>20</v>
      </c>
      <c r="AV35" s="581">
        <f>VLOOKUP($C34,Graphe!$A:$GY,AV$3,FALSE)</f>
        <v>0</v>
      </c>
      <c r="AW35" s="581">
        <f>VLOOKUP($C34,Graphe!$A:$GY,AW$3,FALSE)</f>
        <v>-20</v>
      </c>
      <c r="AX35" s="581">
        <f>VLOOKUP($C34,Graphe!$A:$GY,AX$3,FALSE)</f>
        <v>0</v>
      </c>
      <c r="AY35" s="581">
        <f>VLOOKUP($C34,Graphe!$A:$GY,AY$3,FALSE)</f>
        <v>20</v>
      </c>
      <c r="AZ35" s="581">
        <f>VLOOKUP($C34,Graphe!$A:$GY,AZ$3,FALSE)</f>
        <v>0</v>
      </c>
      <c r="BA35" s="581">
        <f>VLOOKUP($C34,Graphe!$A:$GY,BA$3,FALSE)</f>
        <v>-20</v>
      </c>
      <c r="BB35" s="581">
        <f>VLOOKUP($C34,Graphe!$A:$GY,BB$3,FALSE)</f>
        <v>0</v>
      </c>
      <c r="BC35" s="581">
        <f>VLOOKUP($C34,Graphe!$A:$GY,BC$3,FALSE)</f>
        <v>20</v>
      </c>
      <c r="BD35" s="581">
        <f>VLOOKUP($C34,Graphe!$A:$GY,BD$3,FALSE)</f>
        <v>0</v>
      </c>
      <c r="BE35" s="581">
        <f>VLOOKUP($C34,Graphe!$A:$GY,BE$3,FALSE)</f>
        <v>-20</v>
      </c>
      <c r="BF35" s="581">
        <f>VLOOKUP($C34,Graphe!$A:$GY,BF$3,FALSE)</f>
        <v>0</v>
      </c>
      <c r="BG35" s="581">
        <f>VLOOKUP($C34,Graphe!$A:$GY,BG$3,FALSE)</f>
        <v>20</v>
      </c>
      <c r="BH35" s="581">
        <f>VLOOKUP($C34,Graphe!$A:$GY,BH$3,FALSE)</f>
        <v>0</v>
      </c>
      <c r="BI35" s="581">
        <f>VLOOKUP($C34,Graphe!$A:$GY,BI$3,FALSE)</f>
        <v>-20</v>
      </c>
      <c r="BJ35" s="581">
        <f>VLOOKUP($C34,Graphe!$A:$GY,BJ$3,FALSE)</f>
        <v>0</v>
      </c>
      <c r="BK35" s="581">
        <f>VLOOKUP($C34,Graphe!$A:$GY,BK$3,FALSE)</f>
        <v>20</v>
      </c>
      <c r="BL35" s="581">
        <f>VLOOKUP($C34,Graphe!$A:$GY,BL$3,FALSE)</f>
        <v>0</v>
      </c>
      <c r="BM35" s="581">
        <f>VLOOKUP($C34,Graphe!$A:$GY,BM$3,FALSE)</f>
        <v>-20</v>
      </c>
      <c r="BN35" s="581">
        <f>VLOOKUP($C34,Graphe!$A:$GY,BN$3,FALSE)</f>
        <v>0</v>
      </c>
      <c r="BO35" s="581">
        <f>VLOOKUP($C34,Graphe!$A:$GY,BO$3,FALSE)</f>
        <v>20</v>
      </c>
      <c r="BP35" s="581">
        <f>VLOOKUP($C34,Graphe!$A:$GY,BP$3,FALSE)</f>
        <v>0</v>
      </c>
      <c r="BQ35" s="581">
        <f>VLOOKUP($C34,Graphe!$A:$GY,BQ$3,FALSE)</f>
        <v>-20</v>
      </c>
      <c r="BR35" s="581">
        <f>VLOOKUP($C34,Graphe!$A:$GY,BR$3,FALSE)</f>
        <v>0</v>
      </c>
      <c r="BS35" s="581">
        <f>VLOOKUP($C34,Graphe!$A:$GY,BS$3,FALSE)</f>
        <v>20</v>
      </c>
      <c r="BT35" s="581">
        <f>VLOOKUP($C34,Graphe!$A:$GY,BT$3,FALSE)</f>
        <v>0</v>
      </c>
      <c r="BU35" s="581">
        <f>VLOOKUP($C34,Graphe!$A:$GY,BU$3,FALSE)</f>
        <v>-20</v>
      </c>
      <c r="BV35" s="581">
        <f>VLOOKUP($C34,Graphe!$A:$GY,BV$3,FALSE)</f>
        <v>0</v>
      </c>
      <c r="BW35" s="581">
        <f>VLOOKUP($C34,Graphe!$A:$GY,BW$3,FALSE)</f>
        <v>20</v>
      </c>
      <c r="BX35" s="581">
        <f>VLOOKUP($C34,Graphe!$A:$GY,BX$3,FALSE)</f>
        <v>0</v>
      </c>
      <c r="BY35" s="581">
        <f>VLOOKUP($C34,Graphe!$A:$GY,BY$3,FALSE)</f>
        <v>27</v>
      </c>
      <c r="BZ35" s="581">
        <f>VLOOKUP($C34,Graphe!$A:$GY,BZ$3,FALSE)</f>
        <v>0</v>
      </c>
      <c r="CA35" s="581">
        <f>VLOOKUP($C34,Graphe!$A:$GY,CA$3,FALSE)</f>
        <v>-27</v>
      </c>
      <c r="CB35" s="581">
        <f>VLOOKUP($C34,Graphe!$A:$GY,CB$3,FALSE)</f>
        <v>0</v>
      </c>
      <c r="CC35" s="581">
        <f>VLOOKUP($C34,Graphe!$A:$GY,CC$3,FALSE)</f>
        <v>27</v>
      </c>
      <c r="CD35" s="581">
        <f>VLOOKUP($C34,Graphe!$A:$GY,CD$3,FALSE)</f>
        <v>0</v>
      </c>
      <c r="CE35" s="581">
        <f>VLOOKUP($C34,Graphe!$A:$GY,CE$3,FALSE)</f>
        <v>-27</v>
      </c>
      <c r="CF35" s="581">
        <f>VLOOKUP($C34,Graphe!$A:$GY,CF$3,FALSE)</f>
        <v>0</v>
      </c>
      <c r="CG35" s="581">
        <f>VLOOKUP($C34,Graphe!$A:$GY,CG$3,FALSE)</f>
        <v>27</v>
      </c>
      <c r="CH35" s="581">
        <f>VLOOKUP($C34,Graphe!$A:$GY,CH$3,FALSE)</f>
        <v>0</v>
      </c>
      <c r="CI35" s="581">
        <f>VLOOKUP($C34,Graphe!$A:$GY,CI$3,FALSE)</f>
        <v>-27</v>
      </c>
      <c r="CJ35" s="581">
        <f>VLOOKUP($C34,Graphe!$A:$GY,CJ$3,FALSE)</f>
        <v>0</v>
      </c>
      <c r="CK35" s="581">
        <f>VLOOKUP($C34,Graphe!$A:$GY,CK$3,FALSE)</f>
        <v>27</v>
      </c>
      <c r="CL35" s="581">
        <f>VLOOKUP($C34,Graphe!$A:$GY,CL$3,FALSE)</f>
        <v>0</v>
      </c>
      <c r="CM35" s="581">
        <f>VLOOKUP($C34,Graphe!$A:$GY,CM$3,FALSE)</f>
        <v>-27</v>
      </c>
      <c r="CN35" s="581">
        <f>VLOOKUP($C34,Graphe!$A:$GY,CN$3,FALSE)</f>
        <v>0</v>
      </c>
      <c r="CO35" s="581">
        <f>VLOOKUP($C34,Graphe!$A:$GY,CO$3,FALSE)</f>
        <v>27</v>
      </c>
      <c r="CP35" s="581">
        <f>VLOOKUP($C34,Graphe!$A:$GY,CP$3,FALSE)</f>
        <v>0</v>
      </c>
      <c r="CQ35" s="581">
        <f>VLOOKUP($C34,Graphe!$A:$GY,CQ$3,FALSE)</f>
        <v>-27</v>
      </c>
      <c r="CR35" s="581">
        <f>VLOOKUP($C34,Graphe!$A:$GY,CR$3,FALSE)</f>
        <v>0</v>
      </c>
      <c r="CS35" s="581">
        <f>VLOOKUP($C34,Graphe!$A:$GY,CS$3,FALSE)</f>
        <v>27</v>
      </c>
      <c r="CT35" s="581">
        <f>VLOOKUP($C34,Graphe!$A:$GY,CT$3,FALSE)</f>
        <v>0</v>
      </c>
      <c r="CU35" s="581">
        <f>VLOOKUP($C34,Graphe!$A:$GY,CU$3,FALSE)</f>
        <v>-27</v>
      </c>
      <c r="CV35" s="581">
        <f>VLOOKUP($C34,Graphe!$A:$GY,CV$3,FALSE)</f>
        <v>0</v>
      </c>
      <c r="CW35" s="581">
        <f>VLOOKUP($C34,Graphe!$A:$GY,CW$3,FALSE)</f>
        <v>27</v>
      </c>
      <c r="CX35" s="581">
        <f>VLOOKUP($C34,Graphe!$A:$GY,CX$3,FALSE)</f>
        <v>0</v>
      </c>
      <c r="CY35" s="581">
        <f>VLOOKUP($C34,Graphe!$A:$GY,CY$3,FALSE)</f>
        <v>-27</v>
      </c>
      <c r="CZ35" s="581">
        <f>VLOOKUP($C34,Graphe!$A:$GY,CZ$3,FALSE)</f>
        <v>0</v>
      </c>
      <c r="DA35" s="581">
        <f>VLOOKUP($C34,Graphe!$A:$GY,DA$3,FALSE)</f>
        <v>27</v>
      </c>
      <c r="DB35" s="581">
        <f>VLOOKUP($C34,Graphe!$A:$GY,DB$3,FALSE)</f>
        <v>0</v>
      </c>
      <c r="DC35" s="581">
        <f>VLOOKUP($C34,Graphe!$A:$GY,DC$3,FALSE)</f>
        <v>-27</v>
      </c>
      <c r="DD35" s="581">
        <f>VLOOKUP($C34,Graphe!$A:$GY,DD$3,FALSE)</f>
        <v>0</v>
      </c>
      <c r="DE35" s="581">
        <f>VLOOKUP($C34,Graphe!$A:$GY,DE$3,FALSE)</f>
        <v>27</v>
      </c>
      <c r="DF35" s="581">
        <f>VLOOKUP($C34,Graphe!$A:$GY,DF$3,FALSE)</f>
        <v>0</v>
      </c>
      <c r="DG35" s="581">
        <f>VLOOKUP($C34,Graphe!$A:$GY,DG$3,FALSE)</f>
        <v>-27</v>
      </c>
      <c r="DH35" s="581">
        <f>VLOOKUP($C34,Graphe!$A:$GY,DH$3,FALSE)</f>
        <v>0</v>
      </c>
      <c r="DI35" s="581">
        <f>VLOOKUP($C34,Graphe!$A:$GY,DI$3,FALSE)</f>
        <v>27</v>
      </c>
      <c r="DJ35" s="581">
        <f>VLOOKUP($C34,Graphe!$A:$GY,DJ$3,FALSE)</f>
        <v>0</v>
      </c>
      <c r="DK35" s="581">
        <f>VLOOKUP($C34,Graphe!$A:$GY,DK$3,FALSE)</f>
        <v>-27</v>
      </c>
      <c r="DL35" s="581">
        <f>VLOOKUP($C34,Graphe!$A:$GY,DL$3,FALSE)</f>
        <v>0</v>
      </c>
      <c r="DM35" s="581">
        <f>VLOOKUP($C34,Graphe!$A:$GY,DM$3,FALSE)</f>
        <v>27</v>
      </c>
      <c r="DN35" s="581">
        <f>VLOOKUP($C34,Graphe!$A:$GY,DN$3,FALSE)</f>
        <v>0</v>
      </c>
      <c r="DO35" s="581">
        <f>VLOOKUP($C34,Graphe!$A:$GY,DO$3,FALSE)</f>
        <v>-27</v>
      </c>
      <c r="DP35" s="581">
        <f>VLOOKUP($C34,Graphe!$A:$GY,DP$3,FALSE)</f>
        <v>0</v>
      </c>
      <c r="DQ35" s="581">
        <f>VLOOKUP($C34,Graphe!$A:$GY,DQ$3,FALSE)</f>
        <v>27</v>
      </c>
      <c r="DR35" s="581">
        <f>VLOOKUP($C34,Graphe!$A:$GY,DR$3,FALSE)</f>
        <v>0</v>
      </c>
      <c r="DS35" s="581">
        <f>VLOOKUP($C34,Graphe!$A:$GY,DS$3,FALSE)</f>
        <v>-27</v>
      </c>
      <c r="DT35" s="581">
        <f>VLOOKUP($C34,Graphe!$A:$GY,DT$3,FALSE)</f>
        <v>0</v>
      </c>
      <c r="DU35" s="581">
        <f>VLOOKUP($C34,Graphe!$A:$GY,DU$3,FALSE)</f>
        <v>27</v>
      </c>
      <c r="DV35" s="581">
        <f>VLOOKUP($C34,Graphe!$A:$GY,DV$3,FALSE)</f>
        <v>0</v>
      </c>
      <c r="DW35" s="581">
        <f>VLOOKUP($C34,Graphe!$A:$GY,DW$3,FALSE)</f>
        <v>24</v>
      </c>
      <c r="DX35" s="581">
        <f>VLOOKUP($C34,Graphe!$A:$GY,DX$3,FALSE)</f>
        <v>0</v>
      </c>
      <c r="DY35" s="581">
        <f>VLOOKUP($C34,Graphe!$A:$GY,DY$3,FALSE)</f>
        <v>-24</v>
      </c>
      <c r="DZ35" s="581">
        <f>VLOOKUP($C34,Graphe!$A:$GY,DZ$3,FALSE)</f>
        <v>0</v>
      </c>
      <c r="EA35" s="581">
        <f>VLOOKUP($C34,Graphe!$A:$GY,EA$3,FALSE)</f>
        <v>24</v>
      </c>
      <c r="EB35" s="581">
        <f>VLOOKUP($C34,Graphe!$A:$GY,EB$3,FALSE)</f>
        <v>0</v>
      </c>
      <c r="EC35" s="581">
        <f>VLOOKUP($C34,Graphe!$A:$GY,EC$3,FALSE)</f>
        <v>-24</v>
      </c>
      <c r="ED35" s="581">
        <f>VLOOKUP($C34,Graphe!$A:$GY,ED$3,FALSE)</f>
        <v>0</v>
      </c>
      <c r="EE35" s="581">
        <f>VLOOKUP($C34,Graphe!$A:$GY,EE$3,FALSE)</f>
        <v>24</v>
      </c>
      <c r="EF35" s="581">
        <f>VLOOKUP($C34,Graphe!$A:$GY,EF$3,FALSE)</f>
        <v>0</v>
      </c>
      <c r="EG35" s="581">
        <f>VLOOKUP($C34,Graphe!$A:$GY,EG$3,FALSE)</f>
        <v>-24</v>
      </c>
      <c r="EH35" s="581">
        <f>VLOOKUP($C34,Graphe!$A:$GY,EH$3,FALSE)</f>
        <v>0</v>
      </c>
      <c r="EI35" s="581">
        <f>VLOOKUP($C34,Graphe!$A:$GY,EI$3,FALSE)</f>
        <v>24</v>
      </c>
      <c r="EJ35" s="581">
        <f>VLOOKUP($C34,Graphe!$A:$GY,EJ$3,FALSE)</f>
        <v>0</v>
      </c>
      <c r="EK35" s="581">
        <f>VLOOKUP($C34,Graphe!$A:$GY,EK$3,FALSE)</f>
        <v>-24</v>
      </c>
      <c r="EL35" s="581">
        <f>VLOOKUP($C34,Graphe!$A:$GY,EL$3,FALSE)</f>
        <v>0</v>
      </c>
      <c r="EM35" s="581">
        <f>VLOOKUP($C34,Graphe!$A:$GY,EM$3,FALSE)</f>
        <v>24</v>
      </c>
      <c r="EN35" s="581">
        <f>VLOOKUP($C34,Graphe!$A:$GY,EN$3,FALSE)</f>
        <v>0</v>
      </c>
      <c r="EO35" s="581">
        <f>VLOOKUP($C34,Graphe!$A:$GY,EO$3,FALSE)</f>
        <v>-24</v>
      </c>
      <c r="EP35" s="581">
        <f>VLOOKUP($C34,Graphe!$A:$GY,EP$3,FALSE)</f>
        <v>0</v>
      </c>
      <c r="EQ35" s="581">
        <f>VLOOKUP($C34,Graphe!$A:$GY,EQ$3,FALSE)</f>
        <v>24</v>
      </c>
      <c r="ER35" s="581">
        <f>VLOOKUP($C34,Graphe!$A:$GY,ER$3,FALSE)</f>
        <v>0</v>
      </c>
      <c r="ES35" s="581">
        <f>VLOOKUP($C34,Graphe!$A:$GY,ES$3,FALSE)</f>
        <v>-24</v>
      </c>
      <c r="ET35" s="581">
        <f>VLOOKUP($C34,Graphe!$A:$GY,ET$3,FALSE)</f>
        <v>0</v>
      </c>
      <c r="EU35" s="581">
        <f>VLOOKUP($C34,Graphe!$A:$GY,EU$3,FALSE)</f>
        <v>24</v>
      </c>
      <c r="EV35" s="581">
        <f>VLOOKUP($C34,Graphe!$A:$GY,EV$3,FALSE)</f>
        <v>0</v>
      </c>
      <c r="EW35" s="581">
        <f>VLOOKUP($C34,Graphe!$A:$GY,EW$3,FALSE)</f>
        <v>-24</v>
      </c>
      <c r="EX35" s="581">
        <f>VLOOKUP($C34,Graphe!$A:$GY,EX$3,FALSE)</f>
        <v>0</v>
      </c>
      <c r="EY35" s="581">
        <f>VLOOKUP($C34,Graphe!$A:$GY,EY$3,FALSE)</f>
        <v>24</v>
      </c>
      <c r="EZ35" s="581">
        <f>VLOOKUP($C34,Graphe!$A:$GY,EZ$3,FALSE)</f>
        <v>0</v>
      </c>
      <c r="FA35" s="581">
        <f>VLOOKUP($C34,Graphe!$A:$GY,FA$3,FALSE)</f>
        <v>-24</v>
      </c>
      <c r="FB35" s="581">
        <f>VLOOKUP($C34,Graphe!$A:$GY,FB$3,FALSE)</f>
        <v>0</v>
      </c>
      <c r="FC35" s="581">
        <f>VLOOKUP($C34,Graphe!$A:$GY,FC$3,FALSE)</f>
        <v>24</v>
      </c>
      <c r="FD35" s="581">
        <f>VLOOKUP($C34,Graphe!$A:$GY,FD$3,FALSE)</f>
        <v>0</v>
      </c>
      <c r="FE35" s="581">
        <f>VLOOKUP($C34,Graphe!$A:$GY,FE$3,FALSE)</f>
        <v>-24</v>
      </c>
      <c r="FF35" s="581">
        <f>VLOOKUP($C34,Graphe!$A:$GY,FF$3,FALSE)</f>
        <v>0</v>
      </c>
      <c r="FG35" s="581">
        <f>VLOOKUP($C34,Graphe!$A:$GY,FG$3,FALSE)</f>
        <v>24</v>
      </c>
      <c r="FH35" s="581">
        <f>VLOOKUP($C34,Graphe!$A:$GY,FH$3,FALSE)</f>
        <v>0</v>
      </c>
      <c r="FI35" s="581">
        <f>VLOOKUP($C34,Graphe!$A:$GY,FI$3,FALSE)</f>
        <v>-24</v>
      </c>
      <c r="FJ35" s="581">
        <f>VLOOKUP($C34,Graphe!$A:$GY,FJ$3,FALSE)</f>
        <v>0</v>
      </c>
      <c r="FK35" s="581">
        <f>VLOOKUP($C34,Graphe!$A:$GY,FK$3,FALSE)</f>
        <v>24</v>
      </c>
      <c r="FL35" s="581">
        <f>VLOOKUP($C34,Graphe!$A:$GY,FL$3,FALSE)</f>
        <v>0</v>
      </c>
      <c r="FM35" s="581">
        <f>VLOOKUP($C34,Graphe!$A:$GY,FM$3,FALSE)</f>
        <v>-24</v>
      </c>
      <c r="FN35" s="581">
        <f>VLOOKUP($C34,Graphe!$A:$GY,FN$3,FALSE)</f>
        <v>0</v>
      </c>
      <c r="FO35" s="581">
        <f>VLOOKUP($C34,Graphe!$A:$GY,FO$3,FALSE)</f>
        <v>24</v>
      </c>
      <c r="FP35" s="581">
        <f>VLOOKUP($C34,Graphe!$A:$GY,FP$3,FALSE)</f>
        <v>0</v>
      </c>
      <c r="FQ35" s="581">
        <f>VLOOKUP($C34,Graphe!$A:$GY,FQ$3,FALSE)</f>
        <v>-24</v>
      </c>
      <c r="FR35" s="581">
        <f>VLOOKUP($C34,Graphe!$A:$GY,FR$3,FALSE)</f>
        <v>0</v>
      </c>
      <c r="FS35" s="581">
        <f>VLOOKUP($C34,Graphe!$A:$GY,FS$3,FALSE)</f>
        <v>24</v>
      </c>
      <c r="FT35" s="581">
        <f>VLOOKUP($C34,Graphe!$A:$GY,FT$3,FALSE)</f>
        <v>0</v>
      </c>
      <c r="FU35" s="581">
        <f>VLOOKUP($C34,Graphe!$A:$GY,FU$3,FALSE)</f>
        <v>20</v>
      </c>
      <c r="FV35" s="581">
        <f>VLOOKUP($C34,Graphe!$A:$GY,FV$3,FALSE)</f>
        <v>0</v>
      </c>
      <c r="FW35" s="581">
        <f>VLOOKUP($C34,Graphe!$A:$GY,FW$3,FALSE)</f>
        <v>-20</v>
      </c>
      <c r="FX35" s="581">
        <f>VLOOKUP($C34,Graphe!$A:$GY,FX$3,FALSE)</f>
        <v>0</v>
      </c>
      <c r="FY35" s="581">
        <f>VLOOKUP($C34,Graphe!$A:$GY,FY$3,FALSE)</f>
        <v>20</v>
      </c>
      <c r="FZ35" s="581">
        <f>VLOOKUP($C34,Graphe!$A:$GY,FZ$3,FALSE)</f>
        <v>0</v>
      </c>
      <c r="GA35" s="581">
        <f>VLOOKUP($C34,Graphe!$A:$GY,GA$3,FALSE)</f>
        <v>-20</v>
      </c>
      <c r="GB35" s="581">
        <f>VLOOKUP($C34,Graphe!$A:$GY,GB$3,FALSE)</f>
        <v>0</v>
      </c>
      <c r="GC35" s="581">
        <f>VLOOKUP($C34,Graphe!$A:$GY,GC$3,FALSE)</f>
        <v>20</v>
      </c>
      <c r="GD35" s="581">
        <f>VLOOKUP($C34,Graphe!$A:$GY,GD$3,FALSE)</f>
        <v>0</v>
      </c>
      <c r="GE35" s="581">
        <f>VLOOKUP($C34,Graphe!$A:$GY,GE$3,FALSE)</f>
        <v>-20</v>
      </c>
      <c r="GF35" s="581">
        <f>VLOOKUP($C34,Graphe!$A:$GY,GF$3,FALSE)</f>
        <v>0</v>
      </c>
      <c r="GG35" s="581">
        <f>VLOOKUP($C34,Graphe!$A:$GY,GG$3,FALSE)</f>
        <v>20</v>
      </c>
      <c r="GH35" s="581">
        <f>VLOOKUP($C34,Graphe!$A:$GY,GH$3,FALSE)</f>
        <v>0</v>
      </c>
      <c r="GI35" s="581">
        <f>VLOOKUP($C34,Graphe!$A:$GY,GI$3,FALSE)</f>
        <v>-20</v>
      </c>
      <c r="GJ35" s="581">
        <f>VLOOKUP($C34,Graphe!$A:$GY,GJ$3,FALSE)</f>
        <v>0</v>
      </c>
      <c r="GK35" s="581">
        <f>VLOOKUP($C34,Graphe!$A:$GY,GK$3,FALSE)</f>
        <v>20</v>
      </c>
      <c r="GL35" s="581">
        <f>VLOOKUP($C34,Graphe!$A:$GY,GL$3,FALSE)</f>
        <v>0</v>
      </c>
      <c r="GM35" s="581">
        <f>VLOOKUP($C34,Graphe!$A:$GY,GM$3,FALSE)</f>
        <v>-20</v>
      </c>
      <c r="GN35" s="581">
        <f>VLOOKUP($C34,Graphe!$A:$GY,GN$3,FALSE)</f>
        <v>0</v>
      </c>
      <c r="GO35" s="581">
        <f>VLOOKUP($C34,Graphe!$A:$GY,GO$3,FALSE)</f>
        <v>20</v>
      </c>
      <c r="GP35" s="581">
        <f>VLOOKUP($C34,Graphe!$A:$GY,GP$3,FALSE)</f>
        <v>0</v>
      </c>
      <c r="GQ35" s="581">
        <f>VLOOKUP($C34,Graphe!$A:$GY,GQ$3,FALSE)</f>
        <v>-20</v>
      </c>
      <c r="GR35" s="581">
        <f>VLOOKUP($C34,Graphe!$A:$GY,GR$3,FALSE)</f>
        <v>0</v>
      </c>
      <c r="GS35" s="581">
        <f>VLOOKUP($C34,Graphe!$A:$GY,GS$3,FALSE)</f>
        <v>20</v>
      </c>
      <c r="GT35" s="581">
        <f>VLOOKUP($C34,Graphe!$A:$GY,GT$3,FALSE)</f>
        <v>0</v>
      </c>
      <c r="GU35" s="581">
        <f>VLOOKUP($C34,Graphe!$A:$GY,GU$3,FALSE)</f>
        <v>-20</v>
      </c>
      <c r="GV35" s="581">
        <f>VLOOKUP($C34,Graphe!$A:$GY,GV$3,FALSE)</f>
        <v>0</v>
      </c>
      <c r="GW35" s="581">
        <f>VLOOKUP($C34,Graphe!$A:$GY,GW$3,FALSE)</f>
        <v>20</v>
      </c>
      <c r="GX35" s="581">
        <f>VLOOKUP($C34,Graphe!$A:$GY,GX$3,FALSE)</f>
        <v>0</v>
      </c>
      <c r="GY35" s="581">
        <f>VLOOKUP($C34,Graphe!$A:$GY,GY$3,FALSE)</f>
        <v>-20</v>
      </c>
      <c r="GZ35" s="581">
        <f>VLOOKUP($C34,Graphe!$A:$GY,GZ$3,FALSE)</f>
        <v>0</v>
      </c>
      <c r="HA35" s="581">
        <f>VLOOKUP($C34,Graphe!$A:$GY,HA$3,FALSE)</f>
        <v>20</v>
      </c>
      <c r="HB35" s="581">
        <f>VLOOKUP($C34,Graphe!$A:$GY,HB$3,FALSE)</f>
        <v>0</v>
      </c>
      <c r="HC35" s="581">
        <f>VLOOKUP($C34,Graphe!$A:$GY,HC$3,FALSE)</f>
        <v>-20</v>
      </c>
      <c r="HD35" s="581">
        <f>VLOOKUP($C34,Graphe!$A:$GY,HD$3,FALSE)</f>
        <v>0</v>
      </c>
      <c r="HE35" s="581">
        <f>VLOOKUP($C34,Graphe!$A:$GY,HE$3,FALSE)</f>
        <v>20</v>
      </c>
      <c r="HF35" s="581">
        <f>VLOOKUP($C34,Graphe!$A:$GY,HF$3,FALSE)</f>
        <v>0</v>
      </c>
      <c r="HG35" s="581">
        <f>VLOOKUP($C34,Graphe!$A:$GY,HG$3,FALSE)</f>
        <v>-20</v>
      </c>
      <c r="HH35" s="581">
        <f>VLOOKUP($C34,Graphe!$A:$GY,HH$3,FALSE)</f>
        <v>0</v>
      </c>
      <c r="HI35" s="581">
        <f>VLOOKUP($C34,Graphe!$A:$GY,HI$3,FALSE)</f>
        <v>20</v>
      </c>
      <c r="HJ35" s="581">
        <f>VLOOKUP($C34,Graphe!$A:$GY,HJ$3,FALSE)</f>
        <v>0</v>
      </c>
      <c r="HK35" s="581">
        <f>VLOOKUP($C34,Graphe!$A:$GY,HK$3,FALSE)</f>
        <v>-20</v>
      </c>
      <c r="HL35" s="581">
        <f>VLOOKUP($C34,Graphe!$A:$GY,HL$3,FALSE)</f>
        <v>0</v>
      </c>
      <c r="HM35" s="581">
        <f>VLOOKUP($C34,Graphe!$A:$GY,HM$3,FALSE)</f>
        <v>20</v>
      </c>
      <c r="HN35" s="581">
        <f>VLOOKUP($C34,Graphe!$A:$GY,HN$3,FALSE)</f>
        <v>0</v>
      </c>
      <c r="HO35" s="581">
        <f>VLOOKUP($C34,Graphe!$A:$GY,HO$3,FALSE)</f>
        <v>-20</v>
      </c>
      <c r="HP35" s="581">
        <f>VLOOKUP($C34,Graphe!$A:$GY,HP$3,FALSE)</f>
        <v>0</v>
      </c>
      <c r="HQ35" s="581">
        <f>VLOOKUP($C34,Graphe!$A:$GY,HQ$3,FALSE)</f>
        <v>20</v>
      </c>
      <c r="HR35" s="581">
        <f>VLOOKUP($C34,Graphe!$A:$GY,HR$3,FALSE)</f>
        <v>0</v>
      </c>
    </row>
    <row r="36" spans="3:226" x14ac:dyDescent="0.25">
      <c r="C36" s="581">
        <f t="shared" si="8"/>
        <v>1240</v>
      </c>
      <c r="Z36" s="581">
        <f t="shared" si="9"/>
        <v>1230</v>
      </c>
      <c r="AA36" s="581">
        <f>VLOOKUP($C35,Graphe!$A:$GY,AA$3,FALSE)</f>
        <v>20</v>
      </c>
      <c r="AB36" s="581">
        <f>VLOOKUP($C35,Graphe!$A:$GY,AB$3,FALSE)</f>
        <v>0</v>
      </c>
      <c r="AC36" s="581">
        <f>VLOOKUP($C35,Graphe!$A:$GY,AC$3,FALSE)</f>
        <v>-20</v>
      </c>
      <c r="AD36" s="581">
        <f>VLOOKUP($C35,Graphe!$A:$GY,AD$3,FALSE)</f>
        <v>0</v>
      </c>
      <c r="AE36" s="581">
        <f>VLOOKUP($C35,Graphe!$A:$GY,AE$3,FALSE)</f>
        <v>20</v>
      </c>
      <c r="AF36" s="581">
        <f>VLOOKUP($C35,Graphe!$A:$GY,AF$3,FALSE)</f>
        <v>0</v>
      </c>
      <c r="AG36" s="581">
        <f>VLOOKUP($C35,Graphe!$A:$GY,AG$3,FALSE)</f>
        <v>-20</v>
      </c>
      <c r="AH36" s="581">
        <f>VLOOKUP($C35,Graphe!$A:$GY,AH$3,FALSE)</f>
        <v>0</v>
      </c>
      <c r="AI36" s="581">
        <f>VLOOKUP($C35,Graphe!$A:$GY,AI$3,FALSE)</f>
        <v>20</v>
      </c>
      <c r="AJ36" s="581">
        <f>VLOOKUP($C35,Graphe!$A:$GY,AJ$3,FALSE)</f>
        <v>0</v>
      </c>
      <c r="AK36" s="581">
        <f>VLOOKUP($C35,Graphe!$A:$GY,AK$3,FALSE)</f>
        <v>-20</v>
      </c>
      <c r="AL36" s="581">
        <f>VLOOKUP($C35,Graphe!$A:$GY,AL$3,FALSE)</f>
        <v>0</v>
      </c>
      <c r="AM36" s="581">
        <f>VLOOKUP($C35,Graphe!$A:$GY,AM$3,FALSE)</f>
        <v>20</v>
      </c>
      <c r="AN36" s="581">
        <f>VLOOKUP($C35,Graphe!$A:$GY,AN$3,FALSE)</f>
        <v>0</v>
      </c>
      <c r="AO36" s="581">
        <f>VLOOKUP($C35,Graphe!$A:$GY,AO$3,FALSE)</f>
        <v>-20</v>
      </c>
      <c r="AP36" s="581">
        <f>VLOOKUP($C35,Graphe!$A:$GY,AP$3,FALSE)</f>
        <v>0</v>
      </c>
      <c r="AQ36" s="581">
        <f>VLOOKUP($C35,Graphe!$A:$GY,AQ$3,FALSE)</f>
        <v>20</v>
      </c>
      <c r="AR36" s="581">
        <f>VLOOKUP($C35,Graphe!$A:$GY,AR$3,FALSE)</f>
        <v>0</v>
      </c>
      <c r="AS36" s="581">
        <f>VLOOKUP($C35,Graphe!$A:$GY,AS$3,FALSE)</f>
        <v>-20</v>
      </c>
      <c r="AT36" s="581">
        <f>VLOOKUP($C35,Graphe!$A:$GY,AT$3,FALSE)</f>
        <v>0</v>
      </c>
      <c r="AU36" s="581">
        <f>VLOOKUP($C35,Graphe!$A:$GY,AU$3,FALSE)</f>
        <v>20</v>
      </c>
      <c r="AV36" s="581">
        <f>VLOOKUP($C35,Graphe!$A:$GY,AV$3,FALSE)</f>
        <v>0</v>
      </c>
      <c r="AW36" s="581">
        <f>VLOOKUP($C35,Graphe!$A:$GY,AW$3,FALSE)</f>
        <v>-20</v>
      </c>
      <c r="AX36" s="581">
        <f>VLOOKUP($C35,Graphe!$A:$GY,AX$3,FALSE)</f>
        <v>0</v>
      </c>
      <c r="AY36" s="581">
        <f>VLOOKUP($C35,Graphe!$A:$GY,AY$3,FALSE)</f>
        <v>20</v>
      </c>
      <c r="AZ36" s="581">
        <f>VLOOKUP($C35,Graphe!$A:$GY,AZ$3,FALSE)</f>
        <v>0</v>
      </c>
      <c r="BA36" s="581">
        <f>VLOOKUP($C35,Graphe!$A:$GY,BA$3,FALSE)</f>
        <v>-20</v>
      </c>
      <c r="BB36" s="581">
        <f>VLOOKUP($C35,Graphe!$A:$GY,BB$3,FALSE)</f>
        <v>0</v>
      </c>
      <c r="BC36" s="581">
        <f>VLOOKUP($C35,Graphe!$A:$GY,BC$3,FALSE)</f>
        <v>20</v>
      </c>
      <c r="BD36" s="581">
        <f>VLOOKUP($C35,Graphe!$A:$GY,BD$3,FALSE)</f>
        <v>0</v>
      </c>
      <c r="BE36" s="581">
        <f>VLOOKUP($C35,Graphe!$A:$GY,BE$3,FALSE)</f>
        <v>-20</v>
      </c>
      <c r="BF36" s="581">
        <f>VLOOKUP($C35,Graphe!$A:$GY,BF$3,FALSE)</f>
        <v>0</v>
      </c>
      <c r="BG36" s="581">
        <f>VLOOKUP($C35,Graphe!$A:$GY,BG$3,FALSE)</f>
        <v>20</v>
      </c>
      <c r="BH36" s="581">
        <f>VLOOKUP($C35,Graphe!$A:$GY,BH$3,FALSE)</f>
        <v>0</v>
      </c>
      <c r="BI36" s="581">
        <f>VLOOKUP($C35,Graphe!$A:$GY,BI$3,FALSE)</f>
        <v>-20</v>
      </c>
      <c r="BJ36" s="581">
        <f>VLOOKUP($C35,Graphe!$A:$GY,BJ$3,FALSE)</f>
        <v>0</v>
      </c>
      <c r="BK36" s="581">
        <f>VLOOKUP($C35,Graphe!$A:$GY,BK$3,FALSE)</f>
        <v>20</v>
      </c>
      <c r="BL36" s="581">
        <f>VLOOKUP($C35,Graphe!$A:$GY,BL$3,FALSE)</f>
        <v>0</v>
      </c>
      <c r="BM36" s="581">
        <f>VLOOKUP($C35,Graphe!$A:$GY,BM$3,FALSE)</f>
        <v>-20</v>
      </c>
      <c r="BN36" s="581">
        <f>VLOOKUP($C35,Graphe!$A:$GY,BN$3,FALSE)</f>
        <v>0</v>
      </c>
      <c r="BO36" s="581">
        <f>VLOOKUP($C35,Graphe!$A:$GY,BO$3,FALSE)</f>
        <v>20</v>
      </c>
      <c r="BP36" s="581">
        <f>VLOOKUP($C35,Graphe!$A:$GY,BP$3,FALSE)</f>
        <v>0</v>
      </c>
      <c r="BQ36" s="581">
        <f>VLOOKUP($C35,Graphe!$A:$GY,BQ$3,FALSE)</f>
        <v>-20</v>
      </c>
      <c r="BR36" s="581">
        <f>VLOOKUP($C35,Graphe!$A:$GY,BR$3,FALSE)</f>
        <v>0</v>
      </c>
      <c r="BS36" s="581">
        <f>VLOOKUP($C35,Graphe!$A:$GY,BS$3,FALSE)</f>
        <v>20</v>
      </c>
      <c r="BT36" s="581">
        <f>VLOOKUP($C35,Graphe!$A:$GY,BT$3,FALSE)</f>
        <v>0</v>
      </c>
      <c r="BU36" s="581">
        <f>VLOOKUP($C35,Graphe!$A:$GY,BU$3,FALSE)</f>
        <v>-20</v>
      </c>
      <c r="BV36" s="581">
        <f>VLOOKUP($C35,Graphe!$A:$GY,BV$3,FALSE)</f>
        <v>0</v>
      </c>
      <c r="BW36" s="581">
        <f>VLOOKUP($C35,Graphe!$A:$GY,BW$3,FALSE)</f>
        <v>20</v>
      </c>
      <c r="BX36" s="581">
        <f>VLOOKUP($C35,Graphe!$A:$GY,BX$3,FALSE)</f>
        <v>0</v>
      </c>
      <c r="BY36" s="581">
        <f>VLOOKUP($C35,Graphe!$A:$GY,BY$3,FALSE)</f>
        <v>33</v>
      </c>
      <c r="BZ36" s="581">
        <f>VLOOKUP($C35,Graphe!$A:$GY,BZ$3,FALSE)</f>
        <v>0</v>
      </c>
      <c r="CA36" s="581">
        <f>VLOOKUP($C35,Graphe!$A:$GY,CA$3,FALSE)</f>
        <v>-33</v>
      </c>
      <c r="CB36" s="581">
        <f>VLOOKUP($C35,Graphe!$A:$GY,CB$3,FALSE)</f>
        <v>0</v>
      </c>
      <c r="CC36" s="581">
        <f>VLOOKUP($C35,Graphe!$A:$GY,CC$3,FALSE)</f>
        <v>33</v>
      </c>
      <c r="CD36" s="581">
        <f>VLOOKUP($C35,Graphe!$A:$GY,CD$3,FALSE)</f>
        <v>0</v>
      </c>
      <c r="CE36" s="581">
        <f>VLOOKUP($C35,Graphe!$A:$GY,CE$3,FALSE)</f>
        <v>-33</v>
      </c>
      <c r="CF36" s="581">
        <f>VLOOKUP($C35,Graphe!$A:$GY,CF$3,FALSE)</f>
        <v>0</v>
      </c>
      <c r="CG36" s="581">
        <f>VLOOKUP($C35,Graphe!$A:$GY,CG$3,FALSE)</f>
        <v>33</v>
      </c>
      <c r="CH36" s="581">
        <f>VLOOKUP($C35,Graphe!$A:$GY,CH$3,FALSE)</f>
        <v>0</v>
      </c>
      <c r="CI36" s="581">
        <f>VLOOKUP($C35,Graphe!$A:$GY,CI$3,FALSE)</f>
        <v>-33</v>
      </c>
      <c r="CJ36" s="581">
        <f>VLOOKUP($C35,Graphe!$A:$GY,CJ$3,FALSE)</f>
        <v>0</v>
      </c>
      <c r="CK36" s="581">
        <f>VLOOKUP($C35,Graphe!$A:$GY,CK$3,FALSE)</f>
        <v>33</v>
      </c>
      <c r="CL36" s="581">
        <f>VLOOKUP($C35,Graphe!$A:$GY,CL$3,FALSE)</f>
        <v>0</v>
      </c>
      <c r="CM36" s="581">
        <f>VLOOKUP($C35,Graphe!$A:$GY,CM$3,FALSE)</f>
        <v>-33</v>
      </c>
      <c r="CN36" s="581">
        <f>VLOOKUP($C35,Graphe!$A:$GY,CN$3,FALSE)</f>
        <v>0</v>
      </c>
      <c r="CO36" s="581">
        <f>VLOOKUP($C35,Graphe!$A:$GY,CO$3,FALSE)</f>
        <v>33</v>
      </c>
      <c r="CP36" s="581">
        <f>VLOOKUP($C35,Graphe!$A:$GY,CP$3,FALSE)</f>
        <v>0</v>
      </c>
      <c r="CQ36" s="581">
        <f>VLOOKUP($C35,Graphe!$A:$GY,CQ$3,FALSE)</f>
        <v>-33</v>
      </c>
      <c r="CR36" s="581">
        <f>VLOOKUP($C35,Graphe!$A:$GY,CR$3,FALSE)</f>
        <v>0</v>
      </c>
      <c r="CS36" s="581">
        <f>VLOOKUP($C35,Graphe!$A:$GY,CS$3,FALSE)</f>
        <v>33</v>
      </c>
      <c r="CT36" s="581">
        <f>VLOOKUP($C35,Graphe!$A:$GY,CT$3,FALSE)</f>
        <v>0</v>
      </c>
      <c r="CU36" s="581">
        <f>VLOOKUP($C35,Graphe!$A:$GY,CU$3,FALSE)</f>
        <v>-33</v>
      </c>
      <c r="CV36" s="581">
        <f>VLOOKUP($C35,Graphe!$A:$GY,CV$3,FALSE)</f>
        <v>0</v>
      </c>
      <c r="CW36" s="581">
        <f>VLOOKUP($C35,Graphe!$A:$GY,CW$3,FALSE)</f>
        <v>33</v>
      </c>
      <c r="CX36" s="581">
        <f>VLOOKUP($C35,Graphe!$A:$GY,CX$3,FALSE)</f>
        <v>0</v>
      </c>
      <c r="CY36" s="581">
        <f>VLOOKUP($C35,Graphe!$A:$GY,CY$3,FALSE)</f>
        <v>-33</v>
      </c>
      <c r="CZ36" s="581">
        <f>VLOOKUP($C35,Graphe!$A:$GY,CZ$3,FALSE)</f>
        <v>0</v>
      </c>
      <c r="DA36" s="581">
        <f>VLOOKUP($C35,Graphe!$A:$GY,DA$3,FALSE)</f>
        <v>33</v>
      </c>
      <c r="DB36" s="581">
        <f>VLOOKUP($C35,Graphe!$A:$GY,DB$3,FALSE)</f>
        <v>0</v>
      </c>
      <c r="DC36" s="581">
        <f>VLOOKUP($C35,Graphe!$A:$GY,DC$3,FALSE)</f>
        <v>-33</v>
      </c>
      <c r="DD36" s="581">
        <f>VLOOKUP($C35,Graphe!$A:$GY,DD$3,FALSE)</f>
        <v>0</v>
      </c>
      <c r="DE36" s="581">
        <f>VLOOKUP($C35,Graphe!$A:$GY,DE$3,FALSE)</f>
        <v>33</v>
      </c>
      <c r="DF36" s="581">
        <f>VLOOKUP($C35,Graphe!$A:$GY,DF$3,FALSE)</f>
        <v>0</v>
      </c>
      <c r="DG36" s="581">
        <f>VLOOKUP($C35,Graphe!$A:$GY,DG$3,FALSE)</f>
        <v>-33</v>
      </c>
      <c r="DH36" s="581">
        <f>VLOOKUP($C35,Graphe!$A:$GY,DH$3,FALSE)</f>
        <v>0</v>
      </c>
      <c r="DI36" s="581">
        <f>VLOOKUP($C35,Graphe!$A:$GY,DI$3,FALSE)</f>
        <v>33</v>
      </c>
      <c r="DJ36" s="581">
        <f>VLOOKUP($C35,Graphe!$A:$GY,DJ$3,FALSE)</f>
        <v>0</v>
      </c>
      <c r="DK36" s="581">
        <f>VLOOKUP($C35,Graphe!$A:$GY,DK$3,FALSE)</f>
        <v>-33</v>
      </c>
      <c r="DL36" s="581">
        <f>VLOOKUP($C35,Graphe!$A:$GY,DL$3,FALSE)</f>
        <v>0</v>
      </c>
      <c r="DM36" s="581">
        <f>VLOOKUP($C35,Graphe!$A:$GY,DM$3,FALSE)</f>
        <v>33</v>
      </c>
      <c r="DN36" s="581">
        <f>VLOOKUP($C35,Graphe!$A:$GY,DN$3,FALSE)</f>
        <v>0</v>
      </c>
      <c r="DO36" s="581">
        <f>VLOOKUP($C35,Graphe!$A:$GY,DO$3,FALSE)</f>
        <v>-33</v>
      </c>
      <c r="DP36" s="581">
        <f>VLOOKUP($C35,Graphe!$A:$GY,DP$3,FALSE)</f>
        <v>0</v>
      </c>
      <c r="DQ36" s="581">
        <f>VLOOKUP($C35,Graphe!$A:$GY,DQ$3,FALSE)</f>
        <v>33</v>
      </c>
      <c r="DR36" s="581">
        <f>VLOOKUP($C35,Graphe!$A:$GY,DR$3,FALSE)</f>
        <v>0</v>
      </c>
      <c r="DS36" s="581">
        <f>VLOOKUP($C35,Graphe!$A:$GY,DS$3,FALSE)</f>
        <v>-33</v>
      </c>
      <c r="DT36" s="581">
        <f>VLOOKUP($C35,Graphe!$A:$GY,DT$3,FALSE)</f>
        <v>0</v>
      </c>
      <c r="DU36" s="581">
        <f>VLOOKUP($C35,Graphe!$A:$GY,DU$3,FALSE)</f>
        <v>33</v>
      </c>
      <c r="DV36" s="581">
        <f>VLOOKUP($C35,Graphe!$A:$GY,DV$3,FALSE)</f>
        <v>0</v>
      </c>
      <c r="DW36" s="581">
        <f>VLOOKUP($C35,Graphe!$A:$GY,DW$3,FALSE)</f>
        <v>26</v>
      </c>
      <c r="DX36" s="581">
        <f>VLOOKUP($C35,Graphe!$A:$GY,DX$3,FALSE)</f>
        <v>0</v>
      </c>
      <c r="DY36" s="581">
        <f>VLOOKUP($C35,Graphe!$A:$GY,DY$3,FALSE)</f>
        <v>-26</v>
      </c>
      <c r="DZ36" s="581">
        <f>VLOOKUP($C35,Graphe!$A:$GY,DZ$3,FALSE)</f>
        <v>0</v>
      </c>
      <c r="EA36" s="581">
        <f>VLOOKUP($C35,Graphe!$A:$GY,EA$3,FALSE)</f>
        <v>26</v>
      </c>
      <c r="EB36" s="581">
        <f>VLOOKUP($C35,Graphe!$A:$GY,EB$3,FALSE)</f>
        <v>0</v>
      </c>
      <c r="EC36" s="581">
        <f>VLOOKUP($C35,Graphe!$A:$GY,EC$3,FALSE)</f>
        <v>-26</v>
      </c>
      <c r="ED36" s="581">
        <f>VLOOKUP($C35,Graphe!$A:$GY,ED$3,FALSE)</f>
        <v>0</v>
      </c>
      <c r="EE36" s="581">
        <f>VLOOKUP($C35,Graphe!$A:$GY,EE$3,FALSE)</f>
        <v>26</v>
      </c>
      <c r="EF36" s="581">
        <f>VLOOKUP($C35,Graphe!$A:$GY,EF$3,FALSE)</f>
        <v>0</v>
      </c>
      <c r="EG36" s="581">
        <f>VLOOKUP($C35,Graphe!$A:$GY,EG$3,FALSE)</f>
        <v>-26</v>
      </c>
      <c r="EH36" s="581">
        <f>VLOOKUP($C35,Graphe!$A:$GY,EH$3,FALSE)</f>
        <v>0</v>
      </c>
      <c r="EI36" s="581">
        <f>VLOOKUP($C35,Graphe!$A:$GY,EI$3,FALSE)</f>
        <v>26</v>
      </c>
      <c r="EJ36" s="581">
        <f>VLOOKUP($C35,Graphe!$A:$GY,EJ$3,FALSE)</f>
        <v>0</v>
      </c>
      <c r="EK36" s="581">
        <f>VLOOKUP($C35,Graphe!$A:$GY,EK$3,FALSE)</f>
        <v>-26</v>
      </c>
      <c r="EL36" s="581">
        <f>VLOOKUP($C35,Graphe!$A:$GY,EL$3,FALSE)</f>
        <v>0</v>
      </c>
      <c r="EM36" s="581">
        <f>VLOOKUP($C35,Graphe!$A:$GY,EM$3,FALSE)</f>
        <v>26</v>
      </c>
      <c r="EN36" s="581">
        <f>VLOOKUP($C35,Graphe!$A:$GY,EN$3,FALSE)</f>
        <v>0</v>
      </c>
      <c r="EO36" s="581">
        <f>VLOOKUP($C35,Graphe!$A:$GY,EO$3,FALSE)</f>
        <v>-26</v>
      </c>
      <c r="EP36" s="581">
        <f>VLOOKUP($C35,Graphe!$A:$GY,EP$3,FALSE)</f>
        <v>0</v>
      </c>
      <c r="EQ36" s="581">
        <f>VLOOKUP($C35,Graphe!$A:$GY,EQ$3,FALSE)</f>
        <v>26</v>
      </c>
      <c r="ER36" s="581">
        <f>VLOOKUP($C35,Graphe!$A:$GY,ER$3,FALSE)</f>
        <v>0</v>
      </c>
      <c r="ES36" s="581">
        <f>VLOOKUP($C35,Graphe!$A:$GY,ES$3,FALSE)</f>
        <v>-26</v>
      </c>
      <c r="ET36" s="581">
        <f>VLOOKUP($C35,Graphe!$A:$GY,ET$3,FALSE)</f>
        <v>0</v>
      </c>
      <c r="EU36" s="581">
        <f>VLOOKUP($C35,Graphe!$A:$GY,EU$3,FALSE)</f>
        <v>26</v>
      </c>
      <c r="EV36" s="581">
        <f>VLOOKUP($C35,Graphe!$A:$GY,EV$3,FALSE)</f>
        <v>0</v>
      </c>
      <c r="EW36" s="581">
        <f>VLOOKUP($C35,Graphe!$A:$GY,EW$3,FALSE)</f>
        <v>-26</v>
      </c>
      <c r="EX36" s="581">
        <f>VLOOKUP($C35,Graphe!$A:$GY,EX$3,FALSE)</f>
        <v>0</v>
      </c>
      <c r="EY36" s="581">
        <f>VLOOKUP($C35,Graphe!$A:$GY,EY$3,FALSE)</f>
        <v>26</v>
      </c>
      <c r="EZ36" s="581">
        <f>VLOOKUP($C35,Graphe!$A:$GY,EZ$3,FALSE)</f>
        <v>0</v>
      </c>
      <c r="FA36" s="581">
        <f>VLOOKUP($C35,Graphe!$A:$GY,FA$3,FALSE)</f>
        <v>-26</v>
      </c>
      <c r="FB36" s="581">
        <f>VLOOKUP($C35,Graphe!$A:$GY,FB$3,FALSE)</f>
        <v>0</v>
      </c>
      <c r="FC36" s="581">
        <f>VLOOKUP($C35,Graphe!$A:$GY,FC$3,FALSE)</f>
        <v>26</v>
      </c>
      <c r="FD36" s="581">
        <f>VLOOKUP($C35,Graphe!$A:$GY,FD$3,FALSE)</f>
        <v>0</v>
      </c>
      <c r="FE36" s="581">
        <f>VLOOKUP($C35,Graphe!$A:$GY,FE$3,FALSE)</f>
        <v>-26</v>
      </c>
      <c r="FF36" s="581">
        <f>VLOOKUP($C35,Graphe!$A:$GY,FF$3,FALSE)</f>
        <v>0</v>
      </c>
      <c r="FG36" s="581">
        <f>VLOOKUP($C35,Graphe!$A:$GY,FG$3,FALSE)</f>
        <v>26</v>
      </c>
      <c r="FH36" s="581">
        <f>VLOOKUP($C35,Graphe!$A:$GY,FH$3,FALSE)</f>
        <v>0</v>
      </c>
      <c r="FI36" s="581">
        <f>VLOOKUP($C35,Graphe!$A:$GY,FI$3,FALSE)</f>
        <v>-26</v>
      </c>
      <c r="FJ36" s="581">
        <f>VLOOKUP($C35,Graphe!$A:$GY,FJ$3,FALSE)</f>
        <v>0</v>
      </c>
      <c r="FK36" s="581">
        <f>VLOOKUP($C35,Graphe!$A:$GY,FK$3,FALSE)</f>
        <v>26</v>
      </c>
      <c r="FL36" s="581">
        <f>VLOOKUP($C35,Graphe!$A:$GY,FL$3,FALSE)</f>
        <v>0</v>
      </c>
      <c r="FM36" s="581">
        <f>VLOOKUP($C35,Graphe!$A:$GY,FM$3,FALSE)</f>
        <v>-26</v>
      </c>
      <c r="FN36" s="581">
        <f>VLOOKUP($C35,Graphe!$A:$GY,FN$3,FALSE)</f>
        <v>0</v>
      </c>
      <c r="FO36" s="581">
        <f>VLOOKUP($C35,Graphe!$A:$GY,FO$3,FALSE)</f>
        <v>26</v>
      </c>
      <c r="FP36" s="581">
        <f>VLOOKUP($C35,Graphe!$A:$GY,FP$3,FALSE)</f>
        <v>0</v>
      </c>
      <c r="FQ36" s="581">
        <f>VLOOKUP($C35,Graphe!$A:$GY,FQ$3,FALSE)</f>
        <v>-26</v>
      </c>
      <c r="FR36" s="581">
        <f>VLOOKUP($C35,Graphe!$A:$GY,FR$3,FALSE)</f>
        <v>0</v>
      </c>
      <c r="FS36" s="581">
        <f>VLOOKUP($C35,Graphe!$A:$GY,FS$3,FALSE)</f>
        <v>26</v>
      </c>
      <c r="FT36" s="581">
        <f>VLOOKUP($C35,Graphe!$A:$GY,FT$3,FALSE)</f>
        <v>0</v>
      </c>
      <c r="FU36" s="581">
        <f>VLOOKUP($C35,Graphe!$A:$GY,FU$3,FALSE)</f>
        <v>20</v>
      </c>
      <c r="FV36" s="581">
        <f>VLOOKUP($C35,Graphe!$A:$GY,FV$3,FALSE)</f>
        <v>0</v>
      </c>
      <c r="FW36" s="581">
        <f>VLOOKUP($C35,Graphe!$A:$GY,FW$3,FALSE)</f>
        <v>-20</v>
      </c>
      <c r="FX36" s="581">
        <f>VLOOKUP($C35,Graphe!$A:$GY,FX$3,FALSE)</f>
        <v>0</v>
      </c>
      <c r="FY36" s="581">
        <f>VLOOKUP($C35,Graphe!$A:$GY,FY$3,FALSE)</f>
        <v>20</v>
      </c>
      <c r="FZ36" s="581">
        <f>VLOOKUP($C35,Graphe!$A:$GY,FZ$3,FALSE)</f>
        <v>0</v>
      </c>
      <c r="GA36" s="581">
        <f>VLOOKUP($C35,Graphe!$A:$GY,GA$3,FALSE)</f>
        <v>-20</v>
      </c>
      <c r="GB36" s="581">
        <f>VLOOKUP($C35,Graphe!$A:$GY,GB$3,FALSE)</f>
        <v>0</v>
      </c>
      <c r="GC36" s="581">
        <f>VLOOKUP($C35,Graphe!$A:$GY,GC$3,FALSE)</f>
        <v>20</v>
      </c>
      <c r="GD36" s="581">
        <f>VLOOKUP($C35,Graphe!$A:$GY,GD$3,FALSE)</f>
        <v>0</v>
      </c>
      <c r="GE36" s="581">
        <f>VLOOKUP($C35,Graphe!$A:$GY,GE$3,FALSE)</f>
        <v>-20</v>
      </c>
      <c r="GF36" s="581">
        <f>VLOOKUP($C35,Graphe!$A:$GY,GF$3,FALSE)</f>
        <v>0</v>
      </c>
      <c r="GG36" s="581">
        <f>VLOOKUP($C35,Graphe!$A:$GY,GG$3,FALSE)</f>
        <v>20</v>
      </c>
      <c r="GH36" s="581">
        <f>VLOOKUP($C35,Graphe!$A:$GY,GH$3,FALSE)</f>
        <v>0</v>
      </c>
      <c r="GI36" s="581">
        <f>VLOOKUP($C35,Graphe!$A:$GY,GI$3,FALSE)</f>
        <v>-20</v>
      </c>
      <c r="GJ36" s="581">
        <f>VLOOKUP($C35,Graphe!$A:$GY,GJ$3,FALSE)</f>
        <v>0</v>
      </c>
      <c r="GK36" s="581">
        <f>VLOOKUP($C35,Graphe!$A:$GY,GK$3,FALSE)</f>
        <v>20</v>
      </c>
      <c r="GL36" s="581">
        <f>VLOOKUP($C35,Graphe!$A:$GY,GL$3,FALSE)</f>
        <v>0</v>
      </c>
      <c r="GM36" s="581">
        <f>VLOOKUP($C35,Graphe!$A:$GY,GM$3,FALSE)</f>
        <v>-20</v>
      </c>
      <c r="GN36" s="581">
        <f>VLOOKUP($C35,Graphe!$A:$GY,GN$3,FALSE)</f>
        <v>0</v>
      </c>
      <c r="GO36" s="581">
        <f>VLOOKUP($C35,Graphe!$A:$GY,GO$3,FALSE)</f>
        <v>20</v>
      </c>
      <c r="GP36" s="581">
        <f>VLOOKUP($C35,Graphe!$A:$GY,GP$3,FALSE)</f>
        <v>0</v>
      </c>
      <c r="GQ36" s="581">
        <f>VLOOKUP($C35,Graphe!$A:$GY,GQ$3,FALSE)</f>
        <v>-20</v>
      </c>
      <c r="GR36" s="581">
        <f>VLOOKUP($C35,Graphe!$A:$GY,GR$3,FALSE)</f>
        <v>0</v>
      </c>
      <c r="GS36" s="581">
        <f>VLOOKUP($C35,Graphe!$A:$GY,GS$3,FALSE)</f>
        <v>20</v>
      </c>
      <c r="GT36" s="581">
        <f>VLOOKUP($C35,Graphe!$A:$GY,GT$3,FALSE)</f>
        <v>0</v>
      </c>
      <c r="GU36" s="581">
        <f>VLOOKUP($C35,Graphe!$A:$GY,GU$3,FALSE)</f>
        <v>-20</v>
      </c>
      <c r="GV36" s="581">
        <f>VLOOKUP($C35,Graphe!$A:$GY,GV$3,FALSE)</f>
        <v>0</v>
      </c>
      <c r="GW36" s="581">
        <f>VLOOKUP($C35,Graphe!$A:$GY,GW$3,FALSE)</f>
        <v>20</v>
      </c>
      <c r="GX36" s="581">
        <f>VLOOKUP($C35,Graphe!$A:$GY,GX$3,FALSE)</f>
        <v>0</v>
      </c>
      <c r="GY36" s="581">
        <f>VLOOKUP($C35,Graphe!$A:$GY,GY$3,FALSE)</f>
        <v>-20</v>
      </c>
      <c r="GZ36" s="581">
        <f>VLOOKUP($C35,Graphe!$A:$GY,GZ$3,FALSE)</f>
        <v>0</v>
      </c>
      <c r="HA36" s="581">
        <f>VLOOKUP($C35,Graphe!$A:$GY,HA$3,FALSE)</f>
        <v>20</v>
      </c>
      <c r="HB36" s="581">
        <f>VLOOKUP($C35,Graphe!$A:$GY,HB$3,FALSE)</f>
        <v>0</v>
      </c>
      <c r="HC36" s="581">
        <f>VLOOKUP($C35,Graphe!$A:$GY,HC$3,FALSE)</f>
        <v>-20</v>
      </c>
      <c r="HD36" s="581">
        <f>VLOOKUP($C35,Graphe!$A:$GY,HD$3,FALSE)</f>
        <v>0</v>
      </c>
      <c r="HE36" s="581">
        <f>VLOOKUP($C35,Graphe!$A:$GY,HE$3,FALSE)</f>
        <v>20</v>
      </c>
      <c r="HF36" s="581">
        <f>VLOOKUP($C35,Graphe!$A:$GY,HF$3,FALSE)</f>
        <v>0</v>
      </c>
      <c r="HG36" s="581">
        <f>VLOOKUP($C35,Graphe!$A:$GY,HG$3,FALSE)</f>
        <v>-20</v>
      </c>
      <c r="HH36" s="581">
        <f>VLOOKUP($C35,Graphe!$A:$GY,HH$3,FALSE)</f>
        <v>0</v>
      </c>
      <c r="HI36" s="581">
        <f>VLOOKUP($C35,Graphe!$A:$GY,HI$3,FALSE)</f>
        <v>20</v>
      </c>
      <c r="HJ36" s="581">
        <f>VLOOKUP($C35,Graphe!$A:$GY,HJ$3,FALSE)</f>
        <v>0</v>
      </c>
      <c r="HK36" s="581">
        <f>VLOOKUP($C35,Graphe!$A:$GY,HK$3,FALSE)</f>
        <v>-20</v>
      </c>
      <c r="HL36" s="581">
        <f>VLOOKUP($C35,Graphe!$A:$GY,HL$3,FALSE)</f>
        <v>0</v>
      </c>
      <c r="HM36" s="581">
        <f>VLOOKUP($C35,Graphe!$A:$GY,HM$3,FALSE)</f>
        <v>20</v>
      </c>
      <c r="HN36" s="581">
        <f>VLOOKUP($C35,Graphe!$A:$GY,HN$3,FALSE)</f>
        <v>0</v>
      </c>
      <c r="HO36" s="581">
        <f>VLOOKUP($C35,Graphe!$A:$GY,HO$3,FALSE)</f>
        <v>-20</v>
      </c>
      <c r="HP36" s="581">
        <f>VLOOKUP($C35,Graphe!$A:$GY,HP$3,FALSE)</f>
        <v>0</v>
      </c>
      <c r="HQ36" s="581">
        <f>VLOOKUP($C35,Graphe!$A:$GY,HQ$3,FALSE)</f>
        <v>20</v>
      </c>
      <c r="HR36" s="581">
        <f>VLOOKUP($C35,Graphe!$A:$GY,HR$3,FALSE)</f>
        <v>0</v>
      </c>
    </row>
    <row r="37" spans="3:226" x14ac:dyDescent="0.25">
      <c r="C37" s="581">
        <f t="shared" si="8"/>
        <v>1250</v>
      </c>
      <c r="Z37" s="581">
        <f t="shared" si="9"/>
        <v>1240</v>
      </c>
      <c r="AA37" s="581">
        <f>VLOOKUP($C36,Graphe!$A:$GY,AA$3,FALSE)</f>
        <v>20</v>
      </c>
      <c r="AB37" s="581">
        <f>VLOOKUP($C36,Graphe!$A:$GY,AB$3,FALSE)</f>
        <v>0</v>
      </c>
      <c r="AC37" s="581">
        <f>VLOOKUP($C36,Graphe!$A:$GY,AC$3,FALSE)</f>
        <v>-20</v>
      </c>
      <c r="AD37" s="581">
        <f>VLOOKUP($C36,Graphe!$A:$GY,AD$3,FALSE)</f>
        <v>0</v>
      </c>
      <c r="AE37" s="581">
        <f>VLOOKUP($C36,Graphe!$A:$GY,AE$3,FALSE)</f>
        <v>20</v>
      </c>
      <c r="AF37" s="581">
        <f>VLOOKUP($C36,Graphe!$A:$GY,AF$3,FALSE)</f>
        <v>0</v>
      </c>
      <c r="AG37" s="581">
        <f>VLOOKUP($C36,Graphe!$A:$GY,AG$3,FALSE)</f>
        <v>-20</v>
      </c>
      <c r="AH37" s="581">
        <f>VLOOKUP($C36,Graphe!$A:$GY,AH$3,FALSE)</f>
        <v>0</v>
      </c>
      <c r="AI37" s="581">
        <f>VLOOKUP($C36,Graphe!$A:$GY,AI$3,FALSE)</f>
        <v>20</v>
      </c>
      <c r="AJ37" s="581">
        <f>VLOOKUP($C36,Graphe!$A:$GY,AJ$3,FALSE)</f>
        <v>0</v>
      </c>
      <c r="AK37" s="581">
        <f>VLOOKUP($C36,Graphe!$A:$GY,AK$3,FALSE)</f>
        <v>-20</v>
      </c>
      <c r="AL37" s="581">
        <f>VLOOKUP($C36,Graphe!$A:$GY,AL$3,FALSE)</f>
        <v>0</v>
      </c>
      <c r="AM37" s="581">
        <f>VLOOKUP($C36,Graphe!$A:$GY,AM$3,FALSE)</f>
        <v>20</v>
      </c>
      <c r="AN37" s="581">
        <f>VLOOKUP($C36,Graphe!$A:$GY,AN$3,FALSE)</f>
        <v>0</v>
      </c>
      <c r="AO37" s="581">
        <f>VLOOKUP($C36,Graphe!$A:$GY,AO$3,FALSE)</f>
        <v>-20</v>
      </c>
      <c r="AP37" s="581">
        <f>VLOOKUP($C36,Graphe!$A:$GY,AP$3,FALSE)</f>
        <v>0</v>
      </c>
      <c r="AQ37" s="581">
        <f>VLOOKUP($C36,Graphe!$A:$GY,AQ$3,FALSE)</f>
        <v>20</v>
      </c>
      <c r="AR37" s="581">
        <f>VLOOKUP($C36,Graphe!$A:$GY,AR$3,FALSE)</f>
        <v>0</v>
      </c>
      <c r="AS37" s="581">
        <f>VLOOKUP($C36,Graphe!$A:$GY,AS$3,FALSE)</f>
        <v>-20</v>
      </c>
      <c r="AT37" s="581">
        <f>VLOOKUP($C36,Graphe!$A:$GY,AT$3,FALSE)</f>
        <v>0</v>
      </c>
      <c r="AU37" s="581">
        <f>VLOOKUP($C36,Graphe!$A:$GY,AU$3,FALSE)</f>
        <v>20</v>
      </c>
      <c r="AV37" s="581">
        <f>VLOOKUP($C36,Graphe!$A:$GY,AV$3,FALSE)</f>
        <v>0</v>
      </c>
      <c r="AW37" s="581">
        <f>VLOOKUP($C36,Graphe!$A:$GY,AW$3,FALSE)</f>
        <v>-20</v>
      </c>
      <c r="AX37" s="581">
        <f>VLOOKUP($C36,Graphe!$A:$GY,AX$3,FALSE)</f>
        <v>0</v>
      </c>
      <c r="AY37" s="581">
        <f>VLOOKUP($C36,Graphe!$A:$GY,AY$3,FALSE)</f>
        <v>20</v>
      </c>
      <c r="AZ37" s="581">
        <f>VLOOKUP($C36,Graphe!$A:$GY,AZ$3,FALSE)</f>
        <v>0</v>
      </c>
      <c r="BA37" s="581">
        <f>VLOOKUP($C36,Graphe!$A:$GY,BA$3,FALSE)</f>
        <v>-20</v>
      </c>
      <c r="BB37" s="581">
        <f>VLOOKUP($C36,Graphe!$A:$GY,BB$3,FALSE)</f>
        <v>0</v>
      </c>
      <c r="BC37" s="581">
        <f>VLOOKUP($C36,Graphe!$A:$GY,BC$3,FALSE)</f>
        <v>20</v>
      </c>
      <c r="BD37" s="581">
        <f>VLOOKUP($C36,Graphe!$A:$GY,BD$3,FALSE)</f>
        <v>0</v>
      </c>
      <c r="BE37" s="581">
        <f>VLOOKUP($C36,Graphe!$A:$GY,BE$3,FALSE)</f>
        <v>-20</v>
      </c>
      <c r="BF37" s="581">
        <f>VLOOKUP($C36,Graphe!$A:$GY,BF$3,FALSE)</f>
        <v>0</v>
      </c>
      <c r="BG37" s="581">
        <f>VLOOKUP($C36,Graphe!$A:$GY,BG$3,FALSE)</f>
        <v>20</v>
      </c>
      <c r="BH37" s="581">
        <f>VLOOKUP($C36,Graphe!$A:$GY,BH$3,FALSE)</f>
        <v>0</v>
      </c>
      <c r="BI37" s="581">
        <f>VLOOKUP($C36,Graphe!$A:$GY,BI$3,FALSE)</f>
        <v>-20</v>
      </c>
      <c r="BJ37" s="581">
        <f>VLOOKUP($C36,Graphe!$A:$GY,BJ$3,FALSE)</f>
        <v>0</v>
      </c>
      <c r="BK37" s="581">
        <f>VLOOKUP($C36,Graphe!$A:$GY,BK$3,FALSE)</f>
        <v>20</v>
      </c>
      <c r="BL37" s="581">
        <f>VLOOKUP($C36,Graphe!$A:$GY,BL$3,FALSE)</f>
        <v>0</v>
      </c>
      <c r="BM37" s="581">
        <f>VLOOKUP($C36,Graphe!$A:$GY,BM$3,FALSE)</f>
        <v>-20</v>
      </c>
      <c r="BN37" s="581">
        <f>VLOOKUP($C36,Graphe!$A:$GY,BN$3,FALSE)</f>
        <v>0</v>
      </c>
      <c r="BO37" s="581">
        <f>VLOOKUP($C36,Graphe!$A:$GY,BO$3,FALSE)</f>
        <v>20</v>
      </c>
      <c r="BP37" s="581">
        <f>VLOOKUP($C36,Graphe!$A:$GY,BP$3,FALSE)</f>
        <v>0</v>
      </c>
      <c r="BQ37" s="581">
        <f>VLOOKUP($C36,Graphe!$A:$GY,BQ$3,FALSE)</f>
        <v>-20</v>
      </c>
      <c r="BR37" s="581">
        <f>VLOOKUP($C36,Graphe!$A:$GY,BR$3,FALSE)</f>
        <v>0</v>
      </c>
      <c r="BS37" s="581">
        <f>VLOOKUP($C36,Graphe!$A:$GY,BS$3,FALSE)</f>
        <v>20</v>
      </c>
      <c r="BT37" s="581">
        <f>VLOOKUP($C36,Graphe!$A:$GY,BT$3,FALSE)</f>
        <v>0</v>
      </c>
      <c r="BU37" s="581">
        <f>VLOOKUP($C36,Graphe!$A:$GY,BU$3,FALSE)</f>
        <v>-20</v>
      </c>
      <c r="BV37" s="581">
        <f>VLOOKUP($C36,Graphe!$A:$GY,BV$3,FALSE)</f>
        <v>0</v>
      </c>
      <c r="BW37" s="581">
        <f>VLOOKUP($C36,Graphe!$A:$GY,BW$3,FALSE)</f>
        <v>20</v>
      </c>
      <c r="BX37" s="581">
        <f>VLOOKUP($C36,Graphe!$A:$GY,BX$3,FALSE)</f>
        <v>0</v>
      </c>
      <c r="BY37" s="581">
        <f>VLOOKUP($C36,Graphe!$A:$GY,BY$3,FALSE)</f>
        <v>37</v>
      </c>
      <c r="BZ37" s="581">
        <f>VLOOKUP($C36,Graphe!$A:$GY,BZ$3,FALSE)</f>
        <v>0</v>
      </c>
      <c r="CA37" s="581">
        <f>VLOOKUP($C36,Graphe!$A:$GY,CA$3,FALSE)</f>
        <v>-37</v>
      </c>
      <c r="CB37" s="581">
        <f>VLOOKUP($C36,Graphe!$A:$GY,CB$3,FALSE)</f>
        <v>0</v>
      </c>
      <c r="CC37" s="581">
        <f>VLOOKUP($C36,Graphe!$A:$GY,CC$3,FALSE)</f>
        <v>37</v>
      </c>
      <c r="CD37" s="581">
        <f>VLOOKUP($C36,Graphe!$A:$GY,CD$3,FALSE)</f>
        <v>0</v>
      </c>
      <c r="CE37" s="581">
        <f>VLOOKUP($C36,Graphe!$A:$GY,CE$3,FALSE)</f>
        <v>-37</v>
      </c>
      <c r="CF37" s="581">
        <f>VLOOKUP($C36,Graphe!$A:$GY,CF$3,FALSE)</f>
        <v>0</v>
      </c>
      <c r="CG37" s="581">
        <f>VLOOKUP($C36,Graphe!$A:$GY,CG$3,FALSE)</f>
        <v>37</v>
      </c>
      <c r="CH37" s="581">
        <f>VLOOKUP($C36,Graphe!$A:$GY,CH$3,FALSE)</f>
        <v>0</v>
      </c>
      <c r="CI37" s="581">
        <f>VLOOKUP($C36,Graphe!$A:$GY,CI$3,FALSE)</f>
        <v>-37</v>
      </c>
      <c r="CJ37" s="581">
        <f>VLOOKUP($C36,Graphe!$A:$GY,CJ$3,FALSE)</f>
        <v>0</v>
      </c>
      <c r="CK37" s="581">
        <f>VLOOKUP($C36,Graphe!$A:$GY,CK$3,FALSE)</f>
        <v>37</v>
      </c>
      <c r="CL37" s="581">
        <f>VLOOKUP($C36,Graphe!$A:$GY,CL$3,FALSE)</f>
        <v>0</v>
      </c>
      <c r="CM37" s="581">
        <f>VLOOKUP($C36,Graphe!$A:$GY,CM$3,FALSE)</f>
        <v>-37</v>
      </c>
      <c r="CN37" s="581">
        <f>VLOOKUP($C36,Graphe!$A:$GY,CN$3,FALSE)</f>
        <v>0</v>
      </c>
      <c r="CO37" s="581">
        <f>VLOOKUP($C36,Graphe!$A:$GY,CO$3,FALSE)</f>
        <v>37</v>
      </c>
      <c r="CP37" s="581">
        <f>VLOOKUP($C36,Graphe!$A:$GY,CP$3,FALSE)</f>
        <v>0</v>
      </c>
      <c r="CQ37" s="581">
        <f>VLOOKUP($C36,Graphe!$A:$GY,CQ$3,FALSE)</f>
        <v>-37</v>
      </c>
      <c r="CR37" s="581">
        <f>VLOOKUP($C36,Graphe!$A:$GY,CR$3,FALSE)</f>
        <v>0</v>
      </c>
      <c r="CS37" s="581">
        <f>VLOOKUP($C36,Graphe!$A:$GY,CS$3,FALSE)</f>
        <v>37</v>
      </c>
      <c r="CT37" s="581">
        <f>VLOOKUP($C36,Graphe!$A:$GY,CT$3,FALSE)</f>
        <v>0</v>
      </c>
      <c r="CU37" s="581">
        <f>VLOOKUP($C36,Graphe!$A:$GY,CU$3,FALSE)</f>
        <v>-37</v>
      </c>
      <c r="CV37" s="581">
        <f>VLOOKUP($C36,Graphe!$A:$GY,CV$3,FALSE)</f>
        <v>0</v>
      </c>
      <c r="CW37" s="581">
        <f>VLOOKUP($C36,Graphe!$A:$GY,CW$3,FALSE)</f>
        <v>37</v>
      </c>
      <c r="CX37" s="581">
        <f>VLOOKUP($C36,Graphe!$A:$GY,CX$3,FALSE)</f>
        <v>0</v>
      </c>
      <c r="CY37" s="581">
        <f>VLOOKUP($C36,Graphe!$A:$GY,CY$3,FALSE)</f>
        <v>-37</v>
      </c>
      <c r="CZ37" s="581">
        <f>VLOOKUP($C36,Graphe!$A:$GY,CZ$3,FALSE)</f>
        <v>0</v>
      </c>
      <c r="DA37" s="581">
        <f>VLOOKUP($C36,Graphe!$A:$GY,DA$3,FALSE)</f>
        <v>37</v>
      </c>
      <c r="DB37" s="581">
        <f>VLOOKUP($C36,Graphe!$A:$GY,DB$3,FALSE)</f>
        <v>0</v>
      </c>
      <c r="DC37" s="581">
        <f>VLOOKUP($C36,Graphe!$A:$GY,DC$3,FALSE)</f>
        <v>-37</v>
      </c>
      <c r="DD37" s="581">
        <f>VLOOKUP($C36,Graphe!$A:$GY,DD$3,FALSE)</f>
        <v>0</v>
      </c>
      <c r="DE37" s="581">
        <f>VLOOKUP($C36,Graphe!$A:$GY,DE$3,FALSE)</f>
        <v>37</v>
      </c>
      <c r="DF37" s="581">
        <f>VLOOKUP($C36,Graphe!$A:$GY,DF$3,FALSE)</f>
        <v>0</v>
      </c>
      <c r="DG37" s="581">
        <f>VLOOKUP($C36,Graphe!$A:$GY,DG$3,FALSE)</f>
        <v>-37</v>
      </c>
      <c r="DH37" s="581">
        <f>VLOOKUP($C36,Graphe!$A:$GY,DH$3,FALSE)</f>
        <v>0</v>
      </c>
      <c r="DI37" s="581">
        <f>VLOOKUP($C36,Graphe!$A:$GY,DI$3,FALSE)</f>
        <v>37</v>
      </c>
      <c r="DJ37" s="581">
        <f>VLOOKUP($C36,Graphe!$A:$GY,DJ$3,FALSE)</f>
        <v>0</v>
      </c>
      <c r="DK37" s="581">
        <f>VLOOKUP($C36,Graphe!$A:$GY,DK$3,FALSE)</f>
        <v>-37</v>
      </c>
      <c r="DL37" s="581">
        <f>VLOOKUP($C36,Graphe!$A:$GY,DL$3,FALSE)</f>
        <v>0</v>
      </c>
      <c r="DM37" s="581">
        <f>VLOOKUP($C36,Graphe!$A:$GY,DM$3,FALSE)</f>
        <v>37</v>
      </c>
      <c r="DN37" s="581">
        <f>VLOOKUP($C36,Graphe!$A:$GY,DN$3,FALSE)</f>
        <v>0</v>
      </c>
      <c r="DO37" s="581">
        <f>VLOOKUP($C36,Graphe!$A:$GY,DO$3,FALSE)</f>
        <v>-37</v>
      </c>
      <c r="DP37" s="581">
        <f>VLOOKUP($C36,Graphe!$A:$GY,DP$3,FALSE)</f>
        <v>0</v>
      </c>
      <c r="DQ37" s="581">
        <f>VLOOKUP($C36,Graphe!$A:$GY,DQ$3,FALSE)</f>
        <v>37</v>
      </c>
      <c r="DR37" s="581">
        <f>VLOOKUP($C36,Graphe!$A:$GY,DR$3,FALSE)</f>
        <v>0</v>
      </c>
      <c r="DS37" s="581">
        <f>VLOOKUP($C36,Graphe!$A:$GY,DS$3,FALSE)</f>
        <v>-37</v>
      </c>
      <c r="DT37" s="581">
        <f>VLOOKUP($C36,Graphe!$A:$GY,DT$3,FALSE)</f>
        <v>0</v>
      </c>
      <c r="DU37" s="581">
        <f>VLOOKUP($C36,Graphe!$A:$GY,DU$3,FALSE)</f>
        <v>37</v>
      </c>
      <c r="DV37" s="581">
        <f>VLOOKUP($C36,Graphe!$A:$GY,DV$3,FALSE)</f>
        <v>0</v>
      </c>
      <c r="DW37" s="581">
        <f>VLOOKUP($C36,Graphe!$A:$GY,DW$3,FALSE)</f>
        <v>39</v>
      </c>
      <c r="DX37" s="581">
        <f>VLOOKUP($C36,Graphe!$A:$GY,DX$3,FALSE)</f>
        <v>8</v>
      </c>
      <c r="DY37" s="581">
        <f>VLOOKUP($C36,Graphe!$A:$GY,DY$3,FALSE)</f>
        <v>-23</v>
      </c>
      <c r="DZ37" s="581">
        <f>VLOOKUP($C36,Graphe!$A:$GY,DZ$3,FALSE)</f>
        <v>8</v>
      </c>
      <c r="EA37" s="581">
        <f>VLOOKUP($C36,Graphe!$A:$GY,EA$3,FALSE)</f>
        <v>39</v>
      </c>
      <c r="EB37" s="581">
        <f>VLOOKUP($C36,Graphe!$A:$GY,EB$3,FALSE)</f>
        <v>8</v>
      </c>
      <c r="EC37" s="581">
        <f>VLOOKUP($C36,Graphe!$A:$GY,EC$3,FALSE)</f>
        <v>-23</v>
      </c>
      <c r="ED37" s="581">
        <f>VLOOKUP($C36,Graphe!$A:$GY,ED$3,FALSE)</f>
        <v>8</v>
      </c>
      <c r="EE37" s="581">
        <f>VLOOKUP($C36,Graphe!$A:$GY,EE$3,FALSE)</f>
        <v>39</v>
      </c>
      <c r="EF37" s="581">
        <f>VLOOKUP($C36,Graphe!$A:$GY,EF$3,FALSE)</f>
        <v>8</v>
      </c>
      <c r="EG37" s="581">
        <f>VLOOKUP($C36,Graphe!$A:$GY,EG$3,FALSE)</f>
        <v>-23</v>
      </c>
      <c r="EH37" s="581">
        <f>VLOOKUP($C36,Graphe!$A:$GY,EH$3,FALSE)</f>
        <v>8</v>
      </c>
      <c r="EI37" s="581">
        <f>VLOOKUP($C36,Graphe!$A:$GY,EI$3,FALSE)</f>
        <v>39</v>
      </c>
      <c r="EJ37" s="581">
        <f>VLOOKUP($C36,Graphe!$A:$GY,EJ$3,FALSE)</f>
        <v>8</v>
      </c>
      <c r="EK37" s="581">
        <f>VLOOKUP($C36,Graphe!$A:$GY,EK$3,FALSE)</f>
        <v>-23</v>
      </c>
      <c r="EL37" s="581">
        <f>VLOOKUP($C36,Graphe!$A:$GY,EL$3,FALSE)</f>
        <v>8</v>
      </c>
      <c r="EM37" s="581">
        <f>VLOOKUP($C36,Graphe!$A:$GY,EM$3,FALSE)</f>
        <v>39</v>
      </c>
      <c r="EN37" s="581">
        <f>VLOOKUP($C36,Graphe!$A:$GY,EN$3,FALSE)</f>
        <v>8</v>
      </c>
      <c r="EO37" s="581">
        <f>VLOOKUP($C36,Graphe!$A:$GY,EO$3,FALSE)</f>
        <v>-23</v>
      </c>
      <c r="EP37" s="581">
        <f>VLOOKUP($C36,Graphe!$A:$GY,EP$3,FALSE)</f>
        <v>8</v>
      </c>
      <c r="EQ37" s="581">
        <f>VLOOKUP($C36,Graphe!$A:$GY,EQ$3,FALSE)</f>
        <v>39</v>
      </c>
      <c r="ER37" s="581">
        <f>VLOOKUP($C36,Graphe!$A:$GY,ER$3,FALSE)</f>
        <v>8</v>
      </c>
      <c r="ES37" s="581">
        <f>VLOOKUP($C36,Graphe!$A:$GY,ES$3,FALSE)</f>
        <v>-23</v>
      </c>
      <c r="ET37" s="581">
        <f>VLOOKUP($C36,Graphe!$A:$GY,ET$3,FALSE)</f>
        <v>8</v>
      </c>
      <c r="EU37" s="581">
        <f>VLOOKUP($C36,Graphe!$A:$GY,EU$3,FALSE)</f>
        <v>39</v>
      </c>
      <c r="EV37" s="581">
        <f>VLOOKUP($C36,Graphe!$A:$GY,EV$3,FALSE)</f>
        <v>8</v>
      </c>
      <c r="EW37" s="581">
        <f>VLOOKUP($C36,Graphe!$A:$GY,EW$3,FALSE)</f>
        <v>-23</v>
      </c>
      <c r="EX37" s="581">
        <f>VLOOKUP($C36,Graphe!$A:$GY,EX$3,FALSE)</f>
        <v>8</v>
      </c>
      <c r="EY37" s="581">
        <f>VLOOKUP($C36,Graphe!$A:$GY,EY$3,FALSE)</f>
        <v>39</v>
      </c>
      <c r="EZ37" s="581">
        <f>VLOOKUP($C36,Graphe!$A:$GY,EZ$3,FALSE)</f>
        <v>8</v>
      </c>
      <c r="FA37" s="581">
        <f>VLOOKUP($C36,Graphe!$A:$GY,FA$3,FALSE)</f>
        <v>-23</v>
      </c>
      <c r="FB37" s="581">
        <f>VLOOKUP($C36,Graphe!$A:$GY,FB$3,FALSE)</f>
        <v>8</v>
      </c>
      <c r="FC37" s="581">
        <f>VLOOKUP($C36,Graphe!$A:$GY,FC$3,FALSE)</f>
        <v>39</v>
      </c>
      <c r="FD37" s="581">
        <f>VLOOKUP($C36,Graphe!$A:$GY,FD$3,FALSE)</f>
        <v>8</v>
      </c>
      <c r="FE37" s="581">
        <f>VLOOKUP($C36,Graphe!$A:$GY,FE$3,FALSE)</f>
        <v>-23</v>
      </c>
      <c r="FF37" s="581">
        <f>VLOOKUP($C36,Graphe!$A:$GY,FF$3,FALSE)</f>
        <v>8</v>
      </c>
      <c r="FG37" s="581">
        <f>VLOOKUP($C36,Graphe!$A:$GY,FG$3,FALSE)</f>
        <v>39</v>
      </c>
      <c r="FH37" s="581">
        <f>VLOOKUP($C36,Graphe!$A:$GY,FH$3,FALSE)</f>
        <v>8</v>
      </c>
      <c r="FI37" s="581">
        <f>VLOOKUP($C36,Graphe!$A:$GY,FI$3,FALSE)</f>
        <v>-23</v>
      </c>
      <c r="FJ37" s="581">
        <f>VLOOKUP($C36,Graphe!$A:$GY,FJ$3,FALSE)</f>
        <v>8</v>
      </c>
      <c r="FK37" s="581">
        <f>VLOOKUP($C36,Graphe!$A:$GY,FK$3,FALSE)</f>
        <v>39</v>
      </c>
      <c r="FL37" s="581">
        <f>VLOOKUP($C36,Graphe!$A:$GY,FL$3,FALSE)</f>
        <v>8</v>
      </c>
      <c r="FM37" s="581">
        <f>VLOOKUP($C36,Graphe!$A:$GY,FM$3,FALSE)</f>
        <v>-23</v>
      </c>
      <c r="FN37" s="581">
        <f>VLOOKUP($C36,Graphe!$A:$GY,FN$3,FALSE)</f>
        <v>8</v>
      </c>
      <c r="FO37" s="581">
        <f>VLOOKUP($C36,Graphe!$A:$GY,FO$3,FALSE)</f>
        <v>39</v>
      </c>
      <c r="FP37" s="581">
        <f>VLOOKUP($C36,Graphe!$A:$GY,FP$3,FALSE)</f>
        <v>8</v>
      </c>
      <c r="FQ37" s="581">
        <f>VLOOKUP($C36,Graphe!$A:$GY,FQ$3,FALSE)</f>
        <v>-23</v>
      </c>
      <c r="FR37" s="581">
        <f>VLOOKUP($C36,Graphe!$A:$GY,FR$3,FALSE)</f>
        <v>8</v>
      </c>
      <c r="FS37" s="581">
        <f>VLOOKUP($C36,Graphe!$A:$GY,FS$3,FALSE)</f>
        <v>39</v>
      </c>
      <c r="FT37" s="581">
        <f>VLOOKUP($C36,Graphe!$A:$GY,FT$3,FALSE)</f>
        <v>8</v>
      </c>
      <c r="FU37" s="581">
        <f>VLOOKUP($C36,Graphe!$A:$GY,FU$3,FALSE)</f>
        <v>20</v>
      </c>
      <c r="FV37" s="581">
        <f>VLOOKUP($C36,Graphe!$A:$GY,FV$3,FALSE)</f>
        <v>0</v>
      </c>
      <c r="FW37" s="581">
        <f>VLOOKUP($C36,Graphe!$A:$GY,FW$3,FALSE)</f>
        <v>-20</v>
      </c>
      <c r="FX37" s="581">
        <f>VLOOKUP($C36,Graphe!$A:$GY,FX$3,FALSE)</f>
        <v>0</v>
      </c>
      <c r="FY37" s="581">
        <f>VLOOKUP($C36,Graphe!$A:$GY,FY$3,FALSE)</f>
        <v>20</v>
      </c>
      <c r="FZ37" s="581">
        <f>VLOOKUP($C36,Graphe!$A:$GY,FZ$3,FALSE)</f>
        <v>0</v>
      </c>
      <c r="GA37" s="581">
        <f>VLOOKUP($C36,Graphe!$A:$GY,GA$3,FALSE)</f>
        <v>-20</v>
      </c>
      <c r="GB37" s="581">
        <f>VLOOKUP($C36,Graphe!$A:$GY,GB$3,FALSE)</f>
        <v>0</v>
      </c>
      <c r="GC37" s="581">
        <f>VLOOKUP($C36,Graphe!$A:$GY,GC$3,FALSE)</f>
        <v>20</v>
      </c>
      <c r="GD37" s="581">
        <f>VLOOKUP($C36,Graphe!$A:$GY,GD$3,FALSE)</f>
        <v>0</v>
      </c>
      <c r="GE37" s="581">
        <f>VLOOKUP($C36,Graphe!$A:$GY,GE$3,FALSE)</f>
        <v>-20</v>
      </c>
      <c r="GF37" s="581">
        <f>VLOOKUP($C36,Graphe!$A:$GY,GF$3,FALSE)</f>
        <v>0</v>
      </c>
      <c r="GG37" s="581">
        <f>VLOOKUP($C36,Graphe!$A:$GY,GG$3,FALSE)</f>
        <v>20</v>
      </c>
      <c r="GH37" s="581">
        <f>VLOOKUP($C36,Graphe!$A:$GY,GH$3,FALSE)</f>
        <v>0</v>
      </c>
      <c r="GI37" s="581">
        <f>VLOOKUP($C36,Graphe!$A:$GY,GI$3,FALSE)</f>
        <v>-20</v>
      </c>
      <c r="GJ37" s="581">
        <f>VLOOKUP($C36,Graphe!$A:$GY,GJ$3,FALSE)</f>
        <v>0</v>
      </c>
      <c r="GK37" s="581">
        <f>VLOOKUP($C36,Graphe!$A:$GY,GK$3,FALSE)</f>
        <v>20</v>
      </c>
      <c r="GL37" s="581">
        <f>VLOOKUP($C36,Graphe!$A:$GY,GL$3,FALSE)</f>
        <v>0</v>
      </c>
      <c r="GM37" s="581">
        <f>VLOOKUP($C36,Graphe!$A:$GY,GM$3,FALSE)</f>
        <v>-20</v>
      </c>
      <c r="GN37" s="581">
        <f>VLOOKUP($C36,Graphe!$A:$GY,GN$3,FALSE)</f>
        <v>0</v>
      </c>
      <c r="GO37" s="581">
        <f>VLOOKUP($C36,Graphe!$A:$GY,GO$3,FALSE)</f>
        <v>20</v>
      </c>
      <c r="GP37" s="581">
        <f>VLOOKUP($C36,Graphe!$A:$GY,GP$3,FALSE)</f>
        <v>0</v>
      </c>
      <c r="GQ37" s="581">
        <f>VLOOKUP($C36,Graphe!$A:$GY,GQ$3,FALSE)</f>
        <v>-20</v>
      </c>
      <c r="GR37" s="581">
        <f>VLOOKUP($C36,Graphe!$A:$GY,GR$3,FALSE)</f>
        <v>0</v>
      </c>
      <c r="GS37" s="581">
        <f>VLOOKUP($C36,Graphe!$A:$GY,GS$3,FALSE)</f>
        <v>20</v>
      </c>
      <c r="GT37" s="581">
        <f>VLOOKUP($C36,Graphe!$A:$GY,GT$3,FALSE)</f>
        <v>0</v>
      </c>
      <c r="GU37" s="581">
        <f>VLOOKUP($C36,Graphe!$A:$GY,GU$3,FALSE)</f>
        <v>-20</v>
      </c>
      <c r="GV37" s="581">
        <f>VLOOKUP($C36,Graphe!$A:$GY,GV$3,FALSE)</f>
        <v>0</v>
      </c>
      <c r="GW37" s="581">
        <f>VLOOKUP($C36,Graphe!$A:$GY,GW$3,FALSE)</f>
        <v>20</v>
      </c>
      <c r="GX37" s="581">
        <f>VLOOKUP($C36,Graphe!$A:$GY,GX$3,FALSE)</f>
        <v>0</v>
      </c>
      <c r="GY37" s="581">
        <f>VLOOKUP($C36,Graphe!$A:$GY,GY$3,FALSE)</f>
        <v>-20</v>
      </c>
      <c r="GZ37" s="581">
        <f>VLOOKUP($C36,Graphe!$A:$GY,GZ$3,FALSE)</f>
        <v>0</v>
      </c>
      <c r="HA37" s="581">
        <f>VLOOKUP($C36,Graphe!$A:$GY,HA$3,FALSE)</f>
        <v>20</v>
      </c>
      <c r="HB37" s="581">
        <f>VLOOKUP($C36,Graphe!$A:$GY,HB$3,FALSE)</f>
        <v>0</v>
      </c>
      <c r="HC37" s="581">
        <f>VLOOKUP($C36,Graphe!$A:$GY,HC$3,FALSE)</f>
        <v>-20</v>
      </c>
      <c r="HD37" s="581">
        <f>VLOOKUP($C36,Graphe!$A:$GY,HD$3,FALSE)</f>
        <v>0</v>
      </c>
      <c r="HE37" s="581">
        <f>VLOOKUP($C36,Graphe!$A:$GY,HE$3,FALSE)</f>
        <v>20</v>
      </c>
      <c r="HF37" s="581">
        <f>VLOOKUP($C36,Graphe!$A:$GY,HF$3,FALSE)</f>
        <v>0</v>
      </c>
      <c r="HG37" s="581">
        <f>VLOOKUP($C36,Graphe!$A:$GY,HG$3,FALSE)</f>
        <v>-20</v>
      </c>
      <c r="HH37" s="581">
        <f>VLOOKUP($C36,Graphe!$A:$GY,HH$3,FALSE)</f>
        <v>0</v>
      </c>
      <c r="HI37" s="581">
        <f>VLOOKUP($C36,Graphe!$A:$GY,HI$3,FALSE)</f>
        <v>20</v>
      </c>
      <c r="HJ37" s="581">
        <f>VLOOKUP($C36,Graphe!$A:$GY,HJ$3,FALSE)</f>
        <v>0</v>
      </c>
      <c r="HK37" s="581">
        <f>VLOOKUP($C36,Graphe!$A:$GY,HK$3,FALSE)</f>
        <v>-20</v>
      </c>
      <c r="HL37" s="581">
        <f>VLOOKUP($C36,Graphe!$A:$GY,HL$3,FALSE)</f>
        <v>0</v>
      </c>
      <c r="HM37" s="581">
        <f>VLOOKUP($C36,Graphe!$A:$GY,HM$3,FALSE)</f>
        <v>20</v>
      </c>
      <c r="HN37" s="581">
        <f>VLOOKUP($C36,Graphe!$A:$GY,HN$3,FALSE)</f>
        <v>0</v>
      </c>
      <c r="HO37" s="581">
        <f>VLOOKUP($C36,Graphe!$A:$GY,HO$3,FALSE)</f>
        <v>-20</v>
      </c>
      <c r="HP37" s="581">
        <f>VLOOKUP($C36,Graphe!$A:$GY,HP$3,FALSE)</f>
        <v>0</v>
      </c>
      <c r="HQ37" s="581">
        <f>VLOOKUP($C36,Graphe!$A:$GY,HQ$3,FALSE)</f>
        <v>20</v>
      </c>
      <c r="HR37" s="581">
        <f>VLOOKUP($C36,Graphe!$A:$GY,HR$3,FALSE)</f>
        <v>0</v>
      </c>
    </row>
    <row r="38" spans="3:226" x14ac:dyDescent="0.25">
      <c r="C38" s="581">
        <f t="shared" si="8"/>
        <v>1260</v>
      </c>
      <c r="Z38" s="581">
        <f t="shared" si="9"/>
        <v>1250</v>
      </c>
      <c r="AA38" s="581">
        <f>VLOOKUP($C37,Graphe!$A:$GY,AA$3,FALSE)</f>
        <v>20</v>
      </c>
      <c r="AB38" s="581">
        <f>VLOOKUP($C37,Graphe!$A:$GY,AB$3,FALSE)</f>
        <v>0</v>
      </c>
      <c r="AC38" s="581">
        <f>VLOOKUP($C37,Graphe!$A:$GY,AC$3,FALSE)</f>
        <v>-20</v>
      </c>
      <c r="AD38" s="581">
        <f>VLOOKUP($C37,Graphe!$A:$GY,AD$3,FALSE)</f>
        <v>0</v>
      </c>
      <c r="AE38" s="581">
        <f>VLOOKUP($C37,Graphe!$A:$GY,AE$3,FALSE)</f>
        <v>20</v>
      </c>
      <c r="AF38" s="581">
        <f>VLOOKUP($C37,Graphe!$A:$GY,AF$3,FALSE)</f>
        <v>0</v>
      </c>
      <c r="AG38" s="581">
        <f>VLOOKUP($C37,Graphe!$A:$GY,AG$3,FALSE)</f>
        <v>-20</v>
      </c>
      <c r="AH38" s="581">
        <f>VLOOKUP($C37,Graphe!$A:$GY,AH$3,FALSE)</f>
        <v>0</v>
      </c>
      <c r="AI38" s="581">
        <f>VLOOKUP($C37,Graphe!$A:$GY,AI$3,FALSE)</f>
        <v>20</v>
      </c>
      <c r="AJ38" s="581">
        <f>VLOOKUP($C37,Graphe!$A:$GY,AJ$3,FALSE)</f>
        <v>0</v>
      </c>
      <c r="AK38" s="581">
        <f>VLOOKUP($C37,Graphe!$A:$GY,AK$3,FALSE)</f>
        <v>-20</v>
      </c>
      <c r="AL38" s="581">
        <f>VLOOKUP($C37,Graphe!$A:$GY,AL$3,FALSE)</f>
        <v>0</v>
      </c>
      <c r="AM38" s="581">
        <f>VLOOKUP($C37,Graphe!$A:$GY,AM$3,FALSE)</f>
        <v>20</v>
      </c>
      <c r="AN38" s="581">
        <f>VLOOKUP($C37,Graphe!$A:$GY,AN$3,FALSE)</f>
        <v>0</v>
      </c>
      <c r="AO38" s="581">
        <f>VLOOKUP($C37,Graphe!$A:$GY,AO$3,FALSE)</f>
        <v>-20</v>
      </c>
      <c r="AP38" s="581">
        <f>VLOOKUP($C37,Graphe!$A:$GY,AP$3,FALSE)</f>
        <v>0</v>
      </c>
      <c r="AQ38" s="581">
        <f>VLOOKUP($C37,Graphe!$A:$GY,AQ$3,FALSE)</f>
        <v>20</v>
      </c>
      <c r="AR38" s="581">
        <f>VLOOKUP($C37,Graphe!$A:$GY,AR$3,FALSE)</f>
        <v>0</v>
      </c>
      <c r="AS38" s="581">
        <f>VLOOKUP($C37,Graphe!$A:$GY,AS$3,FALSE)</f>
        <v>-20</v>
      </c>
      <c r="AT38" s="581">
        <f>VLOOKUP($C37,Graphe!$A:$GY,AT$3,FALSE)</f>
        <v>0</v>
      </c>
      <c r="AU38" s="581">
        <f>VLOOKUP($C37,Graphe!$A:$GY,AU$3,FALSE)</f>
        <v>20</v>
      </c>
      <c r="AV38" s="581">
        <f>VLOOKUP($C37,Graphe!$A:$GY,AV$3,FALSE)</f>
        <v>0</v>
      </c>
      <c r="AW38" s="581">
        <f>VLOOKUP($C37,Graphe!$A:$GY,AW$3,FALSE)</f>
        <v>-20</v>
      </c>
      <c r="AX38" s="581">
        <f>VLOOKUP($C37,Graphe!$A:$GY,AX$3,FALSE)</f>
        <v>0</v>
      </c>
      <c r="AY38" s="581">
        <f>VLOOKUP($C37,Graphe!$A:$GY,AY$3,FALSE)</f>
        <v>20</v>
      </c>
      <c r="AZ38" s="581">
        <f>VLOOKUP($C37,Graphe!$A:$GY,AZ$3,FALSE)</f>
        <v>0</v>
      </c>
      <c r="BA38" s="581">
        <f>VLOOKUP($C37,Graphe!$A:$GY,BA$3,FALSE)</f>
        <v>-20</v>
      </c>
      <c r="BB38" s="581">
        <f>VLOOKUP($C37,Graphe!$A:$GY,BB$3,FALSE)</f>
        <v>0</v>
      </c>
      <c r="BC38" s="581">
        <f>VLOOKUP($C37,Graphe!$A:$GY,BC$3,FALSE)</f>
        <v>20</v>
      </c>
      <c r="BD38" s="581">
        <f>VLOOKUP($C37,Graphe!$A:$GY,BD$3,FALSE)</f>
        <v>0</v>
      </c>
      <c r="BE38" s="581">
        <f>VLOOKUP($C37,Graphe!$A:$GY,BE$3,FALSE)</f>
        <v>-20</v>
      </c>
      <c r="BF38" s="581">
        <f>VLOOKUP($C37,Graphe!$A:$GY,BF$3,FALSE)</f>
        <v>0</v>
      </c>
      <c r="BG38" s="581">
        <f>VLOOKUP($C37,Graphe!$A:$GY,BG$3,FALSE)</f>
        <v>20</v>
      </c>
      <c r="BH38" s="581">
        <f>VLOOKUP($C37,Graphe!$A:$GY,BH$3,FALSE)</f>
        <v>0</v>
      </c>
      <c r="BI38" s="581">
        <f>VLOOKUP($C37,Graphe!$A:$GY,BI$3,FALSE)</f>
        <v>-20</v>
      </c>
      <c r="BJ38" s="581">
        <f>VLOOKUP($C37,Graphe!$A:$GY,BJ$3,FALSE)</f>
        <v>0</v>
      </c>
      <c r="BK38" s="581">
        <f>VLOOKUP($C37,Graphe!$A:$GY,BK$3,FALSE)</f>
        <v>20</v>
      </c>
      <c r="BL38" s="581">
        <f>VLOOKUP($C37,Graphe!$A:$GY,BL$3,FALSE)</f>
        <v>0</v>
      </c>
      <c r="BM38" s="581">
        <f>VLOOKUP($C37,Graphe!$A:$GY,BM$3,FALSE)</f>
        <v>-20</v>
      </c>
      <c r="BN38" s="581">
        <f>VLOOKUP($C37,Graphe!$A:$GY,BN$3,FALSE)</f>
        <v>0</v>
      </c>
      <c r="BO38" s="581">
        <f>VLOOKUP($C37,Graphe!$A:$GY,BO$3,FALSE)</f>
        <v>20</v>
      </c>
      <c r="BP38" s="581">
        <f>VLOOKUP($C37,Graphe!$A:$GY,BP$3,FALSE)</f>
        <v>0</v>
      </c>
      <c r="BQ38" s="581">
        <f>VLOOKUP($C37,Graphe!$A:$GY,BQ$3,FALSE)</f>
        <v>-20</v>
      </c>
      <c r="BR38" s="581">
        <f>VLOOKUP($C37,Graphe!$A:$GY,BR$3,FALSE)</f>
        <v>0</v>
      </c>
      <c r="BS38" s="581">
        <f>VLOOKUP($C37,Graphe!$A:$GY,BS$3,FALSE)</f>
        <v>20</v>
      </c>
      <c r="BT38" s="581">
        <f>VLOOKUP($C37,Graphe!$A:$GY,BT$3,FALSE)</f>
        <v>0</v>
      </c>
      <c r="BU38" s="581">
        <f>VLOOKUP($C37,Graphe!$A:$GY,BU$3,FALSE)</f>
        <v>-20</v>
      </c>
      <c r="BV38" s="581">
        <f>VLOOKUP($C37,Graphe!$A:$GY,BV$3,FALSE)</f>
        <v>0</v>
      </c>
      <c r="BW38" s="581">
        <f>VLOOKUP($C37,Graphe!$A:$GY,BW$3,FALSE)</f>
        <v>20</v>
      </c>
      <c r="BX38" s="581">
        <f>VLOOKUP($C37,Graphe!$A:$GY,BX$3,FALSE)</f>
        <v>0</v>
      </c>
      <c r="BY38" s="581">
        <f>VLOOKUP($C37,Graphe!$A:$GY,BY$3,FALSE)</f>
        <v>45</v>
      </c>
      <c r="BZ38" s="581">
        <f>VLOOKUP($C37,Graphe!$A:$GY,BZ$3,FALSE)</f>
        <v>6</v>
      </c>
      <c r="CA38" s="581">
        <f>VLOOKUP($C37,Graphe!$A:$GY,CA$3,FALSE)</f>
        <v>-33</v>
      </c>
      <c r="CB38" s="581">
        <f>VLOOKUP($C37,Graphe!$A:$GY,CB$3,FALSE)</f>
        <v>6</v>
      </c>
      <c r="CC38" s="581">
        <f>VLOOKUP($C37,Graphe!$A:$GY,CC$3,FALSE)</f>
        <v>45</v>
      </c>
      <c r="CD38" s="581">
        <f>VLOOKUP($C37,Graphe!$A:$GY,CD$3,FALSE)</f>
        <v>6</v>
      </c>
      <c r="CE38" s="581">
        <f>VLOOKUP($C37,Graphe!$A:$GY,CE$3,FALSE)</f>
        <v>-33</v>
      </c>
      <c r="CF38" s="581">
        <f>VLOOKUP($C37,Graphe!$A:$GY,CF$3,FALSE)</f>
        <v>6</v>
      </c>
      <c r="CG38" s="581">
        <f>VLOOKUP($C37,Graphe!$A:$GY,CG$3,FALSE)</f>
        <v>45</v>
      </c>
      <c r="CH38" s="581">
        <f>VLOOKUP($C37,Graphe!$A:$GY,CH$3,FALSE)</f>
        <v>6</v>
      </c>
      <c r="CI38" s="581">
        <f>VLOOKUP($C37,Graphe!$A:$GY,CI$3,FALSE)</f>
        <v>-33</v>
      </c>
      <c r="CJ38" s="581">
        <f>VLOOKUP($C37,Graphe!$A:$GY,CJ$3,FALSE)</f>
        <v>6</v>
      </c>
      <c r="CK38" s="581">
        <f>VLOOKUP($C37,Graphe!$A:$GY,CK$3,FALSE)</f>
        <v>45</v>
      </c>
      <c r="CL38" s="581">
        <f>VLOOKUP($C37,Graphe!$A:$GY,CL$3,FALSE)</f>
        <v>6</v>
      </c>
      <c r="CM38" s="581">
        <f>VLOOKUP($C37,Graphe!$A:$GY,CM$3,FALSE)</f>
        <v>-33</v>
      </c>
      <c r="CN38" s="581">
        <f>VLOOKUP($C37,Graphe!$A:$GY,CN$3,FALSE)</f>
        <v>6</v>
      </c>
      <c r="CO38" s="581">
        <f>VLOOKUP($C37,Graphe!$A:$GY,CO$3,FALSE)</f>
        <v>45</v>
      </c>
      <c r="CP38" s="581">
        <f>VLOOKUP($C37,Graphe!$A:$GY,CP$3,FALSE)</f>
        <v>6</v>
      </c>
      <c r="CQ38" s="581">
        <f>VLOOKUP($C37,Graphe!$A:$GY,CQ$3,FALSE)</f>
        <v>-33</v>
      </c>
      <c r="CR38" s="581">
        <f>VLOOKUP($C37,Graphe!$A:$GY,CR$3,FALSE)</f>
        <v>6</v>
      </c>
      <c r="CS38" s="581">
        <f>VLOOKUP($C37,Graphe!$A:$GY,CS$3,FALSE)</f>
        <v>45</v>
      </c>
      <c r="CT38" s="581">
        <f>VLOOKUP($C37,Graphe!$A:$GY,CT$3,FALSE)</f>
        <v>6</v>
      </c>
      <c r="CU38" s="581">
        <f>VLOOKUP($C37,Graphe!$A:$GY,CU$3,FALSE)</f>
        <v>-33</v>
      </c>
      <c r="CV38" s="581">
        <f>VLOOKUP($C37,Graphe!$A:$GY,CV$3,FALSE)</f>
        <v>6</v>
      </c>
      <c r="CW38" s="581">
        <f>VLOOKUP($C37,Graphe!$A:$GY,CW$3,FALSE)</f>
        <v>45</v>
      </c>
      <c r="CX38" s="581">
        <f>VLOOKUP($C37,Graphe!$A:$GY,CX$3,FALSE)</f>
        <v>6</v>
      </c>
      <c r="CY38" s="581">
        <f>VLOOKUP($C37,Graphe!$A:$GY,CY$3,FALSE)</f>
        <v>-33</v>
      </c>
      <c r="CZ38" s="581">
        <f>VLOOKUP($C37,Graphe!$A:$GY,CZ$3,FALSE)</f>
        <v>6</v>
      </c>
      <c r="DA38" s="581">
        <f>VLOOKUP($C37,Graphe!$A:$GY,DA$3,FALSE)</f>
        <v>45</v>
      </c>
      <c r="DB38" s="581">
        <f>VLOOKUP($C37,Graphe!$A:$GY,DB$3,FALSE)</f>
        <v>6</v>
      </c>
      <c r="DC38" s="581">
        <f>VLOOKUP($C37,Graphe!$A:$GY,DC$3,FALSE)</f>
        <v>-33</v>
      </c>
      <c r="DD38" s="581">
        <f>VLOOKUP($C37,Graphe!$A:$GY,DD$3,FALSE)</f>
        <v>6</v>
      </c>
      <c r="DE38" s="581">
        <f>VLOOKUP($C37,Graphe!$A:$GY,DE$3,FALSE)</f>
        <v>45</v>
      </c>
      <c r="DF38" s="581">
        <f>VLOOKUP($C37,Graphe!$A:$GY,DF$3,FALSE)</f>
        <v>6</v>
      </c>
      <c r="DG38" s="581">
        <f>VLOOKUP($C37,Graphe!$A:$GY,DG$3,FALSE)</f>
        <v>-33</v>
      </c>
      <c r="DH38" s="581">
        <f>VLOOKUP($C37,Graphe!$A:$GY,DH$3,FALSE)</f>
        <v>6</v>
      </c>
      <c r="DI38" s="581">
        <f>VLOOKUP($C37,Graphe!$A:$GY,DI$3,FALSE)</f>
        <v>45</v>
      </c>
      <c r="DJ38" s="581">
        <f>VLOOKUP($C37,Graphe!$A:$GY,DJ$3,FALSE)</f>
        <v>6</v>
      </c>
      <c r="DK38" s="581">
        <f>VLOOKUP($C37,Graphe!$A:$GY,DK$3,FALSE)</f>
        <v>-33</v>
      </c>
      <c r="DL38" s="581">
        <f>VLOOKUP($C37,Graphe!$A:$GY,DL$3,FALSE)</f>
        <v>6</v>
      </c>
      <c r="DM38" s="581">
        <f>VLOOKUP($C37,Graphe!$A:$GY,DM$3,FALSE)</f>
        <v>45</v>
      </c>
      <c r="DN38" s="581">
        <f>VLOOKUP($C37,Graphe!$A:$GY,DN$3,FALSE)</f>
        <v>6</v>
      </c>
      <c r="DO38" s="581">
        <f>VLOOKUP($C37,Graphe!$A:$GY,DO$3,FALSE)</f>
        <v>-33</v>
      </c>
      <c r="DP38" s="581">
        <f>VLOOKUP($C37,Graphe!$A:$GY,DP$3,FALSE)</f>
        <v>6</v>
      </c>
      <c r="DQ38" s="581">
        <f>VLOOKUP($C37,Graphe!$A:$GY,DQ$3,FALSE)</f>
        <v>45</v>
      </c>
      <c r="DR38" s="581">
        <f>VLOOKUP($C37,Graphe!$A:$GY,DR$3,FALSE)</f>
        <v>6</v>
      </c>
      <c r="DS38" s="581">
        <f>VLOOKUP($C37,Graphe!$A:$GY,DS$3,FALSE)</f>
        <v>-33</v>
      </c>
      <c r="DT38" s="581">
        <f>VLOOKUP($C37,Graphe!$A:$GY,DT$3,FALSE)</f>
        <v>6</v>
      </c>
      <c r="DU38" s="581">
        <f>VLOOKUP($C37,Graphe!$A:$GY,DU$3,FALSE)</f>
        <v>45</v>
      </c>
      <c r="DV38" s="581">
        <f>VLOOKUP($C37,Graphe!$A:$GY,DV$3,FALSE)</f>
        <v>6</v>
      </c>
      <c r="DW38" s="581">
        <f>VLOOKUP($C37,Graphe!$A:$GY,DW$3,FALSE)</f>
        <v>33</v>
      </c>
      <c r="DX38" s="581">
        <f>VLOOKUP($C37,Graphe!$A:$GY,DX$3,FALSE)</f>
        <v>0</v>
      </c>
      <c r="DY38" s="581">
        <f>VLOOKUP($C37,Graphe!$A:$GY,DY$3,FALSE)</f>
        <v>-33</v>
      </c>
      <c r="DZ38" s="581">
        <f>VLOOKUP($C37,Graphe!$A:$GY,DZ$3,FALSE)</f>
        <v>0</v>
      </c>
      <c r="EA38" s="581">
        <f>VLOOKUP($C37,Graphe!$A:$GY,EA$3,FALSE)</f>
        <v>33</v>
      </c>
      <c r="EB38" s="581">
        <f>VLOOKUP($C37,Graphe!$A:$GY,EB$3,FALSE)</f>
        <v>0</v>
      </c>
      <c r="EC38" s="581">
        <f>VLOOKUP($C37,Graphe!$A:$GY,EC$3,FALSE)</f>
        <v>-33</v>
      </c>
      <c r="ED38" s="581">
        <f>VLOOKUP($C37,Graphe!$A:$GY,ED$3,FALSE)</f>
        <v>0</v>
      </c>
      <c r="EE38" s="581">
        <f>VLOOKUP($C37,Graphe!$A:$GY,EE$3,FALSE)</f>
        <v>33</v>
      </c>
      <c r="EF38" s="581">
        <f>VLOOKUP($C37,Graphe!$A:$GY,EF$3,FALSE)</f>
        <v>0</v>
      </c>
      <c r="EG38" s="581">
        <f>VLOOKUP($C37,Graphe!$A:$GY,EG$3,FALSE)</f>
        <v>-33</v>
      </c>
      <c r="EH38" s="581">
        <f>VLOOKUP($C37,Graphe!$A:$GY,EH$3,FALSE)</f>
        <v>0</v>
      </c>
      <c r="EI38" s="581">
        <f>VLOOKUP($C37,Graphe!$A:$GY,EI$3,FALSE)</f>
        <v>33</v>
      </c>
      <c r="EJ38" s="581">
        <f>VLOOKUP($C37,Graphe!$A:$GY,EJ$3,FALSE)</f>
        <v>0</v>
      </c>
      <c r="EK38" s="581">
        <f>VLOOKUP($C37,Graphe!$A:$GY,EK$3,FALSE)</f>
        <v>-33</v>
      </c>
      <c r="EL38" s="581">
        <f>VLOOKUP($C37,Graphe!$A:$GY,EL$3,FALSE)</f>
        <v>0</v>
      </c>
      <c r="EM38" s="581">
        <f>VLOOKUP($C37,Graphe!$A:$GY,EM$3,FALSE)</f>
        <v>33</v>
      </c>
      <c r="EN38" s="581">
        <f>VLOOKUP($C37,Graphe!$A:$GY,EN$3,FALSE)</f>
        <v>0</v>
      </c>
      <c r="EO38" s="581">
        <f>VLOOKUP($C37,Graphe!$A:$GY,EO$3,FALSE)</f>
        <v>-33</v>
      </c>
      <c r="EP38" s="581">
        <f>VLOOKUP($C37,Graphe!$A:$GY,EP$3,FALSE)</f>
        <v>0</v>
      </c>
      <c r="EQ38" s="581">
        <f>VLOOKUP($C37,Graphe!$A:$GY,EQ$3,FALSE)</f>
        <v>33</v>
      </c>
      <c r="ER38" s="581">
        <f>VLOOKUP($C37,Graphe!$A:$GY,ER$3,FALSE)</f>
        <v>0</v>
      </c>
      <c r="ES38" s="581">
        <f>VLOOKUP($C37,Graphe!$A:$GY,ES$3,FALSE)</f>
        <v>-33</v>
      </c>
      <c r="ET38" s="581">
        <f>VLOOKUP($C37,Graphe!$A:$GY,ET$3,FALSE)</f>
        <v>0</v>
      </c>
      <c r="EU38" s="581">
        <f>VLOOKUP($C37,Graphe!$A:$GY,EU$3,FALSE)</f>
        <v>33</v>
      </c>
      <c r="EV38" s="581">
        <f>VLOOKUP($C37,Graphe!$A:$GY,EV$3,FALSE)</f>
        <v>0</v>
      </c>
      <c r="EW38" s="581">
        <f>VLOOKUP($C37,Graphe!$A:$GY,EW$3,FALSE)</f>
        <v>-33</v>
      </c>
      <c r="EX38" s="581">
        <f>VLOOKUP($C37,Graphe!$A:$GY,EX$3,FALSE)</f>
        <v>0</v>
      </c>
      <c r="EY38" s="581">
        <f>VLOOKUP($C37,Graphe!$A:$GY,EY$3,FALSE)</f>
        <v>33</v>
      </c>
      <c r="EZ38" s="581">
        <f>VLOOKUP($C37,Graphe!$A:$GY,EZ$3,FALSE)</f>
        <v>0</v>
      </c>
      <c r="FA38" s="581">
        <f>VLOOKUP($C37,Graphe!$A:$GY,FA$3,FALSE)</f>
        <v>-33</v>
      </c>
      <c r="FB38" s="581">
        <f>VLOOKUP($C37,Graphe!$A:$GY,FB$3,FALSE)</f>
        <v>0</v>
      </c>
      <c r="FC38" s="581">
        <f>VLOOKUP($C37,Graphe!$A:$GY,FC$3,FALSE)</f>
        <v>33</v>
      </c>
      <c r="FD38" s="581">
        <f>VLOOKUP($C37,Graphe!$A:$GY,FD$3,FALSE)</f>
        <v>0</v>
      </c>
      <c r="FE38" s="581">
        <f>VLOOKUP($C37,Graphe!$A:$GY,FE$3,FALSE)</f>
        <v>-33</v>
      </c>
      <c r="FF38" s="581">
        <f>VLOOKUP($C37,Graphe!$A:$GY,FF$3,FALSE)</f>
        <v>0</v>
      </c>
      <c r="FG38" s="581">
        <f>VLOOKUP($C37,Graphe!$A:$GY,FG$3,FALSE)</f>
        <v>33</v>
      </c>
      <c r="FH38" s="581">
        <f>VLOOKUP($C37,Graphe!$A:$GY,FH$3,FALSE)</f>
        <v>0</v>
      </c>
      <c r="FI38" s="581">
        <f>VLOOKUP($C37,Graphe!$A:$GY,FI$3,FALSE)</f>
        <v>-33</v>
      </c>
      <c r="FJ38" s="581">
        <f>VLOOKUP($C37,Graphe!$A:$GY,FJ$3,FALSE)</f>
        <v>0</v>
      </c>
      <c r="FK38" s="581">
        <f>VLOOKUP($C37,Graphe!$A:$GY,FK$3,FALSE)</f>
        <v>33</v>
      </c>
      <c r="FL38" s="581">
        <f>VLOOKUP($C37,Graphe!$A:$GY,FL$3,FALSE)</f>
        <v>0</v>
      </c>
      <c r="FM38" s="581">
        <f>VLOOKUP($C37,Graphe!$A:$GY,FM$3,FALSE)</f>
        <v>-33</v>
      </c>
      <c r="FN38" s="581">
        <f>VLOOKUP($C37,Graphe!$A:$GY,FN$3,FALSE)</f>
        <v>0</v>
      </c>
      <c r="FO38" s="581">
        <f>VLOOKUP($C37,Graphe!$A:$GY,FO$3,FALSE)</f>
        <v>33</v>
      </c>
      <c r="FP38" s="581">
        <f>VLOOKUP($C37,Graphe!$A:$GY,FP$3,FALSE)</f>
        <v>0</v>
      </c>
      <c r="FQ38" s="581">
        <f>VLOOKUP($C37,Graphe!$A:$GY,FQ$3,FALSE)</f>
        <v>-33</v>
      </c>
      <c r="FR38" s="581">
        <f>VLOOKUP($C37,Graphe!$A:$GY,FR$3,FALSE)</f>
        <v>0</v>
      </c>
      <c r="FS38" s="581">
        <f>VLOOKUP($C37,Graphe!$A:$GY,FS$3,FALSE)</f>
        <v>33</v>
      </c>
      <c r="FT38" s="581">
        <f>VLOOKUP($C37,Graphe!$A:$GY,FT$3,FALSE)</f>
        <v>0</v>
      </c>
      <c r="FU38" s="581">
        <f>VLOOKUP($C37,Graphe!$A:$GY,FU$3,FALSE)</f>
        <v>20</v>
      </c>
      <c r="FV38" s="581">
        <f>VLOOKUP($C37,Graphe!$A:$GY,FV$3,FALSE)</f>
        <v>0</v>
      </c>
      <c r="FW38" s="581">
        <f>VLOOKUP($C37,Graphe!$A:$GY,FW$3,FALSE)</f>
        <v>-20</v>
      </c>
      <c r="FX38" s="581">
        <f>VLOOKUP($C37,Graphe!$A:$GY,FX$3,FALSE)</f>
        <v>0</v>
      </c>
      <c r="FY38" s="581">
        <f>VLOOKUP($C37,Graphe!$A:$GY,FY$3,FALSE)</f>
        <v>20</v>
      </c>
      <c r="FZ38" s="581">
        <f>VLOOKUP($C37,Graphe!$A:$GY,FZ$3,FALSE)</f>
        <v>0</v>
      </c>
      <c r="GA38" s="581">
        <f>VLOOKUP($C37,Graphe!$A:$GY,GA$3,FALSE)</f>
        <v>-20</v>
      </c>
      <c r="GB38" s="581">
        <f>VLOOKUP($C37,Graphe!$A:$GY,GB$3,FALSE)</f>
        <v>0</v>
      </c>
      <c r="GC38" s="581">
        <f>VLOOKUP($C37,Graphe!$A:$GY,GC$3,FALSE)</f>
        <v>20</v>
      </c>
      <c r="GD38" s="581">
        <f>VLOOKUP($C37,Graphe!$A:$GY,GD$3,FALSE)</f>
        <v>0</v>
      </c>
      <c r="GE38" s="581">
        <f>VLOOKUP($C37,Graphe!$A:$GY,GE$3,FALSE)</f>
        <v>-20</v>
      </c>
      <c r="GF38" s="581">
        <f>VLOOKUP($C37,Graphe!$A:$GY,GF$3,FALSE)</f>
        <v>0</v>
      </c>
      <c r="GG38" s="581">
        <f>VLOOKUP($C37,Graphe!$A:$GY,GG$3,FALSE)</f>
        <v>20</v>
      </c>
      <c r="GH38" s="581">
        <f>VLOOKUP($C37,Graphe!$A:$GY,GH$3,FALSE)</f>
        <v>0</v>
      </c>
      <c r="GI38" s="581">
        <f>VLOOKUP($C37,Graphe!$A:$GY,GI$3,FALSE)</f>
        <v>-20</v>
      </c>
      <c r="GJ38" s="581">
        <f>VLOOKUP($C37,Graphe!$A:$GY,GJ$3,FALSE)</f>
        <v>0</v>
      </c>
      <c r="GK38" s="581">
        <f>VLOOKUP($C37,Graphe!$A:$GY,GK$3,FALSE)</f>
        <v>20</v>
      </c>
      <c r="GL38" s="581">
        <f>VLOOKUP($C37,Graphe!$A:$GY,GL$3,FALSE)</f>
        <v>0</v>
      </c>
      <c r="GM38" s="581">
        <f>VLOOKUP($C37,Graphe!$A:$GY,GM$3,FALSE)</f>
        <v>-20</v>
      </c>
      <c r="GN38" s="581">
        <f>VLOOKUP($C37,Graphe!$A:$GY,GN$3,FALSE)</f>
        <v>0</v>
      </c>
      <c r="GO38" s="581">
        <f>VLOOKUP($C37,Graphe!$A:$GY,GO$3,FALSE)</f>
        <v>20</v>
      </c>
      <c r="GP38" s="581">
        <f>VLOOKUP($C37,Graphe!$A:$GY,GP$3,FALSE)</f>
        <v>0</v>
      </c>
      <c r="GQ38" s="581">
        <f>VLOOKUP($C37,Graphe!$A:$GY,GQ$3,FALSE)</f>
        <v>-20</v>
      </c>
      <c r="GR38" s="581">
        <f>VLOOKUP($C37,Graphe!$A:$GY,GR$3,FALSE)</f>
        <v>0</v>
      </c>
      <c r="GS38" s="581">
        <f>VLOOKUP($C37,Graphe!$A:$GY,GS$3,FALSE)</f>
        <v>20</v>
      </c>
      <c r="GT38" s="581">
        <f>VLOOKUP($C37,Graphe!$A:$GY,GT$3,FALSE)</f>
        <v>0</v>
      </c>
      <c r="GU38" s="581">
        <f>VLOOKUP($C37,Graphe!$A:$GY,GU$3,FALSE)</f>
        <v>-20</v>
      </c>
      <c r="GV38" s="581">
        <f>VLOOKUP($C37,Graphe!$A:$GY,GV$3,FALSE)</f>
        <v>0</v>
      </c>
      <c r="GW38" s="581">
        <f>VLOOKUP($C37,Graphe!$A:$GY,GW$3,FALSE)</f>
        <v>20</v>
      </c>
      <c r="GX38" s="581">
        <f>VLOOKUP($C37,Graphe!$A:$GY,GX$3,FALSE)</f>
        <v>0</v>
      </c>
      <c r="GY38" s="581">
        <f>VLOOKUP($C37,Graphe!$A:$GY,GY$3,FALSE)</f>
        <v>-20</v>
      </c>
      <c r="GZ38" s="581">
        <f>VLOOKUP($C37,Graphe!$A:$GY,GZ$3,FALSE)</f>
        <v>0</v>
      </c>
      <c r="HA38" s="581">
        <f>VLOOKUP($C37,Graphe!$A:$GY,HA$3,FALSE)</f>
        <v>20</v>
      </c>
      <c r="HB38" s="581">
        <f>VLOOKUP($C37,Graphe!$A:$GY,HB$3,FALSE)</f>
        <v>0</v>
      </c>
      <c r="HC38" s="581">
        <f>VLOOKUP($C37,Graphe!$A:$GY,HC$3,FALSE)</f>
        <v>-20</v>
      </c>
      <c r="HD38" s="581">
        <f>VLOOKUP($C37,Graphe!$A:$GY,HD$3,FALSE)</f>
        <v>0</v>
      </c>
      <c r="HE38" s="581">
        <f>VLOOKUP($C37,Graphe!$A:$GY,HE$3,FALSE)</f>
        <v>20</v>
      </c>
      <c r="HF38" s="581">
        <f>VLOOKUP($C37,Graphe!$A:$GY,HF$3,FALSE)</f>
        <v>0</v>
      </c>
      <c r="HG38" s="581">
        <f>VLOOKUP($C37,Graphe!$A:$GY,HG$3,FALSE)</f>
        <v>-20</v>
      </c>
      <c r="HH38" s="581">
        <f>VLOOKUP($C37,Graphe!$A:$GY,HH$3,FALSE)</f>
        <v>0</v>
      </c>
      <c r="HI38" s="581">
        <f>VLOOKUP($C37,Graphe!$A:$GY,HI$3,FALSE)</f>
        <v>20</v>
      </c>
      <c r="HJ38" s="581">
        <f>VLOOKUP($C37,Graphe!$A:$GY,HJ$3,FALSE)</f>
        <v>0</v>
      </c>
      <c r="HK38" s="581">
        <f>VLOOKUP($C37,Graphe!$A:$GY,HK$3,FALSE)</f>
        <v>-20</v>
      </c>
      <c r="HL38" s="581">
        <f>VLOOKUP($C37,Graphe!$A:$GY,HL$3,FALSE)</f>
        <v>0</v>
      </c>
      <c r="HM38" s="581">
        <f>VLOOKUP($C37,Graphe!$A:$GY,HM$3,FALSE)</f>
        <v>20</v>
      </c>
      <c r="HN38" s="581">
        <f>VLOOKUP($C37,Graphe!$A:$GY,HN$3,FALSE)</f>
        <v>0</v>
      </c>
      <c r="HO38" s="581">
        <f>VLOOKUP($C37,Graphe!$A:$GY,HO$3,FALSE)</f>
        <v>-20</v>
      </c>
      <c r="HP38" s="581">
        <f>VLOOKUP($C37,Graphe!$A:$GY,HP$3,FALSE)</f>
        <v>0</v>
      </c>
      <c r="HQ38" s="581">
        <f>VLOOKUP($C37,Graphe!$A:$GY,HQ$3,FALSE)</f>
        <v>20</v>
      </c>
      <c r="HR38" s="581">
        <f>VLOOKUP($C37,Graphe!$A:$GY,HR$3,FALSE)</f>
        <v>0</v>
      </c>
    </row>
    <row r="39" spans="3:226" x14ac:dyDescent="0.25">
      <c r="C39" s="581">
        <f t="shared" si="8"/>
        <v>1270</v>
      </c>
      <c r="Z39" s="581">
        <f t="shared" si="9"/>
        <v>1260</v>
      </c>
      <c r="AA39" s="581">
        <f>VLOOKUP($C38,Graphe!$A:$GY,AA$3,FALSE)</f>
        <v>20</v>
      </c>
      <c r="AB39" s="581">
        <f>VLOOKUP($C38,Graphe!$A:$GY,AB$3,FALSE)</f>
        <v>0</v>
      </c>
      <c r="AC39" s="581">
        <f>VLOOKUP($C38,Graphe!$A:$GY,AC$3,FALSE)</f>
        <v>-20</v>
      </c>
      <c r="AD39" s="581">
        <f>VLOOKUP($C38,Graphe!$A:$GY,AD$3,FALSE)</f>
        <v>0</v>
      </c>
      <c r="AE39" s="581">
        <f>VLOOKUP($C38,Graphe!$A:$GY,AE$3,FALSE)</f>
        <v>20</v>
      </c>
      <c r="AF39" s="581">
        <f>VLOOKUP($C38,Graphe!$A:$GY,AF$3,FALSE)</f>
        <v>0</v>
      </c>
      <c r="AG39" s="581">
        <f>VLOOKUP($C38,Graphe!$A:$GY,AG$3,FALSE)</f>
        <v>-20</v>
      </c>
      <c r="AH39" s="581">
        <f>VLOOKUP($C38,Graphe!$A:$GY,AH$3,FALSE)</f>
        <v>0</v>
      </c>
      <c r="AI39" s="581">
        <f>VLOOKUP($C38,Graphe!$A:$GY,AI$3,FALSE)</f>
        <v>20</v>
      </c>
      <c r="AJ39" s="581">
        <f>VLOOKUP($C38,Graphe!$A:$GY,AJ$3,FALSE)</f>
        <v>0</v>
      </c>
      <c r="AK39" s="581">
        <f>VLOOKUP($C38,Graphe!$A:$GY,AK$3,FALSE)</f>
        <v>-20</v>
      </c>
      <c r="AL39" s="581">
        <f>VLOOKUP($C38,Graphe!$A:$GY,AL$3,FALSE)</f>
        <v>0</v>
      </c>
      <c r="AM39" s="581">
        <f>VLOOKUP($C38,Graphe!$A:$GY,AM$3,FALSE)</f>
        <v>20</v>
      </c>
      <c r="AN39" s="581">
        <f>VLOOKUP($C38,Graphe!$A:$GY,AN$3,FALSE)</f>
        <v>0</v>
      </c>
      <c r="AO39" s="581">
        <f>VLOOKUP($C38,Graphe!$A:$GY,AO$3,FALSE)</f>
        <v>-20</v>
      </c>
      <c r="AP39" s="581">
        <f>VLOOKUP($C38,Graphe!$A:$GY,AP$3,FALSE)</f>
        <v>0</v>
      </c>
      <c r="AQ39" s="581">
        <f>VLOOKUP($C38,Graphe!$A:$GY,AQ$3,FALSE)</f>
        <v>20</v>
      </c>
      <c r="AR39" s="581">
        <f>VLOOKUP($C38,Graphe!$A:$GY,AR$3,FALSE)</f>
        <v>0</v>
      </c>
      <c r="AS39" s="581">
        <f>VLOOKUP($C38,Graphe!$A:$GY,AS$3,FALSE)</f>
        <v>-20</v>
      </c>
      <c r="AT39" s="581">
        <f>VLOOKUP($C38,Graphe!$A:$GY,AT$3,FALSE)</f>
        <v>0</v>
      </c>
      <c r="AU39" s="581">
        <f>VLOOKUP($C38,Graphe!$A:$GY,AU$3,FALSE)</f>
        <v>20</v>
      </c>
      <c r="AV39" s="581">
        <f>VLOOKUP($C38,Graphe!$A:$GY,AV$3,FALSE)</f>
        <v>0</v>
      </c>
      <c r="AW39" s="581">
        <f>VLOOKUP($C38,Graphe!$A:$GY,AW$3,FALSE)</f>
        <v>-20</v>
      </c>
      <c r="AX39" s="581">
        <f>VLOOKUP($C38,Graphe!$A:$GY,AX$3,FALSE)</f>
        <v>0</v>
      </c>
      <c r="AY39" s="581">
        <f>VLOOKUP($C38,Graphe!$A:$GY,AY$3,FALSE)</f>
        <v>20</v>
      </c>
      <c r="AZ39" s="581">
        <f>VLOOKUP($C38,Graphe!$A:$GY,AZ$3,FALSE)</f>
        <v>0</v>
      </c>
      <c r="BA39" s="581">
        <f>VLOOKUP($C38,Graphe!$A:$GY,BA$3,FALSE)</f>
        <v>-20</v>
      </c>
      <c r="BB39" s="581">
        <f>VLOOKUP($C38,Graphe!$A:$GY,BB$3,FALSE)</f>
        <v>0</v>
      </c>
      <c r="BC39" s="581">
        <f>VLOOKUP($C38,Graphe!$A:$GY,BC$3,FALSE)</f>
        <v>20</v>
      </c>
      <c r="BD39" s="581">
        <f>VLOOKUP($C38,Graphe!$A:$GY,BD$3,FALSE)</f>
        <v>0</v>
      </c>
      <c r="BE39" s="581">
        <f>VLOOKUP($C38,Graphe!$A:$GY,BE$3,FALSE)</f>
        <v>-20</v>
      </c>
      <c r="BF39" s="581">
        <f>VLOOKUP($C38,Graphe!$A:$GY,BF$3,FALSE)</f>
        <v>0</v>
      </c>
      <c r="BG39" s="581">
        <f>VLOOKUP($C38,Graphe!$A:$GY,BG$3,FALSE)</f>
        <v>20</v>
      </c>
      <c r="BH39" s="581">
        <f>VLOOKUP($C38,Graphe!$A:$GY,BH$3,FALSE)</f>
        <v>0</v>
      </c>
      <c r="BI39" s="581">
        <f>VLOOKUP($C38,Graphe!$A:$GY,BI$3,FALSE)</f>
        <v>-20</v>
      </c>
      <c r="BJ39" s="581">
        <f>VLOOKUP($C38,Graphe!$A:$GY,BJ$3,FALSE)</f>
        <v>0</v>
      </c>
      <c r="BK39" s="581">
        <f>VLOOKUP($C38,Graphe!$A:$GY,BK$3,FALSE)</f>
        <v>20</v>
      </c>
      <c r="BL39" s="581">
        <f>VLOOKUP($C38,Graphe!$A:$GY,BL$3,FALSE)</f>
        <v>0</v>
      </c>
      <c r="BM39" s="581">
        <f>VLOOKUP($C38,Graphe!$A:$GY,BM$3,FALSE)</f>
        <v>-20</v>
      </c>
      <c r="BN39" s="581">
        <f>VLOOKUP($C38,Graphe!$A:$GY,BN$3,FALSE)</f>
        <v>0</v>
      </c>
      <c r="BO39" s="581">
        <f>VLOOKUP($C38,Graphe!$A:$GY,BO$3,FALSE)</f>
        <v>20</v>
      </c>
      <c r="BP39" s="581">
        <f>VLOOKUP($C38,Graphe!$A:$GY,BP$3,FALSE)</f>
        <v>0</v>
      </c>
      <c r="BQ39" s="581">
        <f>VLOOKUP($C38,Graphe!$A:$GY,BQ$3,FALSE)</f>
        <v>-20</v>
      </c>
      <c r="BR39" s="581">
        <f>VLOOKUP($C38,Graphe!$A:$GY,BR$3,FALSE)</f>
        <v>0</v>
      </c>
      <c r="BS39" s="581">
        <f>VLOOKUP($C38,Graphe!$A:$GY,BS$3,FALSE)</f>
        <v>20</v>
      </c>
      <c r="BT39" s="581">
        <f>VLOOKUP($C38,Graphe!$A:$GY,BT$3,FALSE)</f>
        <v>0</v>
      </c>
      <c r="BU39" s="581">
        <f>VLOOKUP($C38,Graphe!$A:$GY,BU$3,FALSE)</f>
        <v>-20</v>
      </c>
      <c r="BV39" s="581">
        <f>VLOOKUP($C38,Graphe!$A:$GY,BV$3,FALSE)</f>
        <v>0</v>
      </c>
      <c r="BW39" s="581">
        <f>VLOOKUP($C38,Graphe!$A:$GY,BW$3,FALSE)</f>
        <v>20</v>
      </c>
      <c r="BX39" s="581">
        <f>VLOOKUP($C38,Graphe!$A:$GY,BX$3,FALSE)</f>
        <v>0</v>
      </c>
      <c r="BY39" s="581">
        <f>VLOOKUP($C38,Graphe!$A:$GY,BY$3,FALSE)</f>
        <v>31</v>
      </c>
      <c r="BZ39" s="581">
        <f>VLOOKUP($C38,Graphe!$A:$GY,BZ$3,FALSE)</f>
        <v>0</v>
      </c>
      <c r="CA39" s="581">
        <f>VLOOKUP($C38,Graphe!$A:$GY,CA$3,FALSE)</f>
        <v>-31</v>
      </c>
      <c r="CB39" s="581">
        <f>VLOOKUP($C38,Graphe!$A:$GY,CB$3,FALSE)</f>
        <v>0</v>
      </c>
      <c r="CC39" s="581">
        <f>VLOOKUP($C38,Graphe!$A:$GY,CC$3,FALSE)</f>
        <v>31</v>
      </c>
      <c r="CD39" s="581">
        <f>VLOOKUP($C38,Graphe!$A:$GY,CD$3,FALSE)</f>
        <v>0</v>
      </c>
      <c r="CE39" s="581">
        <f>VLOOKUP($C38,Graphe!$A:$GY,CE$3,FALSE)</f>
        <v>-31</v>
      </c>
      <c r="CF39" s="581">
        <f>VLOOKUP($C38,Graphe!$A:$GY,CF$3,FALSE)</f>
        <v>0</v>
      </c>
      <c r="CG39" s="581">
        <f>VLOOKUP($C38,Graphe!$A:$GY,CG$3,FALSE)</f>
        <v>31</v>
      </c>
      <c r="CH39" s="581">
        <f>VLOOKUP($C38,Graphe!$A:$GY,CH$3,FALSE)</f>
        <v>0</v>
      </c>
      <c r="CI39" s="581">
        <f>VLOOKUP($C38,Graphe!$A:$GY,CI$3,FALSE)</f>
        <v>-31</v>
      </c>
      <c r="CJ39" s="581">
        <f>VLOOKUP($C38,Graphe!$A:$GY,CJ$3,FALSE)</f>
        <v>0</v>
      </c>
      <c r="CK39" s="581">
        <f>VLOOKUP($C38,Graphe!$A:$GY,CK$3,FALSE)</f>
        <v>31</v>
      </c>
      <c r="CL39" s="581">
        <f>VLOOKUP($C38,Graphe!$A:$GY,CL$3,FALSE)</f>
        <v>0</v>
      </c>
      <c r="CM39" s="581">
        <f>VLOOKUP($C38,Graphe!$A:$GY,CM$3,FALSE)</f>
        <v>-31</v>
      </c>
      <c r="CN39" s="581">
        <f>VLOOKUP($C38,Graphe!$A:$GY,CN$3,FALSE)</f>
        <v>0</v>
      </c>
      <c r="CO39" s="581">
        <f>VLOOKUP($C38,Graphe!$A:$GY,CO$3,FALSE)</f>
        <v>31</v>
      </c>
      <c r="CP39" s="581">
        <f>VLOOKUP($C38,Graphe!$A:$GY,CP$3,FALSE)</f>
        <v>0</v>
      </c>
      <c r="CQ39" s="581">
        <f>VLOOKUP($C38,Graphe!$A:$GY,CQ$3,FALSE)</f>
        <v>-31</v>
      </c>
      <c r="CR39" s="581">
        <f>VLOOKUP($C38,Graphe!$A:$GY,CR$3,FALSE)</f>
        <v>0</v>
      </c>
      <c r="CS39" s="581">
        <f>VLOOKUP($C38,Graphe!$A:$GY,CS$3,FALSE)</f>
        <v>31</v>
      </c>
      <c r="CT39" s="581">
        <f>VLOOKUP($C38,Graphe!$A:$GY,CT$3,FALSE)</f>
        <v>0</v>
      </c>
      <c r="CU39" s="581">
        <f>VLOOKUP($C38,Graphe!$A:$GY,CU$3,FALSE)</f>
        <v>-31</v>
      </c>
      <c r="CV39" s="581">
        <f>VLOOKUP($C38,Graphe!$A:$GY,CV$3,FALSE)</f>
        <v>0</v>
      </c>
      <c r="CW39" s="581">
        <f>VLOOKUP($C38,Graphe!$A:$GY,CW$3,FALSE)</f>
        <v>31</v>
      </c>
      <c r="CX39" s="581">
        <f>VLOOKUP($C38,Graphe!$A:$GY,CX$3,FALSE)</f>
        <v>0</v>
      </c>
      <c r="CY39" s="581">
        <f>VLOOKUP($C38,Graphe!$A:$GY,CY$3,FALSE)</f>
        <v>-31</v>
      </c>
      <c r="CZ39" s="581">
        <f>VLOOKUP($C38,Graphe!$A:$GY,CZ$3,FALSE)</f>
        <v>0</v>
      </c>
      <c r="DA39" s="581">
        <f>VLOOKUP($C38,Graphe!$A:$GY,DA$3,FALSE)</f>
        <v>31</v>
      </c>
      <c r="DB39" s="581">
        <f>VLOOKUP($C38,Graphe!$A:$GY,DB$3,FALSE)</f>
        <v>0</v>
      </c>
      <c r="DC39" s="581">
        <f>VLOOKUP($C38,Graphe!$A:$GY,DC$3,FALSE)</f>
        <v>-31</v>
      </c>
      <c r="DD39" s="581">
        <f>VLOOKUP($C38,Graphe!$A:$GY,DD$3,FALSE)</f>
        <v>0</v>
      </c>
      <c r="DE39" s="581">
        <f>VLOOKUP($C38,Graphe!$A:$GY,DE$3,FALSE)</f>
        <v>31</v>
      </c>
      <c r="DF39" s="581">
        <f>VLOOKUP($C38,Graphe!$A:$GY,DF$3,FALSE)</f>
        <v>0</v>
      </c>
      <c r="DG39" s="581">
        <f>VLOOKUP($C38,Graphe!$A:$GY,DG$3,FALSE)</f>
        <v>-31</v>
      </c>
      <c r="DH39" s="581">
        <f>VLOOKUP($C38,Graphe!$A:$GY,DH$3,FALSE)</f>
        <v>0</v>
      </c>
      <c r="DI39" s="581">
        <f>VLOOKUP($C38,Graphe!$A:$GY,DI$3,FALSE)</f>
        <v>31</v>
      </c>
      <c r="DJ39" s="581">
        <f>VLOOKUP($C38,Graphe!$A:$GY,DJ$3,FALSE)</f>
        <v>0</v>
      </c>
      <c r="DK39" s="581">
        <f>VLOOKUP($C38,Graphe!$A:$GY,DK$3,FALSE)</f>
        <v>-31</v>
      </c>
      <c r="DL39" s="581">
        <f>VLOOKUP($C38,Graphe!$A:$GY,DL$3,FALSE)</f>
        <v>0</v>
      </c>
      <c r="DM39" s="581">
        <f>VLOOKUP($C38,Graphe!$A:$GY,DM$3,FALSE)</f>
        <v>31</v>
      </c>
      <c r="DN39" s="581">
        <f>VLOOKUP($C38,Graphe!$A:$GY,DN$3,FALSE)</f>
        <v>0</v>
      </c>
      <c r="DO39" s="581">
        <f>VLOOKUP($C38,Graphe!$A:$GY,DO$3,FALSE)</f>
        <v>-31</v>
      </c>
      <c r="DP39" s="581">
        <f>VLOOKUP($C38,Graphe!$A:$GY,DP$3,FALSE)</f>
        <v>0</v>
      </c>
      <c r="DQ39" s="581">
        <f>VLOOKUP($C38,Graphe!$A:$GY,DQ$3,FALSE)</f>
        <v>31</v>
      </c>
      <c r="DR39" s="581">
        <f>VLOOKUP($C38,Graphe!$A:$GY,DR$3,FALSE)</f>
        <v>0</v>
      </c>
      <c r="DS39" s="581">
        <f>VLOOKUP($C38,Graphe!$A:$GY,DS$3,FALSE)</f>
        <v>-31</v>
      </c>
      <c r="DT39" s="581">
        <f>VLOOKUP($C38,Graphe!$A:$GY,DT$3,FALSE)</f>
        <v>0</v>
      </c>
      <c r="DU39" s="581">
        <f>VLOOKUP($C38,Graphe!$A:$GY,DU$3,FALSE)</f>
        <v>31</v>
      </c>
      <c r="DV39" s="581">
        <f>VLOOKUP($C38,Graphe!$A:$GY,DV$3,FALSE)</f>
        <v>0</v>
      </c>
      <c r="DW39" s="581">
        <f>VLOOKUP($C38,Graphe!$A:$GY,DW$3,FALSE)</f>
        <v>32</v>
      </c>
      <c r="DX39" s="581">
        <f>VLOOKUP($C38,Graphe!$A:$GY,DX$3,FALSE)</f>
        <v>0</v>
      </c>
      <c r="DY39" s="581">
        <f>VLOOKUP($C38,Graphe!$A:$GY,DY$3,FALSE)</f>
        <v>-32</v>
      </c>
      <c r="DZ39" s="581">
        <f>VLOOKUP($C38,Graphe!$A:$GY,DZ$3,FALSE)</f>
        <v>0</v>
      </c>
      <c r="EA39" s="581">
        <f>VLOOKUP($C38,Graphe!$A:$GY,EA$3,FALSE)</f>
        <v>32</v>
      </c>
      <c r="EB39" s="581">
        <f>VLOOKUP($C38,Graphe!$A:$GY,EB$3,FALSE)</f>
        <v>0</v>
      </c>
      <c r="EC39" s="581">
        <f>VLOOKUP($C38,Graphe!$A:$GY,EC$3,FALSE)</f>
        <v>-32</v>
      </c>
      <c r="ED39" s="581">
        <f>VLOOKUP($C38,Graphe!$A:$GY,ED$3,FALSE)</f>
        <v>0</v>
      </c>
      <c r="EE39" s="581">
        <f>VLOOKUP($C38,Graphe!$A:$GY,EE$3,FALSE)</f>
        <v>32</v>
      </c>
      <c r="EF39" s="581">
        <f>VLOOKUP($C38,Graphe!$A:$GY,EF$3,FALSE)</f>
        <v>0</v>
      </c>
      <c r="EG39" s="581">
        <f>VLOOKUP($C38,Graphe!$A:$GY,EG$3,FALSE)</f>
        <v>-32</v>
      </c>
      <c r="EH39" s="581">
        <f>VLOOKUP($C38,Graphe!$A:$GY,EH$3,FALSE)</f>
        <v>0</v>
      </c>
      <c r="EI39" s="581">
        <f>VLOOKUP($C38,Graphe!$A:$GY,EI$3,FALSE)</f>
        <v>32</v>
      </c>
      <c r="EJ39" s="581">
        <f>VLOOKUP($C38,Graphe!$A:$GY,EJ$3,FALSE)</f>
        <v>0</v>
      </c>
      <c r="EK39" s="581">
        <f>VLOOKUP($C38,Graphe!$A:$GY,EK$3,FALSE)</f>
        <v>-32</v>
      </c>
      <c r="EL39" s="581">
        <f>VLOOKUP($C38,Graphe!$A:$GY,EL$3,FALSE)</f>
        <v>0</v>
      </c>
      <c r="EM39" s="581">
        <f>VLOOKUP($C38,Graphe!$A:$GY,EM$3,FALSE)</f>
        <v>32</v>
      </c>
      <c r="EN39" s="581">
        <f>VLOOKUP($C38,Graphe!$A:$GY,EN$3,FALSE)</f>
        <v>0</v>
      </c>
      <c r="EO39" s="581">
        <f>VLOOKUP($C38,Graphe!$A:$GY,EO$3,FALSE)</f>
        <v>-32</v>
      </c>
      <c r="EP39" s="581">
        <f>VLOOKUP($C38,Graphe!$A:$GY,EP$3,FALSE)</f>
        <v>0</v>
      </c>
      <c r="EQ39" s="581">
        <f>VLOOKUP($C38,Graphe!$A:$GY,EQ$3,FALSE)</f>
        <v>32</v>
      </c>
      <c r="ER39" s="581">
        <f>VLOOKUP($C38,Graphe!$A:$GY,ER$3,FALSE)</f>
        <v>0</v>
      </c>
      <c r="ES39" s="581">
        <f>VLOOKUP($C38,Graphe!$A:$GY,ES$3,FALSE)</f>
        <v>-32</v>
      </c>
      <c r="ET39" s="581">
        <f>VLOOKUP($C38,Graphe!$A:$GY,ET$3,FALSE)</f>
        <v>0</v>
      </c>
      <c r="EU39" s="581">
        <f>VLOOKUP($C38,Graphe!$A:$GY,EU$3,FALSE)</f>
        <v>32</v>
      </c>
      <c r="EV39" s="581">
        <f>VLOOKUP($C38,Graphe!$A:$GY,EV$3,FALSE)</f>
        <v>0</v>
      </c>
      <c r="EW39" s="581">
        <f>VLOOKUP($C38,Graphe!$A:$GY,EW$3,FALSE)</f>
        <v>-32</v>
      </c>
      <c r="EX39" s="581">
        <f>VLOOKUP($C38,Graphe!$A:$GY,EX$3,FALSE)</f>
        <v>0</v>
      </c>
      <c r="EY39" s="581">
        <f>VLOOKUP($C38,Graphe!$A:$GY,EY$3,FALSE)</f>
        <v>32</v>
      </c>
      <c r="EZ39" s="581">
        <f>VLOOKUP($C38,Graphe!$A:$GY,EZ$3,FALSE)</f>
        <v>0</v>
      </c>
      <c r="FA39" s="581">
        <f>VLOOKUP($C38,Graphe!$A:$GY,FA$3,FALSE)</f>
        <v>-32</v>
      </c>
      <c r="FB39" s="581">
        <f>VLOOKUP($C38,Graphe!$A:$GY,FB$3,FALSE)</f>
        <v>0</v>
      </c>
      <c r="FC39" s="581">
        <f>VLOOKUP($C38,Graphe!$A:$GY,FC$3,FALSE)</f>
        <v>32</v>
      </c>
      <c r="FD39" s="581">
        <f>VLOOKUP($C38,Graphe!$A:$GY,FD$3,FALSE)</f>
        <v>0</v>
      </c>
      <c r="FE39" s="581">
        <f>VLOOKUP($C38,Graphe!$A:$GY,FE$3,FALSE)</f>
        <v>-32</v>
      </c>
      <c r="FF39" s="581">
        <f>VLOOKUP($C38,Graphe!$A:$GY,FF$3,FALSE)</f>
        <v>0</v>
      </c>
      <c r="FG39" s="581">
        <f>VLOOKUP($C38,Graphe!$A:$GY,FG$3,FALSE)</f>
        <v>32</v>
      </c>
      <c r="FH39" s="581">
        <f>VLOOKUP($C38,Graphe!$A:$GY,FH$3,FALSE)</f>
        <v>0</v>
      </c>
      <c r="FI39" s="581">
        <f>VLOOKUP($C38,Graphe!$A:$GY,FI$3,FALSE)</f>
        <v>-32</v>
      </c>
      <c r="FJ39" s="581">
        <f>VLOOKUP($C38,Graphe!$A:$GY,FJ$3,FALSE)</f>
        <v>0</v>
      </c>
      <c r="FK39" s="581">
        <f>VLOOKUP($C38,Graphe!$A:$GY,FK$3,FALSE)</f>
        <v>32</v>
      </c>
      <c r="FL39" s="581">
        <f>VLOOKUP($C38,Graphe!$A:$GY,FL$3,FALSE)</f>
        <v>0</v>
      </c>
      <c r="FM39" s="581">
        <f>VLOOKUP($C38,Graphe!$A:$GY,FM$3,FALSE)</f>
        <v>-32</v>
      </c>
      <c r="FN39" s="581">
        <f>VLOOKUP($C38,Graphe!$A:$GY,FN$3,FALSE)</f>
        <v>0</v>
      </c>
      <c r="FO39" s="581">
        <f>VLOOKUP($C38,Graphe!$A:$GY,FO$3,FALSE)</f>
        <v>32</v>
      </c>
      <c r="FP39" s="581">
        <f>VLOOKUP($C38,Graphe!$A:$GY,FP$3,FALSE)</f>
        <v>0</v>
      </c>
      <c r="FQ39" s="581">
        <f>VLOOKUP($C38,Graphe!$A:$GY,FQ$3,FALSE)</f>
        <v>-32</v>
      </c>
      <c r="FR39" s="581">
        <f>VLOOKUP($C38,Graphe!$A:$GY,FR$3,FALSE)</f>
        <v>0</v>
      </c>
      <c r="FS39" s="581">
        <f>VLOOKUP($C38,Graphe!$A:$GY,FS$3,FALSE)</f>
        <v>32</v>
      </c>
      <c r="FT39" s="581">
        <f>VLOOKUP($C38,Graphe!$A:$GY,FT$3,FALSE)</f>
        <v>0</v>
      </c>
      <c r="FU39" s="581">
        <f>VLOOKUP($C38,Graphe!$A:$GY,FU$3,FALSE)</f>
        <v>20</v>
      </c>
      <c r="FV39" s="581">
        <f>VLOOKUP($C38,Graphe!$A:$GY,FV$3,FALSE)</f>
        <v>0</v>
      </c>
      <c r="FW39" s="581">
        <f>VLOOKUP($C38,Graphe!$A:$GY,FW$3,FALSE)</f>
        <v>-20</v>
      </c>
      <c r="FX39" s="581">
        <f>VLOOKUP($C38,Graphe!$A:$GY,FX$3,FALSE)</f>
        <v>0</v>
      </c>
      <c r="FY39" s="581">
        <f>VLOOKUP($C38,Graphe!$A:$GY,FY$3,FALSE)</f>
        <v>20</v>
      </c>
      <c r="FZ39" s="581">
        <f>VLOOKUP($C38,Graphe!$A:$GY,FZ$3,FALSE)</f>
        <v>0</v>
      </c>
      <c r="GA39" s="581">
        <f>VLOOKUP($C38,Graphe!$A:$GY,GA$3,FALSE)</f>
        <v>-20</v>
      </c>
      <c r="GB39" s="581">
        <f>VLOOKUP($C38,Graphe!$A:$GY,GB$3,FALSE)</f>
        <v>0</v>
      </c>
      <c r="GC39" s="581">
        <f>VLOOKUP($C38,Graphe!$A:$GY,GC$3,FALSE)</f>
        <v>20</v>
      </c>
      <c r="GD39" s="581">
        <f>VLOOKUP($C38,Graphe!$A:$GY,GD$3,FALSE)</f>
        <v>0</v>
      </c>
      <c r="GE39" s="581">
        <f>VLOOKUP($C38,Graphe!$A:$GY,GE$3,FALSE)</f>
        <v>-20</v>
      </c>
      <c r="GF39" s="581">
        <f>VLOOKUP($C38,Graphe!$A:$GY,GF$3,FALSE)</f>
        <v>0</v>
      </c>
      <c r="GG39" s="581">
        <f>VLOOKUP($C38,Graphe!$A:$GY,GG$3,FALSE)</f>
        <v>20</v>
      </c>
      <c r="GH39" s="581">
        <f>VLOOKUP($C38,Graphe!$A:$GY,GH$3,FALSE)</f>
        <v>0</v>
      </c>
      <c r="GI39" s="581">
        <f>VLOOKUP($C38,Graphe!$A:$GY,GI$3,FALSE)</f>
        <v>-20</v>
      </c>
      <c r="GJ39" s="581">
        <f>VLOOKUP($C38,Graphe!$A:$GY,GJ$3,FALSE)</f>
        <v>0</v>
      </c>
      <c r="GK39" s="581">
        <f>VLOOKUP($C38,Graphe!$A:$GY,GK$3,FALSE)</f>
        <v>20</v>
      </c>
      <c r="GL39" s="581">
        <f>VLOOKUP($C38,Graphe!$A:$GY,GL$3,FALSE)</f>
        <v>0</v>
      </c>
      <c r="GM39" s="581">
        <f>VLOOKUP($C38,Graphe!$A:$GY,GM$3,FALSE)</f>
        <v>-20</v>
      </c>
      <c r="GN39" s="581">
        <f>VLOOKUP($C38,Graphe!$A:$GY,GN$3,FALSE)</f>
        <v>0</v>
      </c>
      <c r="GO39" s="581">
        <f>VLOOKUP($C38,Graphe!$A:$GY,GO$3,FALSE)</f>
        <v>20</v>
      </c>
      <c r="GP39" s="581">
        <f>VLOOKUP($C38,Graphe!$A:$GY,GP$3,FALSE)</f>
        <v>0</v>
      </c>
      <c r="GQ39" s="581">
        <f>VLOOKUP($C38,Graphe!$A:$GY,GQ$3,FALSE)</f>
        <v>-20</v>
      </c>
      <c r="GR39" s="581">
        <f>VLOOKUP($C38,Graphe!$A:$GY,GR$3,FALSE)</f>
        <v>0</v>
      </c>
      <c r="GS39" s="581">
        <f>VLOOKUP($C38,Graphe!$A:$GY,GS$3,FALSE)</f>
        <v>20</v>
      </c>
      <c r="GT39" s="581">
        <f>VLOOKUP($C38,Graphe!$A:$GY,GT$3,FALSE)</f>
        <v>0</v>
      </c>
      <c r="GU39" s="581">
        <f>VLOOKUP($C38,Graphe!$A:$GY,GU$3,FALSE)</f>
        <v>-20</v>
      </c>
      <c r="GV39" s="581">
        <f>VLOOKUP($C38,Graphe!$A:$GY,GV$3,FALSE)</f>
        <v>0</v>
      </c>
      <c r="GW39" s="581">
        <f>VLOOKUP($C38,Graphe!$A:$GY,GW$3,FALSE)</f>
        <v>20</v>
      </c>
      <c r="GX39" s="581">
        <f>VLOOKUP($C38,Graphe!$A:$GY,GX$3,FALSE)</f>
        <v>0</v>
      </c>
      <c r="GY39" s="581">
        <f>VLOOKUP($C38,Graphe!$A:$GY,GY$3,FALSE)</f>
        <v>-20</v>
      </c>
      <c r="GZ39" s="581">
        <f>VLOOKUP($C38,Graphe!$A:$GY,GZ$3,FALSE)</f>
        <v>0</v>
      </c>
      <c r="HA39" s="581">
        <f>VLOOKUP($C38,Graphe!$A:$GY,HA$3,FALSE)</f>
        <v>20</v>
      </c>
      <c r="HB39" s="581">
        <f>VLOOKUP($C38,Graphe!$A:$GY,HB$3,FALSE)</f>
        <v>0</v>
      </c>
      <c r="HC39" s="581">
        <f>VLOOKUP($C38,Graphe!$A:$GY,HC$3,FALSE)</f>
        <v>-20</v>
      </c>
      <c r="HD39" s="581">
        <f>VLOOKUP($C38,Graphe!$A:$GY,HD$3,FALSE)</f>
        <v>0</v>
      </c>
      <c r="HE39" s="581">
        <f>VLOOKUP($C38,Graphe!$A:$GY,HE$3,FALSE)</f>
        <v>20</v>
      </c>
      <c r="HF39" s="581">
        <f>VLOOKUP($C38,Graphe!$A:$GY,HF$3,FALSE)</f>
        <v>0</v>
      </c>
      <c r="HG39" s="581">
        <f>VLOOKUP($C38,Graphe!$A:$GY,HG$3,FALSE)</f>
        <v>-20</v>
      </c>
      <c r="HH39" s="581">
        <f>VLOOKUP($C38,Graphe!$A:$GY,HH$3,FALSE)</f>
        <v>0</v>
      </c>
      <c r="HI39" s="581">
        <f>VLOOKUP($C38,Graphe!$A:$GY,HI$3,FALSE)</f>
        <v>20</v>
      </c>
      <c r="HJ39" s="581">
        <f>VLOOKUP($C38,Graphe!$A:$GY,HJ$3,FALSE)</f>
        <v>0</v>
      </c>
      <c r="HK39" s="581">
        <f>VLOOKUP($C38,Graphe!$A:$GY,HK$3,FALSE)</f>
        <v>-20</v>
      </c>
      <c r="HL39" s="581">
        <f>VLOOKUP($C38,Graphe!$A:$GY,HL$3,FALSE)</f>
        <v>0</v>
      </c>
      <c r="HM39" s="581">
        <f>VLOOKUP($C38,Graphe!$A:$GY,HM$3,FALSE)</f>
        <v>20</v>
      </c>
      <c r="HN39" s="581">
        <f>VLOOKUP($C38,Graphe!$A:$GY,HN$3,FALSE)</f>
        <v>0</v>
      </c>
      <c r="HO39" s="581">
        <f>VLOOKUP($C38,Graphe!$A:$GY,HO$3,FALSE)</f>
        <v>-20</v>
      </c>
      <c r="HP39" s="581">
        <f>VLOOKUP($C38,Graphe!$A:$GY,HP$3,FALSE)</f>
        <v>0</v>
      </c>
      <c r="HQ39" s="581">
        <f>VLOOKUP($C38,Graphe!$A:$GY,HQ$3,FALSE)</f>
        <v>20</v>
      </c>
      <c r="HR39" s="581">
        <f>VLOOKUP($C38,Graphe!$A:$GY,HR$3,FALSE)</f>
        <v>0</v>
      </c>
    </row>
    <row r="40" spans="3:226" x14ac:dyDescent="0.25">
      <c r="C40" s="581">
        <f t="shared" si="8"/>
        <v>1280</v>
      </c>
      <c r="Z40" s="581">
        <f t="shared" si="9"/>
        <v>1270</v>
      </c>
      <c r="AA40" s="581">
        <f>VLOOKUP($C39,Graphe!$A:$GY,AA$3,FALSE)</f>
        <v>20</v>
      </c>
      <c r="AB40" s="581">
        <f>VLOOKUP($C39,Graphe!$A:$GY,AB$3,FALSE)</f>
        <v>0</v>
      </c>
      <c r="AC40" s="581">
        <f>VLOOKUP($C39,Graphe!$A:$GY,AC$3,FALSE)</f>
        <v>-20</v>
      </c>
      <c r="AD40" s="581">
        <f>VLOOKUP($C39,Graphe!$A:$GY,AD$3,FALSE)</f>
        <v>0</v>
      </c>
      <c r="AE40" s="581">
        <f>VLOOKUP($C39,Graphe!$A:$GY,AE$3,FALSE)</f>
        <v>20</v>
      </c>
      <c r="AF40" s="581">
        <f>VLOOKUP($C39,Graphe!$A:$GY,AF$3,FALSE)</f>
        <v>0</v>
      </c>
      <c r="AG40" s="581">
        <f>VLOOKUP($C39,Graphe!$A:$GY,AG$3,FALSE)</f>
        <v>-20</v>
      </c>
      <c r="AH40" s="581">
        <f>VLOOKUP($C39,Graphe!$A:$GY,AH$3,FALSE)</f>
        <v>0</v>
      </c>
      <c r="AI40" s="581">
        <f>VLOOKUP($C39,Graphe!$A:$GY,AI$3,FALSE)</f>
        <v>20</v>
      </c>
      <c r="AJ40" s="581">
        <f>VLOOKUP($C39,Graphe!$A:$GY,AJ$3,FALSE)</f>
        <v>0</v>
      </c>
      <c r="AK40" s="581">
        <f>VLOOKUP($C39,Graphe!$A:$GY,AK$3,FALSE)</f>
        <v>-20</v>
      </c>
      <c r="AL40" s="581">
        <f>VLOOKUP($C39,Graphe!$A:$GY,AL$3,FALSE)</f>
        <v>0</v>
      </c>
      <c r="AM40" s="581">
        <f>VLOOKUP($C39,Graphe!$A:$GY,AM$3,FALSE)</f>
        <v>20</v>
      </c>
      <c r="AN40" s="581">
        <f>VLOOKUP($C39,Graphe!$A:$GY,AN$3,FALSE)</f>
        <v>0</v>
      </c>
      <c r="AO40" s="581">
        <f>VLOOKUP($C39,Graphe!$A:$GY,AO$3,FALSE)</f>
        <v>-20</v>
      </c>
      <c r="AP40" s="581">
        <f>VLOOKUP($C39,Graphe!$A:$GY,AP$3,FALSE)</f>
        <v>0</v>
      </c>
      <c r="AQ40" s="581">
        <f>VLOOKUP($C39,Graphe!$A:$GY,AQ$3,FALSE)</f>
        <v>20</v>
      </c>
      <c r="AR40" s="581">
        <f>VLOOKUP($C39,Graphe!$A:$GY,AR$3,FALSE)</f>
        <v>0</v>
      </c>
      <c r="AS40" s="581">
        <f>VLOOKUP($C39,Graphe!$A:$GY,AS$3,FALSE)</f>
        <v>-20</v>
      </c>
      <c r="AT40" s="581">
        <f>VLOOKUP($C39,Graphe!$A:$GY,AT$3,FALSE)</f>
        <v>0</v>
      </c>
      <c r="AU40" s="581">
        <f>VLOOKUP($C39,Graphe!$A:$GY,AU$3,FALSE)</f>
        <v>20</v>
      </c>
      <c r="AV40" s="581">
        <f>VLOOKUP($C39,Graphe!$A:$GY,AV$3,FALSE)</f>
        <v>0</v>
      </c>
      <c r="AW40" s="581">
        <f>VLOOKUP($C39,Graphe!$A:$GY,AW$3,FALSE)</f>
        <v>-20</v>
      </c>
      <c r="AX40" s="581">
        <f>VLOOKUP($C39,Graphe!$A:$GY,AX$3,FALSE)</f>
        <v>0</v>
      </c>
      <c r="AY40" s="581">
        <f>VLOOKUP($C39,Graphe!$A:$GY,AY$3,FALSE)</f>
        <v>20</v>
      </c>
      <c r="AZ40" s="581">
        <f>VLOOKUP($C39,Graphe!$A:$GY,AZ$3,FALSE)</f>
        <v>0</v>
      </c>
      <c r="BA40" s="581">
        <f>VLOOKUP($C39,Graphe!$A:$GY,BA$3,FALSE)</f>
        <v>-20</v>
      </c>
      <c r="BB40" s="581">
        <f>VLOOKUP($C39,Graphe!$A:$GY,BB$3,FALSE)</f>
        <v>0</v>
      </c>
      <c r="BC40" s="581">
        <f>VLOOKUP($C39,Graphe!$A:$GY,BC$3,FALSE)</f>
        <v>20</v>
      </c>
      <c r="BD40" s="581">
        <f>VLOOKUP($C39,Graphe!$A:$GY,BD$3,FALSE)</f>
        <v>0</v>
      </c>
      <c r="BE40" s="581">
        <f>VLOOKUP($C39,Graphe!$A:$GY,BE$3,FALSE)</f>
        <v>-20</v>
      </c>
      <c r="BF40" s="581">
        <f>VLOOKUP($C39,Graphe!$A:$GY,BF$3,FALSE)</f>
        <v>0</v>
      </c>
      <c r="BG40" s="581">
        <f>VLOOKUP($C39,Graphe!$A:$GY,BG$3,FALSE)</f>
        <v>20</v>
      </c>
      <c r="BH40" s="581">
        <f>VLOOKUP($C39,Graphe!$A:$GY,BH$3,FALSE)</f>
        <v>0</v>
      </c>
      <c r="BI40" s="581">
        <f>VLOOKUP($C39,Graphe!$A:$GY,BI$3,FALSE)</f>
        <v>-20</v>
      </c>
      <c r="BJ40" s="581">
        <f>VLOOKUP($C39,Graphe!$A:$GY,BJ$3,FALSE)</f>
        <v>0</v>
      </c>
      <c r="BK40" s="581">
        <f>VLOOKUP($C39,Graphe!$A:$GY,BK$3,FALSE)</f>
        <v>20</v>
      </c>
      <c r="BL40" s="581">
        <f>VLOOKUP($C39,Graphe!$A:$GY,BL$3,FALSE)</f>
        <v>0</v>
      </c>
      <c r="BM40" s="581">
        <f>VLOOKUP($C39,Graphe!$A:$GY,BM$3,FALSE)</f>
        <v>-20</v>
      </c>
      <c r="BN40" s="581">
        <f>VLOOKUP($C39,Graphe!$A:$GY,BN$3,FALSE)</f>
        <v>0</v>
      </c>
      <c r="BO40" s="581">
        <f>VLOOKUP($C39,Graphe!$A:$GY,BO$3,FALSE)</f>
        <v>20</v>
      </c>
      <c r="BP40" s="581">
        <f>VLOOKUP($C39,Graphe!$A:$GY,BP$3,FALSE)</f>
        <v>0</v>
      </c>
      <c r="BQ40" s="581">
        <f>VLOOKUP($C39,Graphe!$A:$GY,BQ$3,FALSE)</f>
        <v>-20</v>
      </c>
      <c r="BR40" s="581">
        <f>VLOOKUP($C39,Graphe!$A:$GY,BR$3,FALSE)</f>
        <v>0</v>
      </c>
      <c r="BS40" s="581">
        <f>VLOOKUP($C39,Graphe!$A:$GY,BS$3,FALSE)</f>
        <v>20</v>
      </c>
      <c r="BT40" s="581">
        <f>VLOOKUP($C39,Graphe!$A:$GY,BT$3,FALSE)</f>
        <v>0</v>
      </c>
      <c r="BU40" s="581">
        <f>VLOOKUP($C39,Graphe!$A:$GY,BU$3,FALSE)</f>
        <v>-20</v>
      </c>
      <c r="BV40" s="581">
        <f>VLOOKUP($C39,Graphe!$A:$GY,BV$3,FALSE)</f>
        <v>0</v>
      </c>
      <c r="BW40" s="581">
        <f>VLOOKUP($C39,Graphe!$A:$GY,BW$3,FALSE)</f>
        <v>20</v>
      </c>
      <c r="BX40" s="581">
        <f>VLOOKUP($C39,Graphe!$A:$GY,BX$3,FALSE)</f>
        <v>0</v>
      </c>
      <c r="BY40" s="581">
        <f>VLOOKUP($C39,Graphe!$A:$GY,BY$3,FALSE)</f>
        <v>2</v>
      </c>
      <c r="BZ40" s="581">
        <f>VLOOKUP($C39,Graphe!$A:$GY,BZ$3,FALSE)</f>
        <v>-7</v>
      </c>
      <c r="CA40" s="581">
        <f>VLOOKUP($C39,Graphe!$A:$GY,CA$3,FALSE)</f>
        <v>-16</v>
      </c>
      <c r="CB40" s="581">
        <f>VLOOKUP($C39,Graphe!$A:$GY,CB$3,FALSE)</f>
        <v>-7</v>
      </c>
      <c r="CC40" s="581">
        <f>VLOOKUP($C39,Graphe!$A:$GY,CC$3,FALSE)</f>
        <v>2</v>
      </c>
      <c r="CD40" s="581">
        <f>VLOOKUP($C39,Graphe!$A:$GY,CD$3,FALSE)</f>
        <v>-7</v>
      </c>
      <c r="CE40" s="581">
        <f>VLOOKUP($C39,Graphe!$A:$GY,CE$3,FALSE)</f>
        <v>-16</v>
      </c>
      <c r="CF40" s="581">
        <f>VLOOKUP($C39,Graphe!$A:$GY,CF$3,FALSE)</f>
        <v>-7</v>
      </c>
      <c r="CG40" s="581">
        <f>VLOOKUP($C39,Graphe!$A:$GY,CG$3,FALSE)</f>
        <v>2</v>
      </c>
      <c r="CH40" s="581">
        <f>VLOOKUP($C39,Graphe!$A:$GY,CH$3,FALSE)</f>
        <v>-7</v>
      </c>
      <c r="CI40" s="581">
        <f>VLOOKUP($C39,Graphe!$A:$GY,CI$3,FALSE)</f>
        <v>-16</v>
      </c>
      <c r="CJ40" s="581">
        <f>VLOOKUP($C39,Graphe!$A:$GY,CJ$3,FALSE)</f>
        <v>-7</v>
      </c>
      <c r="CK40" s="581">
        <f>VLOOKUP($C39,Graphe!$A:$GY,CK$3,FALSE)</f>
        <v>2</v>
      </c>
      <c r="CL40" s="581">
        <f>VLOOKUP($C39,Graphe!$A:$GY,CL$3,FALSE)</f>
        <v>-7</v>
      </c>
      <c r="CM40" s="581">
        <f>VLOOKUP($C39,Graphe!$A:$GY,CM$3,FALSE)</f>
        <v>-16</v>
      </c>
      <c r="CN40" s="581">
        <f>VLOOKUP($C39,Graphe!$A:$GY,CN$3,FALSE)</f>
        <v>-7</v>
      </c>
      <c r="CO40" s="581">
        <f>VLOOKUP($C39,Graphe!$A:$GY,CO$3,FALSE)</f>
        <v>2</v>
      </c>
      <c r="CP40" s="581">
        <f>VLOOKUP($C39,Graphe!$A:$GY,CP$3,FALSE)</f>
        <v>-7</v>
      </c>
      <c r="CQ40" s="581">
        <f>VLOOKUP($C39,Graphe!$A:$GY,CQ$3,FALSE)</f>
        <v>-16</v>
      </c>
      <c r="CR40" s="581">
        <f>VLOOKUP($C39,Graphe!$A:$GY,CR$3,FALSE)</f>
        <v>-7</v>
      </c>
      <c r="CS40" s="581">
        <f>VLOOKUP($C39,Graphe!$A:$GY,CS$3,FALSE)</f>
        <v>2</v>
      </c>
      <c r="CT40" s="581">
        <f>VLOOKUP($C39,Graphe!$A:$GY,CT$3,FALSE)</f>
        <v>-7</v>
      </c>
      <c r="CU40" s="581">
        <f>VLOOKUP($C39,Graphe!$A:$GY,CU$3,FALSE)</f>
        <v>-16</v>
      </c>
      <c r="CV40" s="581">
        <f>VLOOKUP($C39,Graphe!$A:$GY,CV$3,FALSE)</f>
        <v>-7</v>
      </c>
      <c r="CW40" s="581">
        <f>VLOOKUP($C39,Graphe!$A:$GY,CW$3,FALSE)</f>
        <v>2</v>
      </c>
      <c r="CX40" s="581">
        <f>VLOOKUP($C39,Graphe!$A:$GY,CX$3,FALSE)</f>
        <v>-7</v>
      </c>
      <c r="CY40" s="581">
        <f>VLOOKUP($C39,Graphe!$A:$GY,CY$3,FALSE)</f>
        <v>-16</v>
      </c>
      <c r="CZ40" s="581">
        <f>VLOOKUP($C39,Graphe!$A:$GY,CZ$3,FALSE)</f>
        <v>-7</v>
      </c>
      <c r="DA40" s="581">
        <f>VLOOKUP($C39,Graphe!$A:$GY,DA$3,FALSE)</f>
        <v>2</v>
      </c>
      <c r="DB40" s="581">
        <f>VLOOKUP($C39,Graphe!$A:$GY,DB$3,FALSE)</f>
        <v>-7</v>
      </c>
      <c r="DC40" s="581">
        <f>VLOOKUP($C39,Graphe!$A:$GY,DC$3,FALSE)</f>
        <v>-16</v>
      </c>
      <c r="DD40" s="581">
        <f>VLOOKUP($C39,Graphe!$A:$GY,DD$3,FALSE)</f>
        <v>-7</v>
      </c>
      <c r="DE40" s="581">
        <f>VLOOKUP($C39,Graphe!$A:$GY,DE$3,FALSE)</f>
        <v>2</v>
      </c>
      <c r="DF40" s="581">
        <f>VLOOKUP($C39,Graphe!$A:$GY,DF$3,FALSE)</f>
        <v>-7</v>
      </c>
      <c r="DG40" s="581">
        <f>VLOOKUP($C39,Graphe!$A:$GY,DG$3,FALSE)</f>
        <v>-16</v>
      </c>
      <c r="DH40" s="581">
        <f>VLOOKUP($C39,Graphe!$A:$GY,DH$3,FALSE)</f>
        <v>-7</v>
      </c>
      <c r="DI40" s="581">
        <f>VLOOKUP($C39,Graphe!$A:$GY,DI$3,FALSE)</f>
        <v>2</v>
      </c>
      <c r="DJ40" s="581">
        <f>VLOOKUP($C39,Graphe!$A:$GY,DJ$3,FALSE)</f>
        <v>-7</v>
      </c>
      <c r="DK40" s="581">
        <f>VLOOKUP($C39,Graphe!$A:$GY,DK$3,FALSE)</f>
        <v>-16</v>
      </c>
      <c r="DL40" s="581">
        <f>VLOOKUP($C39,Graphe!$A:$GY,DL$3,FALSE)</f>
        <v>-7</v>
      </c>
      <c r="DM40" s="581">
        <f>VLOOKUP($C39,Graphe!$A:$GY,DM$3,FALSE)</f>
        <v>2</v>
      </c>
      <c r="DN40" s="581">
        <f>VLOOKUP($C39,Graphe!$A:$GY,DN$3,FALSE)</f>
        <v>-7</v>
      </c>
      <c r="DO40" s="581">
        <f>VLOOKUP($C39,Graphe!$A:$GY,DO$3,FALSE)</f>
        <v>-16</v>
      </c>
      <c r="DP40" s="581">
        <f>VLOOKUP($C39,Graphe!$A:$GY,DP$3,FALSE)</f>
        <v>-7</v>
      </c>
      <c r="DQ40" s="581">
        <f>VLOOKUP($C39,Graphe!$A:$GY,DQ$3,FALSE)</f>
        <v>2</v>
      </c>
      <c r="DR40" s="581">
        <f>VLOOKUP($C39,Graphe!$A:$GY,DR$3,FALSE)</f>
        <v>-7</v>
      </c>
      <c r="DS40" s="581">
        <f>VLOOKUP($C39,Graphe!$A:$GY,DS$3,FALSE)</f>
        <v>-16</v>
      </c>
      <c r="DT40" s="581">
        <f>VLOOKUP($C39,Graphe!$A:$GY,DT$3,FALSE)</f>
        <v>-7</v>
      </c>
      <c r="DU40" s="581">
        <f>VLOOKUP($C39,Graphe!$A:$GY,DU$3,FALSE)</f>
        <v>2</v>
      </c>
      <c r="DV40" s="581">
        <f>VLOOKUP($C39,Graphe!$A:$GY,DV$3,FALSE)</f>
        <v>-7</v>
      </c>
      <c r="DW40" s="581">
        <f>VLOOKUP($C39,Graphe!$A:$GY,DW$3,FALSE)</f>
        <v>26</v>
      </c>
      <c r="DX40" s="581">
        <f>VLOOKUP($C39,Graphe!$A:$GY,DX$3,FALSE)</f>
        <v>0</v>
      </c>
      <c r="DY40" s="581">
        <f>VLOOKUP($C39,Graphe!$A:$GY,DY$3,FALSE)</f>
        <v>-26</v>
      </c>
      <c r="DZ40" s="581">
        <f>VLOOKUP($C39,Graphe!$A:$GY,DZ$3,FALSE)</f>
        <v>0</v>
      </c>
      <c r="EA40" s="581">
        <f>VLOOKUP($C39,Graphe!$A:$GY,EA$3,FALSE)</f>
        <v>26</v>
      </c>
      <c r="EB40" s="581">
        <f>VLOOKUP($C39,Graphe!$A:$GY,EB$3,FALSE)</f>
        <v>0</v>
      </c>
      <c r="EC40" s="581">
        <f>VLOOKUP($C39,Graphe!$A:$GY,EC$3,FALSE)</f>
        <v>-26</v>
      </c>
      <c r="ED40" s="581">
        <f>VLOOKUP($C39,Graphe!$A:$GY,ED$3,FALSE)</f>
        <v>0</v>
      </c>
      <c r="EE40" s="581">
        <f>VLOOKUP($C39,Graphe!$A:$GY,EE$3,FALSE)</f>
        <v>26</v>
      </c>
      <c r="EF40" s="581">
        <f>VLOOKUP($C39,Graphe!$A:$GY,EF$3,FALSE)</f>
        <v>0</v>
      </c>
      <c r="EG40" s="581">
        <f>VLOOKUP($C39,Graphe!$A:$GY,EG$3,FALSE)</f>
        <v>-26</v>
      </c>
      <c r="EH40" s="581">
        <f>VLOOKUP($C39,Graphe!$A:$GY,EH$3,FALSE)</f>
        <v>0</v>
      </c>
      <c r="EI40" s="581">
        <f>VLOOKUP($C39,Graphe!$A:$GY,EI$3,FALSE)</f>
        <v>26</v>
      </c>
      <c r="EJ40" s="581">
        <f>VLOOKUP($C39,Graphe!$A:$GY,EJ$3,FALSE)</f>
        <v>0</v>
      </c>
      <c r="EK40" s="581">
        <f>VLOOKUP($C39,Graphe!$A:$GY,EK$3,FALSE)</f>
        <v>-26</v>
      </c>
      <c r="EL40" s="581">
        <f>VLOOKUP($C39,Graphe!$A:$GY,EL$3,FALSE)</f>
        <v>0</v>
      </c>
      <c r="EM40" s="581">
        <f>VLOOKUP($C39,Graphe!$A:$GY,EM$3,FALSE)</f>
        <v>26</v>
      </c>
      <c r="EN40" s="581">
        <f>VLOOKUP($C39,Graphe!$A:$GY,EN$3,FALSE)</f>
        <v>0</v>
      </c>
      <c r="EO40" s="581">
        <f>VLOOKUP($C39,Graphe!$A:$GY,EO$3,FALSE)</f>
        <v>-26</v>
      </c>
      <c r="EP40" s="581">
        <f>VLOOKUP($C39,Graphe!$A:$GY,EP$3,FALSE)</f>
        <v>0</v>
      </c>
      <c r="EQ40" s="581">
        <f>VLOOKUP($C39,Graphe!$A:$GY,EQ$3,FALSE)</f>
        <v>26</v>
      </c>
      <c r="ER40" s="581">
        <f>VLOOKUP($C39,Graphe!$A:$GY,ER$3,FALSE)</f>
        <v>0</v>
      </c>
      <c r="ES40" s="581">
        <f>VLOOKUP($C39,Graphe!$A:$GY,ES$3,FALSE)</f>
        <v>-26</v>
      </c>
      <c r="ET40" s="581">
        <f>VLOOKUP($C39,Graphe!$A:$GY,ET$3,FALSE)</f>
        <v>0</v>
      </c>
      <c r="EU40" s="581">
        <f>VLOOKUP($C39,Graphe!$A:$GY,EU$3,FALSE)</f>
        <v>26</v>
      </c>
      <c r="EV40" s="581">
        <f>VLOOKUP($C39,Graphe!$A:$GY,EV$3,FALSE)</f>
        <v>0</v>
      </c>
      <c r="EW40" s="581">
        <f>VLOOKUP($C39,Graphe!$A:$GY,EW$3,FALSE)</f>
        <v>-26</v>
      </c>
      <c r="EX40" s="581">
        <f>VLOOKUP($C39,Graphe!$A:$GY,EX$3,FALSE)</f>
        <v>0</v>
      </c>
      <c r="EY40" s="581">
        <f>VLOOKUP($C39,Graphe!$A:$GY,EY$3,FALSE)</f>
        <v>26</v>
      </c>
      <c r="EZ40" s="581">
        <f>VLOOKUP($C39,Graphe!$A:$GY,EZ$3,FALSE)</f>
        <v>0</v>
      </c>
      <c r="FA40" s="581">
        <f>VLOOKUP($C39,Graphe!$A:$GY,FA$3,FALSE)</f>
        <v>-26</v>
      </c>
      <c r="FB40" s="581">
        <f>VLOOKUP($C39,Graphe!$A:$GY,FB$3,FALSE)</f>
        <v>0</v>
      </c>
      <c r="FC40" s="581">
        <f>VLOOKUP($C39,Graphe!$A:$GY,FC$3,FALSE)</f>
        <v>26</v>
      </c>
      <c r="FD40" s="581">
        <f>VLOOKUP($C39,Graphe!$A:$GY,FD$3,FALSE)</f>
        <v>0</v>
      </c>
      <c r="FE40" s="581">
        <f>VLOOKUP($C39,Graphe!$A:$GY,FE$3,FALSE)</f>
        <v>-26</v>
      </c>
      <c r="FF40" s="581">
        <f>VLOOKUP($C39,Graphe!$A:$GY,FF$3,FALSE)</f>
        <v>0</v>
      </c>
      <c r="FG40" s="581">
        <f>VLOOKUP($C39,Graphe!$A:$GY,FG$3,FALSE)</f>
        <v>26</v>
      </c>
      <c r="FH40" s="581">
        <f>VLOOKUP($C39,Graphe!$A:$GY,FH$3,FALSE)</f>
        <v>0</v>
      </c>
      <c r="FI40" s="581">
        <f>VLOOKUP($C39,Graphe!$A:$GY,FI$3,FALSE)</f>
        <v>-26</v>
      </c>
      <c r="FJ40" s="581">
        <f>VLOOKUP($C39,Graphe!$A:$GY,FJ$3,FALSE)</f>
        <v>0</v>
      </c>
      <c r="FK40" s="581">
        <f>VLOOKUP($C39,Graphe!$A:$GY,FK$3,FALSE)</f>
        <v>26</v>
      </c>
      <c r="FL40" s="581">
        <f>VLOOKUP($C39,Graphe!$A:$GY,FL$3,FALSE)</f>
        <v>0</v>
      </c>
      <c r="FM40" s="581">
        <f>VLOOKUP($C39,Graphe!$A:$GY,FM$3,FALSE)</f>
        <v>-26</v>
      </c>
      <c r="FN40" s="581">
        <f>VLOOKUP($C39,Graphe!$A:$GY,FN$3,FALSE)</f>
        <v>0</v>
      </c>
      <c r="FO40" s="581">
        <f>VLOOKUP($C39,Graphe!$A:$GY,FO$3,FALSE)</f>
        <v>26</v>
      </c>
      <c r="FP40" s="581">
        <f>VLOOKUP($C39,Graphe!$A:$GY,FP$3,FALSE)</f>
        <v>0</v>
      </c>
      <c r="FQ40" s="581">
        <f>VLOOKUP($C39,Graphe!$A:$GY,FQ$3,FALSE)</f>
        <v>-26</v>
      </c>
      <c r="FR40" s="581">
        <f>VLOOKUP($C39,Graphe!$A:$GY,FR$3,FALSE)</f>
        <v>0</v>
      </c>
      <c r="FS40" s="581">
        <f>VLOOKUP($C39,Graphe!$A:$GY,FS$3,FALSE)</f>
        <v>26</v>
      </c>
      <c r="FT40" s="581">
        <f>VLOOKUP($C39,Graphe!$A:$GY,FT$3,FALSE)</f>
        <v>0</v>
      </c>
      <c r="FU40" s="581">
        <f>VLOOKUP($C39,Graphe!$A:$GY,FU$3,FALSE)</f>
        <v>20</v>
      </c>
      <c r="FV40" s="581">
        <f>VLOOKUP($C39,Graphe!$A:$GY,FV$3,FALSE)</f>
        <v>0</v>
      </c>
      <c r="FW40" s="581">
        <f>VLOOKUP($C39,Graphe!$A:$GY,FW$3,FALSE)</f>
        <v>-20</v>
      </c>
      <c r="FX40" s="581">
        <f>VLOOKUP($C39,Graphe!$A:$GY,FX$3,FALSE)</f>
        <v>0</v>
      </c>
      <c r="FY40" s="581">
        <f>VLOOKUP($C39,Graphe!$A:$GY,FY$3,FALSE)</f>
        <v>20</v>
      </c>
      <c r="FZ40" s="581">
        <f>VLOOKUP($C39,Graphe!$A:$GY,FZ$3,FALSE)</f>
        <v>0</v>
      </c>
      <c r="GA40" s="581">
        <f>VLOOKUP($C39,Graphe!$A:$GY,GA$3,FALSE)</f>
        <v>-20</v>
      </c>
      <c r="GB40" s="581">
        <f>VLOOKUP($C39,Graphe!$A:$GY,GB$3,FALSE)</f>
        <v>0</v>
      </c>
      <c r="GC40" s="581">
        <f>VLOOKUP($C39,Graphe!$A:$GY,GC$3,FALSE)</f>
        <v>20</v>
      </c>
      <c r="GD40" s="581">
        <f>VLOOKUP($C39,Graphe!$A:$GY,GD$3,FALSE)</f>
        <v>0</v>
      </c>
      <c r="GE40" s="581">
        <f>VLOOKUP($C39,Graphe!$A:$GY,GE$3,FALSE)</f>
        <v>-20</v>
      </c>
      <c r="GF40" s="581">
        <f>VLOOKUP($C39,Graphe!$A:$GY,GF$3,FALSE)</f>
        <v>0</v>
      </c>
      <c r="GG40" s="581">
        <f>VLOOKUP($C39,Graphe!$A:$GY,GG$3,FALSE)</f>
        <v>20</v>
      </c>
      <c r="GH40" s="581">
        <f>VLOOKUP($C39,Graphe!$A:$GY,GH$3,FALSE)</f>
        <v>0</v>
      </c>
      <c r="GI40" s="581">
        <f>VLOOKUP($C39,Graphe!$A:$GY,GI$3,FALSE)</f>
        <v>-20</v>
      </c>
      <c r="GJ40" s="581">
        <f>VLOOKUP($C39,Graphe!$A:$GY,GJ$3,FALSE)</f>
        <v>0</v>
      </c>
      <c r="GK40" s="581">
        <f>VLOOKUP($C39,Graphe!$A:$GY,GK$3,FALSE)</f>
        <v>20</v>
      </c>
      <c r="GL40" s="581">
        <f>VLOOKUP($C39,Graphe!$A:$GY,GL$3,FALSE)</f>
        <v>0</v>
      </c>
      <c r="GM40" s="581">
        <f>VLOOKUP($C39,Graphe!$A:$GY,GM$3,FALSE)</f>
        <v>-20</v>
      </c>
      <c r="GN40" s="581">
        <f>VLOOKUP($C39,Graphe!$A:$GY,GN$3,FALSE)</f>
        <v>0</v>
      </c>
      <c r="GO40" s="581">
        <f>VLOOKUP($C39,Graphe!$A:$GY,GO$3,FALSE)</f>
        <v>20</v>
      </c>
      <c r="GP40" s="581">
        <f>VLOOKUP($C39,Graphe!$A:$GY,GP$3,FALSE)</f>
        <v>0</v>
      </c>
      <c r="GQ40" s="581">
        <f>VLOOKUP($C39,Graphe!$A:$GY,GQ$3,FALSE)</f>
        <v>-20</v>
      </c>
      <c r="GR40" s="581">
        <f>VLOOKUP($C39,Graphe!$A:$GY,GR$3,FALSE)</f>
        <v>0</v>
      </c>
      <c r="GS40" s="581">
        <f>VLOOKUP($C39,Graphe!$A:$GY,GS$3,FALSE)</f>
        <v>20</v>
      </c>
      <c r="GT40" s="581">
        <f>VLOOKUP($C39,Graphe!$A:$GY,GT$3,FALSE)</f>
        <v>0</v>
      </c>
      <c r="GU40" s="581">
        <f>VLOOKUP($C39,Graphe!$A:$GY,GU$3,FALSE)</f>
        <v>-20</v>
      </c>
      <c r="GV40" s="581">
        <f>VLOOKUP($C39,Graphe!$A:$GY,GV$3,FALSE)</f>
        <v>0</v>
      </c>
      <c r="GW40" s="581">
        <f>VLOOKUP($C39,Graphe!$A:$GY,GW$3,FALSE)</f>
        <v>20</v>
      </c>
      <c r="GX40" s="581">
        <f>VLOOKUP($C39,Graphe!$A:$GY,GX$3,FALSE)</f>
        <v>0</v>
      </c>
      <c r="GY40" s="581">
        <f>VLOOKUP($C39,Graphe!$A:$GY,GY$3,FALSE)</f>
        <v>-20</v>
      </c>
      <c r="GZ40" s="581">
        <f>VLOOKUP($C39,Graphe!$A:$GY,GZ$3,FALSE)</f>
        <v>0</v>
      </c>
      <c r="HA40" s="581">
        <f>VLOOKUP($C39,Graphe!$A:$GY,HA$3,FALSE)</f>
        <v>20</v>
      </c>
      <c r="HB40" s="581">
        <f>VLOOKUP($C39,Graphe!$A:$GY,HB$3,FALSE)</f>
        <v>0</v>
      </c>
      <c r="HC40" s="581">
        <f>VLOOKUP($C39,Graphe!$A:$GY,HC$3,FALSE)</f>
        <v>-20</v>
      </c>
      <c r="HD40" s="581">
        <f>VLOOKUP($C39,Graphe!$A:$GY,HD$3,FALSE)</f>
        <v>0</v>
      </c>
      <c r="HE40" s="581">
        <f>VLOOKUP($C39,Graphe!$A:$GY,HE$3,FALSE)</f>
        <v>20</v>
      </c>
      <c r="HF40" s="581">
        <f>VLOOKUP($C39,Graphe!$A:$GY,HF$3,FALSE)</f>
        <v>0</v>
      </c>
      <c r="HG40" s="581">
        <f>VLOOKUP($C39,Graphe!$A:$GY,HG$3,FALSE)</f>
        <v>-20</v>
      </c>
      <c r="HH40" s="581">
        <f>VLOOKUP($C39,Graphe!$A:$GY,HH$3,FALSE)</f>
        <v>0</v>
      </c>
      <c r="HI40" s="581">
        <f>VLOOKUP($C39,Graphe!$A:$GY,HI$3,FALSE)</f>
        <v>20</v>
      </c>
      <c r="HJ40" s="581">
        <f>VLOOKUP($C39,Graphe!$A:$GY,HJ$3,FALSE)</f>
        <v>0</v>
      </c>
      <c r="HK40" s="581">
        <f>VLOOKUP($C39,Graphe!$A:$GY,HK$3,FALSE)</f>
        <v>-20</v>
      </c>
      <c r="HL40" s="581">
        <f>VLOOKUP($C39,Graphe!$A:$GY,HL$3,FALSE)</f>
        <v>0</v>
      </c>
      <c r="HM40" s="581">
        <f>VLOOKUP($C39,Graphe!$A:$GY,HM$3,FALSE)</f>
        <v>20</v>
      </c>
      <c r="HN40" s="581">
        <f>VLOOKUP($C39,Graphe!$A:$GY,HN$3,FALSE)</f>
        <v>0</v>
      </c>
      <c r="HO40" s="581">
        <f>VLOOKUP($C39,Graphe!$A:$GY,HO$3,FALSE)</f>
        <v>-20</v>
      </c>
      <c r="HP40" s="581">
        <f>VLOOKUP($C39,Graphe!$A:$GY,HP$3,FALSE)</f>
        <v>0</v>
      </c>
      <c r="HQ40" s="581">
        <f>VLOOKUP($C39,Graphe!$A:$GY,HQ$3,FALSE)</f>
        <v>20</v>
      </c>
      <c r="HR40" s="581">
        <f>VLOOKUP($C39,Graphe!$A:$GY,HR$3,FALSE)</f>
        <v>0</v>
      </c>
    </row>
    <row r="41" spans="3:226" x14ac:dyDescent="0.25">
      <c r="C41" s="581">
        <f t="shared" si="8"/>
        <v>1290</v>
      </c>
      <c r="Z41" s="581">
        <f t="shared" si="9"/>
        <v>1280</v>
      </c>
      <c r="AA41" s="581">
        <f>VLOOKUP($C40,Graphe!$A:$GY,AA$3,FALSE)</f>
        <v>20</v>
      </c>
      <c r="AB41" s="581">
        <f>VLOOKUP($C40,Graphe!$A:$GY,AB$3,FALSE)</f>
        <v>0</v>
      </c>
      <c r="AC41" s="581">
        <f>VLOOKUP($C40,Graphe!$A:$GY,AC$3,FALSE)</f>
        <v>-20</v>
      </c>
      <c r="AD41" s="581">
        <f>VLOOKUP($C40,Graphe!$A:$GY,AD$3,FALSE)</f>
        <v>0</v>
      </c>
      <c r="AE41" s="581">
        <f>VLOOKUP($C40,Graphe!$A:$GY,AE$3,FALSE)</f>
        <v>20</v>
      </c>
      <c r="AF41" s="581">
        <f>VLOOKUP($C40,Graphe!$A:$GY,AF$3,FALSE)</f>
        <v>0</v>
      </c>
      <c r="AG41" s="581">
        <f>VLOOKUP($C40,Graphe!$A:$GY,AG$3,FALSE)</f>
        <v>-20</v>
      </c>
      <c r="AH41" s="581">
        <f>VLOOKUP($C40,Graphe!$A:$GY,AH$3,FALSE)</f>
        <v>0</v>
      </c>
      <c r="AI41" s="581">
        <f>VLOOKUP($C40,Graphe!$A:$GY,AI$3,FALSE)</f>
        <v>20</v>
      </c>
      <c r="AJ41" s="581">
        <f>VLOOKUP($C40,Graphe!$A:$GY,AJ$3,FALSE)</f>
        <v>0</v>
      </c>
      <c r="AK41" s="581">
        <f>VLOOKUP($C40,Graphe!$A:$GY,AK$3,FALSE)</f>
        <v>-20</v>
      </c>
      <c r="AL41" s="581">
        <f>VLOOKUP($C40,Graphe!$A:$GY,AL$3,FALSE)</f>
        <v>0</v>
      </c>
      <c r="AM41" s="581">
        <f>VLOOKUP($C40,Graphe!$A:$GY,AM$3,FALSE)</f>
        <v>20</v>
      </c>
      <c r="AN41" s="581">
        <f>VLOOKUP($C40,Graphe!$A:$GY,AN$3,FALSE)</f>
        <v>0</v>
      </c>
      <c r="AO41" s="581">
        <f>VLOOKUP($C40,Graphe!$A:$GY,AO$3,FALSE)</f>
        <v>-20</v>
      </c>
      <c r="AP41" s="581">
        <f>VLOOKUP($C40,Graphe!$A:$GY,AP$3,FALSE)</f>
        <v>0</v>
      </c>
      <c r="AQ41" s="581">
        <f>VLOOKUP($C40,Graphe!$A:$GY,AQ$3,FALSE)</f>
        <v>20</v>
      </c>
      <c r="AR41" s="581">
        <f>VLOOKUP($C40,Graphe!$A:$GY,AR$3,FALSE)</f>
        <v>0</v>
      </c>
      <c r="AS41" s="581">
        <f>VLOOKUP($C40,Graphe!$A:$GY,AS$3,FALSE)</f>
        <v>-20</v>
      </c>
      <c r="AT41" s="581">
        <f>VLOOKUP($C40,Graphe!$A:$GY,AT$3,FALSE)</f>
        <v>0</v>
      </c>
      <c r="AU41" s="581">
        <f>VLOOKUP($C40,Graphe!$A:$GY,AU$3,FALSE)</f>
        <v>20</v>
      </c>
      <c r="AV41" s="581">
        <f>VLOOKUP($C40,Graphe!$A:$GY,AV$3,FALSE)</f>
        <v>0</v>
      </c>
      <c r="AW41" s="581">
        <f>VLOOKUP($C40,Graphe!$A:$GY,AW$3,FALSE)</f>
        <v>-20</v>
      </c>
      <c r="AX41" s="581">
        <f>VLOOKUP($C40,Graphe!$A:$GY,AX$3,FALSE)</f>
        <v>0</v>
      </c>
      <c r="AY41" s="581">
        <f>VLOOKUP($C40,Graphe!$A:$GY,AY$3,FALSE)</f>
        <v>20</v>
      </c>
      <c r="AZ41" s="581">
        <f>VLOOKUP($C40,Graphe!$A:$GY,AZ$3,FALSE)</f>
        <v>0</v>
      </c>
      <c r="BA41" s="581">
        <f>VLOOKUP($C40,Graphe!$A:$GY,BA$3,FALSE)</f>
        <v>-20</v>
      </c>
      <c r="BB41" s="581">
        <f>VLOOKUP($C40,Graphe!$A:$GY,BB$3,FALSE)</f>
        <v>0</v>
      </c>
      <c r="BC41" s="581">
        <f>VLOOKUP($C40,Graphe!$A:$GY,BC$3,FALSE)</f>
        <v>20</v>
      </c>
      <c r="BD41" s="581">
        <f>VLOOKUP($C40,Graphe!$A:$GY,BD$3,FALSE)</f>
        <v>0</v>
      </c>
      <c r="BE41" s="581">
        <f>VLOOKUP($C40,Graphe!$A:$GY,BE$3,FALSE)</f>
        <v>-20</v>
      </c>
      <c r="BF41" s="581">
        <f>VLOOKUP($C40,Graphe!$A:$GY,BF$3,FALSE)</f>
        <v>0</v>
      </c>
      <c r="BG41" s="581">
        <f>VLOOKUP($C40,Graphe!$A:$GY,BG$3,FALSE)</f>
        <v>20</v>
      </c>
      <c r="BH41" s="581">
        <f>VLOOKUP($C40,Graphe!$A:$GY,BH$3,FALSE)</f>
        <v>0</v>
      </c>
      <c r="BI41" s="581">
        <f>VLOOKUP($C40,Graphe!$A:$GY,BI$3,FALSE)</f>
        <v>-20</v>
      </c>
      <c r="BJ41" s="581">
        <f>VLOOKUP($C40,Graphe!$A:$GY,BJ$3,FALSE)</f>
        <v>0</v>
      </c>
      <c r="BK41" s="581">
        <f>VLOOKUP($C40,Graphe!$A:$GY,BK$3,FALSE)</f>
        <v>20</v>
      </c>
      <c r="BL41" s="581">
        <f>VLOOKUP($C40,Graphe!$A:$GY,BL$3,FALSE)</f>
        <v>0</v>
      </c>
      <c r="BM41" s="581">
        <f>VLOOKUP($C40,Graphe!$A:$GY,BM$3,FALSE)</f>
        <v>-20</v>
      </c>
      <c r="BN41" s="581">
        <f>VLOOKUP($C40,Graphe!$A:$GY,BN$3,FALSE)</f>
        <v>0</v>
      </c>
      <c r="BO41" s="581">
        <f>VLOOKUP($C40,Graphe!$A:$GY,BO$3,FALSE)</f>
        <v>20</v>
      </c>
      <c r="BP41" s="581">
        <f>VLOOKUP($C40,Graphe!$A:$GY,BP$3,FALSE)</f>
        <v>0</v>
      </c>
      <c r="BQ41" s="581">
        <f>VLOOKUP($C40,Graphe!$A:$GY,BQ$3,FALSE)</f>
        <v>-20</v>
      </c>
      <c r="BR41" s="581">
        <f>VLOOKUP($C40,Graphe!$A:$GY,BR$3,FALSE)</f>
        <v>0</v>
      </c>
      <c r="BS41" s="581">
        <f>VLOOKUP($C40,Graphe!$A:$GY,BS$3,FALSE)</f>
        <v>20</v>
      </c>
      <c r="BT41" s="581">
        <f>VLOOKUP($C40,Graphe!$A:$GY,BT$3,FALSE)</f>
        <v>0</v>
      </c>
      <c r="BU41" s="581">
        <f>VLOOKUP($C40,Graphe!$A:$GY,BU$3,FALSE)</f>
        <v>-20</v>
      </c>
      <c r="BV41" s="581">
        <f>VLOOKUP($C40,Graphe!$A:$GY,BV$3,FALSE)</f>
        <v>0</v>
      </c>
      <c r="BW41" s="581">
        <f>VLOOKUP($C40,Graphe!$A:$GY,BW$3,FALSE)</f>
        <v>20</v>
      </c>
      <c r="BX41" s="581">
        <f>VLOOKUP($C40,Graphe!$A:$GY,BX$3,FALSE)</f>
        <v>0</v>
      </c>
      <c r="BY41" s="581">
        <f>VLOOKUP($C40,Graphe!$A:$GY,BY$3,FALSE)</f>
        <v>31</v>
      </c>
      <c r="BZ41" s="581">
        <f>VLOOKUP($C40,Graphe!$A:$GY,BZ$3,FALSE)</f>
        <v>0</v>
      </c>
      <c r="CA41" s="581">
        <f>VLOOKUP($C40,Graphe!$A:$GY,CA$3,FALSE)</f>
        <v>-31</v>
      </c>
      <c r="CB41" s="581">
        <f>VLOOKUP($C40,Graphe!$A:$GY,CB$3,FALSE)</f>
        <v>0</v>
      </c>
      <c r="CC41" s="581">
        <f>VLOOKUP($C40,Graphe!$A:$GY,CC$3,FALSE)</f>
        <v>31</v>
      </c>
      <c r="CD41" s="581">
        <f>VLOOKUP($C40,Graphe!$A:$GY,CD$3,FALSE)</f>
        <v>0</v>
      </c>
      <c r="CE41" s="581">
        <f>VLOOKUP($C40,Graphe!$A:$GY,CE$3,FALSE)</f>
        <v>-31</v>
      </c>
      <c r="CF41" s="581">
        <f>VLOOKUP($C40,Graphe!$A:$GY,CF$3,FALSE)</f>
        <v>0</v>
      </c>
      <c r="CG41" s="581">
        <f>VLOOKUP($C40,Graphe!$A:$GY,CG$3,FALSE)</f>
        <v>31</v>
      </c>
      <c r="CH41" s="581">
        <f>VLOOKUP($C40,Graphe!$A:$GY,CH$3,FALSE)</f>
        <v>0</v>
      </c>
      <c r="CI41" s="581">
        <f>VLOOKUP($C40,Graphe!$A:$GY,CI$3,FALSE)</f>
        <v>-31</v>
      </c>
      <c r="CJ41" s="581">
        <f>VLOOKUP($C40,Graphe!$A:$GY,CJ$3,FALSE)</f>
        <v>0</v>
      </c>
      <c r="CK41" s="581">
        <f>VLOOKUP($C40,Graphe!$A:$GY,CK$3,FALSE)</f>
        <v>31</v>
      </c>
      <c r="CL41" s="581">
        <f>VLOOKUP($C40,Graphe!$A:$GY,CL$3,FALSE)</f>
        <v>0</v>
      </c>
      <c r="CM41" s="581">
        <f>VLOOKUP($C40,Graphe!$A:$GY,CM$3,FALSE)</f>
        <v>-31</v>
      </c>
      <c r="CN41" s="581">
        <f>VLOOKUP($C40,Graphe!$A:$GY,CN$3,FALSE)</f>
        <v>0</v>
      </c>
      <c r="CO41" s="581">
        <f>VLOOKUP($C40,Graphe!$A:$GY,CO$3,FALSE)</f>
        <v>31</v>
      </c>
      <c r="CP41" s="581">
        <f>VLOOKUP($C40,Graphe!$A:$GY,CP$3,FALSE)</f>
        <v>0</v>
      </c>
      <c r="CQ41" s="581">
        <f>VLOOKUP($C40,Graphe!$A:$GY,CQ$3,FALSE)</f>
        <v>-31</v>
      </c>
      <c r="CR41" s="581">
        <f>VLOOKUP($C40,Graphe!$A:$GY,CR$3,FALSE)</f>
        <v>0</v>
      </c>
      <c r="CS41" s="581">
        <f>VLOOKUP($C40,Graphe!$A:$GY,CS$3,FALSE)</f>
        <v>31</v>
      </c>
      <c r="CT41" s="581">
        <f>VLOOKUP($C40,Graphe!$A:$GY,CT$3,FALSE)</f>
        <v>0</v>
      </c>
      <c r="CU41" s="581">
        <f>VLOOKUP($C40,Graphe!$A:$GY,CU$3,FALSE)</f>
        <v>-31</v>
      </c>
      <c r="CV41" s="581">
        <f>VLOOKUP($C40,Graphe!$A:$GY,CV$3,FALSE)</f>
        <v>0</v>
      </c>
      <c r="CW41" s="581">
        <f>VLOOKUP($C40,Graphe!$A:$GY,CW$3,FALSE)</f>
        <v>31</v>
      </c>
      <c r="CX41" s="581">
        <f>VLOOKUP($C40,Graphe!$A:$GY,CX$3,FALSE)</f>
        <v>0</v>
      </c>
      <c r="CY41" s="581">
        <f>VLOOKUP($C40,Graphe!$A:$GY,CY$3,FALSE)</f>
        <v>-31</v>
      </c>
      <c r="CZ41" s="581">
        <f>VLOOKUP($C40,Graphe!$A:$GY,CZ$3,FALSE)</f>
        <v>0</v>
      </c>
      <c r="DA41" s="581">
        <f>VLOOKUP($C40,Graphe!$A:$GY,DA$3,FALSE)</f>
        <v>31</v>
      </c>
      <c r="DB41" s="581">
        <f>VLOOKUP($C40,Graphe!$A:$GY,DB$3,FALSE)</f>
        <v>0</v>
      </c>
      <c r="DC41" s="581">
        <f>VLOOKUP($C40,Graphe!$A:$GY,DC$3,FALSE)</f>
        <v>-31</v>
      </c>
      <c r="DD41" s="581">
        <f>VLOOKUP($C40,Graphe!$A:$GY,DD$3,FALSE)</f>
        <v>0</v>
      </c>
      <c r="DE41" s="581">
        <f>VLOOKUP($C40,Graphe!$A:$GY,DE$3,FALSE)</f>
        <v>31</v>
      </c>
      <c r="DF41" s="581">
        <f>VLOOKUP($C40,Graphe!$A:$GY,DF$3,FALSE)</f>
        <v>0</v>
      </c>
      <c r="DG41" s="581">
        <f>VLOOKUP($C40,Graphe!$A:$GY,DG$3,FALSE)</f>
        <v>-31</v>
      </c>
      <c r="DH41" s="581">
        <f>VLOOKUP($C40,Graphe!$A:$GY,DH$3,FALSE)</f>
        <v>0</v>
      </c>
      <c r="DI41" s="581">
        <f>VLOOKUP($C40,Graphe!$A:$GY,DI$3,FALSE)</f>
        <v>31</v>
      </c>
      <c r="DJ41" s="581">
        <f>VLOOKUP($C40,Graphe!$A:$GY,DJ$3,FALSE)</f>
        <v>0</v>
      </c>
      <c r="DK41" s="581">
        <f>VLOOKUP($C40,Graphe!$A:$GY,DK$3,FALSE)</f>
        <v>-31</v>
      </c>
      <c r="DL41" s="581">
        <f>VLOOKUP($C40,Graphe!$A:$GY,DL$3,FALSE)</f>
        <v>0</v>
      </c>
      <c r="DM41" s="581">
        <f>VLOOKUP($C40,Graphe!$A:$GY,DM$3,FALSE)</f>
        <v>31</v>
      </c>
      <c r="DN41" s="581">
        <f>VLOOKUP($C40,Graphe!$A:$GY,DN$3,FALSE)</f>
        <v>0</v>
      </c>
      <c r="DO41" s="581">
        <f>VLOOKUP($C40,Graphe!$A:$GY,DO$3,FALSE)</f>
        <v>-31</v>
      </c>
      <c r="DP41" s="581">
        <f>VLOOKUP($C40,Graphe!$A:$GY,DP$3,FALSE)</f>
        <v>0</v>
      </c>
      <c r="DQ41" s="581">
        <f>VLOOKUP($C40,Graphe!$A:$GY,DQ$3,FALSE)</f>
        <v>31</v>
      </c>
      <c r="DR41" s="581">
        <f>VLOOKUP($C40,Graphe!$A:$GY,DR$3,FALSE)</f>
        <v>0</v>
      </c>
      <c r="DS41" s="581">
        <f>VLOOKUP($C40,Graphe!$A:$GY,DS$3,FALSE)</f>
        <v>-31</v>
      </c>
      <c r="DT41" s="581">
        <f>VLOOKUP($C40,Graphe!$A:$GY,DT$3,FALSE)</f>
        <v>0</v>
      </c>
      <c r="DU41" s="581">
        <f>VLOOKUP($C40,Graphe!$A:$GY,DU$3,FALSE)</f>
        <v>31</v>
      </c>
      <c r="DV41" s="581">
        <f>VLOOKUP($C40,Graphe!$A:$GY,DV$3,FALSE)</f>
        <v>0</v>
      </c>
      <c r="DW41" s="581">
        <f>VLOOKUP($C40,Graphe!$A:$GY,DW$3,FALSE)</f>
        <v>23</v>
      </c>
      <c r="DX41" s="581">
        <f>VLOOKUP($C40,Graphe!$A:$GY,DX$3,FALSE)</f>
        <v>-9</v>
      </c>
      <c r="DY41" s="581">
        <f>VLOOKUP($C40,Graphe!$A:$GY,DY$3,FALSE)</f>
        <v>-41</v>
      </c>
      <c r="DZ41" s="581">
        <f>VLOOKUP($C40,Graphe!$A:$GY,DZ$3,FALSE)</f>
        <v>-9</v>
      </c>
      <c r="EA41" s="581">
        <f>VLOOKUP($C40,Graphe!$A:$GY,EA$3,FALSE)</f>
        <v>23</v>
      </c>
      <c r="EB41" s="581">
        <f>VLOOKUP($C40,Graphe!$A:$GY,EB$3,FALSE)</f>
        <v>-9</v>
      </c>
      <c r="EC41" s="581">
        <f>VLOOKUP($C40,Graphe!$A:$GY,EC$3,FALSE)</f>
        <v>-41</v>
      </c>
      <c r="ED41" s="581">
        <f>VLOOKUP($C40,Graphe!$A:$GY,ED$3,FALSE)</f>
        <v>-9</v>
      </c>
      <c r="EE41" s="581">
        <f>VLOOKUP($C40,Graphe!$A:$GY,EE$3,FALSE)</f>
        <v>23</v>
      </c>
      <c r="EF41" s="581">
        <f>VLOOKUP($C40,Graphe!$A:$GY,EF$3,FALSE)</f>
        <v>-9</v>
      </c>
      <c r="EG41" s="581">
        <f>VLOOKUP($C40,Graphe!$A:$GY,EG$3,FALSE)</f>
        <v>-41</v>
      </c>
      <c r="EH41" s="581">
        <f>VLOOKUP($C40,Graphe!$A:$GY,EH$3,FALSE)</f>
        <v>-9</v>
      </c>
      <c r="EI41" s="581">
        <f>VLOOKUP($C40,Graphe!$A:$GY,EI$3,FALSE)</f>
        <v>23</v>
      </c>
      <c r="EJ41" s="581">
        <f>VLOOKUP($C40,Graphe!$A:$GY,EJ$3,FALSE)</f>
        <v>-9</v>
      </c>
      <c r="EK41" s="581">
        <f>VLOOKUP($C40,Graphe!$A:$GY,EK$3,FALSE)</f>
        <v>-41</v>
      </c>
      <c r="EL41" s="581">
        <f>VLOOKUP($C40,Graphe!$A:$GY,EL$3,FALSE)</f>
        <v>-9</v>
      </c>
      <c r="EM41" s="581">
        <f>VLOOKUP($C40,Graphe!$A:$GY,EM$3,FALSE)</f>
        <v>23</v>
      </c>
      <c r="EN41" s="581">
        <f>VLOOKUP($C40,Graphe!$A:$GY,EN$3,FALSE)</f>
        <v>-9</v>
      </c>
      <c r="EO41" s="581">
        <f>VLOOKUP($C40,Graphe!$A:$GY,EO$3,FALSE)</f>
        <v>-41</v>
      </c>
      <c r="EP41" s="581">
        <f>VLOOKUP($C40,Graphe!$A:$GY,EP$3,FALSE)</f>
        <v>-9</v>
      </c>
      <c r="EQ41" s="581">
        <f>VLOOKUP($C40,Graphe!$A:$GY,EQ$3,FALSE)</f>
        <v>23</v>
      </c>
      <c r="ER41" s="581">
        <f>VLOOKUP($C40,Graphe!$A:$GY,ER$3,FALSE)</f>
        <v>-9</v>
      </c>
      <c r="ES41" s="581">
        <f>VLOOKUP($C40,Graphe!$A:$GY,ES$3,FALSE)</f>
        <v>-41</v>
      </c>
      <c r="ET41" s="581">
        <f>VLOOKUP($C40,Graphe!$A:$GY,ET$3,FALSE)</f>
        <v>-9</v>
      </c>
      <c r="EU41" s="581">
        <f>VLOOKUP($C40,Graphe!$A:$GY,EU$3,FALSE)</f>
        <v>23</v>
      </c>
      <c r="EV41" s="581">
        <f>VLOOKUP($C40,Graphe!$A:$GY,EV$3,FALSE)</f>
        <v>-9</v>
      </c>
      <c r="EW41" s="581">
        <f>VLOOKUP($C40,Graphe!$A:$GY,EW$3,FALSE)</f>
        <v>-41</v>
      </c>
      <c r="EX41" s="581">
        <f>VLOOKUP($C40,Graphe!$A:$GY,EX$3,FALSE)</f>
        <v>-9</v>
      </c>
      <c r="EY41" s="581">
        <f>VLOOKUP($C40,Graphe!$A:$GY,EY$3,FALSE)</f>
        <v>23</v>
      </c>
      <c r="EZ41" s="581">
        <f>VLOOKUP($C40,Graphe!$A:$GY,EZ$3,FALSE)</f>
        <v>-9</v>
      </c>
      <c r="FA41" s="581">
        <f>VLOOKUP($C40,Graphe!$A:$GY,FA$3,FALSE)</f>
        <v>-41</v>
      </c>
      <c r="FB41" s="581">
        <f>VLOOKUP($C40,Graphe!$A:$GY,FB$3,FALSE)</f>
        <v>-9</v>
      </c>
      <c r="FC41" s="581">
        <f>VLOOKUP($C40,Graphe!$A:$GY,FC$3,FALSE)</f>
        <v>23</v>
      </c>
      <c r="FD41" s="581">
        <f>VLOOKUP($C40,Graphe!$A:$GY,FD$3,FALSE)</f>
        <v>-9</v>
      </c>
      <c r="FE41" s="581">
        <f>VLOOKUP($C40,Graphe!$A:$GY,FE$3,FALSE)</f>
        <v>-41</v>
      </c>
      <c r="FF41" s="581">
        <f>VLOOKUP($C40,Graphe!$A:$GY,FF$3,FALSE)</f>
        <v>-9</v>
      </c>
      <c r="FG41" s="581">
        <f>VLOOKUP($C40,Graphe!$A:$GY,FG$3,FALSE)</f>
        <v>23</v>
      </c>
      <c r="FH41" s="581">
        <f>VLOOKUP($C40,Graphe!$A:$GY,FH$3,FALSE)</f>
        <v>-9</v>
      </c>
      <c r="FI41" s="581">
        <f>VLOOKUP($C40,Graphe!$A:$GY,FI$3,FALSE)</f>
        <v>-41</v>
      </c>
      <c r="FJ41" s="581">
        <f>VLOOKUP($C40,Graphe!$A:$GY,FJ$3,FALSE)</f>
        <v>-9</v>
      </c>
      <c r="FK41" s="581">
        <f>VLOOKUP($C40,Graphe!$A:$GY,FK$3,FALSE)</f>
        <v>23</v>
      </c>
      <c r="FL41" s="581">
        <f>VLOOKUP($C40,Graphe!$A:$GY,FL$3,FALSE)</f>
        <v>-9</v>
      </c>
      <c r="FM41" s="581">
        <f>VLOOKUP($C40,Graphe!$A:$GY,FM$3,FALSE)</f>
        <v>-41</v>
      </c>
      <c r="FN41" s="581">
        <f>VLOOKUP($C40,Graphe!$A:$GY,FN$3,FALSE)</f>
        <v>-9</v>
      </c>
      <c r="FO41" s="581">
        <f>VLOOKUP($C40,Graphe!$A:$GY,FO$3,FALSE)</f>
        <v>23</v>
      </c>
      <c r="FP41" s="581">
        <f>VLOOKUP($C40,Graphe!$A:$GY,FP$3,FALSE)</f>
        <v>-9</v>
      </c>
      <c r="FQ41" s="581">
        <f>VLOOKUP($C40,Graphe!$A:$GY,FQ$3,FALSE)</f>
        <v>-41</v>
      </c>
      <c r="FR41" s="581">
        <f>VLOOKUP($C40,Graphe!$A:$GY,FR$3,FALSE)</f>
        <v>-9</v>
      </c>
      <c r="FS41" s="581">
        <f>VLOOKUP($C40,Graphe!$A:$GY,FS$3,FALSE)</f>
        <v>23</v>
      </c>
      <c r="FT41" s="581">
        <f>VLOOKUP($C40,Graphe!$A:$GY,FT$3,FALSE)</f>
        <v>-9</v>
      </c>
      <c r="FU41" s="581">
        <f>VLOOKUP($C40,Graphe!$A:$GY,FU$3,FALSE)</f>
        <v>20</v>
      </c>
      <c r="FV41" s="581">
        <f>VLOOKUP($C40,Graphe!$A:$GY,FV$3,FALSE)</f>
        <v>0</v>
      </c>
      <c r="FW41" s="581">
        <f>VLOOKUP($C40,Graphe!$A:$GY,FW$3,FALSE)</f>
        <v>-20</v>
      </c>
      <c r="FX41" s="581">
        <f>VLOOKUP($C40,Graphe!$A:$GY,FX$3,FALSE)</f>
        <v>0</v>
      </c>
      <c r="FY41" s="581">
        <f>VLOOKUP($C40,Graphe!$A:$GY,FY$3,FALSE)</f>
        <v>20</v>
      </c>
      <c r="FZ41" s="581">
        <f>VLOOKUP($C40,Graphe!$A:$GY,FZ$3,FALSE)</f>
        <v>0</v>
      </c>
      <c r="GA41" s="581">
        <f>VLOOKUP($C40,Graphe!$A:$GY,GA$3,FALSE)</f>
        <v>-20</v>
      </c>
      <c r="GB41" s="581">
        <f>VLOOKUP($C40,Graphe!$A:$GY,GB$3,FALSE)</f>
        <v>0</v>
      </c>
      <c r="GC41" s="581">
        <f>VLOOKUP($C40,Graphe!$A:$GY,GC$3,FALSE)</f>
        <v>20</v>
      </c>
      <c r="GD41" s="581">
        <f>VLOOKUP($C40,Graphe!$A:$GY,GD$3,FALSE)</f>
        <v>0</v>
      </c>
      <c r="GE41" s="581">
        <f>VLOOKUP($C40,Graphe!$A:$GY,GE$3,FALSE)</f>
        <v>-20</v>
      </c>
      <c r="GF41" s="581">
        <f>VLOOKUP($C40,Graphe!$A:$GY,GF$3,FALSE)</f>
        <v>0</v>
      </c>
      <c r="GG41" s="581">
        <f>VLOOKUP($C40,Graphe!$A:$GY,GG$3,FALSE)</f>
        <v>20</v>
      </c>
      <c r="GH41" s="581">
        <f>VLOOKUP($C40,Graphe!$A:$GY,GH$3,FALSE)</f>
        <v>0</v>
      </c>
      <c r="GI41" s="581">
        <f>VLOOKUP($C40,Graphe!$A:$GY,GI$3,FALSE)</f>
        <v>-20</v>
      </c>
      <c r="GJ41" s="581">
        <f>VLOOKUP($C40,Graphe!$A:$GY,GJ$3,FALSE)</f>
        <v>0</v>
      </c>
      <c r="GK41" s="581">
        <f>VLOOKUP($C40,Graphe!$A:$GY,GK$3,FALSE)</f>
        <v>20</v>
      </c>
      <c r="GL41" s="581">
        <f>VLOOKUP($C40,Graphe!$A:$GY,GL$3,FALSE)</f>
        <v>0</v>
      </c>
      <c r="GM41" s="581">
        <f>VLOOKUP($C40,Graphe!$A:$GY,GM$3,FALSE)</f>
        <v>-20</v>
      </c>
      <c r="GN41" s="581">
        <f>VLOOKUP($C40,Graphe!$A:$GY,GN$3,FALSE)</f>
        <v>0</v>
      </c>
      <c r="GO41" s="581">
        <f>VLOOKUP($C40,Graphe!$A:$GY,GO$3,FALSE)</f>
        <v>20</v>
      </c>
      <c r="GP41" s="581">
        <f>VLOOKUP($C40,Graphe!$A:$GY,GP$3,FALSE)</f>
        <v>0</v>
      </c>
      <c r="GQ41" s="581">
        <f>VLOOKUP($C40,Graphe!$A:$GY,GQ$3,FALSE)</f>
        <v>-20</v>
      </c>
      <c r="GR41" s="581">
        <f>VLOOKUP($C40,Graphe!$A:$GY,GR$3,FALSE)</f>
        <v>0</v>
      </c>
      <c r="GS41" s="581">
        <f>VLOOKUP($C40,Graphe!$A:$GY,GS$3,FALSE)</f>
        <v>20</v>
      </c>
      <c r="GT41" s="581">
        <f>VLOOKUP($C40,Graphe!$A:$GY,GT$3,FALSE)</f>
        <v>0</v>
      </c>
      <c r="GU41" s="581">
        <f>VLOOKUP($C40,Graphe!$A:$GY,GU$3,FALSE)</f>
        <v>-20</v>
      </c>
      <c r="GV41" s="581">
        <f>VLOOKUP($C40,Graphe!$A:$GY,GV$3,FALSE)</f>
        <v>0</v>
      </c>
      <c r="GW41" s="581">
        <f>VLOOKUP($C40,Graphe!$A:$GY,GW$3,FALSE)</f>
        <v>20</v>
      </c>
      <c r="GX41" s="581">
        <f>VLOOKUP($C40,Graphe!$A:$GY,GX$3,FALSE)</f>
        <v>0</v>
      </c>
      <c r="GY41" s="581">
        <f>VLOOKUP($C40,Graphe!$A:$GY,GY$3,FALSE)</f>
        <v>-20</v>
      </c>
      <c r="GZ41" s="581">
        <f>VLOOKUP($C40,Graphe!$A:$GY,GZ$3,FALSE)</f>
        <v>0</v>
      </c>
      <c r="HA41" s="581">
        <f>VLOOKUP($C40,Graphe!$A:$GY,HA$3,FALSE)</f>
        <v>20</v>
      </c>
      <c r="HB41" s="581">
        <f>VLOOKUP($C40,Graphe!$A:$GY,HB$3,FALSE)</f>
        <v>0</v>
      </c>
      <c r="HC41" s="581">
        <f>VLOOKUP($C40,Graphe!$A:$GY,HC$3,FALSE)</f>
        <v>-20</v>
      </c>
      <c r="HD41" s="581">
        <f>VLOOKUP($C40,Graphe!$A:$GY,HD$3,FALSE)</f>
        <v>0</v>
      </c>
      <c r="HE41" s="581">
        <f>VLOOKUP($C40,Graphe!$A:$GY,HE$3,FALSE)</f>
        <v>20</v>
      </c>
      <c r="HF41" s="581">
        <f>VLOOKUP($C40,Graphe!$A:$GY,HF$3,FALSE)</f>
        <v>0</v>
      </c>
      <c r="HG41" s="581">
        <f>VLOOKUP($C40,Graphe!$A:$GY,HG$3,FALSE)</f>
        <v>-20</v>
      </c>
      <c r="HH41" s="581">
        <f>VLOOKUP($C40,Graphe!$A:$GY,HH$3,FALSE)</f>
        <v>0</v>
      </c>
      <c r="HI41" s="581">
        <f>VLOOKUP($C40,Graphe!$A:$GY,HI$3,FALSE)</f>
        <v>20</v>
      </c>
      <c r="HJ41" s="581">
        <f>VLOOKUP($C40,Graphe!$A:$GY,HJ$3,FALSE)</f>
        <v>0</v>
      </c>
      <c r="HK41" s="581">
        <f>VLOOKUP($C40,Graphe!$A:$GY,HK$3,FALSE)</f>
        <v>-20</v>
      </c>
      <c r="HL41" s="581">
        <f>VLOOKUP($C40,Graphe!$A:$GY,HL$3,FALSE)</f>
        <v>0</v>
      </c>
      <c r="HM41" s="581">
        <f>VLOOKUP($C40,Graphe!$A:$GY,HM$3,FALSE)</f>
        <v>20</v>
      </c>
      <c r="HN41" s="581">
        <f>VLOOKUP($C40,Graphe!$A:$GY,HN$3,FALSE)</f>
        <v>0</v>
      </c>
      <c r="HO41" s="581">
        <f>VLOOKUP($C40,Graphe!$A:$GY,HO$3,FALSE)</f>
        <v>-20</v>
      </c>
      <c r="HP41" s="581">
        <f>VLOOKUP($C40,Graphe!$A:$GY,HP$3,FALSE)</f>
        <v>0</v>
      </c>
      <c r="HQ41" s="581">
        <f>VLOOKUP($C40,Graphe!$A:$GY,HQ$3,FALSE)</f>
        <v>20</v>
      </c>
      <c r="HR41" s="581">
        <f>VLOOKUP($C40,Graphe!$A:$GY,HR$3,FALSE)</f>
        <v>0</v>
      </c>
    </row>
    <row r="42" spans="3:226" x14ac:dyDescent="0.25">
      <c r="C42" s="581"/>
      <c r="Z42" s="581">
        <f t="shared" si="9"/>
        <v>1290</v>
      </c>
      <c r="AA42" s="581">
        <f>VLOOKUP($C41,Graphe!$A:$GY,AA$3,FALSE)</f>
        <v>20</v>
      </c>
      <c r="AB42" s="581">
        <f>VLOOKUP($C41,Graphe!$A:$GY,AB$3,FALSE)</f>
        <v>0</v>
      </c>
      <c r="AC42" s="581">
        <f>VLOOKUP($C41,Graphe!$A:$GY,AC$3,FALSE)</f>
        <v>-20</v>
      </c>
      <c r="AD42" s="581">
        <f>VLOOKUP($C41,Graphe!$A:$GY,AD$3,FALSE)</f>
        <v>0</v>
      </c>
      <c r="AE42" s="581">
        <f>VLOOKUP($C41,Graphe!$A:$GY,AE$3,FALSE)</f>
        <v>20</v>
      </c>
      <c r="AF42" s="581">
        <f>VLOOKUP($C41,Graphe!$A:$GY,AF$3,FALSE)</f>
        <v>0</v>
      </c>
      <c r="AG42" s="581">
        <f>VLOOKUP($C41,Graphe!$A:$GY,AG$3,FALSE)</f>
        <v>-20</v>
      </c>
      <c r="AH42" s="581">
        <f>VLOOKUP($C41,Graphe!$A:$GY,AH$3,FALSE)</f>
        <v>0</v>
      </c>
      <c r="AI42" s="581">
        <f>VLOOKUP($C41,Graphe!$A:$GY,AI$3,FALSE)</f>
        <v>20</v>
      </c>
      <c r="AJ42" s="581">
        <f>VLOOKUP($C41,Graphe!$A:$GY,AJ$3,FALSE)</f>
        <v>0</v>
      </c>
      <c r="AK42" s="581">
        <f>VLOOKUP($C41,Graphe!$A:$GY,AK$3,FALSE)</f>
        <v>-20</v>
      </c>
      <c r="AL42" s="581">
        <f>VLOOKUP($C41,Graphe!$A:$GY,AL$3,FALSE)</f>
        <v>0</v>
      </c>
      <c r="AM42" s="581">
        <f>VLOOKUP($C41,Graphe!$A:$GY,AM$3,FALSE)</f>
        <v>20</v>
      </c>
      <c r="AN42" s="581">
        <f>VLOOKUP($C41,Graphe!$A:$GY,AN$3,FALSE)</f>
        <v>0</v>
      </c>
      <c r="AO42" s="581">
        <f>VLOOKUP($C41,Graphe!$A:$GY,AO$3,FALSE)</f>
        <v>-20</v>
      </c>
      <c r="AP42" s="581">
        <f>VLOOKUP($C41,Graphe!$A:$GY,AP$3,FALSE)</f>
        <v>0</v>
      </c>
      <c r="AQ42" s="581">
        <f>VLOOKUP($C41,Graphe!$A:$GY,AQ$3,FALSE)</f>
        <v>20</v>
      </c>
      <c r="AR42" s="581">
        <f>VLOOKUP($C41,Graphe!$A:$GY,AR$3,FALSE)</f>
        <v>0</v>
      </c>
      <c r="AS42" s="581">
        <f>VLOOKUP($C41,Graphe!$A:$GY,AS$3,FALSE)</f>
        <v>-20</v>
      </c>
      <c r="AT42" s="581">
        <f>VLOOKUP($C41,Graphe!$A:$GY,AT$3,FALSE)</f>
        <v>0</v>
      </c>
      <c r="AU42" s="581">
        <f>VLOOKUP($C41,Graphe!$A:$GY,AU$3,FALSE)</f>
        <v>20</v>
      </c>
      <c r="AV42" s="581">
        <f>VLOOKUP($C41,Graphe!$A:$GY,AV$3,FALSE)</f>
        <v>0</v>
      </c>
      <c r="AW42" s="581">
        <f>VLOOKUP($C41,Graphe!$A:$GY,AW$3,FALSE)</f>
        <v>-20</v>
      </c>
      <c r="AX42" s="581">
        <f>VLOOKUP($C41,Graphe!$A:$GY,AX$3,FALSE)</f>
        <v>0</v>
      </c>
      <c r="AY42" s="581">
        <f>VLOOKUP($C41,Graphe!$A:$GY,AY$3,FALSE)</f>
        <v>20</v>
      </c>
      <c r="AZ42" s="581">
        <f>VLOOKUP($C41,Graphe!$A:$GY,AZ$3,FALSE)</f>
        <v>0</v>
      </c>
      <c r="BA42" s="581">
        <f>VLOOKUP($C41,Graphe!$A:$GY,BA$3,FALSE)</f>
        <v>-20</v>
      </c>
      <c r="BB42" s="581">
        <f>VLOOKUP($C41,Graphe!$A:$GY,BB$3,FALSE)</f>
        <v>0</v>
      </c>
      <c r="BC42" s="581">
        <f>VLOOKUP($C41,Graphe!$A:$GY,BC$3,FALSE)</f>
        <v>20</v>
      </c>
      <c r="BD42" s="581">
        <f>VLOOKUP($C41,Graphe!$A:$GY,BD$3,FALSE)</f>
        <v>0</v>
      </c>
      <c r="BE42" s="581">
        <f>VLOOKUP($C41,Graphe!$A:$GY,BE$3,FALSE)</f>
        <v>-20</v>
      </c>
      <c r="BF42" s="581">
        <f>VLOOKUP($C41,Graphe!$A:$GY,BF$3,FALSE)</f>
        <v>0</v>
      </c>
      <c r="BG42" s="581">
        <f>VLOOKUP($C41,Graphe!$A:$GY,BG$3,FALSE)</f>
        <v>20</v>
      </c>
      <c r="BH42" s="581">
        <f>VLOOKUP($C41,Graphe!$A:$GY,BH$3,FALSE)</f>
        <v>0</v>
      </c>
      <c r="BI42" s="581">
        <f>VLOOKUP($C41,Graphe!$A:$GY,BI$3,FALSE)</f>
        <v>-20</v>
      </c>
      <c r="BJ42" s="581">
        <f>VLOOKUP($C41,Graphe!$A:$GY,BJ$3,FALSE)</f>
        <v>0</v>
      </c>
      <c r="BK42" s="581">
        <f>VLOOKUP($C41,Graphe!$A:$GY,BK$3,FALSE)</f>
        <v>20</v>
      </c>
      <c r="BL42" s="581">
        <f>VLOOKUP($C41,Graphe!$A:$GY,BL$3,FALSE)</f>
        <v>0</v>
      </c>
      <c r="BM42" s="581">
        <f>VLOOKUP($C41,Graphe!$A:$GY,BM$3,FALSE)</f>
        <v>-20</v>
      </c>
      <c r="BN42" s="581">
        <f>VLOOKUP($C41,Graphe!$A:$GY,BN$3,FALSE)</f>
        <v>0</v>
      </c>
      <c r="BO42" s="581">
        <f>VLOOKUP($C41,Graphe!$A:$GY,BO$3,FALSE)</f>
        <v>20</v>
      </c>
      <c r="BP42" s="581">
        <f>VLOOKUP($C41,Graphe!$A:$GY,BP$3,FALSE)</f>
        <v>0</v>
      </c>
      <c r="BQ42" s="581">
        <f>VLOOKUP($C41,Graphe!$A:$GY,BQ$3,FALSE)</f>
        <v>-20</v>
      </c>
      <c r="BR42" s="581">
        <f>VLOOKUP($C41,Graphe!$A:$GY,BR$3,FALSE)</f>
        <v>0</v>
      </c>
      <c r="BS42" s="581">
        <f>VLOOKUP($C41,Graphe!$A:$GY,BS$3,FALSE)</f>
        <v>20</v>
      </c>
      <c r="BT42" s="581">
        <f>VLOOKUP($C41,Graphe!$A:$GY,BT$3,FALSE)</f>
        <v>0</v>
      </c>
      <c r="BU42" s="581">
        <f>VLOOKUP($C41,Graphe!$A:$GY,BU$3,FALSE)</f>
        <v>-20</v>
      </c>
      <c r="BV42" s="581">
        <f>VLOOKUP($C41,Graphe!$A:$GY,BV$3,FALSE)</f>
        <v>0</v>
      </c>
      <c r="BW42" s="581">
        <f>VLOOKUP($C41,Graphe!$A:$GY,BW$3,FALSE)</f>
        <v>20</v>
      </c>
      <c r="BX42" s="581">
        <f>VLOOKUP($C41,Graphe!$A:$GY,BX$3,FALSE)</f>
        <v>0</v>
      </c>
      <c r="BY42" s="581">
        <f>VLOOKUP($C41,Graphe!$A:$GY,BY$3,FALSE)</f>
        <v>31</v>
      </c>
      <c r="BZ42" s="581">
        <f>VLOOKUP($C41,Graphe!$A:$GY,BZ$3,FALSE)</f>
        <v>0</v>
      </c>
      <c r="CA42" s="581">
        <f>VLOOKUP($C41,Graphe!$A:$GY,CA$3,FALSE)</f>
        <v>-31</v>
      </c>
      <c r="CB42" s="581">
        <f>VLOOKUP($C41,Graphe!$A:$GY,CB$3,FALSE)</f>
        <v>0</v>
      </c>
      <c r="CC42" s="581">
        <f>VLOOKUP($C41,Graphe!$A:$GY,CC$3,FALSE)</f>
        <v>31</v>
      </c>
      <c r="CD42" s="581">
        <f>VLOOKUP($C41,Graphe!$A:$GY,CD$3,FALSE)</f>
        <v>0</v>
      </c>
      <c r="CE42" s="581">
        <f>VLOOKUP($C41,Graphe!$A:$GY,CE$3,FALSE)</f>
        <v>-31</v>
      </c>
      <c r="CF42" s="581">
        <f>VLOOKUP($C41,Graphe!$A:$GY,CF$3,FALSE)</f>
        <v>0</v>
      </c>
      <c r="CG42" s="581">
        <f>VLOOKUP($C41,Graphe!$A:$GY,CG$3,FALSE)</f>
        <v>31</v>
      </c>
      <c r="CH42" s="581">
        <f>VLOOKUP($C41,Graphe!$A:$GY,CH$3,FALSE)</f>
        <v>0</v>
      </c>
      <c r="CI42" s="581">
        <f>VLOOKUP($C41,Graphe!$A:$GY,CI$3,FALSE)</f>
        <v>-31</v>
      </c>
      <c r="CJ42" s="581">
        <f>VLOOKUP($C41,Graphe!$A:$GY,CJ$3,FALSE)</f>
        <v>0</v>
      </c>
      <c r="CK42" s="581">
        <f>VLOOKUP($C41,Graphe!$A:$GY,CK$3,FALSE)</f>
        <v>31</v>
      </c>
      <c r="CL42" s="581">
        <f>VLOOKUP($C41,Graphe!$A:$GY,CL$3,FALSE)</f>
        <v>0</v>
      </c>
      <c r="CM42" s="581">
        <f>VLOOKUP($C41,Graphe!$A:$GY,CM$3,FALSE)</f>
        <v>-31</v>
      </c>
      <c r="CN42" s="581">
        <f>VLOOKUP($C41,Graphe!$A:$GY,CN$3,FALSE)</f>
        <v>0</v>
      </c>
      <c r="CO42" s="581">
        <f>VLOOKUP($C41,Graphe!$A:$GY,CO$3,FALSE)</f>
        <v>31</v>
      </c>
      <c r="CP42" s="581">
        <f>VLOOKUP($C41,Graphe!$A:$GY,CP$3,FALSE)</f>
        <v>0</v>
      </c>
      <c r="CQ42" s="581">
        <f>VLOOKUP($C41,Graphe!$A:$GY,CQ$3,FALSE)</f>
        <v>-31</v>
      </c>
      <c r="CR42" s="581">
        <f>VLOOKUP($C41,Graphe!$A:$GY,CR$3,FALSE)</f>
        <v>0</v>
      </c>
      <c r="CS42" s="581">
        <f>VLOOKUP($C41,Graphe!$A:$GY,CS$3,FALSE)</f>
        <v>31</v>
      </c>
      <c r="CT42" s="581">
        <f>VLOOKUP($C41,Graphe!$A:$GY,CT$3,FALSE)</f>
        <v>0</v>
      </c>
      <c r="CU42" s="581">
        <f>VLOOKUP($C41,Graphe!$A:$GY,CU$3,FALSE)</f>
        <v>-31</v>
      </c>
      <c r="CV42" s="581">
        <f>VLOOKUP($C41,Graphe!$A:$GY,CV$3,FALSE)</f>
        <v>0</v>
      </c>
      <c r="CW42" s="581">
        <f>VLOOKUP($C41,Graphe!$A:$GY,CW$3,FALSE)</f>
        <v>31</v>
      </c>
      <c r="CX42" s="581">
        <f>VLOOKUP($C41,Graphe!$A:$GY,CX$3,FALSE)</f>
        <v>0</v>
      </c>
      <c r="CY42" s="581">
        <f>VLOOKUP($C41,Graphe!$A:$GY,CY$3,FALSE)</f>
        <v>-31</v>
      </c>
      <c r="CZ42" s="581">
        <f>VLOOKUP($C41,Graphe!$A:$GY,CZ$3,FALSE)</f>
        <v>0</v>
      </c>
      <c r="DA42" s="581">
        <f>VLOOKUP($C41,Graphe!$A:$GY,DA$3,FALSE)</f>
        <v>31</v>
      </c>
      <c r="DB42" s="581">
        <f>VLOOKUP($C41,Graphe!$A:$GY,DB$3,FALSE)</f>
        <v>0</v>
      </c>
      <c r="DC42" s="581">
        <f>VLOOKUP($C41,Graphe!$A:$GY,DC$3,FALSE)</f>
        <v>-31</v>
      </c>
      <c r="DD42" s="581">
        <f>VLOOKUP($C41,Graphe!$A:$GY,DD$3,FALSE)</f>
        <v>0</v>
      </c>
      <c r="DE42" s="581">
        <f>VLOOKUP($C41,Graphe!$A:$GY,DE$3,FALSE)</f>
        <v>31</v>
      </c>
      <c r="DF42" s="581">
        <f>VLOOKUP($C41,Graphe!$A:$GY,DF$3,FALSE)</f>
        <v>0</v>
      </c>
      <c r="DG42" s="581">
        <f>VLOOKUP($C41,Graphe!$A:$GY,DG$3,FALSE)</f>
        <v>-31</v>
      </c>
      <c r="DH42" s="581">
        <f>VLOOKUP($C41,Graphe!$A:$GY,DH$3,FALSE)</f>
        <v>0</v>
      </c>
      <c r="DI42" s="581">
        <f>VLOOKUP($C41,Graphe!$A:$GY,DI$3,FALSE)</f>
        <v>31</v>
      </c>
      <c r="DJ42" s="581">
        <f>VLOOKUP($C41,Graphe!$A:$GY,DJ$3,FALSE)</f>
        <v>0</v>
      </c>
      <c r="DK42" s="581">
        <f>VLOOKUP($C41,Graphe!$A:$GY,DK$3,FALSE)</f>
        <v>-31</v>
      </c>
      <c r="DL42" s="581">
        <f>VLOOKUP($C41,Graphe!$A:$GY,DL$3,FALSE)</f>
        <v>0</v>
      </c>
      <c r="DM42" s="581">
        <f>VLOOKUP($C41,Graphe!$A:$GY,DM$3,FALSE)</f>
        <v>31</v>
      </c>
      <c r="DN42" s="581">
        <f>VLOOKUP($C41,Graphe!$A:$GY,DN$3,FALSE)</f>
        <v>0</v>
      </c>
      <c r="DO42" s="581">
        <f>VLOOKUP($C41,Graphe!$A:$GY,DO$3,FALSE)</f>
        <v>-31</v>
      </c>
      <c r="DP42" s="581">
        <f>VLOOKUP($C41,Graphe!$A:$GY,DP$3,FALSE)</f>
        <v>0</v>
      </c>
      <c r="DQ42" s="581">
        <f>VLOOKUP($C41,Graphe!$A:$GY,DQ$3,FALSE)</f>
        <v>31</v>
      </c>
      <c r="DR42" s="581">
        <f>VLOOKUP($C41,Graphe!$A:$GY,DR$3,FALSE)</f>
        <v>0</v>
      </c>
      <c r="DS42" s="581">
        <f>VLOOKUP($C41,Graphe!$A:$GY,DS$3,FALSE)</f>
        <v>-31</v>
      </c>
      <c r="DT42" s="581">
        <f>VLOOKUP($C41,Graphe!$A:$GY,DT$3,FALSE)</f>
        <v>0</v>
      </c>
      <c r="DU42" s="581">
        <f>VLOOKUP($C41,Graphe!$A:$GY,DU$3,FALSE)</f>
        <v>31</v>
      </c>
      <c r="DV42" s="581">
        <f>VLOOKUP($C41,Graphe!$A:$GY,DV$3,FALSE)</f>
        <v>0</v>
      </c>
      <c r="DW42" s="581">
        <f>VLOOKUP($C41,Graphe!$A:$GY,DW$3,FALSE)</f>
        <v>38</v>
      </c>
      <c r="DX42" s="581">
        <f>VLOOKUP($C41,Graphe!$A:$GY,DX$3,FALSE)</f>
        <v>8</v>
      </c>
      <c r="DY42" s="581">
        <f>VLOOKUP($C41,Graphe!$A:$GY,DY$3,FALSE)</f>
        <v>-22</v>
      </c>
      <c r="DZ42" s="581">
        <f>VLOOKUP($C41,Graphe!$A:$GY,DZ$3,FALSE)</f>
        <v>8</v>
      </c>
      <c r="EA42" s="581">
        <f>VLOOKUP($C41,Graphe!$A:$GY,EA$3,FALSE)</f>
        <v>38</v>
      </c>
      <c r="EB42" s="581">
        <f>VLOOKUP($C41,Graphe!$A:$GY,EB$3,FALSE)</f>
        <v>8</v>
      </c>
      <c r="EC42" s="581">
        <f>VLOOKUP($C41,Graphe!$A:$GY,EC$3,FALSE)</f>
        <v>-22</v>
      </c>
      <c r="ED42" s="581">
        <f>VLOOKUP($C41,Graphe!$A:$GY,ED$3,FALSE)</f>
        <v>8</v>
      </c>
      <c r="EE42" s="581">
        <f>VLOOKUP($C41,Graphe!$A:$GY,EE$3,FALSE)</f>
        <v>38</v>
      </c>
      <c r="EF42" s="581">
        <f>VLOOKUP($C41,Graphe!$A:$GY,EF$3,FALSE)</f>
        <v>8</v>
      </c>
      <c r="EG42" s="581">
        <f>VLOOKUP($C41,Graphe!$A:$GY,EG$3,FALSE)</f>
        <v>-22</v>
      </c>
      <c r="EH42" s="581">
        <f>VLOOKUP($C41,Graphe!$A:$GY,EH$3,FALSE)</f>
        <v>8</v>
      </c>
      <c r="EI42" s="581">
        <f>VLOOKUP($C41,Graphe!$A:$GY,EI$3,FALSE)</f>
        <v>38</v>
      </c>
      <c r="EJ42" s="581">
        <f>VLOOKUP($C41,Graphe!$A:$GY,EJ$3,FALSE)</f>
        <v>8</v>
      </c>
      <c r="EK42" s="581">
        <f>VLOOKUP($C41,Graphe!$A:$GY,EK$3,FALSE)</f>
        <v>-22</v>
      </c>
      <c r="EL42" s="581">
        <f>VLOOKUP($C41,Graphe!$A:$GY,EL$3,FALSE)</f>
        <v>8</v>
      </c>
      <c r="EM42" s="581">
        <f>VLOOKUP($C41,Graphe!$A:$GY,EM$3,FALSE)</f>
        <v>38</v>
      </c>
      <c r="EN42" s="581">
        <f>VLOOKUP($C41,Graphe!$A:$GY,EN$3,FALSE)</f>
        <v>8</v>
      </c>
      <c r="EO42" s="581">
        <f>VLOOKUP($C41,Graphe!$A:$GY,EO$3,FALSE)</f>
        <v>-22</v>
      </c>
      <c r="EP42" s="581">
        <f>VLOOKUP($C41,Graphe!$A:$GY,EP$3,FALSE)</f>
        <v>8</v>
      </c>
      <c r="EQ42" s="581">
        <f>VLOOKUP($C41,Graphe!$A:$GY,EQ$3,FALSE)</f>
        <v>38</v>
      </c>
      <c r="ER42" s="581">
        <f>VLOOKUP($C41,Graphe!$A:$GY,ER$3,FALSE)</f>
        <v>8</v>
      </c>
      <c r="ES42" s="581">
        <f>VLOOKUP($C41,Graphe!$A:$GY,ES$3,FALSE)</f>
        <v>-22</v>
      </c>
      <c r="ET42" s="581">
        <f>VLOOKUP($C41,Graphe!$A:$GY,ET$3,FALSE)</f>
        <v>8</v>
      </c>
      <c r="EU42" s="581">
        <f>VLOOKUP($C41,Graphe!$A:$GY,EU$3,FALSE)</f>
        <v>38</v>
      </c>
      <c r="EV42" s="581">
        <f>VLOOKUP($C41,Graphe!$A:$GY,EV$3,FALSE)</f>
        <v>8</v>
      </c>
      <c r="EW42" s="581">
        <f>VLOOKUP($C41,Graphe!$A:$GY,EW$3,FALSE)</f>
        <v>-22</v>
      </c>
      <c r="EX42" s="581">
        <f>VLOOKUP($C41,Graphe!$A:$GY,EX$3,FALSE)</f>
        <v>8</v>
      </c>
      <c r="EY42" s="581">
        <f>VLOOKUP($C41,Graphe!$A:$GY,EY$3,FALSE)</f>
        <v>38</v>
      </c>
      <c r="EZ42" s="581">
        <f>VLOOKUP($C41,Graphe!$A:$GY,EZ$3,FALSE)</f>
        <v>8</v>
      </c>
      <c r="FA42" s="581">
        <f>VLOOKUP($C41,Graphe!$A:$GY,FA$3,FALSE)</f>
        <v>-22</v>
      </c>
      <c r="FB42" s="581">
        <f>VLOOKUP($C41,Graphe!$A:$GY,FB$3,FALSE)</f>
        <v>8</v>
      </c>
      <c r="FC42" s="581">
        <f>VLOOKUP($C41,Graphe!$A:$GY,FC$3,FALSE)</f>
        <v>38</v>
      </c>
      <c r="FD42" s="581">
        <f>VLOOKUP($C41,Graphe!$A:$GY,FD$3,FALSE)</f>
        <v>8</v>
      </c>
      <c r="FE42" s="581">
        <f>VLOOKUP($C41,Graphe!$A:$GY,FE$3,FALSE)</f>
        <v>-22</v>
      </c>
      <c r="FF42" s="581">
        <f>VLOOKUP($C41,Graphe!$A:$GY,FF$3,FALSE)</f>
        <v>8</v>
      </c>
      <c r="FG42" s="581">
        <f>VLOOKUP($C41,Graphe!$A:$GY,FG$3,FALSE)</f>
        <v>38</v>
      </c>
      <c r="FH42" s="581">
        <f>VLOOKUP($C41,Graphe!$A:$GY,FH$3,FALSE)</f>
        <v>8</v>
      </c>
      <c r="FI42" s="581">
        <f>VLOOKUP($C41,Graphe!$A:$GY,FI$3,FALSE)</f>
        <v>-22</v>
      </c>
      <c r="FJ42" s="581">
        <f>VLOOKUP($C41,Graphe!$A:$GY,FJ$3,FALSE)</f>
        <v>8</v>
      </c>
      <c r="FK42" s="581">
        <f>VLOOKUP($C41,Graphe!$A:$GY,FK$3,FALSE)</f>
        <v>38</v>
      </c>
      <c r="FL42" s="581">
        <f>VLOOKUP($C41,Graphe!$A:$GY,FL$3,FALSE)</f>
        <v>8</v>
      </c>
      <c r="FM42" s="581">
        <f>VLOOKUP($C41,Graphe!$A:$GY,FM$3,FALSE)</f>
        <v>-22</v>
      </c>
      <c r="FN42" s="581">
        <f>VLOOKUP($C41,Graphe!$A:$GY,FN$3,FALSE)</f>
        <v>8</v>
      </c>
      <c r="FO42" s="581">
        <f>VLOOKUP($C41,Graphe!$A:$GY,FO$3,FALSE)</f>
        <v>38</v>
      </c>
      <c r="FP42" s="581">
        <f>VLOOKUP($C41,Graphe!$A:$GY,FP$3,FALSE)</f>
        <v>8</v>
      </c>
      <c r="FQ42" s="581">
        <f>VLOOKUP($C41,Graphe!$A:$GY,FQ$3,FALSE)</f>
        <v>-22</v>
      </c>
      <c r="FR42" s="581">
        <f>VLOOKUP($C41,Graphe!$A:$GY,FR$3,FALSE)</f>
        <v>8</v>
      </c>
      <c r="FS42" s="581">
        <f>VLOOKUP($C41,Graphe!$A:$GY,FS$3,FALSE)</f>
        <v>38</v>
      </c>
      <c r="FT42" s="581">
        <f>VLOOKUP($C41,Graphe!$A:$GY,FT$3,FALSE)</f>
        <v>8</v>
      </c>
      <c r="FU42" s="581">
        <f>VLOOKUP($C41,Graphe!$A:$GY,FU$3,FALSE)</f>
        <v>20</v>
      </c>
      <c r="FV42" s="581">
        <f>VLOOKUP($C41,Graphe!$A:$GY,FV$3,FALSE)</f>
        <v>0</v>
      </c>
      <c r="FW42" s="581">
        <f>VLOOKUP($C41,Graphe!$A:$GY,FW$3,FALSE)</f>
        <v>-20</v>
      </c>
      <c r="FX42" s="581">
        <f>VLOOKUP($C41,Graphe!$A:$GY,FX$3,FALSE)</f>
        <v>0</v>
      </c>
      <c r="FY42" s="581">
        <f>VLOOKUP($C41,Graphe!$A:$GY,FY$3,FALSE)</f>
        <v>20</v>
      </c>
      <c r="FZ42" s="581">
        <f>VLOOKUP($C41,Graphe!$A:$GY,FZ$3,FALSE)</f>
        <v>0</v>
      </c>
      <c r="GA42" s="581">
        <f>VLOOKUP($C41,Graphe!$A:$GY,GA$3,FALSE)</f>
        <v>-20</v>
      </c>
      <c r="GB42" s="581">
        <f>VLOOKUP($C41,Graphe!$A:$GY,GB$3,FALSE)</f>
        <v>0</v>
      </c>
      <c r="GC42" s="581">
        <f>VLOOKUP($C41,Graphe!$A:$GY,GC$3,FALSE)</f>
        <v>20</v>
      </c>
      <c r="GD42" s="581">
        <f>VLOOKUP($C41,Graphe!$A:$GY,GD$3,FALSE)</f>
        <v>0</v>
      </c>
      <c r="GE42" s="581">
        <f>VLOOKUP($C41,Graphe!$A:$GY,GE$3,FALSE)</f>
        <v>-20</v>
      </c>
      <c r="GF42" s="581">
        <f>VLOOKUP($C41,Graphe!$A:$GY,GF$3,FALSE)</f>
        <v>0</v>
      </c>
      <c r="GG42" s="581">
        <f>VLOOKUP($C41,Graphe!$A:$GY,GG$3,FALSE)</f>
        <v>20</v>
      </c>
      <c r="GH42" s="581">
        <f>VLOOKUP($C41,Graphe!$A:$GY,GH$3,FALSE)</f>
        <v>0</v>
      </c>
      <c r="GI42" s="581">
        <f>VLOOKUP($C41,Graphe!$A:$GY,GI$3,FALSE)</f>
        <v>-20</v>
      </c>
      <c r="GJ42" s="581">
        <f>VLOOKUP($C41,Graphe!$A:$GY,GJ$3,FALSE)</f>
        <v>0</v>
      </c>
      <c r="GK42" s="581">
        <f>VLOOKUP($C41,Graphe!$A:$GY,GK$3,FALSE)</f>
        <v>20</v>
      </c>
      <c r="GL42" s="581">
        <f>VLOOKUP($C41,Graphe!$A:$GY,GL$3,FALSE)</f>
        <v>0</v>
      </c>
      <c r="GM42" s="581">
        <f>VLOOKUP($C41,Graphe!$A:$GY,GM$3,FALSE)</f>
        <v>-20</v>
      </c>
      <c r="GN42" s="581">
        <f>VLOOKUP($C41,Graphe!$A:$GY,GN$3,FALSE)</f>
        <v>0</v>
      </c>
      <c r="GO42" s="581">
        <f>VLOOKUP($C41,Graphe!$A:$GY,GO$3,FALSE)</f>
        <v>20</v>
      </c>
      <c r="GP42" s="581">
        <f>VLOOKUP($C41,Graphe!$A:$GY,GP$3,FALSE)</f>
        <v>0</v>
      </c>
      <c r="GQ42" s="581">
        <f>VLOOKUP($C41,Graphe!$A:$GY,GQ$3,FALSE)</f>
        <v>-20</v>
      </c>
      <c r="GR42" s="581">
        <f>VLOOKUP($C41,Graphe!$A:$GY,GR$3,FALSE)</f>
        <v>0</v>
      </c>
      <c r="GS42" s="581">
        <f>VLOOKUP($C41,Graphe!$A:$GY,GS$3,FALSE)</f>
        <v>20</v>
      </c>
      <c r="GT42" s="581">
        <f>VLOOKUP($C41,Graphe!$A:$GY,GT$3,FALSE)</f>
        <v>0</v>
      </c>
      <c r="GU42" s="581">
        <f>VLOOKUP($C41,Graphe!$A:$GY,GU$3,FALSE)</f>
        <v>-20</v>
      </c>
      <c r="GV42" s="581">
        <f>VLOOKUP($C41,Graphe!$A:$GY,GV$3,FALSE)</f>
        <v>0</v>
      </c>
      <c r="GW42" s="581">
        <f>VLOOKUP($C41,Graphe!$A:$GY,GW$3,FALSE)</f>
        <v>20</v>
      </c>
      <c r="GX42" s="581">
        <f>VLOOKUP($C41,Graphe!$A:$GY,GX$3,FALSE)</f>
        <v>0</v>
      </c>
      <c r="GY42" s="581">
        <f>VLOOKUP($C41,Graphe!$A:$GY,GY$3,FALSE)</f>
        <v>-20</v>
      </c>
      <c r="GZ42" s="581">
        <f>VLOOKUP($C41,Graphe!$A:$GY,GZ$3,FALSE)</f>
        <v>0</v>
      </c>
      <c r="HA42" s="581">
        <f>VLOOKUP($C41,Graphe!$A:$GY,HA$3,FALSE)</f>
        <v>20</v>
      </c>
      <c r="HB42" s="581">
        <f>VLOOKUP($C41,Graphe!$A:$GY,HB$3,FALSE)</f>
        <v>0</v>
      </c>
      <c r="HC42" s="581">
        <f>VLOOKUP($C41,Graphe!$A:$GY,HC$3,FALSE)</f>
        <v>-20</v>
      </c>
      <c r="HD42" s="581">
        <f>VLOOKUP($C41,Graphe!$A:$GY,HD$3,FALSE)</f>
        <v>0</v>
      </c>
      <c r="HE42" s="581">
        <f>VLOOKUP($C41,Graphe!$A:$GY,HE$3,FALSE)</f>
        <v>20</v>
      </c>
      <c r="HF42" s="581">
        <f>VLOOKUP($C41,Graphe!$A:$GY,HF$3,FALSE)</f>
        <v>0</v>
      </c>
      <c r="HG42" s="581">
        <f>VLOOKUP($C41,Graphe!$A:$GY,HG$3,FALSE)</f>
        <v>-20</v>
      </c>
      <c r="HH42" s="581">
        <f>VLOOKUP($C41,Graphe!$A:$GY,HH$3,FALSE)</f>
        <v>0</v>
      </c>
      <c r="HI42" s="581">
        <f>VLOOKUP($C41,Graphe!$A:$GY,HI$3,FALSE)</f>
        <v>20</v>
      </c>
      <c r="HJ42" s="581">
        <f>VLOOKUP($C41,Graphe!$A:$GY,HJ$3,FALSE)</f>
        <v>0</v>
      </c>
      <c r="HK42" s="581">
        <f>VLOOKUP($C41,Graphe!$A:$GY,HK$3,FALSE)</f>
        <v>-20</v>
      </c>
      <c r="HL42" s="581">
        <f>VLOOKUP($C41,Graphe!$A:$GY,HL$3,FALSE)</f>
        <v>0</v>
      </c>
      <c r="HM42" s="581">
        <f>VLOOKUP($C41,Graphe!$A:$GY,HM$3,FALSE)</f>
        <v>20</v>
      </c>
      <c r="HN42" s="581">
        <f>VLOOKUP($C41,Graphe!$A:$GY,HN$3,FALSE)</f>
        <v>0</v>
      </c>
      <c r="HO42" s="581">
        <f>VLOOKUP($C41,Graphe!$A:$GY,HO$3,FALSE)</f>
        <v>-20</v>
      </c>
      <c r="HP42" s="581">
        <f>VLOOKUP($C41,Graphe!$A:$GY,HP$3,FALSE)</f>
        <v>0</v>
      </c>
      <c r="HQ42" s="581">
        <f>VLOOKUP($C41,Graphe!$A:$GY,HQ$3,FALSE)</f>
        <v>20</v>
      </c>
      <c r="HR42" s="581">
        <f>VLOOKUP($C41,Graphe!$A:$GY,HR$3,FALSE)</f>
        <v>0</v>
      </c>
    </row>
    <row r="43" spans="3:226" x14ac:dyDescent="0.25">
      <c r="C43" s="581"/>
      <c r="AA43" s="581"/>
      <c r="AB43" s="581"/>
      <c r="AC43" s="581"/>
      <c r="AD43" s="581"/>
      <c r="AE43" s="581"/>
      <c r="AF43" s="581"/>
      <c r="AG43" s="581"/>
      <c r="AH43" s="581"/>
      <c r="AI43" s="581"/>
      <c r="AJ43" s="581"/>
      <c r="AK43" s="581"/>
      <c r="AL43" s="581"/>
      <c r="AM43" s="581"/>
      <c r="AN43" s="581"/>
      <c r="AO43" s="581"/>
      <c r="AP43" s="581"/>
      <c r="AQ43" s="581"/>
      <c r="AR43" s="581"/>
      <c r="AS43" s="581"/>
      <c r="AT43" s="581"/>
      <c r="AU43" s="581"/>
      <c r="AV43" s="581"/>
      <c r="AW43" s="581"/>
      <c r="AX43" s="581"/>
      <c r="AY43" s="581"/>
      <c r="BX43" s="581"/>
      <c r="BY43" s="581"/>
      <c r="BZ43" s="581"/>
      <c r="CA43" s="581"/>
      <c r="CB43" s="581"/>
      <c r="CC43" s="581"/>
      <c r="CD43" s="581"/>
      <c r="CE43" s="581"/>
      <c r="CF43" s="581"/>
      <c r="CG43" s="581"/>
      <c r="CH43" s="581"/>
      <c r="CI43" s="581"/>
      <c r="CJ43" s="581"/>
      <c r="CK43" s="581"/>
      <c r="CL43" s="581"/>
      <c r="CM43" s="581"/>
      <c r="CN43" s="581"/>
      <c r="CO43" s="581"/>
      <c r="CP43" s="581"/>
      <c r="CQ43" s="581"/>
      <c r="CR43" s="581"/>
      <c r="CS43" s="581"/>
      <c r="CT43" s="581"/>
      <c r="CU43" s="581"/>
      <c r="CV43" s="581"/>
      <c r="CW43" s="581"/>
      <c r="CX43" s="581"/>
      <c r="CY43" s="581"/>
      <c r="CZ43" s="581"/>
      <c r="DA43" s="581"/>
      <c r="DB43" s="581"/>
      <c r="DC43" s="581"/>
      <c r="DD43" s="581"/>
      <c r="DE43" s="581"/>
      <c r="DF43" s="581"/>
      <c r="DG43" s="581"/>
      <c r="DH43" s="581"/>
      <c r="DI43" s="581"/>
      <c r="DJ43" s="581"/>
      <c r="DK43" s="581"/>
      <c r="DL43" s="581"/>
      <c r="DM43" s="581"/>
      <c r="DN43" s="581"/>
      <c r="DO43" s="581"/>
      <c r="DP43" s="581"/>
      <c r="DQ43" s="581"/>
      <c r="DR43" s="581"/>
      <c r="DS43" s="581"/>
      <c r="DT43" s="581"/>
      <c r="DU43" s="581"/>
      <c r="DV43" s="581"/>
      <c r="DW43" s="581"/>
      <c r="DX43" s="581"/>
      <c r="DY43" s="581"/>
      <c r="DZ43" s="581"/>
      <c r="EA43" s="581"/>
      <c r="EB43" s="581"/>
      <c r="EC43" s="581"/>
      <c r="ED43" s="581"/>
      <c r="EE43" s="581"/>
      <c r="EF43" s="581"/>
      <c r="EG43" s="581"/>
      <c r="EH43" s="581"/>
      <c r="EI43" s="581"/>
      <c r="EJ43" s="581"/>
      <c r="EK43" s="581"/>
      <c r="EL43" s="581"/>
      <c r="EM43" s="581"/>
      <c r="EN43" s="581"/>
      <c r="EO43" s="581"/>
      <c r="EP43" s="581"/>
    </row>
    <row r="65" spans="1:226" s="581" customFormat="1" ht="18.75" x14ac:dyDescent="0.3">
      <c r="A65" s="585" t="s">
        <v>5723</v>
      </c>
      <c r="B65" s="585"/>
      <c r="C65" s="589">
        <v>13</v>
      </c>
      <c r="D65" s="585" t="str">
        <f>VLOOKUP(C65,Graphe!C:G,5,FALSE)</f>
        <v>Indigo</v>
      </c>
      <c r="E65" s="585"/>
      <c r="F65" s="585"/>
    </row>
    <row r="66" spans="1:226" s="581" customFormat="1" ht="33.75" x14ac:dyDescent="0.5">
      <c r="H66" s="655" t="str">
        <f>D65</f>
        <v>Indigo</v>
      </c>
      <c r="I66" s="655"/>
      <c r="J66" s="655"/>
      <c r="K66" s="655"/>
      <c r="L66" s="655"/>
      <c r="M66" s="655"/>
    </row>
    <row r="67" spans="1:226" s="581" customFormat="1" x14ac:dyDescent="0.25">
      <c r="A67" s="581">
        <v>1</v>
      </c>
      <c r="B67" s="581">
        <f>100*$C$65+A67</f>
        <v>1301</v>
      </c>
      <c r="C67" s="581">
        <f>IFERROR(D67,3000)</f>
        <v>880</v>
      </c>
      <c r="D67" s="581">
        <f>VLOOKUP(B67,Graphe!D:E,2,FALSE)</f>
        <v>880</v>
      </c>
      <c r="AA67" s="581">
        <v>5</v>
      </c>
      <c r="AB67" s="581">
        <v>6</v>
      </c>
      <c r="AC67" s="581">
        <v>7</v>
      </c>
      <c r="AD67" s="581">
        <v>8</v>
      </c>
      <c r="AE67" s="581">
        <v>9</v>
      </c>
      <c r="AF67" s="581">
        <v>10</v>
      </c>
      <c r="AG67" s="581">
        <f>AF67+1</f>
        <v>11</v>
      </c>
      <c r="AH67" s="581">
        <f t="shared" ref="AH67:CS67" si="10">AG67+1</f>
        <v>12</v>
      </c>
      <c r="AI67" s="581">
        <f t="shared" si="10"/>
        <v>13</v>
      </c>
      <c r="AJ67" s="581">
        <f t="shared" si="10"/>
        <v>14</v>
      </c>
      <c r="AK67" s="581">
        <f t="shared" si="10"/>
        <v>15</v>
      </c>
      <c r="AL67" s="581">
        <f t="shared" si="10"/>
        <v>16</v>
      </c>
      <c r="AM67" s="581">
        <f t="shared" si="10"/>
        <v>17</v>
      </c>
      <c r="AN67" s="581">
        <f t="shared" si="10"/>
        <v>18</v>
      </c>
      <c r="AO67" s="581">
        <f t="shared" si="10"/>
        <v>19</v>
      </c>
      <c r="AP67" s="581">
        <f t="shared" si="10"/>
        <v>20</v>
      </c>
      <c r="AQ67" s="581">
        <f t="shared" si="10"/>
        <v>21</v>
      </c>
      <c r="AR67" s="581">
        <f t="shared" si="10"/>
        <v>22</v>
      </c>
      <c r="AS67" s="581">
        <f t="shared" si="10"/>
        <v>23</v>
      </c>
      <c r="AT67" s="581">
        <f t="shared" si="10"/>
        <v>24</v>
      </c>
      <c r="AU67" s="581">
        <f t="shared" si="10"/>
        <v>25</v>
      </c>
      <c r="AV67" s="581">
        <f t="shared" si="10"/>
        <v>26</v>
      </c>
      <c r="AW67" s="581">
        <f t="shared" si="10"/>
        <v>27</v>
      </c>
      <c r="AX67" s="581">
        <f t="shared" si="10"/>
        <v>28</v>
      </c>
      <c r="AY67" s="581">
        <f t="shared" si="10"/>
        <v>29</v>
      </c>
      <c r="AZ67" s="581">
        <f t="shared" si="10"/>
        <v>30</v>
      </c>
      <c r="BA67" s="581">
        <f t="shared" si="10"/>
        <v>31</v>
      </c>
      <c r="BB67" s="581">
        <f t="shared" si="10"/>
        <v>32</v>
      </c>
      <c r="BC67" s="581">
        <f t="shared" si="10"/>
        <v>33</v>
      </c>
      <c r="BD67" s="581">
        <f t="shared" si="10"/>
        <v>34</v>
      </c>
      <c r="BE67" s="581">
        <f t="shared" si="10"/>
        <v>35</v>
      </c>
      <c r="BF67" s="581">
        <f t="shared" si="10"/>
        <v>36</v>
      </c>
      <c r="BG67" s="581">
        <f t="shared" si="10"/>
        <v>37</v>
      </c>
      <c r="BH67" s="581">
        <f t="shared" si="10"/>
        <v>38</v>
      </c>
      <c r="BI67" s="581">
        <f t="shared" si="10"/>
        <v>39</v>
      </c>
      <c r="BJ67" s="581">
        <f t="shared" si="10"/>
        <v>40</v>
      </c>
      <c r="BK67" s="581">
        <f t="shared" si="10"/>
        <v>41</v>
      </c>
      <c r="BL67" s="581">
        <f t="shared" si="10"/>
        <v>42</v>
      </c>
      <c r="BM67" s="581">
        <f t="shared" si="10"/>
        <v>43</v>
      </c>
      <c r="BN67" s="581">
        <f t="shared" si="10"/>
        <v>44</v>
      </c>
      <c r="BO67" s="581">
        <f t="shared" si="10"/>
        <v>45</v>
      </c>
      <c r="BP67" s="581">
        <f t="shared" si="10"/>
        <v>46</v>
      </c>
      <c r="BQ67" s="581">
        <f t="shared" si="10"/>
        <v>47</v>
      </c>
      <c r="BR67" s="581">
        <f t="shared" si="10"/>
        <v>48</v>
      </c>
      <c r="BS67" s="581">
        <f t="shared" si="10"/>
        <v>49</v>
      </c>
      <c r="BT67" s="581">
        <f t="shared" si="10"/>
        <v>50</v>
      </c>
      <c r="BU67" s="581">
        <f t="shared" si="10"/>
        <v>51</v>
      </c>
      <c r="BV67" s="581">
        <f t="shared" si="10"/>
        <v>52</v>
      </c>
      <c r="BW67" s="581">
        <f t="shared" si="10"/>
        <v>53</v>
      </c>
      <c r="BX67" s="581">
        <f t="shared" si="10"/>
        <v>54</v>
      </c>
      <c r="BY67" s="581">
        <f t="shared" si="10"/>
        <v>55</v>
      </c>
      <c r="BZ67" s="581">
        <f t="shared" si="10"/>
        <v>56</v>
      </c>
      <c r="CA67" s="581">
        <f t="shared" si="10"/>
        <v>57</v>
      </c>
      <c r="CB67" s="581">
        <f t="shared" si="10"/>
        <v>58</v>
      </c>
      <c r="CC67" s="581">
        <f t="shared" si="10"/>
        <v>59</v>
      </c>
      <c r="CD67" s="581">
        <f t="shared" si="10"/>
        <v>60</v>
      </c>
      <c r="CE67" s="581">
        <f t="shared" si="10"/>
        <v>61</v>
      </c>
      <c r="CF67" s="581">
        <f t="shared" si="10"/>
        <v>62</v>
      </c>
      <c r="CG67" s="581">
        <f t="shared" si="10"/>
        <v>63</v>
      </c>
      <c r="CH67" s="581">
        <f t="shared" si="10"/>
        <v>64</v>
      </c>
      <c r="CI67" s="581">
        <f t="shared" si="10"/>
        <v>65</v>
      </c>
      <c r="CJ67" s="581">
        <f t="shared" si="10"/>
        <v>66</v>
      </c>
      <c r="CK67" s="581">
        <f t="shared" si="10"/>
        <v>67</v>
      </c>
      <c r="CL67" s="581">
        <f t="shared" si="10"/>
        <v>68</v>
      </c>
      <c r="CM67" s="581">
        <f t="shared" si="10"/>
        <v>69</v>
      </c>
      <c r="CN67" s="581">
        <f t="shared" si="10"/>
        <v>70</v>
      </c>
      <c r="CO67" s="581">
        <f t="shared" si="10"/>
        <v>71</v>
      </c>
      <c r="CP67" s="581">
        <f t="shared" si="10"/>
        <v>72</v>
      </c>
      <c r="CQ67" s="581">
        <f t="shared" si="10"/>
        <v>73</v>
      </c>
      <c r="CR67" s="581">
        <f t="shared" si="10"/>
        <v>74</v>
      </c>
      <c r="CS67" s="581">
        <f t="shared" si="10"/>
        <v>75</v>
      </c>
      <c r="CT67" s="581">
        <f t="shared" ref="CT67:FE67" si="11">CS67+1</f>
        <v>76</v>
      </c>
      <c r="CU67" s="581">
        <f t="shared" si="11"/>
        <v>77</v>
      </c>
      <c r="CV67" s="581">
        <f t="shared" si="11"/>
        <v>78</v>
      </c>
      <c r="CW67" s="581">
        <f t="shared" si="11"/>
        <v>79</v>
      </c>
      <c r="CX67" s="581">
        <f t="shared" si="11"/>
        <v>80</v>
      </c>
      <c r="CY67" s="581">
        <f t="shared" si="11"/>
        <v>81</v>
      </c>
      <c r="CZ67" s="581">
        <f t="shared" si="11"/>
        <v>82</v>
      </c>
      <c r="DA67" s="581">
        <f t="shared" si="11"/>
        <v>83</v>
      </c>
      <c r="DB67" s="581">
        <f t="shared" si="11"/>
        <v>84</v>
      </c>
      <c r="DC67" s="581">
        <f t="shared" si="11"/>
        <v>85</v>
      </c>
      <c r="DD67" s="581">
        <f t="shared" si="11"/>
        <v>86</v>
      </c>
      <c r="DE67" s="581">
        <f t="shared" si="11"/>
        <v>87</v>
      </c>
      <c r="DF67" s="581">
        <f t="shared" si="11"/>
        <v>88</v>
      </c>
      <c r="DG67" s="581">
        <f t="shared" si="11"/>
        <v>89</v>
      </c>
      <c r="DH67" s="581">
        <f t="shared" si="11"/>
        <v>90</v>
      </c>
      <c r="DI67" s="581">
        <f t="shared" si="11"/>
        <v>91</v>
      </c>
      <c r="DJ67" s="581">
        <f t="shared" si="11"/>
        <v>92</v>
      </c>
      <c r="DK67" s="581">
        <f t="shared" si="11"/>
        <v>93</v>
      </c>
      <c r="DL67" s="581">
        <f t="shared" si="11"/>
        <v>94</v>
      </c>
      <c r="DM67" s="581">
        <f t="shared" si="11"/>
        <v>95</v>
      </c>
      <c r="DN67" s="581">
        <f t="shared" si="11"/>
        <v>96</v>
      </c>
      <c r="DO67" s="581">
        <f t="shared" si="11"/>
        <v>97</v>
      </c>
      <c r="DP67" s="581">
        <f t="shared" si="11"/>
        <v>98</v>
      </c>
      <c r="DQ67" s="581">
        <f t="shared" si="11"/>
        <v>99</v>
      </c>
      <c r="DR67" s="581">
        <f t="shared" si="11"/>
        <v>100</v>
      </c>
      <c r="DS67" s="581">
        <f t="shared" si="11"/>
        <v>101</v>
      </c>
      <c r="DT67" s="581">
        <f t="shared" si="11"/>
        <v>102</v>
      </c>
      <c r="DU67" s="581">
        <f t="shared" si="11"/>
        <v>103</v>
      </c>
      <c r="DV67" s="581">
        <f t="shared" si="11"/>
        <v>104</v>
      </c>
      <c r="DW67" s="581">
        <f t="shared" si="11"/>
        <v>105</v>
      </c>
      <c r="DX67" s="581">
        <f t="shared" si="11"/>
        <v>106</v>
      </c>
      <c r="DY67" s="581">
        <f t="shared" si="11"/>
        <v>107</v>
      </c>
      <c r="DZ67" s="581">
        <f t="shared" si="11"/>
        <v>108</v>
      </c>
      <c r="EA67" s="581">
        <f t="shared" si="11"/>
        <v>109</v>
      </c>
      <c r="EB67" s="581">
        <f t="shared" si="11"/>
        <v>110</v>
      </c>
      <c r="EC67" s="581">
        <f t="shared" si="11"/>
        <v>111</v>
      </c>
      <c r="ED67" s="581">
        <f t="shared" si="11"/>
        <v>112</v>
      </c>
      <c r="EE67" s="581">
        <f t="shared" si="11"/>
        <v>113</v>
      </c>
      <c r="EF67" s="581">
        <f t="shared" si="11"/>
        <v>114</v>
      </c>
      <c r="EG67" s="581">
        <f t="shared" si="11"/>
        <v>115</v>
      </c>
      <c r="EH67" s="581">
        <f t="shared" si="11"/>
        <v>116</v>
      </c>
      <c r="EI67" s="581">
        <f t="shared" si="11"/>
        <v>117</v>
      </c>
      <c r="EJ67" s="581">
        <f t="shared" si="11"/>
        <v>118</v>
      </c>
      <c r="EK67" s="581">
        <f t="shared" si="11"/>
        <v>119</v>
      </c>
      <c r="EL67" s="581">
        <f t="shared" si="11"/>
        <v>120</v>
      </c>
      <c r="EM67" s="581">
        <f t="shared" si="11"/>
        <v>121</v>
      </c>
      <c r="EN67" s="581">
        <f t="shared" si="11"/>
        <v>122</v>
      </c>
      <c r="EO67" s="581">
        <f t="shared" si="11"/>
        <v>123</v>
      </c>
      <c r="EP67" s="581">
        <f t="shared" si="11"/>
        <v>124</v>
      </c>
      <c r="EQ67" s="581">
        <f t="shared" si="11"/>
        <v>125</v>
      </c>
      <c r="ER67" s="581">
        <f t="shared" si="11"/>
        <v>126</v>
      </c>
      <c r="ES67" s="581">
        <f t="shared" si="11"/>
        <v>127</v>
      </c>
      <c r="ET67" s="581">
        <f t="shared" si="11"/>
        <v>128</v>
      </c>
      <c r="EU67" s="581">
        <f t="shared" si="11"/>
        <v>129</v>
      </c>
      <c r="EV67" s="581">
        <f t="shared" si="11"/>
        <v>130</v>
      </c>
      <c r="EW67" s="581">
        <f t="shared" si="11"/>
        <v>131</v>
      </c>
      <c r="EX67" s="581">
        <f t="shared" si="11"/>
        <v>132</v>
      </c>
      <c r="EY67" s="581">
        <f t="shared" si="11"/>
        <v>133</v>
      </c>
      <c r="EZ67" s="581">
        <f t="shared" si="11"/>
        <v>134</v>
      </c>
      <c r="FA67" s="581">
        <f t="shared" si="11"/>
        <v>135</v>
      </c>
      <c r="FB67" s="581">
        <f t="shared" si="11"/>
        <v>136</v>
      </c>
      <c r="FC67" s="581">
        <f t="shared" si="11"/>
        <v>137</v>
      </c>
      <c r="FD67" s="581">
        <f t="shared" si="11"/>
        <v>138</v>
      </c>
      <c r="FE67" s="581">
        <f t="shared" si="11"/>
        <v>139</v>
      </c>
      <c r="FF67" s="581">
        <f t="shared" ref="FF67:HQ67" si="12">FE67+1</f>
        <v>140</v>
      </c>
      <c r="FG67" s="581">
        <f t="shared" si="12"/>
        <v>141</v>
      </c>
      <c r="FH67" s="581">
        <f t="shared" si="12"/>
        <v>142</v>
      </c>
      <c r="FI67" s="581">
        <f t="shared" si="12"/>
        <v>143</v>
      </c>
      <c r="FJ67" s="581">
        <f t="shared" si="12"/>
        <v>144</v>
      </c>
      <c r="FK67" s="581">
        <f t="shared" si="12"/>
        <v>145</v>
      </c>
      <c r="FL67" s="581">
        <f t="shared" si="12"/>
        <v>146</v>
      </c>
      <c r="FM67" s="581">
        <f t="shared" si="12"/>
        <v>147</v>
      </c>
      <c r="FN67" s="581">
        <f t="shared" si="12"/>
        <v>148</v>
      </c>
      <c r="FO67" s="581">
        <f t="shared" si="12"/>
        <v>149</v>
      </c>
      <c r="FP67" s="581">
        <f t="shared" si="12"/>
        <v>150</v>
      </c>
      <c r="FQ67" s="581">
        <f t="shared" si="12"/>
        <v>151</v>
      </c>
      <c r="FR67" s="581">
        <f t="shared" si="12"/>
        <v>152</v>
      </c>
      <c r="FS67" s="581">
        <f t="shared" si="12"/>
        <v>153</v>
      </c>
      <c r="FT67" s="581">
        <f t="shared" si="12"/>
        <v>154</v>
      </c>
      <c r="FU67" s="581">
        <f t="shared" si="12"/>
        <v>155</v>
      </c>
      <c r="FV67" s="581">
        <f t="shared" si="12"/>
        <v>156</v>
      </c>
      <c r="FW67" s="581">
        <f t="shared" si="12"/>
        <v>157</v>
      </c>
      <c r="FX67" s="581">
        <f t="shared" si="12"/>
        <v>158</v>
      </c>
      <c r="FY67" s="581">
        <f t="shared" si="12"/>
        <v>159</v>
      </c>
      <c r="FZ67" s="581">
        <f t="shared" si="12"/>
        <v>160</v>
      </c>
      <c r="GA67" s="581">
        <f t="shared" si="12"/>
        <v>161</v>
      </c>
      <c r="GB67" s="581">
        <f t="shared" si="12"/>
        <v>162</v>
      </c>
      <c r="GC67" s="581">
        <f t="shared" si="12"/>
        <v>163</v>
      </c>
      <c r="GD67" s="581">
        <f t="shared" si="12"/>
        <v>164</v>
      </c>
      <c r="GE67" s="581">
        <f t="shared" si="12"/>
        <v>165</v>
      </c>
      <c r="GF67" s="581">
        <f t="shared" si="12"/>
        <v>166</v>
      </c>
      <c r="GG67" s="581">
        <f t="shared" si="12"/>
        <v>167</v>
      </c>
      <c r="GH67" s="581">
        <f t="shared" si="12"/>
        <v>168</v>
      </c>
      <c r="GI67" s="581">
        <f t="shared" si="12"/>
        <v>169</v>
      </c>
      <c r="GJ67" s="581">
        <f t="shared" si="12"/>
        <v>170</v>
      </c>
      <c r="GK67" s="581">
        <f t="shared" si="12"/>
        <v>171</v>
      </c>
      <c r="GL67" s="581">
        <f t="shared" si="12"/>
        <v>172</v>
      </c>
      <c r="GM67" s="581">
        <f t="shared" si="12"/>
        <v>173</v>
      </c>
      <c r="GN67" s="581">
        <f t="shared" si="12"/>
        <v>174</v>
      </c>
      <c r="GO67" s="581">
        <f t="shared" si="12"/>
        <v>175</v>
      </c>
      <c r="GP67" s="581">
        <f t="shared" si="12"/>
        <v>176</v>
      </c>
      <c r="GQ67" s="581">
        <f t="shared" si="12"/>
        <v>177</v>
      </c>
      <c r="GR67" s="581">
        <f t="shared" si="12"/>
        <v>178</v>
      </c>
      <c r="GS67" s="581">
        <f t="shared" si="12"/>
        <v>179</v>
      </c>
      <c r="GT67" s="581">
        <f t="shared" si="12"/>
        <v>180</v>
      </c>
      <c r="GU67" s="581">
        <f t="shared" si="12"/>
        <v>181</v>
      </c>
      <c r="GV67" s="581">
        <f t="shared" si="12"/>
        <v>182</v>
      </c>
      <c r="GW67" s="581">
        <f t="shared" si="12"/>
        <v>183</v>
      </c>
      <c r="GX67" s="581">
        <f t="shared" si="12"/>
        <v>184</v>
      </c>
      <c r="GY67" s="581">
        <f t="shared" si="12"/>
        <v>185</v>
      </c>
      <c r="GZ67" s="581">
        <f t="shared" si="12"/>
        <v>186</v>
      </c>
      <c r="HA67" s="581">
        <f t="shared" si="12"/>
        <v>187</v>
      </c>
      <c r="HB67" s="581">
        <f t="shared" si="12"/>
        <v>188</v>
      </c>
      <c r="HC67" s="581">
        <f t="shared" si="12"/>
        <v>189</v>
      </c>
      <c r="HD67" s="581">
        <f t="shared" si="12"/>
        <v>190</v>
      </c>
      <c r="HE67" s="581">
        <f t="shared" si="12"/>
        <v>191</v>
      </c>
      <c r="HF67" s="581">
        <f t="shared" si="12"/>
        <v>192</v>
      </c>
      <c r="HG67" s="581">
        <f t="shared" si="12"/>
        <v>193</v>
      </c>
      <c r="HH67" s="581">
        <f t="shared" si="12"/>
        <v>194</v>
      </c>
      <c r="HI67" s="581">
        <f t="shared" si="12"/>
        <v>195</v>
      </c>
      <c r="HJ67" s="581">
        <f t="shared" si="12"/>
        <v>196</v>
      </c>
      <c r="HK67" s="581">
        <f t="shared" si="12"/>
        <v>197</v>
      </c>
      <c r="HL67" s="581">
        <f t="shared" si="12"/>
        <v>198</v>
      </c>
      <c r="HM67" s="581">
        <f t="shared" si="12"/>
        <v>199</v>
      </c>
      <c r="HN67" s="581">
        <f t="shared" si="12"/>
        <v>200</v>
      </c>
      <c r="HO67" s="581">
        <f t="shared" si="12"/>
        <v>201</v>
      </c>
      <c r="HP67" s="581">
        <f t="shared" si="12"/>
        <v>202</v>
      </c>
      <c r="HQ67" s="581">
        <f t="shared" si="12"/>
        <v>203</v>
      </c>
      <c r="HR67" s="581">
        <f t="shared" ref="HR67" si="13">HQ67+1</f>
        <v>204</v>
      </c>
    </row>
    <row r="68" spans="1:226" s="581" customFormat="1" x14ac:dyDescent="0.25">
      <c r="A68" s="581">
        <v>2</v>
      </c>
      <c r="B68" s="581">
        <f t="shared" ref="B68:B80" si="14">100*$C$65+A68</f>
        <v>1302</v>
      </c>
      <c r="C68" s="581">
        <f t="shared" ref="C68:C80" si="15">IFERROR(D68,3000)</f>
        <v>890</v>
      </c>
      <c r="D68" s="581">
        <f>VLOOKUP(B68,Graphe!D:E,2,FALSE)</f>
        <v>890</v>
      </c>
      <c r="Z68" s="581">
        <f>C67</f>
        <v>880</v>
      </c>
      <c r="AA68" s="581">
        <f>VLOOKUP($C67,Graphe!$A:$GY,AA$3,FALSE)</f>
        <v>20</v>
      </c>
      <c r="AB68" s="581">
        <f>VLOOKUP($C67,Graphe!$A:$GY,AB$3,FALSE)</f>
        <v>0</v>
      </c>
      <c r="AC68" s="581">
        <f>VLOOKUP($C67,Graphe!$A:$GY,AC$3,FALSE)</f>
        <v>-20</v>
      </c>
      <c r="AD68" s="581">
        <f>VLOOKUP($C67,Graphe!$A:$GY,AD$3,FALSE)</f>
        <v>0</v>
      </c>
      <c r="AE68" s="581">
        <f>VLOOKUP($C67,Graphe!$A:$GY,AE$3,FALSE)</f>
        <v>20</v>
      </c>
      <c r="AF68" s="581">
        <f>VLOOKUP($C67,Graphe!$A:$GY,AF$3,FALSE)</f>
        <v>0</v>
      </c>
      <c r="AG68" s="581">
        <f>VLOOKUP($C67,Graphe!$A:$GY,AG$3,FALSE)</f>
        <v>-20</v>
      </c>
      <c r="AH68" s="581">
        <f>VLOOKUP($C67,Graphe!$A:$GY,AH$3,FALSE)</f>
        <v>0</v>
      </c>
      <c r="AI68" s="581">
        <f>VLOOKUP($C67,Graphe!$A:$GY,AI$3,FALSE)</f>
        <v>20</v>
      </c>
      <c r="AJ68" s="581">
        <f>VLOOKUP($C67,Graphe!$A:$GY,AJ$3,FALSE)</f>
        <v>0</v>
      </c>
      <c r="AK68" s="581">
        <f>VLOOKUP($C67,Graphe!$A:$GY,AK$3,FALSE)</f>
        <v>-20</v>
      </c>
      <c r="AL68" s="581">
        <f>VLOOKUP($C67,Graphe!$A:$GY,AL$3,FALSE)</f>
        <v>0</v>
      </c>
      <c r="AM68" s="581">
        <f>VLOOKUP($C67,Graphe!$A:$GY,AM$3,FALSE)</f>
        <v>20</v>
      </c>
      <c r="AN68" s="581">
        <f>VLOOKUP($C67,Graphe!$A:$GY,AN$3,FALSE)</f>
        <v>0</v>
      </c>
      <c r="AO68" s="581">
        <f>VLOOKUP($C67,Graphe!$A:$GY,AO$3,FALSE)</f>
        <v>-20</v>
      </c>
      <c r="AP68" s="581">
        <f>VLOOKUP($C67,Graphe!$A:$GY,AP$3,FALSE)</f>
        <v>0</v>
      </c>
      <c r="AQ68" s="581">
        <f>VLOOKUP($C67,Graphe!$A:$GY,AQ$3,FALSE)</f>
        <v>20</v>
      </c>
      <c r="AR68" s="581">
        <f>VLOOKUP($C67,Graphe!$A:$GY,AR$3,FALSE)</f>
        <v>0</v>
      </c>
      <c r="AS68" s="581">
        <f>VLOOKUP($C67,Graphe!$A:$GY,AS$3,FALSE)</f>
        <v>-20</v>
      </c>
      <c r="AT68" s="581">
        <f>VLOOKUP($C67,Graphe!$A:$GY,AT$3,FALSE)</f>
        <v>0</v>
      </c>
      <c r="AU68" s="581">
        <f>VLOOKUP($C67,Graphe!$A:$GY,AU$3,FALSE)</f>
        <v>20</v>
      </c>
      <c r="AV68" s="581">
        <f>VLOOKUP($C67,Graphe!$A:$GY,AV$3,FALSE)</f>
        <v>0</v>
      </c>
      <c r="AW68" s="581">
        <f>VLOOKUP($C67,Graphe!$A:$GY,AW$3,FALSE)</f>
        <v>-20</v>
      </c>
      <c r="AX68" s="581">
        <f>VLOOKUP($C67,Graphe!$A:$GY,AX$3,FALSE)</f>
        <v>0</v>
      </c>
      <c r="AY68" s="581">
        <f>VLOOKUP($C67,Graphe!$A:$GY,AY$3,FALSE)</f>
        <v>20</v>
      </c>
      <c r="AZ68" s="581">
        <f>VLOOKUP($C67,Graphe!$A:$GY,AZ$3,FALSE)</f>
        <v>0</v>
      </c>
      <c r="BA68" s="581">
        <f>VLOOKUP($C67,Graphe!$A:$GY,BA$3,FALSE)</f>
        <v>-20</v>
      </c>
      <c r="BB68" s="581">
        <f>VLOOKUP($C67,Graphe!$A:$GY,BB$3,FALSE)</f>
        <v>0</v>
      </c>
      <c r="BC68" s="581">
        <f>VLOOKUP($C67,Graphe!$A:$GY,BC$3,FALSE)</f>
        <v>20</v>
      </c>
      <c r="BD68" s="581">
        <f>VLOOKUP($C67,Graphe!$A:$GY,BD$3,FALSE)</f>
        <v>0</v>
      </c>
      <c r="BE68" s="581">
        <f>VLOOKUP($C67,Graphe!$A:$GY,BE$3,FALSE)</f>
        <v>-20</v>
      </c>
      <c r="BF68" s="581">
        <f>VLOOKUP($C67,Graphe!$A:$GY,BF$3,FALSE)</f>
        <v>0</v>
      </c>
      <c r="BG68" s="581">
        <f>VLOOKUP($C67,Graphe!$A:$GY,BG$3,FALSE)</f>
        <v>20</v>
      </c>
      <c r="BH68" s="581">
        <f>VLOOKUP($C67,Graphe!$A:$GY,BH$3,FALSE)</f>
        <v>0</v>
      </c>
      <c r="BI68" s="581">
        <f>VLOOKUP($C67,Graphe!$A:$GY,BI$3,FALSE)</f>
        <v>-20</v>
      </c>
      <c r="BJ68" s="581">
        <f>VLOOKUP($C67,Graphe!$A:$GY,BJ$3,FALSE)</f>
        <v>0</v>
      </c>
      <c r="BK68" s="581">
        <f>VLOOKUP($C67,Graphe!$A:$GY,BK$3,FALSE)</f>
        <v>20</v>
      </c>
      <c r="BL68" s="581">
        <f>VLOOKUP($C67,Graphe!$A:$GY,BL$3,FALSE)</f>
        <v>0</v>
      </c>
      <c r="BM68" s="581">
        <f>VLOOKUP($C67,Graphe!$A:$GY,BM$3,FALSE)</f>
        <v>-20</v>
      </c>
      <c r="BN68" s="581">
        <f>VLOOKUP($C67,Graphe!$A:$GY,BN$3,FALSE)</f>
        <v>0</v>
      </c>
      <c r="BO68" s="581">
        <f>VLOOKUP($C67,Graphe!$A:$GY,BO$3,FALSE)</f>
        <v>20</v>
      </c>
      <c r="BP68" s="581">
        <f>VLOOKUP($C67,Graphe!$A:$GY,BP$3,FALSE)</f>
        <v>0</v>
      </c>
      <c r="BQ68" s="581">
        <f>VLOOKUP($C67,Graphe!$A:$GY,BQ$3,FALSE)</f>
        <v>-20</v>
      </c>
      <c r="BR68" s="581">
        <f>VLOOKUP($C67,Graphe!$A:$GY,BR$3,FALSE)</f>
        <v>0</v>
      </c>
      <c r="BS68" s="581">
        <f>VLOOKUP($C67,Graphe!$A:$GY,BS$3,FALSE)</f>
        <v>20</v>
      </c>
      <c r="BT68" s="581">
        <f>VLOOKUP($C67,Graphe!$A:$GY,BT$3,FALSE)</f>
        <v>0</v>
      </c>
      <c r="BU68" s="581">
        <f>VLOOKUP($C67,Graphe!$A:$GY,BU$3,FALSE)</f>
        <v>-20</v>
      </c>
      <c r="BV68" s="581">
        <f>VLOOKUP($C67,Graphe!$A:$GY,BV$3,FALSE)</f>
        <v>0</v>
      </c>
      <c r="BW68" s="581">
        <f>VLOOKUP($C67,Graphe!$A:$GY,BW$3,FALSE)</f>
        <v>20</v>
      </c>
      <c r="BX68" s="581">
        <f>VLOOKUP($C67,Graphe!$A:$GY,BX$3,FALSE)</f>
        <v>0</v>
      </c>
      <c r="BY68" s="581">
        <f>VLOOKUP($C67,Graphe!$A:$GY,BY$3,FALSE)</f>
        <v>27</v>
      </c>
      <c r="BZ68" s="581">
        <f>VLOOKUP($C67,Graphe!$A:$GY,BZ$3,FALSE)</f>
        <v>0</v>
      </c>
      <c r="CA68" s="581">
        <f>VLOOKUP($C67,Graphe!$A:$GY,CA$3,FALSE)</f>
        <v>-27</v>
      </c>
      <c r="CB68" s="581">
        <f>VLOOKUP($C67,Graphe!$A:$GY,CB$3,FALSE)</f>
        <v>0</v>
      </c>
      <c r="CC68" s="581">
        <f>VLOOKUP($C67,Graphe!$A:$GY,CC$3,FALSE)</f>
        <v>27</v>
      </c>
      <c r="CD68" s="581">
        <f>VLOOKUP($C67,Graphe!$A:$GY,CD$3,FALSE)</f>
        <v>0</v>
      </c>
      <c r="CE68" s="581">
        <f>VLOOKUP($C67,Graphe!$A:$GY,CE$3,FALSE)</f>
        <v>-27</v>
      </c>
      <c r="CF68" s="581">
        <f>VLOOKUP($C67,Graphe!$A:$GY,CF$3,FALSE)</f>
        <v>0</v>
      </c>
      <c r="CG68" s="581">
        <f>VLOOKUP($C67,Graphe!$A:$GY,CG$3,FALSE)</f>
        <v>27</v>
      </c>
      <c r="CH68" s="581">
        <f>VLOOKUP($C67,Graphe!$A:$GY,CH$3,FALSE)</f>
        <v>0</v>
      </c>
      <c r="CI68" s="581">
        <f>VLOOKUP($C67,Graphe!$A:$GY,CI$3,FALSE)</f>
        <v>-27</v>
      </c>
      <c r="CJ68" s="581">
        <f>VLOOKUP($C67,Graphe!$A:$GY,CJ$3,FALSE)</f>
        <v>0</v>
      </c>
      <c r="CK68" s="581">
        <f>VLOOKUP($C67,Graphe!$A:$GY,CK$3,FALSE)</f>
        <v>27</v>
      </c>
      <c r="CL68" s="581">
        <f>VLOOKUP($C67,Graphe!$A:$GY,CL$3,FALSE)</f>
        <v>0</v>
      </c>
      <c r="CM68" s="581">
        <f>VLOOKUP($C67,Graphe!$A:$GY,CM$3,FALSE)</f>
        <v>-27</v>
      </c>
      <c r="CN68" s="581">
        <f>VLOOKUP($C67,Graphe!$A:$GY,CN$3,FALSE)</f>
        <v>0</v>
      </c>
      <c r="CO68" s="581">
        <f>VLOOKUP($C67,Graphe!$A:$GY,CO$3,FALSE)</f>
        <v>27</v>
      </c>
      <c r="CP68" s="581">
        <f>VLOOKUP($C67,Graphe!$A:$GY,CP$3,FALSE)</f>
        <v>0</v>
      </c>
      <c r="CQ68" s="581">
        <f>VLOOKUP($C67,Graphe!$A:$GY,CQ$3,FALSE)</f>
        <v>-27</v>
      </c>
      <c r="CR68" s="581">
        <f>VLOOKUP($C67,Graphe!$A:$GY,CR$3,FALSE)</f>
        <v>0</v>
      </c>
      <c r="CS68" s="581">
        <f>VLOOKUP($C67,Graphe!$A:$GY,CS$3,FALSE)</f>
        <v>27</v>
      </c>
      <c r="CT68" s="581">
        <f>VLOOKUP($C67,Graphe!$A:$GY,CT$3,FALSE)</f>
        <v>0</v>
      </c>
      <c r="CU68" s="581">
        <f>VLOOKUP($C67,Graphe!$A:$GY,CU$3,FALSE)</f>
        <v>-27</v>
      </c>
      <c r="CV68" s="581">
        <f>VLOOKUP($C67,Graphe!$A:$GY,CV$3,FALSE)</f>
        <v>0</v>
      </c>
      <c r="CW68" s="581">
        <f>VLOOKUP($C67,Graphe!$A:$GY,CW$3,FALSE)</f>
        <v>27</v>
      </c>
      <c r="CX68" s="581">
        <f>VLOOKUP($C67,Graphe!$A:$GY,CX$3,FALSE)</f>
        <v>0</v>
      </c>
      <c r="CY68" s="581">
        <f>VLOOKUP($C67,Graphe!$A:$GY,CY$3,FALSE)</f>
        <v>-27</v>
      </c>
      <c r="CZ68" s="581">
        <f>VLOOKUP($C67,Graphe!$A:$GY,CZ$3,FALSE)</f>
        <v>0</v>
      </c>
      <c r="DA68" s="581">
        <f>VLOOKUP($C67,Graphe!$A:$GY,DA$3,FALSE)</f>
        <v>27</v>
      </c>
      <c r="DB68" s="581">
        <f>VLOOKUP($C67,Graphe!$A:$GY,DB$3,FALSE)</f>
        <v>0</v>
      </c>
      <c r="DC68" s="581">
        <f>VLOOKUP($C67,Graphe!$A:$GY,DC$3,FALSE)</f>
        <v>-27</v>
      </c>
      <c r="DD68" s="581">
        <f>VLOOKUP($C67,Graphe!$A:$GY,DD$3,FALSE)</f>
        <v>0</v>
      </c>
      <c r="DE68" s="581">
        <f>VLOOKUP($C67,Graphe!$A:$GY,DE$3,FALSE)</f>
        <v>27</v>
      </c>
      <c r="DF68" s="581">
        <f>VLOOKUP($C67,Graphe!$A:$GY,DF$3,FALSE)</f>
        <v>0</v>
      </c>
      <c r="DG68" s="581">
        <f>VLOOKUP($C67,Graphe!$A:$GY,DG$3,FALSE)</f>
        <v>-27</v>
      </c>
      <c r="DH68" s="581">
        <f>VLOOKUP($C67,Graphe!$A:$GY,DH$3,FALSE)</f>
        <v>0</v>
      </c>
      <c r="DI68" s="581">
        <f>VLOOKUP($C67,Graphe!$A:$GY,DI$3,FALSE)</f>
        <v>27</v>
      </c>
      <c r="DJ68" s="581">
        <f>VLOOKUP($C67,Graphe!$A:$GY,DJ$3,FALSE)</f>
        <v>0</v>
      </c>
      <c r="DK68" s="581">
        <f>VLOOKUP($C67,Graphe!$A:$GY,DK$3,FALSE)</f>
        <v>-27</v>
      </c>
      <c r="DL68" s="581">
        <f>VLOOKUP($C67,Graphe!$A:$GY,DL$3,FALSE)</f>
        <v>0</v>
      </c>
      <c r="DM68" s="581">
        <f>VLOOKUP($C67,Graphe!$A:$GY,DM$3,FALSE)</f>
        <v>27</v>
      </c>
      <c r="DN68" s="581">
        <f>VLOOKUP($C67,Graphe!$A:$GY,DN$3,FALSE)</f>
        <v>0</v>
      </c>
      <c r="DO68" s="581">
        <f>VLOOKUP($C67,Graphe!$A:$GY,DO$3,FALSE)</f>
        <v>-27</v>
      </c>
      <c r="DP68" s="581">
        <f>VLOOKUP($C67,Graphe!$A:$GY,DP$3,FALSE)</f>
        <v>0</v>
      </c>
      <c r="DQ68" s="581">
        <f>VLOOKUP($C67,Graphe!$A:$GY,DQ$3,FALSE)</f>
        <v>27</v>
      </c>
      <c r="DR68" s="581">
        <f>VLOOKUP($C67,Graphe!$A:$GY,DR$3,FALSE)</f>
        <v>0</v>
      </c>
      <c r="DS68" s="581">
        <f>VLOOKUP($C67,Graphe!$A:$GY,DS$3,FALSE)</f>
        <v>-27</v>
      </c>
      <c r="DT68" s="581">
        <f>VLOOKUP($C67,Graphe!$A:$GY,DT$3,FALSE)</f>
        <v>0</v>
      </c>
      <c r="DU68" s="581">
        <f>VLOOKUP($C67,Graphe!$A:$GY,DU$3,FALSE)</f>
        <v>27</v>
      </c>
      <c r="DV68" s="581">
        <f>VLOOKUP($C67,Graphe!$A:$GY,DV$3,FALSE)</f>
        <v>0</v>
      </c>
      <c r="DW68" s="581">
        <f>VLOOKUP($C67,Graphe!$A:$GY,DW$3,FALSE)</f>
        <v>27</v>
      </c>
      <c r="DX68" s="581">
        <f>VLOOKUP($C67,Graphe!$A:$GY,DX$3,FALSE)</f>
        <v>0</v>
      </c>
      <c r="DY68" s="581">
        <f>VLOOKUP($C67,Graphe!$A:$GY,DY$3,FALSE)</f>
        <v>-27</v>
      </c>
      <c r="DZ68" s="581">
        <f>VLOOKUP($C67,Graphe!$A:$GY,DZ$3,FALSE)</f>
        <v>0</v>
      </c>
      <c r="EA68" s="581">
        <f>VLOOKUP($C67,Graphe!$A:$GY,EA$3,FALSE)</f>
        <v>27</v>
      </c>
      <c r="EB68" s="581">
        <f>VLOOKUP($C67,Graphe!$A:$GY,EB$3,FALSE)</f>
        <v>0</v>
      </c>
      <c r="EC68" s="581">
        <f>VLOOKUP($C67,Graphe!$A:$GY,EC$3,FALSE)</f>
        <v>-27</v>
      </c>
      <c r="ED68" s="581">
        <f>VLOOKUP($C67,Graphe!$A:$GY,ED$3,FALSE)</f>
        <v>0</v>
      </c>
      <c r="EE68" s="581">
        <f>VLOOKUP($C67,Graphe!$A:$GY,EE$3,FALSE)</f>
        <v>27</v>
      </c>
      <c r="EF68" s="581">
        <f>VLOOKUP($C67,Graphe!$A:$GY,EF$3,FALSE)</f>
        <v>0</v>
      </c>
      <c r="EG68" s="581">
        <f>VLOOKUP($C67,Graphe!$A:$GY,EG$3,FALSE)</f>
        <v>-27</v>
      </c>
      <c r="EH68" s="581">
        <f>VLOOKUP($C67,Graphe!$A:$GY,EH$3,FALSE)</f>
        <v>0</v>
      </c>
      <c r="EI68" s="581">
        <f>VLOOKUP($C67,Graphe!$A:$GY,EI$3,FALSE)</f>
        <v>27</v>
      </c>
      <c r="EJ68" s="581">
        <f>VLOOKUP($C67,Graphe!$A:$GY,EJ$3,FALSE)</f>
        <v>0</v>
      </c>
      <c r="EK68" s="581">
        <f>VLOOKUP($C67,Graphe!$A:$GY,EK$3,FALSE)</f>
        <v>-27</v>
      </c>
      <c r="EL68" s="581">
        <f>VLOOKUP($C67,Graphe!$A:$GY,EL$3,FALSE)</f>
        <v>0</v>
      </c>
      <c r="EM68" s="581">
        <f>VLOOKUP($C67,Graphe!$A:$GY,EM$3,FALSE)</f>
        <v>27</v>
      </c>
      <c r="EN68" s="581">
        <f>VLOOKUP($C67,Graphe!$A:$GY,EN$3,FALSE)</f>
        <v>0</v>
      </c>
      <c r="EO68" s="581">
        <f>VLOOKUP($C67,Graphe!$A:$GY,EO$3,FALSE)</f>
        <v>-27</v>
      </c>
      <c r="EP68" s="581">
        <f>VLOOKUP($C67,Graphe!$A:$GY,EP$3,FALSE)</f>
        <v>0</v>
      </c>
      <c r="EQ68" s="581">
        <f>VLOOKUP($C67,Graphe!$A:$GY,EQ$3,FALSE)</f>
        <v>27</v>
      </c>
      <c r="ER68" s="581">
        <f>VLOOKUP($C67,Graphe!$A:$GY,ER$3,FALSE)</f>
        <v>0</v>
      </c>
      <c r="ES68" s="581">
        <f>VLOOKUP($C67,Graphe!$A:$GY,ES$3,FALSE)</f>
        <v>-27</v>
      </c>
      <c r="ET68" s="581">
        <f>VLOOKUP($C67,Graphe!$A:$GY,ET$3,FALSE)</f>
        <v>0</v>
      </c>
      <c r="EU68" s="581">
        <f>VLOOKUP($C67,Graphe!$A:$GY,EU$3,FALSE)</f>
        <v>27</v>
      </c>
      <c r="EV68" s="581">
        <f>VLOOKUP($C67,Graphe!$A:$GY,EV$3,FALSE)</f>
        <v>0</v>
      </c>
      <c r="EW68" s="581">
        <f>VLOOKUP($C67,Graphe!$A:$GY,EW$3,FALSE)</f>
        <v>-27</v>
      </c>
      <c r="EX68" s="581">
        <f>VLOOKUP($C67,Graphe!$A:$GY,EX$3,FALSE)</f>
        <v>0</v>
      </c>
      <c r="EY68" s="581">
        <f>VLOOKUP($C67,Graphe!$A:$GY,EY$3,FALSE)</f>
        <v>27</v>
      </c>
      <c r="EZ68" s="581">
        <f>VLOOKUP($C67,Graphe!$A:$GY,EZ$3,FALSE)</f>
        <v>0</v>
      </c>
      <c r="FA68" s="581">
        <f>VLOOKUP($C67,Graphe!$A:$GY,FA$3,FALSE)</f>
        <v>-27</v>
      </c>
      <c r="FB68" s="581">
        <f>VLOOKUP($C67,Graphe!$A:$GY,FB$3,FALSE)</f>
        <v>0</v>
      </c>
      <c r="FC68" s="581">
        <f>VLOOKUP($C67,Graphe!$A:$GY,FC$3,FALSE)</f>
        <v>27</v>
      </c>
      <c r="FD68" s="581">
        <f>VLOOKUP($C67,Graphe!$A:$GY,FD$3,FALSE)</f>
        <v>0</v>
      </c>
      <c r="FE68" s="581">
        <f>VLOOKUP($C67,Graphe!$A:$GY,FE$3,FALSE)</f>
        <v>-27</v>
      </c>
      <c r="FF68" s="581">
        <f>VLOOKUP($C67,Graphe!$A:$GY,FF$3,FALSE)</f>
        <v>0</v>
      </c>
      <c r="FG68" s="581">
        <f>VLOOKUP($C67,Graphe!$A:$GY,FG$3,FALSE)</f>
        <v>27</v>
      </c>
      <c r="FH68" s="581">
        <f>VLOOKUP($C67,Graphe!$A:$GY,FH$3,FALSE)</f>
        <v>0</v>
      </c>
      <c r="FI68" s="581">
        <f>VLOOKUP($C67,Graphe!$A:$GY,FI$3,FALSE)</f>
        <v>-27</v>
      </c>
      <c r="FJ68" s="581">
        <f>VLOOKUP($C67,Graphe!$A:$GY,FJ$3,FALSE)</f>
        <v>0</v>
      </c>
      <c r="FK68" s="581">
        <f>VLOOKUP($C67,Graphe!$A:$GY,FK$3,FALSE)</f>
        <v>27</v>
      </c>
      <c r="FL68" s="581">
        <f>VLOOKUP($C67,Graphe!$A:$GY,FL$3,FALSE)</f>
        <v>0</v>
      </c>
      <c r="FM68" s="581">
        <f>VLOOKUP($C67,Graphe!$A:$GY,FM$3,FALSE)</f>
        <v>-27</v>
      </c>
      <c r="FN68" s="581">
        <f>VLOOKUP($C67,Graphe!$A:$GY,FN$3,FALSE)</f>
        <v>0</v>
      </c>
      <c r="FO68" s="581">
        <f>VLOOKUP($C67,Graphe!$A:$GY,FO$3,FALSE)</f>
        <v>27</v>
      </c>
      <c r="FP68" s="581">
        <f>VLOOKUP($C67,Graphe!$A:$GY,FP$3,FALSE)</f>
        <v>0</v>
      </c>
      <c r="FQ68" s="581">
        <f>VLOOKUP($C67,Graphe!$A:$GY,FQ$3,FALSE)</f>
        <v>-27</v>
      </c>
      <c r="FR68" s="581">
        <f>VLOOKUP($C67,Graphe!$A:$GY,FR$3,FALSE)</f>
        <v>0</v>
      </c>
      <c r="FS68" s="581">
        <f>VLOOKUP($C67,Graphe!$A:$GY,FS$3,FALSE)</f>
        <v>27</v>
      </c>
      <c r="FT68" s="581">
        <f>VLOOKUP($C67,Graphe!$A:$GY,FT$3,FALSE)</f>
        <v>0</v>
      </c>
      <c r="FU68" s="581">
        <f>VLOOKUP($C67,Graphe!$A:$GY,FU$3,FALSE)</f>
        <v>20</v>
      </c>
      <c r="FV68" s="581">
        <f>VLOOKUP($C67,Graphe!$A:$GY,FV$3,FALSE)</f>
        <v>0</v>
      </c>
      <c r="FW68" s="581">
        <f>VLOOKUP($C67,Graphe!$A:$GY,FW$3,FALSE)</f>
        <v>-20</v>
      </c>
      <c r="FX68" s="581">
        <f>VLOOKUP($C67,Graphe!$A:$GY,FX$3,FALSE)</f>
        <v>0</v>
      </c>
      <c r="FY68" s="581">
        <f>VLOOKUP($C67,Graphe!$A:$GY,FY$3,FALSE)</f>
        <v>20</v>
      </c>
      <c r="FZ68" s="581">
        <f>VLOOKUP($C67,Graphe!$A:$GY,FZ$3,FALSE)</f>
        <v>0</v>
      </c>
      <c r="GA68" s="581">
        <f>VLOOKUP($C67,Graphe!$A:$GY,GA$3,FALSE)</f>
        <v>-20</v>
      </c>
      <c r="GB68" s="581">
        <f>VLOOKUP($C67,Graphe!$A:$GY,GB$3,FALSE)</f>
        <v>0</v>
      </c>
      <c r="GC68" s="581">
        <f>VLOOKUP($C67,Graphe!$A:$GY,GC$3,FALSE)</f>
        <v>20</v>
      </c>
      <c r="GD68" s="581">
        <f>VLOOKUP($C67,Graphe!$A:$GY,GD$3,FALSE)</f>
        <v>0</v>
      </c>
      <c r="GE68" s="581">
        <f>VLOOKUP($C67,Graphe!$A:$GY,GE$3,FALSE)</f>
        <v>-20</v>
      </c>
      <c r="GF68" s="581">
        <f>VLOOKUP($C67,Graphe!$A:$GY,GF$3,FALSE)</f>
        <v>0</v>
      </c>
      <c r="GG68" s="581">
        <f>VLOOKUP($C67,Graphe!$A:$GY,GG$3,FALSE)</f>
        <v>20</v>
      </c>
      <c r="GH68" s="581">
        <f>VLOOKUP($C67,Graphe!$A:$GY,GH$3,FALSE)</f>
        <v>0</v>
      </c>
      <c r="GI68" s="581">
        <f>VLOOKUP($C67,Graphe!$A:$GY,GI$3,FALSE)</f>
        <v>-20</v>
      </c>
      <c r="GJ68" s="581">
        <f>VLOOKUP($C67,Graphe!$A:$GY,GJ$3,FALSE)</f>
        <v>0</v>
      </c>
      <c r="GK68" s="581">
        <f>VLOOKUP($C67,Graphe!$A:$GY,GK$3,FALSE)</f>
        <v>20</v>
      </c>
      <c r="GL68" s="581">
        <f>VLOOKUP($C67,Graphe!$A:$GY,GL$3,FALSE)</f>
        <v>0</v>
      </c>
      <c r="GM68" s="581">
        <f>VLOOKUP($C67,Graphe!$A:$GY,GM$3,FALSE)</f>
        <v>-20</v>
      </c>
      <c r="GN68" s="581">
        <f>VLOOKUP($C67,Graphe!$A:$GY,GN$3,FALSE)</f>
        <v>0</v>
      </c>
      <c r="GO68" s="581">
        <f>VLOOKUP($C67,Graphe!$A:$GY,GO$3,FALSE)</f>
        <v>20</v>
      </c>
      <c r="GP68" s="581">
        <f>VLOOKUP($C67,Graphe!$A:$GY,GP$3,FALSE)</f>
        <v>0</v>
      </c>
      <c r="GQ68" s="581">
        <f>VLOOKUP($C67,Graphe!$A:$GY,GQ$3,FALSE)</f>
        <v>-20</v>
      </c>
      <c r="GR68" s="581">
        <f>VLOOKUP($C67,Graphe!$A:$GY,GR$3,FALSE)</f>
        <v>0</v>
      </c>
      <c r="GS68" s="581">
        <f>VLOOKUP($C67,Graphe!$A:$GY,GS$3,FALSE)</f>
        <v>20</v>
      </c>
      <c r="GT68" s="581">
        <f>VLOOKUP($C67,Graphe!$A:$GY,GT$3,FALSE)</f>
        <v>0</v>
      </c>
      <c r="GU68" s="581">
        <f>VLOOKUP($C67,Graphe!$A:$GY,GU$3,FALSE)</f>
        <v>-20</v>
      </c>
      <c r="GV68" s="581">
        <f>VLOOKUP($C67,Graphe!$A:$GY,GV$3,FALSE)</f>
        <v>0</v>
      </c>
      <c r="GW68" s="581">
        <f>VLOOKUP($C67,Graphe!$A:$GY,GW$3,FALSE)</f>
        <v>20</v>
      </c>
      <c r="GX68" s="581">
        <f>VLOOKUP($C67,Graphe!$A:$GY,GX$3,FALSE)</f>
        <v>0</v>
      </c>
      <c r="GY68" s="581">
        <f>VLOOKUP($C67,Graphe!$A:$GY,GY$3,FALSE)</f>
        <v>-20</v>
      </c>
      <c r="GZ68" s="581">
        <f>VLOOKUP($C67,Graphe!$A:$GY,GZ$3,FALSE)</f>
        <v>0</v>
      </c>
      <c r="HA68" s="581">
        <f>VLOOKUP($C67,Graphe!$A:$GY,HA$3,FALSE)</f>
        <v>20</v>
      </c>
      <c r="HB68" s="581">
        <f>VLOOKUP($C67,Graphe!$A:$GY,HB$3,FALSE)</f>
        <v>0</v>
      </c>
      <c r="HC68" s="581">
        <f>VLOOKUP($C67,Graphe!$A:$GY,HC$3,FALSE)</f>
        <v>-20</v>
      </c>
      <c r="HD68" s="581">
        <f>VLOOKUP($C67,Graphe!$A:$GY,HD$3,FALSE)</f>
        <v>0</v>
      </c>
      <c r="HE68" s="581">
        <f>VLOOKUP($C67,Graphe!$A:$GY,HE$3,FALSE)</f>
        <v>20</v>
      </c>
      <c r="HF68" s="581">
        <f>VLOOKUP($C67,Graphe!$A:$GY,HF$3,FALSE)</f>
        <v>0</v>
      </c>
      <c r="HG68" s="581">
        <f>VLOOKUP($C67,Graphe!$A:$GY,HG$3,FALSE)</f>
        <v>-20</v>
      </c>
      <c r="HH68" s="581">
        <f>VLOOKUP($C67,Graphe!$A:$GY,HH$3,FALSE)</f>
        <v>0</v>
      </c>
      <c r="HI68" s="581">
        <f>VLOOKUP($C67,Graphe!$A:$GY,HI$3,FALSE)</f>
        <v>20</v>
      </c>
      <c r="HJ68" s="581">
        <f>VLOOKUP($C67,Graphe!$A:$GY,HJ$3,FALSE)</f>
        <v>0</v>
      </c>
      <c r="HK68" s="581">
        <f>VLOOKUP($C67,Graphe!$A:$GY,HK$3,FALSE)</f>
        <v>-20</v>
      </c>
      <c r="HL68" s="581">
        <f>VLOOKUP($C67,Graphe!$A:$GY,HL$3,FALSE)</f>
        <v>0</v>
      </c>
      <c r="HM68" s="581">
        <f>VLOOKUP($C67,Graphe!$A:$GY,HM$3,FALSE)</f>
        <v>20</v>
      </c>
      <c r="HN68" s="581">
        <f>VLOOKUP($C67,Graphe!$A:$GY,HN$3,FALSE)</f>
        <v>0</v>
      </c>
      <c r="HO68" s="581">
        <f>VLOOKUP($C67,Graphe!$A:$GY,HO$3,FALSE)</f>
        <v>-20</v>
      </c>
      <c r="HP68" s="581">
        <f>VLOOKUP($C67,Graphe!$A:$GY,HP$3,FALSE)</f>
        <v>0</v>
      </c>
      <c r="HQ68" s="581">
        <f>VLOOKUP($C67,Graphe!$A:$GY,HQ$3,FALSE)</f>
        <v>20</v>
      </c>
      <c r="HR68" s="581">
        <f>VLOOKUP($C67,Graphe!$A:$GY,HR$3,FALSE)</f>
        <v>0</v>
      </c>
    </row>
    <row r="69" spans="1:226" s="581" customFormat="1" x14ac:dyDescent="0.25">
      <c r="A69" s="581">
        <v>3</v>
      </c>
      <c r="B69" s="581">
        <f t="shared" si="14"/>
        <v>1303</v>
      </c>
      <c r="C69" s="581">
        <f t="shared" si="15"/>
        <v>900</v>
      </c>
      <c r="D69" s="581">
        <f>VLOOKUP(B69,Graphe!D:E,2,FALSE)</f>
        <v>900</v>
      </c>
      <c r="Z69" s="581">
        <f t="shared" ref="Z69:Z81" si="16">C68</f>
        <v>890</v>
      </c>
      <c r="AA69" s="581">
        <f>VLOOKUP($C68,Graphe!$A:$GY,AA$3,FALSE)</f>
        <v>20</v>
      </c>
      <c r="AB69" s="581">
        <f>VLOOKUP($C68,Graphe!$A:$GY,AB$3,FALSE)</f>
        <v>0</v>
      </c>
      <c r="AC69" s="581">
        <f>VLOOKUP($C68,Graphe!$A:$GY,AC$3,FALSE)</f>
        <v>-20</v>
      </c>
      <c r="AD69" s="581">
        <f>VLOOKUP($C68,Graphe!$A:$GY,AD$3,FALSE)</f>
        <v>0</v>
      </c>
      <c r="AE69" s="581">
        <f>VLOOKUP($C68,Graphe!$A:$GY,AE$3,FALSE)</f>
        <v>20</v>
      </c>
      <c r="AF69" s="581">
        <f>VLOOKUP($C68,Graphe!$A:$GY,AF$3,FALSE)</f>
        <v>0</v>
      </c>
      <c r="AG69" s="581">
        <f>VLOOKUP($C68,Graphe!$A:$GY,AG$3,FALSE)</f>
        <v>-20</v>
      </c>
      <c r="AH69" s="581">
        <f>VLOOKUP($C68,Graphe!$A:$GY,AH$3,FALSE)</f>
        <v>0</v>
      </c>
      <c r="AI69" s="581">
        <f>VLOOKUP($C68,Graphe!$A:$GY,AI$3,FALSE)</f>
        <v>20</v>
      </c>
      <c r="AJ69" s="581">
        <f>VLOOKUP($C68,Graphe!$A:$GY,AJ$3,FALSE)</f>
        <v>0</v>
      </c>
      <c r="AK69" s="581">
        <f>VLOOKUP($C68,Graphe!$A:$GY,AK$3,FALSE)</f>
        <v>-20</v>
      </c>
      <c r="AL69" s="581">
        <f>VLOOKUP($C68,Graphe!$A:$GY,AL$3,FALSE)</f>
        <v>0</v>
      </c>
      <c r="AM69" s="581">
        <f>VLOOKUP($C68,Graphe!$A:$GY,AM$3,FALSE)</f>
        <v>20</v>
      </c>
      <c r="AN69" s="581">
        <f>VLOOKUP($C68,Graphe!$A:$GY,AN$3,FALSE)</f>
        <v>0</v>
      </c>
      <c r="AO69" s="581">
        <f>VLOOKUP($C68,Graphe!$A:$GY,AO$3,FALSE)</f>
        <v>-20</v>
      </c>
      <c r="AP69" s="581">
        <f>VLOOKUP($C68,Graphe!$A:$GY,AP$3,FALSE)</f>
        <v>0</v>
      </c>
      <c r="AQ69" s="581">
        <f>VLOOKUP($C68,Graphe!$A:$GY,AQ$3,FALSE)</f>
        <v>20</v>
      </c>
      <c r="AR69" s="581">
        <f>VLOOKUP($C68,Graphe!$A:$GY,AR$3,FALSE)</f>
        <v>0</v>
      </c>
      <c r="AS69" s="581">
        <f>VLOOKUP($C68,Graphe!$A:$GY,AS$3,FALSE)</f>
        <v>-20</v>
      </c>
      <c r="AT69" s="581">
        <f>VLOOKUP($C68,Graphe!$A:$GY,AT$3,FALSE)</f>
        <v>0</v>
      </c>
      <c r="AU69" s="581">
        <f>VLOOKUP($C68,Graphe!$A:$GY,AU$3,FALSE)</f>
        <v>20</v>
      </c>
      <c r="AV69" s="581">
        <f>VLOOKUP($C68,Graphe!$A:$GY,AV$3,FALSE)</f>
        <v>0</v>
      </c>
      <c r="AW69" s="581">
        <f>VLOOKUP($C68,Graphe!$A:$GY,AW$3,FALSE)</f>
        <v>-20</v>
      </c>
      <c r="AX69" s="581">
        <f>VLOOKUP($C68,Graphe!$A:$GY,AX$3,FALSE)</f>
        <v>0</v>
      </c>
      <c r="AY69" s="581">
        <f>VLOOKUP($C68,Graphe!$A:$GY,AY$3,FALSE)</f>
        <v>20</v>
      </c>
      <c r="AZ69" s="581">
        <f>VLOOKUP($C68,Graphe!$A:$GY,AZ$3,FALSE)</f>
        <v>0</v>
      </c>
      <c r="BA69" s="581">
        <f>VLOOKUP($C68,Graphe!$A:$GY,BA$3,FALSE)</f>
        <v>-20</v>
      </c>
      <c r="BB69" s="581">
        <f>VLOOKUP($C68,Graphe!$A:$GY,BB$3,FALSE)</f>
        <v>0</v>
      </c>
      <c r="BC69" s="581">
        <f>VLOOKUP($C68,Graphe!$A:$GY,BC$3,FALSE)</f>
        <v>20</v>
      </c>
      <c r="BD69" s="581">
        <f>VLOOKUP($C68,Graphe!$A:$GY,BD$3,FALSE)</f>
        <v>0</v>
      </c>
      <c r="BE69" s="581">
        <f>VLOOKUP($C68,Graphe!$A:$GY,BE$3,FALSE)</f>
        <v>-20</v>
      </c>
      <c r="BF69" s="581">
        <f>VLOOKUP($C68,Graphe!$A:$GY,BF$3,FALSE)</f>
        <v>0</v>
      </c>
      <c r="BG69" s="581">
        <f>VLOOKUP($C68,Graphe!$A:$GY,BG$3,FALSE)</f>
        <v>20</v>
      </c>
      <c r="BH69" s="581">
        <f>VLOOKUP($C68,Graphe!$A:$GY,BH$3,FALSE)</f>
        <v>0</v>
      </c>
      <c r="BI69" s="581">
        <f>VLOOKUP($C68,Graphe!$A:$GY,BI$3,FALSE)</f>
        <v>-20</v>
      </c>
      <c r="BJ69" s="581">
        <f>VLOOKUP($C68,Graphe!$A:$GY,BJ$3,FALSE)</f>
        <v>0</v>
      </c>
      <c r="BK69" s="581">
        <f>VLOOKUP($C68,Graphe!$A:$GY,BK$3,FALSE)</f>
        <v>20</v>
      </c>
      <c r="BL69" s="581">
        <f>VLOOKUP($C68,Graphe!$A:$GY,BL$3,FALSE)</f>
        <v>0</v>
      </c>
      <c r="BM69" s="581">
        <f>VLOOKUP($C68,Graphe!$A:$GY,BM$3,FALSE)</f>
        <v>-20</v>
      </c>
      <c r="BN69" s="581">
        <f>VLOOKUP($C68,Graphe!$A:$GY,BN$3,FALSE)</f>
        <v>0</v>
      </c>
      <c r="BO69" s="581">
        <f>VLOOKUP($C68,Graphe!$A:$GY,BO$3,FALSE)</f>
        <v>20</v>
      </c>
      <c r="BP69" s="581">
        <f>VLOOKUP($C68,Graphe!$A:$GY,BP$3,FALSE)</f>
        <v>0</v>
      </c>
      <c r="BQ69" s="581">
        <f>VLOOKUP($C68,Graphe!$A:$GY,BQ$3,FALSE)</f>
        <v>-20</v>
      </c>
      <c r="BR69" s="581">
        <f>VLOOKUP($C68,Graphe!$A:$GY,BR$3,FALSE)</f>
        <v>0</v>
      </c>
      <c r="BS69" s="581">
        <f>VLOOKUP($C68,Graphe!$A:$GY,BS$3,FALSE)</f>
        <v>20</v>
      </c>
      <c r="BT69" s="581">
        <f>VLOOKUP($C68,Graphe!$A:$GY,BT$3,FALSE)</f>
        <v>0</v>
      </c>
      <c r="BU69" s="581">
        <f>VLOOKUP($C68,Graphe!$A:$GY,BU$3,FALSE)</f>
        <v>-20</v>
      </c>
      <c r="BV69" s="581">
        <f>VLOOKUP($C68,Graphe!$A:$GY,BV$3,FALSE)</f>
        <v>0</v>
      </c>
      <c r="BW69" s="581">
        <f>VLOOKUP($C68,Graphe!$A:$GY,BW$3,FALSE)</f>
        <v>20</v>
      </c>
      <c r="BX69" s="581">
        <f>VLOOKUP($C68,Graphe!$A:$GY,BX$3,FALSE)</f>
        <v>0</v>
      </c>
      <c r="BY69" s="581">
        <f>VLOOKUP($C68,Graphe!$A:$GY,BY$3,FALSE)</f>
        <v>27</v>
      </c>
      <c r="BZ69" s="581">
        <f>VLOOKUP($C68,Graphe!$A:$GY,BZ$3,FALSE)</f>
        <v>0</v>
      </c>
      <c r="CA69" s="581">
        <f>VLOOKUP($C68,Graphe!$A:$GY,CA$3,FALSE)</f>
        <v>-27</v>
      </c>
      <c r="CB69" s="581">
        <f>VLOOKUP($C68,Graphe!$A:$GY,CB$3,FALSE)</f>
        <v>0</v>
      </c>
      <c r="CC69" s="581">
        <f>VLOOKUP($C68,Graphe!$A:$GY,CC$3,FALSE)</f>
        <v>27</v>
      </c>
      <c r="CD69" s="581">
        <f>VLOOKUP($C68,Graphe!$A:$GY,CD$3,FALSE)</f>
        <v>0</v>
      </c>
      <c r="CE69" s="581">
        <f>VLOOKUP($C68,Graphe!$A:$GY,CE$3,FALSE)</f>
        <v>-27</v>
      </c>
      <c r="CF69" s="581">
        <f>VLOOKUP($C68,Graphe!$A:$GY,CF$3,FALSE)</f>
        <v>0</v>
      </c>
      <c r="CG69" s="581">
        <f>VLOOKUP($C68,Graphe!$A:$GY,CG$3,FALSE)</f>
        <v>27</v>
      </c>
      <c r="CH69" s="581">
        <f>VLOOKUP($C68,Graphe!$A:$GY,CH$3,FALSE)</f>
        <v>0</v>
      </c>
      <c r="CI69" s="581">
        <f>VLOOKUP($C68,Graphe!$A:$GY,CI$3,FALSE)</f>
        <v>-27</v>
      </c>
      <c r="CJ69" s="581">
        <f>VLOOKUP($C68,Graphe!$A:$GY,CJ$3,FALSE)</f>
        <v>0</v>
      </c>
      <c r="CK69" s="581">
        <f>VLOOKUP($C68,Graphe!$A:$GY,CK$3,FALSE)</f>
        <v>27</v>
      </c>
      <c r="CL69" s="581">
        <f>VLOOKUP($C68,Graphe!$A:$GY,CL$3,FALSE)</f>
        <v>0</v>
      </c>
      <c r="CM69" s="581">
        <f>VLOOKUP($C68,Graphe!$A:$GY,CM$3,FALSE)</f>
        <v>-27</v>
      </c>
      <c r="CN69" s="581">
        <f>VLOOKUP($C68,Graphe!$A:$GY,CN$3,FALSE)</f>
        <v>0</v>
      </c>
      <c r="CO69" s="581">
        <f>VLOOKUP($C68,Graphe!$A:$GY,CO$3,FALSE)</f>
        <v>27</v>
      </c>
      <c r="CP69" s="581">
        <f>VLOOKUP($C68,Graphe!$A:$GY,CP$3,FALSE)</f>
        <v>0</v>
      </c>
      <c r="CQ69" s="581">
        <f>VLOOKUP($C68,Graphe!$A:$GY,CQ$3,FALSE)</f>
        <v>-27</v>
      </c>
      <c r="CR69" s="581">
        <f>VLOOKUP($C68,Graphe!$A:$GY,CR$3,FALSE)</f>
        <v>0</v>
      </c>
      <c r="CS69" s="581">
        <f>VLOOKUP($C68,Graphe!$A:$GY,CS$3,FALSE)</f>
        <v>27</v>
      </c>
      <c r="CT69" s="581">
        <f>VLOOKUP($C68,Graphe!$A:$GY,CT$3,FALSE)</f>
        <v>0</v>
      </c>
      <c r="CU69" s="581">
        <f>VLOOKUP($C68,Graphe!$A:$GY,CU$3,FALSE)</f>
        <v>-27</v>
      </c>
      <c r="CV69" s="581">
        <f>VLOOKUP($C68,Graphe!$A:$GY,CV$3,FALSE)</f>
        <v>0</v>
      </c>
      <c r="CW69" s="581">
        <f>VLOOKUP($C68,Graphe!$A:$GY,CW$3,FALSE)</f>
        <v>27</v>
      </c>
      <c r="CX69" s="581">
        <f>VLOOKUP($C68,Graphe!$A:$GY,CX$3,FALSE)</f>
        <v>0</v>
      </c>
      <c r="CY69" s="581">
        <f>VLOOKUP($C68,Graphe!$A:$GY,CY$3,FALSE)</f>
        <v>-27</v>
      </c>
      <c r="CZ69" s="581">
        <f>VLOOKUP($C68,Graphe!$A:$GY,CZ$3,FALSE)</f>
        <v>0</v>
      </c>
      <c r="DA69" s="581">
        <f>VLOOKUP($C68,Graphe!$A:$GY,DA$3,FALSE)</f>
        <v>27</v>
      </c>
      <c r="DB69" s="581">
        <f>VLOOKUP($C68,Graphe!$A:$GY,DB$3,FALSE)</f>
        <v>0</v>
      </c>
      <c r="DC69" s="581">
        <f>VLOOKUP($C68,Graphe!$A:$GY,DC$3,FALSE)</f>
        <v>-27</v>
      </c>
      <c r="DD69" s="581">
        <f>VLOOKUP($C68,Graphe!$A:$GY,DD$3,FALSE)</f>
        <v>0</v>
      </c>
      <c r="DE69" s="581">
        <f>VLOOKUP($C68,Graphe!$A:$GY,DE$3,FALSE)</f>
        <v>27</v>
      </c>
      <c r="DF69" s="581">
        <f>VLOOKUP($C68,Graphe!$A:$GY,DF$3,FALSE)</f>
        <v>0</v>
      </c>
      <c r="DG69" s="581">
        <f>VLOOKUP($C68,Graphe!$A:$GY,DG$3,FALSE)</f>
        <v>-27</v>
      </c>
      <c r="DH69" s="581">
        <f>VLOOKUP($C68,Graphe!$A:$GY,DH$3,FALSE)</f>
        <v>0</v>
      </c>
      <c r="DI69" s="581">
        <f>VLOOKUP($C68,Graphe!$A:$GY,DI$3,FALSE)</f>
        <v>27</v>
      </c>
      <c r="DJ69" s="581">
        <f>VLOOKUP($C68,Graphe!$A:$GY,DJ$3,FALSE)</f>
        <v>0</v>
      </c>
      <c r="DK69" s="581">
        <f>VLOOKUP($C68,Graphe!$A:$GY,DK$3,FALSE)</f>
        <v>-27</v>
      </c>
      <c r="DL69" s="581">
        <f>VLOOKUP($C68,Graphe!$A:$GY,DL$3,FALSE)</f>
        <v>0</v>
      </c>
      <c r="DM69" s="581">
        <f>VLOOKUP($C68,Graphe!$A:$GY,DM$3,FALSE)</f>
        <v>27</v>
      </c>
      <c r="DN69" s="581">
        <f>VLOOKUP($C68,Graphe!$A:$GY,DN$3,FALSE)</f>
        <v>0</v>
      </c>
      <c r="DO69" s="581">
        <f>VLOOKUP($C68,Graphe!$A:$GY,DO$3,FALSE)</f>
        <v>-27</v>
      </c>
      <c r="DP69" s="581">
        <f>VLOOKUP($C68,Graphe!$A:$GY,DP$3,FALSE)</f>
        <v>0</v>
      </c>
      <c r="DQ69" s="581">
        <f>VLOOKUP($C68,Graphe!$A:$GY,DQ$3,FALSE)</f>
        <v>27</v>
      </c>
      <c r="DR69" s="581">
        <f>VLOOKUP($C68,Graphe!$A:$GY,DR$3,FALSE)</f>
        <v>0</v>
      </c>
      <c r="DS69" s="581">
        <f>VLOOKUP($C68,Graphe!$A:$GY,DS$3,FALSE)</f>
        <v>-27</v>
      </c>
      <c r="DT69" s="581">
        <f>VLOOKUP($C68,Graphe!$A:$GY,DT$3,FALSE)</f>
        <v>0</v>
      </c>
      <c r="DU69" s="581">
        <f>VLOOKUP($C68,Graphe!$A:$GY,DU$3,FALSE)</f>
        <v>27</v>
      </c>
      <c r="DV69" s="581">
        <f>VLOOKUP($C68,Graphe!$A:$GY,DV$3,FALSE)</f>
        <v>0</v>
      </c>
      <c r="DW69" s="581">
        <f>VLOOKUP($C68,Graphe!$A:$GY,DW$3,FALSE)</f>
        <v>24</v>
      </c>
      <c r="DX69" s="581">
        <f>VLOOKUP($C68,Graphe!$A:$GY,DX$3,FALSE)</f>
        <v>0</v>
      </c>
      <c r="DY69" s="581">
        <f>VLOOKUP($C68,Graphe!$A:$GY,DY$3,FALSE)</f>
        <v>-24</v>
      </c>
      <c r="DZ69" s="581">
        <f>VLOOKUP($C68,Graphe!$A:$GY,DZ$3,FALSE)</f>
        <v>0</v>
      </c>
      <c r="EA69" s="581">
        <f>VLOOKUP($C68,Graphe!$A:$GY,EA$3,FALSE)</f>
        <v>24</v>
      </c>
      <c r="EB69" s="581">
        <f>VLOOKUP($C68,Graphe!$A:$GY,EB$3,FALSE)</f>
        <v>0</v>
      </c>
      <c r="EC69" s="581">
        <f>VLOOKUP($C68,Graphe!$A:$GY,EC$3,FALSE)</f>
        <v>-24</v>
      </c>
      <c r="ED69" s="581">
        <f>VLOOKUP($C68,Graphe!$A:$GY,ED$3,FALSE)</f>
        <v>0</v>
      </c>
      <c r="EE69" s="581">
        <f>VLOOKUP($C68,Graphe!$A:$GY,EE$3,FALSE)</f>
        <v>24</v>
      </c>
      <c r="EF69" s="581">
        <f>VLOOKUP($C68,Graphe!$A:$GY,EF$3,FALSE)</f>
        <v>0</v>
      </c>
      <c r="EG69" s="581">
        <f>VLOOKUP($C68,Graphe!$A:$GY,EG$3,FALSE)</f>
        <v>-24</v>
      </c>
      <c r="EH69" s="581">
        <f>VLOOKUP($C68,Graphe!$A:$GY,EH$3,FALSE)</f>
        <v>0</v>
      </c>
      <c r="EI69" s="581">
        <f>VLOOKUP($C68,Graphe!$A:$GY,EI$3,FALSE)</f>
        <v>24</v>
      </c>
      <c r="EJ69" s="581">
        <f>VLOOKUP($C68,Graphe!$A:$GY,EJ$3,FALSE)</f>
        <v>0</v>
      </c>
      <c r="EK69" s="581">
        <f>VLOOKUP($C68,Graphe!$A:$GY,EK$3,FALSE)</f>
        <v>-24</v>
      </c>
      <c r="EL69" s="581">
        <f>VLOOKUP($C68,Graphe!$A:$GY,EL$3,FALSE)</f>
        <v>0</v>
      </c>
      <c r="EM69" s="581">
        <f>VLOOKUP($C68,Graphe!$A:$GY,EM$3,FALSE)</f>
        <v>24</v>
      </c>
      <c r="EN69" s="581">
        <f>VLOOKUP($C68,Graphe!$A:$GY,EN$3,FALSE)</f>
        <v>0</v>
      </c>
      <c r="EO69" s="581">
        <f>VLOOKUP($C68,Graphe!$A:$GY,EO$3,FALSE)</f>
        <v>-24</v>
      </c>
      <c r="EP69" s="581">
        <f>VLOOKUP($C68,Graphe!$A:$GY,EP$3,FALSE)</f>
        <v>0</v>
      </c>
      <c r="EQ69" s="581">
        <f>VLOOKUP($C68,Graphe!$A:$GY,EQ$3,FALSE)</f>
        <v>24</v>
      </c>
      <c r="ER69" s="581">
        <f>VLOOKUP($C68,Graphe!$A:$GY,ER$3,FALSE)</f>
        <v>0</v>
      </c>
      <c r="ES69" s="581">
        <f>VLOOKUP($C68,Graphe!$A:$GY,ES$3,FALSE)</f>
        <v>-24</v>
      </c>
      <c r="ET69" s="581">
        <f>VLOOKUP($C68,Graphe!$A:$GY,ET$3,FALSE)</f>
        <v>0</v>
      </c>
      <c r="EU69" s="581">
        <f>VLOOKUP($C68,Graphe!$A:$GY,EU$3,FALSE)</f>
        <v>24</v>
      </c>
      <c r="EV69" s="581">
        <f>VLOOKUP($C68,Graphe!$A:$GY,EV$3,FALSE)</f>
        <v>0</v>
      </c>
      <c r="EW69" s="581">
        <f>VLOOKUP($C68,Graphe!$A:$GY,EW$3,FALSE)</f>
        <v>-24</v>
      </c>
      <c r="EX69" s="581">
        <f>VLOOKUP($C68,Graphe!$A:$GY,EX$3,FALSE)</f>
        <v>0</v>
      </c>
      <c r="EY69" s="581">
        <f>VLOOKUP($C68,Graphe!$A:$GY,EY$3,FALSE)</f>
        <v>24</v>
      </c>
      <c r="EZ69" s="581">
        <f>VLOOKUP($C68,Graphe!$A:$GY,EZ$3,FALSE)</f>
        <v>0</v>
      </c>
      <c r="FA69" s="581">
        <f>VLOOKUP($C68,Graphe!$A:$GY,FA$3,FALSE)</f>
        <v>-24</v>
      </c>
      <c r="FB69" s="581">
        <f>VLOOKUP($C68,Graphe!$A:$GY,FB$3,FALSE)</f>
        <v>0</v>
      </c>
      <c r="FC69" s="581">
        <f>VLOOKUP($C68,Graphe!$A:$GY,FC$3,FALSE)</f>
        <v>24</v>
      </c>
      <c r="FD69" s="581">
        <f>VLOOKUP($C68,Graphe!$A:$GY,FD$3,FALSE)</f>
        <v>0</v>
      </c>
      <c r="FE69" s="581">
        <f>VLOOKUP($C68,Graphe!$A:$GY,FE$3,FALSE)</f>
        <v>-24</v>
      </c>
      <c r="FF69" s="581">
        <f>VLOOKUP($C68,Graphe!$A:$GY,FF$3,FALSE)</f>
        <v>0</v>
      </c>
      <c r="FG69" s="581">
        <f>VLOOKUP($C68,Graphe!$A:$GY,FG$3,FALSE)</f>
        <v>24</v>
      </c>
      <c r="FH69" s="581">
        <f>VLOOKUP($C68,Graphe!$A:$GY,FH$3,FALSE)</f>
        <v>0</v>
      </c>
      <c r="FI69" s="581">
        <f>VLOOKUP($C68,Graphe!$A:$GY,FI$3,FALSE)</f>
        <v>-24</v>
      </c>
      <c r="FJ69" s="581">
        <f>VLOOKUP($C68,Graphe!$A:$GY,FJ$3,FALSE)</f>
        <v>0</v>
      </c>
      <c r="FK69" s="581">
        <f>VLOOKUP($C68,Graphe!$A:$GY,FK$3,FALSE)</f>
        <v>24</v>
      </c>
      <c r="FL69" s="581">
        <f>VLOOKUP($C68,Graphe!$A:$GY,FL$3,FALSE)</f>
        <v>0</v>
      </c>
      <c r="FM69" s="581">
        <f>VLOOKUP($C68,Graphe!$A:$GY,FM$3,FALSE)</f>
        <v>-24</v>
      </c>
      <c r="FN69" s="581">
        <f>VLOOKUP($C68,Graphe!$A:$GY,FN$3,FALSE)</f>
        <v>0</v>
      </c>
      <c r="FO69" s="581">
        <f>VLOOKUP($C68,Graphe!$A:$GY,FO$3,FALSE)</f>
        <v>24</v>
      </c>
      <c r="FP69" s="581">
        <f>VLOOKUP($C68,Graphe!$A:$GY,FP$3,FALSE)</f>
        <v>0</v>
      </c>
      <c r="FQ69" s="581">
        <f>VLOOKUP($C68,Graphe!$A:$GY,FQ$3,FALSE)</f>
        <v>-24</v>
      </c>
      <c r="FR69" s="581">
        <f>VLOOKUP($C68,Graphe!$A:$GY,FR$3,FALSE)</f>
        <v>0</v>
      </c>
      <c r="FS69" s="581">
        <f>VLOOKUP($C68,Graphe!$A:$GY,FS$3,FALSE)</f>
        <v>24</v>
      </c>
      <c r="FT69" s="581">
        <f>VLOOKUP($C68,Graphe!$A:$GY,FT$3,FALSE)</f>
        <v>0</v>
      </c>
      <c r="FU69" s="581">
        <f>VLOOKUP($C68,Graphe!$A:$GY,FU$3,FALSE)</f>
        <v>20</v>
      </c>
      <c r="FV69" s="581">
        <f>VLOOKUP($C68,Graphe!$A:$GY,FV$3,FALSE)</f>
        <v>0</v>
      </c>
      <c r="FW69" s="581">
        <f>VLOOKUP($C68,Graphe!$A:$GY,FW$3,FALSE)</f>
        <v>-20</v>
      </c>
      <c r="FX69" s="581">
        <f>VLOOKUP($C68,Graphe!$A:$GY,FX$3,FALSE)</f>
        <v>0</v>
      </c>
      <c r="FY69" s="581">
        <f>VLOOKUP($C68,Graphe!$A:$GY,FY$3,FALSE)</f>
        <v>20</v>
      </c>
      <c r="FZ69" s="581">
        <f>VLOOKUP($C68,Graphe!$A:$GY,FZ$3,FALSE)</f>
        <v>0</v>
      </c>
      <c r="GA69" s="581">
        <f>VLOOKUP($C68,Graphe!$A:$GY,GA$3,FALSE)</f>
        <v>-20</v>
      </c>
      <c r="GB69" s="581">
        <f>VLOOKUP($C68,Graphe!$A:$GY,GB$3,FALSE)</f>
        <v>0</v>
      </c>
      <c r="GC69" s="581">
        <f>VLOOKUP($C68,Graphe!$A:$GY,GC$3,FALSE)</f>
        <v>20</v>
      </c>
      <c r="GD69" s="581">
        <f>VLOOKUP($C68,Graphe!$A:$GY,GD$3,FALSE)</f>
        <v>0</v>
      </c>
      <c r="GE69" s="581">
        <f>VLOOKUP($C68,Graphe!$A:$GY,GE$3,FALSE)</f>
        <v>-20</v>
      </c>
      <c r="GF69" s="581">
        <f>VLOOKUP($C68,Graphe!$A:$GY,GF$3,FALSE)</f>
        <v>0</v>
      </c>
      <c r="GG69" s="581">
        <f>VLOOKUP($C68,Graphe!$A:$GY,GG$3,FALSE)</f>
        <v>20</v>
      </c>
      <c r="GH69" s="581">
        <f>VLOOKUP($C68,Graphe!$A:$GY,GH$3,FALSE)</f>
        <v>0</v>
      </c>
      <c r="GI69" s="581">
        <f>VLOOKUP($C68,Graphe!$A:$GY,GI$3,FALSE)</f>
        <v>-20</v>
      </c>
      <c r="GJ69" s="581">
        <f>VLOOKUP($C68,Graphe!$A:$GY,GJ$3,FALSE)</f>
        <v>0</v>
      </c>
      <c r="GK69" s="581">
        <f>VLOOKUP($C68,Graphe!$A:$GY,GK$3,FALSE)</f>
        <v>20</v>
      </c>
      <c r="GL69" s="581">
        <f>VLOOKUP($C68,Graphe!$A:$GY,GL$3,FALSE)</f>
        <v>0</v>
      </c>
      <c r="GM69" s="581">
        <f>VLOOKUP($C68,Graphe!$A:$GY,GM$3,FALSE)</f>
        <v>-20</v>
      </c>
      <c r="GN69" s="581">
        <f>VLOOKUP($C68,Graphe!$A:$GY,GN$3,FALSE)</f>
        <v>0</v>
      </c>
      <c r="GO69" s="581">
        <f>VLOOKUP($C68,Graphe!$A:$GY,GO$3,FALSE)</f>
        <v>20</v>
      </c>
      <c r="GP69" s="581">
        <f>VLOOKUP($C68,Graphe!$A:$GY,GP$3,FALSE)</f>
        <v>0</v>
      </c>
      <c r="GQ69" s="581">
        <f>VLOOKUP($C68,Graphe!$A:$GY,GQ$3,FALSE)</f>
        <v>-20</v>
      </c>
      <c r="GR69" s="581">
        <f>VLOOKUP($C68,Graphe!$A:$GY,GR$3,FALSE)</f>
        <v>0</v>
      </c>
      <c r="GS69" s="581">
        <f>VLOOKUP($C68,Graphe!$A:$GY,GS$3,FALSE)</f>
        <v>20</v>
      </c>
      <c r="GT69" s="581">
        <f>VLOOKUP($C68,Graphe!$A:$GY,GT$3,FALSE)</f>
        <v>0</v>
      </c>
      <c r="GU69" s="581">
        <f>VLOOKUP($C68,Graphe!$A:$GY,GU$3,FALSE)</f>
        <v>-20</v>
      </c>
      <c r="GV69" s="581">
        <f>VLOOKUP($C68,Graphe!$A:$GY,GV$3,FALSE)</f>
        <v>0</v>
      </c>
      <c r="GW69" s="581">
        <f>VLOOKUP($C68,Graphe!$A:$GY,GW$3,FALSE)</f>
        <v>20</v>
      </c>
      <c r="GX69" s="581">
        <f>VLOOKUP($C68,Graphe!$A:$GY,GX$3,FALSE)</f>
        <v>0</v>
      </c>
      <c r="GY69" s="581">
        <f>VLOOKUP($C68,Graphe!$A:$GY,GY$3,FALSE)</f>
        <v>-20</v>
      </c>
      <c r="GZ69" s="581">
        <f>VLOOKUP($C68,Graphe!$A:$GY,GZ$3,FALSE)</f>
        <v>0</v>
      </c>
      <c r="HA69" s="581">
        <f>VLOOKUP($C68,Graphe!$A:$GY,HA$3,FALSE)</f>
        <v>20</v>
      </c>
      <c r="HB69" s="581">
        <f>VLOOKUP($C68,Graphe!$A:$GY,HB$3,FALSE)</f>
        <v>0</v>
      </c>
      <c r="HC69" s="581">
        <f>VLOOKUP($C68,Graphe!$A:$GY,HC$3,FALSE)</f>
        <v>-20</v>
      </c>
      <c r="HD69" s="581">
        <f>VLOOKUP($C68,Graphe!$A:$GY,HD$3,FALSE)</f>
        <v>0</v>
      </c>
      <c r="HE69" s="581">
        <f>VLOOKUP($C68,Graphe!$A:$GY,HE$3,FALSE)</f>
        <v>20</v>
      </c>
      <c r="HF69" s="581">
        <f>VLOOKUP($C68,Graphe!$A:$GY,HF$3,FALSE)</f>
        <v>0</v>
      </c>
      <c r="HG69" s="581">
        <f>VLOOKUP($C68,Graphe!$A:$GY,HG$3,FALSE)</f>
        <v>-20</v>
      </c>
      <c r="HH69" s="581">
        <f>VLOOKUP($C68,Graphe!$A:$GY,HH$3,FALSE)</f>
        <v>0</v>
      </c>
      <c r="HI69" s="581">
        <f>VLOOKUP($C68,Graphe!$A:$GY,HI$3,FALSE)</f>
        <v>20</v>
      </c>
      <c r="HJ69" s="581">
        <f>VLOOKUP($C68,Graphe!$A:$GY,HJ$3,FALSE)</f>
        <v>0</v>
      </c>
      <c r="HK69" s="581">
        <f>VLOOKUP($C68,Graphe!$A:$GY,HK$3,FALSE)</f>
        <v>-20</v>
      </c>
      <c r="HL69" s="581">
        <f>VLOOKUP($C68,Graphe!$A:$GY,HL$3,FALSE)</f>
        <v>0</v>
      </c>
      <c r="HM69" s="581">
        <f>VLOOKUP($C68,Graphe!$A:$GY,HM$3,FALSE)</f>
        <v>20</v>
      </c>
      <c r="HN69" s="581">
        <f>VLOOKUP($C68,Graphe!$A:$GY,HN$3,FALSE)</f>
        <v>0</v>
      </c>
      <c r="HO69" s="581">
        <f>VLOOKUP($C68,Graphe!$A:$GY,HO$3,FALSE)</f>
        <v>-20</v>
      </c>
      <c r="HP69" s="581">
        <f>VLOOKUP($C68,Graphe!$A:$GY,HP$3,FALSE)</f>
        <v>0</v>
      </c>
      <c r="HQ69" s="581">
        <f>VLOOKUP($C68,Graphe!$A:$GY,HQ$3,FALSE)</f>
        <v>20</v>
      </c>
      <c r="HR69" s="581">
        <f>VLOOKUP($C68,Graphe!$A:$GY,HR$3,FALSE)</f>
        <v>0</v>
      </c>
    </row>
    <row r="70" spans="1:226" s="581" customFormat="1" x14ac:dyDescent="0.25">
      <c r="A70" s="581">
        <v>4</v>
      </c>
      <c r="B70" s="581">
        <f t="shared" si="14"/>
        <v>1304</v>
      </c>
      <c r="C70" s="581">
        <f t="shared" si="15"/>
        <v>910</v>
      </c>
      <c r="D70" s="581">
        <f>VLOOKUP(B70,Graphe!D:E,2,FALSE)</f>
        <v>910</v>
      </c>
      <c r="Z70" s="581">
        <f t="shared" si="16"/>
        <v>900</v>
      </c>
      <c r="AA70" s="581">
        <f>VLOOKUP($C69,Graphe!$A:$GY,AA$3,FALSE)</f>
        <v>20</v>
      </c>
      <c r="AB70" s="581">
        <f>VLOOKUP($C69,Graphe!$A:$GY,AB$3,FALSE)</f>
        <v>0</v>
      </c>
      <c r="AC70" s="581">
        <f>VLOOKUP($C69,Graphe!$A:$GY,AC$3,FALSE)</f>
        <v>-20</v>
      </c>
      <c r="AD70" s="581">
        <f>VLOOKUP($C69,Graphe!$A:$GY,AD$3,FALSE)</f>
        <v>0</v>
      </c>
      <c r="AE70" s="581">
        <f>VLOOKUP($C69,Graphe!$A:$GY,AE$3,FALSE)</f>
        <v>20</v>
      </c>
      <c r="AF70" s="581">
        <f>VLOOKUP($C69,Graphe!$A:$GY,AF$3,FALSE)</f>
        <v>0</v>
      </c>
      <c r="AG70" s="581">
        <f>VLOOKUP($C69,Graphe!$A:$GY,AG$3,FALSE)</f>
        <v>-20</v>
      </c>
      <c r="AH70" s="581">
        <f>VLOOKUP($C69,Graphe!$A:$GY,AH$3,FALSE)</f>
        <v>0</v>
      </c>
      <c r="AI70" s="581">
        <f>VLOOKUP($C69,Graphe!$A:$GY,AI$3,FALSE)</f>
        <v>20</v>
      </c>
      <c r="AJ70" s="581">
        <f>VLOOKUP($C69,Graphe!$A:$GY,AJ$3,FALSE)</f>
        <v>0</v>
      </c>
      <c r="AK70" s="581">
        <f>VLOOKUP($C69,Graphe!$A:$GY,AK$3,FALSE)</f>
        <v>-20</v>
      </c>
      <c r="AL70" s="581">
        <f>VLOOKUP($C69,Graphe!$A:$GY,AL$3,FALSE)</f>
        <v>0</v>
      </c>
      <c r="AM70" s="581">
        <f>VLOOKUP($C69,Graphe!$A:$GY,AM$3,FALSE)</f>
        <v>20</v>
      </c>
      <c r="AN70" s="581">
        <f>VLOOKUP($C69,Graphe!$A:$GY,AN$3,FALSE)</f>
        <v>0</v>
      </c>
      <c r="AO70" s="581">
        <f>VLOOKUP($C69,Graphe!$A:$GY,AO$3,FALSE)</f>
        <v>-20</v>
      </c>
      <c r="AP70" s="581">
        <f>VLOOKUP($C69,Graphe!$A:$GY,AP$3,FALSE)</f>
        <v>0</v>
      </c>
      <c r="AQ70" s="581">
        <f>VLOOKUP($C69,Graphe!$A:$GY,AQ$3,FALSE)</f>
        <v>20</v>
      </c>
      <c r="AR70" s="581">
        <f>VLOOKUP($C69,Graphe!$A:$GY,AR$3,FALSE)</f>
        <v>0</v>
      </c>
      <c r="AS70" s="581">
        <f>VLOOKUP($C69,Graphe!$A:$GY,AS$3,FALSE)</f>
        <v>-20</v>
      </c>
      <c r="AT70" s="581">
        <f>VLOOKUP($C69,Graphe!$A:$GY,AT$3,FALSE)</f>
        <v>0</v>
      </c>
      <c r="AU70" s="581">
        <f>VLOOKUP($C69,Graphe!$A:$GY,AU$3,FALSE)</f>
        <v>20</v>
      </c>
      <c r="AV70" s="581">
        <f>VLOOKUP($C69,Graphe!$A:$GY,AV$3,FALSE)</f>
        <v>0</v>
      </c>
      <c r="AW70" s="581">
        <f>VLOOKUP($C69,Graphe!$A:$GY,AW$3,FALSE)</f>
        <v>-20</v>
      </c>
      <c r="AX70" s="581">
        <f>VLOOKUP($C69,Graphe!$A:$GY,AX$3,FALSE)</f>
        <v>0</v>
      </c>
      <c r="AY70" s="581">
        <f>VLOOKUP($C69,Graphe!$A:$GY,AY$3,FALSE)</f>
        <v>20</v>
      </c>
      <c r="AZ70" s="581">
        <f>VLOOKUP($C69,Graphe!$A:$GY,AZ$3,FALSE)</f>
        <v>0</v>
      </c>
      <c r="BA70" s="581">
        <f>VLOOKUP($C69,Graphe!$A:$GY,BA$3,FALSE)</f>
        <v>-20</v>
      </c>
      <c r="BB70" s="581">
        <f>VLOOKUP($C69,Graphe!$A:$GY,BB$3,FALSE)</f>
        <v>0</v>
      </c>
      <c r="BC70" s="581">
        <f>VLOOKUP($C69,Graphe!$A:$GY,BC$3,FALSE)</f>
        <v>20</v>
      </c>
      <c r="BD70" s="581">
        <f>VLOOKUP($C69,Graphe!$A:$GY,BD$3,FALSE)</f>
        <v>0</v>
      </c>
      <c r="BE70" s="581">
        <f>VLOOKUP($C69,Graphe!$A:$GY,BE$3,FALSE)</f>
        <v>-20</v>
      </c>
      <c r="BF70" s="581">
        <f>VLOOKUP($C69,Graphe!$A:$GY,BF$3,FALSE)</f>
        <v>0</v>
      </c>
      <c r="BG70" s="581">
        <f>VLOOKUP($C69,Graphe!$A:$GY,BG$3,FALSE)</f>
        <v>20</v>
      </c>
      <c r="BH70" s="581">
        <f>VLOOKUP($C69,Graphe!$A:$GY,BH$3,FALSE)</f>
        <v>0</v>
      </c>
      <c r="BI70" s="581">
        <f>VLOOKUP($C69,Graphe!$A:$GY,BI$3,FALSE)</f>
        <v>-20</v>
      </c>
      <c r="BJ70" s="581">
        <f>VLOOKUP($C69,Graphe!$A:$GY,BJ$3,FALSE)</f>
        <v>0</v>
      </c>
      <c r="BK70" s="581">
        <f>VLOOKUP($C69,Graphe!$A:$GY,BK$3,FALSE)</f>
        <v>20</v>
      </c>
      <c r="BL70" s="581">
        <f>VLOOKUP($C69,Graphe!$A:$GY,BL$3,FALSE)</f>
        <v>0</v>
      </c>
      <c r="BM70" s="581">
        <f>VLOOKUP($C69,Graphe!$A:$GY,BM$3,FALSE)</f>
        <v>-20</v>
      </c>
      <c r="BN70" s="581">
        <f>VLOOKUP($C69,Graphe!$A:$GY,BN$3,FALSE)</f>
        <v>0</v>
      </c>
      <c r="BO70" s="581">
        <f>VLOOKUP($C69,Graphe!$A:$GY,BO$3,FALSE)</f>
        <v>20</v>
      </c>
      <c r="BP70" s="581">
        <f>VLOOKUP($C69,Graphe!$A:$GY,BP$3,FALSE)</f>
        <v>0</v>
      </c>
      <c r="BQ70" s="581">
        <f>VLOOKUP($C69,Graphe!$A:$GY,BQ$3,FALSE)</f>
        <v>-20</v>
      </c>
      <c r="BR70" s="581">
        <f>VLOOKUP($C69,Graphe!$A:$GY,BR$3,FALSE)</f>
        <v>0</v>
      </c>
      <c r="BS70" s="581">
        <f>VLOOKUP($C69,Graphe!$A:$GY,BS$3,FALSE)</f>
        <v>20</v>
      </c>
      <c r="BT70" s="581">
        <f>VLOOKUP($C69,Graphe!$A:$GY,BT$3,FALSE)</f>
        <v>0</v>
      </c>
      <c r="BU70" s="581">
        <f>VLOOKUP($C69,Graphe!$A:$GY,BU$3,FALSE)</f>
        <v>-20</v>
      </c>
      <c r="BV70" s="581">
        <f>VLOOKUP($C69,Graphe!$A:$GY,BV$3,FALSE)</f>
        <v>0</v>
      </c>
      <c r="BW70" s="581">
        <f>VLOOKUP($C69,Graphe!$A:$GY,BW$3,FALSE)</f>
        <v>20</v>
      </c>
      <c r="BX70" s="581">
        <f>VLOOKUP($C69,Graphe!$A:$GY,BX$3,FALSE)</f>
        <v>0</v>
      </c>
      <c r="BY70" s="581">
        <f>VLOOKUP($C69,Graphe!$A:$GY,BY$3,FALSE)</f>
        <v>21</v>
      </c>
      <c r="BZ70" s="581">
        <f>VLOOKUP($C69,Graphe!$A:$GY,BZ$3,FALSE)</f>
        <v>-2</v>
      </c>
      <c r="CA70" s="581">
        <f>VLOOKUP($C69,Graphe!$A:$GY,CA$3,FALSE)</f>
        <v>-25</v>
      </c>
      <c r="CB70" s="581">
        <f>VLOOKUP($C69,Graphe!$A:$GY,CB$3,FALSE)</f>
        <v>-2</v>
      </c>
      <c r="CC70" s="581">
        <f>VLOOKUP($C69,Graphe!$A:$GY,CC$3,FALSE)</f>
        <v>21</v>
      </c>
      <c r="CD70" s="581">
        <f>VLOOKUP($C69,Graphe!$A:$GY,CD$3,FALSE)</f>
        <v>-2</v>
      </c>
      <c r="CE70" s="581">
        <f>VLOOKUP($C69,Graphe!$A:$GY,CE$3,FALSE)</f>
        <v>-25</v>
      </c>
      <c r="CF70" s="581">
        <f>VLOOKUP($C69,Graphe!$A:$GY,CF$3,FALSE)</f>
        <v>-2</v>
      </c>
      <c r="CG70" s="581">
        <f>VLOOKUP($C69,Graphe!$A:$GY,CG$3,FALSE)</f>
        <v>21</v>
      </c>
      <c r="CH70" s="581">
        <f>VLOOKUP($C69,Graphe!$A:$GY,CH$3,FALSE)</f>
        <v>-2</v>
      </c>
      <c r="CI70" s="581">
        <f>VLOOKUP($C69,Graphe!$A:$GY,CI$3,FALSE)</f>
        <v>-25</v>
      </c>
      <c r="CJ70" s="581">
        <f>VLOOKUP($C69,Graphe!$A:$GY,CJ$3,FALSE)</f>
        <v>-2</v>
      </c>
      <c r="CK70" s="581">
        <f>VLOOKUP($C69,Graphe!$A:$GY,CK$3,FALSE)</f>
        <v>21</v>
      </c>
      <c r="CL70" s="581">
        <f>VLOOKUP($C69,Graphe!$A:$GY,CL$3,FALSE)</f>
        <v>-2</v>
      </c>
      <c r="CM70" s="581">
        <f>VLOOKUP($C69,Graphe!$A:$GY,CM$3,FALSE)</f>
        <v>-25</v>
      </c>
      <c r="CN70" s="581">
        <f>VLOOKUP($C69,Graphe!$A:$GY,CN$3,FALSE)</f>
        <v>-2</v>
      </c>
      <c r="CO70" s="581">
        <f>VLOOKUP($C69,Graphe!$A:$GY,CO$3,FALSE)</f>
        <v>21</v>
      </c>
      <c r="CP70" s="581">
        <f>VLOOKUP($C69,Graphe!$A:$GY,CP$3,FALSE)</f>
        <v>-2</v>
      </c>
      <c r="CQ70" s="581">
        <f>VLOOKUP($C69,Graphe!$A:$GY,CQ$3,FALSE)</f>
        <v>-25</v>
      </c>
      <c r="CR70" s="581">
        <f>VLOOKUP($C69,Graphe!$A:$GY,CR$3,FALSE)</f>
        <v>-2</v>
      </c>
      <c r="CS70" s="581">
        <f>VLOOKUP($C69,Graphe!$A:$GY,CS$3,FALSE)</f>
        <v>21</v>
      </c>
      <c r="CT70" s="581">
        <f>VLOOKUP($C69,Graphe!$A:$GY,CT$3,FALSE)</f>
        <v>-2</v>
      </c>
      <c r="CU70" s="581">
        <f>VLOOKUP($C69,Graphe!$A:$GY,CU$3,FALSE)</f>
        <v>-25</v>
      </c>
      <c r="CV70" s="581">
        <f>VLOOKUP($C69,Graphe!$A:$GY,CV$3,FALSE)</f>
        <v>-2</v>
      </c>
      <c r="CW70" s="581">
        <f>VLOOKUP($C69,Graphe!$A:$GY,CW$3,FALSE)</f>
        <v>21</v>
      </c>
      <c r="CX70" s="581">
        <f>VLOOKUP($C69,Graphe!$A:$GY,CX$3,FALSE)</f>
        <v>-2</v>
      </c>
      <c r="CY70" s="581">
        <f>VLOOKUP($C69,Graphe!$A:$GY,CY$3,FALSE)</f>
        <v>-25</v>
      </c>
      <c r="CZ70" s="581">
        <f>VLOOKUP($C69,Graphe!$A:$GY,CZ$3,FALSE)</f>
        <v>-2</v>
      </c>
      <c r="DA70" s="581">
        <f>VLOOKUP($C69,Graphe!$A:$GY,DA$3,FALSE)</f>
        <v>21</v>
      </c>
      <c r="DB70" s="581">
        <f>VLOOKUP($C69,Graphe!$A:$GY,DB$3,FALSE)</f>
        <v>-2</v>
      </c>
      <c r="DC70" s="581">
        <f>VLOOKUP($C69,Graphe!$A:$GY,DC$3,FALSE)</f>
        <v>-25</v>
      </c>
      <c r="DD70" s="581">
        <f>VLOOKUP($C69,Graphe!$A:$GY,DD$3,FALSE)</f>
        <v>-2</v>
      </c>
      <c r="DE70" s="581">
        <f>VLOOKUP($C69,Graphe!$A:$GY,DE$3,FALSE)</f>
        <v>21</v>
      </c>
      <c r="DF70" s="581">
        <f>VLOOKUP($C69,Graphe!$A:$GY,DF$3,FALSE)</f>
        <v>-2</v>
      </c>
      <c r="DG70" s="581">
        <f>VLOOKUP($C69,Graphe!$A:$GY,DG$3,FALSE)</f>
        <v>-25</v>
      </c>
      <c r="DH70" s="581">
        <f>VLOOKUP($C69,Graphe!$A:$GY,DH$3,FALSE)</f>
        <v>-2</v>
      </c>
      <c r="DI70" s="581">
        <f>VLOOKUP($C69,Graphe!$A:$GY,DI$3,FALSE)</f>
        <v>21</v>
      </c>
      <c r="DJ70" s="581">
        <f>VLOOKUP($C69,Graphe!$A:$GY,DJ$3,FALSE)</f>
        <v>-2</v>
      </c>
      <c r="DK70" s="581">
        <f>VLOOKUP($C69,Graphe!$A:$GY,DK$3,FALSE)</f>
        <v>-25</v>
      </c>
      <c r="DL70" s="581">
        <f>VLOOKUP($C69,Graphe!$A:$GY,DL$3,FALSE)</f>
        <v>-2</v>
      </c>
      <c r="DM70" s="581">
        <f>VLOOKUP($C69,Graphe!$A:$GY,DM$3,FALSE)</f>
        <v>21</v>
      </c>
      <c r="DN70" s="581">
        <f>VLOOKUP($C69,Graphe!$A:$GY,DN$3,FALSE)</f>
        <v>-2</v>
      </c>
      <c r="DO70" s="581">
        <f>VLOOKUP($C69,Graphe!$A:$GY,DO$3,FALSE)</f>
        <v>-25</v>
      </c>
      <c r="DP70" s="581">
        <f>VLOOKUP($C69,Graphe!$A:$GY,DP$3,FALSE)</f>
        <v>-2</v>
      </c>
      <c r="DQ70" s="581">
        <f>VLOOKUP($C69,Graphe!$A:$GY,DQ$3,FALSE)</f>
        <v>21</v>
      </c>
      <c r="DR70" s="581">
        <f>VLOOKUP($C69,Graphe!$A:$GY,DR$3,FALSE)</f>
        <v>-2</v>
      </c>
      <c r="DS70" s="581">
        <f>VLOOKUP($C69,Graphe!$A:$GY,DS$3,FALSE)</f>
        <v>-25</v>
      </c>
      <c r="DT70" s="581">
        <f>VLOOKUP($C69,Graphe!$A:$GY,DT$3,FALSE)</f>
        <v>-2</v>
      </c>
      <c r="DU70" s="581">
        <f>VLOOKUP($C69,Graphe!$A:$GY,DU$3,FALSE)</f>
        <v>21</v>
      </c>
      <c r="DV70" s="581">
        <f>VLOOKUP($C69,Graphe!$A:$GY,DV$3,FALSE)</f>
        <v>-2</v>
      </c>
      <c r="DW70" s="581">
        <f>VLOOKUP($C69,Graphe!$A:$GY,DW$3,FALSE)</f>
        <v>23</v>
      </c>
      <c r="DX70" s="581">
        <f>VLOOKUP($C69,Graphe!$A:$GY,DX$3,FALSE)</f>
        <v>0</v>
      </c>
      <c r="DY70" s="581">
        <f>VLOOKUP($C69,Graphe!$A:$GY,DY$3,FALSE)</f>
        <v>-23</v>
      </c>
      <c r="DZ70" s="581">
        <f>VLOOKUP($C69,Graphe!$A:$GY,DZ$3,FALSE)</f>
        <v>0</v>
      </c>
      <c r="EA70" s="581">
        <f>VLOOKUP($C69,Graphe!$A:$GY,EA$3,FALSE)</f>
        <v>23</v>
      </c>
      <c r="EB70" s="581">
        <f>VLOOKUP($C69,Graphe!$A:$GY,EB$3,FALSE)</f>
        <v>0</v>
      </c>
      <c r="EC70" s="581">
        <f>VLOOKUP($C69,Graphe!$A:$GY,EC$3,FALSE)</f>
        <v>-23</v>
      </c>
      <c r="ED70" s="581">
        <f>VLOOKUP($C69,Graphe!$A:$GY,ED$3,FALSE)</f>
        <v>0</v>
      </c>
      <c r="EE70" s="581">
        <f>VLOOKUP($C69,Graphe!$A:$GY,EE$3,FALSE)</f>
        <v>23</v>
      </c>
      <c r="EF70" s="581">
        <f>VLOOKUP($C69,Graphe!$A:$GY,EF$3,FALSE)</f>
        <v>0</v>
      </c>
      <c r="EG70" s="581">
        <f>VLOOKUP($C69,Graphe!$A:$GY,EG$3,FALSE)</f>
        <v>-23</v>
      </c>
      <c r="EH70" s="581">
        <f>VLOOKUP($C69,Graphe!$A:$GY,EH$3,FALSE)</f>
        <v>0</v>
      </c>
      <c r="EI70" s="581">
        <f>VLOOKUP($C69,Graphe!$A:$GY,EI$3,FALSE)</f>
        <v>23</v>
      </c>
      <c r="EJ70" s="581">
        <f>VLOOKUP($C69,Graphe!$A:$GY,EJ$3,FALSE)</f>
        <v>0</v>
      </c>
      <c r="EK70" s="581">
        <f>VLOOKUP($C69,Graphe!$A:$GY,EK$3,FALSE)</f>
        <v>-23</v>
      </c>
      <c r="EL70" s="581">
        <f>VLOOKUP($C69,Graphe!$A:$GY,EL$3,FALSE)</f>
        <v>0</v>
      </c>
      <c r="EM70" s="581">
        <f>VLOOKUP($C69,Graphe!$A:$GY,EM$3,FALSE)</f>
        <v>23</v>
      </c>
      <c r="EN70" s="581">
        <f>VLOOKUP($C69,Graphe!$A:$GY,EN$3,FALSE)</f>
        <v>0</v>
      </c>
      <c r="EO70" s="581">
        <f>VLOOKUP($C69,Graphe!$A:$GY,EO$3,FALSE)</f>
        <v>-23</v>
      </c>
      <c r="EP70" s="581">
        <f>VLOOKUP($C69,Graphe!$A:$GY,EP$3,FALSE)</f>
        <v>0</v>
      </c>
      <c r="EQ70" s="581">
        <f>VLOOKUP($C69,Graphe!$A:$GY,EQ$3,FALSE)</f>
        <v>23</v>
      </c>
      <c r="ER70" s="581">
        <f>VLOOKUP($C69,Graphe!$A:$GY,ER$3,FALSE)</f>
        <v>0</v>
      </c>
      <c r="ES70" s="581">
        <f>VLOOKUP($C69,Graphe!$A:$GY,ES$3,FALSE)</f>
        <v>-23</v>
      </c>
      <c r="ET70" s="581">
        <f>VLOOKUP($C69,Graphe!$A:$GY,ET$3,FALSE)</f>
        <v>0</v>
      </c>
      <c r="EU70" s="581">
        <f>VLOOKUP($C69,Graphe!$A:$GY,EU$3,FALSE)</f>
        <v>23</v>
      </c>
      <c r="EV70" s="581">
        <f>VLOOKUP($C69,Graphe!$A:$GY,EV$3,FALSE)</f>
        <v>0</v>
      </c>
      <c r="EW70" s="581">
        <f>VLOOKUP($C69,Graphe!$A:$GY,EW$3,FALSE)</f>
        <v>-23</v>
      </c>
      <c r="EX70" s="581">
        <f>VLOOKUP($C69,Graphe!$A:$GY,EX$3,FALSE)</f>
        <v>0</v>
      </c>
      <c r="EY70" s="581">
        <f>VLOOKUP($C69,Graphe!$A:$GY,EY$3,FALSE)</f>
        <v>23</v>
      </c>
      <c r="EZ70" s="581">
        <f>VLOOKUP($C69,Graphe!$A:$GY,EZ$3,FALSE)</f>
        <v>0</v>
      </c>
      <c r="FA70" s="581">
        <f>VLOOKUP($C69,Graphe!$A:$GY,FA$3,FALSE)</f>
        <v>-23</v>
      </c>
      <c r="FB70" s="581">
        <f>VLOOKUP($C69,Graphe!$A:$GY,FB$3,FALSE)</f>
        <v>0</v>
      </c>
      <c r="FC70" s="581">
        <f>VLOOKUP($C69,Graphe!$A:$GY,FC$3,FALSE)</f>
        <v>23</v>
      </c>
      <c r="FD70" s="581">
        <f>VLOOKUP($C69,Graphe!$A:$GY,FD$3,FALSE)</f>
        <v>0</v>
      </c>
      <c r="FE70" s="581">
        <f>VLOOKUP($C69,Graphe!$A:$GY,FE$3,FALSE)</f>
        <v>-23</v>
      </c>
      <c r="FF70" s="581">
        <f>VLOOKUP($C69,Graphe!$A:$GY,FF$3,FALSE)</f>
        <v>0</v>
      </c>
      <c r="FG70" s="581">
        <f>VLOOKUP($C69,Graphe!$A:$GY,FG$3,FALSE)</f>
        <v>23</v>
      </c>
      <c r="FH70" s="581">
        <f>VLOOKUP($C69,Graphe!$A:$GY,FH$3,FALSE)</f>
        <v>0</v>
      </c>
      <c r="FI70" s="581">
        <f>VLOOKUP($C69,Graphe!$A:$GY,FI$3,FALSE)</f>
        <v>-23</v>
      </c>
      <c r="FJ70" s="581">
        <f>VLOOKUP($C69,Graphe!$A:$GY,FJ$3,FALSE)</f>
        <v>0</v>
      </c>
      <c r="FK70" s="581">
        <f>VLOOKUP($C69,Graphe!$A:$GY,FK$3,FALSE)</f>
        <v>23</v>
      </c>
      <c r="FL70" s="581">
        <f>VLOOKUP($C69,Graphe!$A:$GY,FL$3,FALSE)</f>
        <v>0</v>
      </c>
      <c r="FM70" s="581">
        <f>VLOOKUP($C69,Graphe!$A:$GY,FM$3,FALSE)</f>
        <v>-23</v>
      </c>
      <c r="FN70" s="581">
        <f>VLOOKUP($C69,Graphe!$A:$GY,FN$3,FALSE)</f>
        <v>0</v>
      </c>
      <c r="FO70" s="581">
        <f>VLOOKUP($C69,Graphe!$A:$GY,FO$3,FALSE)</f>
        <v>23</v>
      </c>
      <c r="FP70" s="581">
        <f>VLOOKUP($C69,Graphe!$A:$GY,FP$3,FALSE)</f>
        <v>0</v>
      </c>
      <c r="FQ70" s="581">
        <f>VLOOKUP($C69,Graphe!$A:$GY,FQ$3,FALSE)</f>
        <v>-23</v>
      </c>
      <c r="FR70" s="581">
        <f>VLOOKUP($C69,Graphe!$A:$GY,FR$3,FALSE)</f>
        <v>0</v>
      </c>
      <c r="FS70" s="581">
        <f>VLOOKUP($C69,Graphe!$A:$GY,FS$3,FALSE)</f>
        <v>23</v>
      </c>
      <c r="FT70" s="581">
        <f>VLOOKUP($C69,Graphe!$A:$GY,FT$3,FALSE)</f>
        <v>0</v>
      </c>
      <c r="FU70" s="581">
        <f>VLOOKUP($C69,Graphe!$A:$GY,FU$3,FALSE)</f>
        <v>20</v>
      </c>
      <c r="FV70" s="581">
        <f>VLOOKUP($C69,Graphe!$A:$GY,FV$3,FALSE)</f>
        <v>0</v>
      </c>
      <c r="FW70" s="581">
        <f>VLOOKUP($C69,Graphe!$A:$GY,FW$3,FALSE)</f>
        <v>-20</v>
      </c>
      <c r="FX70" s="581">
        <f>VLOOKUP($C69,Graphe!$A:$GY,FX$3,FALSE)</f>
        <v>0</v>
      </c>
      <c r="FY70" s="581">
        <f>VLOOKUP($C69,Graphe!$A:$GY,FY$3,FALSE)</f>
        <v>20</v>
      </c>
      <c r="FZ70" s="581">
        <f>VLOOKUP($C69,Graphe!$A:$GY,FZ$3,FALSE)</f>
        <v>0</v>
      </c>
      <c r="GA70" s="581">
        <f>VLOOKUP($C69,Graphe!$A:$GY,GA$3,FALSE)</f>
        <v>-20</v>
      </c>
      <c r="GB70" s="581">
        <f>VLOOKUP($C69,Graphe!$A:$GY,GB$3,FALSE)</f>
        <v>0</v>
      </c>
      <c r="GC70" s="581">
        <f>VLOOKUP($C69,Graphe!$A:$GY,GC$3,FALSE)</f>
        <v>20</v>
      </c>
      <c r="GD70" s="581">
        <f>VLOOKUP($C69,Graphe!$A:$GY,GD$3,FALSE)</f>
        <v>0</v>
      </c>
      <c r="GE70" s="581">
        <f>VLOOKUP($C69,Graphe!$A:$GY,GE$3,FALSE)</f>
        <v>-20</v>
      </c>
      <c r="GF70" s="581">
        <f>VLOOKUP($C69,Graphe!$A:$GY,GF$3,FALSE)</f>
        <v>0</v>
      </c>
      <c r="GG70" s="581">
        <f>VLOOKUP($C69,Graphe!$A:$GY,GG$3,FALSE)</f>
        <v>20</v>
      </c>
      <c r="GH70" s="581">
        <f>VLOOKUP($C69,Graphe!$A:$GY,GH$3,FALSE)</f>
        <v>0</v>
      </c>
      <c r="GI70" s="581">
        <f>VLOOKUP($C69,Graphe!$A:$GY,GI$3,FALSE)</f>
        <v>-20</v>
      </c>
      <c r="GJ70" s="581">
        <f>VLOOKUP($C69,Graphe!$A:$GY,GJ$3,FALSE)</f>
        <v>0</v>
      </c>
      <c r="GK70" s="581">
        <f>VLOOKUP($C69,Graphe!$A:$GY,GK$3,FALSE)</f>
        <v>20</v>
      </c>
      <c r="GL70" s="581">
        <f>VLOOKUP($C69,Graphe!$A:$GY,GL$3,FALSE)</f>
        <v>0</v>
      </c>
      <c r="GM70" s="581">
        <f>VLOOKUP($C69,Graphe!$A:$GY,GM$3,FALSE)</f>
        <v>-20</v>
      </c>
      <c r="GN70" s="581">
        <f>VLOOKUP($C69,Graphe!$A:$GY,GN$3,FALSE)</f>
        <v>0</v>
      </c>
      <c r="GO70" s="581">
        <f>VLOOKUP($C69,Graphe!$A:$GY,GO$3,FALSE)</f>
        <v>20</v>
      </c>
      <c r="GP70" s="581">
        <f>VLOOKUP($C69,Graphe!$A:$GY,GP$3,FALSE)</f>
        <v>0</v>
      </c>
      <c r="GQ70" s="581">
        <f>VLOOKUP($C69,Graphe!$A:$GY,GQ$3,FALSE)</f>
        <v>-20</v>
      </c>
      <c r="GR70" s="581">
        <f>VLOOKUP($C69,Graphe!$A:$GY,GR$3,FALSE)</f>
        <v>0</v>
      </c>
      <c r="GS70" s="581">
        <f>VLOOKUP($C69,Graphe!$A:$GY,GS$3,FALSE)</f>
        <v>20</v>
      </c>
      <c r="GT70" s="581">
        <f>VLOOKUP($C69,Graphe!$A:$GY,GT$3,FALSE)</f>
        <v>0</v>
      </c>
      <c r="GU70" s="581">
        <f>VLOOKUP($C69,Graphe!$A:$GY,GU$3,FALSE)</f>
        <v>-20</v>
      </c>
      <c r="GV70" s="581">
        <f>VLOOKUP($C69,Graphe!$A:$GY,GV$3,FALSE)</f>
        <v>0</v>
      </c>
      <c r="GW70" s="581">
        <f>VLOOKUP($C69,Graphe!$A:$GY,GW$3,FALSE)</f>
        <v>20</v>
      </c>
      <c r="GX70" s="581">
        <f>VLOOKUP($C69,Graphe!$A:$GY,GX$3,FALSE)</f>
        <v>0</v>
      </c>
      <c r="GY70" s="581">
        <f>VLOOKUP($C69,Graphe!$A:$GY,GY$3,FALSE)</f>
        <v>-20</v>
      </c>
      <c r="GZ70" s="581">
        <f>VLOOKUP($C69,Graphe!$A:$GY,GZ$3,FALSE)</f>
        <v>0</v>
      </c>
      <c r="HA70" s="581">
        <f>VLOOKUP($C69,Graphe!$A:$GY,HA$3,FALSE)</f>
        <v>20</v>
      </c>
      <c r="HB70" s="581">
        <f>VLOOKUP($C69,Graphe!$A:$GY,HB$3,FALSE)</f>
        <v>0</v>
      </c>
      <c r="HC70" s="581">
        <f>VLOOKUP($C69,Graphe!$A:$GY,HC$3,FALSE)</f>
        <v>-20</v>
      </c>
      <c r="HD70" s="581">
        <f>VLOOKUP($C69,Graphe!$A:$GY,HD$3,FALSE)</f>
        <v>0</v>
      </c>
      <c r="HE70" s="581">
        <f>VLOOKUP($C69,Graphe!$A:$GY,HE$3,FALSE)</f>
        <v>20</v>
      </c>
      <c r="HF70" s="581">
        <f>VLOOKUP($C69,Graphe!$A:$GY,HF$3,FALSE)</f>
        <v>0</v>
      </c>
      <c r="HG70" s="581">
        <f>VLOOKUP($C69,Graphe!$A:$GY,HG$3,FALSE)</f>
        <v>-20</v>
      </c>
      <c r="HH70" s="581">
        <f>VLOOKUP($C69,Graphe!$A:$GY,HH$3,FALSE)</f>
        <v>0</v>
      </c>
      <c r="HI70" s="581">
        <f>VLOOKUP($C69,Graphe!$A:$GY,HI$3,FALSE)</f>
        <v>20</v>
      </c>
      <c r="HJ70" s="581">
        <f>VLOOKUP($C69,Graphe!$A:$GY,HJ$3,FALSE)</f>
        <v>0</v>
      </c>
      <c r="HK70" s="581">
        <f>VLOOKUP($C69,Graphe!$A:$GY,HK$3,FALSE)</f>
        <v>-20</v>
      </c>
      <c r="HL70" s="581">
        <f>VLOOKUP($C69,Graphe!$A:$GY,HL$3,FALSE)</f>
        <v>0</v>
      </c>
      <c r="HM70" s="581">
        <f>VLOOKUP($C69,Graphe!$A:$GY,HM$3,FALSE)</f>
        <v>20</v>
      </c>
      <c r="HN70" s="581">
        <f>VLOOKUP($C69,Graphe!$A:$GY,HN$3,FALSE)</f>
        <v>0</v>
      </c>
      <c r="HO70" s="581">
        <f>VLOOKUP($C69,Graphe!$A:$GY,HO$3,FALSE)</f>
        <v>-20</v>
      </c>
      <c r="HP70" s="581">
        <f>VLOOKUP($C69,Graphe!$A:$GY,HP$3,FALSE)</f>
        <v>0</v>
      </c>
      <c r="HQ70" s="581">
        <f>VLOOKUP($C69,Graphe!$A:$GY,HQ$3,FALSE)</f>
        <v>20</v>
      </c>
      <c r="HR70" s="581">
        <f>VLOOKUP($C69,Graphe!$A:$GY,HR$3,FALSE)</f>
        <v>0</v>
      </c>
    </row>
    <row r="71" spans="1:226" s="581" customFormat="1" x14ac:dyDescent="0.25">
      <c r="A71" s="581">
        <v>5</v>
      </c>
      <c r="B71" s="581">
        <f t="shared" si="14"/>
        <v>1305</v>
      </c>
      <c r="C71" s="581">
        <f t="shared" si="15"/>
        <v>920</v>
      </c>
      <c r="D71" s="581">
        <f>VLOOKUP(B71,Graphe!D:E,2,FALSE)</f>
        <v>920</v>
      </c>
      <c r="Z71" s="581">
        <f t="shared" si="16"/>
        <v>910</v>
      </c>
      <c r="AA71" s="581">
        <f>VLOOKUP($C70,Graphe!$A:$GY,AA$3,FALSE)</f>
        <v>20</v>
      </c>
      <c r="AB71" s="581">
        <f>VLOOKUP($C70,Graphe!$A:$GY,AB$3,FALSE)</f>
        <v>0</v>
      </c>
      <c r="AC71" s="581">
        <f>VLOOKUP($C70,Graphe!$A:$GY,AC$3,FALSE)</f>
        <v>-20</v>
      </c>
      <c r="AD71" s="581">
        <f>VLOOKUP($C70,Graphe!$A:$GY,AD$3,FALSE)</f>
        <v>0</v>
      </c>
      <c r="AE71" s="581">
        <f>VLOOKUP($C70,Graphe!$A:$GY,AE$3,FALSE)</f>
        <v>20</v>
      </c>
      <c r="AF71" s="581">
        <f>VLOOKUP($C70,Graphe!$A:$GY,AF$3,FALSE)</f>
        <v>0</v>
      </c>
      <c r="AG71" s="581">
        <f>VLOOKUP($C70,Graphe!$A:$GY,AG$3,FALSE)</f>
        <v>-20</v>
      </c>
      <c r="AH71" s="581">
        <f>VLOOKUP($C70,Graphe!$A:$GY,AH$3,FALSE)</f>
        <v>0</v>
      </c>
      <c r="AI71" s="581">
        <f>VLOOKUP($C70,Graphe!$A:$GY,AI$3,FALSE)</f>
        <v>20</v>
      </c>
      <c r="AJ71" s="581">
        <f>VLOOKUP($C70,Graphe!$A:$GY,AJ$3,FALSE)</f>
        <v>0</v>
      </c>
      <c r="AK71" s="581">
        <f>VLOOKUP($C70,Graphe!$A:$GY,AK$3,FALSE)</f>
        <v>-20</v>
      </c>
      <c r="AL71" s="581">
        <f>VLOOKUP($C70,Graphe!$A:$GY,AL$3,FALSE)</f>
        <v>0</v>
      </c>
      <c r="AM71" s="581">
        <f>VLOOKUP($C70,Graphe!$A:$GY,AM$3,FALSE)</f>
        <v>20</v>
      </c>
      <c r="AN71" s="581">
        <f>VLOOKUP($C70,Graphe!$A:$GY,AN$3,FALSE)</f>
        <v>0</v>
      </c>
      <c r="AO71" s="581">
        <f>VLOOKUP($C70,Graphe!$A:$GY,AO$3,FALSE)</f>
        <v>-20</v>
      </c>
      <c r="AP71" s="581">
        <f>VLOOKUP($C70,Graphe!$A:$GY,AP$3,FALSE)</f>
        <v>0</v>
      </c>
      <c r="AQ71" s="581">
        <f>VLOOKUP($C70,Graphe!$A:$GY,AQ$3,FALSE)</f>
        <v>20</v>
      </c>
      <c r="AR71" s="581">
        <f>VLOOKUP($C70,Graphe!$A:$GY,AR$3,FALSE)</f>
        <v>0</v>
      </c>
      <c r="AS71" s="581">
        <f>VLOOKUP($C70,Graphe!$A:$GY,AS$3,FALSE)</f>
        <v>-20</v>
      </c>
      <c r="AT71" s="581">
        <f>VLOOKUP($C70,Graphe!$A:$GY,AT$3,FALSE)</f>
        <v>0</v>
      </c>
      <c r="AU71" s="581">
        <f>VLOOKUP($C70,Graphe!$A:$GY,AU$3,FALSE)</f>
        <v>20</v>
      </c>
      <c r="AV71" s="581">
        <f>VLOOKUP($C70,Graphe!$A:$GY,AV$3,FALSE)</f>
        <v>0</v>
      </c>
      <c r="AW71" s="581">
        <f>VLOOKUP($C70,Graphe!$A:$GY,AW$3,FALSE)</f>
        <v>-20</v>
      </c>
      <c r="AX71" s="581">
        <f>VLOOKUP($C70,Graphe!$A:$GY,AX$3,FALSE)</f>
        <v>0</v>
      </c>
      <c r="AY71" s="581">
        <f>VLOOKUP($C70,Graphe!$A:$GY,AY$3,FALSE)</f>
        <v>20</v>
      </c>
      <c r="AZ71" s="581">
        <f>VLOOKUP($C70,Graphe!$A:$GY,AZ$3,FALSE)</f>
        <v>0</v>
      </c>
      <c r="BA71" s="581">
        <f>VLOOKUP($C70,Graphe!$A:$GY,BA$3,FALSE)</f>
        <v>-20</v>
      </c>
      <c r="BB71" s="581">
        <f>VLOOKUP($C70,Graphe!$A:$GY,BB$3,FALSE)</f>
        <v>0</v>
      </c>
      <c r="BC71" s="581">
        <f>VLOOKUP($C70,Graphe!$A:$GY,BC$3,FALSE)</f>
        <v>20</v>
      </c>
      <c r="BD71" s="581">
        <f>VLOOKUP($C70,Graphe!$A:$GY,BD$3,FALSE)</f>
        <v>0</v>
      </c>
      <c r="BE71" s="581">
        <f>VLOOKUP($C70,Graphe!$A:$GY,BE$3,FALSE)</f>
        <v>-20</v>
      </c>
      <c r="BF71" s="581">
        <f>VLOOKUP($C70,Graphe!$A:$GY,BF$3,FALSE)</f>
        <v>0</v>
      </c>
      <c r="BG71" s="581">
        <f>VLOOKUP($C70,Graphe!$A:$GY,BG$3,FALSE)</f>
        <v>20</v>
      </c>
      <c r="BH71" s="581">
        <f>VLOOKUP($C70,Graphe!$A:$GY,BH$3,FALSE)</f>
        <v>0</v>
      </c>
      <c r="BI71" s="581">
        <f>VLOOKUP($C70,Graphe!$A:$GY,BI$3,FALSE)</f>
        <v>-20</v>
      </c>
      <c r="BJ71" s="581">
        <f>VLOOKUP($C70,Graphe!$A:$GY,BJ$3,FALSE)</f>
        <v>0</v>
      </c>
      <c r="BK71" s="581">
        <f>VLOOKUP($C70,Graphe!$A:$GY,BK$3,FALSE)</f>
        <v>20</v>
      </c>
      <c r="BL71" s="581">
        <f>VLOOKUP($C70,Graphe!$A:$GY,BL$3,FALSE)</f>
        <v>0</v>
      </c>
      <c r="BM71" s="581">
        <f>VLOOKUP($C70,Graphe!$A:$GY,BM$3,FALSE)</f>
        <v>-20</v>
      </c>
      <c r="BN71" s="581">
        <f>VLOOKUP($C70,Graphe!$A:$GY,BN$3,FALSE)</f>
        <v>0</v>
      </c>
      <c r="BO71" s="581">
        <f>VLOOKUP($C70,Graphe!$A:$GY,BO$3,FALSE)</f>
        <v>20</v>
      </c>
      <c r="BP71" s="581">
        <f>VLOOKUP($C70,Graphe!$A:$GY,BP$3,FALSE)</f>
        <v>0</v>
      </c>
      <c r="BQ71" s="581">
        <f>VLOOKUP($C70,Graphe!$A:$GY,BQ$3,FALSE)</f>
        <v>-20</v>
      </c>
      <c r="BR71" s="581">
        <f>VLOOKUP($C70,Graphe!$A:$GY,BR$3,FALSE)</f>
        <v>0</v>
      </c>
      <c r="BS71" s="581">
        <f>VLOOKUP($C70,Graphe!$A:$GY,BS$3,FALSE)</f>
        <v>20</v>
      </c>
      <c r="BT71" s="581">
        <f>VLOOKUP($C70,Graphe!$A:$GY,BT$3,FALSE)</f>
        <v>0</v>
      </c>
      <c r="BU71" s="581">
        <f>VLOOKUP($C70,Graphe!$A:$GY,BU$3,FALSE)</f>
        <v>-20</v>
      </c>
      <c r="BV71" s="581">
        <f>VLOOKUP($C70,Graphe!$A:$GY,BV$3,FALSE)</f>
        <v>0</v>
      </c>
      <c r="BW71" s="581">
        <f>VLOOKUP($C70,Graphe!$A:$GY,BW$3,FALSE)</f>
        <v>20</v>
      </c>
      <c r="BX71" s="581">
        <f>VLOOKUP($C70,Graphe!$A:$GY,BX$3,FALSE)</f>
        <v>0</v>
      </c>
      <c r="BY71" s="581">
        <f>VLOOKUP($C70,Graphe!$A:$GY,BY$3,FALSE)</f>
        <v>21</v>
      </c>
      <c r="BZ71" s="581">
        <f>VLOOKUP($C70,Graphe!$A:$GY,BZ$3,FALSE)</f>
        <v>0</v>
      </c>
      <c r="CA71" s="581">
        <f>VLOOKUP($C70,Graphe!$A:$GY,CA$3,FALSE)</f>
        <v>-21</v>
      </c>
      <c r="CB71" s="581">
        <f>VLOOKUP($C70,Graphe!$A:$GY,CB$3,FALSE)</f>
        <v>0</v>
      </c>
      <c r="CC71" s="581">
        <f>VLOOKUP($C70,Graphe!$A:$GY,CC$3,FALSE)</f>
        <v>21</v>
      </c>
      <c r="CD71" s="581">
        <f>VLOOKUP($C70,Graphe!$A:$GY,CD$3,FALSE)</f>
        <v>0</v>
      </c>
      <c r="CE71" s="581">
        <f>VLOOKUP($C70,Graphe!$A:$GY,CE$3,FALSE)</f>
        <v>-21</v>
      </c>
      <c r="CF71" s="581">
        <f>VLOOKUP($C70,Graphe!$A:$GY,CF$3,FALSE)</f>
        <v>0</v>
      </c>
      <c r="CG71" s="581">
        <f>VLOOKUP($C70,Graphe!$A:$GY,CG$3,FALSE)</f>
        <v>21</v>
      </c>
      <c r="CH71" s="581">
        <f>VLOOKUP($C70,Graphe!$A:$GY,CH$3,FALSE)</f>
        <v>0</v>
      </c>
      <c r="CI71" s="581">
        <f>VLOOKUP($C70,Graphe!$A:$GY,CI$3,FALSE)</f>
        <v>-21</v>
      </c>
      <c r="CJ71" s="581">
        <f>VLOOKUP($C70,Graphe!$A:$GY,CJ$3,FALSE)</f>
        <v>0</v>
      </c>
      <c r="CK71" s="581">
        <f>VLOOKUP($C70,Graphe!$A:$GY,CK$3,FALSE)</f>
        <v>21</v>
      </c>
      <c r="CL71" s="581">
        <f>VLOOKUP($C70,Graphe!$A:$GY,CL$3,FALSE)</f>
        <v>0</v>
      </c>
      <c r="CM71" s="581">
        <f>VLOOKUP($C70,Graphe!$A:$GY,CM$3,FALSE)</f>
        <v>-21</v>
      </c>
      <c r="CN71" s="581">
        <f>VLOOKUP($C70,Graphe!$A:$GY,CN$3,FALSE)</f>
        <v>0</v>
      </c>
      <c r="CO71" s="581">
        <f>VLOOKUP($C70,Graphe!$A:$GY,CO$3,FALSE)</f>
        <v>21</v>
      </c>
      <c r="CP71" s="581">
        <f>VLOOKUP($C70,Graphe!$A:$GY,CP$3,FALSE)</f>
        <v>0</v>
      </c>
      <c r="CQ71" s="581">
        <f>VLOOKUP($C70,Graphe!$A:$GY,CQ$3,FALSE)</f>
        <v>-21</v>
      </c>
      <c r="CR71" s="581">
        <f>VLOOKUP($C70,Graphe!$A:$GY,CR$3,FALSE)</f>
        <v>0</v>
      </c>
      <c r="CS71" s="581">
        <f>VLOOKUP($C70,Graphe!$A:$GY,CS$3,FALSE)</f>
        <v>21</v>
      </c>
      <c r="CT71" s="581">
        <f>VLOOKUP($C70,Graphe!$A:$GY,CT$3,FALSE)</f>
        <v>0</v>
      </c>
      <c r="CU71" s="581">
        <f>VLOOKUP($C70,Graphe!$A:$GY,CU$3,FALSE)</f>
        <v>-21</v>
      </c>
      <c r="CV71" s="581">
        <f>VLOOKUP($C70,Graphe!$A:$GY,CV$3,FALSE)</f>
        <v>0</v>
      </c>
      <c r="CW71" s="581">
        <f>VLOOKUP($C70,Graphe!$A:$GY,CW$3,FALSE)</f>
        <v>21</v>
      </c>
      <c r="CX71" s="581">
        <f>VLOOKUP($C70,Graphe!$A:$GY,CX$3,FALSE)</f>
        <v>0</v>
      </c>
      <c r="CY71" s="581">
        <f>VLOOKUP($C70,Graphe!$A:$GY,CY$3,FALSE)</f>
        <v>-21</v>
      </c>
      <c r="CZ71" s="581">
        <f>VLOOKUP($C70,Graphe!$A:$GY,CZ$3,FALSE)</f>
        <v>0</v>
      </c>
      <c r="DA71" s="581">
        <f>VLOOKUP($C70,Graphe!$A:$GY,DA$3,FALSE)</f>
        <v>21</v>
      </c>
      <c r="DB71" s="581">
        <f>VLOOKUP($C70,Graphe!$A:$GY,DB$3,FALSE)</f>
        <v>0</v>
      </c>
      <c r="DC71" s="581">
        <f>VLOOKUP($C70,Graphe!$A:$GY,DC$3,FALSE)</f>
        <v>-21</v>
      </c>
      <c r="DD71" s="581">
        <f>VLOOKUP($C70,Graphe!$A:$GY,DD$3,FALSE)</f>
        <v>0</v>
      </c>
      <c r="DE71" s="581">
        <f>VLOOKUP($C70,Graphe!$A:$GY,DE$3,FALSE)</f>
        <v>21</v>
      </c>
      <c r="DF71" s="581">
        <f>VLOOKUP($C70,Graphe!$A:$GY,DF$3,FALSE)</f>
        <v>0</v>
      </c>
      <c r="DG71" s="581">
        <f>VLOOKUP($C70,Graphe!$A:$GY,DG$3,FALSE)</f>
        <v>-21</v>
      </c>
      <c r="DH71" s="581">
        <f>VLOOKUP($C70,Graphe!$A:$GY,DH$3,FALSE)</f>
        <v>0</v>
      </c>
      <c r="DI71" s="581">
        <f>VLOOKUP($C70,Graphe!$A:$GY,DI$3,FALSE)</f>
        <v>21</v>
      </c>
      <c r="DJ71" s="581">
        <f>VLOOKUP($C70,Graphe!$A:$GY,DJ$3,FALSE)</f>
        <v>0</v>
      </c>
      <c r="DK71" s="581">
        <f>VLOOKUP($C70,Graphe!$A:$GY,DK$3,FALSE)</f>
        <v>-21</v>
      </c>
      <c r="DL71" s="581">
        <f>VLOOKUP($C70,Graphe!$A:$GY,DL$3,FALSE)</f>
        <v>0</v>
      </c>
      <c r="DM71" s="581">
        <f>VLOOKUP($C70,Graphe!$A:$GY,DM$3,FALSE)</f>
        <v>21</v>
      </c>
      <c r="DN71" s="581">
        <f>VLOOKUP($C70,Graphe!$A:$GY,DN$3,FALSE)</f>
        <v>0</v>
      </c>
      <c r="DO71" s="581">
        <f>VLOOKUP($C70,Graphe!$A:$GY,DO$3,FALSE)</f>
        <v>-21</v>
      </c>
      <c r="DP71" s="581">
        <f>VLOOKUP($C70,Graphe!$A:$GY,DP$3,FALSE)</f>
        <v>0</v>
      </c>
      <c r="DQ71" s="581">
        <f>VLOOKUP($C70,Graphe!$A:$GY,DQ$3,FALSE)</f>
        <v>21</v>
      </c>
      <c r="DR71" s="581">
        <f>VLOOKUP($C70,Graphe!$A:$GY,DR$3,FALSE)</f>
        <v>0</v>
      </c>
      <c r="DS71" s="581">
        <f>VLOOKUP($C70,Graphe!$A:$GY,DS$3,FALSE)</f>
        <v>-21</v>
      </c>
      <c r="DT71" s="581">
        <f>VLOOKUP($C70,Graphe!$A:$GY,DT$3,FALSE)</f>
        <v>0</v>
      </c>
      <c r="DU71" s="581">
        <f>VLOOKUP($C70,Graphe!$A:$GY,DU$3,FALSE)</f>
        <v>21</v>
      </c>
      <c r="DV71" s="581">
        <f>VLOOKUP($C70,Graphe!$A:$GY,DV$3,FALSE)</f>
        <v>0</v>
      </c>
      <c r="DW71" s="581">
        <f>VLOOKUP($C70,Graphe!$A:$GY,DW$3,FALSE)</f>
        <v>18</v>
      </c>
      <c r="DX71" s="581">
        <f>VLOOKUP($C70,Graphe!$A:$GY,DX$3,FALSE)</f>
        <v>0</v>
      </c>
      <c r="DY71" s="581">
        <f>VLOOKUP($C70,Graphe!$A:$GY,DY$3,FALSE)</f>
        <v>-18</v>
      </c>
      <c r="DZ71" s="581">
        <f>VLOOKUP($C70,Graphe!$A:$GY,DZ$3,FALSE)</f>
        <v>0</v>
      </c>
      <c r="EA71" s="581">
        <f>VLOOKUP($C70,Graphe!$A:$GY,EA$3,FALSE)</f>
        <v>18</v>
      </c>
      <c r="EB71" s="581">
        <f>VLOOKUP($C70,Graphe!$A:$GY,EB$3,FALSE)</f>
        <v>0</v>
      </c>
      <c r="EC71" s="581">
        <f>VLOOKUP($C70,Graphe!$A:$GY,EC$3,FALSE)</f>
        <v>-18</v>
      </c>
      <c r="ED71" s="581">
        <f>VLOOKUP($C70,Graphe!$A:$GY,ED$3,FALSE)</f>
        <v>0</v>
      </c>
      <c r="EE71" s="581">
        <f>VLOOKUP($C70,Graphe!$A:$GY,EE$3,FALSE)</f>
        <v>18</v>
      </c>
      <c r="EF71" s="581">
        <f>VLOOKUP($C70,Graphe!$A:$GY,EF$3,FALSE)</f>
        <v>0</v>
      </c>
      <c r="EG71" s="581">
        <f>VLOOKUP($C70,Graphe!$A:$GY,EG$3,FALSE)</f>
        <v>-18</v>
      </c>
      <c r="EH71" s="581">
        <f>VLOOKUP($C70,Graphe!$A:$GY,EH$3,FALSE)</f>
        <v>0</v>
      </c>
      <c r="EI71" s="581">
        <f>VLOOKUP($C70,Graphe!$A:$GY,EI$3,FALSE)</f>
        <v>18</v>
      </c>
      <c r="EJ71" s="581">
        <f>VLOOKUP($C70,Graphe!$A:$GY,EJ$3,FALSE)</f>
        <v>0</v>
      </c>
      <c r="EK71" s="581">
        <f>VLOOKUP($C70,Graphe!$A:$GY,EK$3,FALSE)</f>
        <v>-18</v>
      </c>
      <c r="EL71" s="581">
        <f>VLOOKUP($C70,Graphe!$A:$GY,EL$3,FALSE)</f>
        <v>0</v>
      </c>
      <c r="EM71" s="581">
        <f>VLOOKUP($C70,Graphe!$A:$GY,EM$3,FALSE)</f>
        <v>18</v>
      </c>
      <c r="EN71" s="581">
        <f>VLOOKUP($C70,Graphe!$A:$GY,EN$3,FALSE)</f>
        <v>0</v>
      </c>
      <c r="EO71" s="581">
        <f>VLOOKUP($C70,Graphe!$A:$GY,EO$3,FALSE)</f>
        <v>-18</v>
      </c>
      <c r="EP71" s="581">
        <f>VLOOKUP($C70,Graphe!$A:$GY,EP$3,FALSE)</f>
        <v>0</v>
      </c>
      <c r="EQ71" s="581">
        <f>VLOOKUP($C70,Graphe!$A:$GY,EQ$3,FALSE)</f>
        <v>18</v>
      </c>
      <c r="ER71" s="581">
        <f>VLOOKUP($C70,Graphe!$A:$GY,ER$3,FALSE)</f>
        <v>0</v>
      </c>
      <c r="ES71" s="581">
        <f>VLOOKUP($C70,Graphe!$A:$GY,ES$3,FALSE)</f>
        <v>-18</v>
      </c>
      <c r="ET71" s="581">
        <f>VLOOKUP($C70,Graphe!$A:$GY,ET$3,FALSE)</f>
        <v>0</v>
      </c>
      <c r="EU71" s="581">
        <f>VLOOKUP($C70,Graphe!$A:$GY,EU$3,FALSE)</f>
        <v>18</v>
      </c>
      <c r="EV71" s="581">
        <f>VLOOKUP($C70,Graphe!$A:$GY,EV$3,FALSE)</f>
        <v>0</v>
      </c>
      <c r="EW71" s="581">
        <f>VLOOKUP($C70,Graphe!$A:$GY,EW$3,FALSE)</f>
        <v>-18</v>
      </c>
      <c r="EX71" s="581">
        <f>VLOOKUP($C70,Graphe!$A:$GY,EX$3,FALSE)</f>
        <v>0</v>
      </c>
      <c r="EY71" s="581">
        <f>VLOOKUP($C70,Graphe!$A:$GY,EY$3,FALSE)</f>
        <v>18</v>
      </c>
      <c r="EZ71" s="581">
        <f>VLOOKUP($C70,Graphe!$A:$GY,EZ$3,FALSE)</f>
        <v>0</v>
      </c>
      <c r="FA71" s="581">
        <f>VLOOKUP($C70,Graphe!$A:$GY,FA$3,FALSE)</f>
        <v>-18</v>
      </c>
      <c r="FB71" s="581">
        <f>VLOOKUP($C70,Graphe!$A:$GY,FB$3,FALSE)</f>
        <v>0</v>
      </c>
      <c r="FC71" s="581">
        <f>VLOOKUP($C70,Graphe!$A:$GY,FC$3,FALSE)</f>
        <v>18</v>
      </c>
      <c r="FD71" s="581">
        <f>VLOOKUP($C70,Graphe!$A:$GY,FD$3,FALSE)</f>
        <v>0</v>
      </c>
      <c r="FE71" s="581">
        <f>VLOOKUP($C70,Graphe!$A:$GY,FE$3,FALSE)</f>
        <v>-18</v>
      </c>
      <c r="FF71" s="581">
        <f>VLOOKUP($C70,Graphe!$A:$GY,FF$3,FALSE)</f>
        <v>0</v>
      </c>
      <c r="FG71" s="581">
        <f>VLOOKUP($C70,Graphe!$A:$GY,FG$3,FALSE)</f>
        <v>18</v>
      </c>
      <c r="FH71" s="581">
        <f>VLOOKUP($C70,Graphe!$A:$GY,FH$3,FALSE)</f>
        <v>0</v>
      </c>
      <c r="FI71" s="581">
        <f>VLOOKUP($C70,Graphe!$A:$GY,FI$3,FALSE)</f>
        <v>-18</v>
      </c>
      <c r="FJ71" s="581">
        <f>VLOOKUP($C70,Graphe!$A:$GY,FJ$3,FALSE)</f>
        <v>0</v>
      </c>
      <c r="FK71" s="581">
        <f>VLOOKUP($C70,Graphe!$A:$GY,FK$3,FALSE)</f>
        <v>18</v>
      </c>
      <c r="FL71" s="581">
        <f>VLOOKUP($C70,Graphe!$A:$GY,FL$3,FALSE)</f>
        <v>0</v>
      </c>
      <c r="FM71" s="581">
        <f>VLOOKUP($C70,Graphe!$A:$GY,FM$3,FALSE)</f>
        <v>-18</v>
      </c>
      <c r="FN71" s="581">
        <f>VLOOKUP($C70,Graphe!$A:$GY,FN$3,FALSE)</f>
        <v>0</v>
      </c>
      <c r="FO71" s="581">
        <f>VLOOKUP($C70,Graphe!$A:$GY,FO$3,FALSE)</f>
        <v>18</v>
      </c>
      <c r="FP71" s="581">
        <f>VLOOKUP($C70,Graphe!$A:$GY,FP$3,FALSE)</f>
        <v>0</v>
      </c>
      <c r="FQ71" s="581">
        <f>VLOOKUP($C70,Graphe!$A:$GY,FQ$3,FALSE)</f>
        <v>-18</v>
      </c>
      <c r="FR71" s="581">
        <f>VLOOKUP($C70,Graphe!$A:$GY,FR$3,FALSE)</f>
        <v>0</v>
      </c>
      <c r="FS71" s="581">
        <f>VLOOKUP($C70,Graphe!$A:$GY,FS$3,FALSE)</f>
        <v>18</v>
      </c>
      <c r="FT71" s="581">
        <f>VLOOKUP($C70,Graphe!$A:$GY,FT$3,FALSE)</f>
        <v>0</v>
      </c>
      <c r="FU71" s="581">
        <f>VLOOKUP($C70,Graphe!$A:$GY,FU$3,FALSE)</f>
        <v>20</v>
      </c>
      <c r="FV71" s="581">
        <f>VLOOKUP($C70,Graphe!$A:$GY,FV$3,FALSE)</f>
        <v>0</v>
      </c>
      <c r="FW71" s="581">
        <f>VLOOKUP($C70,Graphe!$A:$GY,FW$3,FALSE)</f>
        <v>-20</v>
      </c>
      <c r="FX71" s="581">
        <f>VLOOKUP($C70,Graphe!$A:$GY,FX$3,FALSE)</f>
        <v>0</v>
      </c>
      <c r="FY71" s="581">
        <f>VLOOKUP($C70,Graphe!$A:$GY,FY$3,FALSE)</f>
        <v>20</v>
      </c>
      <c r="FZ71" s="581">
        <f>VLOOKUP($C70,Graphe!$A:$GY,FZ$3,FALSE)</f>
        <v>0</v>
      </c>
      <c r="GA71" s="581">
        <f>VLOOKUP($C70,Graphe!$A:$GY,GA$3,FALSE)</f>
        <v>-20</v>
      </c>
      <c r="GB71" s="581">
        <f>VLOOKUP($C70,Graphe!$A:$GY,GB$3,FALSE)</f>
        <v>0</v>
      </c>
      <c r="GC71" s="581">
        <f>VLOOKUP($C70,Graphe!$A:$GY,GC$3,FALSE)</f>
        <v>20</v>
      </c>
      <c r="GD71" s="581">
        <f>VLOOKUP($C70,Graphe!$A:$GY,GD$3,FALSE)</f>
        <v>0</v>
      </c>
      <c r="GE71" s="581">
        <f>VLOOKUP($C70,Graphe!$A:$GY,GE$3,FALSE)</f>
        <v>-20</v>
      </c>
      <c r="GF71" s="581">
        <f>VLOOKUP($C70,Graphe!$A:$GY,GF$3,FALSE)</f>
        <v>0</v>
      </c>
      <c r="GG71" s="581">
        <f>VLOOKUP($C70,Graphe!$A:$GY,GG$3,FALSE)</f>
        <v>20</v>
      </c>
      <c r="GH71" s="581">
        <f>VLOOKUP($C70,Graphe!$A:$GY,GH$3,FALSE)</f>
        <v>0</v>
      </c>
      <c r="GI71" s="581">
        <f>VLOOKUP($C70,Graphe!$A:$GY,GI$3,FALSE)</f>
        <v>-20</v>
      </c>
      <c r="GJ71" s="581">
        <f>VLOOKUP($C70,Graphe!$A:$GY,GJ$3,FALSE)</f>
        <v>0</v>
      </c>
      <c r="GK71" s="581">
        <f>VLOOKUP($C70,Graphe!$A:$GY,GK$3,FALSE)</f>
        <v>20</v>
      </c>
      <c r="GL71" s="581">
        <f>VLOOKUP($C70,Graphe!$A:$GY,GL$3,FALSE)</f>
        <v>0</v>
      </c>
      <c r="GM71" s="581">
        <f>VLOOKUP($C70,Graphe!$A:$GY,GM$3,FALSE)</f>
        <v>-20</v>
      </c>
      <c r="GN71" s="581">
        <f>VLOOKUP($C70,Graphe!$A:$GY,GN$3,FALSE)</f>
        <v>0</v>
      </c>
      <c r="GO71" s="581">
        <f>VLOOKUP($C70,Graphe!$A:$GY,GO$3,FALSE)</f>
        <v>20</v>
      </c>
      <c r="GP71" s="581">
        <f>VLOOKUP($C70,Graphe!$A:$GY,GP$3,FALSE)</f>
        <v>0</v>
      </c>
      <c r="GQ71" s="581">
        <f>VLOOKUP($C70,Graphe!$A:$GY,GQ$3,FALSE)</f>
        <v>-20</v>
      </c>
      <c r="GR71" s="581">
        <f>VLOOKUP($C70,Graphe!$A:$GY,GR$3,FALSE)</f>
        <v>0</v>
      </c>
      <c r="GS71" s="581">
        <f>VLOOKUP($C70,Graphe!$A:$GY,GS$3,FALSE)</f>
        <v>20</v>
      </c>
      <c r="GT71" s="581">
        <f>VLOOKUP($C70,Graphe!$A:$GY,GT$3,FALSE)</f>
        <v>0</v>
      </c>
      <c r="GU71" s="581">
        <f>VLOOKUP($C70,Graphe!$A:$GY,GU$3,FALSE)</f>
        <v>-20</v>
      </c>
      <c r="GV71" s="581">
        <f>VLOOKUP($C70,Graphe!$A:$GY,GV$3,FALSE)</f>
        <v>0</v>
      </c>
      <c r="GW71" s="581">
        <f>VLOOKUP($C70,Graphe!$A:$GY,GW$3,FALSE)</f>
        <v>20</v>
      </c>
      <c r="GX71" s="581">
        <f>VLOOKUP($C70,Graphe!$A:$GY,GX$3,FALSE)</f>
        <v>0</v>
      </c>
      <c r="GY71" s="581">
        <f>VLOOKUP($C70,Graphe!$A:$GY,GY$3,FALSE)</f>
        <v>-20</v>
      </c>
      <c r="GZ71" s="581">
        <f>VLOOKUP($C70,Graphe!$A:$GY,GZ$3,FALSE)</f>
        <v>0</v>
      </c>
      <c r="HA71" s="581">
        <f>VLOOKUP($C70,Graphe!$A:$GY,HA$3,FALSE)</f>
        <v>20</v>
      </c>
      <c r="HB71" s="581">
        <f>VLOOKUP($C70,Graphe!$A:$GY,HB$3,FALSE)</f>
        <v>0</v>
      </c>
      <c r="HC71" s="581">
        <f>VLOOKUP($C70,Graphe!$A:$GY,HC$3,FALSE)</f>
        <v>-20</v>
      </c>
      <c r="HD71" s="581">
        <f>VLOOKUP($C70,Graphe!$A:$GY,HD$3,FALSE)</f>
        <v>0</v>
      </c>
      <c r="HE71" s="581">
        <f>VLOOKUP($C70,Graphe!$A:$GY,HE$3,FALSE)</f>
        <v>20</v>
      </c>
      <c r="HF71" s="581">
        <f>VLOOKUP($C70,Graphe!$A:$GY,HF$3,FALSE)</f>
        <v>0</v>
      </c>
      <c r="HG71" s="581">
        <f>VLOOKUP($C70,Graphe!$A:$GY,HG$3,FALSE)</f>
        <v>-20</v>
      </c>
      <c r="HH71" s="581">
        <f>VLOOKUP($C70,Graphe!$A:$GY,HH$3,FALSE)</f>
        <v>0</v>
      </c>
      <c r="HI71" s="581">
        <f>VLOOKUP($C70,Graphe!$A:$GY,HI$3,FALSE)</f>
        <v>20</v>
      </c>
      <c r="HJ71" s="581">
        <f>VLOOKUP($C70,Graphe!$A:$GY,HJ$3,FALSE)</f>
        <v>0</v>
      </c>
      <c r="HK71" s="581">
        <f>VLOOKUP($C70,Graphe!$A:$GY,HK$3,FALSE)</f>
        <v>-20</v>
      </c>
      <c r="HL71" s="581">
        <f>VLOOKUP($C70,Graphe!$A:$GY,HL$3,FALSE)</f>
        <v>0</v>
      </c>
      <c r="HM71" s="581">
        <f>VLOOKUP($C70,Graphe!$A:$GY,HM$3,FALSE)</f>
        <v>20</v>
      </c>
      <c r="HN71" s="581">
        <f>VLOOKUP($C70,Graphe!$A:$GY,HN$3,FALSE)</f>
        <v>0</v>
      </c>
      <c r="HO71" s="581">
        <f>VLOOKUP($C70,Graphe!$A:$GY,HO$3,FALSE)</f>
        <v>-20</v>
      </c>
      <c r="HP71" s="581">
        <f>VLOOKUP($C70,Graphe!$A:$GY,HP$3,FALSE)</f>
        <v>0</v>
      </c>
      <c r="HQ71" s="581">
        <f>VLOOKUP($C70,Graphe!$A:$GY,HQ$3,FALSE)</f>
        <v>20</v>
      </c>
      <c r="HR71" s="581">
        <f>VLOOKUP($C70,Graphe!$A:$GY,HR$3,FALSE)</f>
        <v>0</v>
      </c>
    </row>
    <row r="72" spans="1:226" s="581" customFormat="1" x14ac:dyDescent="0.25">
      <c r="A72" s="581">
        <v>6</v>
      </c>
      <c r="B72" s="581">
        <f t="shared" si="14"/>
        <v>1306</v>
      </c>
      <c r="C72" s="581">
        <f t="shared" si="15"/>
        <v>930</v>
      </c>
      <c r="D72" s="581">
        <f>VLOOKUP(B72,Graphe!D:E,2,FALSE)</f>
        <v>930</v>
      </c>
      <c r="Z72" s="581">
        <f t="shared" si="16"/>
        <v>920</v>
      </c>
      <c r="AA72" s="581">
        <f>VLOOKUP($C71,Graphe!$A:$GY,AA$3,FALSE)</f>
        <v>20</v>
      </c>
      <c r="AB72" s="581">
        <f>VLOOKUP($C71,Graphe!$A:$GY,AB$3,FALSE)</f>
        <v>0</v>
      </c>
      <c r="AC72" s="581">
        <f>VLOOKUP($C71,Graphe!$A:$GY,AC$3,FALSE)</f>
        <v>-20</v>
      </c>
      <c r="AD72" s="581">
        <f>VLOOKUP($C71,Graphe!$A:$GY,AD$3,FALSE)</f>
        <v>0</v>
      </c>
      <c r="AE72" s="581">
        <f>VLOOKUP($C71,Graphe!$A:$GY,AE$3,FALSE)</f>
        <v>20</v>
      </c>
      <c r="AF72" s="581">
        <f>VLOOKUP($C71,Graphe!$A:$GY,AF$3,FALSE)</f>
        <v>0</v>
      </c>
      <c r="AG72" s="581">
        <f>VLOOKUP($C71,Graphe!$A:$GY,AG$3,FALSE)</f>
        <v>-20</v>
      </c>
      <c r="AH72" s="581">
        <f>VLOOKUP($C71,Graphe!$A:$GY,AH$3,FALSE)</f>
        <v>0</v>
      </c>
      <c r="AI72" s="581">
        <f>VLOOKUP($C71,Graphe!$A:$GY,AI$3,FALSE)</f>
        <v>20</v>
      </c>
      <c r="AJ72" s="581">
        <f>VLOOKUP($C71,Graphe!$A:$GY,AJ$3,FALSE)</f>
        <v>0</v>
      </c>
      <c r="AK72" s="581">
        <f>VLOOKUP($C71,Graphe!$A:$GY,AK$3,FALSE)</f>
        <v>-20</v>
      </c>
      <c r="AL72" s="581">
        <f>VLOOKUP($C71,Graphe!$A:$GY,AL$3,FALSE)</f>
        <v>0</v>
      </c>
      <c r="AM72" s="581">
        <f>VLOOKUP($C71,Graphe!$A:$GY,AM$3,FALSE)</f>
        <v>20</v>
      </c>
      <c r="AN72" s="581">
        <f>VLOOKUP($C71,Graphe!$A:$GY,AN$3,FALSE)</f>
        <v>0</v>
      </c>
      <c r="AO72" s="581">
        <f>VLOOKUP($C71,Graphe!$A:$GY,AO$3,FALSE)</f>
        <v>-20</v>
      </c>
      <c r="AP72" s="581">
        <f>VLOOKUP($C71,Graphe!$A:$GY,AP$3,FALSE)</f>
        <v>0</v>
      </c>
      <c r="AQ72" s="581">
        <f>VLOOKUP($C71,Graphe!$A:$GY,AQ$3,FALSE)</f>
        <v>20</v>
      </c>
      <c r="AR72" s="581">
        <f>VLOOKUP($C71,Graphe!$A:$GY,AR$3,FALSE)</f>
        <v>0</v>
      </c>
      <c r="AS72" s="581">
        <f>VLOOKUP($C71,Graphe!$A:$GY,AS$3,FALSE)</f>
        <v>-20</v>
      </c>
      <c r="AT72" s="581">
        <f>VLOOKUP($C71,Graphe!$A:$GY,AT$3,FALSE)</f>
        <v>0</v>
      </c>
      <c r="AU72" s="581">
        <f>VLOOKUP($C71,Graphe!$A:$GY,AU$3,FALSE)</f>
        <v>20</v>
      </c>
      <c r="AV72" s="581">
        <f>VLOOKUP($C71,Graphe!$A:$GY,AV$3,FALSE)</f>
        <v>0</v>
      </c>
      <c r="AW72" s="581">
        <f>VLOOKUP($C71,Graphe!$A:$GY,AW$3,FALSE)</f>
        <v>-20</v>
      </c>
      <c r="AX72" s="581">
        <f>VLOOKUP($C71,Graphe!$A:$GY,AX$3,FALSE)</f>
        <v>0</v>
      </c>
      <c r="AY72" s="581">
        <f>VLOOKUP($C71,Graphe!$A:$GY,AY$3,FALSE)</f>
        <v>20</v>
      </c>
      <c r="AZ72" s="581">
        <f>VLOOKUP($C71,Graphe!$A:$GY,AZ$3,FALSE)</f>
        <v>0</v>
      </c>
      <c r="BA72" s="581">
        <f>VLOOKUP($C71,Graphe!$A:$GY,BA$3,FALSE)</f>
        <v>-20</v>
      </c>
      <c r="BB72" s="581">
        <f>VLOOKUP($C71,Graphe!$A:$GY,BB$3,FALSE)</f>
        <v>0</v>
      </c>
      <c r="BC72" s="581">
        <f>VLOOKUP($C71,Graphe!$A:$GY,BC$3,FALSE)</f>
        <v>20</v>
      </c>
      <c r="BD72" s="581">
        <f>VLOOKUP($C71,Graphe!$A:$GY,BD$3,FALSE)</f>
        <v>0</v>
      </c>
      <c r="BE72" s="581">
        <f>VLOOKUP($C71,Graphe!$A:$GY,BE$3,FALSE)</f>
        <v>-20</v>
      </c>
      <c r="BF72" s="581">
        <f>VLOOKUP($C71,Graphe!$A:$GY,BF$3,FALSE)</f>
        <v>0</v>
      </c>
      <c r="BG72" s="581">
        <f>VLOOKUP($C71,Graphe!$A:$GY,BG$3,FALSE)</f>
        <v>20</v>
      </c>
      <c r="BH72" s="581">
        <f>VLOOKUP($C71,Graphe!$A:$GY,BH$3,FALSE)</f>
        <v>0</v>
      </c>
      <c r="BI72" s="581">
        <f>VLOOKUP($C71,Graphe!$A:$GY,BI$3,FALSE)</f>
        <v>-20</v>
      </c>
      <c r="BJ72" s="581">
        <f>VLOOKUP($C71,Graphe!$A:$GY,BJ$3,FALSE)</f>
        <v>0</v>
      </c>
      <c r="BK72" s="581">
        <f>VLOOKUP($C71,Graphe!$A:$GY,BK$3,FALSE)</f>
        <v>20</v>
      </c>
      <c r="BL72" s="581">
        <f>VLOOKUP($C71,Graphe!$A:$GY,BL$3,FALSE)</f>
        <v>0</v>
      </c>
      <c r="BM72" s="581">
        <f>VLOOKUP($C71,Graphe!$A:$GY,BM$3,FALSE)</f>
        <v>-20</v>
      </c>
      <c r="BN72" s="581">
        <f>VLOOKUP($C71,Graphe!$A:$GY,BN$3,FALSE)</f>
        <v>0</v>
      </c>
      <c r="BO72" s="581">
        <f>VLOOKUP($C71,Graphe!$A:$GY,BO$3,FALSE)</f>
        <v>20</v>
      </c>
      <c r="BP72" s="581">
        <f>VLOOKUP($C71,Graphe!$A:$GY,BP$3,FALSE)</f>
        <v>0</v>
      </c>
      <c r="BQ72" s="581">
        <f>VLOOKUP($C71,Graphe!$A:$GY,BQ$3,FALSE)</f>
        <v>-20</v>
      </c>
      <c r="BR72" s="581">
        <f>VLOOKUP($C71,Graphe!$A:$GY,BR$3,FALSE)</f>
        <v>0</v>
      </c>
      <c r="BS72" s="581">
        <f>VLOOKUP($C71,Graphe!$A:$GY,BS$3,FALSE)</f>
        <v>20</v>
      </c>
      <c r="BT72" s="581">
        <f>VLOOKUP($C71,Graphe!$A:$GY,BT$3,FALSE)</f>
        <v>0</v>
      </c>
      <c r="BU72" s="581">
        <f>VLOOKUP($C71,Graphe!$A:$GY,BU$3,FALSE)</f>
        <v>-20</v>
      </c>
      <c r="BV72" s="581">
        <f>VLOOKUP($C71,Graphe!$A:$GY,BV$3,FALSE)</f>
        <v>0</v>
      </c>
      <c r="BW72" s="581">
        <f>VLOOKUP($C71,Graphe!$A:$GY,BW$3,FALSE)</f>
        <v>20</v>
      </c>
      <c r="BX72" s="581">
        <f>VLOOKUP($C71,Graphe!$A:$GY,BX$3,FALSE)</f>
        <v>0</v>
      </c>
      <c r="BY72" s="581">
        <f>VLOOKUP($C71,Graphe!$A:$GY,BY$3,FALSE)</f>
        <v>20</v>
      </c>
      <c r="BZ72" s="581">
        <f>VLOOKUP($C71,Graphe!$A:$GY,BZ$3,FALSE)</f>
        <v>0</v>
      </c>
      <c r="CA72" s="581">
        <f>VLOOKUP($C71,Graphe!$A:$GY,CA$3,FALSE)</f>
        <v>-20</v>
      </c>
      <c r="CB72" s="581">
        <f>VLOOKUP($C71,Graphe!$A:$GY,CB$3,FALSE)</f>
        <v>0</v>
      </c>
      <c r="CC72" s="581">
        <f>VLOOKUP($C71,Graphe!$A:$GY,CC$3,FALSE)</f>
        <v>20</v>
      </c>
      <c r="CD72" s="581">
        <f>VLOOKUP($C71,Graphe!$A:$GY,CD$3,FALSE)</f>
        <v>0</v>
      </c>
      <c r="CE72" s="581">
        <f>VLOOKUP($C71,Graphe!$A:$GY,CE$3,FALSE)</f>
        <v>-20</v>
      </c>
      <c r="CF72" s="581">
        <f>VLOOKUP($C71,Graphe!$A:$GY,CF$3,FALSE)</f>
        <v>0</v>
      </c>
      <c r="CG72" s="581">
        <f>VLOOKUP($C71,Graphe!$A:$GY,CG$3,FALSE)</f>
        <v>20</v>
      </c>
      <c r="CH72" s="581">
        <f>VLOOKUP($C71,Graphe!$A:$GY,CH$3,FALSE)</f>
        <v>0</v>
      </c>
      <c r="CI72" s="581">
        <f>VLOOKUP($C71,Graphe!$A:$GY,CI$3,FALSE)</f>
        <v>-20</v>
      </c>
      <c r="CJ72" s="581">
        <f>VLOOKUP($C71,Graphe!$A:$GY,CJ$3,FALSE)</f>
        <v>0</v>
      </c>
      <c r="CK72" s="581">
        <f>VLOOKUP($C71,Graphe!$A:$GY,CK$3,FALSE)</f>
        <v>20</v>
      </c>
      <c r="CL72" s="581">
        <f>VLOOKUP($C71,Graphe!$A:$GY,CL$3,FALSE)</f>
        <v>0</v>
      </c>
      <c r="CM72" s="581">
        <f>VLOOKUP($C71,Graphe!$A:$GY,CM$3,FALSE)</f>
        <v>-20</v>
      </c>
      <c r="CN72" s="581">
        <f>VLOOKUP($C71,Graphe!$A:$GY,CN$3,FALSE)</f>
        <v>0</v>
      </c>
      <c r="CO72" s="581">
        <f>VLOOKUP($C71,Graphe!$A:$GY,CO$3,FALSE)</f>
        <v>20</v>
      </c>
      <c r="CP72" s="581">
        <f>VLOOKUP($C71,Graphe!$A:$GY,CP$3,FALSE)</f>
        <v>0</v>
      </c>
      <c r="CQ72" s="581">
        <f>VLOOKUP($C71,Graphe!$A:$GY,CQ$3,FALSE)</f>
        <v>-20</v>
      </c>
      <c r="CR72" s="581">
        <f>VLOOKUP($C71,Graphe!$A:$GY,CR$3,FALSE)</f>
        <v>0</v>
      </c>
      <c r="CS72" s="581">
        <f>VLOOKUP($C71,Graphe!$A:$GY,CS$3,FALSE)</f>
        <v>20</v>
      </c>
      <c r="CT72" s="581">
        <f>VLOOKUP($C71,Graphe!$A:$GY,CT$3,FALSE)</f>
        <v>0</v>
      </c>
      <c r="CU72" s="581">
        <f>VLOOKUP($C71,Graphe!$A:$GY,CU$3,FALSE)</f>
        <v>-20</v>
      </c>
      <c r="CV72" s="581">
        <f>VLOOKUP($C71,Graphe!$A:$GY,CV$3,FALSE)</f>
        <v>0</v>
      </c>
      <c r="CW72" s="581">
        <f>VLOOKUP($C71,Graphe!$A:$GY,CW$3,FALSE)</f>
        <v>20</v>
      </c>
      <c r="CX72" s="581">
        <f>VLOOKUP($C71,Graphe!$A:$GY,CX$3,FALSE)</f>
        <v>0</v>
      </c>
      <c r="CY72" s="581">
        <f>VLOOKUP($C71,Graphe!$A:$GY,CY$3,FALSE)</f>
        <v>-20</v>
      </c>
      <c r="CZ72" s="581">
        <f>VLOOKUP($C71,Graphe!$A:$GY,CZ$3,FALSE)</f>
        <v>0</v>
      </c>
      <c r="DA72" s="581">
        <f>VLOOKUP($C71,Graphe!$A:$GY,DA$3,FALSE)</f>
        <v>20</v>
      </c>
      <c r="DB72" s="581">
        <f>VLOOKUP($C71,Graphe!$A:$GY,DB$3,FALSE)</f>
        <v>0</v>
      </c>
      <c r="DC72" s="581">
        <f>VLOOKUP($C71,Graphe!$A:$GY,DC$3,FALSE)</f>
        <v>-20</v>
      </c>
      <c r="DD72" s="581">
        <f>VLOOKUP($C71,Graphe!$A:$GY,DD$3,FALSE)</f>
        <v>0</v>
      </c>
      <c r="DE72" s="581">
        <f>VLOOKUP($C71,Graphe!$A:$GY,DE$3,FALSE)</f>
        <v>20</v>
      </c>
      <c r="DF72" s="581">
        <f>VLOOKUP($C71,Graphe!$A:$GY,DF$3,FALSE)</f>
        <v>0</v>
      </c>
      <c r="DG72" s="581">
        <f>VLOOKUP($C71,Graphe!$A:$GY,DG$3,FALSE)</f>
        <v>-20</v>
      </c>
      <c r="DH72" s="581">
        <f>VLOOKUP($C71,Graphe!$A:$GY,DH$3,FALSE)</f>
        <v>0</v>
      </c>
      <c r="DI72" s="581">
        <f>VLOOKUP($C71,Graphe!$A:$GY,DI$3,FALSE)</f>
        <v>20</v>
      </c>
      <c r="DJ72" s="581">
        <f>VLOOKUP($C71,Graphe!$A:$GY,DJ$3,FALSE)</f>
        <v>0</v>
      </c>
      <c r="DK72" s="581">
        <f>VLOOKUP($C71,Graphe!$A:$GY,DK$3,FALSE)</f>
        <v>-20</v>
      </c>
      <c r="DL72" s="581">
        <f>VLOOKUP($C71,Graphe!$A:$GY,DL$3,FALSE)</f>
        <v>0</v>
      </c>
      <c r="DM72" s="581">
        <f>VLOOKUP($C71,Graphe!$A:$GY,DM$3,FALSE)</f>
        <v>20</v>
      </c>
      <c r="DN72" s="581">
        <f>VLOOKUP($C71,Graphe!$A:$GY,DN$3,FALSE)</f>
        <v>0</v>
      </c>
      <c r="DO72" s="581">
        <f>VLOOKUP($C71,Graphe!$A:$GY,DO$3,FALSE)</f>
        <v>-20</v>
      </c>
      <c r="DP72" s="581">
        <f>VLOOKUP($C71,Graphe!$A:$GY,DP$3,FALSE)</f>
        <v>0</v>
      </c>
      <c r="DQ72" s="581">
        <f>VLOOKUP($C71,Graphe!$A:$GY,DQ$3,FALSE)</f>
        <v>20</v>
      </c>
      <c r="DR72" s="581">
        <f>VLOOKUP($C71,Graphe!$A:$GY,DR$3,FALSE)</f>
        <v>0</v>
      </c>
      <c r="DS72" s="581">
        <f>VLOOKUP($C71,Graphe!$A:$GY,DS$3,FALSE)</f>
        <v>-20</v>
      </c>
      <c r="DT72" s="581">
        <f>VLOOKUP($C71,Graphe!$A:$GY,DT$3,FALSE)</f>
        <v>0</v>
      </c>
      <c r="DU72" s="581">
        <f>VLOOKUP($C71,Graphe!$A:$GY,DU$3,FALSE)</f>
        <v>20</v>
      </c>
      <c r="DV72" s="581">
        <f>VLOOKUP($C71,Graphe!$A:$GY,DV$3,FALSE)</f>
        <v>0</v>
      </c>
      <c r="DW72" s="581">
        <f>VLOOKUP($C71,Graphe!$A:$GY,DW$3,FALSE)</f>
        <v>20</v>
      </c>
      <c r="DX72" s="581">
        <f>VLOOKUP($C71,Graphe!$A:$GY,DX$3,FALSE)</f>
        <v>0</v>
      </c>
      <c r="DY72" s="581">
        <f>VLOOKUP($C71,Graphe!$A:$GY,DY$3,FALSE)</f>
        <v>-20</v>
      </c>
      <c r="DZ72" s="581">
        <f>VLOOKUP($C71,Graphe!$A:$GY,DZ$3,FALSE)</f>
        <v>0</v>
      </c>
      <c r="EA72" s="581">
        <f>VLOOKUP($C71,Graphe!$A:$GY,EA$3,FALSE)</f>
        <v>20</v>
      </c>
      <c r="EB72" s="581">
        <f>VLOOKUP($C71,Graphe!$A:$GY,EB$3,FALSE)</f>
        <v>0</v>
      </c>
      <c r="EC72" s="581">
        <f>VLOOKUP($C71,Graphe!$A:$GY,EC$3,FALSE)</f>
        <v>-20</v>
      </c>
      <c r="ED72" s="581">
        <f>VLOOKUP($C71,Graphe!$A:$GY,ED$3,FALSE)</f>
        <v>0</v>
      </c>
      <c r="EE72" s="581">
        <f>VLOOKUP($C71,Graphe!$A:$GY,EE$3,FALSE)</f>
        <v>20</v>
      </c>
      <c r="EF72" s="581">
        <f>VLOOKUP($C71,Graphe!$A:$GY,EF$3,FALSE)</f>
        <v>0</v>
      </c>
      <c r="EG72" s="581">
        <f>VLOOKUP($C71,Graphe!$A:$GY,EG$3,FALSE)</f>
        <v>-20</v>
      </c>
      <c r="EH72" s="581">
        <f>VLOOKUP($C71,Graphe!$A:$GY,EH$3,FALSE)</f>
        <v>0</v>
      </c>
      <c r="EI72" s="581">
        <f>VLOOKUP($C71,Graphe!$A:$GY,EI$3,FALSE)</f>
        <v>20</v>
      </c>
      <c r="EJ72" s="581">
        <f>VLOOKUP($C71,Graphe!$A:$GY,EJ$3,FALSE)</f>
        <v>0</v>
      </c>
      <c r="EK72" s="581">
        <f>VLOOKUP($C71,Graphe!$A:$GY,EK$3,FALSE)</f>
        <v>-20</v>
      </c>
      <c r="EL72" s="581">
        <f>VLOOKUP($C71,Graphe!$A:$GY,EL$3,FALSE)</f>
        <v>0</v>
      </c>
      <c r="EM72" s="581">
        <f>VLOOKUP($C71,Graphe!$A:$GY,EM$3,FALSE)</f>
        <v>20</v>
      </c>
      <c r="EN72" s="581">
        <f>VLOOKUP($C71,Graphe!$A:$GY,EN$3,FALSE)</f>
        <v>0</v>
      </c>
      <c r="EO72" s="581">
        <f>VLOOKUP($C71,Graphe!$A:$GY,EO$3,FALSE)</f>
        <v>-20</v>
      </c>
      <c r="EP72" s="581">
        <f>VLOOKUP($C71,Graphe!$A:$GY,EP$3,FALSE)</f>
        <v>0</v>
      </c>
      <c r="EQ72" s="581">
        <f>VLOOKUP($C71,Graphe!$A:$GY,EQ$3,FALSE)</f>
        <v>20</v>
      </c>
      <c r="ER72" s="581">
        <f>VLOOKUP($C71,Graphe!$A:$GY,ER$3,FALSE)</f>
        <v>0</v>
      </c>
      <c r="ES72" s="581">
        <f>VLOOKUP($C71,Graphe!$A:$GY,ES$3,FALSE)</f>
        <v>-20</v>
      </c>
      <c r="ET72" s="581">
        <f>VLOOKUP($C71,Graphe!$A:$GY,ET$3,FALSE)</f>
        <v>0</v>
      </c>
      <c r="EU72" s="581">
        <f>VLOOKUP($C71,Graphe!$A:$GY,EU$3,FALSE)</f>
        <v>20</v>
      </c>
      <c r="EV72" s="581">
        <f>VLOOKUP($C71,Graphe!$A:$GY,EV$3,FALSE)</f>
        <v>0</v>
      </c>
      <c r="EW72" s="581">
        <f>VLOOKUP($C71,Graphe!$A:$GY,EW$3,FALSE)</f>
        <v>-20</v>
      </c>
      <c r="EX72" s="581">
        <f>VLOOKUP($C71,Graphe!$A:$GY,EX$3,FALSE)</f>
        <v>0</v>
      </c>
      <c r="EY72" s="581">
        <f>VLOOKUP($C71,Graphe!$A:$GY,EY$3,FALSE)</f>
        <v>20</v>
      </c>
      <c r="EZ72" s="581">
        <f>VLOOKUP($C71,Graphe!$A:$GY,EZ$3,FALSE)</f>
        <v>0</v>
      </c>
      <c r="FA72" s="581">
        <f>VLOOKUP($C71,Graphe!$A:$GY,FA$3,FALSE)</f>
        <v>-20</v>
      </c>
      <c r="FB72" s="581">
        <f>VLOOKUP($C71,Graphe!$A:$GY,FB$3,FALSE)</f>
        <v>0</v>
      </c>
      <c r="FC72" s="581">
        <f>VLOOKUP($C71,Graphe!$A:$GY,FC$3,FALSE)</f>
        <v>20</v>
      </c>
      <c r="FD72" s="581">
        <f>VLOOKUP($C71,Graphe!$A:$GY,FD$3,FALSE)</f>
        <v>0</v>
      </c>
      <c r="FE72" s="581">
        <f>VLOOKUP($C71,Graphe!$A:$GY,FE$3,FALSE)</f>
        <v>-20</v>
      </c>
      <c r="FF72" s="581">
        <f>VLOOKUP($C71,Graphe!$A:$GY,FF$3,FALSE)</f>
        <v>0</v>
      </c>
      <c r="FG72" s="581">
        <f>VLOOKUP($C71,Graphe!$A:$GY,FG$3,FALSE)</f>
        <v>20</v>
      </c>
      <c r="FH72" s="581">
        <f>VLOOKUP($C71,Graphe!$A:$GY,FH$3,FALSE)</f>
        <v>0</v>
      </c>
      <c r="FI72" s="581">
        <f>VLOOKUP($C71,Graphe!$A:$GY,FI$3,FALSE)</f>
        <v>-20</v>
      </c>
      <c r="FJ72" s="581">
        <f>VLOOKUP($C71,Graphe!$A:$GY,FJ$3,FALSE)</f>
        <v>0</v>
      </c>
      <c r="FK72" s="581">
        <f>VLOOKUP($C71,Graphe!$A:$GY,FK$3,FALSE)</f>
        <v>20</v>
      </c>
      <c r="FL72" s="581">
        <f>VLOOKUP($C71,Graphe!$A:$GY,FL$3,FALSE)</f>
        <v>0</v>
      </c>
      <c r="FM72" s="581">
        <f>VLOOKUP($C71,Graphe!$A:$GY,FM$3,FALSE)</f>
        <v>-20</v>
      </c>
      <c r="FN72" s="581">
        <f>VLOOKUP($C71,Graphe!$A:$GY,FN$3,FALSE)</f>
        <v>0</v>
      </c>
      <c r="FO72" s="581">
        <f>VLOOKUP($C71,Graphe!$A:$GY,FO$3,FALSE)</f>
        <v>20</v>
      </c>
      <c r="FP72" s="581">
        <f>VLOOKUP($C71,Graphe!$A:$GY,FP$3,FALSE)</f>
        <v>0</v>
      </c>
      <c r="FQ72" s="581">
        <f>VLOOKUP($C71,Graphe!$A:$GY,FQ$3,FALSE)</f>
        <v>-20</v>
      </c>
      <c r="FR72" s="581">
        <f>VLOOKUP($C71,Graphe!$A:$GY,FR$3,FALSE)</f>
        <v>0</v>
      </c>
      <c r="FS72" s="581">
        <f>VLOOKUP($C71,Graphe!$A:$GY,FS$3,FALSE)</f>
        <v>20</v>
      </c>
      <c r="FT72" s="581">
        <f>VLOOKUP($C71,Graphe!$A:$GY,FT$3,FALSE)</f>
        <v>0</v>
      </c>
      <c r="FU72" s="581">
        <f>VLOOKUP($C71,Graphe!$A:$GY,FU$3,FALSE)</f>
        <v>20</v>
      </c>
      <c r="FV72" s="581">
        <f>VLOOKUP($C71,Graphe!$A:$GY,FV$3,FALSE)</f>
        <v>0</v>
      </c>
      <c r="FW72" s="581">
        <f>VLOOKUP($C71,Graphe!$A:$GY,FW$3,FALSE)</f>
        <v>-20</v>
      </c>
      <c r="FX72" s="581">
        <f>VLOOKUP($C71,Graphe!$A:$GY,FX$3,FALSE)</f>
        <v>0</v>
      </c>
      <c r="FY72" s="581">
        <f>VLOOKUP($C71,Graphe!$A:$GY,FY$3,FALSE)</f>
        <v>20</v>
      </c>
      <c r="FZ72" s="581">
        <f>VLOOKUP($C71,Graphe!$A:$GY,FZ$3,FALSE)</f>
        <v>0</v>
      </c>
      <c r="GA72" s="581">
        <f>VLOOKUP($C71,Graphe!$A:$GY,GA$3,FALSE)</f>
        <v>-20</v>
      </c>
      <c r="GB72" s="581">
        <f>VLOOKUP($C71,Graphe!$A:$GY,GB$3,FALSE)</f>
        <v>0</v>
      </c>
      <c r="GC72" s="581">
        <f>VLOOKUP($C71,Graphe!$A:$GY,GC$3,FALSE)</f>
        <v>20</v>
      </c>
      <c r="GD72" s="581">
        <f>VLOOKUP($C71,Graphe!$A:$GY,GD$3,FALSE)</f>
        <v>0</v>
      </c>
      <c r="GE72" s="581">
        <f>VLOOKUP($C71,Graphe!$A:$GY,GE$3,FALSE)</f>
        <v>-20</v>
      </c>
      <c r="GF72" s="581">
        <f>VLOOKUP($C71,Graphe!$A:$GY,GF$3,FALSE)</f>
        <v>0</v>
      </c>
      <c r="GG72" s="581">
        <f>VLOOKUP($C71,Graphe!$A:$GY,GG$3,FALSE)</f>
        <v>20</v>
      </c>
      <c r="GH72" s="581">
        <f>VLOOKUP($C71,Graphe!$A:$GY,GH$3,FALSE)</f>
        <v>0</v>
      </c>
      <c r="GI72" s="581">
        <f>VLOOKUP($C71,Graphe!$A:$GY,GI$3,FALSE)</f>
        <v>-20</v>
      </c>
      <c r="GJ72" s="581">
        <f>VLOOKUP($C71,Graphe!$A:$GY,GJ$3,FALSE)</f>
        <v>0</v>
      </c>
      <c r="GK72" s="581">
        <f>VLOOKUP($C71,Graphe!$A:$GY,GK$3,FALSE)</f>
        <v>20</v>
      </c>
      <c r="GL72" s="581">
        <f>VLOOKUP($C71,Graphe!$A:$GY,GL$3,FALSE)</f>
        <v>0</v>
      </c>
      <c r="GM72" s="581">
        <f>VLOOKUP($C71,Graphe!$A:$GY,GM$3,FALSE)</f>
        <v>-20</v>
      </c>
      <c r="GN72" s="581">
        <f>VLOOKUP($C71,Graphe!$A:$GY,GN$3,FALSE)</f>
        <v>0</v>
      </c>
      <c r="GO72" s="581">
        <f>VLOOKUP($C71,Graphe!$A:$GY,GO$3,FALSE)</f>
        <v>20</v>
      </c>
      <c r="GP72" s="581">
        <f>VLOOKUP($C71,Graphe!$A:$GY,GP$3,FALSE)</f>
        <v>0</v>
      </c>
      <c r="GQ72" s="581">
        <f>VLOOKUP($C71,Graphe!$A:$GY,GQ$3,FALSE)</f>
        <v>-20</v>
      </c>
      <c r="GR72" s="581">
        <f>VLOOKUP($C71,Graphe!$A:$GY,GR$3,FALSE)</f>
        <v>0</v>
      </c>
      <c r="GS72" s="581">
        <f>VLOOKUP($C71,Graphe!$A:$GY,GS$3,FALSE)</f>
        <v>20</v>
      </c>
      <c r="GT72" s="581">
        <f>VLOOKUP($C71,Graphe!$A:$GY,GT$3,FALSE)</f>
        <v>0</v>
      </c>
      <c r="GU72" s="581">
        <f>VLOOKUP($C71,Graphe!$A:$GY,GU$3,FALSE)</f>
        <v>-20</v>
      </c>
      <c r="GV72" s="581">
        <f>VLOOKUP($C71,Graphe!$A:$GY,GV$3,FALSE)</f>
        <v>0</v>
      </c>
      <c r="GW72" s="581">
        <f>VLOOKUP($C71,Graphe!$A:$GY,GW$3,FALSE)</f>
        <v>20</v>
      </c>
      <c r="GX72" s="581">
        <f>VLOOKUP($C71,Graphe!$A:$GY,GX$3,FALSE)</f>
        <v>0</v>
      </c>
      <c r="GY72" s="581">
        <f>VLOOKUP($C71,Graphe!$A:$GY,GY$3,FALSE)</f>
        <v>-20</v>
      </c>
      <c r="GZ72" s="581">
        <f>VLOOKUP($C71,Graphe!$A:$GY,GZ$3,FALSE)</f>
        <v>0</v>
      </c>
      <c r="HA72" s="581">
        <f>VLOOKUP($C71,Graphe!$A:$GY,HA$3,FALSE)</f>
        <v>20</v>
      </c>
      <c r="HB72" s="581">
        <f>VLOOKUP($C71,Graphe!$A:$GY,HB$3,FALSE)</f>
        <v>0</v>
      </c>
      <c r="HC72" s="581">
        <f>VLOOKUP($C71,Graphe!$A:$GY,HC$3,FALSE)</f>
        <v>-20</v>
      </c>
      <c r="HD72" s="581">
        <f>VLOOKUP($C71,Graphe!$A:$GY,HD$3,FALSE)</f>
        <v>0</v>
      </c>
      <c r="HE72" s="581">
        <f>VLOOKUP($C71,Graphe!$A:$GY,HE$3,FALSE)</f>
        <v>20</v>
      </c>
      <c r="HF72" s="581">
        <f>VLOOKUP($C71,Graphe!$A:$GY,HF$3,FALSE)</f>
        <v>0</v>
      </c>
      <c r="HG72" s="581">
        <f>VLOOKUP($C71,Graphe!$A:$GY,HG$3,FALSE)</f>
        <v>-20</v>
      </c>
      <c r="HH72" s="581">
        <f>VLOOKUP($C71,Graphe!$A:$GY,HH$3,FALSE)</f>
        <v>0</v>
      </c>
      <c r="HI72" s="581">
        <f>VLOOKUP($C71,Graphe!$A:$GY,HI$3,FALSE)</f>
        <v>20</v>
      </c>
      <c r="HJ72" s="581">
        <f>VLOOKUP($C71,Graphe!$A:$GY,HJ$3,FALSE)</f>
        <v>0</v>
      </c>
      <c r="HK72" s="581">
        <f>VLOOKUP($C71,Graphe!$A:$GY,HK$3,FALSE)</f>
        <v>-20</v>
      </c>
      <c r="HL72" s="581">
        <f>VLOOKUP($C71,Graphe!$A:$GY,HL$3,FALSE)</f>
        <v>0</v>
      </c>
      <c r="HM72" s="581">
        <f>VLOOKUP($C71,Graphe!$A:$GY,HM$3,FALSE)</f>
        <v>20</v>
      </c>
      <c r="HN72" s="581">
        <f>VLOOKUP($C71,Graphe!$A:$GY,HN$3,FALSE)</f>
        <v>0</v>
      </c>
      <c r="HO72" s="581">
        <f>VLOOKUP($C71,Graphe!$A:$GY,HO$3,FALSE)</f>
        <v>-20</v>
      </c>
      <c r="HP72" s="581">
        <f>VLOOKUP($C71,Graphe!$A:$GY,HP$3,FALSE)</f>
        <v>0</v>
      </c>
      <c r="HQ72" s="581">
        <f>VLOOKUP($C71,Graphe!$A:$GY,HQ$3,FALSE)</f>
        <v>20</v>
      </c>
      <c r="HR72" s="581">
        <f>VLOOKUP($C71,Graphe!$A:$GY,HR$3,FALSE)</f>
        <v>0</v>
      </c>
    </row>
    <row r="73" spans="1:226" s="581" customFormat="1" x14ac:dyDescent="0.25">
      <c r="A73" s="581">
        <v>7</v>
      </c>
      <c r="B73" s="581">
        <f t="shared" si="14"/>
        <v>1307</v>
      </c>
      <c r="C73" s="581">
        <f t="shared" si="15"/>
        <v>940</v>
      </c>
      <c r="D73" s="581">
        <f>VLOOKUP(B73,Graphe!D:E,2,FALSE)</f>
        <v>940</v>
      </c>
      <c r="Z73" s="581">
        <f t="shared" si="16"/>
        <v>930</v>
      </c>
      <c r="AA73" s="581">
        <f>VLOOKUP($C72,Graphe!$A:$GY,AA$3,FALSE)</f>
        <v>20</v>
      </c>
      <c r="AB73" s="581">
        <f>VLOOKUP($C72,Graphe!$A:$GY,AB$3,FALSE)</f>
        <v>0</v>
      </c>
      <c r="AC73" s="581">
        <f>VLOOKUP($C72,Graphe!$A:$GY,AC$3,FALSE)</f>
        <v>-20</v>
      </c>
      <c r="AD73" s="581">
        <f>VLOOKUP($C72,Graphe!$A:$GY,AD$3,FALSE)</f>
        <v>0</v>
      </c>
      <c r="AE73" s="581">
        <f>VLOOKUP($C72,Graphe!$A:$GY,AE$3,FALSE)</f>
        <v>20</v>
      </c>
      <c r="AF73" s="581">
        <f>VLOOKUP($C72,Graphe!$A:$GY,AF$3,FALSE)</f>
        <v>0</v>
      </c>
      <c r="AG73" s="581">
        <f>VLOOKUP($C72,Graphe!$A:$GY,AG$3,FALSE)</f>
        <v>-20</v>
      </c>
      <c r="AH73" s="581">
        <f>VLOOKUP($C72,Graphe!$A:$GY,AH$3,FALSE)</f>
        <v>0</v>
      </c>
      <c r="AI73" s="581">
        <f>VLOOKUP($C72,Graphe!$A:$GY,AI$3,FALSE)</f>
        <v>20</v>
      </c>
      <c r="AJ73" s="581">
        <f>VLOOKUP($C72,Graphe!$A:$GY,AJ$3,FALSE)</f>
        <v>0</v>
      </c>
      <c r="AK73" s="581">
        <f>VLOOKUP($C72,Graphe!$A:$GY,AK$3,FALSE)</f>
        <v>-20</v>
      </c>
      <c r="AL73" s="581">
        <f>VLOOKUP($C72,Graphe!$A:$GY,AL$3,FALSE)</f>
        <v>0</v>
      </c>
      <c r="AM73" s="581">
        <f>VLOOKUP($C72,Graphe!$A:$GY,AM$3,FALSE)</f>
        <v>20</v>
      </c>
      <c r="AN73" s="581">
        <f>VLOOKUP($C72,Graphe!$A:$GY,AN$3,FALSE)</f>
        <v>0</v>
      </c>
      <c r="AO73" s="581">
        <f>VLOOKUP($C72,Graphe!$A:$GY,AO$3,FALSE)</f>
        <v>-20</v>
      </c>
      <c r="AP73" s="581">
        <f>VLOOKUP($C72,Graphe!$A:$GY,AP$3,FALSE)</f>
        <v>0</v>
      </c>
      <c r="AQ73" s="581">
        <f>VLOOKUP($C72,Graphe!$A:$GY,AQ$3,FALSE)</f>
        <v>20</v>
      </c>
      <c r="AR73" s="581">
        <f>VLOOKUP($C72,Graphe!$A:$GY,AR$3,FALSE)</f>
        <v>0</v>
      </c>
      <c r="AS73" s="581">
        <f>VLOOKUP($C72,Graphe!$A:$GY,AS$3,FALSE)</f>
        <v>-20</v>
      </c>
      <c r="AT73" s="581">
        <f>VLOOKUP($C72,Graphe!$A:$GY,AT$3,FALSE)</f>
        <v>0</v>
      </c>
      <c r="AU73" s="581">
        <f>VLOOKUP($C72,Graphe!$A:$GY,AU$3,FALSE)</f>
        <v>20</v>
      </c>
      <c r="AV73" s="581">
        <f>VLOOKUP($C72,Graphe!$A:$GY,AV$3,FALSE)</f>
        <v>0</v>
      </c>
      <c r="AW73" s="581">
        <f>VLOOKUP($C72,Graphe!$A:$GY,AW$3,FALSE)</f>
        <v>-20</v>
      </c>
      <c r="AX73" s="581">
        <f>VLOOKUP($C72,Graphe!$A:$GY,AX$3,FALSE)</f>
        <v>0</v>
      </c>
      <c r="AY73" s="581">
        <f>VLOOKUP($C72,Graphe!$A:$GY,AY$3,FALSE)</f>
        <v>20</v>
      </c>
      <c r="AZ73" s="581">
        <f>VLOOKUP($C72,Graphe!$A:$GY,AZ$3,FALSE)</f>
        <v>0</v>
      </c>
      <c r="BA73" s="581">
        <f>VLOOKUP($C72,Graphe!$A:$GY,BA$3,FALSE)</f>
        <v>-20</v>
      </c>
      <c r="BB73" s="581">
        <f>VLOOKUP($C72,Graphe!$A:$GY,BB$3,FALSE)</f>
        <v>0</v>
      </c>
      <c r="BC73" s="581">
        <f>VLOOKUP($C72,Graphe!$A:$GY,BC$3,FALSE)</f>
        <v>20</v>
      </c>
      <c r="BD73" s="581">
        <f>VLOOKUP($C72,Graphe!$A:$GY,BD$3,FALSE)</f>
        <v>0</v>
      </c>
      <c r="BE73" s="581">
        <f>VLOOKUP($C72,Graphe!$A:$GY,BE$3,FALSE)</f>
        <v>-20</v>
      </c>
      <c r="BF73" s="581">
        <f>VLOOKUP($C72,Graphe!$A:$GY,BF$3,FALSE)</f>
        <v>0</v>
      </c>
      <c r="BG73" s="581">
        <f>VLOOKUP($C72,Graphe!$A:$GY,BG$3,FALSE)</f>
        <v>20</v>
      </c>
      <c r="BH73" s="581">
        <f>VLOOKUP($C72,Graphe!$A:$GY,BH$3,FALSE)</f>
        <v>0</v>
      </c>
      <c r="BI73" s="581">
        <f>VLOOKUP($C72,Graphe!$A:$GY,BI$3,FALSE)</f>
        <v>-20</v>
      </c>
      <c r="BJ73" s="581">
        <f>VLOOKUP($C72,Graphe!$A:$GY,BJ$3,FALSE)</f>
        <v>0</v>
      </c>
      <c r="BK73" s="581">
        <f>VLOOKUP($C72,Graphe!$A:$GY,BK$3,FALSE)</f>
        <v>20</v>
      </c>
      <c r="BL73" s="581">
        <f>VLOOKUP($C72,Graphe!$A:$GY,BL$3,FALSE)</f>
        <v>0</v>
      </c>
      <c r="BM73" s="581">
        <f>VLOOKUP($C72,Graphe!$A:$GY,BM$3,FALSE)</f>
        <v>-20</v>
      </c>
      <c r="BN73" s="581">
        <f>VLOOKUP($C72,Graphe!$A:$GY,BN$3,FALSE)</f>
        <v>0</v>
      </c>
      <c r="BO73" s="581">
        <f>VLOOKUP($C72,Graphe!$A:$GY,BO$3,FALSE)</f>
        <v>20</v>
      </c>
      <c r="BP73" s="581">
        <f>VLOOKUP($C72,Graphe!$A:$GY,BP$3,FALSE)</f>
        <v>0</v>
      </c>
      <c r="BQ73" s="581">
        <f>VLOOKUP($C72,Graphe!$A:$GY,BQ$3,FALSE)</f>
        <v>-20</v>
      </c>
      <c r="BR73" s="581">
        <f>VLOOKUP($C72,Graphe!$A:$GY,BR$3,FALSE)</f>
        <v>0</v>
      </c>
      <c r="BS73" s="581">
        <f>VLOOKUP($C72,Graphe!$A:$GY,BS$3,FALSE)</f>
        <v>20</v>
      </c>
      <c r="BT73" s="581">
        <f>VLOOKUP($C72,Graphe!$A:$GY,BT$3,FALSE)</f>
        <v>0</v>
      </c>
      <c r="BU73" s="581">
        <f>VLOOKUP($C72,Graphe!$A:$GY,BU$3,FALSE)</f>
        <v>-20</v>
      </c>
      <c r="BV73" s="581">
        <f>VLOOKUP($C72,Graphe!$A:$GY,BV$3,FALSE)</f>
        <v>0</v>
      </c>
      <c r="BW73" s="581">
        <f>VLOOKUP($C72,Graphe!$A:$GY,BW$3,FALSE)</f>
        <v>20</v>
      </c>
      <c r="BX73" s="581">
        <f>VLOOKUP($C72,Graphe!$A:$GY,BX$3,FALSE)</f>
        <v>0</v>
      </c>
      <c r="BY73" s="581">
        <f>VLOOKUP($C72,Graphe!$A:$GY,BY$3,FALSE)</f>
        <v>19</v>
      </c>
      <c r="BZ73" s="581">
        <f>VLOOKUP($C72,Graphe!$A:$GY,BZ$3,FALSE)</f>
        <v>0</v>
      </c>
      <c r="CA73" s="581">
        <f>VLOOKUP($C72,Graphe!$A:$GY,CA$3,FALSE)</f>
        <v>-19</v>
      </c>
      <c r="CB73" s="581">
        <f>VLOOKUP($C72,Graphe!$A:$GY,CB$3,FALSE)</f>
        <v>0</v>
      </c>
      <c r="CC73" s="581">
        <f>VLOOKUP($C72,Graphe!$A:$GY,CC$3,FALSE)</f>
        <v>19</v>
      </c>
      <c r="CD73" s="581">
        <f>VLOOKUP($C72,Graphe!$A:$GY,CD$3,FALSE)</f>
        <v>0</v>
      </c>
      <c r="CE73" s="581">
        <f>VLOOKUP($C72,Graphe!$A:$GY,CE$3,FALSE)</f>
        <v>-19</v>
      </c>
      <c r="CF73" s="581">
        <f>VLOOKUP($C72,Graphe!$A:$GY,CF$3,FALSE)</f>
        <v>0</v>
      </c>
      <c r="CG73" s="581">
        <f>VLOOKUP($C72,Graphe!$A:$GY,CG$3,FALSE)</f>
        <v>19</v>
      </c>
      <c r="CH73" s="581">
        <f>VLOOKUP($C72,Graphe!$A:$GY,CH$3,FALSE)</f>
        <v>0</v>
      </c>
      <c r="CI73" s="581">
        <f>VLOOKUP($C72,Graphe!$A:$GY,CI$3,FALSE)</f>
        <v>-19</v>
      </c>
      <c r="CJ73" s="581">
        <f>VLOOKUP($C72,Graphe!$A:$GY,CJ$3,FALSE)</f>
        <v>0</v>
      </c>
      <c r="CK73" s="581">
        <f>VLOOKUP($C72,Graphe!$A:$GY,CK$3,FALSE)</f>
        <v>19</v>
      </c>
      <c r="CL73" s="581">
        <f>VLOOKUP($C72,Graphe!$A:$GY,CL$3,FALSE)</f>
        <v>0</v>
      </c>
      <c r="CM73" s="581">
        <f>VLOOKUP($C72,Graphe!$A:$GY,CM$3,FALSE)</f>
        <v>-19</v>
      </c>
      <c r="CN73" s="581">
        <f>VLOOKUP($C72,Graphe!$A:$GY,CN$3,FALSE)</f>
        <v>0</v>
      </c>
      <c r="CO73" s="581">
        <f>VLOOKUP($C72,Graphe!$A:$GY,CO$3,FALSE)</f>
        <v>19</v>
      </c>
      <c r="CP73" s="581">
        <f>VLOOKUP($C72,Graphe!$A:$GY,CP$3,FALSE)</f>
        <v>0</v>
      </c>
      <c r="CQ73" s="581">
        <f>VLOOKUP($C72,Graphe!$A:$GY,CQ$3,FALSE)</f>
        <v>-19</v>
      </c>
      <c r="CR73" s="581">
        <f>VLOOKUP($C72,Graphe!$A:$GY,CR$3,FALSE)</f>
        <v>0</v>
      </c>
      <c r="CS73" s="581">
        <f>VLOOKUP($C72,Graphe!$A:$GY,CS$3,FALSE)</f>
        <v>19</v>
      </c>
      <c r="CT73" s="581">
        <f>VLOOKUP($C72,Graphe!$A:$GY,CT$3,FALSE)</f>
        <v>0</v>
      </c>
      <c r="CU73" s="581">
        <f>VLOOKUP($C72,Graphe!$A:$GY,CU$3,FALSE)</f>
        <v>-19</v>
      </c>
      <c r="CV73" s="581">
        <f>VLOOKUP($C72,Graphe!$A:$GY,CV$3,FALSE)</f>
        <v>0</v>
      </c>
      <c r="CW73" s="581">
        <f>VLOOKUP($C72,Graphe!$A:$GY,CW$3,FALSE)</f>
        <v>19</v>
      </c>
      <c r="CX73" s="581">
        <f>VLOOKUP($C72,Graphe!$A:$GY,CX$3,FALSE)</f>
        <v>0</v>
      </c>
      <c r="CY73" s="581">
        <f>VLOOKUP($C72,Graphe!$A:$GY,CY$3,FALSE)</f>
        <v>-19</v>
      </c>
      <c r="CZ73" s="581">
        <f>VLOOKUP($C72,Graphe!$A:$GY,CZ$3,FALSE)</f>
        <v>0</v>
      </c>
      <c r="DA73" s="581">
        <f>VLOOKUP($C72,Graphe!$A:$GY,DA$3,FALSE)</f>
        <v>19</v>
      </c>
      <c r="DB73" s="581">
        <f>VLOOKUP($C72,Graphe!$A:$GY,DB$3,FALSE)</f>
        <v>0</v>
      </c>
      <c r="DC73" s="581">
        <f>VLOOKUP($C72,Graphe!$A:$GY,DC$3,FALSE)</f>
        <v>-19</v>
      </c>
      <c r="DD73" s="581">
        <f>VLOOKUP($C72,Graphe!$A:$GY,DD$3,FALSE)</f>
        <v>0</v>
      </c>
      <c r="DE73" s="581">
        <f>VLOOKUP($C72,Graphe!$A:$GY,DE$3,FALSE)</f>
        <v>19</v>
      </c>
      <c r="DF73" s="581">
        <f>VLOOKUP($C72,Graphe!$A:$GY,DF$3,FALSE)</f>
        <v>0</v>
      </c>
      <c r="DG73" s="581">
        <f>VLOOKUP($C72,Graphe!$A:$GY,DG$3,FALSE)</f>
        <v>-19</v>
      </c>
      <c r="DH73" s="581">
        <f>VLOOKUP($C72,Graphe!$A:$GY,DH$3,FALSE)</f>
        <v>0</v>
      </c>
      <c r="DI73" s="581">
        <f>VLOOKUP($C72,Graphe!$A:$GY,DI$3,FALSE)</f>
        <v>19</v>
      </c>
      <c r="DJ73" s="581">
        <f>VLOOKUP($C72,Graphe!$A:$GY,DJ$3,FALSE)</f>
        <v>0</v>
      </c>
      <c r="DK73" s="581">
        <f>VLOOKUP($C72,Graphe!$A:$GY,DK$3,FALSE)</f>
        <v>-19</v>
      </c>
      <c r="DL73" s="581">
        <f>VLOOKUP($C72,Graphe!$A:$GY,DL$3,FALSE)</f>
        <v>0</v>
      </c>
      <c r="DM73" s="581">
        <f>VLOOKUP($C72,Graphe!$A:$GY,DM$3,FALSE)</f>
        <v>19</v>
      </c>
      <c r="DN73" s="581">
        <f>VLOOKUP($C72,Graphe!$A:$GY,DN$3,FALSE)</f>
        <v>0</v>
      </c>
      <c r="DO73" s="581">
        <f>VLOOKUP($C72,Graphe!$A:$GY,DO$3,FALSE)</f>
        <v>-19</v>
      </c>
      <c r="DP73" s="581">
        <f>VLOOKUP($C72,Graphe!$A:$GY,DP$3,FALSE)</f>
        <v>0</v>
      </c>
      <c r="DQ73" s="581">
        <f>VLOOKUP($C72,Graphe!$A:$GY,DQ$3,FALSE)</f>
        <v>19</v>
      </c>
      <c r="DR73" s="581">
        <f>VLOOKUP($C72,Graphe!$A:$GY,DR$3,FALSE)</f>
        <v>0</v>
      </c>
      <c r="DS73" s="581">
        <f>VLOOKUP($C72,Graphe!$A:$GY,DS$3,FALSE)</f>
        <v>-19</v>
      </c>
      <c r="DT73" s="581">
        <f>VLOOKUP($C72,Graphe!$A:$GY,DT$3,FALSE)</f>
        <v>0</v>
      </c>
      <c r="DU73" s="581">
        <f>VLOOKUP($C72,Graphe!$A:$GY,DU$3,FALSE)</f>
        <v>19</v>
      </c>
      <c r="DV73" s="581">
        <f>VLOOKUP($C72,Graphe!$A:$GY,DV$3,FALSE)</f>
        <v>0</v>
      </c>
      <c r="DW73" s="581">
        <f>VLOOKUP($C72,Graphe!$A:$GY,DW$3,FALSE)</f>
        <v>24</v>
      </c>
      <c r="DX73" s="581">
        <f>VLOOKUP($C72,Graphe!$A:$GY,DX$3,FALSE)</f>
        <v>0</v>
      </c>
      <c r="DY73" s="581">
        <f>VLOOKUP($C72,Graphe!$A:$GY,DY$3,FALSE)</f>
        <v>-24</v>
      </c>
      <c r="DZ73" s="581">
        <f>VLOOKUP($C72,Graphe!$A:$GY,DZ$3,FALSE)</f>
        <v>0</v>
      </c>
      <c r="EA73" s="581">
        <f>VLOOKUP($C72,Graphe!$A:$GY,EA$3,FALSE)</f>
        <v>24</v>
      </c>
      <c r="EB73" s="581">
        <f>VLOOKUP($C72,Graphe!$A:$GY,EB$3,FALSE)</f>
        <v>0</v>
      </c>
      <c r="EC73" s="581">
        <f>VLOOKUP($C72,Graphe!$A:$GY,EC$3,FALSE)</f>
        <v>-24</v>
      </c>
      <c r="ED73" s="581">
        <f>VLOOKUP($C72,Graphe!$A:$GY,ED$3,FALSE)</f>
        <v>0</v>
      </c>
      <c r="EE73" s="581">
        <f>VLOOKUP($C72,Graphe!$A:$GY,EE$3,FALSE)</f>
        <v>24</v>
      </c>
      <c r="EF73" s="581">
        <f>VLOOKUP($C72,Graphe!$A:$GY,EF$3,FALSE)</f>
        <v>0</v>
      </c>
      <c r="EG73" s="581">
        <f>VLOOKUP($C72,Graphe!$A:$GY,EG$3,FALSE)</f>
        <v>-24</v>
      </c>
      <c r="EH73" s="581">
        <f>VLOOKUP($C72,Graphe!$A:$GY,EH$3,FALSE)</f>
        <v>0</v>
      </c>
      <c r="EI73" s="581">
        <f>VLOOKUP($C72,Graphe!$A:$GY,EI$3,FALSE)</f>
        <v>24</v>
      </c>
      <c r="EJ73" s="581">
        <f>VLOOKUP($C72,Graphe!$A:$GY,EJ$3,FALSE)</f>
        <v>0</v>
      </c>
      <c r="EK73" s="581">
        <f>VLOOKUP($C72,Graphe!$A:$GY,EK$3,FALSE)</f>
        <v>-24</v>
      </c>
      <c r="EL73" s="581">
        <f>VLOOKUP($C72,Graphe!$A:$GY,EL$3,FALSE)</f>
        <v>0</v>
      </c>
      <c r="EM73" s="581">
        <f>VLOOKUP($C72,Graphe!$A:$GY,EM$3,FALSE)</f>
        <v>24</v>
      </c>
      <c r="EN73" s="581">
        <f>VLOOKUP($C72,Graphe!$A:$GY,EN$3,FALSE)</f>
        <v>0</v>
      </c>
      <c r="EO73" s="581">
        <f>VLOOKUP($C72,Graphe!$A:$GY,EO$3,FALSE)</f>
        <v>-24</v>
      </c>
      <c r="EP73" s="581">
        <f>VLOOKUP($C72,Graphe!$A:$GY,EP$3,FALSE)</f>
        <v>0</v>
      </c>
      <c r="EQ73" s="581">
        <f>VLOOKUP($C72,Graphe!$A:$GY,EQ$3,FALSE)</f>
        <v>24</v>
      </c>
      <c r="ER73" s="581">
        <f>VLOOKUP($C72,Graphe!$A:$GY,ER$3,FALSE)</f>
        <v>0</v>
      </c>
      <c r="ES73" s="581">
        <f>VLOOKUP($C72,Graphe!$A:$GY,ES$3,FALSE)</f>
        <v>-24</v>
      </c>
      <c r="ET73" s="581">
        <f>VLOOKUP($C72,Graphe!$A:$GY,ET$3,FALSE)</f>
        <v>0</v>
      </c>
      <c r="EU73" s="581">
        <f>VLOOKUP($C72,Graphe!$A:$GY,EU$3,FALSE)</f>
        <v>24</v>
      </c>
      <c r="EV73" s="581">
        <f>VLOOKUP($C72,Graphe!$A:$GY,EV$3,FALSE)</f>
        <v>0</v>
      </c>
      <c r="EW73" s="581">
        <f>VLOOKUP($C72,Graphe!$A:$GY,EW$3,FALSE)</f>
        <v>-24</v>
      </c>
      <c r="EX73" s="581">
        <f>VLOOKUP($C72,Graphe!$A:$GY,EX$3,FALSE)</f>
        <v>0</v>
      </c>
      <c r="EY73" s="581">
        <f>VLOOKUP($C72,Graphe!$A:$GY,EY$3,FALSE)</f>
        <v>24</v>
      </c>
      <c r="EZ73" s="581">
        <f>VLOOKUP($C72,Graphe!$A:$GY,EZ$3,FALSE)</f>
        <v>0</v>
      </c>
      <c r="FA73" s="581">
        <f>VLOOKUP($C72,Graphe!$A:$GY,FA$3,FALSE)</f>
        <v>-24</v>
      </c>
      <c r="FB73" s="581">
        <f>VLOOKUP($C72,Graphe!$A:$GY,FB$3,FALSE)</f>
        <v>0</v>
      </c>
      <c r="FC73" s="581">
        <f>VLOOKUP($C72,Graphe!$A:$GY,FC$3,FALSE)</f>
        <v>24</v>
      </c>
      <c r="FD73" s="581">
        <f>VLOOKUP($C72,Graphe!$A:$GY,FD$3,FALSE)</f>
        <v>0</v>
      </c>
      <c r="FE73" s="581">
        <f>VLOOKUP($C72,Graphe!$A:$GY,FE$3,FALSE)</f>
        <v>-24</v>
      </c>
      <c r="FF73" s="581">
        <f>VLOOKUP($C72,Graphe!$A:$GY,FF$3,FALSE)</f>
        <v>0</v>
      </c>
      <c r="FG73" s="581">
        <f>VLOOKUP($C72,Graphe!$A:$GY,FG$3,FALSE)</f>
        <v>24</v>
      </c>
      <c r="FH73" s="581">
        <f>VLOOKUP($C72,Graphe!$A:$GY,FH$3,FALSE)</f>
        <v>0</v>
      </c>
      <c r="FI73" s="581">
        <f>VLOOKUP($C72,Graphe!$A:$GY,FI$3,FALSE)</f>
        <v>-24</v>
      </c>
      <c r="FJ73" s="581">
        <f>VLOOKUP($C72,Graphe!$A:$GY,FJ$3,FALSE)</f>
        <v>0</v>
      </c>
      <c r="FK73" s="581">
        <f>VLOOKUP($C72,Graphe!$A:$GY,FK$3,FALSE)</f>
        <v>24</v>
      </c>
      <c r="FL73" s="581">
        <f>VLOOKUP($C72,Graphe!$A:$GY,FL$3,FALSE)</f>
        <v>0</v>
      </c>
      <c r="FM73" s="581">
        <f>VLOOKUP($C72,Graphe!$A:$GY,FM$3,FALSE)</f>
        <v>-24</v>
      </c>
      <c r="FN73" s="581">
        <f>VLOOKUP($C72,Graphe!$A:$GY,FN$3,FALSE)</f>
        <v>0</v>
      </c>
      <c r="FO73" s="581">
        <f>VLOOKUP($C72,Graphe!$A:$GY,FO$3,FALSE)</f>
        <v>24</v>
      </c>
      <c r="FP73" s="581">
        <f>VLOOKUP($C72,Graphe!$A:$GY,FP$3,FALSE)</f>
        <v>0</v>
      </c>
      <c r="FQ73" s="581">
        <f>VLOOKUP($C72,Graphe!$A:$GY,FQ$3,FALSE)</f>
        <v>-24</v>
      </c>
      <c r="FR73" s="581">
        <f>VLOOKUP($C72,Graphe!$A:$GY,FR$3,FALSE)</f>
        <v>0</v>
      </c>
      <c r="FS73" s="581">
        <f>VLOOKUP($C72,Graphe!$A:$GY,FS$3,FALSE)</f>
        <v>24</v>
      </c>
      <c r="FT73" s="581">
        <f>VLOOKUP($C72,Graphe!$A:$GY,FT$3,FALSE)</f>
        <v>0</v>
      </c>
      <c r="FU73" s="581">
        <f>VLOOKUP($C72,Graphe!$A:$GY,FU$3,FALSE)</f>
        <v>20</v>
      </c>
      <c r="FV73" s="581">
        <f>VLOOKUP($C72,Graphe!$A:$GY,FV$3,FALSE)</f>
        <v>0</v>
      </c>
      <c r="FW73" s="581">
        <f>VLOOKUP($C72,Graphe!$A:$GY,FW$3,FALSE)</f>
        <v>-20</v>
      </c>
      <c r="FX73" s="581">
        <f>VLOOKUP($C72,Graphe!$A:$GY,FX$3,FALSE)</f>
        <v>0</v>
      </c>
      <c r="FY73" s="581">
        <f>VLOOKUP($C72,Graphe!$A:$GY,FY$3,FALSE)</f>
        <v>20</v>
      </c>
      <c r="FZ73" s="581">
        <f>VLOOKUP($C72,Graphe!$A:$GY,FZ$3,FALSE)</f>
        <v>0</v>
      </c>
      <c r="GA73" s="581">
        <f>VLOOKUP($C72,Graphe!$A:$GY,GA$3,FALSE)</f>
        <v>-20</v>
      </c>
      <c r="GB73" s="581">
        <f>VLOOKUP($C72,Graphe!$A:$GY,GB$3,FALSE)</f>
        <v>0</v>
      </c>
      <c r="GC73" s="581">
        <f>VLOOKUP($C72,Graphe!$A:$GY,GC$3,FALSE)</f>
        <v>20</v>
      </c>
      <c r="GD73" s="581">
        <f>VLOOKUP($C72,Graphe!$A:$GY,GD$3,FALSE)</f>
        <v>0</v>
      </c>
      <c r="GE73" s="581">
        <f>VLOOKUP($C72,Graphe!$A:$GY,GE$3,FALSE)</f>
        <v>-20</v>
      </c>
      <c r="GF73" s="581">
        <f>VLOOKUP($C72,Graphe!$A:$GY,GF$3,FALSE)</f>
        <v>0</v>
      </c>
      <c r="GG73" s="581">
        <f>VLOOKUP($C72,Graphe!$A:$GY,GG$3,FALSE)</f>
        <v>20</v>
      </c>
      <c r="GH73" s="581">
        <f>VLOOKUP($C72,Graphe!$A:$GY,GH$3,FALSE)</f>
        <v>0</v>
      </c>
      <c r="GI73" s="581">
        <f>VLOOKUP($C72,Graphe!$A:$GY,GI$3,FALSE)</f>
        <v>-20</v>
      </c>
      <c r="GJ73" s="581">
        <f>VLOOKUP($C72,Graphe!$A:$GY,GJ$3,FALSE)</f>
        <v>0</v>
      </c>
      <c r="GK73" s="581">
        <f>VLOOKUP($C72,Graphe!$A:$GY,GK$3,FALSE)</f>
        <v>20</v>
      </c>
      <c r="GL73" s="581">
        <f>VLOOKUP($C72,Graphe!$A:$GY,GL$3,FALSE)</f>
        <v>0</v>
      </c>
      <c r="GM73" s="581">
        <f>VLOOKUP($C72,Graphe!$A:$GY,GM$3,FALSE)</f>
        <v>-20</v>
      </c>
      <c r="GN73" s="581">
        <f>VLOOKUP($C72,Graphe!$A:$GY,GN$3,FALSE)</f>
        <v>0</v>
      </c>
      <c r="GO73" s="581">
        <f>VLOOKUP($C72,Graphe!$A:$GY,GO$3,FALSE)</f>
        <v>20</v>
      </c>
      <c r="GP73" s="581">
        <f>VLOOKUP($C72,Graphe!$A:$GY,GP$3,FALSE)</f>
        <v>0</v>
      </c>
      <c r="GQ73" s="581">
        <f>VLOOKUP($C72,Graphe!$A:$GY,GQ$3,FALSE)</f>
        <v>-20</v>
      </c>
      <c r="GR73" s="581">
        <f>VLOOKUP($C72,Graphe!$A:$GY,GR$3,FALSE)</f>
        <v>0</v>
      </c>
      <c r="GS73" s="581">
        <f>VLOOKUP($C72,Graphe!$A:$GY,GS$3,FALSE)</f>
        <v>20</v>
      </c>
      <c r="GT73" s="581">
        <f>VLOOKUP($C72,Graphe!$A:$GY,GT$3,FALSE)</f>
        <v>0</v>
      </c>
      <c r="GU73" s="581">
        <f>VLOOKUP($C72,Graphe!$A:$GY,GU$3,FALSE)</f>
        <v>-20</v>
      </c>
      <c r="GV73" s="581">
        <f>VLOOKUP($C72,Graphe!$A:$GY,GV$3,FALSE)</f>
        <v>0</v>
      </c>
      <c r="GW73" s="581">
        <f>VLOOKUP($C72,Graphe!$A:$GY,GW$3,FALSE)</f>
        <v>20</v>
      </c>
      <c r="GX73" s="581">
        <f>VLOOKUP($C72,Graphe!$A:$GY,GX$3,FALSE)</f>
        <v>0</v>
      </c>
      <c r="GY73" s="581">
        <f>VLOOKUP($C72,Graphe!$A:$GY,GY$3,FALSE)</f>
        <v>-20</v>
      </c>
      <c r="GZ73" s="581">
        <f>VLOOKUP($C72,Graphe!$A:$GY,GZ$3,FALSE)</f>
        <v>0</v>
      </c>
      <c r="HA73" s="581">
        <f>VLOOKUP($C72,Graphe!$A:$GY,HA$3,FALSE)</f>
        <v>20</v>
      </c>
      <c r="HB73" s="581">
        <f>VLOOKUP($C72,Graphe!$A:$GY,HB$3,FALSE)</f>
        <v>0</v>
      </c>
      <c r="HC73" s="581">
        <f>VLOOKUP($C72,Graphe!$A:$GY,HC$3,FALSE)</f>
        <v>-20</v>
      </c>
      <c r="HD73" s="581">
        <f>VLOOKUP($C72,Graphe!$A:$GY,HD$3,FALSE)</f>
        <v>0</v>
      </c>
      <c r="HE73" s="581">
        <f>VLOOKUP($C72,Graphe!$A:$GY,HE$3,FALSE)</f>
        <v>20</v>
      </c>
      <c r="HF73" s="581">
        <f>VLOOKUP($C72,Graphe!$A:$GY,HF$3,FALSE)</f>
        <v>0</v>
      </c>
      <c r="HG73" s="581">
        <f>VLOOKUP($C72,Graphe!$A:$GY,HG$3,FALSE)</f>
        <v>-20</v>
      </c>
      <c r="HH73" s="581">
        <f>VLOOKUP($C72,Graphe!$A:$GY,HH$3,FALSE)</f>
        <v>0</v>
      </c>
      <c r="HI73" s="581">
        <f>VLOOKUP($C72,Graphe!$A:$GY,HI$3,FALSE)</f>
        <v>20</v>
      </c>
      <c r="HJ73" s="581">
        <f>VLOOKUP($C72,Graphe!$A:$GY,HJ$3,FALSE)</f>
        <v>0</v>
      </c>
      <c r="HK73" s="581">
        <f>VLOOKUP($C72,Graphe!$A:$GY,HK$3,FALSE)</f>
        <v>-20</v>
      </c>
      <c r="HL73" s="581">
        <f>VLOOKUP($C72,Graphe!$A:$GY,HL$3,FALSE)</f>
        <v>0</v>
      </c>
      <c r="HM73" s="581">
        <f>VLOOKUP($C72,Graphe!$A:$GY,HM$3,FALSE)</f>
        <v>20</v>
      </c>
      <c r="HN73" s="581">
        <f>VLOOKUP($C72,Graphe!$A:$GY,HN$3,FALSE)</f>
        <v>0</v>
      </c>
      <c r="HO73" s="581">
        <f>VLOOKUP($C72,Graphe!$A:$GY,HO$3,FALSE)</f>
        <v>-20</v>
      </c>
      <c r="HP73" s="581">
        <f>VLOOKUP($C72,Graphe!$A:$GY,HP$3,FALSE)</f>
        <v>0</v>
      </c>
      <c r="HQ73" s="581">
        <f>VLOOKUP($C72,Graphe!$A:$GY,HQ$3,FALSE)</f>
        <v>20</v>
      </c>
      <c r="HR73" s="581">
        <f>VLOOKUP($C72,Graphe!$A:$GY,HR$3,FALSE)</f>
        <v>0</v>
      </c>
    </row>
    <row r="74" spans="1:226" s="581" customFormat="1" x14ac:dyDescent="0.25">
      <c r="A74" s="581">
        <v>8</v>
      </c>
      <c r="B74" s="581">
        <f t="shared" si="14"/>
        <v>1308</v>
      </c>
      <c r="C74" s="581">
        <f t="shared" si="15"/>
        <v>950</v>
      </c>
      <c r="D74" s="581">
        <f>VLOOKUP(B74,Graphe!D:E,2,FALSE)</f>
        <v>950</v>
      </c>
      <c r="Z74" s="581">
        <f t="shared" si="16"/>
        <v>940</v>
      </c>
      <c r="AA74" s="581">
        <f>VLOOKUP($C73,Graphe!$A:$GY,AA$3,FALSE)</f>
        <v>20</v>
      </c>
      <c r="AB74" s="581">
        <f>VLOOKUP($C73,Graphe!$A:$GY,AB$3,FALSE)</f>
        <v>0</v>
      </c>
      <c r="AC74" s="581">
        <f>VLOOKUP($C73,Graphe!$A:$GY,AC$3,FALSE)</f>
        <v>-20</v>
      </c>
      <c r="AD74" s="581">
        <f>VLOOKUP($C73,Graphe!$A:$GY,AD$3,FALSE)</f>
        <v>0</v>
      </c>
      <c r="AE74" s="581">
        <f>VLOOKUP($C73,Graphe!$A:$GY,AE$3,FALSE)</f>
        <v>20</v>
      </c>
      <c r="AF74" s="581">
        <f>VLOOKUP($C73,Graphe!$A:$GY,AF$3,FALSE)</f>
        <v>0</v>
      </c>
      <c r="AG74" s="581">
        <f>VLOOKUP($C73,Graphe!$A:$GY,AG$3,FALSE)</f>
        <v>-20</v>
      </c>
      <c r="AH74" s="581">
        <f>VLOOKUP($C73,Graphe!$A:$GY,AH$3,FALSE)</f>
        <v>0</v>
      </c>
      <c r="AI74" s="581">
        <f>VLOOKUP($C73,Graphe!$A:$GY,AI$3,FALSE)</f>
        <v>20</v>
      </c>
      <c r="AJ74" s="581">
        <f>VLOOKUP($C73,Graphe!$A:$GY,AJ$3,FALSE)</f>
        <v>0</v>
      </c>
      <c r="AK74" s="581">
        <f>VLOOKUP($C73,Graphe!$A:$GY,AK$3,FALSE)</f>
        <v>-20</v>
      </c>
      <c r="AL74" s="581">
        <f>VLOOKUP($C73,Graphe!$A:$GY,AL$3,FALSE)</f>
        <v>0</v>
      </c>
      <c r="AM74" s="581">
        <f>VLOOKUP($C73,Graphe!$A:$GY,AM$3,FALSE)</f>
        <v>20</v>
      </c>
      <c r="AN74" s="581">
        <f>VLOOKUP($C73,Graphe!$A:$GY,AN$3,FALSE)</f>
        <v>0</v>
      </c>
      <c r="AO74" s="581">
        <f>VLOOKUP($C73,Graphe!$A:$GY,AO$3,FALSE)</f>
        <v>-20</v>
      </c>
      <c r="AP74" s="581">
        <f>VLOOKUP($C73,Graphe!$A:$GY,AP$3,FALSE)</f>
        <v>0</v>
      </c>
      <c r="AQ74" s="581">
        <f>VLOOKUP($C73,Graphe!$A:$GY,AQ$3,FALSE)</f>
        <v>20</v>
      </c>
      <c r="AR74" s="581">
        <f>VLOOKUP($C73,Graphe!$A:$GY,AR$3,FALSE)</f>
        <v>0</v>
      </c>
      <c r="AS74" s="581">
        <f>VLOOKUP($C73,Graphe!$A:$GY,AS$3,FALSE)</f>
        <v>-20</v>
      </c>
      <c r="AT74" s="581">
        <f>VLOOKUP($C73,Graphe!$A:$GY,AT$3,FALSE)</f>
        <v>0</v>
      </c>
      <c r="AU74" s="581">
        <f>VLOOKUP($C73,Graphe!$A:$GY,AU$3,FALSE)</f>
        <v>20</v>
      </c>
      <c r="AV74" s="581">
        <f>VLOOKUP($C73,Graphe!$A:$GY,AV$3,FALSE)</f>
        <v>0</v>
      </c>
      <c r="AW74" s="581">
        <f>VLOOKUP($C73,Graphe!$A:$GY,AW$3,FALSE)</f>
        <v>-20</v>
      </c>
      <c r="AX74" s="581">
        <f>VLOOKUP($C73,Graphe!$A:$GY,AX$3,FALSE)</f>
        <v>0</v>
      </c>
      <c r="AY74" s="581">
        <f>VLOOKUP($C73,Graphe!$A:$GY,AY$3,FALSE)</f>
        <v>20</v>
      </c>
      <c r="AZ74" s="581">
        <f>VLOOKUP($C73,Graphe!$A:$GY,AZ$3,FALSE)</f>
        <v>0</v>
      </c>
      <c r="BA74" s="581">
        <f>VLOOKUP($C73,Graphe!$A:$GY,BA$3,FALSE)</f>
        <v>-20</v>
      </c>
      <c r="BB74" s="581">
        <f>VLOOKUP($C73,Graphe!$A:$GY,BB$3,FALSE)</f>
        <v>0</v>
      </c>
      <c r="BC74" s="581">
        <f>VLOOKUP($C73,Graphe!$A:$GY,BC$3,FALSE)</f>
        <v>20</v>
      </c>
      <c r="BD74" s="581">
        <f>VLOOKUP($C73,Graphe!$A:$GY,BD$3,FALSE)</f>
        <v>0</v>
      </c>
      <c r="BE74" s="581">
        <f>VLOOKUP($C73,Graphe!$A:$GY,BE$3,FALSE)</f>
        <v>-20</v>
      </c>
      <c r="BF74" s="581">
        <f>VLOOKUP($C73,Graphe!$A:$GY,BF$3,FALSE)</f>
        <v>0</v>
      </c>
      <c r="BG74" s="581">
        <f>VLOOKUP($C73,Graphe!$A:$GY,BG$3,FALSE)</f>
        <v>20</v>
      </c>
      <c r="BH74" s="581">
        <f>VLOOKUP($C73,Graphe!$A:$GY,BH$3,FALSE)</f>
        <v>0</v>
      </c>
      <c r="BI74" s="581">
        <f>VLOOKUP($C73,Graphe!$A:$GY,BI$3,FALSE)</f>
        <v>-20</v>
      </c>
      <c r="BJ74" s="581">
        <f>VLOOKUP($C73,Graphe!$A:$GY,BJ$3,FALSE)</f>
        <v>0</v>
      </c>
      <c r="BK74" s="581">
        <f>VLOOKUP($C73,Graphe!$A:$GY,BK$3,FALSE)</f>
        <v>20</v>
      </c>
      <c r="BL74" s="581">
        <f>VLOOKUP($C73,Graphe!$A:$GY,BL$3,FALSE)</f>
        <v>0</v>
      </c>
      <c r="BM74" s="581">
        <f>VLOOKUP($C73,Graphe!$A:$GY,BM$3,FALSE)</f>
        <v>-20</v>
      </c>
      <c r="BN74" s="581">
        <f>VLOOKUP($C73,Graphe!$A:$GY,BN$3,FALSE)</f>
        <v>0</v>
      </c>
      <c r="BO74" s="581">
        <f>VLOOKUP($C73,Graphe!$A:$GY,BO$3,FALSE)</f>
        <v>20</v>
      </c>
      <c r="BP74" s="581">
        <f>VLOOKUP($C73,Graphe!$A:$GY,BP$3,FALSE)</f>
        <v>0</v>
      </c>
      <c r="BQ74" s="581">
        <f>VLOOKUP($C73,Graphe!$A:$GY,BQ$3,FALSE)</f>
        <v>-20</v>
      </c>
      <c r="BR74" s="581">
        <f>VLOOKUP($C73,Graphe!$A:$GY,BR$3,FALSE)</f>
        <v>0</v>
      </c>
      <c r="BS74" s="581">
        <f>VLOOKUP($C73,Graphe!$A:$GY,BS$3,FALSE)</f>
        <v>20</v>
      </c>
      <c r="BT74" s="581">
        <f>VLOOKUP($C73,Graphe!$A:$GY,BT$3,FALSE)</f>
        <v>0</v>
      </c>
      <c r="BU74" s="581">
        <f>VLOOKUP($C73,Graphe!$A:$GY,BU$3,FALSE)</f>
        <v>-20</v>
      </c>
      <c r="BV74" s="581">
        <f>VLOOKUP($C73,Graphe!$A:$GY,BV$3,FALSE)</f>
        <v>0</v>
      </c>
      <c r="BW74" s="581">
        <f>VLOOKUP($C73,Graphe!$A:$GY,BW$3,FALSE)</f>
        <v>20</v>
      </c>
      <c r="BX74" s="581">
        <f>VLOOKUP($C73,Graphe!$A:$GY,BX$3,FALSE)</f>
        <v>0</v>
      </c>
      <c r="BY74" s="581">
        <f>VLOOKUP($C73,Graphe!$A:$GY,BY$3,FALSE)</f>
        <v>20</v>
      </c>
      <c r="BZ74" s="581">
        <f>VLOOKUP($C73,Graphe!$A:$GY,BZ$3,FALSE)</f>
        <v>0</v>
      </c>
      <c r="CA74" s="581">
        <f>VLOOKUP($C73,Graphe!$A:$GY,CA$3,FALSE)</f>
        <v>-20</v>
      </c>
      <c r="CB74" s="581">
        <f>VLOOKUP($C73,Graphe!$A:$GY,CB$3,FALSE)</f>
        <v>0</v>
      </c>
      <c r="CC74" s="581">
        <f>VLOOKUP($C73,Graphe!$A:$GY,CC$3,FALSE)</f>
        <v>20</v>
      </c>
      <c r="CD74" s="581">
        <f>VLOOKUP($C73,Graphe!$A:$GY,CD$3,FALSE)</f>
        <v>0</v>
      </c>
      <c r="CE74" s="581">
        <f>VLOOKUP($C73,Graphe!$A:$GY,CE$3,FALSE)</f>
        <v>-20</v>
      </c>
      <c r="CF74" s="581">
        <f>VLOOKUP($C73,Graphe!$A:$GY,CF$3,FALSE)</f>
        <v>0</v>
      </c>
      <c r="CG74" s="581">
        <f>VLOOKUP($C73,Graphe!$A:$GY,CG$3,FALSE)</f>
        <v>20</v>
      </c>
      <c r="CH74" s="581">
        <f>VLOOKUP($C73,Graphe!$A:$GY,CH$3,FALSE)</f>
        <v>0</v>
      </c>
      <c r="CI74" s="581">
        <f>VLOOKUP($C73,Graphe!$A:$GY,CI$3,FALSE)</f>
        <v>-20</v>
      </c>
      <c r="CJ74" s="581">
        <f>VLOOKUP($C73,Graphe!$A:$GY,CJ$3,FALSE)</f>
        <v>0</v>
      </c>
      <c r="CK74" s="581">
        <f>VLOOKUP($C73,Graphe!$A:$GY,CK$3,FALSE)</f>
        <v>20</v>
      </c>
      <c r="CL74" s="581">
        <f>VLOOKUP($C73,Graphe!$A:$GY,CL$3,FALSE)</f>
        <v>0</v>
      </c>
      <c r="CM74" s="581">
        <f>VLOOKUP($C73,Graphe!$A:$GY,CM$3,FALSE)</f>
        <v>-20</v>
      </c>
      <c r="CN74" s="581">
        <f>VLOOKUP($C73,Graphe!$A:$GY,CN$3,FALSE)</f>
        <v>0</v>
      </c>
      <c r="CO74" s="581">
        <f>VLOOKUP($C73,Graphe!$A:$GY,CO$3,FALSE)</f>
        <v>20</v>
      </c>
      <c r="CP74" s="581">
        <f>VLOOKUP($C73,Graphe!$A:$GY,CP$3,FALSE)</f>
        <v>0</v>
      </c>
      <c r="CQ74" s="581">
        <f>VLOOKUP($C73,Graphe!$A:$GY,CQ$3,FALSE)</f>
        <v>-20</v>
      </c>
      <c r="CR74" s="581">
        <f>VLOOKUP($C73,Graphe!$A:$GY,CR$3,FALSE)</f>
        <v>0</v>
      </c>
      <c r="CS74" s="581">
        <f>VLOOKUP($C73,Graphe!$A:$GY,CS$3,FALSE)</f>
        <v>20</v>
      </c>
      <c r="CT74" s="581">
        <f>VLOOKUP($C73,Graphe!$A:$GY,CT$3,FALSE)</f>
        <v>0</v>
      </c>
      <c r="CU74" s="581">
        <f>VLOOKUP($C73,Graphe!$A:$GY,CU$3,FALSE)</f>
        <v>-20</v>
      </c>
      <c r="CV74" s="581">
        <f>VLOOKUP($C73,Graphe!$A:$GY,CV$3,FALSE)</f>
        <v>0</v>
      </c>
      <c r="CW74" s="581">
        <f>VLOOKUP($C73,Graphe!$A:$GY,CW$3,FALSE)</f>
        <v>20</v>
      </c>
      <c r="CX74" s="581">
        <f>VLOOKUP($C73,Graphe!$A:$GY,CX$3,FALSE)</f>
        <v>0</v>
      </c>
      <c r="CY74" s="581">
        <f>VLOOKUP($C73,Graphe!$A:$GY,CY$3,FALSE)</f>
        <v>-20</v>
      </c>
      <c r="CZ74" s="581">
        <f>VLOOKUP($C73,Graphe!$A:$GY,CZ$3,FALSE)</f>
        <v>0</v>
      </c>
      <c r="DA74" s="581">
        <f>VLOOKUP($C73,Graphe!$A:$GY,DA$3,FALSE)</f>
        <v>20</v>
      </c>
      <c r="DB74" s="581">
        <f>VLOOKUP($C73,Graphe!$A:$GY,DB$3,FALSE)</f>
        <v>0</v>
      </c>
      <c r="DC74" s="581">
        <f>VLOOKUP($C73,Graphe!$A:$GY,DC$3,FALSE)</f>
        <v>-20</v>
      </c>
      <c r="DD74" s="581">
        <f>VLOOKUP($C73,Graphe!$A:$GY,DD$3,FALSE)</f>
        <v>0</v>
      </c>
      <c r="DE74" s="581">
        <f>VLOOKUP($C73,Graphe!$A:$GY,DE$3,FALSE)</f>
        <v>20</v>
      </c>
      <c r="DF74" s="581">
        <f>VLOOKUP($C73,Graphe!$A:$GY,DF$3,FALSE)</f>
        <v>0</v>
      </c>
      <c r="DG74" s="581">
        <f>VLOOKUP($C73,Graphe!$A:$GY,DG$3,FALSE)</f>
        <v>-20</v>
      </c>
      <c r="DH74" s="581">
        <f>VLOOKUP($C73,Graphe!$A:$GY,DH$3,FALSE)</f>
        <v>0</v>
      </c>
      <c r="DI74" s="581">
        <f>VLOOKUP($C73,Graphe!$A:$GY,DI$3,FALSE)</f>
        <v>20</v>
      </c>
      <c r="DJ74" s="581">
        <f>VLOOKUP($C73,Graphe!$A:$GY,DJ$3,FALSE)</f>
        <v>0</v>
      </c>
      <c r="DK74" s="581">
        <f>VLOOKUP($C73,Graphe!$A:$GY,DK$3,FALSE)</f>
        <v>-20</v>
      </c>
      <c r="DL74" s="581">
        <f>VLOOKUP($C73,Graphe!$A:$GY,DL$3,FALSE)</f>
        <v>0</v>
      </c>
      <c r="DM74" s="581">
        <f>VLOOKUP($C73,Graphe!$A:$GY,DM$3,FALSE)</f>
        <v>20</v>
      </c>
      <c r="DN74" s="581">
        <f>VLOOKUP($C73,Graphe!$A:$GY,DN$3,FALSE)</f>
        <v>0</v>
      </c>
      <c r="DO74" s="581">
        <f>VLOOKUP($C73,Graphe!$A:$GY,DO$3,FALSE)</f>
        <v>-20</v>
      </c>
      <c r="DP74" s="581">
        <f>VLOOKUP($C73,Graphe!$A:$GY,DP$3,FALSE)</f>
        <v>0</v>
      </c>
      <c r="DQ74" s="581">
        <f>VLOOKUP($C73,Graphe!$A:$GY,DQ$3,FALSE)</f>
        <v>20</v>
      </c>
      <c r="DR74" s="581">
        <f>VLOOKUP($C73,Graphe!$A:$GY,DR$3,FALSE)</f>
        <v>0</v>
      </c>
      <c r="DS74" s="581">
        <f>VLOOKUP($C73,Graphe!$A:$GY,DS$3,FALSE)</f>
        <v>-20</v>
      </c>
      <c r="DT74" s="581">
        <f>VLOOKUP($C73,Graphe!$A:$GY,DT$3,FALSE)</f>
        <v>0</v>
      </c>
      <c r="DU74" s="581">
        <f>VLOOKUP($C73,Graphe!$A:$GY,DU$3,FALSE)</f>
        <v>20</v>
      </c>
      <c r="DV74" s="581">
        <f>VLOOKUP($C73,Graphe!$A:$GY,DV$3,FALSE)</f>
        <v>0</v>
      </c>
      <c r="DW74" s="581">
        <f>VLOOKUP($C73,Graphe!$A:$GY,DW$3,FALSE)</f>
        <v>23</v>
      </c>
      <c r="DX74" s="581">
        <f>VLOOKUP($C73,Graphe!$A:$GY,DX$3,FALSE)</f>
        <v>1</v>
      </c>
      <c r="DY74" s="581">
        <f>VLOOKUP($C73,Graphe!$A:$GY,DY$3,FALSE)</f>
        <v>-21</v>
      </c>
      <c r="DZ74" s="581">
        <f>VLOOKUP($C73,Graphe!$A:$GY,DZ$3,FALSE)</f>
        <v>1</v>
      </c>
      <c r="EA74" s="581">
        <f>VLOOKUP($C73,Graphe!$A:$GY,EA$3,FALSE)</f>
        <v>23</v>
      </c>
      <c r="EB74" s="581">
        <f>VLOOKUP($C73,Graphe!$A:$GY,EB$3,FALSE)</f>
        <v>1</v>
      </c>
      <c r="EC74" s="581">
        <f>VLOOKUP($C73,Graphe!$A:$GY,EC$3,FALSE)</f>
        <v>-21</v>
      </c>
      <c r="ED74" s="581">
        <f>VLOOKUP($C73,Graphe!$A:$GY,ED$3,FALSE)</f>
        <v>1</v>
      </c>
      <c r="EE74" s="581">
        <f>VLOOKUP($C73,Graphe!$A:$GY,EE$3,FALSE)</f>
        <v>23</v>
      </c>
      <c r="EF74" s="581">
        <f>VLOOKUP($C73,Graphe!$A:$GY,EF$3,FALSE)</f>
        <v>1</v>
      </c>
      <c r="EG74" s="581">
        <f>VLOOKUP($C73,Graphe!$A:$GY,EG$3,FALSE)</f>
        <v>-21</v>
      </c>
      <c r="EH74" s="581">
        <f>VLOOKUP($C73,Graphe!$A:$GY,EH$3,FALSE)</f>
        <v>1</v>
      </c>
      <c r="EI74" s="581">
        <f>VLOOKUP($C73,Graphe!$A:$GY,EI$3,FALSE)</f>
        <v>23</v>
      </c>
      <c r="EJ74" s="581">
        <f>VLOOKUP($C73,Graphe!$A:$GY,EJ$3,FALSE)</f>
        <v>1</v>
      </c>
      <c r="EK74" s="581">
        <f>VLOOKUP($C73,Graphe!$A:$GY,EK$3,FALSE)</f>
        <v>-21</v>
      </c>
      <c r="EL74" s="581">
        <f>VLOOKUP($C73,Graphe!$A:$GY,EL$3,FALSE)</f>
        <v>1</v>
      </c>
      <c r="EM74" s="581">
        <f>VLOOKUP($C73,Graphe!$A:$GY,EM$3,FALSE)</f>
        <v>23</v>
      </c>
      <c r="EN74" s="581">
        <f>VLOOKUP($C73,Graphe!$A:$GY,EN$3,FALSE)</f>
        <v>1</v>
      </c>
      <c r="EO74" s="581">
        <f>VLOOKUP($C73,Graphe!$A:$GY,EO$3,FALSE)</f>
        <v>-21</v>
      </c>
      <c r="EP74" s="581">
        <f>VLOOKUP($C73,Graphe!$A:$GY,EP$3,FALSE)</f>
        <v>1</v>
      </c>
      <c r="EQ74" s="581">
        <f>VLOOKUP($C73,Graphe!$A:$GY,EQ$3,FALSE)</f>
        <v>23</v>
      </c>
      <c r="ER74" s="581">
        <f>VLOOKUP($C73,Graphe!$A:$GY,ER$3,FALSE)</f>
        <v>1</v>
      </c>
      <c r="ES74" s="581">
        <f>VLOOKUP($C73,Graphe!$A:$GY,ES$3,FALSE)</f>
        <v>-21</v>
      </c>
      <c r="ET74" s="581">
        <f>VLOOKUP($C73,Graphe!$A:$GY,ET$3,FALSE)</f>
        <v>1</v>
      </c>
      <c r="EU74" s="581">
        <f>VLOOKUP($C73,Graphe!$A:$GY,EU$3,FALSE)</f>
        <v>23</v>
      </c>
      <c r="EV74" s="581">
        <f>VLOOKUP($C73,Graphe!$A:$GY,EV$3,FALSE)</f>
        <v>1</v>
      </c>
      <c r="EW74" s="581">
        <f>VLOOKUP($C73,Graphe!$A:$GY,EW$3,FALSE)</f>
        <v>-21</v>
      </c>
      <c r="EX74" s="581">
        <f>VLOOKUP($C73,Graphe!$A:$GY,EX$3,FALSE)</f>
        <v>1</v>
      </c>
      <c r="EY74" s="581">
        <f>VLOOKUP($C73,Graphe!$A:$GY,EY$3,FALSE)</f>
        <v>23</v>
      </c>
      <c r="EZ74" s="581">
        <f>VLOOKUP($C73,Graphe!$A:$GY,EZ$3,FALSE)</f>
        <v>1</v>
      </c>
      <c r="FA74" s="581">
        <f>VLOOKUP($C73,Graphe!$A:$GY,FA$3,FALSE)</f>
        <v>-21</v>
      </c>
      <c r="FB74" s="581">
        <f>VLOOKUP($C73,Graphe!$A:$GY,FB$3,FALSE)</f>
        <v>1</v>
      </c>
      <c r="FC74" s="581">
        <f>VLOOKUP($C73,Graphe!$A:$GY,FC$3,FALSE)</f>
        <v>23</v>
      </c>
      <c r="FD74" s="581">
        <f>VLOOKUP($C73,Graphe!$A:$GY,FD$3,FALSE)</f>
        <v>1</v>
      </c>
      <c r="FE74" s="581">
        <f>VLOOKUP($C73,Graphe!$A:$GY,FE$3,FALSE)</f>
        <v>-21</v>
      </c>
      <c r="FF74" s="581">
        <f>VLOOKUP($C73,Graphe!$A:$GY,FF$3,FALSE)</f>
        <v>1</v>
      </c>
      <c r="FG74" s="581">
        <f>VLOOKUP($C73,Graphe!$A:$GY,FG$3,FALSE)</f>
        <v>23</v>
      </c>
      <c r="FH74" s="581">
        <f>VLOOKUP($C73,Graphe!$A:$GY,FH$3,FALSE)</f>
        <v>1</v>
      </c>
      <c r="FI74" s="581">
        <f>VLOOKUP($C73,Graphe!$A:$GY,FI$3,FALSE)</f>
        <v>-21</v>
      </c>
      <c r="FJ74" s="581">
        <f>VLOOKUP($C73,Graphe!$A:$GY,FJ$3,FALSE)</f>
        <v>1</v>
      </c>
      <c r="FK74" s="581">
        <f>VLOOKUP($C73,Graphe!$A:$GY,FK$3,FALSE)</f>
        <v>23</v>
      </c>
      <c r="FL74" s="581">
        <f>VLOOKUP($C73,Graphe!$A:$GY,FL$3,FALSE)</f>
        <v>1</v>
      </c>
      <c r="FM74" s="581">
        <f>VLOOKUP($C73,Graphe!$A:$GY,FM$3,FALSE)</f>
        <v>-21</v>
      </c>
      <c r="FN74" s="581">
        <f>VLOOKUP($C73,Graphe!$A:$GY,FN$3,FALSE)</f>
        <v>1</v>
      </c>
      <c r="FO74" s="581">
        <f>VLOOKUP($C73,Graphe!$A:$GY,FO$3,FALSE)</f>
        <v>23</v>
      </c>
      <c r="FP74" s="581">
        <f>VLOOKUP($C73,Graphe!$A:$GY,FP$3,FALSE)</f>
        <v>1</v>
      </c>
      <c r="FQ74" s="581">
        <f>VLOOKUP($C73,Graphe!$A:$GY,FQ$3,FALSE)</f>
        <v>-21</v>
      </c>
      <c r="FR74" s="581">
        <f>VLOOKUP($C73,Graphe!$A:$GY,FR$3,FALSE)</f>
        <v>1</v>
      </c>
      <c r="FS74" s="581">
        <f>VLOOKUP($C73,Graphe!$A:$GY,FS$3,FALSE)</f>
        <v>23</v>
      </c>
      <c r="FT74" s="581">
        <f>VLOOKUP($C73,Graphe!$A:$GY,FT$3,FALSE)</f>
        <v>1</v>
      </c>
      <c r="FU74" s="581">
        <f>VLOOKUP($C73,Graphe!$A:$GY,FU$3,FALSE)</f>
        <v>20</v>
      </c>
      <c r="FV74" s="581">
        <f>VLOOKUP($C73,Graphe!$A:$GY,FV$3,FALSE)</f>
        <v>0</v>
      </c>
      <c r="FW74" s="581">
        <f>VLOOKUP($C73,Graphe!$A:$GY,FW$3,FALSE)</f>
        <v>-20</v>
      </c>
      <c r="FX74" s="581">
        <f>VLOOKUP($C73,Graphe!$A:$GY,FX$3,FALSE)</f>
        <v>0</v>
      </c>
      <c r="FY74" s="581">
        <f>VLOOKUP($C73,Graphe!$A:$GY,FY$3,FALSE)</f>
        <v>20</v>
      </c>
      <c r="FZ74" s="581">
        <f>VLOOKUP($C73,Graphe!$A:$GY,FZ$3,FALSE)</f>
        <v>0</v>
      </c>
      <c r="GA74" s="581">
        <f>VLOOKUP($C73,Graphe!$A:$GY,GA$3,FALSE)</f>
        <v>-20</v>
      </c>
      <c r="GB74" s="581">
        <f>VLOOKUP($C73,Graphe!$A:$GY,GB$3,FALSE)</f>
        <v>0</v>
      </c>
      <c r="GC74" s="581">
        <f>VLOOKUP($C73,Graphe!$A:$GY,GC$3,FALSE)</f>
        <v>20</v>
      </c>
      <c r="GD74" s="581">
        <f>VLOOKUP($C73,Graphe!$A:$GY,GD$3,FALSE)</f>
        <v>0</v>
      </c>
      <c r="GE74" s="581">
        <f>VLOOKUP($C73,Graphe!$A:$GY,GE$3,FALSE)</f>
        <v>-20</v>
      </c>
      <c r="GF74" s="581">
        <f>VLOOKUP($C73,Graphe!$A:$GY,GF$3,FALSE)</f>
        <v>0</v>
      </c>
      <c r="GG74" s="581">
        <f>VLOOKUP($C73,Graphe!$A:$GY,GG$3,FALSE)</f>
        <v>20</v>
      </c>
      <c r="GH74" s="581">
        <f>VLOOKUP($C73,Graphe!$A:$GY,GH$3,FALSE)</f>
        <v>0</v>
      </c>
      <c r="GI74" s="581">
        <f>VLOOKUP($C73,Graphe!$A:$GY,GI$3,FALSE)</f>
        <v>-20</v>
      </c>
      <c r="GJ74" s="581">
        <f>VLOOKUP($C73,Graphe!$A:$GY,GJ$3,FALSE)</f>
        <v>0</v>
      </c>
      <c r="GK74" s="581">
        <f>VLOOKUP($C73,Graphe!$A:$GY,GK$3,FALSE)</f>
        <v>20</v>
      </c>
      <c r="GL74" s="581">
        <f>VLOOKUP($C73,Graphe!$A:$GY,GL$3,FALSE)</f>
        <v>0</v>
      </c>
      <c r="GM74" s="581">
        <f>VLOOKUP($C73,Graphe!$A:$GY,GM$3,FALSE)</f>
        <v>-20</v>
      </c>
      <c r="GN74" s="581">
        <f>VLOOKUP($C73,Graphe!$A:$GY,GN$3,FALSE)</f>
        <v>0</v>
      </c>
      <c r="GO74" s="581">
        <f>VLOOKUP($C73,Graphe!$A:$GY,GO$3,FALSE)</f>
        <v>20</v>
      </c>
      <c r="GP74" s="581">
        <f>VLOOKUP($C73,Graphe!$A:$GY,GP$3,FALSE)</f>
        <v>0</v>
      </c>
      <c r="GQ74" s="581">
        <f>VLOOKUP($C73,Graphe!$A:$GY,GQ$3,FALSE)</f>
        <v>-20</v>
      </c>
      <c r="GR74" s="581">
        <f>VLOOKUP($C73,Graphe!$A:$GY,GR$3,FALSE)</f>
        <v>0</v>
      </c>
      <c r="GS74" s="581">
        <f>VLOOKUP($C73,Graphe!$A:$GY,GS$3,FALSE)</f>
        <v>20</v>
      </c>
      <c r="GT74" s="581">
        <f>VLOOKUP($C73,Graphe!$A:$GY,GT$3,FALSE)</f>
        <v>0</v>
      </c>
      <c r="GU74" s="581">
        <f>VLOOKUP($C73,Graphe!$A:$GY,GU$3,FALSE)</f>
        <v>-20</v>
      </c>
      <c r="GV74" s="581">
        <f>VLOOKUP($C73,Graphe!$A:$GY,GV$3,FALSE)</f>
        <v>0</v>
      </c>
      <c r="GW74" s="581">
        <f>VLOOKUP($C73,Graphe!$A:$GY,GW$3,FALSE)</f>
        <v>20</v>
      </c>
      <c r="GX74" s="581">
        <f>VLOOKUP($C73,Graphe!$A:$GY,GX$3,FALSE)</f>
        <v>0</v>
      </c>
      <c r="GY74" s="581">
        <f>VLOOKUP($C73,Graphe!$A:$GY,GY$3,FALSE)</f>
        <v>-20</v>
      </c>
      <c r="GZ74" s="581">
        <f>VLOOKUP($C73,Graphe!$A:$GY,GZ$3,FALSE)</f>
        <v>0</v>
      </c>
      <c r="HA74" s="581">
        <f>VLOOKUP($C73,Graphe!$A:$GY,HA$3,FALSE)</f>
        <v>20</v>
      </c>
      <c r="HB74" s="581">
        <f>VLOOKUP($C73,Graphe!$A:$GY,HB$3,FALSE)</f>
        <v>0</v>
      </c>
      <c r="HC74" s="581">
        <f>VLOOKUP($C73,Graphe!$A:$GY,HC$3,FALSE)</f>
        <v>-20</v>
      </c>
      <c r="HD74" s="581">
        <f>VLOOKUP($C73,Graphe!$A:$GY,HD$3,FALSE)</f>
        <v>0</v>
      </c>
      <c r="HE74" s="581">
        <f>VLOOKUP($C73,Graphe!$A:$GY,HE$3,FALSE)</f>
        <v>20</v>
      </c>
      <c r="HF74" s="581">
        <f>VLOOKUP($C73,Graphe!$A:$GY,HF$3,FALSE)</f>
        <v>0</v>
      </c>
      <c r="HG74" s="581">
        <f>VLOOKUP($C73,Graphe!$A:$GY,HG$3,FALSE)</f>
        <v>-20</v>
      </c>
      <c r="HH74" s="581">
        <f>VLOOKUP($C73,Graphe!$A:$GY,HH$3,FALSE)</f>
        <v>0</v>
      </c>
      <c r="HI74" s="581">
        <f>VLOOKUP($C73,Graphe!$A:$GY,HI$3,FALSE)</f>
        <v>20</v>
      </c>
      <c r="HJ74" s="581">
        <f>VLOOKUP($C73,Graphe!$A:$GY,HJ$3,FALSE)</f>
        <v>0</v>
      </c>
      <c r="HK74" s="581">
        <f>VLOOKUP($C73,Graphe!$A:$GY,HK$3,FALSE)</f>
        <v>-20</v>
      </c>
      <c r="HL74" s="581">
        <f>VLOOKUP($C73,Graphe!$A:$GY,HL$3,FALSE)</f>
        <v>0</v>
      </c>
      <c r="HM74" s="581">
        <f>VLOOKUP($C73,Graphe!$A:$GY,HM$3,FALSE)</f>
        <v>20</v>
      </c>
      <c r="HN74" s="581">
        <f>VLOOKUP($C73,Graphe!$A:$GY,HN$3,FALSE)</f>
        <v>0</v>
      </c>
      <c r="HO74" s="581">
        <f>VLOOKUP($C73,Graphe!$A:$GY,HO$3,FALSE)</f>
        <v>-20</v>
      </c>
      <c r="HP74" s="581">
        <f>VLOOKUP($C73,Graphe!$A:$GY,HP$3,FALSE)</f>
        <v>0</v>
      </c>
      <c r="HQ74" s="581">
        <f>VLOOKUP($C73,Graphe!$A:$GY,HQ$3,FALSE)</f>
        <v>20</v>
      </c>
      <c r="HR74" s="581">
        <f>VLOOKUP($C73,Graphe!$A:$GY,HR$3,FALSE)</f>
        <v>0</v>
      </c>
    </row>
    <row r="75" spans="1:226" s="581" customFormat="1" x14ac:dyDescent="0.25">
      <c r="A75" s="581">
        <v>9</v>
      </c>
      <c r="B75" s="581">
        <f t="shared" si="14"/>
        <v>1309</v>
      </c>
      <c r="C75" s="581">
        <f t="shared" si="15"/>
        <v>960</v>
      </c>
      <c r="D75" s="581">
        <f>VLOOKUP(B75,Graphe!D:E,2,FALSE)</f>
        <v>960</v>
      </c>
      <c r="Z75" s="581">
        <f t="shared" si="16"/>
        <v>950</v>
      </c>
      <c r="AA75" s="581">
        <f>VLOOKUP($C74,Graphe!$A:$GY,AA$3,FALSE)</f>
        <v>20</v>
      </c>
      <c r="AB75" s="581">
        <f>VLOOKUP($C74,Graphe!$A:$GY,AB$3,FALSE)</f>
        <v>0</v>
      </c>
      <c r="AC75" s="581">
        <f>VLOOKUP($C74,Graphe!$A:$GY,AC$3,FALSE)</f>
        <v>-20</v>
      </c>
      <c r="AD75" s="581">
        <f>VLOOKUP($C74,Graphe!$A:$GY,AD$3,FALSE)</f>
        <v>0</v>
      </c>
      <c r="AE75" s="581">
        <f>VLOOKUP($C74,Graphe!$A:$GY,AE$3,FALSE)</f>
        <v>20</v>
      </c>
      <c r="AF75" s="581">
        <f>VLOOKUP($C74,Graphe!$A:$GY,AF$3,FALSE)</f>
        <v>0</v>
      </c>
      <c r="AG75" s="581">
        <f>VLOOKUP($C74,Graphe!$A:$GY,AG$3,FALSE)</f>
        <v>-20</v>
      </c>
      <c r="AH75" s="581">
        <f>VLOOKUP($C74,Graphe!$A:$GY,AH$3,FALSE)</f>
        <v>0</v>
      </c>
      <c r="AI75" s="581">
        <f>VLOOKUP($C74,Graphe!$A:$GY,AI$3,FALSE)</f>
        <v>20</v>
      </c>
      <c r="AJ75" s="581">
        <f>VLOOKUP($C74,Graphe!$A:$GY,AJ$3,FALSE)</f>
        <v>0</v>
      </c>
      <c r="AK75" s="581">
        <f>VLOOKUP($C74,Graphe!$A:$GY,AK$3,FALSE)</f>
        <v>-20</v>
      </c>
      <c r="AL75" s="581">
        <f>VLOOKUP($C74,Graphe!$A:$GY,AL$3,FALSE)</f>
        <v>0</v>
      </c>
      <c r="AM75" s="581">
        <f>VLOOKUP($C74,Graphe!$A:$GY,AM$3,FALSE)</f>
        <v>20</v>
      </c>
      <c r="AN75" s="581">
        <f>VLOOKUP($C74,Graphe!$A:$GY,AN$3,FALSE)</f>
        <v>0</v>
      </c>
      <c r="AO75" s="581">
        <f>VLOOKUP($C74,Graphe!$A:$GY,AO$3,FALSE)</f>
        <v>-20</v>
      </c>
      <c r="AP75" s="581">
        <f>VLOOKUP($C74,Graphe!$A:$GY,AP$3,FALSE)</f>
        <v>0</v>
      </c>
      <c r="AQ75" s="581">
        <f>VLOOKUP($C74,Graphe!$A:$GY,AQ$3,FALSE)</f>
        <v>20</v>
      </c>
      <c r="AR75" s="581">
        <f>VLOOKUP($C74,Graphe!$A:$GY,AR$3,FALSE)</f>
        <v>0</v>
      </c>
      <c r="AS75" s="581">
        <f>VLOOKUP($C74,Graphe!$A:$GY,AS$3,FALSE)</f>
        <v>-20</v>
      </c>
      <c r="AT75" s="581">
        <f>VLOOKUP($C74,Graphe!$A:$GY,AT$3,FALSE)</f>
        <v>0</v>
      </c>
      <c r="AU75" s="581">
        <f>VLOOKUP($C74,Graphe!$A:$GY,AU$3,FALSE)</f>
        <v>20</v>
      </c>
      <c r="AV75" s="581">
        <f>VLOOKUP($C74,Graphe!$A:$GY,AV$3,FALSE)</f>
        <v>0</v>
      </c>
      <c r="AW75" s="581">
        <f>VLOOKUP($C74,Graphe!$A:$GY,AW$3,FALSE)</f>
        <v>-20</v>
      </c>
      <c r="AX75" s="581">
        <f>VLOOKUP($C74,Graphe!$A:$GY,AX$3,FALSE)</f>
        <v>0</v>
      </c>
      <c r="AY75" s="581">
        <f>VLOOKUP($C74,Graphe!$A:$GY,AY$3,FALSE)</f>
        <v>20</v>
      </c>
      <c r="AZ75" s="581">
        <f>VLOOKUP($C74,Graphe!$A:$GY,AZ$3,FALSE)</f>
        <v>0</v>
      </c>
      <c r="BA75" s="581">
        <f>VLOOKUP($C74,Graphe!$A:$GY,BA$3,FALSE)</f>
        <v>-20</v>
      </c>
      <c r="BB75" s="581">
        <f>VLOOKUP($C74,Graphe!$A:$GY,BB$3,FALSE)</f>
        <v>0</v>
      </c>
      <c r="BC75" s="581">
        <f>VLOOKUP($C74,Graphe!$A:$GY,BC$3,FALSE)</f>
        <v>20</v>
      </c>
      <c r="BD75" s="581">
        <f>VLOOKUP($C74,Graphe!$A:$GY,BD$3,FALSE)</f>
        <v>0</v>
      </c>
      <c r="BE75" s="581">
        <f>VLOOKUP($C74,Graphe!$A:$GY,BE$3,FALSE)</f>
        <v>-20</v>
      </c>
      <c r="BF75" s="581">
        <f>VLOOKUP($C74,Graphe!$A:$GY,BF$3,FALSE)</f>
        <v>0</v>
      </c>
      <c r="BG75" s="581">
        <f>VLOOKUP($C74,Graphe!$A:$GY,BG$3,FALSE)</f>
        <v>20</v>
      </c>
      <c r="BH75" s="581">
        <f>VLOOKUP($C74,Graphe!$A:$GY,BH$3,FALSE)</f>
        <v>0</v>
      </c>
      <c r="BI75" s="581">
        <f>VLOOKUP($C74,Graphe!$A:$GY,BI$3,FALSE)</f>
        <v>-20</v>
      </c>
      <c r="BJ75" s="581">
        <f>VLOOKUP($C74,Graphe!$A:$GY,BJ$3,FALSE)</f>
        <v>0</v>
      </c>
      <c r="BK75" s="581">
        <f>VLOOKUP($C74,Graphe!$A:$GY,BK$3,FALSE)</f>
        <v>20</v>
      </c>
      <c r="BL75" s="581">
        <f>VLOOKUP($C74,Graphe!$A:$GY,BL$3,FALSE)</f>
        <v>0</v>
      </c>
      <c r="BM75" s="581">
        <f>VLOOKUP($C74,Graphe!$A:$GY,BM$3,FALSE)</f>
        <v>-20</v>
      </c>
      <c r="BN75" s="581">
        <f>VLOOKUP($C74,Graphe!$A:$GY,BN$3,FALSE)</f>
        <v>0</v>
      </c>
      <c r="BO75" s="581">
        <f>VLOOKUP($C74,Graphe!$A:$GY,BO$3,FALSE)</f>
        <v>20</v>
      </c>
      <c r="BP75" s="581">
        <f>VLOOKUP($C74,Graphe!$A:$GY,BP$3,FALSE)</f>
        <v>0</v>
      </c>
      <c r="BQ75" s="581">
        <f>VLOOKUP($C74,Graphe!$A:$GY,BQ$3,FALSE)</f>
        <v>-20</v>
      </c>
      <c r="BR75" s="581">
        <f>VLOOKUP($C74,Graphe!$A:$GY,BR$3,FALSE)</f>
        <v>0</v>
      </c>
      <c r="BS75" s="581">
        <f>VLOOKUP($C74,Graphe!$A:$GY,BS$3,FALSE)</f>
        <v>20</v>
      </c>
      <c r="BT75" s="581">
        <f>VLOOKUP($C74,Graphe!$A:$GY,BT$3,FALSE)</f>
        <v>0</v>
      </c>
      <c r="BU75" s="581">
        <f>VLOOKUP($C74,Graphe!$A:$GY,BU$3,FALSE)</f>
        <v>-20</v>
      </c>
      <c r="BV75" s="581">
        <f>VLOOKUP($C74,Graphe!$A:$GY,BV$3,FALSE)</f>
        <v>0</v>
      </c>
      <c r="BW75" s="581">
        <f>VLOOKUP($C74,Graphe!$A:$GY,BW$3,FALSE)</f>
        <v>20</v>
      </c>
      <c r="BX75" s="581">
        <f>VLOOKUP($C74,Graphe!$A:$GY,BX$3,FALSE)</f>
        <v>0</v>
      </c>
      <c r="BY75" s="581">
        <f>VLOOKUP($C74,Graphe!$A:$GY,BY$3,FALSE)</f>
        <v>24</v>
      </c>
      <c r="BZ75" s="581">
        <f>VLOOKUP($C74,Graphe!$A:$GY,BZ$3,FALSE)</f>
        <v>0</v>
      </c>
      <c r="CA75" s="581">
        <f>VLOOKUP($C74,Graphe!$A:$GY,CA$3,FALSE)</f>
        <v>-24</v>
      </c>
      <c r="CB75" s="581">
        <f>VLOOKUP($C74,Graphe!$A:$GY,CB$3,FALSE)</f>
        <v>0</v>
      </c>
      <c r="CC75" s="581">
        <f>VLOOKUP($C74,Graphe!$A:$GY,CC$3,FALSE)</f>
        <v>24</v>
      </c>
      <c r="CD75" s="581">
        <f>VLOOKUP($C74,Graphe!$A:$GY,CD$3,FALSE)</f>
        <v>0</v>
      </c>
      <c r="CE75" s="581">
        <f>VLOOKUP($C74,Graphe!$A:$GY,CE$3,FALSE)</f>
        <v>-24</v>
      </c>
      <c r="CF75" s="581">
        <f>VLOOKUP($C74,Graphe!$A:$GY,CF$3,FALSE)</f>
        <v>0</v>
      </c>
      <c r="CG75" s="581">
        <f>VLOOKUP($C74,Graphe!$A:$GY,CG$3,FALSE)</f>
        <v>24</v>
      </c>
      <c r="CH75" s="581">
        <f>VLOOKUP($C74,Graphe!$A:$GY,CH$3,FALSE)</f>
        <v>0</v>
      </c>
      <c r="CI75" s="581">
        <f>VLOOKUP($C74,Graphe!$A:$GY,CI$3,FALSE)</f>
        <v>-24</v>
      </c>
      <c r="CJ75" s="581">
        <f>VLOOKUP($C74,Graphe!$A:$GY,CJ$3,FALSE)</f>
        <v>0</v>
      </c>
      <c r="CK75" s="581">
        <f>VLOOKUP($C74,Graphe!$A:$GY,CK$3,FALSE)</f>
        <v>24</v>
      </c>
      <c r="CL75" s="581">
        <f>VLOOKUP($C74,Graphe!$A:$GY,CL$3,FALSE)</f>
        <v>0</v>
      </c>
      <c r="CM75" s="581">
        <f>VLOOKUP($C74,Graphe!$A:$GY,CM$3,FALSE)</f>
        <v>-24</v>
      </c>
      <c r="CN75" s="581">
        <f>VLOOKUP($C74,Graphe!$A:$GY,CN$3,FALSE)</f>
        <v>0</v>
      </c>
      <c r="CO75" s="581">
        <f>VLOOKUP($C74,Graphe!$A:$GY,CO$3,FALSE)</f>
        <v>24</v>
      </c>
      <c r="CP75" s="581">
        <f>VLOOKUP($C74,Graphe!$A:$GY,CP$3,FALSE)</f>
        <v>0</v>
      </c>
      <c r="CQ75" s="581">
        <f>VLOOKUP($C74,Graphe!$A:$GY,CQ$3,FALSE)</f>
        <v>-24</v>
      </c>
      <c r="CR75" s="581">
        <f>VLOOKUP($C74,Graphe!$A:$GY,CR$3,FALSE)</f>
        <v>0</v>
      </c>
      <c r="CS75" s="581">
        <f>VLOOKUP($C74,Graphe!$A:$GY,CS$3,FALSE)</f>
        <v>24</v>
      </c>
      <c r="CT75" s="581">
        <f>VLOOKUP($C74,Graphe!$A:$GY,CT$3,FALSE)</f>
        <v>0</v>
      </c>
      <c r="CU75" s="581">
        <f>VLOOKUP($C74,Graphe!$A:$GY,CU$3,FALSE)</f>
        <v>-24</v>
      </c>
      <c r="CV75" s="581">
        <f>VLOOKUP($C74,Graphe!$A:$GY,CV$3,FALSE)</f>
        <v>0</v>
      </c>
      <c r="CW75" s="581">
        <f>VLOOKUP($C74,Graphe!$A:$GY,CW$3,FALSE)</f>
        <v>24</v>
      </c>
      <c r="CX75" s="581">
        <f>VLOOKUP($C74,Graphe!$A:$GY,CX$3,FALSE)</f>
        <v>0</v>
      </c>
      <c r="CY75" s="581">
        <f>VLOOKUP($C74,Graphe!$A:$GY,CY$3,FALSE)</f>
        <v>-24</v>
      </c>
      <c r="CZ75" s="581">
        <f>VLOOKUP($C74,Graphe!$A:$GY,CZ$3,FALSE)</f>
        <v>0</v>
      </c>
      <c r="DA75" s="581">
        <f>VLOOKUP($C74,Graphe!$A:$GY,DA$3,FALSE)</f>
        <v>24</v>
      </c>
      <c r="DB75" s="581">
        <f>VLOOKUP($C74,Graphe!$A:$GY,DB$3,FALSE)</f>
        <v>0</v>
      </c>
      <c r="DC75" s="581">
        <f>VLOOKUP($C74,Graphe!$A:$GY,DC$3,FALSE)</f>
        <v>-24</v>
      </c>
      <c r="DD75" s="581">
        <f>VLOOKUP($C74,Graphe!$A:$GY,DD$3,FALSE)</f>
        <v>0</v>
      </c>
      <c r="DE75" s="581">
        <f>VLOOKUP($C74,Graphe!$A:$GY,DE$3,FALSE)</f>
        <v>24</v>
      </c>
      <c r="DF75" s="581">
        <f>VLOOKUP($C74,Graphe!$A:$GY,DF$3,FALSE)</f>
        <v>0</v>
      </c>
      <c r="DG75" s="581">
        <f>VLOOKUP($C74,Graphe!$A:$GY,DG$3,FALSE)</f>
        <v>-24</v>
      </c>
      <c r="DH75" s="581">
        <f>VLOOKUP($C74,Graphe!$A:$GY,DH$3,FALSE)</f>
        <v>0</v>
      </c>
      <c r="DI75" s="581">
        <f>VLOOKUP($C74,Graphe!$A:$GY,DI$3,FALSE)</f>
        <v>24</v>
      </c>
      <c r="DJ75" s="581">
        <f>VLOOKUP($C74,Graphe!$A:$GY,DJ$3,FALSE)</f>
        <v>0</v>
      </c>
      <c r="DK75" s="581">
        <f>VLOOKUP($C74,Graphe!$A:$GY,DK$3,FALSE)</f>
        <v>-24</v>
      </c>
      <c r="DL75" s="581">
        <f>VLOOKUP($C74,Graphe!$A:$GY,DL$3,FALSE)</f>
        <v>0</v>
      </c>
      <c r="DM75" s="581">
        <f>VLOOKUP($C74,Graphe!$A:$GY,DM$3,FALSE)</f>
        <v>24</v>
      </c>
      <c r="DN75" s="581">
        <f>VLOOKUP($C74,Graphe!$A:$GY,DN$3,FALSE)</f>
        <v>0</v>
      </c>
      <c r="DO75" s="581">
        <f>VLOOKUP($C74,Graphe!$A:$GY,DO$3,FALSE)</f>
        <v>-24</v>
      </c>
      <c r="DP75" s="581">
        <f>VLOOKUP($C74,Graphe!$A:$GY,DP$3,FALSE)</f>
        <v>0</v>
      </c>
      <c r="DQ75" s="581">
        <f>VLOOKUP($C74,Graphe!$A:$GY,DQ$3,FALSE)</f>
        <v>24</v>
      </c>
      <c r="DR75" s="581">
        <f>VLOOKUP($C74,Graphe!$A:$GY,DR$3,FALSE)</f>
        <v>0</v>
      </c>
      <c r="DS75" s="581">
        <f>VLOOKUP($C74,Graphe!$A:$GY,DS$3,FALSE)</f>
        <v>-24</v>
      </c>
      <c r="DT75" s="581">
        <f>VLOOKUP($C74,Graphe!$A:$GY,DT$3,FALSE)</f>
        <v>0</v>
      </c>
      <c r="DU75" s="581">
        <f>VLOOKUP($C74,Graphe!$A:$GY,DU$3,FALSE)</f>
        <v>24</v>
      </c>
      <c r="DV75" s="581">
        <f>VLOOKUP($C74,Graphe!$A:$GY,DV$3,FALSE)</f>
        <v>0</v>
      </c>
      <c r="DW75" s="581">
        <f>VLOOKUP($C74,Graphe!$A:$GY,DW$3,FALSE)</f>
        <v>25</v>
      </c>
      <c r="DX75" s="581">
        <f>VLOOKUP($C74,Graphe!$A:$GY,DX$3,FALSE)</f>
        <v>0</v>
      </c>
      <c r="DY75" s="581">
        <f>VLOOKUP($C74,Graphe!$A:$GY,DY$3,FALSE)</f>
        <v>-25</v>
      </c>
      <c r="DZ75" s="581">
        <f>VLOOKUP($C74,Graphe!$A:$GY,DZ$3,FALSE)</f>
        <v>0</v>
      </c>
      <c r="EA75" s="581">
        <f>VLOOKUP($C74,Graphe!$A:$GY,EA$3,FALSE)</f>
        <v>25</v>
      </c>
      <c r="EB75" s="581">
        <f>VLOOKUP($C74,Graphe!$A:$GY,EB$3,FALSE)</f>
        <v>0</v>
      </c>
      <c r="EC75" s="581">
        <f>VLOOKUP($C74,Graphe!$A:$GY,EC$3,FALSE)</f>
        <v>-25</v>
      </c>
      <c r="ED75" s="581">
        <f>VLOOKUP($C74,Graphe!$A:$GY,ED$3,FALSE)</f>
        <v>0</v>
      </c>
      <c r="EE75" s="581">
        <f>VLOOKUP($C74,Graphe!$A:$GY,EE$3,FALSE)</f>
        <v>25</v>
      </c>
      <c r="EF75" s="581">
        <f>VLOOKUP($C74,Graphe!$A:$GY,EF$3,FALSE)</f>
        <v>0</v>
      </c>
      <c r="EG75" s="581">
        <f>VLOOKUP($C74,Graphe!$A:$GY,EG$3,FALSE)</f>
        <v>-25</v>
      </c>
      <c r="EH75" s="581">
        <f>VLOOKUP($C74,Graphe!$A:$GY,EH$3,FALSE)</f>
        <v>0</v>
      </c>
      <c r="EI75" s="581">
        <f>VLOOKUP($C74,Graphe!$A:$GY,EI$3,FALSE)</f>
        <v>25</v>
      </c>
      <c r="EJ75" s="581">
        <f>VLOOKUP($C74,Graphe!$A:$GY,EJ$3,FALSE)</f>
        <v>0</v>
      </c>
      <c r="EK75" s="581">
        <f>VLOOKUP($C74,Graphe!$A:$GY,EK$3,FALSE)</f>
        <v>-25</v>
      </c>
      <c r="EL75" s="581">
        <f>VLOOKUP($C74,Graphe!$A:$GY,EL$3,FALSE)</f>
        <v>0</v>
      </c>
      <c r="EM75" s="581">
        <f>VLOOKUP($C74,Graphe!$A:$GY,EM$3,FALSE)</f>
        <v>25</v>
      </c>
      <c r="EN75" s="581">
        <f>VLOOKUP($C74,Graphe!$A:$GY,EN$3,FALSE)</f>
        <v>0</v>
      </c>
      <c r="EO75" s="581">
        <f>VLOOKUP($C74,Graphe!$A:$GY,EO$3,FALSE)</f>
        <v>-25</v>
      </c>
      <c r="EP75" s="581">
        <f>VLOOKUP($C74,Graphe!$A:$GY,EP$3,FALSE)</f>
        <v>0</v>
      </c>
      <c r="EQ75" s="581">
        <f>VLOOKUP($C74,Graphe!$A:$GY,EQ$3,FALSE)</f>
        <v>25</v>
      </c>
      <c r="ER75" s="581">
        <f>VLOOKUP($C74,Graphe!$A:$GY,ER$3,FALSE)</f>
        <v>0</v>
      </c>
      <c r="ES75" s="581">
        <f>VLOOKUP($C74,Graphe!$A:$GY,ES$3,FALSE)</f>
        <v>-25</v>
      </c>
      <c r="ET75" s="581">
        <f>VLOOKUP($C74,Graphe!$A:$GY,ET$3,FALSE)</f>
        <v>0</v>
      </c>
      <c r="EU75" s="581">
        <f>VLOOKUP($C74,Graphe!$A:$GY,EU$3,FALSE)</f>
        <v>25</v>
      </c>
      <c r="EV75" s="581">
        <f>VLOOKUP($C74,Graphe!$A:$GY,EV$3,FALSE)</f>
        <v>0</v>
      </c>
      <c r="EW75" s="581">
        <f>VLOOKUP($C74,Graphe!$A:$GY,EW$3,FALSE)</f>
        <v>-25</v>
      </c>
      <c r="EX75" s="581">
        <f>VLOOKUP($C74,Graphe!$A:$GY,EX$3,FALSE)</f>
        <v>0</v>
      </c>
      <c r="EY75" s="581">
        <f>VLOOKUP($C74,Graphe!$A:$GY,EY$3,FALSE)</f>
        <v>25</v>
      </c>
      <c r="EZ75" s="581">
        <f>VLOOKUP($C74,Graphe!$A:$GY,EZ$3,FALSE)</f>
        <v>0</v>
      </c>
      <c r="FA75" s="581">
        <f>VLOOKUP($C74,Graphe!$A:$GY,FA$3,FALSE)</f>
        <v>-25</v>
      </c>
      <c r="FB75" s="581">
        <f>VLOOKUP($C74,Graphe!$A:$GY,FB$3,FALSE)</f>
        <v>0</v>
      </c>
      <c r="FC75" s="581">
        <f>VLOOKUP($C74,Graphe!$A:$GY,FC$3,FALSE)</f>
        <v>25</v>
      </c>
      <c r="FD75" s="581">
        <f>VLOOKUP($C74,Graphe!$A:$GY,FD$3,FALSE)</f>
        <v>0</v>
      </c>
      <c r="FE75" s="581">
        <f>VLOOKUP($C74,Graphe!$A:$GY,FE$3,FALSE)</f>
        <v>-25</v>
      </c>
      <c r="FF75" s="581">
        <f>VLOOKUP($C74,Graphe!$A:$GY,FF$3,FALSE)</f>
        <v>0</v>
      </c>
      <c r="FG75" s="581">
        <f>VLOOKUP($C74,Graphe!$A:$GY,FG$3,FALSE)</f>
        <v>25</v>
      </c>
      <c r="FH75" s="581">
        <f>VLOOKUP($C74,Graphe!$A:$GY,FH$3,FALSE)</f>
        <v>0</v>
      </c>
      <c r="FI75" s="581">
        <f>VLOOKUP($C74,Graphe!$A:$GY,FI$3,FALSE)</f>
        <v>-25</v>
      </c>
      <c r="FJ75" s="581">
        <f>VLOOKUP($C74,Graphe!$A:$GY,FJ$3,FALSE)</f>
        <v>0</v>
      </c>
      <c r="FK75" s="581">
        <f>VLOOKUP($C74,Graphe!$A:$GY,FK$3,FALSE)</f>
        <v>25</v>
      </c>
      <c r="FL75" s="581">
        <f>VLOOKUP($C74,Graphe!$A:$GY,FL$3,FALSE)</f>
        <v>0</v>
      </c>
      <c r="FM75" s="581">
        <f>VLOOKUP($C74,Graphe!$A:$GY,FM$3,FALSE)</f>
        <v>-25</v>
      </c>
      <c r="FN75" s="581">
        <f>VLOOKUP($C74,Graphe!$A:$GY,FN$3,FALSE)</f>
        <v>0</v>
      </c>
      <c r="FO75" s="581">
        <f>VLOOKUP($C74,Graphe!$A:$GY,FO$3,FALSE)</f>
        <v>25</v>
      </c>
      <c r="FP75" s="581">
        <f>VLOOKUP($C74,Graphe!$A:$GY,FP$3,FALSE)</f>
        <v>0</v>
      </c>
      <c r="FQ75" s="581">
        <f>VLOOKUP($C74,Graphe!$A:$GY,FQ$3,FALSE)</f>
        <v>-25</v>
      </c>
      <c r="FR75" s="581">
        <f>VLOOKUP($C74,Graphe!$A:$GY,FR$3,FALSE)</f>
        <v>0</v>
      </c>
      <c r="FS75" s="581">
        <f>VLOOKUP($C74,Graphe!$A:$GY,FS$3,FALSE)</f>
        <v>25</v>
      </c>
      <c r="FT75" s="581">
        <f>VLOOKUP($C74,Graphe!$A:$GY,FT$3,FALSE)</f>
        <v>0</v>
      </c>
      <c r="FU75" s="581">
        <f>VLOOKUP($C74,Graphe!$A:$GY,FU$3,FALSE)</f>
        <v>20</v>
      </c>
      <c r="FV75" s="581">
        <f>VLOOKUP($C74,Graphe!$A:$GY,FV$3,FALSE)</f>
        <v>0</v>
      </c>
      <c r="FW75" s="581">
        <f>VLOOKUP($C74,Graphe!$A:$GY,FW$3,FALSE)</f>
        <v>-20</v>
      </c>
      <c r="FX75" s="581">
        <f>VLOOKUP($C74,Graphe!$A:$GY,FX$3,FALSE)</f>
        <v>0</v>
      </c>
      <c r="FY75" s="581">
        <f>VLOOKUP($C74,Graphe!$A:$GY,FY$3,FALSE)</f>
        <v>20</v>
      </c>
      <c r="FZ75" s="581">
        <f>VLOOKUP($C74,Graphe!$A:$GY,FZ$3,FALSE)</f>
        <v>0</v>
      </c>
      <c r="GA75" s="581">
        <f>VLOOKUP($C74,Graphe!$A:$GY,GA$3,FALSE)</f>
        <v>-20</v>
      </c>
      <c r="GB75" s="581">
        <f>VLOOKUP($C74,Graphe!$A:$GY,GB$3,FALSE)</f>
        <v>0</v>
      </c>
      <c r="GC75" s="581">
        <f>VLOOKUP($C74,Graphe!$A:$GY,GC$3,FALSE)</f>
        <v>20</v>
      </c>
      <c r="GD75" s="581">
        <f>VLOOKUP($C74,Graphe!$A:$GY,GD$3,FALSE)</f>
        <v>0</v>
      </c>
      <c r="GE75" s="581">
        <f>VLOOKUP($C74,Graphe!$A:$GY,GE$3,FALSE)</f>
        <v>-20</v>
      </c>
      <c r="GF75" s="581">
        <f>VLOOKUP($C74,Graphe!$A:$GY,GF$3,FALSE)</f>
        <v>0</v>
      </c>
      <c r="GG75" s="581">
        <f>VLOOKUP($C74,Graphe!$A:$GY,GG$3,FALSE)</f>
        <v>20</v>
      </c>
      <c r="GH75" s="581">
        <f>VLOOKUP($C74,Graphe!$A:$GY,GH$3,FALSE)</f>
        <v>0</v>
      </c>
      <c r="GI75" s="581">
        <f>VLOOKUP($C74,Graphe!$A:$GY,GI$3,FALSE)</f>
        <v>-20</v>
      </c>
      <c r="GJ75" s="581">
        <f>VLOOKUP($C74,Graphe!$A:$GY,GJ$3,FALSE)</f>
        <v>0</v>
      </c>
      <c r="GK75" s="581">
        <f>VLOOKUP($C74,Graphe!$A:$GY,GK$3,FALSE)</f>
        <v>20</v>
      </c>
      <c r="GL75" s="581">
        <f>VLOOKUP($C74,Graphe!$A:$GY,GL$3,FALSE)</f>
        <v>0</v>
      </c>
      <c r="GM75" s="581">
        <f>VLOOKUP($C74,Graphe!$A:$GY,GM$3,FALSE)</f>
        <v>-20</v>
      </c>
      <c r="GN75" s="581">
        <f>VLOOKUP($C74,Graphe!$A:$GY,GN$3,FALSE)</f>
        <v>0</v>
      </c>
      <c r="GO75" s="581">
        <f>VLOOKUP($C74,Graphe!$A:$GY,GO$3,FALSE)</f>
        <v>20</v>
      </c>
      <c r="GP75" s="581">
        <f>VLOOKUP($C74,Graphe!$A:$GY,GP$3,FALSE)</f>
        <v>0</v>
      </c>
      <c r="GQ75" s="581">
        <f>VLOOKUP($C74,Graphe!$A:$GY,GQ$3,FALSE)</f>
        <v>-20</v>
      </c>
      <c r="GR75" s="581">
        <f>VLOOKUP($C74,Graphe!$A:$GY,GR$3,FALSE)</f>
        <v>0</v>
      </c>
      <c r="GS75" s="581">
        <f>VLOOKUP($C74,Graphe!$A:$GY,GS$3,FALSE)</f>
        <v>20</v>
      </c>
      <c r="GT75" s="581">
        <f>VLOOKUP($C74,Graphe!$A:$GY,GT$3,FALSE)</f>
        <v>0</v>
      </c>
      <c r="GU75" s="581">
        <f>VLOOKUP($C74,Graphe!$A:$GY,GU$3,FALSE)</f>
        <v>-20</v>
      </c>
      <c r="GV75" s="581">
        <f>VLOOKUP($C74,Graphe!$A:$GY,GV$3,FALSE)</f>
        <v>0</v>
      </c>
      <c r="GW75" s="581">
        <f>VLOOKUP($C74,Graphe!$A:$GY,GW$3,FALSE)</f>
        <v>20</v>
      </c>
      <c r="GX75" s="581">
        <f>VLOOKUP($C74,Graphe!$A:$GY,GX$3,FALSE)</f>
        <v>0</v>
      </c>
      <c r="GY75" s="581">
        <f>VLOOKUP($C74,Graphe!$A:$GY,GY$3,FALSE)</f>
        <v>-20</v>
      </c>
      <c r="GZ75" s="581">
        <f>VLOOKUP($C74,Graphe!$A:$GY,GZ$3,FALSE)</f>
        <v>0</v>
      </c>
      <c r="HA75" s="581">
        <f>VLOOKUP($C74,Graphe!$A:$GY,HA$3,FALSE)</f>
        <v>20</v>
      </c>
      <c r="HB75" s="581">
        <f>VLOOKUP($C74,Graphe!$A:$GY,HB$3,FALSE)</f>
        <v>0</v>
      </c>
      <c r="HC75" s="581">
        <f>VLOOKUP($C74,Graphe!$A:$GY,HC$3,FALSE)</f>
        <v>-20</v>
      </c>
      <c r="HD75" s="581">
        <f>VLOOKUP($C74,Graphe!$A:$GY,HD$3,FALSE)</f>
        <v>0</v>
      </c>
      <c r="HE75" s="581">
        <f>VLOOKUP($C74,Graphe!$A:$GY,HE$3,FALSE)</f>
        <v>20</v>
      </c>
      <c r="HF75" s="581">
        <f>VLOOKUP($C74,Graphe!$A:$GY,HF$3,FALSE)</f>
        <v>0</v>
      </c>
      <c r="HG75" s="581">
        <f>VLOOKUP($C74,Graphe!$A:$GY,HG$3,FALSE)</f>
        <v>-20</v>
      </c>
      <c r="HH75" s="581">
        <f>VLOOKUP($C74,Graphe!$A:$GY,HH$3,FALSE)</f>
        <v>0</v>
      </c>
      <c r="HI75" s="581">
        <f>VLOOKUP($C74,Graphe!$A:$GY,HI$3,FALSE)</f>
        <v>20</v>
      </c>
      <c r="HJ75" s="581">
        <f>VLOOKUP($C74,Graphe!$A:$GY,HJ$3,FALSE)</f>
        <v>0</v>
      </c>
      <c r="HK75" s="581">
        <f>VLOOKUP($C74,Graphe!$A:$GY,HK$3,FALSE)</f>
        <v>-20</v>
      </c>
      <c r="HL75" s="581">
        <f>VLOOKUP($C74,Graphe!$A:$GY,HL$3,FALSE)</f>
        <v>0</v>
      </c>
      <c r="HM75" s="581">
        <f>VLOOKUP($C74,Graphe!$A:$GY,HM$3,FALSE)</f>
        <v>20</v>
      </c>
      <c r="HN75" s="581">
        <f>VLOOKUP($C74,Graphe!$A:$GY,HN$3,FALSE)</f>
        <v>0</v>
      </c>
      <c r="HO75" s="581">
        <f>VLOOKUP($C74,Graphe!$A:$GY,HO$3,FALSE)</f>
        <v>-20</v>
      </c>
      <c r="HP75" s="581">
        <f>VLOOKUP($C74,Graphe!$A:$GY,HP$3,FALSE)</f>
        <v>0</v>
      </c>
      <c r="HQ75" s="581">
        <f>VLOOKUP($C74,Graphe!$A:$GY,HQ$3,FALSE)</f>
        <v>20</v>
      </c>
      <c r="HR75" s="581">
        <f>VLOOKUP($C74,Graphe!$A:$GY,HR$3,FALSE)</f>
        <v>0</v>
      </c>
    </row>
    <row r="76" spans="1:226" s="581" customFormat="1" x14ac:dyDescent="0.25">
      <c r="A76" s="581">
        <v>10</v>
      </c>
      <c r="B76" s="581">
        <f t="shared" si="14"/>
        <v>1310</v>
      </c>
      <c r="C76" s="581">
        <f t="shared" si="15"/>
        <v>970</v>
      </c>
      <c r="D76" s="581">
        <f>VLOOKUP(B76,Graphe!D:E,2,FALSE)</f>
        <v>970</v>
      </c>
      <c r="Z76" s="581">
        <f t="shared" si="16"/>
        <v>960</v>
      </c>
      <c r="AA76" s="581">
        <f>VLOOKUP($C75,Graphe!$A:$GY,AA$3,FALSE)</f>
        <v>20</v>
      </c>
      <c r="AB76" s="581">
        <f>VLOOKUP($C75,Graphe!$A:$GY,AB$3,FALSE)</f>
        <v>0</v>
      </c>
      <c r="AC76" s="581">
        <f>VLOOKUP($C75,Graphe!$A:$GY,AC$3,FALSE)</f>
        <v>-20</v>
      </c>
      <c r="AD76" s="581">
        <f>VLOOKUP($C75,Graphe!$A:$GY,AD$3,FALSE)</f>
        <v>0</v>
      </c>
      <c r="AE76" s="581">
        <f>VLOOKUP($C75,Graphe!$A:$GY,AE$3,FALSE)</f>
        <v>20</v>
      </c>
      <c r="AF76" s="581">
        <f>VLOOKUP($C75,Graphe!$A:$GY,AF$3,FALSE)</f>
        <v>0</v>
      </c>
      <c r="AG76" s="581">
        <f>VLOOKUP($C75,Graphe!$A:$GY,AG$3,FALSE)</f>
        <v>-20</v>
      </c>
      <c r="AH76" s="581">
        <f>VLOOKUP($C75,Graphe!$A:$GY,AH$3,FALSE)</f>
        <v>0</v>
      </c>
      <c r="AI76" s="581">
        <f>VLOOKUP($C75,Graphe!$A:$GY,AI$3,FALSE)</f>
        <v>20</v>
      </c>
      <c r="AJ76" s="581">
        <f>VLOOKUP($C75,Graphe!$A:$GY,AJ$3,FALSE)</f>
        <v>0</v>
      </c>
      <c r="AK76" s="581">
        <f>VLOOKUP($C75,Graphe!$A:$GY,AK$3,FALSE)</f>
        <v>-20</v>
      </c>
      <c r="AL76" s="581">
        <f>VLOOKUP($C75,Graphe!$A:$GY,AL$3,FALSE)</f>
        <v>0</v>
      </c>
      <c r="AM76" s="581">
        <f>VLOOKUP($C75,Graphe!$A:$GY,AM$3,FALSE)</f>
        <v>20</v>
      </c>
      <c r="AN76" s="581">
        <f>VLOOKUP($C75,Graphe!$A:$GY,AN$3,FALSE)</f>
        <v>0</v>
      </c>
      <c r="AO76" s="581">
        <f>VLOOKUP($C75,Graphe!$A:$GY,AO$3,FALSE)</f>
        <v>-20</v>
      </c>
      <c r="AP76" s="581">
        <f>VLOOKUP($C75,Graphe!$A:$GY,AP$3,FALSE)</f>
        <v>0</v>
      </c>
      <c r="AQ76" s="581">
        <f>VLOOKUP($C75,Graphe!$A:$GY,AQ$3,FALSE)</f>
        <v>20</v>
      </c>
      <c r="AR76" s="581">
        <f>VLOOKUP($C75,Graphe!$A:$GY,AR$3,FALSE)</f>
        <v>0</v>
      </c>
      <c r="AS76" s="581">
        <f>VLOOKUP($C75,Graphe!$A:$GY,AS$3,FALSE)</f>
        <v>-20</v>
      </c>
      <c r="AT76" s="581">
        <f>VLOOKUP($C75,Graphe!$A:$GY,AT$3,FALSE)</f>
        <v>0</v>
      </c>
      <c r="AU76" s="581">
        <f>VLOOKUP($C75,Graphe!$A:$GY,AU$3,FALSE)</f>
        <v>20</v>
      </c>
      <c r="AV76" s="581">
        <f>VLOOKUP($C75,Graphe!$A:$GY,AV$3,FALSE)</f>
        <v>0</v>
      </c>
      <c r="AW76" s="581">
        <f>VLOOKUP($C75,Graphe!$A:$GY,AW$3,FALSE)</f>
        <v>-20</v>
      </c>
      <c r="AX76" s="581">
        <f>VLOOKUP($C75,Graphe!$A:$GY,AX$3,FALSE)</f>
        <v>0</v>
      </c>
      <c r="AY76" s="581">
        <f>VLOOKUP($C75,Graphe!$A:$GY,AY$3,FALSE)</f>
        <v>20</v>
      </c>
      <c r="AZ76" s="581">
        <f>VLOOKUP($C75,Graphe!$A:$GY,AZ$3,FALSE)</f>
        <v>0</v>
      </c>
      <c r="BA76" s="581">
        <f>VLOOKUP($C75,Graphe!$A:$GY,BA$3,FALSE)</f>
        <v>-20</v>
      </c>
      <c r="BB76" s="581">
        <f>VLOOKUP($C75,Graphe!$A:$GY,BB$3,FALSE)</f>
        <v>0</v>
      </c>
      <c r="BC76" s="581">
        <f>VLOOKUP($C75,Graphe!$A:$GY,BC$3,FALSE)</f>
        <v>20</v>
      </c>
      <c r="BD76" s="581">
        <f>VLOOKUP($C75,Graphe!$A:$GY,BD$3,FALSE)</f>
        <v>0</v>
      </c>
      <c r="BE76" s="581">
        <f>VLOOKUP($C75,Graphe!$A:$GY,BE$3,FALSE)</f>
        <v>-20</v>
      </c>
      <c r="BF76" s="581">
        <f>VLOOKUP($C75,Graphe!$A:$GY,BF$3,FALSE)</f>
        <v>0</v>
      </c>
      <c r="BG76" s="581">
        <f>VLOOKUP($C75,Graphe!$A:$GY,BG$3,FALSE)</f>
        <v>20</v>
      </c>
      <c r="BH76" s="581">
        <f>VLOOKUP($C75,Graphe!$A:$GY,BH$3,FALSE)</f>
        <v>0</v>
      </c>
      <c r="BI76" s="581">
        <f>VLOOKUP($C75,Graphe!$A:$GY,BI$3,FALSE)</f>
        <v>-20</v>
      </c>
      <c r="BJ76" s="581">
        <f>VLOOKUP($C75,Graphe!$A:$GY,BJ$3,FALSE)</f>
        <v>0</v>
      </c>
      <c r="BK76" s="581">
        <f>VLOOKUP($C75,Graphe!$A:$GY,BK$3,FALSE)</f>
        <v>20</v>
      </c>
      <c r="BL76" s="581">
        <f>VLOOKUP($C75,Graphe!$A:$GY,BL$3,FALSE)</f>
        <v>0</v>
      </c>
      <c r="BM76" s="581">
        <f>VLOOKUP($C75,Graphe!$A:$GY,BM$3,FALSE)</f>
        <v>-20</v>
      </c>
      <c r="BN76" s="581">
        <f>VLOOKUP($C75,Graphe!$A:$GY,BN$3,FALSE)</f>
        <v>0</v>
      </c>
      <c r="BO76" s="581">
        <f>VLOOKUP($C75,Graphe!$A:$GY,BO$3,FALSE)</f>
        <v>20</v>
      </c>
      <c r="BP76" s="581">
        <f>VLOOKUP($C75,Graphe!$A:$GY,BP$3,FALSE)</f>
        <v>0</v>
      </c>
      <c r="BQ76" s="581">
        <f>VLOOKUP($C75,Graphe!$A:$GY,BQ$3,FALSE)</f>
        <v>-20</v>
      </c>
      <c r="BR76" s="581">
        <f>VLOOKUP($C75,Graphe!$A:$GY,BR$3,FALSE)</f>
        <v>0</v>
      </c>
      <c r="BS76" s="581">
        <f>VLOOKUP($C75,Graphe!$A:$GY,BS$3,FALSE)</f>
        <v>20</v>
      </c>
      <c r="BT76" s="581">
        <f>VLOOKUP($C75,Graphe!$A:$GY,BT$3,FALSE)</f>
        <v>0</v>
      </c>
      <c r="BU76" s="581">
        <f>VLOOKUP($C75,Graphe!$A:$GY,BU$3,FALSE)</f>
        <v>-20</v>
      </c>
      <c r="BV76" s="581">
        <f>VLOOKUP($C75,Graphe!$A:$GY,BV$3,FALSE)</f>
        <v>0</v>
      </c>
      <c r="BW76" s="581">
        <f>VLOOKUP($C75,Graphe!$A:$GY,BW$3,FALSE)</f>
        <v>20</v>
      </c>
      <c r="BX76" s="581">
        <f>VLOOKUP($C75,Graphe!$A:$GY,BX$3,FALSE)</f>
        <v>0</v>
      </c>
      <c r="BY76" s="581">
        <f>VLOOKUP($C75,Graphe!$A:$GY,BY$3,FALSE)</f>
        <v>20</v>
      </c>
      <c r="BZ76" s="581">
        <f>VLOOKUP($C75,Graphe!$A:$GY,BZ$3,FALSE)</f>
        <v>0</v>
      </c>
      <c r="CA76" s="581">
        <f>VLOOKUP($C75,Graphe!$A:$GY,CA$3,FALSE)</f>
        <v>-20</v>
      </c>
      <c r="CB76" s="581">
        <f>VLOOKUP($C75,Graphe!$A:$GY,CB$3,FALSE)</f>
        <v>0</v>
      </c>
      <c r="CC76" s="581">
        <f>VLOOKUP($C75,Graphe!$A:$GY,CC$3,FALSE)</f>
        <v>20</v>
      </c>
      <c r="CD76" s="581">
        <f>VLOOKUP($C75,Graphe!$A:$GY,CD$3,FALSE)</f>
        <v>0</v>
      </c>
      <c r="CE76" s="581">
        <f>VLOOKUP($C75,Graphe!$A:$GY,CE$3,FALSE)</f>
        <v>-20</v>
      </c>
      <c r="CF76" s="581">
        <f>VLOOKUP($C75,Graphe!$A:$GY,CF$3,FALSE)</f>
        <v>0</v>
      </c>
      <c r="CG76" s="581">
        <f>VLOOKUP($C75,Graphe!$A:$GY,CG$3,FALSE)</f>
        <v>20</v>
      </c>
      <c r="CH76" s="581">
        <f>VLOOKUP($C75,Graphe!$A:$GY,CH$3,FALSE)</f>
        <v>0</v>
      </c>
      <c r="CI76" s="581">
        <f>VLOOKUP($C75,Graphe!$A:$GY,CI$3,FALSE)</f>
        <v>-20</v>
      </c>
      <c r="CJ76" s="581">
        <f>VLOOKUP($C75,Graphe!$A:$GY,CJ$3,FALSE)</f>
        <v>0</v>
      </c>
      <c r="CK76" s="581">
        <f>VLOOKUP($C75,Graphe!$A:$GY,CK$3,FALSE)</f>
        <v>20</v>
      </c>
      <c r="CL76" s="581">
        <f>VLOOKUP($C75,Graphe!$A:$GY,CL$3,FALSE)</f>
        <v>0</v>
      </c>
      <c r="CM76" s="581">
        <f>VLOOKUP($C75,Graphe!$A:$GY,CM$3,FALSE)</f>
        <v>-20</v>
      </c>
      <c r="CN76" s="581">
        <f>VLOOKUP($C75,Graphe!$A:$GY,CN$3,FALSE)</f>
        <v>0</v>
      </c>
      <c r="CO76" s="581">
        <f>VLOOKUP($C75,Graphe!$A:$GY,CO$3,FALSE)</f>
        <v>20</v>
      </c>
      <c r="CP76" s="581">
        <f>VLOOKUP($C75,Graphe!$A:$GY,CP$3,FALSE)</f>
        <v>0</v>
      </c>
      <c r="CQ76" s="581">
        <f>VLOOKUP($C75,Graphe!$A:$GY,CQ$3,FALSE)</f>
        <v>-20</v>
      </c>
      <c r="CR76" s="581">
        <f>VLOOKUP($C75,Graphe!$A:$GY,CR$3,FALSE)</f>
        <v>0</v>
      </c>
      <c r="CS76" s="581">
        <f>VLOOKUP($C75,Graphe!$A:$GY,CS$3,FALSE)</f>
        <v>20</v>
      </c>
      <c r="CT76" s="581">
        <f>VLOOKUP($C75,Graphe!$A:$GY,CT$3,FALSE)</f>
        <v>0</v>
      </c>
      <c r="CU76" s="581">
        <f>VLOOKUP($C75,Graphe!$A:$GY,CU$3,FALSE)</f>
        <v>-20</v>
      </c>
      <c r="CV76" s="581">
        <f>VLOOKUP($C75,Graphe!$A:$GY,CV$3,FALSE)</f>
        <v>0</v>
      </c>
      <c r="CW76" s="581">
        <f>VLOOKUP($C75,Graphe!$A:$GY,CW$3,FALSE)</f>
        <v>20</v>
      </c>
      <c r="CX76" s="581">
        <f>VLOOKUP($C75,Graphe!$A:$GY,CX$3,FALSE)</f>
        <v>0</v>
      </c>
      <c r="CY76" s="581">
        <f>VLOOKUP($C75,Graphe!$A:$GY,CY$3,FALSE)</f>
        <v>-20</v>
      </c>
      <c r="CZ76" s="581">
        <f>VLOOKUP($C75,Graphe!$A:$GY,CZ$3,FALSE)</f>
        <v>0</v>
      </c>
      <c r="DA76" s="581">
        <f>VLOOKUP($C75,Graphe!$A:$GY,DA$3,FALSE)</f>
        <v>20</v>
      </c>
      <c r="DB76" s="581">
        <f>VLOOKUP($C75,Graphe!$A:$GY,DB$3,FALSE)</f>
        <v>0</v>
      </c>
      <c r="DC76" s="581">
        <f>VLOOKUP($C75,Graphe!$A:$GY,DC$3,FALSE)</f>
        <v>-20</v>
      </c>
      <c r="DD76" s="581">
        <f>VLOOKUP($C75,Graphe!$A:$GY,DD$3,FALSE)</f>
        <v>0</v>
      </c>
      <c r="DE76" s="581">
        <f>VLOOKUP($C75,Graphe!$A:$GY,DE$3,FALSE)</f>
        <v>20</v>
      </c>
      <c r="DF76" s="581">
        <f>VLOOKUP($C75,Graphe!$A:$GY,DF$3,FALSE)</f>
        <v>0</v>
      </c>
      <c r="DG76" s="581">
        <f>VLOOKUP($C75,Graphe!$A:$GY,DG$3,FALSE)</f>
        <v>-20</v>
      </c>
      <c r="DH76" s="581">
        <f>VLOOKUP($C75,Graphe!$A:$GY,DH$3,FALSE)</f>
        <v>0</v>
      </c>
      <c r="DI76" s="581">
        <f>VLOOKUP($C75,Graphe!$A:$GY,DI$3,FALSE)</f>
        <v>20</v>
      </c>
      <c r="DJ76" s="581">
        <f>VLOOKUP($C75,Graphe!$A:$GY,DJ$3,FALSE)</f>
        <v>0</v>
      </c>
      <c r="DK76" s="581">
        <f>VLOOKUP($C75,Graphe!$A:$GY,DK$3,FALSE)</f>
        <v>-20</v>
      </c>
      <c r="DL76" s="581">
        <f>VLOOKUP($C75,Graphe!$A:$GY,DL$3,FALSE)</f>
        <v>0</v>
      </c>
      <c r="DM76" s="581">
        <f>VLOOKUP($C75,Graphe!$A:$GY,DM$3,FALSE)</f>
        <v>20</v>
      </c>
      <c r="DN76" s="581">
        <f>VLOOKUP($C75,Graphe!$A:$GY,DN$3,FALSE)</f>
        <v>0</v>
      </c>
      <c r="DO76" s="581">
        <f>VLOOKUP($C75,Graphe!$A:$GY,DO$3,FALSE)</f>
        <v>-20</v>
      </c>
      <c r="DP76" s="581">
        <f>VLOOKUP($C75,Graphe!$A:$GY,DP$3,FALSE)</f>
        <v>0</v>
      </c>
      <c r="DQ76" s="581">
        <f>VLOOKUP($C75,Graphe!$A:$GY,DQ$3,FALSE)</f>
        <v>20</v>
      </c>
      <c r="DR76" s="581">
        <f>VLOOKUP($C75,Graphe!$A:$GY,DR$3,FALSE)</f>
        <v>0</v>
      </c>
      <c r="DS76" s="581">
        <f>VLOOKUP($C75,Graphe!$A:$GY,DS$3,FALSE)</f>
        <v>-20</v>
      </c>
      <c r="DT76" s="581">
        <f>VLOOKUP($C75,Graphe!$A:$GY,DT$3,FALSE)</f>
        <v>0</v>
      </c>
      <c r="DU76" s="581">
        <f>VLOOKUP($C75,Graphe!$A:$GY,DU$3,FALSE)</f>
        <v>20</v>
      </c>
      <c r="DV76" s="581">
        <f>VLOOKUP($C75,Graphe!$A:$GY,DV$3,FALSE)</f>
        <v>0</v>
      </c>
      <c r="DW76" s="581">
        <f>VLOOKUP($C75,Graphe!$A:$GY,DW$3,FALSE)</f>
        <v>20</v>
      </c>
      <c r="DX76" s="581">
        <f>VLOOKUP($C75,Graphe!$A:$GY,DX$3,FALSE)</f>
        <v>0</v>
      </c>
      <c r="DY76" s="581">
        <f>VLOOKUP($C75,Graphe!$A:$GY,DY$3,FALSE)</f>
        <v>-20</v>
      </c>
      <c r="DZ76" s="581">
        <f>VLOOKUP($C75,Graphe!$A:$GY,DZ$3,FALSE)</f>
        <v>0</v>
      </c>
      <c r="EA76" s="581">
        <f>VLOOKUP($C75,Graphe!$A:$GY,EA$3,FALSE)</f>
        <v>20</v>
      </c>
      <c r="EB76" s="581">
        <f>VLOOKUP($C75,Graphe!$A:$GY,EB$3,FALSE)</f>
        <v>0</v>
      </c>
      <c r="EC76" s="581">
        <f>VLOOKUP($C75,Graphe!$A:$GY,EC$3,FALSE)</f>
        <v>-20</v>
      </c>
      <c r="ED76" s="581">
        <f>VLOOKUP($C75,Graphe!$A:$GY,ED$3,FALSE)</f>
        <v>0</v>
      </c>
      <c r="EE76" s="581">
        <f>VLOOKUP($C75,Graphe!$A:$GY,EE$3,FALSE)</f>
        <v>20</v>
      </c>
      <c r="EF76" s="581">
        <f>VLOOKUP($C75,Graphe!$A:$GY,EF$3,FALSE)</f>
        <v>0</v>
      </c>
      <c r="EG76" s="581">
        <f>VLOOKUP($C75,Graphe!$A:$GY,EG$3,FALSE)</f>
        <v>-20</v>
      </c>
      <c r="EH76" s="581">
        <f>VLOOKUP($C75,Graphe!$A:$GY,EH$3,FALSE)</f>
        <v>0</v>
      </c>
      <c r="EI76" s="581">
        <f>VLOOKUP($C75,Graphe!$A:$GY,EI$3,FALSE)</f>
        <v>20</v>
      </c>
      <c r="EJ76" s="581">
        <f>VLOOKUP($C75,Graphe!$A:$GY,EJ$3,FALSE)</f>
        <v>0</v>
      </c>
      <c r="EK76" s="581">
        <f>VLOOKUP($C75,Graphe!$A:$GY,EK$3,FALSE)</f>
        <v>-20</v>
      </c>
      <c r="EL76" s="581">
        <f>VLOOKUP($C75,Graphe!$A:$GY,EL$3,FALSE)</f>
        <v>0</v>
      </c>
      <c r="EM76" s="581">
        <f>VLOOKUP($C75,Graphe!$A:$GY,EM$3,FALSE)</f>
        <v>20</v>
      </c>
      <c r="EN76" s="581">
        <f>VLOOKUP($C75,Graphe!$A:$GY,EN$3,FALSE)</f>
        <v>0</v>
      </c>
      <c r="EO76" s="581">
        <f>VLOOKUP($C75,Graphe!$A:$GY,EO$3,FALSE)</f>
        <v>-20</v>
      </c>
      <c r="EP76" s="581">
        <f>VLOOKUP($C75,Graphe!$A:$GY,EP$3,FALSE)</f>
        <v>0</v>
      </c>
      <c r="EQ76" s="581">
        <f>VLOOKUP($C75,Graphe!$A:$GY,EQ$3,FALSE)</f>
        <v>20</v>
      </c>
      <c r="ER76" s="581">
        <f>VLOOKUP($C75,Graphe!$A:$GY,ER$3,FALSE)</f>
        <v>0</v>
      </c>
      <c r="ES76" s="581">
        <f>VLOOKUP($C75,Graphe!$A:$GY,ES$3,FALSE)</f>
        <v>-20</v>
      </c>
      <c r="ET76" s="581">
        <f>VLOOKUP($C75,Graphe!$A:$GY,ET$3,FALSE)</f>
        <v>0</v>
      </c>
      <c r="EU76" s="581">
        <f>VLOOKUP($C75,Graphe!$A:$GY,EU$3,FALSE)</f>
        <v>20</v>
      </c>
      <c r="EV76" s="581">
        <f>VLOOKUP($C75,Graphe!$A:$GY,EV$3,FALSE)</f>
        <v>0</v>
      </c>
      <c r="EW76" s="581">
        <f>VLOOKUP($C75,Graphe!$A:$GY,EW$3,FALSE)</f>
        <v>-20</v>
      </c>
      <c r="EX76" s="581">
        <f>VLOOKUP($C75,Graphe!$A:$GY,EX$3,FALSE)</f>
        <v>0</v>
      </c>
      <c r="EY76" s="581">
        <f>VLOOKUP($C75,Graphe!$A:$GY,EY$3,FALSE)</f>
        <v>20</v>
      </c>
      <c r="EZ76" s="581">
        <f>VLOOKUP($C75,Graphe!$A:$GY,EZ$3,FALSE)</f>
        <v>0</v>
      </c>
      <c r="FA76" s="581">
        <f>VLOOKUP($C75,Graphe!$A:$GY,FA$3,FALSE)</f>
        <v>-20</v>
      </c>
      <c r="FB76" s="581">
        <f>VLOOKUP($C75,Graphe!$A:$GY,FB$3,FALSE)</f>
        <v>0</v>
      </c>
      <c r="FC76" s="581">
        <f>VLOOKUP($C75,Graphe!$A:$GY,FC$3,FALSE)</f>
        <v>20</v>
      </c>
      <c r="FD76" s="581">
        <f>VLOOKUP($C75,Graphe!$A:$GY,FD$3,FALSE)</f>
        <v>0</v>
      </c>
      <c r="FE76" s="581">
        <f>VLOOKUP($C75,Graphe!$A:$GY,FE$3,FALSE)</f>
        <v>-20</v>
      </c>
      <c r="FF76" s="581">
        <f>VLOOKUP($C75,Graphe!$A:$GY,FF$3,FALSE)</f>
        <v>0</v>
      </c>
      <c r="FG76" s="581">
        <f>VLOOKUP($C75,Graphe!$A:$GY,FG$3,FALSE)</f>
        <v>20</v>
      </c>
      <c r="FH76" s="581">
        <f>VLOOKUP($C75,Graphe!$A:$GY,FH$3,FALSE)</f>
        <v>0</v>
      </c>
      <c r="FI76" s="581">
        <f>VLOOKUP($C75,Graphe!$A:$GY,FI$3,FALSE)</f>
        <v>-20</v>
      </c>
      <c r="FJ76" s="581">
        <f>VLOOKUP($C75,Graphe!$A:$GY,FJ$3,FALSE)</f>
        <v>0</v>
      </c>
      <c r="FK76" s="581">
        <f>VLOOKUP($C75,Graphe!$A:$GY,FK$3,FALSE)</f>
        <v>20</v>
      </c>
      <c r="FL76" s="581">
        <f>VLOOKUP($C75,Graphe!$A:$GY,FL$3,FALSE)</f>
        <v>0</v>
      </c>
      <c r="FM76" s="581">
        <f>VLOOKUP($C75,Graphe!$A:$GY,FM$3,FALSE)</f>
        <v>-20</v>
      </c>
      <c r="FN76" s="581">
        <f>VLOOKUP($C75,Graphe!$A:$GY,FN$3,FALSE)</f>
        <v>0</v>
      </c>
      <c r="FO76" s="581">
        <f>VLOOKUP($C75,Graphe!$A:$GY,FO$3,FALSE)</f>
        <v>20</v>
      </c>
      <c r="FP76" s="581">
        <f>VLOOKUP($C75,Graphe!$A:$GY,FP$3,FALSE)</f>
        <v>0</v>
      </c>
      <c r="FQ76" s="581">
        <f>VLOOKUP($C75,Graphe!$A:$GY,FQ$3,FALSE)</f>
        <v>-20</v>
      </c>
      <c r="FR76" s="581">
        <f>VLOOKUP($C75,Graphe!$A:$GY,FR$3,FALSE)</f>
        <v>0</v>
      </c>
      <c r="FS76" s="581">
        <f>VLOOKUP($C75,Graphe!$A:$GY,FS$3,FALSE)</f>
        <v>20</v>
      </c>
      <c r="FT76" s="581">
        <f>VLOOKUP($C75,Graphe!$A:$GY,FT$3,FALSE)</f>
        <v>0</v>
      </c>
      <c r="FU76" s="581">
        <f>VLOOKUP($C75,Graphe!$A:$GY,FU$3,FALSE)</f>
        <v>20</v>
      </c>
      <c r="FV76" s="581">
        <f>VLOOKUP($C75,Graphe!$A:$GY,FV$3,FALSE)</f>
        <v>0</v>
      </c>
      <c r="FW76" s="581">
        <f>VLOOKUP($C75,Graphe!$A:$GY,FW$3,FALSE)</f>
        <v>-20</v>
      </c>
      <c r="FX76" s="581">
        <f>VLOOKUP($C75,Graphe!$A:$GY,FX$3,FALSE)</f>
        <v>0</v>
      </c>
      <c r="FY76" s="581">
        <f>VLOOKUP($C75,Graphe!$A:$GY,FY$3,FALSE)</f>
        <v>20</v>
      </c>
      <c r="FZ76" s="581">
        <f>VLOOKUP($C75,Graphe!$A:$GY,FZ$3,FALSE)</f>
        <v>0</v>
      </c>
      <c r="GA76" s="581">
        <f>VLOOKUP($C75,Graphe!$A:$GY,GA$3,FALSE)</f>
        <v>-20</v>
      </c>
      <c r="GB76" s="581">
        <f>VLOOKUP($C75,Graphe!$A:$GY,GB$3,FALSE)</f>
        <v>0</v>
      </c>
      <c r="GC76" s="581">
        <f>VLOOKUP($C75,Graphe!$A:$GY,GC$3,FALSE)</f>
        <v>20</v>
      </c>
      <c r="GD76" s="581">
        <f>VLOOKUP($C75,Graphe!$A:$GY,GD$3,FALSE)</f>
        <v>0</v>
      </c>
      <c r="GE76" s="581">
        <f>VLOOKUP($C75,Graphe!$A:$GY,GE$3,FALSE)</f>
        <v>-20</v>
      </c>
      <c r="GF76" s="581">
        <f>VLOOKUP($C75,Graphe!$A:$GY,GF$3,FALSE)</f>
        <v>0</v>
      </c>
      <c r="GG76" s="581">
        <f>VLOOKUP($C75,Graphe!$A:$GY,GG$3,FALSE)</f>
        <v>20</v>
      </c>
      <c r="GH76" s="581">
        <f>VLOOKUP($C75,Graphe!$A:$GY,GH$3,FALSE)</f>
        <v>0</v>
      </c>
      <c r="GI76" s="581">
        <f>VLOOKUP($C75,Graphe!$A:$GY,GI$3,FALSE)</f>
        <v>-20</v>
      </c>
      <c r="GJ76" s="581">
        <f>VLOOKUP($C75,Graphe!$A:$GY,GJ$3,FALSE)</f>
        <v>0</v>
      </c>
      <c r="GK76" s="581">
        <f>VLOOKUP($C75,Graphe!$A:$GY,GK$3,FALSE)</f>
        <v>20</v>
      </c>
      <c r="GL76" s="581">
        <f>VLOOKUP($C75,Graphe!$A:$GY,GL$3,FALSE)</f>
        <v>0</v>
      </c>
      <c r="GM76" s="581">
        <f>VLOOKUP($C75,Graphe!$A:$GY,GM$3,FALSE)</f>
        <v>-20</v>
      </c>
      <c r="GN76" s="581">
        <f>VLOOKUP($C75,Graphe!$A:$GY,GN$3,FALSE)</f>
        <v>0</v>
      </c>
      <c r="GO76" s="581">
        <f>VLOOKUP($C75,Graphe!$A:$GY,GO$3,FALSE)</f>
        <v>20</v>
      </c>
      <c r="GP76" s="581">
        <f>VLOOKUP($C75,Graphe!$A:$GY,GP$3,FALSE)</f>
        <v>0</v>
      </c>
      <c r="GQ76" s="581">
        <f>VLOOKUP($C75,Graphe!$A:$GY,GQ$3,FALSE)</f>
        <v>-20</v>
      </c>
      <c r="GR76" s="581">
        <f>VLOOKUP($C75,Graphe!$A:$GY,GR$3,FALSE)</f>
        <v>0</v>
      </c>
      <c r="GS76" s="581">
        <f>VLOOKUP($C75,Graphe!$A:$GY,GS$3,FALSE)</f>
        <v>20</v>
      </c>
      <c r="GT76" s="581">
        <f>VLOOKUP($C75,Graphe!$A:$GY,GT$3,FALSE)</f>
        <v>0</v>
      </c>
      <c r="GU76" s="581">
        <f>VLOOKUP($C75,Graphe!$A:$GY,GU$3,FALSE)</f>
        <v>-20</v>
      </c>
      <c r="GV76" s="581">
        <f>VLOOKUP($C75,Graphe!$A:$GY,GV$3,FALSE)</f>
        <v>0</v>
      </c>
      <c r="GW76" s="581">
        <f>VLOOKUP($C75,Graphe!$A:$GY,GW$3,FALSE)</f>
        <v>20</v>
      </c>
      <c r="GX76" s="581">
        <f>VLOOKUP($C75,Graphe!$A:$GY,GX$3,FALSE)</f>
        <v>0</v>
      </c>
      <c r="GY76" s="581">
        <f>VLOOKUP($C75,Graphe!$A:$GY,GY$3,FALSE)</f>
        <v>-20</v>
      </c>
      <c r="GZ76" s="581">
        <f>VLOOKUP($C75,Graphe!$A:$GY,GZ$3,FALSE)</f>
        <v>0</v>
      </c>
      <c r="HA76" s="581">
        <f>VLOOKUP($C75,Graphe!$A:$GY,HA$3,FALSE)</f>
        <v>20</v>
      </c>
      <c r="HB76" s="581">
        <f>VLOOKUP($C75,Graphe!$A:$GY,HB$3,FALSE)</f>
        <v>0</v>
      </c>
      <c r="HC76" s="581">
        <f>VLOOKUP($C75,Graphe!$A:$GY,HC$3,FALSE)</f>
        <v>-20</v>
      </c>
      <c r="HD76" s="581">
        <f>VLOOKUP($C75,Graphe!$A:$GY,HD$3,FALSE)</f>
        <v>0</v>
      </c>
      <c r="HE76" s="581">
        <f>VLOOKUP($C75,Graphe!$A:$GY,HE$3,FALSE)</f>
        <v>20</v>
      </c>
      <c r="HF76" s="581">
        <f>VLOOKUP($C75,Graphe!$A:$GY,HF$3,FALSE)</f>
        <v>0</v>
      </c>
      <c r="HG76" s="581">
        <f>VLOOKUP($C75,Graphe!$A:$GY,HG$3,FALSE)</f>
        <v>-20</v>
      </c>
      <c r="HH76" s="581">
        <f>VLOOKUP($C75,Graphe!$A:$GY,HH$3,FALSE)</f>
        <v>0</v>
      </c>
      <c r="HI76" s="581">
        <f>VLOOKUP($C75,Graphe!$A:$GY,HI$3,FALSE)</f>
        <v>20</v>
      </c>
      <c r="HJ76" s="581">
        <f>VLOOKUP($C75,Graphe!$A:$GY,HJ$3,FALSE)</f>
        <v>0</v>
      </c>
      <c r="HK76" s="581">
        <f>VLOOKUP($C75,Graphe!$A:$GY,HK$3,FALSE)</f>
        <v>-20</v>
      </c>
      <c r="HL76" s="581">
        <f>VLOOKUP($C75,Graphe!$A:$GY,HL$3,FALSE)</f>
        <v>0</v>
      </c>
      <c r="HM76" s="581">
        <f>VLOOKUP($C75,Graphe!$A:$GY,HM$3,FALSE)</f>
        <v>20</v>
      </c>
      <c r="HN76" s="581">
        <f>VLOOKUP($C75,Graphe!$A:$GY,HN$3,FALSE)</f>
        <v>0</v>
      </c>
      <c r="HO76" s="581">
        <f>VLOOKUP($C75,Graphe!$A:$GY,HO$3,FALSE)</f>
        <v>-20</v>
      </c>
      <c r="HP76" s="581">
        <f>VLOOKUP($C75,Graphe!$A:$GY,HP$3,FALSE)</f>
        <v>0</v>
      </c>
      <c r="HQ76" s="581">
        <f>VLOOKUP($C75,Graphe!$A:$GY,HQ$3,FALSE)</f>
        <v>20</v>
      </c>
      <c r="HR76" s="581">
        <f>VLOOKUP($C75,Graphe!$A:$GY,HR$3,FALSE)</f>
        <v>0</v>
      </c>
    </row>
    <row r="77" spans="1:226" s="581" customFormat="1" x14ac:dyDescent="0.25">
      <c r="A77" s="581">
        <v>11</v>
      </c>
      <c r="B77" s="581">
        <f t="shared" si="14"/>
        <v>1311</v>
      </c>
      <c r="C77" s="581">
        <f t="shared" si="15"/>
        <v>980</v>
      </c>
      <c r="D77" s="581">
        <f>VLOOKUP(B77,Graphe!D:E,2,FALSE)</f>
        <v>980</v>
      </c>
      <c r="Z77" s="581">
        <f t="shared" si="16"/>
        <v>970</v>
      </c>
      <c r="AA77" s="581">
        <f>VLOOKUP($C76,Graphe!$A:$GY,AA$3,FALSE)</f>
        <v>20</v>
      </c>
      <c r="AB77" s="581">
        <f>VLOOKUP($C76,Graphe!$A:$GY,AB$3,FALSE)</f>
        <v>0</v>
      </c>
      <c r="AC77" s="581">
        <f>VLOOKUP($C76,Graphe!$A:$GY,AC$3,FALSE)</f>
        <v>-20</v>
      </c>
      <c r="AD77" s="581">
        <f>VLOOKUP($C76,Graphe!$A:$GY,AD$3,FALSE)</f>
        <v>0</v>
      </c>
      <c r="AE77" s="581">
        <f>VLOOKUP($C76,Graphe!$A:$GY,AE$3,FALSE)</f>
        <v>20</v>
      </c>
      <c r="AF77" s="581">
        <f>VLOOKUP($C76,Graphe!$A:$GY,AF$3,FALSE)</f>
        <v>0</v>
      </c>
      <c r="AG77" s="581">
        <f>VLOOKUP($C76,Graphe!$A:$GY,AG$3,FALSE)</f>
        <v>-20</v>
      </c>
      <c r="AH77" s="581">
        <f>VLOOKUP($C76,Graphe!$A:$GY,AH$3,FALSE)</f>
        <v>0</v>
      </c>
      <c r="AI77" s="581">
        <f>VLOOKUP($C76,Graphe!$A:$GY,AI$3,FALSE)</f>
        <v>20</v>
      </c>
      <c r="AJ77" s="581">
        <f>VLOOKUP($C76,Graphe!$A:$GY,AJ$3,FALSE)</f>
        <v>0</v>
      </c>
      <c r="AK77" s="581">
        <f>VLOOKUP($C76,Graphe!$A:$GY,AK$3,FALSE)</f>
        <v>-20</v>
      </c>
      <c r="AL77" s="581">
        <f>VLOOKUP($C76,Graphe!$A:$GY,AL$3,FALSE)</f>
        <v>0</v>
      </c>
      <c r="AM77" s="581">
        <f>VLOOKUP($C76,Graphe!$A:$GY,AM$3,FALSE)</f>
        <v>20</v>
      </c>
      <c r="AN77" s="581">
        <f>VLOOKUP($C76,Graphe!$A:$GY,AN$3,FALSE)</f>
        <v>0</v>
      </c>
      <c r="AO77" s="581">
        <f>VLOOKUP($C76,Graphe!$A:$GY,AO$3,FALSE)</f>
        <v>-20</v>
      </c>
      <c r="AP77" s="581">
        <f>VLOOKUP($C76,Graphe!$A:$GY,AP$3,FALSE)</f>
        <v>0</v>
      </c>
      <c r="AQ77" s="581">
        <f>VLOOKUP($C76,Graphe!$A:$GY,AQ$3,FALSE)</f>
        <v>20</v>
      </c>
      <c r="AR77" s="581">
        <f>VLOOKUP($C76,Graphe!$A:$GY,AR$3,FALSE)</f>
        <v>0</v>
      </c>
      <c r="AS77" s="581">
        <f>VLOOKUP($C76,Graphe!$A:$GY,AS$3,FALSE)</f>
        <v>-20</v>
      </c>
      <c r="AT77" s="581">
        <f>VLOOKUP($C76,Graphe!$A:$GY,AT$3,FALSE)</f>
        <v>0</v>
      </c>
      <c r="AU77" s="581">
        <f>VLOOKUP($C76,Graphe!$A:$GY,AU$3,FALSE)</f>
        <v>20</v>
      </c>
      <c r="AV77" s="581">
        <f>VLOOKUP($C76,Graphe!$A:$GY,AV$3,FALSE)</f>
        <v>0</v>
      </c>
      <c r="AW77" s="581">
        <f>VLOOKUP($C76,Graphe!$A:$GY,AW$3,FALSE)</f>
        <v>-20</v>
      </c>
      <c r="AX77" s="581">
        <f>VLOOKUP($C76,Graphe!$A:$GY,AX$3,FALSE)</f>
        <v>0</v>
      </c>
      <c r="AY77" s="581">
        <f>VLOOKUP($C76,Graphe!$A:$GY,AY$3,FALSE)</f>
        <v>20</v>
      </c>
      <c r="AZ77" s="581">
        <f>VLOOKUP($C76,Graphe!$A:$GY,AZ$3,FALSE)</f>
        <v>0</v>
      </c>
      <c r="BA77" s="581">
        <f>VLOOKUP($C76,Graphe!$A:$GY,BA$3,FALSE)</f>
        <v>-20</v>
      </c>
      <c r="BB77" s="581">
        <f>VLOOKUP($C76,Graphe!$A:$GY,BB$3,FALSE)</f>
        <v>0</v>
      </c>
      <c r="BC77" s="581">
        <f>VLOOKUP($C76,Graphe!$A:$GY,BC$3,FALSE)</f>
        <v>20</v>
      </c>
      <c r="BD77" s="581">
        <f>VLOOKUP($C76,Graphe!$A:$GY,BD$3,FALSE)</f>
        <v>0</v>
      </c>
      <c r="BE77" s="581">
        <f>VLOOKUP($C76,Graphe!$A:$GY,BE$3,FALSE)</f>
        <v>-20</v>
      </c>
      <c r="BF77" s="581">
        <f>VLOOKUP($C76,Graphe!$A:$GY,BF$3,FALSE)</f>
        <v>0</v>
      </c>
      <c r="BG77" s="581">
        <f>VLOOKUP($C76,Graphe!$A:$GY,BG$3,FALSE)</f>
        <v>20</v>
      </c>
      <c r="BH77" s="581">
        <f>VLOOKUP($C76,Graphe!$A:$GY,BH$3,FALSE)</f>
        <v>0</v>
      </c>
      <c r="BI77" s="581">
        <f>VLOOKUP($C76,Graphe!$A:$GY,BI$3,FALSE)</f>
        <v>-20</v>
      </c>
      <c r="BJ77" s="581">
        <f>VLOOKUP($C76,Graphe!$A:$GY,BJ$3,FALSE)</f>
        <v>0</v>
      </c>
      <c r="BK77" s="581">
        <f>VLOOKUP($C76,Graphe!$A:$GY,BK$3,FALSE)</f>
        <v>20</v>
      </c>
      <c r="BL77" s="581">
        <f>VLOOKUP($C76,Graphe!$A:$GY,BL$3,FALSE)</f>
        <v>0</v>
      </c>
      <c r="BM77" s="581">
        <f>VLOOKUP($C76,Graphe!$A:$GY,BM$3,FALSE)</f>
        <v>-20</v>
      </c>
      <c r="BN77" s="581">
        <f>VLOOKUP($C76,Graphe!$A:$GY,BN$3,FALSE)</f>
        <v>0</v>
      </c>
      <c r="BO77" s="581">
        <f>VLOOKUP($C76,Graphe!$A:$GY,BO$3,FALSE)</f>
        <v>20</v>
      </c>
      <c r="BP77" s="581">
        <f>VLOOKUP($C76,Graphe!$A:$GY,BP$3,FALSE)</f>
        <v>0</v>
      </c>
      <c r="BQ77" s="581">
        <f>VLOOKUP($C76,Graphe!$A:$GY,BQ$3,FALSE)</f>
        <v>-20</v>
      </c>
      <c r="BR77" s="581">
        <f>VLOOKUP($C76,Graphe!$A:$GY,BR$3,FALSE)</f>
        <v>0</v>
      </c>
      <c r="BS77" s="581">
        <f>VLOOKUP($C76,Graphe!$A:$GY,BS$3,FALSE)</f>
        <v>20</v>
      </c>
      <c r="BT77" s="581">
        <f>VLOOKUP($C76,Graphe!$A:$GY,BT$3,FALSE)</f>
        <v>0</v>
      </c>
      <c r="BU77" s="581">
        <f>VLOOKUP($C76,Graphe!$A:$GY,BU$3,FALSE)</f>
        <v>-20</v>
      </c>
      <c r="BV77" s="581">
        <f>VLOOKUP($C76,Graphe!$A:$GY,BV$3,FALSE)</f>
        <v>0</v>
      </c>
      <c r="BW77" s="581">
        <f>VLOOKUP($C76,Graphe!$A:$GY,BW$3,FALSE)</f>
        <v>20</v>
      </c>
      <c r="BX77" s="581">
        <f>VLOOKUP($C76,Graphe!$A:$GY,BX$3,FALSE)</f>
        <v>0</v>
      </c>
      <c r="BY77" s="581">
        <f>VLOOKUP($C76,Graphe!$A:$GY,BY$3,FALSE)</f>
        <v>22</v>
      </c>
      <c r="BZ77" s="581">
        <f>VLOOKUP($C76,Graphe!$A:$GY,BZ$3,FALSE)</f>
        <v>1</v>
      </c>
      <c r="CA77" s="581">
        <f>VLOOKUP($C76,Graphe!$A:$GY,CA$3,FALSE)</f>
        <v>-20</v>
      </c>
      <c r="CB77" s="581">
        <f>VLOOKUP($C76,Graphe!$A:$GY,CB$3,FALSE)</f>
        <v>1</v>
      </c>
      <c r="CC77" s="581">
        <f>VLOOKUP($C76,Graphe!$A:$GY,CC$3,FALSE)</f>
        <v>22</v>
      </c>
      <c r="CD77" s="581">
        <f>VLOOKUP($C76,Graphe!$A:$GY,CD$3,FALSE)</f>
        <v>1</v>
      </c>
      <c r="CE77" s="581">
        <f>VLOOKUP($C76,Graphe!$A:$GY,CE$3,FALSE)</f>
        <v>-20</v>
      </c>
      <c r="CF77" s="581">
        <f>VLOOKUP($C76,Graphe!$A:$GY,CF$3,FALSE)</f>
        <v>1</v>
      </c>
      <c r="CG77" s="581">
        <f>VLOOKUP($C76,Graphe!$A:$GY,CG$3,FALSE)</f>
        <v>22</v>
      </c>
      <c r="CH77" s="581">
        <f>VLOOKUP($C76,Graphe!$A:$GY,CH$3,FALSE)</f>
        <v>1</v>
      </c>
      <c r="CI77" s="581">
        <f>VLOOKUP($C76,Graphe!$A:$GY,CI$3,FALSE)</f>
        <v>-20</v>
      </c>
      <c r="CJ77" s="581">
        <f>VLOOKUP($C76,Graphe!$A:$GY,CJ$3,FALSE)</f>
        <v>1</v>
      </c>
      <c r="CK77" s="581">
        <f>VLOOKUP($C76,Graphe!$A:$GY,CK$3,FALSE)</f>
        <v>22</v>
      </c>
      <c r="CL77" s="581">
        <f>VLOOKUP($C76,Graphe!$A:$GY,CL$3,FALSE)</f>
        <v>1</v>
      </c>
      <c r="CM77" s="581">
        <f>VLOOKUP($C76,Graphe!$A:$GY,CM$3,FALSE)</f>
        <v>-20</v>
      </c>
      <c r="CN77" s="581">
        <f>VLOOKUP($C76,Graphe!$A:$GY,CN$3,FALSE)</f>
        <v>1</v>
      </c>
      <c r="CO77" s="581">
        <f>VLOOKUP($C76,Graphe!$A:$GY,CO$3,FALSE)</f>
        <v>22</v>
      </c>
      <c r="CP77" s="581">
        <f>VLOOKUP($C76,Graphe!$A:$GY,CP$3,FALSE)</f>
        <v>1</v>
      </c>
      <c r="CQ77" s="581">
        <f>VLOOKUP($C76,Graphe!$A:$GY,CQ$3,FALSE)</f>
        <v>-20</v>
      </c>
      <c r="CR77" s="581">
        <f>VLOOKUP($C76,Graphe!$A:$GY,CR$3,FALSE)</f>
        <v>1</v>
      </c>
      <c r="CS77" s="581">
        <f>VLOOKUP($C76,Graphe!$A:$GY,CS$3,FALSE)</f>
        <v>22</v>
      </c>
      <c r="CT77" s="581">
        <f>VLOOKUP($C76,Graphe!$A:$GY,CT$3,FALSE)</f>
        <v>1</v>
      </c>
      <c r="CU77" s="581">
        <f>VLOOKUP($C76,Graphe!$A:$GY,CU$3,FALSE)</f>
        <v>-20</v>
      </c>
      <c r="CV77" s="581">
        <f>VLOOKUP($C76,Graphe!$A:$GY,CV$3,FALSE)</f>
        <v>1</v>
      </c>
      <c r="CW77" s="581">
        <f>VLOOKUP($C76,Graphe!$A:$GY,CW$3,FALSE)</f>
        <v>22</v>
      </c>
      <c r="CX77" s="581">
        <f>VLOOKUP($C76,Graphe!$A:$GY,CX$3,FALSE)</f>
        <v>1</v>
      </c>
      <c r="CY77" s="581">
        <f>VLOOKUP($C76,Graphe!$A:$GY,CY$3,FALSE)</f>
        <v>-20</v>
      </c>
      <c r="CZ77" s="581">
        <f>VLOOKUP($C76,Graphe!$A:$GY,CZ$3,FALSE)</f>
        <v>1</v>
      </c>
      <c r="DA77" s="581">
        <f>VLOOKUP($C76,Graphe!$A:$GY,DA$3,FALSE)</f>
        <v>22</v>
      </c>
      <c r="DB77" s="581">
        <f>VLOOKUP($C76,Graphe!$A:$GY,DB$3,FALSE)</f>
        <v>1</v>
      </c>
      <c r="DC77" s="581">
        <f>VLOOKUP($C76,Graphe!$A:$GY,DC$3,FALSE)</f>
        <v>-20</v>
      </c>
      <c r="DD77" s="581">
        <f>VLOOKUP($C76,Graphe!$A:$GY,DD$3,FALSE)</f>
        <v>1</v>
      </c>
      <c r="DE77" s="581">
        <f>VLOOKUP($C76,Graphe!$A:$GY,DE$3,FALSE)</f>
        <v>22</v>
      </c>
      <c r="DF77" s="581">
        <f>VLOOKUP($C76,Graphe!$A:$GY,DF$3,FALSE)</f>
        <v>1</v>
      </c>
      <c r="DG77" s="581">
        <f>VLOOKUP($C76,Graphe!$A:$GY,DG$3,FALSE)</f>
        <v>-20</v>
      </c>
      <c r="DH77" s="581">
        <f>VLOOKUP($C76,Graphe!$A:$GY,DH$3,FALSE)</f>
        <v>1</v>
      </c>
      <c r="DI77" s="581">
        <f>VLOOKUP($C76,Graphe!$A:$GY,DI$3,FALSE)</f>
        <v>22</v>
      </c>
      <c r="DJ77" s="581">
        <f>VLOOKUP($C76,Graphe!$A:$GY,DJ$3,FALSE)</f>
        <v>1</v>
      </c>
      <c r="DK77" s="581">
        <f>VLOOKUP($C76,Graphe!$A:$GY,DK$3,FALSE)</f>
        <v>-20</v>
      </c>
      <c r="DL77" s="581">
        <f>VLOOKUP($C76,Graphe!$A:$GY,DL$3,FALSE)</f>
        <v>1</v>
      </c>
      <c r="DM77" s="581">
        <f>VLOOKUP($C76,Graphe!$A:$GY,DM$3,FALSE)</f>
        <v>22</v>
      </c>
      <c r="DN77" s="581">
        <f>VLOOKUP($C76,Graphe!$A:$GY,DN$3,FALSE)</f>
        <v>1</v>
      </c>
      <c r="DO77" s="581">
        <f>VLOOKUP($C76,Graphe!$A:$GY,DO$3,FALSE)</f>
        <v>-20</v>
      </c>
      <c r="DP77" s="581">
        <f>VLOOKUP($C76,Graphe!$A:$GY,DP$3,FALSE)</f>
        <v>1</v>
      </c>
      <c r="DQ77" s="581">
        <f>VLOOKUP($C76,Graphe!$A:$GY,DQ$3,FALSE)</f>
        <v>22</v>
      </c>
      <c r="DR77" s="581">
        <f>VLOOKUP($C76,Graphe!$A:$GY,DR$3,FALSE)</f>
        <v>1</v>
      </c>
      <c r="DS77" s="581">
        <f>VLOOKUP($C76,Graphe!$A:$GY,DS$3,FALSE)</f>
        <v>-20</v>
      </c>
      <c r="DT77" s="581">
        <f>VLOOKUP($C76,Graphe!$A:$GY,DT$3,FALSE)</f>
        <v>1</v>
      </c>
      <c r="DU77" s="581">
        <f>VLOOKUP($C76,Graphe!$A:$GY,DU$3,FALSE)</f>
        <v>22</v>
      </c>
      <c r="DV77" s="581">
        <f>VLOOKUP($C76,Graphe!$A:$GY,DV$3,FALSE)</f>
        <v>1</v>
      </c>
      <c r="DW77" s="581">
        <f>VLOOKUP($C76,Graphe!$A:$GY,DW$3,FALSE)</f>
        <v>25</v>
      </c>
      <c r="DX77" s="581">
        <f>VLOOKUP($C76,Graphe!$A:$GY,DX$3,FALSE)</f>
        <v>2</v>
      </c>
      <c r="DY77" s="581">
        <f>VLOOKUP($C76,Graphe!$A:$GY,DY$3,FALSE)</f>
        <v>-21</v>
      </c>
      <c r="DZ77" s="581">
        <f>VLOOKUP($C76,Graphe!$A:$GY,DZ$3,FALSE)</f>
        <v>2</v>
      </c>
      <c r="EA77" s="581">
        <f>VLOOKUP($C76,Graphe!$A:$GY,EA$3,FALSE)</f>
        <v>25</v>
      </c>
      <c r="EB77" s="581">
        <f>VLOOKUP($C76,Graphe!$A:$GY,EB$3,FALSE)</f>
        <v>2</v>
      </c>
      <c r="EC77" s="581">
        <f>VLOOKUP($C76,Graphe!$A:$GY,EC$3,FALSE)</f>
        <v>-21</v>
      </c>
      <c r="ED77" s="581">
        <f>VLOOKUP($C76,Graphe!$A:$GY,ED$3,FALSE)</f>
        <v>2</v>
      </c>
      <c r="EE77" s="581">
        <f>VLOOKUP($C76,Graphe!$A:$GY,EE$3,FALSE)</f>
        <v>25</v>
      </c>
      <c r="EF77" s="581">
        <f>VLOOKUP($C76,Graphe!$A:$GY,EF$3,FALSE)</f>
        <v>2</v>
      </c>
      <c r="EG77" s="581">
        <f>VLOOKUP($C76,Graphe!$A:$GY,EG$3,FALSE)</f>
        <v>-21</v>
      </c>
      <c r="EH77" s="581">
        <f>VLOOKUP($C76,Graphe!$A:$GY,EH$3,FALSE)</f>
        <v>2</v>
      </c>
      <c r="EI77" s="581">
        <f>VLOOKUP($C76,Graphe!$A:$GY,EI$3,FALSE)</f>
        <v>25</v>
      </c>
      <c r="EJ77" s="581">
        <f>VLOOKUP($C76,Graphe!$A:$GY,EJ$3,FALSE)</f>
        <v>2</v>
      </c>
      <c r="EK77" s="581">
        <f>VLOOKUP($C76,Graphe!$A:$GY,EK$3,FALSE)</f>
        <v>-21</v>
      </c>
      <c r="EL77" s="581">
        <f>VLOOKUP($C76,Graphe!$A:$GY,EL$3,FALSE)</f>
        <v>2</v>
      </c>
      <c r="EM77" s="581">
        <f>VLOOKUP($C76,Graphe!$A:$GY,EM$3,FALSE)</f>
        <v>25</v>
      </c>
      <c r="EN77" s="581">
        <f>VLOOKUP($C76,Graphe!$A:$GY,EN$3,FALSE)</f>
        <v>2</v>
      </c>
      <c r="EO77" s="581">
        <f>VLOOKUP($C76,Graphe!$A:$GY,EO$3,FALSE)</f>
        <v>-21</v>
      </c>
      <c r="EP77" s="581">
        <f>VLOOKUP($C76,Graphe!$A:$GY,EP$3,FALSE)</f>
        <v>2</v>
      </c>
      <c r="EQ77" s="581">
        <f>VLOOKUP($C76,Graphe!$A:$GY,EQ$3,FALSE)</f>
        <v>25</v>
      </c>
      <c r="ER77" s="581">
        <f>VLOOKUP($C76,Graphe!$A:$GY,ER$3,FALSE)</f>
        <v>2</v>
      </c>
      <c r="ES77" s="581">
        <f>VLOOKUP($C76,Graphe!$A:$GY,ES$3,FALSE)</f>
        <v>-21</v>
      </c>
      <c r="ET77" s="581">
        <f>VLOOKUP($C76,Graphe!$A:$GY,ET$3,FALSE)</f>
        <v>2</v>
      </c>
      <c r="EU77" s="581">
        <f>VLOOKUP($C76,Graphe!$A:$GY,EU$3,FALSE)</f>
        <v>25</v>
      </c>
      <c r="EV77" s="581">
        <f>VLOOKUP($C76,Graphe!$A:$GY,EV$3,FALSE)</f>
        <v>2</v>
      </c>
      <c r="EW77" s="581">
        <f>VLOOKUP($C76,Graphe!$A:$GY,EW$3,FALSE)</f>
        <v>-21</v>
      </c>
      <c r="EX77" s="581">
        <f>VLOOKUP($C76,Graphe!$A:$GY,EX$3,FALSE)</f>
        <v>2</v>
      </c>
      <c r="EY77" s="581">
        <f>VLOOKUP($C76,Graphe!$A:$GY,EY$3,FALSE)</f>
        <v>25</v>
      </c>
      <c r="EZ77" s="581">
        <f>VLOOKUP($C76,Graphe!$A:$GY,EZ$3,FALSE)</f>
        <v>2</v>
      </c>
      <c r="FA77" s="581">
        <f>VLOOKUP($C76,Graphe!$A:$GY,FA$3,FALSE)</f>
        <v>-21</v>
      </c>
      <c r="FB77" s="581">
        <f>VLOOKUP($C76,Graphe!$A:$GY,FB$3,FALSE)</f>
        <v>2</v>
      </c>
      <c r="FC77" s="581">
        <f>VLOOKUP($C76,Graphe!$A:$GY,FC$3,FALSE)</f>
        <v>25</v>
      </c>
      <c r="FD77" s="581">
        <f>VLOOKUP($C76,Graphe!$A:$GY,FD$3,FALSE)</f>
        <v>2</v>
      </c>
      <c r="FE77" s="581">
        <f>VLOOKUP($C76,Graphe!$A:$GY,FE$3,FALSE)</f>
        <v>-21</v>
      </c>
      <c r="FF77" s="581">
        <f>VLOOKUP($C76,Graphe!$A:$GY,FF$3,FALSE)</f>
        <v>2</v>
      </c>
      <c r="FG77" s="581">
        <f>VLOOKUP($C76,Graphe!$A:$GY,FG$3,FALSE)</f>
        <v>25</v>
      </c>
      <c r="FH77" s="581">
        <f>VLOOKUP($C76,Graphe!$A:$GY,FH$3,FALSE)</f>
        <v>2</v>
      </c>
      <c r="FI77" s="581">
        <f>VLOOKUP($C76,Graphe!$A:$GY,FI$3,FALSE)</f>
        <v>-21</v>
      </c>
      <c r="FJ77" s="581">
        <f>VLOOKUP($C76,Graphe!$A:$GY,FJ$3,FALSE)</f>
        <v>2</v>
      </c>
      <c r="FK77" s="581">
        <f>VLOOKUP($C76,Graphe!$A:$GY,FK$3,FALSE)</f>
        <v>25</v>
      </c>
      <c r="FL77" s="581">
        <f>VLOOKUP($C76,Graphe!$A:$GY,FL$3,FALSE)</f>
        <v>2</v>
      </c>
      <c r="FM77" s="581">
        <f>VLOOKUP($C76,Graphe!$A:$GY,FM$3,FALSE)</f>
        <v>-21</v>
      </c>
      <c r="FN77" s="581">
        <f>VLOOKUP($C76,Graphe!$A:$GY,FN$3,FALSE)</f>
        <v>2</v>
      </c>
      <c r="FO77" s="581">
        <f>VLOOKUP($C76,Graphe!$A:$GY,FO$3,FALSE)</f>
        <v>25</v>
      </c>
      <c r="FP77" s="581">
        <f>VLOOKUP($C76,Graphe!$A:$GY,FP$3,FALSE)</f>
        <v>2</v>
      </c>
      <c r="FQ77" s="581">
        <f>VLOOKUP($C76,Graphe!$A:$GY,FQ$3,FALSE)</f>
        <v>-21</v>
      </c>
      <c r="FR77" s="581">
        <f>VLOOKUP($C76,Graphe!$A:$GY,FR$3,FALSE)</f>
        <v>2</v>
      </c>
      <c r="FS77" s="581">
        <f>VLOOKUP($C76,Graphe!$A:$GY,FS$3,FALSE)</f>
        <v>25</v>
      </c>
      <c r="FT77" s="581">
        <f>VLOOKUP($C76,Graphe!$A:$GY,FT$3,FALSE)</f>
        <v>2</v>
      </c>
      <c r="FU77" s="581">
        <f>VLOOKUP($C76,Graphe!$A:$GY,FU$3,FALSE)</f>
        <v>20</v>
      </c>
      <c r="FV77" s="581">
        <f>VLOOKUP($C76,Graphe!$A:$GY,FV$3,FALSE)</f>
        <v>0</v>
      </c>
      <c r="FW77" s="581">
        <f>VLOOKUP($C76,Graphe!$A:$GY,FW$3,FALSE)</f>
        <v>-20</v>
      </c>
      <c r="FX77" s="581">
        <f>VLOOKUP($C76,Graphe!$A:$GY,FX$3,FALSE)</f>
        <v>0</v>
      </c>
      <c r="FY77" s="581">
        <f>VLOOKUP($C76,Graphe!$A:$GY,FY$3,FALSE)</f>
        <v>20</v>
      </c>
      <c r="FZ77" s="581">
        <f>VLOOKUP($C76,Graphe!$A:$GY,FZ$3,FALSE)</f>
        <v>0</v>
      </c>
      <c r="GA77" s="581">
        <f>VLOOKUP($C76,Graphe!$A:$GY,GA$3,FALSE)</f>
        <v>-20</v>
      </c>
      <c r="GB77" s="581">
        <f>VLOOKUP($C76,Graphe!$A:$GY,GB$3,FALSE)</f>
        <v>0</v>
      </c>
      <c r="GC77" s="581">
        <f>VLOOKUP($C76,Graphe!$A:$GY,GC$3,FALSE)</f>
        <v>20</v>
      </c>
      <c r="GD77" s="581">
        <f>VLOOKUP($C76,Graphe!$A:$GY,GD$3,FALSE)</f>
        <v>0</v>
      </c>
      <c r="GE77" s="581">
        <f>VLOOKUP($C76,Graphe!$A:$GY,GE$3,FALSE)</f>
        <v>-20</v>
      </c>
      <c r="GF77" s="581">
        <f>VLOOKUP($C76,Graphe!$A:$GY,GF$3,FALSE)</f>
        <v>0</v>
      </c>
      <c r="GG77" s="581">
        <f>VLOOKUP($C76,Graphe!$A:$GY,GG$3,FALSE)</f>
        <v>20</v>
      </c>
      <c r="GH77" s="581">
        <f>VLOOKUP($C76,Graphe!$A:$GY,GH$3,FALSE)</f>
        <v>0</v>
      </c>
      <c r="GI77" s="581">
        <f>VLOOKUP($C76,Graphe!$A:$GY,GI$3,FALSE)</f>
        <v>-20</v>
      </c>
      <c r="GJ77" s="581">
        <f>VLOOKUP($C76,Graphe!$A:$GY,GJ$3,FALSE)</f>
        <v>0</v>
      </c>
      <c r="GK77" s="581">
        <f>VLOOKUP($C76,Graphe!$A:$GY,GK$3,FALSE)</f>
        <v>20</v>
      </c>
      <c r="GL77" s="581">
        <f>VLOOKUP($C76,Graphe!$A:$GY,GL$3,FALSE)</f>
        <v>0</v>
      </c>
      <c r="GM77" s="581">
        <f>VLOOKUP($C76,Graphe!$A:$GY,GM$3,FALSE)</f>
        <v>-20</v>
      </c>
      <c r="GN77" s="581">
        <f>VLOOKUP($C76,Graphe!$A:$GY,GN$3,FALSE)</f>
        <v>0</v>
      </c>
      <c r="GO77" s="581">
        <f>VLOOKUP($C76,Graphe!$A:$GY,GO$3,FALSE)</f>
        <v>20</v>
      </c>
      <c r="GP77" s="581">
        <f>VLOOKUP($C76,Graphe!$A:$GY,GP$3,FALSE)</f>
        <v>0</v>
      </c>
      <c r="GQ77" s="581">
        <f>VLOOKUP($C76,Graphe!$A:$GY,GQ$3,FALSE)</f>
        <v>-20</v>
      </c>
      <c r="GR77" s="581">
        <f>VLOOKUP($C76,Graphe!$A:$GY,GR$3,FALSE)</f>
        <v>0</v>
      </c>
      <c r="GS77" s="581">
        <f>VLOOKUP($C76,Graphe!$A:$GY,GS$3,FALSE)</f>
        <v>20</v>
      </c>
      <c r="GT77" s="581">
        <f>VLOOKUP($C76,Graphe!$A:$GY,GT$3,FALSE)</f>
        <v>0</v>
      </c>
      <c r="GU77" s="581">
        <f>VLOOKUP($C76,Graphe!$A:$GY,GU$3,FALSE)</f>
        <v>-20</v>
      </c>
      <c r="GV77" s="581">
        <f>VLOOKUP($C76,Graphe!$A:$GY,GV$3,FALSE)</f>
        <v>0</v>
      </c>
      <c r="GW77" s="581">
        <f>VLOOKUP($C76,Graphe!$A:$GY,GW$3,FALSE)</f>
        <v>20</v>
      </c>
      <c r="GX77" s="581">
        <f>VLOOKUP($C76,Graphe!$A:$GY,GX$3,FALSE)</f>
        <v>0</v>
      </c>
      <c r="GY77" s="581">
        <f>VLOOKUP($C76,Graphe!$A:$GY,GY$3,FALSE)</f>
        <v>-20</v>
      </c>
      <c r="GZ77" s="581">
        <f>VLOOKUP($C76,Graphe!$A:$GY,GZ$3,FALSE)</f>
        <v>0</v>
      </c>
      <c r="HA77" s="581">
        <f>VLOOKUP($C76,Graphe!$A:$GY,HA$3,FALSE)</f>
        <v>20</v>
      </c>
      <c r="HB77" s="581">
        <f>VLOOKUP($C76,Graphe!$A:$GY,HB$3,FALSE)</f>
        <v>0</v>
      </c>
      <c r="HC77" s="581">
        <f>VLOOKUP($C76,Graphe!$A:$GY,HC$3,FALSE)</f>
        <v>-20</v>
      </c>
      <c r="HD77" s="581">
        <f>VLOOKUP($C76,Graphe!$A:$GY,HD$3,FALSE)</f>
        <v>0</v>
      </c>
      <c r="HE77" s="581">
        <f>VLOOKUP($C76,Graphe!$A:$GY,HE$3,FALSE)</f>
        <v>20</v>
      </c>
      <c r="HF77" s="581">
        <f>VLOOKUP($C76,Graphe!$A:$GY,HF$3,FALSE)</f>
        <v>0</v>
      </c>
      <c r="HG77" s="581">
        <f>VLOOKUP($C76,Graphe!$A:$GY,HG$3,FALSE)</f>
        <v>-20</v>
      </c>
      <c r="HH77" s="581">
        <f>VLOOKUP($C76,Graphe!$A:$GY,HH$3,FALSE)</f>
        <v>0</v>
      </c>
      <c r="HI77" s="581">
        <f>VLOOKUP($C76,Graphe!$A:$GY,HI$3,FALSE)</f>
        <v>20</v>
      </c>
      <c r="HJ77" s="581">
        <f>VLOOKUP($C76,Graphe!$A:$GY,HJ$3,FALSE)</f>
        <v>0</v>
      </c>
      <c r="HK77" s="581">
        <f>VLOOKUP($C76,Graphe!$A:$GY,HK$3,FALSE)</f>
        <v>-20</v>
      </c>
      <c r="HL77" s="581">
        <f>VLOOKUP($C76,Graphe!$A:$GY,HL$3,FALSE)</f>
        <v>0</v>
      </c>
      <c r="HM77" s="581">
        <f>VLOOKUP($C76,Graphe!$A:$GY,HM$3,FALSE)</f>
        <v>20</v>
      </c>
      <c r="HN77" s="581">
        <f>VLOOKUP($C76,Graphe!$A:$GY,HN$3,FALSE)</f>
        <v>0</v>
      </c>
      <c r="HO77" s="581">
        <f>VLOOKUP($C76,Graphe!$A:$GY,HO$3,FALSE)</f>
        <v>-20</v>
      </c>
      <c r="HP77" s="581">
        <f>VLOOKUP($C76,Graphe!$A:$GY,HP$3,FALSE)</f>
        <v>0</v>
      </c>
      <c r="HQ77" s="581">
        <f>VLOOKUP($C76,Graphe!$A:$GY,HQ$3,FALSE)</f>
        <v>20</v>
      </c>
      <c r="HR77" s="581">
        <f>VLOOKUP($C76,Graphe!$A:$GY,HR$3,FALSE)</f>
        <v>0</v>
      </c>
    </row>
    <row r="78" spans="1:226" s="581" customFormat="1" x14ac:dyDescent="0.25">
      <c r="A78" s="581">
        <v>12</v>
      </c>
      <c r="B78" s="581">
        <f t="shared" si="14"/>
        <v>1312</v>
      </c>
      <c r="C78" s="581">
        <f t="shared" si="15"/>
        <v>990</v>
      </c>
      <c r="D78" s="581">
        <f>VLOOKUP(B78,Graphe!D:E,2,FALSE)</f>
        <v>990</v>
      </c>
      <c r="Z78" s="581">
        <f t="shared" si="16"/>
        <v>980</v>
      </c>
      <c r="AA78" s="581">
        <f>VLOOKUP($C77,Graphe!$A:$GY,AA$3,FALSE)</f>
        <v>20</v>
      </c>
      <c r="AB78" s="581">
        <f>VLOOKUP($C77,Graphe!$A:$GY,AB$3,FALSE)</f>
        <v>0</v>
      </c>
      <c r="AC78" s="581">
        <f>VLOOKUP($C77,Graphe!$A:$GY,AC$3,FALSE)</f>
        <v>-20</v>
      </c>
      <c r="AD78" s="581">
        <f>VLOOKUP($C77,Graphe!$A:$GY,AD$3,FALSE)</f>
        <v>0</v>
      </c>
      <c r="AE78" s="581">
        <f>VLOOKUP($C77,Graphe!$A:$GY,AE$3,FALSE)</f>
        <v>20</v>
      </c>
      <c r="AF78" s="581">
        <f>VLOOKUP($C77,Graphe!$A:$GY,AF$3,FALSE)</f>
        <v>0</v>
      </c>
      <c r="AG78" s="581">
        <f>VLOOKUP($C77,Graphe!$A:$GY,AG$3,FALSE)</f>
        <v>-20</v>
      </c>
      <c r="AH78" s="581">
        <f>VLOOKUP($C77,Graphe!$A:$GY,AH$3,FALSE)</f>
        <v>0</v>
      </c>
      <c r="AI78" s="581">
        <f>VLOOKUP($C77,Graphe!$A:$GY,AI$3,FALSE)</f>
        <v>20</v>
      </c>
      <c r="AJ78" s="581">
        <f>VLOOKUP($C77,Graphe!$A:$GY,AJ$3,FALSE)</f>
        <v>0</v>
      </c>
      <c r="AK78" s="581">
        <f>VLOOKUP($C77,Graphe!$A:$GY,AK$3,FALSE)</f>
        <v>-20</v>
      </c>
      <c r="AL78" s="581">
        <f>VLOOKUP($C77,Graphe!$A:$GY,AL$3,FALSE)</f>
        <v>0</v>
      </c>
      <c r="AM78" s="581">
        <f>VLOOKUP($C77,Graphe!$A:$GY,AM$3,FALSE)</f>
        <v>20</v>
      </c>
      <c r="AN78" s="581">
        <f>VLOOKUP($C77,Graphe!$A:$GY,AN$3,FALSE)</f>
        <v>0</v>
      </c>
      <c r="AO78" s="581">
        <f>VLOOKUP($C77,Graphe!$A:$GY,AO$3,FALSE)</f>
        <v>-20</v>
      </c>
      <c r="AP78" s="581">
        <f>VLOOKUP($C77,Graphe!$A:$GY,AP$3,FALSE)</f>
        <v>0</v>
      </c>
      <c r="AQ78" s="581">
        <f>VLOOKUP($C77,Graphe!$A:$GY,AQ$3,FALSE)</f>
        <v>20</v>
      </c>
      <c r="AR78" s="581">
        <f>VLOOKUP($C77,Graphe!$A:$GY,AR$3,FALSE)</f>
        <v>0</v>
      </c>
      <c r="AS78" s="581">
        <f>VLOOKUP($C77,Graphe!$A:$GY,AS$3,FALSE)</f>
        <v>-20</v>
      </c>
      <c r="AT78" s="581">
        <f>VLOOKUP($C77,Graphe!$A:$GY,AT$3,FALSE)</f>
        <v>0</v>
      </c>
      <c r="AU78" s="581">
        <f>VLOOKUP($C77,Graphe!$A:$GY,AU$3,FALSE)</f>
        <v>20</v>
      </c>
      <c r="AV78" s="581">
        <f>VLOOKUP($C77,Graphe!$A:$GY,AV$3,FALSE)</f>
        <v>0</v>
      </c>
      <c r="AW78" s="581">
        <f>VLOOKUP($C77,Graphe!$A:$GY,AW$3,FALSE)</f>
        <v>-20</v>
      </c>
      <c r="AX78" s="581">
        <f>VLOOKUP($C77,Graphe!$A:$GY,AX$3,FALSE)</f>
        <v>0</v>
      </c>
      <c r="AY78" s="581">
        <f>VLOOKUP($C77,Graphe!$A:$GY,AY$3,FALSE)</f>
        <v>20</v>
      </c>
      <c r="AZ78" s="581">
        <f>VLOOKUP($C77,Graphe!$A:$GY,AZ$3,FALSE)</f>
        <v>0</v>
      </c>
      <c r="BA78" s="581">
        <f>VLOOKUP($C77,Graphe!$A:$GY,BA$3,FALSE)</f>
        <v>-20</v>
      </c>
      <c r="BB78" s="581">
        <f>VLOOKUP($C77,Graphe!$A:$GY,BB$3,FALSE)</f>
        <v>0</v>
      </c>
      <c r="BC78" s="581">
        <f>VLOOKUP($C77,Graphe!$A:$GY,BC$3,FALSE)</f>
        <v>20</v>
      </c>
      <c r="BD78" s="581">
        <f>VLOOKUP($C77,Graphe!$A:$GY,BD$3,FALSE)</f>
        <v>0</v>
      </c>
      <c r="BE78" s="581">
        <f>VLOOKUP($C77,Graphe!$A:$GY,BE$3,FALSE)</f>
        <v>-20</v>
      </c>
      <c r="BF78" s="581">
        <f>VLOOKUP($C77,Graphe!$A:$GY,BF$3,FALSE)</f>
        <v>0</v>
      </c>
      <c r="BG78" s="581">
        <f>VLOOKUP($C77,Graphe!$A:$GY,BG$3,FALSE)</f>
        <v>20</v>
      </c>
      <c r="BH78" s="581">
        <f>VLOOKUP($C77,Graphe!$A:$GY,BH$3,FALSE)</f>
        <v>0</v>
      </c>
      <c r="BI78" s="581">
        <f>VLOOKUP($C77,Graphe!$A:$GY,BI$3,FALSE)</f>
        <v>-20</v>
      </c>
      <c r="BJ78" s="581">
        <f>VLOOKUP($C77,Graphe!$A:$GY,BJ$3,FALSE)</f>
        <v>0</v>
      </c>
      <c r="BK78" s="581">
        <f>VLOOKUP($C77,Graphe!$A:$GY,BK$3,FALSE)</f>
        <v>20</v>
      </c>
      <c r="BL78" s="581">
        <f>VLOOKUP($C77,Graphe!$A:$GY,BL$3,FALSE)</f>
        <v>0</v>
      </c>
      <c r="BM78" s="581">
        <f>VLOOKUP($C77,Graphe!$A:$GY,BM$3,FALSE)</f>
        <v>-20</v>
      </c>
      <c r="BN78" s="581">
        <f>VLOOKUP($C77,Graphe!$A:$GY,BN$3,FALSE)</f>
        <v>0</v>
      </c>
      <c r="BO78" s="581">
        <f>VLOOKUP($C77,Graphe!$A:$GY,BO$3,FALSE)</f>
        <v>20</v>
      </c>
      <c r="BP78" s="581">
        <f>VLOOKUP($C77,Graphe!$A:$GY,BP$3,FALSE)</f>
        <v>0</v>
      </c>
      <c r="BQ78" s="581">
        <f>VLOOKUP($C77,Graphe!$A:$GY,BQ$3,FALSE)</f>
        <v>-20</v>
      </c>
      <c r="BR78" s="581">
        <f>VLOOKUP($C77,Graphe!$A:$GY,BR$3,FALSE)</f>
        <v>0</v>
      </c>
      <c r="BS78" s="581">
        <f>VLOOKUP($C77,Graphe!$A:$GY,BS$3,FALSE)</f>
        <v>20</v>
      </c>
      <c r="BT78" s="581">
        <f>VLOOKUP($C77,Graphe!$A:$GY,BT$3,FALSE)</f>
        <v>0</v>
      </c>
      <c r="BU78" s="581">
        <f>VLOOKUP($C77,Graphe!$A:$GY,BU$3,FALSE)</f>
        <v>-20</v>
      </c>
      <c r="BV78" s="581">
        <f>VLOOKUP($C77,Graphe!$A:$GY,BV$3,FALSE)</f>
        <v>0</v>
      </c>
      <c r="BW78" s="581">
        <f>VLOOKUP($C77,Graphe!$A:$GY,BW$3,FALSE)</f>
        <v>20</v>
      </c>
      <c r="BX78" s="581">
        <f>VLOOKUP($C77,Graphe!$A:$GY,BX$3,FALSE)</f>
        <v>0</v>
      </c>
      <c r="BY78" s="581">
        <f>VLOOKUP($C77,Graphe!$A:$GY,BY$3,FALSE)</f>
        <v>20</v>
      </c>
      <c r="BZ78" s="581">
        <f>VLOOKUP($C77,Graphe!$A:$GY,BZ$3,FALSE)</f>
        <v>0</v>
      </c>
      <c r="CA78" s="581">
        <f>VLOOKUP($C77,Graphe!$A:$GY,CA$3,FALSE)</f>
        <v>-20</v>
      </c>
      <c r="CB78" s="581">
        <f>VLOOKUP($C77,Graphe!$A:$GY,CB$3,FALSE)</f>
        <v>0</v>
      </c>
      <c r="CC78" s="581">
        <f>VLOOKUP($C77,Graphe!$A:$GY,CC$3,FALSE)</f>
        <v>20</v>
      </c>
      <c r="CD78" s="581">
        <f>VLOOKUP($C77,Graphe!$A:$GY,CD$3,FALSE)</f>
        <v>0</v>
      </c>
      <c r="CE78" s="581">
        <f>VLOOKUP($C77,Graphe!$A:$GY,CE$3,FALSE)</f>
        <v>-20</v>
      </c>
      <c r="CF78" s="581">
        <f>VLOOKUP($C77,Graphe!$A:$GY,CF$3,FALSE)</f>
        <v>0</v>
      </c>
      <c r="CG78" s="581">
        <f>VLOOKUP($C77,Graphe!$A:$GY,CG$3,FALSE)</f>
        <v>20</v>
      </c>
      <c r="CH78" s="581">
        <f>VLOOKUP($C77,Graphe!$A:$GY,CH$3,FALSE)</f>
        <v>0</v>
      </c>
      <c r="CI78" s="581">
        <f>VLOOKUP($C77,Graphe!$A:$GY,CI$3,FALSE)</f>
        <v>-20</v>
      </c>
      <c r="CJ78" s="581">
        <f>VLOOKUP($C77,Graphe!$A:$GY,CJ$3,FALSE)</f>
        <v>0</v>
      </c>
      <c r="CK78" s="581">
        <f>VLOOKUP($C77,Graphe!$A:$GY,CK$3,FALSE)</f>
        <v>20</v>
      </c>
      <c r="CL78" s="581">
        <f>VLOOKUP($C77,Graphe!$A:$GY,CL$3,FALSE)</f>
        <v>0</v>
      </c>
      <c r="CM78" s="581">
        <f>VLOOKUP($C77,Graphe!$A:$GY,CM$3,FALSE)</f>
        <v>-20</v>
      </c>
      <c r="CN78" s="581">
        <f>VLOOKUP($C77,Graphe!$A:$GY,CN$3,FALSE)</f>
        <v>0</v>
      </c>
      <c r="CO78" s="581">
        <f>VLOOKUP($C77,Graphe!$A:$GY,CO$3,FALSE)</f>
        <v>20</v>
      </c>
      <c r="CP78" s="581">
        <f>VLOOKUP($C77,Graphe!$A:$GY,CP$3,FALSE)</f>
        <v>0</v>
      </c>
      <c r="CQ78" s="581">
        <f>VLOOKUP($C77,Graphe!$A:$GY,CQ$3,FALSE)</f>
        <v>-20</v>
      </c>
      <c r="CR78" s="581">
        <f>VLOOKUP($C77,Graphe!$A:$GY,CR$3,FALSE)</f>
        <v>0</v>
      </c>
      <c r="CS78" s="581">
        <f>VLOOKUP($C77,Graphe!$A:$GY,CS$3,FALSE)</f>
        <v>20</v>
      </c>
      <c r="CT78" s="581">
        <f>VLOOKUP($C77,Graphe!$A:$GY,CT$3,FALSE)</f>
        <v>0</v>
      </c>
      <c r="CU78" s="581">
        <f>VLOOKUP($C77,Graphe!$A:$GY,CU$3,FALSE)</f>
        <v>-20</v>
      </c>
      <c r="CV78" s="581">
        <f>VLOOKUP($C77,Graphe!$A:$GY,CV$3,FALSE)</f>
        <v>0</v>
      </c>
      <c r="CW78" s="581">
        <f>VLOOKUP($C77,Graphe!$A:$GY,CW$3,FALSE)</f>
        <v>20</v>
      </c>
      <c r="CX78" s="581">
        <f>VLOOKUP($C77,Graphe!$A:$GY,CX$3,FALSE)</f>
        <v>0</v>
      </c>
      <c r="CY78" s="581">
        <f>VLOOKUP($C77,Graphe!$A:$GY,CY$3,FALSE)</f>
        <v>-20</v>
      </c>
      <c r="CZ78" s="581">
        <f>VLOOKUP($C77,Graphe!$A:$GY,CZ$3,FALSE)</f>
        <v>0</v>
      </c>
      <c r="DA78" s="581">
        <f>VLOOKUP($C77,Graphe!$A:$GY,DA$3,FALSE)</f>
        <v>20</v>
      </c>
      <c r="DB78" s="581">
        <f>VLOOKUP($C77,Graphe!$A:$GY,DB$3,FALSE)</f>
        <v>0</v>
      </c>
      <c r="DC78" s="581">
        <f>VLOOKUP($C77,Graphe!$A:$GY,DC$3,FALSE)</f>
        <v>-20</v>
      </c>
      <c r="DD78" s="581">
        <f>VLOOKUP($C77,Graphe!$A:$GY,DD$3,FALSE)</f>
        <v>0</v>
      </c>
      <c r="DE78" s="581">
        <f>VLOOKUP($C77,Graphe!$A:$GY,DE$3,FALSE)</f>
        <v>20</v>
      </c>
      <c r="DF78" s="581">
        <f>VLOOKUP($C77,Graphe!$A:$GY,DF$3,FALSE)</f>
        <v>0</v>
      </c>
      <c r="DG78" s="581">
        <f>VLOOKUP($C77,Graphe!$A:$GY,DG$3,FALSE)</f>
        <v>-20</v>
      </c>
      <c r="DH78" s="581">
        <f>VLOOKUP($C77,Graphe!$A:$GY,DH$3,FALSE)</f>
        <v>0</v>
      </c>
      <c r="DI78" s="581">
        <f>VLOOKUP($C77,Graphe!$A:$GY,DI$3,FALSE)</f>
        <v>20</v>
      </c>
      <c r="DJ78" s="581">
        <f>VLOOKUP($C77,Graphe!$A:$GY,DJ$3,FALSE)</f>
        <v>0</v>
      </c>
      <c r="DK78" s="581">
        <f>VLOOKUP($C77,Graphe!$A:$GY,DK$3,FALSE)</f>
        <v>-20</v>
      </c>
      <c r="DL78" s="581">
        <f>VLOOKUP($C77,Graphe!$A:$GY,DL$3,FALSE)</f>
        <v>0</v>
      </c>
      <c r="DM78" s="581">
        <f>VLOOKUP($C77,Graphe!$A:$GY,DM$3,FALSE)</f>
        <v>20</v>
      </c>
      <c r="DN78" s="581">
        <f>VLOOKUP($C77,Graphe!$A:$GY,DN$3,FALSE)</f>
        <v>0</v>
      </c>
      <c r="DO78" s="581">
        <f>VLOOKUP($C77,Graphe!$A:$GY,DO$3,FALSE)</f>
        <v>-20</v>
      </c>
      <c r="DP78" s="581">
        <f>VLOOKUP($C77,Graphe!$A:$GY,DP$3,FALSE)</f>
        <v>0</v>
      </c>
      <c r="DQ78" s="581">
        <f>VLOOKUP($C77,Graphe!$A:$GY,DQ$3,FALSE)</f>
        <v>20</v>
      </c>
      <c r="DR78" s="581">
        <f>VLOOKUP($C77,Graphe!$A:$GY,DR$3,FALSE)</f>
        <v>0</v>
      </c>
      <c r="DS78" s="581">
        <f>VLOOKUP($C77,Graphe!$A:$GY,DS$3,FALSE)</f>
        <v>-20</v>
      </c>
      <c r="DT78" s="581">
        <f>VLOOKUP($C77,Graphe!$A:$GY,DT$3,FALSE)</f>
        <v>0</v>
      </c>
      <c r="DU78" s="581">
        <f>VLOOKUP($C77,Graphe!$A:$GY,DU$3,FALSE)</f>
        <v>20</v>
      </c>
      <c r="DV78" s="581">
        <f>VLOOKUP($C77,Graphe!$A:$GY,DV$3,FALSE)</f>
        <v>0</v>
      </c>
      <c r="DW78" s="581">
        <f>VLOOKUP($C77,Graphe!$A:$GY,DW$3,FALSE)</f>
        <v>20</v>
      </c>
      <c r="DX78" s="581">
        <f>VLOOKUP($C77,Graphe!$A:$GY,DX$3,FALSE)</f>
        <v>0</v>
      </c>
      <c r="DY78" s="581">
        <f>VLOOKUP($C77,Graphe!$A:$GY,DY$3,FALSE)</f>
        <v>-20</v>
      </c>
      <c r="DZ78" s="581">
        <f>VLOOKUP($C77,Graphe!$A:$GY,DZ$3,FALSE)</f>
        <v>0</v>
      </c>
      <c r="EA78" s="581">
        <f>VLOOKUP($C77,Graphe!$A:$GY,EA$3,FALSE)</f>
        <v>20</v>
      </c>
      <c r="EB78" s="581">
        <f>VLOOKUP($C77,Graphe!$A:$GY,EB$3,FALSE)</f>
        <v>0</v>
      </c>
      <c r="EC78" s="581">
        <f>VLOOKUP($C77,Graphe!$A:$GY,EC$3,FALSE)</f>
        <v>-20</v>
      </c>
      <c r="ED78" s="581">
        <f>VLOOKUP($C77,Graphe!$A:$GY,ED$3,FALSE)</f>
        <v>0</v>
      </c>
      <c r="EE78" s="581">
        <f>VLOOKUP($C77,Graphe!$A:$GY,EE$3,FALSE)</f>
        <v>20</v>
      </c>
      <c r="EF78" s="581">
        <f>VLOOKUP($C77,Graphe!$A:$GY,EF$3,FALSE)</f>
        <v>0</v>
      </c>
      <c r="EG78" s="581">
        <f>VLOOKUP($C77,Graphe!$A:$GY,EG$3,FALSE)</f>
        <v>-20</v>
      </c>
      <c r="EH78" s="581">
        <f>VLOOKUP($C77,Graphe!$A:$GY,EH$3,FALSE)</f>
        <v>0</v>
      </c>
      <c r="EI78" s="581">
        <f>VLOOKUP($C77,Graphe!$A:$GY,EI$3,FALSE)</f>
        <v>20</v>
      </c>
      <c r="EJ78" s="581">
        <f>VLOOKUP($C77,Graphe!$A:$GY,EJ$3,FALSE)</f>
        <v>0</v>
      </c>
      <c r="EK78" s="581">
        <f>VLOOKUP($C77,Graphe!$A:$GY,EK$3,FALSE)</f>
        <v>-20</v>
      </c>
      <c r="EL78" s="581">
        <f>VLOOKUP($C77,Graphe!$A:$GY,EL$3,FALSE)</f>
        <v>0</v>
      </c>
      <c r="EM78" s="581">
        <f>VLOOKUP($C77,Graphe!$A:$GY,EM$3,FALSE)</f>
        <v>20</v>
      </c>
      <c r="EN78" s="581">
        <f>VLOOKUP($C77,Graphe!$A:$GY,EN$3,FALSE)</f>
        <v>0</v>
      </c>
      <c r="EO78" s="581">
        <f>VLOOKUP($C77,Graphe!$A:$GY,EO$3,FALSE)</f>
        <v>-20</v>
      </c>
      <c r="EP78" s="581">
        <f>VLOOKUP($C77,Graphe!$A:$GY,EP$3,FALSE)</f>
        <v>0</v>
      </c>
      <c r="EQ78" s="581">
        <f>VLOOKUP($C77,Graphe!$A:$GY,EQ$3,FALSE)</f>
        <v>20</v>
      </c>
      <c r="ER78" s="581">
        <f>VLOOKUP($C77,Graphe!$A:$GY,ER$3,FALSE)</f>
        <v>0</v>
      </c>
      <c r="ES78" s="581">
        <f>VLOOKUP($C77,Graphe!$A:$GY,ES$3,FALSE)</f>
        <v>-20</v>
      </c>
      <c r="ET78" s="581">
        <f>VLOOKUP($C77,Graphe!$A:$GY,ET$3,FALSE)</f>
        <v>0</v>
      </c>
      <c r="EU78" s="581">
        <f>VLOOKUP($C77,Graphe!$A:$GY,EU$3,FALSE)</f>
        <v>20</v>
      </c>
      <c r="EV78" s="581">
        <f>VLOOKUP($C77,Graphe!$A:$GY,EV$3,FALSE)</f>
        <v>0</v>
      </c>
      <c r="EW78" s="581">
        <f>VLOOKUP($C77,Graphe!$A:$GY,EW$3,FALSE)</f>
        <v>-20</v>
      </c>
      <c r="EX78" s="581">
        <f>VLOOKUP($C77,Graphe!$A:$GY,EX$3,FALSE)</f>
        <v>0</v>
      </c>
      <c r="EY78" s="581">
        <f>VLOOKUP($C77,Graphe!$A:$GY,EY$3,FALSE)</f>
        <v>20</v>
      </c>
      <c r="EZ78" s="581">
        <f>VLOOKUP($C77,Graphe!$A:$GY,EZ$3,FALSE)</f>
        <v>0</v>
      </c>
      <c r="FA78" s="581">
        <f>VLOOKUP($C77,Graphe!$A:$GY,FA$3,FALSE)</f>
        <v>-20</v>
      </c>
      <c r="FB78" s="581">
        <f>VLOOKUP($C77,Graphe!$A:$GY,FB$3,FALSE)</f>
        <v>0</v>
      </c>
      <c r="FC78" s="581">
        <f>VLOOKUP($C77,Graphe!$A:$GY,FC$3,FALSE)</f>
        <v>20</v>
      </c>
      <c r="FD78" s="581">
        <f>VLOOKUP($C77,Graphe!$A:$GY,FD$3,FALSE)</f>
        <v>0</v>
      </c>
      <c r="FE78" s="581">
        <f>VLOOKUP($C77,Graphe!$A:$GY,FE$3,FALSE)</f>
        <v>-20</v>
      </c>
      <c r="FF78" s="581">
        <f>VLOOKUP($C77,Graphe!$A:$GY,FF$3,FALSE)</f>
        <v>0</v>
      </c>
      <c r="FG78" s="581">
        <f>VLOOKUP($C77,Graphe!$A:$GY,FG$3,FALSE)</f>
        <v>20</v>
      </c>
      <c r="FH78" s="581">
        <f>VLOOKUP($C77,Graphe!$A:$GY,FH$3,FALSE)</f>
        <v>0</v>
      </c>
      <c r="FI78" s="581">
        <f>VLOOKUP($C77,Graphe!$A:$GY,FI$3,FALSE)</f>
        <v>-20</v>
      </c>
      <c r="FJ78" s="581">
        <f>VLOOKUP($C77,Graphe!$A:$GY,FJ$3,FALSE)</f>
        <v>0</v>
      </c>
      <c r="FK78" s="581">
        <f>VLOOKUP($C77,Graphe!$A:$GY,FK$3,FALSE)</f>
        <v>20</v>
      </c>
      <c r="FL78" s="581">
        <f>VLOOKUP($C77,Graphe!$A:$GY,FL$3,FALSE)</f>
        <v>0</v>
      </c>
      <c r="FM78" s="581">
        <f>VLOOKUP($C77,Graphe!$A:$GY,FM$3,FALSE)</f>
        <v>-20</v>
      </c>
      <c r="FN78" s="581">
        <f>VLOOKUP($C77,Graphe!$A:$GY,FN$3,FALSE)</f>
        <v>0</v>
      </c>
      <c r="FO78" s="581">
        <f>VLOOKUP($C77,Graphe!$A:$GY,FO$3,FALSE)</f>
        <v>20</v>
      </c>
      <c r="FP78" s="581">
        <f>VLOOKUP($C77,Graphe!$A:$GY,FP$3,FALSE)</f>
        <v>0</v>
      </c>
      <c r="FQ78" s="581">
        <f>VLOOKUP($C77,Graphe!$A:$GY,FQ$3,FALSE)</f>
        <v>-20</v>
      </c>
      <c r="FR78" s="581">
        <f>VLOOKUP($C77,Graphe!$A:$GY,FR$3,FALSE)</f>
        <v>0</v>
      </c>
      <c r="FS78" s="581">
        <f>VLOOKUP($C77,Graphe!$A:$GY,FS$3,FALSE)</f>
        <v>20</v>
      </c>
      <c r="FT78" s="581">
        <f>VLOOKUP($C77,Graphe!$A:$GY,FT$3,FALSE)</f>
        <v>0</v>
      </c>
      <c r="FU78" s="581">
        <f>VLOOKUP($C77,Graphe!$A:$GY,FU$3,FALSE)</f>
        <v>20</v>
      </c>
      <c r="FV78" s="581">
        <f>VLOOKUP($C77,Graphe!$A:$GY,FV$3,FALSE)</f>
        <v>0</v>
      </c>
      <c r="FW78" s="581">
        <f>VLOOKUP($C77,Graphe!$A:$GY,FW$3,FALSE)</f>
        <v>-20</v>
      </c>
      <c r="FX78" s="581">
        <f>VLOOKUP($C77,Graphe!$A:$GY,FX$3,FALSE)</f>
        <v>0</v>
      </c>
      <c r="FY78" s="581">
        <f>VLOOKUP($C77,Graphe!$A:$GY,FY$3,FALSE)</f>
        <v>20</v>
      </c>
      <c r="FZ78" s="581">
        <f>VLOOKUP($C77,Graphe!$A:$GY,FZ$3,FALSE)</f>
        <v>0</v>
      </c>
      <c r="GA78" s="581">
        <f>VLOOKUP($C77,Graphe!$A:$GY,GA$3,FALSE)</f>
        <v>-20</v>
      </c>
      <c r="GB78" s="581">
        <f>VLOOKUP($C77,Graphe!$A:$GY,GB$3,FALSE)</f>
        <v>0</v>
      </c>
      <c r="GC78" s="581">
        <f>VLOOKUP($C77,Graphe!$A:$GY,GC$3,FALSE)</f>
        <v>20</v>
      </c>
      <c r="GD78" s="581">
        <f>VLOOKUP($C77,Graphe!$A:$GY,GD$3,FALSE)</f>
        <v>0</v>
      </c>
      <c r="GE78" s="581">
        <f>VLOOKUP($C77,Graphe!$A:$GY,GE$3,FALSE)</f>
        <v>-20</v>
      </c>
      <c r="GF78" s="581">
        <f>VLOOKUP($C77,Graphe!$A:$GY,GF$3,FALSE)</f>
        <v>0</v>
      </c>
      <c r="GG78" s="581">
        <f>VLOOKUP($C77,Graphe!$A:$GY,GG$3,FALSE)</f>
        <v>20</v>
      </c>
      <c r="GH78" s="581">
        <f>VLOOKUP($C77,Graphe!$A:$GY,GH$3,FALSE)</f>
        <v>0</v>
      </c>
      <c r="GI78" s="581">
        <f>VLOOKUP($C77,Graphe!$A:$GY,GI$3,FALSE)</f>
        <v>-20</v>
      </c>
      <c r="GJ78" s="581">
        <f>VLOOKUP($C77,Graphe!$A:$GY,GJ$3,FALSE)</f>
        <v>0</v>
      </c>
      <c r="GK78" s="581">
        <f>VLOOKUP($C77,Graphe!$A:$GY,GK$3,FALSE)</f>
        <v>20</v>
      </c>
      <c r="GL78" s="581">
        <f>VLOOKUP($C77,Graphe!$A:$GY,GL$3,FALSE)</f>
        <v>0</v>
      </c>
      <c r="GM78" s="581">
        <f>VLOOKUP($C77,Graphe!$A:$GY,GM$3,FALSE)</f>
        <v>-20</v>
      </c>
      <c r="GN78" s="581">
        <f>VLOOKUP($C77,Graphe!$A:$GY,GN$3,FALSE)</f>
        <v>0</v>
      </c>
      <c r="GO78" s="581">
        <f>VLOOKUP($C77,Graphe!$A:$GY,GO$3,FALSE)</f>
        <v>20</v>
      </c>
      <c r="GP78" s="581">
        <f>VLOOKUP($C77,Graphe!$A:$GY,GP$3,FALSE)</f>
        <v>0</v>
      </c>
      <c r="GQ78" s="581">
        <f>VLOOKUP($C77,Graphe!$A:$GY,GQ$3,FALSE)</f>
        <v>-20</v>
      </c>
      <c r="GR78" s="581">
        <f>VLOOKUP($C77,Graphe!$A:$GY,GR$3,FALSE)</f>
        <v>0</v>
      </c>
      <c r="GS78" s="581">
        <f>VLOOKUP($C77,Graphe!$A:$GY,GS$3,FALSE)</f>
        <v>20</v>
      </c>
      <c r="GT78" s="581">
        <f>VLOOKUP($C77,Graphe!$A:$GY,GT$3,FALSE)</f>
        <v>0</v>
      </c>
      <c r="GU78" s="581">
        <f>VLOOKUP($C77,Graphe!$A:$GY,GU$3,FALSE)</f>
        <v>-20</v>
      </c>
      <c r="GV78" s="581">
        <f>VLOOKUP($C77,Graphe!$A:$GY,GV$3,FALSE)</f>
        <v>0</v>
      </c>
      <c r="GW78" s="581">
        <f>VLOOKUP($C77,Graphe!$A:$GY,GW$3,FALSE)</f>
        <v>20</v>
      </c>
      <c r="GX78" s="581">
        <f>VLOOKUP($C77,Graphe!$A:$GY,GX$3,FALSE)</f>
        <v>0</v>
      </c>
      <c r="GY78" s="581">
        <f>VLOOKUP($C77,Graphe!$A:$GY,GY$3,FALSE)</f>
        <v>-20</v>
      </c>
      <c r="GZ78" s="581">
        <f>VLOOKUP($C77,Graphe!$A:$GY,GZ$3,FALSE)</f>
        <v>0</v>
      </c>
      <c r="HA78" s="581">
        <f>VLOOKUP($C77,Graphe!$A:$GY,HA$3,FALSE)</f>
        <v>20</v>
      </c>
      <c r="HB78" s="581">
        <f>VLOOKUP($C77,Graphe!$A:$GY,HB$3,FALSE)</f>
        <v>0</v>
      </c>
      <c r="HC78" s="581">
        <f>VLOOKUP($C77,Graphe!$A:$GY,HC$3,FALSE)</f>
        <v>-20</v>
      </c>
      <c r="HD78" s="581">
        <f>VLOOKUP($C77,Graphe!$A:$GY,HD$3,FALSE)</f>
        <v>0</v>
      </c>
      <c r="HE78" s="581">
        <f>VLOOKUP($C77,Graphe!$A:$GY,HE$3,FALSE)</f>
        <v>20</v>
      </c>
      <c r="HF78" s="581">
        <f>VLOOKUP($C77,Graphe!$A:$GY,HF$3,FALSE)</f>
        <v>0</v>
      </c>
      <c r="HG78" s="581">
        <f>VLOOKUP($C77,Graphe!$A:$GY,HG$3,FALSE)</f>
        <v>-20</v>
      </c>
      <c r="HH78" s="581">
        <f>VLOOKUP($C77,Graphe!$A:$GY,HH$3,FALSE)</f>
        <v>0</v>
      </c>
      <c r="HI78" s="581">
        <f>VLOOKUP($C77,Graphe!$A:$GY,HI$3,FALSE)</f>
        <v>20</v>
      </c>
      <c r="HJ78" s="581">
        <f>VLOOKUP($C77,Graphe!$A:$GY,HJ$3,FALSE)</f>
        <v>0</v>
      </c>
      <c r="HK78" s="581">
        <f>VLOOKUP($C77,Graphe!$A:$GY,HK$3,FALSE)</f>
        <v>-20</v>
      </c>
      <c r="HL78" s="581">
        <f>VLOOKUP($C77,Graphe!$A:$GY,HL$3,FALSE)</f>
        <v>0</v>
      </c>
      <c r="HM78" s="581">
        <f>VLOOKUP($C77,Graphe!$A:$GY,HM$3,FALSE)</f>
        <v>20</v>
      </c>
      <c r="HN78" s="581">
        <f>VLOOKUP($C77,Graphe!$A:$GY,HN$3,FALSE)</f>
        <v>0</v>
      </c>
      <c r="HO78" s="581">
        <f>VLOOKUP($C77,Graphe!$A:$GY,HO$3,FALSE)</f>
        <v>-20</v>
      </c>
      <c r="HP78" s="581">
        <f>VLOOKUP($C77,Graphe!$A:$GY,HP$3,FALSE)</f>
        <v>0</v>
      </c>
      <c r="HQ78" s="581">
        <f>VLOOKUP($C77,Graphe!$A:$GY,HQ$3,FALSE)</f>
        <v>20</v>
      </c>
      <c r="HR78" s="581">
        <f>VLOOKUP($C77,Graphe!$A:$GY,HR$3,FALSE)</f>
        <v>0</v>
      </c>
    </row>
    <row r="79" spans="1:226" s="581" customFormat="1" x14ac:dyDescent="0.25">
      <c r="A79" s="581">
        <v>13</v>
      </c>
      <c r="B79" s="581">
        <f t="shared" si="14"/>
        <v>1313</v>
      </c>
      <c r="C79" s="581">
        <f t="shared" si="15"/>
        <v>3000</v>
      </c>
      <c r="D79" s="581" t="e">
        <f>VLOOKUP(B79,Graphe!D:E,2,FALSE)</f>
        <v>#N/A</v>
      </c>
      <c r="Z79" s="581">
        <f t="shared" si="16"/>
        <v>990</v>
      </c>
      <c r="AA79" s="581">
        <f>VLOOKUP($C78,Graphe!$A:$GY,AA$3,FALSE)</f>
        <v>20</v>
      </c>
      <c r="AB79" s="581">
        <f>VLOOKUP($C78,Graphe!$A:$GY,AB$3,FALSE)</f>
        <v>0</v>
      </c>
      <c r="AC79" s="581">
        <f>VLOOKUP($C78,Graphe!$A:$GY,AC$3,FALSE)</f>
        <v>-20</v>
      </c>
      <c r="AD79" s="581">
        <f>VLOOKUP($C78,Graphe!$A:$GY,AD$3,FALSE)</f>
        <v>0</v>
      </c>
      <c r="AE79" s="581">
        <f>VLOOKUP($C78,Graphe!$A:$GY,AE$3,FALSE)</f>
        <v>20</v>
      </c>
      <c r="AF79" s="581">
        <f>VLOOKUP($C78,Graphe!$A:$GY,AF$3,FALSE)</f>
        <v>0</v>
      </c>
      <c r="AG79" s="581">
        <f>VLOOKUP($C78,Graphe!$A:$GY,AG$3,FALSE)</f>
        <v>-20</v>
      </c>
      <c r="AH79" s="581">
        <f>VLOOKUP($C78,Graphe!$A:$GY,AH$3,FALSE)</f>
        <v>0</v>
      </c>
      <c r="AI79" s="581">
        <f>VLOOKUP($C78,Graphe!$A:$GY,AI$3,FALSE)</f>
        <v>20</v>
      </c>
      <c r="AJ79" s="581">
        <f>VLOOKUP($C78,Graphe!$A:$GY,AJ$3,FALSE)</f>
        <v>0</v>
      </c>
      <c r="AK79" s="581">
        <f>VLOOKUP($C78,Graphe!$A:$GY,AK$3,FALSE)</f>
        <v>-20</v>
      </c>
      <c r="AL79" s="581">
        <f>VLOOKUP($C78,Graphe!$A:$GY,AL$3,FALSE)</f>
        <v>0</v>
      </c>
      <c r="AM79" s="581">
        <f>VLOOKUP($C78,Graphe!$A:$GY,AM$3,FALSE)</f>
        <v>20</v>
      </c>
      <c r="AN79" s="581">
        <f>VLOOKUP($C78,Graphe!$A:$GY,AN$3,FALSE)</f>
        <v>0</v>
      </c>
      <c r="AO79" s="581">
        <f>VLOOKUP($C78,Graphe!$A:$GY,AO$3,FALSE)</f>
        <v>-20</v>
      </c>
      <c r="AP79" s="581">
        <f>VLOOKUP($C78,Graphe!$A:$GY,AP$3,FALSE)</f>
        <v>0</v>
      </c>
      <c r="AQ79" s="581">
        <f>VLOOKUP($C78,Graphe!$A:$GY,AQ$3,FALSE)</f>
        <v>20</v>
      </c>
      <c r="AR79" s="581">
        <f>VLOOKUP($C78,Graphe!$A:$GY,AR$3,FALSE)</f>
        <v>0</v>
      </c>
      <c r="AS79" s="581">
        <f>VLOOKUP($C78,Graphe!$A:$GY,AS$3,FALSE)</f>
        <v>-20</v>
      </c>
      <c r="AT79" s="581">
        <f>VLOOKUP($C78,Graphe!$A:$GY,AT$3,FALSE)</f>
        <v>0</v>
      </c>
      <c r="AU79" s="581">
        <f>VLOOKUP($C78,Graphe!$A:$GY,AU$3,FALSE)</f>
        <v>20</v>
      </c>
      <c r="AV79" s="581">
        <f>VLOOKUP($C78,Graphe!$A:$GY,AV$3,FALSE)</f>
        <v>0</v>
      </c>
      <c r="AW79" s="581">
        <f>VLOOKUP($C78,Graphe!$A:$GY,AW$3,FALSE)</f>
        <v>-20</v>
      </c>
      <c r="AX79" s="581">
        <f>VLOOKUP($C78,Graphe!$A:$GY,AX$3,FALSE)</f>
        <v>0</v>
      </c>
      <c r="AY79" s="581">
        <f>VLOOKUP($C78,Graphe!$A:$GY,AY$3,FALSE)</f>
        <v>20</v>
      </c>
      <c r="AZ79" s="581">
        <f>VLOOKUP($C78,Graphe!$A:$GY,AZ$3,FALSE)</f>
        <v>0</v>
      </c>
      <c r="BA79" s="581">
        <f>VLOOKUP($C78,Graphe!$A:$GY,BA$3,FALSE)</f>
        <v>-20</v>
      </c>
      <c r="BB79" s="581">
        <f>VLOOKUP($C78,Graphe!$A:$GY,BB$3,FALSE)</f>
        <v>0</v>
      </c>
      <c r="BC79" s="581">
        <f>VLOOKUP($C78,Graphe!$A:$GY,BC$3,FALSE)</f>
        <v>20</v>
      </c>
      <c r="BD79" s="581">
        <f>VLOOKUP($C78,Graphe!$A:$GY,BD$3,FALSE)</f>
        <v>0</v>
      </c>
      <c r="BE79" s="581">
        <f>VLOOKUP($C78,Graphe!$A:$GY,BE$3,FALSE)</f>
        <v>-20</v>
      </c>
      <c r="BF79" s="581">
        <f>VLOOKUP($C78,Graphe!$A:$GY,BF$3,FALSE)</f>
        <v>0</v>
      </c>
      <c r="BG79" s="581">
        <f>VLOOKUP($C78,Graphe!$A:$GY,BG$3,FALSE)</f>
        <v>20</v>
      </c>
      <c r="BH79" s="581">
        <f>VLOOKUP($C78,Graphe!$A:$GY,BH$3,FALSE)</f>
        <v>0</v>
      </c>
      <c r="BI79" s="581">
        <f>VLOOKUP($C78,Graphe!$A:$GY,BI$3,FALSE)</f>
        <v>-20</v>
      </c>
      <c r="BJ79" s="581">
        <f>VLOOKUP($C78,Graphe!$A:$GY,BJ$3,FALSE)</f>
        <v>0</v>
      </c>
      <c r="BK79" s="581">
        <f>VLOOKUP($C78,Graphe!$A:$GY,BK$3,FALSE)</f>
        <v>20</v>
      </c>
      <c r="BL79" s="581">
        <f>VLOOKUP($C78,Graphe!$A:$GY,BL$3,FALSE)</f>
        <v>0</v>
      </c>
      <c r="BM79" s="581">
        <f>VLOOKUP($C78,Graphe!$A:$GY,BM$3,FALSE)</f>
        <v>-20</v>
      </c>
      <c r="BN79" s="581">
        <f>VLOOKUP($C78,Graphe!$A:$GY,BN$3,FALSE)</f>
        <v>0</v>
      </c>
      <c r="BO79" s="581">
        <f>VLOOKUP($C78,Graphe!$A:$GY,BO$3,FALSE)</f>
        <v>20</v>
      </c>
      <c r="BP79" s="581">
        <f>VLOOKUP($C78,Graphe!$A:$GY,BP$3,FALSE)</f>
        <v>0</v>
      </c>
      <c r="BQ79" s="581">
        <f>VLOOKUP($C78,Graphe!$A:$GY,BQ$3,FALSE)</f>
        <v>-20</v>
      </c>
      <c r="BR79" s="581">
        <f>VLOOKUP($C78,Graphe!$A:$GY,BR$3,FALSE)</f>
        <v>0</v>
      </c>
      <c r="BS79" s="581">
        <f>VLOOKUP($C78,Graphe!$A:$GY,BS$3,FALSE)</f>
        <v>20</v>
      </c>
      <c r="BT79" s="581">
        <f>VLOOKUP($C78,Graphe!$A:$GY,BT$3,FALSE)</f>
        <v>0</v>
      </c>
      <c r="BU79" s="581">
        <f>VLOOKUP($C78,Graphe!$A:$GY,BU$3,FALSE)</f>
        <v>-20</v>
      </c>
      <c r="BV79" s="581">
        <f>VLOOKUP($C78,Graphe!$A:$GY,BV$3,FALSE)</f>
        <v>0</v>
      </c>
      <c r="BW79" s="581">
        <f>VLOOKUP($C78,Graphe!$A:$GY,BW$3,FALSE)</f>
        <v>20</v>
      </c>
      <c r="BX79" s="581">
        <f>VLOOKUP($C78,Graphe!$A:$GY,BX$3,FALSE)</f>
        <v>0</v>
      </c>
      <c r="BY79" s="581">
        <f>VLOOKUP($C78,Graphe!$A:$GY,BY$3,FALSE)</f>
        <v>29</v>
      </c>
      <c r="BZ79" s="581">
        <f>VLOOKUP($C78,Graphe!$A:$GY,BZ$3,FALSE)</f>
        <v>4</v>
      </c>
      <c r="CA79" s="581">
        <f>VLOOKUP($C78,Graphe!$A:$GY,CA$3,FALSE)</f>
        <v>-21</v>
      </c>
      <c r="CB79" s="581">
        <f>VLOOKUP($C78,Graphe!$A:$GY,CB$3,FALSE)</f>
        <v>4</v>
      </c>
      <c r="CC79" s="581">
        <f>VLOOKUP($C78,Graphe!$A:$GY,CC$3,FALSE)</f>
        <v>29</v>
      </c>
      <c r="CD79" s="581">
        <f>VLOOKUP($C78,Graphe!$A:$GY,CD$3,FALSE)</f>
        <v>4</v>
      </c>
      <c r="CE79" s="581">
        <f>VLOOKUP($C78,Graphe!$A:$GY,CE$3,FALSE)</f>
        <v>-21</v>
      </c>
      <c r="CF79" s="581">
        <f>VLOOKUP($C78,Graphe!$A:$GY,CF$3,FALSE)</f>
        <v>4</v>
      </c>
      <c r="CG79" s="581">
        <f>VLOOKUP($C78,Graphe!$A:$GY,CG$3,FALSE)</f>
        <v>29</v>
      </c>
      <c r="CH79" s="581">
        <f>VLOOKUP($C78,Graphe!$A:$GY,CH$3,FALSE)</f>
        <v>4</v>
      </c>
      <c r="CI79" s="581">
        <f>VLOOKUP($C78,Graphe!$A:$GY,CI$3,FALSE)</f>
        <v>-21</v>
      </c>
      <c r="CJ79" s="581">
        <f>VLOOKUP($C78,Graphe!$A:$GY,CJ$3,FALSE)</f>
        <v>4</v>
      </c>
      <c r="CK79" s="581">
        <f>VLOOKUP($C78,Graphe!$A:$GY,CK$3,FALSE)</f>
        <v>29</v>
      </c>
      <c r="CL79" s="581">
        <f>VLOOKUP($C78,Graphe!$A:$GY,CL$3,FALSE)</f>
        <v>4</v>
      </c>
      <c r="CM79" s="581">
        <f>VLOOKUP($C78,Graphe!$A:$GY,CM$3,FALSE)</f>
        <v>-21</v>
      </c>
      <c r="CN79" s="581">
        <f>VLOOKUP($C78,Graphe!$A:$GY,CN$3,FALSE)</f>
        <v>4</v>
      </c>
      <c r="CO79" s="581">
        <f>VLOOKUP($C78,Graphe!$A:$GY,CO$3,FALSE)</f>
        <v>29</v>
      </c>
      <c r="CP79" s="581">
        <f>VLOOKUP($C78,Graphe!$A:$GY,CP$3,FALSE)</f>
        <v>4</v>
      </c>
      <c r="CQ79" s="581">
        <f>VLOOKUP($C78,Graphe!$A:$GY,CQ$3,FALSE)</f>
        <v>-21</v>
      </c>
      <c r="CR79" s="581">
        <f>VLOOKUP($C78,Graphe!$A:$GY,CR$3,FALSE)</f>
        <v>4</v>
      </c>
      <c r="CS79" s="581">
        <f>VLOOKUP($C78,Graphe!$A:$GY,CS$3,FALSE)</f>
        <v>29</v>
      </c>
      <c r="CT79" s="581">
        <f>VLOOKUP($C78,Graphe!$A:$GY,CT$3,FALSE)</f>
        <v>4</v>
      </c>
      <c r="CU79" s="581">
        <f>VLOOKUP($C78,Graphe!$A:$GY,CU$3,FALSE)</f>
        <v>-21</v>
      </c>
      <c r="CV79" s="581">
        <f>VLOOKUP($C78,Graphe!$A:$GY,CV$3,FALSE)</f>
        <v>4</v>
      </c>
      <c r="CW79" s="581">
        <f>VLOOKUP($C78,Graphe!$A:$GY,CW$3,FALSE)</f>
        <v>29</v>
      </c>
      <c r="CX79" s="581">
        <f>VLOOKUP($C78,Graphe!$A:$GY,CX$3,FALSE)</f>
        <v>4</v>
      </c>
      <c r="CY79" s="581">
        <f>VLOOKUP($C78,Graphe!$A:$GY,CY$3,FALSE)</f>
        <v>-21</v>
      </c>
      <c r="CZ79" s="581">
        <f>VLOOKUP($C78,Graphe!$A:$GY,CZ$3,FALSE)</f>
        <v>4</v>
      </c>
      <c r="DA79" s="581">
        <f>VLOOKUP($C78,Graphe!$A:$GY,DA$3,FALSE)</f>
        <v>29</v>
      </c>
      <c r="DB79" s="581">
        <f>VLOOKUP($C78,Graphe!$A:$GY,DB$3,FALSE)</f>
        <v>4</v>
      </c>
      <c r="DC79" s="581">
        <f>VLOOKUP($C78,Graphe!$A:$GY,DC$3,FALSE)</f>
        <v>-21</v>
      </c>
      <c r="DD79" s="581">
        <f>VLOOKUP($C78,Graphe!$A:$GY,DD$3,FALSE)</f>
        <v>4</v>
      </c>
      <c r="DE79" s="581">
        <f>VLOOKUP($C78,Graphe!$A:$GY,DE$3,FALSE)</f>
        <v>29</v>
      </c>
      <c r="DF79" s="581">
        <f>VLOOKUP($C78,Graphe!$A:$GY,DF$3,FALSE)</f>
        <v>4</v>
      </c>
      <c r="DG79" s="581">
        <f>VLOOKUP($C78,Graphe!$A:$GY,DG$3,FALSE)</f>
        <v>-21</v>
      </c>
      <c r="DH79" s="581">
        <f>VLOOKUP($C78,Graphe!$A:$GY,DH$3,FALSE)</f>
        <v>4</v>
      </c>
      <c r="DI79" s="581">
        <f>VLOOKUP($C78,Graphe!$A:$GY,DI$3,FALSE)</f>
        <v>29</v>
      </c>
      <c r="DJ79" s="581">
        <f>VLOOKUP($C78,Graphe!$A:$GY,DJ$3,FALSE)</f>
        <v>4</v>
      </c>
      <c r="DK79" s="581">
        <f>VLOOKUP($C78,Graphe!$A:$GY,DK$3,FALSE)</f>
        <v>-21</v>
      </c>
      <c r="DL79" s="581">
        <f>VLOOKUP($C78,Graphe!$A:$GY,DL$3,FALSE)</f>
        <v>4</v>
      </c>
      <c r="DM79" s="581">
        <f>VLOOKUP($C78,Graphe!$A:$GY,DM$3,FALSE)</f>
        <v>29</v>
      </c>
      <c r="DN79" s="581">
        <f>VLOOKUP($C78,Graphe!$A:$GY,DN$3,FALSE)</f>
        <v>4</v>
      </c>
      <c r="DO79" s="581">
        <f>VLOOKUP($C78,Graphe!$A:$GY,DO$3,FALSE)</f>
        <v>-21</v>
      </c>
      <c r="DP79" s="581">
        <f>VLOOKUP($C78,Graphe!$A:$GY,DP$3,FALSE)</f>
        <v>4</v>
      </c>
      <c r="DQ79" s="581">
        <f>VLOOKUP($C78,Graphe!$A:$GY,DQ$3,FALSE)</f>
        <v>29</v>
      </c>
      <c r="DR79" s="581">
        <f>VLOOKUP($C78,Graphe!$A:$GY,DR$3,FALSE)</f>
        <v>4</v>
      </c>
      <c r="DS79" s="581">
        <f>VLOOKUP($C78,Graphe!$A:$GY,DS$3,FALSE)</f>
        <v>-21</v>
      </c>
      <c r="DT79" s="581">
        <f>VLOOKUP($C78,Graphe!$A:$GY,DT$3,FALSE)</f>
        <v>4</v>
      </c>
      <c r="DU79" s="581">
        <f>VLOOKUP($C78,Graphe!$A:$GY,DU$3,FALSE)</f>
        <v>29</v>
      </c>
      <c r="DV79" s="581">
        <f>VLOOKUP($C78,Graphe!$A:$GY,DV$3,FALSE)</f>
        <v>4</v>
      </c>
      <c r="DW79" s="581">
        <f>VLOOKUP($C78,Graphe!$A:$GY,DW$3,FALSE)</f>
        <v>29</v>
      </c>
      <c r="DX79" s="581">
        <f>VLOOKUP($C78,Graphe!$A:$GY,DX$3,FALSE)</f>
        <v>4</v>
      </c>
      <c r="DY79" s="581">
        <f>VLOOKUP($C78,Graphe!$A:$GY,DY$3,FALSE)</f>
        <v>-21</v>
      </c>
      <c r="DZ79" s="581">
        <f>VLOOKUP($C78,Graphe!$A:$GY,DZ$3,FALSE)</f>
        <v>4</v>
      </c>
      <c r="EA79" s="581">
        <f>VLOOKUP($C78,Graphe!$A:$GY,EA$3,FALSE)</f>
        <v>29</v>
      </c>
      <c r="EB79" s="581">
        <f>VLOOKUP($C78,Graphe!$A:$GY,EB$3,FALSE)</f>
        <v>4</v>
      </c>
      <c r="EC79" s="581">
        <f>VLOOKUP($C78,Graphe!$A:$GY,EC$3,FALSE)</f>
        <v>-21</v>
      </c>
      <c r="ED79" s="581">
        <f>VLOOKUP($C78,Graphe!$A:$GY,ED$3,FALSE)</f>
        <v>4</v>
      </c>
      <c r="EE79" s="581">
        <f>VLOOKUP($C78,Graphe!$A:$GY,EE$3,FALSE)</f>
        <v>29</v>
      </c>
      <c r="EF79" s="581">
        <f>VLOOKUP($C78,Graphe!$A:$GY,EF$3,FALSE)</f>
        <v>4</v>
      </c>
      <c r="EG79" s="581">
        <f>VLOOKUP($C78,Graphe!$A:$GY,EG$3,FALSE)</f>
        <v>-21</v>
      </c>
      <c r="EH79" s="581">
        <f>VLOOKUP($C78,Graphe!$A:$GY,EH$3,FALSE)</f>
        <v>4</v>
      </c>
      <c r="EI79" s="581">
        <f>VLOOKUP($C78,Graphe!$A:$GY,EI$3,FALSE)</f>
        <v>29</v>
      </c>
      <c r="EJ79" s="581">
        <f>VLOOKUP($C78,Graphe!$A:$GY,EJ$3,FALSE)</f>
        <v>4</v>
      </c>
      <c r="EK79" s="581">
        <f>VLOOKUP($C78,Graphe!$A:$GY,EK$3,FALSE)</f>
        <v>-21</v>
      </c>
      <c r="EL79" s="581">
        <f>VLOOKUP($C78,Graphe!$A:$GY,EL$3,FALSE)</f>
        <v>4</v>
      </c>
      <c r="EM79" s="581">
        <f>VLOOKUP($C78,Graphe!$A:$GY,EM$3,FALSE)</f>
        <v>29</v>
      </c>
      <c r="EN79" s="581">
        <f>VLOOKUP($C78,Graphe!$A:$GY,EN$3,FALSE)</f>
        <v>4</v>
      </c>
      <c r="EO79" s="581">
        <f>VLOOKUP($C78,Graphe!$A:$GY,EO$3,FALSE)</f>
        <v>-21</v>
      </c>
      <c r="EP79" s="581">
        <f>VLOOKUP($C78,Graphe!$A:$GY,EP$3,FALSE)</f>
        <v>4</v>
      </c>
      <c r="EQ79" s="581">
        <f>VLOOKUP($C78,Graphe!$A:$GY,EQ$3,FALSE)</f>
        <v>29</v>
      </c>
      <c r="ER79" s="581">
        <f>VLOOKUP($C78,Graphe!$A:$GY,ER$3,FALSE)</f>
        <v>4</v>
      </c>
      <c r="ES79" s="581">
        <f>VLOOKUP($C78,Graphe!$A:$GY,ES$3,FALSE)</f>
        <v>-21</v>
      </c>
      <c r="ET79" s="581">
        <f>VLOOKUP($C78,Graphe!$A:$GY,ET$3,FALSE)</f>
        <v>4</v>
      </c>
      <c r="EU79" s="581">
        <f>VLOOKUP($C78,Graphe!$A:$GY,EU$3,FALSE)</f>
        <v>29</v>
      </c>
      <c r="EV79" s="581">
        <f>VLOOKUP($C78,Graphe!$A:$GY,EV$3,FALSE)</f>
        <v>4</v>
      </c>
      <c r="EW79" s="581">
        <f>VLOOKUP($C78,Graphe!$A:$GY,EW$3,FALSE)</f>
        <v>-21</v>
      </c>
      <c r="EX79" s="581">
        <f>VLOOKUP($C78,Graphe!$A:$GY,EX$3,FALSE)</f>
        <v>4</v>
      </c>
      <c r="EY79" s="581">
        <f>VLOOKUP($C78,Graphe!$A:$GY,EY$3,FALSE)</f>
        <v>29</v>
      </c>
      <c r="EZ79" s="581">
        <f>VLOOKUP($C78,Graphe!$A:$GY,EZ$3,FALSE)</f>
        <v>4</v>
      </c>
      <c r="FA79" s="581">
        <f>VLOOKUP($C78,Graphe!$A:$GY,FA$3,FALSE)</f>
        <v>-21</v>
      </c>
      <c r="FB79" s="581">
        <f>VLOOKUP($C78,Graphe!$A:$GY,FB$3,FALSE)</f>
        <v>4</v>
      </c>
      <c r="FC79" s="581">
        <f>VLOOKUP($C78,Graphe!$A:$GY,FC$3,FALSE)</f>
        <v>29</v>
      </c>
      <c r="FD79" s="581">
        <f>VLOOKUP($C78,Graphe!$A:$GY,FD$3,FALSE)</f>
        <v>4</v>
      </c>
      <c r="FE79" s="581">
        <f>VLOOKUP($C78,Graphe!$A:$GY,FE$3,FALSE)</f>
        <v>-21</v>
      </c>
      <c r="FF79" s="581">
        <f>VLOOKUP($C78,Graphe!$A:$GY,FF$3,FALSE)</f>
        <v>4</v>
      </c>
      <c r="FG79" s="581">
        <f>VLOOKUP($C78,Graphe!$A:$GY,FG$3,FALSE)</f>
        <v>29</v>
      </c>
      <c r="FH79" s="581">
        <f>VLOOKUP($C78,Graphe!$A:$GY,FH$3,FALSE)</f>
        <v>4</v>
      </c>
      <c r="FI79" s="581">
        <f>VLOOKUP($C78,Graphe!$A:$GY,FI$3,FALSE)</f>
        <v>-21</v>
      </c>
      <c r="FJ79" s="581">
        <f>VLOOKUP($C78,Graphe!$A:$GY,FJ$3,FALSE)</f>
        <v>4</v>
      </c>
      <c r="FK79" s="581">
        <f>VLOOKUP($C78,Graphe!$A:$GY,FK$3,FALSE)</f>
        <v>29</v>
      </c>
      <c r="FL79" s="581">
        <f>VLOOKUP($C78,Graphe!$A:$GY,FL$3,FALSE)</f>
        <v>4</v>
      </c>
      <c r="FM79" s="581">
        <f>VLOOKUP($C78,Graphe!$A:$GY,FM$3,FALSE)</f>
        <v>-21</v>
      </c>
      <c r="FN79" s="581">
        <f>VLOOKUP($C78,Graphe!$A:$GY,FN$3,FALSE)</f>
        <v>4</v>
      </c>
      <c r="FO79" s="581">
        <f>VLOOKUP($C78,Graphe!$A:$GY,FO$3,FALSE)</f>
        <v>29</v>
      </c>
      <c r="FP79" s="581">
        <f>VLOOKUP($C78,Graphe!$A:$GY,FP$3,FALSE)</f>
        <v>4</v>
      </c>
      <c r="FQ79" s="581">
        <f>VLOOKUP($C78,Graphe!$A:$GY,FQ$3,FALSE)</f>
        <v>-21</v>
      </c>
      <c r="FR79" s="581">
        <f>VLOOKUP($C78,Graphe!$A:$GY,FR$3,FALSE)</f>
        <v>4</v>
      </c>
      <c r="FS79" s="581">
        <f>VLOOKUP($C78,Graphe!$A:$GY,FS$3,FALSE)</f>
        <v>29</v>
      </c>
      <c r="FT79" s="581">
        <f>VLOOKUP($C78,Graphe!$A:$GY,FT$3,FALSE)</f>
        <v>4</v>
      </c>
      <c r="FU79" s="581">
        <f>VLOOKUP($C78,Graphe!$A:$GY,FU$3,FALSE)</f>
        <v>20</v>
      </c>
      <c r="FV79" s="581">
        <f>VLOOKUP($C78,Graphe!$A:$GY,FV$3,FALSE)</f>
        <v>0</v>
      </c>
      <c r="FW79" s="581">
        <f>VLOOKUP($C78,Graphe!$A:$GY,FW$3,FALSE)</f>
        <v>-20</v>
      </c>
      <c r="FX79" s="581">
        <f>VLOOKUP($C78,Graphe!$A:$GY,FX$3,FALSE)</f>
        <v>0</v>
      </c>
      <c r="FY79" s="581">
        <f>VLOOKUP($C78,Graphe!$A:$GY,FY$3,FALSE)</f>
        <v>20</v>
      </c>
      <c r="FZ79" s="581">
        <f>VLOOKUP($C78,Graphe!$A:$GY,FZ$3,FALSE)</f>
        <v>0</v>
      </c>
      <c r="GA79" s="581">
        <f>VLOOKUP($C78,Graphe!$A:$GY,GA$3,FALSE)</f>
        <v>-20</v>
      </c>
      <c r="GB79" s="581">
        <f>VLOOKUP($C78,Graphe!$A:$GY,GB$3,FALSE)</f>
        <v>0</v>
      </c>
      <c r="GC79" s="581">
        <f>VLOOKUP($C78,Graphe!$A:$GY,GC$3,FALSE)</f>
        <v>20</v>
      </c>
      <c r="GD79" s="581">
        <f>VLOOKUP($C78,Graphe!$A:$GY,GD$3,FALSE)</f>
        <v>0</v>
      </c>
      <c r="GE79" s="581">
        <f>VLOOKUP($C78,Graphe!$A:$GY,GE$3,FALSE)</f>
        <v>-20</v>
      </c>
      <c r="GF79" s="581">
        <f>VLOOKUP($C78,Graphe!$A:$GY,GF$3,FALSE)</f>
        <v>0</v>
      </c>
      <c r="GG79" s="581">
        <f>VLOOKUP($C78,Graphe!$A:$GY,GG$3,FALSE)</f>
        <v>20</v>
      </c>
      <c r="GH79" s="581">
        <f>VLOOKUP($C78,Graphe!$A:$GY,GH$3,FALSE)</f>
        <v>0</v>
      </c>
      <c r="GI79" s="581">
        <f>VLOOKUP($C78,Graphe!$A:$GY,GI$3,FALSE)</f>
        <v>-20</v>
      </c>
      <c r="GJ79" s="581">
        <f>VLOOKUP($C78,Graphe!$A:$GY,GJ$3,FALSE)</f>
        <v>0</v>
      </c>
      <c r="GK79" s="581">
        <f>VLOOKUP($C78,Graphe!$A:$GY,GK$3,FALSE)</f>
        <v>20</v>
      </c>
      <c r="GL79" s="581">
        <f>VLOOKUP($C78,Graphe!$A:$GY,GL$3,FALSE)</f>
        <v>0</v>
      </c>
      <c r="GM79" s="581">
        <f>VLOOKUP($C78,Graphe!$A:$GY,GM$3,FALSE)</f>
        <v>-20</v>
      </c>
      <c r="GN79" s="581">
        <f>VLOOKUP($C78,Graphe!$A:$GY,GN$3,FALSE)</f>
        <v>0</v>
      </c>
      <c r="GO79" s="581">
        <f>VLOOKUP($C78,Graphe!$A:$GY,GO$3,FALSE)</f>
        <v>20</v>
      </c>
      <c r="GP79" s="581">
        <f>VLOOKUP($C78,Graphe!$A:$GY,GP$3,FALSE)</f>
        <v>0</v>
      </c>
      <c r="GQ79" s="581">
        <f>VLOOKUP($C78,Graphe!$A:$GY,GQ$3,FALSE)</f>
        <v>-20</v>
      </c>
      <c r="GR79" s="581">
        <f>VLOOKUP($C78,Graphe!$A:$GY,GR$3,FALSE)</f>
        <v>0</v>
      </c>
      <c r="GS79" s="581">
        <f>VLOOKUP($C78,Graphe!$A:$GY,GS$3,FALSE)</f>
        <v>20</v>
      </c>
      <c r="GT79" s="581">
        <f>VLOOKUP($C78,Graphe!$A:$GY,GT$3,FALSE)</f>
        <v>0</v>
      </c>
      <c r="GU79" s="581">
        <f>VLOOKUP($C78,Graphe!$A:$GY,GU$3,FALSE)</f>
        <v>-20</v>
      </c>
      <c r="GV79" s="581">
        <f>VLOOKUP($C78,Graphe!$A:$GY,GV$3,FALSE)</f>
        <v>0</v>
      </c>
      <c r="GW79" s="581">
        <f>VLOOKUP($C78,Graphe!$A:$GY,GW$3,FALSE)</f>
        <v>20</v>
      </c>
      <c r="GX79" s="581">
        <f>VLOOKUP($C78,Graphe!$A:$GY,GX$3,FALSE)</f>
        <v>0</v>
      </c>
      <c r="GY79" s="581">
        <f>VLOOKUP($C78,Graphe!$A:$GY,GY$3,FALSE)</f>
        <v>-20</v>
      </c>
      <c r="GZ79" s="581">
        <f>VLOOKUP($C78,Graphe!$A:$GY,GZ$3,FALSE)</f>
        <v>0</v>
      </c>
      <c r="HA79" s="581">
        <f>VLOOKUP($C78,Graphe!$A:$GY,HA$3,FALSE)</f>
        <v>20</v>
      </c>
      <c r="HB79" s="581">
        <f>VLOOKUP($C78,Graphe!$A:$GY,HB$3,FALSE)</f>
        <v>0</v>
      </c>
      <c r="HC79" s="581">
        <f>VLOOKUP($C78,Graphe!$A:$GY,HC$3,FALSE)</f>
        <v>-20</v>
      </c>
      <c r="HD79" s="581">
        <f>VLOOKUP($C78,Graphe!$A:$GY,HD$3,FALSE)</f>
        <v>0</v>
      </c>
      <c r="HE79" s="581">
        <f>VLOOKUP($C78,Graphe!$A:$GY,HE$3,FALSE)</f>
        <v>20</v>
      </c>
      <c r="HF79" s="581">
        <f>VLOOKUP($C78,Graphe!$A:$GY,HF$3,FALSE)</f>
        <v>0</v>
      </c>
      <c r="HG79" s="581">
        <f>VLOOKUP($C78,Graphe!$A:$GY,HG$3,FALSE)</f>
        <v>-20</v>
      </c>
      <c r="HH79" s="581">
        <f>VLOOKUP($C78,Graphe!$A:$GY,HH$3,FALSE)</f>
        <v>0</v>
      </c>
      <c r="HI79" s="581">
        <f>VLOOKUP($C78,Graphe!$A:$GY,HI$3,FALSE)</f>
        <v>20</v>
      </c>
      <c r="HJ79" s="581">
        <f>VLOOKUP($C78,Graphe!$A:$GY,HJ$3,FALSE)</f>
        <v>0</v>
      </c>
      <c r="HK79" s="581">
        <f>VLOOKUP($C78,Graphe!$A:$GY,HK$3,FALSE)</f>
        <v>-20</v>
      </c>
      <c r="HL79" s="581">
        <f>VLOOKUP($C78,Graphe!$A:$GY,HL$3,FALSE)</f>
        <v>0</v>
      </c>
      <c r="HM79" s="581">
        <f>VLOOKUP($C78,Graphe!$A:$GY,HM$3,FALSE)</f>
        <v>20</v>
      </c>
      <c r="HN79" s="581">
        <f>VLOOKUP($C78,Graphe!$A:$GY,HN$3,FALSE)</f>
        <v>0</v>
      </c>
      <c r="HO79" s="581">
        <f>VLOOKUP($C78,Graphe!$A:$GY,HO$3,FALSE)</f>
        <v>-20</v>
      </c>
      <c r="HP79" s="581">
        <f>VLOOKUP($C78,Graphe!$A:$GY,HP$3,FALSE)</f>
        <v>0</v>
      </c>
      <c r="HQ79" s="581">
        <f>VLOOKUP($C78,Graphe!$A:$GY,HQ$3,FALSE)</f>
        <v>20</v>
      </c>
      <c r="HR79" s="581">
        <f>VLOOKUP($C78,Graphe!$A:$GY,HR$3,FALSE)</f>
        <v>0</v>
      </c>
    </row>
    <row r="80" spans="1:226" s="581" customFormat="1" x14ac:dyDescent="0.25">
      <c r="A80" s="581">
        <v>14</v>
      </c>
      <c r="B80" s="581">
        <f t="shared" si="14"/>
        <v>1314</v>
      </c>
      <c r="C80" s="581">
        <f t="shared" si="15"/>
        <v>3000</v>
      </c>
      <c r="D80" s="581" t="e">
        <f>VLOOKUP(B80,Graphe!D:E,2,FALSE)</f>
        <v>#N/A</v>
      </c>
      <c r="Z80" s="581">
        <f t="shared" si="16"/>
        <v>3000</v>
      </c>
      <c r="AA80" s="581">
        <f>VLOOKUP($C79,Graphe!$A:$GY,AA$3,FALSE)</f>
        <v>0</v>
      </c>
      <c r="AB80" s="581">
        <f>VLOOKUP($C79,Graphe!$A:$GY,AB$3,FALSE)</f>
        <v>0</v>
      </c>
      <c r="AC80" s="581">
        <f>VLOOKUP($C79,Graphe!$A:$GY,AC$3,FALSE)</f>
        <v>0</v>
      </c>
      <c r="AD80" s="581">
        <f>VLOOKUP($C79,Graphe!$A:$GY,AD$3,FALSE)</f>
        <v>0</v>
      </c>
      <c r="AE80" s="581">
        <f>VLOOKUP($C79,Graphe!$A:$GY,AE$3,FALSE)</f>
        <v>0</v>
      </c>
      <c r="AF80" s="581">
        <f>VLOOKUP($C79,Graphe!$A:$GY,AF$3,FALSE)</f>
        <v>0</v>
      </c>
      <c r="AG80" s="581">
        <f>VLOOKUP($C79,Graphe!$A:$GY,AG$3,FALSE)</f>
        <v>0</v>
      </c>
      <c r="AH80" s="581">
        <f>VLOOKUP($C79,Graphe!$A:$GY,AH$3,FALSE)</f>
        <v>0</v>
      </c>
      <c r="AI80" s="581">
        <f>VLOOKUP($C79,Graphe!$A:$GY,AI$3,FALSE)</f>
        <v>0</v>
      </c>
      <c r="AJ80" s="581">
        <f>VLOOKUP($C79,Graphe!$A:$GY,AJ$3,FALSE)</f>
        <v>0</v>
      </c>
      <c r="AK80" s="581">
        <f>VLOOKUP($C79,Graphe!$A:$GY,AK$3,FALSE)</f>
        <v>0</v>
      </c>
      <c r="AL80" s="581">
        <f>VLOOKUP($C79,Graphe!$A:$GY,AL$3,FALSE)</f>
        <v>0</v>
      </c>
      <c r="AM80" s="581">
        <f>VLOOKUP($C79,Graphe!$A:$GY,AM$3,FALSE)</f>
        <v>0</v>
      </c>
      <c r="AN80" s="581">
        <f>VLOOKUP($C79,Graphe!$A:$GY,AN$3,FALSE)</f>
        <v>0</v>
      </c>
      <c r="AO80" s="581">
        <f>VLOOKUP($C79,Graphe!$A:$GY,AO$3,FALSE)</f>
        <v>0</v>
      </c>
      <c r="AP80" s="581">
        <f>VLOOKUP($C79,Graphe!$A:$GY,AP$3,FALSE)</f>
        <v>0</v>
      </c>
      <c r="AQ80" s="581">
        <f>VLOOKUP($C79,Graphe!$A:$GY,AQ$3,FALSE)</f>
        <v>0</v>
      </c>
      <c r="AR80" s="581">
        <f>VLOOKUP($C79,Graphe!$A:$GY,AR$3,FALSE)</f>
        <v>0</v>
      </c>
      <c r="AS80" s="581">
        <f>VLOOKUP($C79,Graphe!$A:$GY,AS$3,FALSE)</f>
        <v>0</v>
      </c>
      <c r="AT80" s="581">
        <f>VLOOKUP($C79,Graphe!$A:$GY,AT$3,FALSE)</f>
        <v>0</v>
      </c>
      <c r="AU80" s="581">
        <f>VLOOKUP($C79,Graphe!$A:$GY,AU$3,FALSE)</f>
        <v>0</v>
      </c>
      <c r="AV80" s="581">
        <f>VLOOKUP($C79,Graphe!$A:$GY,AV$3,FALSE)</f>
        <v>0</v>
      </c>
      <c r="AW80" s="581">
        <f>VLOOKUP($C79,Graphe!$A:$GY,AW$3,FALSE)</f>
        <v>0</v>
      </c>
      <c r="AX80" s="581">
        <f>VLOOKUP($C79,Graphe!$A:$GY,AX$3,FALSE)</f>
        <v>0</v>
      </c>
      <c r="AY80" s="581">
        <f>VLOOKUP($C79,Graphe!$A:$GY,AY$3,FALSE)</f>
        <v>0</v>
      </c>
      <c r="AZ80" s="581">
        <f>VLOOKUP($C79,Graphe!$A:$GY,AZ$3,FALSE)</f>
        <v>0</v>
      </c>
      <c r="BA80" s="581">
        <f>VLOOKUP($C79,Graphe!$A:$GY,BA$3,FALSE)</f>
        <v>0</v>
      </c>
      <c r="BB80" s="581">
        <f>VLOOKUP($C79,Graphe!$A:$GY,BB$3,FALSE)</f>
        <v>0</v>
      </c>
      <c r="BC80" s="581">
        <f>VLOOKUP($C79,Graphe!$A:$GY,BC$3,FALSE)</f>
        <v>0</v>
      </c>
      <c r="BD80" s="581">
        <f>VLOOKUP($C79,Graphe!$A:$GY,BD$3,FALSE)</f>
        <v>0</v>
      </c>
      <c r="BE80" s="581">
        <f>VLOOKUP($C79,Graphe!$A:$GY,BE$3,FALSE)</f>
        <v>0</v>
      </c>
      <c r="BF80" s="581">
        <f>VLOOKUP($C79,Graphe!$A:$GY,BF$3,FALSE)</f>
        <v>0</v>
      </c>
      <c r="BG80" s="581">
        <f>VLOOKUP($C79,Graphe!$A:$GY,BG$3,FALSE)</f>
        <v>0</v>
      </c>
      <c r="BH80" s="581">
        <f>VLOOKUP($C79,Graphe!$A:$GY,BH$3,FALSE)</f>
        <v>0</v>
      </c>
      <c r="BI80" s="581">
        <f>VLOOKUP($C79,Graphe!$A:$GY,BI$3,FALSE)</f>
        <v>0</v>
      </c>
      <c r="BJ80" s="581">
        <f>VLOOKUP($C79,Graphe!$A:$GY,BJ$3,FALSE)</f>
        <v>0</v>
      </c>
      <c r="BK80" s="581">
        <f>VLOOKUP($C79,Graphe!$A:$GY,BK$3,FALSE)</f>
        <v>0</v>
      </c>
      <c r="BL80" s="581">
        <f>VLOOKUP($C79,Graphe!$A:$GY,BL$3,FALSE)</f>
        <v>0</v>
      </c>
      <c r="BM80" s="581">
        <f>VLOOKUP($C79,Graphe!$A:$GY,BM$3,FALSE)</f>
        <v>0</v>
      </c>
      <c r="BN80" s="581">
        <f>VLOOKUP($C79,Graphe!$A:$GY,BN$3,FALSE)</f>
        <v>0</v>
      </c>
      <c r="BO80" s="581">
        <f>VLOOKUP($C79,Graphe!$A:$GY,BO$3,FALSE)</f>
        <v>0</v>
      </c>
      <c r="BP80" s="581">
        <f>VLOOKUP($C79,Graphe!$A:$GY,BP$3,FALSE)</f>
        <v>0</v>
      </c>
      <c r="BQ80" s="581">
        <f>VLOOKUP($C79,Graphe!$A:$GY,BQ$3,FALSE)</f>
        <v>0</v>
      </c>
      <c r="BR80" s="581">
        <f>VLOOKUP($C79,Graphe!$A:$GY,BR$3,FALSE)</f>
        <v>0</v>
      </c>
      <c r="BS80" s="581">
        <f>VLOOKUP($C79,Graphe!$A:$GY,BS$3,FALSE)</f>
        <v>0</v>
      </c>
      <c r="BT80" s="581">
        <f>VLOOKUP($C79,Graphe!$A:$GY,BT$3,FALSE)</f>
        <v>0</v>
      </c>
      <c r="BU80" s="581">
        <f>VLOOKUP($C79,Graphe!$A:$GY,BU$3,FALSE)</f>
        <v>0</v>
      </c>
      <c r="BV80" s="581">
        <f>VLOOKUP($C79,Graphe!$A:$GY,BV$3,FALSE)</f>
        <v>0</v>
      </c>
      <c r="BW80" s="581">
        <f>VLOOKUP($C79,Graphe!$A:$GY,BW$3,FALSE)</f>
        <v>0</v>
      </c>
      <c r="BX80" s="581">
        <f>VLOOKUP($C79,Graphe!$A:$GY,BX$3,FALSE)</f>
        <v>0</v>
      </c>
      <c r="BY80" s="581">
        <f>VLOOKUP($C79,Graphe!$A:$GY,BY$3,FALSE)</f>
        <v>0</v>
      </c>
      <c r="BZ80" s="581">
        <f>VLOOKUP($C79,Graphe!$A:$GY,BZ$3,FALSE)</f>
        <v>0</v>
      </c>
      <c r="CA80" s="581">
        <f>VLOOKUP($C79,Graphe!$A:$GY,CA$3,FALSE)</f>
        <v>0</v>
      </c>
      <c r="CB80" s="581">
        <f>VLOOKUP($C79,Graphe!$A:$GY,CB$3,FALSE)</f>
        <v>0</v>
      </c>
      <c r="CC80" s="581">
        <f>VLOOKUP($C79,Graphe!$A:$GY,CC$3,FALSE)</f>
        <v>0</v>
      </c>
      <c r="CD80" s="581">
        <f>VLOOKUP($C79,Graphe!$A:$GY,CD$3,FALSE)</f>
        <v>0</v>
      </c>
      <c r="CE80" s="581">
        <f>VLOOKUP($C79,Graphe!$A:$GY,CE$3,FALSE)</f>
        <v>0</v>
      </c>
      <c r="CF80" s="581">
        <f>VLOOKUP($C79,Graphe!$A:$GY,CF$3,FALSE)</f>
        <v>0</v>
      </c>
      <c r="CG80" s="581">
        <f>VLOOKUP($C79,Graphe!$A:$GY,CG$3,FALSE)</f>
        <v>0</v>
      </c>
      <c r="CH80" s="581">
        <f>VLOOKUP($C79,Graphe!$A:$GY,CH$3,FALSE)</f>
        <v>0</v>
      </c>
      <c r="CI80" s="581">
        <f>VLOOKUP($C79,Graphe!$A:$GY,CI$3,FALSE)</f>
        <v>0</v>
      </c>
      <c r="CJ80" s="581">
        <f>VLOOKUP($C79,Graphe!$A:$GY,CJ$3,FALSE)</f>
        <v>0</v>
      </c>
      <c r="CK80" s="581">
        <f>VLOOKUP($C79,Graphe!$A:$GY,CK$3,FALSE)</f>
        <v>0</v>
      </c>
      <c r="CL80" s="581">
        <f>VLOOKUP($C79,Graphe!$A:$GY,CL$3,FALSE)</f>
        <v>0</v>
      </c>
      <c r="CM80" s="581">
        <f>VLOOKUP($C79,Graphe!$A:$GY,CM$3,FALSE)</f>
        <v>0</v>
      </c>
      <c r="CN80" s="581">
        <f>VLOOKUP($C79,Graphe!$A:$GY,CN$3,FALSE)</f>
        <v>0</v>
      </c>
      <c r="CO80" s="581">
        <f>VLOOKUP($C79,Graphe!$A:$GY,CO$3,FALSE)</f>
        <v>0</v>
      </c>
      <c r="CP80" s="581">
        <f>VLOOKUP($C79,Graphe!$A:$GY,CP$3,FALSE)</f>
        <v>0</v>
      </c>
      <c r="CQ80" s="581">
        <f>VLOOKUP($C79,Graphe!$A:$GY,CQ$3,FALSE)</f>
        <v>0</v>
      </c>
      <c r="CR80" s="581">
        <f>VLOOKUP($C79,Graphe!$A:$GY,CR$3,FALSE)</f>
        <v>0</v>
      </c>
      <c r="CS80" s="581">
        <f>VLOOKUP($C79,Graphe!$A:$GY,CS$3,FALSE)</f>
        <v>0</v>
      </c>
      <c r="CT80" s="581">
        <f>VLOOKUP($C79,Graphe!$A:$GY,CT$3,FALSE)</f>
        <v>0</v>
      </c>
      <c r="CU80" s="581">
        <f>VLOOKUP($C79,Graphe!$A:$GY,CU$3,FALSE)</f>
        <v>0</v>
      </c>
      <c r="CV80" s="581">
        <f>VLOOKUP($C79,Graphe!$A:$GY,CV$3,FALSE)</f>
        <v>0</v>
      </c>
      <c r="CW80" s="581">
        <f>VLOOKUP($C79,Graphe!$A:$GY,CW$3,FALSE)</f>
        <v>0</v>
      </c>
      <c r="CX80" s="581">
        <f>VLOOKUP($C79,Graphe!$A:$GY,CX$3,FALSE)</f>
        <v>0</v>
      </c>
      <c r="CY80" s="581">
        <f>VLOOKUP($C79,Graphe!$A:$GY,CY$3,FALSE)</f>
        <v>0</v>
      </c>
      <c r="CZ80" s="581">
        <f>VLOOKUP($C79,Graphe!$A:$GY,CZ$3,FALSE)</f>
        <v>0</v>
      </c>
      <c r="DA80" s="581">
        <f>VLOOKUP($C79,Graphe!$A:$GY,DA$3,FALSE)</f>
        <v>0</v>
      </c>
      <c r="DB80" s="581">
        <f>VLOOKUP($C79,Graphe!$A:$GY,DB$3,FALSE)</f>
        <v>0</v>
      </c>
      <c r="DC80" s="581">
        <f>VLOOKUP($C79,Graphe!$A:$GY,DC$3,FALSE)</f>
        <v>0</v>
      </c>
      <c r="DD80" s="581">
        <f>VLOOKUP($C79,Graphe!$A:$GY,DD$3,FALSE)</f>
        <v>0</v>
      </c>
      <c r="DE80" s="581">
        <f>VLOOKUP($C79,Graphe!$A:$GY,DE$3,FALSE)</f>
        <v>0</v>
      </c>
      <c r="DF80" s="581">
        <f>VLOOKUP($C79,Graphe!$A:$GY,DF$3,FALSE)</f>
        <v>0</v>
      </c>
      <c r="DG80" s="581">
        <f>VLOOKUP($C79,Graphe!$A:$GY,DG$3,FALSE)</f>
        <v>0</v>
      </c>
      <c r="DH80" s="581">
        <f>VLOOKUP($C79,Graphe!$A:$GY,DH$3,FALSE)</f>
        <v>0</v>
      </c>
      <c r="DI80" s="581">
        <f>VLOOKUP($C79,Graphe!$A:$GY,DI$3,FALSE)</f>
        <v>0</v>
      </c>
      <c r="DJ80" s="581">
        <f>VLOOKUP($C79,Graphe!$A:$GY,DJ$3,FALSE)</f>
        <v>0</v>
      </c>
      <c r="DK80" s="581">
        <f>VLOOKUP($C79,Graphe!$A:$GY,DK$3,FALSE)</f>
        <v>0</v>
      </c>
      <c r="DL80" s="581">
        <f>VLOOKUP($C79,Graphe!$A:$GY,DL$3,FALSE)</f>
        <v>0</v>
      </c>
      <c r="DM80" s="581">
        <f>VLOOKUP($C79,Graphe!$A:$GY,DM$3,FALSE)</f>
        <v>0</v>
      </c>
      <c r="DN80" s="581">
        <f>VLOOKUP($C79,Graphe!$A:$GY,DN$3,FALSE)</f>
        <v>0</v>
      </c>
      <c r="DO80" s="581">
        <f>VLOOKUP($C79,Graphe!$A:$GY,DO$3,FALSE)</f>
        <v>0</v>
      </c>
      <c r="DP80" s="581">
        <f>VLOOKUP($C79,Graphe!$A:$GY,DP$3,FALSE)</f>
        <v>0</v>
      </c>
      <c r="DQ80" s="581">
        <f>VLOOKUP($C79,Graphe!$A:$GY,DQ$3,FALSE)</f>
        <v>0</v>
      </c>
      <c r="DR80" s="581">
        <f>VLOOKUP($C79,Graphe!$A:$GY,DR$3,FALSE)</f>
        <v>0</v>
      </c>
      <c r="DS80" s="581">
        <f>VLOOKUP($C79,Graphe!$A:$GY,DS$3,FALSE)</f>
        <v>0</v>
      </c>
      <c r="DT80" s="581">
        <f>VLOOKUP($C79,Graphe!$A:$GY,DT$3,FALSE)</f>
        <v>0</v>
      </c>
      <c r="DU80" s="581">
        <f>VLOOKUP($C79,Graphe!$A:$GY,DU$3,FALSE)</f>
        <v>0</v>
      </c>
      <c r="DV80" s="581">
        <f>VLOOKUP($C79,Graphe!$A:$GY,DV$3,FALSE)</f>
        <v>0</v>
      </c>
      <c r="DW80" s="581">
        <f>VLOOKUP($C79,Graphe!$A:$GY,DW$3,FALSE)</f>
        <v>0</v>
      </c>
      <c r="DX80" s="581">
        <f>VLOOKUP($C79,Graphe!$A:$GY,DX$3,FALSE)</f>
        <v>0</v>
      </c>
      <c r="DY80" s="581">
        <f>VLOOKUP($C79,Graphe!$A:$GY,DY$3,FALSE)</f>
        <v>0</v>
      </c>
      <c r="DZ80" s="581">
        <f>VLOOKUP($C79,Graphe!$A:$GY,DZ$3,FALSE)</f>
        <v>0</v>
      </c>
      <c r="EA80" s="581">
        <f>VLOOKUP($C79,Graphe!$A:$GY,EA$3,FALSE)</f>
        <v>0</v>
      </c>
      <c r="EB80" s="581">
        <f>VLOOKUP($C79,Graphe!$A:$GY,EB$3,FALSE)</f>
        <v>0</v>
      </c>
      <c r="EC80" s="581">
        <f>VLOOKUP($C79,Graphe!$A:$GY,EC$3,FALSE)</f>
        <v>0</v>
      </c>
      <c r="ED80" s="581">
        <f>VLOOKUP($C79,Graphe!$A:$GY,ED$3,FALSE)</f>
        <v>0</v>
      </c>
      <c r="EE80" s="581">
        <f>VLOOKUP($C79,Graphe!$A:$GY,EE$3,FALSE)</f>
        <v>0</v>
      </c>
      <c r="EF80" s="581">
        <f>VLOOKUP($C79,Graphe!$A:$GY,EF$3,FALSE)</f>
        <v>0</v>
      </c>
      <c r="EG80" s="581">
        <f>VLOOKUP($C79,Graphe!$A:$GY,EG$3,FALSE)</f>
        <v>0</v>
      </c>
      <c r="EH80" s="581">
        <f>VLOOKUP($C79,Graphe!$A:$GY,EH$3,FALSE)</f>
        <v>0</v>
      </c>
      <c r="EI80" s="581">
        <f>VLOOKUP($C79,Graphe!$A:$GY,EI$3,FALSE)</f>
        <v>0</v>
      </c>
      <c r="EJ80" s="581">
        <f>VLOOKUP($C79,Graphe!$A:$GY,EJ$3,FALSE)</f>
        <v>0</v>
      </c>
      <c r="EK80" s="581">
        <f>VLOOKUP($C79,Graphe!$A:$GY,EK$3,FALSE)</f>
        <v>0</v>
      </c>
      <c r="EL80" s="581">
        <f>VLOOKUP($C79,Graphe!$A:$GY,EL$3,FALSE)</f>
        <v>0</v>
      </c>
      <c r="EM80" s="581">
        <f>VLOOKUP($C79,Graphe!$A:$GY,EM$3,FALSE)</f>
        <v>0</v>
      </c>
      <c r="EN80" s="581">
        <f>VLOOKUP($C79,Graphe!$A:$GY,EN$3,FALSE)</f>
        <v>0</v>
      </c>
      <c r="EO80" s="581">
        <f>VLOOKUP($C79,Graphe!$A:$GY,EO$3,FALSE)</f>
        <v>0</v>
      </c>
      <c r="EP80" s="581">
        <f>VLOOKUP($C79,Graphe!$A:$GY,EP$3,FALSE)</f>
        <v>0</v>
      </c>
      <c r="EQ80" s="581">
        <f>VLOOKUP($C79,Graphe!$A:$GY,EQ$3,FALSE)</f>
        <v>0</v>
      </c>
      <c r="ER80" s="581">
        <f>VLOOKUP($C79,Graphe!$A:$GY,ER$3,FALSE)</f>
        <v>0</v>
      </c>
      <c r="ES80" s="581">
        <f>VLOOKUP($C79,Graphe!$A:$GY,ES$3,FALSE)</f>
        <v>0</v>
      </c>
      <c r="ET80" s="581">
        <f>VLOOKUP($C79,Graphe!$A:$GY,ET$3,FALSE)</f>
        <v>0</v>
      </c>
      <c r="EU80" s="581">
        <f>VLOOKUP($C79,Graphe!$A:$GY,EU$3,FALSE)</f>
        <v>0</v>
      </c>
      <c r="EV80" s="581">
        <f>VLOOKUP($C79,Graphe!$A:$GY,EV$3,FALSE)</f>
        <v>0</v>
      </c>
      <c r="EW80" s="581">
        <f>VLOOKUP($C79,Graphe!$A:$GY,EW$3,FALSE)</f>
        <v>0</v>
      </c>
      <c r="EX80" s="581">
        <f>VLOOKUP($C79,Graphe!$A:$GY,EX$3,FALSE)</f>
        <v>0</v>
      </c>
      <c r="EY80" s="581">
        <f>VLOOKUP($C79,Graphe!$A:$GY,EY$3,FALSE)</f>
        <v>0</v>
      </c>
      <c r="EZ80" s="581">
        <f>VLOOKUP($C79,Graphe!$A:$GY,EZ$3,FALSE)</f>
        <v>0</v>
      </c>
      <c r="FA80" s="581">
        <f>VLOOKUP($C79,Graphe!$A:$GY,FA$3,FALSE)</f>
        <v>0</v>
      </c>
      <c r="FB80" s="581">
        <f>VLOOKUP($C79,Graphe!$A:$GY,FB$3,FALSE)</f>
        <v>0</v>
      </c>
      <c r="FC80" s="581">
        <f>VLOOKUP($C79,Graphe!$A:$GY,FC$3,FALSE)</f>
        <v>0</v>
      </c>
      <c r="FD80" s="581">
        <f>VLOOKUP($C79,Graphe!$A:$GY,FD$3,FALSE)</f>
        <v>0</v>
      </c>
      <c r="FE80" s="581">
        <f>VLOOKUP($C79,Graphe!$A:$GY,FE$3,FALSE)</f>
        <v>0</v>
      </c>
      <c r="FF80" s="581">
        <f>VLOOKUP($C79,Graphe!$A:$GY,FF$3,FALSE)</f>
        <v>0</v>
      </c>
      <c r="FG80" s="581">
        <f>VLOOKUP($C79,Graphe!$A:$GY,FG$3,FALSE)</f>
        <v>0</v>
      </c>
      <c r="FH80" s="581">
        <f>VLOOKUP($C79,Graphe!$A:$GY,FH$3,FALSE)</f>
        <v>0</v>
      </c>
      <c r="FI80" s="581">
        <f>VLOOKUP($C79,Graphe!$A:$GY,FI$3,FALSE)</f>
        <v>0</v>
      </c>
      <c r="FJ80" s="581">
        <f>VLOOKUP($C79,Graphe!$A:$GY,FJ$3,FALSE)</f>
        <v>0</v>
      </c>
      <c r="FK80" s="581">
        <f>VLOOKUP($C79,Graphe!$A:$GY,FK$3,FALSE)</f>
        <v>0</v>
      </c>
      <c r="FL80" s="581">
        <f>VLOOKUP($C79,Graphe!$A:$GY,FL$3,FALSE)</f>
        <v>0</v>
      </c>
      <c r="FM80" s="581">
        <f>VLOOKUP($C79,Graphe!$A:$GY,FM$3,FALSE)</f>
        <v>0</v>
      </c>
      <c r="FN80" s="581">
        <f>VLOOKUP($C79,Graphe!$A:$GY,FN$3,FALSE)</f>
        <v>0</v>
      </c>
      <c r="FO80" s="581">
        <f>VLOOKUP($C79,Graphe!$A:$GY,FO$3,FALSE)</f>
        <v>0</v>
      </c>
      <c r="FP80" s="581">
        <f>VLOOKUP($C79,Graphe!$A:$GY,FP$3,FALSE)</f>
        <v>0</v>
      </c>
      <c r="FQ80" s="581">
        <f>VLOOKUP($C79,Graphe!$A:$GY,FQ$3,FALSE)</f>
        <v>0</v>
      </c>
      <c r="FR80" s="581">
        <f>VLOOKUP($C79,Graphe!$A:$GY,FR$3,FALSE)</f>
        <v>0</v>
      </c>
      <c r="FS80" s="581">
        <f>VLOOKUP($C79,Graphe!$A:$GY,FS$3,FALSE)</f>
        <v>0</v>
      </c>
      <c r="FT80" s="581">
        <f>VLOOKUP($C79,Graphe!$A:$GY,FT$3,FALSE)</f>
        <v>0</v>
      </c>
      <c r="FU80" s="581">
        <f>VLOOKUP($C79,Graphe!$A:$GY,FU$3,FALSE)</f>
        <v>0</v>
      </c>
      <c r="FV80" s="581">
        <f>VLOOKUP($C79,Graphe!$A:$GY,FV$3,FALSE)</f>
        <v>0</v>
      </c>
      <c r="FW80" s="581">
        <f>VLOOKUP($C79,Graphe!$A:$GY,FW$3,FALSE)</f>
        <v>0</v>
      </c>
      <c r="FX80" s="581">
        <f>VLOOKUP($C79,Graphe!$A:$GY,FX$3,FALSE)</f>
        <v>0</v>
      </c>
      <c r="FY80" s="581">
        <f>VLOOKUP($C79,Graphe!$A:$GY,FY$3,FALSE)</f>
        <v>0</v>
      </c>
      <c r="FZ80" s="581">
        <f>VLOOKUP($C79,Graphe!$A:$GY,FZ$3,FALSE)</f>
        <v>0</v>
      </c>
      <c r="GA80" s="581">
        <f>VLOOKUP($C79,Graphe!$A:$GY,GA$3,FALSE)</f>
        <v>0</v>
      </c>
      <c r="GB80" s="581">
        <f>VLOOKUP($C79,Graphe!$A:$GY,GB$3,FALSE)</f>
        <v>0</v>
      </c>
      <c r="GC80" s="581">
        <f>VLOOKUP($C79,Graphe!$A:$GY,GC$3,FALSE)</f>
        <v>0</v>
      </c>
      <c r="GD80" s="581">
        <f>VLOOKUP($C79,Graphe!$A:$GY,GD$3,FALSE)</f>
        <v>0</v>
      </c>
      <c r="GE80" s="581">
        <f>VLOOKUP($C79,Graphe!$A:$GY,GE$3,FALSE)</f>
        <v>0</v>
      </c>
      <c r="GF80" s="581">
        <f>VLOOKUP($C79,Graphe!$A:$GY,GF$3,FALSE)</f>
        <v>0</v>
      </c>
      <c r="GG80" s="581">
        <f>VLOOKUP($C79,Graphe!$A:$GY,GG$3,FALSE)</f>
        <v>0</v>
      </c>
      <c r="GH80" s="581">
        <f>VLOOKUP($C79,Graphe!$A:$GY,GH$3,FALSE)</f>
        <v>0</v>
      </c>
      <c r="GI80" s="581">
        <f>VLOOKUP($C79,Graphe!$A:$GY,GI$3,FALSE)</f>
        <v>0</v>
      </c>
      <c r="GJ80" s="581">
        <f>VLOOKUP($C79,Graphe!$A:$GY,GJ$3,FALSE)</f>
        <v>0</v>
      </c>
      <c r="GK80" s="581">
        <f>VLOOKUP($C79,Graphe!$A:$GY,GK$3,FALSE)</f>
        <v>0</v>
      </c>
      <c r="GL80" s="581">
        <f>VLOOKUP($C79,Graphe!$A:$GY,GL$3,FALSE)</f>
        <v>0</v>
      </c>
      <c r="GM80" s="581">
        <f>VLOOKUP($C79,Graphe!$A:$GY,GM$3,FALSE)</f>
        <v>0</v>
      </c>
      <c r="GN80" s="581">
        <f>VLOOKUP($C79,Graphe!$A:$GY,GN$3,FALSE)</f>
        <v>0</v>
      </c>
      <c r="GO80" s="581">
        <f>VLOOKUP($C79,Graphe!$A:$GY,GO$3,FALSE)</f>
        <v>0</v>
      </c>
      <c r="GP80" s="581">
        <f>VLOOKUP($C79,Graphe!$A:$GY,GP$3,FALSE)</f>
        <v>0</v>
      </c>
      <c r="GQ80" s="581">
        <f>VLOOKUP($C79,Graphe!$A:$GY,GQ$3,FALSE)</f>
        <v>0</v>
      </c>
      <c r="GR80" s="581">
        <f>VLOOKUP($C79,Graphe!$A:$GY,GR$3,FALSE)</f>
        <v>0</v>
      </c>
      <c r="GS80" s="581">
        <f>VLOOKUP($C79,Graphe!$A:$GY,GS$3,FALSE)</f>
        <v>0</v>
      </c>
      <c r="GT80" s="581">
        <f>VLOOKUP($C79,Graphe!$A:$GY,GT$3,FALSE)</f>
        <v>0</v>
      </c>
      <c r="GU80" s="581">
        <f>VLOOKUP($C79,Graphe!$A:$GY,GU$3,FALSE)</f>
        <v>0</v>
      </c>
      <c r="GV80" s="581">
        <f>VLOOKUP($C79,Graphe!$A:$GY,GV$3,FALSE)</f>
        <v>0</v>
      </c>
      <c r="GW80" s="581">
        <f>VLOOKUP($C79,Graphe!$A:$GY,GW$3,FALSE)</f>
        <v>0</v>
      </c>
      <c r="GX80" s="581">
        <f>VLOOKUP($C79,Graphe!$A:$GY,GX$3,FALSE)</f>
        <v>0</v>
      </c>
      <c r="GY80" s="581">
        <f>VLOOKUP($C79,Graphe!$A:$GY,GY$3,FALSE)</f>
        <v>0</v>
      </c>
      <c r="GZ80" s="581">
        <f>VLOOKUP($C79,Graphe!$A:$GY,GZ$3,FALSE)</f>
        <v>0</v>
      </c>
      <c r="HA80" s="581">
        <f>VLOOKUP($C79,Graphe!$A:$GY,HA$3,FALSE)</f>
        <v>0</v>
      </c>
      <c r="HB80" s="581">
        <f>VLOOKUP($C79,Graphe!$A:$GY,HB$3,FALSE)</f>
        <v>0</v>
      </c>
      <c r="HC80" s="581">
        <f>VLOOKUP($C79,Graphe!$A:$GY,HC$3,FALSE)</f>
        <v>0</v>
      </c>
      <c r="HD80" s="581">
        <f>VLOOKUP($C79,Graphe!$A:$GY,HD$3,FALSE)</f>
        <v>0</v>
      </c>
      <c r="HE80" s="581">
        <f>VLOOKUP($C79,Graphe!$A:$GY,HE$3,FALSE)</f>
        <v>0</v>
      </c>
      <c r="HF80" s="581">
        <f>VLOOKUP($C79,Graphe!$A:$GY,HF$3,FALSE)</f>
        <v>0</v>
      </c>
      <c r="HG80" s="581">
        <f>VLOOKUP($C79,Graphe!$A:$GY,HG$3,FALSE)</f>
        <v>0</v>
      </c>
      <c r="HH80" s="581">
        <f>VLOOKUP($C79,Graphe!$A:$GY,HH$3,FALSE)</f>
        <v>0</v>
      </c>
      <c r="HI80" s="581">
        <f>VLOOKUP($C79,Graphe!$A:$GY,HI$3,FALSE)</f>
        <v>0</v>
      </c>
      <c r="HJ80" s="581">
        <f>VLOOKUP($C79,Graphe!$A:$GY,HJ$3,FALSE)</f>
        <v>0</v>
      </c>
      <c r="HK80" s="581">
        <f>VLOOKUP($C79,Graphe!$A:$GY,HK$3,FALSE)</f>
        <v>0</v>
      </c>
      <c r="HL80" s="581">
        <f>VLOOKUP($C79,Graphe!$A:$GY,HL$3,FALSE)</f>
        <v>0</v>
      </c>
      <c r="HM80" s="581">
        <f>VLOOKUP($C79,Graphe!$A:$GY,HM$3,FALSE)</f>
        <v>0</v>
      </c>
      <c r="HN80" s="581">
        <f>VLOOKUP($C79,Graphe!$A:$GY,HN$3,FALSE)</f>
        <v>0</v>
      </c>
      <c r="HO80" s="581">
        <f>VLOOKUP($C79,Graphe!$A:$GY,HO$3,FALSE)</f>
        <v>0</v>
      </c>
      <c r="HP80" s="581">
        <f>VLOOKUP($C79,Graphe!$A:$GY,HP$3,FALSE)</f>
        <v>0</v>
      </c>
      <c r="HQ80" s="581">
        <f>VLOOKUP($C79,Graphe!$A:$GY,HQ$3,FALSE)</f>
        <v>0</v>
      </c>
      <c r="HR80" s="581">
        <f>VLOOKUP($C79,Graphe!$A:$GY,HR$3,FALSE)</f>
        <v>0</v>
      </c>
    </row>
    <row r="81" spans="1:226" s="581" customFormat="1" x14ac:dyDescent="0.25">
      <c r="A81" s="581">
        <v>15</v>
      </c>
      <c r="Z81" s="581">
        <f t="shared" si="16"/>
        <v>3000</v>
      </c>
      <c r="AA81" s="581">
        <f>VLOOKUP($C80,Graphe!$A:$GY,AA$3,FALSE)</f>
        <v>0</v>
      </c>
      <c r="AB81" s="581">
        <f>VLOOKUP($C80,Graphe!$A:$GY,AB$3,FALSE)</f>
        <v>0</v>
      </c>
      <c r="AC81" s="581">
        <f>VLOOKUP($C80,Graphe!$A:$GY,AC$3,FALSE)</f>
        <v>0</v>
      </c>
      <c r="AD81" s="581">
        <f>VLOOKUP($C80,Graphe!$A:$GY,AD$3,FALSE)</f>
        <v>0</v>
      </c>
      <c r="AE81" s="581">
        <f>VLOOKUP($C80,Graphe!$A:$GY,AE$3,FALSE)</f>
        <v>0</v>
      </c>
      <c r="AF81" s="581">
        <f>VLOOKUP($C80,Graphe!$A:$GY,AF$3,FALSE)</f>
        <v>0</v>
      </c>
      <c r="AG81" s="581">
        <f>VLOOKUP($C80,Graphe!$A:$GY,AG$3,FALSE)</f>
        <v>0</v>
      </c>
      <c r="AH81" s="581">
        <f>VLOOKUP($C80,Graphe!$A:$GY,AH$3,FALSE)</f>
        <v>0</v>
      </c>
      <c r="AI81" s="581">
        <f>VLOOKUP($C80,Graphe!$A:$GY,AI$3,FALSE)</f>
        <v>0</v>
      </c>
      <c r="AJ81" s="581">
        <f>VLOOKUP($C80,Graphe!$A:$GY,AJ$3,FALSE)</f>
        <v>0</v>
      </c>
      <c r="AK81" s="581">
        <f>VLOOKUP($C80,Graphe!$A:$GY,AK$3,FALSE)</f>
        <v>0</v>
      </c>
      <c r="AL81" s="581">
        <f>VLOOKUP($C80,Graphe!$A:$GY,AL$3,FALSE)</f>
        <v>0</v>
      </c>
      <c r="AM81" s="581">
        <f>VLOOKUP($C80,Graphe!$A:$GY,AM$3,FALSE)</f>
        <v>0</v>
      </c>
      <c r="AN81" s="581">
        <f>VLOOKUP($C80,Graphe!$A:$GY,AN$3,FALSE)</f>
        <v>0</v>
      </c>
      <c r="AO81" s="581">
        <f>VLOOKUP($C80,Graphe!$A:$GY,AO$3,FALSE)</f>
        <v>0</v>
      </c>
      <c r="AP81" s="581">
        <f>VLOOKUP($C80,Graphe!$A:$GY,AP$3,FALSE)</f>
        <v>0</v>
      </c>
      <c r="AQ81" s="581">
        <f>VLOOKUP($C80,Graphe!$A:$GY,AQ$3,FALSE)</f>
        <v>0</v>
      </c>
      <c r="AR81" s="581">
        <f>VLOOKUP($C80,Graphe!$A:$GY,AR$3,FALSE)</f>
        <v>0</v>
      </c>
      <c r="AS81" s="581">
        <f>VLOOKUP($C80,Graphe!$A:$GY,AS$3,FALSE)</f>
        <v>0</v>
      </c>
      <c r="AT81" s="581">
        <f>VLOOKUP($C80,Graphe!$A:$GY,AT$3,FALSE)</f>
        <v>0</v>
      </c>
      <c r="AU81" s="581">
        <f>VLOOKUP($C80,Graphe!$A:$GY,AU$3,FALSE)</f>
        <v>0</v>
      </c>
      <c r="AV81" s="581">
        <f>VLOOKUP($C80,Graphe!$A:$GY,AV$3,FALSE)</f>
        <v>0</v>
      </c>
      <c r="AW81" s="581">
        <f>VLOOKUP($C80,Graphe!$A:$GY,AW$3,FALSE)</f>
        <v>0</v>
      </c>
      <c r="AX81" s="581">
        <f>VLOOKUP($C80,Graphe!$A:$GY,AX$3,FALSE)</f>
        <v>0</v>
      </c>
      <c r="AY81" s="581">
        <f>VLOOKUP($C80,Graphe!$A:$GY,AY$3,FALSE)</f>
        <v>0</v>
      </c>
      <c r="AZ81" s="581">
        <f>VLOOKUP($C80,Graphe!$A:$GY,AZ$3,FALSE)</f>
        <v>0</v>
      </c>
      <c r="BA81" s="581">
        <f>VLOOKUP($C80,Graphe!$A:$GY,BA$3,FALSE)</f>
        <v>0</v>
      </c>
      <c r="BB81" s="581">
        <f>VLOOKUP($C80,Graphe!$A:$GY,BB$3,FALSE)</f>
        <v>0</v>
      </c>
      <c r="BC81" s="581">
        <f>VLOOKUP($C80,Graphe!$A:$GY,BC$3,FALSE)</f>
        <v>0</v>
      </c>
      <c r="BD81" s="581">
        <f>VLOOKUP($C80,Graphe!$A:$GY,BD$3,FALSE)</f>
        <v>0</v>
      </c>
      <c r="BE81" s="581">
        <f>VLOOKUP($C80,Graphe!$A:$GY,BE$3,FALSE)</f>
        <v>0</v>
      </c>
      <c r="BF81" s="581">
        <f>VLOOKUP($C80,Graphe!$A:$GY,BF$3,FALSE)</f>
        <v>0</v>
      </c>
      <c r="BG81" s="581">
        <f>VLOOKUP($C80,Graphe!$A:$GY,BG$3,FALSE)</f>
        <v>0</v>
      </c>
      <c r="BH81" s="581">
        <f>VLOOKUP($C80,Graphe!$A:$GY,BH$3,FALSE)</f>
        <v>0</v>
      </c>
      <c r="BI81" s="581">
        <f>VLOOKUP($C80,Graphe!$A:$GY,BI$3,FALSE)</f>
        <v>0</v>
      </c>
      <c r="BJ81" s="581">
        <f>VLOOKUP($C80,Graphe!$A:$GY,BJ$3,FALSE)</f>
        <v>0</v>
      </c>
      <c r="BK81" s="581">
        <f>VLOOKUP($C80,Graphe!$A:$GY,BK$3,FALSE)</f>
        <v>0</v>
      </c>
      <c r="BL81" s="581">
        <f>VLOOKUP($C80,Graphe!$A:$GY,BL$3,FALSE)</f>
        <v>0</v>
      </c>
      <c r="BM81" s="581">
        <f>VLOOKUP($C80,Graphe!$A:$GY,BM$3,FALSE)</f>
        <v>0</v>
      </c>
      <c r="BN81" s="581">
        <f>VLOOKUP($C80,Graphe!$A:$GY,BN$3,FALSE)</f>
        <v>0</v>
      </c>
      <c r="BO81" s="581">
        <f>VLOOKUP($C80,Graphe!$A:$GY,BO$3,FALSE)</f>
        <v>0</v>
      </c>
      <c r="BP81" s="581">
        <f>VLOOKUP($C80,Graphe!$A:$GY,BP$3,FALSE)</f>
        <v>0</v>
      </c>
      <c r="BQ81" s="581">
        <f>VLOOKUP($C80,Graphe!$A:$GY,BQ$3,FALSE)</f>
        <v>0</v>
      </c>
      <c r="BR81" s="581">
        <f>VLOOKUP($C80,Graphe!$A:$GY,BR$3,FALSE)</f>
        <v>0</v>
      </c>
      <c r="BS81" s="581">
        <f>VLOOKUP($C80,Graphe!$A:$GY,BS$3,FALSE)</f>
        <v>0</v>
      </c>
      <c r="BT81" s="581">
        <f>VLOOKUP($C80,Graphe!$A:$GY,BT$3,FALSE)</f>
        <v>0</v>
      </c>
      <c r="BU81" s="581">
        <f>VLOOKUP($C80,Graphe!$A:$GY,BU$3,FALSE)</f>
        <v>0</v>
      </c>
      <c r="BV81" s="581">
        <f>VLOOKUP($C80,Graphe!$A:$GY,BV$3,FALSE)</f>
        <v>0</v>
      </c>
      <c r="BW81" s="581">
        <f>VLOOKUP($C80,Graphe!$A:$GY,BW$3,FALSE)</f>
        <v>0</v>
      </c>
      <c r="BX81" s="581">
        <f>VLOOKUP($C80,Graphe!$A:$GY,BX$3,FALSE)</f>
        <v>0</v>
      </c>
      <c r="BY81" s="581">
        <f>VLOOKUP($C80,Graphe!$A:$GY,BY$3,FALSE)</f>
        <v>0</v>
      </c>
      <c r="BZ81" s="581">
        <f>VLOOKUP($C80,Graphe!$A:$GY,BZ$3,FALSE)</f>
        <v>0</v>
      </c>
      <c r="CA81" s="581">
        <f>VLOOKUP($C80,Graphe!$A:$GY,CA$3,FALSE)</f>
        <v>0</v>
      </c>
      <c r="CB81" s="581">
        <f>VLOOKUP($C80,Graphe!$A:$GY,CB$3,FALSE)</f>
        <v>0</v>
      </c>
      <c r="CC81" s="581">
        <f>VLOOKUP($C80,Graphe!$A:$GY,CC$3,FALSE)</f>
        <v>0</v>
      </c>
      <c r="CD81" s="581">
        <f>VLOOKUP($C80,Graphe!$A:$GY,CD$3,FALSE)</f>
        <v>0</v>
      </c>
      <c r="CE81" s="581">
        <f>VLOOKUP($C80,Graphe!$A:$GY,CE$3,FALSE)</f>
        <v>0</v>
      </c>
      <c r="CF81" s="581">
        <f>VLOOKUP($C80,Graphe!$A:$GY,CF$3,FALSE)</f>
        <v>0</v>
      </c>
      <c r="CG81" s="581">
        <f>VLOOKUP($C80,Graphe!$A:$GY,CG$3,FALSE)</f>
        <v>0</v>
      </c>
      <c r="CH81" s="581">
        <f>VLOOKUP($C80,Graphe!$A:$GY,CH$3,FALSE)</f>
        <v>0</v>
      </c>
      <c r="CI81" s="581">
        <f>VLOOKUP($C80,Graphe!$A:$GY,CI$3,FALSE)</f>
        <v>0</v>
      </c>
      <c r="CJ81" s="581">
        <f>VLOOKUP($C80,Graphe!$A:$GY,CJ$3,FALSE)</f>
        <v>0</v>
      </c>
      <c r="CK81" s="581">
        <f>VLOOKUP($C80,Graphe!$A:$GY,CK$3,FALSE)</f>
        <v>0</v>
      </c>
      <c r="CL81" s="581">
        <f>VLOOKUP($C80,Graphe!$A:$GY,CL$3,FALSE)</f>
        <v>0</v>
      </c>
      <c r="CM81" s="581">
        <f>VLOOKUP($C80,Graphe!$A:$GY,CM$3,FALSE)</f>
        <v>0</v>
      </c>
      <c r="CN81" s="581">
        <f>VLOOKUP($C80,Graphe!$A:$GY,CN$3,FALSE)</f>
        <v>0</v>
      </c>
      <c r="CO81" s="581">
        <f>VLOOKUP($C80,Graphe!$A:$GY,CO$3,FALSE)</f>
        <v>0</v>
      </c>
      <c r="CP81" s="581">
        <f>VLOOKUP($C80,Graphe!$A:$GY,CP$3,FALSE)</f>
        <v>0</v>
      </c>
      <c r="CQ81" s="581">
        <f>VLOOKUP($C80,Graphe!$A:$GY,CQ$3,FALSE)</f>
        <v>0</v>
      </c>
      <c r="CR81" s="581">
        <f>VLOOKUP($C80,Graphe!$A:$GY,CR$3,FALSE)</f>
        <v>0</v>
      </c>
      <c r="CS81" s="581">
        <f>VLOOKUP($C80,Graphe!$A:$GY,CS$3,FALSE)</f>
        <v>0</v>
      </c>
      <c r="CT81" s="581">
        <f>VLOOKUP($C80,Graphe!$A:$GY,CT$3,FALSE)</f>
        <v>0</v>
      </c>
      <c r="CU81" s="581">
        <f>VLOOKUP($C80,Graphe!$A:$GY,CU$3,FALSE)</f>
        <v>0</v>
      </c>
      <c r="CV81" s="581">
        <f>VLOOKUP($C80,Graphe!$A:$GY,CV$3,FALSE)</f>
        <v>0</v>
      </c>
      <c r="CW81" s="581">
        <f>VLOOKUP($C80,Graphe!$A:$GY,CW$3,FALSE)</f>
        <v>0</v>
      </c>
      <c r="CX81" s="581">
        <f>VLOOKUP($C80,Graphe!$A:$GY,CX$3,FALSE)</f>
        <v>0</v>
      </c>
      <c r="CY81" s="581">
        <f>VLOOKUP($C80,Graphe!$A:$GY,CY$3,FALSE)</f>
        <v>0</v>
      </c>
      <c r="CZ81" s="581">
        <f>VLOOKUP($C80,Graphe!$A:$GY,CZ$3,FALSE)</f>
        <v>0</v>
      </c>
      <c r="DA81" s="581">
        <f>VLOOKUP($C80,Graphe!$A:$GY,DA$3,FALSE)</f>
        <v>0</v>
      </c>
      <c r="DB81" s="581">
        <f>VLOOKUP($C80,Graphe!$A:$GY,DB$3,FALSE)</f>
        <v>0</v>
      </c>
      <c r="DC81" s="581">
        <f>VLOOKUP($C80,Graphe!$A:$GY,DC$3,FALSE)</f>
        <v>0</v>
      </c>
      <c r="DD81" s="581">
        <f>VLOOKUP($C80,Graphe!$A:$GY,DD$3,FALSE)</f>
        <v>0</v>
      </c>
      <c r="DE81" s="581">
        <f>VLOOKUP($C80,Graphe!$A:$GY,DE$3,FALSE)</f>
        <v>0</v>
      </c>
      <c r="DF81" s="581">
        <f>VLOOKUP($C80,Graphe!$A:$GY,DF$3,FALSE)</f>
        <v>0</v>
      </c>
      <c r="DG81" s="581">
        <f>VLOOKUP($C80,Graphe!$A:$GY,DG$3,FALSE)</f>
        <v>0</v>
      </c>
      <c r="DH81" s="581">
        <f>VLOOKUP($C80,Graphe!$A:$GY,DH$3,FALSE)</f>
        <v>0</v>
      </c>
      <c r="DI81" s="581">
        <f>VLOOKUP($C80,Graphe!$A:$GY,DI$3,FALSE)</f>
        <v>0</v>
      </c>
      <c r="DJ81" s="581">
        <f>VLOOKUP($C80,Graphe!$A:$GY,DJ$3,FALSE)</f>
        <v>0</v>
      </c>
      <c r="DK81" s="581">
        <f>VLOOKUP($C80,Graphe!$A:$GY,DK$3,FALSE)</f>
        <v>0</v>
      </c>
      <c r="DL81" s="581">
        <f>VLOOKUP($C80,Graphe!$A:$GY,DL$3,FALSE)</f>
        <v>0</v>
      </c>
      <c r="DM81" s="581">
        <f>VLOOKUP($C80,Graphe!$A:$GY,DM$3,FALSE)</f>
        <v>0</v>
      </c>
      <c r="DN81" s="581">
        <f>VLOOKUP($C80,Graphe!$A:$GY,DN$3,FALSE)</f>
        <v>0</v>
      </c>
      <c r="DO81" s="581">
        <f>VLOOKUP($C80,Graphe!$A:$GY,DO$3,FALSE)</f>
        <v>0</v>
      </c>
      <c r="DP81" s="581">
        <f>VLOOKUP($C80,Graphe!$A:$GY,DP$3,FALSE)</f>
        <v>0</v>
      </c>
      <c r="DQ81" s="581">
        <f>VLOOKUP($C80,Graphe!$A:$GY,DQ$3,FALSE)</f>
        <v>0</v>
      </c>
      <c r="DR81" s="581">
        <f>VLOOKUP($C80,Graphe!$A:$GY,DR$3,FALSE)</f>
        <v>0</v>
      </c>
      <c r="DS81" s="581">
        <f>VLOOKUP($C80,Graphe!$A:$GY,DS$3,FALSE)</f>
        <v>0</v>
      </c>
      <c r="DT81" s="581">
        <f>VLOOKUP($C80,Graphe!$A:$GY,DT$3,FALSE)</f>
        <v>0</v>
      </c>
      <c r="DU81" s="581">
        <f>VLOOKUP($C80,Graphe!$A:$GY,DU$3,FALSE)</f>
        <v>0</v>
      </c>
      <c r="DV81" s="581">
        <f>VLOOKUP($C80,Graphe!$A:$GY,DV$3,FALSE)</f>
        <v>0</v>
      </c>
      <c r="DW81" s="581">
        <f>VLOOKUP($C80,Graphe!$A:$GY,DW$3,FALSE)</f>
        <v>0</v>
      </c>
      <c r="DX81" s="581">
        <f>VLOOKUP($C80,Graphe!$A:$GY,DX$3,FALSE)</f>
        <v>0</v>
      </c>
      <c r="DY81" s="581">
        <f>VLOOKUP($C80,Graphe!$A:$GY,DY$3,FALSE)</f>
        <v>0</v>
      </c>
      <c r="DZ81" s="581">
        <f>VLOOKUP($C80,Graphe!$A:$GY,DZ$3,FALSE)</f>
        <v>0</v>
      </c>
      <c r="EA81" s="581">
        <f>VLOOKUP($C80,Graphe!$A:$GY,EA$3,FALSE)</f>
        <v>0</v>
      </c>
      <c r="EB81" s="581">
        <f>VLOOKUP($C80,Graphe!$A:$GY,EB$3,FALSE)</f>
        <v>0</v>
      </c>
      <c r="EC81" s="581">
        <f>VLOOKUP($C80,Graphe!$A:$GY,EC$3,FALSE)</f>
        <v>0</v>
      </c>
      <c r="ED81" s="581">
        <f>VLOOKUP($C80,Graphe!$A:$GY,ED$3,FALSE)</f>
        <v>0</v>
      </c>
      <c r="EE81" s="581">
        <f>VLOOKUP($C80,Graphe!$A:$GY,EE$3,FALSE)</f>
        <v>0</v>
      </c>
      <c r="EF81" s="581">
        <f>VLOOKUP($C80,Graphe!$A:$GY,EF$3,FALSE)</f>
        <v>0</v>
      </c>
      <c r="EG81" s="581">
        <f>VLOOKUP($C80,Graphe!$A:$GY,EG$3,FALSE)</f>
        <v>0</v>
      </c>
      <c r="EH81" s="581">
        <f>VLOOKUP($C80,Graphe!$A:$GY,EH$3,FALSE)</f>
        <v>0</v>
      </c>
      <c r="EI81" s="581">
        <f>VLOOKUP($C80,Graphe!$A:$GY,EI$3,FALSE)</f>
        <v>0</v>
      </c>
      <c r="EJ81" s="581">
        <f>VLOOKUP($C80,Graphe!$A:$GY,EJ$3,FALSE)</f>
        <v>0</v>
      </c>
      <c r="EK81" s="581">
        <f>VLOOKUP($C80,Graphe!$A:$GY,EK$3,FALSE)</f>
        <v>0</v>
      </c>
      <c r="EL81" s="581">
        <f>VLOOKUP($C80,Graphe!$A:$GY,EL$3,FALSE)</f>
        <v>0</v>
      </c>
      <c r="EM81" s="581">
        <f>VLOOKUP($C80,Graphe!$A:$GY,EM$3,FALSE)</f>
        <v>0</v>
      </c>
      <c r="EN81" s="581">
        <f>VLOOKUP($C80,Graphe!$A:$GY,EN$3,FALSE)</f>
        <v>0</v>
      </c>
      <c r="EO81" s="581">
        <f>VLOOKUP($C80,Graphe!$A:$GY,EO$3,FALSE)</f>
        <v>0</v>
      </c>
      <c r="EP81" s="581">
        <f>VLOOKUP($C80,Graphe!$A:$GY,EP$3,FALSE)</f>
        <v>0</v>
      </c>
      <c r="EQ81" s="581">
        <f>VLOOKUP($C80,Graphe!$A:$GY,EQ$3,FALSE)</f>
        <v>0</v>
      </c>
      <c r="ER81" s="581">
        <f>VLOOKUP($C80,Graphe!$A:$GY,ER$3,FALSE)</f>
        <v>0</v>
      </c>
      <c r="ES81" s="581">
        <f>VLOOKUP($C80,Graphe!$A:$GY,ES$3,FALSE)</f>
        <v>0</v>
      </c>
      <c r="ET81" s="581">
        <f>VLOOKUP($C80,Graphe!$A:$GY,ET$3,FALSE)</f>
        <v>0</v>
      </c>
      <c r="EU81" s="581">
        <f>VLOOKUP($C80,Graphe!$A:$GY,EU$3,FALSE)</f>
        <v>0</v>
      </c>
      <c r="EV81" s="581">
        <f>VLOOKUP($C80,Graphe!$A:$GY,EV$3,FALSE)</f>
        <v>0</v>
      </c>
      <c r="EW81" s="581">
        <f>VLOOKUP($C80,Graphe!$A:$GY,EW$3,FALSE)</f>
        <v>0</v>
      </c>
      <c r="EX81" s="581">
        <f>VLOOKUP($C80,Graphe!$A:$GY,EX$3,FALSE)</f>
        <v>0</v>
      </c>
      <c r="EY81" s="581">
        <f>VLOOKUP($C80,Graphe!$A:$GY,EY$3,FALSE)</f>
        <v>0</v>
      </c>
      <c r="EZ81" s="581">
        <f>VLOOKUP($C80,Graphe!$A:$GY,EZ$3,FALSE)</f>
        <v>0</v>
      </c>
      <c r="FA81" s="581">
        <f>VLOOKUP($C80,Graphe!$A:$GY,FA$3,FALSE)</f>
        <v>0</v>
      </c>
      <c r="FB81" s="581">
        <f>VLOOKUP($C80,Graphe!$A:$GY,FB$3,FALSE)</f>
        <v>0</v>
      </c>
      <c r="FC81" s="581">
        <f>VLOOKUP($C80,Graphe!$A:$GY,FC$3,FALSE)</f>
        <v>0</v>
      </c>
      <c r="FD81" s="581">
        <f>VLOOKUP($C80,Graphe!$A:$GY,FD$3,FALSE)</f>
        <v>0</v>
      </c>
      <c r="FE81" s="581">
        <f>VLOOKUP($C80,Graphe!$A:$GY,FE$3,FALSE)</f>
        <v>0</v>
      </c>
      <c r="FF81" s="581">
        <f>VLOOKUP($C80,Graphe!$A:$GY,FF$3,FALSE)</f>
        <v>0</v>
      </c>
      <c r="FG81" s="581">
        <f>VLOOKUP($C80,Graphe!$A:$GY,FG$3,FALSE)</f>
        <v>0</v>
      </c>
      <c r="FH81" s="581">
        <f>VLOOKUP($C80,Graphe!$A:$GY,FH$3,FALSE)</f>
        <v>0</v>
      </c>
      <c r="FI81" s="581">
        <f>VLOOKUP($C80,Graphe!$A:$GY,FI$3,FALSE)</f>
        <v>0</v>
      </c>
      <c r="FJ81" s="581">
        <f>VLOOKUP($C80,Graphe!$A:$GY,FJ$3,FALSE)</f>
        <v>0</v>
      </c>
      <c r="FK81" s="581">
        <f>VLOOKUP($C80,Graphe!$A:$GY,FK$3,FALSE)</f>
        <v>0</v>
      </c>
      <c r="FL81" s="581">
        <f>VLOOKUP($C80,Graphe!$A:$GY,FL$3,FALSE)</f>
        <v>0</v>
      </c>
      <c r="FM81" s="581">
        <f>VLOOKUP($C80,Graphe!$A:$GY,FM$3,FALSE)</f>
        <v>0</v>
      </c>
      <c r="FN81" s="581">
        <f>VLOOKUP($C80,Graphe!$A:$GY,FN$3,FALSE)</f>
        <v>0</v>
      </c>
      <c r="FO81" s="581">
        <f>VLOOKUP($C80,Graphe!$A:$GY,FO$3,FALSE)</f>
        <v>0</v>
      </c>
      <c r="FP81" s="581">
        <f>VLOOKUP($C80,Graphe!$A:$GY,FP$3,FALSE)</f>
        <v>0</v>
      </c>
      <c r="FQ81" s="581">
        <f>VLOOKUP($C80,Graphe!$A:$GY,FQ$3,FALSE)</f>
        <v>0</v>
      </c>
      <c r="FR81" s="581">
        <f>VLOOKUP($C80,Graphe!$A:$GY,FR$3,FALSE)</f>
        <v>0</v>
      </c>
      <c r="FS81" s="581">
        <f>VLOOKUP($C80,Graphe!$A:$GY,FS$3,FALSE)</f>
        <v>0</v>
      </c>
      <c r="FT81" s="581">
        <f>VLOOKUP($C80,Graphe!$A:$GY,FT$3,FALSE)</f>
        <v>0</v>
      </c>
      <c r="FU81" s="581">
        <f>VLOOKUP($C80,Graphe!$A:$GY,FU$3,FALSE)</f>
        <v>0</v>
      </c>
      <c r="FV81" s="581">
        <f>VLOOKUP($C80,Graphe!$A:$GY,FV$3,FALSE)</f>
        <v>0</v>
      </c>
      <c r="FW81" s="581">
        <f>VLOOKUP($C80,Graphe!$A:$GY,FW$3,FALSE)</f>
        <v>0</v>
      </c>
      <c r="FX81" s="581">
        <f>VLOOKUP($C80,Graphe!$A:$GY,FX$3,FALSE)</f>
        <v>0</v>
      </c>
      <c r="FY81" s="581">
        <f>VLOOKUP($C80,Graphe!$A:$GY,FY$3,FALSE)</f>
        <v>0</v>
      </c>
      <c r="FZ81" s="581">
        <f>VLOOKUP($C80,Graphe!$A:$GY,FZ$3,FALSE)</f>
        <v>0</v>
      </c>
      <c r="GA81" s="581">
        <f>VLOOKUP($C80,Graphe!$A:$GY,GA$3,FALSE)</f>
        <v>0</v>
      </c>
      <c r="GB81" s="581">
        <f>VLOOKUP($C80,Graphe!$A:$GY,GB$3,FALSE)</f>
        <v>0</v>
      </c>
      <c r="GC81" s="581">
        <f>VLOOKUP($C80,Graphe!$A:$GY,GC$3,FALSE)</f>
        <v>0</v>
      </c>
      <c r="GD81" s="581">
        <f>VLOOKUP($C80,Graphe!$A:$GY,GD$3,FALSE)</f>
        <v>0</v>
      </c>
      <c r="GE81" s="581">
        <f>VLOOKUP($C80,Graphe!$A:$GY,GE$3,FALSE)</f>
        <v>0</v>
      </c>
      <c r="GF81" s="581">
        <f>VLOOKUP($C80,Graphe!$A:$GY,GF$3,FALSE)</f>
        <v>0</v>
      </c>
      <c r="GG81" s="581">
        <f>VLOOKUP($C80,Graphe!$A:$GY,GG$3,FALSE)</f>
        <v>0</v>
      </c>
      <c r="GH81" s="581">
        <f>VLOOKUP($C80,Graphe!$A:$GY,GH$3,FALSE)</f>
        <v>0</v>
      </c>
      <c r="GI81" s="581">
        <f>VLOOKUP($C80,Graphe!$A:$GY,GI$3,FALSE)</f>
        <v>0</v>
      </c>
      <c r="GJ81" s="581">
        <f>VLOOKUP($C80,Graphe!$A:$GY,GJ$3,FALSE)</f>
        <v>0</v>
      </c>
      <c r="GK81" s="581">
        <f>VLOOKUP($C80,Graphe!$A:$GY,GK$3,FALSE)</f>
        <v>0</v>
      </c>
      <c r="GL81" s="581">
        <f>VLOOKUP($C80,Graphe!$A:$GY,GL$3,FALSE)</f>
        <v>0</v>
      </c>
      <c r="GM81" s="581">
        <f>VLOOKUP($C80,Graphe!$A:$GY,GM$3,FALSE)</f>
        <v>0</v>
      </c>
      <c r="GN81" s="581">
        <f>VLOOKUP($C80,Graphe!$A:$GY,GN$3,FALSE)</f>
        <v>0</v>
      </c>
      <c r="GO81" s="581">
        <f>VLOOKUP($C80,Graphe!$A:$GY,GO$3,FALSE)</f>
        <v>0</v>
      </c>
      <c r="GP81" s="581">
        <f>VLOOKUP($C80,Graphe!$A:$GY,GP$3,FALSE)</f>
        <v>0</v>
      </c>
      <c r="GQ81" s="581">
        <f>VLOOKUP($C80,Graphe!$A:$GY,GQ$3,FALSE)</f>
        <v>0</v>
      </c>
      <c r="GR81" s="581">
        <f>VLOOKUP($C80,Graphe!$A:$GY,GR$3,FALSE)</f>
        <v>0</v>
      </c>
      <c r="GS81" s="581">
        <f>VLOOKUP($C80,Graphe!$A:$GY,GS$3,FALSE)</f>
        <v>0</v>
      </c>
      <c r="GT81" s="581">
        <f>VLOOKUP($C80,Graphe!$A:$GY,GT$3,FALSE)</f>
        <v>0</v>
      </c>
      <c r="GU81" s="581">
        <f>VLOOKUP($C80,Graphe!$A:$GY,GU$3,FALSE)</f>
        <v>0</v>
      </c>
      <c r="GV81" s="581">
        <f>VLOOKUP($C80,Graphe!$A:$GY,GV$3,FALSE)</f>
        <v>0</v>
      </c>
      <c r="GW81" s="581">
        <f>VLOOKUP($C80,Graphe!$A:$GY,GW$3,FALSE)</f>
        <v>0</v>
      </c>
      <c r="GX81" s="581">
        <f>VLOOKUP($C80,Graphe!$A:$GY,GX$3,FALSE)</f>
        <v>0</v>
      </c>
      <c r="GY81" s="581">
        <f>VLOOKUP($C80,Graphe!$A:$GY,GY$3,FALSE)</f>
        <v>0</v>
      </c>
      <c r="GZ81" s="581">
        <f>VLOOKUP($C80,Graphe!$A:$GY,GZ$3,FALSE)</f>
        <v>0</v>
      </c>
      <c r="HA81" s="581">
        <f>VLOOKUP($C80,Graphe!$A:$GY,HA$3,FALSE)</f>
        <v>0</v>
      </c>
      <c r="HB81" s="581">
        <f>VLOOKUP($C80,Graphe!$A:$GY,HB$3,FALSE)</f>
        <v>0</v>
      </c>
      <c r="HC81" s="581">
        <f>VLOOKUP($C80,Graphe!$A:$GY,HC$3,FALSE)</f>
        <v>0</v>
      </c>
      <c r="HD81" s="581">
        <f>VLOOKUP($C80,Graphe!$A:$GY,HD$3,FALSE)</f>
        <v>0</v>
      </c>
      <c r="HE81" s="581">
        <f>VLOOKUP($C80,Graphe!$A:$GY,HE$3,FALSE)</f>
        <v>0</v>
      </c>
      <c r="HF81" s="581">
        <f>VLOOKUP($C80,Graphe!$A:$GY,HF$3,FALSE)</f>
        <v>0</v>
      </c>
      <c r="HG81" s="581">
        <f>VLOOKUP($C80,Graphe!$A:$GY,HG$3,FALSE)</f>
        <v>0</v>
      </c>
      <c r="HH81" s="581">
        <f>VLOOKUP($C80,Graphe!$A:$GY,HH$3,FALSE)</f>
        <v>0</v>
      </c>
      <c r="HI81" s="581">
        <f>VLOOKUP($C80,Graphe!$A:$GY,HI$3,FALSE)</f>
        <v>0</v>
      </c>
      <c r="HJ81" s="581">
        <f>VLOOKUP($C80,Graphe!$A:$GY,HJ$3,FALSE)</f>
        <v>0</v>
      </c>
      <c r="HK81" s="581">
        <f>VLOOKUP($C80,Graphe!$A:$GY,HK$3,FALSE)</f>
        <v>0</v>
      </c>
      <c r="HL81" s="581">
        <f>VLOOKUP($C80,Graphe!$A:$GY,HL$3,FALSE)</f>
        <v>0</v>
      </c>
      <c r="HM81" s="581">
        <f>VLOOKUP($C80,Graphe!$A:$GY,HM$3,FALSE)</f>
        <v>0</v>
      </c>
      <c r="HN81" s="581">
        <f>VLOOKUP($C80,Graphe!$A:$GY,HN$3,FALSE)</f>
        <v>0</v>
      </c>
      <c r="HO81" s="581">
        <f>VLOOKUP($C80,Graphe!$A:$GY,HO$3,FALSE)</f>
        <v>0</v>
      </c>
      <c r="HP81" s="581">
        <f>VLOOKUP($C80,Graphe!$A:$GY,HP$3,FALSE)</f>
        <v>0</v>
      </c>
      <c r="HQ81" s="581">
        <f>VLOOKUP($C80,Graphe!$A:$GY,HQ$3,FALSE)</f>
        <v>0</v>
      </c>
      <c r="HR81" s="581">
        <f>VLOOKUP($C80,Graphe!$A:$GY,HR$3,FALSE)</f>
        <v>0</v>
      </c>
    </row>
    <row r="82" spans="1:226" s="581" customFormat="1" x14ac:dyDescent="0.25">
      <c r="A82" s="581">
        <v>16</v>
      </c>
    </row>
    <row r="83" spans="1:226" s="581" customFormat="1" x14ac:dyDescent="0.25">
      <c r="A83" s="581">
        <v>17</v>
      </c>
    </row>
    <row r="84" spans="1:226" s="581" customFormat="1" x14ac:dyDescent="0.25">
      <c r="A84" s="581">
        <v>18</v>
      </c>
    </row>
    <row r="85" spans="1:226" s="581" customFormat="1" x14ac:dyDescent="0.25">
      <c r="A85" s="581">
        <v>19</v>
      </c>
    </row>
    <row r="86" spans="1:226" s="581" customFormat="1" x14ac:dyDescent="0.25">
      <c r="A86" s="581">
        <v>20</v>
      </c>
    </row>
    <row r="87" spans="1:226" s="581" customFormat="1" x14ac:dyDescent="0.25">
      <c r="A87" s="581">
        <v>21</v>
      </c>
    </row>
    <row r="88" spans="1:226" s="581" customFormat="1" x14ac:dyDescent="0.25">
      <c r="A88" s="581">
        <v>22</v>
      </c>
    </row>
    <row r="89" spans="1:226" s="581" customFormat="1" x14ac:dyDescent="0.25">
      <c r="A89" s="581">
        <v>23</v>
      </c>
    </row>
    <row r="90" spans="1:226" s="581" customFormat="1" x14ac:dyDescent="0.25">
      <c r="A90" s="581">
        <v>24</v>
      </c>
    </row>
    <row r="91" spans="1:226" s="581" customFormat="1" x14ac:dyDescent="0.25">
      <c r="A91" s="581">
        <v>25</v>
      </c>
    </row>
    <row r="92" spans="1:226" s="581" customFormat="1" x14ac:dyDescent="0.25">
      <c r="A92" s="581">
        <v>26</v>
      </c>
    </row>
    <row r="93" spans="1:226" s="581" customFormat="1" x14ac:dyDescent="0.25">
      <c r="A93" s="581">
        <v>27</v>
      </c>
    </row>
    <row r="94" spans="1:226" s="581" customFormat="1" x14ac:dyDescent="0.25">
      <c r="A94" s="581">
        <v>28</v>
      </c>
    </row>
    <row r="95" spans="1:226" s="581" customFormat="1" x14ac:dyDescent="0.25"/>
    <row r="96" spans="1:226" s="581" customFormat="1" x14ac:dyDescent="0.25"/>
    <row r="97" s="581" customFormat="1" x14ac:dyDescent="0.25"/>
  </sheetData>
  <mergeCells count="1">
    <mergeCell ref="H66:M66"/>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dimension ref="A5:AY43"/>
  <sheetViews>
    <sheetView topLeftCell="B18" zoomScale="90" zoomScaleNormal="90" workbookViewId="0">
      <selection activeCell="B7" sqref="B7:C32"/>
    </sheetView>
  </sheetViews>
  <sheetFormatPr baseColWidth="10" defaultRowHeight="15" x14ac:dyDescent="0.25"/>
  <cols>
    <col min="1" max="2" width="11.85546875" customWidth="1"/>
    <col min="3" max="3" width="16.28515625" customWidth="1"/>
    <col min="4" max="4" width="0.7109375" customWidth="1"/>
    <col min="5" max="5" width="7.42578125" customWidth="1"/>
    <col min="6" max="6" width="9.5703125" hidden="1" customWidth="1"/>
    <col min="7" max="7" width="74.5703125" customWidth="1"/>
    <col min="8" max="9" width="0.42578125" hidden="1" customWidth="1"/>
    <col min="15" max="15" width="7.85546875" customWidth="1"/>
    <col min="16" max="16" width="74.5703125" customWidth="1"/>
    <col min="17" max="17" width="7" style="76" customWidth="1"/>
    <col min="18" max="19" width="0.28515625" hidden="1" customWidth="1"/>
    <col min="20" max="20" width="0.7109375" hidden="1" customWidth="1"/>
    <col min="21" max="21" width="3.85546875" customWidth="1"/>
  </cols>
  <sheetData>
    <row r="5" spans="1:51" ht="31.5" customHeight="1" thickBot="1" x14ac:dyDescent="0.55000000000000004">
      <c r="G5" s="76">
        <f>Resume!$F$11</f>
        <v>20170828</v>
      </c>
      <c r="J5" s="654" t="str">
        <f>Lexique!C55</f>
        <v xml:space="preserve">Couleurs Vibratoires </v>
      </c>
      <c r="K5" s="654"/>
      <c r="L5" s="654"/>
      <c r="M5" s="654"/>
      <c r="N5" s="654"/>
      <c r="O5" s="654"/>
      <c r="P5" s="54" t="str">
        <f>Resume!$F$10</f>
        <v>Gautier</v>
      </c>
      <c r="U5" s="78"/>
      <c r="AQ5">
        <v>1</v>
      </c>
      <c r="AR5">
        <v>2</v>
      </c>
      <c r="AS5" s="322">
        <v>3</v>
      </c>
      <c r="AT5" s="322">
        <v>4</v>
      </c>
      <c r="AU5" s="322">
        <v>5</v>
      </c>
      <c r="AV5" s="322">
        <v>6</v>
      </c>
      <c r="AW5" s="322">
        <v>7</v>
      </c>
      <c r="AX5" s="322">
        <v>8</v>
      </c>
      <c r="AY5" s="322">
        <v>9</v>
      </c>
    </row>
    <row r="6" spans="1:51" ht="19.5" thickBot="1" x14ac:dyDescent="0.35">
      <c r="C6" s="85"/>
      <c r="D6" s="85"/>
      <c r="E6" s="87" t="s">
        <v>328</v>
      </c>
      <c r="F6" s="87"/>
      <c r="G6" s="88" t="str">
        <f>Lexique!C56</f>
        <v>Interprétation à droite</v>
      </c>
      <c r="H6" s="89"/>
      <c r="I6" s="89"/>
      <c r="J6" s="89"/>
      <c r="K6" s="89"/>
      <c r="L6" s="89"/>
      <c r="M6" s="89"/>
      <c r="N6" s="89"/>
      <c r="O6" s="89"/>
      <c r="P6" s="88" t="str">
        <f>Lexique!C57</f>
        <v>Interprétation à gauche</v>
      </c>
      <c r="Q6" s="87" t="s">
        <v>328</v>
      </c>
      <c r="U6" s="75" t="s">
        <v>371</v>
      </c>
      <c r="V6" s="75"/>
      <c r="AP6" t="s">
        <v>2651</v>
      </c>
      <c r="AY6" s="322" t="s">
        <v>2652</v>
      </c>
    </row>
    <row r="7" spans="1:51" ht="17.25" customHeight="1" x14ac:dyDescent="0.25">
      <c r="A7" s="78">
        <f>VLOOKUP(D7,Couleur_phrase!$B:$L,5,FALSE)</f>
        <v>1950</v>
      </c>
      <c r="B7" s="78">
        <v>26</v>
      </c>
      <c r="C7" s="86" t="str">
        <f>Lexique!C190</f>
        <v>Blanc  scintillant</v>
      </c>
      <c r="D7" s="86">
        <f t="shared" ref="D7:D32" si="0">B7*1000+$X$7</f>
        <v>26007</v>
      </c>
      <c r="E7" s="90">
        <f>ABS(VLOOKUP(D7,Couleur_phrase!$B:$L,6,FALSE))</f>
        <v>11</v>
      </c>
      <c r="F7" s="86">
        <f>ABS(VLOOKUP(D7,Couleur_phrase!$B:$L,4,FALSE))</f>
        <v>3</v>
      </c>
      <c r="G7" s="383" t="str">
        <f>IF(E7&lt;$U$15,"",IF(F7=1,VLOOKUP(A7,annexe_01!$A:$G,4,FALSE),IF(F7=2,VLOOKUP(A7,annexe_01!$A:$G,5,FALSE),IF(F7=4,VLOOKUP(A7,annexe_01!$A:$G,7,FALSE),VLOOKUP(A7,annexe_01!$A:$G,6,FALSE)))))</f>
        <v>être respecté et reconnu par les plans supérieurs ou pour sa spiritualité</v>
      </c>
      <c r="P7" s="383" t="str">
        <f>AE7</f>
        <v/>
      </c>
      <c r="Q7" s="330">
        <f>AC7</f>
        <v>6</v>
      </c>
      <c r="R7" s="84"/>
      <c r="U7" s="75"/>
      <c r="V7" s="75" t="str">
        <f>Lexique!C58</f>
        <v>Les besoins</v>
      </c>
      <c r="X7">
        <v>7</v>
      </c>
      <c r="Y7" s="78">
        <f>VLOOKUP(AB7,Couleur_phrase!$B:$L,10,FALSE)</f>
        <v>1940</v>
      </c>
      <c r="Z7" s="78">
        <v>26</v>
      </c>
      <c r="AA7" s="78" t="s">
        <v>141</v>
      </c>
      <c r="AB7" s="78">
        <f t="shared" ref="AB7:AB32" si="1">Z7*1000+$X$7</f>
        <v>26007</v>
      </c>
      <c r="AC7" s="78">
        <f>ABS(VLOOKUP(AB7,Couleur_phrase!$B:$L,11,FALSE))</f>
        <v>6</v>
      </c>
      <c r="AD7" s="78">
        <f>ABS(VLOOKUP(AB7,Couleur_phrase!$B:$L,9,FALSE))</f>
        <v>2</v>
      </c>
      <c r="AE7" s="78" t="str">
        <f>IF(AC7&lt;$U$15,"",IF(AD7=1,VLOOKUP(Y7,annexe_01!$A:$G,4,FALSE),IF(AD7=2,VLOOKUP(Y7,annexe_01!$A:$G,5,FALSE),IF(AD7=4,VLOOKUP(Y7,annexe_01!$A:$G,7,FALSE),VLOOKUP(Y7,annexe_01!$A:$G,6,FALSE)))))</f>
        <v/>
      </c>
      <c r="AP7" s="322">
        <f>(VLOOKUP(D7,Couleur_phrase!$B:$L,4,FALSE))</f>
        <v>3</v>
      </c>
      <c r="AY7" s="322">
        <f>VLOOKUP(AB7,Couleur_phrase!$B:$L,9,FALSE)</f>
        <v>2</v>
      </c>
    </row>
    <row r="8" spans="1:51" ht="17.25" customHeight="1" x14ac:dyDescent="0.25">
      <c r="A8" s="78">
        <f>VLOOKUP(D8,Couleur_phrase!$B:$L,5,FALSE)</f>
        <v>1830</v>
      </c>
      <c r="B8" s="78">
        <v>25</v>
      </c>
      <c r="C8" s="393" t="str">
        <f>Lexique!C191</f>
        <v>Blanc opalescent</v>
      </c>
      <c r="D8" s="85">
        <f t="shared" si="0"/>
        <v>25007</v>
      </c>
      <c r="E8" s="330">
        <f>ABS(VLOOKUP(D8,Couleur_phrase!$B:$L,6,FALSE))</f>
        <v>16</v>
      </c>
      <c r="F8" s="85">
        <f>ABS(VLOOKUP(D8,Couleur_phrase!$B:$L,4,FALSE))</f>
        <v>3</v>
      </c>
      <c r="G8" s="384" t="str">
        <f>IF(E8&lt;$U$15,"",IF(F8=1,VLOOKUP(A8,annexe_01!$A:$G,4,FALSE),IF(F8=2,VLOOKUP(A8,annexe_01!$A:$G,5,FALSE),IF(F8=4,VLOOKUP(A8,annexe_01!$A:$G,7,FALSE),VLOOKUP(A8,annexe_01!$A:$G,6,FALSE)))))</f>
        <v>sentiment d'être au bon endroit et entouré des bonnes personnes</v>
      </c>
      <c r="P8" s="384" t="str">
        <f t="shared" ref="P8:P30" si="2">AE8</f>
        <v>lien toxique avec un maître / devoir remplir une mission / conflit entre bien et mal</v>
      </c>
      <c r="Q8" s="330">
        <f t="shared" ref="Q8:Q30" si="3">AC8</f>
        <v>13</v>
      </c>
      <c r="R8" s="78"/>
      <c r="U8" s="75"/>
      <c r="V8" s="413" t="str">
        <f>Lexique!C59</f>
        <v>Les limitations</v>
      </c>
      <c r="Y8" s="78">
        <f>VLOOKUP(AB8,Couleur_phrase!$B:$L,10,FALSE)</f>
        <v>1820</v>
      </c>
      <c r="Z8" s="78">
        <v>25</v>
      </c>
      <c r="AA8" s="78" t="s">
        <v>140</v>
      </c>
      <c r="AB8" s="78">
        <f t="shared" si="1"/>
        <v>25007</v>
      </c>
      <c r="AC8" s="78">
        <f>ABS(VLOOKUP(AB8,Couleur_phrase!$B:$L,11,FALSE))</f>
        <v>13</v>
      </c>
      <c r="AD8" s="78">
        <f>ABS(VLOOKUP(AB8,Couleur_phrase!$B:$L,9,FALSE))</f>
        <v>4</v>
      </c>
      <c r="AE8" s="78" t="str">
        <f>IF(AC8&lt;$U$15,"",IF(AD8=1,VLOOKUP(Y8,annexe_01!$A:$G,4,FALSE),IF(AD8=2,VLOOKUP(Y8,annexe_01!$A:$G,5,FALSE),IF(AD8=4,VLOOKUP(Y8,annexe_01!$A:$G,7,FALSE),VLOOKUP(Y8,annexe_01!$A:$G,6,FALSE)))))</f>
        <v>lien toxique avec un maître / devoir remplir une mission / conflit entre bien et mal</v>
      </c>
      <c r="AP8" s="322">
        <f>(VLOOKUP(D8,Couleur_phrase!$B:$L,4,FALSE))</f>
        <v>3</v>
      </c>
      <c r="AY8" s="322">
        <f>VLOOKUP(AB8,Couleur_phrase!$B:$L,9,FALSE)</f>
        <v>4</v>
      </c>
    </row>
    <row r="9" spans="1:51" ht="17.25" customHeight="1" x14ac:dyDescent="0.25">
      <c r="A9" s="78">
        <f>VLOOKUP(D9,Couleur_phrase!$B:$L,5,FALSE)</f>
        <v>1750</v>
      </c>
      <c r="B9" s="78">
        <v>24</v>
      </c>
      <c r="C9" s="86" t="str">
        <f>Lexique!C192</f>
        <v>Blanc nacré</v>
      </c>
      <c r="D9" s="86">
        <f t="shared" si="0"/>
        <v>24007</v>
      </c>
      <c r="E9" s="330">
        <f>ABS(VLOOKUP(D9,Couleur_phrase!$B:$L,6,FALSE))</f>
        <v>20</v>
      </c>
      <c r="F9" s="86">
        <f>ABS(VLOOKUP(D9,Couleur_phrase!$B:$L,4,FALSE))</f>
        <v>1</v>
      </c>
      <c r="G9" s="383" t="str">
        <f>IF(E9&lt;$U$15,"",IF(F9=1,VLOOKUP(A9,annexe_01!$A:$G,4,FALSE),IF(F9=2,VLOOKUP(A9,annexe_01!$A:$G,5,FALSE),IF(F9=4,VLOOKUP(A9,annexe_01!$A:$G,7,FALSE),VLOOKUP(A9,annexe_01!$A:$G,6,FALSE)))))</f>
        <v>besoin de se remettre en question / besoin d'amour</v>
      </c>
      <c r="P9" s="383" t="str">
        <f t="shared" si="2"/>
        <v>besoin de ressentir les besoins de son corps</v>
      </c>
      <c r="Q9" s="330">
        <f t="shared" si="3"/>
        <v>15</v>
      </c>
      <c r="R9" s="84"/>
      <c r="U9" s="75"/>
      <c r="V9" s="413" t="str">
        <f>Lexique!C60</f>
        <v>Les qualités / harmonies</v>
      </c>
      <c r="Y9" s="78">
        <f>VLOOKUP(AB9,Couleur_phrase!$B:$L,10,FALSE)</f>
        <v>1720</v>
      </c>
      <c r="Z9" s="78">
        <v>24</v>
      </c>
      <c r="AA9" s="78" t="s">
        <v>139</v>
      </c>
      <c r="AB9" s="78">
        <f t="shared" si="1"/>
        <v>24007</v>
      </c>
      <c r="AC9" s="78">
        <f>ABS(VLOOKUP(AB9,Couleur_phrase!$B:$L,11,FALSE))</f>
        <v>15</v>
      </c>
      <c r="AD9" s="78">
        <f>ABS(VLOOKUP(AB9,Couleur_phrase!$B:$L,9,FALSE))</f>
        <v>1</v>
      </c>
      <c r="AE9" s="78" t="str">
        <f>IF(AC9&lt;$U$15,"",IF(AD9=1,VLOOKUP(Y9,annexe_01!$A:$G,4,FALSE),IF(AD9=2,VLOOKUP(Y9,annexe_01!$A:$G,5,FALSE),IF(AD9=4,VLOOKUP(Y9,annexe_01!$A:$G,7,FALSE),VLOOKUP(Y9,annexe_01!$A:$G,6,FALSE)))))</f>
        <v>besoin de ressentir les besoins de son corps</v>
      </c>
      <c r="AP9" s="322">
        <f>(VLOOKUP(D9,Couleur_phrase!$B:$L,4,FALSE))</f>
        <v>1</v>
      </c>
      <c r="AY9" s="322">
        <f>VLOOKUP(AB9,Couleur_phrase!$B:$L,9,FALSE)</f>
        <v>1</v>
      </c>
    </row>
    <row r="10" spans="1:51" ht="17.25" customHeight="1" x14ac:dyDescent="0.25">
      <c r="A10" s="78">
        <f>VLOOKUP(D10,Couleur_phrase!$B:$L,5,FALSE)</f>
        <v>1680</v>
      </c>
      <c r="B10" s="78">
        <v>23</v>
      </c>
      <c r="C10" s="393" t="str">
        <f>Lexique!C193</f>
        <v>Blanc irisé</v>
      </c>
      <c r="D10" s="85">
        <f t="shared" si="0"/>
        <v>23007</v>
      </c>
      <c r="E10" s="330">
        <f>ABS(VLOOKUP(D10,Couleur_phrase!$B:$L,6,FALSE))</f>
        <v>13</v>
      </c>
      <c r="F10" s="85">
        <f>ABS(VLOOKUP(D10,Couleur_phrase!$B:$L,4,FALSE))</f>
        <v>4</v>
      </c>
      <c r="G10" s="384" t="str">
        <f>IF(E10&lt;$U$15,"",IF(F10=1,VLOOKUP(A10,annexe_01!$A:$G,4,FALSE),IF(F10=2,VLOOKUP(A10,annexe_01!$A:$G,5,FALSE),IF(F10=4,VLOOKUP(A10,annexe_01!$A:$G,7,FALSE),VLOOKUP(A10,annexe_01!$A:$G,6,FALSE)))))</f>
        <v>refus de penser comme les autres / esprit rebelle</v>
      </c>
      <c r="P10" s="384" t="str">
        <f t="shared" si="2"/>
        <v>manque de perceptions / pas le sens de l'orientation</v>
      </c>
      <c r="Q10" s="330">
        <f t="shared" si="3"/>
        <v>19</v>
      </c>
      <c r="R10" s="78"/>
      <c r="U10" s="75"/>
      <c r="V10" s="413" t="str">
        <f>Lexique!C61</f>
        <v>Les résistances/ réactivités</v>
      </c>
      <c r="Y10" s="78">
        <f>VLOOKUP(AB10,Couleur_phrase!$B:$L,10,FALSE)</f>
        <v>1630</v>
      </c>
      <c r="Z10" s="78">
        <v>23</v>
      </c>
      <c r="AA10" s="78" t="s">
        <v>138</v>
      </c>
      <c r="AB10" s="78">
        <f t="shared" si="1"/>
        <v>23007</v>
      </c>
      <c r="AC10" s="78">
        <f>ABS(VLOOKUP(AB10,Couleur_phrase!$B:$L,11,FALSE))</f>
        <v>19</v>
      </c>
      <c r="AD10" s="78">
        <f>ABS(VLOOKUP(AB10,Couleur_phrase!$B:$L,9,FALSE))</f>
        <v>2</v>
      </c>
      <c r="AE10" s="78" t="str">
        <f>IF(AC10&lt;$U$15,"",IF(AD10=1,VLOOKUP(Y10,annexe_01!$A:$G,4,FALSE),IF(AD10=2,VLOOKUP(Y10,annexe_01!$A:$G,5,FALSE),IF(AD10=4,VLOOKUP(Y10,annexe_01!$A:$G,7,FALSE),VLOOKUP(Y10,annexe_01!$A:$G,6,FALSE)))))</f>
        <v>manque de perceptions / pas le sens de l'orientation</v>
      </c>
      <c r="AP10" s="322">
        <f>(VLOOKUP(D10,Couleur_phrase!$B:$L,4,FALSE))</f>
        <v>4</v>
      </c>
      <c r="AY10" s="322">
        <f>VLOOKUP(AB10,Couleur_phrase!$B:$L,9,FALSE)</f>
        <v>2</v>
      </c>
    </row>
    <row r="11" spans="1:51" ht="17.25" customHeight="1" x14ac:dyDescent="0.25">
      <c r="A11" s="78">
        <f>VLOOKUP(D11,Couleur_phrase!$B:$L,5,FALSE)</f>
        <v>1560</v>
      </c>
      <c r="B11" s="78">
        <v>22</v>
      </c>
      <c r="C11" s="86" t="str">
        <f>Lexique!C194</f>
        <v>diamant</v>
      </c>
      <c r="D11" s="86">
        <f t="shared" si="0"/>
        <v>22007</v>
      </c>
      <c r="E11" s="330">
        <f>ABS(VLOOKUP(D11,Couleur_phrase!$B:$L,6,FALSE))</f>
        <v>13</v>
      </c>
      <c r="F11" s="86">
        <f>ABS(VLOOKUP(D11,Couleur_phrase!$B:$L,4,FALSE))</f>
        <v>2</v>
      </c>
      <c r="G11" s="383" t="str">
        <f>IF(E11&lt;$U$15,"",IF(F11=1,VLOOKUP(A11,annexe_01!$A:$G,4,FALSE),IF(F11=2,VLOOKUP(A11,annexe_01!$A:$G,5,FALSE),IF(F11=4,VLOOKUP(A11,annexe_01!$A:$G,7,FALSE),VLOOKUP(A11,annexe_01!$A:$G,6,FALSE)))))</f>
        <v>manque de protection sur le plan spirituel / subir des attaques (entités / magie noire)</v>
      </c>
      <c r="P11" s="383" t="str">
        <f t="shared" si="2"/>
        <v>besoin de voir tous les possibles / lucidité</v>
      </c>
      <c r="Q11" s="330">
        <f t="shared" si="3"/>
        <v>20</v>
      </c>
      <c r="R11" s="84"/>
      <c r="U11" s="75"/>
      <c r="V11" s="413" t="str">
        <f>Lexique!C62</f>
        <v>Le + des besoins/limitations</v>
      </c>
      <c r="Y11" s="78">
        <f>VLOOKUP(AB11,Couleur_phrase!$B:$L,10,FALSE)</f>
        <v>1540</v>
      </c>
      <c r="Z11" s="78">
        <v>22</v>
      </c>
      <c r="AA11" s="78" t="s">
        <v>137</v>
      </c>
      <c r="AB11" s="78">
        <f t="shared" si="1"/>
        <v>22007</v>
      </c>
      <c r="AC11" s="78">
        <f>ABS(VLOOKUP(AB11,Couleur_phrase!$B:$L,11,FALSE))</f>
        <v>20</v>
      </c>
      <c r="AD11" s="78">
        <f>ABS(VLOOKUP(AB11,Couleur_phrase!$B:$L,9,FALSE))</f>
        <v>1</v>
      </c>
      <c r="AE11" s="78" t="str">
        <f>IF(AC11&lt;$U$15,"",IF(AD11=1,VLOOKUP(Y11,annexe_01!$A:$G,4,FALSE),IF(AD11=2,VLOOKUP(Y11,annexe_01!$A:$G,5,FALSE),IF(AD11=4,VLOOKUP(Y11,annexe_01!$A:$G,7,FALSE),VLOOKUP(Y11,annexe_01!$A:$G,6,FALSE)))))</f>
        <v>besoin de voir tous les possibles / lucidité</v>
      </c>
      <c r="AP11" s="322">
        <f>(VLOOKUP(D11,Couleur_phrase!$B:$L,4,FALSE))</f>
        <v>2</v>
      </c>
      <c r="AY11" s="322">
        <f>VLOOKUP(AB11,Couleur_phrase!$B:$L,9,FALSE)</f>
        <v>1</v>
      </c>
    </row>
    <row r="12" spans="1:51" ht="17.25" customHeight="1" x14ac:dyDescent="0.25">
      <c r="A12" s="78">
        <f>VLOOKUP(D12,Couleur_phrase!$B:$L,5,FALSE)</f>
        <v>1510</v>
      </c>
      <c r="B12" s="78">
        <v>21</v>
      </c>
      <c r="C12" s="393" t="str">
        <f>Lexique!C195</f>
        <v>Cristal</v>
      </c>
      <c r="D12" s="85">
        <f t="shared" si="0"/>
        <v>21007</v>
      </c>
      <c r="E12" s="330">
        <f>ABS(VLOOKUP(D12,Couleur_phrase!$B:$L,6,FALSE))</f>
        <v>16</v>
      </c>
      <c r="F12" s="85">
        <f>ABS(VLOOKUP(D12,Couleur_phrase!$B:$L,4,FALSE))</f>
        <v>1</v>
      </c>
      <c r="G12" s="384" t="str">
        <f>IF(E12&lt;$U$15,"",IF(F12=1,VLOOKUP(A12,annexe_01!$A:$G,4,FALSE),IF(F12=2,VLOOKUP(A12,annexe_01!$A:$G,5,FALSE),IF(F12=4,VLOOKUP(A12,annexe_01!$A:$G,7,FALSE),VLOOKUP(A12,annexe_01!$A:$G,6,FALSE)))))</f>
        <v>besoin de densité du corps / capacité à se régénérer / ne plus générer de pensées</v>
      </c>
      <c r="P12" s="384" t="str">
        <f t="shared" si="2"/>
        <v>besoin de se sentir vivant par peur ou refus de la mort / ou du vide existentiel</v>
      </c>
      <c r="Q12" s="330">
        <f t="shared" si="3"/>
        <v>13</v>
      </c>
      <c r="R12" s="78"/>
      <c r="U12" s="75"/>
      <c r="V12" s="413" t="str">
        <f>Lexique!C63</f>
        <v>Le + des excitations/qualités</v>
      </c>
      <c r="Y12" s="78">
        <f>VLOOKUP(AB12,Couleur_phrase!$B:$L,10,FALSE)</f>
        <v>1530</v>
      </c>
      <c r="Z12" s="78">
        <v>21</v>
      </c>
      <c r="AA12" s="78" t="s">
        <v>136</v>
      </c>
      <c r="AB12" s="78">
        <f t="shared" si="1"/>
        <v>21007</v>
      </c>
      <c r="AC12" s="78">
        <f>ABS(VLOOKUP(AB12,Couleur_phrase!$B:$L,11,FALSE))</f>
        <v>13</v>
      </c>
      <c r="AD12" s="78">
        <f>ABS(VLOOKUP(AB12,Couleur_phrase!$B:$L,9,FALSE))</f>
        <v>4</v>
      </c>
      <c r="AE12" s="78" t="str">
        <f>IF(AC12&lt;$U$15,"",IF(AD12=1,VLOOKUP(Y12,annexe_01!$A:$G,4,FALSE),IF(AD12=2,VLOOKUP(Y12,annexe_01!$A:$G,5,FALSE),IF(AD12=4,VLOOKUP(Y12,annexe_01!$A:$G,7,FALSE),VLOOKUP(Y12,annexe_01!$A:$G,6,FALSE)))))</f>
        <v>besoin de se sentir vivant par peur ou refus de la mort / ou du vide existentiel</v>
      </c>
      <c r="AP12" s="322">
        <f>(VLOOKUP(D12,Couleur_phrase!$B:$L,4,FALSE))</f>
        <v>1</v>
      </c>
      <c r="AY12" s="322">
        <f>VLOOKUP(AB12,Couleur_phrase!$B:$L,9,FALSE)</f>
        <v>4</v>
      </c>
    </row>
    <row r="13" spans="1:51" ht="17.25" customHeight="1" x14ac:dyDescent="0.25">
      <c r="A13" s="78">
        <f>VLOOKUP(D13,Couleur_phrase!$B:$L,5,FALSE)</f>
        <v>1440</v>
      </c>
      <c r="B13" s="78">
        <v>20</v>
      </c>
      <c r="C13" s="86" t="str">
        <f>Lexique!C196</f>
        <v>Or</v>
      </c>
      <c r="D13" s="86">
        <f t="shared" si="0"/>
        <v>20007</v>
      </c>
      <c r="E13" s="330">
        <f>ABS(VLOOKUP(D13,Couleur_phrase!$B:$L,6,FALSE))</f>
        <v>14</v>
      </c>
      <c r="F13" s="86">
        <f>ABS(VLOOKUP(D13,Couleur_phrase!$B:$L,4,FALSE))</f>
        <v>3</v>
      </c>
      <c r="G13" s="383" t="str">
        <f>IF(E13&lt;$U$15,"",IF(F13=1,VLOOKUP(A13,annexe_01!$A:$G,4,FALSE),IF(F13=2,VLOOKUP(A13,annexe_01!$A:$G,5,FALSE),IF(F13=4,VLOOKUP(A13,annexe_01!$A:$G,7,FALSE),VLOOKUP(A13,annexe_01!$A:$G,6,FALSE)))))</f>
        <v>ouverture au monde / tolérant et conciliant</v>
      </c>
      <c r="P13" s="383" t="str">
        <f t="shared" si="2"/>
        <v>être sage et authentique</v>
      </c>
      <c r="Q13" s="330">
        <f t="shared" si="3"/>
        <v>14</v>
      </c>
      <c r="R13" s="84"/>
      <c r="U13" s="75"/>
      <c r="V13" s="413" t="str">
        <f>Lexique!C64</f>
        <v>Le + entre les 4 catégories</v>
      </c>
      <c r="Y13" s="78">
        <f>VLOOKUP(AB13,Couleur_phrase!$B:$L,10,FALSE)</f>
        <v>1410</v>
      </c>
      <c r="Z13" s="78">
        <v>20</v>
      </c>
      <c r="AA13" s="78" t="s">
        <v>135</v>
      </c>
      <c r="AB13" s="78">
        <f t="shared" si="1"/>
        <v>20007</v>
      </c>
      <c r="AC13" s="78">
        <f>ABS(VLOOKUP(AB13,Couleur_phrase!$B:$L,11,FALSE))</f>
        <v>14</v>
      </c>
      <c r="AD13" s="78">
        <f>ABS(VLOOKUP(AB13,Couleur_phrase!$B:$L,9,FALSE))</f>
        <v>3</v>
      </c>
      <c r="AE13" s="78" t="str">
        <f>IF(AC13&lt;$U$15,"",IF(AD13=1,VLOOKUP(Y13,annexe_01!$A:$G,4,FALSE),IF(AD13=2,VLOOKUP(Y13,annexe_01!$A:$G,5,FALSE),IF(AD13=4,VLOOKUP(Y13,annexe_01!$A:$G,7,FALSE),VLOOKUP(Y13,annexe_01!$A:$G,6,FALSE)))))</f>
        <v>être sage et authentique</v>
      </c>
      <c r="AP13" s="322">
        <f>(VLOOKUP(D13,Couleur_phrase!$B:$L,4,FALSE))</f>
        <v>3</v>
      </c>
      <c r="AY13" s="322">
        <f>VLOOKUP(AB13,Couleur_phrase!$B:$L,9,FALSE)</f>
        <v>3</v>
      </c>
    </row>
    <row r="14" spans="1:51" ht="17.25" customHeight="1" x14ac:dyDescent="0.25">
      <c r="A14" s="78">
        <f>VLOOKUP(D14,Couleur_phrase!$B:$L,5,FALSE)</f>
        <v>1310</v>
      </c>
      <c r="B14" s="78">
        <v>19</v>
      </c>
      <c r="C14" s="393" t="str">
        <f>Lexique!C197</f>
        <v>argent</v>
      </c>
      <c r="D14" s="85">
        <f t="shared" si="0"/>
        <v>19007</v>
      </c>
      <c r="E14" s="330">
        <f>ABS(VLOOKUP(D14,Couleur_phrase!$B:$L,6,FALSE))</f>
        <v>20</v>
      </c>
      <c r="F14" s="85">
        <f>ABS(VLOOKUP(D14,Couleur_phrase!$B:$L,4,FALSE))</f>
        <v>3</v>
      </c>
      <c r="G14" s="384" t="str">
        <f>IF(E14&lt;$U$15,"",IF(F14=1,VLOOKUP(A14,annexe_01!$A:$G,4,FALSE),IF(F14=2,VLOOKUP(A14,annexe_01!$A:$G,5,FALSE),IF(F14=4,VLOOKUP(A14,annexe_01!$A:$G,7,FALSE),VLOOKUP(A14,annexe_01!$A:$G,6,FALSE)))))</f>
        <v>liberté d’engagement / sincérité / mental calme</v>
      </c>
      <c r="P14" s="384" t="str">
        <f t="shared" si="2"/>
        <v>se sentir agressé / envahi / oppressé</v>
      </c>
      <c r="Q14" s="330">
        <f t="shared" si="3"/>
        <v>20</v>
      </c>
      <c r="R14" s="78"/>
      <c r="U14" t="str">
        <f>Lexique!C65</f>
        <v xml:space="preserve">Seuil </v>
      </c>
      <c r="Y14" s="78">
        <f>VLOOKUP(AB14,Couleur_phrase!$B:$L,10,FALSE)</f>
        <v>1340</v>
      </c>
      <c r="Z14" s="78">
        <v>19</v>
      </c>
      <c r="AA14" s="78" t="s">
        <v>134</v>
      </c>
      <c r="AB14" s="78">
        <f t="shared" si="1"/>
        <v>19007</v>
      </c>
      <c r="AC14" s="78">
        <f>ABS(VLOOKUP(AB14,Couleur_phrase!$B:$L,11,FALSE))</f>
        <v>20</v>
      </c>
      <c r="AD14" s="78">
        <f>ABS(VLOOKUP(AB14,Couleur_phrase!$B:$L,9,FALSE))</f>
        <v>4</v>
      </c>
      <c r="AE14" s="78" t="str">
        <f>IF(AC14&lt;$U$15,"",IF(AD14=1,VLOOKUP(Y14,annexe_01!$A:$G,4,FALSE),IF(AD14=2,VLOOKUP(Y14,annexe_01!$A:$G,5,FALSE),IF(AD14=4,VLOOKUP(Y14,annexe_01!$A:$G,7,FALSE),VLOOKUP(Y14,annexe_01!$A:$G,6,FALSE)))))</f>
        <v>se sentir agressé / envahi / oppressé</v>
      </c>
      <c r="AP14" s="322">
        <f>(VLOOKUP(D14,Couleur_phrase!$B:$L,4,FALSE))</f>
        <v>3</v>
      </c>
      <c r="AY14" s="322">
        <f>VLOOKUP(AB14,Couleur_phrase!$B:$L,9,FALSE)</f>
        <v>4</v>
      </c>
    </row>
    <row r="15" spans="1:51" ht="15.75" customHeight="1" x14ac:dyDescent="0.25">
      <c r="A15" s="78">
        <f>VLOOKUP(D15,Couleur_phrase!$B:$L,5,FALSE)</f>
        <v>1270</v>
      </c>
      <c r="B15" s="78">
        <v>18</v>
      </c>
      <c r="C15" s="86" t="str">
        <f>Lexique!C198</f>
        <v>bronze</v>
      </c>
      <c r="D15" s="86">
        <f t="shared" si="0"/>
        <v>18007</v>
      </c>
      <c r="E15" s="330">
        <f>ABS(VLOOKUP(D15,Couleur_phrase!$B:$L,6,FALSE))</f>
        <v>19</v>
      </c>
      <c r="F15" s="86">
        <f>ABS(VLOOKUP(D15,Couleur_phrase!$B:$L,4,FALSE))</f>
        <v>4</v>
      </c>
      <c r="G15" s="383" t="str">
        <f>IF(E15&lt;$U$15,"",IF(F15=1,VLOOKUP(A15,annexe_01!$A:$G,4,FALSE),IF(F15=2,VLOOKUP(A15,annexe_01!$A:$G,5,FALSE),IF(F15=4,VLOOKUP(A15,annexe_01!$A:$G,7,FALSE),VLOOKUP(A15,annexe_01!$A:$G,6,FALSE)))))</f>
        <v>être confronté ou aimer se confronter à d’autres forces</v>
      </c>
      <c r="P15" s="383" t="str">
        <f t="shared" si="2"/>
        <v>être confronté ou aimer se confronter à d’autres forces</v>
      </c>
      <c r="Q15" s="330">
        <f t="shared" si="3"/>
        <v>20</v>
      </c>
      <c r="R15" s="84"/>
      <c r="U15" s="75">
        <v>10</v>
      </c>
      <c r="Y15" s="78">
        <f>VLOOKUP(AB15,Couleur_phrase!$B:$L,10,FALSE)</f>
        <v>1270</v>
      </c>
      <c r="Z15" s="78">
        <v>18</v>
      </c>
      <c r="AA15" s="78" t="s">
        <v>132</v>
      </c>
      <c r="AB15" s="78">
        <f t="shared" si="1"/>
        <v>18007</v>
      </c>
      <c r="AC15" s="78">
        <f>ABS(VLOOKUP(AB15,Couleur_phrase!$B:$L,11,FALSE))</f>
        <v>20</v>
      </c>
      <c r="AD15" s="78">
        <f>ABS(VLOOKUP(AB15,Couleur_phrase!$B:$L,9,FALSE))</f>
        <v>4</v>
      </c>
      <c r="AE15" s="78" t="str">
        <f>IF(AC15&lt;$U$15,"",IF(AD15=1,VLOOKUP(Y15,annexe_01!$A:$G,4,FALSE),IF(AD15=2,VLOOKUP(Y15,annexe_01!$A:$G,5,FALSE),IF(AD15=4,VLOOKUP(Y15,annexe_01!$A:$G,7,FALSE),VLOOKUP(Y15,annexe_01!$A:$G,6,FALSE)))))</f>
        <v>être confronté ou aimer se confronter à d’autres forces</v>
      </c>
      <c r="AP15" s="322">
        <f>(VLOOKUP(D15,Couleur_phrase!$B:$L,4,FALSE))</f>
        <v>4</v>
      </c>
      <c r="AY15" s="322">
        <f>VLOOKUP(AB15,Couleur_phrase!$B:$L,9,FALSE)</f>
        <v>4</v>
      </c>
    </row>
    <row r="16" spans="1:51" ht="15.75" customHeight="1" x14ac:dyDescent="0.25">
      <c r="A16" s="78">
        <f>VLOOKUP(D16,Couleur_phrase!$B:$L,5,FALSE)</f>
        <v>1190</v>
      </c>
      <c r="B16" s="78">
        <v>17</v>
      </c>
      <c r="C16" s="393" t="str">
        <f>Lexique!C199</f>
        <v>cuivre</v>
      </c>
      <c r="D16" s="85">
        <f t="shared" si="0"/>
        <v>17007</v>
      </c>
      <c r="E16" s="330">
        <f>ABS(VLOOKUP(D16,Couleur_phrase!$B:$L,6,FALSE))</f>
        <v>8</v>
      </c>
      <c r="F16" s="85">
        <f>ABS(VLOOKUP(D16,Couleur_phrase!$B:$L,4,FALSE))</f>
        <v>4</v>
      </c>
      <c r="G16" s="384" t="str">
        <f>IF(E16&lt;$U$15,"",IF(F16=1,VLOOKUP(A16,annexe_01!$A:$G,4,FALSE),IF(F16=2,VLOOKUP(A16,annexe_01!$A:$G,5,FALSE),IF(F16=4,VLOOKUP(A16,annexe_01!$A:$G,7,FALSE),VLOOKUP(A16,annexe_01!$A:$G,6,FALSE)))))</f>
        <v/>
      </c>
      <c r="P16" s="384" t="str">
        <f t="shared" si="2"/>
        <v xml:space="preserve">être sur le qui-vive / difficulté à collaborer / mais peur d’être tout seul </v>
      </c>
      <c r="Q16" s="330">
        <f t="shared" si="3"/>
        <v>12</v>
      </c>
      <c r="R16" s="78"/>
      <c r="Y16" s="78">
        <f>VLOOKUP(AB16,Couleur_phrase!$B:$L,10,FALSE)</f>
        <v>1210</v>
      </c>
      <c r="Z16" s="78">
        <v>17</v>
      </c>
      <c r="AA16" s="78" t="s">
        <v>131</v>
      </c>
      <c r="AB16" s="78">
        <f t="shared" si="1"/>
        <v>17007</v>
      </c>
      <c r="AC16" s="78">
        <f>ABS(VLOOKUP(AB16,Couleur_phrase!$B:$L,11,FALSE))</f>
        <v>12</v>
      </c>
      <c r="AD16" s="78">
        <f>ABS(VLOOKUP(AB16,Couleur_phrase!$B:$L,9,FALSE))</f>
        <v>4</v>
      </c>
      <c r="AE16" s="78" t="str">
        <f>IF(AC16&lt;$U$15,"",IF(AD16=1,VLOOKUP(Y16,annexe_01!$A:$G,4,FALSE),IF(AD16=2,VLOOKUP(Y16,annexe_01!$A:$G,5,FALSE),IF(AD16=4,VLOOKUP(Y16,annexe_01!$A:$G,7,FALSE),VLOOKUP(Y16,annexe_01!$A:$G,6,FALSE)))))</f>
        <v xml:space="preserve">être sur le qui-vive / difficulté à collaborer / mais peur d’être tout seul </v>
      </c>
      <c r="AP16" s="322">
        <f>(VLOOKUP(D16,Couleur_phrase!$B:$L,4,FALSE))</f>
        <v>4</v>
      </c>
      <c r="AY16" s="322">
        <f>VLOOKUP(AB16,Couleur_phrase!$B:$L,9,FALSE)</f>
        <v>4</v>
      </c>
    </row>
    <row r="17" spans="1:51" ht="17.25" customHeight="1" x14ac:dyDescent="0.25">
      <c r="A17" s="78">
        <f>VLOOKUP(D17,Couleur_phrase!$B:$L,5,FALSE)</f>
        <v>1070</v>
      </c>
      <c r="B17" s="78">
        <v>16</v>
      </c>
      <c r="C17" s="86" t="str">
        <f>Lexique!C200</f>
        <v>rose</v>
      </c>
      <c r="D17" s="86">
        <f t="shared" si="0"/>
        <v>16007</v>
      </c>
      <c r="E17" s="330">
        <f>ABS(VLOOKUP(D17,Couleur_phrase!$B:$L,6,FALSE))</f>
        <v>20</v>
      </c>
      <c r="F17" s="86">
        <f>ABS(VLOOKUP(D17,Couleur_phrase!$B:$L,4,FALSE))</f>
        <v>2</v>
      </c>
      <c r="G17" s="383" t="str">
        <f>IF(E17&lt;$U$15,"",IF(F17=1,VLOOKUP(A17,annexe_01!$A:$G,4,FALSE),IF(F17=2,VLOOKUP(A17,annexe_01!$A:$G,5,FALSE),IF(F17=4,VLOOKUP(A17,annexe_01!$A:$G,7,FALSE),VLOOKUP(A17,annexe_01!$A:$G,6,FALSE)))))</f>
        <v>sentiment de vide dans la vie / qu'elle n'a pas de sens</v>
      </c>
      <c r="P17" s="383" t="str">
        <f t="shared" si="2"/>
        <v>non-jugements de soi et des autres / perception de l’astralité (l'Au-delà et le collectif)</v>
      </c>
      <c r="Q17" s="330">
        <f t="shared" si="3"/>
        <v>17</v>
      </c>
      <c r="R17" s="84"/>
      <c r="Y17" s="78">
        <f>VLOOKUP(AB17,Couleur_phrase!$B:$L,10,FALSE)</f>
        <v>1170</v>
      </c>
      <c r="Z17" s="78">
        <v>16</v>
      </c>
      <c r="AA17" s="78" t="s">
        <v>130</v>
      </c>
      <c r="AB17" s="78">
        <f t="shared" si="1"/>
        <v>16007</v>
      </c>
      <c r="AC17" s="78">
        <f>ABS(VLOOKUP(AB17,Couleur_phrase!$B:$L,11,FALSE))</f>
        <v>17</v>
      </c>
      <c r="AD17" s="78">
        <f>ABS(VLOOKUP(AB17,Couleur_phrase!$B:$L,9,FALSE))</f>
        <v>3</v>
      </c>
      <c r="AE17" s="78" t="str">
        <f>IF(AC17&lt;$U$15,"",IF(AD17=1,VLOOKUP(Y17,annexe_01!$A:$G,4,FALSE),IF(AD17=2,VLOOKUP(Y17,annexe_01!$A:$G,5,FALSE),IF(AD17=4,VLOOKUP(Y17,annexe_01!$A:$G,7,FALSE),VLOOKUP(Y17,annexe_01!$A:$G,6,FALSE)))))</f>
        <v>non-jugements de soi et des autres / perception de l’astralité (l'Au-delà et le collectif)</v>
      </c>
      <c r="AP17" s="322">
        <f>(VLOOKUP(D17,Couleur_phrase!$B:$L,4,FALSE))</f>
        <v>2</v>
      </c>
      <c r="AY17" s="322">
        <f>VLOOKUP(AB17,Couleur_phrase!$B:$L,9,FALSE)</f>
        <v>3</v>
      </c>
    </row>
    <row r="18" spans="1:51" ht="17.25" customHeight="1" x14ac:dyDescent="0.25">
      <c r="A18" s="78">
        <f>VLOOKUP(D18,Couleur_phrase!$B:$L,5,FALSE)</f>
        <v>1050</v>
      </c>
      <c r="B18" s="78">
        <v>15</v>
      </c>
      <c r="C18" s="393" t="str">
        <f>Lexique!C201</f>
        <v>Magenta</v>
      </c>
      <c r="D18" s="85">
        <f t="shared" si="0"/>
        <v>15007</v>
      </c>
      <c r="E18" s="330">
        <f>ABS(VLOOKUP(D18,Couleur_phrase!$B:$L,6,FALSE))</f>
        <v>10</v>
      </c>
      <c r="F18" s="85">
        <f>ABS(VLOOKUP(D18,Couleur_phrase!$B:$L,4,FALSE))</f>
        <v>4</v>
      </c>
      <c r="G18" s="384" t="str">
        <f>IF(E18&lt;$U$15,"",IF(F18=1,VLOOKUP(A18,annexe_01!$A:$G,4,FALSE),IF(F18=2,VLOOKUP(A18,annexe_01!$A:$G,5,FALSE),IF(F18=4,VLOOKUP(A18,annexe_01!$A:$G,7,FALSE),VLOOKUP(A18,annexe_01!$A:$G,6,FALSE)))))</f>
        <v>aimer les sensations fortes</v>
      </c>
      <c r="P18" s="384" t="str">
        <f t="shared" si="2"/>
        <v/>
      </c>
      <c r="Q18" s="330">
        <f t="shared" si="3"/>
        <v>8</v>
      </c>
      <c r="R18" s="78"/>
      <c r="Y18" s="78">
        <f>VLOOKUP(AB18,Couleur_phrase!$B:$L,10,FALSE)</f>
        <v>1030</v>
      </c>
      <c r="Z18" s="78">
        <v>15</v>
      </c>
      <c r="AA18" s="78" t="s">
        <v>123</v>
      </c>
      <c r="AB18" s="78">
        <f t="shared" si="1"/>
        <v>15007</v>
      </c>
      <c r="AC18" s="78">
        <f>ABS(VLOOKUP(AB18,Couleur_phrase!$B:$L,11,FALSE))</f>
        <v>8</v>
      </c>
      <c r="AD18" s="78">
        <f>ABS(VLOOKUP(AB18,Couleur_phrase!$B:$L,9,FALSE))</f>
        <v>3</v>
      </c>
      <c r="AE18" s="78" t="str">
        <f>IF(AC18&lt;$U$15,"",IF(AD18=1,VLOOKUP(Y18,annexe_01!$A:$G,4,FALSE),IF(AD18=2,VLOOKUP(Y18,annexe_01!$A:$G,5,FALSE),IF(AD18=4,VLOOKUP(Y18,annexe_01!$A:$G,7,FALSE),VLOOKUP(Y18,annexe_01!$A:$G,6,FALSE)))))</f>
        <v/>
      </c>
      <c r="AP18" s="322">
        <f>(VLOOKUP(D18,Couleur_phrase!$B:$L,4,FALSE))</f>
        <v>4</v>
      </c>
      <c r="AY18" s="322">
        <f>VLOOKUP(AB18,Couleur_phrase!$B:$L,9,FALSE)</f>
        <v>3</v>
      </c>
    </row>
    <row r="19" spans="1:51" ht="24" customHeight="1" x14ac:dyDescent="0.25">
      <c r="A19" s="78">
        <f>VLOOKUP(D19,Couleur_phrase!$B:$L,5,FALSE)</f>
        <v>1000</v>
      </c>
      <c r="B19" s="78">
        <v>14</v>
      </c>
      <c r="C19" s="86" t="str">
        <f>Lexique!C202</f>
        <v>Pourpre</v>
      </c>
      <c r="D19" s="86">
        <f t="shared" si="0"/>
        <v>14007</v>
      </c>
      <c r="E19" s="330">
        <f>ABS(VLOOKUP(D19,Couleur_phrase!$B:$L,6,FALSE))</f>
        <v>19</v>
      </c>
      <c r="F19" s="86">
        <f>ABS(VLOOKUP(D19,Couleur_phrase!$B:$L,4,FALSE))</f>
        <v>4</v>
      </c>
      <c r="G19" s="383" t="str">
        <f>IF(E19&lt;$U$15,"",IF(F19=1,VLOOKUP(A19,annexe_01!$A:$G,4,FALSE),IF(F19=2,VLOOKUP(A19,annexe_01!$A:$G,5,FALSE),IF(F19=4,VLOOKUP(A19,annexe_01!$A:$G,7,FALSE),VLOOKUP(A19,annexe_01!$A:$G,6,FALSE)))))</f>
        <v>générer des tensions dans son corps / être en résistance face à la vie ou aux vibrations élevées</v>
      </c>
      <c r="P19" s="383" t="str">
        <f t="shared" si="2"/>
        <v/>
      </c>
      <c r="Q19" s="330">
        <f t="shared" si="3"/>
        <v>6</v>
      </c>
      <c r="R19" s="84"/>
      <c r="Y19" s="78">
        <f>VLOOKUP(AB19,Couleur_phrase!$B:$L,10,FALSE)</f>
        <v>1000</v>
      </c>
      <c r="Z19" s="78">
        <v>14</v>
      </c>
      <c r="AA19" s="78" t="s">
        <v>119</v>
      </c>
      <c r="AB19" s="78">
        <f t="shared" si="1"/>
        <v>14007</v>
      </c>
      <c r="AC19" s="78">
        <f>ABS(VLOOKUP(AB19,Couleur_phrase!$B:$L,11,FALSE))</f>
        <v>6</v>
      </c>
      <c r="AD19" s="78">
        <f>ABS(VLOOKUP(AB19,Couleur_phrase!$B:$L,9,FALSE))</f>
        <v>1</v>
      </c>
      <c r="AE19" s="78" t="str">
        <f>IF(AC19&lt;$U$15,"",IF(AD19=1,VLOOKUP(Y19,annexe_01!$A:$G,4,FALSE),IF(AD19=2,VLOOKUP(Y19,annexe_01!$A:$G,5,FALSE),IF(AD19=4,VLOOKUP(Y19,annexe_01!$A:$G,7,FALSE),VLOOKUP(Y19,annexe_01!$A:$G,6,FALSE)))))</f>
        <v/>
      </c>
      <c r="AP19" s="322">
        <f>(VLOOKUP(D19,Couleur_phrase!$B:$L,4,FALSE))</f>
        <v>4</v>
      </c>
      <c r="AY19" s="322">
        <f>VLOOKUP(AB19,Couleur_phrase!$B:$L,9,FALSE)</f>
        <v>1</v>
      </c>
    </row>
    <row r="20" spans="1:51" ht="29.25" customHeight="1" x14ac:dyDescent="0.25">
      <c r="A20" s="78">
        <f>VLOOKUP(D20,Couleur_phrase!$B:$L,5,FALSE)</f>
        <v>940</v>
      </c>
      <c r="B20" s="78">
        <v>13</v>
      </c>
      <c r="C20" s="393" t="str">
        <f>Lexique!C203</f>
        <v>Indigo</v>
      </c>
      <c r="D20" s="85">
        <f t="shared" si="0"/>
        <v>13007</v>
      </c>
      <c r="E20" s="330">
        <f>ABS(VLOOKUP(D20,Couleur_phrase!$B:$L,6,FALSE))</f>
        <v>14</v>
      </c>
      <c r="F20" s="85">
        <f>ABS(VLOOKUP(D20,Couleur_phrase!$B:$L,4,FALSE))</f>
        <v>1</v>
      </c>
      <c r="G20" s="384" t="str">
        <f>IF(E20&lt;$U$15,"",IF(F20=1,VLOOKUP(A20,annexe_01!$A:$G,4,FALSE),IF(F20=2,VLOOKUP(A20,annexe_01!$A:$G,5,FALSE),IF(F20=4,VLOOKUP(A20,annexe_01!$A:$G,7,FALSE),VLOOKUP(A20,annexe_01!$A:$G,6,FALSE)))))</f>
        <v xml:space="preserve">besoin de voir les choses en face / besoin de voir toutes les possibilités </v>
      </c>
      <c r="P20" s="384" t="str">
        <f t="shared" si="2"/>
        <v/>
      </c>
      <c r="Q20" s="330">
        <f t="shared" si="3"/>
        <v>8</v>
      </c>
      <c r="R20" s="78"/>
      <c r="Y20" s="78">
        <f>VLOOKUP(AB20,Couleur_phrase!$B:$L,10,FALSE)</f>
        <v>920</v>
      </c>
      <c r="Z20" s="78">
        <v>13</v>
      </c>
      <c r="AA20" s="78" t="s">
        <v>106</v>
      </c>
      <c r="AB20" s="78">
        <f t="shared" si="1"/>
        <v>13007</v>
      </c>
      <c r="AC20" s="78">
        <f>ABS(VLOOKUP(AB20,Couleur_phrase!$B:$L,11,FALSE))</f>
        <v>8</v>
      </c>
      <c r="AD20" s="78">
        <f>ABS(VLOOKUP(AB20,Couleur_phrase!$B:$L,9,FALSE))</f>
        <v>1</v>
      </c>
      <c r="AE20" s="78" t="str">
        <f>IF(AC20&lt;$U$15,"",IF(AD20=1,VLOOKUP(Y20,annexe_01!$A:$G,4,FALSE),IF(AD20=2,VLOOKUP(Y20,annexe_01!$A:$G,5,FALSE),IF(AD20=4,VLOOKUP(Y20,annexe_01!$A:$G,7,FALSE),VLOOKUP(Y20,annexe_01!$A:$G,6,FALSE)))))</f>
        <v/>
      </c>
      <c r="AP20" s="322">
        <f>(VLOOKUP(D20,Couleur_phrase!$B:$L,4,FALSE))</f>
        <v>1</v>
      </c>
      <c r="AY20" s="322">
        <f>VLOOKUP(AB20,Couleur_phrase!$B:$L,9,FALSE)</f>
        <v>1</v>
      </c>
    </row>
    <row r="21" spans="1:51" ht="33" customHeight="1" x14ac:dyDescent="0.25">
      <c r="A21" s="78">
        <f>VLOOKUP(D21,Couleur_phrase!$B:$L,5,FALSE)</f>
        <v>810</v>
      </c>
      <c r="B21" s="78">
        <v>12</v>
      </c>
      <c r="C21" s="86" t="str">
        <f>Lexique!C204</f>
        <v>Bleu</v>
      </c>
      <c r="D21" s="86">
        <f t="shared" si="0"/>
        <v>12007</v>
      </c>
      <c r="E21" s="330">
        <f>ABS(VLOOKUP(D21,Couleur_phrase!$B:$L,6,FALSE))</f>
        <v>20</v>
      </c>
      <c r="F21" s="86">
        <f>ABS(VLOOKUP(D21,Couleur_phrase!$B:$L,4,FALSE))</f>
        <v>3</v>
      </c>
      <c r="G21" s="383" t="str">
        <f>IF(E21&lt;$U$15,"",IF(F21=1,VLOOKUP(A21,annexe_01!$A:$G,4,FALSE),IF(F21=2,VLOOKUP(A21,annexe_01!$A:$G,5,FALSE),IF(F21=4,VLOOKUP(A21,annexe_01!$A:$G,7,FALSE),VLOOKUP(A21,annexe_01!$A:$G,6,FALSE)))))</f>
        <v>voir ses priorités / avoir du recul / capacité à rire de soi</v>
      </c>
      <c r="P21" s="383" t="str">
        <f t="shared" si="2"/>
        <v/>
      </c>
      <c r="Q21" s="330">
        <f t="shared" si="3"/>
        <v>5</v>
      </c>
      <c r="R21" s="84"/>
      <c r="Y21" s="78">
        <f>VLOOKUP(AB21,Couleur_phrase!$B:$L,10,FALSE)</f>
        <v>810</v>
      </c>
      <c r="Z21" s="78">
        <v>12</v>
      </c>
      <c r="AA21" s="78" t="s">
        <v>95</v>
      </c>
      <c r="AB21" s="78">
        <f t="shared" si="1"/>
        <v>12007</v>
      </c>
      <c r="AC21" s="78">
        <f>ABS(VLOOKUP(AB21,Couleur_phrase!$B:$L,11,FALSE))</f>
        <v>5</v>
      </c>
      <c r="AD21" s="78">
        <f>ABS(VLOOKUP(AB21,Couleur_phrase!$B:$L,9,FALSE))</f>
        <v>3</v>
      </c>
      <c r="AE21" s="78" t="str">
        <f>IF(AC21&lt;$U$15,"",IF(AD21=1,VLOOKUP(Y21,annexe_01!$A:$G,4,FALSE),IF(AD21=2,VLOOKUP(Y21,annexe_01!$A:$G,5,FALSE),IF(AD21=4,VLOOKUP(Y21,annexe_01!$A:$G,7,FALSE),VLOOKUP(Y21,annexe_01!$A:$G,6,FALSE)))))</f>
        <v/>
      </c>
      <c r="AP21" s="322">
        <f>(VLOOKUP(D21,Couleur_phrase!$B:$L,4,FALSE))</f>
        <v>3</v>
      </c>
      <c r="AY21" s="322">
        <f>VLOOKUP(AB21,Couleur_phrase!$B:$L,9,FALSE)</f>
        <v>3</v>
      </c>
    </row>
    <row r="22" spans="1:51" ht="36.75" customHeight="1" x14ac:dyDescent="0.25">
      <c r="A22" s="78">
        <f>VLOOKUP(D22,Couleur_phrase!$B:$L,5,FALSE)</f>
        <v>730</v>
      </c>
      <c r="B22" s="78">
        <v>11</v>
      </c>
      <c r="C22" s="393" t="str">
        <f>Lexique!C205</f>
        <v>Cyan</v>
      </c>
      <c r="D22" s="85">
        <f>B22*1000+$X$7</f>
        <v>11007</v>
      </c>
      <c r="E22" s="330">
        <f>ABS(VLOOKUP(D22,Couleur_phrase!$B:$L,6,FALSE))</f>
        <v>12</v>
      </c>
      <c r="F22" s="85">
        <f>ABS(VLOOKUP(D22,Couleur_phrase!$B:$L,4,FALSE))</f>
        <v>3</v>
      </c>
      <c r="G22" s="384" t="str">
        <f>IF(E22&lt;$U$15,"",IF(F22=1,VLOOKUP(A22,annexe_01!$A:$G,4,FALSE),IF(F22=2,VLOOKUP(A22,annexe_01!$A:$G,5,FALSE),IF(F22=4,VLOOKUP(A22,annexe_01!$A:$G,7,FALSE),VLOOKUP(A22,annexe_01!$A:$G,6,FALSE)))))</f>
        <v xml:space="preserve">équilibre entre donner et recevoir </v>
      </c>
      <c r="P22" s="384" t="str">
        <f t="shared" si="2"/>
        <v>non-dits / renoncer / ne pas accepter le vécu / nostalgie / manque de protection</v>
      </c>
      <c r="Q22" s="330">
        <f t="shared" si="3"/>
        <v>14</v>
      </c>
      <c r="R22" s="78"/>
      <c r="Y22" s="78">
        <f>VLOOKUP(AB22,Couleur_phrase!$B:$L,10,FALSE)</f>
        <v>740</v>
      </c>
      <c r="Z22" s="78">
        <v>11</v>
      </c>
      <c r="AA22" s="78" t="s">
        <v>88</v>
      </c>
      <c r="AB22" s="78">
        <f t="shared" si="1"/>
        <v>11007</v>
      </c>
      <c r="AC22" s="78">
        <f>ABS(VLOOKUP(AB22,Couleur_phrase!$B:$L,11,FALSE))</f>
        <v>14</v>
      </c>
      <c r="AD22" s="78">
        <f>ABS(VLOOKUP(AB22,Couleur_phrase!$B:$L,9,FALSE))</f>
        <v>2</v>
      </c>
      <c r="AE22" s="78" t="str">
        <f>IF(AC22&lt;$U$15,"",IF(AD22=1,VLOOKUP(Y22,annexe_01!$A:$G,4,FALSE),IF(AD22=2,VLOOKUP(Y22,annexe_01!$A:$G,5,FALSE),IF(AD22=4,VLOOKUP(Y22,annexe_01!$A:$G,7,FALSE),VLOOKUP(Y22,annexe_01!$A:$G,6,FALSE)))))</f>
        <v>non-dits / renoncer / ne pas accepter le vécu / nostalgie / manque de protection</v>
      </c>
      <c r="AP22" s="322">
        <f>(VLOOKUP(D22,Couleur_phrase!$B:$L,4,FALSE))</f>
        <v>3</v>
      </c>
      <c r="AY22" s="322">
        <f>VLOOKUP(AB22,Couleur_phrase!$B:$L,9,FALSE)</f>
        <v>2</v>
      </c>
    </row>
    <row r="23" spans="1:51" ht="39" customHeight="1" x14ac:dyDescent="0.25">
      <c r="A23" s="78">
        <f>VLOOKUP(D23,Couleur_phrase!$B:$L,5,FALSE)</f>
        <v>630</v>
      </c>
      <c r="B23" s="78">
        <v>10</v>
      </c>
      <c r="C23" s="86" t="str">
        <f>Lexique!C206</f>
        <v>Turquoise</v>
      </c>
      <c r="D23" s="86">
        <f t="shared" si="0"/>
        <v>10007</v>
      </c>
      <c r="E23" s="330">
        <f>ABS(VLOOKUP(D23,Couleur_phrase!$B:$L,6,FALSE))</f>
        <v>17</v>
      </c>
      <c r="F23" s="86">
        <f>ABS(VLOOKUP(D23,Couleur_phrase!$B:$L,4,FALSE))</f>
        <v>3</v>
      </c>
      <c r="G23" s="383" t="str">
        <f>IF(E23&lt;$U$15,"",IF(F23=1,VLOOKUP(A23,annexe_01!$A:$G,4,FALSE),IF(F23=2,VLOOKUP(A23,annexe_01!$A:$G,5,FALSE),IF(F23=4,VLOOKUP(A23,annexe_01!$A:$G,7,FALSE),VLOOKUP(A23,annexe_01!$A:$G,6,FALSE)))))</f>
        <v xml:space="preserve">capacité à calmer les tensions et les conflits </v>
      </c>
      <c r="P23" s="383" t="str">
        <f t="shared" si="2"/>
        <v>être en tension / devoir faire sa place / tristesse / angoisse</v>
      </c>
      <c r="Q23" s="330">
        <f t="shared" si="3"/>
        <v>12</v>
      </c>
      <c r="R23" s="84"/>
      <c r="Y23" s="78">
        <f>VLOOKUP(AB23,Couleur_phrase!$B:$L,10,FALSE)</f>
        <v>630</v>
      </c>
      <c r="Z23" s="78">
        <v>10</v>
      </c>
      <c r="AA23" s="78" t="s">
        <v>78</v>
      </c>
      <c r="AB23" s="78">
        <f t="shared" si="1"/>
        <v>10007</v>
      </c>
      <c r="AC23" s="78">
        <f>ABS(VLOOKUP(AB23,Couleur_phrase!$B:$L,11,FALSE))</f>
        <v>12</v>
      </c>
      <c r="AD23" s="78">
        <f>ABS(VLOOKUP(AB23,Couleur_phrase!$B:$L,9,FALSE))</f>
        <v>4</v>
      </c>
      <c r="AE23" s="78" t="str">
        <f>IF(AC23&lt;$U$15,"",IF(AD23=1,VLOOKUP(Y23,annexe_01!$A:$G,4,FALSE),IF(AD23=2,VLOOKUP(Y23,annexe_01!$A:$G,5,FALSE),IF(AD23=4,VLOOKUP(Y23,annexe_01!$A:$G,7,FALSE),VLOOKUP(Y23,annexe_01!$A:$G,6,FALSE)))))</f>
        <v>être en tension / devoir faire sa place / tristesse / angoisse</v>
      </c>
      <c r="AP23" s="322">
        <f>(VLOOKUP(D23,Couleur_phrase!$B:$L,4,FALSE))</f>
        <v>3</v>
      </c>
      <c r="AY23" s="322">
        <f>VLOOKUP(AB23,Couleur_phrase!$B:$L,9,FALSE)</f>
        <v>4</v>
      </c>
    </row>
    <row r="24" spans="1:51" ht="45" customHeight="1" x14ac:dyDescent="0.25">
      <c r="A24" s="78">
        <f>VLOOKUP(D24,Couleur_phrase!$B:$L,5,FALSE)</f>
        <v>600</v>
      </c>
      <c r="B24" s="78">
        <v>9</v>
      </c>
      <c r="C24" s="393" t="str">
        <f>Lexique!C207</f>
        <v>Vert</v>
      </c>
      <c r="D24" s="85">
        <f t="shared" si="0"/>
        <v>9007</v>
      </c>
      <c r="E24" s="330">
        <f>ABS(VLOOKUP(D24,Couleur_phrase!$B:$L,6,FALSE))</f>
        <v>8</v>
      </c>
      <c r="F24" s="85">
        <f>ABS(VLOOKUP(D24,Couleur_phrase!$B:$L,4,FALSE))</f>
        <v>4</v>
      </c>
      <c r="G24" s="384" t="str">
        <f>IF(E24&lt;$U$15,"",IF(F24=1,VLOOKUP(A24,annexe_01!$A:$G,4,FALSE),IF(F24=2,VLOOKUP(A24,annexe_01!$A:$G,5,FALSE),IF(F24=4,VLOOKUP(A24,annexe_01!$A:$G,7,FALSE),VLOOKUP(A24,annexe_01!$A:$G,6,FALSE)))))</f>
        <v/>
      </c>
      <c r="P24" s="384" t="str">
        <f t="shared" si="2"/>
        <v xml:space="preserve">besoin de garder son énergie pour quelque chose d'autre / de contenir ses émotions </v>
      </c>
      <c r="Q24" s="330">
        <f t="shared" si="3"/>
        <v>11</v>
      </c>
      <c r="R24" s="78"/>
      <c r="Y24" s="78">
        <f>VLOOKUP(AB24,Couleur_phrase!$B:$L,10,FALSE)</f>
        <v>550</v>
      </c>
      <c r="Z24" s="78">
        <v>9</v>
      </c>
      <c r="AA24" s="78" t="s">
        <v>68</v>
      </c>
      <c r="AB24" s="78">
        <f t="shared" si="1"/>
        <v>9007</v>
      </c>
      <c r="AC24" s="78">
        <f>ABS(VLOOKUP(AB24,Couleur_phrase!$B:$L,11,FALSE))</f>
        <v>11</v>
      </c>
      <c r="AD24" s="78">
        <f>ABS(VLOOKUP(AB24,Couleur_phrase!$B:$L,9,FALSE))</f>
        <v>1</v>
      </c>
      <c r="AE24" s="78" t="str">
        <f>IF(AC24&lt;$U$15,"",IF(AD24=1,VLOOKUP(Y24,annexe_01!$A:$G,4,FALSE),IF(AD24=2,VLOOKUP(Y24,annexe_01!$A:$G,5,FALSE),IF(AD24=4,VLOOKUP(Y24,annexe_01!$A:$G,7,FALSE),VLOOKUP(Y24,annexe_01!$A:$G,6,FALSE)))))</f>
        <v xml:space="preserve">besoin de garder son énergie pour quelque chose d'autre / de contenir ses émotions </v>
      </c>
      <c r="AP24" s="322">
        <f>(VLOOKUP(D24,Couleur_phrase!$B:$L,4,FALSE))</f>
        <v>4</v>
      </c>
      <c r="AY24" s="322">
        <f>VLOOKUP(AB24,Couleur_phrase!$B:$L,9,FALSE)</f>
        <v>1</v>
      </c>
    </row>
    <row r="25" spans="1:51" ht="42.75" customHeight="1" x14ac:dyDescent="0.25">
      <c r="A25" s="78">
        <f>VLOOKUP(D25,Couleur_phrase!$B:$L,5,FALSE)</f>
        <v>510</v>
      </c>
      <c r="B25" s="78">
        <v>8</v>
      </c>
      <c r="C25" s="86" t="str">
        <f>Lexique!C208</f>
        <v>Vert Pomme</v>
      </c>
      <c r="D25" s="86">
        <f t="shared" si="0"/>
        <v>8007</v>
      </c>
      <c r="E25" s="330">
        <f>ABS(VLOOKUP(D25,Couleur_phrase!$B:$L,6,FALSE))</f>
        <v>14</v>
      </c>
      <c r="F25" s="86">
        <f>ABS(VLOOKUP(D25,Couleur_phrase!$B:$L,4,FALSE))</f>
        <v>2</v>
      </c>
      <c r="G25" s="383" t="str">
        <f>IF(E25&lt;$U$15,"",IF(F25=1,VLOOKUP(A25,annexe_01!$A:$G,4,FALSE),IF(F25=2,VLOOKUP(A25,annexe_01!$A:$G,5,FALSE),IF(F25=4,VLOOKUP(A25,annexe_01!$A:$G,7,FALSE),VLOOKUP(A25,annexe_01!$A:$G,6,FALSE)))))</f>
        <v>se couper de l'entourage / peur de l'échec ou peur du succès / peur de passer à côté</v>
      </c>
      <c r="P25" s="383" t="str">
        <f t="shared" si="2"/>
        <v/>
      </c>
      <c r="Q25" s="330">
        <f t="shared" si="3"/>
        <v>8</v>
      </c>
      <c r="R25" s="84"/>
      <c r="Y25" s="78">
        <f>VLOOKUP(AB25,Couleur_phrase!$B:$L,10,FALSE)</f>
        <v>510</v>
      </c>
      <c r="Z25" s="78">
        <v>8</v>
      </c>
      <c r="AA25" s="78" t="s">
        <v>58</v>
      </c>
      <c r="AB25" s="78">
        <f t="shared" si="1"/>
        <v>8007</v>
      </c>
      <c r="AC25" s="78">
        <f>ABS(VLOOKUP(AB25,Couleur_phrase!$B:$L,11,FALSE))</f>
        <v>8</v>
      </c>
      <c r="AD25" s="78">
        <f>ABS(VLOOKUP(AB25,Couleur_phrase!$B:$L,9,FALSE))</f>
        <v>2</v>
      </c>
      <c r="AE25" s="78" t="str">
        <f>IF(AC25&lt;$U$15,"",IF(AD25=1,VLOOKUP(Y25,annexe_01!$A:$G,4,FALSE),IF(AD25=2,VLOOKUP(Y25,annexe_01!$A:$G,5,FALSE),IF(AD25=4,VLOOKUP(Y25,annexe_01!$A:$G,7,FALSE),VLOOKUP(Y25,annexe_01!$A:$G,6,FALSE)))))</f>
        <v/>
      </c>
      <c r="AP25" s="322">
        <f>(VLOOKUP(D25,Couleur_phrase!$B:$L,4,FALSE))</f>
        <v>2</v>
      </c>
      <c r="AY25" s="322">
        <f>VLOOKUP(AB25,Couleur_phrase!$B:$L,9,FALSE)</f>
        <v>2</v>
      </c>
    </row>
    <row r="26" spans="1:51" ht="18.75" customHeight="1" x14ac:dyDescent="0.25">
      <c r="A26" s="78">
        <f>VLOOKUP(D26,Couleur_phrase!$B:$L,5,FALSE)</f>
        <v>360</v>
      </c>
      <c r="B26" s="78">
        <v>7</v>
      </c>
      <c r="C26" s="393" t="str">
        <f>Lexique!C209</f>
        <v>Jaune</v>
      </c>
      <c r="D26" s="85">
        <f t="shared" si="0"/>
        <v>7007</v>
      </c>
      <c r="E26" s="330">
        <f>ABS(VLOOKUP(D26,Couleur_phrase!$B:$L,6,FALSE))</f>
        <v>15</v>
      </c>
      <c r="F26" s="85">
        <f>ABS(VLOOKUP(D26,Couleur_phrase!$B:$L,4,FALSE))</f>
        <v>3</v>
      </c>
      <c r="G26" s="384" t="str">
        <f>IF(E26&lt;$U$15,"",IF(F26=1,VLOOKUP(A26,annexe_01!$A:$G,4,FALSE),IF(F26=2,VLOOKUP(A26,annexe_01!$A:$G,5,FALSE),IF(F26=4,VLOOKUP(A26,annexe_01!$A:$G,7,FALSE),VLOOKUP(A26,annexe_01!$A:$G,6,FALSE)))))</f>
        <v>affirmation de soi / positionnement adapté / savoir faire le juste choix / respect des autres</v>
      </c>
      <c r="P26" s="384" t="str">
        <f t="shared" si="2"/>
        <v>dispersion / peur de devoir faire un choix / devoir lutter pour sa place ou sa réputation</v>
      </c>
      <c r="Q26" s="330">
        <f t="shared" si="3"/>
        <v>11</v>
      </c>
      <c r="R26" s="78"/>
      <c r="Y26" s="78">
        <f>VLOOKUP(AB26,Couleur_phrase!$B:$L,10,FALSE)</f>
        <v>360</v>
      </c>
      <c r="Z26" s="78">
        <v>7</v>
      </c>
      <c r="AA26" s="78" t="s">
        <v>46</v>
      </c>
      <c r="AB26" s="78">
        <f t="shared" si="1"/>
        <v>7007</v>
      </c>
      <c r="AC26" s="78">
        <f>ABS(VLOOKUP(AB26,Couleur_phrase!$B:$L,11,FALSE))</f>
        <v>11</v>
      </c>
      <c r="AD26" s="78">
        <f>ABS(VLOOKUP(AB26,Couleur_phrase!$B:$L,9,FALSE))</f>
        <v>4</v>
      </c>
      <c r="AE26" s="78" t="str">
        <f>IF(AC26&lt;$U$15,"",IF(AD26=1,VLOOKUP(Y26,annexe_01!$A:$G,4,FALSE),IF(AD26=2,VLOOKUP(Y26,annexe_01!$A:$G,5,FALSE),IF(AD26=4,VLOOKUP(Y26,annexe_01!$A:$G,7,FALSE),VLOOKUP(Y26,annexe_01!$A:$G,6,FALSE)))))</f>
        <v>dispersion / peur de devoir faire un choix / devoir lutter pour sa place ou sa réputation</v>
      </c>
      <c r="AP26" s="322">
        <f>(VLOOKUP(D26,Couleur_phrase!$B:$L,4,FALSE))</f>
        <v>3</v>
      </c>
      <c r="AY26" s="322">
        <f>VLOOKUP(AB26,Couleur_phrase!$B:$L,9,FALSE)</f>
        <v>4</v>
      </c>
    </row>
    <row r="27" spans="1:51" ht="18.75" customHeight="1" x14ac:dyDescent="0.25">
      <c r="A27" s="78">
        <f>VLOOKUP(D27,Couleur_phrase!$B:$L,5,FALSE)</f>
        <v>240</v>
      </c>
      <c r="B27" s="78">
        <v>6</v>
      </c>
      <c r="C27" s="86" t="str">
        <f>Lexique!C210</f>
        <v>Orange</v>
      </c>
      <c r="D27" s="86">
        <f t="shared" si="0"/>
        <v>6007</v>
      </c>
      <c r="E27" s="330">
        <f>ABS(VLOOKUP(D27,Couleur_phrase!$B:$L,6,FALSE))</f>
        <v>18</v>
      </c>
      <c r="F27" s="86">
        <f>ABS(VLOOKUP(D27,Couleur_phrase!$B:$L,4,FALSE))</f>
        <v>4</v>
      </c>
      <c r="G27" s="383" t="str">
        <f>IF(E27&lt;$U$15,"",IF(F27=1,VLOOKUP(A27,annexe_01!$A:$G,4,FALSE),IF(F27=2,VLOOKUP(A27,annexe_01!$A:$G,5,FALSE),IF(F27=4,VLOOKUP(A27,annexe_01!$A:$G,7,FALSE),VLOOKUP(A27,annexe_01!$A:$G,6,FALSE)))))</f>
        <v>difficulté à concrétiser / projets en stagnation / enthousiasme excessif / devoir séduire</v>
      </c>
      <c r="P27" s="383" t="str">
        <f t="shared" si="2"/>
        <v>difficulté à concrétiser / projets en stagnation / enthousiasme excessif / devoir séduire</v>
      </c>
      <c r="Q27" s="330">
        <f t="shared" si="3"/>
        <v>11</v>
      </c>
      <c r="R27" s="84"/>
      <c r="Y27" s="78">
        <f>VLOOKUP(AB27,Couleur_phrase!$B:$L,10,FALSE)</f>
        <v>240</v>
      </c>
      <c r="Z27" s="78">
        <v>6</v>
      </c>
      <c r="AA27" s="78" t="s">
        <v>35</v>
      </c>
      <c r="AB27" s="78">
        <f t="shared" si="1"/>
        <v>6007</v>
      </c>
      <c r="AC27" s="78">
        <f>ABS(VLOOKUP(AB27,Couleur_phrase!$B:$L,11,FALSE))</f>
        <v>11</v>
      </c>
      <c r="AD27" s="78">
        <f>ABS(VLOOKUP(AB27,Couleur_phrase!$B:$L,9,FALSE))</f>
        <v>4</v>
      </c>
      <c r="AE27" s="78" t="str">
        <f>IF(AC27&lt;$U$15,"",IF(AD27=1,VLOOKUP(Y27,annexe_01!$A:$G,4,FALSE),IF(AD27=2,VLOOKUP(Y27,annexe_01!$A:$G,5,FALSE),IF(AD27=4,VLOOKUP(Y27,annexe_01!$A:$G,7,FALSE),VLOOKUP(Y27,annexe_01!$A:$G,6,FALSE)))))</f>
        <v>difficulté à concrétiser / projets en stagnation / enthousiasme excessif / devoir séduire</v>
      </c>
      <c r="AP27" s="322">
        <f>(VLOOKUP(D27,Couleur_phrase!$B:$L,4,FALSE))</f>
        <v>4</v>
      </c>
      <c r="AY27" s="322">
        <f>VLOOKUP(AB27,Couleur_phrase!$B:$L,9,FALSE)</f>
        <v>4</v>
      </c>
    </row>
    <row r="28" spans="1:51" ht="18.75" customHeight="1" x14ac:dyDescent="0.25">
      <c r="A28" s="78">
        <f>VLOOKUP(D28,Couleur_phrase!$B:$L,5,FALSE)</f>
        <v>230</v>
      </c>
      <c r="B28" s="78">
        <v>5</v>
      </c>
      <c r="C28" s="393" t="str">
        <f>Lexique!C211</f>
        <v>Rouge</v>
      </c>
      <c r="D28" s="85">
        <f t="shared" si="0"/>
        <v>5007</v>
      </c>
      <c r="E28" s="330">
        <f>ABS(VLOOKUP(D28,Couleur_phrase!$B:$L,6,FALSE))</f>
        <v>18</v>
      </c>
      <c r="F28" s="85">
        <f>ABS(VLOOKUP(D28,Couleur_phrase!$B:$L,4,FALSE))</f>
        <v>4</v>
      </c>
      <c r="G28" s="384" t="str">
        <f>IF(E28&lt;$U$15,"",IF(F28=1,VLOOKUP(A28,annexe_01!$A:$G,4,FALSE),IF(F28=2,VLOOKUP(A28,annexe_01!$A:$G,5,FALSE),IF(F28=4,VLOOKUP(A28,annexe_01!$A:$G,7,FALSE),VLOOKUP(A28,annexe_01!$A:$G,6,FALSE)))))</f>
        <v>contrariété / frustrations / se sentir en danger / plein de peurs</v>
      </c>
      <c r="P28" s="384" t="str">
        <f t="shared" si="2"/>
        <v>contrariété / frustrations / se sentir en danger / plein de peurs</v>
      </c>
      <c r="Q28" s="330">
        <f t="shared" si="3"/>
        <v>11</v>
      </c>
      <c r="R28" s="78"/>
      <c r="Y28" s="78">
        <f>VLOOKUP(AB28,Couleur_phrase!$B:$L,10,FALSE)</f>
        <v>230</v>
      </c>
      <c r="Z28" s="78">
        <v>5</v>
      </c>
      <c r="AA28" s="78" t="s">
        <v>29</v>
      </c>
      <c r="AB28" s="78">
        <f t="shared" si="1"/>
        <v>5007</v>
      </c>
      <c r="AC28" s="78">
        <f>ABS(VLOOKUP(AB28,Couleur_phrase!$B:$L,11,FALSE))</f>
        <v>11</v>
      </c>
      <c r="AD28" s="78">
        <f>ABS(VLOOKUP(AB28,Couleur_phrase!$B:$L,9,FALSE))</f>
        <v>4</v>
      </c>
      <c r="AE28" s="78" t="str">
        <f>IF(AC28&lt;$U$15,"",IF(AD28=1,VLOOKUP(Y28,annexe_01!$A:$G,4,FALSE),IF(AD28=2,VLOOKUP(Y28,annexe_01!$A:$G,5,FALSE),IF(AD28=4,VLOOKUP(Y28,annexe_01!$A:$G,7,FALSE),VLOOKUP(Y28,annexe_01!$A:$G,6,FALSE)))))</f>
        <v>contrariété / frustrations / se sentir en danger / plein de peurs</v>
      </c>
      <c r="AP28" s="322">
        <f>(VLOOKUP(D28,Couleur_phrase!$B:$L,4,FALSE))</f>
        <v>4</v>
      </c>
      <c r="AY28" s="322">
        <f>VLOOKUP(AB28,Couleur_phrase!$B:$L,9,FALSE)</f>
        <v>4</v>
      </c>
    </row>
    <row r="29" spans="1:51" ht="16.5" customHeight="1" x14ac:dyDescent="0.25">
      <c r="A29" s="78">
        <f>VLOOKUP(D29,Couleur_phrase!$B:$L,5,FALSE)</f>
        <v>0</v>
      </c>
      <c r="B29" s="78">
        <v>4</v>
      </c>
      <c r="C29" s="86" t="str">
        <f>Lexique!C212</f>
        <v>Ecarlate</v>
      </c>
      <c r="D29" s="86">
        <f t="shared" si="0"/>
        <v>4007</v>
      </c>
      <c r="E29" s="330">
        <f>ABS(VLOOKUP(D29,Couleur_phrase!$B:$L,6,FALSE))</f>
        <v>0</v>
      </c>
      <c r="F29" s="86">
        <f>ABS(VLOOKUP(D29,Couleur_phrase!$B:$L,4,FALSE))</f>
        <v>1</v>
      </c>
      <c r="G29" s="383" t="str">
        <f>IF(E29&lt;$U$15,"",IF(F29=1,VLOOKUP(A29,annexe_01!$A:$G,4,FALSE),IF(F29=2,VLOOKUP(A29,annexe_01!$A:$G,5,FALSE),IF(F29=4,VLOOKUP(A29,annexe_01!$A:$G,7,FALSE),VLOOKUP(A29,annexe_01!$A:$G,6,FALSE)))))</f>
        <v/>
      </c>
      <c r="P29" s="383" t="str">
        <f t="shared" si="2"/>
        <v/>
      </c>
      <c r="Q29" s="330">
        <f t="shared" si="3"/>
        <v>0</v>
      </c>
      <c r="R29" s="84"/>
      <c r="Y29" s="78">
        <f>VLOOKUP(AB29,Couleur_phrase!$B:$L,10,FALSE)</f>
        <v>0</v>
      </c>
      <c r="Z29" s="78">
        <v>4</v>
      </c>
      <c r="AA29" s="78" t="s">
        <v>26</v>
      </c>
      <c r="AB29" s="78">
        <f t="shared" si="1"/>
        <v>4007</v>
      </c>
      <c r="AC29" s="78">
        <f>ABS(VLOOKUP(AB29,Couleur_phrase!$B:$L,11,FALSE))</f>
        <v>0</v>
      </c>
      <c r="AD29" s="78">
        <f>ABS(VLOOKUP(AB29,Couleur_phrase!$B:$L,9,FALSE))</f>
        <v>1</v>
      </c>
      <c r="AE29" s="78" t="str">
        <f>IF(AC29&lt;$U$15,"",IF(AD29=1,VLOOKUP(Y29,annexe_01!$A:$G,4,FALSE),IF(AD29=2,VLOOKUP(Y29,annexe_01!$A:$G,5,FALSE),IF(AD29=4,VLOOKUP(Y29,annexe_01!$A:$G,7,FALSE),VLOOKUP(Y29,annexe_01!$A:$G,6,FALSE)))))</f>
        <v/>
      </c>
      <c r="AP29" s="322">
        <f>(VLOOKUP(D29,Couleur_phrase!$B:$L,4,FALSE))</f>
        <v>1</v>
      </c>
      <c r="AY29" s="322">
        <f>VLOOKUP(AB29,Couleur_phrase!$B:$L,9,FALSE)</f>
        <v>1</v>
      </c>
    </row>
    <row r="30" spans="1:51" ht="16.5" customHeight="1" x14ac:dyDescent="0.25">
      <c r="A30" s="78">
        <f>VLOOKUP(D30,Couleur_phrase!$B:$L,5,FALSE)</f>
        <v>0</v>
      </c>
      <c r="B30" s="78">
        <v>3</v>
      </c>
      <c r="C30" s="393" t="str">
        <f>Lexique!C213</f>
        <v>Bordeaux</v>
      </c>
      <c r="D30" s="85">
        <f t="shared" si="0"/>
        <v>3007</v>
      </c>
      <c r="E30" s="330">
        <f>ABS(VLOOKUP(D30,Couleur_phrase!$B:$L,6,FALSE))</f>
        <v>0</v>
      </c>
      <c r="F30" s="85">
        <f>ABS(VLOOKUP(D30,Couleur_phrase!$B:$L,4,FALSE))</f>
        <v>1</v>
      </c>
      <c r="G30" s="384" t="str">
        <f>IF(E30&lt;$U$15,"",IF(F30=1,VLOOKUP(A30,annexe_01!$A:$G,4,FALSE),IF(F30=2,VLOOKUP(A30,annexe_01!$A:$G,5,FALSE),IF(F30=4,VLOOKUP(A30,annexe_01!$A:$G,7,FALSE),VLOOKUP(A30,annexe_01!$A:$G,6,FALSE)))))</f>
        <v/>
      </c>
      <c r="P30" s="384" t="str">
        <f t="shared" si="2"/>
        <v xml:space="preserve">besoin d'aller de l'avant / d'être responsable </v>
      </c>
      <c r="Q30" s="330">
        <f t="shared" si="3"/>
        <v>20</v>
      </c>
      <c r="R30" s="78"/>
      <c r="Y30" s="78">
        <f>VLOOKUP(AB30,Couleur_phrase!$B:$L,10,FALSE)</f>
        <v>160</v>
      </c>
      <c r="Z30" s="78">
        <v>3</v>
      </c>
      <c r="AA30" s="78" t="s">
        <v>21</v>
      </c>
      <c r="AB30" s="78">
        <f t="shared" si="1"/>
        <v>3007</v>
      </c>
      <c r="AC30" s="78">
        <f>ABS(VLOOKUP(AB30,Couleur_phrase!$B:$L,11,FALSE))</f>
        <v>20</v>
      </c>
      <c r="AD30" s="78">
        <f>ABS(VLOOKUP(AB30,Couleur_phrase!$B:$L,9,FALSE))</f>
        <v>1</v>
      </c>
      <c r="AE30" s="78" t="str">
        <f>IF(AC30&lt;$U$15,"",IF(AD30=1,VLOOKUP(Y30,annexe_01!$A:$G,4,FALSE),IF(AD30=2,VLOOKUP(Y30,annexe_01!$A:$G,5,FALSE),IF(AD30=4,VLOOKUP(Y30,annexe_01!$A:$G,7,FALSE),VLOOKUP(Y30,annexe_01!$A:$G,6,FALSE)))))</f>
        <v xml:space="preserve">besoin d'aller de l'avant / d'être responsable </v>
      </c>
      <c r="AP30" s="322">
        <f>(VLOOKUP(D30,Couleur_phrase!$B:$L,4,FALSE))</f>
        <v>1</v>
      </c>
      <c r="AY30" s="322">
        <f>VLOOKUP(AB30,Couleur_phrase!$B:$L,9,FALSE)</f>
        <v>1</v>
      </c>
    </row>
    <row r="31" spans="1:51" ht="16.5" customHeight="1" x14ac:dyDescent="0.25">
      <c r="A31" s="78">
        <f>VLOOKUP(D31,Couleur_phrase!$B:$L,5,FALSE)</f>
        <v>100</v>
      </c>
      <c r="B31">
        <v>2</v>
      </c>
      <c r="C31" s="86" t="str">
        <f>Lexique!C214</f>
        <v>Brun</v>
      </c>
      <c r="D31" s="86">
        <f t="shared" si="0"/>
        <v>2007</v>
      </c>
      <c r="E31" s="330">
        <f>ABS(VLOOKUP(D31,Couleur_phrase!$B:$L,6,FALSE))</f>
        <v>1</v>
      </c>
      <c r="F31" s="86">
        <f>ABS(VLOOKUP(D31,Couleur_phrase!$B:$L,4,FALSE))</f>
        <v>1</v>
      </c>
      <c r="G31" s="383" t="str">
        <f>IF(E31&lt;$U$15,"",IF(F31=1,VLOOKUP(A31,annexe_01!$A:$G,4,FALSE),IF(F31=2,VLOOKUP(A31,annexe_01!$A:$G,5,FALSE),IF(F31=4,VLOOKUP(A31,annexe_01!$A:$G,7,FALSE),VLOOKUP(A31,annexe_01!$A:$G,6,FALSE)))))</f>
        <v/>
      </c>
      <c r="P31" s="383" t="str">
        <f>AE31</f>
        <v>envie de fuir / liens toxiques avec la famille ou le travail</v>
      </c>
      <c r="Q31" s="330">
        <f>AC31</f>
        <v>20</v>
      </c>
      <c r="R31" s="84"/>
      <c r="Y31" s="78">
        <f>VLOOKUP(AB31,Couleur_phrase!$B:$L,10,FALSE)</f>
        <v>120</v>
      </c>
      <c r="Z31" s="78">
        <v>2</v>
      </c>
      <c r="AA31" s="78" t="s">
        <v>17</v>
      </c>
      <c r="AB31" s="78">
        <f t="shared" si="1"/>
        <v>2007</v>
      </c>
      <c r="AC31" s="78">
        <f>ABS(VLOOKUP(AB31,Couleur_phrase!$B:$L,11,FALSE))</f>
        <v>20</v>
      </c>
      <c r="AD31" s="78">
        <f>ABS(VLOOKUP(AB31,Couleur_phrase!$B:$L,9,FALSE))</f>
        <v>4</v>
      </c>
      <c r="AE31" s="78" t="str">
        <f>IF(AC31&lt;$U$15,"",IF(AD31=1,VLOOKUP(Y31,annexe_01!$A:$G,4,FALSE),IF(AD31=2,VLOOKUP(Y31,annexe_01!$A:$G,5,FALSE),IF(AD31=4,VLOOKUP(Y31,annexe_01!$A:$G,7,FALSE),VLOOKUP(Y31,annexe_01!$A:$G,6,FALSE)))))</f>
        <v>envie de fuir / liens toxiques avec la famille ou le travail</v>
      </c>
      <c r="AP31" s="322">
        <f>(VLOOKUP(D31,Couleur_phrase!$B:$L,4,FALSE))</f>
        <v>1</v>
      </c>
      <c r="AY31" s="322">
        <f>VLOOKUP(AB31,Couleur_phrase!$B:$L,9,FALSE)</f>
        <v>4</v>
      </c>
    </row>
    <row r="32" spans="1:51" ht="16.5" customHeight="1" x14ac:dyDescent="0.25">
      <c r="A32" s="78">
        <f>VLOOKUP(D32,Couleur_phrase!$B:$L,5,FALSE)</f>
        <v>90</v>
      </c>
      <c r="B32">
        <v>1</v>
      </c>
      <c r="C32" s="393" t="str">
        <f>Lexique!C215</f>
        <v>Noir</v>
      </c>
      <c r="D32" s="85">
        <f t="shared" si="0"/>
        <v>1007</v>
      </c>
      <c r="E32" s="330">
        <f>ABS(VLOOKUP(D32,Couleur_phrase!$B:$L,6,FALSE))</f>
        <v>16</v>
      </c>
      <c r="F32" s="85">
        <f>ABS(VLOOKUP(D32,Couleur_phrase!$B:$L,4,FALSE))</f>
        <v>1</v>
      </c>
      <c r="G32" s="384" t="str">
        <f>IF(E32&lt;$U$15,"",IF(F32=1,VLOOKUP(A32,annexe_01!$A:$G,4,FALSE),IF(F32=2,VLOOKUP(A32,annexe_01!$A:$G,5,FALSE),IF(F32=4,VLOOKUP(A32,annexe_01!$A:$G,7,FALSE),VLOOKUP(A32,annexe_01!$A:$G,6,FALSE)))))</f>
        <v xml:space="preserve">besoin de soutenir les autres ou d'être soutenu / besoin de choisir et de décider </v>
      </c>
      <c r="P32" s="384" t="str">
        <f>AE32</f>
        <v/>
      </c>
      <c r="Q32" s="330">
        <f>AC32</f>
        <v>9</v>
      </c>
      <c r="R32" s="78"/>
      <c r="Y32" s="78">
        <f>VLOOKUP(AB32,Couleur_phrase!$B:$L,10,FALSE)</f>
        <v>90</v>
      </c>
      <c r="Z32" s="78">
        <v>1</v>
      </c>
      <c r="AA32" s="78" t="s">
        <v>5</v>
      </c>
      <c r="AB32" s="78">
        <f t="shared" si="1"/>
        <v>1007</v>
      </c>
      <c r="AC32" s="78">
        <f>ABS(VLOOKUP(AB32,Couleur_phrase!$B:$L,11,FALSE))</f>
        <v>9</v>
      </c>
      <c r="AD32" s="78">
        <f>ABS(VLOOKUP(AB32,Couleur_phrase!$B:$L,9,FALSE))</f>
        <v>1</v>
      </c>
      <c r="AE32" s="78" t="str">
        <f>IF(AC32&lt;$U$15,"",IF(AD32=1,VLOOKUP(Y32,annexe_01!$A:$G,4,FALSE),IF(AD32=2,VLOOKUP(Y32,annexe_01!$A:$G,5,FALSE),IF(AD32=4,VLOOKUP(Y32,annexe_01!$A:$G,7,FALSE),VLOOKUP(Y32,annexe_01!$A:$G,6,FALSE)))))</f>
        <v/>
      </c>
      <c r="AP32" s="322">
        <f>(VLOOKUP(D32,Couleur_phrase!$B:$L,4,FALSE))</f>
        <v>1</v>
      </c>
      <c r="AY32" s="322">
        <f>VLOOKUP(AB32,Couleur_phrase!$B:$L,9,FALSE)</f>
        <v>1</v>
      </c>
    </row>
    <row r="33" ht="15" customHeight="1" x14ac:dyDescent="0.25"/>
    <row r="34" ht="19.5" customHeight="1" x14ac:dyDescent="0.25"/>
    <row r="35" ht="19.5" customHeight="1" x14ac:dyDescent="0.25"/>
    <row r="36" ht="19.5" customHeight="1" x14ac:dyDescent="0.25"/>
    <row r="37" ht="19.5" customHeight="1" x14ac:dyDescent="0.25"/>
    <row r="38" ht="19.5" customHeight="1" x14ac:dyDescent="0.25"/>
    <row r="39" ht="19.5" customHeight="1" x14ac:dyDescent="0.25"/>
    <row r="40" ht="19.5" customHeight="1" x14ac:dyDescent="0.25"/>
    <row r="41" ht="19.5" customHeight="1" x14ac:dyDescent="0.25"/>
    <row r="42" ht="19.5" customHeight="1" x14ac:dyDescent="0.25"/>
    <row r="43" ht="19.5" customHeight="1" x14ac:dyDescent="0.25"/>
  </sheetData>
  <mergeCells count="1">
    <mergeCell ref="J5:O5"/>
  </mergeCells>
  <conditionalFormatting sqref="E7:E32">
    <cfRule type="expression" dxfId="2152" priority="5">
      <formula>IF(AND(AP7=4,E7&gt;$U$15),TRUE,FALSE)</formula>
    </cfRule>
    <cfRule type="expression" dxfId="2151" priority="6">
      <formula>IF(AND(AP7=3,E7&gt;$U$15),TRUE,FALSE)</formula>
    </cfRule>
    <cfRule type="expression" dxfId="2150" priority="7">
      <formula>IF(AND(AP7=2,E7&gt;$U$15),TRUE,FALSE)</formula>
    </cfRule>
    <cfRule type="expression" dxfId="2149" priority="9">
      <formula>IF(AND(AP7=1,E7&gt;$U$15),TRUE,FALSE)</formula>
    </cfRule>
  </conditionalFormatting>
  <conditionalFormatting sqref="Q7:Q32">
    <cfRule type="expression" dxfId="2148" priority="1">
      <formula>IF(AND(AY7=4,Q7&gt;$U$15),TRUE,FALSE)</formula>
    </cfRule>
    <cfRule type="expression" dxfId="2147" priority="2">
      <formula>IF(AND(AY7=3,Q7&gt;$U$15),TRUE,FALSE)</formula>
    </cfRule>
    <cfRule type="expression" dxfId="2146" priority="3">
      <formula>IF(AND(AY7=2,Q7&gt;$U$15),TRUE,FALSE)</formula>
    </cfRule>
    <cfRule type="expression" dxfId="2145" priority="4">
      <formula>IF(AND(AY7=1,Q7&gt;$U$15),TRUE,FALSE)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Case d'option 2">
              <controlPr defaultSize="0" autoFill="0" autoLine="0" autoPict="0">
                <anchor moveWithCells="1">
                  <from>
                    <xdr:col>17</xdr:col>
                    <xdr:colOff>9525</xdr:colOff>
                    <xdr:row>6</xdr:row>
                    <xdr:rowOff>9525</xdr:rowOff>
                  </from>
                  <to>
                    <xdr:col>21</xdr:col>
                    <xdr:colOff>57150</xdr:colOff>
                    <xdr:row>7</xdr:row>
                    <xdr:rowOff>28575</xdr:rowOff>
                  </to>
                </anchor>
              </controlPr>
            </control>
          </mc:Choice>
        </mc:AlternateContent>
        <mc:AlternateContent xmlns:mc="http://schemas.openxmlformats.org/markup-compatibility/2006">
          <mc:Choice Requires="x14">
            <control shapeId="10244" r:id="rId5" name="Case d'option 4">
              <controlPr defaultSize="0" autoFill="0" autoLine="0" autoPict="0">
                <anchor moveWithCells="1">
                  <from>
                    <xdr:col>17</xdr:col>
                    <xdr:colOff>9525</xdr:colOff>
                    <xdr:row>7</xdr:row>
                    <xdr:rowOff>9525</xdr:rowOff>
                  </from>
                  <to>
                    <xdr:col>21</xdr:col>
                    <xdr:colOff>57150</xdr:colOff>
                    <xdr:row>8</xdr:row>
                    <xdr:rowOff>28575</xdr:rowOff>
                  </to>
                </anchor>
              </controlPr>
            </control>
          </mc:Choice>
        </mc:AlternateContent>
        <mc:AlternateContent xmlns:mc="http://schemas.openxmlformats.org/markup-compatibility/2006">
          <mc:Choice Requires="x14">
            <control shapeId="10245" r:id="rId6" name="Case d'option 5">
              <controlPr defaultSize="0" autoFill="0" autoLine="0" autoPict="0">
                <anchor moveWithCells="1">
                  <from>
                    <xdr:col>17</xdr:col>
                    <xdr:colOff>9525</xdr:colOff>
                    <xdr:row>8</xdr:row>
                    <xdr:rowOff>9525</xdr:rowOff>
                  </from>
                  <to>
                    <xdr:col>21</xdr:col>
                    <xdr:colOff>57150</xdr:colOff>
                    <xdr:row>9</xdr:row>
                    <xdr:rowOff>28575</xdr:rowOff>
                  </to>
                </anchor>
              </controlPr>
            </control>
          </mc:Choice>
        </mc:AlternateContent>
        <mc:AlternateContent xmlns:mc="http://schemas.openxmlformats.org/markup-compatibility/2006">
          <mc:Choice Requires="x14">
            <control shapeId="10246" r:id="rId7" name="Case d'option 6">
              <controlPr defaultSize="0" autoFill="0" autoLine="0" autoPict="0">
                <anchor moveWithCells="1">
                  <from>
                    <xdr:col>17</xdr:col>
                    <xdr:colOff>9525</xdr:colOff>
                    <xdr:row>9</xdr:row>
                    <xdr:rowOff>19050</xdr:rowOff>
                  </from>
                  <to>
                    <xdr:col>21</xdr:col>
                    <xdr:colOff>57150</xdr:colOff>
                    <xdr:row>10</xdr:row>
                    <xdr:rowOff>47625</xdr:rowOff>
                  </to>
                </anchor>
              </controlPr>
            </control>
          </mc:Choice>
        </mc:AlternateContent>
        <mc:AlternateContent xmlns:mc="http://schemas.openxmlformats.org/markup-compatibility/2006">
          <mc:Choice Requires="x14">
            <control shapeId="10247" r:id="rId8" name="Case d'option 7">
              <controlPr defaultSize="0" autoFill="0" autoLine="0" autoPict="0">
                <anchor moveWithCells="1">
                  <from>
                    <xdr:col>20</xdr:col>
                    <xdr:colOff>19050</xdr:colOff>
                    <xdr:row>10</xdr:row>
                    <xdr:rowOff>19050</xdr:rowOff>
                  </from>
                  <to>
                    <xdr:col>21</xdr:col>
                    <xdr:colOff>66675</xdr:colOff>
                    <xdr:row>11</xdr:row>
                    <xdr:rowOff>38100</xdr:rowOff>
                  </to>
                </anchor>
              </controlPr>
            </control>
          </mc:Choice>
        </mc:AlternateContent>
        <mc:AlternateContent xmlns:mc="http://schemas.openxmlformats.org/markup-compatibility/2006">
          <mc:Choice Requires="x14">
            <control shapeId="10248" r:id="rId9" name="Case d'option 8">
              <controlPr defaultSize="0" autoFill="0" autoLine="0" autoPict="0">
                <anchor moveWithCells="1">
                  <from>
                    <xdr:col>20</xdr:col>
                    <xdr:colOff>19050</xdr:colOff>
                    <xdr:row>10</xdr:row>
                    <xdr:rowOff>200025</xdr:rowOff>
                  </from>
                  <to>
                    <xdr:col>21</xdr:col>
                    <xdr:colOff>66675</xdr:colOff>
                    <xdr:row>11</xdr:row>
                    <xdr:rowOff>219075</xdr:rowOff>
                  </to>
                </anchor>
              </controlPr>
            </control>
          </mc:Choice>
        </mc:AlternateContent>
        <mc:AlternateContent xmlns:mc="http://schemas.openxmlformats.org/markup-compatibility/2006">
          <mc:Choice Requires="x14">
            <control shapeId="10249" r:id="rId10" name="Case d'option 9">
              <controlPr defaultSize="0" autoFill="0" autoLine="0" autoPict="0">
                <anchor moveWithCells="1">
                  <from>
                    <xdr:col>17</xdr:col>
                    <xdr:colOff>9525</xdr:colOff>
                    <xdr:row>11</xdr:row>
                    <xdr:rowOff>209550</xdr:rowOff>
                  </from>
                  <to>
                    <xdr:col>21</xdr:col>
                    <xdr:colOff>57150</xdr:colOff>
                    <xdr:row>13</xdr:row>
                    <xdr:rowOff>9525</xdr:rowOff>
                  </to>
                </anchor>
              </controlPr>
            </control>
          </mc:Choice>
        </mc:AlternateContent>
        <mc:AlternateContent xmlns:mc="http://schemas.openxmlformats.org/markup-compatibility/2006">
          <mc:Choice Requires="x14">
            <control shapeId="10250" r:id="rId11" name="Button 10">
              <controlPr defaultSize="0" print="0" autoFill="0" autoPict="0" macro="[0]!interpretation_present">
                <anchor moveWithCells="1" sizeWithCells="1">
                  <from>
                    <xdr:col>21</xdr:col>
                    <xdr:colOff>190500</xdr:colOff>
                    <xdr:row>20</xdr:row>
                    <xdr:rowOff>228600</xdr:rowOff>
                  </from>
                  <to>
                    <xdr:col>22</xdr:col>
                    <xdr:colOff>238125</xdr:colOff>
                    <xdr:row>21</xdr:row>
                    <xdr:rowOff>66675</xdr:rowOff>
                  </to>
                </anchor>
              </controlPr>
            </control>
          </mc:Choice>
        </mc:AlternateContent>
        <mc:AlternateContent xmlns:mc="http://schemas.openxmlformats.org/markup-compatibility/2006">
          <mc:Choice Requires="x14">
            <control shapeId="10251" r:id="rId12" name="Button 11">
              <controlPr defaultSize="0" print="0" autoFill="0" autoPict="0" macro="[0]!Accueil">
                <anchor moveWithCells="1" sizeWithCells="1">
                  <from>
                    <xdr:col>21</xdr:col>
                    <xdr:colOff>190500</xdr:colOff>
                    <xdr:row>19</xdr:row>
                    <xdr:rowOff>161925</xdr:rowOff>
                  </from>
                  <to>
                    <xdr:col>22</xdr:col>
                    <xdr:colOff>247650</xdr:colOff>
                    <xdr:row>20</xdr:row>
                    <xdr:rowOff>38100</xdr:rowOff>
                  </to>
                </anchor>
              </controlPr>
            </control>
          </mc:Choice>
        </mc:AlternateContent>
        <mc:AlternateContent xmlns:mc="http://schemas.openxmlformats.org/markup-compatibility/2006">
          <mc:Choice Requires="x14">
            <control shapeId="10252" r:id="rId13" name="Button 12">
              <controlPr defaultSize="0" print="0" autoFill="0" autoPict="0" macro="[0]!Par_couleur">
                <anchor moveWithCells="1" sizeWithCells="1">
                  <from>
                    <xdr:col>21</xdr:col>
                    <xdr:colOff>190500</xdr:colOff>
                    <xdr:row>21</xdr:row>
                    <xdr:rowOff>190500</xdr:rowOff>
                  </from>
                  <to>
                    <xdr:col>22</xdr:col>
                    <xdr:colOff>238125</xdr:colOff>
                    <xdr:row>21</xdr:row>
                    <xdr:rowOff>447675</xdr:rowOff>
                  </to>
                </anchor>
              </controlPr>
            </control>
          </mc:Choice>
        </mc:AlternateContent>
        <mc:AlternateContent xmlns:mc="http://schemas.openxmlformats.org/markup-compatibility/2006">
          <mc:Choice Requires="x14">
            <control shapeId="10253" r:id="rId14" name="Button 13">
              <controlPr defaultSize="0" print="0" autoFill="0" autoPict="0" macro="[0]!Mot_cle">
                <anchor moveWithCells="1" sizeWithCells="1">
                  <from>
                    <xdr:col>21</xdr:col>
                    <xdr:colOff>190500</xdr:colOff>
                    <xdr:row>22</xdr:row>
                    <xdr:rowOff>171450</xdr:rowOff>
                  </from>
                  <to>
                    <xdr:col>22</xdr:col>
                    <xdr:colOff>238125</xdr:colOff>
                    <xdr:row>22</xdr:row>
                    <xdr:rowOff>428625</xdr:rowOff>
                  </to>
                </anchor>
              </controlPr>
            </control>
          </mc:Choice>
        </mc:AlternateContent>
        <mc:AlternateContent xmlns:mc="http://schemas.openxmlformats.org/markup-compatibility/2006">
          <mc:Choice Requires="x14">
            <control shapeId="10254" r:id="rId15" name="Button 14">
              <controlPr defaultSize="0" print="0" autoFill="0" autoPict="0" macro="[0]!Organes_Calme_Reactivite">
                <anchor moveWithCells="1" sizeWithCells="1">
                  <from>
                    <xdr:col>21</xdr:col>
                    <xdr:colOff>200025</xdr:colOff>
                    <xdr:row>23</xdr:row>
                    <xdr:rowOff>123825</xdr:rowOff>
                  </from>
                  <to>
                    <xdr:col>22</xdr:col>
                    <xdr:colOff>247650</xdr:colOff>
                    <xdr:row>23</xdr:row>
                    <xdr:rowOff>381000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dimension ref="A2:BE66"/>
  <sheetViews>
    <sheetView topLeftCell="AM1" zoomScale="90" zoomScaleNormal="90" workbookViewId="0">
      <selection activeCell="C32" sqref="C32:AB32"/>
    </sheetView>
  </sheetViews>
  <sheetFormatPr baseColWidth="10" defaultRowHeight="15" x14ac:dyDescent="0.25"/>
  <sheetData>
    <row r="2" spans="3:28" x14ac:dyDescent="0.25">
      <c r="C2" s="412">
        <v>0</v>
      </c>
      <c r="D2" s="412">
        <v>0</v>
      </c>
      <c r="E2" s="412">
        <v>0</v>
      </c>
      <c r="F2" s="412">
        <v>0</v>
      </c>
      <c r="G2" s="412">
        <v>0</v>
      </c>
      <c r="H2" s="412">
        <v>0</v>
      </c>
      <c r="I2" s="412">
        <v>0</v>
      </c>
      <c r="J2" s="412">
        <v>0</v>
      </c>
      <c r="K2" s="412">
        <v>0</v>
      </c>
      <c r="L2" s="412">
        <v>0</v>
      </c>
      <c r="M2" s="412">
        <v>0</v>
      </c>
      <c r="N2" s="412">
        <v>0</v>
      </c>
      <c r="O2" s="412">
        <v>0</v>
      </c>
      <c r="P2" s="412">
        <v>0</v>
      </c>
      <c r="Q2" s="412">
        <v>0</v>
      </c>
      <c r="R2" s="412">
        <v>0</v>
      </c>
      <c r="S2" s="412">
        <v>0</v>
      </c>
      <c r="T2" s="412">
        <v>0</v>
      </c>
      <c r="U2" s="412">
        <v>14</v>
      </c>
      <c r="V2" s="412">
        <v>6</v>
      </c>
      <c r="W2" s="412">
        <v>0</v>
      </c>
      <c r="X2" s="412">
        <v>0</v>
      </c>
      <c r="Y2" s="412">
        <v>0</v>
      </c>
      <c r="Z2" s="412">
        <v>0</v>
      </c>
      <c r="AA2" s="412">
        <v>0</v>
      </c>
      <c r="AB2" s="412">
        <v>0</v>
      </c>
    </row>
    <row r="3" spans="3:28" x14ac:dyDescent="0.25">
      <c r="C3" s="412">
        <v>30</v>
      </c>
      <c r="D3" s="412">
        <v>30</v>
      </c>
      <c r="E3" s="412">
        <v>5</v>
      </c>
      <c r="F3" s="412">
        <v>9</v>
      </c>
      <c r="G3" s="412">
        <v>24</v>
      </c>
      <c r="H3" s="412">
        <v>33</v>
      </c>
      <c r="I3" s="412">
        <v>49</v>
      </c>
      <c r="J3" s="412">
        <v>33</v>
      </c>
      <c r="K3" s="412">
        <v>0</v>
      </c>
      <c r="L3" s="412">
        <v>5</v>
      </c>
      <c r="M3" s="412">
        <v>15</v>
      </c>
      <c r="N3" s="412">
        <v>2</v>
      </c>
      <c r="O3" s="412">
        <v>53</v>
      </c>
      <c r="P3" s="412">
        <v>18</v>
      </c>
      <c r="Q3" s="412">
        <v>27</v>
      </c>
      <c r="R3" s="412">
        <v>12</v>
      </c>
      <c r="S3" s="412">
        <v>30</v>
      </c>
      <c r="T3" s="412">
        <v>19</v>
      </c>
      <c r="U3" s="412">
        <v>13</v>
      </c>
      <c r="V3" s="412">
        <v>7</v>
      </c>
      <c r="W3" s="412">
        <v>1</v>
      </c>
      <c r="X3" s="412">
        <v>35</v>
      </c>
      <c r="Y3" s="412">
        <v>25</v>
      </c>
      <c r="Z3" s="412">
        <v>0</v>
      </c>
      <c r="AA3" s="412">
        <v>83</v>
      </c>
      <c r="AB3" s="412">
        <v>75</v>
      </c>
    </row>
    <row r="4" spans="3:28" x14ac:dyDescent="0.25">
      <c r="C4" s="412">
        <v>0</v>
      </c>
      <c r="D4" s="412">
        <v>0</v>
      </c>
      <c r="E4" s="412">
        <v>0</v>
      </c>
      <c r="F4" s="412">
        <v>0</v>
      </c>
      <c r="G4" s="412">
        <v>0</v>
      </c>
      <c r="H4" s="412">
        <v>0</v>
      </c>
      <c r="I4" s="412">
        <v>0</v>
      </c>
      <c r="J4" s="412">
        <v>22</v>
      </c>
      <c r="K4" s="412">
        <v>10</v>
      </c>
      <c r="L4" s="412">
        <v>0</v>
      </c>
      <c r="M4" s="412">
        <v>34</v>
      </c>
      <c r="N4" s="412">
        <v>0</v>
      </c>
      <c r="O4" s="412">
        <v>109</v>
      </c>
      <c r="P4" s="412">
        <v>7</v>
      </c>
      <c r="Q4" s="412">
        <v>109</v>
      </c>
      <c r="R4" s="412">
        <v>66</v>
      </c>
      <c r="S4" s="412">
        <v>141</v>
      </c>
      <c r="T4" s="412">
        <v>12</v>
      </c>
      <c r="U4" s="412">
        <v>133</v>
      </c>
      <c r="V4" s="412">
        <v>9</v>
      </c>
      <c r="W4" s="412">
        <v>33</v>
      </c>
      <c r="X4" s="412">
        <v>64</v>
      </c>
      <c r="Y4" s="412">
        <v>9</v>
      </c>
      <c r="Z4" s="412">
        <v>13</v>
      </c>
      <c r="AA4" s="412">
        <v>135</v>
      </c>
      <c r="AB4" s="412">
        <v>47</v>
      </c>
    </row>
    <row r="5" spans="3:28" x14ac:dyDescent="0.25">
      <c r="C5" s="412">
        <v>13</v>
      </c>
      <c r="D5" s="412">
        <v>9</v>
      </c>
      <c r="E5" s="412">
        <v>0</v>
      </c>
      <c r="F5" s="412">
        <v>25</v>
      </c>
      <c r="G5" s="412">
        <v>0</v>
      </c>
      <c r="H5" s="412">
        <v>0</v>
      </c>
      <c r="I5" s="412">
        <v>0</v>
      </c>
      <c r="J5" s="412">
        <v>13</v>
      </c>
      <c r="K5" s="412">
        <v>21</v>
      </c>
      <c r="L5" s="412">
        <v>0</v>
      </c>
      <c r="M5" s="412">
        <v>102</v>
      </c>
      <c r="N5" s="412">
        <v>7</v>
      </c>
      <c r="O5" s="412">
        <v>35</v>
      </c>
      <c r="P5" s="412">
        <v>30</v>
      </c>
      <c r="Q5" s="412">
        <v>59</v>
      </c>
      <c r="R5" s="412">
        <v>35</v>
      </c>
      <c r="S5" s="412">
        <v>121</v>
      </c>
      <c r="T5" s="412">
        <v>15</v>
      </c>
      <c r="U5" s="412">
        <v>205</v>
      </c>
      <c r="V5" s="412">
        <v>32</v>
      </c>
      <c r="W5" s="412">
        <v>140</v>
      </c>
      <c r="X5" s="412">
        <v>94</v>
      </c>
      <c r="Y5" s="412">
        <v>39</v>
      </c>
      <c r="Z5" s="412">
        <v>21</v>
      </c>
      <c r="AA5" s="412">
        <v>180</v>
      </c>
      <c r="AB5" s="412">
        <v>145</v>
      </c>
    </row>
    <row r="6" spans="3:28" x14ac:dyDescent="0.25">
      <c r="C6" s="412">
        <v>215</v>
      </c>
      <c r="D6" s="412">
        <v>190</v>
      </c>
      <c r="E6" s="412">
        <v>10</v>
      </c>
      <c r="F6" s="412">
        <v>15</v>
      </c>
      <c r="G6" s="412">
        <v>35</v>
      </c>
      <c r="H6" s="412">
        <v>10</v>
      </c>
      <c r="I6" s="412">
        <v>25</v>
      </c>
      <c r="J6" s="412">
        <v>0</v>
      </c>
      <c r="K6" s="412">
        <v>25</v>
      </c>
      <c r="L6" s="412">
        <v>55</v>
      </c>
      <c r="M6" s="412">
        <v>165</v>
      </c>
      <c r="N6" s="412">
        <v>55</v>
      </c>
      <c r="O6" s="412">
        <v>150</v>
      </c>
      <c r="P6" s="412">
        <v>25</v>
      </c>
      <c r="Q6" s="412">
        <v>115</v>
      </c>
      <c r="R6" s="412">
        <v>75</v>
      </c>
      <c r="S6" s="412">
        <v>130</v>
      </c>
      <c r="T6" s="412">
        <v>40</v>
      </c>
      <c r="U6" s="412">
        <v>205</v>
      </c>
      <c r="V6" s="412">
        <v>165</v>
      </c>
      <c r="W6" s="412">
        <v>70</v>
      </c>
      <c r="X6" s="412">
        <v>250</v>
      </c>
      <c r="Y6" s="412">
        <v>80</v>
      </c>
      <c r="Z6" s="412">
        <v>100</v>
      </c>
      <c r="AA6" s="412">
        <v>315</v>
      </c>
      <c r="AB6" s="412">
        <v>255</v>
      </c>
    </row>
    <row r="7" spans="3:28" x14ac:dyDescent="0.25">
      <c r="C7" s="412">
        <v>7</v>
      </c>
      <c r="D7" s="412">
        <v>0</v>
      </c>
      <c r="E7" s="412">
        <v>0</v>
      </c>
      <c r="F7" s="412">
        <v>0</v>
      </c>
      <c r="G7" s="412">
        <v>0</v>
      </c>
      <c r="H7" s="412">
        <v>0</v>
      </c>
      <c r="I7" s="412">
        <v>0</v>
      </c>
      <c r="J7" s="412">
        <v>0</v>
      </c>
      <c r="K7" s="412">
        <v>0</v>
      </c>
      <c r="L7" s="412">
        <v>0</v>
      </c>
      <c r="M7" s="412">
        <v>0</v>
      </c>
      <c r="N7" s="412">
        <v>4</v>
      </c>
      <c r="O7" s="412">
        <v>0</v>
      </c>
      <c r="P7" s="412">
        <v>0</v>
      </c>
      <c r="Q7" s="412">
        <v>0</v>
      </c>
      <c r="R7" s="412">
        <v>0</v>
      </c>
      <c r="S7" s="412">
        <v>10</v>
      </c>
      <c r="T7" s="412">
        <v>0</v>
      </c>
      <c r="U7" s="412">
        <v>0</v>
      </c>
      <c r="V7" s="412">
        <v>0</v>
      </c>
      <c r="W7" s="412">
        <v>0</v>
      </c>
      <c r="X7" s="412">
        <v>5</v>
      </c>
      <c r="Y7" s="412">
        <v>0</v>
      </c>
      <c r="Z7" s="412">
        <v>0</v>
      </c>
      <c r="AA7" s="412">
        <v>3</v>
      </c>
      <c r="AB7" s="412">
        <v>0</v>
      </c>
    </row>
    <row r="8" spans="3:28" x14ac:dyDescent="0.25">
      <c r="C8" s="412">
        <v>0</v>
      </c>
      <c r="D8" s="412">
        <v>0</v>
      </c>
      <c r="E8" s="412">
        <v>0</v>
      </c>
      <c r="F8" s="412">
        <v>0</v>
      </c>
      <c r="G8" s="412">
        <v>0</v>
      </c>
      <c r="H8" s="412">
        <v>0</v>
      </c>
      <c r="I8" s="412">
        <v>0</v>
      </c>
      <c r="J8" s="412">
        <v>0</v>
      </c>
      <c r="K8" s="412">
        <v>0</v>
      </c>
      <c r="L8" s="412">
        <v>1</v>
      </c>
      <c r="M8" s="412">
        <v>0</v>
      </c>
      <c r="N8" s="412">
        <v>0</v>
      </c>
      <c r="O8" s="412">
        <v>2</v>
      </c>
      <c r="P8" s="412">
        <v>0</v>
      </c>
      <c r="Q8" s="412">
        <v>0</v>
      </c>
      <c r="R8" s="412">
        <v>0</v>
      </c>
      <c r="S8" s="412">
        <v>1</v>
      </c>
      <c r="T8" s="412">
        <v>0</v>
      </c>
      <c r="U8" s="412">
        <v>0</v>
      </c>
      <c r="V8" s="412">
        <v>4</v>
      </c>
      <c r="W8" s="412">
        <v>0</v>
      </c>
      <c r="X8" s="412">
        <v>2</v>
      </c>
      <c r="Y8" s="412">
        <v>0</v>
      </c>
      <c r="Z8" s="412">
        <v>0</v>
      </c>
      <c r="AA8" s="412">
        <v>0</v>
      </c>
      <c r="AB8" s="412">
        <v>3</v>
      </c>
    </row>
    <row r="9" spans="3:28" x14ac:dyDescent="0.25">
      <c r="C9" s="412">
        <v>0</v>
      </c>
      <c r="D9" s="412">
        <v>0</v>
      </c>
      <c r="E9" s="412">
        <v>0</v>
      </c>
      <c r="F9" s="412">
        <v>0</v>
      </c>
      <c r="G9" s="412">
        <v>0</v>
      </c>
      <c r="H9" s="412">
        <v>0</v>
      </c>
      <c r="I9" s="412">
        <v>0</v>
      </c>
      <c r="J9" s="412">
        <v>0</v>
      </c>
      <c r="K9" s="412">
        <v>0</v>
      </c>
      <c r="L9" s="412">
        <v>0</v>
      </c>
      <c r="M9" s="412">
        <v>0</v>
      </c>
      <c r="N9" s="412">
        <v>0</v>
      </c>
      <c r="O9" s="412">
        <v>0</v>
      </c>
      <c r="P9" s="412">
        <v>0</v>
      </c>
      <c r="Q9" s="412">
        <v>0</v>
      </c>
      <c r="R9" s="412">
        <v>0</v>
      </c>
      <c r="S9" s="412">
        <v>0</v>
      </c>
      <c r="T9" s="412">
        <v>0</v>
      </c>
      <c r="U9" s="412">
        <v>0</v>
      </c>
      <c r="V9" s="412">
        <v>9</v>
      </c>
      <c r="W9" s="412">
        <v>0</v>
      </c>
      <c r="X9" s="412">
        <v>0</v>
      </c>
      <c r="Y9" s="412">
        <v>0</v>
      </c>
      <c r="Z9" s="412">
        <v>0</v>
      </c>
      <c r="AA9" s="412">
        <v>0</v>
      </c>
      <c r="AB9" s="412">
        <v>0</v>
      </c>
    </row>
    <row r="10" spans="3:28" x14ac:dyDescent="0.25">
      <c r="C10" s="412">
        <v>7</v>
      </c>
      <c r="D10" s="412">
        <v>0</v>
      </c>
      <c r="E10" s="412">
        <v>0</v>
      </c>
      <c r="F10" s="412">
        <v>0</v>
      </c>
      <c r="G10" s="412">
        <v>0</v>
      </c>
      <c r="H10" s="412">
        <v>0</v>
      </c>
      <c r="I10" s="412">
        <v>0</v>
      </c>
      <c r="J10" s="412">
        <v>0</v>
      </c>
      <c r="K10" s="412">
        <v>0</v>
      </c>
      <c r="L10" s="412">
        <v>0</v>
      </c>
      <c r="M10" s="412">
        <v>0</v>
      </c>
      <c r="N10" s="412">
        <v>0</v>
      </c>
      <c r="O10" s="412">
        <v>0</v>
      </c>
      <c r="P10" s="412">
        <v>0</v>
      </c>
      <c r="Q10" s="412">
        <v>0</v>
      </c>
      <c r="R10" s="412">
        <v>0</v>
      </c>
      <c r="S10" s="412">
        <v>7</v>
      </c>
      <c r="T10" s="412">
        <v>0</v>
      </c>
      <c r="U10" s="412">
        <v>55</v>
      </c>
      <c r="V10" s="412">
        <v>34</v>
      </c>
      <c r="W10" s="412">
        <v>8</v>
      </c>
      <c r="X10" s="412">
        <v>0</v>
      </c>
      <c r="Y10" s="412">
        <v>0</v>
      </c>
      <c r="Z10" s="412">
        <v>0</v>
      </c>
      <c r="AA10" s="412">
        <v>83</v>
      </c>
      <c r="AB10" s="412">
        <v>20</v>
      </c>
    </row>
    <row r="11" spans="3:28" x14ac:dyDescent="0.25">
      <c r="C11" s="412">
        <v>60</v>
      </c>
      <c r="D11" s="412">
        <v>48</v>
      </c>
      <c r="E11" s="412">
        <v>4</v>
      </c>
      <c r="F11" s="412">
        <v>9</v>
      </c>
      <c r="G11" s="412">
        <v>14</v>
      </c>
      <c r="H11" s="412">
        <v>7</v>
      </c>
      <c r="I11" s="412">
        <v>13</v>
      </c>
      <c r="J11" s="412">
        <v>7</v>
      </c>
      <c r="K11" s="412">
        <v>9</v>
      </c>
      <c r="L11" s="412">
        <v>14</v>
      </c>
      <c r="M11" s="412">
        <v>55</v>
      </c>
      <c r="N11" s="412">
        <v>16</v>
      </c>
      <c r="O11" s="412">
        <v>59</v>
      </c>
      <c r="P11" s="412">
        <v>14</v>
      </c>
      <c r="Q11" s="412">
        <v>55</v>
      </c>
      <c r="R11" s="412">
        <v>28</v>
      </c>
      <c r="S11" s="412">
        <v>75</v>
      </c>
      <c r="T11" s="412">
        <v>17</v>
      </c>
      <c r="U11" s="412">
        <v>105</v>
      </c>
      <c r="V11" s="412">
        <v>65</v>
      </c>
      <c r="W11" s="412">
        <v>35</v>
      </c>
      <c r="X11" s="412">
        <v>85</v>
      </c>
      <c r="Y11" s="412">
        <v>30</v>
      </c>
      <c r="Z11" s="412">
        <v>25</v>
      </c>
      <c r="AA11" s="412">
        <v>124</v>
      </c>
      <c r="AB11" s="412">
        <v>89</v>
      </c>
    </row>
    <row r="12" spans="3:28" x14ac:dyDescent="0.25">
      <c r="C12" s="412">
        <v>0</v>
      </c>
      <c r="D12" s="412">
        <v>0</v>
      </c>
      <c r="E12" s="412">
        <v>0</v>
      </c>
      <c r="F12" s="412">
        <v>0</v>
      </c>
      <c r="G12" s="412">
        <v>0</v>
      </c>
      <c r="H12" s="412">
        <v>0</v>
      </c>
      <c r="I12" s="412">
        <v>0</v>
      </c>
      <c r="J12" s="412">
        <v>0</v>
      </c>
      <c r="K12" s="412">
        <v>0</v>
      </c>
      <c r="L12" s="412">
        <v>0</v>
      </c>
      <c r="M12" s="412">
        <v>0</v>
      </c>
      <c r="N12" s="412">
        <v>15</v>
      </c>
      <c r="O12" s="412">
        <v>3</v>
      </c>
      <c r="P12" s="412">
        <v>0</v>
      </c>
      <c r="Q12" s="412">
        <v>8</v>
      </c>
      <c r="R12" s="412">
        <v>9</v>
      </c>
      <c r="S12" s="412">
        <v>26</v>
      </c>
      <c r="T12" s="412">
        <v>0</v>
      </c>
      <c r="U12" s="412">
        <v>31</v>
      </c>
      <c r="V12" s="412">
        <v>6</v>
      </c>
      <c r="W12" s="412">
        <v>0</v>
      </c>
      <c r="X12" s="412">
        <v>0</v>
      </c>
      <c r="Y12" s="412">
        <v>0</v>
      </c>
      <c r="Z12" s="412">
        <v>16</v>
      </c>
      <c r="AA12" s="412">
        <v>7</v>
      </c>
      <c r="AB12" s="412">
        <v>0</v>
      </c>
    </row>
    <row r="13" spans="3:28" x14ac:dyDescent="0.25">
      <c r="C13" s="412">
        <v>0</v>
      </c>
      <c r="D13" s="412">
        <v>0</v>
      </c>
      <c r="E13" s="412">
        <v>0</v>
      </c>
      <c r="F13" s="412">
        <v>0</v>
      </c>
      <c r="G13" s="412">
        <v>0</v>
      </c>
      <c r="H13" s="412">
        <v>0</v>
      </c>
      <c r="I13" s="412">
        <v>0</v>
      </c>
      <c r="J13" s="412">
        <v>0</v>
      </c>
      <c r="K13" s="412">
        <v>0</v>
      </c>
      <c r="L13" s="412">
        <v>0</v>
      </c>
      <c r="M13" s="412">
        <v>14</v>
      </c>
      <c r="N13" s="412">
        <v>11</v>
      </c>
      <c r="O13" s="412">
        <v>24</v>
      </c>
      <c r="P13" s="412">
        <v>0</v>
      </c>
      <c r="Q13" s="412">
        <v>17</v>
      </c>
      <c r="R13" s="412">
        <v>19</v>
      </c>
      <c r="S13" s="412">
        <v>26</v>
      </c>
      <c r="T13" s="412">
        <v>0</v>
      </c>
      <c r="U13" s="412">
        <v>29</v>
      </c>
      <c r="V13" s="412">
        <v>8</v>
      </c>
      <c r="W13" s="412">
        <v>15</v>
      </c>
      <c r="X13" s="412">
        <v>32</v>
      </c>
      <c r="Y13" s="412">
        <v>54</v>
      </c>
      <c r="Z13" s="412">
        <v>26</v>
      </c>
      <c r="AA13" s="412">
        <v>54</v>
      </c>
      <c r="AB13" s="412">
        <v>46</v>
      </c>
    </row>
    <row r="14" spans="3:28" x14ac:dyDescent="0.25">
      <c r="C14" s="412">
        <v>0</v>
      </c>
      <c r="D14" s="412">
        <v>0</v>
      </c>
      <c r="E14" s="412">
        <v>0</v>
      </c>
      <c r="F14" s="412">
        <v>0</v>
      </c>
      <c r="G14" s="412">
        <v>0</v>
      </c>
      <c r="H14" s="412">
        <v>0</v>
      </c>
      <c r="I14" s="412">
        <v>0</v>
      </c>
      <c r="J14" s="412">
        <v>0</v>
      </c>
      <c r="K14" s="412">
        <v>20</v>
      </c>
      <c r="L14" s="412">
        <v>0</v>
      </c>
      <c r="M14" s="412">
        <v>0</v>
      </c>
      <c r="N14" s="412">
        <v>0</v>
      </c>
      <c r="O14" s="412">
        <v>0</v>
      </c>
      <c r="P14" s="412">
        <v>0</v>
      </c>
      <c r="Q14" s="412">
        <v>21</v>
      </c>
      <c r="R14" s="412">
        <v>0</v>
      </c>
      <c r="S14" s="412">
        <v>0</v>
      </c>
      <c r="T14" s="412">
        <v>0</v>
      </c>
      <c r="U14" s="412">
        <v>33</v>
      </c>
      <c r="V14" s="412">
        <v>29</v>
      </c>
      <c r="W14" s="412">
        <v>48</v>
      </c>
      <c r="X14" s="412">
        <v>0</v>
      </c>
      <c r="Y14" s="412">
        <v>0</v>
      </c>
      <c r="Z14" s="412">
        <v>10</v>
      </c>
      <c r="AA14" s="412">
        <v>33</v>
      </c>
      <c r="AB14" s="412">
        <v>0</v>
      </c>
    </row>
    <row r="15" spans="3:28" x14ac:dyDescent="0.25">
      <c r="C15" s="412">
        <v>1</v>
      </c>
      <c r="D15" s="412">
        <v>0</v>
      </c>
      <c r="E15" s="412">
        <v>0</v>
      </c>
      <c r="F15" s="412">
        <v>0</v>
      </c>
      <c r="G15" s="412">
        <v>0</v>
      </c>
      <c r="H15" s="412">
        <v>0</v>
      </c>
      <c r="I15" s="412">
        <v>0</v>
      </c>
      <c r="J15" s="412">
        <v>49</v>
      </c>
      <c r="K15" s="412">
        <v>12</v>
      </c>
      <c r="L15" s="412">
        <v>0</v>
      </c>
      <c r="M15" s="412">
        <v>41</v>
      </c>
      <c r="N15" s="412">
        <v>0</v>
      </c>
      <c r="O15" s="412">
        <v>37</v>
      </c>
      <c r="P15" s="412">
        <v>0</v>
      </c>
      <c r="Q15" s="412">
        <v>107</v>
      </c>
      <c r="R15" s="412">
        <v>0</v>
      </c>
      <c r="S15" s="412">
        <v>23</v>
      </c>
      <c r="T15" s="412">
        <v>8</v>
      </c>
      <c r="U15" s="412">
        <v>104</v>
      </c>
      <c r="V15" s="412">
        <v>103</v>
      </c>
      <c r="W15" s="412">
        <v>87</v>
      </c>
      <c r="X15" s="412">
        <v>54</v>
      </c>
      <c r="Y15" s="412">
        <v>0</v>
      </c>
      <c r="Z15" s="412">
        <v>2</v>
      </c>
      <c r="AA15" s="412">
        <v>76</v>
      </c>
      <c r="AB15" s="412">
        <v>69</v>
      </c>
    </row>
    <row r="16" spans="3:28" x14ac:dyDescent="0.25">
      <c r="C16" s="412">
        <v>265</v>
      </c>
      <c r="D16" s="412">
        <v>235</v>
      </c>
      <c r="E16" s="412">
        <v>20</v>
      </c>
      <c r="F16" s="412">
        <v>45</v>
      </c>
      <c r="G16" s="412">
        <v>65</v>
      </c>
      <c r="H16" s="412">
        <v>35</v>
      </c>
      <c r="I16" s="412">
        <v>65</v>
      </c>
      <c r="J16" s="412">
        <v>15</v>
      </c>
      <c r="K16" s="412">
        <v>25</v>
      </c>
      <c r="L16" s="412">
        <v>65</v>
      </c>
      <c r="M16" s="412">
        <v>200</v>
      </c>
      <c r="N16" s="412">
        <v>50</v>
      </c>
      <c r="O16" s="412">
        <v>220</v>
      </c>
      <c r="P16" s="412">
        <v>65</v>
      </c>
      <c r="Q16" s="412">
        <v>185</v>
      </c>
      <c r="R16" s="412">
        <v>95</v>
      </c>
      <c r="S16" s="412">
        <v>205</v>
      </c>
      <c r="T16" s="412">
        <v>70</v>
      </c>
      <c r="U16" s="412">
        <v>330</v>
      </c>
      <c r="V16" s="412">
        <v>165</v>
      </c>
      <c r="W16" s="412">
        <v>100</v>
      </c>
      <c r="X16" s="412">
        <v>320</v>
      </c>
      <c r="Y16" s="412">
        <v>105</v>
      </c>
      <c r="Z16" s="412">
        <v>70</v>
      </c>
      <c r="AA16" s="412">
        <v>405</v>
      </c>
      <c r="AB16" s="412">
        <v>295</v>
      </c>
    </row>
    <row r="17" spans="1:30" x14ac:dyDescent="0.25">
      <c r="C17" s="412">
        <v>0</v>
      </c>
      <c r="D17" s="412">
        <v>0</v>
      </c>
      <c r="E17" s="412">
        <v>0</v>
      </c>
      <c r="F17" s="412">
        <v>0</v>
      </c>
      <c r="G17" s="412">
        <v>0</v>
      </c>
      <c r="H17" s="412">
        <v>0</v>
      </c>
      <c r="I17" s="412">
        <v>0</v>
      </c>
      <c r="J17" s="412">
        <v>0</v>
      </c>
      <c r="K17" s="412">
        <v>0</v>
      </c>
      <c r="L17" s="412">
        <v>0</v>
      </c>
      <c r="M17" s="412">
        <v>0</v>
      </c>
      <c r="N17" s="412">
        <v>0</v>
      </c>
      <c r="O17" s="412">
        <v>0</v>
      </c>
      <c r="P17" s="412">
        <v>0</v>
      </c>
      <c r="Q17" s="412">
        <v>0</v>
      </c>
      <c r="R17" s="412">
        <v>0</v>
      </c>
      <c r="S17" s="412">
        <v>10</v>
      </c>
      <c r="T17" s="412">
        <v>8</v>
      </c>
      <c r="U17" s="412">
        <v>8</v>
      </c>
      <c r="V17" s="412">
        <v>13</v>
      </c>
      <c r="W17" s="412">
        <v>0</v>
      </c>
      <c r="X17" s="412">
        <v>32</v>
      </c>
      <c r="Y17" s="412">
        <v>0</v>
      </c>
      <c r="Z17" s="412">
        <v>0</v>
      </c>
      <c r="AA17" s="412">
        <v>0</v>
      </c>
      <c r="AB17" s="412">
        <v>0</v>
      </c>
    </row>
    <row r="18" spans="1:30" x14ac:dyDescent="0.25">
      <c r="C18" s="412">
        <v>0</v>
      </c>
      <c r="D18" s="412">
        <v>3</v>
      </c>
      <c r="E18" s="412">
        <v>0</v>
      </c>
      <c r="F18" s="412">
        <v>0</v>
      </c>
      <c r="G18" s="412">
        <v>1</v>
      </c>
      <c r="H18" s="412">
        <v>0</v>
      </c>
      <c r="I18" s="412">
        <v>0</v>
      </c>
      <c r="J18" s="412">
        <v>0</v>
      </c>
      <c r="K18" s="412">
        <v>0</v>
      </c>
      <c r="L18" s="412">
        <v>0</v>
      </c>
      <c r="M18" s="412">
        <v>0</v>
      </c>
      <c r="N18" s="412">
        <v>1</v>
      </c>
      <c r="O18" s="412">
        <v>2</v>
      </c>
      <c r="P18" s="412">
        <v>0</v>
      </c>
      <c r="Q18" s="412">
        <v>0</v>
      </c>
      <c r="R18" s="412">
        <v>7</v>
      </c>
      <c r="S18" s="412">
        <v>10</v>
      </c>
      <c r="T18" s="412">
        <v>0</v>
      </c>
      <c r="U18" s="412">
        <v>9</v>
      </c>
      <c r="V18" s="412">
        <v>14</v>
      </c>
      <c r="W18" s="412">
        <v>0</v>
      </c>
      <c r="X18" s="412">
        <v>8</v>
      </c>
      <c r="Y18" s="412">
        <v>11</v>
      </c>
      <c r="Z18" s="412">
        <v>14</v>
      </c>
      <c r="AA18" s="412">
        <v>17</v>
      </c>
      <c r="AB18" s="412">
        <v>22</v>
      </c>
    </row>
    <row r="19" spans="1:30" x14ac:dyDescent="0.25">
      <c r="C19" s="412">
        <v>0</v>
      </c>
      <c r="D19" s="412">
        <v>0</v>
      </c>
      <c r="E19" s="412">
        <v>0</v>
      </c>
      <c r="F19" s="412">
        <v>0</v>
      </c>
      <c r="G19" s="412">
        <v>0</v>
      </c>
      <c r="H19" s="412">
        <v>0</v>
      </c>
      <c r="I19" s="412">
        <v>0</v>
      </c>
      <c r="J19" s="412">
        <v>0</v>
      </c>
      <c r="K19" s="412">
        <v>0</v>
      </c>
      <c r="L19" s="412">
        <v>0</v>
      </c>
      <c r="M19" s="412">
        <v>0</v>
      </c>
      <c r="N19" s="412">
        <v>0</v>
      </c>
      <c r="O19" s="412">
        <v>0</v>
      </c>
      <c r="P19" s="412">
        <v>0</v>
      </c>
      <c r="Q19" s="412">
        <v>0</v>
      </c>
      <c r="R19" s="412">
        <v>0</v>
      </c>
      <c r="S19" s="412">
        <v>0</v>
      </c>
      <c r="T19" s="412">
        <v>0</v>
      </c>
      <c r="U19" s="412">
        <v>0</v>
      </c>
      <c r="V19" s="412">
        <v>9</v>
      </c>
      <c r="W19" s="412">
        <v>0</v>
      </c>
      <c r="X19" s="412">
        <v>0</v>
      </c>
      <c r="Y19" s="412">
        <v>0</v>
      </c>
      <c r="Z19" s="412">
        <v>0</v>
      </c>
      <c r="AA19" s="412">
        <v>25</v>
      </c>
      <c r="AB19" s="412">
        <v>0</v>
      </c>
    </row>
    <row r="20" spans="1:30" x14ac:dyDescent="0.25">
      <c r="C20" s="412">
        <v>40</v>
      </c>
      <c r="D20" s="412">
        <v>0</v>
      </c>
      <c r="E20" s="412">
        <v>0</v>
      </c>
      <c r="F20" s="412">
        <v>0</v>
      </c>
      <c r="G20" s="412">
        <v>0</v>
      </c>
      <c r="H20" s="412">
        <v>0</v>
      </c>
      <c r="I20" s="412">
        <v>0</v>
      </c>
      <c r="J20" s="412">
        <v>0</v>
      </c>
      <c r="K20" s="412">
        <v>14</v>
      </c>
      <c r="L20" s="412">
        <v>8</v>
      </c>
      <c r="M20" s="412">
        <v>72</v>
      </c>
      <c r="N20" s="412">
        <v>17</v>
      </c>
      <c r="O20" s="412">
        <v>12</v>
      </c>
      <c r="P20" s="412">
        <v>4</v>
      </c>
      <c r="Q20" s="412">
        <v>14</v>
      </c>
      <c r="R20" s="412">
        <v>31</v>
      </c>
      <c r="S20" s="412">
        <v>86</v>
      </c>
      <c r="T20" s="412">
        <v>0</v>
      </c>
      <c r="U20" s="412">
        <v>70</v>
      </c>
      <c r="V20" s="412">
        <v>45</v>
      </c>
      <c r="W20" s="412">
        <v>6</v>
      </c>
      <c r="X20" s="412">
        <v>38</v>
      </c>
      <c r="Y20" s="412">
        <v>0</v>
      </c>
      <c r="Z20" s="412">
        <v>22</v>
      </c>
      <c r="AA20" s="412">
        <v>60</v>
      </c>
      <c r="AB20" s="412">
        <v>51</v>
      </c>
    </row>
    <row r="21" spans="1:30" x14ac:dyDescent="0.25">
      <c r="C21" s="412">
        <v>60</v>
      </c>
      <c r="D21" s="412">
        <v>48</v>
      </c>
      <c r="E21" s="412">
        <v>4</v>
      </c>
      <c r="F21" s="412">
        <v>9</v>
      </c>
      <c r="G21" s="412">
        <v>14</v>
      </c>
      <c r="H21" s="412">
        <v>7</v>
      </c>
      <c r="I21" s="412">
        <v>13</v>
      </c>
      <c r="J21" s="412">
        <v>7</v>
      </c>
      <c r="K21" s="412">
        <v>9</v>
      </c>
      <c r="L21" s="412">
        <v>14</v>
      </c>
      <c r="M21" s="412">
        <v>55</v>
      </c>
      <c r="N21" s="412">
        <v>16</v>
      </c>
      <c r="O21" s="412">
        <v>59</v>
      </c>
      <c r="P21" s="412">
        <v>14</v>
      </c>
      <c r="Q21" s="412">
        <v>55</v>
      </c>
      <c r="R21" s="412">
        <v>28</v>
      </c>
      <c r="S21" s="412">
        <v>75</v>
      </c>
      <c r="T21" s="412">
        <v>17</v>
      </c>
      <c r="U21" s="412">
        <v>105</v>
      </c>
      <c r="V21" s="412">
        <v>65</v>
      </c>
      <c r="W21" s="412">
        <v>35</v>
      </c>
      <c r="X21" s="412">
        <v>85</v>
      </c>
      <c r="Y21" s="412">
        <v>30</v>
      </c>
      <c r="Z21" s="412">
        <v>25</v>
      </c>
      <c r="AA21" s="412">
        <v>124</v>
      </c>
      <c r="AB21" s="412">
        <v>89</v>
      </c>
    </row>
    <row r="22" spans="1:30" x14ac:dyDescent="0.25">
      <c r="B22" s="412"/>
      <c r="C22" s="412"/>
      <c r="D22" s="412"/>
      <c r="E22" s="412"/>
      <c r="F22" s="412"/>
      <c r="G22" s="412"/>
      <c r="H22" s="412"/>
      <c r="I22" s="412"/>
      <c r="J22" s="412"/>
      <c r="K22" s="412"/>
      <c r="L22" s="412"/>
      <c r="M22" s="412"/>
      <c r="N22" s="412"/>
      <c r="O22" s="412"/>
      <c r="P22" s="412"/>
      <c r="Q22" s="412"/>
      <c r="R22" s="412"/>
      <c r="S22" s="412"/>
      <c r="T22" s="412"/>
      <c r="U22" s="412"/>
      <c r="V22" s="412"/>
      <c r="W22" s="412"/>
      <c r="X22" s="412"/>
      <c r="Y22" s="412"/>
      <c r="Z22" s="412"/>
      <c r="AA22" s="412"/>
      <c r="AB22" s="412"/>
    </row>
    <row r="23" spans="1:30" x14ac:dyDescent="0.25">
      <c r="B23" s="412"/>
      <c r="C23" s="412"/>
      <c r="D23" s="412"/>
      <c r="E23" s="412"/>
      <c r="F23" s="412"/>
      <c r="G23" s="412"/>
      <c r="H23" s="412"/>
      <c r="I23" s="412"/>
      <c r="J23" s="412"/>
      <c r="K23" s="412"/>
      <c r="L23" s="412"/>
      <c r="M23" s="412"/>
      <c r="N23" s="412"/>
      <c r="O23" s="412"/>
      <c r="P23" s="412"/>
      <c r="Q23" s="412"/>
      <c r="R23" s="412"/>
      <c r="S23" s="412"/>
      <c r="T23" s="412"/>
      <c r="U23" s="412"/>
      <c r="V23" s="412"/>
      <c r="W23" s="412"/>
      <c r="X23" s="412"/>
      <c r="Y23" s="412"/>
      <c r="Z23" s="412"/>
      <c r="AA23" s="412"/>
      <c r="AB23" s="412"/>
      <c r="AC23" s="412"/>
      <c r="AD23" s="412"/>
    </row>
    <row r="24" spans="1:30" x14ac:dyDescent="0.25">
      <c r="B24" s="412"/>
      <c r="C24" s="412"/>
      <c r="D24" s="412"/>
      <c r="E24" s="412"/>
      <c r="F24" s="412"/>
      <c r="G24" s="412"/>
      <c r="H24" s="412"/>
      <c r="I24" s="412"/>
      <c r="J24" s="412"/>
      <c r="K24" s="412"/>
      <c r="L24" s="412"/>
      <c r="M24" s="412"/>
      <c r="N24" s="412"/>
      <c r="O24" s="412"/>
      <c r="P24" s="412"/>
      <c r="Q24" s="412"/>
      <c r="R24" s="412"/>
      <c r="S24" s="412"/>
      <c r="T24" s="412"/>
      <c r="U24" s="412"/>
      <c r="V24" s="412"/>
      <c r="W24" s="412"/>
      <c r="X24" s="412"/>
      <c r="Y24" s="412"/>
      <c r="Z24" s="412"/>
      <c r="AA24" s="412"/>
      <c r="AB24" s="412"/>
    </row>
    <row r="25" spans="1:30" x14ac:dyDescent="0.25">
      <c r="A25">
        <f>SUM(C48:AB49)/SUM(C46:AB54)</f>
        <v>0.34184118798939572</v>
      </c>
      <c r="B25" s="412">
        <f>SUM(C58:AB59)/SUM(C56:AB64)</f>
        <v>0.16784721411567197</v>
      </c>
      <c r="C25" s="412"/>
      <c r="D25" s="412"/>
      <c r="E25" s="412"/>
      <c r="F25" s="412"/>
      <c r="G25" s="412"/>
      <c r="H25" s="412"/>
      <c r="I25" s="412"/>
      <c r="J25" s="412"/>
      <c r="K25" s="412"/>
      <c r="L25" s="412"/>
      <c r="M25" s="412"/>
      <c r="N25" s="412"/>
      <c r="O25" s="412"/>
      <c r="P25" s="412"/>
      <c r="Q25" s="412"/>
      <c r="R25" s="412"/>
      <c r="S25" s="412"/>
      <c r="T25" s="412"/>
      <c r="U25" s="412"/>
      <c r="V25" s="412"/>
      <c r="W25" s="412"/>
      <c r="X25" s="412"/>
      <c r="Y25" s="412"/>
      <c r="Z25" s="412"/>
      <c r="AA25" s="412"/>
      <c r="AB25" s="412"/>
    </row>
    <row r="26" spans="1:30" x14ac:dyDescent="0.25">
      <c r="B26" s="412"/>
      <c r="C26" s="412"/>
      <c r="D26" s="412"/>
      <c r="E26" s="412"/>
      <c r="F26" s="412"/>
      <c r="G26" s="412"/>
      <c r="H26" s="412"/>
      <c r="I26" s="412"/>
      <c r="J26" s="412"/>
      <c r="K26" s="412"/>
      <c r="L26" s="412"/>
      <c r="M26" s="412"/>
      <c r="N26" s="412"/>
      <c r="O26" s="412"/>
      <c r="P26" s="412"/>
      <c r="Q26" s="412"/>
      <c r="R26" s="412"/>
      <c r="S26" s="412"/>
      <c r="T26" s="412"/>
      <c r="U26" s="412"/>
      <c r="V26" s="412"/>
      <c r="W26" s="412"/>
      <c r="X26" s="412"/>
      <c r="Y26" s="412"/>
      <c r="Z26" s="412"/>
      <c r="AA26" s="412"/>
      <c r="AB26" s="412"/>
    </row>
    <row r="27" spans="1:30" x14ac:dyDescent="0.25">
      <c r="B27" s="412"/>
      <c r="C27" s="412"/>
      <c r="D27" s="412"/>
      <c r="E27" s="412"/>
      <c r="F27" s="412"/>
      <c r="G27" s="412"/>
      <c r="H27" s="412"/>
      <c r="I27" s="412"/>
      <c r="J27" s="412"/>
      <c r="K27" s="412"/>
      <c r="L27" s="412"/>
      <c r="M27" s="412"/>
      <c r="N27" s="412"/>
      <c r="O27" s="412"/>
      <c r="P27" s="412"/>
      <c r="Q27" s="412"/>
      <c r="R27" s="412"/>
      <c r="S27" s="412"/>
      <c r="T27" s="412"/>
      <c r="U27" s="412"/>
      <c r="V27" s="412"/>
      <c r="W27" s="412"/>
      <c r="X27" s="412"/>
      <c r="Y27" s="412"/>
      <c r="Z27" s="412"/>
      <c r="AA27" s="412"/>
      <c r="AB27" s="412"/>
    </row>
    <row r="28" spans="1:30" x14ac:dyDescent="0.25">
      <c r="B28" s="412"/>
      <c r="C28" s="412"/>
      <c r="D28" s="412"/>
      <c r="E28" s="412"/>
      <c r="F28" s="412"/>
      <c r="G28" s="412"/>
      <c r="H28" s="412"/>
      <c r="I28" s="412"/>
      <c r="J28" s="412"/>
      <c r="K28" s="412"/>
      <c r="L28" s="412"/>
      <c r="M28" s="412"/>
      <c r="N28" s="412"/>
      <c r="O28" s="412"/>
      <c r="P28" s="412"/>
      <c r="Q28" s="412"/>
      <c r="R28" s="412"/>
      <c r="S28" s="412"/>
      <c r="T28" s="412"/>
      <c r="U28" s="412"/>
      <c r="V28" s="412"/>
      <c r="W28" s="412"/>
      <c r="X28" s="412"/>
      <c r="Y28" s="412"/>
      <c r="Z28" s="412"/>
      <c r="AA28" s="412"/>
      <c r="AB28" s="412"/>
    </row>
    <row r="29" spans="1:30" x14ac:dyDescent="0.25">
      <c r="B29" s="412"/>
      <c r="C29" s="412"/>
      <c r="D29" s="412"/>
      <c r="E29" s="412"/>
      <c r="F29" s="412"/>
      <c r="G29" s="412"/>
      <c r="H29" s="412"/>
      <c r="I29" s="412"/>
      <c r="J29" s="412"/>
      <c r="K29" s="412"/>
      <c r="L29" s="412"/>
      <c r="M29" s="412"/>
      <c r="N29" s="412"/>
      <c r="O29" s="412"/>
      <c r="P29" s="412"/>
      <c r="Q29" s="412"/>
      <c r="R29" s="412"/>
      <c r="S29" s="412"/>
      <c r="T29" s="412"/>
      <c r="U29" s="412"/>
      <c r="V29" s="412"/>
      <c r="W29" s="412"/>
      <c r="X29" s="412"/>
      <c r="Y29" s="412"/>
      <c r="Z29" s="412"/>
      <c r="AA29" s="412"/>
      <c r="AB29" s="412"/>
    </row>
    <row r="30" spans="1:30" x14ac:dyDescent="0.25">
      <c r="B30" s="412"/>
      <c r="C30" s="412"/>
      <c r="D30" s="412"/>
      <c r="E30" s="412"/>
      <c r="F30" s="412"/>
      <c r="G30" s="412"/>
      <c r="H30" s="412"/>
      <c r="I30" s="412"/>
      <c r="J30" s="412"/>
      <c r="K30" s="412"/>
      <c r="L30" s="412"/>
      <c r="M30" s="412"/>
      <c r="N30" s="412"/>
      <c r="O30" s="412"/>
      <c r="P30" s="412"/>
      <c r="Q30" s="412"/>
      <c r="R30" s="412"/>
      <c r="S30" s="412"/>
      <c r="T30" s="412"/>
      <c r="U30" s="412"/>
      <c r="V30" s="412"/>
      <c r="W30" s="412"/>
      <c r="X30" s="412"/>
      <c r="Y30" s="412"/>
      <c r="Z30" s="412"/>
      <c r="AA30" s="412"/>
      <c r="AB30" s="412"/>
    </row>
    <row r="31" spans="1:30" x14ac:dyDescent="0.25">
      <c r="Q31" s="412"/>
      <c r="R31" s="412"/>
    </row>
    <row r="32" spans="1:30" x14ac:dyDescent="0.25">
      <c r="C32" t="s">
        <v>2670</v>
      </c>
      <c r="D32" s="412" t="s">
        <v>2669</v>
      </c>
      <c r="E32" s="412" t="s">
        <v>2671</v>
      </c>
      <c r="F32" s="412" t="s">
        <v>2672</v>
      </c>
      <c r="G32" s="412" t="s">
        <v>2673</v>
      </c>
      <c r="H32" s="412" t="s">
        <v>2674</v>
      </c>
      <c r="I32" s="412" t="s">
        <v>2675</v>
      </c>
      <c r="J32" s="412" t="s">
        <v>2676</v>
      </c>
      <c r="K32" s="412" t="s">
        <v>2677</v>
      </c>
      <c r="L32" s="412" t="s">
        <v>2678</v>
      </c>
      <c r="M32" s="412" t="s">
        <v>2679</v>
      </c>
      <c r="N32" s="412" t="s">
        <v>2680</v>
      </c>
      <c r="O32" s="412" t="s">
        <v>2681</v>
      </c>
      <c r="P32" s="412" t="s">
        <v>2682</v>
      </c>
      <c r="Q32" s="412" t="s">
        <v>2685</v>
      </c>
      <c r="R32" s="412" t="s">
        <v>2686</v>
      </c>
      <c r="S32" s="412" t="s">
        <v>2683</v>
      </c>
      <c r="T32" s="412" t="s">
        <v>2684</v>
      </c>
      <c r="U32" s="412" t="s">
        <v>2687</v>
      </c>
      <c r="V32" s="412" t="s">
        <v>2688</v>
      </c>
      <c r="W32" s="412" t="s">
        <v>2689</v>
      </c>
      <c r="X32" s="412" t="s">
        <v>2690</v>
      </c>
      <c r="Y32" s="412" t="s">
        <v>2691</v>
      </c>
      <c r="Z32" s="412" t="s">
        <v>2692</v>
      </c>
      <c r="AA32" s="412" t="s">
        <v>2693</v>
      </c>
      <c r="AB32" s="412" t="s">
        <v>2694</v>
      </c>
    </row>
    <row r="33" spans="2:57" x14ac:dyDescent="0.25">
      <c r="B33">
        <v>1</v>
      </c>
      <c r="C33">
        <f>10*(C2+C12)/C$21</f>
        <v>0</v>
      </c>
      <c r="D33" s="412">
        <f t="shared" ref="D33:AB41" si="0">10*(D2+D12)/D$21</f>
        <v>0</v>
      </c>
      <c r="E33" s="412">
        <f t="shared" si="0"/>
        <v>0</v>
      </c>
      <c r="F33" s="412">
        <f t="shared" si="0"/>
        <v>0</v>
      </c>
      <c r="G33" s="412">
        <f t="shared" si="0"/>
        <v>0</v>
      </c>
      <c r="H33" s="412">
        <f t="shared" si="0"/>
        <v>0</v>
      </c>
      <c r="I33" s="412">
        <f t="shared" si="0"/>
        <v>0</v>
      </c>
      <c r="J33" s="412">
        <f t="shared" si="0"/>
        <v>0</v>
      </c>
      <c r="K33" s="412">
        <f t="shared" si="0"/>
        <v>0</v>
      </c>
      <c r="L33" s="412">
        <f t="shared" si="0"/>
        <v>0</v>
      </c>
      <c r="M33" s="412">
        <f t="shared" si="0"/>
        <v>0</v>
      </c>
      <c r="N33" s="412">
        <f t="shared" si="0"/>
        <v>9.375</v>
      </c>
      <c r="O33" s="412">
        <f t="shared" si="0"/>
        <v>0.50847457627118642</v>
      </c>
      <c r="P33" s="412">
        <f t="shared" si="0"/>
        <v>0</v>
      </c>
      <c r="Q33" s="412">
        <f t="shared" si="0"/>
        <v>1.4545454545454546</v>
      </c>
      <c r="R33" s="412">
        <f t="shared" si="0"/>
        <v>3.2142857142857144</v>
      </c>
      <c r="S33" s="412">
        <f t="shared" si="0"/>
        <v>3.4666666666666668</v>
      </c>
      <c r="T33" s="412">
        <f t="shared" si="0"/>
        <v>0</v>
      </c>
      <c r="U33" s="412">
        <f t="shared" si="0"/>
        <v>4.2857142857142856</v>
      </c>
      <c r="V33" s="412">
        <f t="shared" si="0"/>
        <v>1.8461538461538463</v>
      </c>
      <c r="W33" s="412">
        <f t="shared" si="0"/>
        <v>0</v>
      </c>
      <c r="X33" s="412">
        <f t="shared" si="0"/>
        <v>0</v>
      </c>
      <c r="Y33" s="412">
        <f t="shared" si="0"/>
        <v>0</v>
      </c>
      <c r="Z33" s="412">
        <f t="shared" si="0"/>
        <v>6.4</v>
      </c>
      <c r="AA33" s="412">
        <f t="shared" si="0"/>
        <v>0.56451612903225812</v>
      </c>
      <c r="AB33" s="412">
        <f t="shared" si="0"/>
        <v>0</v>
      </c>
    </row>
    <row r="34" spans="2:57" x14ac:dyDescent="0.25">
      <c r="B34">
        <v>2</v>
      </c>
      <c r="C34" s="412">
        <f t="shared" ref="C34:C40" si="1">10*(C3+C13)/C$21</f>
        <v>5</v>
      </c>
      <c r="D34" s="412">
        <f t="shared" ref="D34:R34" si="2">10*(D3+D13)/D$21</f>
        <v>6.25</v>
      </c>
      <c r="E34" s="412">
        <f t="shared" si="2"/>
        <v>12.5</v>
      </c>
      <c r="F34" s="412">
        <f t="shared" si="2"/>
        <v>10</v>
      </c>
      <c r="G34" s="412">
        <f t="shared" si="2"/>
        <v>17.142857142857142</v>
      </c>
      <c r="H34" s="412">
        <f t="shared" si="2"/>
        <v>47.142857142857146</v>
      </c>
      <c r="I34" s="412">
        <f t="shared" si="2"/>
        <v>37.692307692307693</v>
      </c>
      <c r="J34" s="412">
        <f t="shared" si="2"/>
        <v>47.142857142857146</v>
      </c>
      <c r="K34" s="412">
        <f t="shared" si="2"/>
        <v>0</v>
      </c>
      <c r="L34" s="412">
        <f t="shared" si="2"/>
        <v>3.5714285714285716</v>
      </c>
      <c r="M34" s="412">
        <f t="shared" si="2"/>
        <v>5.2727272727272725</v>
      </c>
      <c r="N34" s="412">
        <f t="shared" si="2"/>
        <v>8.125</v>
      </c>
      <c r="O34" s="412">
        <f t="shared" si="2"/>
        <v>13.050847457627119</v>
      </c>
      <c r="P34" s="412">
        <f t="shared" si="2"/>
        <v>12.857142857142858</v>
      </c>
      <c r="Q34" s="412">
        <f t="shared" si="2"/>
        <v>8</v>
      </c>
      <c r="R34" s="412">
        <f t="shared" si="2"/>
        <v>11.071428571428571</v>
      </c>
      <c r="S34" s="412">
        <f t="shared" si="0"/>
        <v>7.4666666666666668</v>
      </c>
      <c r="T34" s="412">
        <f t="shared" si="0"/>
        <v>11.176470588235293</v>
      </c>
      <c r="U34" s="412">
        <f t="shared" si="0"/>
        <v>4</v>
      </c>
      <c r="V34" s="412">
        <f t="shared" si="0"/>
        <v>2.3076923076923075</v>
      </c>
      <c r="W34" s="412">
        <f t="shared" si="0"/>
        <v>4.5714285714285712</v>
      </c>
      <c r="X34" s="412">
        <f t="shared" si="0"/>
        <v>7.882352941176471</v>
      </c>
      <c r="Y34" s="412">
        <f t="shared" si="0"/>
        <v>26.333333333333332</v>
      </c>
      <c r="Z34" s="412">
        <f t="shared" si="0"/>
        <v>10.4</v>
      </c>
      <c r="AA34" s="412">
        <f t="shared" si="0"/>
        <v>11.048387096774194</v>
      </c>
      <c r="AB34" s="412">
        <f t="shared" si="0"/>
        <v>13.595505617977528</v>
      </c>
    </row>
    <row r="35" spans="2:57" x14ac:dyDescent="0.25">
      <c r="B35" s="412">
        <v>3</v>
      </c>
      <c r="C35" s="412">
        <f t="shared" si="1"/>
        <v>0</v>
      </c>
      <c r="D35" s="412">
        <f t="shared" si="0"/>
        <v>0</v>
      </c>
      <c r="E35" s="412">
        <f t="shared" si="0"/>
        <v>0</v>
      </c>
      <c r="F35" s="412">
        <f t="shared" si="0"/>
        <v>0</v>
      </c>
      <c r="G35" s="412">
        <f t="shared" si="0"/>
        <v>0</v>
      </c>
      <c r="H35" s="412">
        <f t="shared" si="0"/>
        <v>0</v>
      </c>
      <c r="I35" s="412">
        <f t="shared" si="0"/>
        <v>0</v>
      </c>
      <c r="J35" s="412">
        <f t="shared" si="0"/>
        <v>31.428571428571427</v>
      </c>
      <c r="K35" s="412">
        <f t="shared" si="0"/>
        <v>33.333333333333336</v>
      </c>
      <c r="L35" s="412">
        <f t="shared" si="0"/>
        <v>0</v>
      </c>
      <c r="M35" s="412">
        <f t="shared" si="0"/>
        <v>6.1818181818181817</v>
      </c>
      <c r="N35" s="412">
        <f t="shared" si="0"/>
        <v>0</v>
      </c>
      <c r="O35" s="412">
        <f t="shared" si="0"/>
        <v>18.474576271186439</v>
      </c>
      <c r="P35" s="412">
        <f t="shared" si="0"/>
        <v>5</v>
      </c>
      <c r="Q35" s="412">
        <f t="shared" si="0"/>
        <v>23.636363636363637</v>
      </c>
      <c r="R35" s="412">
        <f t="shared" si="0"/>
        <v>23.571428571428573</v>
      </c>
      <c r="S35" s="412">
        <f t="shared" si="0"/>
        <v>18.8</v>
      </c>
      <c r="T35" s="412">
        <f t="shared" si="0"/>
        <v>7.0588235294117645</v>
      </c>
      <c r="U35" s="412">
        <f t="shared" si="0"/>
        <v>15.80952380952381</v>
      </c>
      <c r="V35" s="412">
        <f t="shared" si="0"/>
        <v>5.8461538461538458</v>
      </c>
      <c r="W35" s="412">
        <f t="shared" si="0"/>
        <v>23.142857142857142</v>
      </c>
      <c r="X35" s="412">
        <f t="shared" si="0"/>
        <v>7.5294117647058822</v>
      </c>
      <c r="Y35" s="412">
        <f t="shared" si="0"/>
        <v>3</v>
      </c>
      <c r="Z35" s="412">
        <f t="shared" si="0"/>
        <v>9.1999999999999993</v>
      </c>
      <c r="AA35" s="412">
        <f t="shared" si="0"/>
        <v>13.548387096774194</v>
      </c>
      <c r="AB35" s="412">
        <f t="shared" si="0"/>
        <v>5.2808988764044944</v>
      </c>
    </row>
    <row r="36" spans="2:57" x14ac:dyDescent="0.25">
      <c r="B36" s="412">
        <v>4</v>
      </c>
      <c r="C36" s="412">
        <f t="shared" si="1"/>
        <v>2.3333333333333335</v>
      </c>
      <c r="D36" s="412">
        <f t="shared" si="0"/>
        <v>1.875</v>
      </c>
      <c r="E36" s="412">
        <f t="shared" si="0"/>
        <v>0</v>
      </c>
      <c r="F36" s="412">
        <f t="shared" si="0"/>
        <v>27.777777777777779</v>
      </c>
      <c r="G36" s="412">
        <f t="shared" si="0"/>
        <v>0</v>
      </c>
      <c r="H36" s="412">
        <f t="shared" si="0"/>
        <v>0</v>
      </c>
      <c r="I36" s="412">
        <f t="shared" si="0"/>
        <v>0</v>
      </c>
      <c r="J36" s="412">
        <f t="shared" si="0"/>
        <v>88.571428571428569</v>
      </c>
      <c r="K36" s="412">
        <f t="shared" si="0"/>
        <v>36.666666666666664</v>
      </c>
      <c r="L36" s="412">
        <f t="shared" si="0"/>
        <v>0</v>
      </c>
      <c r="M36" s="412">
        <f t="shared" si="0"/>
        <v>26</v>
      </c>
      <c r="N36" s="412">
        <f t="shared" si="0"/>
        <v>4.375</v>
      </c>
      <c r="O36" s="412">
        <f t="shared" si="0"/>
        <v>12.203389830508474</v>
      </c>
      <c r="P36" s="412">
        <f t="shared" si="0"/>
        <v>21.428571428571427</v>
      </c>
      <c r="Q36" s="412">
        <f t="shared" si="0"/>
        <v>30.181818181818183</v>
      </c>
      <c r="R36" s="412">
        <f t="shared" si="0"/>
        <v>12.5</v>
      </c>
      <c r="S36" s="412">
        <f t="shared" si="0"/>
        <v>19.2</v>
      </c>
      <c r="T36" s="412">
        <f t="shared" si="0"/>
        <v>13.529411764705882</v>
      </c>
      <c r="U36" s="412">
        <f t="shared" si="0"/>
        <v>29.428571428571427</v>
      </c>
      <c r="V36" s="412">
        <f t="shared" si="0"/>
        <v>20.76923076923077</v>
      </c>
      <c r="W36" s="412">
        <f t="shared" si="0"/>
        <v>64.857142857142861</v>
      </c>
      <c r="X36" s="412">
        <f t="shared" si="0"/>
        <v>17.411764705882351</v>
      </c>
      <c r="Y36" s="412">
        <f t="shared" si="0"/>
        <v>13</v>
      </c>
      <c r="Z36" s="412">
        <f t="shared" si="0"/>
        <v>9.1999999999999993</v>
      </c>
      <c r="AA36" s="412">
        <f t="shared" si="0"/>
        <v>20.64516129032258</v>
      </c>
      <c r="AB36" s="412">
        <f t="shared" si="0"/>
        <v>24.04494382022472</v>
      </c>
    </row>
    <row r="37" spans="2:57" x14ac:dyDescent="0.25">
      <c r="B37" s="412">
        <v>5</v>
      </c>
      <c r="C37" s="412">
        <f t="shared" si="1"/>
        <v>80</v>
      </c>
      <c r="D37" s="412">
        <f t="shared" si="0"/>
        <v>88.541666666666671</v>
      </c>
      <c r="E37" s="412">
        <f t="shared" si="0"/>
        <v>75</v>
      </c>
      <c r="F37" s="412">
        <f t="shared" si="0"/>
        <v>66.666666666666671</v>
      </c>
      <c r="G37" s="412">
        <f t="shared" si="0"/>
        <v>71.428571428571431</v>
      </c>
      <c r="H37" s="412">
        <f t="shared" si="0"/>
        <v>64.285714285714292</v>
      </c>
      <c r="I37" s="412">
        <f t="shared" si="0"/>
        <v>69.230769230769226</v>
      </c>
      <c r="J37" s="412">
        <f t="shared" si="0"/>
        <v>21.428571428571427</v>
      </c>
      <c r="K37" s="412">
        <f t="shared" si="0"/>
        <v>55.555555555555557</v>
      </c>
      <c r="L37" s="412">
        <f t="shared" si="0"/>
        <v>85.714285714285708</v>
      </c>
      <c r="M37" s="412">
        <f t="shared" si="0"/>
        <v>66.36363636363636</v>
      </c>
      <c r="N37" s="412">
        <f t="shared" si="0"/>
        <v>65.625</v>
      </c>
      <c r="O37" s="412">
        <f t="shared" si="0"/>
        <v>62.711864406779661</v>
      </c>
      <c r="P37" s="412">
        <f t="shared" si="0"/>
        <v>64.285714285714292</v>
      </c>
      <c r="Q37" s="412">
        <f t="shared" si="0"/>
        <v>54.545454545454547</v>
      </c>
      <c r="R37" s="412">
        <f t="shared" si="0"/>
        <v>60.714285714285715</v>
      </c>
      <c r="S37" s="412">
        <f t="shared" si="0"/>
        <v>44.666666666666664</v>
      </c>
      <c r="T37" s="412">
        <f t="shared" si="0"/>
        <v>64.705882352941174</v>
      </c>
      <c r="U37" s="412">
        <f t="shared" si="0"/>
        <v>50.952380952380949</v>
      </c>
      <c r="V37" s="412">
        <f t="shared" si="0"/>
        <v>50.769230769230766</v>
      </c>
      <c r="W37" s="412">
        <f t="shared" si="0"/>
        <v>48.571428571428569</v>
      </c>
      <c r="X37" s="412">
        <f t="shared" si="0"/>
        <v>67.058823529411768</v>
      </c>
      <c r="Y37" s="412">
        <f t="shared" si="0"/>
        <v>61.666666666666664</v>
      </c>
      <c r="Z37" s="412">
        <f t="shared" si="0"/>
        <v>68</v>
      </c>
      <c r="AA37" s="412">
        <f t="shared" si="0"/>
        <v>58.064516129032256</v>
      </c>
      <c r="AB37" s="412">
        <f t="shared" si="0"/>
        <v>61.797752808988761</v>
      </c>
    </row>
    <row r="38" spans="2:57" x14ac:dyDescent="0.25">
      <c r="B38" s="412">
        <v>6</v>
      </c>
      <c r="C38" s="412">
        <f t="shared" si="1"/>
        <v>1.1666666666666667</v>
      </c>
      <c r="D38" s="412">
        <f t="shared" si="0"/>
        <v>0</v>
      </c>
      <c r="E38" s="412">
        <f t="shared" si="0"/>
        <v>0</v>
      </c>
      <c r="F38" s="412">
        <f t="shared" si="0"/>
        <v>0</v>
      </c>
      <c r="G38" s="412">
        <f t="shared" si="0"/>
        <v>0</v>
      </c>
      <c r="H38" s="412">
        <f t="shared" si="0"/>
        <v>0</v>
      </c>
      <c r="I38" s="412">
        <f t="shared" si="0"/>
        <v>0</v>
      </c>
      <c r="J38" s="412">
        <f t="shared" si="0"/>
        <v>0</v>
      </c>
      <c r="K38" s="412">
        <f t="shared" si="0"/>
        <v>0</v>
      </c>
      <c r="L38" s="412">
        <f t="shared" si="0"/>
        <v>0</v>
      </c>
      <c r="M38" s="412">
        <f t="shared" si="0"/>
        <v>0</v>
      </c>
      <c r="N38" s="412">
        <f t="shared" si="0"/>
        <v>2.5</v>
      </c>
      <c r="O38" s="412">
        <f t="shared" si="0"/>
        <v>0</v>
      </c>
      <c r="P38" s="412">
        <f t="shared" si="0"/>
        <v>0</v>
      </c>
      <c r="Q38" s="412">
        <f t="shared" si="0"/>
        <v>0</v>
      </c>
      <c r="R38" s="412">
        <f t="shared" si="0"/>
        <v>0</v>
      </c>
      <c r="S38" s="412">
        <f t="shared" si="0"/>
        <v>2.6666666666666665</v>
      </c>
      <c r="T38" s="412">
        <f t="shared" si="0"/>
        <v>4.7058823529411766</v>
      </c>
      <c r="U38" s="412">
        <f t="shared" si="0"/>
        <v>0.76190476190476186</v>
      </c>
      <c r="V38" s="412">
        <f t="shared" si="0"/>
        <v>2</v>
      </c>
      <c r="W38" s="412">
        <f t="shared" si="0"/>
        <v>0</v>
      </c>
      <c r="X38" s="412">
        <f t="shared" si="0"/>
        <v>4.3529411764705879</v>
      </c>
      <c r="Y38" s="412">
        <f t="shared" si="0"/>
        <v>0</v>
      </c>
      <c r="Z38" s="412">
        <f t="shared" si="0"/>
        <v>0</v>
      </c>
      <c r="AA38" s="412">
        <f t="shared" si="0"/>
        <v>0.24193548387096775</v>
      </c>
      <c r="AB38" s="412">
        <f t="shared" si="0"/>
        <v>0</v>
      </c>
    </row>
    <row r="39" spans="2:57" ht="18.75" x14ac:dyDescent="0.3">
      <c r="B39" s="412">
        <v>7</v>
      </c>
      <c r="C39" s="533">
        <f t="shared" si="1"/>
        <v>0</v>
      </c>
      <c r="D39" s="412">
        <f t="shared" si="0"/>
        <v>0.625</v>
      </c>
      <c r="E39" s="412">
        <f t="shared" si="0"/>
        <v>0</v>
      </c>
      <c r="F39" s="412">
        <f t="shared" si="0"/>
        <v>0</v>
      </c>
      <c r="G39" s="412">
        <f t="shared" si="0"/>
        <v>0.7142857142857143</v>
      </c>
      <c r="H39" s="412">
        <f t="shared" si="0"/>
        <v>0</v>
      </c>
      <c r="I39" s="412">
        <f t="shared" si="0"/>
        <v>0</v>
      </c>
      <c r="J39" s="412">
        <f t="shared" si="0"/>
        <v>0</v>
      </c>
      <c r="K39" s="412">
        <f t="shared" si="0"/>
        <v>0</v>
      </c>
      <c r="L39" s="412">
        <f t="shared" si="0"/>
        <v>0.7142857142857143</v>
      </c>
      <c r="M39" s="412">
        <f t="shared" si="0"/>
        <v>0</v>
      </c>
      <c r="N39" s="412">
        <f t="shared" si="0"/>
        <v>0.625</v>
      </c>
      <c r="O39" s="412">
        <f t="shared" si="0"/>
        <v>0.67796610169491522</v>
      </c>
      <c r="P39" s="412">
        <f t="shared" si="0"/>
        <v>0</v>
      </c>
      <c r="Q39" s="412">
        <f t="shared" si="0"/>
        <v>0</v>
      </c>
      <c r="R39" s="412">
        <f t="shared" si="0"/>
        <v>2.5</v>
      </c>
      <c r="S39" s="412">
        <f t="shared" si="0"/>
        <v>1.4666666666666666</v>
      </c>
      <c r="T39" s="412">
        <f t="shared" si="0"/>
        <v>0</v>
      </c>
      <c r="U39" s="412">
        <f t="shared" si="0"/>
        <v>0.8571428571428571</v>
      </c>
      <c r="V39" s="412">
        <f t="shared" si="0"/>
        <v>2.7692307692307692</v>
      </c>
      <c r="W39" s="412">
        <f t="shared" si="0"/>
        <v>0</v>
      </c>
      <c r="X39" s="412">
        <f t="shared" si="0"/>
        <v>1.1764705882352942</v>
      </c>
      <c r="Y39" s="412">
        <f t="shared" si="0"/>
        <v>3.6666666666666665</v>
      </c>
      <c r="Z39" s="412">
        <f t="shared" si="0"/>
        <v>5.6</v>
      </c>
      <c r="AA39" s="412">
        <f t="shared" si="0"/>
        <v>1.3709677419354838</v>
      </c>
      <c r="AB39" s="412">
        <f t="shared" si="0"/>
        <v>2.808988764044944</v>
      </c>
      <c r="AO39" s="422" t="str">
        <f>Lexique!C71</f>
        <v>Blocage</v>
      </c>
      <c r="AP39" s="422"/>
      <c r="AQ39" s="422" t="str">
        <f>Lexique!C72</f>
        <v>Limite/peur</v>
      </c>
      <c r="AR39" s="422"/>
      <c r="AS39" s="422" t="str">
        <f>Lexique!C73</f>
        <v>Détachement</v>
      </c>
      <c r="AT39" s="422"/>
      <c r="AU39" s="422" t="str">
        <f>Lexique!C74</f>
        <v>Harmonie</v>
      </c>
      <c r="AV39" s="422"/>
      <c r="AW39" s="422" t="str">
        <f>Lexique!C75</f>
        <v>neutre</v>
      </c>
      <c r="AX39" s="422"/>
      <c r="AY39" s="422" t="str">
        <f>Lexique!C76</f>
        <v>Action en harmonie</v>
      </c>
      <c r="AZ39" s="422"/>
      <c r="BA39" s="422" t="str">
        <f>Lexique!C77</f>
        <v>Action/ besoin</v>
      </c>
      <c r="BB39" s="422"/>
      <c r="BC39" s="422" t="str">
        <f>Lexique!C78</f>
        <v>Excess</v>
      </c>
      <c r="BD39" s="422"/>
      <c r="BE39" s="422" t="str">
        <f>Lexique!C79</f>
        <v>Réactivité</v>
      </c>
    </row>
    <row r="40" spans="2:57" x14ac:dyDescent="0.25">
      <c r="B40" s="412">
        <v>8</v>
      </c>
      <c r="C40" s="533">
        <f t="shared" si="1"/>
        <v>0</v>
      </c>
      <c r="D40" s="412">
        <f t="shared" si="0"/>
        <v>0</v>
      </c>
      <c r="E40" s="412">
        <f t="shared" si="0"/>
        <v>0</v>
      </c>
      <c r="F40" s="412">
        <f t="shared" si="0"/>
        <v>0</v>
      </c>
      <c r="G40" s="412">
        <f t="shared" si="0"/>
        <v>0</v>
      </c>
      <c r="H40" s="412">
        <f t="shared" si="0"/>
        <v>0</v>
      </c>
      <c r="I40" s="412">
        <f t="shared" si="0"/>
        <v>0</v>
      </c>
      <c r="J40" s="412">
        <f t="shared" si="0"/>
        <v>0</v>
      </c>
      <c r="K40" s="412">
        <f t="shared" si="0"/>
        <v>0</v>
      </c>
      <c r="L40" s="412">
        <f t="shared" si="0"/>
        <v>0</v>
      </c>
      <c r="M40" s="412">
        <f t="shared" si="0"/>
        <v>0</v>
      </c>
      <c r="N40" s="412">
        <f t="shared" si="0"/>
        <v>0</v>
      </c>
      <c r="O40" s="412">
        <f t="shared" si="0"/>
        <v>0</v>
      </c>
      <c r="P40" s="412">
        <f t="shared" si="0"/>
        <v>0</v>
      </c>
      <c r="Q40" s="412">
        <f t="shared" si="0"/>
        <v>0</v>
      </c>
      <c r="R40" s="412">
        <f t="shared" si="0"/>
        <v>0</v>
      </c>
      <c r="S40" s="412">
        <f t="shared" si="0"/>
        <v>0</v>
      </c>
      <c r="T40" s="412">
        <f t="shared" si="0"/>
        <v>0</v>
      </c>
      <c r="U40" s="412">
        <f t="shared" si="0"/>
        <v>0</v>
      </c>
      <c r="V40" s="412">
        <f t="shared" si="0"/>
        <v>2.7692307692307692</v>
      </c>
      <c r="W40" s="412">
        <f t="shared" si="0"/>
        <v>0</v>
      </c>
      <c r="X40" s="412">
        <f t="shared" si="0"/>
        <v>0</v>
      </c>
      <c r="Y40" s="412">
        <f t="shared" si="0"/>
        <v>0</v>
      </c>
      <c r="Z40" s="412">
        <f t="shared" si="0"/>
        <v>0</v>
      </c>
      <c r="AA40" s="412">
        <f t="shared" si="0"/>
        <v>2.0161290322580645</v>
      </c>
      <c r="AB40" s="412">
        <f t="shared" si="0"/>
        <v>0</v>
      </c>
      <c r="AO40" s="417"/>
      <c r="AQ40" s="414"/>
      <c r="AS40" s="419"/>
      <c r="AU40" s="418"/>
      <c r="AW40" s="416"/>
      <c r="AY40" s="413"/>
      <c r="BA40" s="420"/>
      <c r="BC40" s="415"/>
      <c r="BE40" s="421"/>
    </row>
    <row r="41" spans="2:57" x14ac:dyDescent="0.25">
      <c r="B41" s="412">
        <v>9</v>
      </c>
      <c r="C41" s="412">
        <f>10*(C10+C20)/C$21</f>
        <v>7.833333333333333</v>
      </c>
      <c r="D41" s="412">
        <f t="shared" si="0"/>
        <v>0</v>
      </c>
      <c r="E41" s="412">
        <f t="shared" si="0"/>
        <v>0</v>
      </c>
      <c r="F41" s="412">
        <f t="shared" si="0"/>
        <v>0</v>
      </c>
      <c r="G41" s="412">
        <f t="shared" si="0"/>
        <v>0</v>
      </c>
      <c r="H41" s="412">
        <f t="shared" si="0"/>
        <v>0</v>
      </c>
      <c r="I41" s="412">
        <f t="shared" si="0"/>
        <v>0</v>
      </c>
      <c r="J41" s="412">
        <f t="shared" si="0"/>
        <v>0</v>
      </c>
      <c r="K41" s="412">
        <f t="shared" si="0"/>
        <v>15.555555555555555</v>
      </c>
      <c r="L41" s="412">
        <f t="shared" si="0"/>
        <v>5.7142857142857144</v>
      </c>
      <c r="M41" s="412">
        <f t="shared" si="0"/>
        <v>13.090909090909092</v>
      </c>
      <c r="N41" s="412">
        <f t="shared" si="0"/>
        <v>10.625</v>
      </c>
      <c r="O41" s="412">
        <f t="shared" si="0"/>
        <v>2.0338983050847457</v>
      </c>
      <c r="P41" s="412">
        <f t="shared" si="0"/>
        <v>2.8571428571428572</v>
      </c>
      <c r="Q41" s="412">
        <f t="shared" si="0"/>
        <v>2.5454545454545454</v>
      </c>
      <c r="R41" s="412">
        <f t="shared" si="0"/>
        <v>11.071428571428571</v>
      </c>
      <c r="S41" s="412">
        <f t="shared" si="0"/>
        <v>12.4</v>
      </c>
      <c r="T41" s="412">
        <f t="shared" si="0"/>
        <v>0</v>
      </c>
      <c r="U41" s="412">
        <f t="shared" si="0"/>
        <v>11.904761904761905</v>
      </c>
      <c r="V41" s="412">
        <f t="shared" si="0"/>
        <v>12.153846153846153</v>
      </c>
      <c r="W41" s="412">
        <f t="shared" si="0"/>
        <v>4</v>
      </c>
      <c r="X41" s="412">
        <f t="shared" si="0"/>
        <v>4.4705882352941178</v>
      </c>
      <c r="Y41" s="412">
        <f t="shared" si="0"/>
        <v>0</v>
      </c>
      <c r="Z41" s="412">
        <f t="shared" si="0"/>
        <v>8.8000000000000007</v>
      </c>
      <c r="AA41" s="412">
        <f t="shared" si="0"/>
        <v>11.53225806451613</v>
      </c>
      <c r="AB41" s="412">
        <f t="shared" si="0"/>
        <v>7.9775280898876408</v>
      </c>
      <c r="AO41" t="s">
        <v>2702</v>
      </c>
      <c r="AQ41" t="s">
        <v>2701</v>
      </c>
      <c r="AS41" t="s">
        <v>2695</v>
      </c>
      <c r="AU41" t="s">
        <v>2704</v>
      </c>
      <c r="AY41" t="s">
        <v>2703</v>
      </c>
      <c r="BC41" t="s">
        <v>2706</v>
      </c>
      <c r="BE41" t="s">
        <v>2707</v>
      </c>
    </row>
    <row r="42" spans="2:57" x14ac:dyDescent="0.25">
      <c r="C42" s="412"/>
      <c r="AO42" t="s">
        <v>146</v>
      </c>
      <c r="AS42" t="s">
        <v>2700</v>
      </c>
      <c r="AU42" t="s">
        <v>2705</v>
      </c>
    </row>
    <row r="43" spans="2:57" x14ac:dyDescent="0.25">
      <c r="C43" s="412"/>
    </row>
    <row r="44" spans="2:57" x14ac:dyDescent="0.25">
      <c r="AN44" t="s">
        <v>5418</v>
      </c>
      <c r="AO44" t="s">
        <v>5410</v>
      </c>
      <c r="AQ44" t="s">
        <v>5411</v>
      </c>
      <c r="AS44" t="s">
        <v>5412</v>
      </c>
      <c r="AU44" t="s">
        <v>5413</v>
      </c>
      <c r="AW44" t="s">
        <v>5414</v>
      </c>
      <c r="AY44" t="s">
        <v>5415</v>
      </c>
      <c r="BA44" t="s">
        <v>5416</v>
      </c>
      <c r="BC44" t="s">
        <v>740</v>
      </c>
      <c r="BE44" t="s">
        <v>5417</v>
      </c>
    </row>
    <row r="46" spans="2:57" x14ac:dyDescent="0.25">
      <c r="B46">
        <v>1</v>
      </c>
      <c r="C46">
        <f>C2/C$21</f>
        <v>0</v>
      </c>
      <c r="D46" s="581">
        <f t="shared" ref="D46:AB54" si="3">D2/D$21</f>
        <v>0</v>
      </c>
      <c r="E46" s="581">
        <f t="shared" si="3"/>
        <v>0</v>
      </c>
      <c r="F46" s="581">
        <f t="shared" si="3"/>
        <v>0</v>
      </c>
      <c r="G46" s="581">
        <f t="shared" si="3"/>
        <v>0</v>
      </c>
      <c r="H46" s="581">
        <f t="shared" si="3"/>
        <v>0</v>
      </c>
      <c r="I46" s="581">
        <f t="shared" si="3"/>
        <v>0</v>
      </c>
      <c r="J46" s="581">
        <f t="shared" si="3"/>
        <v>0</v>
      </c>
      <c r="K46" s="581">
        <f t="shared" si="3"/>
        <v>0</v>
      </c>
      <c r="L46" s="581">
        <f t="shared" si="3"/>
        <v>0</v>
      </c>
      <c r="M46" s="581">
        <f t="shared" si="3"/>
        <v>0</v>
      </c>
      <c r="N46" s="581">
        <f t="shared" si="3"/>
        <v>0</v>
      </c>
      <c r="O46" s="581">
        <f t="shared" si="3"/>
        <v>0</v>
      </c>
      <c r="P46" s="581">
        <f t="shared" si="3"/>
        <v>0</v>
      </c>
      <c r="Q46" s="581">
        <f t="shared" si="3"/>
        <v>0</v>
      </c>
      <c r="R46" s="581">
        <f t="shared" si="3"/>
        <v>0</v>
      </c>
      <c r="S46" s="581">
        <f t="shared" si="3"/>
        <v>0</v>
      </c>
      <c r="T46" s="581">
        <f t="shared" si="3"/>
        <v>0</v>
      </c>
      <c r="U46" s="581">
        <f t="shared" si="3"/>
        <v>0.13333333333333333</v>
      </c>
      <c r="V46" s="581">
        <f t="shared" si="3"/>
        <v>9.2307692307692313E-2</v>
      </c>
      <c r="W46" s="581">
        <f t="shared" si="3"/>
        <v>0</v>
      </c>
      <c r="X46" s="581">
        <f t="shared" si="3"/>
        <v>0</v>
      </c>
      <c r="Y46" s="581">
        <f t="shared" si="3"/>
        <v>0</v>
      </c>
      <c r="Z46" s="581">
        <f t="shared" si="3"/>
        <v>0</v>
      </c>
      <c r="AA46" s="581">
        <f t="shared" si="3"/>
        <v>0</v>
      </c>
      <c r="AB46" s="581">
        <f t="shared" si="3"/>
        <v>0</v>
      </c>
    </row>
    <row r="47" spans="2:57" x14ac:dyDescent="0.25">
      <c r="B47">
        <v>2</v>
      </c>
      <c r="C47" s="581">
        <f t="shared" ref="C47:R66" si="4">C3/C$21</f>
        <v>0.5</v>
      </c>
      <c r="D47" s="581">
        <f t="shared" si="4"/>
        <v>0.625</v>
      </c>
      <c r="E47" s="581">
        <f t="shared" si="4"/>
        <v>1.25</v>
      </c>
      <c r="F47" s="581">
        <f t="shared" si="4"/>
        <v>1</v>
      </c>
      <c r="G47" s="581">
        <f t="shared" si="4"/>
        <v>1.7142857142857142</v>
      </c>
      <c r="H47" s="581">
        <f t="shared" si="4"/>
        <v>4.7142857142857144</v>
      </c>
      <c r="I47" s="581">
        <f t="shared" si="4"/>
        <v>3.7692307692307692</v>
      </c>
      <c r="J47" s="581">
        <f t="shared" si="4"/>
        <v>4.7142857142857144</v>
      </c>
      <c r="K47" s="581">
        <f t="shared" si="4"/>
        <v>0</v>
      </c>
      <c r="L47" s="581">
        <f t="shared" si="4"/>
        <v>0.35714285714285715</v>
      </c>
      <c r="M47" s="581">
        <f t="shared" si="4"/>
        <v>0.27272727272727271</v>
      </c>
      <c r="N47" s="581">
        <f t="shared" si="4"/>
        <v>0.125</v>
      </c>
      <c r="O47" s="581">
        <f t="shared" si="4"/>
        <v>0.89830508474576276</v>
      </c>
      <c r="P47" s="581">
        <f t="shared" si="4"/>
        <v>1.2857142857142858</v>
      </c>
      <c r="Q47" s="581">
        <f t="shared" si="4"/>
        <v>0.49090909090909091</v>
      </c>
      <c r="R47" s="581">
        <f t="shared" si="4"/>
        <v>0.42857142857142855</v>
      </c>
      <c r="S47" s="581">
        <f t="shared" si="3"/>
        <v>0.4</v>
      </c>
      <c r="T47" s="581">
        <f t="shared" si="3"/>
        <v>1.1176470588235294</v>
      </c>
      <c r="U47" s="581">
        <f t="shared" si="3"/>
        <v>0.12380952380952381</v>
      </c>
      <c r="V47" s="581">
        <f t="shared" si="3"/>
        <v>0.1076923076923077</v>
      </c>
      <c r="W47" s="581">
        <f t="shared" si="3"/>
        <v>2.8571428571428571E-2</v>
      </c>
      <c r="X47" s="581">
        <f t="shared" si="3"/>
        <v>0.41176470588235292</v>
      </c>
      <c r="Y47" s="581">
        <f t="shared" si="3"/>
        <v>0.83333333333333337</v>
      </c>
      <c r="Z47" s="581">
        <f t="shared" si="3"/>
        <v>0</v>
      </c>
      <c r="AA47" s="581">
        <f t="shared" si="3"/>
        <v>0.66935483870967738</v>
      </c>
      <c r="AB47" s="581">
        <f t="shared" si="3"/>
        <v>0.84269662921348309</v>
      </c>
    </row>
    <row r="48" spans="2:57" x14ac:dyDescent="0.25">
      <c r="B48">
        <v>3</v>
      </c>
      <c r="C48" s="581">
        <f t="shared" si="4"/>
        <v>0</v>
      </c>
      <c r="D48" s="581">
        <f t="shared" si="3"/>
        <v>0</v>
      </c>
      <c r="E48" s="581">
        <f t="shared" si="3"/>
        <v>0</v>
      </c>
      <c r="F48" s="581">
        <f t="shared" si="3"/>
        <v>0</v>
      </c>
      <c r="G48" s="581">
        <f t="shared" si="3"/>
        <v>0</v>
      </c>
      <c r="H48" s="581">
        <f t="shared" si="3"/>
        <v>0</v>
      </c>
      <c r="I48" s="581">
        <f t="shared" si="3"/>
        <v>0</v>
      </c>
      <c r="J48" s="581">
        <f t="shared" si="3"/>
        <v>3.1428571428571428</v>
      </c>
      <c r="K48" s="581">
        <f t="shared" si="3"/>
        <v>1.1111111111111112</v>
      </c>
      <c r="L48" s="581">
        <f t="shared" si="3"/>
        <v>0</v>
      </c>
      <c r="M48" s="581">
        <f t="shared" si="3"/>
        <v>0.61818181818181817</v>
      </c>
      <c r="N48" s="581">
        <f t="shared" si="3"/>
        <v>0</v>
      </c>
      <c r="O48" s="581">
        <f t="shared" si="3"/>
        <v>1.847457627118644</v>
      </c>
      <c r="P48" s="581">
        <f t="shared" si="3"/>
        <v>0.5</v>
      </c>
      <c r="Q48" s="581">
        <f t="shared" si="3"/>
        <v>1.9818181818181819</v>
      </c>
      <c r="R48" s="581">
        <f t="shared" si="3"/>
        <v>2.3571428571428572</v>
      </c>
      <c r="S48" s="581">
        <f t="shared" si="3"/>
        <v>1.88</v>
      </c>
      <c r="T48" s="581">
        <f t="shared" si="3"/>
        <v>0.70588235294117652</v>
      </c>
      <c r="U48" s="581">
        <f t="shared" si="3"/>
        <v>1.2666666666666666</v>
      </c>
      <c r="V48" s="581">
        <f t="shared" si="3"/>
        <v>0.13846153846153847</v>
      </c>
      <c r="W48" s="581">
        <f t="shared" si="3"/>
        <v>0.94285714285714284</v>
      </c>
      <c r="X48" s="581">
        <f t="shared" si="3"/>
        <v>0.75294117647058822</v>
      </c>
      <c r="Y48" s="581">
        <f t="shared" si="3"/>
        <v>0.3</v>
      </c>
      <c r="Z48" s="581">
        <f t="shared" si="3"/>
        <v>0.52</v>
      </c>
      <c r="AA48" s="581">
        <f t="shared" si="3"/>
        <v>1.0887096774193548</v>
      </c>
      <c r="AB48" s="581">
        <f t="shared" si="3"/>
        <v>0.5280898876404494</v>
      </c>
    </row>
    <row r="49" spans="2:28" x14ac:dyDescent="0.25">
      <c r="B49" s="581">
        <v>4</v>
      </c>
      <c r="C49" s="581">
        <f t="shared" si="4"/>
        <v>0.21666666666666667</v>
      </c>
      <c r="D49" s="581">
        <f t="shared" si="3"/>
        <v>0.1875</v>
      </c>
      <c r="E49" s="581">
        <f t="shared" si="3"/>
        <v>0</v>
      </c>
      <c r="F49" s="581">
        <f t="shared" si="3"/>
        <v>2.7777777777777777</v>
      </c>
      <c r="G49" s="581">
        <f t="shared" si="3"/>
        <v>0</v>
      </c>
      <c r="H49" s="581">
        <f t="shared" si="3"/>
        <v>0</v>
      </c>
      <c r="I49" s="581">
        <f t="shared" si="3"/>
        <v>0</v>
      </c>
      <c r="J49" s="581">
        <f t="shared" si="3"/>
        <v>1.8571428571428572</v>
      </c>
      <c r="K49" s="581">
        <f t="shared" si="3"/>
        <v>2.3333333333333335</v>
      </c>
      <c r="L49" s="581">
        <f t="shared" si="3"/>
        <v>0</v>
      </c>
      <c r="M49" s="581">
        <f t="shared" si="3"/>
        <v>1.8545454545454545</v>
      </c>
      <c r="N49" s="581">
        <f t="shared" si="3"/>
        <v>0.4375</v>
      </c>
      <c r="O49" s="581">
        <f t="shared" si="3"/>
        <v>0.59322033898305082</v>
      </c>
      <c r="P49" s="581">
        <f t="shared" si="3"/>
        <v>2.1428571428571428</v>
      </c>
      <c r="Q49" s="581">
        <f t="shared" si="3"/>
        <v>1.0727272727272728</v>
      </c>
      <c r="R49" s="581">
        <f t="shared" si="3"/>
        <v>1.25</v>
      </c>
      <c r="S49" s="581">
        <f t="shared" si="3"/>
        <v>1.6133333333333333</v>
      </c>
      <c r="T49" s="581">
        <f t="shared" si="3"/>
        <v>0.88235294117647056</v>
      </c>
      <c r="U49" s="581">
        <f t="shared" si="3"/>
        <v>1.9523809523809523</v>
      </c>
      <c r="V49" s="581">
        <f t="shared" si="3"/>
        <v>0.49230769230769234</v>
      </c>
      <c r="W49" s="581">
        <f t="shared" si="3"/>
        <v>4</v>
      </c>
      <c r="X49" s="581">
        <f t="shared" si="3"/>
        <v>1.1058823529411765</v>
      </c>
      <c r="Y49" s="581">
        <f t="shared" si="3"/>
        <v>1.3</v>
      </c>
      <c r="Z49" s="581">
        <f t="shared" si="3"/>
        <v>0.84</v>
      </c>
      <c r="AA49" s="581">
        <f t="shared" si="3"/>
        <v>1.4516129032258065</v>
      </c>
      <c r="AB49" s="581">
        <f t="shared" si="3"/>
        <v>1.6292134831460674</v>
      </c>
    </row>
    <row r="50" spans="2:28" x14ac:dyDescent="0.25">
      <c r="B50" s="581">
        <v>5</v>
      </c>
      <c r="C50" s="581">
        <f t="shared" si="4"/>
        <v>3.5833333333333335</v>
      </c>
      <c r="D50" s="581">
        <f t="shared" si="3"/>
        <v>3.9583333333333335</v>
      </c>
      <c r="E50" s="581">
        <f t="shared" si="3"/>
        <v>2.5</v>
      </c>
      <c r="F50" s="581">
        <f t="shared" si="3"/>
        <v>1.6666666666666667</v>
      </c>
      <c r="G50" s="581">
        <f t="shared" si="3"/>
        <v>2.5</v>
      </c>
      <c r="H50" s="581">
        <f t="shared" si="3"/>
        <v>1.4285714285714286</v>
      </c>
      <c r="I50" s="581">
        <f t="shared" si="3"/>
        <v>1.9230769230769231</v>
      </c>
      <c r="J50" s="581">
        <f t="shared" si="3"/>
        <v>0</v>
      </c>
      <c r="K50" s="581">
        <f t="shared" si="3"/>
        <v>2.7777777777777777</v>
      </c>
      <c r="L50" s="581">
        <f t="shared" si="3"/>
        <v>3.9285714285714284</v>
      </c>
      <c r="M50" s="581">
        <f t="shared" si="3"/>
        <v>3</v>
      </c>
      <c r="N50" s="581">
        <f t="shared" si="3"/>
        <v>3.4375</v>
      </c>
      <c r="O50" s="581">
        <f t="shared" si="3"/>
        <v>2.5423728813559321</v>
      </c>
      <c r="P50" s="581">
        <f t="shared" si="3"/>
        <v>1.7857142857142858</v>
      </c>
      <c r="Q50" s="581">
        <f t="shared" si="3"/>
        <v>2.0909090909090908</v>
      </c>
      <c r="R50" s="581">
        <f t="shared" si="3"/>
        <v>2.6785714285714284</v>
      </c>
      <c r="S50" s="581">
        <f t="shared" si="3"/>
        <v>1.7333333333333334</v>
      </c>
      <c r="T50" s="581">
        <f t="shared" si="3"/>
        <v>2.3529411764705883</v>
      </c>
      <c r="U50" s="581">
        <f t="shared" si="3"/>
        <v>1.9523809523809523</v>
      </c>
      <c r="V50" s="581">
        <f t="shared" si="3"/>
        <v>2.5384615384615383</v>
      </c>
      <c r="W50" s="581">
        <f t="shared" si="3"/>
        <v>2</v>
      </c>
      <c r="X50" s="581">
        <f t="shared" si="3"/>
        <v>2.9411764705882355</v>
      </c>
      <c r="Y50" s="581">
        <f t="shared" si="3"/>
        <v>2.6666666666666665</v>
      </c>
      <c r="Z50" s="581">
        <f t="shared" si="3"/>
        <v>4</v>
      </c>
      <c r="AA50" s="581">
        <f t="shared" si="3"/>
        <v>2.5403225806451615</v>
      </c>
      <c r="AB50" s="581">
        <f t="shared" si="3"/>
        <v>2.8651685393258428</v>
      </c>
    </row>
    <row r="51" spans="2:28" x14ac:dyDescent="0.25">
      <c r="B51" s="581">
        <v>6</v>
      </c>
      <c r="C51" s="581">
        <f t="shared" si="4"/>
        <v>0.11666666666666667</v>
      </c>
      <c r="D51" s="581">
        <f t="shared" si="3"/>
        <v>0</v>
      </c>
      <c r="E51" s="581">
        <f t="shared" si="3"/>
        <v>0</v>
      </c>
      <c r="F51" s="581">
        <f t="shared" si="3"/>
        <v>0</v>
      </c>
      <c r="G51" s="581">
        <f t="shared" si="3"/>
        <v>0</v>
      </c>
      <c r="H51" s="581">
        <f t="shared" si="3"/>
        <v>0</v>
      </c>
      <c r="I51" s="581">
        <f t="shared" si="3"/>
        <v>0</v>
      </c>
      <c r="J51" s="581">
        <f t="shared" si="3"/>
        <v>0</v>
      </c>
      <c r="K51" s="581">
        <f t="shared" si="3"/>
        <v>0</v>
      </c>
      <c r="L51" s="581">
        <f t="shared" si="3"/>
        <v>0</v>
      </c>
      <c r="M51" s="581">
        <f t="shared" si="3"/>
        <v>0</v>
      </c>
      <c r="N51" s="581">
        <f t="shared" si="3"/>
        <v>0.25</v>
      </c>
      <c r="O51" s="581">
        <f t="shared" si="3"/>
        <v>0</v>
      </c>
      <c r="P51" s="581">
        <f t="shared" si="3"/>
        <v>0</v>
      </c>
      <c r="Q51" s="581">
        <f t="shared" si="3"/>
        <v>0</v>
      </c>
      <c r="R51" s="581">
        <f t="shared" si="3"/>
        <v>0</v>
      </c>
      <c r="S51" s="581">
        <f t="shared" si="3"/>
        <v>0.13333333333333333</v>
      </c>
      <c r="T51" s="581">
        <f t="shared" si="3"/>
        <v>0</v>
      </c>
      <c r="U51" s="581">
        <f t="shared" si="3"/>
        <v>0</v>
      </c>
      <c r="V51" s="581">
        <f t="shared" si="3"/>
        <v>0</v>
      </c>
      <c r="W51" s="581">
        <f t="shared" si="3"/>
        <v>0</v>
      </c>
      <c r="X51" s="581">
        <f t="shared" si="3"/>
        <v>5.8823529411764705E-2</v>
      </c>
      <c r="Y51" s="581">
        <f t="shared" si="3"/>
        <v>0</v>
      </c>
      <c r="Z51" s="581">
        <f t="shared" si="3"/>
        <v>0</v>
      </c>
      <c r="AA51" s="581">
        <f t="shared" si="3"/>
        <v>2.4193548387096774E-2</v>
      </c>
      <c r="AB51" s="581">
        <f t="shared" si="3"/>
        <v>0</v>
      </c>
    </row>
    <row r="52" spans="2:28" x14ac:dyDescent="0.25">
      <c r="B52" s="581">
        <v>7</v>
      </c>
      <c r="C52" s="581">
        <f t="shared" si="4"/>
        <v>0</v>
      </c>
      <c r="D52" s="581">
        <f t="shared" si="3"/>
        <v>0</v>
      </c>
      <c r="E52" s="581">
        <f t="shared" si="3"/>
        <v>0</v>
      </c>
      <c r="F52" s="581">
        <f t="shared" si="3"/>
        <v>0</v>
      </c>
      <c r="G52" s="581">
        <f t="shared" si="3"/>
        <v>0</v>
      </c>
      <c r="H52" s="581">
        <f t="shared" si="3"/>
        <v>0</v>
      </c>
      <c r="I52" s="581">
        <f t="shared" si="3"/>
        <v>0</v>
      </c>
      <c r="J52" s="581">
        <f t="shared" si="3"/>
        <v>0</v>
      </c>
      <c r="K52" s="581">
        <f t="shared" si="3"/>
        <v>0</v>
      </c>
      <c r="L52" s="581">
        <f t="shared" si="3"/>
        <v>7.1428571428571425E-2</v>
      </c>
      <c r="M52" s="581">
        <f t="shared" si="3"/>
        <v>0</v>
      </c>
      <c r="N52" s="581">
        <f t="shared" si="3"/>
        <v>0</v>
      </c>
      <c r="O52" s="581">
        <f t="shared" si="3"/>
        <v>3.3898305084745763E-2</v>
      </c>
      <c r="P52" s="581">
        <f t="shared" si="3"/>
        <v>0</v>
      </c>
      <c r="Q52" s="581">
        <f t="shared" si="3"/>
        <v>0</v>
      </c>
      <c r="R52" s="581">
        <f t="shared" si="3"/>
        <v>0</v>
      </c>
      <c r="S52" s="581">
        <f t="shared" si="3"/>
        <v>1.3333333333333334E-2</v>
      </c>
      <c r="T52" s="581">
        <f t="shared" si="3"/>
        <v>0</v>
      </c>
      <c r="U52" s="581">
        <f t="shared" si="3"/>
        <v>0</v>
      </c>
      <c r="V52" s="581">
        <f t="shared" si="3"/>
        <v>6.1538461538461542E-2</v>
      </c>
      <c r="W52" s="581">
        <f t="shared" si="3"/>
        <v>0</v>
      </c>
      <c r="X52" s="581">
        <f t="shared" si="3"/>
        <v>2.3529411764705882E-2</v>
      </c>
      <c r="Y52" s="581">
        <f t="shared" si="3"/>
        <v>0</v>
      </c>
      <c r="Z52" s="581">
        <f t="shared" si="3"/>
        <v>0</v>
      </c>
      <c r="AA52" s="581">
        <f t="shared" si="3"/>
        <v>0</v>
      </c>
      <c r="AB52" s="581">
        <f t="shared" si="3"/>
        <v>3.3707865168539325E-2</v>
      </c>
    </row>
    <row r="53" spans="2:28" x14ac:dyDescent="0.25">
      <c r="B53" s="581">
        <v>8</v>
      </c>
      <c r="C53" s="581">
        <f t="shared" si="4"/>
        <v>0</v>
      </c>
      <c r="D53" s="581">
        <f t="shared" si="3"/>
        <v>0</v>
      </c>
      <c r="E53" s="581">
        <f t="shared" si="3"/>
        <v>0</v>
      </c>
      <c r="F53" s="581">
        <f t="shared" si="3"/>
        <v>0</v>
      </c>
      <c r="G53" s="581">
        <f t="shared" si="3"/>
        <v>0</v>
      </c>
      <c r="H53" s="581">
        <f t="shared" si="3"/>
        <v>0</v>
      </c>
      <c r="I53" s="581">
        <f t="shared" si="3"/>
        <v>0</v>
      </c>
      <c r="J53" s="581">
        <f t="shared" si="3"/>
        <v>0</v>
      </c>
      <c r="K53" s="581">
        <f t="shared" si="3"/>
        <v>0</v>
      </c>
      <c r="L53" s="581">
        <f t="shared" si="3"/>
        <v>0</v>
      </c>
      <c r="M53" s="581">
        <f t="shared" si="3"/>
        <v>0</v>
      </c>
      <c r="N53" s="581">
        <f t="shared" si="3"/>
        <v>0</v>
      </c>
      <c r="O53" s="581">
        <f t="shared" si="3"/>
        <v>0</v>
      </c>
      <c r="P53" s="581">
        <f t="shared" si="3"/>
        <v>0</v>
      </c>
      <c r="Q53" s="581">
        <f t="shared" si="3"/>
        <v>0</v>
      </c>
      <c r="R53" s="581">
        <f t="shared" si="3"/>
        <v>0</v>
      </c>
      <c r="S53" s="581">
        <f t="shared" si="3"/>
        <v>0</v>
      </c>
      <c r="T53" s="581">
        <f t="shared" si="3"/>
        <v>0</v>
      </c>
      <c r="U53" s="581">
        <f t="shared" si="3"/>
        <v>0</v>
      </c>
      <c r="V53" s="581">
        <f t="shared" si="3"/>
        <v>0.13846153846153847</v>
      </c>
      <c r="W53" s="581">
        <f t="shared" si="3"/>
        <v>0</v>
      </c>
      <c r="X53" s="581">
        <f t="shared" si="3"/>
        <v>0</v>
      </c>
      <c r="Y53" s="581">
        <f t="shared" si="3"/>
        <v>0</v>
      </c>
      <c r="Z53" s="581">
        <f t="shared" si="3"/>
        <v>0</v>
      </c>
      <c r="AA53" s="581">
        <f t="shared" si="3"/>
        <v>0</v>
      </c>
      <c r="AB53" s="581">
        <f t="shared" si="3"/>
        <v>0</v>
      </c>
    </row>
    <row r="54" spans="2:28" x14ac:dyDescent="0.25">
      <c r="B54" s="581">
        <v>9</v>
      </c>
      <c r="C54" s="581">
        <f t="shared" si="4"/>
        <v>0.11666666666666667</v>
      </c>
      <c r="D54" s="581">
        <f t="shared" si="3"/>
        <v>0</v>
      </c>
      <c r="E54" s="581">
        <f t="shared" si="3"/>
        <v>0</v>
      </c>
      <c r="F54" s="581">
        <f t="shared" si="3"/>
        <v>0</v>
      </c>
      <c r="G54" s="581">
        <f t="shared" si="3"/>
        <v>0</v>
      </c>
      <c r="H54" s="581">
        <f t="shared" si="3"/>
        <v>0</v>
      </c>
      <c r="I54" s="581">
        <f t="shared" si="3"/>
        <v>0</v>
      </c>
      <c r="J54" s="581">
        <f t="shared" si="3"/>
        <v>0</v>
      </c>
      <c r="K54" s="581">
        <f t="shared" si="3"/>
        <v>0</v>
      </c>
      <c r="L54" s="581">
        <f t="shared" si="3"/>
        <v>0</v>
      </c>
      <c r="M54" s="581">
        <f t="shared" si="3"/>
        <v>0</v>
      </c>
      <c r="N54" s="581">
        <f t="shared" si="3"/>
        <v>0</v>
      </c>
      <c r="O54" s="581">
        <f t="shared" si="3"/>
        <v>0</v>
      </c>
      <c r="P54" s="581">
        <f t="shared" si="3"/>
        <v>0</v>
      </c>
      <c r="Q54" s="581">
        <f t="shared" si="3"/>
        <v>0</v>
      </c>
      <c r="R54" s="581">
        <f t="shared" si="3"/>
        <v>0</v>
      </c>
      <c r="S54" s="581">
        <f t="shared" si="3"/>
        <v>9.3333333333333338E-2</v>
      </c>
      <c r="T54" s="581">
        <f t="shared" si="3"/>
        <v>0</v>
      </c>
      <c r="U54" s="581">
        <f t="shared" si="3"/>
        <v>0.52380952380952384</v>
      </c>
      <c r="V54" s="581">
        <f t="shared" si="3"/>
        <v>0.52307692307692311</v>
      </c>
      <c r="W54" s="581">
        <f t="shared" si="3"/>
        <v>0.22857142857142856</v>
      </c>
      <c r="X54" s="581">
        <f t="shared" si="3"/>
        <v>0</v>
      </c>
      <c r="Y54" s="581">
        <f t="shared" si="3"/>
        <v>0</v>
      </c>
      <c r="Z54" s="581">
        <f t="shared" si="3"/>
        <v>0</v>
      </c>
      <c r="AA54" s="581">
        <f t="shared" si="3"/>
        <v>0.66935483870967738</v>
      </c>
      <c r="AB54" s="581">
        <f t="shared" si="3"/>
        <v>0.2247191011235955</v>
      </c>
    </row>
    <row r="55" spans="2:28" x14ac:dyDescent="0.25">
      <c r="C55" s="581">
        <f t="shared" si="4"/>
        <v>1</v>
      </c>
    </row>
    <row r="56" spans="2:28" x14ac:dyDescent="0.25">
      <c r="B56" s="581">
        <v>1</v>
      </c>
      <c r="C56" s="581">
        <f t="shared" si="4"/>
        <v>0</v>
      </c>
      <c r="D56" s="581">
        <f t="shared" ref="D56:AB56" si="5">D12/D$21</f>
        <v>0</v>
      </c>
      <c r="E56" s="581">
        <f t="shared" si="5"/>
        <v>0</v>
      </c>
      <c r="F56" s="581">
        <f t="shared" si="5"/>
        <v>0</v>
      </c>
      <c r="G56" s="581">
        <f t="shared" si="5"/>
        <v>0</v>
      </c>
      <c r="H56" s="581">
        <f t="shared" si="5"/>
        <v>0</v>
      </c>
      <c r="I56" s="581">
        <f t="shared" si="5"/>
        <v>0</v>
      </c>
      <c r="J56" s="581">
        <f t="shared" si="5"/>
        <v>0</v>
      </c>
      <c r="K56" s="581">
        <f t="shared" si="5"/>
        <v>0</v>
      </c>
      <c r="L56" s="581">
        <f t="shared" si="5"/>
        <v>0</v>
      </c>
      <c r="M56" s="581">
        <f t="shared" si="5"/>
        <v>0</v>
      </c>
      <c r="N56" s="581">
        <f t="shared" si="5"/>
        <v>0.9375</v>
      </c>
      <c r="O56" s="581">
        <f t="shared" si="5"/>
        <v>5.0847457627118647E-2</v>
      </c>
      <c r="P56" s="581">
        <f t="shared" si="5"/>
        <v>0</v>
      </c>
      <c r="Q56" s="581">
        <f t="shared" si="5"/>
        <v>0.14545454545454545</v>
      </c>
      <c r="R56" s="581">
        <f t="shared" si="5"/>
        <v>0.32142857142857145</v>
      </c>
      <c r="S56" s="581">
        <f t="shared" si="5"/>
        <v>0.34666666666666668</v>
      </c>
      <c r="T56" s="581">
        <f t="shared" si="5"/>
        <v>0</v>
      </c>
      <c r="U56" s="581">
        <f t="shared" si="5"/>
        <v>0.29523809523809524</v>
      </c>
      <c r="V56" s="581">
        <f t="shared" si="5"/>
        <v>9.2307692307692313E-2</v>
      </c>
      <c r="W56" s="581">
        <f t="shared" si="5"/>
        <v>0</v>
      </c>
      <c r="X56" s="581">
        <f t="shared" si="5"/>
        <v>0</v>
      </c>
      <c r="Y56" s="581">
        <f t="shared" si="5"/>
        <v>0</v>
      </c>
      <c r="Z56" s="581">
        <f t="shared" si="5"/>
        <v>0.64</v>
      </c>
      <c r="AA56" s="581">
        <f t="shared" si="5"/>
        <v>5.6451612903225805E-2</v>
      </c>
      <c r="AB56" s="581">
        <f t="shared" si="5"/>
        <v>0</v>
      </c>
    </row>
    <row r="57" spans="2:28" x14ac:dyDescent="0.25">
      <c r="B57" s="581">
        <v>2</v>
      </c>
      <c r="C57" s="581">
        <f t="shared" si="4"/>
        <v>0</v>
      </c>
      <c r="D57" s="581">
        <f t="shared" ref="D57:AB57" si="6">D13/D$21</f>
        <v>0</v>
      </c>
      <c r="E57" s="581">
        <f t="shared" si="6"/>
        <v>0</v>
      </c>
      <c r="F57" s="581">
        <f t="shared" si="6"/>
        <v>0</v>
      </c>
      <c r="G57" s="581">
        <f t="shared" si="6"/>
        <v>0</v>
      </c>
      <c r="H57" s="581">
        <f t="shared" si="6"/>
        <v>0</v>
      </c>
      <c r="I57" s="581">
        <f t="shared" si="6"/>
        <v>0</v>
      </c>
      <c r="J57" s="581">
        <f t="shared" si="6"/>
        <v>0</v>
      </c>
      <c r="K57" s="581">
        <f t="shared" si="6"/>
        <v>0</v>
      </c>
      <c r="L57" s="581">
        <f t="shared" si="6"/>
        <v>0</v>
      </c>
      <c r="M57" s="581">
        <f t="shared" si="6"/>
        <v>0.25454545454545452</v>
      </c>
      <c r="N57" s="581">
        <f t="shared" si="6"/>
        <v>0.6875</v>
      </c>
      <c r="O57" s="581">
        <f t="shared" si="6"/>
        <v>0.40677966101694918</v>
      </c>
      <c r="P57" s="581">
        <f t="shared" si="6"/>
        <v>0</v>
      </c>
      <c r="Q57" s="581">
        <f t="shared" si="6"/>
        <v>0.30909090909090908</v>
      </c>
      <c r="R57" s="581">
        <f t="shared" si="6"/>
        <v>0.6785714285714286</v>
      </c>
      <c r="S57" s="581">
        <f t="shared" si="6"/>
        <v>0.34666666666666668</v>
      </c>
      <c r="T57" s="581">
        <f t="shared" si="6"/>
        <v>0</v>
      </c>
      <c r="U57" s="581">
        <f t="shared" si="6"/>
        <v>0.27619047619047621</v>
      </c>
      <c r="V57" s="581">
        <f t="shared" si="6"/>
        <v>0.12307692307692308</v>
      </c>
      <c r="W57" s="581">
        <f t="shared" si="6"/>
        <v>0.42857142857142855</v>
      </c>
      <c r="X57" s="581">
        <f t="shared" si="6"/>
        <v>0.37647058823529411</v>
      </c>
      <c r="Y57" s="581">
        <f t="shared" si="6"/>
        <v>1.8</v>
      </c>
      <c r="Z57" s="581">
        <f t="shared" si="6"/>
        <v>1.04</v>
      </c>
      <c r="AA57" s="581">
        <f t="shared" si="6"/>
        <v>0.43548387096774194</v>
      </c>
      <c r="AB57" s="581">
        <f t="shared" si="6"/>
        <v>0.5168539325842697</v>
      </c>
    </row>
    <row r="58" spans="2:28" x14ac:dyDescent="0.25">
      <c r="B58" s="581">
        <v>3</v>
      </c>
      <c r="C58" s="581">
        <f t="shared" si="4"/>
        <v>0</v>
      </c>
      <c r="D58" s="581">
        <f t="shared" ref="D58:AB58" si="7">D14/D$21</f>
        <v>0</v>
      </c>
      <c r="E58" s="581">
        <f t="shared" si="7"/>
        <v>0</v>
      </c>
      <c r="F58" s="581">
        <f t="shared" si="7"/>
        <v>0</v>
      </c>
      <c r="G58" s="581">
        <f t="shared" si="7"/>
        <v>0</v>
      </c>
      <c r="H58" s="581">
        <f t="shared" si="7"/>
        <v>0</v>
      </c>
      <c r="I58" s="581">
        <f t="shared" si="7"/>
        <v>0</v>
      </c>
      <c r="J58" s="581">
        <f t="shared" si="7"/>
        <v>0</v>
      </c>
      <c r="K58" s="581">
        <f t="shared" si="7"/>
        <v>2.2222222222222223</v>
      </c>
      <c r="L58" s="581">
        <f t="shared" si="7"/>
        <v>0</v>
      </c>
      <c r="M58" s="581">
        <f t="shared" si="7"/>
        <v>0</v>
      </c>
      <c r="N58" s="581">
        <f t="shared" si="7"/>
        <v>0</v>
      </c>
      <c r="O58" s="581">
        <f t="shared" si="7"/>
        <v>0</v>
      </c>
      <c r="P58" s="581">
        <f t="shared" si="7"/>
        <v>0</v>
      </c>
      <c r="Q58" s="581">
        <f t="shared" si="7"/>
        <v>0.38181818181818183</v>
      </c>
      <c r="R58" s="581">
        <f t="shared" si="7"/>
        <v>0</v>
      </c>
      <c r="S58" s="581">
        <f t="shared" si="7"/>
        <v>0</v>
      </c>
      <c r="T58" s="581">
        <f t="shared" si="7"/>
        <v>0</v>
      </c>
      <c r="U58" s="581">
        <f t="shared" si="7"/>
        <v>0.31428571428571428</v>
      </c>
      <c r="V58" s="581">
        <f t="shared" si="7"/>
        <v>0.44615384615384618</v>
      </c>
      <c r="W58" s="581">
        <f t="shared" si="7"/>
        <v>1.3714285714285714</v>
      </c>
      <c r="X58" s="581">
        <f t="shared" si="7"/>
        <v>0</v>
      </c>
      <c r="Y58" s="581">
        <f t="shared" si="7"/>
        <v>0</v>
      </c>
      <c r="Z58" s="581">
        <f t="shared" si="7"/>
        <v>0.4</v>
      </c>
      <c r="AA58" s="581">
        <f t="shared" si="7"/>
        <v>0.2661290322580645</v>
      </c>
      <c r="AB58" s="581">
        <f t="shared" si="7"/>
        <v>0</v>
      </c>
    </row>
    <row r="59" spans="2:28" x14ac:dyDescent="0.25">
      <c r="B59" s="581">
        <v>4</v>
      </c>
      <c r="C59" s="581">
        <f t="shared" si="4"/>
        <v>1.6666666666666666E-2</v>
      </c>
      <c r="D59" s="581">
        <f t="shared" ref="D59:AB59" si="8">D15/D$21</f>
        <v>0</v>
      </c>
      <c r="E59" s="581">
        <f t="shared" si="8"/>
        <v>0</v>
      </c>
      <c r="F59" s="581">
        <f t="shared" si="8"/>
        <v>0</v>
      </c>
      <c r="G59" s="581">
        <f t="shared" si="8"/>
        <v>0</v>
      </c>
      <c r="H59" s="581">
        <f t="shared" si="8"/>
        <v>0</v>
      </c>
      <c r="I59" s="581">
        <f t="shared" si="8"/>
        <v>0</v>
      </c>
      <c r="J59" s="581">
        <f t="shared" si="8"/>
        <v>7</v>
      </c>
      <c r="K59" s="581">
        <f t="shared" si="8"/>
        <v>1.3333333333333333</v>
      </c>
      <c r="L59" s="581">
        <f t="shared" si="8"/>
        <v>0</v>
      </c>
      <c r="M59" s="581">
        <f t="shared" si="8"/>
        <v>0.74545454545454548</v>
      </c>
      <c r="N59" s="581">
        <f t="shared" si="8"/>
        <v>0</v>
      </c>
      <c r="O59" s="581">
        <f t="shared" si="8"/>
        <v>0.6271186440677966</v>
      </c>
      <c r="P59" s="581">
        <f t="shared" si="8"/>
        <v>0</v>
      </c>
      <c r="Q59" s="581">
        <f t="shared" si="8"/>
        <v>1.9454545454545455</v>
      </c>
      <c r="R59" s="581">
        <f t="shared" si="8"/>
        <v>0</v>
      </c>
      <c r="S59" s="581">
        <f t="shared" si="8"/>
        <v>0.30666666666666664</v>
      </c>
      <c r="T59" s="581">
        <f t="shared" si="8"/>
        <v>0.47058823529411764</v>
      </c>
      <c r="U59" s="581">
        <f t="shared" si="8"/>
        <v>0.99047619047619051</v>
      </c>
      <c r="V59" s="581">
        <f t="shared" si="8"/>
        <v>1.5846153846153845</v>
      </c>
      <c r="W59" s="581">
        <f t="shared" si="8"/>
        <v>2.4857142857142858</v>
      </c>
      <c r="X59" s="581">
        <f t="shared" si="8"/>
        <v>0.63529411764705879</v>
      </c>
      <c r="Y59" s="581">
        <f t="shared" si="8"/>
        <v>0</v>
      </c>
      <c r="Z59" s="581">
        <f t="shared" si="8"/>
        <v>0.08</v>
      </c>
      <c r="AA59" s="581">
        <f t="shared" si="8"/>
        <v>0.61290322580645162</v>
      </c>
      <c r="AB59" s="581">
        <f t="shared" si="8"/>
        <v>0.7752808988764045</v>
      </c>
    </row>
    <row r="60" spans="2:28" x14ac:dyDescent="0.25">
      <c r="B60" s="581">
        <v>5</v>
      </c>
      <c r="C60" s="581">
        <f t="shared" si="4"/>
        <v>4.416666666666667</v>
      </c>
      <c r="D60" s="581">
        <f t="shared" ref="D60:AB60" si="9">D16/D$21</f>
        <v>4.895833333333333</v>
      </c>
      <c r="E60" s="581">
        <f t="shared" si="9"/>
        <v>5</v>
      </c>
      <c r="F60" s="581">
        <f t="shared" si="9"/>
        <v>5</v>
      </c>
      <c r="G60" s="581">
        <f t="shared" si="9"/>
        <v>4.6428571428571432</v>
      </c>
      <c r="H60" s="581">
        <f t="shared" si="9"/>
        <v>5</v>
      </c>
      <c r="I60" s="581">
        <f t="shared" si="9"/>
        <v>5</v>
      </c>
      <c r="J60" s="581">
        <f t="shared" si="9"/>
        <v>2.1428571428571428</v>
      </c>
      <c r="K60" s="581">
        <f t="shared" si="9"/>
        <v>2.7777777777777777</v>
      </c>
      <c r="L60" s="581">
        <f t="shared" si="9"/>
        <v>4.6428571428571432</v>
      </c>
      <c r="M60" s="581">
        <f t="shared" si="9"/>
        <v>3.6363636363636362</v>
      </c>
      <c r="N60" s="581">
        <f t="shared" si="9"/>
        <v>3.125</v>
      </c>
      <c r="O60" s="581">
        <f t="shared" si="9"/>
        <v>3.7288135593220337</v>
      </c>
      <c r="P60" s="581">
        <f t="shared" si="9"/>
        <v>4.6428571428571432</v>
      </c>
      <c r="Q60" s="581">
        <f t="shared" si="9"/>
        <v>3.3636363636363638</v>
      </c>
      <c r="R60" s="581">
        <f t="shared" si="9"/>
        <v>3.3928571428571428</v>
      </c>
      <c r="S60" s="581">
        <f t="shared" si="9"/>
        <v>2.7333333333333334</v>
      </c>
      <c r="T60" s="581">
        <f t="shared" si="9"/>
        <v>4.117647058823529</v>
      </c>
      <c r="U60" s="581">
        <f t="shared" si="9"/>
        <v>3.1428571428571428</v>
      </c>
      <c r="V60" s="581">
        <f t="shared" si="9"/>
        <v>2.5384615384615383</v>
      </c>
      <c r="W60" s="581">
        <f t="shared" si="9"/>
        <v>2.8571428571428572</v>
      </c>
      <c r="X60" s="581">
        <f t="shared" si="9"/>
        <v>3.7647058823529411</v>
      </c>
      <c r="Y60" s="581">
        <f t="shared" si="9"/>
        <v>3.5</v>
      </c>
      <c r="Z60" s="581">
        <f t="shared" si="9"/>
        <v>2.8</v>
      </c>
      <c r="AA60" s="581">
        <f t="shared" si="9"/>
        <v>3.2661290322580645</v>
      </c>
      <c r="AB60" s="581">
        <f t="shared" si="9"/>
        <v>3.3146067415730336</v>
      </c>
    </row>
    <row r="61" spans="2:28" x14ac:dyDescent="0.25">
      <c r="B61" s="581">
        <v>6</v>
      </c>
      <c r="C61" s="581">
        <f t="shared" si="4"/>
        <v>0</v>
      </c>
      <c r="D61" s="581">
        <f t="shared" ref="D61:AB61" si="10">D17/D$21</f>
        <v>0</v>
      </c>
      <c r="E61" s="581">
        <f t="shared" si="10"/>
        <v>0</v>
      </c>
      <c r="F61" s="581">
        <f t="shared" si="10"/>
        <v>0</v>
      </c>
      <c r="G61" s="581">
        <f t="shared" si="10"/>
        <v>0</v>
      </c>
      <c r="H61" s="581">
        <f t="shared" si="10"/>
        <v>0</v>
      </c>
      <c r="I61" s="581">
        <f t="shared" si="10"/>
        <v>0</v>
      </c>
      <c r="J61" s="581">
        <f t="shared" si="10"/>
        <v>0</v>
      </c>
      <c r="K61" s="581">
        <f t="shared" si="10"/>
        <v>0</v>
      </c>
      <c r="L61" s="581">
        <f t="shared" si="10"/>
        <v>0</v>
      </c>
      <c r="M61" s="581">
        <f t="shared" si="10"/>
        <v>0</v>
      </c>
      <c r="N61" s="581">
        <f t="shared" si="10"/>
        <v>0</v>
      </c>
      <c r="O61" s="581">
        <f t="shared" si="10"/>
        <v>0</v>
      </c>
      <c r="P61" s="581">
        <f t="shared" si="10"/>
        <v>0</v>
      </c>
      <c r="Q61" s="581">
        <f t="shared" si="10"/>
        <v>0</v>
      </c>
      <c r="R61" s="581">
        <f t="shared" si="10"/>
        <v>0</v>
      </c>
      <c r="S61" s="581">
        <f t="shared" si="10"/>
        <v>0.13333333333333333</v>
      </c>
      <c r="T61" s="581">
        <f t="shared" si="10"/>
        <v>0.47058823529411764</v>
      </c>
      <c r="U61" s="581">
        <f t="shared" si="10"/>
        <v>7.6190476190476197E-2</v>
      </c>
      <c r="V61" s="581">
        <f t="shared" si="10"/>
        <v>0.2</v>
      </c>
      <c r="W61" s="581">
        <f t="shared" si="10"/>
        <v>0</v>
      </c>
      <c r="X61" s="581">
        <f t="shared" si="10"/>
        <v>0.37647058823529411</v>
      </c>
      <c r="Y61" s="581">
        <f t="shared" si="10"/>
        <v>0</v>
      </c>
      <c r="Z61" s="581">
        <f t="shared" si="10"/>
        <v>0</v>
      </c>
      <c r="AA61" s="581">
        <f t="shared" si="10"/>
        <v>0</v>
      </c>
      <c r="AB61" s="581">
        <f t="shared" si="10"/>
        <v>0</v>
      </c>
    </row>
    <row r="62" spans="2:28" x14ac:dyDescent="0.25">
      <c r="B62" s="581">
        <v>7</v>
      </c>
      <c r="C62" s="581">
        <f t="shared" si="4"/>
        <v>0</v>
      </c>
      <c r="D62" s="581">
        <f t="shared" ref="D62:AB62" si="11">D18/D$21</f>
        <v>6.25E-2</v>
      </c>
      <c r="E62" s="581">
        <f t="shared" si="11"/>
        <v>0</v>
      </c>
      <c r="F62" s="581">
        <f t="shared" si="11"/>
        <v>0</v>
      </c>
      <c r="G62" s="581">
        <f t="shared" si="11"/>
        <v>7.1428571428571425E-2</v>
      </c>
      <c r="H62" s="581">
        <f t="shared" si="11"/>
        <v>0</v>
      </c>
      <c r="I62" s="581">
        <f t="shared" si="11"/>
        <v>0</v>
      </c>
      <c r="J62" s="581">
        <f t="shared" si="11"/>
        <v>0</v>
      </c>
      <c r="K62" s="581">
        <f t="shared" si="11"/>
        <v>0</v>
      </c>
      <c r="L62" s="581">
        <f t="shared" si="11"/>
        <v>0</v>
      </c>
      <c r="M62" s="581">
        <f t="shared" si="11"/>
        <v>0</v>
      </c>
      <c r="N62" s="581">
        <f t="shared" si="11"/>
        <v>6.25E-2</v>
      </c>
      <c r="O62" s="581">
        <f t="shared" si="11"/>
        <v>3.3898305084745763E-2</v>
      </c>
      <c r="P62" s="581">
        <f t="shared" si="11"/>
        <v>0</v>
      </c>
      <c r="Q62" s="581">
        <f t="shared" si="11"/>
        <v>0</v>
      </c>
      <c r="R62" s="581">
        <f t="shared" si="11"/>
        <v>0.25</v>
      </c>
      <c r="S62" s="581">
        <f t="shared" si="11"/>
        <v>0.13333333333333333</v>
      </c>
      <c r="T62" s="581">
        <f t="shared" si="11"/>
        <v>0</v>
      </c>
      <c r="U62" s="581">
        <f t="shared" si="11"/>
        <v>8.5714285714285715E-2</v>
      </c>
      <c r="V62" s="581">
        <f t="shared" si="11"/>
        <v>0.2153846153846154</v>
      </c>
      <c r="W62" s="581">
        <f t="shared" si="11"/>
        <v>0</v>
      </c>
      <c r="X62" s="581">
        <f t="shared" si="11"/>
        <v>9.4117647058823528E-2</v>
      </c>
      <c r="Y62" s="581">
        <f t="shared" si="11"/>
        <v>0.36666666666666664</v>
      </c>
      <c r="Z62" s="581">
        <f t="shared" si="11"/>
        <v>0.56000000000000005</v>
      </c>
      <c r="AA62" s="581">
        <f t="shared" si="11"/>
        <v>0.13709677419354838</v>
      </c>
      <c r="AB62" s="581">
        <f t="shared" si="11"/>
        <v>0.24719101123595505</v>
      </c>
    </row>
    <row r="63" spans="2:28" x14ac:dyDescent="0.25">
      <c r="B63" s="581">
        <v>8</v>
      </c>
      <c r="C63" s="581">
        <f t="shared" si="4"/>
        <v>0</v>
      </c>
      <c r="D63" s="581">
        <f t="shared" ref="D63:AB63" si="12">D19/D$21</f>
        <v>0</v>
      </c>
      <c r="E63" s="581">
        <f t="shared" si="12"/>
        <v>0</v>
      </c>
      <c r="F63" s="581">
        <f t="shared" si="12"/>
        <v>0</v>
      </c>
      <c r="G63" s="581">
        <f t="shared" si="12"/>
        <v>0</v>
      </c>
      <c r="H63" s="581">
        <f t="shared" si="12"/>
        <v>0</v>
      </c>
      <c r="I63" s="581">
        <f t="shared" si="12"/>
        <v>0</v>
      </c>
      <c r="J63" s="581">
        <f t="shared" si="12"/>
        <v>0</v>
      </c>
      <c r="K63" s="581">
        <f t="shared" si="12"/>
        <v>0</v>
      </c>
      <c r="L63" s="581">
        <f t="shared" si="12"/>
        <v>0</v>
      </c>
      <c r="M63" s="581">
        <f t="shared" si="12"/>
        <v>0</v>
      </c>
      <c r="N63" s="581">
        <f t="shared" si="12"/>
        <v>0</v>
      </c>
      <c r="O63" s="581">
        <f t="shared" si="12"/>
        <v>0</v>
      </c>
      <c r="P63" s="581">
        <f t="shared" si="12"/>
        <v>0</v>
      </c>
      <c r="Q63" s="581">
        <f t="shared" si="12"/>
        <v>0</v>
      </c>
      <c r="R63" s="581">
        <f t="shared" si="12"/>
        <v>0</v>
      </c>
      <c r="S63" s="581">
        <f t="shared" si="12"/>
        <v>0</v>
      </c>
      <c r="T63" s="581">
        <f t="shared" si="12"/>
        <v>0</v>
      </c>
      <c r="U63" s="581">
        <f t="shared" si="12"/>
        <v>0</v>
      </c>
      <c r="V63" s="581">
        <f t="shared" si="12"/>
        <v>0.13846153846153847</v>
      </c>
      <c r="W63" s="581">
        <f t="shared" si="12"/>
        <v>0</v>
      </c>
      <c r="X63" s="581">
        <f t="shared" si="12"/>
        <v>0</v>
      </c>
      <c r="Y63" s="581">
        <f t="shared" si="12"/>
        <v>0</v>
      </c>
      <c r="Z63" s="581">
        <f t="shared" si="12"/>
        <v>0</v>
      </c>
      <c r="AA63" s="581">
        <f t="shared" si="12"/>
        <v>0.20161290322580644</v>
      </c>
      <c r="AB63" s="581">
        <f t="shared" si="12"/>
        <v>0</v>
      </c>
    </row>
    <row r="64" spans="2:28" x14ac:dyDescent="0.25">
      <c r="B64" s="581">
        <v>9</v>
      </c>
      <c r="C64" s="581">
        <f t="shared" si="4"/>
        <v>0.66666666666666663</v>
      </c>
      <c r="D64" s="581">
        <f t="shared" ref="D64:AB64" si="13">D20/D$21</f>
        <v>0</v>
      </c>
      <c r="E64" s="581">
        <f t="shared" si="13"/>
        <v>0</v>
      </c>
      <c r="F64" s="581">
        <f t="shared" si="13"/>
        <v>0</v>
      </c>
      <c r="G64" s="581">
        <f t="shared" si="13"/>
        <v>0</v>
      </c>
      <c r="H64" s="581">
        <f t="shared" si="13"/>
        <v>0</v>
      </c>
      <c r="I64" s="581">
        <f t="shared" si="13"/>
        <v>0</v>
      </c>
      <c r="J64" s="581">
        <f t="shared" si="13"/>
        <v>0</v>
      </c>
      <c r="K64" s="581">
        <f t="shared" si="13"/>
        <v>1.5555555555555556</v>
      </c>
      <c r="L64" s="581">
        <f t="shared" si="13"/>
        <v>0.5714285714285714</v>
      </c>
      <c r="M64" s="581">
        <f t="shared" si="13"/>
        <v>1.3090909090909091</v>
      </c>
      <c r="N64" s="581">
        <f t="shared" si="13"/>
        <v>1.0625</v>
      </c>
      <c r="O64" s="581">
        <f t="shared" si="13"/>
        <v>0.20338983050847459</v>
      </c>
      <c r="P64" s="581">
        <f t="shared" si="13"/>
        <v>0.2857142857142857</v>
      </c>
      <c r="Q64" s="581">
        <f t="shared" si="13"/>
        <v>0.25454545454545452</v>
      </c>
      <c r="R64" s="581">
        <f t="shared" si="13"/>
        <v>1.1071428571428572</v>
      </c>
      <c r="S64" s="581">
        <f t="shared" si="13"/>
        <v>1.1466666666666667</v>
      </c>
      <c r="T64" s="581">
        <f t="shared" si="13"/>
        <v>0</v>
      </c>
      <c r="U64" s="581">
        <f t="shared" si="13"/>
        <v>0.66666666666666663</v>
      </c>
      <c r="V64" s="581">
        <f t="shared" si="13"/>
        <v>0.69230769230769229</v>
      </c>
      <c r="W64" s="581">
        <f t="shared" si="13"/>
        <v>0.17142857142857143</v>
      </c>
      <c r="X64" s="581">
        <f t="shared" si="13"/>
        <v>0.44705882352941179</v>
      </c>
      <c r="Y64" s="581">
        <f t="shared" si="13"/>
        <v>0</v>
      </c>
      <c r="Z64" s="581">
        <f t="shared" si="13"/>
        <v>0.88</v>
      </c>
      <c r="AA64" s="581">
        <f t="shared" si="13"/>
        <v>0.4838709677419355</v>
      </c>
      <c r="AB64" s="581">
        <f t="shared" si="13"/>
        <v>0.5730337078651685</v>
      </c>
    </row>
    <row r="65" spans="3:3" x14ac:dyDescent="0.25">
      <c r="C65" s="581">
        <f t="shared" si="4"/>
        <v>1</v>
      </c>
    </row>
    <row r="66" spans="3:3" x14ac:dyDescent="0.25">
      <c r="C66" s="581">
        <f t="shared" si="4"/>
        <v>0</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interpretation_present">
                <anchor moveWithCells="1" sizeWithCells="1">
                  <from>
                    <xdr:col>60</xdr:col>
                    <xdr:colOff>190500</xdr:colOff>
                    <xdr:row>9</xdr:row>
                    <xdr:rowOff>28575</xdr:rowOff>
                  </from>
                  <to>
                    <xdr:col>61</xdr:col>
                    <xdr:colOff>238125</xdr:colOff>
                    <xdr:row>10</xdr:row>
                    <xdr:rowOff>95250</xdr:rowOff>
                  </to>
                </anchor>
              </controlPr>
            </control>
          </mc:Choice>
        </mc:AlternateContent>
        <mc:AlternateContent xmlns:mc="http://schemas.openxmlformats.org/markup-compatibility/2006">
          <mc:Choice Requires="x14">
            <control shapeId="66562" r:id="rId5" name="Button 2">
              <controlPr defaultSize="0" print="0" autoFill="0" autoPict="0" macro="[0]!Accueil">
                <anchor moveWithCells="1" sizeWithCells="1">
                  <from>
                    <xdr:col>60</xdr:col>
                    <xdr:colOff>190500</xdr:colOff>
                    <xdr:row>6</xdr:row>
                    <xdr:rowOff>161925</xdr:rowOff>
                  </from>
                  <to>
                    <xdr:col>61</xdr:col>
                    <xdr:colOff>247650</xdr:colOff>
                    <xdr:row>8</xdr:row>
                    <xdr:rowOff>28575</xdr:rowOff>
                  </to>
                </anchor>
              </controlPr>
            </control>
          </mc:Choice>
        </mc:AlternateContent>
        <mc:AlternateContent xmlns:mc="http://schemas.openxmlformats.org/markup-compatibility/2006">
          <mc:Choice Requires="x14">
            <control shapeId="66563" r:id="rId6" name="Button 3">
              <controlPr defaultSize="0" print="0" autoFill="0" autoPict="0" macro="[0]!Par_couleur">
                <anchor moveWithCells="1" sizeWithCells="1">
                  <from>
                    <xdr:col>60</xdr:col>
                    <xdr:colOff>190500</xdr:colOff>
                    <xdr:row>11</xdr:row>
                    <xdr:rowOff>28575</xdr:rowOff>
                  </from>
                  <to>
                    <xdr:col>61</xdr:col>
                    <xdr:colOff>238125</xdr:colOff>
                    <xdr:row>12</xdr:row>
                    <xdr:rowOff>95250</xdr:rowOff>
                  </to>
                </anchor>
              </controlPr>
            </control>
          </mc:Choice>
        </mc:AlternateContent>
        <mc:AlternateContent xmlns:mc="http://schemas.openxmlformats.org/markup-compatibility/2006">
          <mc:Choice Requires="x14">
            <control shapeId="66564" r:id="rId7" name="Button 4">
              <controlPr defaultSize="0" print="0" autoFill="0" autoPict="0" macro="[0]!Mot_cle">
                <anchor moveWithCells="1" sizeWithCells="1">
                  <from>
                    <xdr:col>60</xdr:col>
                    <xdr:colOff>190500</xdr:colOff>
                    <xdr:row>13</xdr:row>
                    <xdr:rowOff>95250</xdr:rowOff>
                  </from>
                  <to>
                    <xdr:col>61</xdr:col>
                    <xdr:colOff>238125</xdr:colOff>
                    <xdr:row>14</xdr:row>
                    <xdr:rowOff>161925</xdr:rowOff>
                  </to>
                </anchor>
              </controlPr>
            </control>
          </mc:Choice>
        </mc:AlternateContent>
        <mc:AlternateContent xmlns:mc="http://schemas.openxmlformats.org/markup-compatibility/2006">
          <mc:Choice Requires="x14">
            <control shapeId="66565" r:id="rId8" name="Button 5">
              <controlPr defaultSize="0" print="0" autoFill="0" autoPict="0" macro="[0]!Organes_Calme_Reactivite">
                <anchor moveWithCells="1" sizeWithCells="1">
                  <from>
                    <xdr:col>60</xdr:col>
                    <xdr:colOff>200025</xdr:colOff>
                    <xdr:row>15</xdr:row>
                    <xdr:rowOff>161925</xdr:rowOff>
                  </from>
                  <to>
                    <xdr:col>61</xdr:col>
                    <xdr:colOff>247650</xdr:colOff>
                    <xdr:row>17</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8"/>
  <dimension ref="B2:AC75"/>
  <sheetViews>
    <sheetView zoomScale="70" zoomScaleNormal="70" workbookViewId="0"/>
  </sheetViews>
  <sheetFormatPr baseColWidth="10" defaultRowHeight="15" x14ac:dyDescent="0.25"/>
  <cols>
    <col min="9" max="9" width="1.42578125" customWidth="1"/>
    <col min="16" max="16" width="7.42578125" customWidth="1"/>
    <col min="17" max="17" width="0.140625" style="240" customWidth="1"/>
    <col min="18" max="18" width="14.28515625" customWidth="1"/>
    <col min="19" max="19" width="1.28515625" style="240" customWidth="1"/>
    <col min="20" max="25" width="11.42578125" style="240"/>
    <col min="26" max="26" width="7.42578125" style="240" customWidth="1"/>
    <col min="28" max="29" width="12" style="240" customWidth="1"/>
  </cols>
  <sheetData>
    <row r="2" spans="9:26" ht="23.25" customHeight="1" x14ac:dyDescent="0.4">
      <c r="I2" s="656" t="str">
        <f>Lexique!C80</f>
        <v>VUE DE L'AURA</v>
      </c>
      <c r="J2" s="656"/>
      <c r="K2" s="656"/>
      <c r="L2" s="656"/>
      <c r="M2" s="656"/>
      <c r="N2" s="656"/>
      <c r="O2" s="656"/>
      <c r="P2" s="656"/>
      <c r="Q2" s="656"/>
      <c r="R2" s="656"/>
      <c r="S2" s="656"/>
      <c r="T2" s="656"/>
      <c r="U2" s="656"/>
      <c r="V2" s="656"/>
      <c r="W2" s="656"/>
      <c r="X2" s="656"/>
      <c r="Y2" s="656"/>
      <c r="Z2" s="656"/>
    </row>
    <row r="5" spans="9:26" ht="21" x14ac:dyDescent="0.35">
      <c r="L5" s="263" t="s">
        <v>326</v>
      </c>
      <c r="V5" s="263" t="s">
        <v>327</v>
      </c>
    </row>
    <row r="7" spans="9:26" x14ac:dyDescent="0.25">
      <c r="I7" s="217"/>
      <c r="P7" s="232"/>
      <c r="S7" s="271"/>
      <c r="Z7" s="271"/>
    </row>
    <row r="8" spans="9:26" x14ac:dyDescent="0.25">
      <c r="I8" s="217"/>
      <c r="P8" s="232"/>
      <c r="S8" s="271"/>
      <c r="Z8" s="271"/>
    </row>
    <row r="9" spans="9:26" x14ac:dyDescent="0.25">
      <c r="I9" s="212"/>
      <c r="P9" s="227"/>
      <c r="S9" s="261"/>
      <c r="Z9" s="261"/>
    </row>
    <row r="10" spans="9:26" x14ac:dyDescent="0.25">
      <c r="I10" s="212"/>
      <c r="P10" s="227"/>
      <c r="S10" s="261"/>
      <c r="Z10" s="261"/>
    </row>
    <row r="11" spans="9:26" x14ac:dyDescent="0.25">
      <c r="I11" s="210"/>
      <c r="P11" s="225"/>
      <c r="S11" s="241"/>
      <c r="Z11" s="241"/>
    </row>
    <row r="12" spans="9:26" x14ac:dyDescent="0.25">
      <c r="I12" s="218"/>
      <c r="P12" s="233"/>
      <c r="S12" s="272"/>
      <c r="Z12" s="272"/>
    </row>
    <row r="13" spans="9:26" x14ac:dyDescent="0.25">
      <c r="I13" s="213"/>
      <c r="P13" s="228"/>
      <c r="S13" s="262"/>
      <c r="Z13" s="262"/>
    </row>
    <row r="14" spans="9:26" x14ac:dyDescent="0.25">
      <c r="I14" s="224"/>
      <c r="P14" s="239"/>
      <c r="S14" s="278"/>
      <c r="Z14" s="278"/>
    </row>
    <row r="15" spans="9:26" x14ac:dyDescent="0.25">
      <c r="I15" s="222"/>
      <c r="P15" s="237"/>
      <c r="S15" s="276"/>
      <c r="Z15" s="276"/>
    </row>
    <row r="16" spans="9:26" x14ac:dyDescent="0.25">
      <c r="I16" s="214"/>
      <c r="P16" s="229"/>
      <c r="S16" s="268"/>
      <c r="Z16" s="268"/>
    </row>
    <row r="17" spans="3:26" x14ac:dyDescent="0.25">
      <c r="I17" s="215"/>
      <c r="P17" s="230"/>
      <c r="S17" s="269"/>
      <c r="Z17" s="269"/>
    </row>
    <row r="18" spans="3:26" x14ac:dyDescent="0.25">
      <c r="I18" s="223"/>
      <c r="P18" s="238"/>
      <c r="S18" s="277"/>
      <c r="Z18" s="277"/>
    </row>
    <row r="19" spans="3:26" x14ac:dyDescent="0.25">
      <c r="I19" s="221"/>
      <c r="P19" s="236"/>
      <c r="S19" s="275"/>
      <c r="Z19" s="275"/>
    </row>
    <row r="20" spans="3:26" x14ac:dyDescent="0.25">
      <c r="I20" s="221"/>
      <c r="P20" s="236"/>
      <c r="S20" s="275"/>
      <c r="Z20" s="275"/>
    </row>
    <row r="21" spans="3:26" x14ac:dyDescent="0.25">
      <c r="I21" s="211"/>
      <c r="P21" s="226"/>
      <c r="S21" s="242"/>
      <c r="Z21" s="242"/>
    </row>
    <row r="22" spans="3:26" x14ac:dyDescent="0.25">
      <c r="C22" s="412" t="str">
        <f>Lexique!C81</f>
        <v>Fuite énergétique ou mise à la terre</v>
      </c>
      <c r="I22" s="211"/>
      <c r="P22" s="226"/>
      <c r="S22" s="242"/>
      <c r="Z22" s="242"/>
    </row>
    <row r="23" spans="3:26" x14ac:dyDescent="0.25">
      <c r="I23" s="211"/>
      <c r="P23" s="226"/>
      <c r="S23" s="242"/>
      <c r="Z23" s="242"/>
    </row>
    <row r="24" spans="3:26" x14ac:dyDescent="0.25">
      <c r="I24" s="219"/>
      <c r="P24" s="234"/>
      <c r="S24" s="273"/>
      <c r="Z24" s="273"/>
    </row>
    <row r="25" spans="3:26" x14ac:dyDescent="0.25">
      <c r="I25" s="219"/>
      <c r="P25" s="234"/>
      <c r="S25" s="273"/>
      <c r="Z25" s="273"/>
    </row>
    <row r="26" spans="3:26" x14ac:dyDescent="0.25">
      <c r="I26" s="219"/>
      <c r="P26" s="234"/>
      <c r="S26" s="273"/>
      <c r="Z26" s="273"/>
    </row>
    <row r="27" spans="3:26" x14ac:dyDescent="0.25">
      <c r="C27" s="412" t="str">
        <f>Lexique!C82</f>
        <v>Amas, bosse</v>
      </c>
      <c r="I27" s="220"/>
      <c r="P27" s="235"/>
      <c r="S27" s="274"/>
      <c r="Z27" s="274"/>
    </row>
    <row r="28" spans="3:26" x14ac:dyDescent="0.25">
      <c r="I28" s="220"/>
      <c r="P28" s="235"/>
      <c r="S28" s="274"/>
      <c r="Z28" s="274"/>
    </row>
    <row r="29" spans="3:26" x14ac:dyDescent="0.25">
      <c r="I29" s="220"/>
      <c r="P29" s="235"/>
      <c r="S29" s="274"/>
      <c r="Z29" s="274"/>
    </row>
    <row r="30" spans="3:26" x14ac:dyDescent="0.25">
      <c r="C30" s="412" t="str">
        <f>Lexique!C83</f>
        <v>Blocage, excitation</v>
      </c>
      <c r="I30" s="216"/>
      <c r="P30" s="231"/>
      <c r="S30" s="270"/>
      <c r="Z30" s="270"/>
    </row>
    <row r="31" spans="3:26" x14ac:dyDescent="0.25">
      <c r="I31" s="216"/>
      <c r="P31" s="231"/>
      <c r="S31" s="270"/>
      <c r="Z31" s="270"/>
    </row>
    <row r="32" spans="3:26" x14ac:dyDescent="0.25">
      <c r="I32" s="216"/>
      <c r="P32" s="231"/>
      <c r="S32" s="270"/>
      <c r="Z32" s="270"/>
    </row>
    <row r="33" spans="2:26" x14ac:dyDescent="0.25">
      <c r="C33" s="412" t="str">
        <f>Lexique!C84</f>
        <v>Blocage froid, point critique</v>
      </c>
      <c r="I33" s="216"/>
      <c r="P33" s="231"/>
      <c r="S33" s="270"/>
      <c r="Z33" s="270"/>
    </row>
    <row r="34" spans="2:26" x14ac:dyDescent="0.25">
      <c r="I34" s="216"/>
      <c r="P34" s="231"/>
      <c r="S34" s="270"/>
      <c r="Z34" s="270"/>
    </row>
    <row r="35" spans="2:26" x14ac:dyDescent="0.25">
      <c r="I35" s="217"/>
      <c r="P35" s="232"/>
      <c r="S35" s="271"/>
      <c r="Z35" s="271"/>
    </row>
    <row r="36" spans="2:26" x14ac:dyDescent="0.25">
      <c r="I36" s="217"/>
      <c r="P36" s="232"/>
      <c r="S36" s="271"/>
      <c r="Z36" s="271"/>
    </row>
    <row r="37" spans="2:26" x14ac:dyDescent="0.25">
      <c r="C37" s="412" t="str">
        <f>Lexique!C85</f>
        <v>Blocage chaud, frustration, amas</v>
      </c>
      <c r="I37" s="217"/>
      <c r="P37" s="232"/>
      <c r="S37" s="271"/>
      <c r="Z37" s="271"/>
    </row>
    <row r="38" spans="2:26" x14ac:dyDescent="0.25">
      <c r="I38" s="212"/>
      <c r="P38" s="227"/>
      <c r="S38" s="261"/>
      <c r="Z38" s="261"/>
    </row>
    <row r="39" spans="2:26" x14ac:dyDescent="0.25">
      <c r="I39" s="212"/>
      <c r="P39" s="227"/>
      <c r="S39" s="261"/>
      <c r="Z39" s="261"/>
    </row>
    <row r="40" spans="2:26" x14ac:dyDescent="0.25">
      <c r="I40" s="212"/>
      <c r="P40" s="227"/>
      <c r="S40" s="261"/>
      <c r="Z40" s="261"/>
    </row>
    <row r="41" spans="2:26" ht="15" customHeight="1" x14ac:dyDescent="0.25">
      <c r="B41" s="657" t="str">
        <f>Lexique!C86</f>
        <v>Si l'étoile ou le rond est en dehors du corps, cela veut dire que l'étoile ou le rond correspondant, se situant à la même hauteur, dépasse une certaine intensité</v>
      </c>
      <c r="C41" s="657"/>
      <c r="D41" s="657"/>
      <c r="E41" s="657"/>
      <c r="I41" s="212"/>
      <c r="P41" s="227"/>
      <c r="S41" s="261"/>
      <c r="Z41" s="261"/>
    </row>
    <row r="42" spans="2:26" x14ac:dyDescent="0.25">
      <c r="B42" s="657"/>
      <c r="C42" s="657"/>
      <c r="D42" s="657"/>
      <c r="E42" s="657"/>
      <c r="I42" s="212"/>
      <c r="P42" s="227"/>
      <c r="S42" s="261"/>
      <c r="Z42" s="261"/>
    </row>
    <row r="43" spans="2:26" x14ac:dyDescent="0.25">
      <c r="B43" s="657"/>
      <c r="C43" s="657"/>
      <c r="D43" s="657"/>
      <c r="E43" s="657"/>
      <c r="I43" s="210"/>
      <c r="P43" s="225"/>
      <c r="S43" s="241"/>
      <c r="Z43" s="241"/>
    </row>
    <row r="44" spans="2:26" x14ac:dyDescent="0.25">
      <c r="B44" s="657"/>
      <c r="C44" s="657"/>
      <c r="D44" s="657"/>
      <c r="E44" s="657"/>
      <c r="I44" s="210"/>
      <c r="P44" s="225"/>
      <c r="S44" s="241"/>
      <c r="Z44" s="241"/>
    </row>
    <row r="45" spans="2:26" x14ac:dyDescent="0.25">
      <c r="B45" s="657"/>
      <c r="C45" s="657"/>
      <c r="D45" s="657"/>
      <c r="E45" s="657"/>
      <c r="I45" s="210"/>
      <c r="P45" s="225"/>
      <c r="S45" s="241"/>
      <c r="Z45" s="241"/>
    </row>
    <row r="46" spans="2:26" x14ac:dyDescent="0.25">
      <c r="B46" s="657"/>
      <c r="C46" s="657"/>
      <c r="D46" s="657"/>
      <c r="E46" s="657"/>
      <c r="I46" s="218"/>
      <c r="P46" s="233"/>
      <c r="S46" s="272"/>
      <c r="Z46" s="272"/>
    </row>
    <row r="47" spans="2:26" x14ac:dyDescent="0.25">
      <c r="I47" s="218"/>
      <c r="P47" s="233"/>
      <c r="S47" s="272"/>
      <c r="Z47" s="272"/>
    </row>
    <row r="48" spans="2:26" x14ac:dyDescent="0.25">
      <c r="I48" s="218"/>
      <c r="P48" s="233"/>
      <c r="S48" s="272"/>
      <c r="Z48" s="272"/>
    </row>
    <row r="49" spans="9:26" x14ac:dyDescent="0.25">
      <c r="I49" s="213"/>
      <c r="P49" s="228"/>
      <c r="S49" s="262"/>
      <c r="Z49" s="262"/>
    </row>
    <row r="50" spans="9:26" x14ac:dyDescent="0.25">
      <c r="I50" s="213"/>
      <c r="P50" s="228"/>
      <c r="S50" s="262"/>
      <c r="Z50" s="262"/>
    </row>
    <row r="51" spans="9:26" x14ac:dyDescent="0.25">
      <c r="I51" s="213"/>
      <c r="P51" s="228"/>
      <c r="S51" s="262"/>
      <c r="Z51" s="262"/>
    </row>
    <row r="52" spans="9:26" x14ac:dyDescent="0.25">
      <c r="I52" s="213"/>
      <c r="P52" s="228"/>
      <c r="S52" s="262"/>
      <c r="Z52" s="262"/>
    </row>
    <row r="53" spans="9:26" x14ac:dyDescent="0.25">
      <c r="I53" s="224"/>
      <c r="P53" s="239"/>
      <c r="S53" s="278"/>
      <c r="Z53" s="278"/>
    </row>
    <row r="54" spans="9:26" x14ac:dyDescent="0.25">
      <c r="I54" s="224"/>
      <c r="P54" s="239"/>
      <c r="S54" s="278"/>
      <c r="Z54" s="278"/>
    </row>
    <row r="55" spans="9:26" x14ac:dyDescent="0.25">
      <c r="I55" s="224"/>
      <c r="P55" s="239"/>
      <c r="S55" s="278"/>
      <c r="Z55" s="278"/>
    </row>
    <row r="56" spans="9:26" x14ac:dyDescent="0.25">
      <c r="I56" s="224"/>
      <c r="P56" s="239"/>
      <c r="S56" s="278"/>
      <c r="Z56" s="278"/>
    </row>
    <row r="57" spans="9:26" x14ac:dyDescent="0.25">
      <c r="I57" s="224"/>
      <c r="P57" s="239"/>
      <c r="S57" s="278"/>
      <c r="Z57" s="278"/>
    </row>
    <row r="58" spans="9:26" x14ac:dyDescent="0.25">
      <c r="I58" s="224"/>
      <c r="P58" s="239"/>
      <c r="S58" s="278"/>
      <c r="Z58" s="278"/>
    </row>
    <row r="59" spans="9:26" x14ac:dyDescent="0.25">
      <c r="I59" s="224"/>
      <c r="P59" s="239"/>
      <c r="S59" s="278"/>
      <c r="Z59" s="278"/>
    </row>
    <row r="60" spans="9:26" x14ac:dyDescent="0.25">
      <c r="I60" s="224"/>
      <c r="P60" s="239"/>
      <c r="S60" s="278"/>
      <c r="Z60" s="278"/>
    </row>
    <row r="61" spans="9:26" x14ac:dyDescent="0.25">
      <c r="I61" s="222"/>
      <c r="P61" s="237"/>
      <c r="S61" s="276"/>
      <c r="Z61" s="276"/>
    </row>
    <row r="62" spans="9:26" x14ac:dyDescent="0.25">
      <c r="I62" s="222"/>
      <c r="P62" s="237"/>
      <c r="S62" s="276"/>
      <c r="Z62" s="276"/>
    </row>
    <row r="63" spans="9:26" x14ac:dyDescent="0.25">
      <c r="I63" s="222"/>
      <c r="P63" s="237"/>
      <c r="S63" s="276"/>
      <c r="Z63" s="276"/>
    </row>
    <row r="64" spans="9:26" x14ac:dyDescent="0.25">
      <c r="I64" s="222"/>
      <c r="P64" s="237"/>
      <c r="S64" s="276"/>
      <c r="Z64" s="276"/>
    </row>
    <row r="65" spans="9:26" x14ac:dyDescent="0.25">
      <c r="I65" s="222"/>
      <c r="P65" s="237"/>
      <c r="S65" s="276"/>
      <c r="Z65" s="276"/>
    </row>
    <row r="66" spans="9:26" x14ac:dyDescent="0.25">
      <c r="I66" s="222"/>
      <c r="P66" s="237"/>
      <c r="S66" s="276"/>
      <c r="Z66" s="276"/>
    </row>
    <row r="67" spans="9:26" x14ac:dyDescent="0.25">
      <c r="I67" s="222"/>
      <c r="P67" s="237"/>
      <c r="S67" s="276"/>
      <c r="Z67" s="276"/>
    </row>
    <row r="68" spans="9:26" x14ac:dyDescent="0.25">
      <c r="I68" s="222"/>
      <c r="P68" s="237"/>
      <c r="S68" s="276"/>
      <c r="Z68" s="276"/>
    </row>
    <row r="69" spans="9:26" x14ac:dyDescent="0.25">
      <c r="I69" s="214"/>
      <c r="P69" s="229"/>
      <c r="S69" s="268"/>
      <c r="Z69" s="268"/>
    </row>
    <row r="70" spans="9:26" x14ac:dyDescent="0.25">
      <c r="I70" s="214"/>
      <c r="P70" s="229"/>
      <c r="S70" s="268"/>
      <c r="Z70" s="268"/>
    </row>
    <row r="71" spans="9:26" x14ac:dyDescent="0.25">
      <c r="I71" s="214"/>
      <c r="P71" s="229"/>
      <c r="S71" s="268"/>
      <c r="Z71" s="268"/>
    </row>
    <row r="72" spans="9:26" x14ac:dyDescent="0.25">
      <c r="I72" s="214"/>
      <c r="P72" s="229"/>
      <c r="S72" s="268"/>
      <c r="Z72" s="268"/>
    </row>
    <row r="73" spans="9:26" x14ac:dyDescent="0.25">
      <c r="P73" s="240"/>
    </row>
    <row r="74" spans="9:26" x14ac:dyDescent="0.25">
      <c r="P74" s="240"/>
    </row>
    <row r="75" spans="9:26" x14ac:dyDescent="0.25">
      <c r="P75" s="240"/>
    </row>
  </sheetData>
  <mergeCells count="2">
    <mergeCell ref="I2:Z2"/>
    <mergeCell ref="B41:E46"/>
  </mergeCells>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interpretation_present">
                <anchor moveWithCells="1" sizeWithCells="1">
                  <from>
                    <xdr:col>27</xdr:col>
                    <xdr:colOff>476250</xdr:colOff>
                    <xdr:row>16</xdr:row>
                    <xdr:rowOff>28575</xdr:rowOff>
                  </from>
                  <to>
                    <xdr:col>28</xdr:col>
                    <xdr:colOff>495300</xdr:colOff>
                    <xdr:row>17</xdr:row>
                    <xdr:rowOff>95250</xdr:rowOff>
                  </to>
                </anchor>
              </controlPr>
            </control>
          </mc:Choice>
        </mc:AlternateContent>
        <mc:AlternateContent xmlns:mc="http://schemas.openxmlformats.org/markup-compatibility/2006">
          <mc:Choice Requires="x14">
            <control shapeId="64514" r:id="rId5" name="Button 2">
              <controlPr defaultSize="0" print="0" autoFill="0" autoPict="0" macro="[0]!Accueil">
                <anchor moveWithCells="1" sizeWithCells="1">
                  <from>
                    <xdr:col>27</xdr:col>
                    <xdr:colOff>476250</xdr:colOff>
                    <xdr:row>13</xdr:row>
                    <xdr:rowOff>161925</xdr:rowOff>
                  </from>
                  <to>
                    <xdr:col>28</xdr:col>
                    <xdr:colOff>495300</xdr:colOff>
                    <xdr:row>15</xdr:row>
                    <xdr:rowOff>28575</xdr:rowOff>
                  </to>
                </anchor>
              </controlPr>
            </control>
          </mc:Choice>
        </mc:AlternateContent>
        <mc:AlternateContent xmlns:mc="http://schemas.openxmlformats.org/markup-compatibility/2006">
          <mc:Choice Requires="x14">
            <control shapeId="64515" r:id="rId6" name="Button 3">
              <controlPr defaultSize="0" print="0" autoFill="0" autoPict="0" macro="[0]!Par_couleur">
                <anchor moveWithCells="1" sizeWithCells="1">
                  <from>
                    <xdr:col>27</xdr:col>
                    <xdr:colOff>476250</xdr:colOff>
                    <xdr:row>18</xdr:row>
                    <xdr:rowOff>28575</xdr:rowOff>
                  </from>
                  <to>
                    <xdr:col>28</xdr:col>
                    <xdr:colOff>495300</xdr:colOff>
                    <xdr:row>19</xdr:row>
                    <xdr:rowOff>95250</xdr:rowOff>
                  </to>
                </anchor>
              </controlPr>
            </control>
          </mc:Choice>
        </mc:AlternateContent>
        <mc:AlternateContent xmlns:mc="http://schemas.openxmlformats.org/markup-compatibility/2006">
          <mc:Choice Requires="x14">
            <control shapeId="64516" r:id="rId7" name="Button 4">
              <controlPr defaultSize="0" print="0" autoFill="0" autoPict="0" macro="[0]!Mot_cle">
                <anchor moveWithCells="1" sizeWithCells="1">
                  <from>
                    <xdr:col>27</xdr:col>
                    <xdr:colOff>476250</xdr:colOff>
                    <xdr:row>20</xdr:row>
                    <xdr:rowOff>95250</xdr:rowOff>
                  </from>
                  <to>
                    <xdr:col>28</xdr:col>
                    <xdr:colOff>495300</xdr:colOff>
                    <xdr:row>21</xdr:row>
                    <xdr:rowOff>161925</xdr:rowOff>
                  </to>
                </anchor>
              </controlPr>
            </control>
          </mc:Choice>
        </mc:AlternateContent>
        <mc:AlternateContent xmlns:mc="http://schemas.openxmlformats.org/markup-compatibility/2006">
          <mc:Choice Requires="x14">
            <control shapeId="64517" r:id="rId8" name="Button 5">
              <controlPr defaultSize="0" print="0" autoFill="0" autoPict="0" macro="[0]!Organes_Calme_Reactivite">
                <anchor moveWithCells="1" sizeWithCells="1">
                  <from>
                    <xdr:col>27</xdr:col>
                    <xdr:colOff>485775</xdr:colOff>
                    <xdr:row>22</xdr:row>
                    <xdr:rowOff>161925</xdr:rowOff>
                  </from>
                  <to>
                    <xdr:col>28</xdr:col>
                    <xdr:colOff>495300</xdr:colOff>
                    <xdr:row>24</xdr:row>
                    <xdr:rowOff>38100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5"/>
  <dimension ref="A3:H30"/>
  <sheetViews>
    <sheetView zoomScale="90" zoomScaleNormal="90" workbookViewId="0">
      <selection activeCell="B7" sqref="B7"/>
    </sheetView>
  </sheetViews>
  <sheetFormatPr baseColWidth="10" defaultRowHeight="15" x14ac:dyDescent="0.25"/>
  <cols>
    <col min="1" max="1" width="18.140625" customWidth="1"/>
    <col min="2" max="4" width="16" customWidth="1"/>
  </cols>
  <sheetData>
    <row r="3" spans="1:4" ht="18.75" x14ac:dyDescent="0.3">
      <c r="A3" s="422" t="str">
        <f>Lexique!C222</f>
        <v>Longueur :</v>
      </c>
      <c r="B3" s="422" t="str">
        <f>Lexique!C223</f>
        <v>Grande</v>
      </c>
      <c r="C3" s="422" t="str">
        <f>Lexique!C226</f>
        <v>Besoin, caractère, là ou on met son énergie</v>
      </c>
      <c r="D3" s="412"/>
    </row>
    <row r="4" spans="1:4" ht="18.75" x14ac:dyDescent="0.3">
      <c r="A4" s="422"/>
      <c r="B4" s="422" t="str">
        <f>Lexique!C224</f>
        <v xml:space="preserve">Moyen </v>
      </c>
      <c r="C4" s="422" t="str">
        <f>Lexique!C227</f>
        <v>neutre</v>
      </c>
      <c r="D4" s="412"/>
    </row>
    <row r="5" spans="1:4" ht="18.75" x14ac:dyDescent="0.3">
      <c r="A5" s="422"/>
      <c r="B5" s="422" t="str">
        <f>Lexique!C225</f>
        <v>Petite</v>
      </c>
      <c r="C5" s="422" t="str">
        <f>Lexique!C228</f>
        <v>Limite, peur, ou détachement (si c'est avec une couleur vive)</v>
      </c>
      <c r="D5" s="412"/>
    </row>
    <row r="6" spans="1:4" x14ac:dyDescent="0.25">
      <c r="A6" s="412"/>
      <c r="B6" s="412"/>
      <c r="C6" s="412"/>
      <c r="D6" s="412"/>
    </row>
    <row r="7" spans="1:4" ht="18.75" x14ac:dyDescent="0.3">
      <c r="A7" s="422" t="str">
        <f>Lexique!C232</f>
        <v xml:space="preserve">Barres noires : </v>
      </c>
      <c r="B7" s="422" t="str">
        <f>Lexique!D232</f>
        <v xml:space="preserve">Barres noires : </v>
      </c>
      <c r="C7" s="412"/>
      <c r="D7" s="412"/>
    </row>
    <row r="8" spans="1:4" x14ac:dyDescent="0.25">
      <c r="A8" s="412"/>
      <c r="B8" s="412"/>
      <c r="C8" s="412"/>
    </row>
    <row r="9" spans="1:4" x14ac:dyDescent="0.25">
      <c r="A9" s="412"/>
      <c r="B9" s="412"/>
      <c r="C9" s="412"/>
    </row>
    <row r="10" spans="1:4" x14ac:dyDescent="0.25">
      <c r="A10" s="412"/>
      <c r="B10" s="412"/>
      <c r="C10" s="412"/>
      <c r="D10" s="402"/>
    </row>
    <row r="11" spans="1:4" ht="18.75" x14ac:dyDescent="0.3">
      <c r="A11" s="422" t="str">
        <f>Lexique!C229</f>
        <v>Couleur:</v>
      </c>
      <c r="B11" s="517" t="str">
        <f>Lexique!C230</f>
        <v>Fade</v>
      </c>
      <c r="C11" s="518" t="str">
        <f>Lexique!C231</f>
        <v>vive</v>
      </c>
      <c r="D11" s="412"/>
    </row>
    <row r="12" spans="1:4" x14ac:dyDescent="0.25">
      <c r="B12" s="402"/>
      <c r="D12" s="412"/>
    </row>
    <row r="13" spans="1:4" x14ac:dyDescent="0.25">
      <c r="A13" s="412"/>
      <c r="B13" s="412"/>
      <c r="C13" s="412"/>
      <c r="D13" s="412"/>
    </row>
    <row r="14" spans="1:4" x14ac:dyDescent="0.25">
      <c r="A14" s="412"/>
      <c r="B14" s="412"/>
      <c r="C14" s="412"/>
      <c r="D14" s="412"/>
    </row>
    <row r="15" spans="1:4" x14ac:dyDescent="0.25">
      <c r="A15" s="412"/>
      <c r="B15" s="412"/>
      <c r="C15" s="412"/>
      <c r="D15" s="412"/>
    </row>
    <row r="16" spans="1:4" x14ac:dyDescent="0.25">
      <c r="A16" s="412"/>
      <c r="B16" s="412"/>
      <c r="C16" s="412"/>
      <c r="D16" s="412"/>
    </row>
    <row r="17" spans="1:8" x14ac:dyDescent="0.25">
      <c r="A17" s="412"/>
      <c r="B17" s="412"/>
      <c r="C17" s="412"/>
      <c r="D17" s="412"/>
    </row>
    <row r="18" spans="1:8" x14ac:dyDescent="0.25">
      <c r="A18" s="412"/>
      <c r="B18" s="412"/>
      <c r="C18" s="412"/>
      <c r="D18" s="412"/>
    </row>
    <row r="19" spans="1:8" x14ac:dyDescent="0.25">
      <c r="A19" s="412"/>
      <c r="B19" s="412"/>
      <c r="C19" s="412"/>
      <c r="D19" s="412"/>
    </row>
    <row r="20" spans="1:8" x14ac:dyDescent="0.25">
      <c r="A20" s="412"/>
      <c r="B20" s="412"/>
      <c r="C20" s="412"/>
      <c r="D20" s="412"/>
      <c r="H20" s="412"/>
    </row>
    <row r="21" spans="1:8" x14ac:dyDescent="0.25">
      <c r="A21" s="412"/>
      <c r="B21" s="412"/>
      <c r="C21" s="412"/>
      <c r="D21" s="412"/>
    </row>
    <row r="22" spans="1:8" x14ac:dyDescent="0.25">
      <c r="A22" s="412"/>
      <c r="B22" s="412"/>
      <c r="C22" s="412"/>
      <c r="D22" s="412"/>
    </row>
    <row r="23" spans="1:8" x14ac:dyDescent="0.25">
      <c r="A23" s="412"/>
      <c r="B23" s="412"/>
      <c r="C23" s="412"/>
      <c r="D23" s="412"/>
    </row>
    <row r="24" spans="1:8" x14ac:dyDescent="0.25">
      <c r="A24" s="412"/>
      <c r="B24" s="412"/>
      <c r="C24" s="412"/>
      <c r="D24" s="412"/>
    </row>
    <row r="25" spans="1:8" x14ac:dyDescent="0.25">
      <c r="A25" s="412"/>
      <c r="B25" s="412"/>
      <c r="C25" s="412"/>
      <c r="D25" s="412"/>
    </row>
    <row r="26" spans="1:8" x14ac:dyDescent="0.25">
      <c r="A26" s="412"/>
      <c r="B26" s="412"/>
      <c r="C26" s="412"/>
      <c r="D26" s="412"/>
    </row>
    <row r="27" spans="1:8" x14ac:dyDescent="0.25">
      <c r="A27" s="412"/>
      <c r="B27" s="412"/>
      <c r="C27" s="412"/>
      <c r="D27" s="412"/>
    </row>
    <row r="28" spans="1:8" x14ac:dyDescent="0.25">
      <c r="A28" s="412"/>
      <c r="B28" s="412"/>
      <c r="C28" s="412"/>
      <c r="D28" s="412"/>
    </row>
    <row r="29" spans="1:8" x14ac:dyDescent="0.25">
      <c r="A29" s="412"/>
      <c r="B29" s="412"/>
      <c r="C29" s="412"/>
    </row>
    <row r="30" spans="1:8" x14ac:dyDescent="0.25">
      <c r="A30" s="412"/>
      <c r="B30" s="412"/>
      <c r="C30" s="41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0289" r:id="rId3" name="Button 1">
              <controlPr defaultSize="0" print="0" autoFill="0" autoPict="0" macro="[0]!interpretation_present">
                <anchor moveWithCells="1" sizeWithCells="1">
                  <from>
                    <xdr:col>17</xdr:col>
                    <xdr:colOff>190500</xdr:colOff>
                    <xdr:row>10</xdr:row>
                    <xdr:rowOff>171450</xdr:rowOff>
                  </from>
                  <to>
                    <xdr:col>18</xdr:col>
                    <xdr:colOff>238125</xdr:colOff>
                    <xdr:row>12</xdr:row>
                    <xdr:rowOff>95250</xdr:rowOff>
                  </to>
                </anchor>
              </controlPr>
            </control>
          </mc:Choice>
        </mc:AlternateContent>
        <mc:AlternateContent xmlns:mc="http://schemas.openxmlformats.org/markup-compatibility/2006">
          <mc:Choice Requires="x14">
            <control shapeId="140290" r:id="rId4" name="Button 2">
              <controlPr defaultSize="0" print="0" autoFill="0" autoPict="0" macro="[0]!Accueil">
                <anchor moveWithCells="1" sizeWithCells="1">
                  <from>
                    <xdr:col>17</xdr:col>
                    <xdr:colOff>190500</xdr:colOff>
                    <xdr:row>7</xdr:row>
                    <xdr:rowOff>161925</xdr:rowOff>
                  </from>
                  <to>
                    <xdr:col>18</xdr:col>
                    <xdr:colOff>247650</xdr:colOff>
                    <xdr:row>9</xdr:row>
                    <xdr:rowOff>123825</xdr:rowOff>
                  </to>
                </anchor>
              </controlPr>
            </control>
          </mc:Choice>
        </mc:AlternateContent>
        <mc:AlternateContent xmlns:mc="http://schemas.openxmlformats.org/markup-compatibility/2006">
          <mc:Choice Requires="x14">
            <control shapeId="140291" r:id="rId5" name="Button 3">
              <controlPr defaultSize="0" print="0" autoFill="0" autoPict="0" macro="[0]!Par_couleur">
                <anchor moveWithCells="1" sizeWithCells="1">
                  <from>
                    <xdr:col>17</xdr:col>
                    <xdr:colOff>190500</xdr:colOff>
                    <xdr:row>13</xdr:row>
                    <xdr:rowOff>76200</xdr:rowOff>
                  </from>
                  <to>
                    <xdr:col>18</xdr:col>
                    <xdr:colOff>238125</xdr:colOff>
                    <xdr:row>15</xdr:row>
                    <xdr:rowOff>0</xdr:rowOff>
                  </to>
                </anchor>
              </controlPr>
            </control>
          </mc:Choice>
        </mc:AlternateContent>
        <mc:AlternateContent xmlns:mc="http://schemas.openxmlformats.org/markup-compatibility/2006">
          <mc:Choice Requires="x14">
            <control shapeId="140292" r:id="rId6" name="Button 4">
              <controlPr defaultSize="0" print="0" autoFill="0" autoPict="0" macro="[0]!Mot_cle">
                <anchor moveWithCells="1" sizeWithCells="1">
                  <from>
                    <xdr:col>17</xdr:col>
                    <xdr:colOff>190500</xdr:colOff>
                    <xdr:row>16</xdr:row>
                    <xdr:rowOff>47625</xdr:rowOff>
                  </from>
                  <to>
                    <xdr:col>18</xdr:col>
                    <xdr:colOff>238125</xdr:colOff>
                    <xdr:row>17</xdr:row>
                    <xdr:rowOff>161925</xdr:rowOff>
                  </to>
                </anchor>
              </controlPr>
            </control>
          </mc:Choice>
        </mc:AlternateContent>
        <mc:AlternateContent xmlns:mc="http://schemas.openxmlformats.org/markup-compatibility/2006">
          <mc:Choice Requires="x14">
            <control shapeId="140293" r:id="rId7" name="Button 5">
              <controlPr defaultSize="0" print="0" autoFill="0" autoPict="0" macro="[0]!Organes_Calme_Reactivite">
                <anchor moveWithCells="1" sizeWithCells="1">
                  <from>
                    <xdr:col>17</xdr:col>
                    <xdr:colOff>200025</xdr:colOff>
                    <xdr:row>19</xdr:row>
                    <xdr:rowOff>19050</xdr:rowOff>
                  </from>
                  <to>
                    <xdr:col>18</xdr:col>
                    <xdr:colOff>247650</xdr:colOff>
                    <xdr:row>20</xdr:row>
                    <xdr:rowOff>180975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38"/>
  <dimension ref="A7:B27"/>
  <sheetViews>
    <sheetView zoomScale="70" zoomScaleNormal="70" workbookViewId="0">
      <selection activeCell="H19" sqref="H19"/>
    </sheetView>
  </sheetViews>
  <sheetFormatPr baseColWidth="10" defaultRowHeight="15" x14ac:dyDescent="0.25"/>
  <cols>
    <col min="1" max="1" width="17" style="412" customWidth="1"/>
    <col min="2" max="16384" width="11.42578125" style="412"/>
  </cols>
  <sheetData>
    <row r="7" spans="1:2" ht="18.75" x14ac:dyDescent="0.3">
      <c r="A7" s="422" t="str">
        <f>Lexique!C71</f>
        <v>Blocage</v>
      </c>
      <c r="B7" s="417"/>
    </row>
    <row r="8" spans="1:2" ht="18.75" x14ac:dyDescent="0.3">
      <c r="A8" s="422"/>
    </row>
    <row r="9" spans="1:2" ht="18.75" x14ac:dyDescent="0.3">
      <c r="A9" s="422" t="str">
        <f>Lexique!C72</f>
        <v>Limite/peur</v>
      </c>
      <c r="B9" s="324"/>
    </row>
    <row r="10" spans="1:2" ht="18.75" x14ac:dyDescent="0.3">
      <c r="A10" s="422"/>
    </row>
    <row r="11" spans="1:2" ht="18.75" x14ac:dyDescent="0.3">
      <c r="A11" s="422" t="str">
        <f>Lexique!C73</f>
        <v>Détachement</v>
      </c>
      <c r="B11" s="419"/>
    </row>
    <row r="12" spans="1:2" ht="18.75" x14ac:dyDescent="0.3">
      <c r="A12" s="422"/>
    </row>
    <row r="13" spans="1:2" ht="18.75" x14ac:dyDescent="0.3">
      <c r="A13" s="422" t="str">
        <f>Lexique!C74</f>
        <v>Harmonie</v>
      </c>
      <c r="B13" s="418"/>
    </row>
    <row r="14" spans="1:2" ht="18.75" x14ac:dyDescent="0.3">
      <c r="A14" s="422"/>
    </row>
    <row r="15" spans="1:2" ht="18.75" x14ac:dyDescent="0.3">
      <c r="A15" s="422" t="str">
        <f>Lexique!C75</f>
        <v>neutre</v>
      </c>
      <c r="B15" s="416"/>
    </row>
    <row r="16" spans="1:2" ht="18.75" x14ac:dyDescent="0.3">
      <c r="A16" s="422"/>
    </row>
    <row r="17" spans="1:2" ht="18.75" x14ac:dyDescent="0.3">
      <c r="A17" s="422" t="str">
        <f>Lexique!C76</f>
        <v>Action en harmonie</v>
      </c>
      <c r="B17" s="413"/>
    </row>
    <row r="18" spans="1:2" ht="18.75" x14ac:dyDescent="0.3">
      <c r="A18" s="422"/>
    </row>
    <row r="19" spans="1:2" ht="18.75" x14ac:dyDescent="0.3">
      <c r="A19" s="422" t="str">
        <f>Lexique!C77</f>
        <v>Action/ besoin</v>
      </c>
      <c r="B19" s="420"/>
    </row>
    <row r="20" spans="1:2" ht="18.75" x14ac:dyDescent="0.3">
      <c r="A20" s="422"/>
    </row>
    <row r="21" spans="1:2" ht="18.75" x14ac:dyDescent="0.3">
      <c r="A21" s="422" t="str">
        <f>Lexique!C78</f>
        <v>Excess</v>
      </c>
      <c r="B21" s="262"/>
    </row>
    <row r="22" spans="1:2" ht="18.75" x14ac:dyDescent="0.3">
      <c r="A22" s="422"/>
    </row>
    <row r="23" spans="1:2" ht="18.75" x14ac:dyDescent="0.3">
      <c r="A23" s="422" t="str">
        <f>Lexique!C79</f>
        <v>Réactivité</v>
      </c>
      <c r="B23" s="415"/>
    </row>
    <row r="27" spans="1:2" x14ac:dyDescent="0.25">
      <c r="A27" s="412" t="str">
        <f>Lexique!C217</f>
        <v>Si la barre est vers l'intérieur, le manque d'énergie est plus important</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2577" r:id="rId3" name="Button 1">
              <controlPr defaultSize="0" print="0" autoFill="0" autoPict="0" macro="[0]!interpretation_present">
                <anchor moveWithCells="1" sizeWithCells="1">
                  <from>
                    <xdr:col>26</xdr:col>
                    <xdr:colOff>428625</xdr:colOff>
                    <xdr:row>10</xdr:row>
                    <xdr:rowOff>28575</xdr:rowOff>
                  </from>
                  <to>
                    <xdr:col>27</xdr:col>
                    <xdr:colOff>476250</xdr:colOff>
                    <xdr:row>11</xdr:row>
                    <xdr:rowOff>95250</xdr:rowOff>
                  </to>
                </anchor>
              </controlPr>
            </control>
          </mc:Choice>
        </mc:AlternateContent>
        <mc:AlternateContent xmlns:mc="http://schemas.openxmlformats.org/markup-compatibility/2006">
          <mc:Choice Requires="x14">
            <control shapeId="152578" r:id="rId4" name="Button 2">
              <controlPr defaultSize="0" print="0" autoFill="0" autoPict="0" macro="[0]!Accueil">
                <anchor moveWithCells="1" sizeWithCells="1">
                  <from>
                    <xdr:col>26</xdr:col>
                    <xdr:colOff>428625</xdr:colOff>
                    <xdr:row>7</xdr:row>
                    <xdr:rowOff>161925</xdr:rowOff>
                  </from>
                  <to>
                    <xdr:col>27</xdr:col>
                    <xdr:colOff>485775</xdr:colOff>
                    <xdr:row>9</xdr:row>
                    <xdr:rowOff>28575</xdr:rowOff>
                  </to>
                </anchor>
              </controlPr>
            </control>
          </mc:Choice>
        </mc:AlternateContent>
        <mc:AlternateContent xmlns:mc="http://schemas.openxmlformats.org/markup-compatibility/2006">
          <mc:Choice Requires="x14">
            <control shapeId="152579" r:id="rId5" name="Button 3">
              <controlPr defaultSize="0" print="0" autoFill="0" autoPict="0" macro="[0]!Par_couleur">
                <anchor moveWithCells="1" sizeWithCells="1">
                  <from>
                    <xdr:col>26</xdr:col>
                    <xdr:colOff>428625</xdr:colOff>
                    <xdr:row>12</xdr:row>
                    <xdr:rowOff>28575</xdr:rowOff>
                  </from>
                  <to>
                    <xdr:col>27</xdr:col>
                    <xdr:colOff>476250</xdr:colOff>
                    <xdr:row>13</xdr:row>
                    <xdr:rowOff>95250</xdr:rowOff>
                  </to>
                </anchor>
              </controlPr>
            </control>
          </mc:Choice>
        </mc:AlternateContent>
        <mc:AlternateContent xmlns:mc="http://schemas.openxmlformats.org/markup-compatibility/2006">
          <mc:Choice Requires="x14">
            <control shapeId="152580" r:id="rId6" name="Button 4">
              <controlPr defaultSize="0" print="0" autoFill="0" autoPict="0" macro="[0]!Mot_cle">
                <anchor moveWithCells="1" sizeWithCells="1">
                  <from>
                    <xdr:col>26</xdr:col>
                    <xdr:colOff>428625</xdr:colOff>
                    <xdr:row>14</xdr:row>
                    <xdr:rowOff>95250</xdr:rowOff>
                  </from>
                  <to>
                    <xdr:col>27</xdr:col>
                    <xdr:colOff>476250</xdr:colOff>
                    <xdr:row>15</xdr:row>
                    <xdr:rowOff>161925</xdr:rowOff>
                  </to>
                </anchor>
              </controlPr>
            </control>
          </mc:Choice>
        </mc:AlternateContent>
        <mc:AlternateContent xmlns:mc="http://schemas.openxmlformats.org/markup-compatibility/2006">
          <mc:Choice Requires="x14">
            <control shapeId="152581" r:id="rId7" name="Button 5">
              <controlPr defaultSize="0" print="0" autoFill="0" autoPict="0" macro="[0]!Organes_Calme_Reactivite">
                <anchor moveWithCells="1" sizeWithCells="1">
                  <from>
                    <xdr:col>26</xdr:col>
                    <xdr:colOff>438150</xdr:colOff>
                    <xdr:row>16</xdr:row>
                    <xdr:rowOff>161925</xdr:rowOff>
                  </from>
                  <to>
                    <xdr:col>27</xdr:col>
                    <xdr:colOff>485775</xdr:colOff>
                    <xdr:row>18</xdr:row>
                    <xdr:rowOff>38100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25"/>
  <dimension ref="A7:D28"/>
  <sheetViews>
    <sheetView zoomScale="80" zoomScaleNormal="80" workbookViewId="0">
      <selection activeCell="N24" sqref="N24"/>
    </sheetView>
  </sheetViews>
  <sheetFormatPr baseColWidth="10" defaultRowHeight="15" x14ac:dyDescent="0.25"/>
  <cols>
    <col min="1" max="1" width="13.42578125" customWidth="1"/>
  </cols>
  <sheetData>
    <row r="7" spans="1:4" ht="18.75" x14ac:dyDescent="0.3">
      <c r="A7" s="422" t="str">
        <f>Lexique!C71</f>
        <v>Blocage</v>
      </c>
      <c r="B7" s="417"/>
      <c r="C7" s="412" t="s">
        <v>2702</v>
      </c>
      <c r="D7" s="412"/>
    </row>
    <row r="8" spans="1:4" ht="18.75" x14ac:dyDescent="0.3">
      <c r="A8" s="422"/>
      <c r="B8" s="412"/>
      <c r="C8" s="412"/>
      <c r="D8" s="412"/>
    </row>
    <row r="9" spans="1:4" ht="18.75" x14ac:dyDescent="0.3">
      <c r="A9" s="422" t="str">
        <f>Lexique!C72</f>
        <v>Limite/peur</v>
      </c>
      <c r="B9" s="324"/>
      <c r="C9" s="412" t="s">
        <v>2701</v>
      </c>
      <c r="D9" s="412"/>
    </row>
    <row r="10" spans="1:4" ht="18.75" x14ac:dyDescent="0.3">
      <c r="A10" s="422"/>
      <c r="B10" s="412"/>
      <c r="C10" s="412"/>
      <c r="D10" s="412"/>
    </row>
    <row r="11" spans="1:4" ht="18.75" x14ac:dyDescent="0.3">
      <c r="A11" s="422" t="str">
        <f>Lexique!C73</f>
        <v>Détachement</v>
      </c>
      <c r="B11" s="419"/>
      <c r="C11" s="412" t="s">
        <v>2695</v>
      </c>
      <c r="D11" s="412" t="s">
        <v>2700</v>
      </c>
    </row>
    <row r="12" spans="1:4" ht="18.75" x14ac:dyDescent="0.3">
      <c r="A12" s="422"/>
      <c r="B12" s="412"/>
      <c r="C12" s="412"/>
      <c r="D12" s="412"/>
    </row>
    <row r="13" spans="1:4" ht="18.75" x14ac:dyDescent="0.3">
      <c r="A13" s="422" t="str">
        <f>Lexique!C74</f>
        <v>Harmonie</v>
      </c>
      <c r="B13" s="418"/>
      <c r="C13" s="412" t="s">
        <v>2704</v>
      </c>
      <c r="D13" s="412" t="s">
        <v>2705</v>
      </c>
    </row>
    <row r="14" spans="1:4" ht="18.75" x14ac:dyDescent="0.3">
      <c r="A14" s="422"/>
      <c r="B14" s="412"/>
      <c r="C14" s="412"/>
      <c r="D14" s="412"/>
    </row>
    <row r="15" spans="1:4" ht="18.75" x14ac:dyDescent="0.3">
      <c r="A15" s="422" t="str">
        <f>Lexique!C75</f>
        <v>neutre</v>
      </c>
      <c r="B15" s="416"/>
      <c r="C15" s="412"/>
      <c r="D15" s="412"/>
    </row>
    <row r="16" spans="1:4" ht="18.75" x14ac:dyDescent="0.3">
      <c r="A16" s="422"/>
      <c r="B16" s="412"/>
      <c r="C16" s="412"/>
      <c r="D16" s="412"/>
    </row>
    <row r="17" spans="1:4" ht="18.75" x14ac:dyDescent="0.3">
      <c r="A17" s="422" t="str">
        <f>Lexique!C76</f>
        <v>Action en harmonie</v>
      </c>
      <c r="B17" s="413"/>
      <c r="C17" s="412" t="s">
        <v>2703</v>
      </c>
      <c r="D17" s="412"/>
    </row>
    <row r="18" spans="1:4" ht="18.75" x14ac:dyDescent="0.3">
      <c r="A18" s="422"/>
      <c r="B18" s="412"/>
      <c r="C18" s="412"/>
      <c r="D18" s="412"/>
    </row>
    <row r="19" spans="1:4" ht="18.75" x14ac:dyDescent="0.3">
      <c r="A19" s="422" t="str">
        <f>Lexique!C77</f>
        <v>Action/ besoin</v>
      </c>
      <c r="B19" s="420"/>
      <c r="C19" s="412"/>
      <c r="D19" s="412"/>
    </row>
    <row r="20" spans="1:4" ht="18.75" x14ac:dyDescent="0.3">
      <c r="A20" s="422"/>
      <c r="B20" s="412"/>
      <c r="C20" s="412"/>
      <c r="D20" s="412"/>
    </row>
    <row r="21" spans="1:4" ht="18.75" x14ac:dyDescent="0.3">
      <c r="A21" s="422" t="str">
        <f>Lexique!C78</f>
        <v>Excess</v>
      </c>
      <c r="B21" s="262"/>
      <c r="C21" s="412" t="s">
        <v>2706</v>
      </c>
      <c r="D21" s="412"/>
    </row>
    <row r="22" spans="1:4" ht="18.75" x14ac:dyDescent="0.3">
      <c r="A22" s="422"/>
      <c r="B22" s="412"/>
      <c r="C22" s="412"/>
      <c r="D22" s="412"/>
    </row>
    <row r="23" spans="1:4" ht="18.75" x14ac:dyDescent="0.3">
      <c r="A23" s="422" t="str">
        <f>Lexique!C79</f>
        <v>Réactivité</v>
      </c>
      <c r="B23" s="415"/>
      <c r="C23" s="412" t="s">
        <v>2707</v>
      </c>
      <c r="D23" s="412"/>
    </row>
    <row r="28" spans="1:4" x14ac:dyDescent="0.25">
      <c r="A28" t="str">
        <f>Lexique!C217</f>
        <v>Si la barre est vers l'intérieur, le manque d'énergie est plus important</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3729" r:id="rId3" name="Button 1">
              <controlPr defaultSize="0" print="0" autoFill="0" autoPict="0" macro="[0]!interpretation_present">
                <anchor moveWithCells="1" sizeWithCells="1">
                  <from>
                    <xdr:col>20</xdr:col>
                    <xdr:colOff>190500</xdr:colOff>
                    <xdr:row>10</xdr:row>
                    <xdr:rowOff>28575</xdr:rowOff>
                  </from>
                  <to>
                    <xdr:col>21</xdr:col>
                    <xdr:colOff>238125</xdr:colOff>
                    <xdr:row>11</xdr:row>
                    <xdr:rowOff>95250</xdr:rowOff>
                  </to>
                </anchor>
              </controlPr>
            </control>
          </mc:Choice>
        </mc:AlternateContent>
        <mc:AlternateContent xmlns:mc="http://schemas.openxmlformats.org/markup-compatibility/2006">
          <mc:Choice Requires="x14">
            <control shapeId="73730" r:id="rId4" name="Button 2">
              <controlPr defaultSize="0" print="0" autoFill="0" autoPict="0" macro="[0]!Accueil">
                <anchor moveWithCells="1" sizeWithCells="1">
                  <from>
                    <xdr:col>20</xdr:col>
                    <xdr:colOff>190500</xdr:colOff>
                    <xdr:row>7</xdr:row>
                    <xdr:rowOff>161925</xdr:rowOff>
                  </from>
                  <to>
                    <xdr:col>21</xdr:col>
                    <xdr:colOff>247650</xdr:colOff>
                    <xdr:row>9</xdr:row>
                    <xdr:rowOff>28575</xdr:rowOff>
                  </to>
                </anchor>
              </controlPr>
            </control>
          </mc:Choice>
        </mc:AlternateContent>
        <mc:AlternateContent xmlns:mc="http://schemas.openxmlformats.org/markup-compatibility/2006">
          <mc:Choice Requires="x14">
            <control shapeId="73731" r:id="rId5" name="Button 3">
              <controlPr defaultSize="0" print="0" autoFill="0" autoPict="0" macro="[0]!Par_couleur">
                <anchor moveWithCells="1" sizeWithCells="1">
                  <from>
                    <xdr:col>20</xdr:col>
                    <xdr:colOff>190500</xdr:colOff>
                    <xdr:row>12</xdr:row>
                    <xdr:rowOff>28575</xdr:rowOff>
                  </from>
                  <to>
                    <xdr:col>21</xdr:col>
                    <xdr:colOff>238125</xdr:colOff>
                    <xdr:row>13</xdr:row>
                    <xdr:rowOff>95250</xdr:rowOff>
                  </to>
                </anchor>
              </controlPr>
            </control>
          </mc:Choice>
        </mc:AlternateContent>
        <mc:AlternateContent xmlns:mc="http://schemas.openxmlformats.org/markup-compatibility/2006">
          <mc:Choice Requires="x14">
            <control shapeId="73732" r:id="rId6" name="Button 4">
              <controlPr defaultSize="0" print="0" autoFill="0" autoPict="0" macro="[0]!Mot_cle">
                <anchor moveWithCells="1" sizeWithCells="1">
                  <from>
                    <xdr:col>20</xdr:col>
                    <xdr:colOff>190500</xdr:colOff>
                    <xdr:row>14</xdr:row>
                    <xdr:rowOff>95250</xdr:rowOff>
                  </from>
                  <to>
                    <xdr:col>21</xdr:col>
                    <xdr:colOff>238125</xdr:colOff>
                    <xdr:row>15</xdr:row>
                    <xdr:rowOff>161925</xdr:rowOff>
                  </to>
                </anchor>
              </controlPr>
            </control>
          </mc:Choice>
        </mc:AlternateContent>
        <mc:AlternateContent xmlns:mc="http://schemas.openxmlformats.org/markup-compatibility/2006">
          <mc:Choice Requires="x14">
            <control shapeId="73733" r:id="rId7" name="Button 5">
              <controlPr defaultSize="0" print="0" autoFill="0" autoPict="0" macro="[0]!Organes_Calme_Reactivite">
                <anchor moveWithCells="1" sizeWithCells="1">
                  <from>
                    <xdr:col>20</xdr:col>
                    <xdr:colOff>200025</xdr:colOff>
                    <xdr:row>16</xdr:row>
                    <xdr:rowOff>161925</xdr:rowOff>
                  </from>
                  <to>
                    <xdr:col>21</xdr:col>
                    <xdr:colOff>247650</xdr:colOff>
                    <xdr:row>18</xdr:row>
                    <xdr:rowOff>38100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1"/>
  <dimension ref="A1:AO77"/>
  <sheetViews>
    <sheetView topLeftCell="A16" zoomScale="80" zoomScaleNormal="80" workbookViewId="0">
      <selection activeCell="A22" sqref="A22:B37"/>
    </sheetView>
  </sheetViews>
  <sheetFormatPr baseColWidth="10" defaultRowHeight="15" x14ac:dyDescent="0.25"/>
  <cols>
    <col min="1" max="1" width="16.85546875" style="1" customWidth="1"/>
    <col min="2" max="5" width="16.85546875" customWidth="1"/>
    <col min="6" max="13" width="11.42578125" customWidth="1"/>
    <col min="15" max="17" width="11.42578125" customWidth="1"/>
    <col min="23" max="23" width="11" customWidth="1"/>
    <col min="24" max="24" width="10.7109375" customWidth="1"/>
    <col min="25" max="25" width="5.28515625" customWidth="1"/>
    <col min="26" max="26" width="45" customWidth="1"/>
    <col min="27" max="27" width="4.28515625" customWidth="1"/>
    <col min="28" max="28" width="4.7109375" customWidth="1"/>
    <col min="29" max="29" width="9.5703125" customWidth="1"/>
    <col min="30" max="30" width="11.42578125" customWidth="1"/>
  </cols>
  <sheetData>
    <row r="1" spans="1:33" ht="75.75" x14ac:dyDescent="0.25">
      <c r="C1" s="4" t="s">
        <v>314</v>
      </c>
      <c r="D1" s="5" t="s">
        <v>315</v>
      </c>
      <c r="E1" s="6" t="s">
        <v>316</v>
      </c>
      <c r="F1" s="5" t="s">
        <v>317</v>
      </c>
      <c r="G1" s="4" t="s">
        <v>314</v>
      </c>
      <c r="H1" s="5" t="s">
        <v>315</v>
      </c>
      <c r="I1" s="6" t="s">
        <v>316</v>
      </c>
      <c r="J1" s="5" t="s">
        <v>317</v>
      </c>
    </row>
    <row r="2" spans="1:33" x14ac:dyDescent="0.25">
      <c r="A2" s="1">
        <v>1</v>
      </c>
      <c r="B2" s="2" t="s">
        <v>298</v>
      </c>
      <c r="C2" s="3">
        <v>126.62762500000001</v>
      </c>
      <c r="D2" s="3">
        <v>128.7556701</v>
      </c>
      <c r="E2" s="3">
        <v>150.04506250000003</v>
      </c>
      <c r="F2" s="3">
        <v>195.25051212</v>
      </c>
      <c r="G2" s="3">
        <v>72.854250000000008</v>
      </c>
      <c r="H2" s="3">
        <v>119.313587626</v>
      </c>
      <c r="I2" s="3">
        <v>158.71818750000003</v>
      </c>
      <c r="J2" s="3">
        <v>16.831940700000001</v>
      </c>
    </row>
    <row r="3" spans="1:33" x14ac:dyDescent="0.25">
      <c r="A3" s="1">
        <v>2</v>
      </c>
      <c r="B3" s="2" t="s">
        <v>299</v>
      </c>
      <c r="C3" s="3">
        <v>42.252358212000004</v>
      </c>
      <c r="D3" s="3">
        <v>139.09651762199999</v>
      </c>
      <c r="E3" s="3">
        <v>299.06351023999997</v>
      </c>
      <c r="F3" s="3">
        <v>57.383270261999996</v>
      </c>
      <c r="G3" s="3">
        <v>12.427164180000002</v>
      </c>
      <c r="H3" s="3">
        <v>197.869694082</v>
      </c>
      <c r="I3" s="3">
        <v>212.40306124999998</v>
      </c>
      <c r="J3" s="3">
        <v>49.507135128000002</v>
      </c>
    </row>
    <row r="4" spans="1:33" x14ac:dyDescent="0.25">
      <c r="A4" s="1">
        <v>3</v>
      </c>
      <c r="B4" s="2" t="s">
        <v>300</v>
      </c>
      <c r="C4" s="3">
        <v>112.03636760400001</v>
      </c>
      <c r="D4" s="3">
        <v>122.34416331600002</v>
      </c>
      <c r="E4" s="3">
        <v>180.40099992200004</v>
      </c>
      <c r="F4" s="3">
        <v>250.66707934249999</v>
      </c>
      <c r="G4" s="3">
        <v>52.038749980000006</v>
      </c>
      <c r="H4" s="3">
        <v>152.93020414500003</v>
      </c>
      <c r="I4" s="3">
        <v>191.60934607100003</v>
      </c>
      <c r="J4" s="3">
        <v>140.97269840000001</v>
      </c>
    </row>
    <row r="5" spans="1:33" x14ac:dyDescent="0.25">
      <c r="A5" s="1">
        <v>4</v>
      </c>
      <c r="B5" s="2" t="s">
        <v>301</v>
      </c>
      <c r="C5" s="3">
        <v>87.606104371499995</v>
      </c>
      <c r="D5" s="3">
        <v>162.21734481199999</v>
      </c>
      <c r="E5" s="3">
        <v>200.22528577200001</v>
      </c>
      <c r="F5" s="3">
        <v>84.996625000000009</v>
      </c>
      <c r="G5" s="3">
        <v>62.989513060500009</v>
      </c>
      <c r="H5" s="3">
        <v>202.41279308400001</v>
      </c>
      <c r="I5" s="3">
        <v>247.8035715</v>
      </c>
      <c r="J5" s="3">
        <v>60.711874999999999</v>
      </c>
    </row>
    <row r="6" spans="1:33" x14ac:dyDescent="0.25">
      <c r="A6" s="1">
        <v>5</v>
      </c>
      <c r="B6" s="2" t="s">
        <v>302</v>
      </c>
      <c r="C6" s="3">
        <v>111.59420836550001</v>
      </c>
      <c r="D6" s="3">
        <v>133.48352384800003</v>
      </c>
      <c r="E6" s="3">
        <v>197.61550631250003</v>
      </c>
      <c r="F6" s="3">
        <v>156.11625000000001</v>
      </c>
      <c r="G6" s="3">
        <v>91.356916693000002</v>
      </c>
      <c r="H6" s="3">
        <v>165.202381</v>
      </c>
      <c r="I6" s="3">
        <v>187.602987326</v>
      </c>
      <c r="J6" s="3">
        <v>94.970718750000003</v>
      </c>
    </row>
    <row r="7" spans="1:33" x14ac:dyDescent="0.25">
      <c r="A7" s="1">
        <v>6</v>
      </c>
      <c r="B7" s="2" t="s">
        <v>303</v>
      </c>
      <c r="C7" s="3">
        <v>69.537494508000009</v>
      </c>
      <c r="D7" s="3">
        <v>96.886690912000006</v>
      </c>
      <c r="E7" s="3">
        <v>201.581684196</v>
      </c>
      <c r="F7" s="3">
        <v>149.356577316</v>
      </c>
      <c r="G7" s="3">
        <v>18.299340660000002</v>
      </c>
      <c r="H7" s="3">
        <v>307.31247273650007</v>
      </c>
      <c r="I7" s="3">
        <v>111.746368413</v>
      </c>
      <c r="J7" s="3">
        <v>99.571051543999985</v>
      </c>
    </row>
    <row r="8" spans="1:33" x14ac:dyDescent="0.25">
      <c r="A8" s="1">
        <v>7</v>
      </c>
      <c r="B8" s="2" t="s">
        <v>304</v>
      </c>
      <c r="C8" s="3">
        <v>135.612359336</v>
      </c>
      <c r="D8" s="3">
        <v>80.08406109900001</v>
      </c>
      <c r="E8" s="3">
        <v>206.86744329400005</v>
      </c>
      <c r="F8" s="3">
        <v>276.35897874</v>
      </c>
      <c r="G8" s="3">
        <v>141.59525754200001</v>
      </c>
      <c r="H8" s="3">
        <v>172.87987792799998</v>
      </c>
      <c r="I8" s="3">
        <v>246.35251545800003</v>
      </c>
      <c r="J8" s="3">
        <v>145.26561703000002</v>
      </c>
    </row>
    <row r="9" spans="1:33" x14ac:dyDescent="0.25">
      <c r="A9" s="1">
        <v>8</v>
      </c>
      <c r="B9" s="2" t="s">
        <v>305</v>
      </c>
      <c r="C9" s="3">
        <v>0</v>
      </c>
      <c r="D9" s="3">
        <v>93.816338040000005</v>
      </c>
      <c r="E9" s="3">
        <v>297.61736172000002</v>
      </c>
      <c r="F9" s="3">
        <v>18.249205480000001</v>
      </c>
      <c r="G9" s="3">
        <v>39.514169492000001</v>
      </c>
      <c r="H9" s="3">
        <v>154.79695776599999</v>
      </c>
      <c r="I9" s="3">
        <v>131.09336171000001</v>
      </c>
      <c r="J9" s="3">
        <v>57.028767125000002</v>
      </c>
    </row>
    <row r="10" spans="1:33" x14ac:dyDescent="0.25">
      <c r="A10" s="1">
        <v>9</v>
      </c>
      <c r="B10" s="2" t="s">
        <v>306</v>
      </c>
      <c r="C10" s="3">
        <v>268.15261765349999</v>
      </c>
      <c r="D10" s="3">
        <v>112.80658065599999</v>
      </c>
      <c r="E10" s="3">
        <v>311.93932398300001</v>
      </c>
      <c r="F10" s="3">
        <v>379.38511314599998</v>
      </c>
      <c r="G10" s="3">
        <v>225.297176476</v>
      </c>
      <c r="H10" s="3">
        <v>303.50341938400004</v>
      </c>
      <c r="I10" s="3">
        <v>342.429633846</v>
      </c>
      <c r="J10" s="3">
        <v>260.64626093999993</v>
      </c>
    </row>
    <row r="11" spans="1:33" x14ac:dyDescent="0.25">
      <c r="A11" s="1">
        <v>10</v>
      </c>
      <c r="B11" s="2" t="s">
        <v>307</v>
      </c>
      <c r="C11" s="3">
        <v>99.252715230000021</v>
      </c>
      <c r="D11" s="3">
        <v>109.78248887899998</v>
      </c>
      <c r="E11" s="3">
        <v>282.703534972</v>
      </c>
      <c r="F11" s="3">
        <v>177.317222235</v>
      </c>
      <c r="G11" s="3">
        <v>111.383602647</v>
      </c>
      <c r="H11" s="3">
        <v>152.95537776399999</v>
      </c>
      <c r="I11" s="3">
        <v>192.66439540900001</v>
      </c>
      <c r="J11" s="3">
        <v>98.680888896000013</v>
      </c>
    </row>
    <row r="12" spans="1:33" x14ac:dyDescent="0.25">
      <c r="A12" s="1">
        <v>11</v>
      </c>
      <c r="B12" s="2" t="s">
        <v>308</v>
      </c>
      <c r="C12" s="3">
        <v>132.57250484800002</v>
      </c>
      <c r="D12" s="3">
        <v>80.949166690000013</v>
      </c>
      <c r="E12" s="3">
        <v>186.37878459300001</v>
      </c>
      <c r="F12" s="3">
        <v>212.83540819200002</v>
      </c>
      <c r="G12" s="3">
        <v>52.54398058000001</v>
      </c>
      <c r="H12" s="3">
        <v>180.40100005200006</v>
      </c>
      <c r="I12" s="3">
        <v>172.60853074849999</v>
      </c>
      <c r="J12" s="3">
        <v>150.26573958</v>
      </c>
    </row>
    <row r="13" spans="1:33" x14ac:dyDescent="0.25">
      <c r="A13" s="1">
        <v>12</v>
      </c>
      <c r="B13" s="2" t="s">
        <v>309</v>
      </c>
      <c r="C13" s="3">
        <v>124.21052462</v>
      </c>
      <c r="D13" s="3">
        <v>110.16203075600001</v>
      </c>
      <c r="E13" s="3">
        <v>286.05855458600007</v>
      </c>
      <c r="F13" s="3">
        <v>214.46272726500004</v>
      </c>
      <c r="G13" s="3">
        <v>133.76518035999999</v>
      </c>
      <c r="H13" s="3">
        <v>153.71446151999999</v>
      </c>
      <c r="I13" s="3">
        <v>195.78935652500002</v>
      </c>
      <c r="J13" s="3">
        <v>119.426303026</v>
      </c>
    </row>
    <row r="14" spans="1:33" x14ac:dyDescent="0.25">
      <c r="A14" s="1">
        <v>13</v>
      </c>
      <c r="B14" s="2" t="s">
        <v>310</v>
      </c>
      <c r="C14" s="3">
        <v>113.937473676</v>
      </c>
      <c r="D14" s="3">
        <v>39.965760000000003</v>
      </c>
      <c r="E14" s="3">
        <v>253.05117642499999</v>
      </c>
      <c r="F14" s="3">
        <v>305.29399995599994</v>
      </c>
      <c r="G14" s="3">
        <v>96.40863157199999</v>
      </c>
      <c r="H14" s="3">
        <v>163.19352000000001</v>
      </c>
      <c r="I14" s="3">
        <v>228.56235290000001</v>
      </c>
      <c r="J14" s="3">
        <v>252.09883329699994</v>
      </c>
    </row>
    <row r="15" spans="1:33" ht="51" customHeight="1" x14ac:dyDescent="0.25">
      <c r="A15" s="1">
        <v>14</v>
      </c>
      <c r="B15" s="2" t="s">
        <v>311</v>
      </c>
      <c r="C15" s="3">
        <v>69.592119408000002</v>
      </c>
      <c r="D15" s="3">
        <v>57.422068960000004</v>
      </c>
      <c r="E15" s="3">
        <v>167.3483762125</v>
      </c>
      <c r="F15" s="3">
        <v>141.61096058400003</v>
      </c>
      <c r="G15" s="3">
        <v>54.67952239200001</v>
      </c>
      <c r="H15" s="3">
        <v>126.32855171199999</v>
      </c>
      <c r="I15" s="3">
        <v>67.598851474999989</v>
      </c>
      <c r="J15" s="3">
        <v>102.27458264400001</v>
      </c>
    </row>
    <row r="16" spans="1:33" ht="51.75" customHeight="1" x14ac:dyDescent="0.7">
      <c r="A16" s="1">
        <v>15</v>
      </c>
      <c r="B16" s="2" t="s">
        <v>312</v>
      </c>
      <c r="C16" s="3">
        <v>140.83678716300003</v>
      </c>
      <c r="D16" s="3">
        <v>204.09343904399998</v>
      </c>
      <c r="E16" s="3">
        <v>233.316593415</v>
      </c>
      <c r="F16" s="3">
        <v>237.03416212800008</v>
      </c>
      <c r="G16" s="3">
        <v>139.95102120600001</v>
      </c>
      <c r="H16" s="3">
        <v>216.27812197199998</v>
      </c>
      <c r="I16" s="3">
        <v>227.82679121700005</v>
      </c>
      <c r="J16" s="3">
        <v>202.52918915999999</v>
      </c>
      <c r="W16" s="631" t="str">
        <f>Lexique!C88</f>
        <v>Analyse par mot-clé</v>
      </c>
      <c r="X16" s="631"/>
      <c r="Y16" s="631"/>
      <c r="Z16" s="631"/>
      <c r="AA16" s="631"/>
      <c r="AB16" s="631"/>
      <c r="AC16" s="631"/>
      <c r="AF16" s="54" t="str">
        <f>Resume!$F$10</f>
        <v>Gautier</v>
      </c>
      <c r="AG16" s="76">
        <f>Resume!$F$11</f>
        <v>20170828</v>
      </c>
    </row>
    <row r="17" spans="1:26" hidden="1" x14ac:dyDescent="0.25">
      <c r="A17" s="1">
        <v>16</v>
      </c>
      <c r="B17" s="2" t="s">
        <v>313</v>
      </c>
      <c r="C17" s="3">
        <v>88.760433958000021</v>
      </c>
      <c r="D17" s="3">
        <v>138.32946030500003</v>
      </c>
      <c r="E17" s="3">
        <v>256.12977156699998</v>
      </c>
      <c r="F17" s="3">
        <v>170.14408683799996</v>
      </c>
      <c r="G17" s="3">
        <v>61.268264148</v>
      </c>
      <c r="H17" s="3">
        <v>137.44838093999999</v>
      </c>
      <c r="I17" s="3">
        <v>159.38725722899997</v>
      </c>
      <c r="J17" s="3">
        <v>168.49859276800004</v>
      </c>
    </row>
    <row r="18" spans="1:26" hidden="1" x14ac:dyDescent="0.25"/>
    <row r="19" spans="1:26" hidden="1" x14ac:dyDescent="0.25"/>
    <row r="21" spans="1:26" x14ac:dyDescent="0.25">
      <c r="B21" s="1" t="str">
        <f>Lexique!C54</f>
        <v>Besoin et Limite</v>
      </c>
      <c r="C21" s="412" t="str">
        <f>Lexique!C35</f>
        <v>GAUCHE</v>
      </c>
      <c r="D21" s="412" t="str">
        <f>Lexique!C34</f>
        <v>DROITE</v>
      </c>
      <c r="Z21" s="27" t="str">
        <f>Lexique!C90</f>
        <v>Sécurité et protection</v>
      </c>
    </row>
    <row r="22" spans="1:26" x14ac:dyDescent="0.25">
      <c r="A22" s="1">
        <v>1</v>
      </c>
      <c r="B22" s="2" t="str">
        <f>Lexique!C90</f>
        <v>Sécurité et protection</v>
      </c>
      <c r="C22" s="10">
        <f>IF(H2-G2&lt;0,MAX(H2-G2,-300),MIN(H2-G2,300))</f>
        <v>46.459337625999993</v>
      </c>
      <c r="D22" s="10">
        <f>IF(D2-C2&lt;0,MAX(D2-C2,-300),MIN(D2-C2,300))</f>
        <v>2.1280450999999942</v>
      </c>
      <c r="Z22" s="27" t="str">
        <f>Lexique!C91</f>
        <v>Stabilité  /soutien</v>
      </c>
    </row>
    <row r="23" spans="1:26" x14ac:dyDescent="0.25">
      <c r="A23" s="1">
        <v>2</v>
      </c>
      <c r="B23" s="139" t="str">
        <f>Lexique!C91</f>
        <v>Stabilité  /soutien</v>
      </c>
      <c r="C23" s="10">
        <f t="shared" ref="C23:C37" si="0">IF(H3-G3&lt;0,MAX(H3-G3,-300),MIN(H3-G3,300))</f>
        <v>185.44252990199999</v>
      </c>
      <c r="D23" s="10">
        <f t="shared" ref="D23:D37" si="1">IF(D3-C3&lt;0,MAX(D3-C3,-300),MIN(D3-C3,300))</f>
        <v>96.844159409999989</v>
      </c>
      <c r="Z23" s="27" t="str">
        <f>Lexique!C92</f>
        <v>Ecoute du corp s/ présence en soi</v>
      </c>
    </row>
    <row r="24" spans="1:26" x14ac:dyDescent="0.25">
      <c r="A24" s="1">
        <v>3</v>
      </c>
      <c r="B24" s="139" t="str">
        <f>Lexique!C92</f>
        <v>Ecoute du corp s/ présence en soi</v>
      </c>
      <c r="C24" s="10">
        <f t="shared" si="0"/>
        <v>100.89145416500003</v>
      </c>
      <c r="D24" s="10">
        <f t="shared" si="1"/>
        <v>10.307795712000015</v>
      </c>
      <c r="Z24" s="27" t="str">
        <f>Lexique!C93</f>
        <v xml:space="preserve"> Place dans la société </v>
      </c>
    </row>
    <row r="25" spans="1:26" x14ac:dyDescent="0.25">
      <c r="A25" s="1">
        <v>4</v>
      </c>
      <c r="B25" s="139" t="str">
        <f>Lexique!C93</f>
        <v xml:space="preserve"> Place dans la société </v>
      </c>
      <c r="C25" s="10">
        <f t="shared" si="0"/>
        <v>139.42328002350001</v>
      </c>
      <c r="D25" s="10">
        <f t="shared" si="1"/>
        <v>74.611240440499998</v>
      </c>
      <c r="Z25" s="27" t="str">
        <f>Lexique!C94</f>
        <v>Avoir une direction claire / capacité de décision</v>
      </c>
    </row>
    <row r="26" spans="1:26" x14ac:dyDescent="0.25">
      <c r="A26" s="1">
        <v>5</v>
      </c>
      <c r="B26" s="139" t="str">
        <f>Lexique!C94</f>
        <v>Avoir une direction claire / capacité de décision</v>
      </c>
      <c r="C26" s="10">
        <f t="shared" si="0"/>
        <v>73.845464307</v>
      </c>
      <c r="D26" s="10">
        <f t="shared" si="1"/>
        <v>21.889315482500024</v>
      </c>
      <c r="Z26" s="27" t="str">
        <f>Lexique!C95</f>
        <v>Valorisation / reconnaissance / respect</v>
      </c>
    </row>
    <row r="27" spans="1:26" x14ac:dyDescent="0.25">
      <c r="A27" s="1">
        <v>6</v>
      </c>
      <c r="B27" s="139" t="str">
        <f>Lexique!C95</f>
        <v>Valorisation / reconnaissance / respect</v>
      </c>
      <c r="C27" s="10">
        <f t="shared" si="0"/>
        <v>289.01313207650009</v>
      </c>
      <c r="D27" s="10">
        <f t="shared" si="1"/>
        <v>27.349196403999997</v>
      </c>
      <c r="Z27" s="27" t="str">
        <f>Lexique!C96</f>
        <v>Equilibre entre soi et les autres / positionnement</v>
      </c>
    </row>
    <row r="28" spans="1:26" x14ac:dyDescent="0.25">
      <c r="A28" s="1">
        <v>7</v>
      </c>
      <c r="B28" s="139" t="str">
        <f>Lexique!C96</f>
        <v>Equilibre entre soi et les autres / positionnement</v>
      </c>
      <c r="C28" s="10">
        <f t="shared" si="0"/>
        <v>31.284620385999972</v>
      </c>
      <c r="D28" s="10">
        <f t="shared" si="1"/>
        <v>-55.528298236999987</v>
      </c>
      <c r="Z28" s="27" t="str">
        <f>Lexique!C97</f>
        <v>Exprimer son potentiel, sa différence</v>
      </c>
    </row>
    <row r="29" spans="1:26" x14ac:dyDescent="0.25">
      <c r="A29" s="1">
        <v>8</v>
      </c>
      <c r="B29" s="139" t="str">
        <f>Lexique!C97</f>
        <v>Exprimer son potentiel, sa différence</v>
      </c>
      <c r="C29" s="10">
        <f t="shared" si="0"/>
        <v>115.28278827399998</v>
      </c>
      <c r="D29" s="10">
        <f t="shared" si="1"/>
        <v>93.816338040000005</v>
      </c>
      <c r="Z29" s="27" t="str">
        <f>Lexique!C98</f>
        <v>Intuition / perceptions</v>
      </c>
    </row>
    <row r="30" spans="1:26" x14ac:dyDescent="0.25">
      <c r="A30" s="1">
        <v>9</v>
      </c>
      <c r="B30" s="139" t="str">
        <f>Lexique!C98</f>
        <v>Intuition / perceptions</v>
      </c>
      <c r="C30" s="10">
        <f t="shared" si="0"/>
        <v>78.206242908000036</v>
      </c>
      <c r="D30" s="10">
        <f t="shared" si="1"/>
        <v>-155.34603699749999</v>
      </c>
      <c r="Z30" s="27" t="str">
        <f>Lexique!C99</f>
        <v>Volonté / aller de l'avant / passage à l'action</v>
      </c>
    </row>
    <row r="31" spans="1:26" x14ac:dyDescent="0.25">
      <c r="A31" s="1">
        <v>10</v>
      </c>
      <c r="B31" s="139" t="str">
        <f>Lexique!C99</f>
        <v>Volonté / aller de l'avant / passage à l'action</v>
      </c>
      <c r="C31" s="10">
        <f t="shared" si="0"/>
        <v>41.571775116999987</v>
      </c>
      <c r="D31" s="10">
        <f t="shared" si="1"/>
        <v>10.529773648999964</v>
      </c>
      <c r="Z31" s="27" t="str">
        <f>Lexique!C100</f>
        <v>Adaptation / résilience</v>
      </c>
    </row>
    <row r="32" spans="1:26" x14ac:dyDescent="0.25">
      <c r="A32" s="1">
        <v>11</v>
      </c>
      <c r="B32" s="139" t="str">
        <f>Lexique!C100</f>
        <v>Adaptation / résilience</v>
      </c>
      <c r="C32" s="10">
        <f t="shared" si="0"/>
        <v>127.85701947200005</v>
      </c>
      <c r="D32" s="10">
        <f t="shared" si="1"/>
        <v>-51.62333815800001</v>
      </c>
      <c r="Z32" s="27" t="str">
        <f>Lexique!C101</f>
        <v>Gestion du stress, des émotions, de la pression</v>
      </c>
    </row>
    <row r="33" spans="1:26" x14ac:dyDescent="0.25">
      <c r="A33" s="1">
        <v>12</v>
      </c>
      <c r="B33" s="139" t="str">
        <f>Lexique!C101</f>
        <v>Gestion du stress, des émotions, de la pression</v>
      </c>
      <c r="C33" s="10">
        <f t="shared" si="0"/>
        <v>19.949281159999998</v>
      </c>
      <c r="D33" s="10">
        <f t="shared" si="1"/>
        <v>-14.048493863999994</v>
      </c>
      <c r="Z33" s="27" t="str">
        <f>Lexique!C102</f>
        <v>Rapport à l'autorité / rapport aux parents</v>
      </c>
    </row>
    <row r="34" spans="1:26" x14ac:dyDescent="0.25">
      <c r="A34" s="1">
        <v>13</v>
      </c>
      <c r="B34" s="139" t="str">
        <f>Lexique!C102</f>
        <v>Rapport à l'autorité / rapport aux parents</v>
      </c>
      <c r="C34" s="10">
        <f t="shared" si="0"/>
        <v>66.784888428000016</v>
      </c>
      <c r="D34" s="10">
        <f t="shared" si="1"/>
        <v>-73.971713675999993</v>
      </c>
      <c r="Z34" s="27" t="str">
        <f>Lexique!C103</f>
        <v>Lâcher-prise / détachement / détente</v>
      </c>
    </row>
    <row r="35" spans="1:26" x14ac:dyDescent="0.25">
      <c r="A35" s="1">
        <v>14</v>
      </c>
      <c r="B35" s="139" t="str">
        <f>Lexique!C103</f>
        <v>Lâcher-prise / détachement / détente</v>
      </c>
      <c r="C35" s="10">
        <f t="shared" si="0"/>
        <v>71.649029319999983</v>
      </c>
      <c r="D35" s="10">
        <f t="shared" si="1"/>
        <v>-12.170050447999998</v>
      </c>
      <c r="Z35" s="27" t="str">
        <f>Lexique!C104</f>
        <v xml:space="preserve">Liberté / pouvoir intérieur  </v>
      </c>
    </row>
    <row r="36" spans="1:26" x14ac:dyDescent="0.25">
      <c r="A36" s="1">
        <v>15</v>
      </c>
      <c r="B36" s="139" t="str">
        <f>Lexique!C104</f>
        <v xml:space="preserve">Liberté / pouvoir intérieur  </v>
      </c>
      <c r="C36" s="10">
        <f t="shared" si="0"/>
        <v>76.327100765999973</v>
      </c>
      <c r="D36" s="10">
        <f t="shared" si="1"/>
        <v>63.256651880999954</v>
      </c>
      <c r="Z36" s="27" t="str">
        <f>Lexique!C105</f>
        <v>Expression / vocation</v>
      </c>
    </row>
    <row r="37" spans="1:26" x14ac:dyDescent="0.25">
      <c r="A37" s="1">
        <v>16</v>
      </c>
      <c r="B37" s="139" t="str">
        <f>Lexique!C105</f>
        <v>Expression / vocation</v>
      </c>
      <c r="C37" s="10">
        <f t="shared" si="0"/>
        <v>76.180116791999993</v>
      </c>
      <c r="D37" s="10">
        <f t="shared" si="1"/>
        <v>49.569026347000005</v>
      </c>
    </row>
    <row r="40" spans="1:26" x14ac:dyDescent="0.25">
      <c r="B40" t="s">
        <v>320</v>
      </c>
      <c r="C40" s="412" t="str">
        <f>Lexique!C35</f>
        <v>GAUCHE</v>
      </c>
      <c r="D40" s="412" t="str">
        <f>Lexique!C34</f>
        <v>DROITE</v>
      </c>
      <c r="Z40" s="54"/>
    </row>
    <row r="41" spans="1:26" x14ac:dyDescent="0.25">
      <c r="A41" s="7">
        <v>1</v>
      </c>
      <c r="B41" s="139" t="str">
        <f>Lexique!C90</f>
        <v>Sécurité et protection</v>
      </c>
      <c r="C41" s="10">
        <f>IF(J2-I2&lt;0,MAX(J2-I2,-600),MIN(J2-I2,600))</f>
        <v>-141.88624680000004</v>
      </c>
      <c r="D41" s="10">
        <f>IF(F2-E2&lt;0,MAX(F2-E2,-600),MIN(F2-E2,600))</f>
        <v>45.205449619999968</v>
      </c>
      <c r="Z41" s="169"/>
    </row>
    <row r="42" spans="1:26" x14ac:dyDescent="0.25">
      <c r="A42" s="7">
        <v>2</v>
      </c>
      <c r="B42" s="139" t="str">
        <f>Lexique!C91</f>
        <v>Stabilité  /soutien</v>
      </c>
      <c r="C42" s="10">
        <f t="shared" ref="C42:C56" si="2">IF(J3-I3&lt;0,MAX(J3-I3,-600),MIN(J3-I3,600))</f>
        <v>-162.89592612199999</v>
      </c>
      <c r="D42" s="10">
        <f t="shared" ref="D42:D56" si="3">IF(F3-E3&lt;0,MAX(F3-E3,-600),MIN(F3-E3,600))</f>
        <v>-241.68023997799997</v>
      </c>
    </row>
    <row r="43" spans="1:26" x14ac:dyDescent="0.25">
      <c r="A43" s="7">
        <v>3</v>
      </c>
      <c r="B43" s="139" t="str">
        <f>Lexique!C92</f>
        <v>Ecoute du corp s/ présence en soi</v>
      </c>
      <c r="C43" s="10">
        <f t="shared" si="2"/>
        <v>-50.63664767100002</v>
      </c>
      <c r="D43" s="10">
        <f t="shared" si="3"/>
        <v>70.266079420499949</v>
      </c>
    </row>
    <row r="44" spans="1:26" x14ac:dyDescent="0.25">
      <c r="A44" s="7">
        <v>4</v>
      </c>
      <c r="B44" s="139" t="str">
        <f>Lexique!C93</f>
        <v xml:space="preserve"> Place dans la société </v>
      </c>
      <c r="C44" s="10">
        <f t="shared" si="2"/>
        <v>-187.09169650000001</v>
      </c>
      <c r="D44" s="10">
        <f t="shared" si="3"/>
        <v>-115.228660772</v>
      </c>
      <c r="Y44" s="8"/>
    </row>
    <row r="45" spans="1:26" x14ac:dyDescent="0.25">
      <c r="A45" s="7">
        <v>5</v>
      </c>
      <c r="B45" s="139" t="str">
        <f>Lexique!C94</f>
        <v>Avoir une direction claire / capacité de décision</v>
      </c>
      <c r="C45" s="10">
        <f t="shared" si="2"/>
        <v>-92.632268576000001</v>
      </c>
      <c r="D45" s="10">
        <f t="shared" si="3"/>
        <v>-41.499256312500023</v>
      </c>
      <c r="Y45" s="8"/>
    </row>
    <row r="46" spans="1:26" x14ac:dyDescent="0.25">
      <c r="A46" s="7">
        <v>6</v>
      </c>
      <c r="B46" s="139" t="str">
        <f>Lexique!C95</f>
        <v>Valorisation / reconnaissance / respect</v>
      </c>
      <c r="C46" s="10">
        <f t="shared" si="2"/>
        <v>-12.175316869000014</v>
      </c>
      <c r="D46" s="10">
        <f t="shared" si="3"/>
        <v>-52.225106879999998</v>
      </c>
      <c r="Y46" s="514">
        <v>6</v>
      </c>
    </row>
    <row r="47" spans="1:26" x14ac:dyDescent="0.25">
      <c r="A47" s="7">
        <v>7</v>
      </c>
      <c r="B47" s="139" t="str">
        <f>Lexique!C96</f>
        <v>Equilibre entre soi et les autres / positionnement</v>
      </c>
      <c r="C47" s="10">
        <f t="shared" si="2"/>
        <v>-101.08689842800001</v>
      </c>
      <c r="D47" s="10">
        <f t="shared" si="3"/>
        <v>69.491535445999943</v>
      </c>
      <c r="Y47" s="8"/>
    </row>
    <row r="48" spans="1:26" ht="21" x14ac:dyDescent="0.35">
      <c r="A48" s="7">
        <v>8</v>
      </c>
      <c r="B48" s="139" t="str">
        <f>Lexique!C97</f>
        <v>Exprimer son potentiel, sa différence</v>
      </c>
      <c r="C48" s="10">
        <f t="shared" si="2"/>
        <v>-74.064594585000009</v>
      </c>
      <c r="D48" s="10">
        <f t="shared" si="3"/>
        <v>-279.36815624000002</v>
      </c>
      <c r="Y48" s="8"/>
      <c r="Z48" s="14" t="str">
        <f>VLOOKUP(Y46,A22:B37,2,FALSE)</f>
        <v>Valorisation / reconnaissance / respect</v>
      </c>
    </row>
    <row r="49" spans="1:41" x14ac:dyDescent="0.25">
      <c r="A49" s="7">
        <v>9</v>
      </c>
      <c r="B49" s="139" t="str">
        <f>Lexique!C98</f>
        <v>Intuition / perceptions</v>
      </c>
      <c r="C49" s="10">
        <f t="shared" si="2"/>
        <v>-81.783372906000068</v>
      </c>
      <c r="D49" s="10">
        <f t="shared" si="3"/>
        <v>67.445789162999972</v>
      </c>
      <c r="Y49" s="8"/>
    </row>
    <row r="50" spans="1:41" ht="15.75" thickBot="1" x14ac:dyDescent="0.3">
      <c r="A50" s="7">
        <v>10</v>
      </c>
      <c r="B50" s="139" t="str">
        <f>Lexique!C99</f>
        <v>Volonté / aller de l'avant / passage à l'action</v>
      </c>
      <c r="C50" s="10">
        <f t="shared" si="2"/>
        <v>-93.983506512999995</v>
      </c>
      <c r="D50" s="10">
        <f t="shared" si="3"/>
        <v>-105.386312737</v>
      </c>
      <c r="O50" s="11" t="str">
        <f>Lexique!C34</f>
        <v>DROITE</v>
      </c>
      <c r="U50" s="12" t="str">
        <f>Lexique!C35</f>
        <v>GAUCHE</v>
      </c>
      <c r="AC50" s="9"/>
      <c r="AD50" s="11" t="str">
        <f>Lexique!C34</f>
        <v>DROITE</v>
      </c>
      <c r="AJ50" s="322"/>
      <c r="AK50" s="324" t="str">
        <f>Lexique!C35</f>
        <v>GAUCHE</v>
      </c>
    </row>
    <row r="51" spans="1:41" ht="20.25" customHeight="1" thickTop="1" thickBot="1" x14ac:dyDescent="0.3">
      <c r="A51" s="7">
        <v>11</v>
      </c>
      <c r="B51" s="139" t="str">
        <f>Lexique!C100</f>
        <v>Adaptation / résilience</v>
      </c>
      <c r="C51" s="10">
        <f t="shared" si="2"/>
        <v>-22.342791168499986</v>
      </c>
      <c r="D51" s="10">
        <f t="shared" si="3"/>
        <v>26.456623599000011</v>
      </c>
      <c r="N51" s="15" t="s">
        <v>328</v>
      </c>
      <c r="O51" s="662" t="s">
        <v>329</v>
      </c>
      <c r="P51" s="662"/>
      <c r="Q51" s="663"/>
      <c r="R51" s="380" t="s">
        <v>342</v>
      </c>
      <c r="U51" s="15" t="s">
        <v>328</v>
      </c>
      <c r="V51" s="662" t="s">
        <v>329</v>
      </c>
      <c r="W51" s="662"/>
      <c r="X51" s="663"/>
      <c r="Y51" s="380" t="s">
        <v>342</v>
      </c>
      <c r="AD51" s="15" t="s">
        <v>328</v>
      </c>
      <c r="AE51" s="662" t="s">
        <v>329</v>
      </c>
      <c r="AF51" s="662"/>
      <c r="AG51" s="663"/>
      <c r="AH51" s="380" t="s">
        <v>342</v>
      </c>
      <c r="AK51" s="15" t="s">
        <v>328</v>
      </c>
      <c r="AL51" s="662" t="s">
        <v>329</v>
      </c>
      <c r="AM51" s="662"/>
      <c r="AN51" s="663"/>
      <c r="AO51" s="380" t="s">
        <v>342</v>
      </c>
    </row>
    <row r="52" spans="1:41" ht="56.25" customHeight="1" thickBot="1" x14ac:dyDescent="0.3">
      <c r="A52" s="7">
        <v>12</v>
      </c>
      <c r="B52" s="139" t="str">
        <f>Lexique!C101</f>
        <v>Gestion du stress, des émotions, de la pression</v>
      </c>
      <c r="C52" s="10">
        <f t="shared" si="2"/>
        <v>-76.363053499000017</v>
      </c>
      <c r="D52" s="10">
        <f t="shared" si="3"/>
        <v>-71.59582732100003</v>
      </c>
      <c r="J52" s="13">
        <v>1</v>
      </c>
      <c r="K52" s="13">
        <f t="shared" ref="K52:K61" si="4">$Y$46*1000+J52</f>
        <v>6001</v>
      </c>
      <c r="L52" s="13">
        <f>VLOOKUP($K52,Mot_cle_freq!A:V,5,FALSE)</f>
        <v>1760</v>
      </c>
      <c r="M52" s="13">
        <f>VLOOKUP($K52,Mot_cle_freq!A:V,6,FALSE)</f>
        <v>1</v>
      </c>
      <c r="N52" s="16">
        <f>VLOOKUP($K52,Mot_cle_freq!A:V,7,FALSE)</f>
        <v>45.415636365000005</v>
      </c>
      <c r="O52" s="658" t="str">
        <f>IF(M52=1,VLOOKUP(L52,annexe_01!$A:$G,4,FALSE),IF(M52=2,VLOOKUP(L52,annexe_01!$A:$G,5,FALSE),IF(M52=4,VLOOKUP(L52,annexe_01!$A:$G,7,FALSE),VLOOKUP(L52,annexe_01!$A:$G,6,FALSE))))</f>
        <v>besoin d'avoir sa place sur Terre / besoin d'être utile</v>
      </c>
      <c r="P52" s="658"/>
      <c r="Q52" s="659"/>
      <c r="R52" s="381">
        <f>VLOOKUP(L52,annexe_01!$A:$K,11,FALSE)</f>
        <v>2</v>
      </c>
      <c r="S52" s="13">
        <f>VLOOKUP($K52,Mot_cle_freq!A:V,10,FALSE)</f>
        <v>1390</v>
      </c>
      <c r="T52" s="13">
        <f>VLOOKUP($K52,Mot_cle_freq!A:V,11,FALSE)</f>
        <v>1</v>
      </c>
      <c r="U52" s="16">
        <f>VLOOKUP($K52,Mot_cle_freq!A:V,12,FALSE)</f>
        <v>48.443345456000003</v>
      </c>
      <c r="V52" s="658" t="str">
        <f>IF(T52=1,VLOOKUP(S52,annexe_01!$A:$G,4,FALSE),IF(T52=2,VLOOKUP(S52,annexe_01!$A:$G,5,FALSE),IF(T52=4,VLOOKUP(S52,annexe_01!$A:$G,7,FALSE),VLOOKUP(S52,annexe_01!$A:$G,6,FALSE))))</f>
        <v>besoin de défendre une cause / besoin d'agir pour le collectif</v>
      </c>
      <c r="W52" s="658"/>
      <c r="X52" s="659"/>
      <c r="Y52" s="381">
        <f>VLOOKUP(S52,annexe_01!$A:$K,11,FALSE)</f>
        <v>1</v>
      </c>
      <c r="AA52" s="9"/>
      <c r="AB52" s="13">
        <f>VLOOKUP($K52,Mot_cle_freq!A:V,15,FALSE)</f>
        <v>1810</v>
      </c>
      <c r="AC52" s="13">
        <f>VLOOKUP($K52,Mot_cle_freq!A:V,16,FALSE)</f>
        <v>3</v>
      </c>
      <c r="AD52" s="16">
        <f>VLOOKUP($K52,Mot_cle_freq!A:V,17,FALSE)</f>
        <v>48.068783503999995</v>
      </c>
      <c r="AE52" s="658" t="str">
        <f>IF(AC52=1,VLOOKUP(AB52,annexe_01!$A:$G,4,FALSE),IF(AC52=2,VLOOKUP(AB52,annexe_01!$A:$G,5,FALSE),IF(AC52=4,VLOOKUP(AB52,annexe_01!$A:$G,7,FALSE),VLOOKUP(AB52,annexe_01!$A:$G,6,FALSE))))</f>
        <v>se sentir valorisé et en retirer une force inépuisable / capacité à se régénérer sans le mental</v>
      </c>
      <c r="AF52" s="658"/>
      <c r="AG52" s="659"/>
      <c r="AH52" s="381">
        <f>VLOOKUP(AB52,annexe_01!$A:$K,11,FALSE)</f>
        <v>2</v>
      </c>
      <c r="AI52" s="13">
        <f>VLOOKUP($K52,Mot_cle_freq!A:V,20,FALSE)</f>
        <v>1810</v>
      </c>
      <c r="AJ52" s="13">
        <f>VLOOKUP($K52,Mot_cle_freq!A:V,21,FALSE)</f>
        <v>4</v>
      </c>
      <c r="AK52" s="16">
        <f>VLOOKUP($K52,Mot_cle_freq!A:V,22,FALSE)</f>
        <v>30.675473681999996</v>
      </c>
      <c r="AL52" s="658" t="str">
        <f>IF(AJ52=1,VLOOKUP(AI52,annexe_01!$A:$G,4,FALSE),IF(AJ52=2,VLOOKUP(AI52,annexe_01!$A:$G,5,FALSE),IF(AJ52=4,VLOOKUP(AI52,annexe_01!$A:$G,7,FALSE),VLOOKUP(AI52,annexe_01!$A:$G,6,FALSE))))</f>
        <v>tendance à dévaloriser les autres / profiter de son pouvoir dans un but personnel</v>
      </c>
      <c r="AM52" s="658"/>
      <c r="AN52" s="659"/>
      <c r="AO52" s="381">
        <f>VLOOKUP(AI52,annexe_01!$A:$K,11,FALSE)</f>
        <v>2</v>
      </c>
    </row>
    <row r="53" spans="1:41" ht="56.25" customHeight="1" thickBot="1" x14ac:dyDescent="0.3">
      <c r="A53" s="7">
        <v>13</v>
      </c>
      <c r="B53" s="139" t="str">
        <f>Lexique!C102</f>
        <v>Rapport à l'autorité / rapport aux parents</v>
      </c>
      <c r="C53" s="10">
        <f t="shared" si="2"/>
        <v>23.536480396999934</v>
      </c>
      <c r="D53" s="10">
        <f t="shared" si="3"/>
        <v>52.242823530999942</v>
      </c>
      <c r="I53" s="9"/>
      <c r="J53" s="13">
        <v>2</v>
      </c>
      <c r="K53" s="13">
        <f t="shared" si="4"/>
        <v>6002</v>
      </c>
      <c r="L53" s="13">
        <f>VLOOKUP($K53,Mot_cle_freq!A:V,5,FALSE)</f>
        <v>1390</v>
      </c>
      <c r="M53" s="13">
        <f>VLOOKUP($K53,Mot_cle_freq!A:V,6,FALSE)</f>
        <v>2</v>
      </c>
      <c r="N53" s="17">
        <f>VLOOKUP($K53,Mot_cle_freq!A:V,7,FALSE)</f>
        <v>32.938813188000005</v>
      </c>
      <c r="O53" s="660" t="str">
        <f>IF(M53=1,VLOOKUP(L53,annexe_01!$A:$G,4,FALSE),IF(M53=2,VLOOKUP(L53,annexe_01!$A:$G,5,FALSE),IF(M53=4,VLOOKUP(L53,annexe_01!$A:$G,7,FALSE),VLOOKUP(L53,annexe_01!$A:$G,6,FALSE))))</f>
        <v>introversion / se retirer du monde / ermite</v>
      </c>
      <c r="P53" s="660"/>
      <c r="Q53" s="661"/>
      <c r="R53" s="382">
        <f>VLOOKUP(L53,annexe_01!$A:$K,11,FALSE)</f>
        <v>1</v>
      </c>
      <c r="S53" s="13">
        <f>VLOOKUP($K53,Mot_cle_freq!A:V,10,FALSE)</f>
        <v>1760</v>
      </c>
      <c r="T53" s="13">
        <f>VLOOKUP($K53,Mot_cle_freq!A:V,11,FALSE)</f>
        <v>1</v>
      </c>
      <c r="U53" s="17">
        <f>VLOOKUP($K53,Mot_cle_freq!A:V,12,FALSE)</f>
        <v>33.304800001000004</v>
      </c>
      <c r="V53" s="660" t="str">
        <f>IF(T53=1,VLOOKUP(S53,annexe_01!$A:$G,4,FALSE),IF(T53=2,VLOOKUP(S53,annexe_01!$A:$G,5,FALSE),IF(T53=4,VLOOKUP(S53,annexe_01!$A:$G,7,FALSE),VLOOKUP(S53,annexe_01!$A:$G,6,FALSE))))</f>
        <v>besoin d'avoir sa place sur Terre / besoin d'être utile</v>
      </c>
      <c r="W53" s="660"/>
      <c r="X53" s="661"/>
      <c r="Y53" s="382">
        <f>VLOOKUP(S53,annexe_01!$A:$K,11,FALSE)</f>
        <v>2</v>
      </c>
      <c r="AA53" s="9"/>
      <c r="AB53" s="13">
        <f>VLOOKUP($K53,Mot_cle_freq!A:V,15,FALSE)</f>
        <v>1760</v>
      </c>
      <c r="AC53" s="13">
        <f>VLOOKUP($K53,Mot_cle_freq!A:V,16,FALSE)</f>
        <v>4</v>
      </c>
      <c r="AD53" s="17">
        <f>VLOOKUP($K53,Mot_cle_freq!A:V,17,FALSE)</f>
        <v>35.057684207999998</v>
      </c>
      <c r="AE53" s="660" t="str">
        <f>IF(AC53=1,VLOOKUP(AB53,annexe_01!$A:$G,4,FALSE),IF(AC53=2,VLOOKUP(AB53,annexe_01!$A:$G,5,FALSE),IF(AC53=4,VLOOKUP(AB53,annexe_01!$A:$G,7,FALSE),VLOOKUP(AB53,annexe_01!$A:$G,6,FALSE))))</f>
        <v>prendre des responsabilités ou jouer un rôle pour justifier sa place ou son utilité</v>
      </c>
      <c r="AF53" s="660"/>
      <c r="AG53" s="661"/>
      <c r="AH53" s="382">
        <f>VLOOKUP(AB53,annexe_01!$A:$K,11,FALSE)</f>
        <v>2</v>
      </c>
      <c r="AI53" s="13">
        <f>VLOOKUP($K53,Mot_cle_freq!A:V,20,FALSE)</f>
        <v>360</v>
      </c>
      <c r="AJ53" s="13">
        <f>VLOOKUP($K53,Mot_cle_freq!A:V,21,FALSE)</f>
        <v>4</v>
      </c>
      <c r="AK53" s="17">
        <f>VLOOKUP($K53,Mot_cle_freq!A:V,22,FALSE)</f>
        <v>24.102157892999998</v>
      </c>
      <c r="AL53" s="660" t="str">
        <f>IF(AJ53=1,VLOOKUP(AI53,annexe_01!$A:$G,4,FALSE),IF(AJ53=2,VLOOKUP(AI53,annexe_01!$A:$G,5,FALSE),IF(AJ53=4,VLOOKUP(AI53,annexe_01!$A:$G,7,FALSE),VLOOKUP(AI53,annexe_01!$A:$G,6,FALSE))))</f>
        <v>dispersion / peur de devoir faire un choix / devoir lutter pour sa place ou sa réputation</v>
      </c>
      <c r="AM53" s="660"/>
      <c r="AN53" s="661"/>
      <c r="AO53" s="382">
        <f>VLOOKUP(AI53,annexe_01!$A:$K,11,FALSE)</f>
        <v>0</v>
      </c>
    </row>
    <row r="54" spans="1:41" ht="56.25" customHeight="1" thickBot="1" x14ac:dyDescent="0.3">
      <c r="A54" s="7">
        <v>14</v>
      </c>
      <c r="B54" s="139" t="str">
        <f>Lexique!C103</f>
        <v>Lâcher-prise / détachement / détente</v>
      </c>
      <c r="C54" s="10">
        <f t="shared" si="2"/>
        <v>34.675731169000017</v>
      </c>
      <c r="D54" s="10">
        <f t="shared" si="3"/>
        <v>-25.737415628499974</v>
      </c>
      <c r="I54" s="9"/>
      <c r="J54" s="13">
        <v>3</v>
      </c>
      <c r="K54" s="13">
        <f t="shared" si="4"/>
        <v>6003</v>
      </c>
      <c r="L54" s="13">
        <f>VLOOKUP($K54,Mot_cle_freq!A:V,5,FALSE)</f>
        <v>1780</v>
      </c>
      <c r="M54" s="13">
        <f>VLOOKUP($K54,Mot_cle_freq!A:V,6,FALSE)</f>
        <v>1</v>
      </c>
      <c r="N54" s="16">
        <f>VLOOKUP($K54,Mot_cle_freq!A:V,7,FALSE)</f>
        <v>24.221672728000001</v>
      </c>
      <c r="O54" s="658" t="str">
        <f>IF(M54=1,VLOOKUP(L54,annexe_01!$A:$G,4,FALSE),IF(M54=2,VLOOKUP(L54,annexe_01!$A:$G,5,FALSE),IF(M54=4,VLOOKUP(L54,annexe_01!$A:$G,7,FALSE),VLOOKUP(L54,annexe_01!$A:$G,6,FALSE))))</f>
        <v>besoin de créer pour montrer son individualité / besoin d'être le centre de l'univers</v>
      </c>
      <c r="P54" s="658"/>
      <c r="Q54" s="659"/>
      <c r="R54" s="381">
        <f>VLOOKUP(L54,annexe_01!$A:$K,11,FALSE)</f>
        <v>2</v>
      </c>
      <c r="S54" s="13">
        <f>VLOOKUP($K54,Mot_cle_freq!A:V,10,FALSE)</f>
        <v>1410</v>
      </c>
      <c r="T54" s="13">
        <f>VLOOKUP($K54,Mot_cle_freq!A:V,11,FALSE)</f>
        <v>1</v>
      </c>
      <c r="U54" s="16">
        <f>VLOOKUP($K54,Mot_cle_freq!A:V,12,FALSE)</f>
        <v>27.249381819</v>
      </c>
      <c r="V54" s="658" t="str">
        <f>IF(T54=1,VLOOKUP(S54,annexe_01!$A:$G,4,FALSE),IF(T54=2,VLOOKUP(S54,annexe_01!$A:$G,5,FALSE),IF(T54=4,VLOOKUP(S54,annexe_01!$A:$G,7,FALSE),VLOOKUP(S54,annexe_01!$A:$G,6,FALSE))))</f>
        <v>besoin d'être une force tranquille / pensées constructives et concrètes / constance</v>
      </c>
      <c r="W54" s="658"/>
      <c r="X54" s="659"/>
      <c r="Y54" s="381">
        <f>VLOOKUP(S54,annexe_01!$A:$K,11,FALSE)</f>
        <v>1</v>
      </c>
      <c r="AA54" s="9"/>
      <c r="AB54" s="13">
        <f>VLOOKUP($K54,Mot_cle_freq!A:V,15,FALSE)</f>
        <v>1390</v>
      </c>
      <c r="AC54" s="13">
        <f>VLOOKUP($K54,Mot_cle_freq!A:V,16,FALSE)</f>
        <v>4</v>
      </c>
      <c r="AD54" s="16">
        <f>VLOOKUP($K54,Mot_cle_freq!A:V,17,FALSE)</f>
        <v>30.675473681999996</v>
      </c>
      <c r="AE54" s="658" t="str">
        <f>IF(AC54=1,VLOOKUP(AB54,annexe_01!$A:$G,4,FALSE),IF(AC54=2,VLOOKUP(AB54,annexe_01!$A:$G,5,FALSE),IF(AC54=4,VLOOKUP(AB54,annexe_01!$A:$G,7,FALSE),VLOOKUP(AB54,annexe_01!$A:$G,6,FALSE))))</f>
        <v>se sentir investi d'une mission / vouloir entraîner les autres avec soi / prosélytisme</v>
      </c>
      <c r="AF54" s="658"/>
      <c r="AG54" s="659"/>
      <c r="AH54" s="381">
        <f>VLOOKUP(AB54,annexe_01!$A:$K,11,FALSE)</f>
        <v>1</v>
      </c>
      <c r="AI54" s="13">
        <f>VLOOKUP($K54,Mot_cle_freq!A:V,20,FALSE)</f>
        <v>1410</v>
      </c>
      <c r="AJ54" s="13">
        <f>VLOOKUP($K54,Mot_cle_freq!A:V,21,FALSE)</f>
        <v>3</v>
      </c>
      <c r="AK54" s="16">
        <f>VLOOKUP($K54,Mot_cle_freq!A:V,22,FALSE)</f>
        <v>24.034391751999998</v>
      </c>
      <c r="AL54" s="658" t="str">
        <f>IF(AJ54=1,VLOOKUP(AI54,annexe_01!$A:$G,4,FALSE),IF(AJ54=2,VLOOKUP(AI54,annexe_01!$A:$G,5,FALSE),IF(AJ54=4,VLOOKUP(AI54,annexe_01!$A:$G,7,FALSE),VLOOKUP(AI54,annexe_01!$A:$G,6,FALSE))))</f>
        <v>être sage et authentique</v>
      </c>
      <c r="AM54" s="658"/>
      <c r="AN54" s="659"/>
      <c r="AO54" s="381">
        <f>VLOOKUP(AI54,annexe_01!$A:$K,11,FALSE)</f>
        <v>1</v>
      </c>
    </row>
    <row r="55" spans="1:41" ht="56.25" customHeight="1" thickBot="1" x14ac:dyDescent="0.3">
      <c r="A55" s="7">
        <v>15</v>
      </c>
      <c r="B55" s="139" t="str">
        <f>Lexique!C104</f>
        <v xml:space="preserve">Liberté / pouvoir intérieur  </v>
      </c>
      <c r="C55" s="10">
        <f t="shared" si="2"/>
        <v>-25.297602057000063</v>
      </c>
      <c r="D55" s="10">
        <f t="shared" si="3"/>
        <v>3.7175687130000767</v>
      </c>
      <c r="I55" s="9"/>
      <c r="J55" s="26">
        <v>4</v>
      </c>
      <c r="K55" s="26">
        <f t="shared" si="4"/>
        <v>6004</v>
      </c>
      <c r="L55" s="26">
        <f>VLOOKUP($K55,Mot_cle_freq!A:V,5,FALSE)</f>
        <v>1730</v>
      </c>
      <c r="M55" s="26">
        <f>VLOOKUP($K55,Mot_cle_freq!A:V,6,FALSE)</f>
        <v>2</v>
      </c>
      <c r="N55" s="17">
        <f>VLOOKUP($K55,Mot_cle_freq!A:V,7,FALSE)</f>
        <v>18.299340660000002</v>
      </c>
      <c r="O55" s="660" t="str">
        <f>IF(M55=1,VLOOKUP(L55,annexe_01!$A:$G,4,FALSE),IF(M55=2,VLOOKUP(L55,annexe_01!$A:$G,5,FALSE),IF(M55=4,VLOOKUP(L55,annexe_01!$A:$G,7,FALSE),VLOOKUP(L55,annexe_01!$A:$G,6,FALSE))))</f>
        <v>subir les autres / être ou avoir été maltraité</v>
      </c>
      <c r="P55" s="660"/>
      <c r="Q55" s="661"/>
      <c r="R55" s="382">
        <f>VLOOKUP(L55,annexe_01!$A:$K,11,FALSE)</f>
        <v>2</v>
      </c>
      <c r="S55" s="13">
        <f>VLOOKUP($K55,Mot_cle_freq!A:V,10,FALSE)</f>
        <v>1430</v>
      </c>
      <c r="T55" s="13">
        <f>VLOOKUP($K55,Mot_cle_freq!A:V,11,FALSE)</f>
        <v>1</v>
      </c>
      <c r="U55" s="17">
        <f>VLOOKUP($K55,Mot_cle_freq!A:V,12,FALSE)</f>
        <v>27.249381819</v>
      </c>
      <c r="V55" s="660" t="str">
        <f>IF(T55=1,VLOOKUP(S55,annexe_01!$A:$G,4,FALSE),IF(T55=2,VLOOKUP(S55,annexe_01!$A:$G,5,FALSE),IF(T55=4,VLOOKUP(S55,annexe_01!$A:$G,7,FALSE),VLOOKUP(S55,annexe_01!$A:$G,6,FALSE))))</f>
        <v>besoin d'être libre de s’exprimer / être plein d'énergie</v>
      </c>
      <c r="W55" s="660"/>
      <c r="X55" s="661"/>
      <c r="Y55" s="382">
        <f>VLOOKUP(S55,annexe_01!$A:$K,11,FALSE)</f>
        <v>1</v>
      </c>
      <c r="AA55" s="9"/>
      <c r="AB55" s="13">
        <f>VLOOKUP($K55,Mot_cle_freq!A:V,15,FALSE)</f>
        <v>1550</v>
      </c>
      <c r="AC55" s="13">
        <f>VLOOKUP($K55,Mot_cle_freq!A:V,16,FALSE)</f>
        <v>4</v>
      </c>
      <c r="AD55" s="17">
        <f>VLOOKUP($K55,Mot_cle_freq!A:V,17,FALSE)</f>
        <v>30.675473681999996</v>
      </c>
      <c r="AE55" s="660" t="str">
        <f>IF(AC55=1,VLOOKUP(AB55,annexe_01!$A:$G,4,FALSE),IF(AC55=2,VLOOKUP(AB55,annexe_01!$A:$G,5,FALSE),IF(AC55=4,VLOOKUP(AB55,annexe_01!$A:$G,7,FALSE),VLOOKUP(AB55,annexe_01!$A:$G,6,FALSE))))</f>
        <v>se sentir exister / vouloir se faire remarquer / attirer l'attention</v>
      </c>
      <c r="AF55" s="660"/>
      <c r="AG55" s="661"/>
      <c r="AH55" s="382">
        <f>VLOOKUP(AB55,annexe_01!$A:$K,11,FALSE)</f>
        <v>1</v>
      </c>
      <c r="AI55" s="13">
        <f>VLOOKUP($K55,Mot_cle_freq!A:V,20,FALSE)</f>
        <v>120</v>
      </c>
      <c r="AJ55" s="13">
        <f>VLOOKUP($K55,Mot_cle_freq!A:V,21,FALSE)</f>
        <v>4</v>
      </c>
      <c r="AK55" s="17">
        <f>VLOOKUP($K55,Mot_cle_freq!A:V,22,FALSE)</f>
        <v>21.91105263</v>
      </c>
      <c r="AL55" s="660" t="str">
        <f>IF(AJ55=1,VLOOKUP(AI55,annexe_01!$A:$G,4,FALSE),IF(AJ55=2,VLOOKUP(AI55,annexe_01!$A:$G,5,FALSE),IF(AJ55=4,VLOOKUP(AI55,annexe_01!$A:$G,7,FALSE),VLOOKUP(AI55,annexe_01!$A:$G,6,FALSE))))</f>
        <v>envie de fuir / liens toxiques avec la famille ou le travail</v>
      </c>
      <c r="AM55" s="660"/>
      <c r="AN55" s="661"/>
      <c r="AO55" s="382">
        <f>VLOOKUP(AI55,annexe_01!$A:$K,11,FALSE)</f>
        <v>0</v>
      </c>
    </row>
    <row r="56" spans="1:41" ht="56.25" customHeight="1" thickBot="1" x14ac:dyDescent="0.3">
      <c r="A56" s="7">
        <v>16</v>
      </c>
      <c r="B56" s="139" t="str">
        <f>Lexique!C105</f>
        <v>Expression / vocation</v>
      </c>
      <c r="C56" s="10">
        <f t="shared" si="2"/>
        <v>9.1113355390000663</v>
      </c>
      <c r="D56" s="10">
        <f t="shared" si="3"/>
        <v>-85.985684729000013</v>
      </c>
      <c r="I56" s="9"/>
      <c r="J56" s="26">
        <v>5</v>
      </c>
      <c r="K56" s="26">
        <f t="shared" si="4"/>
        <v>6005</v>
      </c>
      <c r="L56" s="26">
        <f>VLOOKUP($K56,Mot_cle_freq!A:V,5,FALSE)</f>
        <v>1770</v>
      </c>
      <c r="M56" s="26">
        <f>VLOOKUP($K56,Mot_cle_freq!A:V,6,FALSE)</f>
        <v>1</v>
      </c>
      <c r="N56" s="16">
        <f>VLOOKUP($K56,Mot_cle_freq!A:V,7,FALSE)</f>
        <v>18.166254546000001</v>
      </c>
      <c r="O56" s="658" t="str">
        <f>IF(M56=1,VLOOKUP(L56,annexe_01!$A:$G,4,FALSE),IF(M56=2,VLOOKUP(L56,annexe_01!$A:$G,5,FALSE),IF(M56=4,VLOOKUP(L56,annexe_01!$A:$G,7,FALSE),VLOOKUP(L56,annexe_01!$A:$G,6,FALSE))))</f>
        <v>besoin d'endurer pour avoir sa place</v>
      </c>
      <c r="P56" s="658"/>
      <c r="Q56" s="659"/>
      <c r="R56" s="381">
        <f>VLOOKUP(L56,annexe_01!$A:$K,11,FALSE)</f>
        <v>2</v>
      </c>
      <c r="S56" s="13">
        <f>VLOOKUP($K56,Mot_cle_freq!A:V,10,FALSE)</f>
        <v>1780</v>
      </c>
      <c r="T56" s="13">
        <f>VLOOKUP($K56,Mot_cle_freq!A:V,11,FALSE)</f>
        <v>1</v>
      </c>
      <c r="U56" s="16">
        <f>VLOOKUP($K56,Mot_cle_freq!A:V,12,FALSE)</f>
        <v>27.249381819</v>
      </c>
      <c r="V56" s="658" t="str">
        <f>IF(T56=1,VLOOKUP(S56,annexe_01!$A:$G,4,FALSE),IF(T56=2,VLOOKUP(S56,annexe_01!$A:$G,5,FALSE),IF(T56=4,VLOOKUP(S56,annexe_01!$A:$G,7,FALSE),VLOOKUP(S56,annexe_01!$A:$G,6,FALSE))))</f>
        <v>besoin de créer pour montrer son individualité / besoin d'être le centre de l'univers</v>
      </c>
      <c r="W56" s="658"/>
      <c r="X56" s="659"/>
      <c r="Y56" s="381">
        <f>VLOOKUP(S56,annexe_01!$A:$K,11,FALSE)</f>
        <v>2</v>
      </c>
      <c r="AA56" s="9"/>
      <c r="AB56" s="13">
        <f>VLOOKUP($K56,Mot_cle_freq!A:V,15,FALSE)</f>
        <v>430</v>
      </c>
      <c r="AC56" s="13">
        <f>VLOOKUP($K56,Mot_cle_freq!A:V,16,FALSE)</f>
        <v>4</v>
      </c>
      <c r="AD56" s="16">
        <f>VLOOKUP($K56,Mot_cle_freq!A:V,17,FALSE)</f>
        <v>26.293263155999998</v>
      </c>
      <c r="AE56" s="658" t="str">
        <f>IF(AC56=1,VLOOKUP(AB56,annexe_01!$A:$G,4,FALSE),IF(AC56=2,VLOOKUP(AB56,annexe_01!$A:$G,5,FALSE),IF(AC56=4,VLOOKUP(AB56,annexe_01!$A:$G,7,FALSE),VLOOKUP(AB56,annexe_01!$A:$G,6,FALSE))))</f>
        <v>se battre pour être respecté</v>
      </c>
      <c r="AF56" s="658"/>
      <c r="AG56" s="659"/>
      <c r="AH56" s="381">
        <f>VLOOKUP(AB56,annexe_01!$A:$K,11,FALSE)</f>
        <v>0</v>
      </c>
      <c r="AI56" s="13">
        <f>VLOOKUP($K56,Mot_cle_freq!A:V,20,FALSE)</f>
        <v>450</v>
      </c>
      <c r="AJ56" s="13">
        <f>VLOOKUP($K56,Mot_cle_freq!A:V,21,FALSE)</f>
        <v>3</v>
      </c>
      <c r="AK56" s="16">
        <f>VLOOKUP($K56,Mot_cle_freq!A:V,22,FALSE)</f>
        <v>20.600907216</v>
      </c>
      <c r="AL56" s="658" t="str">
        <f>IF(AJ56=1,VLOOKUP(AI56,annexe_01!$A:$G,4,FALSE),IF(AJ56=2,VLOOKUP(AI56,annexe_01!$A:$G,5,FALSE),IF(AJ56=4,VLOOKUP(AI56,annexe_01!$A:$G,7,FALSE),VLOOKUP(AI56,annexe_01!$A:$G,6,FALSE))))</f>
        <v xml:space="preserve">être à la hauteur / être sans attentes / apprécier le succès / confiance en soi </v>
      </c>
      <c r="AM56" s="658"/>
      <c r="AN56" s="659"/>
      <c r="AO56" s="381">
        <f>VLOOKUP(AI56,annexe_01!$A:$K,11,FALSE)</f>
        <v>0</v>
      </c>
    </row>
    <row r="57" spans="1:41" ht="56.25" customHeight="1" thickBot="1" x14ac:dyDescent="0.3">
      <c r="I57" s="9"/>
      <c r="J57" s="26">
        <v>6</v>
      </c>
      <c r="K57" s="26">
        <f t="shared" si="4"/>
        <v>6006</v>
      </c>
      <c r="L57" s="26">
        <f>VLOOKUP($K57,Mot_cle_freq!A:V,5,FALSE)</f>
        <v>1410</v>
      </c>
      <c r="M57" s="26">
        <f>VLOOKUP($K57,Mot_cle_freq!A:V,6,FALSE)</f>
        <v>2</v>
      </c>
      <c r="N57" s="17">
        <f>VLOOKUP($K57,Mot_cle_freq!A:V,7,FALSE)</f>
        <v>10.979604396000001</v>
      </c>
      <c r="O57" s="660" t="str">
        <f>IF(M57=1,VLOOKUP(L57,annexe_01!$A:$G,4,FALSE),IF(M57=2,VLOOKUP(L57,annexe_01!$A:$G,5,FALSE),IF(M57=4,VLOOKUP(L57,annexe_01!$A:$G,7,FALSE),VLOOKUP(L57,annexe_01!$A:$G,6,FALSE))))</f>
        <v>être dans sa bulle / dans son corps / en sécurité / ermite</v>
      </c>
      <c r="P57" s="660"/>
      <c r="Q57" s="661"/>
      <c r="R57" s="382">
        <f>VLOOKUP(L57,annexe_01!$A:$K,11,FALSE)</f>
        <v>1</v>
      </c>
      <c r="S57" s="13">
        <f>VLOOKUP($K57,Mot_cle_freq!A:V,10,FALSE)</f>
        <v>1730</v>
      </c>
      <c r="T57" s="13">
        <f>VLOOKUP($K57,Mot_cle_freq!A:V,11,FALSE)</f>
        <v>2</v>
      </c>
      <c r="U57" s="17">
        <f>VLOOKUP($K57,Mot_cle_freq!A:V,12,FALSE)</f>
        <v>18.299340660000002</v>
      </c>
      <c r="V57" s="660" t="str">
        <f>IF(T57=1,VLOOKUP(S57,annexe_01!$A:$G,4,FALSE),IF(T57=2,VLOOKUP(S57,annexe_01!$A:$G,5,FALSE),IF(T57=4,VLOOKUP(S57,annexe_01!$A:$G,7,FALSE),VLOOKUP(S57,annexe_01!$A:$G,6,FALSE))))</f>
        <v>subir les autres / être ou avoir été maltraité</v>
      </c>
      <c r="W57" s="660"/>
      <c r="X57" s="661"/>
      <c r="Y57" s="382">
        <f>VLOOKUP(S57,annexe_01!$A:$K,11,FALSE)</f>
        <v>2</v>
      </c>
      <c r="AA57" s="9"/>
      <c r="AB57" s="13">
        <f>VLOOKUP($K57,Mot_cle_freq!A:V,15,FALSE)</f>
        <v>360</v>
      </c>
      <c r="AC57" s="13">
        <f>VLOOKUP($K57,Mot_cle_freq!A:V,16,FALSE)</f>
        <v>3</v>
      </c>
      <c r="AD57" s="17">
        <f>VLOOKUP($K57,Mot_cle_freq!A:V,17,FALSE)</f>
        <v>25.751134019999999</v>
      </c>
      <c r="AE57" s="660" t="str">
        <f>IF(AC57=1,VLOOKUP(AB57,annexe_01!$A:$G,4,FALSE),IF(AC57=2,VLOOKUP(AB57,annexe_01!$A:$G,5,FALSE),IF(AC57=4,VLOOKUP(AB57,annexe_01!$A:$G,7,FALSE),VLOOKUP(AB57,annexe_01!$A:$G,6,FALSE))))</f>
        <v>affirmation de soi / positionnement adapté / savoir faire le juste choix / respect des autres</v>
      </c>
      <c r="AF57" s="660"/>
      <c r="AG57" s="661"/>
      <c r="AH57" s="382">
        <f>VLOOKUP(AB57,annexe_01!$A:$K,11,FALSE)</f>
        <v>0</v>
      </c>
      <c r="AI57" s="13">
        <f>VLOOKUP($K57,Mot_cle_freq!A:V,20,FALSE)</f>
        <v>1430</v>
      </c>
      <c r="AJ57" s="13">
        <f>VLOOKUP($K57,Mot_cle_freq!A:V,21,FALSE)</f>
        <v>3</v>
      </c>
      <c r="AK57" s="17">
        <f>VLOOKUP($K57,Mot_cle_freq!A:V,22,FALSE)</f>
        <v>18.884164947999999</v>
      </c>
      <c r="AL57" s="660" t="str">
        <f>IF(AJ57=1,VLOOKUP(AI57,annexe_01!$A:$G,4,FALSE),IF(AJ57=2,VLOOKUP(AI57,annexe_01!$A:$G,5,FALSE),IF(AJ57=4,VLOOKUP(AI57,annexe_01!$A:$G,7,FALSE),VLOOKUP(AI57,annexe_01!$A:$G,6,FALSE))))</f>
        <v>rayonner autour de soi / charisme</v>
      </c>
      <c r="AM57" s="660"/>
      <c r="AN57" s="661"/>
      <c r="AO57" s="382">
        <f>VLOOKUP(AI57,annexe_01!$A:$K,11,FALSE)</f>
        <v>1</v>
      </c>
    </row>
    <row r="58" spans="1:41" ht="56.25" customHeight="1" thickBot="1" x14ac:dyDescent="0.3">
      <c r="J58" s="26">
        <v>7</v>
      </c>
      <c r="K58" s="26">
        <f t="shared" si="4"/>
        <v>6007</v>
      </c>
      <c r="L58" s="26">
        <f>VLOOKUP($K58,Mot_cle_freq!A:V,5,FALSE)</f>
        <v>1430</v>
      </c>
      <c r="M58" s="26">
        <f>VLOOKUP($K58,Mot_cle_freq!A:V,6,FALSE)</f>
        <v>2</v>
      </c>
      <c r="N58" s="20">
        <f>VLOOKUP($K58,Mot_cle_freq!A:V,7,FALSE)</f>
        <v>7.3197362640000003</v>
      </c>
      <c r="O58" s="658" t="str">
        <f>IF(M58=1,VLOOKUP(L58,annexe_01!$A:$G,4,FALSE),IF(M58=2,VLOOKUP(L58,annexe_01!$A:$G,5,FALSE),IF(M58=4,VLOOKUP(L58,annexe_01!$A:$G,7,FALSE),VLOOKUP(L58,annexe_01!$A:$G,6,FALSE))))</f>
        <v>introversion / s'interdire de rayonner / vide intérieur</v>
      </c>
      <c r="P58" s="658"/>
      <c r="Q58" s="659"/>
      <c r="R58" s="381">
        <f>VLOOKUP(L58,annexe_01!$A:$K,11,FALSE)</f>
        <v>1</v>
      </c>
      <c r="S58" s="19">
        <f>VLOOKUP($K58,Mot_cle_freq!A:V,10,FALSE)</f>
        <v>1770</v>
      </c>
      <c r="T58" s="19">
        <f>VLOOKUP($K58,Mot_cle_freq!A:V,11,FALSE)</f>
        <v>1</v>
      </c>
      <c r="U58" s="20">
        <f>VLOOKUP($K58,Mot_cle_freq!A:V,12,FALSE)</f>
        <v>13.6246909095</v>
      </c>
      <c r="V58" s="658" t="str">
        <f>IF(T58=1,VLOOKUP(S58,annexe_01!$A:$G,4,FALSE),IF(T58=2,VLOOKUP(S58,annexe_01!$A:$G,5,FALSE),IF(T58=4,VLOOKUP(S58,annexe_01!$A:$G,7,FALSE),VLOOKUP(S58,annexe_01!$A:$G,6,FALSE))))</f>
        <v>besoin d'endurer pour avoir sa place</v>
      </c>
      <c r="W58" s="658"/>
      <c r="X58" s="659"/>
      <c r="Y58" s="381">
        <f>VLOOKUP(S58,annexe_01!$A:$K,11,FALSE)</f>
        <v>2</v>
      </c>
      <c r="AB58" s="19">
        <f>VLOOKUP($K58,Mot_cle_freq!A:V,15,FALSE)</f>
        <v>1410</v>
      </c>
      <c r="AC58" s="19">
        <f>VLOOKUP($K58,Mot_cle_freq!A:V,16,FALSE)</f>
        <v>3</v>
      </c>
      <c r="AD58" s="20">
        <f>VLOOKUP($K58,Mot_cle_freq!A:V,17,FALSE)</f>
        <v>22.317649484</v>
      </c>
      <c r="AE58" s="658" t="str">
        <f>IF(AC58=1,VLOOKUP(AB58,annexe_01!$A:$G,4,FALSE),IF(AC58=2,VLOOKUP(AB58,annexe_01!$A:$G,5,FALSE),IF(AC58=4,VLOOKUP(AB58,annexe_01!$A:$G,7,FALSE),VLOOKUP(AB58,annexe_01!$A:$G,6,FALSE))))</f>
        <v>être sage et authentique</v>
      </c>
      <c r="AF58" s="658"/>
      <c r="AG58" s="659"/>
      <c r="AH58" s="381">
        <f>VLOOKUP(AB58,annexe_01!$A:$K,11,FALSE)</f>
        <v>1</v>
      </c>
      <c r="AI58" s="19">
        <f>VLOOKUP($K58,Mot_cle_freq!A:V,20,FALSE)</f>
        <v>1390</v>
      </c>
      <c r="AJ58" s="19">
        <f>VLOOKUP($K58,Mot_cle_freq!A:V,21,FALSE)</f>
        <v>3</v>
      </c>
      <c r="AK58" s="20">
        <f>VLOOKUP($K58,Mot_cle_freq!A:V,22,FALSE)</f>
        <v>13.733938144</v>
      </c>
      <c r="AL58" s="658" t="str">
        <f>IF(AJ58=1,VLOOKUP(AI58,annexe_01!$A:$G,4,FALSE),IF(AJ58=2,VLOOKUP(AI58,annexe_01!$A:$G,5,FALSE),IF(AJ58=4,VLOOKUP(AI58,annexe_01!$A:$G,7,FALSE),VLOOKUP(AI58,annexe_01!$A:$G,6,FALSE))))</f>
        <v>accepter et suivre sa destinée / ne défendre aucune cause</v>
      </c>
      <c r="AM58" s="658"/>
      <c r="AN58" s="659"/>
      <c r="AO58" s="381">
        <f>VLOOKUP(AI58,annexe_01!$A:$K,11,FALSE)</f>
        <v>1</v>
      </c>
    </row>
    <row r="59" spans="1:41" ht="56.25" customHeight="1" thickBot="1" x14ac:dyDescent="0.3">
      <c r="J59" s="26">
        <v>8</v>
      </c>
      <c r="K59" s="26">
        <f t="shared" si="4"/>
        <v>6008</v>
      </c>
      <c r="L59" s="26">
        <f>VLOOKUP($K59,Mot_cle_freq!A:V,5,FALSE)</f>
        <v>1280</v>
      </c>
      <c r="M59" s="26">
        <f>VLOOKUP($K59,Mot_cle_freq!A:V,6,FALSE)</f>
        <v>1</v>
      </c>
      <c r="N59" s="21">
        <f>VLOOKUP($K59,Mot_cle_freq!A:V,7,FALSE)</f>
        <v>6.0554181820000004</v>
      </c>
      <c r="O59" s="660" t="str">
        <f>IF(M59=1,VLOOKUP(L59,annexe_01!$A:$G,4,FALSE),IF(M59=2,VLOOKUP(L59,annexe_01!$A:$G,5,FALSE),IF(M59=4,VLOOKUP(L59,annexe_01!$A:$G,7,FALSE),VLOOKUP(L59,annexe_01!$A:$G,6,FALSE))))</f>
        <v>besoin d'agrandir son cercle d'influence / s'étendre</v>
      </c>
      <c r="P59" s="660"/>
      <c r="Q59" s="661"/>
      <c r="R59" s="382">
        <f>VLOOKUP(L59,annexe_01!$A:$K,11,FALSE)</f>
        <v>1</v>
      </c>
      <c r="S59" s="19">
        <f>VLOOKUP($K59,Mot_cle_freq!A:V,10,FALSE)</f>
        <v>1360</v>
      </c>
      <c r="T59" s="19">
        <f>VLOOKUP($K59,Mot_cle_freq!A:V,11,FALSE)</f>
        <v>1</v>
      </c>
      <c r="U59" s="21">
        <f>VLOOKUP($K59,Mot_cle_freq!A:V,12,FALSE)</f>
        <v>10.596981818500002</v>
      </c>
      <c r="V59" s="660" t="str">
        <f>IF(T59=1,VLOOKUP(S59,annexe_01!$A:$G,4,FALSE),IF(T59=2,VLOOKUP(S59,annexe_01!$A:$G,5,FALSE),IF(T59=4,VLOOKUP(S59,annexe_01!$A:$G,7,FALSE),VLOOKUP(S59,annexe_01!$A:$G,6,FALSE))))</f>
        <v>besoin d'être responsable de quelqu'un</v>
      </c>
      <c r="W59" s="660"/>
      <c r="X59" s="661"/>
      <c r="Y59" s="382">
        <f>VLOOKUP(S59,annexe_01!$A:$K,11,FALSE)</f>
        <v>1</v>
      </c>
      <c r="AB59" s="19">
        <f>VLOOKUP($K59,Mot_cle_freq!A:V,15,FALSE)</f>
        <v>1280</v>
      </c>
      <c r="AC59" s="19">
        <f>VLOOKUP($K59,Mot_cle_freq!A:V,16,FALSE)</f>
        <v>3</v>
      </c>
      <c r="AD59" s="21">
        <f>VLOOKUP($K59,Mot_cle_freq!A:V,17,FALSE)</f>
        <v>18.884164947999999</v>
      </c>
      <c r="AE59" s="660" t="str">
        <f>IF(AC59=1,VLOOKUP(AB59,annexe_01!$A:$G,4,FALSE),IF(AC59=2,VLOOKUP(AB59,annexe_01!$A:$G,5,FALSE),IF(AC59=4,VLOOKUP(AB59,annexe_01!$A:$G,7,FALSE),VLOOKUP(AB59,annexe_01!$A:$G,6,FALSE))))</f>
        <v>respect de soi et des autres / connaître ses limites ou celles des autres</v>
      </c>
      <c r="AF59" s="660"/>
      <c r="AG59" s="661"/>
      <c r="AH59" s="382">
        <f>VLOOKUP(AB59,annexe_01!$A:$K,11,FALSE)</f>
        <v>1</v>
      </c>
      <c r="AI59" s="19">
        <f>VLOOKUP($K59,Mot_cle_freq!A:V,20,FALSE)</f>
        <v>1280</v>
      </c>
      <c r="AJ59" s="19">
        <f>VLOOKUP($K59,Mot_cle_freq!A:V,21,FALSE)</f>
        <v>3</v>
      </c>
      <c r="AK59" s="21">
        <f>VLOOKUP($K59,Mot_cle_freq!A:V,22,FALSE)</f>
        <v>12.017195875999999</v>
      </c>
      <c r="AL59" s="660" t="str">
        <f>IF(AJ59=1,VLOOKUP(AI59,annexe_01!$A:$G,4,FALSE),IF(AJ59=2,VLOOKUP(AI59,annexe_01!$A:$G,5,FALSE),IF(AJ59=4,VLOOKUP(AI59,annexe_01!$A:$G,7,FALSE),VLOOKUP(AI59,annexe_01!$A:$G,6,FALSE))))</f>
        <v>respect de soi et des autres / connaître ses limites ou celles des autres</v>
      </c>
      <c r="AM59" s="660"/>
      <c r="AN59" s="661"/>
      <c r="AO59" s="382">
        <f>VLOOKUP(AI59,annexe_01!$A:$K,11,FALSE)</f>
        <v>1</v>
      </c>
    </row>
    <row r="60" spans="1:41" ht="56.25" customHeight="1" thickBot="1" x14ac:dyDescent="0.3">
      <c r="C60">
        <v>50</v>
      </c>
      <c r="D60" s="138">
        <f>C60</f>
        <v>50</v>
      </c>
      <c r="J60" s="26">
        <v>9</v>
      </c>
      <c r="K60" s="26">
        <f t="shared" si="4"/>
        <v>6009</v>
      </c>
      <c r="L60" s="26">
        <f>VLOOKUP($K60,Mot_cle_freq!A:V,5,FALSE)</f>
        <v>1400</v>
      </c>
      <c r="M60" s="26">
        <f>VLOOKUP($K60,Mot_cle_freq!A:V,6,FALSE)</f>
        <v>1</v>
      </c>
      <c r="N60" s="20">
        <f>VLOOKUP($K60,Mot_cle_freq!A:V,7,FALSE)</f>
        <v>3.0277090910000002</v>
      </c>
      <c r="O60" s="658" t="str">
        <f>IF(M60=1,VLOOKUP(L60,annexe_01!$A:$G,4,FALSE),IF(M60=2,VLOOKUP(L60,annexe_01!$A:$G,5,FALSE),IF(M60=4,VLOOKUP(L60,annexe_01!$A:$G,7,FALSE),VLOOKUP(L60,annexe_01!$A:$G,6,FALSE))))</f>
        <v>besoin d'aller jusqu'au bout</v>
      </c>
      <c r="P60" s="658"/>
      <c r="Q60" s="659"/>
      <c r="R60" s="381">
        <f>VLOOKUP(L60,annexe_01!$A:$K,11,FALSE)</f>
        <v>1</v>
      </c>
      <c r="S60" s="19">
        <f>VLOOKUP($K60,Mot_cle_freq!A:V,10,FALSE)</f>
        <v>1100</v>
      </c>
      <c r="T60" s="19">
        <f>VLOOKUP($K60,Mot_cle_freq!A:V,11,FALSE)</f>
        <v>1</v>
      </c>
      <c r="U60" s="20">
        <f>VLOOKUP($K60,Mot_cle_freq!A:V,12,FALSE)</f>
        <v>7.5692727275000005</v>
      </c>
      <c r="V60" s="658" t="str">
        <f>IF(T60=1,VLOOKUP(S60,annexe_01!$A:$G,4,FALSE),IF(T60=2,VLOOKUP(S60,annexe_01!$A:$G,5,FALSE),IF(T60=4,VLOOKUP(S60,annexe_01!$A:$G,7,FALSE),VLOOKUP(S60,annexe_01!$A:$G,6,FALSE))))</f>
        <v>besoin d'exprimer son potentiel de céativité</v>
      </c>
      <c r="W60" s="658"/>
      <c r="X60" s="659"/>
      <c r="Y60" s="381">
        <f>VLOOKUP(S60,annexe_01!$A:$K,11,FALSE)</f>
        <v>1</v>
      </c>
      <c r="AB60" s="19">
        <f>VLOOKUP($K60,Mot_cle_freq!A:V,15,FALSE)</f>
        <v>1430</v>
      </c>
      <c r="AC60" s="19">
        <f>VLOOKUP($K60,Mot_cle_freq!A:V,16,FALSE)</f>
        <v>3</v>
      </c>
      <c r="AD60" s="20">
        <f>VLOOKUP($K60,Mot_cle_freq!A:V,17,FALSE)</f>
        <v>18.884164947999999</v>
      </c>
      <c r="AE60" s="658" t="str">
        <f>IF(AC60=1,VLOOKUP(AB60,annexe_01!$A:$G,4,FALSE),IF(AC60=2,VLOOKUP(AB60,annexe_01!$A:$G,5,FALSE),IF(AC60=4,VLOOKUP(AB60,annexe_01!$A:$G,7,FALSE),VLOOKUP(AB60,annexe_01!$A:$G,6,FALSE))))</f>
        <v>rayonner autour de soi / charisme</v>
      </c>
      <c r="AF60" s="658"/>
      <c r="AG60" s="659"/>
      <c r="AH60" s="381">
        <f>VLOOKUP(AB60,annexe_01!$A:$K,11,FALSE)</f>
        <v>1</v>
      </c>
      <c r="AI60" s="19">
        <f>VLOOKUP($K60,Mot_cle_freq!A:V,20,FALSE)</f>
        <v>1400</v>
      </c>
      <c r="AJ60" s="19">
        <f>VLOOKUP($K60,Mot_cle_freq!A:V,21,FALSE)</f>
        <v>4</v>
      </c>
      <c r="AK60" s="20">
        <f>VLOOKUP($K60,Mot_cle_freq!A:V,22,FALSE)</f>
        <v>10.955526315</v>
      </c>
      <c r="AL60" s="658" t="str">
        <f>IF(AJ60=1,VLOOKUP(AI60,annexe_01!$A:$G,4,FALSE),IF(AJ60=2,VLOOKUP(AI60,annexe_01!$A:$G,5,FALSE),IF(AJ60=4,VLOOKUP(AI60,annexe_01!$A:$G,7,FALSE),VLOOKUP(AI60,annexe_01!$A:$G,6,FALSE))))</f>
        <v>tenacité / ne pas relâcher avant d'y être arrivé</v>
      </c>
      <c r="AM60" s="658"/>
      <c r="AN60" s="659"/>
      <c r="AO60" s="381">
        <f>VLOOKUP(AI60,annexe_01!$A:$K,11,FALSE)</f>
        <v>1</v>
      </c>
    </row>
    <row r="61" spans="1:41" ht="56.25" customHeight="1" thickBot="1" x14ac:dyDescent="0.3">
      <c r="B61" t="s">
        <v>415</v>
      </c>
      <c r="C61" t="s">
        <v>319</v>
      </c>
      <c r="D61" t="s">
        <v>318</v>
      </c>
      <c r="J61" s="26">
        <v>10</v>
      </c>
      <c r="K61" s="26">
        <f t="shared" si="4"/>
        <v>6010</v>
      </c>
      <c r="L61" s="26">
        <f>VLOOKUP($K61,Mot_cle_freq!A:V,5,FALSE)</f>
        <v>10</v>
      </c>
      <c r="M61" s="26">
        <f>VLOOKUP($K61,Mot_cle_freq!A:V,6,FALSE)</f>
        <v>2</v>
      </c>
      <c r="N61" s="21">
        <f>VLOOKUP($K61,Mot_cle_freq!A:V,7,FALSE)</f>
        <v>0</v>
      </c>
      <c r="O61" s="660" t="str">
        <f>IF(M61=1,VLOOKUP(L61,annexe_01!$A:$G,4,FALSE),IF(M61=2,VLOOKUP(L61,annexe_01!$A:$G,5,FALSE),IF(M61=4,VLOOKUP(L61,annexe_01!$A:$G,7,FALSE),VLOOKUP(L61,annexe_01!$A:$G,6,FALSE))))</f>
        <v>incapacité d’agir / manque de courage</v>
      </c>
      <c r="P61" s="660"/>
      <c r="Q61" s="661"/>
      <c r="R61" s="382">
        <f>VLOOKUP(L61,annexe_01!$A:$K,11,FALSE)</f>
        <v>0</v>
      </c>
      <c r="S61" s="19">
        <f>VLOOKUP($K61,Mot_cle_freq!A:V,10,FALSE)</f>
        <v>1400</v>
      </c>
      <c r="T61" s="19">
        <f>VLOOKUP($K61,Mot_cle_freq!A:V,11,FALSE)</f>
        <v>1</v>
      </c>
      <c r="U61" s="21">
        <f>VLOOKUP($K61,Mot_cle_freq!A:V,12,FALSE)</f>
        <v>6.0554181820000004</v>
      </c>
      <c r="V61" s="660" t="str">
        <f>IF(T61=1,VLOOKUP(S61,annexe_01!$A:$G,4,FALSE),IF(T61=2,VLOOKUP(S61,annexe_01!$A:$G,5,FALSE),IF(T61=4,VLOOKUP(S61,annexe_01!$A:$G,7,FALSE),VLOOKUP(S61,annexe_01!$A:$G,6,FALSE))))</f>
        <v>besoin d'aller jusqu'au bout</v>
      </c>
      <c r="W61" s="660"/>
      <c r="X61" s="661"/>
      <c r="Y61" s="382">
        <f>VLOOKUP(S61,annexe_01!$A:$K,11,FALSE)</f>
        <v>1</v>
      </c>
      <c r="AB61" s="19">
        <f>VLOOKUP($K61,Mot_cle_freq!A:V,15,FALSE)</f>
        <v>1780</v>
      </c>
      <c r="AC61" s="19">
        <f>VLOOKUP($K61,Mot_cle_freq!A:V,16,FALSE)</f>
        <v>4</v>
      </c>
      <c r="AD61" s="21">
        <f>VLOOKUP($K61,Mot_cle_freq!A:V,17,FALSE)</f>
        <v>17.528842103999999</v>
      </c>
      <c r="AE61" s="660" t="str">
        <f>IF(AC61=1,VLOOKUP(AB61,annexe_01!$A:$G,4,FALSE),IF(AC61=2,VLOOKUP(AB61,annexe_01!$A:$G,5,FALSE),IF(AC61=4,VLOOKUP(AB61,annexe_01!$A:$G,7,FALSE),VLOOKUP(AB61,annexe_01!$A:$G,6,FALSE))))</f>
        <v>s'imposer aux autres / besoin excessif de faire</v>
      </c>
      <c r="AF61" s="660"/>
      <c r="AG61" s="661"/>
      <c r="AH61" s="382">
        <f>VLOOKUP(AB61,annexe_01!$A:$K,11,FALSE)</f>
        <v>2</v>
      </c>
      <c r="AI61" s="19">
        <f>VLOOKUP($K61,Mot_cle_freq!A:V,20,FALSE)</f>
        <v>1760</v>
      </c>
      <c r="AJ61" s="19">
        <f>VLOOKUP($K61,Mot_cle_freq!A:V,21,FALSE)</f>
        <v>4</v>
      </c>
      <c r="AK61" s="21">
        <f>VLOOKUP($K61,Mot_cle_freq!A:V,22,FALSE)</f>
        <v>10.955526315</v>
      </c>
      <c r="AL61" s="660" t="str">
        <f>IF(AJ61=1,VLOOKUP(AI61,annexe_01!$A:$G,4,FALSE),IF(AJ61=2,VLOOKUP(AI61,annexe_01!$A:$G,5,FALSE),IF(AJ61=4,VLOOKUP(AI61,annexe_01!$A:$G,7,FALSE),VLOOKUP(AI61,annexe_01!$A:$G,6,FALSE))))</f>
        <v>prendre des responsabilités ou jouer un rôle pour justifier sa place ou son utilité</v>
      </c>
      <c r="AM61" s="660"/>
      <c r="AN61" s="661"/>
      <c r="AO61" s="382">
        <f>VLOOKUP(AI61,annexe_01!$A:$K,11,FALSE)</f>
        <v>2</v>
      </c>
    </row>
    <row r="62" spans="1:41" x14ac:dyDescent="0.25">
      <c r="A62" s="138">
        <v>1</v>
      </c>
      <c r="B62" s="139" t="s">
        <v>298</v>
      </c>
      <c r="C62">
        <f>IF($C$60+2*F2-E2-C2-0.5*D2&lt;0,MAX($C$60+2*F2-E2-C2-0.5*D2,-600),MIN($C$60+2*F2-E2-C2-0.5*D2,600))</f>
        <v>99.450501689999939</v>
      </c>
      <c r="D62">
        <f>G62</f>
        <v>-207.56534991300003</v>
      </c>
      <c r="G62" s="165">
        <f>IF($C$60+2*J2-I2-G2-0.5*H2&lt;0,MAX($C$60+2*J2-I2-G2-0.5*H2,-600),MIN($C$60+2*J2-I2-G2-0.5*H2,600))</f>
        <v>-207.56534991300003</v>
      </c>
    </row>
    <row r="63" spans="1:41" x14ac:dyDescent="0.25">
      <c r="A63" s="138">
        <v>2</v>
      </c>
      <c r="B63" s="139" t="s">
        <v>299</v>
      </c>
      <c r="C63" s="165">
        <f t="shared" ref="C63:C77" si="5">IF($C$60+2*F3-E3-C3-0.5*D3&lt;0,MAX($C$60+2*F3-E3-C3-0.5*D3,-600),MIN($C$60+2*F3-E3-C3-0.5*D3,600))</f>
        <v>-246.09758673899995</v>
      </c>
      <c r="D63" s="138">
        <f t="shared" ref="D63:D77" si="6">G63</f>
        <v>-174.75080221499996</v>
      </c>
      <c r="G63" s="165">
        <f t="shared" ref="G63:G77" si="7">IF($C$60+2*J3-I3-G3-0.5*H3&lt;0,MAX($C$60+2*J3-I3-G3-0.5*H3,-600),MIN($C$60+2*J3-I3-G3-0.5*H3,600))</f>
        <v>-174.75080221499996</v>
      </c>
    </row>
    <row r="64" spans="1:41" x14ac:dyDescent="0.25">
      <c r="A64" s="138">
        <v>3</v>
      </c>
      <c r="B64" s="139" t="s">
        <v>300</v>
      </c>
      <c r="C64" s="165">
        <f t="shared" si="5"/>
        <v>197.72470950099984</v>
      </c>
      <c r="D64" s="138">
        <f t="shared" si="6"/>
        <v>11.832198676499971</v>
      </c>
      <c r="G64" s="165">
        <f t="shared" si="7"/>
        <v>11.832198676499971</v>
      </c>
    </row>
    <row r="65" spans="1:7" x14ac:dyDescent="0.25">
      <c r="A65" s="138">
        <v>4</v>
      </c>
      <c r="B65" s="139" t="s">
        <v>301</v>
      </c>
      <c r="C65" s="165">
        <f t="shared" si="5"/>
        <v>-148.94681254949998</v>
      </c>
      <c r="D65" s="138">
        <f t="shared" si="6"/>
        <v>-240.57573110250001</v>
      </c>
      <c r="G65" s="165">
        <f t="shared" si="7"/>
        <v>-240.57573110250001</v>
      </c>
    </row>
    <row r="66" spans="1:7" x14ac:dyDescent="0.25">
      <c r="A66" s="138">
        <v>5</v>
      </c>
      <c r="B66" s="139" t="s">
        <v>302</v>
      </c>
      <c r="C66" s="165">
        <f t="shared" si="5"/>
        <v>-13.718976602000041</v>
      </c>
      <c r="D66" s="138">
        <f t="shared" si="6"/>
        <v>-121.619657019</v>
      </c>
      <c r="G66" s="165">
        <f t="shared" si="7"/>
        <v>-121.619657019</v>
      </c>
    </row>
    <row r="67" spans="1:7" x14ac:dyDescent="0.25">
      <c r="A67" s="138">
        <v>6</v>
      </c>
      <c r="B67" s="139" t="s">
        <v>303</v>
      </c>
      <c r="C67" s="165">
        <f t="shared" si="5"/>
        <v>29.150630471999989</v>
      </c>
      <c r="D67" s="138">
        <f t="shared" si="6"/>
        <v>-34.559842353250062</v>
      </c>
      <c r="G67" s="165">
        <f t="shared" si="7"/>
        <v>-34.559842353250062</v>
      </c>
    </row>
    <row r="68" spans="1:7" x14ac:dyDescent="0.25">
      <c r="A68" s="138">
        <v>7</v>
      </c>
      <c r="B68" s="139" t="s">
        <v>304</v>
      </c>
      <c r="C68" s="165">
        <f t="shared" si="5"/>
        <v>220.19612430049995</v>
      </c>
      <c r="D68" s="138">
        <f t="shared" si="6"/>
        <v>-133.856477904</v>
      </c>
      <c r="G68" s="165">
        <f t="shared" si="7"/>
        <v>-133.856477904</v>
      </c>
    </row>
    <row r="69" spans="1:7" x14ac:dyDescent="0.25">
      <c r="A69" s="138">
        <v>8</v>
      </c>
      <c r="B69" s="139" t="s">
        <v>305</v>
      </c>
      <c r="C69" s="165">
        <f t="shared" si="5"/>
        <v>-258.02711978000002</v>
      </c>
      <c r="D69" s="138">
        <f t="shared" si="6"/>
        <v>-83.948475835000011</v>
      </c>
      <c r="G69" s="165">
        <f t="shared" si="7"/>
        <v>-83.948475835000011</v>
      </c>
    </row>
    <row r="70" spans="1:7" x14ac:dyDescent="0.25">
      <c r="A70" s="138">
        <v>9</v>
      </c>
      <c r="B70" s="139" t="s">
        <v>306</v>
      </c>
      <c r="C70" s="165">
        <f t="shared" si="5"/>
        <v>172.27499432749997</v>
      </c>
      <c r="D70" s="138">
        <f t="shared" si="6"/>
        <v>-148.18599813400016</v>
      </c>
      <c r="G70" s="165">
        <f t="shared" si="7"/>
        <v>-148.18599813400016</v>
      </c>
    </row>
    <row r="71" spans="1:7" x14ac:dyDescent="0.25">
      <c r="A71" s="138">
        <v>10</v>
      </c>
      <c r="B71" s="139" t="s">
        <v>307</v>
      </c>
      <c r="C71" s="165">
        <f t="shared" si="5"/>
        <v>-32.213050171500008</v>
      </c>
      <c r="D71" s="138">
        <f t="shared" si="6"/>
        <v>-133.16390914599998</v>
      </c>
      <c r="G71" s="165">
        <f t="shared" si="7"/>
        <v>-133.16390914599998</v>
      </c>
    </row>
    <row r="72" spans="1:7" x14ac:dyDescent="0.25">
      <c r="A72" s="138">
        <v>11</v>
      </c>
      <c r="B72" s="139" t="s">
        <v>308</v>
      </c>
      <c r="C72" s="165">
        <f t="shared" si="5"/>
        <v>116.24494359799996</v>
      </c>
      <c r="D72" s="138">
        <f t="shared" si="6"/>
        <v>35.178467805499977</v>
      </c>
      <c r="G72" s="165">
        <f t="shared" si="7"/>
        <v>35.178467805499977</v>
      </c>
    </row>
    <row r="73" spans="1:7" x14ac:dyDescent="0.25">
      <c r="A73" s="138">
        <v>12</v>
      </c>
      <c r="B73" s="139" t="s">
        <v>309</v>
      </c>
      <c r="C73" s="165">
        <f t="shared" si="5"/>
        <v>13.575359946000006</v>
      </c>
      <c r="D73" s="138">
        <f t="shared" si="6"/>
        <v>-117.559161593</v>
      </c>
      <c r="G73" s="165">
        <f t="shared" si="7"/>
        <v>-117.559161593</v>
      </c>
    </row>
    <row r="74" spans="1:7" x14ac:dyDescent="0.25">
      <c r="A74" s="138">
        <v>13</v>
      </c>
      <c r="B74" s="139" t="s">
        <v>310</v>
      </c>
      <c r="C74" s="165">
        <f t="shared" si="5"/>
        <v>273.61646981099989</v>
      </c>
      <c r="D74" s="138">
        <f t="shared" si="6"/>
        <v>147.62992212199987</v>
      </c>
      <c r="G74" s="165">
        <f t="shared" si="7"/>
        <v>147.62992212199987</v>
      </c>
    </row>
    <row r="75" spans="1:7" x14ac:dyDescent="0.25">
      <c r="A75" s="138">
        <v>14</v>
      </c>
      <c r="B75" s="139" t="s">
        <v>311</v>
      </c>
      <c r="C75" s="165">
        <f t="shared" si="5"/>
        <v>67.570391067500054</v>
      </c>
      <c r="D75" s="138">
        <f t="shared" si="6"/>
        <v>69.106515565000024</v>
      </c>
      <c r="G75" s="165">
        <f t="shared" si="7"/>
        <v>69.106515565000024</v>
      </c>
    </row>
    <row r="76" spans="1:7" x14ac:dyDescent="0.25">
      <c r="A76" s="138">
        <v>15</v>
      </c>
      <c r="B76" s="139" t="s">
        <v>312</v>
      </c>
      <c r="C76" s="165">
        <f t="shared" si="5"/>
        <v>47.868224156000082</v>
      </c>
      <c r="D76" s="138">
        <f t="shared" si="6"/>
        <v>-20.858495089000073</v>
      </c>
      <c r="G76" s="165">
        <f t="shared" si="7"/>
        <v>-20.858495089000073</v>
      </c>
    </row>
    <row r="77" spans="1:7" x14ac:dyDescent="0.25">
      <c r="A77" s="138">
        <v>16</v>
      </c>
      <c r="B77" s="139" t="s">
        <v>313</v>
      </c>
      <c r="C77" s="165">
        <f t="shared" si="5"/>
        <v>-23.766762001500084</v>
      </c>
      <c r="D77" s="138">
        <f t="shared" si="6"/>
        <v>97.617473689000121</v>
      </c>
      <c r="G77" s="165">
        <f t="shared" si="7"/>
        <v>97.617473689000121</v>
      </c>
    </row>
  </sheetData>
  <mergeCells count="45">
    <mergeCell ref="V57:X57"/>
    <mergeCell ref="O52:Q52"/>
    <mergeCell ref="O53:Q53"/>
    <mergeCell ref="O54:Q54"/>
    <mergeCell ref="O55:Q55"/>
    <mergeCell ref="O56:Q56"/>
    <mergeCell ref="O57:Q57"/>
    <mergeCell ref="V52:X52"/>
    <mergeCell ref="V53:X53"/>
    <mergeCell ref="V54:X54"/>
    <mergeCell ref="V55:X55"/>
    <mergeCell ref="V56:X56"/>
    <mergeCell ref="AL57:AN57"/>
    <mergeCell ref="AE52:AG52"/>
    <mergeCell ref="AE53:AG53"/>
    <mergeCell ref="AE54:AG54"/>
    <mergeCell ref="AE55:AG55"/>
    <mergeCell ref="AE56:AG56"/>
    <mergeCell ref="AE57:AG57"/>
    <mergeCell ref="AL52:AN52"/>
    <mergeCell ref="AL53:AN53"/>
    <mergeCell ref="AL54:AN54"/>
    <mergeCell ref="AL55:AN55"/>
    <mergeCell ref="AL56:AN56"/>
    <mergeCell ref="O51:Q51"/>
    <mergeCell ref="V51:X51"/>
    <mergeCell ref="AE51:AG51"/>
    <mergeCell ref="AL51:AN51"/>
    <mergeCell ref="W16:AC16"/>
    <mergeCell ref="O58:Q58"/>
    <mergeCell ref="O59:Q59"/>
    <mergeCell ref="O60:Q60"/>
    <mergeCell ref="O61:Q61"/>
    <mergeCell ref="V58:X58"/>
    <mergeCell ref="V59:X59"/>
    <mergeCell ref="V60:X60"/>
    <mergeCell ref="V61:X61"/>
    <mergeCell ref="AE58:AG58"/>
    <mergeCell ref="AE59:AG59"/>
    <mergeCell ref="AE60:AG60"/>
    <mergeCell ref="AE61:AG61"/>
    <mergeCell ref="AL58:AN58"/>
    <mergeCell ref="AL59:AN59"/>
    <mergeCell ref="AL60:AN60"/>
    <mergeCell ref="AL61:AN6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Case d'option 2">
              <controlPr defaultSize="0" autoFill="0" autoLine="0" autoPict="0">
                <anchor moveWithCells="1">
                  <from>
                    <xdr:col>24</xdr:col>
                    <xdr:colOff>47625</xdr:colOff>
                    <xdr:row>19</xdr:row>
                    <xdr:rowOff>171450</xdr:rowOff>
                  </from>
                  <to>
                    <xdr:col>25</xdr:col>
                    <xdr:colOff>285750</xdr:colOff>
                    <xdr:row>21</xdr:row>
                    <xdr:rowOff>47625</xdr:rowOff>
                  </to>
                </anchor>
              </controlPr>
            </control>
          </mc:Choice>
        </mc:AlternateContent>
        <mc:AlternateContent xmlns:mc="http://schemas.openxmlformats.org/markup-compatibility/2006">
          <mc:Choice Requires="x14">
            <control shapeId="2051" r:id="rId5" name="Case d'option 3">
              <controlPr defaultSize="0" autoFill="0" autoLine="0" autoPict="0" altText="">
                <anchor moveWithCells="1">
                  <from>
                    <xdr:col>24</xdr:col>
                    <xdr:colOff>66675</xdr:colOff>
                    <xdr:row>21</xdr:row>
                    <xdr:rowOff>0</xdr:rowOff>
                  </from>
                  <to>
                    <xdr:col>25</xdr:col>
                    <xdr:colOff>47625</xdr:colOff>
                    <xdr:row>22</xdr:row>
                    <xdr:rowOff>28575</xdr:rowOff>
                  </to>
                </anchor>
              </controlPr>
            </control>
          </mc:Choice>
        </mc:AlternateContent>
        <mc:AlternateContent xmlns:mc="http://schemas.openxmlformats.org/markup-compatibility/2006">
          <mc:Choice Requires="x14">
            <control shapeId="2052" r:id="rId6" name="Case d'option 4">
              <controlPr defaultSize="0" autoFill="0" autoLine="0" autoPict="0" altText="">
                <anchor moveWithCells="1">
                  <from>
                    <xdr:col>24</xdr:col>
                    <xdr:colOff>66675</xdr:colOff>
                    <xdr:row>21</xdr:row>
                    <xdr:rowOff>171450</xdr:rowOff>
                  </from>
                  <to>
                    <xdr:col>25</xdr:col>
                    <xdr:colOff>47625</xdr:colOff>
                    <xdr:row>23</xdr:row>
                    <xdr:rowOff>9525</xdr:rowOff>
                  </to>
                </anchor>
              </controlPr>
            </control>
          </mc:Choice>
        </mc:AlternateContent>
        <mc:AlternateContent xmlns:mc="http://schemas.openxmlformats.org/markup-compatibility/2006">
          <mc:Choice Requires="x14">
            <control shapeId="2053" r:id="rId7" name="Case d'option 5">
              <controlPr defaultSize="0" autoFill="0" autoLine="0" autoPict="0" altText="">
                <anchor moveWithCells="1">
                  <from>
                    <xdr:col>24</xdr:col>
                    <xdr:colOff>66675</xdr:colOff>
                    <xdr:row>23</xdr:row>
                    <xdr:rowOff>0</xdr:rowOff>
                  </from>
                  <to>
                    <xdr:col>25</xdr:col>
                    <xdr:colOff>47625</xdr:colOff>
                    <xdr:row>24</xdr:row>
                    <xdr:rowOff>28575</xdr:rowOff>
                  </to>
                </anchor>
              </controlPr>
            </control>
          </mc:Choice>
        </mc:AlternateContent>
        <mc:AlternateContent xmlns:mc="http://schemas.openxmlformats.org/markup-compatibility/2006">
          <mc:Choice Requires="x14">
            <control shapeId="2054" r:id="rId8" name="Case d'option 6">
              <controlPr defaultSize="0" autoFill="0" autoLine="0" autoPict="0" altText="">
                <anchor moveWithCells="1">
                  <from>
                    <xdr:col>24</xdr:col>
                    <xdr:colOff>85725</xdr:colOff>
                    <xdr:row>23</xdr:row>
                    <xdr:rowOff>142875</xdr:rowOff>
                  </from>
                  <to>
                    <xdr:col>24</xdr:col>
                    <xdr:colOff>238125</xdr:colOff>
                    <xdr:row>25</xdr:row>
                    <xdr:rowOff>57150</xdr:rowOff>
                  </to>
                </anchor>
              </controlPr>
            </control>
          </mc:Choice>
        </mc:AlternateContent>
        <mc:AlternateContent xmlns:mc="http://schemas.openxmlformats.org/markup-compatibility/2006">
          <mc:Choice Requires="x14">
            <control shapeId="2055" r:id="rId9" name="Case d'option 7">
              <controlPr defaultSize="0" autoFill="0" autoLine="0" autoPict="0" altText="">
                <anchor moveWithCells="1">
                  <from>
                    <xdr:col>24</xdr:col>
                    <xdr:colOff>85725</xdr:colOff>
                    <xdr:row>25</xdr:row>
                    <xdr:rowOff>0</xdr:rowOff>
                  </from>
                  <to>
                    <xdr:col>25</xdr:col>
                    <xdr:colOff>66675</xdr:colOff>
                    <xdr:row>26</xdr:row>
                    <xdr:rowOff>28575</xdr:rowOff>
                  </to>
                </anchor>
              </controlPr>
            </control>
          </mc:Choice>
        </mc:AlternateContent>
        <mc:AlternateContent xmlns:mc="http://schemas.openxmlformats.org/markup-compatibility/2006">
          <mc:Choice Requires="x14">
            <control shapeId="2056" r:id="rId10" name="Case d'option 8">
              <controlPr defaultSize="0" autoFill="0" autoLine="0" autoPict="0" altText="">
                <anchor moveWithCells="1">
                  <from>
                    <xdr:col>24</xdr:col>
                    <xdr:colOff>76200</xdr:colOff>
                    <xdr:row>25</xdr:row>
                    <xdr:rowOff>180975</xdr:rowOff>
                  </from>
                  <to>
                    <xdr:col>25</xdr:col>
                    <xdr:colOff>57150</xdr:colOff>
                    <xdr:row>27</xdr:row>
                    <xdr:rowOff>19050</xdr:rowOff>
                  </to>
                </anchor>
              </controlPr>
            </control>
          </mc:Choice>
        </mc:AlternateContent>
        <mc:AlternateContent xmlns:mc="http://schemas.openxmlformats.org/markup-compatibility/2006">
          <mc:Choice Requires="x14">
            <control shapeId="2057" r:id="rId11" name="Case d'option 9">
              <controlPr defaultSize="0" autoFill="0" autoLine="0" autoPict="0" altText="">
                <anchor moveWithCells="1">
                  <from>
                    <xdr:col>24</xdr:col>
                    <xdr:colOff>85725</xdr:colOff>
                    <xdr:row>27</xdr:row>
                    <xdr:rowOff>0</xdr:rowOff>
                  </from>
                  <to>
                    <xdr:col>25</xdr:col>
                    <xdr:colOff>66675</xdr:colOff>
                    <xdr:row>28</xdr:row>
                    <xdr:rowOff>28575</xdr:rowOff>
                  </to>
                </anchor>
              </controlPr>
            </control>
          </mc:Choice>
        </mc:AlternateContent>
        <mc:AlternateContent xmlns:mc="http://schemas.openxmlformats.org/markup-compatibility/2006">
          <mc:Choice Requires="x14">
            <control shapeId="2058" r:id="rId12" name="Case d'option 10">
              <controlPr defaultSize="0" autoFill="0" autoLine="0" autoPict="0" altText="">
                <anchor moveWithCells="1">
                  <from>
                    <xdr:col>24</xdr:col>
                    <xdr:colOff>85725</xdr:colOff>
                    <xdr:row>28</xdr:row>
                    <xdr:rowOff>38100</xdr:rowOff>
                  </from>
                  <to>
                    <xdr:col>24</xdr:col>
                    <xdr:colOff>238125</xdr:colOff>
                    <xdr:row>28</xdr:row>
                    <xdr:rowOff>171450</xdr:rowOff>
                  </to>
                </anchor>
              </controlPr>
            </control>
          </mc:Choice>
        </mc:AlternateContent>
        <mc:AlternateContent xmlns:mc="http://schemas.openxmlformats.org/markup-compatibility/2006">
          <mc:Choice Requires="x14">
            <control shapeId="2059" r:id="rId13" name="Case d'option 11">
              <controlPr defaultSize="0" autoFill="0" autoLine="0" autoPict="0" altText="">
                <anchor moveWithCells="1">
                  <from>
                    <xdr:col>24</xdr:col>
                    <xdr:colOff>95250</xdr:colOff>
                    <xdr:row>29</xdr:row>
                    <xdr:rowOff>0</xdr:rowOff>
                  </from>
                  <to>
                    <xdr:col>25</xdr:col>
                    <xdr:colOff>76200</xdr:colOff>
                    <xdr:row>30</xdr:row>
                    <xdr:rowOff>28575</xdr:rowOff>
                  </to>
                </anchor>
              </controlPr>
            </control>
          </mc:Choice>
        </mc:AlternateContent>
        <mc:AlternateContent xmlns:mc="http://schemas.openxmlformats.org/markup-compatibility/2006">
          <mc:Choice Requires="x14">
            <control shapeId="2060" r:id="rId14" name="Case d'option 12">
              <controlPr defaultSize="0" autoFill="0" autoLine="0" autoPict="0" altText="">
                <anchor moveWithCells="1">
                  <from>
                    <xdr:col>24</xdr:col>
                    <xdr:colOff>95250</xdr:colOff>
                    <xdr:row>30</xdr:row>
                    <xdr:rowOff>9525</xdr:rowOff>
                  </from>
                  <to>
                    <xdr:col>25</xdr:col>
                    <xdr:colOff>76200</xdr:colOff>
                    <xdr:row>31</xdr:row>
                    <xdr:rowOff>38100</xdr:rowOff>
                  </to>
                </anchor>
              </controlPr>
            </control>
          </mc:Choice>
        </mc:AlternateContent>
        <mc:AlternateContent xmlns:mc="http://schemas.openxmlformats.org/markup-compatibility/2006">
          <mc:Choice Requires="x14">
            <control shapeId="2061" r:id="rId15" name="Case d'option 13">
              <controlPr defaultSize="0" autoFill="0" autoLine="0" autoPict="0" altText="">
                <anchor moveWithCells="1">
                  <from>
                    <xdr:col>24</xdr:col>
                    <xdr:colOff>95250</xdr:colOff>
                    <xdr:row>30</xdr:row>
                    <xdr:rowOff>152400</xdr:rowOff>
                  </from>
                  <to>
                    <xdr:col>25</xdr:col>
                    <xdr:colOff>76200</xdr:colOff>
                    <xdr:row>31</xdr:row>
                    <xdr:rowOff>180975</xdr:rowOff>
                  </to>
                </anchor>
              </controlPr>
            </control>
          </mc:Choice>
        </mc:AlternateContent>
        <mc:AlternateContent xmlns:mc="http://schemas.openxmlformats.org/markup-compatibility/2006">
          <mc:Choice Requires="x14">
            <control shapeId="2062" r:id="rId16" name="Case d'option 14">
              <controlPr defaultSize="0" autoFill="0" autoLine="0" autoPict="0" altText="">
                <anchor moveWithCells="1">
                  <from>
                    <xdr:col>24</xdr:col>
                    <xdr:colOff>95250</xdr:colOff>
                    <xdr:row>31</xdr:row>
                    <xdr:rowOff>161925</xdr:rowOff>
                  </from>
                  <to>
                    <xdr:col>25</xdr:col>
                    <xdr:colOff>76200</xdr:colOff>
                    <xdr:row>33</xdr:row>
                    <xdr:rowOff>0</xdr:rowOff>
                  </to>
                </anchor>
              </controlPr>
            </control>
          </mc:Choice>
        </mc:AlternateContent>
        <mc:AlternateContent xmlns:mc="http://schemas.openxmlformats.org/markup-compatibility/2006">
          <mc:Choice Requires="x14">
            <control shapeId="2063" r:id="rId17" name="Case d'option 15">
              <controlPr defaultSize="0" autoFill="0" autoLine="0" autoPict="0" altText="">
                <anchor moveWithCells="1">
                  <from>
                    <xdr:col>24</xdr:col>
                    <xdr:colOff>104775</xdr:colOff>
                    <xdr:row>32</xdr:row>
                    <xdr:rowOff>171450</xdr:rowOff>
                  </from>
                  <to>
                    <xdr:col>25</xdr:col>
                    <xdr:colOff>85725</xdr:colOff>
                    <xdr:row>34</xdr:row>
                    <xdr:rowOff>9525</xdr:rowOff>
                  </to>
                </anchor>
              </controlPr>
            </control>
          </mc:Choice>
        </mc:AlternateContent>
        <mc:AlternateContent xmlns:mc="http://schemas.openxmlformats.org/markup-compatibility/2006">
          <mc:Choice Requires="x14">
            <control shapeId="2064" r:id="rId18" name="Case d'option 16">
              <controlPr defaultSize="0" autoFill="0" autoLine="0" autoPict="0" altText="">
                <anchor moveWithCells="1">
                  <from>
                    <xdr:col>24</xdr:col>
                    <xdr:colOff>114300</xdr:colOff>
                    <xdr:row>33</xdr:row>
                    <xdr:rowOff>161925</xdr:rowOff>
                  </from>
                  <to>
                    <xdr:col>25</xdr:col>
                    <xdr:colOff>95250</xdr:colOff>
                    <xdr:row>35</xdr:row>
                    <xdr:rowOff>0</xdr:rowOff>
                  </to>
                </anchor>
              </controlPr>
            </control>
          </mc:Choice>
        </mc:AlternateContent>
        <mc:AlternateContent xmlns:mc="http://schemas.openxmlformats.org/markup-compatibility/2006">
          <mc:Choice Requires="x14">
            <control shapeId="2065" r:id="rId19" name="Case d'option 17">
              <controlPr defaultSize="0" autoFill="0" autoLine="0" autoPict="0" altText="">
                <anchor moveWithCells="1">
                  <from>
                    <xdr:col>24</xdr:col>
                    <xdr:colOff>123825</xdr:colOff>
                    <xdr:row>35</xdr:row>
                    <xdr:rowOff>0</xdr:rowOff>
                  </from>
                  <to>
                    <xdr:col>25</xdr:col>
                    <xdr:colOff>19050</xdr:colOff>
                    <xdr:row>35</xdr:row>
                    <xdr:rowOff>180975</xdr:rowOff>
                  </to>
                </anchor>
              </controlPr>
            </control>
          </mc:Choice>
        </mc:AlternateContent>
        <mc:AlternateContent xmlns:mc="http://schemas.openxmlformats.org/markup-compatibility/2006">
          <mc:Choice Requires="x14">
            <control shapeId="2066" r:id="rId20" name="Button 18">
              <controlPr defaultSize="0" print="0" autoFill="0" autoPict="0" macro="[0]!interpretation_present">
                <anchor moveWithCells="1" sizeWithCells="1">
                  <from>
                    <xdr:col>39</xdr:col>
                    <xdr:colOff>190500</xdr:colOff>
                    <xdr:row>25</xdr:row>
                    <xdr:rowOff>28575</xdr:rowOff>
                  </from>
                  <to>
                    <xdr:col>40</xdr:col>
                    <xdr:colOff>238125</xdr:colOff>
                    <xdr:row>26</xdr:row>
                    <xdr:rowOff>95250</xdr:rowOff>
                  </to>
                </anchor>
              </controlPr>
            </control>
          </mc:Choice>
        </mc:AlternateContent>
        <mc:AlternateContent xmlns:mc="http://schemas.openxmlformats.org/markup-compatibility/2006">
          <mc:Choice Requires="x14">
            <control shapeId="2067" r:id="rId21" name="Button 19">
              <controlPr defaultSize="0" print="0" autoFill="0" autoPict="0" macro="[0]!Accueil">
                <anchor moveWithCells="1" sizeWithCells="1">
                  <from>
                    <xdr:col>39</xdr:col>
                    <xdr:colOff>190500</xdr:colOff>
                    <xdr:row>22</xdr:row>
                    <xdr:rowOff>161925</xdr:rowOff>
                  </from>
                  <to>
                    <xdr:col>40</xdr:col>
                    <xdr:colOff>247650</xdr:colOff>
                    <xdr:row>24</xdr:row>
                    <xdr:rowOff>28575</xdr:rowOff>
                  </to>
                </anchor>
              </controlPr>
            </control>
          </mc:Choice>
        </mc:AlternateContent>
        <mc:AlternateContent xmlns:mc="http://schemas.openxmlformats.org/markup-compatibility/2006">
          <mc:Choice Requires="x14">
            <control shapeId="2068" r:id="rId22" name="Button 20">
              <controlPr defaultSize="0" print="0" autoFill="0" autoPict="0" macro="[0]!Par_couleur">
                <anchor moveWithCells="1" sizeWithCells="1">
                  <from>
                    <xdr:col>39</xdr:col>
                    <xdr:colOff>190500</xdr:colOff>
                    <xdr:row>27</xdr:row>
                    <xdr:rowOff>28575</xdr:rowOff>
                  </from>
                  <to>
                    <xdr:col>40</xdr:col>
                    <xdr:colOff>238125</xdr:colOff>
                    <xdr:row>28</xdr:row>
                    <xdr:rowOff>95250</xdr:rowOff>
                  </to>
                </anchor>
              </controlPr>
            </control>
          </mc:Choice>
        </mc:AlternateContent>
        <mc:AlternateContent xmlns:mc="http://schemas.openxmlformats.org/markup-compatibility/2006">
          <mc:Choice Requires="x14">
            <control shapeId="2069" r:id="rId23" name="Button 21">
              <controlPr defaultSize="0" print="0" autoFill="0" autoPict="0" macro="[0]!Mot_cle">
                <anchor moveWithCells="1" sizeWithCells="1">
                  <from>
                    <xdr:col>39</xdr:col>
                    <xdr:colOff>190500</xdr:colOff>
                    <xdr:row>29</xdr:row>
                    <xdr:rowOff>95250</xdr:rowOff>
                  </from>
                  <to>
                    <xdr:col>40</xdr:col>
                    <xdr:colOff>238125</xdr:colOff>
                    <xdr:row>30</xdr:row>
                    <xdr:rowOff>161925</xdr:rowOff>
                  </to>
                </anchor>
              </controlPr>
            </control>
          </mc:Choice>
        </mc:AlternateContent>
        <mc:AlternateContent xmlns:mc="http://schemas.openxmlformats.org/markup-compatibility/2006">
          <mc:Choice Requires="x14">
            <control shapeId="2070" r:id="rId24" name="Button 22">
              <controlPr defaultSize="0" print="0" autoFill="0" autoPict="0" macro="[0]!Organes_Calme_Reactivite">
                <anchor moveWithCells="1" sizeWithCells="1">
                  <from>
                    <xdr:col>39</xdr:col>
                    <xdr:colOff>200025</xdr:colOff>
                    <xdr:row>31</xdr:row>
                    <xdr:rowOff>161925</xdr:rowOff>
                  </from>
                  <to>
                    <xdr:col>40</xdr:col>
                    <xdr:colOff>247650</xdr:colOff>
                    <xdr:row>33</xdr:row>
                    <xdr:rowOff>38100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4"/>
  <dimension ref="B1:U90"/>
  <sheetViews>
    <sheetView topLeftCell="H35" zoomScale="70" zoomScaleNormal="70" workbookViewId="0">
      <selection activeCell="U53" sqref="U53"/>
    </sheetView>
  </sheetViews>
  <sheetFormatPr baseColWidth="10" defaultRowHeight="15" x14ac:dyDescent="0.25"/>
  <cols>
    <col min="1" max="6" width="0" hidden="1" customWidth="1"/>
    <col min="7" max="7" width="11.42578125" hidden="1" customWidth="1"/>
    <col min="8" max="8" width="4.28515625" customWidth="1"/>
    <col min="9" max="9" width="28.28515625" customWidth="1"/>
    <col min="12" max="12" width="13.7109375" customWidth="1"/>
    <col min="14" max="19" width="11.42578125" hidden="1" customWidth="1"/>
    <col min="20" max="20" width="23.85546875" customWidth="1"/>
    <col min="21" max="21" width="225" style="162" customWidth="1"/>
  </cols>
  <sheetData>
    <row r="1" spans="4:21" x14ac:dyDescent="0.25">
      <c r="I1" s="54" t="str">
        <f>Resume!$F$10</f>
        <v>Gautier</v>
      </c>
      <c r="J1" s="76">
        <f>Resume!$F$11</f>
        <v>20170828</v>
      </c>
    </row>
    <row r="2" spans="4:21" ht="30" customHeight="1" x14ac:dyDescent="0.45">
      <c r="D2" s="132" t="s">
        <v>358</v>
      </c>
      <c r="I2" s="664" t="s">
        <v>1091</v>
      </c>
      <c r="J2" s="664"/>
      <c r="K2" s="664"/>
      <c r="L2" s="664"/>
      <c r="M2" s="664"/>
      <c r="N2" s="664"/>
      <c r="O2" s="664"/>
      <c r="P2" s="664"/>
      <c r="Q2" s="664"/>
      <c r="R2" s="664"/>
      <c r="S2" s="664"/>
      <c r="T2" s="664"/>
      <c r="U2" s="664"/>
    </row>
    <row r="3" spans="4:21" ht="1.5" customHeight="1" x14ac:dyDescent="0.25">
      <c r="D3" s="132">
        <v>47</v>
      </c>
    </row>
    <row r="4" spans="4:21" ht="14.25" hidden="1" customHeight="1" x14ac:dyDescent="0.25">
      <c r="D4" s="132">
        <v>51</v>
      </c>
    </row>
    <row r="5" spans="4:21" ht="17.25" customHeight="1" x14ac:dyDescent="0.25">
      <c r="D5" s="132">
        <v>42</v>
      </c>
    </row>
    <row r="6" spans="4:21" ht="21" x14ac:dyDescent="0.35">
      <c r="D6" s="132">
        <v>44</v>
      </c>
      <c r="I6" s="134" t="str">
        <f>Lexique!C108</f>
        <v>FUTUR</v>
      </c>
      <c r="J6" s="135" t="str">
        <f>Lexique!$C$34</f>
        <v>DROITE</v>
      </c>
      <c r="K6" s="135"/>
      <c r="L6" s="136" t="str">
        <f>Lexique!C35</f>
        <v>GAUCHE</v>
      </c>
    </row>
    <row r="7" spans="4:21" ht="40.5" customHeight="1" x14ac:dyDescent="0.35">
      <c r="D7" s="132">
        <v>-0.98899082568807339</v>
      </c>
      <c r="I7" s="149" t="str">
        <f>Lexique!$C$109</f>
        <v>harmonie</v>
      </c>
      <c r="J7" s="149">
        <f>D3/100</f>
        <v>0.47</v>
      </c>
      <c r="K7" s="296"/>
      <c r="L7" s="149">
        <f>D43/100</f>
        <v>0.38</v>
      </c>
      <c r="M7" s="240"/>
      <c r="N7" s="240"/>
      <c r="O7" s="240"/>
      <c r="P7" s="240"/>
      <c r="Q7" s="240"/>
      <c r="R7" s="240"/>
      <c r="S7" s="240"/>
      <c r="T7" s="149" t="str">
        <f>Lexique!$C$109</f>
        <v>harmonie</v>
      </c>
      <c r="U7" s="149" t="str">
        <f>Lexique!C130</f>
        <v>Etat d’être d’une personne calme et posée. Parfois le fruit d’un travail de transmutation des mémoires liées à son propre vécu ou à celui de ses ancêtres. Plus la valeur est élevée, plus cela caractérise une personne capable de résilience et se dirigeant vers un avenir tranquille, en paix avec soi et les autres</v>
      </c>
    </row>
    <row r="8" spans="4:21" ht="40.5" customHeight="1" x14ac:dyDescent="0.35">
      <c r="D8" s="132">
        <v>0.90825688073394495</v>
      </c>
      <c r="I8" s="146" t="str">
        <f>Lexique!$C$110</f>
        <v>réactivité</v>
      </c>
      <c r="J8" s="146">
        <f>D4/100</f>
        <v>0.51</v>
      </c>
      <c r="K8" s="297"/>
      <c r="L8" s="146">
        <f>D44/100</f>
        <v>0.56999999999999995</v>
      </c>
      <c r="M8" s="240"/>
      <c r="N8" s="240"/>
      <c r="O8" s="240"/>
      <c r="P8" s="240"/>
      <c r="Q8" s="240"/>
      <c r="R8" s="240"/>
      <c r="S8" s="240"/>
      <c r="T8" s="146" t="str">
        <f>Lexique!$C$110</f>
        <v>réactivité</v>
      </c>
      <c r="U8" s="146" t="str">
        <f>Lexique!C131</f>
        <v>Etat de stress intérieur résultant d’un passé familial difficile. Plus la valeur est élevée, plus cela caractérise une personne réactive face aux événements de la vie ou en conflit les autres. Tendance à être toujours en résistance, dans le non-respect de soi et des autres.</v>
      </c>
    </row>
    <row r="9" spans="4:21" ht="40.5" customHeight="1" x14ac:dyDescent="0.35">
      <c r="D9" s="132">
        <v>0.69908256880733943</v>
      </c>
      <c r="I9" s="149" t="str">
        <f>Lexique!$C$111</f>
        <v>besoins</v>
      </c>
      <c r="J9" s="149">
        <f>D5/100</f>
        <v>0.42</v>
      </c>
      <c r="K9" s="296"/>
      <c r="L9" s="149">
        <f>D45/100</f>
        <v>0.38</v>
      </c>
      <c r="M9" s="240"/>
      <c r="N9" s="240"/>
      <c r="O9" s="240"/>
      <c r="P9" s="240"/>
      <c r="Q9" s="240"/>
      <c r="R9" s="240"/>
      <c r="S9" s="240"/>
      <c r="T9" s="149" t="str">
        <f>Lexique!$C$111</f>
        <v>besoins</v>
      </c>
      <c r="U9" s="149" t="str">
        <f>Lexique!C132</f>
        <v>Les besoins reflètent l’ensemble des besoins fondamentaux liés au passé familial. Plus la valeur est élevée, plus cela caractérise une personne dont le futur est très conditionné par son passé, en particulier par les manques vécus.</v>
      </c>
    </row>
    <row r="10" spans="4:21" ht="43.5" customHeight="1" x14ac:dyDescent="0.35">
      <c r="D10" s="132">
        <v>-0.73761467889908261</v>
      </c>
      <c r="I10" s="146" t="str">
        <f>Lexique!$C$112</f>
        <v>limitations</v>
      </c>
      <c r="J10" s="146">
        <f>D6/100</f>
        <v>0.44</v>
      </c>
      <c r="K10" s="297"/>
      <c r="L10" s="146">
        <f>D46/100</f>
        <v>0.42</v>
      </c>
      <c r="M10" s="240"/>
      <c r="N10" s="240"/>
      <c r="O10" s="240"/>
      <c r="P10" s="240"/>
      <c r="Q10" s="240"/>
      <c r="R10" s="240"/>
      <c r="S10" s="240"/>
      <c r="T10" s="146" t="str">
        <f>Lexique!$C$112</f>
        <v>limitations</v>
      </c>
      <c r="U10" s="146" t="str">
        <f>Lexique!C133</f>
        <v>Les limitations reflètent l’ensemble des peurs, des manques et des interdictions liés au vécu familial. Plus la valeur est élevée, plus cela caractérise une personne passive, introvertie, sans attentes pour la suite de sa vie et fuyant la réalité.</v>
      </c>
    </row>
    <row r="11" spans="4:21" ht="1.5" customHeight="1" x14ac:dyDescent="0.35">
      <c r="D11" s="132">
        <v>109</v>
      </c>
      <c r="I11" s="137"/>
      <c r="J11" s="137"/>
      <c r="K11" s="137"/>
      <c r="L11" s="137"/>
      <c r="T11" s="163"/>
      <c r="U11" s="164"/>
    </row>
    <row r="12" spans="4:21" ht="1.5" customHeight="1" x14ac:dyDescent="0.35">
      <c r="D12" s="132" t="s">
        <v>343</v>
      </c>
      <c r="I12" s="137"/>
      <c r="J12" s="137"/>
      <c r="K12" s="137"/>
      <c r="L12" s="137"/>
      <c r="T12" s="163"/>
      <c r="U12" s="164"/>
    </row>
    <row r="13" spans="4:21" ht="1.5" customHeight="1" x14ac:dyDescent="0.35">
      <c r="D13" s="132">
        <v>19</v>
      </c>
      <c r="I13" s="137"/>
      <c r="J13" s="137"/>
      <c r="K13" s="137"/>
      <c r="L13" s="137"/>
      <c r="T13" s="163"/>
      <c r="U13" s="164"/>
    </row>
    <row r="14" spans="4:21" ht="1.5" customHeight="1" x14ac:dyDescent="0.35">
      <c r="D14" s="132">
        <v>24</v>
      </c>
      <c r="I14" s="137"/>
      <c r="J14" s="137"/>
      <c r="K14" s="137"/>
      <c r="L14" s="137"/>
      <c r="T14" s="163"/>
      <c r="U14" s="164"/>
    </row>
    <row r="15" spans="4:21" ht="1.5" customHeight="1" x14ac:dyDescent="0.35">
      <c r="D15" s="132">
        <v>5</v>
      </c>
      <c r="I15" s="137"/>
      <c r="J15" s="137"/>
      <c r="K15" s="137"/>
      <c r="L15" s="137"/>
      <c r="T15" s="163"/>
      <c r="U15" s="164"/>
    </row>
    <row r="16" spans="4:21" ht="21" x14ac:dyDescent="0.35">
      <c r="D16" s="132">
        <v>9</v>
      </c>
      <c r="I16" s="134" t="str">
        <f>Lexique!C114</f>
        <v>PRESENT</v>
      </c>
      <c r="J16" s="143" t="str">
        <f>Lexique!$C$34</f>
        <v>DROITE</v>
      </c>
      <c r="K16" s="135"/>
      <c r="L16" s="136" t="str">
        <f>Lexique!$C$35</f>
        <v>GAUCHE</v>
      </c>
      <c r="T16" s="163"/>
      <c r="U16" s="164"/>
    </row>
    <row r="17" spans="4:21" ht="34.5" customHeight="1" x14ac:dyDescent="0.35">
      <c r="D17" s="132">
        <v>-0.35094339622641507</v>
      </c>
      <c r="I17" s="149" t="str">
        <f>Lexique!$C$109</f>
        <v>harmonie</v>
      </c>
      <c r="J17" s="149">
        <f>D13/100</f>
        <v>0.19</v>
      </c>
      <c r="K17" s="296"/>
      <c r="L17" s="149">
        <f>D53/100</f>
        <v>0.15</v>
      </c>
      <c r="T17" s="163"/>
      <c r="U17" s="164"/>
    </row>
    <row r="18" spans="4:21" ht="34.5" customHeight="1" x14ac:dyDescent="0.35">
      <c r="D18" s="132">
        <v>0.39056603773584908</v>
      </c>
      <c r="I18" s="146" t="str">
        <f>Lexique!$C$110</f>
        <v>réactivité</v>
      </c>
      <c r="J18" s="146">
        <f>D14/100</f>
        <v>0.24</v>
      </c>
      <c r="K18" s="297"/>
      <c r="L18" s="146">
        <f>D54/100</f>
        <v>0.28000000000000003</v>
      </c>
      <c r="T18" s="163"/>
      <c r="U18" s="164"/>
    </row>
    <row r="19" spans="4:21" ht="34.5" customHeight="1" x14ac:dyDescent="0.35">
      <c r="D19" s="132">
        <v>9.4339622641509441E-2</v>
      </c>
      <c r="I19" s="149" t="str">
        <f>Lexique!$C$111</f>
        <v>besoins</v>
      </c>
      <c r="J19" s="149">
        <f>D15/100</f>
        <v>0.05</v>
      </c>
      <c r="K19" s="296"/>
      <c r="L19" s="149">
        <f>D55/100</f>
        <v>0.21</v>
      </c>
      <c r="T19" s="163"/>
      <c r="U19" s="164"/>
    </row>
    <row r="20" spans="4:21" ht="34.5" customHeight="1" x14ac:dyDescent="0.35">
      <c r="D20" s="132">
        <v>-0.16981132075471697</v>
      </c>
      <c r="I20" s="146" t="str">
        <f>Lexique!$C$112</f>
        <v>limitations</v>
      </c>
      <c r="J20" s="146">
        <f>D16/100</f>
        <v>0.09</v>
      </c>
      <c r="K20" s="297"/>
      <c r="L20" s="146">
        <f>D56/100</f>
        <v>0.28000000000000003</v>
      </c>
      <c r="T20" s="163"/>
      <c r="U20" s="164"/>
    </row>
    <row r="21" spans="4:21" s="240" customFormat="1" ht="1.5" customHeight="1" x14ac:dyDescent="0.35">
      <c r="D21" s="240">
        <v>106</v>
      </c>
      <c r="I21" s="263"/>
      <c r="J21" s="263"/>
      <c r="K21" s="263"/>
      <c r="L21" s="263"/>
      <c r="T21" s="163"/>
      <c r="U21" s="164"/>
    </row>
    <row r="22" spans="4:21" s="240" customFormat="1" ht="1.5" customHeight="1" x14ac:dyDescent="0.35">
      <c r="D22" s="240" t="s">
        <v>357</v>
      </c>
      <c r="I22" s="263"/>
      <c r="J22" s="263"/>
      <c r="K22" s="263"/>
      <c r="L22" s="263"/>
      <c r="T22" s="163"/>
      <c r="U22" s="164"/>
    </row>
    <row r="23" spans="4:21" s="240" customFormat="1" ht="1.5" customHeight="1" x14ac:dyDescent="0.35">
      <c r="D23" s="240">
        <v>8</v>
      </c>
      <c r="I23" s="263"/>
      <c r="J23" s="263"/>
      <c r="K23" s="263"/>
      <c r="L23" s="263"/>
      <c r="T23" s="163"/>
      <c r="U23" s="164"/>
    </row>
    <row r="24" spans="4:21" s="240" customFormat="1" ht="1.5" customHeight="1" x14ac:dyDescent="0.35">
      <c r="D24" s="240">
        <v>23</v>
      </c>
      <c r="I24" s="263"/>
      <c r="J24" s="263"/>
      <c r="K24" s="263"/>
      <c r="L24" s="263"/>
      <c r="T24" s="163"/>
      <c r="U24" s="164"/>
    </row>
    <row r="25" spans="4:21" s="240" customFormat="1" ht="1.5" customHeight="1" x14ac:dyDescent="0.35">
      <c r="D25" s="240">
        <v>6</v>
      </c>
      <c r="I25" s="263"/>
      <c r="J25" s="263"/>
      <c r="K25" s="263"/>
      <c r="L25" s="263"/>
      <c r="T25" s="163"/>
      <c r="U25" s="164"/>
    </row>
    <row r="26" spans="4:21" ht="21" x14ac:dyDescent="0.35">
      <c r="D26" s="132">
        <v>0</v>
      </c>
      <c r="I26" s="134" t="str">
        <f>Lexique!C115</f>
        <v>ENFANCE</v>
      </c>
      <c r="J26" s="143" t="str">
        <f>Lexique!$C$34</f>
        <v>DROITE</v>
      </c>
      <c r="K26" s="135"/>
      <c r="L26" s="144" t="str">
        <f>Lexique!$C$35</f>
        <v>GAUCHE</v>
      </c>
      <c r="T26" s="163"/>
      <c r="U26" s="164"/>
    </row>
    <row r="27" spans="4:21" ht="38.25" customHeight="1" x14ac:dyDescent="0.35">
      <c r="D27" s="132">
        <v>-9.3617021276595741E-2</v>
      </c>
      <c r="I27" s="149" t="str">
        <f>Lexique!$C$109</f>
        <v>harmonie</v>
      </c>
      <c r="J27" s="149">
        <f>D23/100</f>
        <v>0.08</v>
      </c>
      <c r="K27" s="296"/>
      <c r="L27" s="149">
        <f>D63/100</f>
        <v>0.02</v>
      </c>
      <c r="T27" s="163"/>
      <c r="U27" s="164"/>
    </row>
    <row r="28" spans="4:21" ht="38.25" customHeight="1" x14ac:dyDescent="0.35">
      <c r="D28" s="132">
        <v>0.34468085106382979</v>
      </c>
      <c r="I28" s="146" t="str">
        <f>Lexique!$C$110</f>
        <v>réactivité</v>
      </c>
      <c r="J28" s="146">
        <f>D24/100</f>
        <v>0.23</v>
      </c>
      <c r="K28" s="297"/>
      <c r="L28" s="146">
        <f>D64/100</f>
        <v>0.23</v>
      </c>
      <c r="T28" s="163"/>
      <c r="U28" s="164"/>
    </row>
    <row r="29" spans="4:21" ht="38.25" customHeight="1" x14ac:dyDescent="0.35">
      <c r="D29" s="132">
        <v>7.6595744680851063E-2</v>
      </c>
      <c r="I29" s="149" t="str">
        <f>Lexique!$C$111</f>
        <v>besoins</v>
      </c>
      <c r="J29" s="149">
        <f>D25/100</f>
        <v>0.06</v>
      </c>
      <c r="K29" s="296"/>
      <c r="L29" s="149">
        <f>D65/100</f>
        <v>0.23</v>
      </c>
      <c r="T29" s="163"/>
      <c r="U29" s="164"/>
    </row>
    <row r="30" spans="4:21" ht="38.25" customHeight="1" x14ac:dyDescent="0.35">
      <c r="D30" s="132">
        <v>0</v>
      </c>
      <c r="I30" s="146" t="str">
        <f>Lexique!$C$112</f>
        <v>limitations</v>
      </c>
      <c r="J30" s="146">
        <f>D26/100</f>
        <v>0</v>
      </c>
      <c r="K30" s="297"/>
      <c r="L30" s="146">
        <f>D66/100</f>
        <v>0</v>
      </c>
      <c r="T30" s="163"/>
      <c r="U30" s="164"/>
    </row>
    <row r="31" spans="4:21" ht="1.5" customHeight="1" x14ac:dyDescent="0.35">
      <c r="D31" s="132">
        <v>47</v>
      </c>
      <c r="I31" s="137"/>
      <c r="J31" s="137"/>
      <c r="K31" s="137"/>
      <c r="L31" s="137"/>
      <c r="T31" s="163"/>
      <c r="U31" s="164"/>
    </row>
    <row r="32" spans="4:21" ht="1.5" customHeight="1" x14ac:dyDescent="0.35">
      <c r="D32" s="132" t="s">
        <v>384</v>
      </c>
      <c r="I32" s="137"/>
      <c r="J32" s="137"/>
      <c r="K32" s="137"/>
      <c r="L32" s="137"/>
      <c r="T32" s="163"/>
      <c r="U32" s="164"/>
    </row>
    <row r="33" spans="4:21" ht="1.5" customHeight="1" x14ac:dyDescent="0.35">
      <c r="D33" s="132">
        <v>11</v>
      </c>
      <c r="I33" s="137"/>
      <c r="J33" s="137"/>
      <c r="K33" s="137"/>
      <c r="L33" s="137"/>
      <c r="T33" s="163"/>
      <c r="U33" s="164"/>
    </row>
    <row r="34" spans="4:21" ht="1.5" customHeight="1" x14ac:dyDescent="0.35">
      <c r="D34" s="132">
        <v>27</v>
      </c>
      <c r="I34" s="137"/>
      <c r="J34" s="137"/>
      <c r="K34" s="137"/>
      <c r="L34" s="137"/>
      <c r="T34" s="163"/>
      <c r="U34" s="164"/>
    </row>
    <row r="35" spans="4:21" ht="1.5" customHeight="1" x14ac:dyDescent="0.35">
      <c r="D35" s="132">
        <v>16</v>
      </c>
      <c r="I35" s="137"/>
      <c r="J35" s="137"/>
      <c r="K35" s="137"/>
      <c r="L35" s="137"/>
      <c r="T35" s="163"/>
      <c r="U35" s="164"/>
    </row>
    <row r="36" spans="4:21" ht="47.25" customHeight="1" x14ac:dyDescent="0.35">
      <c r="D36" s="132">
        <v>0</v>
      </c>
      <c r="I36" s="134" t="str">
        <f>Lexique!C116</f>
        <v>TRANSGENERATIONNEL</v>
      </c>
      <c r="J36" s="143" t="str">
        <f>Lexique!$C$34</f>
        <v>DROITE</v>
      </c>
      <c r="K36" s="135"/>
      <c r="L36" s="144" t="str">
        <f>Lexique!$C$35</f>
        <v>GAUCHE</v>
      </c>
      <c r="T36" s="163"/>
      <c r="U36" s="295"/>
    </row>
    <row r="37" spans="4:21" ht="33.75" customHeight="1" x14ac:dyDescent="0.35">
      <c r="D37" s="132">
        <v>-4.4444444444444446E-2</v>
      </c>
      <c r="I37" s="149" t="str">
        <f>Lexique!$C$109</f>
        <v>harmonie</v>
      </c>
      <c r="J37" s="149">
        <f>D33/100</f>
        <v>0.11</v>
      </c>
      <c r="K37" s="296"/>
      <c r="L37" s="149">
        <f>D73/100</f>
        <v>0</v>
      </c>
      <c r="T37" s="163"/>
      <c r="U37" s="164"/>
    </row>
    <row r="38" spans="4:21" ht="33.75" customHeight="1" x14ac:dyDescent="0.35">
      <c r="D38" s="132">
        <v>0.1</v>
      </c>
      <c r="I38" s="146" t="str">
        <f>Lexique!$C$110</f>
        <v>réactivité</v>
      </c>
      <c r="J38" s="146">
        <f>D34/100</f>
        <v>0.27</v>
      </c>
      <c r="K38" s="297"/>
      <c r="L38" s="146">
        <f>D74/100</f>
        <v>0.33</v>
      </c>
      <c r="T38" s="163"/>
      <c r="U38" s="164"/>
    </row>
    <row r="39" spans="4:21" ht="33.75" customHeight="1" x14ac:dyDescent="0.35">
      <c r="D39" s="132">
        <v>0.2</v>
      </c>
      <c r="I39" s="149" t="str">
        <f>Lexique!$C$111</f>
        <v>besoins</v>
      </c>
      <c r="J39" s="149">
        <f>D35/100</f>
        <v>0.16</v>
      </c>
      <c r="K39" s="296"/>
      <c r="L39" s="149">
        <f>D75/100</f>
        <v>0.38</v>
      </c>
      <c r="T39" s="163"/>
      <c r="U39" s="164"/>
    </row>
    <row r="40" spans="4:21" ht="33.75" customHeight="1" x14ac:dyDescent="0.35">
      <c r="D40" s="132">
        <v>0</v>
      </c>
      <c r="I40" s="146" t="str">
        <f>Lexique!$C$112</f>
        <v>limitations</v>
      </c>
      <c r="J40" s="146">
        <f>D36/100</f>
        <v>0</v>
      </c>
      <c r="K40" s="297"/>
      <c r="L40" s="146">
        <f>D76/100</f>
        <v>0</v>
      </c>
      <c r="T40" s="163"/>
      <c r="U40" s="164"/>
    </row>
    <row r="41" spans="4:21" ht="3" customHeight="1" x14ac:dyDescent="0.35">
      <c r="D41" s="132">
        <v>18</v>
      </c>
      <c r="I41" s="137"/>
      <c r="J41" s="137"/>
      <c r="K41" s="137"/>
      <c r="L41" s="137"/>
      <c r="T41" s="163"/>
      <c r="U41" s="164"/>
    </row>
    <row r="42" spans="4:21" ht="3" customHeight="1" x14ac:dyDescent="0.35">
      <c r="D42" s="132" t="s">
        <v>358</v>
      </c>
      <c r="I42" s="137"/>
      <c r="J42" s="137"/>
      <c r="K42" s="137"/>
      <c r="L42" s="137"/>
      <c r="T42" s="163"/>
      <c r="U42" s="164"/>
    </row>
    <row r="43" spans="4:21" ht="3" customHeight="1" x14ac:dyDescent="0.35">
      <c r="D43" s="132">
        <v>38</v>
      </c>
      <c r="I43" s="137"/>
      <c r="J43" s="137"/>
      <c r="K43" s="137"/>
      <c r="L43" s="137"/>
      <c r="T43" s="163"/>
      <c r="U43" s="164"/>
    </row>
    <row r="44" spans="4:21" ht="3" customHeight="1" x14ac:dyDescent="0.35">
      <c r="D44" s="132">
        <v>57</v>
      </c>
      <c r="I44" s="137"/>
      <c r="J44" s="137"/>
      <c r="K44" s="137"/>
      <c r="L44" s="137"/>
      <c r="T44" s="163"/>
      <c r="U44" s="164"/>
    </row>
    <row r="45" spans="4:21" ht="3" customHeight="1" x14ac:dyDescent="0.35">
      <c r="D45" s="132">
        <v>38</v>
      </c>
      <c r="I45" s="137"/>
      <c r="J45" s="137"/>
      <c r="K45" s="137"/>
      <c r="L45" s="137"/>
      <c r="T45" s="163"/>
      <c r="U45" s="164"/>
    </row>
    <row r="46" spans="4:21" ht="21" x14ac:dyDescent="0.35">
      <c r="D46" s="132">
        <v>42</v>
      </c>
      <c r="I46" s="134" t="str">
        <f>Lexique!C118</f>
        <v>paramètres psycho-énergétiques</v>
      </c>
      <c r="J46" s="135"/>
      <c r="K46" s="135"/>
      <c r="L46" s="136"/>
      <c r="T46" s="163"/>
      <c r="U46" s="164"/>
    </row>
    <row r="47" spans="4:21" ht="50.25" customHeight="1" x14ac:dyDescent="0.35">
      <c r="D47" s="132">
        <v>-0.62935779816513759</v>
      </c>
      <c r="I47" s="423" t="str">
        <f>Lexique!C119</f>
        <v>cohérence</v>
      </c>
      <c r="J47" s="425"/>
      <c r="K47" s="426">
        <f>D82</f>
        <v>0.56000000000000039</v>
      </c>
      <c r="L47" s="425"/>
      <c r="T47" s="423" t="str">
        <f>I47</f>
        <v>cohérence</v>
      </c>
      <c r="U47" s="423" t="str">
        <f>Lexique!C136</f>
        <v>La cohérence est un indicateur d'une opposition entre l'image que l'on a de soi et de celle perçue par les autres. Plus la valeur est élevée, plus une personne se sent comprise, en particulier dans ses besoins et ses manques, ou ses qualités et défauts</v>
      </c>
    </row>
    <row r="48" spans="4:21" ht="50.25" customHeight="1" x14ac:dyDescent="0.35">
      <c r="D48" s="132">
        <v>0.86055045871559632</v>
      </c>
      <c r="I48" s="424" t="str">
        <f>Lexique!C120</f>
        <v>alignement</v>
      </c>
      <c r="J48" s="425"/>
      <c r="K48" s="426">
        <f>D83</f>
        <v>0.52500000000000002</v>
      </c>
      <c r="L48" s="425"/>
      <c r="T48" s="424" t="str">
        <f t="shared" ref="T48:T56" si="0">I48</f>
        <v>alignement</v>
      </c>
      <c r="U48" s="424" t="str">
        <f>Lexique!C137</f>
        <v>L’alignement est un indicateur de la différence entre ce que la tête pense et ce que le corps exprime. Plus la valeur est élevée, plus une personne est symétrique dans ses corps subtils et cohérente entre sa façon de percevoir la réalité et ce qu’elle vit vraiment.</v>
      </c>
    </row>
    <row r="49" spans="4:21" ht="50.25" customHeight="1" x14ac:dyDescent="0.35">
      <c r="D49" s="132">
        <v>0.57247706422018352</v>
      </c>
      <c r="I49" s="424" t="str">
        <f>Lexique!C121</f>
        <v>Enracinement</v>
      </c>
      <c r="J49" s="425"/>
      <c r="K49" s="426">
        <f>MIN(MAX(0.5+2*J37+2*L37-J38-L38-J40-L40,0),1)</f>
        <v>0.11999999999999994</v>
      </c>
      <c r="L49" s="425"/>
      <c r="M49" s="240"/>
      <c r="N49" s="240"/>
      <c r="O49" s="240"/>
      <c r="P49" s="240"/>
      <c r="Q49" s="240"/>
      <c r="R49" s="240"/>
      <c r="S49" s="240"/>
      <c r="T49" s="424" t="str">
        <f t="shared" si="0"/>
        <v>Enracinement</v>
      </c>
      <c r="U49" s="424" t="str">
        <f>Lexique!C138</f>
        <v>L’enracinement caractérise une personne bien ancrée dans la réalité, concrète dans ce qu’elle entreprend et avec une bonne mise à terre. Plus la valeur est élevée en harmonie, plus la personne est une force tranquille, posée, autonome, tout en étant soutenue par sa famille.</v>
      </c>
    </row>
    <row r="50" spans="4:21" ht="50.25" customHeight="1" x14ac:dyDescent="0.35">
      <c r="D50" s="132">
        <v>-0.67339449541284402</v>
      </c>
      <c r="I50" s="424" t="str">
        <f>Lexique!C122</f>
        <v>liberté</v>
      </c>
      <c r="J50" s="425"/>
      <c r="K50" s="426">
        <f>D85</f>
        <v>0.82709999999999995</v>
      </c>
      <c r="L50" s="425"/>
      <c r="T50" s="424" t="str">
        <f t="shared" si="0"/>
        <v>liberté</v>
      </c>
      <c r="U50" s="424" t="str">
        <f>Lexique!C139</f>
        <v>La liberté représente la capacité à se laisser porter par la vie, à accueillir ce qui arrive. Plus la valeur est élevée, moins la personne se met la pression ou se stresse pour répondre aux besoins ou aux exigences qu’elle se met elle-même ou provenant des autres.</v>
      </c>
    </row>
    <row r="51" spans="4:21" ht="50.25" customHeight="1" x14ac:dyDescent="0.35">
      <c r="D51" s="132">
        <v>109</v>
      </c>
      <c r="I51" s="427" t="str">
        <f>Lexique!C123</f>
        <v>fractalité</v>
      </c>
      <c r="J51" s="428"/>
      <c r="K51" s="429">
        <f>D84</f>
        <v>0.47388888888888919</v>
      </c>
      <c r="L51" s="428"/>
      <c r="T51" s="427" t="str">
        <f t="shared" si="0"/>
        <v>fractalité</v>
      </c>
      <c r="U51" s="427" t="str">
        <f>Lexique!C140</f>
        <v xml:space="preserve">La fractalité est un indicateur de l’état de cohérence vibratoire entre les différents corps subtils. Plus la valeur est élevée, plus une personne est en accord entre son passé, son présent et son futur (que ce soit bon ou mauvais). </v>
      </c>
    </row>
    <row r="52" spans="4:21" ht="50.25" customHeight="1" x14ac:dyDescent="0.35">
      <c r="D52" s="132" t="s">
        <v>343</v>
      </c>
      <c r="I52" s="430" t="str">
        <f>Lexique!C124</f>
        <v>blocage</v>
      </c>
      <c r="J52" s="431"/>
      <c r="K52" s="432">
        <f>D86</f>
        <v>0.29166666666666669</v>
      </c>
      <c r="L52" s="431"/>
      <c r="T52" s="430" t="str">
        <f t="shared" si="0"/>
        <v>blocage</v>
      </c>
      <c r="U52" s="430" t="str">
        <f>Lexique!C141</f>
        <v>Les blocages représentent l’ensemble de tout ce qui nuit sérieusement à la circulation de l’énergie et de l’information dans le corps. Plus la valeur est élevée, plus la personne a de dysfonctionnements énergétiques et plus elle juge ce qu’elle vit ou ce qu’elle a vécu</v>
      </c>
    </row>
    <row r="53" spans="4:21" ht="50.25" customHeight="1" x14ac:dyDescent="0.35">
      <c r="D53" s="132">
        <v>15</v>
      </c>
      <c r="I53" s="433" t="str">
        <f>Lexique!C125</f>
        <v>Tension</v>
      </c>
      <c r="J53" s="431"/>
      <c r="K53" s="432">
        <f>D87</f>
        <v>0.4</v>
      </c>
      <c r="L53" s="431"/>
      <c r="T53" s="433" t="str">
        <f t="shared" si="0"/>
        <v>Tension</v>
      </c>
      <c r="U53" s="433" t="str">
        <f>Lexique!C142</f>
        <v>Les tensions représentent les oppositions (forte énergie/faible energie) entre deux organes consécutifs ou pour un même organe, en opposition entre la gauche et la droite.  Plus la valeur est élevée, plus la personne peut avoir ou ressentir des tensions dans le corps.</v>
      </c>
    </row>
    <row r="54" spans="4:21" ht="50.25" customHeight="1" x14ac:dyDescent="0.35">
      <c r="D54" s="132">
        <v>28</v>
      </c>
      <c r="I54" s="434" t="str">
        <f>Lexique!C126</f>
        <v>charge mentale</v>
      </c>
      <c r="J54" s="431"/>
      <c r="K54" s="432">
        <f>D88</f>
        <v>0.375</v>
      </c>
      <c r="L54" s="431"/>
      <c r="T54" s="434" t="str">
        <f t="shared" si="0"/>
        <v>charge mentale</v>
      </c>
      <c r="U54" s="434" t="str">
        <f>Lexique!C143</f>
        <v>La charge mentale représente l’ensemble de toutes les pensées inutiles ou limitatives. Plus la valeur est élevée, plus la personne se mets de contraintes, plus ses besoins prennent une ampleur exagérée, plus elle aime tenir tête aux autres.</v>
      </c>
    </row>
    <row r="55" spans="4:21" ht="50.25" customHeight="1" x14ac:dyDescent="0.35">
      <c r="D55" s="132">
        <v>21</v>
      </c>
      <c r="I55" s="435" t="str">
        <f>Lexique!C127</f>
        <v>charge émotionnelle</v>
      </c>
      <c r="J55" s="431"/>
      <c r="K55" s="432">
        <f>D89</f>
        <v>0.328125</v>
      </c>
      <c r="L55" s="431"/>
      <c r="T55" s="435" t="str">
        <f t="shared" si="0"/>
        <v>charge émotionnelle</v>
      </c>
      <c r="U55" s="435" t="str">
        <f>Lexique!C144</f>
        <v>La charge émotionnelle représente l’ensemble de toutes les émotions retenues à l’intérieur ou, au contraire, déversées sur les autres. Plus la valeur est élevée, plus la personne génère de dépendances avec les autres, moins elle gère ses propres émotions.</v>
      </c>
    </row>
    <row r="56" spans="4:21" s="240" customFormat="1" ht="50.25" customHeight="1" x14ac:dyDescent="0.35">
      <c r="D56" s="240">
        <v>28</v>
      </c>
      <c r="I56" s="434" t="str">
        <f>Lexique!C128</f>
        <v>empreinte familiale</v>
      </c>
      <c r="J56" s="431"/>
      <c r="K56" s="432">
        <f>D90</f>
        <v>0.875</v>
      </c>
      <c r="L56" s="431"/>
      <c r="M56"/>
      <c r="N56"/>
      <c r="O56"/>
      <c r="P56"/>
      <c r="Q56"/>
      <c r="R56"/>
      <c r="S56"/>
      <c r="T56" s="434" t="str">
        <f t="shared" si="0"/>
        <v>empreinte familiale</v>
      </c>
      <c r="U56" s="434" t="str">
        <f>Lexique!C145</f>
        <v xml:space="preserve">L’empreinte familiale représente la somme des charges et des limitations héritées des ancêtres ou de la relation avec les parents dans l’enfance. Plus la valeur est élevée, plus le futur de la personne est limité, conditionné par ces mémoires, moins elle est libre d’être pleinement elle-même. </v>
      </c>
    </row>
    <row r="57" spans="4:21" ht="15" customHeight="1" x14ac:dyDescent="0.25">
      <c r="D57" s="132">
        <v>-0.12641509433962264</v>
      </c>
    </row>
    <row r="58" spans="4:21" ht="15" customHeight="1" x14ac:dyDescent="0.25">
      <c r="D58" s="132">
        <v>0.28679245283018867</v>
      </c>
      <c r="T58" s="293"/>
    </row>
    <row r="59" spans="4:21" ht="15" customHeight="1" x14ac:dyDescent="0.25">
      <c r="D59" s="132">
        <v>0.26792452830188679</v>
      </c>
      <c r="T59" s="294"/>
    </row>
    <row r="60" spans="4:21" ht="15" customHeight="1" x14ac:dyDescent="0.25">
      <c r="D60" s="132">
        <v>-5.4716981132075473E-2</v>
      </c>
      <c r="T60" s="294"/>
    </row>
    <row r="61" spans="4:21" ht="15" customHeight="1" x14ac:dyDescent="0.25">
      <c r="D61" s="132">
        <v>106</v>
      </c>
      <c r="T61" s="293"/>
    </row>
    <row r="62" spans="4:21" ht="15" customHeight="1" x14ac:dyDescent="0.25">
      <c r="D62" s="132" t="s">
        <v>357</v>
      </c>
      <c r="T62" s="294"/>
    </row>
    <row r="63" spans="4:21" ht="15" customHeight="1" x14ac:dyDescent="0.25">
      <c r="D63" s="132">
        <v>2</v>
      </c>
      <c r="T63" s="294"/>
    </row>
    <row r="64" spans="4:21" ht="15" customHeight="1" x14ac:dyDescent="0.25">
      <c r="D64" s="132">
        <v>23</v>
      </c>
      <c r="T64" s="293"/>
    </row>
    <row r="65" spans="4:20" ht="15" customHeight="1" x14ac:dyDescent="0.25">
      <c r="D65" s="132">
        <v>23</v>
      </c>
      <c r="T65" s="294"/>
    </row>
    <row r="66" spans="4:20" ht="15" customHeight="1" x14ac:dyDescent="0.25">
      <c r="D66" s="132">
        <v>0</v>
      </c>
      <c r="T66" s="294"/>
    </row>
    <row r="67" spans="4:20" ht="15" customHeight="1" x14ac:dyDescent="0.25">
      <c r="D67" s="132">
        <v>-2.553191489361702E-2</v>
      </c>
      <c r="T67" s="293"/>
    </row>
    <row r="68" spans="4:20" ht="15" customHeight="1" x14ac:dyDescent="0.25">
      <c r="D68" s="132">
        <v>0.30212765957446808</v>
      </c>
      <c r="T68" s="294"/>
    </row>
    <row r="69" spans="4:20" ht="15" customHeight="1" x14ac:dyDescent="0.25">
      <c r="D69" s="132">
        <v>0.32765957446808508</v>
      </c>
      <c r="T69" s="294"/>
    </row>
    <row r="70" spans="4:20" ht="15" customHeight="1" x14ac:dyDescent="0.25">
      <c r="D70" s="132">
        <v>0</v>
      </c>
      <c r="T70" s="294"/>
    </row>
    <row r="71" spans="4:20" ht="15" customHeight="1" x14ac:dyDescent="0.25">
      <c r="D71" s="132">
        <v>47</v>
      </c>
      <c r="T71" s="294"/>
    </row>
    <row r="72" spans="4:20" ht="15" customHeight="1" x14ac:dyDescent="0.25">
      <c r="D72" s="132" t="s">
        <v>384</v>
      </c>
      <c r="T72" s="294"/>
    </row>
    <row r="73" spans="4:20" ht="15" customHeight="1" x14ac:dyDescent="0.25">
      <c r="D73" s="132">
        <v>0</v>
      </c>
      <c r="T73" s="293"/>
    </row>
    <row r="74" spans="4:20" ht="15" customHeight="1" x14ac:dyDescent="0.25">
      <c r="D74" s="132">
        <v>33</v>
      </c>
      <c r="T74" s="294"/>
    </row>
    <row r="75" spans="4:20" ht="15" customHeight="1" x14ac:dyDescent="0.25">
      <c r="D75" s="132">
        <v>38</v>
      </c>
      <c r="T75" s="294"/>
    </row>
    <row r="76" spans="4:20" ht="15" customHeight="1" x14ac:dyDescent="0.25">
      <c r="D76" s="132">
        <v>0</v>
      </c>
      <c r="T76" s="293"/>
    </row>
    <row r="77" spans="4:20" ht="15" customHeight="1" x14ac:dyDescent="0.25">
      <c r="D77" s="132">
        <v>0</v>
      </c>
      <c r="T77" s="294"/>
    </row>
    <row r="78" spans="4:20" ht="15" customHeight="1" x14ac:dyDescent="0.25">
      <c r="D78" s="132">
        <v>0.27777777777777779</v>
      </c>
      <c r="T78" s="293"/>
    </row>
    <row r="79" spans="4:20" ht="15" customHeight="1" x14ac:dyDescent="0.25">
      <c r="D79" s="132">
        <v>0.51111111111111107</v>
      </c>
      <c r="T79" s="293"/>
    </row>
    <row r="80" spans="4:20" ht="15" customHeight="1" x14ac:dyDescent="0.25">
      <c r="D80" s="132">
        <v>0</v>
      </c>
      <c r="T80" s="294"/>
    </row>
    <row r="81" spans="2:20" ht="15" customHeight="1" x14ac:dyDescent="0.25">
      <c r="C81">
        <v>9</v>
      </c>
      <c r="D81" s="132">
        <v>18</v>
      </c>
      <c r="T81" s="286"/>
    </row>
    <row r="82" spans="2:20" ht="15.75" x14ac:dyDescent="0.25">
      <c r="B82" s="133" t="s">
        <v>386</v>
      </c>
      <c r="D82" s="132">
        <v>0.56000000000000039</v>
      </c>
      <c r="T82" s="293"/>
    </row>
    <row r="83" spans="2:20" ht="15.75" x14ac:dyDescent="0.25">
      <c r="B83" s="133" t="s">
        <v>387</v>
      </c>
      <c r="D83" s="132">
        <v>0.52500000000000002</v>
      </c>
      <c r="T83" s="294"/>
    </row>
    <row r="84" spans="2:20" ht="15.75" x14ac:dyDescent="0.25">
      <c r="B84" s="133" t="s">
        <v>388</v>
      </c>
      <c r="D84" s="132">
        <v>0.47388888888888919</v>
      </c>
      <c r="T84" s="294"/>
    </row>
    <row r="85" spans="2:20" ht="15.75" x14ac:dyDescent="0.25">
      <c r="B85" s="133" t="s">
        <v>389</v>
      </c>
      <c r="D85" s="132">
        <v>0.82709999999999995</v>
      </c>
      <c r="T85" s="293"/>
    </row>
    <row r="86" spans="2:20" ht="15.75" x14ac:dyDescent="0.25">
      <c r="B86" s="133" t="s">
        <v>390</v>
      </c>
      <c r="D86" s="132">
        <v>0.29166666666666669</v>
      </c>
      <c r="T86" s="294"/>
    </row>
    <row r="87" spans="2:20" ht="15.75" x14ac:dyDescent="0.25">
      <c r="B87" s="133" t="s">
        <v>391</v>
      </c>
      <c r="D87" s="132">
        <v>0.4</v>
      </c>
    </row>
    <row r="88" spans="2:20" ht="15.75" x14ac:dyDescent="0.25">
      <c r="B88" s="133" t="s">
        <v>392</v>
      </c>
      <c r="D88" s="132">
        <v>0.375</v>
      </c>
    </row>
    <row r="89" spans="2:20" ht="15.75" x14ac:dyDescent="0.25">
      <c r="B89" s="133" t="s">
        <v>393</v>
      </c>
      <c r="D89" s="132">
        <v>0.328125</v>
      </c>
    </row>
    <row r="90" spans="2:20" ht="15.75" x14ac:dyDescent="0.25">
      <c r="B90" s="133" t="s">
        <v>394</v>
      </c>
      <c r="D90" s="132">
        <v>0.875</v>
      </c>
    </row>
  </sheetData>
  <mergeCells count="1">
    <mergeCell ref="I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outon 1">
              <controlPr defaultSize="0" print="0" autoFill="0" autoPict="0" macro="[0]!interpretation_present">
                <anchor moveWithCells="1" sizeWithCells="1">
                  <from>
                    <xdr:col>20</xdr:col>
                    <xdr:colOff>10372725</xdr:colOff>
                    <xdr:row>1</xdr:row>
                    <xdr:rowOff>57150</xdr:rowOff>
                  </from>
                  <to>
                    <xdr:col>20</xdr:col>
                    <xdr:colOff>11182350</xdr:colOff>
                    <xdr:row>1</xdr:row>
                    <xdr:rowOff>323850</xdr:rowOff>
                  </to>
                </anchor>
              </controlPr>
            </control>
          </mc:Choice>
        </mc:AlternateContent>
        <mc:AlternateContent xmlns:mc="http://schemas.openxmlformats.org/markup-compatibility/2006">
          <mc:Choice Requires="x14">
            <control shapeId="74754" r:id="rId5" name="Bouton 2">
              <controlPr defaultSize="0" print="0" autoFill="0" autoPict="0" macro="[0]!Accueil">
                <anchor moveWithCells="1" sizeWithCells="1">
                  <from>
                    <xdr:col>20</xdr:col>
                    <xdr:colOff>9201150</xdr:colOff>
                    <xdr:row>1</xdr:row>
                    <xdr:rowOff>66675</xdr:rowOff>
                  </from>
                  <to>
                    <xdr:col>20</xdr:col>
                    <xdr:colOff>10020300</xdr:colOff>
                    <xdr:row>1</xdr:row>
                    <xdr:rowOff>323850</xdr:rowOff>
                  </to>
                </anchor>
              </controlPr>
            </control>
          </mc:Choice>
        </mc:AlternateContent>
        <mc:AlternateContent xmlns:mc="http://schemas.openxmlformats.org/markup-compatibility/2006">
          <mc:Choice Requires="x14">
            <control shapeId="74755" r:id="rId6" name="Bouton 3">
              <controlPr defaultSize="0" print="0" autoFill="0" autoPict="0" macro="[0]!Par_couleur">
                <anchor moveWithCells="1" sizeWithCells="1">
                  <from>
                    <xdr:col>20</xdr:col>
                    <xdr:colOff>11572875</xdr:colOff>
                    <xdr:row>1</xdr:row>
                    <xdr:rowOff>57150</xdr:rowOff>
                  </from>
                  <to>
                    <xdr:col>20</xdr:col>
                    <xdr:colOff>12382500</xdr:colOff>
                    <xdr:row>1</xdr:row>
                    <xdr:rowOff>323850</xdr:rowOff>
                  </to>
                </anchor>
              </controlPr>
            </control>
          </mc:Choice>
        </mc:AlternateContent>
        <mc:AlternateContent xmlns:mc="http://schemas.openxmlformats.org/markup-compatibility/2006">
          <mc:Choice Requires="x14">
            <control shapeId="74756" r:id="rId7" name="Bouton 4">
              <controlPr defaultSize="0" print="0" autoFill="0" autoPict="0" macro="[0]!Mot_cle">
                <anchor moveWithCells="1" sizeWithCells="1">
                  <from>
                    <xdr:col>20</xdr:col>
                    <xdr:colOff>12744450</xdr:colOff>
                    <xdr:row>1</xdr:row>
                    <xdr:rowOff>66675</xdr:rowOff>
                  </from>
                  <to>
                    <xdr:col>20</xdr:col>
                    <xdr:colOff>13554075</xdr:colOff>
                    <xdr:row>1</xdr:row>
                    <xdr:rowOff>333375</xdr:rowOff>
                  </to>
                </anchor>
              </controlPr>
            </control>
          </mc:Choice>
        </mc:AlternateContent>
        <mc:AlternateContent xmlns:mc="http://schemas.openxmlformats.org/markup-compatibility/2006">
          <mc:Choice Requires="x14">
            <control shapeId="74757" r:id="rId8" name="Bouton 5">
              <controlPr defaultSize="0" print="0" autoFill="0" autoPict="0" macro="[0]!Organes_Calme_Reactivite">
                <anchor moveWithCells="1" sizeWithCells="1">
                  <from>
                    <xdr:col>20</xdr:col>
                    <xdr:colOff>13944600</xdr:colOff>
                    <xdr:row>1</xdr:row>
                    <xdr:rowOff>85725</xdr:rowOff>
                  </from>
                  <to>
                    <xdr:col>20</xdr:col>
                    <xdr:colOff>14754225</xdr:colOff>
                    <xdr:row>1</xdr:row>
                    <xdr:rowOff>342900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20"/>
  <dimension ref="F4:HM24"/>
  <sheetViews>
    <sheetView topLeftCell="N1" zoomScale="90" zoomScaleNormal="90" workbookViewId="0"/>
  </sheetViews>
  <sheetFormatPr baseColWidth="10" defaultRowHeight="15" x14ac:dyDescent="0.25"/>
  <cols>
    <col min="3" max="4" width="3.85546875" customWidth="1"/>
    <col min="5" max="220" width="1.140625" customWidth="1"/>
  </cols>
  <sheetData>
    <row r="4" spans="85:113" x14ac:dyDescent="0.25">
      <c r="CG4" s="665" t="str">
        <f>Resume!$F$10</f>
        <v>Gautier</v>
      </c>
      <c r="CH4" s="665"/>
      <c r="CI4" s="665"/>
      <c r="CJ4" s="665"/>
      <c r="CK4" s="665"/>
      <c r="CL4" s="665"/>
      <c r="CM4" s="665"/>
      <c r="CN4" s="665"/>
      <c r="CO4" s="665"/>
      <c r="CP4" s="665"/>
      <c r="CQ4" s="665"/>
      <c r="CR4" s="665"/>
      <c r="CS4" s="665"/>
      <c r="CT4" s="665"/>
      <c r="CU4" s="665"/>
      <c r="CV4" s="665"/>
      <c r="CW4" s="665"/>
      <c r="CX4" s="665"/>
      <c r="CY4" s="665"/>
      <c r="CZ4" s="665"/>
      <c r="DA4" s="665"/>
      <c r="DB4" s="665"/>
      <c r="DC4" s="665"/>
      <c r="DD4" s="665"/>
      <c r="DE4" s="665"/>
      <c r="DF4" s="665"/>
      <c r="DG4" s="665"/>
      <c r="DH4" s="665"/>
      <c r="DI4" s="665"/>
    </row>
    <row r="24" spans="6:221" hidden="1" x14ac:dyDescent="0.25">
      <c r="F24" s="140">
        <v>1</v>
      </c>
      <c r="G24" s="140">
        <v>1</v>
      </c>
      <c r="H24" s="140">
        <v>1</v>
      </c>
      <c r="I24" s="140">
        <v>1</v>
      </c>
      <c r="J24" s="140">
        <v>1</v>
      </c>
      <c r="K24" s="140">
        <v>1</v>
      </c>
      <c r="L24" s="140">
        <v>1</v>
      </c>
      <c r="M24" s="140">
        <v>1</v>
      </c>
      <c r="N24" s="140">
        <v>1</v>
      </c>
      <c r="O24" s="140">
        <v>2</v>
      </c>
      <c r="P24" s="140">
        <v>2</v>
      </c>
      <c r="Q24" s="140">
        <v>2</v>
      </c>
      <c r="R24" s="140">
        <v>3</v>
      </c>
      <c r="S24" s="140">
        <v>3</v>
      </c>
      <c r="T24" s="140">
        <v>3</v>
      </c>
      <c r="U24" s="140">
        <v>3</v>
      </c>
      <c r="V24" s="140">
        <v>4</v>
      </c>
      <c r="W24" s="140">
        <v>4</v>
      </c>
      <c r="X24" s="140">
        <v>5</v>
      </c>
      <c r="Y24" s="140">
        <v>5</v>
      </c>
      <c r="Z24" s="140">
        <v>5</v>
      </c>
      <c r="AA24" s="140">
        <v>5</v>
      </c>
      <c r="AB24" s="140">
        <v>5</v>
      </c>
      <c r="AC24" s="140">
        <v>6</v>
      </c>
      <c r="AD24" s="140">
        <v>6</v>
      </c>
      <c r="AE24" s="140">
        <v>6</v>
      </c>
      <c r="AF24" s="140">
        <v>6</v>
      </c>
      <c r="AG24" s="140">
        <v>6</v>
      </c>
      <c r="AH24" s="140">
        <v>6</v>
      </c>
      <c r="AI24" s="140">
        <v>6</v>
      </c>
      <c r="AJ24" s="140">
        <v>6</v>
      </c>
      <c r="AK24" s="140">
        <v>6</v>
      </c>
      <c r="AL24" s="140">
        <v>6</v>
      </c>
      <c r="AM24" s="140">
        <v>7</v>
      </c>
      <c r="AN24" s="140">
        <v>6</v>
      </c>
      <c r="AO24" s="140">
        <v>7</v>
      </c>
      <c r="AP24" s="140">
        <v>7</v>
      </c>
      <c r="AQ24" s="140">
        <v>7</v>
      </c>
      <c r="AR24" s="140">
        <v>7</v>
      </c>
      <c r="AS24" s="140">
        <v>7</v>
      </c>
      <c r="AT24" s="140">
        <v>7</v>
      </c>
      <c r="AU24" s="140">
        <v>7</v>
      </c>
      <c r="AV24" s="140">
        <v>7</v>
      </c>
      <c r="AW24" s="140">
        <v>7</v>
      </c>
      <c r="AX24" s="140">
        <v>8</v>
      </c>
      <c r="AY24" s="140">
        <v>8</v>
      </c>
      <c r="AZ24" s="140">
        <v>8</v>
      </c>
      <c r="BA24" s="140">
        <v>8</v>
      </c>
      <c r="BB24" s="140">
        <v>8</v>
      </c>
      <c r="BC24" s="140">
        <v>8</v>
      </c>
      <c r="BD24" s="140">
        <v>8</v>
      </c>
      <c r="BE24" s="140">
        <v>8</v>
      </c>
      <c r="BF24" s="140">
        <v>8</v>
      </c>
      <c r="BG24" s="140">
        <v>9</v>
      </c>
      <c r="BH24" s="140">
        <v>9</v>
      </c>
      <c r="BI24" s="140">
        <v>9</v>
      </c>
      <c r="BJ24" s="140">
        <v>9</v>
      </c>
      <c r="BK24" s="140">
        <v>9</v>
      </c>
      <c r="BL24" s="140">
        <v>9</v>
      </c>
      <c r="BM24" s="140">
        <v>9</v>
      </c>
      <c r="BN24" s="140">
        <v>9</v>
      </c>
      <c r="BO24" s="140">
        <v>9</v>
      </c>
      <c r="BP24" s="140">
        <v>10</v>
      </c>
      <c r="BQ24" s="140">
        <v>10</v>
      </c>
      <c r="BR24" s="140">
        <v>10</v>
      </c>
      <c r="BS24" s="140">
        <v>10</v>
      </c>
      <c r="BT24" s="140">
        <v>10</v>
      </c>
      <c r="BU24" s="140">
        <v>10</v>
      </c>
      <c r="BV24" s="140">
        <v>10</v>
      </c>
      <c r="BW24" s="140">
        <v>10</v>
      </c>
      <c r="BX24" s="140">
        <v>10</v>
      </c>
      <c r="BY24" s="140">
        <v>11</v>
      </c>
      <c r="BZ24" s="140">
        <v>11</v>
      </c>
      <c r="CA24" s="140">
        <v>11</v>
      </c>
      <c r="CB24" s="140">
        <v>11</v>
      </c>
      <c r="CC24" s="140">
        <v>11</v>
      </c>
      <c r="CD24" s="140">
        <v>11</v>
      </c>
      <c r="CE24" s="140">
        <v>12</v>
      </c>
      <c r="CF24" s="140">
        <v>12</v>
      </c>
      <c r="CG24" s="140">
        <v>12</v>
      </c>
      <c r="CH24" s="140">
        <v>12</v>
      </c>
      <c r="CI24" s="140">
        <v>12</v>
      </c>
      <c r="CJ24" s="140">
        <v>12</v>
      </c>
      <c r="CK24" s="140">
        <v>12</v>
      </c>
      <c r="CL24" s="140">
        <v>12</v>
      </c>
      <c r="CM24" s="140">
        <v>12</v>
      </c>
      <c r="CN24" s="140">
        <v>12</v>
      </c>
      <c r="CO24" s="140">
        <v>13</v>
      </c>
      <c r="CP24" s="140">
        <v>13</v>
      </c>
      <c r="CQ24" s="140">
        <v>13</v>
      </c>
      <c r="CR24" s="140">
        <v>13</v>
      </c>
      <c r="CS24" s="140">
        <v>13</v>
      </c>
      <c r="CT24" s="140">
        <v>13</v>
      </c>
      <c r="CU24" s="140">
        <v>13</v>
      </c>
      <c r="CV24" s="140">
        <v>13</v>
      </c>
      <c r="CW24" s="140">
        <v>13</v>
      </c>
      <c r="CX24" s="140">
        <v>13</v>
      </c>
      <c r="CY24" s="140">
        <v>13</v>
      </c>
      <c r="CZ24" s="140">
        <v>13</v>
      </c>
      <c r="DA24" s="140">
        <v>14</v>
      </c>
      <c r="DB24" s="140">
        <v>14</v>
      </c>
      <c r="DC24" s="140">
        <v>14</v>
      </c>
      <c r="DD24" s="140">
        <v>15</v>
      </c>
      <c r="DE24" s="140">
        <v>15</v>
      </c>
      <c r="DF24" s="140">
        <v>15</v>
      </c>
      <c r="DG24" s="140">
        <v>15</v>
      </c>
      <c r="DH24" s="140">
        <v>1</v>
      </c>
      <c r="DI24" s="140">
        <v>1</v>
      </c>
      <c r="DJ24" s="140">
        <v>1</v>
      </c>
      <c r="DK24" s="140">
        <v>2</v>
      </c>
      <c r="DL24" s="140">
        <v>2</v>
      </c>
      <c r="DM24" s="140">
        <v>3</v>
      </c>
      <c r="DN24" s="140">
        <v>3</v>
      </c>
      <c r="DO24" s="140">
        <v>4</v>
      </c>
      <c r="DP24" s="140">
        <v>4</v>
      </c>
      <c r="DQ24" s="140">
        <v>5</v>
      </c>
      <c r="DR24" s="140">
        <v>5</v>
      </c>
      <c r="DS24" s="140">
        <v>6</v>
      </c>
      <c r="DT24" s="140">
        <v>6</v>
      </c>
      <c r="DU24" s="140">
        <v>6</v>
      </c>
      <c r="DV24" s="140">
        <v>6</v>
      </c>
      <c r="DW24" s="140">
        <v>7</v>
      </c>
      <c r="DX24" s="140">
        <v>7</v>
      </c>
      <c r="DY24" s="140">
        <v>7</v>
      </c>
      <c r="DZ24" s="140">
        <v>7</v>
      </c>
      <c r="EA24" s="140">
        <v>7</v>
      </c>
      <c r="EB24" s="140">
        <v>7</v>
      </c>
      <c r="EC24" s="140">
        <v>8</v>
      </c>
      <c r="ED24" s="140">
        <v>8</v>
      </c>
      <c r="EE24" s="140">
        <v>9</v>
      </c>
      <c r="EF24" s="140">
        <v>9</v>
      </c>
      <c r="EG24" s="140">
        <v>9</v>
      </c>
      <c r="EH24" s="140">
        <v>9</v>
      </c>
      <c r="EI24" s="140">
        <v>10</v>
      </c>
      <c r="EJ24" s="140">
        <v>10</v>
      </c>
      <c r="EK24" s="140">
        <v>10</v>
      </c>
      <c r="EL24" s="140">
        <v>10</v>
      </c>
      <c r="EM24" s="140">
        <v>11</v>
      </c>
      <c r="EN24" s="140">
        <v>11</v>
      </c>
      <c r="EO24" s="140">
        <v>11</v>
      </c>
      <c r="EP24" s="140">
        <v>11</v>
      </c>
      <c r="EQ24" s="140">
        <v>12</v>
      </c>
      <c r="ER24" s="140">
        <v>12</v>
      </c>
      <c r="ES24" s="140">
        <v>12</v>
      </c>
      <c r="ET24" s="140">
        <v>12</v>
      </c>
      <c r="EU24" s="140">
        <v>13</v>
      </c>
      <c r="EV24" s="140">
        <v>13</v>
      </c>
      <c r="EW24" s="140">
        <v>13</v>
      </c>
      <c r="EX24" s="140">
        <v>13</v>
      </c>
      <c r="EY24" s="140">
        <v>14</v>
      </c>
      <c r="EZ24" s="140">
        <v>14</v>
      </c>
      <c r="FA24" s="140">
        <v>14</v>
      </c>
      <c r="FB24" s="140">
        <v>14</v>
      </c>
      <c r="FC24" s="140">
        <v>15</v>
      </c>
      <c r="FD24" s="140">
        <v>15</v>
      </c>
      <c r="FE24" s="140">
        <v>1</v>
      </c>
      <c r="FF24" s="140">
        <v>1</v>
      </c>
      <c r="FG24" s="140">
        <v>2</v>
      </c>
      <c r="FH24" s="140">
        <v>2</v>
      </c>
      <c r="FI24" s="140">
        <v>3</v>
      </c>
      <c r="FJ24" s="140">
        <v>3</v>
      </c>
      <c r="FK24" s="140">
        <v>4</v>
      </c>
      <c r="FL24" s="140">
        <v>4</v>
      </c>
      <c r="FM24" s="140">
        <v>5</v>
      </c>
      <c r="FN24" s="140">
        <v>5</v>
      </c>
      <c r="FO24" s="140">
        <v>6</v>
      </c>
      <c r="FP24" s="140">
        <v>6</v>
      </c>
      <c r="FQ24" s="140">
        <v>7</v>
      </c>
      <c r="FR24" s="140">
        <v>7</v>
      </c>
      <c r="FS24" s="140">
        <v>8</v>
      </c>
      <c r="FT24" s="140">
        <v>8</v>
      </c>
      <c r="FU24" s="140">
        <v>9</v>
      </c>
      <c r="FV24" s="140">
        <v>9</v>
      </c>
      <c r="FW24" s="140">
        <v>10</v>
      </c>
      <c r="FX24" s="140">
        <v>10</v>
      </c>
      <c r="FY24" s="140">
        <v>11</v>
      </c>
      <c r="FZ24" s="140">
        <v>11</v>
      </c>
      <c r="GA24" s="140">
        <v>12</v>
      </c>
      <c r="GB24" s="140">
        <v>12</v>
      </c>
      <c r="GC24" s="140">
        <v>13</v>
      </c>
      <c r="GD24" s="140">
        <v>13</v>
      </c>
      <c r="GE24" s="140">
        <v>14</v>
      </c>
      <c r="GF24" s="140">
        <v>14</v>
      </c>
      <c r="GG24" s="140">
        <v>15</v>
      </c>
      <c r="GH24" s="140">
        <v>15</v>
      </c>
      <c r="GI24" s="140">
        <v>1</v>
      </c>
      <c r="GJ24" s="140">
        <v>1</v>
      </c>
      <c r="GK24" s="140">
        <v>2</v>
      </c>
      <c r="GL24" s="140">
        <v>2</v>
      </c>
      <c r="GM24" s="140">
        <v>3</v>
      </c>
      <c r="GN24" s="140">
        <v>3</v>
      </c>
      <c r="GO24" s="140">
        <v>4</v>
      </c>
      <c r="GP24" s="140">
        <v>4</v>
      </c>
      <c r="GQ24" s="140">
        <v>5</v>
      </c>
      <c r="GR24" s="140">
        <v>5</v>
      </c>
      <c r="GS24" s="140">
        <v>6</v>
      </c>
      <c r="GT24" s="140">
        <v>6</v>
      </c>
      <c r="GU24" s="140">
        <v>7</v>
      </c>
      <c r="GV24" s="140">
        <v>7</v>
      </c>
      <c r="GW24" s="140">
        <v>8</v>
      </c>
      <c r="GX24" s="140">
        <v>8</v>
      </c>
      <c r="GY24" s="140">
        <v>9</v>
      </c>
      <c r="GZ24" s="140">
        <v>9</v>
      </c>
      <c r="HA24" s="140">
        <v>10</v>
      </c>
      <c r="HB24" s="140">
        <v>10</v>
      </c>
      <c r="HC24" s="140">
        <v>11</v>
      </c>
      <c r="HD24" s="140">
        <v>11</v>
      </c>
      <c r="HE24" s="140">
        <v>12</v>
      </c>
      <c r="HF24" s="140">
        <v>12</v>
      </c>
      <c r="HG24" s="140">
        <v>13</v>
      </c>
      <c r="HH24" s="140">
        <v>13</v>
      </c>
      <c r="HI24" s="140">
        <v>14</v>
      </c>
      <c r="HJ24" s="140">
        <v>14</v>
      </c>
      <c r="HK24" s="140">
        <v>15</v>
      </c>
      <c r="HL24" s="140">
        <v>15</v>
      </c>
      <c r="HM24">
        <v>0</v>
      </c>
    </row>
  </sheetData>
  <mergeCells count="1">
    <mergeCell ref="CG4:DI4"/>
  </mergeCells>
  <conditionalFormatting sqref="F24:HL24">
    <cfRule type="expression" dxfId="2144" priority="1">
      <formula>IF(F24=15,TRUE,FALSE)</formula>
    </cfRule>
    <cfRule type="expression" dxfId="2143" priority="2">
      <formula>IF(F24=14,TRUE,FALSE)</formula>
    </cfRule>
    <cfRule type="expression" dxfId="2142" priority="3">
      <formula>IF(F24=13,TRUE,FALSE)</formula>
    </cfRule>
    <cfRule type="expression" dxfId="2141" priority="4">
      <formula>IF(F24=12,TRUE,FALSE)</formula>
    </cfRule>
    <cfRule type="expression" dxfId="2140" priority="5">
      <formula>IF(F24=11,TRUE,FALSE)</formula>
    </cfRule>
    <cfRule type="expression" dxfId="2139" priority="6">
      <formula>IF(F24=10,TRUE,FALSE)</formula>
    </cfRule>
    <cfRule type="expression" dxfId="2138" priority="7">
      <formula>IF(F24=9,TRUE,FALSE)</formula>
    </cfRule>
    <cfRule type="expression" dxfId="2137" priority="8">
      <formula>IF(F24=8,TRUE,FALSE)</formula>
    </cfRule>
    <cfRule type="expression" dxfId="2136" priority="9">
      <formula>IF(F24=7,TRUE,FALSE)</formula>
    </cfRule>
    <cfRule type="expression" dxfId="2135" priority="10">
      <formula>IF(F24=6,TRUE,FALSE)</formula>
    </cfRule>
    <cfRule type="expression" dxfId="2134" priority="11">
      <formula>IF(F24=5,TRUE,FALSE)</formula>
    </cfRule>
    <cfRule type="expression" dxfId="2133" priority="12">
      <formula>IF(F24=4,TRUE,FALSE)</formula>
    </cfRule>
    <cfRule type="expression" dxfId="2132" priority="13">
      <formula>IF(F24=3,TRUE,FALSE)</formula>
    </cfRule>
    <cfRule type="expression" dxfId="2131" priority="14">
      <formula>IF(F24=2,TRUE,FALSE)</formula>
    </cfRule>
    <cfRule type="expression" dxfId="2130" priority="15">
      <formula>IF(F24=1,TRUE,FALSE)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2705" r:id="rId3" name="Bouton 1">
              <controlPr defaultSize="0" print="0" autoFill="0" autoPict="0" macro="[0]!interpretation_present">
                <anchor moveWithCells="1" sizeWithCells="1">
                  <from>
                    <xdr:col>27</xdr:col>
                    <xdr:colOff>66675</xdr:colOff>
                    <xdr:row>1</xdr:row>
                    <xdr:rowOff>47625</xdr:rowOff>
                  </from>
                  <to>
                    <xdr:col>38</xdr:col>
                    <xdr:colOff>38100</xdr:colOff>
                    <xdr:row>2</xdr:row>
                    <xdr:rowOff>114300</xdr:rowOff>
                  </to>
                </anchor>
              </controlPr>
            </control>
          </mc:Choice>
        </mc:AlternateContent>
        <mc:AlternateContent xmlns:mc="http://schemas.openxmlformats.org/markup-compatibility/2006">
          <mc:Choice Requires="x14">
            <control shapeId="72706" r:id="rId4" name="Bouton 2">
              <controlPr defaultSize="0" print="0" autoFill="0" autoPict="0" macro="[0]!Accueil">
                <anchor moveWithCells="1" sizeWithCells="1">
                  <from>
                    <xdr:col>12</xdr:col>
                    <xdr:colOff>38100</xdr:colOff>
                    <xdr:row>1</xdr:row>
                    <xdr:rowOff>57150</xdr:rowOff>
                  </from>
                  <to>
                    <xdr:col>23</xdr:col>
                    <xdr:colOff>19050</xdr:colOff>
                    <xdr:row>2</xdr:row>
                    <xdr:rowOff>114300</xdr:rowOff>
                  </to>
                </anchor>
              </controlPr>
            </control>
          </mc:Choice>
        </mc:AlternateContent>
        <mc:AlternateContent xmlns:mc="http://schemas.openxmlformats.org/markup-compatibility/2006">
          <mc:Choice Requires="x14">
            <control shapeId="72707" r:id="rId5" name="Bouton 3">
              <controlPr defaultSize="0" print="0" autoFill="0" autoPict="0" macro="[0]!Par_couleur">
                <anchor moveWithCells="1" sizeWithCells="1">
                  <from>
                    <xdr:col>43</xdr:col>
                    <xdr:colOff>47625</xdr:colOff>
                    <xdr:row>1</xdr:row>
                    <xdr:rowOff>47625</xdr:rowOff>
                  </from>
                  <to>
                    <xdr:col>54</xdr:col>
                    <xdr:colOff>19050</xdr:colOff>
                    <xdr:row>2</xdr:row>
                    <xdr:rowOff>114300</xdr:rowOff>
                  </to>
                </anchor>
              </controlPr>
            </control>
          </mc:Choice>
        </mc:AlternateContent>
        <mc:AlternateContent xmlns:mc="http://schemas.openxmlformats.org/markup-compatibility/2006">
          <mc:Choice Requires="x14">
            <control shapeId="72708" r:id="rId6" name="Bouton 4">
              <controlPr defaultSize="0" print="0" autoFill="0" autoPict="0" macro="[0]!Mot_cle">
                <anchor moveWithCells="1" sizeWithCells="1">
                  <from>
                    <xdr:col>59</xdr:col>
                    <xdr:colOff>0</xdr:colOff>
                    <xdr:row>1</xdr:row>
                    <xdr:rowOff>57150</xdr:rowOff>
                  </from>
                  <to>
                    <xdr:col>69</xdr:col>
                    <xdr:colOff>47625</xdr:colOff>
                    <xdr:row>2</xdr:row>
                    <xdr:rowOff>123825</xdr:rowOff>
                  </to>
                </anchor>
              </controlPr>
            </control>
          </mc:Choice>
        </mc:AlternateContent>
        <mc:AlternateContent xmlns:mc="http://schemas.openxmlformats.org/markup-compatibility/2006">
          <mc:Choice Requires="x14">
            <control shapeId="72709" r:id="rId7" name="Bouton 5">
              <controlPr defaultSize="0" print="0" autoFill="0" autoPict="0" macro="[0]!Organes_Calme_Reactivite">
                <anchor moveWithCells="1" sizeWithCells="1">
                  <from>
                    <xdr:col>74</xdr:col>
                    <xdr:colOff>57150</xdr:colOff>
                    <xdr:row>1</xdr:row>
                    <xdr:rowOff>76200</xdr:rowOff>
                  </from>
                  <to>
                    <xdr:col>85</xdr:col>
                    <xdr:colOff>28575</xdr:colOff>
                    <xdr:row>2</xdr:row>
                    <xdr:rowOff>142875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3"/>
  <dimension ref="A1:CI219"/>
  <sheetViews>
    <sheetView topLeftCell="BY194" workbookViewId="0">
      <selection activeCell="BY3" sqref="BY3:BZ218"/>
    </sheetView>
  </sheetViews>
  <sheetFormatPr baseColWidth="10" defaultRowHeight="15.75" x14ac:dyDescent="0.25"/>
  <cols>
    <col min="1" max="3" width="2.85546875" style="240" hidden="1" customWidth="1"/>
    <col min="4" max="4" width="0.140625" style="240" customWidth="1"/>
    <col min="5" max="5" width="4.28515625" style="240" customWidth="1"/>
    <col min="6" max="6" width="3.7109375" style="240" customWidth="1"/>
    <col min="7" max="9" width="0.140625" style="240" customWidth="1"/>
    <col min="10" max="10" width="4.85546875" style="339" customWidth="1"/>
    <col min="11" max="11" width="32.28515625" style="339" customWidth="1"/>
    <col min="12" max="12" width="3.7109375" style="338" customWidth="1"/>
    <col min="13" max="13" width="4.85546875" style="339" customWidth="1"/>
    <col min="14" max="14" width="34" style="323" customWidth="1"/>
    <col min="15" max="15" width="17.42578125" style="240" customWidth="1"/>
    <col min="16" max="19" width="0.140625" style="322" customWidth="1"/>
    <col min="20" max="20" width="15.42578125" style="322" customWidth="1"/>
    <col min="21" max="21" width="3.7109375" style="355" customWidth="1"/>
    <col min="22" max="22" width="5.7109375" style="240" customWidth="1"/>
    <col min="23" max="23" width="33.28515625" style="322" customWidth="1"/>
    <col min="24" max="24" width="3.7109375" style="322" customWidth="1"/>
    <col min="25" max="25" width="4.85546875" style="240" customWidth="1"/>
    <col min="26" max="26" width="40.28515625" style="240" customWidth="1"/>
    <col min="27" max="27" width="0.28515625" style="240" customWidth="1"/>
    <col min="28" max="28" width="5.42578125" style="240" customWidth="1"/>
    <col min="29" max="43" width="9.85546875" style="322" customWidth="1"/>
    <col min="44" max="44" width="3.7109375" style="240" customWidth="1"/>
    <col min="45" max="76" width="9.85546875" style="322" customWidth="1"/>
    <col min="77" max="77" width="68.42578125" style="240" customWidth="1"/>
    <col min="78" max="78" width="68.85546875" style="240" customWidth="1"/>
    <col min="79" max="80" width="38" style="240" customWidth="1"/>
    <col min="81" max="86" width="11.42578125" style="240"/>
    <col min="87" max="87" width="43" style="301" customWidth="1"/>
    <col min="88" max="16384" width="11.42578125" style="240"/>
  </cols>
  <sheetData>
    <row r="1" spans="1:87" ht="38.25" customHeight="1" thickTop="1" thickBot="1" x14ac:dyDescent="0.3">
      <c r="A1" s="111"/>
      <c r="B1" s="240">
        <f>C1*$B$9</f>
        <v>9</v>
      </c>
      <c r="C1" s="261">
        <v>9</v>
      </c>
      <c r="J1" s="341"/>
      <c r="K1" s="323"/>
      <c r="L1" s="322"/>
      <c r="M1" s="341"/>
    </row>
    <row r="2" spans="1:87" ht="30" thickTop="1" thickBot="1" x14ac:dyDescent="0.5">
      <c r="A2" s="262"/>
      <c r="B2" s="240">
        <f>C2*$B$9</f>
        <v>3</v>
      </c>
      <c r="C2" s="261">
        <v>3</v>
      </c>
      <c r="E2" s="304"/>
      <c r="F2" s="305"/>
      <c r="G2" s="666" t="str">
        <f>Lexique!C34</f>
        <v>DROITE</v>
      </c>
      <c r="H2" s="667"/>
      <c r="I2" s="667"/>
      <c r="J2" s="667"/>
      <c r="K2" s="667"/>
      <c r="L2" s="667"/>
      <c r="M2" s="667"/>
      <c r="N2" s="667"/>
      <c r="O2" s="671"/>
      <c r="P2" s="672"/>
      <c r="Q2" s="672"/>
      <c r="R2" s="672"/>
      <c r="S2" s="672"/>
      <c r="T2" s="672"/>
      <c r="U2" s="673"/>
      <c r="V2" s="668" t="str">
        <f>Lexique!C35</f>
        <v>GAUCHE</v>
      </c>
      <c r="W2" s="669"/>
      <c r="X2" s="669"/>
      <c r="Y2" s="669"/>
      <c r="Z2" s="670"/>
      <c r="AB2" s="306"/>
      <c r="AC2" s="336"/>
      <c r="AD2" s="336"/>
      <c r="AE2" s="336"/>
      <c r="AF2" s="336"/>
      <c r="AG2" s="336"/>
      <c r="AH2" s="336"/>
      <c r="AI2" s="336"/>
      <c r="AJ2" s="336"/>
      <c r="AK2" s="336"/>
      <c r="AL2" s="336"/>
      <c r="AM2" s="336"/>
      <c r="AN2" s="336"/>
      <c r="AO2" s="336"/>
      <c r="AP2" s="336"/>
      <c r="AQ2" s="336"/>
      <c r="AR2" s="306" t="s">
        <v>2640</v>
      </c>
      <c r="AS2" s="336" t="s">
        <v>2641</v>
      </c>
      <c r="AT2" s="336" t="s">
        <v>2642</v>
      </c>
      <c r="AU2" s="336" t="s">
        <v>2643</v>
      </c>
      <c r="AV2" s="336" t="s">
        <v>2643</v>
      </c>
      <c r="AW2" s="336"/>
      <c r="AX2" s="336"/>
      <c r="AY2" s="336"/>
      <c r="AZ2" s="336"/>
      <c r="BA2" s="336"/>
      <c r="BB2" s="336"/>
      <c r="BC2" s="336"/>
      <c r="BD2" s="336"/>
      <c r="BE2" s="336"/>
      <c r="BF2" s="336"/>
      <c r="BG2" s="336"/>
      <c r="BH2" s="336"/>
      <c r="BI2" s="336"/>
      <c r="BJ2" s="336"/>
      <c r="BK2" s="336"/>
      <c r="BL2" s="336"/>
      <c r="BM2" s="336"/>
      <c r="BN2" s="336"/>
      <c r="BO2" s="336"/>
      <c r="BP2" s="336"/>
      <c r="BQ2" s="336"/>
      <c r="BR2" s="336"/>
      <c r="BS2" s="336"/>
      <c r="BT2" s="336"/>
      <c r="BU2" s="336"/>
      <c r="BV2" s="336"/>
      <c r="BW2" s="336"/>
      <c r="BX2" s="336"/>
      <c r="BY2" s="306"/>
      <c r="BZ2" s="306"/>
    </row>
    <row r="3" spans="1:87" ht="70.5" customHeight="1" thickTop="1" thickBot="1" x14ac:dyDescent="0.3">
      <c r="A3" s="112"/>
      <c r="B3" s="240">
        <f>C3*$B$9</f>
        <v>0.5</v>
      </c>
      <c r="C3" s="261">
        <v>0.5</v>
      </c>
      <c r="E3" s="307" t="s">
        <v>342</v>
      </c>
      <c r="F3" s="308" t="s">
        <v>1</v>
      </c>
      <c r="G3" s="307" t="s">
        <v>356</v>
      </c>
      <c r="H3" s="308" t="s">
        <v>2633</v>
      </c>
      <c r="I3" s="308" t="s">
        <v>2634</v>
      </c>
      <c r="J3" s="342" t="s">
        <v>2635</v>
      </c>
      <c r="K3" s="358" t="s">
        <v>2637</v>
      </c>
      <c r="L3" s="337" t="s">
        <v>1</v>
      </c>
      <c r="M3" s="342" t="s">
        <v>2636</v>
      </c>
      <c r="N3" s="358" t="s">
        <v>2638</v>
      </c>
      <c r="O3" s="358" t="str">
        <f>annexe_01!C1</f>
        <v>Zone_corps</v>
      </c>
      <c r="P3" s="346"/>
      <c r="Q3" s="346"/>
      <c r="R3" s="346"/>
      <c r="S3" s="337" t="s">
        <v>1</v>
      </c>
      <c r="T3" s="358" t="str">
        <f>Lexique!C147</f>
        <v>Point critique</v>
      </c>
      <c r="U3" s="356" t="s">
        <v>2644</v>
      </c>
      <c r="V3" s="342" t="s">
        <v>2635</v>
      </c>
      <c r="W3" s="358" t="s">
        <v>2637</v>
      </c>
      <c r="X3" s="337" t="s">
        <v>1</v>
      </c>
      <c r="Y3" s="342" t="s">
        <v>2636</v>
      </c>
      <c r="Z3" s="358" t="s">
        <v>2638</v>
      </c>
      <c r="AA3" s="309"/>
      <c r="AB3" s="308" t="s">
        <v>1</v>
      </c>
      <c r="AC3" s="337"/>
      <c r="AD3" s="337"/>
      <c r="AE3" s="337"/>
      <c r="AF3" s="337"/>
      <c r="AG3" s="337"/>
      <c r="AH3" s="337"/>
      <c r="AI3" s="337"/>
      <c r="AJ3" s="337"/>
      <c r="AK3" s="337"/>
      <c r="AL3" s="337"/>
      <c r="AM3" s="337"/>
      <c r="AN3" s="337"/>
      <c r="AO3" s="337"/>
      <c r="AP3" s="337"/>
      <c r="AQ3" s="337"/>
      <c r="AR3" s="308"/>
      <c r="AS3" s="337"/>
      <c r="AT3" s="337"/>
      <c r="AU3" s="337"/>
      <c r="AV3" s="337"/>
      <c r="AW3" s="337"/>
      <c r="AX3" s="337"/>
      <c r="AY3" s="337"/>
      <c r="AZ3" s="337"/>
      <c r="BA3" s="337"/>
      <c r="BB3" s="337"/>
      <c r="BC3" s="337"/>
      <c r="BD3" s="337"/>
      <c r="BE3" s="337"/>
      <c r="BF3" s="337"/>
      <c r="BG3" s="337"/>
      <c r="BH3" s="337"/>
      <c r="BI3" s="337"/>
      <c r="BJ3" s="337"/>
      <c r="BK3" s="337"/>
      <c r="BL3" s="337"/>
      <c r="BM3" s="337"/>
      <c r="BN3" s="337"/>
      <c r="BO3" s="337"/>
      <c r="BP3" s="337"/>
      <c r="BQ3" s="337"/>
      <c r="BR3" s="337"/>
      <c r="BS3" s="337"/>
      <c r="BT3" s="337"/>
      <c r="BU3" s="337"/>
      <c r="BV3" s="337"/>
      <c r="BW3" s="337"/>
      <c r="BX3" s="337"/>
      <c r="BY3" s="334" t="str">
        <f>annexe_01!D1</f>
        <v xml:space="preserve">Augmentation </v>
      </c>
      <c r="BZ3" s="508" t="str">
        <f>annexe_01!E1</f>
        <v>Diminution</v>
      </c>
      <c r="CA3" s="508" t="str">
        <f>annexe_01!F1</f>
        <v>Lissage</v>
      </c>
      <c r="CB3" s="508" t="str">
        <f>annexe_01!G1</f>
        <v>Excitation</v>
      </c>
      <c r="CF3" s="300" t="s">
        <v>1</v>
      </c>
      <c r="CG3" s="300" t="s">
        <v>2</v>
      </c>
      <c r="CH3" s="300" t="s">
        <v>4</v>
      </c>
      <c r="CI3" s="300" t="s">
        <v>0</v>
      </c>
    </row>
    <row r="4" spans="1:87" ht="14.25" customHeight="1" thickTop="1" thickBot="1" x14ac:dyDescent="0.3">
      <c r="A4" s="106"/>
      <c r="B4" s="240">
        <v>0</v>
      </c>
      <c r="E4" s="310">
        <v>0</v>
      </c>
      <c r="F4" s="311">
        <v>1</v>
      </c>
      <c r="G4" s="183">
        <f>ABS(ROUND(H4/5,0))</f>
        <v>0</v>
      </c>
      <c r="H4" s="312">
        <v>0</v>
      </c>
      <c r="I4" s="312">
        <v>0</v>
      </c>
      <c r="J4" s="343">
        <f>AK4</f>
        <v>0</v>
      </c>
      <c r="K4" s="339" t="str">
        <f t="shared" ref="K4:K67" si="0">IF(J4&gt;$B$3,$BY4,IF(J4&lt;$B$5,$BZ4,""))</f>
        <v/>
      </c>
      <c r="L4" s="321">
        <v>1</v>
      </c>
      <c r="M4" s="343">
        <f>AL4</f>
        <v>0</v>
      </c>
      <c r="N4" s="339" t="str">
        <f t="shared" ref="N4:N67" si="1">IF(M4&gt;$B$3,$CB4,IF(M4&lt;$B$5,$CA4,""))</f>
        <v/>
      </c>
      <c r="O4" s="354" t="str">
        <f>annexe_01!C2</f>
        <v>extrémité du pied</v>
      </c>
      <c r="P4" s="347"/>
      <c r="Q4" s="347"/>
      <c r="R4" s="347"/>
      <c r="S4" s="338"/>
      <c r="T4" s="338" t="str">
        <f>CONCATENATE(AS4,"-",AT4,"-",AU4)</f>
        <v>--</v>
      </c>
      <c r="U4" s="357">
        <f>AR4</f>
        <v>0</v>
      </c>
      <c r="V4" s="343">
        <f>AM4</f>
        <v>0</v>
      </c>
      <c r="W4" s="339" t="str">
        <f t="shared" ref="W4:W67" si="2">IF(V4&gt;$B$3,$BY4,IF(V4&lt;$B$5,$BZ4,""))</f>
        <v/>
      </c>
      <c r="X4" s="321">
        <v>1</v>
      </c>
      <c r="Y4" s="343">
        <f>AN4</f>
        <v>0</v>
      </c>
      <c r="Z4" s="339" t="str">
        <f t="shared" ref="Z4:Z67" si="3">IF(Y4&gt;$B$3,$CB4,IF(Y4&lt;$B$5,$CA4,""))</f>
        <v/>
      </c>
      <c r="AB4" s="313">
        <v>1</v>
      </c>
      <c r="AC4" s="338"/>
      <c r="AD4" s="338"/>
      <c r="AE4" s="338"/>
      <c r="AF4" s="338"/>
      <c r="AG4" s="338"/>
      <c r="AH4" s="338"/>
      <c r="AI4" s="338"/>
      <c r="AJ4" s="338"/>
      <c r="AK4" s="338">
        <v>0</v>
      </c>
      <c r="AL4" s="338">
        <v>0</v>
      </c>
      <c r="AM4" s="338">
        <v>0</v>
      </c>
      <c r="AN4" s="338">
        <v>0</v>
      </c>
      <c r="AO4" s="338"/>
      <c r="AP4" s="338"/>
      <c r="AQ4" s="338"/>
      <c r="AR4" s="343">
        <f>IF(AK4*AM4&lt;0,ABS(AK4-AM4),0)</f>
        <v>0</v>
      </c>
      <c r="AS4" s="338" t="str">
        <f>IF(AR4&gt;0,"Tension","")</f>
        <v/>
      </c>
      <c r="AT4" s="338" t="str">
        <f>IF(AND(AK4&lt;0,AL4&gt;0),"Blocage_droite",IF(AND(AK4&lt;0,AL4=0),"Limite_droite",""))</f>
        <v/>
      </c>
      <c r="AU4" s="338" t="str">
        <f>IF(AND(AM4&lt;0,AN4&gt;0),"Blocage_gauche",IF(AND(AM4&lt;0,AN4=0),"Limite_gauche",""))</f>
        <v/>
      </c>
      <c r="AV4" s="338" t="str">
        <f>IF(AND(AM4&lt;0,AN4&gt;0),"Blocage_gauche",IF(AND(AM4&lt;0,AN4=0),"Limite_gauche",""))</f>
        <v/>
      </c>
      <c r="AW4" s="338"/>
      <c r="AX4" s="338"/>
      <c r="AY4" s="338"/>
      <c r="AZ4" s="338"/>
      <c r="BA4" s="338"/>
      <c r="BB4" s="338"/>
      <c r="BC4" s="338"/>
      <c r="BD4" s="338"/>
      <c r="BE4" s="338"/>
      <c r="BF4" s="338"/>
      <c r="BG4" s="338"/>
      <c r="BH4" s="338"/>
      <c r="BI4" s="338"/>
      <c r="BJ4" s="338"/>
      <c r="BK4" s="338"/>
      <c r="BL4" s="338"/>
      <c r="BM4" s="338"/>
      <c r="BN4" s="338"/>
      <c r="BO4" s="338"/>
      <c r="BP4" s="338"/>
      <c r="BQ4" s="338"/>
      <c r="BR4" s="338"/>
      <c r="BS4" s="338"/>
      <c r="BT4" s="338"/>
      <c r="BU4" s="338"/>
      <c r="BV4" s="338"/>
      <c r="BW4" s="338"/>
      <c r="BX4" s="338"/>
      <c r="BY4" s="508" t="str">
        <f>annexe_01!D2</f>
        <v>besoin de se surpasser / de se prouver</v>
      </c>
      <c r="BZ4" s="508" t="str">
        <f>annexe_01!E2</f>
        <v>incapacité d’agir / manque de courage</v>
      </c>
      <c r="CA4" s="508" t="str">
        <f>annexe_01!F2</f>
        <v>conscient de ses limites / passer à l'action quand c'est nécessaire</v>
      </c>
      <c r="CB4" s="508" t="str">
        <f>annexe_01!G2</f>
        <v>se forcer à agir / envie de dépasser ses limites</v>
      </c>
      <c r="CF4" s="300" t="s">
        <v>5</v>
      </c>
      <c r="CG4" s="300" t="s">
        <v>6</v>
      </c>
      <c r="CH4" s="301">
        <v>1</v>
      </c>
      <c r="CI4" s="301">
        <v>10</v>
      </c>
    </row>
    <row r="5" spans="1:87" ht="14.25" customHeight="1" thickTop="1" thickBot="1" x14ac:dyDescent="0.3">
      <c r="A5" s="115"/>
      <c r="B5" s="240">
        <f>C5*$B$9</f>
        <v>-0.5</v>
      </c>
      <c r="C5" s="261">
        <v>-0.5</v>
      </c>
      <c r="E5" s="310">
        <v>0</v>
      </c>
      <c r="F5" s="314">
        <v>1</v>
      </c>
      <c r="G5" s="183">
        <f t="shared" ref="G5:G68" si="4">ABS(ROUND(H5/5,0))</f>
        <v>0</v>
      </c>
      <c r="H5" s="312">
        <v>0</v>
      </c>
      <c r="I5" s="312">
        <v>0</v>
      </c>
      <c r="J5" s="343">
        <f t="shared" ref="J5:J68" si="5">AK5</f>
        <v>0</v>
      </c>
      <c r="K5" s="339" t="str">
        <f t="shared" si="0"/>
        <v/>
      </c>
      <c r="L5" s="327">
        <v>1</v>
      </c>
      <c r="M5" s="343">
        <f t="shared" ref="M5:M68" si="6">AL5</f>
        <v>0</v>
      </c>
      <c r="N5" s="339" t="str">
        <f t="shared" si="1"/>
        <v/>
      </c>
      <c r="O5" s="354" t="str">
        <f>annexe_01!C3</f>
        <v>phalange distale</v>
      </c>
      <c r="P5" s="347"/>
      <c r="Q5" s="347"/>
      <c r="R5" s="347"/>
      <c r="S5" s="338"/>
      <c r="T5" s="338" t="str">
        <f t="shared" ref="T5:T68" si="7">CONCATENATE(AS5,"-",AT5,"-",AU5)</f>
        <v>--</v>
      </c>
      <c r="U5" s="357">
        <f t="shared" ref="U5:U68" si="8">AR5</f>
        <v>0</v>
      </c>
      <c r="V5" s="343">
        <f t="shared" ref="V5:V68" si="9">AM5</f>
        <v>0</v>
      </c>
      <c r="W5" s="339" t="str">
        <f t="shared" si="2"/>
        <v/>
      </c>
      <c r="X5" s="327">
        <v>1</v>
      </c>
      <c r="Y5" s="343">
        <f t="shared" ref="Y5:Y68" si="10">AN5</f>
        <v>0</v>
      </c>
      <c r="Z5" s="339" t="str">
        <f t="shared" si="3"/>
        <v/>
      </c>
      <c r="AB5" s="315">
        <v>1</v>
      </c>
      <c r="AC5" s="338"/>
      <c r="AD5" s="338"/>
      <c r="AE5" s="338"/>
      <c r="AF5" s="338"/>
      <c r="AG5" s="338"/>
      <c r="AH5" s="338"/>
      <c r="AI5" s="338"/>
      <c r="AJ5" s="338"/>
      <c r="AK5" s="338">
        <v>0</v>
      </c>
      <c r="AL5" s="338">
        <v>0</v>
      </c>
      <c r="AM5" s="338">
        <v>0</v>
      </c>
      <c r="AN5" s="338">
        <v>0</v>
      </c>
      <c r="AO5" s="338"/>
      <c r="AP5" s="338"/>
      <c r="AQ5" s="338"/>
      <c r="AR5" s="343">
        <f t="shared" ref="AR5:AR68" si="11">IF(AK5*AM5&lt;0,ABS(AK5-AM5),0)</f>
        <v>0</v>
      </c>
      <c r="AS5" s="338" t="str">
        <f t="shared" ref="AS5:AS68" si="12">IF(AR5&gt;0,"Tension","")</f>
        <v/>
      </c>
      <c r="AT5" s="338" t="str">
        <f t="shared" ref="AT5:AT68" si="13">IF(AND(AK5&lt;0,AL5&gt;0),"Blocage_droite",IF(AND(AK5&lt;0,AL5=0),"Limite_droite",""))</f>
        <v/>
      </c>
      <c r="AU5" s="338" t="str">
        <f t="shared" ref="AU5:AU68" si="14">IF(AND(AM5&lt;0,AN5&gt;0),"Blocage_gauche",IF(AND(AM5&lt;0,AN5=0),"Limite_gauche",""))</f>
        <v/>
      </c>
      <c r="AV5" s="338" t="str">
        <f t="shared" ref="AV5:AV68" si="15">IF(AND(AM5&lt;0,AN5&gt;0),"Blocage_gauche",IF(AND(AM5&lt;0,AN5=0),"Limite_gauche",""))</f>
        <v/>
      </c>
      <c r="AW5" s="338"/>
      <c r="AX5" s="338"/>
      <c r="AY5" s="338"/>
      <c r="AZ5" s="338"/>
      <c r="BA5" s="338"/>
      <c r="BB5" s="338"/>
      <c r="BC5" s="338"/>
      <c r="BD5" s="338"/>
      <c r="BE5" s="338"/>
      <c r="BF5" s="338"/>
      <c r="BG5" s="338"/>
      <c r="BH5" s="338"/>
      <c r="BI5" s="338"/>
      <c r="BJ5" s="338"/>
      <c r="BK5" s="338"/>
      <c r="BL5" s="338"/>
      <c r="BM5" s="338"/>
      <c r="BN5" s="338"/>
      <c r="BO5" s="338"/>
      <c r="BP5" s="338"/>
      <c r="BQ5" s="338"/>
      <c r="BR5" s="338"/>
      <c r="BS5" s="338"/>
      <c r="BT5" s="338"/>
      <c r="BU5" s="338"/>
      <c r="BV5" s="338"/>
      <c r="BW5" s="338"/>
      <c r="BX5" s="338"/>
      <c r="BY5" s="508" t="str">
        <f>annexe_01!D3</f>
        <v>besoin d’affronter / besoin de passer à l'action</v>
      </c>
      <c r="BZ5" s="508" t="str">
        <f>annexe_01!E3</f>
        <v>se sentir menacé / chercher à se protéger / se mettre en retrait / éviter la confrontation</v>
      </c>
      <c r="CA5" s="508" t="str">
        <f>annexe_01!F3</f>
        <v>puissance implacable / certitude d’y parvenir / absence de doutes</v>
      </c>
      <c r="CB5" s="508" t="str">
        <f>annexe_01!G3</f>
        <v>absence de pitié / être impitoyable / agir pour se défendre ou survivre</v>
      </c>
      <c r="CF5" s="300" t="s">
        <v>5</v>
      </c>
      <c r="CG5" s="300" t="s">
        <v>8</v>
      </c>
      <c r="CH5" s="301">
        <v>1</v>
      </c>
      <c r="CI5" s="301">
        <v>20</v>
      </c>
    </row>
    <row r="6" spans="1:87" ht="14.25" customHeight="1" thickTop="1" thickBot="1" x14ac:dyDescent="0.3">
      <c r="A6" s="141"/>
      <c r="B6" s="240">
        <f>C6*$B$9</f>
        <v>-3</v>
      </c>
      <c r="C6" s="261">
        <v>-3</v>
      </c>
      <c r="E6" s="310">
        <v>0</v>
      </c>
      <c r="F6" s="314">
        <v>1</v>
      </c>
      <c r="G6" s="183">
        <f t="shared" si="4"/>
        <v>0</v>
      </c>
      <c r="H6" s="312">
        <v>0</v>
      </c>
      <c r="I6" s="312">
        <v>0</v>
      </c>
      <c r="J6" s="343">
        <f t="shared" si="5"/>
        <v>1</v>
      </c>
      <c r="K6" s="339" t="str">
        <f t="shared" si="0"/>
        <v>besoin de se préserver / instinct de conservation</v>
      </c>
      <c r="L6" s="327">
        <v>1</v>
      </c>
      <c r="M6" s="343">
        <f t="shared" si="6"/>
        <v>0</v>
      </c>
      <c r="N6" s="339" t="str">
        <f t="shared" si="1"/>
        <v/>
      </c>
      <c r="O6" s="354" t="str">
        <f>annexe_01!C4</f>
        <v>phalange moyenne</v>
      </c>
      <c r="P6" s="347"/>
      <c r="Q6" s="347"/>
      <c r="R6" s="347"/>
      <c r="S6" s="338"/>
      <c r="T6" s="338" t="str">
        <f t="shared" si="7"/>
        <v>--</v>
      </c>
      <c r="U6" s="357">
        <f t="shared" si="8"/>
        <v>0</v>
      </c>
      <c r="V6" s="343">
        <f t="shared" si="9"/>
        <v>1</v>
      </c>
      <c r="W6" s="339" t="str">
        <f t="shared" si="2"/>
        <v>besoin de se préserver / instinct de conservation</v>
      </c>
      <c r="X6" s="327">
        <v>1</v>
      </c>
      <c r="Y6" s="343">
        <f t="shared" si="10"/>
        <v>0</v>
      </c>
      <c r="Z6" s="339" t="str">
        <f t="shared" si="3"/>
        <v/>
      </c>
      <c r="AB6" s="315">
        <v>1</v>
      </c>
      <c r="AC6" s="338"/>
      <c r="AD6" s="338"/>
      <c r="AE6" s="338"/>
      <c r="AF6" s="338"/>
      <c r="AG6" s="338"/>
      <c r="AH6" s="338"/>
      <c r="AI6" s="338"/>
      <c r="AJ6" s="338"/>
      <c r="AK6" s="338">
        <v>1</v>
      </c>
      <c r="AL6" s="338">
        <v>0</v>
      </c>
      <c r="AM6" s="338">
        <v>1</v>
      </c>
      <c r="AN6" s="338">
        <v>0</v>
      </c>
      <c r="AO6" s="338"/>
      <c r="AP6" s="338"/>
      <c r="AQ6" s="338"/>
      <c r="AR6" s="343">
        <f t="shared" si="11"/>
        <v>0</v>
      </c>
      <c r="AS6" s="338" t="str">
        <f t="shared" si="12"/>
        <v/>
      </c>
      <c r="AT6" s="338" t="str">
        <f t="shared" si="13"/>
        <v/>
      </c>
      <c r="AU6" s="338" t="str">
        <f t="shared" si="14"/>
        <v/>
      </c>
      <c r="AV6" s="338" t="str">
        <f t="shared" si="15"/>
        <v/>
      </c>
      <c r="AW6" s="338"/>
      <c r="AX6" s="338"/>
      <c r="AY6" s="338"/>
      <c r="AZ6" s="338"/>
      <c r="BA6" s="338"/>
      <c r="BB6" s="338"/>
      <c r="BC6" s="338"/>
      <c r="BD6" s="338"/>
      <c r="BE6" s="338"/>
      <c r="BF6" s="338"/>
      <c r="BG6" s="338"/>
      <c r="BH6" s="338"/>
      <c r="BI6" s="338"/>
      <c r="BJ6" s="338"/>
      <c r="BK6" s="338"/>
      <c r="BL6" s="338"/>
      <c r="BM6" s="338"/>
      <c r="BN6" s="338"/>
      <c r="BO6" s="338"/>
      <c r="BP6" s="338"/>
      <c r="BQ6" s="338"/>
      <c r="BR6" s="338"/>
      <c r="BS6" s="338"/>
      <c r="BT6" s="338"/>
      <c r="BU6" s="338"/>
      <c r="BV6" s="338"/>
      <c r="BW6" s="338"/>
      <c r="BX6" s="338"/>
      <c r="BY6" s="508" t="str">
        <f>annexe_01!D4</f>
        <v>besoin de se préserver / instinct de conservation</v>
      </c>
      <c r="BZ6" s="508" t="str">
        <f>annexe_01!E4</f>
        <v>vulnérabilité / absence de protection / manque de densité énergétique</v>
      </c>
      <c r="CA6" s="508" t="str">
        <f>annexe_01!F4</f>
        <v>être posé dans son corps / bonne protection énergétique</v>
      </c>
      <c r="CB6" s="508" t="str">
        <f>annexe_01!G4</f>
        <v>être en permanence aux aguets / sous tension</v>
      </c>
      <c r="CF6" s="300" t="s">
        <v>5</v>
      </c>
      <c r="CG6" s="300" t="s">
        <v>9</v>
      </c>
      <c r="CH6" s="301">
        <v>1</v>
      </c>
      <c r="CI6" s="301">
        <v>30</v>
      </c>
    </row>
    <row r="7" spans="1:87" ht="14.25" customHeight="1" thickTop="1" thickBot="1" x14ac:dyDescent="0.3">
      <c r="A7" s="113"/>
      <c r="B7" s="240">
        <f>C7*$B$9</f>
        <v>-9</v>
      </c>
      <c r="C7" s="261">
        <v>-9</v>
      </c>
      <c r="E7" s="310">
        <v>0</v>
      </c>
      <c r="F7" s="314">
        <v>1</v>
      </c>
      <c r="G7" s="183">
        <f t="shared" si="4"/>
        <v>0</v>
      </c>
      <c r="H7" s="312">
        <v>0</v>
      </c>
      <c r="I7" s="312">
        <v>0</v>
      </c>
      <c r="J7" s="343">
        <f t="shared" si="5"/>
        <v>0</v>
      </c>
      <c r="K7" s="339" t="str">
        <f t="shared" si="0"/>
        <v/>
      </c>
      <c r="L7" s="327">
        <v>1</v>
      </c>
      <c r="M7" s="343">
        <f t="shared" si="6"/>
        <v>0</v>
      </c>
      <c r="N7" s="339" t="str">
        <f t="shared" si="1"/>
        <v/>
      </c>
      <c r="O7" s="354" t="str">
        <f>annexe_01!C5</f>
        <v>phalange proximale</v>
      </c>
      <c r="P7" s="347"/>
      <c r="Q7" s="347"/>
      <c r="R7" s="347"/>
      <c r="S7" s="338"/>
      <c r="T7" s="338" t="str">
        <f t="shared" si="7"/>
        <v>--</v>
      </c>
      <c r="U7" s="357">
        <f t="shared" si="8"/>
        <v>0</v>
      </c>
      <c r="V7" s="343">
        <f t="shared" si="9"/>
        <v>0</v>
      </c>
      <c r="W7" s="339" t="str">
        <f t="shared" si="2"/>
        <v/>
      </c>
      <c r="X7" s="327">
        <v>1</v>
      </c>
      <c r="Y7" s="343">
        <f t="shared" si="10"/>
        <v>0</v>
      </c>
      <c r="Z7" s="339" t="str">
        <f t="shared" si="3"/>
        <v/>
      </c>
      <c r="AB7" s="315">
        <v>1</v>
      </c>
      <c r="AC7" s="338"/>
      <c r="AD7" s="338"/>
      <c r="AE7" s="338"/>
      <c r="AF7" s="338"/>
      <c r="AG7" s="338"/>
      <c r="AH7" s="338"/>
      <c r="AI7" s="338"/>
      <c r="AJ7" s="338"/>
      <c r="AK7" s="338">
        <v>0</v>
      </c>
      <c r="AL7" s="338">
        <v>0</v>
      </c>
      <c r="AM7" s="338">
        <v>0</v>
      </c>
      <c r="AN7" s="338">
        <v>0</v>
      </c>
      <c r="AO7" s="338"/>
      <c r="AP7" s="338"/>
      <c r="AQ7" s="338"/>
      <c r="AR7" s="343">
        <f t="shared" si="11"/>
        <v>0</v>
      </c>
      <c r="AS7" s="338" t="str">
        <f t="shared" si="12"/>
        <v/>
      </c>
      <c r="AT7" s="338" t="str">
        <f t="shared" si="13"/>
        <v/>
      </c>
      <c r="AU7" s="338" t="str">
        <f t="shared" si="14"/>
        <v/>
      </c>
      <c r="AV7" s="338" t="str">
        <f t="shared" si="15"/>
        <v/>
      </c>
      <c r="AW7" s="338"/>
      <c r="AX7" s="338"/>
      <c r="AY7" s="338"/>
      <c r="AZ7" s="338"/>
      <c r="BA7" s="338"/>
      <c r="BB7" s="338"/>
      <c r="BC7" s="338"/>
      <c r="BD7" s="338"/>
      <c r="BE7" s="338"/>
      <c r="BF7" s="338"/>
      <c r="BG7" s="338"/>
      <c r="BH7" s="338"/>
      <c r="BI7" s="338"/>
      <c r="BJ7" s="338"/>
      <c r="BK7" s="338"/>
      <c r="BL7" s="338"/>
      <c r="BM7" s="338"/>
      <c r="BN7" s="338"/>
      <c r="BO7" s="338"/>
      <c r="BP7" s="338"/>
      <c r="BQ7" s="338"/>
      <c r="BR7" s="338"/>
      <c r="BS7" s="338"/>
      <c r="BT7" s="338"/>
      <c r="BU7" s="338"/>
      <c r="BV7" s="338"/>
      <c r="BW7" s="338"/>
      <c r="BX7" s="338"/>
      <c r="BY7" s="508" t="str">
        <f>annexe_01!D5</f>
        <v>besoin de se sentir vivant</v>
      </c>
      <c r="BZ7" s="508" t="str">
        <f>annexe_01!E5</f>
        <v>peur de la mort / peur du manque de nourriture</v>
      </c>
      <c r="CA7" s="508" t="str">
        <f>annexe_01!F5</f>
        <v>sérénité / plénitude / capacité à s’abandonner</v>
      </c>
      <c r="CB7" s="508" t="str">
        <f>annexe_01!G5</f>
        <v>activation de l’instinct de survie / lutte pour vivre</v>
      </c>
      <c r="CF7" s="300" t="s">
        <v>5</v>
      </c>
      <c r="CG7" s="300" t="s">
        <v>11</v>
      </c>
      <c r="CH7" s="301">
        <v>1</v>
      </c>
      <c r="CI7" s="301">
        <v>40</v>
      </c>
    </row>
    <row r="8" spans="1:87" ht="14.25" customHeight="1" thickTop="1" thickBot="1" x14ac:dyDescent="0.3">
      <c r="E8" s="310">
        <v>0</v>
      </c>
      <c r="F8" s="314">
        <v>1</v>
      </c>
      <c r="G8" s="183">
        <f t="shared" si="4"/>
        <v>0</v>
      </c>
      <c r="H8" s="312">
        <v>1</v>
      </c>
      <c r="I8" s="312">
        <v>0</v>
      </c>
      <c r="J8" s="343">
        <f t="shared" si="5"/>
        <v>0</v>
      </c>
      <c r="K8" s="339" t="str">
        <f t="shared" si="0"/>
        <v/>
      </c>
      <c r="L8" s="327">
        <v>1</v>
      </c>
      <c r="M8" s="343">
        <f t="shared" si="6"/>
        <v>0</v>
      </c>
      <c r="N8" s="339" t="str">
        <f t="shared" si="1"/>
        <v/>
      </c>
      <c r="O8" s="354" t="str">
        <f>annexe_01!C6</f>
        <v>voûte plantaire</v>
      </c>
      <c r="P8" s="347"/>
      <c r="Q8" s="347"/>
      <c r="R8" s="347"/>
      <c r="S8" s="338"/>
      <c r="T8" s="338" t="str">
        <f t="shared" si="7"/>
        <v>--</v>
      </c>
      <c r="U8" s="357">
        <f t="shared" si="8"/>
        <v>0</v>
      </c>
      <c r="V8" s="343">
        <f t="shared" si="9"/>
        <v>0</v>
      </c>
      <c r="W8" s="339" t="str">
        <f t="shared" si="2"/>
        <v/>
      </c>
      <c r="X8" s="327">
        <v>1</v>
      </c>
      <c r="Y8" s="343">
        <f t="shared" si="10"/>
        <v>0</v>
      </c>
      <c r="Z8" s="339" t="str">
        <f t="shared" si="3"/>
        <v/>
      </c>
      <c r="AB8" s="315">
        <v>1</v>
      </c>
      <c r="AC8" s="338"/>
      <c r="AD8" s="338"/>
      <c r="AE8" s="338"/>
      <c r="AF8" s="338"/>
      <c r="AG8" s="338"/>
      <c r="AH8" s="338"/>
      <c r="AI8" s="338"/>
      <c r="AJ8" s="338"/>
      <c r="AK8" s="338">
        <v>0</v>
      </c>
      <c r="AL8" s="338">
        <v>0</v>
      </c>
      <c r="AM8" s="338">
        <v>0</v>
      </c>
      <c r="AN8" s="338">
        <v>0</v>
      </c>
      <c r="AO8" s="338"/>
      <c r="AP8" s="338"/>
      <c r="AQ8" s="338"/>
      <c r="AR8" s="343">
        <f t="shared" si="11"/>
        <v>0</v>
      </c>
      <c r="AS8" s="338" t="str">
        <f t="shared" si="12"/>
        <v/>
      </c>
      <c r="AT8" s="338" t="str">
        <f t="shared" si="13"/>
        <v/>
      </c>
      <c r="AU8" s="338" t="str">
        <f t="shared" si="14"/>
        <v/>
      </c>
      <c r="AV8" s="338" t="str">
        <f t="shared" si="15"/>
        <v/>
      </c>
      <c r="AW8" s="338"/>
      <c r="AX8" s="338"/>
      <c r="AY8" s="338"/>
      <c r="AZ8" s="338"/>
      <c r="BA8" s="338"/>
      <c r="BB8" s="338"/>
      <c r="BC8" s="338"/>
      <c r="BD8" s="338"/>
      <c r="BE8" s="338"/>
      <c r="BF8" s="338"/>
      <c r="BG8" s="338"/>
      <c r="BH8" s="338"/>
      <c r="BI8" s="338"/>
      <c r="BJ8" s="338"/>
      <c r="BK8" s="338"/>
      <c r="BL8" s="338"/>
      <c r="BM8" s="338"/>
      <c r="BN8" s="338"/>
      <c r="BO8" s="338"/>
      <c r="BP8" s="338"/>
      <c r="BQ8" s="338"/>
      <c r="BR8" s="338"/>
      <c r="BS8" s="338"/>
      <c r="BT8" s="338"/>
      <c r="BU8" s="338"/>
      <c r="BV8" s="338"/>
      <c r="BW8" s="338"/>
      <c r="BX8" s="338"/>
      <c r="BY8" s="508" t="str">
        <f>annexe_01!D6</f>
        <v>besoin de se sentir vivant / de sentir le contact avec le sol</v>
      </c>
      <c r="BZ8" s="508" t="str">
        <f>annexe_01!E6</f>
        <v>mal-être / souffrance / sensation de subir / résignation / ne pas voir de suite agréable</v>
      </c>
      <c r="CA8" s="508" t="str">
        <f>annexe_01!F6</f>
        <v>être dans le concret de la matière / calme et posé</v>
      </c>
      <c r="CB8" s="508" t="str">
        <f>annexe_01!G6</f>
        <v>activation de l’instinct de survie / envie de fuir</v>
      </c>
      <c r="CF8" s="300" t="s">
        <v>5</v>
      </c>
      <c r="CG8" s="300" t="s">
        <v>12</v>
      </c>
      <c r="CH8" s="301">
        <v>1</v>
      </c>
      <c r="CI8" s="301">
        <v>50</v>
      </c>
    </row>
    <row r="9" spans="1:87" ht="14.25" customHeight="1" thickTop="1" thickBot="1" x14ac:dyDescent="0.3">
      <c r="A9" s="240" t="s">
        <v>376</v>
      </c>
      <c r="B9" s="261">
        <v>1</v>
      </c>
      <c r="E9" s="310">
        <v>0</v>
      </c>
      <c r="F9" s="314">
        <v>1</v>
      </c>
      <c r="G9" s="183">
        <f t="shared" si="4"/>
        <v>0</v>
      </c>
      <c r="H9" s="312">
        <v>0</v>
      </c>
      <c r="I9" s="312">
        <v>0</v>
      </c>
      <c r="J9" s="343">
        <f t="shared" si="5"/>
        <v>0</v>
      </c>
      <c r="K9" s="339" t="str">
        <f t="shared" si="0"/>
        <v/>
      </c>
      <c r="L9" s="327">
        <v>1</v>
      </c>
      <c r="M9" s="343">
        <f t="shared" si="6"/>
        <v>-1</v>
      </c>
      <c r="N9" s="339" t="str">
        <f t="shared" si="1"/>
        <v xml:space="preserve">réaliser ses rêves / force et pouvoir intérieur </v>
      </c>
      <c r="O9" s="354" t="str">
        <f>annexe_01!C7</f>
        <v>talon</v>
      </c>
      <c r="P9" s="347"/>
      <c r="Q9" s="347"/>
      <c r="R9" s="347"/>
      <c r="S9" s="338"/>
      <c r="T9" s="338" t="str">
        <f t="shared" si="7"/>
        <v>--</v>
      </c>
      <c r="U9" s="357">
        <f t="shared" si="8"/>
        <v>0</v>
      </c>
      <c r="V9" s="343">
        <f t="shared" si="9"/>
        <v>0</v>
      </c>
      <c r="W9" s="339" t="str">
        <f t="shared" si="2"/>
        <v/>
      </c>
      <c r="X9" s="327">
        <v>1</v>
      </c>
      <c r="Y9" s="343">
        <f t="shared" si="10"/>
        <v>-1</v>
      </c>
      <c r="Z9" s="339" t="str">
        <f t="shared" si="3"/>
        <v xml:space="preserve">réaliser ses rêves / force et pouvoir intérieur </v>
      </c>
      <c r="AB9" s="315">
        <v>1</v>
      </c>
      <c r="AC9" s="338"/>
      <c r="AD9" s="338"/>
      <c r="AE9" s="338"/>
      <c r="AF9" s="338"/>
      <c r="AG9" s="338"/>
      <c r="AH9" s="338"/>
      <c r="AI9" s="338"/>
      <c r="AJ9" s="338"/>
      <c r="AK9" s="338">
        <v>0</v>
      </c>
      <c r="AL9" s="338">
        <v>-1</v>
      </c>
      <c r="AM9" s="338">
        <v>0</v>
      </c>
      <c r="AN9" s="338">
        <v>-1</v>
      </c>
      <c r="AO9" s="338"/>
      <c r="AP9" s="338"/>
      <c r="AQ9" s="338"/>
      <c r="AR9" s="343">
        <f t="shared" si="11"/>
        <v>0</v>
      </c>
      <c r="AS9" s="338" t="str">
        <f t="shared" si="12"/>
        <v/>
      </c>
      <c r="AT9" s="338" t="str">
        <f t="shared" si="13"/>
        <v/>
      </c>
      <c r="AU9" s="338" t="str">
        <f t="shared" si="14"/>
        <v/>
      </c>
      <c r="AV9" s="338" t="str">
        <f t="shared" si="15"/>
        <v/>
      </c>
      <c r="AW9" s="338"/>
      <c r="AX9" s="338"/>
      <c r="AY9" s="338"/>
      <c r="AZ9" s="338"/>
      <c r="BA9" s="338"/>
      <c r="BB9" s="338"/>
      <c r="BC9" s="338"/>
      <c r="BD9" s="338"/>
      <c r="BE9" s="338"/>
      <c r="BF9" s="338"/>
      <c r="BG9" s="338"/>
      <c r="BH9" s="338"/>
      <c r="BI9" s="338"/>
      <c r="BJ9" s="338"/>
      <c r="BK9" s="338"/>
      <c r="BL9" s="338"/>
      <c r="BM9" s="338"/>
      <c r="BN9" s="338"/>
      <c r="BO9" s="338"/>
      <c r="BP9" s="338"/>
      <c r="BQ9" s="338"/>
      <c r="BR9" s="338"/>
      <c r="BS9" s="338"/>
      <c r="BT9" s="338"/>
      <c r="BU9" s="338"/>
      <c r="BV9" s="338"/>
      <c r="BW9" s="338"/>
      <c r="BX9" s="338"/>
      <c r="BY9" s="508" t="str">
        <f>annexe_01!D7</f>
        <v xml:space="preserve">besoin de stabilité / de réalisations / d'avancer dans la vie </v>
      </c>
      <c r="BZ9" s="508" t="str">
        <f>annexe_01!E7</f>
        <v>incertitudes / insécurité / être vulnérable</v>
      </c>
      <c r="CA9" s="508" t="str">
        <f>annexe_01!F7</f>
        <v xml:space="preserve">réaliser ses rêves / force et pouvoir intérieur </v>
      </c>
      <c r="CB9" s="508" t="str">
        <f>annexe_01!G7</f>
        <v>envie de partir / de fuir</v>
      </c>
      <c r="CF9" s="300" t="s">
        <v>5</v>
      </c>
      <c r="CG9" s="300" t="s">
        <v>13</v>
      </c>
      <c r="CH9" s="301">
        <v>1</v>
      </c>
      <c r="CI9" s="301">
        <v>60</v>
      </c>
    </row>
    <row r="10" spans="1:87" ht="14.25" customHeight="1" thickTop="1" thickBot="1" x14ac:dyDescent="0.3">
      <c r="E10" s="310">
        <v>0</v>
      </c>
      <c r="F10" s="314">
        <v>1</v>
      </c>
      <c r="G10" s="183">
        <f t="shared" si="4"/>
        <v>0</v>
      </c>
      <c r="H10" s="312">
        <v>0</v>
      </c>
      <c r="I10" s="312">
        <v>0</v>
      </c>
      <c r="J10" s="343">
        <f t="shared" si="5"/>
        <v>0</v>
      </c>
      <c r="K10" s="339" t="str">
        <f t="shared" si="0"/>
        <v/>
      </c>
      <c r="L10" s="327">
        <v>1</v>
      </c>
      <c r="M10" s="343">
        <f t="shared" si="6"/>
        <v>0</v>
      </c>
      <c r="N10" s="339" t="str">
        <f t="shared" si="1"/>
        <v/>
      </c>
      <c r="O10" s="354" t="str">
        <f>annexe_01!C8</f>
        <v>astragale</v>
      </c>
      <c r="P10" s="347"/>
      <c r="Q10" s="347"/>
      <c r="R10" s="347"/>
      <c r="S10" s="338"/>
      <c r="T10" s="338" t="str">
        <f t="shared" si="7"/>
        <v>--</v>
      </c>
      <c r="U10" s="357">
        <f t="shared" si="8"/>
        <v>0</v>
      </c>
      <c r="V10" s="343">
        <f t="shared" si="9"/>
        <v>0</v>
      </c>
      <c r="W10" s="339" t="str">
        <f t="shared" si="2"/>
        <v/>
      </c>
      <c r="X10" s="327">
        <v>1</v>
      </c>
      <c r="Y10" s="343">
        <f t="shared" si="10"/>
        <v>0</v>
      </c>
      <c r="Z10" s="339" t="str">
        <f t="shared" si="3"/>
        <v/>
      </c>
      <c r="AB10" s="315">
        <v>1</v>
      </c>
      <c r="AC10" s="338"/>
      <c r="AD10" s="338"/>
      <c r="AE10" s="338"/>
      <c r="AF10" s="338"/>
      <c r="AG10" s="338"/>
      <c r="AH10" s="338"/>
      <c r="AI10" s="338"/>
      <c r="AJ10" s="338"/>
      <c r="AK10" s="338">
        <v>0</v>
      </c>
      <c r="AL10" s="338">
        <v>0</v>
      </c>
      <c r="AM10" s="338">
        <v>0</v>
      </c>
      <c r="AN10" s="338">
        <v>0</v>
      </c>
      <c r="AO10" s="338"/>
      <c r="AP10" s="338"/>
      <c r="AQ10" s="338"/>
      <c r="AR10" s="343">
        <f t="shared" si="11"/>
        <v>0</v>
      </c>
      <c r="AS10" s="338" t="str">
        <f t="shared" si="12"/>
        <v/>
      </c>
      <c r="AT10" s="338" t="str">
        <f t="shared" si="13"/>
        <v/>
      </c>
      <c r="AU10" s="338" t="str">
        <f t="shared" si="14"/>
        <v/>
      </c>
      <c r="AV10" s="338" t="str">
        <f t="shared" si="15"/>
        <v/>
      </c>
      <c r="AW10" s="338"/>
      <c r="AX10" s="338"/>
      <c r="AY10" s="338"/>
      <c r="AZ10" s="338"/>
      <c r="BA10" s="338"/>
      <c r="BB10" s="338"/>
      <c r="BC10" s="338"/>
      <c r="BD10" s="338"/>
      <c r="BE10" s="338"/>
      <c r="BF10" s="338"/>
      <c r="BG10" s="338"/>
      <c r="BH10" s="338"/>
      <c r="BI10" s="338"/>
      <c r="BJ10" s="338"/>
      <c r="BK10" s="338"/>
      <c r="BL10" s="338"/>
      <c r="BM10" s="338"/>
      <c r="BN10" s="338"/>
      <c r="BO10" s="338"/>
      <c r="BP10" s="338"/>
      <c r="BQ10" s="338"/>
      <c r="BR10" s="338"/>
      <c r="BS10" s="338"/>
      <c r="BT10" s="338"/>
      <c r="BU10" s="338"/>
      <c r="BV10" s="338"/>
      <c r="BW10" s="338"/>
      <c r="BX10" s="338"/>
      <c r="BY10" s="508" t="str">
        <f>annexe_01!D8</f>
        <v>besoin de s'appuyer sur quelqu'un / besoin de sécurité</v>
      </c>
      <c r="BZ10" s="508" t="str">
        <f>annexe_01!E8</f>
        <v>self-control pour ne pas se sentir vulnérable ou par insécurité</v>
      </c>
      <c r="CA10" s="508" t="str">
        <f>annexe_01!F8</f>
        <v>état d’être sans retenue ou limitation / simplicité naturelle</v>
      </c>
      <c r="CB10" s="508" t="str">
        <f>annexe_01!G8</f>
        <v>envie de fuir / de se défouler pour décompresser</v>
      </c>
      <c r="CF10" s="300" t="s">
        <v>5</v>
      </c>
      <c r="CG10" s="300" t="s">
        <v>14</v>
      </c>
      <c r="CH10" s="301">
        <v>1</v>
      </c>
      <c r="CI10" s="301">
        <v>70</v>
      </c>
    </row>
    <row r="11" spans="1:87" ht="14.25" customHeight="1" thickTop="1" thickBot="1" x14ac:dyDescent="0.3">
      <c r="E11" s="310">
        <v>0</v>
      </c>
      <c r="F11" s="314">
        <v>1</v>
      </c>
      <c r="G11" s="183">
        <f t="shared" si="4"/>
        <v>0</v>
      </c>
      <c r="H11" s="312">
        <v>-2</v>
      </c>
      <c r="I11" s="312">
        <v>5</v>
      </c>
      <c r="J11" s="343">
        <f t="shared" si="5"/>
        <v>0</v>
      </c>
      <c r="K11" s="339" t="str">
        <f t="shared" si="0"/>
        <v/>
      </c>
      <c r="L11" s="327">
        <v>1</v>
      </c>
      <c r="M11" s="343">
        <f t="shared" si="6"/>
        <v>0</v>
      </c>
      <c r="N11" s="339" t="str">
        <f t="shared" si="1"/>
        <v/>
      </c>
      <c r="O11" s="354" t="str">
        <f>annexe_01!C9</f>
        <v>cou-de-pied</v>
      </c>
      <c r="P11" s="347"/>
      <c r="Q11" s="347"/>
      <c r="R11" s="347"/>
      <c r="S11" s="338"/>
      <c r="T11" s="338" t="str">
        <f t="shared" si="7"/>
        <v>--</v>
      </c>
      <c r="U11" s="357">
        <f t="shared" si="8"/>
        <v>0</v>
      </c>
      <c r="V11" s="343">
        <f t="shared" si="9"/>
        <v>0</v>
      </c>
      <c r="W11" s="339" t="str">
        <f t="shared" si="2"/>
        <v/>
      </c>
      <c r="X11" s="327">
        <v>1</v>
      </c>
      <c r="Y11" s="343">
        <f t="shared" si="10"/>
        <v>0</v>
      </c>
      <c r="Z11" s="339" t="str">
        <f t="shared" si="3"/>
        <v/>
      </c>
      <c r="AB11" s="315">
        <v>1</v>
      </c>
      <c r="AC11" s="338"/>
      <c r="AD11" s="338"/>
      <c r="AE11" s="338"/>
      <c r="AF11" s="338"/>
      <c r="AG11" s="338"/>
      <c r="AH11" s="338"/>
      <c r="AI11" s="338"/>
      <c r="AJ11" s="338"/>
      <c r="AK11" s="338">
        <v>0</v>
      </c>
      <c r="AL11" s="338">
        <v>0</v>
      </c>
      <c r="AM11" s="338">
        <v>0</v>
      </c>
      <c r="AN11" s="338">
        <v>0</v>
      </c>
      <c r="AO11" s="338"/>
      <c r="AP11" s="338"/>
      <c r="AQ11" s="338"/>
      <c r="AR11" s="343">
        <f t="shared" si="11"/>
        <v>0</v>
      </c>
      <c r="AS11" s="338" t="str">
        <f t="shared" si="12"/>
        <v/>
      </c>
      <c r="AT11" s="338" t="str">
        <f t="shared" si="13"/>
        <v/>
      </c>
      <c r="AU11" s="338" t="str">
        <f t="shared" si="14"/>
        <v/>
      </c>
      <c r="AV11" s="338" t="str">
        <f t="shared" si="15"/>
        <v/>
      </c>
      <c r="AW11" s="338"/>
      <c r="AX11" s="338"/>
      <c r="AY11" s="338"/>
      <c r="AZ11" s="338"/>
      <c r="BA11" s="338"/>
      <c r="BB11" s="338"/>
      <c r="BC11" s="338"/>
      <c r="BD11" s="338"/>
      <c r="BE11" s="338"/>
      <c r="BF11" s="338"/>
      <c r="BG11" s="338"/>
      <c r="BH11" s="338"/>
      <c r="BI11" s="338"/>
      <c r="BJ11" s="338"/>
      <c r="BK11" s="338"/>
      <c r="BL11" s="338"/>
      <c r="BM11" s="338"/>
      <c r="BN11" s="338"/>
      <c r="BO11" s="338"/>
      <c r="BP11" s="338"/>
      <c r="BQ11" s="338"/>
      <c r="BR11" s="338"/>
      <c r="BS11" s="338"/>
      <c r="BT11" s="338"/>
      <c r="BU11" s="338"/>
      <c r="BV11" s="338"/>
      <c r="BW11" s="338"/>
      <c r="BX11" s="338"/>
      <c r="BY11" s="508" t="str">
        <f>annexe_01!D9</f>
        <v>besoin d’être en groupe / besoin de sécurité</v>
      </c>
      <c r="BZ11" s="508" t="str">
        <f>annexe_01!E9</f>
        <v>solitude imposée ou mal vécue / empêchement d’avancer</v>
      </c>
      <c r="CA11" s="508" t="str">
        <f>annexe_01!F9</f>
        <v>sentiment d’appartenance / être bien dans sa famille</v>
      </c>
      <c r="CB11" s="508" t="str">
        <f>annexe_01!G9</f>
        <v>faire autrement que les autres / ne pas être avec les autres</v>
      </c>
      <c r="CF11" s="300" t="s">
        <v>5</v>
      </c>
      <c r="CG11" s="300" t="s">
        <v>15</v>
      </c>
      <c r="CH11" s="301">
        <v>1</v>
      </c>
      <c r="CI11" s="301">
        <v>80</v>
      </c>
    </row>
    <row r="12" spans="1:87" ht="14.25" customHeight="1" thickTop="1" thickBot="1" x14ac:dyDescent="0.3">
      <c r="E12" s="310">
        <v>0</v>
      </c>
      <c r="F12" s="314">
        <v>1</v>
      </c>
      <c r="G12" s="183">
        <f t="shared" si="4"/>
        <v>2</v>
      </c>
      <c r="H12" s="312">
        <v>11</v>
      </c>
      <c r="I12" s="312">
        <v>1</v>
      </c>
      <c r="J12" s="343">
        <f t="shared" si="5"/>
        <v>0</v>
      </c>
      <c r="K12" s="339" t="str">
        <f t="shared" si="0"/>
        <v/>
      </c>
      <c r="L12" s="327">
        <v>1</v>
      </c>
      <c r="M12" s="343">
        <f t="shared" si="6"/>
        <v>1</v>
      </c>
      <c r="N12" s="339" t="str">
        <f t="shared" si="1"/>
        <v>devoir faire un choix / devoir soutenir les autres ou assurer son propre soutien</v>
      </c>
      <c r="O12" s="354" t="str">
        <f>annexe_01!C10</f>
        <v>malléole</v>
      </c>
      <c r="P12" s="347"/>
      <c r="Q12" s="347"/>
      <c r="R12" s="347"/>
      <c r="S12" s="338"/>
      <c r="T12" s="338" t="str">
        <f t="shared" si="7"/>
        <v>--</v>
      </c>
      <c r="U12" s="357">
        <f t="shared" si="8"/>
        <v>0</v>
      </c>
      <c r="V12" s="343">
        <f t="shared" si="9"/>
        <v>0</v>
      </c>
      <c r="W12" s="339" t="str">
        <f t="shared" si="2"/>
        <v/>
      </c>
      <c r="X12" s="327">
        <v>1</v>
      </c>
      <c r="Y12" s="343">
        <f t="shared" si="10"/>
        <v>0</v>
      </c>
      <c r="Z12" s="339" t="str">
        <f t="shared" si="3"/>
        <v/>
      </c>
      <c r="AB12" s="315">
        <v>1</v>
      </c>
      <c r="AC12" s="338"/>
      <c r="AD12" s="338"/>
      <c r="AE12" s="338"/>
      <c r="AF12" s="338"/>
      <c r="AG12" s="338"/>
      <c r="AH12" s="338"/>
      <c r="AI12" s="338"/>
      <c r="AJ12" s="338"/>
      <c r="AK12" s="338">
        <v>0</v>
      </c>
      <c r="AL12" s="338">
        <v>1</v>
      </c>
      <c r="AM12" s="338">
        <v>0</v>
      </c>
      <c r="AN12" s="338">
        <v>0</v>
      </c>
      <c r="AO12" s="338"/>
      <c r="AP12" s="338"/>
      <c r="AQ12" s="338"/>
      <c r="AR12" s="343">
        <f t="shared" si="11"/>
        <v>0</v>
      </c>
      <c r="AS12" s="338" t="str">
        <f t="shared" si="12"/>
        <v/>
      </c>
      <c r="AT12" s="338" t="str">
        <f t="shared" si="13"/>
        <v/>
      </c>
      <c r="AU12" s="338" t="str">
        <f t="shared" si="14"/>
        <v/>
      </c>
      <c r="AV12" s="338" t="str">
        <f t="shared" si="15"/>
        <v/>
      </c>
      <c r="AW12" s="338"/>
      <c r="AX12" s="338"/>
      <c r="AY12" s="338"/>
      <c r="AZ12" s="338"/>
      <c r="BA12" s="338"/>
      <c r="BB12" s="338"/>
      <c r="BC12" s="338"/>
      <c r="BD12" s="338"/>
      <c r="BE12" s="338"/>
      <c r="BF12" s="338"/>
      <c r="BG12" s="338"/>
      <c r="BH12" s="338"/>
      <c r="BI12" s="338"/>
      <c r="BJ12" s="338"/>
      <c r="BK12" s="338"/>
      <c r="BL12" s="338"/>
      <c r="BM12" s="338"/>
      <c r="BN12" s="338"/>
      <c r="BO12" s="338"/>
      <c r="BP12" s="338"/>
      <c r="BQ12" s="338"/>
      <c r="BR12" s="338"/>
      <c r="BS12" s="338"/>
      <c r="BT12" s="338"/>
      <c r="BU12" s="338"/>
      <c r="BV12" s="338"/>
      <c r="BW12" s="338"/>
      <c r="BX12" s="338"/>
      <c r="BY12" s="508" t="str">
        <f>annexe_01!D10</f>
        <v xml:space="preserve">besoin de soutenir les autres ou d'être soutenu / besoin de choisir et de décider </v>
      </c>
      <c r="BZ12" s="508" t="str">
        <f>annexe_01!E10</f>
        <v>manque de soutien / ne pas avoir d'aide / ne rien décider</v>
      </c>
      <c r="CA12" s="508" t="str">
        <f>annexe_01!F10</f>
        <v xml:space="preserve">se sentir soutenu / avoir une direction dans la vie </v>
      </c>
      <c r="CB12" s="508" t="str">
        <f>annexe_01!G10</f>
        <v>devoir faire un choix / devoir soutenir les autres ou assurer son propre soutien</v>
      </c>
      <c r="CF12" s="300" t="s">
        <v>5</v>
      </c>
      <c r="CG12" s="300" t="s">
        <v>16</v>
      </c>
      <c r="CH12" s="301">
        <v>1</v>
      </c>
      <c r="CI12" s="301">
        <v>90</v>
      </c>
    </row>
    <row r="13" spans="1:87" ht="14.25" customHeight="1" thickTop="1" thickBot="1" x14ac:dyDescent="0.3">
      <c r="E13" s="310">
        <v>0</v>
      </c>
      <c r="F13" s="314">
        <v>2</v>
      </c>
      <c r="G13" s="183">
        <f t="shared" si="4"/>
        <v>0</v>
      </c>
      <c r="H13" s="312">
        <v>-1</v>
      </c>
      <c r="I13" s="312">
        <v>0</v>
      </c>
      <c r="J13" s="343">
        <f t="shared" si="5"/>
        <v>0</v>
      </c>
      <c r="K13" s="339" t="str">
        <f t="shared" si="0"/>
        <v/>
      </c>
      <c r="L13" s="327">
        <v>2</v>
      </c>
      <c r="M13" s="343">
        <f t="shared" si="6"/>
        <v>0</v>
      </c>
      <c r="N13" s="339" t="str">
        <f t="shared" si="1"/>
        <v/>
      </c>
      <c r="O13" s="354" t="str">
        <f>annexe_01!C11</f>
        <v>tendon d'Achille</v>
      </c>
      <c r="P13" s="347"/>
      <c r="Q13" s="347"/>
      <c r="R13" s="347"/>
      <c r="S13" s="338"/>
      <c r="T13" s="338" t="str">
        <f t="shared" si="7"/>
        <v>--</v>
      </c>
      <c r="U13" s="357">
        <f t="shared" si="8"/>
        <v>0</v>
      </c>
      <c r="V13" s="343">
        <f t="shared" si="9"/>
        <v>0</v>
      </c>
      <c r="W13" s="339" t="str">
        <f t="shared" si="2"/>
        <v/>
      </c>
      <c r="X13" s="327">
        <v>2</v>
      </c>
      <c r="Y13" s="343">
        <f t="shared" si="10"/>
        <v>0</v>
      </c>
      <c r="Z13" s="339" t="str">
        <f t="shared" si="3"/>
        <v/>
      </c>
      <c r="AB13" s="315">
        <v>2</v>
      </c>
      <c r="AC13" s="338"/>
      <c r="AD13" s="338"/>
      <c r="AE13" s="338"/>
      <c r="AF13" s="338"/>
      <c r="AG13" s="338"/>
      <c r="AH13" s="338"/>
      <c r="AI13" s="338"/>
      <c r="AJ13" s="338"/>
      <c r="AK13" s="338">
        <v>0</v>
      </c>
      <c r="AL13" s="338">
        <v>0</v>
      </c>
      <c r="AM13" s="338">
        <v>0</v>
      </c>
      <c r="AN13" s="338">
        <v>0</v>
      </c>
      <c r="AO13" s="338"/>
      <c r="AP13" s="338"/>
      <c r="AQ13" s="338"/>
      <c r="AR13" s="343">
        <f t="shared" si="11"/>
        <v>0</v>
      </c>
      <c r="AS13" s="338" t="str">
        <f t="shared" si="12"/>
        <v/>
      </c>
      <c r="AT13" s="338" t="str">
        <f t="shared" si="13"/>
        <v/>
      </c>
      <c r="AU13" s="338" t="str">
        <f t="shared" si="14"/>
        <v/>
      </c>
      <c r="AV13" s="338" t="str">
        <f t="shared" si="15"/>
        <v/>
      </c>
      <c r="AW13" s="338"/>
      <c r="AX13" s="338"/>
      <c r="AY13" s="338"/>
      <c r="AZ13" s="338"/>
      <c r="BA13" s="338"/>
      <c r="BB13" s="338"/>
      <c r="BC13" s="338"/>
      <c r="BD13" s="338"/>
      <c r="BE13" s="338"/>
      <c r="BF13" s="338"/>
      <c r="BG13" s="338"/>
      <c r="BH13" s="338"/>
      <c r="BI13" s="338"/>
      <c r="BJ13" s="338"/>
      <c r="BK13" s="338"/>
      <c r="BL13" s="338"/>
      <c r="BM13" s="338"/>
      <c r="BN13" s="338"/>
      <c r="BO13" s="338"/>
      <c r="BP13" s="338"/>
      <c r="BQ13" s="338"/>
      <c r="BR13" s="338"/>
      <c r="BS13" s="338"/>
      <c r="BT13" s="338"/>
      <c r="BU13" s="338"/>
      <c r="BV13" s="338"/>
      <c r="BW13" s="338"/>
      <c r="BX13" s="338"/>
      <c r="BY13" s="508" t="str">
        <f>annexe_01!D11</f>
        <v xml:space="preserve">besoin de stabilité / de réalisations concrètes / capacité à supporter </v>
      </c>
      <c r="BZ13" s="508" t="str">
        <f>annexe_01!E11</f>
        <v>vulnérabilité / en rupture avec les parents ou avec les enfants</v>
      </c>
      <c r="CA13" s="508" t="str">
        <f>annexe_01!F11</f>
        <v>capacité à réaliser ses rêves / force intérieure / bon système immunitaire</v>
      </c>
      <c r="CB13" s="508" t="str">
        <f>annexe_01!G11</f>
        <v xml:space="preserve">envie de partir / de fuir / devoir résister face aux autres ou à l'environnement </v>
      </c>
      <c r="CF13" s="300" t="s">
        <v>17</v>
      </c>
      <c r="CG13" s="300" t="s">
        <v>18</v>
      </c>
      <c r="CH13" s="301">
        <v>2</v>
      </c>
      <c r="CI13" s="301">
        <v>100</v>
      </c>
    </row>
    <row r="14" spans="1:87" ht="14.25" customHeight="1" thickTop="1" thickBot="1" x14ac:dyDescent="0.3">
      <c r="E14" s="310">
        <v>0</v>
      </c>
      <c r="F14" s="314">
        <v>2</v>
      </c>
      <c r="G14" s="183">
        <f t="shared" si="4"/>
        <v>0</v>
      </c>
      <c r="H14" s="312">
        <v>0</v>
      </c>
      <c r="I14" s="312">
        <v>0</v>
      </c>
      <c r="J14" s="343">
        <f t="shared" si="5"/>
        <v>0</v>
      </c>
      <c r="K14" s="339" t="str">
        <f t="shared" si="0"/>
        <v/>
      </c>
      <c r="L14" s="327">
        <v>2</v>
      </c>
      <c r="M14" s="343">
        <f t="shared" si="6"/>
        <v>0</v>
      </c>
      <c r="N14" s="339" t="str">
        <f t="shared" si="1"/>
        <v/>
      </c>
      <c r="O14" s="354" t="str">
        <f>annexe_01!C12</f>
        <v>tibia/péroné</v>
      </c>
      <c r="P14" s="347"/>
      <c r="Q14" s="347"/>
      <c r="R14" s="347"/>
      <c r="S14" s="338"/>
      <c r="T14" s="338" t="str">
        <f t="shared" si="7"/>
        <v>--</v>
      </c>
      <c r="U14" s="357">
        <f t="shared" si="8"/>
        <v>0</v>
      </c>
      <c r="V14" s="343">
        <f t="shared" si="9"/>
        <v>0</v>
      </c>
      <c r="W14" s="339" t="str">
        <f t="shared" si="2"/>
        <v/>
      </c>
      <c r="X14" s="327">
        <v>2</v>
      </c>
      <c r="Y14" s="343">
        <f t="shared" si="10"/>
        <v>0</v>
      </c>
      <c r="Z14" s="339" t="str">
        <f t="shared" si="3"/>
        <v/>
      </c>
      <c r="AB14" s="315">
        <v>2</v>
      </c>
      <c r="AC14" s="338"/>
      <c r="AD14" s="338"/>
      <c r="AE14" s="338"/>
      <c r="AF14" s="338"/>
      <c r="AG14" s="338"/>
      <c r="AH14" s="338"/>
      <c r="AI14" s="338"/>
      <c r="AJ14" s="338"/>
      <c r="AK14" s="338">
        <v>0</v>
      </c>
      <c r="AL14" s="338">
        <v>0</v>
      </c>
      <c r="AM14" s="338">
        <v>0</v>
      </c>
      <c r="AN14" s="338">
        <v>0</v>
      </c>
      <c r="AO14" s="338"/>
      <c r="AP14" s="338"/>
      <c r="AQ14" s="338"/>
      <c r="AR14" s="343">
        <f t="shared" si="11"/>
        <v>0</v>
      </c>
      <c r="AS14" s="338" t="str">
        <f t="shared" si="12"/>
        <v/>
      </c>
      <c r="AT14" s="338" t="str">
        <f t="shared" si="13"/>
        <v/>
      </c>
      <c r="AU14" s="338" t="str">
        <f t="shared" si="14"/>
        <v/>
      </c>
      <c r="AV14" s="338" t="str">
        <f t="shared" si="15"/>
        <v/>
      </c>
      <c r="AW14" s="338"/>
      <c r="AX14" s="338"/>
      <c r="AY14" s="338"/>
      <c r="AZ14" s="338"/>
      <c r="BA14" s="338"/>
      <c r="BB14" s="338"/>
      <c r="BC14" s="338"/>
      <c r="BD14" s="338"/>
      <c r="BE14" s="338"/>
      <c r="BF14" s="338"/>
      <c r="BG14" s="338"/>
      <c r="BH14" s="338"/>
      <c r="BI14" s="338"/>
      <c r="BJ14" s="338"/>
      <c r="BK14" s="338"/>
      <c r="BL14" s="338"/>
      <c r="BM14" s="338"/>
      <c r="BN14" s="338"/>
      <c r="BO14" s="338"/>
      <c r="BP14" s="338"/>
      <c r="BQ14" s="338"/>
      <c r="BR14" s="338"/>
      <c r="BS14" s="338"/>
      <c r="BT14" s="338"/>
      <c r="BU14" s="338"/>
      <c r="BV14" s="338"/>
      <c r="BW14" s="338"/>
      <c r="BX14" s="338"/>
      <c r="BY14" s="508" t="str">
        <f>annexe_01!D12</f>
        <v xml:space="preserve">besoin de soutien / besoin de se positionner </v>
      </c>
      <c r="BZ14" s="508" t="str">
        <f>annexe_01!E12</f>
        <v>sentiment de subir / se sentir dévalorisé ou impuissant</v>
      </c>
      <c r="CA14" s="508" t="str">
        <f>annexe_01!F12</f>
        <v>réalisation de soi / indépendance / grand potentiel de réalisation</v>
      </c>
      <c r="CB14" s="508" t="str">
        <f>annexe_01!G12</f>
        <v>générer des tensions vis à vis des autres</v>
      </c>
      <c r="CF14" s="300" t="s">
        <v>17</v>
      </c>
      <c r="CG14" s="300" t="s">
        <v>19</v>
      </c>
      <c r="CH14" s="301">
        <v>2</v>
      </c>
      <c r="CI14" s="301">
        <v>110</v>
      </c>
    </row>
    <row r="15" spans="1:87" ht="14.25" customHeight="1" thickTop="1" thickBot="1" x14ac:dyDescent="0.3">
      <c r="E15" s="310">
        <v>0</v>
      </c>
      <c r="F15" s="314">
        <v>2</v>
      </c>
      <c r="G15" s="183">
        <f t="shared" si="4"/>
        <v>0</v>
      </c>
      <c r="H15" s="312">
        <v>-2</v>
      </c>
      <c r="I15" s="312">
        <v>2</v>
      </c>
      <c r="J15" s="343">
        <f t="shared" si="5"/>
        <v>2</v>
      </c>
      <c r="K15" s="339" t="str">
        <f t="shared" si="0"/>
        <v>besoin de régler le passé / de se mettre la pression pour la famille ou le travail</v>
      </c>
      <c r="L15" s="327">
        <v>2</v>
      </c>
      <c r="M15" s="343">
        <f t="shared" si="6"/>
        <v>7</v>
      </c>
      <c r="N15" s="339" t="str">
        <f t="shared" si="1"/>
        <v>envie de fuir / liens toxiques avec la famille ou le travail</v>
      </c>
      <c r="O15" s="354" t="str">
        <f>annexe_01!C13</f>
        <v>mollet/veines</v>
      </c>
      <c r="P15" s="347"/>
      <c r="Q15" s="347"/>
      <c r="R15" s="347"/>
      <c r="S15" s="338"/>
      <c r="T15" s="338" t="str">
        <f t="shared" si="7"/>
        <v>--</v>
      </c>
      <c r="U15" s="357">
        <f t="shared" si="8"/>
        <v>0</v>
      </c>
      <c r="V15" s="343">
        <f t="shared" si="9"/>
        <v>2</v>
      </c>
      <c r="W15" s="339" t="str">
        <f t="shared" si="2"/>
        <v>besoin de régler le passé / de se mettre la pression pour la famille ou le travail</v>
      </c>
      <c r="X15" s="327">
        <v>2</v>
      </c>
      <c r="Y15" s="343">
        <f t="shared" si="10"/>
        <v>7</v>
      </c>
      <c r="Z15" s="339" t="str">
        <f t="shared" si="3"/>
        <v>envie de fuir / liens toxiques avec la famille ou le travail</v>
      </c>
      <c r="AB15" s="315">
        <v>2</v>
      </c>
      <c r="AC15" s="338"/>
      <c r="AD15" s="338"/>
      <c r="AE15" s="338"/>
      <c r="AF15" s="338"/>
      <c r="AG15" s="338"/>
      <c r="AH15" s="338"/>
      <c r="AI15" s="338"/>
      <c r="AJ15" s="338"/>
      <c r="AK15" s="338">
        <v>2</v>
      </c>
      <c r="AL15" s="338">
        <v>7</v>
      </c>
      <c r="AM15" s="338">
        <v>2</v>
      </c>
      <c r="AN15" s="338">
        <v>7</v>
      </c>
      <c r="AO15" s="338"/>
      <c r="AP15" s="338"/>
      <c r="AQ15" s="338"/>
      <c r="AR15" s="343">
        <f t="shared" si="11"/>
        <v>0</v>
      </c>
      <c r="AS15" s="338" t="str">
        <f t="shared" si="12"/>
        <v/>
      </c>
      <c r="AT15" s="338" t="str">
        <f t="shared" si="13"/>
        <v/>
      </c>
      <c r="AU15" s="338" t="str">
        <f t="shared" si="14"/>
        <v/>
      </c>
      <c r="AV15" s="338" t="str">
        <f t="shared" si="15"/>
        <v/>
      </c>
      <c r="AW15" s="338"/>
      <c r="AX15" s="338"/>
      <c r="AY15" s="338"/>
      <c r="AZ15" s="338"/>
      <c r="BA15" s="338"/>
      <c r="BB15" s="338"/>
      <c r="BC15" s="338"/>
      <c r="BD15" s="338"/>
      <c r="BE15" s="338"/>
      <c r="BF15" s="338"/>
      <c r="BG15" s="338"/>
      <c r="BH15" s="338"/>
      <c r="BI15" s="338"/>
      <c r="BJ15" s="338"/>
      <c r="BK15" s="338"/>
      <c r="BL15" s="338"/>
      <c r="BM15" s="338"/>
      <c r="BN15" s="338"/>
      <c r="BO15" s="338"/>
      <c r="BP15" s="338"/>
      <c r="BQ15" s="338"/>
      <c r="BR15" s="338"/>
      <c r="BS15" s="338"/>
      <c r="BT15" s="338"/>
      <c r="BU15" s="338"/>
      <c r="BV15" s="338"/>
      <c r="BW15" s="338"/>
      <c r="BX15" s="338"/>
      <c r="BY15" s="508" t="str">
        <f>annexe_01!D13</f>
        <v>besoin de régler le passé / de se mettre la pression pour la famille ou le travail</v>
      </c>
      <c r="BZ15" s="508" t="str">
        <f>annexe_01!E13</f>
        <v>manque de retour dans ses actions / vide dans la vie / absence de liens familiaux ou de travail</v>
      </c>
      <c r="CA15" s="508" t="str">
        <f>annexe_01!F13</f>
        <v>équilibre entre donner et recevoir / équilibre dans les relations familiales / entre le privé et le professionnel</v>
      </c>
      <c r="CB15" s="508" t="str">
        <f>annexe_01!G13</f>
        <v>envie de fuir / liens toxiques avec la famille ou le travail</v>
      </c>
      <c r="CF15" s="300" t="s">
        <v>17</v>
      </c>
      <c r="CG15" s="300" t="s">
        <v>20</v>
      </c>
      <c r="CH15" s="301">
        <v>2</v>
      </c>
      <c r="CI15" s="301">
        <v>120</v>
      </c>
    </row>
    <row r="16" spans="1:87" ht="14.25" customHeight="1" thickTop="1" thickBot="1" x14ac:dyDescent="0.3">
      <c r="E16" s="310">
        <v>0</v>
      </c>
      <c r="F16" s="314">
        <v>3</v>
      </c>
      <c r="G16" s="183">
        <f t="shared" si="4"/>
        <v>0</v>
      </c>
      <c r="H16" s="312">
        <v>-1</v>
      </c>
      <c r="I16" s="312">
        <v>0</v>
      </c>
      <c r="J16" s="343">
        <f t="shared" si="5"/>
        <v>3</v>
      </c>
      <c r="K16" s="339" t="str">
        <f t="shared" si="0"/>
        <v>besoin de stabilité / de sécurité / d'assumer</v>
      </c>
      <c r="L16" s="327">
        <v>3</v>
      </c>
      <c r="M16" s="343">
        <f t="shared" si="6"/>
        <v>5</v>
      </c>
      <c r="N16" s="339" t="str">
        <f t="shared" si="1"/>
        <v>résister / tenir tête / conflit dans la relation parents-enfants</v>
      </c>
      <c r="O16" s="354" t="str">
        <f>annexe_01!C14</f>
        <v>ligaments croisés</v>
      </c>
      <c r="P16" s="347"/>
      <c r="Q16" s="347"/>
      <c r="R16" s="347"/>
      <c r="S16" s="338"/>
      <c r="T16" s="338" t="str">
        <f t="shared" si="7"/>
        <v>--</v>
      </c>
      <c r="U16" s="357">
        <f t="shared" si="8"/>
        <v>0</v>
      </c>
      <c r="V16" s="343">
        <f t="shared" si="9"/>
        <v>3</v>
      </c>
      <c r="W16" s="339" t="str">
        <f t="shared" si="2"/>
        <v>besoin de stabilité / de sécurité / d'assumer</v>
      </c>
      <c r="X16" s="327">
        <v>3</v>
      </c>
      <c r="Y16" s="343">
        <f t="shared" si="10"/>
        <v>6</v>
      </c>
      <c r="Z16" s="339" t="str">
        <f t="shared" si="3"/>
        <v>résister / tenir tête / conflit dans la relation parents-enfants</v>
      </c>
      <c r="AB16" s="315">
        <v>3</v>
      </c>
      <c r="AC16" s="338"/>
      <c r="AD16" s="338"/>
      <c r="AE16" s="338"/>
      <c r="AF16" s="338"/>
      <c r="AG16" s="338"/>
      <c r="AH16" s="338"/>
      <c r="AI16" s="338"/>
      <c r="AJ16" s="338"/>
      <c r="AK16" s="338">
        <v>3</v>
      </c>
      <c r="AL16" s="338">
        <v>5</v>
      </c>
      <c r="AM16" s="338">
        <v>3</v>
      </c>
      <c r="AN16" s="338">
        <v>6</v>
      </c>
      <c r="AO16" s="338"/>
      <c r="AP16" s="338"/>
      <c r="AQ16" s="338"/>
      <c r="AR16" s="343">
        <f t="shared" si="11"/>
        <v>0</v>
      </c>
      <c r="AS16" s="338" t="str">
        <f t="shared" si="12"/>
        <v/>
      </c>
      <c r="AT16" s="338" t="str">
        <f t="shared" si="13"/>
        <v/>
      </c>
      <c r="AU16" s="338" t="str">
        <f t="shared" si="14"/>
        <v/>
      </c>
      <c r="AV16" s="338" t="str">
        <f t="shared" si="15"/>
        <v/>
      </c>
      <c r="AW16" s="338"/>
      <c r="AX16" s="338"/>
      <c r="AY16" s="338"/>
      <c r="AZ16" s="338"/>
      <c r="BA16" s="338"/>
      <c r="BB16" s="338"/>
      <c r="BC16" s="338"/>
      <c r="BD16" s="338"/>
      <c r="BE16" s="338"/>
      <c r="BF16" s="338"/>
      <c r="BG16" s="338"/>
      <c r="BH16" s="338"/>
      <c r="BI16" s="338"/>
      <c r="BJ16" s="338"/>
      <c r="BK16" s="338"/>
      <c r="BL16" s="338"/>
      <c r="BM16" s="338"/>
      <c r="BN16" s="338"/>
      <c r="BO16" s="338"/>
      <c r="BP16" s="338"/>
      <c r="BQ16" s="338"/>
      <c r="BR16" s="338"/>
      <c r="BS16" s="338"/>
      <c r="BT16" s="338"/>
      <c r="BU16" s="338"/>
      <c r="BV16" s="338"/>
      <c r="BW16" s="338"/>
      <c r="BX16" s="338"/>
      <c r="BY16" s="508" t="str">
        <f>annexe_01!D14</f>
        <v>besoin de stabilité / de sécurité / d'assumer</v>
      </c>
      <c r="BZ16" s="508" t="str">
        <f>annexe_01!E14</f>
        <v>subir l'autorité parentale</v>
      </c>
      <c r="CA16" s="508" t="str">
        <f>annexe_01!F14</f>
        <v xml:space="preserve">adaptation / flexibilité / renoncement s'il le faut </v>
      </c>
      <c r="CB16" s="508" t="str">
        <f>annexe_01!G14</f>
        <v>résister / tenir tête / conflit dans la relation parents-enfants</v>
      </c>
      <c r="CF16" s="300" t="s">
        <v>21</v>
      </c>
      <c r="CG16" s="300" t="s">
        <v>22</v>
      </c>
      <c r="CH16" s="301">
        <v>3</v>
      </c>
      <c r="CI16" s="301">
        <v>130</v>
      </c>
    </row>
    <row r="17" spans="5:87" ht="14.25" customHeight="1" thickTop="1" thickBot="1" x14ac:dyDescent="0.3">
      <c r="E17" s="310">
        <v>0</v>
      </c>
      <c r="F17" s="314">
        <v>3</v>
      </c>
      <c r="G17" s="183">
        <f t="shared" si="4"/>
        <v>0</v>
      </c>
      <c r="H17" s="312">
        <v>-1</v>
      </c>
      <c r="I17" s="312">
        <v>0</v>
      </c>
      <c r="J17" s="343">
        <f t="shared" si="5"/>
        <v>3</v>
      </c>
      <c r="K17" s="339" t="str">
        <f t="shared" si="0"/>
        <v xml:space="preserve">besoin de se sentir fort / de résister / d'encaisser </v>
      </c>
      <c r="L17" s="327">
        <v>3</v>
      </c>
      <c r="M17" s="343">
        <f t="shared" si="6"/>
        <v>3</v>
      </c>
      <c r="N17" s="339" t="str">
        <f t="shared" si="1"/>
        <v>conflit d'autorité / tendance à l'autoritarisme</v>
      </c>
      <c r="O17" s="354" t="str">
        <f>annexe_01!C15</f>
        <v>rotule</v>
      </c>
      <c r="P17" s="347"/>
      <c r="Q17" s="347"/>
      <c r="R17" s="347"/>
      <c r="S17" s="338"/>
      <c r="T17" s="338" t="str">
        <f t="shared" si="7"/>
        <v>--</v>
      </c>
      <c r="U17" s="357">
        <f t="shared" si="8"/>
        <v>0</v>
      </c>
      <c r="V17" s="343">
        <f t="shared" si="9"/>
        <v>3</v>
      </c>
      <c r="W17" s="339" t="str">
        <f t="shared" si="2"/>
        <v xml:space="preserve">besoin de se sentir fort / de résister / d'encaisser </v>
      </c>
      <c r="X17" s="327">
        <v>3</v>
      </c>
      <c r="Y17" s="343">
        <f t="shared" si="10"/>
        <v>3</v>
      </c>
      <c r="Z17" s="339" t="str">
        <f t="shared" si="3"/>
        <v>conflit d'autorité / tendance à l'autoritarisme</v>
      </c>
      <c r="AB17" s="315">
        <v>3</v>
      </c>
      <c r="AC17" s="338"/>
      <c r="AD17" s="338"/>
      <c r="AE17" s="338"/>
      <c r="AF17" s="338"/>
      <c r="AG17" s="338"/>
      <c r="AH17" s="338"/>
      <c r="AI17" s="338"/>
      <c r="AJ17" s="338"/>
      <c r="AK17" s="338">
        <v>3</v>
      </c>
      <c r="AL17" s="338">
        <v>3</v>
      </c>
      <c r="AM17" s="338">
        <v>3</v>
      </c>
      <c r="AN17" s="338">
        <v>3</v>
      </c>
      <c r="AO17" s="338"/>
      <c r="AP17" s="338"/>
      <c r="AQ17" s="338"/>
      <c r="AR17" s="343">
        <f t="shared" si="11"/>
        <v>0</v>
      </c>
      <c r="AS17" s="338" t="str">
        <f t="shared" si="12"/>
        <v/>
      </c>
      <c r="AT17" s="338" t="str">
        <f t="shared" si="13"/>
        <v/>
      </c>
      <c r="AU17" s="338" t="str">
        <f t="shared" si="14"/>
        <v/>
      </c>
      <c r="AV17" s="338" t="str">
        <f t="shared" si="15"/>
        <v/>
      </c>
      <c r="AW17" s="338"/>
      <c r="AX17" s="338"/>
      <c r="AY17" s="338"/>
      <c r="AZ17" s="338"/>
      <c r="BA17" s="338"/>
      <c r="BB17" s="338"/>
      <c r="BC17" s="338"/>
      <c r="BD17" s="338"/>
      <c r="BE17" s="338"/>
      <c r="BF17" s="338"/>
      <c r="BG17" s="338"/>
      <c r="BH17" s="338"/>
      <c r="BI17" s="338"/>
      <c r="BJ17" s="338"/>
      <c r="BK17" s="338"/>
      <c r="BL17" s="338"/>
      <c r="BM17" s="338"/>
      <c r="BN17" s="338"/>
      <c r="BO17" s="338"/>
      <c r="BP17" s="338"/>
      <c r="BQ17" s="338"/>
      <c r="BR17" s="338"/>
      <c r="BS17" s="338"/>
      <c r="BT17" s="338"/>
      <c r="BU17" s="338"/>
      <c r="BV17" s="338"/>
      <c r="BW17" s="338"/>
      <c r="BX17" s="338"/>
      <c r="BY17" s="508" t="str">
        <f>annexe_01!D15</f>
        <v xml:space="preserve">besoin de se sentir fort / de résister / d'encaisser </v>
      </c>
      <c r="BZ17" s="508" t="str">
        <f>annexe_01!E15</f>
        <v>être fatigué / être à bout / ne plus pouvoir encaisser ou résister</v>
      </c>
      <c r="CA17" s="508" t="str">
        <f>annexe_01!F15</f>
        <v xml:space="preserve">humilité / être en paix avec l'autorité / avec ses parents ou ses enfants </v>
      </c>
      <c r="CB17" s="508" t="str">
        <f>annexe_01!G15</f>
        <v>conflit d'autorité / tendance à l'autoritarisme</v>
      </c>
      <c r="CF17" s="300" t="s">
        <v>21</v>
      </c>
      <c r="CG17" s="300" t="s">
        <v>23</v>
      </c>
      <c r="CH17" s="301">
        <v>3</v>
      </c>
      <c r="CI17" s="301">
        <v>140</v>
      </c>
    </row>
    <row r="18" spans="5:87" ht="14.25" customHeight="1" thickTop="1" thickBot="1" x14ac:dyDescent="0.3">
      <c r="E18" s="310">
        <v>0</v>
      </c>
      <c r="F18" s="314">
        <v>3</v>
      </c>
      <c r="G18" s="183">
        <f t="shared" si="4"/>
        <v>0</v>
      </c>
      <c r="H18" s="312">
        <v>-1</v>
      </c>
      <c r="I18" s="312">
        <v>0</v>
      </c>
      <c r="J18" s="343">
        <f t="shared" si="5"/>
        <v>1</v>
      </c>
      <c r="K18" s="339" t="str">
        <f t="shared" si="0"/>
        <v xml:space="preserve">besoin de régler le passé familial / d'enracinement </v>
      </c>
      <c r="L18" s="327">
        <v>3</v>
      </c>
      <c r="M18" s="343">
        <f t="shared" si="6"/>
        <v>6</v>
      </c>
      <c r="N18" s="339" t="str">
        <f t="shared" si="1"/>
        <v>conflit d'autorité avec les parents ou en tant que parent</v>
      </c>
      <c r="O18" s="354" t="str">
        <f>annexe_01!C16</f>
        <v>arrière du genou</v>
      </c>
      <c r="P18" s="347"/>
      <c r="Q18" s="347"/>
      <c r="R18" s="347"/>
      <c r="S18" s="338"/>
      <c r="T18" s="338" t="str">
        <f t="shared" si="7"/>
        <v>--</v>
      </c>
      <c r="U18" s="357">
        <f t="shared" si="8"/>
        <v>0</v>
      </c>
      <c r="V18" s="343">
        <f t="shared" si="9"/>
        <v>1</v>
      </c>
      <c r="W18" s="339" t="str">
        <f t="shared" si="2"/>
        <v xml:space="preserve">besoin de régler le passé familial / d'enracinement </v>
      </c>
      <c r="X18" s="327">
        <v>3</v>
      </c>
      <c r="Y18" s="343">
        <f t="shared" si="10"/>
        <v>7</v>
      </c>
      <c r="Z18" s="339" t="str">
        <f t="shared" si="3"/>
        <v>conflit d'autorité avec les parents ou en tant que parent</v>
      </c>
      <c r="AB18" s="315">
        <v>3</v>
      </c>
      <c r="AC18" s="338"/>
      <c r="AD18" s="338"/>
      <c r="AE18" s="338"/>
      <c r="AF18" s="338"/>
      <c r="AG18" s="338"/>
      <c r="AH18" s="338"/>
      <c r="AI18" s="338"/>
      <c r="AJ18" s="338"/>
      <c r="AK18" s="338">
        <v>1</v>
      </c>
      <c r="AL18" s="338">
        <v>6</v>
      </c>
      <c r="AM18" s="338">
        <v>1</v>
      </c>
      <c r="AN18" s="338">
        <v>7</v>
      </c>
      <c r="AO18" s="338"/>
      <c r="AP18" s="338"/>
      <c r="AQ18" s="338"/>
      <c r="AR18" s="343">
        <f t="shared" si="11"/>
        <v>0</v>
      </c>
      <c r="AS18" s="338" t="str">
        <f t="shared" si="12"/>
        <v/>
      </c>
      <c r="AT18" s="338" t="str">
        <f t="shared" si="13"/>
        <v/>
      </c>
      <c r="AU18" s="338" t="str">
        <f t="shared" si="14"/>
        <v/>
      </c>
      <c r="AV18" s="338" t="str">
        <f t="shared" si="15"/>
        <v/>
      </c>
      <c r="AW18" s="338"/>
      <c r="AX18" s="338"/>
      <c r="AY18" s="338"/>
      <c r="AZ18" s="338"/>
      <c r="BA18" s="338"/>
      <c r="BB18" s="338"/>
      <c r="BC18" s="338"/>
      <c r="BD18" s="338"/>
      <c r="BE18" s="338"/>
      <c r="BF18" s="338"/>
      <c r="BG18" s="338"/>
      <c r="BH18" s="338"/>
      <c r="BI18" s="338"/>
      <c r="BJ18" s="338"/>
      <c r="BK18" s="338"/>
      <c r="BL18" s="338"/>
      <c r="BM18" s="338"/>
      <c r="BN18" s="338"/>
      <c r="BO18" s="338"/>
      <c r="BP18" s="338"/>
      <c r="BQ18" s="338"/>
      <c r="BR18" s="338"/>
      <c r="BS18" s="338"/>
      <c r="BT18" s="338"/>
      <c r="BU18" s="338"/>
      <c r="BV18" s="338"/>
      <c r="BW18" s="338"/>
      <c r="BX18" s="338"/>
      <c r="BY18" s="508" t="str">
        <f>annexe_01!D16</f>
        <v xml:space="preserve">besoin de régler le passé familial / d'enracinement </v>
      </c>
      <c r="BZ18" s="508" t="str">
        <f>annexe_01!E16</f>
        <v>refus de l'autorité parentale / ne pas vouloir de responsabilité en tant que parent</v>
      </c>
      <c r="CA18" s="508" t="str">
        <f>annexe_01!F16</f>
        <v xml:space="preserve">laisser passer l'énergie / être fluide / en paix avec ses parents ou ses enfants </v>
      </c>
      <c r="CB18" s="508" t="str">
        <f>annexe_01!G16</f>
        <v>conflit d'autorité avec les parents ou en tant que parent</v>
      </c>
      <c r="CF18" s="300" t="s">
        <v>21</v>
      </c>
      <c r="CG18" s="300" t="s">
        <v>24</v>
      </c>
      <c r="CH18" s="301">
        <v>3</v>
      </c>
      <c r="CI18" s="301">
        <v>150</v>
      </c>
    </row>
    <row r="19" spans="5:87" ht="14.25" customHeight="1" thickTop="1" thickBot="1" x14ac:dyDescent="0.3">
      <c r="E19" s="310">
        <v>0</v>
      </c>
      <c r="F19" s="314">
        <v>3</v>
      </c>
      <c r="G19" s="183">
        <f t="shared" si="4"/>
        <v>0</v>
      </c>
      <c r="H19" s="312">
        <v>0</v>
      </c>
      <c r="I19" s="312">
        <v>0</v>
      </c>
      <c r="J19" s="343">
        <f t="shared" si="5"/>
        <v>2</v>
      </c>
      <c r="K19" s="339" t="str">
        <f t="shared" si="0"/>
        <v xml:space="preserve">besoin d'aller de l'avant / d'être responsable </v>
      </c>
      <c r="L19" s="327">
        <v>3</v>
      </c>
      <c r="M19" s="343">
        <f t="shared" si="6"/>
        <v>4</v>
      </c>
      <c r="N19" s="339" t="str">
        <f t="shared" si="1"/>
        <v>trop responsable / trop d'obligations</v>
      </c>
      <c r="O19" s="354" t="str">
        <f>annexe_01!C17</f>
        <v>cuisse</v>
      </c>
      <c r="P19" s="347"/>
      <c r="Q19" s="347"/>
      <c r="R19" s="347"/>
      <c r="S19" s="338"/>
      <c r="T19" s="338" t="str">
        <f t="shared" si="7"/>
        <v>--</v>
      </c>
      <c r="U19" s="357">
        <f t="shared" si="8"/>
        <v>0</v>
      </c>
      <c r="V19" s="343">
        <f t="shared" si="9"/>
        <v>2</v>
      </c>
      <c r="W19" s="339" t="str">
        <f t="shared" si="2"/>
        <v xml:space="preserve">besoin d'aller de l'avant / d'être responsable </v>
      </c>
      <c r="X19" s="327">
        <v>3</v>
      </c>
      <c r="Y19" s="343">
        <f t="shared" si="10"/>
        <v>4</v>
      </c>
      <c r="Z19" s="339" t="str">
        <f t="shared" si="3"/>
        <v>trop responsable / trop d'obligations</v>
      </c>
      <c r="AB19" s="315">
        <v>3</v>
      </c>
      <c r="AC19" s="338"/>
      <c r="AD19" s="338"/>
      <c r="AE19" s="338"/>
      <c r="AF19" s="338"/>
      <c r="AG19" s="338"/>
      <c r="AH19" s="338"/>
      <c r="AI19" s="338"/>
      <c r="AJ19" s="338"/>
      <c r="AK19" s="338">
        <v>2</v>
      </c>
      <c r="AL19" s="338">
        <v>4</v>
      </c>
      <c r="AM19" s="338">
        <v>2</v>
      </c>
      <c r="AN19" s="338">
        <v>4</v>
      </c>
      <c r="AO19" s="338"/>
      <c r="AP19" s="338"/>
      <c r="AQ19" s="338"/>
      <c r="AR19" s="343">
        <f t="shared" si="11"/>
        <v>0</v>
      </c>
      <c r="AS19" s="338" t="str">
        <f t="shared" si="12"/>
        <v/>
      </c>
      <c r="AT19" s="338" t="str">
        <f t="shared" si="13"/>
        <v/>
      </c>
      <c r="AU19" s="338" t="str">
        <f t="shared" si="14"/>
        <v/>
      </c>
      <c r="AV19" s="338" t="str">
        <f t="shared" si="15"/>
        <v/>
      </c>
      <c r="AW19" s="338"/>
      <c r="AX19" s="338"/>
      <c r="AY19" s="338"/>
      <c r="AZ19" s="338"/>
      <c r="BA19" s="338"/>
      <c r="BB19" s="338"/>
      <c r="BC19" s="338"/>
      <c r="BD19" s="338"/>
      <c r="BE19" s="338"/>
      <c r="BF19" s="338"/>
      <c r="BG19" s="338"/>
      <c r="BH19" s="338"/>
      <c r="BI19" s="338"/>
      <c r="BJ19" s="338"/>
      <c r="BK19" s="338"/>
      <c r="BL19" s="338"/>
      <c r="BM19" s="338"/>
      <c r="BN19" s="338"/>
      <c r="BO19" s="338"/>
      <c r="BP19" s="338"/>
      <c r="BQ19" s="338"/>
      <c r="BR19" s="338"/>
      <c r="BS19" s="338"/>
      <c r="BT19" s="338"/>
      <c r="BU19" s="338"/>
      <c r="BV19" s="338"/>
      <c r="BW19" s="338"/>
      <c r="BX19" s="338"/>
      <c r="BY19" s="508" t="str">
        <f>annexe_01!D17</f>
        <v xml:space="preserve">besoin d'aller de l'avant / d'être responsable </v>
      </c>
      <c r="BZ19" s="508" t="str">
        <f>annexe_01!E17</f>
        <v>vouloir moins de charges / moins de responsabilités / manque d'enracinement</v>
      </c>
      <c r="CA19" s="508" t="str">
        <f>annexe_01!F17</f>
        <v xml:space="preserve">force tranquille / puissance / enracinement </v>
      </c>
      <c r="CB19" s="508" t="str">
        <f>annexe_01!G17</f>
        <v>trop responsable / trop d'obligations</v>
      </c>
      <c r="CF19" s="300" t="s">
        <v>21</v>
      </c>
      <c r="CG19" s="300" t="s">
        <v>25</v>
      </c>
      <c r="CH19" s="301">
        <v>3</v>
      </c>
      <c r="CI19" s="301">
        <v>160</v>
      </c>
    </row>
    <row r="20" spans="5:87" ht="14.25" customHeight="1" thickTop="1" thickBot="1" x14ac:dyDescent="0.3">
      <c r="E20" s="310">
        <v>0</v>
      </c>
      <c r="F20" s="314">
        <v>4</v>
      </c>
      <c r="G20" s="183">
        <f t="shared" si="4"/>
        <v>0</v>
      </c>
      <c r="H20" s="312">
        <v>-1</v>
      </c>
      <c r="I20" s="312">
        <v>0</v>
      </c>
      <c r="J20" s="343">
        <f t="shared" si="5"/>
        <v>2</v>
      </c>
      <c r="K20" s="339" t="str">
        <f t="shared" si="0"/>
        <v xml:space="preserve">besoin de créer / besoin d'exprimer son potentiel </v>
      </c>
      <c r="L20" s="327">
        <v>4</v>
      </c>
      <c r="M20" s="343">
        <f t="shared" si="6"/>
        <v>3</v>
      </c>
      <c r="N20" s="339" t="str">
        <f t="shared" si="1"/>
        <v>fuite en avant avec les projets / dispersion dans la créativité</v>
      </c>
      <c r="O20" s="354" t="str">
        <f>annexe_01!C18</f>
        <v>testicule/doigts</v>
      </c>
      <c r="P20" s="347"/>
      <c r="Q20" s="347"/>
      <c r="R20" s="347"/>
      <c r="S20" s="338"/>
      <c r="T20" s="338" t="str">
        <f t="shared" si="7"/>
        <v>--</v>
      </c>
      <c r="U20" s="357">
        <f t="shared" si="8"/>
        <v>0</v>
      </c>
      <c r="V20" s="343">
        <f t="shared" si="9"/>
        <v>2</v>
      </c>
      <c r="W20" s="339" t="str">
        <f t="shared" si="2"/>
        <v xml:space="preserve">besoin de créer / besoin d'exprimer son potentiel </v>
      </c>
      <c r="X20" s="327">
        <v>4</v>
      </c>
      <c r="Y20" s="343">
        <f t="shared" si="10"/>
        <v>3</v>
      </c>
      <c r="Z20" s="339" t="str">
        <f t="shared" si="3"/>
        <v>fuite en avant avec les projets / dispersion dans la créativité</v>
      </c>
      <c r="AB20" s="315">
        <v>4</v>
      </c>
      <c r="AC20" s="338"/>
      <c r="AD20" s="338"/>
      <c r="AE20" s="338"/>
      <c r="AF20" s="338"/>
      <c r="AG20" s="338"/>
      <c r="AH20" s="338"/>
      <c r="AI20" s="338"/>
      <c r="AJ20" s="338"/>
      <c r="AK20" s="338">
        <v>2</v>
      </c>
      <c r="AL20" s="338">
        <v>3</v>
      </c>
      <c r="AM20" s="338">
        <v>2</v>
      </c>
      <c r="AN20" s="338">
        <v>3</v>
      </c>
      <c r="AO20" s="338"/>
      <c r="AP20" s="338"/>
      <c r="AQ20" s="338"/>
      <c r="AR20" s="343">
        <f t="shared" si="11"/>
        <v>0</v>
      </c>
      <c r="AS20" s="338" t="str">
        <f t="shared" si="12"/>
        <v/>
      </c>
      <c r="AT20" s="338" t="str">
        <f t="shared" si="13"/>
        <v/>
      </c>
      <c r="AU20" s="338" t="str">
        <f t="shared" si="14"/>
        <v/>
      </c>
      <c r="AV20" s="338" t="str">
        <f t="shared" si="15"/>
        <v/>
      </c>
      <c r="AW20" s="338"/>
      <c r="AX20" s="338"/>
      <c r="AY20" s="338"/>
      <c r="AZ20" s="338"/>
      <c r="BA20" s="338"/>
      <c r="BB20" s="338"/>
      <c r="BC20" s="338"/>
      <c r="BD20" s="338"/>
      <c r="BE20" s="338"/>
      <c r="BF20" s="338"/>
      <c r="BG20" s="338"/>
      <c r="BH20" s="338"/>
      <c r="BI20" s="338"/>
      <c r="BJ20" s="338"/>
      <c r="BK20" s="338"/>
      <c r="BL20" s="338"/>
      <c r="BM20" s="338"/>
      <c r="BN20" s="338"/>
      <c r="BO20" s="338"/>
      <c r="BP20" s="338"/>
      <c r="BQ20" s="338"/>
      <c r="BR20" s="338"/>
      <c r="BS20" s="338"/>
      <c r="BT20" s="338"/>
      <c r="BU20" s="338"/>
      <c r="BV20" s="338"/>
      <c r="BW20" s="338"/>
      <c r="BX20" s="338"/>
      <c r="BY20" s="508" t="str">
        <f>annexe_01!D18</f>
        <v xml:space="preserve">besoin de créer / besoin d'exprimer son potentiel </v>
      </c>
      <c r="BZ20" s="508" t="str">
        <f>annexe_01!E18</f>
        <v>potentiel réprimé / projets en panne / introversion</v>
      </c>
      <c r="CA20" s="508" t="str">
        <f>annexe_01!F18</f>
        <v xml:space="preserve">créativité équilibrée </v>
      </c>
      <c r="CB20" s="508" t="str">
        <f>annexe_01!G18</f>
        <v>fuite en avant avec les projets / dispersion dans la créativité</v>
      </c>
      <c r="CF20" s="300" t="s">
        <v>26</v>
      </c>
      <c r="CG20" s="300" t="s">
        <v>27</v>
      </c>
      <c r="CH20" s="301">
        <v>4</v>
      </c>
      <c r="CI20" s="301">
        <v>170</v>
      </c>
    </row>
    <row r="21" spans="5:87" ht="14.25" customHeight="1" thickTop="1" thickBot="1" x14ac:dyDescent="0.3">
      <c r="E21" s="310">
        <v>0</v>
      </c>
      <c r="F21" s="314">
        <v>4</v>
      </c>
      <c r="G21" s="183">
        <f t="shared" si="4"/>
        <v>0</v>
      </c>
      <c r="H21" s="312">
        <v>0</v>
      </c>
      <c r="I21" s="312">
        <v>0</v>
      </c>
      <c r="J21" s="343">
        <f t="shared" si="5"/>
        <v>1</v>
      </c>
      <c r="K21" s="339" t="str">
        <f t="shared" si="0"/>
        <v xml:space="preserve">besoin de s'aimer / de se faire plaisir </v>
      </c>
      <c r="L21" s="327">
        <v>4</v>
      </c>
      <c r="M21" s="343">
        <f t="shared" si="6"/>
        <v>15</v>
      </c>
      <c r="N21" s="339" t="str">
        <f t="shared" si="1"/>
        <v>en conflit avec son corps / conflit avec la sexualité</v>
      </c>
      <c r="O21" s="354" t="str">
        <f>annexe_01!C19</f>
        <v>périnée</v>
      </c>
      <c r="P21" s="347"/>
      <c r="Q21" s="347"/>
      <c r="R21" s="347"/>
      <c r="S21" s="338"/>
      <c r="T21" s="338" t="str">
        <f t="shared" si="7"/>
        <v>--</v>
      </c>
      <c r="U21" s="357">
        <f t="shared" si="8"/>
        <v>0</v>
      </c>
      <c r="V21" s="343">
        <f t="shared" si="9"/>
        <v>1</v>
      </c>
      <c r="W21" s="339" t="str">
        <f t="shared" si="2"/>
        <v xml:space="preserve">besoin de s'aimer / de se faire plaisir </v>
      </c>
      <c r="X21" s="327">
        <v>4</v>
      </c>
      <c r="Y21" s="343">
        <f t="shared" si="10"/>
        <v>15</v>
      </c>
      <c r="Z21" s="339" t="str">
        <f t="shared" si="3"/>
        <v>en conflit avec son corps / conflit avec la sexualité</v>
      </c>
      <c r="AB21" s="315">
        <v>4</v>
      </c>
      <c r="AC21" s="338"/>
      <c r="AD21" s="338"/>
      <c r="AE21" s="338"/>
      <c r="AF21" s="338"/>
      <c r="AG21" s="338"/>
      <c r="AH21" s="338"/>
      <c r="AI21" s="338"/>
      <c r="AJ21" s="338"/>
      <c r="AK21" s="338">
        <v>1</v>
      </c>
      <c r="AL21" s="338">
        <v>15</v>
      </c>
      <c r="AM21" s="338">
        <v>1</v>
      </c>
      <c r="AN21" s="338">
        <v>15</v>
      </c>
      <c r="AO21" s="338"/>
      <c r="AP21" s="338"/>
      <c r="AQ21" s="338"/>
      <c r="AR21" s="343">
        <f t="shared" si="11"/>
        <v>0</v>
      </c>
      <c r="AS21" s="338" t="str">
        <f t="shared" si="12"/>
        <v/>
      </c>
      <c r="AT21" s="338" t="str">
        <f t="shared" si="13"/>
        <v/>
      </c>
      <c r="AU21" s="338" t="str">
        <f t="shared" si="14"/>
        <v/>
      </c>
      <c r="AV21" s="338" t="str">
        <f t="shared" si="15"/>
        <v/>
      </c>
      <c r="AW21" s="338"/>
      <c r="AX21" s="338"/>
      <c r="AY21" s="338"/>
      <c r="AZ21" s="338"/>
      <c r="BA21" s="338"/>
      <c r="BB21" s="338"/>
      <c r="BC21" s="338"/>
      <c r="BD21" s="338"/>
      <c r="BE21" s="338"/>
      <c r="BF21" s="338"/>
      <c r="BG21" s="338"/>
      <c r="BH21" s="338"/>
      <c r="BI21" s="338"/>
      <c r="BJ21" s="338"/>
      <c r="BK21" s="338"/>
      <c r="BL21" s="338"/>
      <c r="BM21" s="338"/>
      <c r="BN21" s="338"/>
      <c r="BO21" s="338"/>
      <c r="BP21" s="338"/>
      <c r="BQ21" s="338"/>
      <c r="BR21" s="338"/>
      <c r="BS21" s="338"/>
      <c r="BT21" s="338"/>
      <c r="BU21" s="338"/>
      <c r="BV21" s="338"/>
      <c r="BW21" s="338"/>
      <c r="BX21" s="338"/>
      <c r="BY21" s="508" t="str">
        <f>annexe_01!D19</f>
        <v xml:space="preserve">besoin de s'aimer / de se faire plaisir </v>
      </c>
      <c r="BZ21" s="508" t="str">
        <f>annexe_01!E19</f>
        <v>ne pas se faire plaisir / honte de s'offrir à soi-même / juger le plaisir personnel</v>
      </c>
      <c r="CA21" s="508" t="str">
        <f>annexe_01!F19</f>
        <v xml:space="preserve">capacité à relâcher / aimer son corps / s'offrir du plaisir </v>
      </c>
      <c r="CB21" s="508" t="str">
        <f>annexe_01!G19</f>
        <v>en conflit avec son corps / conflit avec la sexualité</v>
      </c>
      <c r="CF21" s="300" t="s">
        <v>26</v>
      </c>
      <c r="CG21" s="300" t="s">
        <v>28</v>
      </c>
      <c r="CH21" s="301">
        <v>4</v>
      </c>
      <c r="CI21" s="301">
        <v>180</v>
      </c>
    </row>
    <row r="22" spans="5:87" ht="14.25" customHeight="1" thickTop="1" thickBot="1" x14ac:dyDescent="0.3">
      <c r="E22" s="310">
        <v>0</v>
      </c>
      <c r="F22" s="314">
        <v>5</v>
      </c>
      <c r="G22" s="183">
        <f t="shared" si="4"/>
        <v>0</v>
      </c>
      <c r="H22" s="312">
        <v>0</v>
      </c>
      <c r="I22" s="312">
        <v>0</v>
      </c>
      <c r="J22" s="343">
        <f t="shared" si="5"/>
        <v>0</v>
      </c>
      <c r="K22" s="339" t="str">
        <f t="shared" si="0"/>
        <v/>
      </c>
      <c r="L22" s="327">
        <v>5</v>
      </c>
      <c r="M22" s="343">
        <f t="shared" si="6"/>
        <v>17</v>
      </c>
      <c r="N22" s="339" t="str">
        <f t="shared" si="1"/>
        <v>envie de fuir mais rester / se retenir</v>
      </c>
      <c r="O22" s="354" t="str">
        <f>annexe_01!C20</f>
        <v>anus/rectum/main</v>
      </c>
      <c r="P22" s="347"/>
      <c r="Q22" s="347"/>
      <c r="R22" s="347"/>
      <c r="S22" s="338"/>
      <c r="T22" s="338" t="str">
        <f t="shared" si="7"/>
        <v>--</v>
      </c>
      <c r="U22" s="357">
        <f t="shared" si="8"/>
        <v>0</v>
      </c>
      <c r="V22" s="343">
        <f t="shared" si="9"/>
        <v>0</v>
      </c>
      <c r="W22" s="339" t="str">
        <f t="shared" si="2"/>
        <v/>
      </c>
      <c r="X22" s="327">
        <v>5</v>
      </c>
      <c r="Y22" s="343">
        <f t="shared" si="10"/>
        <v>17</v>
      </c>
      <c r="Z22" s="339" t="str">
        <f t="shared" si="3"/>
        <v>envie de fuir mais rester / se retenir</v>
      </c>
      <c r="AB22" s="315">
        <v>5</v>
      </c>
      <c r="AC22" s="338"/>
      <c r="AD22" s="338"/>
      <c r="AE22" s="338"/>
      <c r="AF22" s="338"/>
      <c r="AG22" s="338"/>
      <c r="AH22" s="338"/>
      <c r="AI22" s="338"/>
      <c r="AJ22" s="338"/>
      <c r="AK22" s="338">
        <v>0</v>
      </c>
      <c r="AL22" s="338">
        <v>17</v>
      </c>
      <c r="AM22" s="338">
        <v>0</v>
      </c>
      <c r="AN22" s="338">
        <v>17</v>
      </c>
      <c r="AO22" s="338"/>
      <c r="AP22" s="338"/>
      <c r="AQ22" s="338"/>
      <c r="AR22" s="343">
        <f t="shared" si="11"/>
        <v>0</v>
      </c>
      <c r="AS22" s="338" t="str">
        <f t="shared" si="12"/>
        <v/>
      </c>
      <c r="AT22" s="338" t="str">
        <f t="shared" si="13"/>
        <v/>
      </c>
      <c r="AU22" s="338" t="str">
        <f t="shared" si="14"/>
        <v/>
      </c>
      <c r="AV22" s="338" t="str">
        <f t="shared" si="15"/>
        <v/>
      </c>
      <c r="AW22" s="338"/>
      <c r="AX22" s="338"/>
      <c r="AY22" s="338"/>
      <c r="AZ22" s="338"/>
      <c r="BA22" s="338"/>
      <c r="BB22" s="338"/>
      <c r="BC22" s="338"/>
      <c r="BD22" s="338"/>
      <c r="BE22" s="338"/>
      <c r="BF22" s="338"/>
      <c r="BG22" s="338"/>
      <c r="BH22" s="338"/>
      <c r="BI22" s="338"/>
      <c r="BJ22" s="338"/>
      <c r="BK22" s="338"/>
      <c r="BL22" s="338"/>
      <c r="BM22" s="338"/>
      <c r="BN22" s="338"/>
      <c r="BO22" s="338"/>
      <c r="BP22" s="338"/>
      <c r="BQ22" s="338"/>
      <c r="BR22" s="338"/>
      <c r="BS22" s="338"/>
      <c r="BT22" s="338"/>
      <c r="BU22" s="338"/>
      <c r="BV22" s="338"/>
      <c r="BW22" s="338"/>
      <c r="BX22" s="338"/>
      <c r="BY22" s="508" t="str">
        <f>annexe_01!D20</f>
        <v xml:space="preserve">besoin de retenir à l'intérieur / de garder pour soi </v>
      </c>
      <c r="BZ22" s="508" t="str">
        <f>annexe_01!E20</f>
        <v>peur de vivre de l'insécurité / peur de manquer / vécu des manques par le passé</v>
      </c>
      <c r="CA22" s="508" t="str">
        <f>annexe_01!F20</f>
        <v xml:space="preserve">équilibre entre garder et rejeter / équilibre entre perdre et donner </v>
      </c>
      <c r="CB22" s="508" t="str">
        <f>annexe_01!G20</f>
        <v>envie de fuir mais rester / se retenir</v>
      </c>
      <c r="CF22" s="300" t="s">
        <v>29</v>
      </c>
      <c r="CG22" s="300" t="s">
        <v>30</v>
      </c>
      <c r="CH22" s="301">
        <v>5</v>
      </c>
      <c r="CI22" s="301">
        <v>190</v>
      </c>
    </row>
    <row r="23" spans="5:87" ht="14.25" customHeight="1" thickTop="1" thickBot="1" x14ac:dyDescent="0.3">
      <c r="E23" s="310">
        <v>0</v>
      </c>
      <c r="F23" s="314">
        <v>5</v>
      </c>
      <c r="G23" s="183">
        <f t="shared" si="4"/>
        <v>0</v>
      </c>
      <c r="H23" s="312">
        <v>0</v>
      </c>
      <c r="I23" s="312">
        <v>0</v>
      </c>
      <c r="J23" s="343">
        <f t="shared" si="5"/>
        <v>0</v>
      </c>
      <c r="K23" s="339" t="str">
        <f t="shared" si="0"/>
        <v/>
      </c>
      <c r="L23" s="327">
        <v>5</v>
      </c>
      <c r="M23" s="343">
        <f t="shared" si="6"/>
        <v>9</v>
      </c>
      <c r="N23" s="339" t="str">
        <f t="shared" si="1"/>
        <v>problème d’argent / licenciement / deuil non fait d'un proche</v>
      </c>
      <c r="O23" s="354" t="str">
        <f>annexe_01!C21</f>
        <v>côlon sigmoïde</v>
      </c>
      <c r="P23" s="347"/>
      <c r="Q23" s="347"/>
      <c r="R23" s="347"/>
      <c r="S23" s="338"/>
      <c r="T23" s="338" t="str">
        <f t="shared" si="7"/>
        <v>--</v>
      </c>
      <c r="U23" s="357">
        <f t="shared" si="8"/>
        <v>0</v>
      </c>
      <c r="V23" s="343">
        <f t="shared" si="9"/>
        <v>2</v>
      </c>
      <c r="W23" s="339" t="str">
        <f t="shared" si="2"/>
        <v>besoin d’argent / besoin d'être valorisé</v>
      </c>
      <c r="X23" s="327">
        <v>5</v>
      </c>
      <c r="Y23" s="343">
        <f t="shared" si="10"/>
        <v>11</v>
      </c>
      <c r="Z23" s="339" t="str">
        <f t="shared" si="3"/>
        <v>problème d’argent / licenciement / deuil non fait d'un proche</v>
      </c>
      <c r="AB23" s="315">
        <v>5</v>
      </c>
      <c r="AC23" s="338"/>
      <c r="AD23" s="338"/>
      <c r="AE23" s="338"/>
      <c r="AF23" s="338"/>
      <c r="AG23" s="338"/>
      <c r="AH23" s="338"/>
      <c r="AI23" s="338"/>
      <c r="AJ23" s="338"/>
      <c r="AK23" s="338">
        <v>0</v>
      </c>
      <c r="AL23" s="338">
        <v>9</v>
      </c>
      <c r="AM23" s="338">
        <v>2</v>
      </c>
      <c r="AN23" s="338">
        <v>11</v>
      </c>
      <c r="AO23" s="338"/>
      <c r="AP23" s="338"/>
      <c r="AQ23" s="338"/>
      <c r="AR23" s="343">
        <f t="shared" si="11"/>
        <v>0</v>
      </c>
      <c r="AS23" s="338" t="str">
        <f t="shared" si="12"/>
        <v/>
      </c>
      <c r="AT23" s="338" t="str">
        <f t="shared" si="13"/>
        <v/>
      </c>
      <c r="AU23" s="338" t="str">
        <f t="shared" si="14"/>
        <v/>
      </c>
      <c r="AV23" s="338" t="str">
        <f t="shared" si="15"/>
        <v/>
      </c>
      <c r="AW23" s="338"/>
      <c r="AX23" s="338"/>
      <c r="AY23" s="338"/>
      <c r="AZ23" s="338"/>
      <c r="BA23" s="338"/>
      <c r="BB23" s="338"/>
      <c r="BC23" s="338"/>
      <c r="BD23" s="338"/>
      <c r="BE23" s="338"/>
      <c r="BF23" s="338"/>
      <c r="BG23" s="338"/>
      <c r="BH23" s="338"/>
      <c r="BI23" s="338"/>
      <c r="BJ23" s="338"/>
      <c r="BK23" s="338"/>
      <c r="BL23" s="338"/>
      <c r="BM23" s="338"/>
      <c r="BN23" s="338"/>
      <c r="BO23" s="338"/>
      <c r="BP23" s="338"/>
      <c r="BQ23" s="338"/>
      <c r="BR23" s="338"/>
      <c r="BS23" s="338"/>
      <c r="BT23" s="338"/>
      <c r="BU23" s="338"/>
      <c r="BV23" s="338"/>
      <c r="BW23" s="338"/>
      <c r="BX23" s="338"/>
      <c r="BY23" s="508" t="str">
        <f>annexe_01!D21</f>
        <v>besoin d’argent / besoin d'être valorisé</v>
      </c>
      <c r="BZ23" s="508" t="str">
        <f>annexe_01!E21</f>
        <v>manques / dévalorisation / indifférence / maltraitance</v>
      </c>
      <c r="CA23" s="508" t="str">
        <f>annexe_01!F21</f>
        <v>enfance heureuse / valorisation</v>
      </c>
      <c r="CB23" s="508" t="str">
        <f>annexe_01!G21</f>
        <v>problème d’argent / licenciement / deuil non fait d'un proche</v>
      </c>
      <c r="CF23" s="300" t="s">
        <v>29</v>
      </c>
      <c r="CG23" s="300" t="s">
        <v>31</v>
      </c>
      <c r="CH23" s="301">
        <v>5</v>
      </c>
      <c r="CI23" s="301">
        <v>200</v>
      </c>
    </row>
    <row r="24" spans="5:87" ht="14.25" customHeight="1" thickTop="1" thickBot="1" x14ac:dyDescent="0.3">
      <c r="E24" s="310">
        <v>0</v>
      </c>
      <c r="F24" s="314">
        <v>5</v>
      </c>
      <c r="G24" s="183">
        <f t="shared" si="4"/>
        <v>0</v>
      </c>
      <c r="H24" s="312">
        <v>0</v>
      </c>
      <c r="I24" s="312">
        <v>0</v>
      </c>
      <c r="J24" s="343">
        <f t="shared" si="5"/>
        <v>0</v>
      </c>
      <c r="K24" s="339" t="str">
        <f t="shared" si="0"/>
        <v/>
      </c>
      <c r="L24" s="327">
        <v>5</v>
      </c>
      <c r="M24" s="343">
        <f t="shared" si="6"/>
        <v>7</v>
      </c>
      <c r="N24" s="339" t="str">
        <f t="shared" si="1"/>
        <v>conflit avec les autres / subir une pression</v>
      </c>
      <c r="O24" s="354" t="str">
        <f>annexe_01!C22</f>
        <v>coccyx3</v>
      </c>
      <c r="P24" s="347"/>
      <c r="Q24" s="347"/>
      <c r="R24" s="347"/>
      <c r="S24" s="338"/>
      <c r="T24" s="338" t="str">
        <f t="shared" si="7"/>
        <v>--</v>
      </c>
      <c r="U24" s="357">
        <f t="shared" si="8"/>
        <v>0</v>
      </c>
      <c r="V24" s="343">
        <f t="shared" si="9"/>
        <v>0</v>
      </c>
      <c r="W24" s="339" t="str">
        <f t="shared" si="2"/>
        <v/>
      </c>
      <c r="X24" s="327">
        <v>5</v>
      </c>
      <c r="Y24" s="343">
        <f t="shared" si="10"/>
        <v>8</v>
      </c>
      <c r="Z24" s="339" t="str">
        <f t="shared" si="3"/>
        <v>conflit avec les autres / subir une pression</v>
      </c>
      <c r="AB24" s="315">
        <v>5</v>
      </c>
      <c r="AC24" s="338"/>
      <c r="AD24" s="338"/>
      <c r="AE24" s="338"/>
      <c r="AF24" s="338"/>
      <c r="AG24" s="338"/>
      <c r="AH24" s="338"/>
      <c r="AI24" s="338"/>
      <c r="AJ24" s="338"/>
      <c r="AK24" s="338">
        <v>0</v>
      </c>
      <c r="AL24" s="338">
        <v>7</v>
      </c>
      <c r="AM24" s="338">
        <v>0</v>
      </c>
      <c r="AN24" s="338">
        <v>8</v>
      </c>
      <c r="AO24" s="338"/>
      <c r="AP24" s="338"/>
      <c r="AQ24" s="338"/>
      <c r="AR24" s="343">
        <f t="shared" si="11"/>
        <v>0</v>
      </c>
      <c r="AS24" s="338" t="str">
        <f t="shared" si="12"/>
        <v/>
      </c>
      <c r="AT24" s="338" t="str">
        <f t="shared" si="13"/>
        <v/>
      </c>
      <c r="AU24" s="338" t="str">
        <f t="shared" si="14"/>
        <v/>
      </c>
      <c r="AV24" s="338" t="str">
        <f t="shared" si="15"/>
        <v/>
      </c>
      <c r="AW24" s="338"/>
      <c r="AX24" s="338"/>
      <c r="AY24" s="338"/>
      <c r="AZ24" s="338"/>
      <c r="BA24" s="338"/>
      <c r="BB24" s="338"/>
      <c r="BC24" s="338"/>
      <c r="BD24" s="338"/>
      <c r="BE24" s="338"/>
      <c r="BF24" s="338"/>
      <c r="BG24" s="338"/>
      <c r="BH24" s="338"/>
      <c r="BI24" s="338"/>
      <c r="BJ24" s="338"/>
      <c r="BK24" s="338"/>
      <c r="BL24" s="338"/>
      <c r="BM24" s="338"/>
      <c r="BN24" s="338"/>
      <c r="BO24" s="338"/>
      <c r="BP24" s="338"/>
      <c r="BQ24" s="338"/>
      <c r="BR24" s="338"/>
      <c r="BS24" s="338"/>
      <c r="BT24" s="338"/>
      <c r="BU24" s="338"/>
      <c r="BV24" s="338"/>
      <c r="BW24" s="338"/>
      <c r="BX24" s="338"/>
      <c r="BY24" s="508" t="str">
        <f>annexe_01!D22</f>
        <v xml:space="preserve">besoin d'assumer / d'être différent </v>
      </c>
      <c r="BZ24" s="508" t="str">
        <f>annexe_01!E22</f>
        <v>manque de contact avec la famille / insatisfaction / vide dans la vie / peur de souffrir</v>
      </c>
      <c r="CA24" s="508" t="str">
        <f>annexe_01!F22</f>
        <v xml:space="preserve">assumer sa différence / son incarnation </v>
      </c>
      <c r="CB24" s="508" t="str">
        <f>annexe_01!G22</f>
        <v>conflit avec les autres / subir une pression</v>
      </c>
      <c r="CF24" s="300" t="s">
        <v>29</v>
      </c>
      <c r="CG24" s="300" t="s">
        <v>32</v>
      </c>
      <c r="CH24" s="301">
        <v>5</v>
      </c>
      <c r="CI24" s="301">
        <v>210</v>
      </c>
    </row>
    <row r="25" spans="5:87" ht="14.25" customHeight="1" thickTop="1" thickBot="1" x14ac:dyDescent="0.3">
      <c r="E25" s="310">
        <v>0</v>
      </c>
      <c r="F25" s="314">
        <v>5</v>
      </c>
      <c r="G25" s="183">
        <f t="shared" si="4"/>
        <v>0</v>
      </c>
      <c r="H25" s="312">
        <v>0</v>
      </c>
      <c r="I25" s="312">
        <v>0</v>
      </c>
      <c r="J25" s="343">
        <f t="shared" si="5"/>
        <v>0</v>
      </c>
      <c r="K25" s="339" t="str">
        <f t="shared" si="0"/>
        <v/>
      </c>
      <c r="L25" s="327">
        <v>5</v>
      </c>
      <c r="M25" s="343">
        <f t="shared" si="6"/>
        <v>9</v>
      </c>
      <c r="N25" s="339" t="str">
        <f t="shared" si="1"/>
        <v>devoir aller de l'avant / envie de concrétiser</v>
      </c>
      <c r="O25" s="354" t="str">
        <f>annexe_01!C23</f>
        <v>coccyx2</v>
      </c>
      <c r="P25" s="347"/>
      <c r="Q25" s="347"/>
      <c r="R25" s="347"/>
      <c r="S25" s="338"/>
      <c r="T25" s="338" t="str">
        <f t="shared" si="7"/>
        <v>--</v>
      </c>
      <c r="U25" s="357">
        <f t="shared" si="8"/>
        <v>0</v>
      </c>
      <c r="V25" s="343">
        <f t="shared" si="9"/>
        <v>0</v>
      </c>
      <c r="W25" s="339" t="str">
        <f t="shared" si="2"/>
        <v/>
      </c>
      <c r="X25" s="327">
        <v>5</v>
      </c>
      <c r="Y25" s="343">
        <f t="shared" si="10"/>
        <v>9</v>
      </c>
      <c r="Z25" s="339" t="str">
        <f t="shared" si="3"/>
        <v>devoir aller de l'avant / envie de concrétiser</v>
      </c>
      <c r="AB25" s="315">
        <v>5</v>
      </c>
      <c r="AC25" s="338"/>
      <c r="AD25" s="338"/>
      <c r="AE25" s="338"/>
      <c r="AF25" s="338"/>
      <c r="AG25" s="338"/>
      <c r="AH25" s="338"/>
      <c r="AI25" s="338"/>
      <c r="AJ25" s="338"/>
      <c r="AK25" s="338">
        <v>0</v>
      </c>
      <c r="AL25" s="338">
        <v>9</v>
      </c>
      <c r="AM25" s="338">
        <v>0</v>
      </c>
      <c r="AN25" s="338">
        <v>9</v>
      </c>
      <c r="AO25" s="338"/>
      <c r="AP25" s="338"/>
      <c r="AQ25" s="338"/>
      <c r="AR25" s="343">
        <f t="shared" si="11"/>
        <v>0</v>
      </c>
      <c r="AS25" s="338" t="str">
        <f t="shared" si="12"/>
        <v/>
      </c>
      <c r="AT25" s="338" t="str">
        <f t="shared" si="13"/>
        <v/>
      </c>
      <c r="AU25" s="338" t="str">
        <f t="shared" si="14"/>
        <v/>
      </c>
      <c r="AV25" s="338" t="str">
        <f t="shared" si="15"/>
        <v/>
      </c>
      <c r="AW25" s="338"/>
      <c r="AX25" s="338"/>
      <c r="AY25" s="338"/>
      <c r="AZ25" s="338"/>
      <c r="BA25" s="338"/>
      <c r="BB25" s="338"/>
      <c r="BC25" s="338"/>
      <c r="BD25" s="338"/>
      <c r="BE25" s="338"/>
      <c r="BF25" s="338"/>
      <c r="BG25" s="338"/>
      <c r="BH25" s="338"/>
      <c r="BI25" s="338"/>
      <c r="BJ25" s="338"/>
      <c r="BK25" s="338"/>
      <c r="BL25" s="338"/>
      <c r="BM25" s="338"/>
      <c r="BN25" s="338"/>
      <c r="BO25" s="338"/>
      <c r="BP25" s="338"/>
      <c r="BQ25" s="338"/>
      <c r="BR25" s="338"/>
      <c r="BS25" s="338"/>
      <c r="BT25" s="338"/>
      <c r="BU25" s="338"/>
      <c r="BV25" s="338"/>
      <c r="BW25" s="338"/>
      <c r="BX25" s="338"/>
      <c r="BY25" s="508" t="str">
        <f>annexe_01!D23</f>
        <v xml:space="preserve">besoin de réaliser / besoin d'exprimer son potentiel / stagner / reporter à plus tard </v>
      </c>
      <c r="BZ25" s="508" t="str">
        <f>annexe_01!E23</f>
        <v>peur d'être exclu / d'être seul pour assumer / soucis</v>
      </c>
      <c r="CA25" s="508" t="str">
        <f>annexe_01!F23</f>
        <v xml:space="preserve">vivre l'instant présent / être plutôt que faire  </v>
      </c>
      <c r="CB25" s="508" t="str">
        <f>annexe_01!G23</f>
        <v>devoir aller de l'avant / envie de concrétiser</v>
      </c>
      <c r="CF25" s="300" t="s">
        <v>29</v>
      </c>
      <c r="CG25" s="300" t="s">
        <v>33</v>
      </c>
      <c r="CH25" s="301">
        <v>5</v>
      </c>
      <c r="CI25" s="301">
        <v>220</v>
      </c>
    </row>
    <row r="26" spans="5:87" ht="14.25" customHeight="1" thickTop="1" thickBot="1" x14ac:dyDescent="0.3">
      <c r="E26" s="310">
        <v>0</v>
      </c>
      <c r="F26" s="314">
        <v>5</v>
      </c>
      <c r="G26" s="183">
        <f t="shared" si="4"/>
        <v>0</v>
      </c>
      <c r="H26" s="312">
        <v>0</v>
      </c>
      <c r="I26" s="312">
        <v>0</v>
      </c>
      <c r="J26" s="343">
        <f t="shared" si="5"/>
        <v>0</v>
      </c>
      <c r="K26" s="339" t="str">
        <f t="shared" si="0"/>
        <v/>
      </c>
      <c r="L26" s="327">
        <v>5</v>
      </c>
      <c r="M26" s="343">
        <f t="shared" si="6"/>
        <v>9</v>
      </c>
      <c r="N26" s="339" t="str">
        <f t="shared" si="1"/>
        <v>contrariété / frustrations / se sentir en danger / plein de peurs</v>
      </c>
      <c r="O26" s="354" t="str">
        <f>annexe_01!C24</f>
        <v>coccyx1</v>
      </c>
      <c r="P26" s="347"/>
      <c r="Q26" s="347"/>
      <c r="R26" s="347"/>
      <c r="S26" s="338"/>
      <c r="T26" s="338" t="str">
        <f t="shared" si="7"/>
        <v>--</v>
      </c>
      <c r="U26" s="357">
        <f t="shared" si="8"/>
        <v>0</v>
      </c>
      <c r="V26" s="343">
        <f t="shared" si="9"/>
        <v>0</v>
      </c>
      <c r="W26" s="339" t="str">
        <f t="shared" si="2"/>
        <v/>
      </c>
      <c r="X26" s="327">
        <v>5</v>
      </c>
      <c r="Y26" s="343">
        <f t="shared" si="10"/>
        <v>10</v>
      </c>
      <c r="Z26" s="339" t="str">
        <f t="shared" si="3"/>
        <v>contrariété / frustrations / se sentir en danger / plein de peurs</v>
      </c>
      <c r="AB26" s="315">
        <v>5</v>
      </c>
      <c r="AC26" s="338"/>
      <c r="AD26" s="338"/>
      <c r="AE26" s="338"/>
      <c r="AF26" s="338"/>
      <c r="AG26" s="338"/>
      <c r="AH26" s="338"/>
      <c r="AI26" s="338"/>
      <c r="AJ26" s="338"/>
      <c r="AK26" s="338">
        <v>0</v>
      </c>
      <c r="AL26" s="338">
        <v>9</v>
      </c>
      <c r="AM26" s="338">
        <v>0</v>
      </c>
      <c r="AN26" s="338">
        <v>10</v>
      </c>
      <c r="AO26" s="338"/>
      <c r="AP26" s="338"/>
      <c r="AQ26" s="338"/>
      <c r="AR26" s="343">
        <f t="shared" si="11"/>
        <v>0</v>
      </c>
      <c r="AS26" s="338" t="str">
        <f t="shared" si="12"/>
        <v/>
      </c>
      <c r="AT26" s="338" t="str">
        <f t="shared" si="13"/>
        <v/>
      </c>
      <c r="AU26" s="338" t="str">
        <f t="shared" si="14"/>
        <v/>
      </c>
      <c r="AV26" s="338" t="str">
        <f t="shared" si="15"/>
        <v/>
      </c>
      <c r="AW26" s="338"/>
      <c r="AX26" s="338"/>
      <c r="AY26" s="338"/>
      <c r="AZ26" s="338"/>
      <c r="BA26" s="338"/>
      <c r="BB26" s="338"/>
      <c r="BC26" s="338"/>
      <c r="BD26" s="338"/>
      <c r="BE26" s="338"/>
      <c r="BF26" s="338"/>
      <c r="BG26" s="338"/>
      <c r="BH26" s="338"/>
      <c r="BI26" s="338"/>
      <c r="BJ26" s="338"/>
      <c r="BK26" s="338"/>
      <c r="BL26" s="338"/>
      <c r="BM26" s="338"/>
      <c r="BN26" s="338"/>
      <c r="BO26" s="338"/>
      <c r="BP26" s="338"/>
      <c r="BQ26" s="338"/>
      <c r="BR26" s="338"/>
      <c r="BS26" s="338"/>
      <c r="BT26" s="338"/>
      <c r="BU26" s="338"/>
      <c r="BV26" s="338"/>
      <c r="BW26" s="338"/>
      <c r="BX26" s="338"/>
      <c r="BY26" s="508" t="str">
        <f>annexe_01!D24</f>
        <v xml:space="preserve">besoin d'avoir sa place / besoin de répondre à ses attentes </v>
      </c>
      <c r="BZ26" s="508" t="str">
        <f>annexe_01!E24</f>
        <v>peur d'être abandonné / peur d'être soi-même</v>
      </c>
      <c r="CA26" s="508" t="str">
        <f>annexe_01!F24</f>
        <v>se sentir aimé / savoir répondre à ses attentes</v>
      </c>
      <c r="CB26" s="508" t="str">
        <f>annexe_01!G24</f>
        <v>contrariété / frustrations / se sentir en danger / plein de peurs</v>
      </c>
      <c r="CF26" s="300" t="s">
        <v>29</v>
      </c>
      <c r="CG26" s="300" t="s">
        <v>34</v>
      </c>
      <c r="CH26" s="301">
        <v>5</v>
      </c>
      <c r="CI26" s="301">
        <v>230</v>
      </c>
    </row>
    <row r="27" spans="5:87" ht="14.25" customHeight="1" thickTop="1" thickBot="1" x14ac:dyDescent="0.3">
      <c r="E27" s="310">
        <v>0</v>
      </c>
      <c r="F27" s="314">
        <v>6</v>
      </c>
      <c r="G27" s="183">
        <f t="shared" si="4"/>
        <v>0</v>
      </c>
      <c r="H27" s="312">
        <v>0</v>
      </c>
      <c r="I27" s="312">
        <v>0</v>
      </c>
      <c r="J27" s="343">
        <f t="shared" si="5"/>
        <v>2</v>
      </c>
      <c r="K27" s="339" t="str">
        <f t="shared" si="0"/>
        <v xml:space="preserve">besoin d'aller de l'avant / de concrétiser / besoin de réaliser son potentiel / ses projets </v>
      </c>
      <c r="L27" s="327">
        <v>6</v>
      </c>
      <c r="M27" s="343">
        <f t="shared" si="6"/>
        <v>12</v>
      </c>
      <c r="N27" s="339" t="str">
        <f t="shared" si="1"/>
        <v>difficulté à concrétiser / projets en stagnation / enthousiasme excessif / devoir séduire</v>
      </c>
      <c r="O27" s="354" t="str">
        <f>annexe_01!C25</f>
        <v>prostate/poignet</v>
      </c>
      <c r="P27" s="347"/>
      <c r="Q27" s="347"/>
      <c r="R27" s="347"/>
      <c r="S27" s="338"/>
      <c r="T27" s="338" t="str">
        <f t="shared" si="7"/>
        <v>--</v>
      </c>
      <c r="U27" s="357">
        <f t="shared" si="8"/>
        <v>0</v>
      </c>
      <c r="V27" s="343">
        <f t="shared" si="9"/>
        <v>2</v>
      </c>
      <c r="W27" s="339" t="str">
        <f t="shared" si="2"/>
        <v xml:space="preserve">besoin d'aller de l'avant / de concrétiser / besoin de réaliser son potentiel / ses projets </v>
      </c>
      <c r="X27" s="327">
        <v>6</v>
      </c>
      <c r="Y27" s="343">
        <f t="shared" si="10"/>
        <v>13</v>
      </c>
      <c r="Z27" s="339" t="str">
        <f t="shared" si="3"/>
        <v>difficulté à concrétiser / projets en stagnation / enthousiasme excessif / devoir séduire</v>
      </c>
      <c r="AB27" s="315">
        <v>6</v>
      </c>
      <c r="AC27" s="338"/>
      <c r="AD27" s="338"/>
      <c r="AE27" s="338"/>
      <c r="AF27" s="338"/>
      <c r="AG27" s="338"/>
      <c r="AH27" s="338"/>
      <c r="AI27" s="338"/>
      <c r="AJ27" s="338"/>
      <c r="AK27" s="338">
        <v>2</v>
      </c>
      <c r="AL27" s="338">
        <v>12</v>
      </c>
      <c r="AM27" s="338">
        <v>2</v>
      </c>
      <c r="AN27" s="338">
        <v>13</v>
      </c>
      <c r="AO27" s="338"/>
      <c r="AP27" s="338"/>
      <c r="AQ27" s="338"/>
      <c r="AR27" s="343">
        <f t="shared" si="11"/>
        <v>0</v>
      </c>
      <c r="AS27" s="338" t="str">
        <f t="shared" si="12"/>
        <v/>
      </c>
      <c r="AT27" s="338" t="str">
        <f t="shared" si="13"/>
        <v/>
      </c>
      <c r="AU27" s="338" t="str">
        <f t="shared" si="14"/>
        <v/>
      </c>
      <c r="AV27" s="338" t="str">
        <f t="shared" si="15"/>
        <v/>
      </c>
      <c r="AW27" s="338"/>
      <c r="AX27" s="338"/>
      <c r="AY27" s="338"/>
      <c r="AZ27" s="338"/>
      <c r="BA27" s="338"/>
      <c r="BB27" s="338"/>
      <c r="BC27" s="338"/>
      <c r="BD27" s="338"/>
      <c r="BE27" s="338"/>
      <c r="BF27" s="338"/>
      <c r="BG27" s="338"/>
      <c r="BH27" s="338"/>
      <c r="BI27" s="338"/>
      <c r="BJ27" s="338"/>
      <c r="BK27" s="338"/>
      <c r="BL27" s="338"/>
      <c r="BM27" s="338"/>
      <c r="BN27" s="338"/>
      <c r="BO27" s="338"/>
      <c r="BP27" s="338"/>
      <c r="BQ27" s="338"/>
      <c r="BR27" s="338"/>
      <c r="BS27" s="338"/>
      <c r="BT27" s="338"/>
      <c r="BU27" s="338"/>
      <c r="BV27" s="338"/>
      <c r="BW27" s="338"/>
      <c r="BX27" s="338"/>
      <c r="BY27" s="508" t="str">
        <f>annexe_01!D25</f>
        <v xml:space="preserve">besoin d'aller de l'avant / de concrétiser / besoin de réaliser son potentiel / ses projets </v>
      </c>
      <c r="BZ27" s="508" t="str">
        <f>annexe_01!E25</f>
        <v>devoir obéir / peur d'être seul / maltraitance / ne pas aimer son corps / absence de projets pour la suite</v>
      </c>
      <c r="CA27" s="508" t="str">
        <f>annexe_01!F25</f>
        <v xml:space="preserve">potentiel exprimé / enthousiasme / sexualité équilibrée / charme et séduction </v>
      </c>
      <c r="CB27" s="508" t="str">
        <f>annexe_01!G25</f>
        <v>difficulté à concrétiser / projets en stagnation / enthousiasme excessif / devoir séduire</v>
      </c>
      <c r="CF27" s="300" t="s">
        <v>35</v>
      </c>
      <c r="CG27" s="300" t="s">
        <v>36</v>
      </c>
      <c r="CH27" s="301">
        <v>6</v>
      </c>
      <c r="CI27" s="301">
        <v>240</v>
      </c>
    </row>
    <row r="28" spans="5:87" ht="14.25" customHeight="1" thickTop="1" thickBot="1" x14ac:dyDescent="0.3">
      <c r="E28" s="310">
        <v>0</v>
      </c>
      <c r="F28" s="314">
        <v>6</v>
      </c>
      <c r="G28" s="183">
        <f t="shared" si="4"/>
        <v>0</v>
      </c>
      <c r="H28" s="312">
        <v>0</v>
      </c>
      <c r="I28" s="312">
        <v>0</v>
      </c>
      <c r="J28" s="343">
        <f t="shared" si="5"/>
        <v>6</v>
      </c>
      <c r="K28" s="339" t="str">
        <f t="shared" si="0"/>
        <v xml:space="preserve">besoin de reporter un choix à faire / besoin de franchir une étape </v>
      </c>
      <c r="L28" s="327">
        <v>6</v>
      </c>
      <c r="M28" s="343">
        <f t="shared" si="6"/>
        <v>9</v>
      </c>
      <c r="N28" s="339" t="str">
        <f t="shared" si="1"/>
        <v>vouloir fuir une situation / bouillonnement intérieur / colère contenue</v>
      </c>
      <c r="O28" s="354" t="str">
        <f>annexe_01!C26</f>
        <v>appendice</v>
      </c>
      <c r="P28" s="347"/>
      <c r="Q28" s="347"/>
      <c r="R28" s="347"/>
      <c r="S28" s="338"/>
      <c r="T28" s="338" t="str">
        <f t="shared" si="7"/>
        <v>--</v>
      </c>
      <c r="U28" s="357">
        <f t="shared" si="8"/>
        <v>0</v>
      </c>
      <c r="V28" s="343">
        <f t="shared" si="9"/>
        <v>6</v>
      </c>
      <c r="W28" s="339" t="str">
        <f t="shared" si="2"/>
        <v xml:space="preserve">besoin de reporter un choix à faire / besoin de franchir une étape </v>
      </c>
      <c r="X28" s="327">
        <v>6</v>
      </c>
      <c r="Y28" s="343">
        <f t="shared" si="10"/>
        <v>12</v>
      </c>
      <c r="Z28" s="339" t="str">
        <f t="shared" si="3"/>
        <v>vouloir fuir une situation / bouillonnement intérieur / colère contenue</v>
      </c>
      <c r="AB28" s="315">
        <v>6</v>
      </c>
      <c r="AC28" s="338"/>
      <c r="AD28" s="338"/>
      <c r="AE28" s="338"/>
      <c r="AF28" s="338"/>
      <c r="AG28" s="338"/>
      <c r="AH28" s="338"/>
      <c r="AI28" s="338"/>
      <c r="AJ28" s="338"/>
      <c r="AK28" s="338">
        <v>6</v>
      </c>
      <c r="AL28" s="338">
        <v>9</v>
      </c>
      <c r="AM28" s="338">
        <v>6</v>
      </c>
      <c r="AN28" s="338">
        <v>12</v>
      </c>
      <c r="AO28" s="338"/>
      <c r="AP28" s="338"/>
      <c r="AQ28" s="338"/>
      <c r="AR28" s="343">
        <f t="shared" si="11"/>
        <v>0</v>
      </c>
      <c r="AS28" s="338" t="str">
        <f t="shared" si="12"/>
        <v/>
      </c>
      <c r="AT28" s="338" t="str">
        <f t="shared" si="13"/>
        <v/>
      </c>
      <c r="AU28" s="338" t="str">
        <f t="shared" si="14"/>
        <v/>
      </c>
      <c r="AV28" s="338" t="str">
        <f t="shared" si="15"/>
        <v/>
      </c>
      <c r="AW28" s="338"/>
      <c r="AX28" s="338"/>
      <c r="AY28" s="338"/>
      <c r="AZ28" s="338"/>
      <c r="BA28" s="338"/>
      <c r="BB28" s="338"/>
      <c r="BC28" s="338"/>
      <c r="BD28" s="338"/>
      <c r="BE28" s="338"/>
      <c r="BF28" s="338"/>
      <c r="BG28" s="338"/>
      <c r="BH28" s="338"/>
      <c r="BI28" s="338"/>
      <c r="BJ28" s="338"/>
      <c r="BK28" s="338"/>
      <c r="BL28" s="338"/>
      <c r="BM28" s="338"/>
      <c r="BN28" s="338"/>
      <c r="BO28" s="338"/>
      <c r="BP28" s="338"/>
      <c r="BQ28" s="338"/>
      <c r="BR28" s="338"/>
      <c r="BS28" s="338"/>
      <c r="BT28" s="338"/>
      <c r="BU28" s="338"/>
      <c r="BV28" s="338"/>
      <c r="BW28" s="338"/>
      <c r="BX28" s="338"/>
      <c r="BY28" s="508" t="str">
        <f>annexe_01!D26</f>
        <v xml:space="preserve">besoin de reporter un choix à faire / besoin de franchir une étape </v>
      </c>
      <c r="BZ28" s="508" t="str">
        <f>annexe_01!E26</f>
        <v>être dans une impasse / pas eu le choix / pas eu l’argent espéré</v>
      </c>
      <c r="CA28" s="508" t="str">
        <f>annexe_01!F26</f>
        <v>spontanéité / capacité à répondre à ses attentes / accepter toute situation</v>
      </c>
      <c r="CB28" s="508" t="str">
        <f>annexe_01!G26</f>
        <v>vouloir fuir une situation / bouillonnement intérieur / colère contenue</v>
      </c>
      <c r="CF28" s="300" t="s">
        <v>35</v>
      </c>
      <c r="CG28" s="300" t="s">
        <v>37</v>
      </c>
      <c r="CH28" s="301">
        <v>6</v>
      </c>
      <c r="CI28" s="301">
        <v>250</v>
      </c>
    </row>
    <row r="29" spans="5:87" ht="14.25" customHeight="1" thickTop="1" thickBot="1" x14ac:dyDescent="0.3">
      <c r="E29" s="310">
        <v>0</v>
      </c>
      <c r="F29" s="314">
        <v>6</v>
      </c>
      <c r="G29" s="183">
        <f t="shared" si="4"/>
        <v>0</v>
      </c>
      <c r="H29" s="312">
        <v>-1</v>
      </c>
      <c r="I29" s="312">
        <v>0</v>
      </c>
      <c r="J29" s="343">
        <f t="shared" si="5"/>
        <v>18</v>
      </c>
      <c r="K29" s="339" t="str">
        <f t="shared" si="0"/>
        <v>besoin de se poser quelque part / contrarié dans ses attentes / peur face aux autres</v>
      </c>
      <c r="L29" s="327">
        <v>6</v>
      </c>
      <c r="M29" s="343">
        <f t="shared" si="6"/>
        <v>16</v>
      </c>
      <c r="N29" s="339" t="str">
        <f t="shared" si="1"/>
        <v>devoir défendre sa place / devoir trouver une autre place / vouloir la place d'un autre / conflit de place</v>
      </c>
      <c r="O29" s="354" t="str">
        <f>annexe_01!C27</f>
        <v>vessie</v>
      </c>
      <c r="P29" s="347"/>
      <c r="Q29" s="347"/>
      <c r="R29" s="347"/>
      <c r="S29" s="338"/>
      <c r="T29" s="338" t="str">
        <f t="shared" si="7"/>
        <v>--</v>
      </c>
      <c r="U29" s="357">
        <f t="shared" si="8"/>
        <v>0</v>
      </c>
      <c r="V29" s="343">
        <f t="shared" si="9"/>
        <v>17</v>
      </c>
      <c r="W29" s="339" t="str">
        <f t="shared" si="2"/>
        <v>besoin de se poser quelque part / contrarié dans ses attentes / peur face aux autres</v>
      </c>
      <c r="X29" s="327">
        <v>6</v>
      </c>
      <c r="Y29" s="343">
        <f t="shared" si="10"/>
        <v>17</v>
      </c>
      <c r="Z29" s="339" t="str">
        <f t="shared" si="3"/>
        <v>devoir défendre sa place / devoir trouver une autre place / vouloir la place d'un autre / conflit de place</v>
      </c>
      <c r="AB29" s="315">
        <v>6</v>
      </c>
      <c r="AC29" s="338"/>
      <c r="AD29" s="338"/>
      <c r="AE29" s="338"/>
      <c r="AF29" s="338"/>
      <c r="AG29" s="338"/>
      <c r="AH29" s="338"/>
      <c r="AI29" s="338"/>
      <c r="AJ29" s="338"/>
      <c r="AK29" s="338">
        <v>18</v>
      </c>
      <c r="AL29" s="338">
        <v>16</v>
      </c>
      <c r="AM29" s="338">
        <v>17</v>
      </c>
      <c r="AN29" s="338">
        <v>17</v>
      </c>
      <c r="AO29" s="338"/>
      <c r="AP29" s="338"/>
      <c r="AQ29" s="338"/>
      <c r="AR29" s="343">
        <f t="shared" si="11"/>
        <v>0</v>
      </c>
      <c r="AS29" s="338" t="str">
        <f t="shared" si="12"/>
        <v/>
      </c>
      <c r="AT29" s="338" t="str">
        <f t="shared" si="13"/>
        <v/>
      </c>
      <c r="AU29" s="338" t="str">
        <f t="shared" si="14"/>
        <v/>
      </c>
      <c r="AV29" s="338" t="str">
        <f t="shared" si="15"/>
        <v/>
      </c>
      <c r="AW29" s="338"/>
      <c r="AX29" s="338"/>
      <c r="AY29" s="338"/>
      <c r="AZ29" s="338"/>
      <c r="BA29" s="338"/>
      <c r="BB29" s="338"/>
      <c r="BC29" s="338"/>
      <c r="BD29" s="338"/>
      <c r="BE29" s="338"/>
      <c r="BF29" s="338"/>
      <c r="BG29" s="338"/>
      <c r="BH29" s="338"/>
      <c r="BI29" s="338"/>
      <c r="BJ29" s="338"/>
      <c r="BK29" s="338"/>
      <c r="BL29" s="338"/>
      <c r="BM29" s="338"/>
      <c r="BN29" s="338"/>
      <c r="BO29" s="338"/>
      <c r="BP29" s="338"/>
      <c r="BQ29" s="338"/>
      <c r="BR29" s="338"/>
      <c r="BS29" s="338"/>
      <c r="BT29" s="338"/>
      <c r="BU29" s="338"/>
      <c r="BV29" s="338"/>
      <c r="BW29" s="338"/>
      <c r="BX29" s="338"/>
      <c r="BY29" s="508" t="str">
        <f>annexe_01!D27</f>
        <v>besoin de se poser quelque part / contrarié dans ses attentes / peur face aux autres</v>
      </c>
      <c r="BZ29" s="508" t="str">
        <f>annexe_01!E27</f>
        <v>pas à sa place / perdu sa place</v>
      </c>
      <c r="CA29" s="508" t="str">
        <f>annexe_01!F27</f>
        <v xml:space="preserve">se sentir utile / être à sa juste place </v>
      </c>
      <c r="CB29" s="508" t="str">
        <f>annexe_01!G27</f>
        <v>devoir défendre sa place / devoir trouver une autre place / vouloir la place d'un autre / conflit de place</v>
      </c>
      <c r="CF29" s="300" t="s">
        <v>35</v>
      </c>
      <c r="CG29" s="300" t="s">
        <v>48</v>
      </c>
      <c r="CH29" s="301">
        <v>6</v>
      </c>
      <c r="CI29" s="301">
        <v>260</v>
      </c>
    </row>
    <row r="30" spans="5:87" ht="14.25" customHeight="1" thickTop="1" thickBot="1" x14ac:dyDescent="0.3">
      <c r="E30" s="310">
        <v>0</v>
      </c>
      <c r="F30" s="314">
        <v>6</v>
      </c>
      <c r="G30" s="183">
        <f t="shared" si="4"/>
        <v>0</v>
      </c>
      <c r="H30" s="312">
        <v>-1</v>
      </c>
      <c r="I30" s="312">
        <v>0</v>
      </c>
      <c r="J30" s="343">
        <f t="shared" si="5"/>
        <v>3</v>
      </c>
      <c r="K30" s="339" t="str">
        <f t="shared" si="0"/>
        <v xml:space="preserve">besoin d'aller de l'avant / de concrétiser / besoin de réaliser son potentiel ou ses projets </v>
      </c>
      <c r="L30" s="327">
        <v>6</v>
      </c>
      <c r="M30" s="343">
        <f t="shared" si="6"/>
        <v>14</v>
      </c>
      <c r="N30" s="339" t="str">
        <f t="shared" si="1"/>
        <v>difficulté à concrétiser / projets en stagnation / enthousiasme excessif / devoir séduire</v>
      </c>
      <c r="O30" s="354" t="str">
        <f>annexe_01!C28</f>
        <v>utérus/avant-bras</v>
      </c>
      <c r="P30" s="347"/>
      <c r="Q30" s="347"/>
      <c r="R30" s="347"/>
      <c r="S30" s="338"/>
      <c r="T30" s="338" t="str">
        <f t="shared" si="7"/>
        <v>--</v>
      </c>
      <c r="U30" s="357">
        <f t="shared" si="8"/>
        <v>0</v>
      </c>
      <c r="V30" s="343">
        <f t="shared" si="9"/>
        <v>3</v>
      </c>
      <c r="W30" s="339" t="str">
        <f t="shared" si="2"/>
        <v xml:space="preserve">besoin d'aller de l'avant / de concrétiser / besoin de réaliser son potentiel ou ses projets </v>
      </c>
      <c r="X30" s="327">
        <v>6</v>
      </c>
      <c r="Y30" s="343">
        <f t="shared" si="10"/>
        <v>14</v>
      </c>
      <c r="Z30" s="339" t="str">
        <f t="shared" si="3"/>
        <v>difficulté à concrétiser / projets en stagnation / enthousiasme excessif / devoir séduire</v>
      </c>
      <c r="AB30" s="315">
        <v>6</v>
      </c>
      <c r="AC30" s="338"/>
      <c r="AD30" s="338"/>
      <c r="AE30" s="338"/>
      <c r="AF30" s="338"/>
      <c r="AG30" s="338"/>
      <c r="AH30" s="338"/>
      <c r="AI30" s="338"/>
      <c r="AJ30" s="338"/>
      <c r="AK30" s="338">
        <v>3</v>
      </c>
      <c r="AL30" s="338">
        <v>14</v>
      </c>
      <c r="AM30" s="338">
        <v>3</v>
      </c>
      <c r="AN30" s="338">
        <v>14</v>
      </c>
      <c r="AO30" s="338"/>
      <c r="AP30" s="338"/>
      <c r="AQ30" s="338"/>
      <c r="AR30" s="343">
        <f t="shared" si="11"/>
        <v>0</v>
      </c>
      <c r="AS30" s="338" t="str">
        <f t="shared" si="12"/>
        <v/>
      </c>
      <c r="AT30" s="338" t="str">
        <f t="shared" si="13"/>
        <v/>
      </c>
      <c r="AU30" s="338" t="str">
        <f t="shared" si="14"/>
        <v/>
      </c>
      <c r="AV30" s="338" t="str">
        <f t="shared" si="15"/>
        <v/>
      </c>
      <c r="AW30" s="338"/>
      <c r="AX30" s="338"/>
      <c r="AY30" s="338"/>
      <c r="AZ30" s="338"/>
      <c r="BA30" s="338"/>
      <c r="BB30" s="338"/>
      <c r="BC30" s="338"/>
      <c r="BD30" s="338"/>
      <c r="BE30" s="338"/>
      <c r="BF30" s="338"/>
      <c r="BG30" s="338"/>
      <c r="BH30" s="338"/>
      <c r="BI30" s="338"/>
      <c r="BJ30" s="338"/>
      <c r="BK30" s="338"/>
      <c r="BL30" s="338"/>
      <c r="BM30" s="338"/>
      <c r="BN30" s="338"/>
      <c r="BO30" s="338"/>
      <c r="BP30" s="338"/>
      <c r="BQ30" s="338"/>
      <c r="BR30" s="338"/>
      <c r="BS30" s="338"/>
      <c r="BT30" s="338"/>
      <c r="BU30" s="338"/>
      <c r="BV30" s="338"/>
      <c r="BW30" s="338"/>
      <c r="BX30" s="338"/>
      <c r="BY30" s="508" t="str">
        <f>annexe_01!D28</f>
        <v xml:space="preserve">besoin d'aller de l'avant / de concrétiser / besoin de réaliser son potentiel ou ses projets </v>
      </c>
      <c r="BZ30" s="508" t="str">
        <f>annexe_01!E28</f>
        <v>devoir obéir / peur d'être seul / maltraitance / ne pas aimer son corps / plus de projets</v>
      </c>
      <c r="CA30" s="508" t="str">
        <f>annexe_01!F28</f>
        <v xml:space="preserve">potentiel exprimé / enthousiasme / sexualité équilibrée / charme et séduction  </v>
      </c>
      <c r="CB30" s="508" t="str">
        <f>annexe_01!G28</f>
        <v>difficulté à concrétiser / projets en stagnation / enthousiasme excessif / devoir séduire</v>
      </c>
      <c r="CF30" s="300" t="s">
        <v>35</v>
      </c>
      <c r="CG30" s="300" t="s">
        <v>39</v>
      </c>
      <c r="CH30" s="301">
        <v>6</v>
      </c>
      <c r="CI30" s="301">
        <v>270</v>
      </c>
    </row>
    <row r="31" spans="5:87" ht="14.25" customHeight="1" thickTop="1" thickBot="1" x14ac:dyDescent="0.3">
      <c r="E31" s="310">
        <v>0</v>
      </c>
      <c r="F31" s="314">
        <v>6</v>
      </c>
      <c r="G31" s="183">
        <f t="shared" si="4"/>
        <v>0</v>
      </c>
      <c r="H31" s="312">
        <v>-1</v>
      </c>
      <c r="I31" s="312">
        <v>0</v>
      </c>
      <c r="J31" s="343">
        <f t="shared" si="5"/>
        <v>20</v>
      </c>
      <c r="K31" s="339" t="str">
        <f t="shared" si="0"/>
        <v>besoin de garder ses problèmes pour soi / critiques ou conflits non digérés</v>
      </c>
      <c r="L31" s="327">
        <v>6</v>
      </c>
      <c r="M31" s="343">
        <f t="shared" si="6"/>
        <v>11</v>
      </c>
      <c r="N31" s="339" t="str">
        <f t="shared" si="1"/>
        <v>supporter les conflits et les critiques / vécu non-accepté / dépendances toxiques</v>
      </c>
      <c r="O31" s="354" t="str">
        <f>annexe_01!C29</f>
        <v>côlon asc.t et desc.</v>
      </c>
      <c r="P31" s="347"/>
      <c r="Q31" s="347"/>
      <c r="R31" s="347"/>
      <c r="S31" s="338"/>
      <c r="T31" s="338" t="str">
        <f t="shared" si="7"/>
        <v>--</v>
      </c>
      <c r="U31" s="357">
        <f t="shared" si="8"/>
        <v>0</v>
      </c>
      <c r="V31" s="343">
        <f t="shared" si="9"/>
        <v>20</v>
      </c>
      <c r="W31" s="339" t="str">
        <f t="shared" si="2"/>
        <v>besoin de garder ses problèmes pour soi / critiques ou conflits non digérés</v>
      </c>
      <c r="X31" s="327">
        <v>6</v>
      </c>
      <c r="Y31" s="343">
        <f t="shared" si="10"/>
        <v>13</v>
      </c>
      <c r="Z31" s="339" t="str">
        <f t="shared" si="3"/>
        <v>supporter les conflits et les critiques / vécu non-accepté / dépendances toxiques</v>
      </c>
      <c r="AB31" s="315">
        <v>6</v>
      </c>
      <c r="AC31" s="338"/>
      <c r="AD31" s="338"/>
      <c r="AE31" s="338"/>
      <c r="AF31" s="338"/>
      <c r="AG31" s="338"/>
      <c r="AH31" s="338"/>
      <c r="AI31" s="338"/>
      <c r="AJ31" s="338"/>
      <c r="AK31" s="338">
        <v>20</v>
      </c>
      <c r="AL31" s="338">
        <v>11</v>
      </c>
      <c r="AM31" s="338">
        <v>20</v>
      </c>
      <c r="AN31" s="338">
        <v>13</v>
      </c>
      <c r="AO31" s="338"/>
      <c r="AP31" s="338"/>
      <c r="AQ31" s="338"/>
      <c r="AR31" s="343">
        <f t="shared" si="11"/>
        <v>0</v>
      </c>
      <c r="AS31" s="338" t="str">
        <f t="shared" si="12"/>
        <v/>
      </c>
      <c r="AT31" s="338" t="str">
        <f t="shared" si="13"/>
        <v/>
      </c>
      <c r="AU31" s="338" t="str">
        <f t="shared" si="14"/>
        <v/>
      </c>
      <c r="AV31" s="338" t="str">
        <f t="shared" si="15"/>
        <v/>
      </c>
      <c r="AW31" s="338"/>
      <c r="AX31" s="338"/>
      <c r="AY31" s="338"/>
      <c r="AZ31" s="338"/>
      <c r="BA31" s="338"/>
      <c r="BB31" s="338"/>
      <c r="BC31" s="338"/>
      <c r="BD31" s="338"/>
      <c r="BE31" s="338"/>
      <c r="BF31" s="338"/>
      <c r="BG31" s="338"/>
      <c r="BH31" s="338"/>
      <c r="BI31" s="338"/>
      <c r="BJ31" s="338"/>
      <c r="BK31" s="338"/>
      <c r="BL31" s="338"/>
      <c r="BM31" s="338"/>
      <c r="BN31" s="338"/>
      <c r="BO31" s="338"/>
      <c r="BP31" s="338"/>
      <c r="BQ31" s="338"/>
      <c r="BR31" s="338"/>
      <c r="BS31" s="338"/>
      <c r="BT31" s="338"/>
      <c r="BU31" s="338"/>
      <c r="BV31" s="338"/>
      <c r="BW31" s="338"/>
      <c r="BX31" s="338"/>
      <c r="BY31" s="508" t="str">
        <f>annexe_01!D29</f>
        <v>besoin de garder ses problèmes pour soi / critiques ou conflits non digérés</v>
      </c>
      <c r="BZ31" s="508" t="str">
        <f>annexe_01!E29</f>
        <v>tout garder à l'intérieur / dépendant des autres / subir des critiques / peur des conflits</v>
      </c>
      <c r="CA31" s="508" t="str">
        <f>annexe_01!F29</f>
        <v>acceptation du vécu / capacité à (se) pardonner / résilience / indépendance affective</v>
      </c>
      <c r="CB31" s="508" t="str">
        <f>annexe_01!G29</f>
        <v>supporter les conflits et les critiques / vécu non-accepté / dépendances toxiques</v>
      </c>
      <c r="CF31" s="300" t="s">
        <v>35</v>
      </c>
      <c r="CG31" s="300" t="s">
        <v>323</v>
      </c>
      <c r="CH31" s="301">
        <v>6</v>
      </c>
      <c r="CI31" s="301">
        <v>280</v>
      </c>
    </row>
    <row r="32" spans="5:87" ht="14.25" customHeight="1" thickTop="1" thickBot="1" x14ac:dyDescent="0.3">
      <c r="E32" s="310">
        <v>0</v>
      </c>
      <c r="F32" s="314">
        <v>6</v>
      </c>
      <c r="G32" s="183">
        <f t="shared" si="4"/>
        <v>0</v>
      </c>
      <c r="H32" s="312">
        <v>0</v>
      </c>
      <c r="I32" s="312">
        <v>0</v>
      </c>
      <c r="J32" s="343">
        <f t="shared" si="5"/>
        <v>5</v>
      </c>
      <c r="K32" s="339" t="str">
        <f t="shared" si="0"/>
        <v xml:space="preserve">besoin de stabilité / de sécurité </v>
      </c>
      <c r="L32" s="327">
        <v>6</v>
      </c>
      <c r="M32" s="343">
        <f t="shared" si="6"/>
        <v>17</v>
      </c>
      <c r="N32" s="339" t="str">
        <f t="shared" si="1"/>
        <v>fuite en avant / dispersion / devoir tout assumer</v>
      </c>
      <c r="O32" s="354" t="str">
        <f>annexe_01!C30</f>
        <v>S5</v>
      </c>
      <c r="P32" s="347"/>
      <c r="Q32" s="347"/>
      <c r="R32" s="347"/>
      <c r="S32" s="338"/>
      <c r="T32" s="338" t="str">
        <f t="shared" si="7"/>
        <v>--</v>
      </c>
      <c r="U32" s="357">
        <f t="shared" si="8"/>
        <v>0</v>
      </c>
      <c r="V32" s="343">
        <f t="shared" si="9"/>
        <v>5</v>
      </c>
      <c r="W32" s="339" t="str">
        <f t="shared" si="2"/>
        <v xml:space="preserve">besoin de stabilité / de sécurité </v>
      </c>
      <c r="X32" s="327">
        <v>6</v>
      </c>
      <c r="Y32" s="343">
        <f t="shared" si="10"/>
        <v>17</v>
      </c>
      <c r="Z32" s="339" t="str">
        <f t="shared" si="3"/>
        <v>fuite en avant / dispersion / devoir tout assumer</v>
      </c>
      <c r="AB32" s="315">
        <v>6</v>
      </c>
      <c r="AC32" s="338"/>
      <c r="AD32" s="338"/>
      <c r="AE32" s="338"/>
      <c r="AF32" s="338"/>
      <c r="AG32" s="338"/>
      <c r="AH32" s="338"/>
      <c r="AI32" s="338"/>
      <c r="AJ32" s="338"/>
      <c r="AK32" s="338">
        <v>5</v>
      </c>
      <c r="AL32" s="338">
        <v>17</v>
      </c>
      <c r="AM32" s="338">
        <v>5</v>
      </c>
      <c r="AN32" s="338">
        <v>17</v>
      </c>
      <c r="AO32" s="338"/>
      <c r="AP32" s="338"/>
      <c r="AQ32" s="338"/>
      <c r="AR32" s="343">
        <f t="shared" si="11"/>
        <v>0</v>
      </c>
      <c r="AS32" s="338" t="str">
        <f t="shared" si="12"/>
        <v/>
      </c>
      <c r="AT32" s="338" t="str">
        <f t="shared" si="13"/>
        <v/>
      </c>
      <c r="AU32" s="338" t="str">
        <f t="shared" si="14"/>
        <v/>
      </c>
      <c r="AV32" s="338" t="str">
        <f t="shared" si="15"/>
        <v/>
      </c>
      <c r="AW32" s="338"/>
      <c r="AX32" s="338"/>
      <c r="AY32" s="338"/>
      <c r="AZ32" s="338"/>
      <c r="BA32" s="338"/>
      <c r="BB32" s="338"/>
      <c r="BC32" s="338"/>
      <c r="BD32" s="338"/>
      <c r="BE32" s="338"/>
      <c r="BF32" s="338"/>
      <c r="BG32" s="338"/>
      <c r="BH32" s="338"/>
      <c r="BI32" s="338"/>
      <c r="BJ32" s="338"/>
      <c r="BK32" s="338"/>
      <c r="BL32" s="338"/>
      <c r="BM32" s="338"/>
      <c r="BN32" s="338"/>
      <c r="BO32" s="338"/>
      <c r="BP32" s="338"/>
      <c r="BQ32" s="338"/>
      <c r="BR32" s="338"/>
      <c r="BS32" s="338"/>
      <c r="BT32" s="338"/>
      <c r="BU32" s="338"/>
      <c r="BV32" s="338"/>
      <c r="BW32" s="338"/>
      <c r="BX32" s="338"/>
      <c r="BY32" s="508" t="str">
        <f>annexe_01!D30</f>
        <v xml:space="preserve">besoin de stabilité / de sécurité </v>
      </c>
      <c r="BZ32" s="508" t="str">
        <f>annexe_01!E30</f>
        <v>manque d'enthousiasme et de temps / fatigue / manque de stabilité et de sécurité</v>
      </c>
      <c r="CA32" s="508" t="str">
        <f>annexe_01!F30</f>
        <v xml:space="preserve">stabilité / sécurité / savoir prendre du temps pour soi </v>
      </c>
      <c r="CB32" s="508" t="str">
        <f>annexe_01!G30</f>
        <v>fuite en avant / dispersion / devoir tout assumer</v>
      </c>
      <c r="CF32" s="300" t="s">
        <v>35</v>
      </c>
      <c r="CG32" s="300" t="s">
        <v>41</v>
      </c>
      <c r="CH32" s="301">
        <v>6</v>
      </c>
      <c r="CI32" s="301">
        <v>290</v>
      </c>
    </row>
    <row r="33" spans="5:87" ht="14.25" customHeight="1" thickTop="1" thickBot="1" x14ac:dyDescent="0.3">
      <c r="E33" s="310">
        <v>0</v>
      </c>
      <c r="F33" s="314">
        <v>6</v>
      </c>
      <c r="G33" s="183">
        <f t="shared" si="4"/>
        <v>0</v>
      </c>
      <c r="H33" s="312">
        <v>0</v>
      </c>
      <c r="I33" s="312">
        <v>0</v>
      </c>
      <c r="J33" s="343">
        <f t="shared" si="5"/>
        <v>0</v>
      </c>
      <c r="K33" s="339" t="str">
        <f t="shared" si="0"/>
        <v/>
      </c>
      <c r="L33" s="327">
        <v>6</v>
      </c>
      <c r="M33" s="343">
        <f t="shared" si="6"/>
        <v>18</v>
      </c>
      <c r="N33" s="339" t="str">
        <f t="shared" si="1"/>
        <v>incapacité à se libérer d'une emprise / entretenir des liens toxiques / vouloir fuir</v>
      </c>
      <c r="O33" s="354" t="str">
        <f>annexe_01!C31</f>
        <v>S4</v>
      </c>
      <c r="P33" s="347"/>
      <c r="Q33" s="347"/>
      <c r="R33" s="347"/>
      <c r="S33" s="338"/>
      <c r="T33" s="338" t="str">
        <f t="shared" si="7"/>
        <v>--</v>
      </c>
      <c r="U33" s="357">
        <f t="shared" si="8"/>
        <v>0</v>
      </c>
      <c r="V33" s="343">
        <f t="shared" si="9"/>
        <v>0</v>
      </c>
      <c r="W33" s="339" t="str">
        <f t="shared" si="2"/>
        <v/>
      </c>
      <c r="X33" s="327">
        <v>6</v>
      </c>
      <c r="Y33" s="343">
        <f t="shared" si="10"/>
        <v>19</v>
      </c>
      <c r="Z33" s="339" t="str">
        <f t="shared" si="3"/>
        <v>incapacité à se libérer d'une emprise / entretenir des liens toxiques / vouloir fuir</v>
      </c>
      <c r="AB33" s="315">
        <v>6</v>
      </c>
      <c r="AC33" s="338"/>
      <c r="AD33" s="338"/>
      <c r="AE33" s="338"/>
      <c r="AF33" s="338"/>
      <c r="AG33" s="338"/>
      <c r="AH33" s="338"/>
      <c r="AI33" s="338"/>
      <c r="AJ33" s="338"/>
      <c r="AK33" s="338">
        <v>0</v>
      </c>
      <c r="AL33" s="338">
        <v>18</v>
      </c>
      <c r="AM33" s="338">
        <v>0</v>
      </c>
      <c r="AN33" s="338">
        <v>19</v>
      </c>
      <c r="AO33" s="338"/>
      <c r="AP33" s="338"/>
      <c r="AQ33" s="338"/>
      <c r="AR33" s="343">
        <f t="shared" si="11"/>
        <v>0</v>
      </c>
      <c r="AS33" s="338" t="str">
        <f t="shared" si="12"/>
        <v/>
      </c>
      <c r="AT33" s="338" t="str">
        <f t="shared" si="13"/>
        <v/>
      </c>
      <c r="AU33" s="338" t="str">
        <f t="shared" si="14"/>
        <v/>
      </c>
      <c r="AV33" s="338" t="str">
        <f t="shared" si="15"/>
        <v/>
      </c>
      <c r="AW33" s="338"/>
      <c r="AX33" s="338"/>
      <c r="AY33" s="338"/>
      <c r="AZ33" s="338"/>
      <c r="BA33" s="338"/>
      <c r="BB33" s="338"/>
      <c r="BC33" s="338"/>
      <c r="BD33" s="338"/>
      <c r="BE33" s="338"/>
      <c r="BF33" s="338"/>
      <c r="BG33" s="338"/>
      <c r="BH33" s="338"/>
      <c r="BI33" s="338"/>
      <c r="BJ33" s="338"/>
      <c r="BK33" s="338"/>
      <c r="BL33" s="338"/>
      <c r="BM33" s="338"/>
      <c r="BN33" s="338"/>
      <c r="BO33" s="338"/>
      <c r="BP33" s="338"/>
      <c r="BQ33" s="338"/>
      <c r="BR33" s="338"/>
      <c r="BS33" s="338"/>
      <c r="BT33" s="338"/>
      <c r="BU33" s="338"/>
      <c r="BV33" s="338"/>
      <c r="BW33" s="338"/>
      <c r="BX33" s="338"/>
      <c r="BY33" s="508" t="str">
        <f>annexe_01!D31</f>
        <v xml:space="preserve">besoin de s'amuser / de se reposer / de prendre de la distance avec les autres </v>
      </c>
      <c r="BZ33" s="508" t="str">
        <f>annexe_01!E31</f>
        <v xml:space="preserve">manque de temps pour soi / pour s'amuser / pour se faire plaisir / rester quand même </v>
      </c>
      <c r="CA33" s="508" t="str">
        <f>annexe_01!F31</f>
        <v>savoir prendre du temps pour soi / ne pas entretenir de liens toxiques</v>
      </c>
      <c r="CB33" s="508" t="str">
        <f>annexe_01!G31</f>
        <v>incapacité à se libérer d'une emprise / entretenir des liens toxiques / vouloir fuir</v>
      </c>
      <c r="CF33" s="300" t="s">
        <v>35</v>
      </c>
      <c r="CG33" s="300" t="s">
        <v>42</v>
      </c>
      <c r="CH33" s="301">
        <v>6</v>
      </c>
      <c r="CI33" s="301">
        <v>300</v>
      </c>
    </row>
    <row r="34" spans="5:87" ht="14.25" customHeight="1" thickTop="1" thickBot="1" x14ac:dyDescent="0.3">
      <c r="E34" s="310">
        <v>0</v>
      </c>
      <c r="F34" s="314">
        <v>6</v>
      </c>
      <c r="G34" s="183">
        <f t="shared" si="4"/>
        <v>0</v>
      </c>
      <c r="H34" s="312">
        <v>0</v>
      </c>
      <c r="I34" s="312">
        <v>0</v>
      </c>
      <c r="J34" s="343">
        <f t="shared" si="5"/>
        <v>4</v>
      </c>
      <c r="K34" s="339" t="str">
        <f t="shared" si="0"/>
        <v xml:space="preserve">besoin d'être différent des autres / besoin de se poser quelque part </v>
      </c>
      <c r="L34" s="327">
        <v>6</v>
      </c>
      <c r="M34" s="343">
        <f t="shared" si="6"/>
        <v>20</v>
      </c>
      <c r="N34" s="339" t="str">
        <f t="shared" si="1"/>
        <v>contrariété / frustrations / se sentir en danger / plein de peurs</v>
      </c>
      <c r="O34" s="354" t="str">
        <f>annexe_01!C32</f>
        <v>S3</v>
      </c>
      <c r="P34" s="347"/>
      <c r="Q34" s="347"/>
      <c r="R34" s="347"/>
      <c r="S34" s="338"/>
      <c r="T34" s="338" t="str">
        <f t="shared" si="7"/>
        <v>--</v>
      </c>
      <c r="U34" s="357">
        <f t="shared" si="8"/>
        <v>0</v>
      </c>
      <c r="V34" s="343">
        <f t="shared" si="9"/>
        <v>4</v>
      </c>
      <c r="W34" s="339" t="str">
        <f t="shared" si="2"/>
        <v xml:space="preserve">besoin d'être différent des autres / besoin de se poser quelque part </v>
      </c>
      <c r="X34" s="327">
        <v>6</v>
      </c>
      <c r="Y34" s="343">
        <f t="shared" si="10"/>
        <v>20</v>
      </c>
      <c r="Z34" s="339" t="str">
        <f t="shared" si="3"/>
        <v>contrariété / frustrations / se sentir en danger / plein de peurs</v>
      </c>
      <c r="AB34" s="315">
        <v>6</v>
      </c>
      <c r="AC34" s="338"/>
      <c r="AD34" s="338"/>
      <c r="AE34" s="338"/>
      <c r="AF34" s="338"/>
      <c r="AG34" s="338"/>
      <c r="AH34" s="338"/>
      <c r="AI34" s="338"/>
      <c r="AJ34" s="338"/>
      <c r="AK34" s="338">
        <v>4</v>
      </c>
      <c r="AL34" s="338">
        <v>20</v>
      </c>
      <c r="AM34" s="338">
        <v>4</v>
      </c>
      <c r="AN34" s="338">
        <v>20</v>
      </c>
      <c r="AO34" s="338"/>
      <c r="AP34" s="338"/>
      <c r="AQ34" s="338"/>
      <c r="AR34" s="343">
        <f t="shared" si="11"/>
        <v>0</v>
      </c>
      <c r="AS34" s="338" t="str">
        <f t="shared" si="12"/>
        <v/>
      </c>
      <c r="AT34" s="338" t="str">
        <f t="shared" si="13"/>
        <v/>
      </c>
      <c r="AU34" s="338" t="str">
        <f t="shared" si="14"/>
        <v/>
      </c>
      <c r="AV34" s="338" t="str">
        <f t="shared" si="15"/>
        <v/>
      </c>
      <c r="AW34" s="338"/>
      <c r="AX34" s="338"/>
      <c r="AY34" s="338"/>
      <c r="AZ34" s="338"/>
      <c r="BA34" s="338"/>
      <c r="BB34" s="338"/>
      <c r="BC34" s="338"/>
      <c r="BD34" s="338"/>
      <c r="BE34" s="338"/>
      <c r="BF34" s="338"/>
      <c r="BG34" s="338"/>
      <c r="BH34" s="338"/>
      <c r="BI34" s="338"/>
      <c r="BJ34" s="338"/>
      <c r="BK34" s="338"/>
      <c r="BL34" s="338"/>
      <c r="BM34" s="338"/>
      <c r="BN34" s="338"/>
      <c r="BO34" s="338"/>
      <c r="BP34" s="338"/>
      <c r="BQ34" s="338"/>
      <c r="BR34" s="338"/>
      <c r="BS34" s="338"/>
      <c r="BT34" s="338"/>
      <c r="BU34" s="338"/>
      <c r="BV34" s="338"/>
      <c r="BW34" s="338"/>
      <c r="BX34" s="338"/>
      <c r="BY34" s="508" t="str">
        <f>annexe_01!D32</f>
        <v xml:space="preserve">besoin d'être différent des autres / besoin de se poser quelque part </v>
      </c>
      <c r="BZ34" s="508" t="str">
        <f>annexe_01!E32</f>
        <v>être incompris / ne pas se sentir à sa place / vivre de l'insécurité</v>
      </c>
      <c r="CA34" s="508" t="str">
        <f>annexe_01!F32</f>
        <v>assumer sa différence / être stable / à sa juste place</v>
      </c>
      <c r="CB34" s="508" t="str">
        <f>annexe_01!G32</f>
        <v>contrariété / frustrations / se sentir en danger / plein de peurs</v>
      </c>
      <c r="CF34" s="300" t="s">
        <v>35</v>
      </c>
      <c r="CG34" s="300" t="s">
        <v>43</v>
      </c>
      <c r="CH34" s="301">
        <v>6</v>
      </c>
      <c r="CI34" s="301">
        <v>310</v>
      </c>
    </row>
    <row r="35" spans="5:87" ht="14.25" customHeight="1" thickTop="1" thickBot="1" x14ac:dyDescent="0.3">
      <c r="E35" s="310">
        <v>0</v>
      </c>
      <c r="F35" s="314">
        <v>6</v>
      </c>
      <c r="G35" s="183">
        <f t="shared" si="4"/>
        <v>0</v>
      </c>
      <c r="H35" s="312">
        <v>0</v>
      </c>
      <c r="I35" s="312">
        <v>0</v>
      </c>
      <c r="J35" s="343">
        <f t="shared" si="5"/>
        <v>0</v>
      </c>
      <c r="K35" s="339" t="str">
        <f t="shared" si="0"/>
        <v/>
      </c>
      <c r="L35" s="327">
        <v>6</v>
      </c>
      <c r="M35" s="343">
        <f t="shared" si="6"/>
        <v>20</v>
      </c>
      <c r="N35" s="339" t="str">
        <f t="shared" si="1"/>
        <v>fuite en avant / reporter des choix ou des besoins / problème avec l'argent</v>
      </c>
      <c r="O35" s="354" t="str">
        <f>annexe_01!C33</f>
        <v>S2</v>
      </c>
      <c r="P35" s="347"/>
      <c r="Q35" s="347"/>
      <c r="R35" s="347"/>
      <c r="S35" s="338"/>
      <c r="T35" s="338" t="str">
        <f t="shared" si="7"/>
        <v>--</v>
      </c>
      <c r="U35" s="357">
        <f t="shared" si="8"/>
        <v>0</v>
      </c>
      <c r="V35" s="343">
        <f t="shared" si="9"/>
        <v>2</v>
      </c>
      <c r="W35" s="339" t="str">
        <f t="shared" si="2"/>
        <v xml:space="preserve">besoin de digérer une situation </v>
      </c>
      <c r="X35" s="327">
        <v>6</v>
      </c>
      <c r="Y35" s="343">
        <f t="shared" si="10"/>
        <v>18</v>
      </c>
      <c r="Z35" s="339" t="str">
        <f t="shared" si="3"/>
        <v>fuite en avant / reporter des choix ou des besoins / problème avec l'argent</v>
      </c>
      <c r="AB35" s="315">
        <v>6</v>
      </c>
      <c r="AC35" s="338"/>
      <c r="AD35" s="338"/>
      <c r="AE35" s="338"/>
      <c r="AF35" s="338"/>
      <c r="AG35" s="338"/>
      <c r="AH35" s="338"/>
      <c r="AI35" s="338"/>
      <c r="AJ35" s="338"/>
      <c r="AK35" s="338">
        <v>0</v>
      </c>
      <c r="AL35" s="338">
        <v>20</v>
      </c>
      <c r="AM35" s="338">
        <v>2</v>
      </c>
      <c r="AN35" s="338">
        <v>18</v>
      </c>
      <c r="AO35" s="338"/>
      <c r="AP35" s="338"/>
      <c r="AQ35" s="338"/>
      <c r="AR35" s="343">
        <f t="shared" si="11"/>
        <v>0</v>
      </c>
      <c r="AS35" s="338" t="str">
        <f t="shared" si="12"/>
        <v/>
      </c>
      <c r="AT35" s="338" t="str">
        <f t="shared" si="13"/>
        <v/>
      </c>
      <c r="AU35" s="338" t="str">
        <f t="shared" si="14"/>
        <v/>
      </c>
      <c r="AV35" s="338" t="str">
        <f t="shared" si="15"/>
        <v/>
      </c>
      <c r="AW35" s="338"/>
      <c r="AX35" s="338"/>
      <c r="AY35" s="338"/>
      <c r="AZ35" s="338"/>
      <c r="BA35" s="338"/>
      <c r="BB35" s="338"/>
      <c r="BC35" s="338"/>
      <c r="BD35" s="338"/>
      <c r="BE35" s="338"/>
      <c r="BF35" s="338"/>
      <c r="BG35" s="338"/>
      <c r="BH35" s="338"/>
      <c r="BI35" s="338"/>
      <c r="BJ35" s="338"/>
      <c r="BK35" s="338"/>
      <c r="BL35" s="338"/>
      <c r="BM35" s="338"/>
      <c r="BN35" s="338"/>
      <c r="BO35" s="338"/>
      <c r="BP35" s="338"/>
      <c r="BQ35" s="338"/>
      <c r="BR35" s="338"/>
      <c r="BS35" s="338"/>
      <c r="BT35" s="338"/>
      <c r="BU35" s="338"/>
      <c r="BV35" s="338"/>
      <c r="BW35" s="338"/>
      <c r="BX35" s="338"/>
      <c r="BY35" s="508" t="str">
        <f>annexe_01!D33</f>
        <v xml:space="preserve">besoin de digérer une situation </v>
      </c>
      <c r="BZ35" s="508" t="str">
        <f>annexe_01!E33</f>
        <v>pas assez d'argent ou d'énergie / ne pas trouver d'issue / manque de décision claire</v>
      </c>
      <c r="CA35" s="508" t="str">
        <f>annexe_01!F33</f>
        <v xml:space="preserve">résilience / décision claire / abondance </v>
      </c>
      <c r="CB35" s="508" t="str">
        <f>annexe_01!G33</f>
        <v>fuite en avant / reporter des choix ou des besoins / problème avec l'argent</v>
      </c>
      <c r="CF35" s="300" t="s">
        <v>35</v>
      </c>
      <c r="CG35" s="300" t="s">
        <v>44</v>
      </c>
      <c r="CH35" s="301">
        <v>6</v>
      </c>
      <c r="CI35" s="301">
        <v>320</v>
      </c>
    </row>
    <row r="36" spans="5:87" ht="14.25" customHeight="1" thickTop="1" thickBot="1" x14ac:dyDescent="0.3">
      <c r="E36" s="310">
        <v>0</v>
      </c>
      <c r="F36" s="314">
        <v>6</v>
      </c>
      <c r="G36" s="183">
        <f t="shared" si="4"/>
        <v>0</v>
      </c>
      <c r="H36" s="312">
        <v>0</v>
      </c>
      <c r="I36" s="312">
        <v>0</v>
      </c>
      <c r="J36" s="343">
        <f t="shared" si="5"/>
        <v>7</v>
      </c>
      <c r="K36" s="339" t="str">
        <f t="shared" si="0"/>
        <v xml:space="preserve">besoin d'avoir des projets / envie d'avoir un enfant / besoin de sécurité </v>
      </c>
      <c r="L36" s="327">
        <v>6</v>
      </c>
      <c r="M36" s="343">
        <f t="shared" si="6"/>
        <v>17</v>
      </c>
      <c r="N36" s="339" t="str">
        <f t="shared" si="1"/>
        <v>hyperactivité / stress / devoir assumer</v>
      </c>
      <c r="O36" s="354" t="str">
        <f>annexe_01!C34</f>
        <v>S1</v>
      </c>
      <c r="P36" s="347"/>
      <c r="Q36" s="347"/>
      <c r="R36" s="347"/>
      <c r="S36" s="338"/>
      <c r="T36" s="338" t="str">
        <f t="shared" si="7"/>
        <v>--</v>
      </c>
      <c r="U36" s="357">
        <f t="shared" si="8"/>
        <v>0</v>
      </c>
      <c r="V36" s="343">
        <f t="shared" si="9"/>
        <v>7</v>
      </c>
      <c r="W36" s="339" t="str">
        <f t="shared" si="2"/>
        <v xml:space="preserve">besoin d'avoir des projets / envie d'avoir un enfant / besoin de sécurité </v>
      </c>
      <c r="X36" s="327">
        <v>6</v>
      </c>
      <c r="Y36" s="343">
        <f t="shared" si="10"/>
        <v>16</v>
      </c>
      <c r="Z36" s="339" t="str">
        <f t="shared" si="3"/>
        <v>hyperactivité / stress / devoir assumer</v>
      </c>
      <c r="AB36" s="315">
        <v>6</v>
      </c>
      <c r="AC36" s="338"/>
      <c r="AD36" s="338"/>
      <c r="AE36" s="338"/>
      <c r="AF36" s="338"/>
      <c r="AG36" s="338"/>
      <c r="AH36" s="338"/>
      <c r="AI36" s="338"/>
      <c r="AJ36" s="338"/>
      <c r="AK36" s="338">
        <v>7</v>
      </c>
      <c r="AL36" s="338">
        <v>17</v>
      </c>
      <c r="AM36" s="338">
        <v>7</v>
      </c>
      <c r="AN36" s="338">
        <v>16</v>
      </c>
      <c r="AO36" s="338"/>
      <c r="AP36" s="338"/>
      <c r="AQ36" s="338"/>
      <c r="AR36" s="343">
        <f t="shared" si="11"/>
        <v>0</v>
      </c>
      <c r="AS36" s="338" t="str">
        <f t="shared" si="12"/>
        <v/>
      </c>
      <c r="AT36" s="338" t="str">
        <f t="shared" si="13"/>
        <v/>
      </c>
      <c r="AU36" s="338" t="str">
        <f t="shared" si="14"/>
        <v/>
      </c>
      <c r="AV36" s="338" t="str">
        <f t="shared" si="15"/>
        <v/>
      </c>
      <c r="AW36" s="338"/>
      <c r="AX36" s="338"/>
      <c r="AY36" s="338"/>
      <c r="AZ36" s="338"/>
      <c r="BA36" s="338"/>
      <c r="BB36" s="338"/>
      <c r="BC36" s="338"/>
      <c r="BD36" s="338"/>
      <c r="BE36" s="338"/>
      <c r="BF36" s="338"/>
      <c r="BG36" s="338"/>
      <c r="BH36" s="338"/>
      <c r="BI36" s="338"/>
      <c r="BJ36" s="338"/>
      <c r="BK36" s="338"/>
      <c r="BL36" s="338"/>
      <c r="BM36" s="338"/>
      <c r="BN36" s="338"/>
      <c r="BO36" s="338"/>
      <c r="BP36" s="338"/>
      <c r="BQ36" s="338"/>
      <c r="BR36" s="338"/>
      <c r="BS36" s="338"/>
      <c r="BT36" s="338"/>
      <c r="BU36" s="338"/>
      <c r="BV36" s="338"/>
      <c r="BW36" s="338"/>
      <c r="BX36" s="338"/>
      <c r="BY36" s="508" t="str">
        <f>annexe_01!D34</f>
        <v xml:space="preserve">besoin d'avoir des projets / envie d'avoir un enfant / besoin de sécurité </v>
      </c>
      <c r="BZ36" s="508" t="str">
        <f>annexe_01!E34</f>
        <v>manque une base solide / insécurité / être dépendant des autres / manque de projets</v>
      </c>
      <c r="CA36" s="508" t="str">
        <f>annexe_01!F34</f>
        <v>se laisser porter par la vie / prendre ce qui vient / avoir une base solide</v>
      </c>
      <c r="CB36" s="508" t="str">
        <f>annexe_01!G34</f>
        <v>hyperactivité / stress / devoir assumer</v>
      </c>
      <c r="CF36" s="300" t="s">
        <v>35</v>
      </c>
      <c r="CG36" s="300" t="s">
        <v>45</v>
      </c>
      <c r="CH36" s="301">
        <v>6</v>
      </c>
      <c r="CI36" s="301">
        <v>330</v>
      </c>
    </row>
    <row r="37" spans="5:87" ht="14.25" customHeight="1" thickTop="1" thickBot="1" x14ac:dyDescent="0.3">
      <c r="E37" s="310">
        <v>0</v>
      </c>
      <c r="F37" s="314">
        <v>7</v>
      </c>
      <c r="G37" s="183">
        <f t="shared" si="4"/>
        <v>0</v>
      </c>
      <c r="H37" s="312">
        <v>-1</v>
      </c>
      <c r="I37" s="312">
        <v>0</v>
      </c>
      <c r="J37" s="343">
        <f t="shared" si="5"/>
        <v>9</v>
      </c>
      <c r="K37" s="339" t="str">
        <f t="shared" si="0"/>
        <v>besoin de créer / besoin d'exprimer son potentiel</v>
      </c>
      <c r="L37" s="327">
        <v>7</v>
      </c>
      <c r="M37" s="343">
        <f t="shared" si="6"/>
        <v>13</v>
      </c>
      <c r="N37" s="339" t="str">
        <f t="shared" si="1"/>
        <v>besoin d'aller de l'avant avec les projets / créativité excessive / dispersion</v>
      </c>
      <c r="O37" s="354" t="str">
        <f>annexe_01!C35</f>
        <v>ovaire/bras</v>
      </c>
      <c r="P37" s="347"/>
      <c r="Q37" s="347"/>
      <c r="R37" s="347"/>
      <c r="S37" s="338"/>
      <c r="T37" s="338" t="str">
        <f t="shared" si="7"/>
        <v>--</v>
      </c>
      <c r="U37" s="357">
        <f t="shared" si="8"/>
        <v>0</v>
      </c>
      <c r="V37" s="343">
        <f t="shared" si="9"/>
        <v>9</v>
      </c>
      <c r="W37" s="339" t="str">
        <f t="shared" si="2"/>
        <v>besoin de créer / besoin d'exprimer son potentiel</v>
      </c>
      <c r="X37" s="327">
        <v>7</v>
      </c>
      <c r="Y37" s="343">
        <f t="shared" si="10"/>
        <v>15</v>
      </c>
      <c r="Z37" s="339" t="str">
        <f t="shared" si="3"/>
        <v>besoin d'aller de l'avant avec les projets / créativité excessive / dispersion</v>
      </c>
      <c r="AB37" s="315">
        <v>7</v>
      </c>
      <c r="AC37" s="338"/>
      <c r="AD37" s="338"/>
      <c r="AE37" s="338"/>
      <c r="AF37" s="338"/>
      <c r="AG37" s="338"/>
      <c r="AH37" s="338"/>
      <c r="AI37" s="338"/>
      <c r="AJ37" s="338"/>
      <c r="AK37" s="338">
        <v>9</v>
      </c>
      <c r="AL37" s="338">
        <v>13</v>
      </c>
      <c r="AM37" s="338">
        <v>9</v>
      </c>
      <c r="AN37" s="338">
        <v>15</v>
      </c>
      <c r="AO37" s="338"/>
      <c r="AP37" s="338"/>
      <c r="AQ37" s="338"/>
      <c r="AR37" s="343">
        <f t="shared" si="11"/>
        <v>0</v>
      </c>
      <c r="AS37" s="338" t="str">
        <f t="shared" si="12"/>
        <v/>
      </c>
      <c r="AT37" s="338" t="str">
        <f t="shared" si="13"/>
        <v/>
      </c>
      <c r="AU37" s="338" t="str">
        <f t="shared" si="14"/>
        <v/>
      </c>
      <c r="AV37" s="338" t="str">
        <f t="shared" si="15"/>
        <v/>
      </c>
      <c r="AW37" s="338"/>
      <c r="AX37" s="338"/>
      <c r="AY37" s="338"/>
      <c r="AZ37" s="338"/>
      <c r="BA37" s="338"/>
      <c r="BB37" s="338"/>
      <c r="BC37" s="338"/>
      <c r="BD37" s="338"/>
      <c r="BE37" s="338"/>
      <c r="BF37" s="338"/>
      <c r="BG37" s="338"/>
      <c r="BH37" s="338"/>
      <c r="BI37" s="338"/>
      <c r="BJ37" s="338"/>
      <c r="BK37" s="338"/>
      <c r="BL37" s="338"/>
      <c r="BM37" s="338"/>
      <c r="BN37" s="338"/>
      <c r="BO37" s="338"/>
      <c r="BP37" s="338"/>
      <c r="BQ37" s="338"/>
      <c r="BR37" s="338"/>
      <c r="BS37" s="338"/>
      <c r="BT37" s="338"/>
      <c r="BU37" s="338"/>
      <c r="BV37" s="338"/>
      <c r="BW37" s="338"/>
      <c r="BX37" s="338"/>
      <c r="BY37" s="508" t="str">
        <f>annexe_01!D35</f>
        <v>besoin de créer / besoin d'exprimer son potentiel</v>
      </c>
      <c r="BZ37" s="508" t="str">
        <f>annexe_01!E35</f>
        <v>potentiel réprimé / projets en panne / introversion</v>
      </c>
      <c r="CA37" s="508" t="str">
        <f>annexe_01!F35</f>
        <v xml:space="preserve">créativité équilibrée </v>
      </c>
      <c r="CB37" s="508" t="str">
        <f>annexe_01!G35</f>
        <v>besoin d'aller de l'avant avec les projets / créativité excessive / dispersion</v>
      </c>
      <c r="CF37" s="300" t="s">
        <v>46</v>
      </c>
      <c r="CG37" s="300" t="s">
        <v>47</v>
      </c>
      <c r="CH37" s="301">
        <v>7</v>
      </c>
      <c r="CI37" s="301">
        <v>340</v>
      </c>
    </row>
    <row r="38" spans="5:87" ht="14.25" customHeight="1" thickTop="1" thickBot="1" x14ac:dyDescent="0.3">
      <c r="E38" s="310">
        <v>0</v>
      </c>
      <c r="F38" s="314">
        <v>6</v>
      </c>
      <c r="G38" s="183">
        <f t="shared" si="4"/>
        <v>0</v>
      </c>
      <c r="H38" s="312">
        <v>0</v>
      </c>
      <c r="I38" s="312">
        <v>0</v>
      </c>
      <c r="J38" s="343">
        <f t="shared" si="5"/>
        <v>0</v>
      </c>
      <c r="K38" s="339" t="str">
        <f t="shared" si="0"/>
        <v/>
      </c>
      <c r="L38" s="327">
        <v>6</v>
      </c>
      <c r="M38" s="343">
        <f t="shared" si="6"/>
        <v>15</v>
      </c>
      <c r="N38" s="339" t="str">
        <f t="shared" si="1"/>
        <v>dispersion / contrariété</v>
      </c>
      <c r="O38" s="354" t="str">
        <f>annexe_01!C36</f>
        <v>intestin grêle</v>
      </c>
      <c r="P38" s="348"/>
      <c r="Q38" s="348"/>
      <c r="R38" s="348"/>
      <c r="S38" s="338"/>
      <c r="T38" s="338" t="str">
        <f t="shared" si="7"/>
        <v>--</v>
      </c>
      <c r="U38" s="357">
        <f t="shared" si="8"/>
        <v>0</v>
      </c>
      <c r="V38" s="343">
        <f t="shared" si="9"/>
        <v>0</v>
      </c>
      <c r="W38" s="339" t="str">
        <f t="shared" si="2"/>
        <v/>
      </c>
      <c r="X38" s="327">
        <v>6</v>
      </c>
      <c r="Y38" s="343">
        <f t="shared" si="10"/>
        <v>18</v>
      </c>
      <c r="Z38" s="339" t="str">
        <f t="shared" si="3"/>
        <v>dispersion / contrariété</v>
      </c>
      <c r="AB38" s="315">
        <v>6</v>
      </c>
      <c r="AC38" s="338"/>
      <c r="AD38" s="338"/>
      <c r="AE38" s="338"/>
      <c r="AF38" s="338"/>
      <c r="AG38" s="338"/>
      <c r="AH38" s="338"/>
      <c r="AI38" s="338"/>
      <c r="AJ38" s="338"/>
      <c r="AK38" s="338">
        <v>0</v>
      </c>
      <c r="AL38" s="338">
        <v>15</v>
      </c>
      <c r="AM38" s="338">
        <v>0</v>
      </c>
      <c r="AN38" s="338">
        <v>18</v>
      </c>
      <c r="AO38" s="338"/>
      <c r="AP38" s="338"/>
      <c r="AQ38" s="338"/>
      <c r="AR38" s="343">
        <f t="shared" si="11"/>
        <v>0</v>
      </c>
      <c r="AS38" s="338" t="str">
        <f t="shared" si="12"/>
        <v/>
      </c>
      <c r="AT38" s="338" t="str">
        <f t="shared" si="13"/>
        <v/>
      </c>
      <c r="AU38" s="338" t="str">
        <f t="shared" si="14"/>
        <v/>
      </c>
      <c r="AV38" s="338" t="str">
        <f t="shared" si="15"/>
        <v/>
      </c>
      <c r="AW38" s="338"/>
      <c r="AX38" s="338"/>
      <c r="AY38" s="338"/>
      <c r="AZ38" s="338"/>
      <c r="BA38" s="338"/>
      <c r="BB38" s="338"/>
      <c r="BC38" s="338"/>
      <c r="BD38" s="338"/>
      <c r="BE38" s="338"/>
      <c r="BF38" s="338"/>
      <c r="BG38" s="338"/>
      <c r="BH38" s="338"/>
      <c r="BI38" s="338"/>
      <c r="BJ38" s="338"/>
      <c r="BK38" s="338"/>
      <c r="BL38" s="338"/>
      <c r="BM38" s="338"/>
      <c r="BN38" s="338"/>
      <c r="BO38" s="338"/>
      <c r="BP38" s="338"/>
      <c r="BQ38" s="338"/>
      <c r="BR38" s="338"/>
      <c r="BS38" s="338"/>
      <c r="BT38" s="338"/>
      <c r="BU38" s="338"/>
      <c r="BV38" s="338"/>
      <c r="BW38" s="338"/>
      <c r="BX38" s="338"/>
      <c r="BY38" s="508" t="str">
        <f>annexe_01!D36</f>
        <v xml:space="preserve">besoin de contrôler / besoin de décider / reporter une décision à plus tard </v>
      </c>
      <c r="BZ38" s="508" t="str">
        <f>annexe_01!E36</f>
        <v>manque de confiance en soi / ne pas accepter la situation</v>
      </c>
      <c r="CA38" s="508" t="str">
        <f>annexe_01!F36</f>
        <v>capacité à faire des choix justes / ne plus tout contrôler / faire confiance à son instinct</v>
      </c>
      <c r="CB38" s="508" t="str">
        <f>annexe_01!G36</f>
        <v>dispersion / contrariété</v>
      </c>
      <c r="CF38" s="300" t="s">
        <v>35</v>
      </c>
      <c r="CG38" s="300" t="s">
        <v>48</v>
      </c>
      <c r="CH38" s="301">
        <v>6</v>
      </c>
      <c r="CI38" s="301">
        <v>350</v>
      </c>
    </row>
    <row r="39" spans="5:87" ht="14.25" customHeight="1" thickTop="1" thickBot="1" x14ac:dyDescent="0.3">
      <c r="E39" s="310">
        <v>0</v>
      </c>
      <c r="F39" s="314">
        <v>7</v>
      </c>
      <c r="G39" s="183">
        <f t="shared" si="4"/>
        <v>0</v>
      </c>
      <c r="H39" s="312">
        <v>0</v>
      </c>
      <c r="I39" s="312">
        <v>0</v>
      </c>
      <c r="J39" s="343">
        <f t="shared" si="5"/>
        <v>0</v>
      </c>
      <c r="K39" s="339" t="str">
        <f t="shared" si="0"/>
        <v/>
      </c>
      <c r="L39" s="327">
        <v>7</v>
      </c>
      <c r="M39" s="343">
        <f t="shared" si="6"/>
        <v>10</v>
      </c>
      <c r="N39" s="339" t="str">
        <f t="shared" si="1"/>
        <v>dispersion / peur de devoir faire un choix / devoir lutter pour sa place ou sa réputation</v>
      </c>
      <c r="O39" s="354" t="str">
        <f>annexe_01!C37</f>
        <v>côlon transverse</v>
      </c>
      <c r="P39" s="347"/>
      <c r="Q39" s="347"/>
      <c r="R39" s="347"/>
      <c r="S39" s="338"/>
      <c r="T39" s="338" t="str">
        <f t="shared" si="7"/>
        <v>--</v>
      </c>
      <c r="U39" s="357">
        <f t="shared" si="8"/>
        <v>0</v>
      </c>
      <c r="V39" s="343">
        <f t="shared" si="9"/>
        <v>0</v>
      </c>
      <c r="W39" s="339" t="str">
        <f t="shared" si="2"/>
        <v/>
      </c>
      <c r="X39" s="327">
        <v>7</v>
      </c>
      <c r="Y39" s="343">
        <f t="shared" si="10"/>
        <v>15</v>
      </c>
      <c r="Z39" s="339" t="str">
        <f t="shared" si="3"/>
        <v>dispersion / peur de devoir faire un choix / devoir lutter pour sa place ou sa réputation</v>
      </c>
      <c r="AB39" s="315">
        <v>7</v>
      </c>
      <c r="AC39" s="338"/>
      <c r="AD39" s="338"/>
      <c r="AE39" s="338"/>
      <c r="AF39" s="338"/>
      <c r="AG39" s="338"/>
      <c r="AH39" s="338"/>
      <c r="AI39" s="338"/>
      <c r="AJ39" s="338"/>
      <c r="AK39" s="338">
        <v>0</v>
      </c>
      <c r="AL39" s="338">
        <v>10</v>
      </c>
      <c r="AM39" s="338">
        <v>0</v>
      </c>
      <c r="AN39" s="338">
        <v>15</v>
      </c>
      <c r="AO39" s="338"/>
      <c r="AP39" s="338"/>
      <c r="AQ39" s="338"/>
      <c r="AR39" s="343">
        <f t="shared" si="11"/>
        <v>0</v>
      </c>
      <c r="AS39" s="338" t="str">
        <f t="shared" si="12"/>
        <v/>
      </c>
      <c r="AT39" s="338" t="str">
        <f t="shared" si="13"/>
        <v/>
      </c>
      <c r="AU39" s="338" t="str">
        <f t="shared" si="14"/>
        <v/>
      </c>
      <c r="AV39" s="338" t="str">
        <f t="shared" si="15"/>
        <v/>
      </c>
      <c r="AW39" s="338"/>
      <c r="AX39" s="338"/>
      <c r="AY39" s="338"/>
      <c r="AZ39" s="338"/>
      <c r="BA39" s="338"/>
      <c r="BB39" s="338"/>
      <c r="BC39" s="338"/>
      <c r="BD39" s="338"/>
      <c r="BE39" s="338"/>
      <c r="BF39" s="338"/>
      <c r="BG39" s="338"/>
      <c r="BH39" s="338"/>
      <c r="BI39" s="338"/>
      <c r="BJ39" s="338"/>
      <c r="BK39" s="338"/>
      <c r="BL39" s="338"/>
      <c r="BM39" s="338"/>
      <c r="BN39" s="338"/>
      <c r="BO39" s="338"/>
      <c r="BP39" s="338"/>
      <c r="BQ39" s="338"/>
      <c r="BR39" s="338"/>
      <c r="BS39" s="338"/>
      <c r="BT39" s="338"/>
      <c r="BU39" s="338"/>
      <c r="BV39" s="338"/>
      <c r="BW39" s="338"/>
      <c r="BX39" s="338"/>
      <c r="BY39" s="508" t="str">
        <f>annexe_01!D37</f>
        <v>besoin de digérer une situation / besoin de faire un choix / besoin d’avoir sa place</v>
      </c>
      <c r="BZ39" s="508" t="str">
        <f>annexe_01!E37</f>
        <v>difficulté à choisir / manque de confiance en soi / ne pas avoir eu le choix</v>
      </c>
      <c r="CA39" s="508" t="str">
        <f>annexe_01!F37</f>
        <v>affirmation de soi / positionnement adapté / savoir faire le juste choix / respect des autres</v>
      </c>
      <c r="CB39" s="508" t="str">
        <f>annexe_01!G37</f>
        <v>dispersion / peur de devoir faire un choix / devoir lutter pour sa place ou sa réputation</v>
      </c>
      <c r="CF39" s="300" t="s">
        <v>46</v>
      </c>
      <c r="CG39" s="300" t="s">
        <v>49</v>
      </c>
      <c r="CH39" s="301">
        <v>7</v>
      </c>
      <c r="CI39" s="301">
        <v>360</v>
      </c>
    </row>
    <row r="40" spans="5:87" ht="14.25" customHeight="1" thickTop="1" thickBot="1" x14ac:dyDescent="0.3">
      <c r="E40" s="310">
        <v>0</v>
      </c>
      <c r="F40" s="314">
        <v>7</v>
      </c>
      <c r="G40" s="183">
        <f t="shared" si="4"/>
        <v>0</v>
      </c>
      <c r="H40" s="312">
        <v>0</v>
      </c>
      <c r="I40" s="312">
        <v>0</v>
      </c>
      <c r="J40" s="343">
        <f t="shared" si="5"/>
        <v>0</v>
      </c>
      <c r="K40" s="339" t="str">
        <f t="shared" si="0"/>
        <v/>
      </c>
      <c r="L40" s="327">
        <v>7</v>
      </c>
      <c r="M40" s="343">
        <f t="shared" si="6"/>
        <v>14</v>
      </c>
      <c r="N40" s="339" t="str">
        <f t="shared" si="1"/>
        <v>devoir défendre sa place ou sa position / devoir affronter la réalité / agressivité</v>
      </c>
      <c r="O40" s="354" t="str">
        <f>annexe_01!C38</f>
        <v>nombril</v>
      </c>
      <c r="P40" s="347"/>
      <c r="Q40" s="347"/>
      <c r="R40" s="347"/>
      <c r="S40" s="338"/>
      <c r="T40" s="338" t="str">
        <f t="shared" si="7"/>
        <v>--</v>
      </c>
      <c r="U40" s="357">
        <f t="shared" si="8"/>
        <v>0</v>
      </c>
      <c r="V40" s="343">
        <f t="shared" si="9"/>
        <v>4</v>
      </c>
      <c r="W40" s="339" t="str">
        <f t="shared" si="2"/>
        <v xml:space="preserve">besoin de trouver sa place / avoir (eu) une mère envahissante </v>
      </c>
      <c r="X40" s="327">
        <v>7</v>
      </c>
      <c r="Y40" s="343">
        <f t="shared" si="10"/>
        <v>16</v>
      </c>
      <c r="Z40" s="339" t="str">
        <f t="shared" si="3"/>
        <v>devoir défendre sa place ou sa position / devoir affronter la réalité / agressivité</v>
      </c>
      <c r="AB40" s="315">
        <v>7</v>
      </c>
      <c r="AC40" s="338"/>
      <c r="AD40" s="338"/>
      <c r="AE40" s="338"/>
      <c r="AF40" s="338"/>
      <c r="AG40" s="338"/>
      <c r="AH40" s="338"/>
      <c r="AI40" s="338"/>
      <c r="AJ40" s="338"/>
      <c r="AK40" s="338">
        <v>0</v>
      </c>
      <c r="AL40" s="338">
        <v>14</v>
      </c>
      <c r="AM40" s="338">
        <v>4</v>
      </c>
      <c r="AN40" s="338">
        <v>16</v>
      </c>
      <c r="AO40" s="338"/>
      <c r="AP40" s="338"/>
      <c r="AQ40" s="338"/>
      <c r="AR40" s="343">
        <f t="shared" si="11"/>
        <v>0</v>
      </c>
      <c r="AS40" s="338" t="str">
        <f t="shared" si="12"/>
        <v/>
      </c>
      <c r="AT40" s="338" t="str">
        <f t="shared" si="13"/>
        <v/>
      </c>
      <c r="AU40" s="338" t="str">
        <f t="shared" si="14"/>
        <v/>
      </c>
      <c r="AV40" s="338" t="str">
        <f t="shared" si="15"/>
        <v/>
      </c>
      <c r="AW40" s="338"/>
      <c r="AX40" s="338"/>
      <c r="AY40" s="338"/>
      <c r="AZ40" s="338"/>
      <c r="BA40" s="338"/>
      <c r="BB40" s="338"/>
      <c r="BC40" s="338"/>
      <c r="BD40" s="338"/>
      <c r="BE40" s="338"/>
      <c r="BF40" s="338"/>
      <c r="BG40" s="338"/>
      <c r="BH40" s="338"/>
      <c r="BI40" s="338"/>
      <c r="BJ40" s="338"/>
      <c r="BK40" s="338"/>
      <c r="BL40" s="338"/>
      <c r="BM40" s="338"/>
      <c r="BN40" s="338"/>
      <c r="BO40" s="338"/>
      <c r="BP40" s="338"/>
      <c r="BQ40" s="338"/>
      <c r="BR40" s="338"/>
      <c r="BS40" s="338"/>
      <c r="BT40" s="338"/>
      <c r="BU40" s="338"/>
      <c r="BV40" s="338"/>
      <c r="BW40" s="338"/>
      <c r="BX40" s="338"/>
      <c r="BY40" s="508" t="str">
        <f>annexe_01!D38</f>
        <v xml:space="preserve">besoin de trouver sa place / avoir (eu) une mère envahissante </v>
      </c>
      <c r="BZ40" s="508" t="str">
        <f>annexe_01!E38</f>
        <v>problématique de place / difficulté à choisir</v>
      </c>
      <c r="CA40" s="508" t="str">
        <f>annexe_01!F38</f>
        <v xml:space="preserve">égo équilibré / être à sa juste place / capacité à faire face à la réalité / être centré </v>
      </c>
      <c r="CB40" s="508" t="str">
        <f>annexe_01!G38</f>
        <v>devoir défendre sa place ou sa position / devoir affronter la réalité / agressivité</v>
      </c>
      <c r="CF40" s="300" t="s">
        <v>46</v>
      </c>
      <c r="CG40" s="300" t="s">
        <v>50</v>
      </c>
      <c r="CH40" s="301">
        <v>7</v>
      </c>
      <c r="CI40" s="301">
        <v>370</v>
      </c>
    </row>
    <row r="41" spans="5:87" ht="14.25" customHeight="1" thickTop="1" thickBot="1" x14ac:dyDescent="0.3">
      <c r="E41" s="310">
        <v>0</v>
      </c>
      <c r="F41" s="314">
        <v>7</v>
      </c>
      <c r="G41" s="183">
        <f t="shared" si="4"/>
        <v>0</v>
      </c>
      <c r="H41" s="312">
        <v>0</v>
      </c>
      <c r="I41" s="312">
        <v>0</v>
      </c>
      <c r="J41" s="343">
        <f t="shared" si="5"/>
        <v>0</v>
      </c>
      <c r="K41" s="339" t="str">
        <f t="shared" si="0"/>
        <v/>
      </c>
      <c r="L41" s="327">
        <v>7</v>
      </c>
      <c r="M41" s="343">
        <f t="shared" si="6"/>
        <v>9</v>
      </c>
      <c r="N41" s="339" t="str">
        <f t="shared" si="1"/>
        <v>difficulté à digérer une situation / à faire face aux émotions / contrariété / agressivité</v>
      </c>
      <c r="O41" s="354" t="str">
        <f>annexe_01!C39</f>
        <v>estomac</v>
      </c>
      <c r="P41" s="347"/>
      <c r="Q41" s="347"/>
      <c r="R41" s="347"/>
      <c r="S41" s="338"/>
      <c r="T41" s="338" t="str">
        <f t="shared" si="7"/>
        <v>--</v>
      </c>
      <c r="U41" s="357">
        <f t="shared" si="8"/>
        <v>0</v>
      </c>
      <c r="V41" s="343">
        <f t="shared" si="9"/>
        <v>0</v>
      </c>
      <c r="W41" s="339" t="str">
        <f t="shared" si="2"/>
        <v/>
      </c>
      <c r="X41" s="327">
        <v>7</v>
      </c>
      <c r="Y41" s="343">
        <f t="shared" si="10"/>
        <v>12</v>
      </c>
      <c r="Z41" s="339" t="str">
        <f t="shared" si="3"/>
        <v>difficulté à digérer une situation / à faire face aux émotions / contrariété / agressivité</v>
      </c>
      <c r="AB41" s="315">
        <v>7</v>
      </c>
      <c r="AC41" s="338"/>
      <c r="AD41" s="338"/>
      <c r="AE41" s="338"/>
      <c r="AF41" s="338"/>
      <c r="AG41" s="338"/>
      <c r="AH41" s="338"/>
      <c r="AI41" s="338"/>
      <c r="AJ41" s="338"/>
      <c r="AK41" s="338">
        <v>0</v>
      </c>
      <c r="AL41" s="338">
        <v>9</v>
      </c>
      <c r="AM41" s="338">
        <v>0</v>
      </c>
      <c r="AN41" s="338">
        <v>12</v>
      </c>
      <c r="AO41" s="338"/>
      <c r="AP41" s="338"/>
      <c r="AQ41" s="338"/>
      <c r="AR41" s="343">
        <f t="shared" si="11"/>
        <v>0</v>
      </c>
      <c r="AS41" s="338" t="str">
        <f t="shared" si="12"/>
        <v/>
      </c>
      <c r="AT41" s="338" t="str">
        <f t="shared" si="13"/>
        <v/>
      </c>
      <c r="AU41" s="338" t="str">
        <f t="shared" si="14"/>
        <v/>
      </c>
      <c r="AV41" s="338" t="str">
        <f t="shared" si="15"/>
        <v/>
      </c>
      <c r="AW41" s="338"/>
      <c r="AX41" s="338"/>
      <c r="AY41" s="338"/>
      <c r="AZ41" s="338"/>
      <c r="BA41" s="338"/>
      <c r="BB41" s="338"/>
      <c r="BC41" s="338"/>
      <c r="BD41" s="338"/>
      <c r="BE41" s="338"/>
      <c r="BF41" s="338"/>
      <c r="BG41" s="338"/>
      <c r="BH41" s="338"/>
      <c r="BI41" s="338"/>
      <c r="BJ41" s="338"/>
      <c r="BK41" s="338"/>
      <c r="BL41" s="338"/>
      <c r="BM41" s="338"/>
      <c r="BN41" s="338"/>
      <c r="BO41" s="338"/>
      <c r="BP41" s="338"/>
      <c r="BQ41" s="338"/>
      <c r="BR41" s="338"/>
      <c r="BS41" s="338"/>
      <c r="BT41" s="338"/>
      <c r="BU41" s="338"/>
      <c r="BV41" s="338"/>
      <c r="BW41" s="338"/>
      <c r="BX41" s="338"/>
      <c r="BY41" s="508" t="str">
        <f>annexe_01!D39</f>
        <v xml:space="preserve">besoin de digérer une situation / besoin d'endurer </v>
      </c>
      <c r="BZ41" s="508" t="str">
        <f>annexe_01!E39</f>
        <v>manque d'affection ou de sécurité / s'interdire les plaisirs</v>
      </c>
      <c r="CA41" s="508" t="str">
        <f>annexe_01!F39</f>
        <v>satisfaction / sentiment de sécurité et de plénitude / capacité à se réconcilier</v>
      </c>
      <c r="CB41" s="508" t="str">
        <f>annexe_01!G39</f>
        <v>difficulté à digérer une situation / à faire face aux émotions / contrariété / agressivité</v>
      </c>
      <c r="CF41" s="300" t="s">
        <v>46</v>
      </c>
      <c r="CG41" s="300" t="s">
        <v>51</v>
      </c>
      <c r="CH41" s="301">
        <v>7</v>
      </c>
      <c r="CI41" s="301">
        <v>380</v>
      </c>
    </row>
    <row r="42" spans="5:87" ht="14.25" customHeight="1" thickTop="1" thickBot="1" x14ac:dyDescent="0.3">
      <c r="E42" s="310">
        <v>0</v>
      </c>
      <c r="F42" s="314">
        <v>7</v>
      </c>
      <c r="G42" s="183">
        <f t="shared" si="4"/>
        <v>0</v>
      </c>
      <c r="H42" s="312">
        <v>0</v>
      </c>
      <c r="I42" s="312">
        <v>0</v>
      </c>
      <c r="J42" s="343">
        <f t="shared" si="5"/>
        <v>0</v>
      </c>
      <c r="K42" s="339" t="str">
        <f t="shared" si="0"/>
        <v/>
      </c>
      <c r="L42" s="327">
        <v>7</v>
      </c>
      <c r="M42" s="343">
        <f t="shared" si="6"/>
        <v>0</v>
      </c>
      <c r="N42" s="339" t="str">
        <f t="shared" si="1"/>
        <v/>
      </c>
      <c r="O42" s="354" t="str">
        <f>annexe_01!C40</f>
        <v>pancréas</v>
      </c>
      <c r="P42" s="347"/>
      <c r="Q42" s="347"/>
      <c r="R42" s="347"/>
      <c r="S42" s="338"/>
      <c r="T42" s="338" t="str">
        <f t="shared" si="7"/>
        <v>--</v>
      </c>
      <c r="U42" s="357">
        <f t="shared" si="8"/>
        <v>0</v>
      </c>
      <c r="V42" s="343">
        <f t="shared" si="9"/>
        <v>0</v>
      </c>
      <c r="W42" s="339" t="str">
        <f t="shared" si="2"/>
        <v/>
      </c>
      <c r="X42" s="327">
        <v>7</v>
      </c>
      <c r="Y42" s="343">
        <f t="shared" si="10"/>
        <v>0</v>
      </c>
      <c r="Z42" s="339" t="str">
        <f t="shared" si="3"/>
        <v/>
      </c>
      <c r="AB42" s="315">
        <v>7</v>
      </c>
      <c r="AC42" s="338"/>
      <c r="AD42" s="338"/>
      <c r="AE42" s="338"/>
      <c r="AF42" s="338"/>
      <c r="AG42" s="338"/>
      <c r="AH42" s="338"/>
      <c r="AI42" s="338"/>
      <c r="AJ42" s="338"/>
      <c r="AK42" s="338">
        <v>0</v>
      </c>
      <c r="AL42" s="338">
        <v>0</v>
      </c>
      <c r="AM42" s="338">
        <v>0</v>
      </c>
      <c r="AN42" s="338">
        <v>0</v>
      </c>
      <c r="AO42" s="338"/>
      <c r="AP42" s="338"/>
      <c r="AQ42" s="338"/>
      <c r="AR42" s="343">
        <f t="shared" si="11"/>
        <v>0</v>
      </c>
      <c r="AS42" s="338" t="str">
        <f t="shared" si="12"/>
        <v/>
      </c>
      <c r="AT42" s="338" t="str">
        <f t="shared" si="13"/>
        <v/>
      </c>
      <c r="AU42" s="338" t="str">
        <f t="shared" si="14"/>
        <v/>
      </c>
      <c r="AV42" s="338" t="str">
        <f t="shared" si="15"/>
        <v/>
      </c>
      <c r="AW42" s="338"/>
      <c r="AX42" s="338"/>
      <c r="AY42" s="338"/>
      <c r="AZ42" s="338"/>
      <c r="BA42" s="338"/>
      <c r="BB42" s="338"/>
      <c r="BC42" s="338"/>
      <c r="BD42" s="338"/>
      <c r="BE42" s="338"/>
      <c r="BF42" s="338"/>
      <c r="BG42" s="338"/>
      <c r="BH42" s="338"/>
      <c r="BI42" s="338"/>
      <c r="BJ42" s="338"/>
      <c r="BK42" s="338"/>
      <c r="BL42" s="338"/>
      <c r="BM42" s="338"/>
      <c r="BN42" s="338"/>
      <c r="BO42" s="338"/>
      <c r="BP42" s="338"/>
      <c r="BQ42" s="338"/>
      <c r="BR42" s="338"/>
      <c r="BS42" s="338"/>
      <c r="BT42" s="338"/>
      <c r="BU42" s="338"/>
      <c r="BV42" s="338"/>
      <c r="BW42" s="338"/>
      <c r="BX42" s="338"/>
      <c r="BY42" s="508" t="str">
        <f>annexe_01!D40</f>
        <v>besoin de vivre à fond / parents absents dans l'enfance</v>
      </c>
      <c r="BZ42" s="508" t="str">
        <f>annexe_01!E40</f>
        <v>manque de tendresse / dureté / résistance / père absent dans l'enfance</v>
      </c>
      <c r="CA42" s="508" t="str">
        <f>annexe_01!F40</f>
        <v>douceur envers soi / joie exprimée / maîtrise de soi</v>
      </c>
      <c r="CB42" s="508" t="str">
        <f>annexe_01!G40</f>
        <v>colère / rage / affrontement avec la mère ou mère autoritaire dans l'enfance</v>
      </c>
      <c r="CF42" s="300" t="s">
        <v>46</v>
      </c>
      <c r="CG42" s="300" t="s">
        <v>52</v>
      </c>
      <c r="CH42" s="301">
        <v>7</v>
      </c>
      <c r="CI42" s="301">
        <v>390</v>
      </c>
    </row>
    <row r="43" spans="5:87" ht="14.25" customHeight="1" thickTop="1" thickBot="1" x14ac:dyDescent="0.3">
      <c r="E43" s="310">
        <v>0</v>
      </c>
      <c r="F43" s="314">
        <v>7</v>
      </c>
      <c r="G43" s="183">
        <f t="shared" si="4"/>
        <v>0</v>
      </c>
      <c r="H43" s="312">
        <v>0</v>
      </c>
      <c r="I43" s="312">
        <v>0</v>
      </c>
      <c r="J43" s="343">
        <f t="shared" si="5"/>
        <v>0</v>
      </c>
      <c r="K43" s="339" t="str">
        <f t="shared" si="0"/>
        <v/>
      </c>
      <c r="L43" s="327">
        <v>7</v>
      </c>
      <c r="M43" s="343">
        <f t="shared" si="6"/>
        <v>0</v>
      </c>
      <c r="N43" s="339" t="str">
        <f t="shared" si="1"/>
        <v/>
      </c>
      <c r="O43" s="354" t="str">
        <f>annexe_01!C41</f>
        <v>L5</v>
      </c>
      <c r="P43" s="347"/>
      <c r="Q43" s="347"/>
      <c r="R43" s="347"/>
      <c r="S43" s="338"/>
      <c r="T43" s="338" t="str">
        <f t="shared" si="7"/>
        <v>--</v>
      </c>
      <c r="U43" s="357">
        <f t="shared" si="8"/>
        <v>0</v>
      </c>
      <c r="V43" s="343">
        <f t="shared" si="9"/>
        <v>6</v>
      </c>
      <c r="W43" s="339" t="str">
        <f t="shared" si="2"/>
        <v xml:space="preserve">besoin d'être valorisé / besoin d'être différent / besoin de l'approbation du père </v>
      </c>
      <c r="X43" s="327">
        <v>7</v>
      </c>
      <c r="Y43" s="343">
        <f t="shared" si="10"/>
        <v>0</v>
      </c>
      <c r="Z43" s="339" t="str">
        <f t="shared" si="3"/>
        <v/>
      </c>
      <c r="AB43" s="315">
        <v>7</v>
      </c>
      <c r="AC43" s="338"/>
      <c r="AD43" s="338"/>
      <c r="AE43" s="338"/>
      <c r="AF43" s="338"/>
      <c r="AG43" s="338"/>
      <c r="AH43" s="338"/>
      <c r="AI43" s="338"/>
      <c r="AJ43" s="338"/>
      <c r="AK43" s="338">
        <v>0</v>
      </c>
      <c r="AL43" s="338">
        <v>0</v>
      </c>
      <c r="AM43" s="338">
        <v>6</v>
      </c>
      <c r="AN43" s="338">
        <v>0</v>
      </c>
      <c r="AO43" s="338"/>
      <c r="AP43" s="338"/>
      <c r="AQ43" s="338"/>
      <c r="AR43" s="343">
        <f t="shared" si="11"/>
        <v>0</v>
      </c>
      <c r="AS43" s="338" t="str">
        <f t="shared" si="12"/>
        <v/>
      </c>
      <c r="AT43" s="338" t="str">
        <f t="shared" si="13"/>
        <v/>
      </c>
      <c r="AU43" s="338" t="str">
        <f t="shared" si="14"/>
        <v/>
      </c>
      <c r="AV43" s="338" t="str">
        <f t="shared" si="15"/>
        <v/>
      </c>
      <c r="AW43" s="338"/>
      <c r="AX43" s="338"/>
      <c r="AY43" s="338"/>
      <c r="AZ43" s="338"/>
      <c r="BA43" s="338"/>
      <c r="BB43" s="338"/>
      <c r="BC43" s="338"/>
      <c r="BD43" s="338"/>
      <c r="BE43" s="338"/>
      <c r="BF43" s="338"/>
      <c r="BG43" s="338"/>
      <c r="BH43" s="338"/>
      <c r="BI43" s="338"/>
      <c r="BJ43" s="338"/>
      <c r="BK43" s="338"/>
      <c r="BL43" s="338"/>
      <c r="BM43" s="338"/>
      <c r="BN43" s="338"/>
      <c r="BO43" s="338"/>
      <c r="BP43" s="338"/>
      <c r="BQ43" s="338"/>
      <c r="BR43" s="338"/>
      <c r="BS43" s="338"/>
      <c r="BT43" s="338"/>
      <c r="BU43" s="338"/>
      <c r="BV43" s="338"/>
      <c r="BW43" s="338"/>
      <c r="BX43" s="338"/>
      <c r="BY43" s="508" t="str">
        <f>annexe_01!D41</f>
        <v xml:space="preserve">besoin d'être valorisé / besoin d'être différent / besoin de l'approbation du père </v>
      </c>
      <c r="BZ43" s="508" t="str">
        <f>annexe_01!E41</f>
        <v>ne pas faire un choix / frustrations / stagnation / manque d'enthousiasme / sentiment d'indifférence</v>
      </c>
      <c r="CA43" s="508" t="str">
        <f>annexe_01!F41</f>
        <v xml:space="preserve">être valorisé / plein de gratitude envers les autres et la vie / choisir seul </v>
      </c>
      <c r="CB43" s="508" t="str">
        <f>annexe_01!G41</f>
        <v>devoir lancer un projet / trop d'enthousiasme</v>
      </c>
      <c r="CF43" s="300" t="s">
        <v>46</v>
      </c>
      <c r="CG43" s="300" t="s">
        <v>53</v>
      </c>
      <c r="CH43" s="301">
        <v>7</v>
      </c>
      <c r="CI43" s="301">
        <v>400</v>
      </c>
    </row>
    <row r="44" spans="5:87" ht="14.25" customHeight="1" thickTop="1" thickBot="1" x14ac:dyDescent="0.3">
      <c r="E44" s="310">
        <v>0</v>
      </c>
      <c r="F44" s="314">
        <v>7</v>
      </c>
      <c r="G44" s="183">
        <f t="shared" si="4"/>
        <v>0</v>
      </c>
      <c r="H44" s="312">
        <v>0</v>
      </c>
      <c r="I44" s="312">
        <v>0</v>
      </c>
      <c r="J44" s="343">
        <f t="shared" si="5"/>
        <v>0</v>
      </c>
      <c r="K44" s="339" t="str">
        <f t="shared" si="0"/>
        <v/>
      </c>
      <c r="L44" s="327">
        <v>7</v>
      </c>
      <c r="M44" s="343">
        <f t="shared" si="6"/>
        <v>0</v>
      </c>
      <c r="N44" s="339" t="str">
        <f t="shared" si="1"/>
        <v/>
      </c>
      <c r="O44" s="354" t="str">
        <f>annexe_01!C42</f>
        <v>L4</v>
      </c>
      <c r="P44" s="347"/>
      <c r="Q44" s="347"/>
      <c r="R44" s="347"/>
      <c r="S44" s="338"/>
      <c r="T44" s="338" t="str">
        <f t="shared" si="7"/>
        <v>--</v>
      </c>
      <c r="U44" s="357">
        <f t="shared" si="8"/>
        <v>0</v>
      </c>
      <c r="V44" s="343">
        <f t="shared" si="9"/>
        <v>6</v>
      </c>
      <c r="W44" s="339" t="str">
        <f t="shared" si="2"/>
        <v xml:space="preserve">besoin de se libérer de son passé / besoin d'avancer dans la vie </v>
      </c>
      <c r="X44" s="327">
        <v>7</v>
      </c>
      <c r="Y44" s="343">
        <f t="shared" si="10"/>
        <v>0</v>
      </c>
      <c r="Z44" s="339" t="str">
        <f t="shared" si="3"/>
        <v/>
      </c>
      <c r="AB44" s="315">
        <v>7</v>
      </c>
      <c r="AC44" s="338"/>
      <c r="AD44" s="338"/>
      <c r="AE44" s="338"/>
      <c r="AF44" s="338"/>
      <c r="AG44" s="338"/>
      <c r="AH44" s="338"/>
      <c r="AI44" s="338"/>
      <c r="AJ44" s="338"/>
      <c r="AK44" s="338">
        <v>0</v>
      </c>
      <c r="AL44" s="338">
        <v>0</v>
      </c>
      <c r="AM44" s="338">
        <v>6</v>
      </c>
      <c r="AN44" s="338">
        <v>0</v>
      </c>
      <c r="AO44" s="338"/>
      <c r="AP44" s="338"/>
      <c r="AQ44" s="338"/>
      <c r="AR44" s="343">
        <f t="shared" si="11"/>
        <v>0</v>
      </c>
      <c r="AS44" s="338" t="str">
        <f t="shared" si="12"/>
        <v/>
      </c>
      <c r="AT44" s="338" t="str">
        <f t="shared" si="13"/>
        <v/>
      </c>
      <c r="AU44" s="338" t="str">
        <f t="shared" si="14"/>
        <v/>
      </c>
      <c r="AV44" s="338" t="str">
        <f t="shared" si="15"/>
        <v/>
      </c>
      <c r="AW44" s="338"/>
      <c r="AX44" s="338"/>
      <c r="AY44" s="338"/>
      <c r="AZ44" s="338"/>
      <c r="BA44" s="338"/>
      <c r="BB44" s="338"/>
      <c r="BC44" s="338"/>
      <c r="BD44" s="338"/>
      <c r="BE44" s="338"/>
      <c r="BF44" s="338"/>
      <c r="BG44" s="338"/>
      <c r="BH44" s="338"/>
      <c r="BI44" s="338"/>
      <c r="BJ44" s="338"/>
      <c r="BK44" s="338"/>
      <c r="BL44" s="338"/>
      <c r="BM44" s="338"/>
      <c r="BN44" s="338"/>
      <c r="BO44" s="338"/>
      <c r="BP44" s="338"/>
      <c r="BQ44" s="338"/>
      <c r="BR44" s="338"/>
      <c r="BS44" s="338"/>
      <c r="BT44" s="338"/>
      <c r="BU44" s="338"/>
      <c r="BV44" s="338"/>
      <c r="BW44" s="338"/>
      <c r="BX44" s="338"/>
      <c r="BY44" s="508" t="str">
        <f>annexe_01!D42</f>
        <v xml:space="preserve">besoin de se libérer de son passé / besoin d'avancer dans la vie </v>
      </c>
      <c r="BZ44" s="508" t="str">
        <f>annexe_01!E42</f>
        <v>beaucoup de manques / se sentir exclu ou rejeté / stagnation</v>
      </c>
      <c r="CA44" s="508" t="str">
        <f>annexe_01!F42</f>
        <v xml:space="preserve">se sentir soutenu / respecté / en sécurité </v>
      </c>
      <c r="CB44" s="508" t="str">
        <f>annexe_01!G42</f>
        <v>chercher à se libérer du passé ou des manques</v>
      </c>
      <c r="CF44" s="300" t="s">
        <v>46</v>
      </c>
      <c r="CG44" s="300" t="s">
        <v>54</v>
      </c>
      <c r="CH44" s="301">
        <v>7</v>
      </c>
      <c r="CI44" s="301">
        <v>410</v>
      </c>
    </row>
    <row r="45" spans="5:87" ht="14.25" customHeight="1" thickTop="1" thickBot="1" x14ac:dyDescent="0.3">
      <c r="E45" s="310">
        <v>0</v>
      </c>
      <c r="F45" s="314">
        <v>7</v>
      </c>
      <c r="G45" s="183">
        <f t="shared" si="4"/>
        <v>0</v>
      </c>
      <c r="H45" s="312">
        <v>0</v>
      </c>
      <c r="I45" s="312">
        <v>0</v>
      </c>
      <c r="J45" s="343">
        <f t="shared" si="5"/>
        <v>0</v>
      </c>
      <c r="K45" s="339" t="str">
        <f t="shared" si="0"/>
        <v/>
      </c>
      <c r="L45" s="327">
        <v>7</v>
      </c>
      <c r="M45" s="343">
        <f t="shared" si="6"/>
        <v>0</v>
      </c>
      <c r="N45" s="339" t="str">
        <f t="shared" si="1"/>
        <v/>
      </c>
      <c r="O45" s="354" t="str">
        <f>annexe_01!C43</f>
        <v>L3</v>
      </c>
      <c r="P45" s="347"/>
      <c r="Q45" s="347"/>
      <c r="R45" s="347"/>
      <c r="S45" s="338"/>
      <c r="T45" s="338" t="str">
        <f t="shared" si="7"/>
        <v>--</v>
      </c>
      <c r="U45" s="357">
        <f t="shared" si="8"/>
        <v>0</v>
      </c>
      <c r="V45" s="343">
        <f t="shared" si="9"/>
        <v>0</v>
      </c>
      <c r="W45" s="339" t="str">
        <f t="shared" si="2"/>
        <v/>
      </c>
      <c r="X45" s="327">
        <v>7</v>
      </c>
      <c r="Y45" s="343">
        <f t="shared" si="10"/>
        <v>0</v>
      </c>
      <c r="Z45" s="339" t="str">
        <f t="shared" si="3"/>
        <v/>
      </c>
      <c r="AB45" s="315">
        <v>7</v>
      </c>
      <c r="AC45" s="338"/>
      <c r="AD45" s="338"/>
      <c r="AE45" s="338"/>
      <c r="AF45" s="338"/>
      <c r="AG45" s="338"/>
      <c r="AH45" s="338"/>
      <c r="AI45" s="338"/>
      <c r="AJ45" s="338"/>
      <c r="AK45" s="338">
        <v>0</v>
      </c>
      <c r="AL45" s="338">
        <v>0</v>
      </c>
      <c r="AM45" s="338">
        <v>0</v>
      </c>
      <c r="AN45" s="338">
        <v>0</v>
      </c>
      <c r="AO45" s="338"/>
      <c r="AP45" s="338"/>
      <c r="AQ45" s="338"/>
      <c r="AR45" s="343">
        <f t="shared" si="11"/>
        <v>0</v>
      </c>
      <c r="AS45" s="338" t="str">
        <f t="shared" si="12"/>
        <v/>
      </c>
      <c r="AT45" s="338" t="str">
        <f t="shared" si="13"/>
        <v/>
      </c>
      <c r="AU45" s="338" t="str">
        <f t="shared" si="14"/>
        <v/>
      </c>
      <c r="AV45" s="338" t="str">
        <f t="shared" si="15"/>
        <v/>
      </c>
      <c r="AW45" s="338"/>
      <c r="AX45" s="338"/>
      <c r="AY45" s="338"/>
      <c r="AZ45" s="338"/>
      <c r="BA45" s="338"/>
      <c r="BB45" s="338"/>
      <c r="BC45" s="338"/>
      <c r="BD45" s="338"/>
      <c r="BE45" s="338"/>
      <c r="BF45" s="338"/>
      <c r="BG45" s="338"/>
      <c r="BH45" s="338"/>
      <c r="BI45" s="338"/>
      <c r="BJ45" s="338"/>
      <c r="BK45" s="338"/>
      <c r="BL45" s="338"/>
      <c r="BM45" s="338"/>
      <c r="BN45" s="338"/>
      <c r="BO45" s="338"/>
      <c r="BP45" s="338"/>
      <c r="BQ45" s="338"/>
      <c r="BR45" s="338"/>
      <c r="BS45" s="338"/>
      <c r="BT45" s="338"/>
      <c r="BU45" s="338"/>
      <c r="BV45" s="338"/>
      <c r="BW45" s="338"/>
      <c r="BX45" s="338"/>
      <c r="BY45" s="508" t="str">
        <f>annexe_01!D43</f>
        <v xml:space="preserve">besoin d'être soutenu / besoin d'aide </v>
      </c>
      <c r="BZ45" s="508" t="str">
        <f>annexe_01!E43</f>
        <v>peur de ne pas y arriver / peur de ne pas être soutenu ou respecté</v>
      </c>
      <c r="CA45" s="508" t="str">
        <f>annexe_01!F43</f>
        <v xml:space="preserve">savoir apaiser les conflits / être conciliant </v>
      </c>
      <c r="CB45" s="508" t="str">
        <f>annexe_01!G43</f>
        <v>en conflit avec d'autres personnes / générer des tensions</v>
      </c>
      <c r="CF45" s="300" t="s">
        <v>46</v>
      </c>
      <c r="CG45" s="300" t="s">
        <v>55</v>
      </c>
      <c r="CH45" s="301">
        <v>7</v>
      </c>
      <c r="CI45" s="301">
        <v>420</v>
      </c>
    </row>
    <row r="46" spans="5:87" ht="14.25" customHeight="1" thickTop="1" thickBot="1" x14ac:dyDescent="0.3">
      <c r="E46" s="310">
        <v>0</v>
      </c>
      <c r="F46" s="314">
        <v>7</v>
      </c>
      <c r="G46" s="183">
        <f t="shared" si="4"/>
        <v>0</v>
      </c>
      <c r="H46" s="312">
        <v>0</v>
      </c>
      <c r="I46" s="312">
        <v>0</v>
      </c>
      <c r="J46" s="343">
        <f t="shared" si="5"/>
        <v>0</v>
      </c>
      <c r="K46" s="339" t="str">
        <f t="shared" si="0"/>
        <v/>
      </c>
      <c r="L46" s="327">
        <v>7</v>
      </c>
      <c r="M46" s="343">
        <f t="shared" si="6"/>
        <v>0</v>
      </c>
      <c r="N46" s="339" t="str">
        <f t="shared" si="1"/>
        <v/>
      </c>
      <c r="O46" s="354" t="str">
        <f>annexe_01!C44</f>
        <v>L2</v>
      </c>
      <c r="P46" s="347"/>
      <c r="Q46" s="347"/>
      <c r="R46" s="347"/>
      <c r="S46" s="338"/>
      <c r="T46" s="338" t="str">
        <f t="shared" si="7"/>
        <v>--</v>
      </c>
      <c r="U46" s="357">
        <f t="shared" si="8"/>
        <v>0</v>
      </c>
      <c r="V46" s="343">
        <f t="shared" si="9"/>
        <v>0</v>
      </c>
      <c r="W46" s="339" t="str">
        <f t="shared" si="2"/>
        <v/>
      </c>
      <c r="X46" s="327">
        <v>7</v>
      </c>
      <c r="Y46" s="343">
        <f t="shared" si="10"/>
        <v>0</v>
      </c>
      <c r="Z46" s="339" t="str">
        <f t="shared" si="3"/>
        <v/>
      </c>
      <c r="AB46" s="315">
        <v>7</v>
      </c>
      <c r="AC46" s="338"/>
      <c r="AD46" s="338"/>
      <c r="AE46" s="338"/>
      <c r="AF46" s="338"/>
      <c r="AG46" s="338"/>
      <c r="AH46" s="338"/>
      <c r="AI46" s="338"/>
      <c r="AJ46" s="338"/>
      <c r="AK46" s="338">
        <v>0</v>
      </c>
      <c r="AL46" s="338">
        <v>0</v>
      </c>
      <c r="AM46" s="338">
        <v>0</v>
      </c>
      <c r="AN46" s="338">
        <v>0</v>
      </c>
      <c r="AO46" s="338"/>
      <c r="AP46" s="338"/>
      <c r="AQ46" s="338"/>
      <c r="AR46" s="343">
        <f t="shared" si="11"/>
        <v>0</v>
      </c>
      <c r="AS46" s="338" t="str">
        <f t="shared" si="12"/>
        <v/>
      </c>
      <c r="AT46" s="338" t="str">
        <f t="shared" si="13"/>
        <v/>
      </c>
      <c r="AU46" s="338" t="str">
        <f t="shared" si="14"/>
        <v/>
      </c>
      <c r="AV46" s="338" t="str">
        <f t="shared" si="15"/>
        <v/>
      </c>
      <c r="AW46" s="338"/>
      <c r="AX46" s="338"/>
      <c r="AY46" s="338"/>
      <c r="AZ46" s="338"/>
      <c r="BA46" s="338"/>
      <c r="BB46" s="338"/>
      <c r="BC46" s="338"/>
      <c r="BD46" s="338"/>
      <c r="BE46" s="338"/>
      <c r="BF46" s="338"/>
      <c r="BG46" s="338"/>
      <c r="BH46" s="338"/>
      <c r="BI46" s="338"/>
      <c r="BJ46" s="338"/>
      <c r="BK46" s="338"/>
      <c r="BL46" s="338"/>
      <c r="BM46" s="338"/>
      <c r="BN46" s="338"/>
      <c r="BO46" s="338"/>
      <c r="BP46" s="338"/>
      <c r="BQ46" s="338"/>
      <c r="BR46" s="338"/>
      <c r="BS46" s="338"/>
      <c r="BT46" s="338"/>
      <c r="BU46" s="338"/>
      <c r="BV46" s="338"/>
      <c r="BW46" s="338"/>
      <c r="BX46" s="338"/>
      <c r="BY46" s="508" t="str">
        <f>annexe_01!D44</f>
        <v xml:space="preserve">besoin de s'amuser / besoin d'être accepté ou respecté </v>
      </c>
      <c r="BZ46" s="508" t="str">
        <f>annexe_01!E44</f>
        <v>manquer de confiance en soi / manque de valorisation</v>
      </c>
      <c r="CA46" s="508" t="str">
        <f>annexe_01!F44</f>
        <v>enfant intérieur calme et rassuré</v>
      </c>
      <c r="CB46" s="508" t="str">
        <f>annexe_01!G44</f>
        <v>se battre pour être respecté</v>
      </c>
      <c r="CF46" s="300" t="s">
        <v>46</v>
      </c>
      <c r="CG46" s="300" t="s">
        <v>56</v>
      </c>
      <c r="CH46" s="301">
        <v>7</v>
      </c>
      <c r="CI46" s="301">
        <v>430</v>
      </c>
    </row>
    <row r="47" spans="5:87" ht="14.25" customHeight="1" thickTop="1" thickBot="1" x14ac:dyDescent="0.3">
      <c r="E47" s="310">
        <v>0</v>
      </c>
      <c r="F47" s="314">
        <v>7</v>
      </c>
      <c r="G47" s="183">
        <f t="shared" si="4"/>
        <v>0</v>
      </c>
      <c r="H47" s="312">
        <v>0</v>
      </c>
      <c r="I47" s="312">
        <v>0</v>
      </c>
      <c r="J47" s="343">
        <f t="shared" si="5"/>
        <v>0</v>
      </c>
      <c r="K47" s="339" t="str">
        <f t="shared" si="0"/>
        <v/>
      </c>
      <c r="L47" s="327">
        <v>7</v>
      </c>
      <c r="M47" s="343">
        <f t="shared" si="6"/>
        <v>0</v>
      </c>
      <c r="N47" s="339" t="str">
        <f t="shared" si="1"/>
        <v/>
      </c>
      <c r="O47" s="354" t="str">
        <f>annexe_01!C45</f>
        <v>L1</v>
      </c>
      <c r="P47" s="347"/>
      <c r="Q47" s="347"/>
      <c r="R47" s="347"/>
      <c r="S47" s="338"/>
      <c r="T47" s="338" t="str">
        <f t="shared" si="7"/>
        <v>--</v>
      </c>
      <c r="U47" s="357">
        <f t="shared" si="8"/>
        <v>0</v>
      </c>
      <c r="V47" s="343">
        <f t="shared" si="9"/>
        <v>0</v>
      </c>
      <c r="W47" s="339" t="str">
        <f t="shared" si="2"/>
        <v/>
      </c>
      <c r="X47" s="327">
        <v>7</v>
      </c>
      <c r="Y47" s="343">
        <f t="shared" si="10"/>
        <v>0</v>
      </c>
      <c r="Z47" s="339" t="str">
        <f t="shared" si="3"/>
        <v/>
      </c>
      <c r="AB47" s="315">
        <v>7</v>
      </c>
      <c r="AC47" s="338"/>
      <c r="AD47" s="338"/>
      <c r="AE47" s="338"/>
      <c r="AF47" s="338"/>
      <c r="AG47" s="338"/>
      <c r="AH47" s="338"/>
      <c r="AI47" s="338"/>
      <c r="AJ47" s="338"/>
      <c r="AK47" s="338">
        <v>0</v>
      </c>
      <c r="AL47" s="338">
        <v>0</v>
      </c>
      <c r="AM47" s="338">
        <v>0</v>
      </c>
      <c r="AN47" s="338">
        <v>0</v>
      </c>
      <c r="AO47" s="338"/>
      <c r="AP47" s="338"/>
      <c r="AQ47" s="338"/>
      <c r="AR47" s="343">
        <f t="shared" si="11"/>
        <v>0</v>
      </c>
      <c r="AS47" s="338" t="str">
        <f t="shared" si="12"/>
        <v/>
      </c>
      <c r="AT47" s="338" t="str">
        <f t="shared" si="13"/>
        <v/>
      </c>
      <c r="AU47" s="338" t="str">
        <f t="shared" si="14"/>
        <v/>
      </c>
      <c r="AV47" s="338" t="str">
        <f t="shared" si="15"/>
        <v/>
      </c>
      <c r="AW47" s="338"/>
      <c r="AX47" s="338"/>
      <c r="AY47" s="338"/>
      <c r="AZ47" s="338"/>
      <c r="BA47" s="338"/>
      <c r="BB47" s="338"/>
      <c r="BC47" s="338"/>
      <c r="BD47" s="338"/>
      <c r="BE47" s="338"/>
      <c r="BF47" s="338"/>
      <c r="BG47" s="338"/>
      <c r="BH47" s="338"/>
      <c r="BI47" s="338"/>
      <c r="BJ47" s="338"/>
      <c r="BK47" s="338"/>
      <c r="BL47" s="338"/>
      <c r="BM47" s="338"/>
      <c r="BN47" s="338"/>
      <c r="BO47" s="338"/>
      <c r="BP47" s="338"/>
      <c r="BQ47" s="338"/>
      <c r="BR47" s="338"/>
      <c r="BS47" s="338"/>
      <c r="BT47" s="338"/>
      <c r="BU47" s="338"/>
      <c r="BV47" s="338"/>
      <c r="BW47" s="338"/>
      <c r="BX47" s="338"/>
      <c r="BY47" s="508" t="str">
        <f>annexe_01!D45</f>
        <v xml:space="preserve">besoin de répondre à ses besoins ou à ses attentes / besoin de décider et de changer les choses </v>
      </c>
      <c r="BZ47" s="508" t="str">
        <f>annexe_01!E45</f>
        <v>manque de tendresse / peur du mauvais choix</v>
      </c>
      <c r="CA47" s="508" t="str">
        <f>annexe_01!F45</f>
        <v xml:space="preserve">douceur envers soi / résilience émotionelle / bienveillance </v>
      </c>
      <c r="CB47" s="508" t="str">
        <f>annexe_01!G45</f>
        <v>émotions contenues / parfois exprimées avec violence : rage / rancune / colère</v>
      </c>
      <c r="CF47" s="300" t="s">
        <v>46</v>
      </c>
      <c r="CG47" s="300" t="s">
        <v>57</v>
      </c>
      <c r="CH47" s="301">
        <v>7</v>
      </c>
      <c r="CI47" s="301">
        <v>440</v>
      </c>
    </row>
    <row r="48" spans="5:87" ht="14.25" customHeight="1" thickTop="1" thickBot="1" x14ac:dyDescent="0.3">
      <c r="E48" s="310">
        <v>0</v>
      </c>
      <c r="F48" s="314">
        <v>8</v>
      </c>
      <c r="G48" s="183">
        <f t="shared" si="4"/>
        <v>0</v>
      </c>
      <c r="H48" s="312">
        <v>0</v>
      </c>
      <c r="I48" s="312">
        <v>0</v>
      </c>
      <c r="J48" s="343">
        <f t="shared" si="5"/>
        <v>0</v>
      </c>
      <c r="K48" s="339" t="str">
        <f t="shared" si="0"/>
        <v/>
      </c>
      <c r="L48" s="327">
        <v>8</v>
      </c>
      <c r="M48" s="343">
        <f t="shared" si="6"/>
        <v>5</v>
      </c>
      <c r="N48" s="339" t="str">
        <f t="shared" si="1"/>
        <v>devoir terminer quelque chose / exigences élevées / ne pas faire confiance</v>
      </c>
      <c r="O48" s="354" t="str">
        <f>annexe_01!C46</f>
        <v>rate</v>
      </c>
      <c r="P48" s="347"/>
      <c r="Q48" s="347"/>
      <c r="R48" s="347"/>
      <c r="S48" s="338"/>
      <c r="T48" s="338" t="str">
        <f t="shared" si="7"/>
        <v>--</v>
      </c>
      <c r="U48" s="357">
        <f t="shared" si="8"/>
        <v>0</v>
      </c>
      <c r="V48" s="343">
        <f t="shared" si="9"/>
        <v>0</v>
      </c>
      <c r="W48" s="339" t="str">
        <f t="shared" si="2"/>
        <v/>
      </c>
      <c r="X48" s="327">
        <v>8</v>
      </c>
      <c r="Y48" s="343">
        <f t="shared" si="10"/>
        <v>7</v>
      </c>
      <c r="Z48" s="339" t="str">
        <f t="shared" si="3"/>
        <v>devoir terminer quelque chose / exigences élevées / ne pas faire confiance</v>
      </c>
      <c r="AB48" s="315">
        <v>8</v>
      </c>
      <c r="AC48" s="338"/>
      <c r="AD48" s="338"/>
      <c r="AE48" s="338"/>
      <c r="AF48" s="338"/>
      <c r="AG48" s="338"/>
      <c r="AH48" s="338"/>
      <c r="AI48" s="338"/>
      <c r="AJ48" s="338"/>
      <c r="AK48" s="338">
        <v>0</v>
      </c>
      <c r="AL48" s="338">
        <v>5</v>
      </c>
      <c r="AM48" s="338">
        <v>0</v>
      </c>
      <c r="AN48" s="338">
        <v>7</v>
      </c>
      <c r="AO48" s="338"/>
      <c r="AP48" s="338"/>
      <c r="AQ48" s="338"/>
      <c r="AR48" s="343">
        <f t="shared" si="11"/>
        <v>0</v>
      </c>
      <c r="AS48" s="338" t="str">
        <f t="shared" si="12"/>
        <v/>
      </c>
      <c r="AT48" s="338" t="str">
        <f t="shared" si="13"/>
        <v/>
      </c>
      <c r="AU48" s="338" t="str">
        <f t="shared" si="14"/>
        <v/>
      </c>
      <c r="AV48" s="338" t="str">
        <f t="shared" si="15"/>
        <v/>
      </c>
      <c r="AW48" s="338"/>
      <c r="AX48" s="338"/>
      <c r="AY48" s="338"/>
      <c r="AZ48" s="338"/>
      <c r="BA48" s="338"/>
      <c r="BB48" s="338"/>
      <c r="BC48" s="338"/>
      <c r="BD48" s="338"/>
      <c r="BE48" s="338"/>
      <c r="BF48" s="338"/>
      <c r="BG48" s="338"/>
      <c r="BH48" s="338"/>
      <c r="BI48" s="338"/>
      <c r="BJ48" s="338"/>
      <c r="BK48" s="338"/>
      <c r="BL48" s="338"/>
      <c r="BM48" s="338"/>
      <c r="BN48" s="338"/>
      <c r="BO48" s="338"/>
      <c r="BP48" s="338"/>
      <c r="BQ48" s="338"/>
      <c r="BR48" s="338"/>
      <c r="BS48" s="338"/>
      <c r="BT48" s="338"/>
      <c r="BU48" s="338"/>
      <c r="BV48" s="338"/>
      <c r="BW48" s="338"/>
      <c r="BX48" s="338"/>
      <c r="BY48" s="508" t="str">
        <f>annexe_01!D46</f>
        <v>besoin de terminer quelque chose / besoin d'exigences</v>
      </c>
      <c r="BZ48" s="508" t="str">
        <f>annexe_01!E46</f>
        <v>peur de l'échec ou peur du succès / peur de passer à côté de quelque chose</v>
      </c>
      <c r="CA48" s="508" t="str">
        <f>annexe_01!F46</f>
        <v xml:space="preserve">être à la hauteur / être sans attentes / apprécier le succès / confiance en soi </v>
      </c>
      <c r="CB48" s="508" t="str">
        <f>annexe_01!G46</f>
        <v>devoir terminer quelque chose / exigences élevées / ne pas faire confiance</v>
      </c>
      <c r="CF48" s="300" t="s">
        <v>58</v>
      </c>
      <c r="CG48" s="300" t="s">
        <v>59</v>
      </c>
      <c r="CH48" s="301">
        <v>8</v>
      </c>
      <c r="CI48" s="301">
        <v>450</v>
      </c>
    </row>
    <row r="49" spans="5:87" ht="14.25" customHeight="1" thickTop="1" thickBot="1" x14ac:dyDescent="0.3">
      <c r="E49" s="310">
        <v>0</v>
      </c>
      <c r="F49" s="314">
        <v>8</v>
      </c>
      <c r="G49" s="183">
        <f t="shared" si="4"/>
        <v>0</v>
      </c>
      <c r="H49" s="312">
        <v>0</v>
      </c>
      <c r="I49" s="312">
        <v>0</v>
      </c>
      <c r="J49" s="343">
        <f t="shared" si="5"/>
        <v>0</v>
      </c>
      <c r="K49" s="339" t="str">
        <f t="shared" si="0"/>
        <v/>
      </c>
      <c r="L49" s="327">
        <v>8</v>
      </c>
      <c r="M49" s="343">
        <f t="shared" si="6"/>
        <v>5</v>
      </c>
      <c r="N49" s="339" t="str">
        <f t="shared" si="1"/>
        <v>contenir ses émotions : gros soucis / forte rancune / animosité / colère explosive</v>
      </c>
      <c r="O49" s="354" t="str">
        <f>annexe_01!C47</f>
        <v>vésicule biliaire</v>
      </c>
      <c r="P49" s="347"/>
      <c r="Q49" s="347"/>
      <c r="R49" s="347"/>
      <c r="S49" s="338"/>
      <c r="T49" s="338" t="str">
        <f t="shared" si="7"/>
        <v>--</v>
      </c>
      <c r="U49" s="357">
        <f t="shared" si="8"/>
        <v>0</v>
      </c>
      <c r="V49" s="343">
        <f t="shared" si="9"/>
        <v>0</v>
      </c>
      <c r="W49" s="339" t="str">
        <f t="shared" si="2"/>
        <v/>
      </c>
      <c r="X49" s="327">
        <v>8</v>
      </c>
      <c r="Y49" s="343">
        <f t="shared" si="10"/>
        <v>8</v>
      </c>
      <c r="Z49" s="339" t="str">
        <f t="shared" si="3"/>
        <v>contenir ses émotions : gros soucis / forte rancune / animosité / colère explosive</v>
      </c>
      <c r="AB49" s="315">
        <v>8</v>
      </c>
      <c r="AC49" s="338"/>
      <c r="AD49" s="338"/>
      <c r="AE49" s="338"/>
      <c r="AF49" s="338"/>
      <c r="AG49" s="338"/>
      <c r="AH49" s="338"/>
      <c r="AI49" s="338"/>
      <c r="AJ49" s="338"/>
      <c r="AK49" s="338">
        <v>0</v>
      </c>
      <c r="AL49" s="338">
        <v>5</v>
      </c>
      <c r="AM49" s="338">
        <v>0</v>
      </c>
      <c r="AN49" s="338">
        <v>8</v>
      </c>
      <c r="AO49" s="338"/>
      <c r="AP49" s="338"/>
      <c r="AQ49" s="338"/>
      <c r="AR49" s="343">
        <f t="shared" si="11"/>
        <v>0</v>
      </c>
      <c r="AS49" s="338" t="str">
        <f t="shared" si="12"/>
        <v/>
      </c>
      <c r="AT49" s="338" t="str">
        <f t="shared" si="13"/>
        <v/>
      </c>
      <c r="AU49" s="338" t="str">
        <f t="shared" si="14"/>
        <v/>
      </c>
      <c r="AV49" s="338" t="str">
        <f t="shared" si="15"/>
        <v/>
      </c>
      <c r="AW49" s="338"/>
      <c r="AX49" s="338"/>
      <c r="AY49" s="338"/>
      <c r="AZ49" s="338"/>
      <c r="BA49" s="338"/>
      <c r="BB49" s="338"/>
      <c r="BC49" s="338"/>
      <c r="BD49" s="338"/>
      <c r="BE49" s="338"/>
      <c r="BF49" s="338"/>
      <c r="BG49" s="338"/>
      <c r="BH49" s="338"/>
      <c r="BI49" s="338"/>
      <c r="BJ49" s="338"/>
      <c r="BK49" s="338"/>
      <c r="BL49" s="338"/>
      <c r="BM49" s="338"/>
      <c r="BN49" s="338"/>
      <c r="BO49" s="338"/>
      <c r="BP49" s="338"/>
      <c r="BQ49" s="338"/>
      <c r="BR49" s="338"/>
      <c r="BS49" s="338"/>
      <c r="BT49" s="338"/>
      <c r="BU49" s="338"/>
      <c r="BV49" s="338"/>
      <c r="BW49" s="338"/>
      <c r="BX49" s="338"/>
      <c r="BY49" s="508" t="str">
        <f>annexe_01!D47</f>
        <v xml:space="preserve">besoin de garder les émotions pour soi : soucis / rancune / rancœur / colère </v>
      </c>
      <c r="BZ49" s="508" t="str">
        <f>annexe_01!E47</f>
        <v>manque de courage / ne pas faire face / inquiétude / soucis</v>
      </c>
      <c r="CA49" s="508" t="str">
        <f>annexe_01!F47</f>
        <v>résilience émotionelle / esprit serein</v>
      </c>
      <c r="CB49" s="508" t="str">
        <f>annexe_01!G47</f>
        <v>contenir ses émotions : gros soucis / forte rancune / animosité / colère explosive</v>
      </c>
      <c r="CF49" s="300" t="s">
        <v>58</v>
      </c>
      <c r="CG49" s="300" t="s">
        <v>60</v>
      </c>
      <c r="CH49" s="301">
        <v>8</v>
      </c>
      <c r="CI49" s="301">
        <v>460</v>
      </c>
    </row>
    <row r="50" spans="5:87" ht="14.25" customHeight="1" thickTop="1" thickBot="1" x14ac:dyDescent="0.3">
      <c r="E50" s="310">
        <v>0</v>
      </c>
      <c r="F50" s="314">
        <v>8</v>
      </c>
      <c r="G50" s="183">
        <f t="shared" si="4"/>
        <v>0</v>
      </c>
      <c r="H50" s="312">
        <v>0</v>
      </c>
      <c r="I50" s="312">
        <v>0</v>
      </c>
      <c r="J50" s="343">
        <f t="shared" si="5"/>
        <v>0</v>
      </c>
      <c r="K50" s="339" t="str">
        <f t="shared" si="0"/>
        <v/>
      </c>
      <c r="L50" s="327">
        <v>8</v>
      </c>
      <c r="M50" s="343">
        <f t="shared" si="6"/>
        <v>12</v>
      </c>
      <c r="N50" s="339" t="str">
        <f t="shared" si="1"/>
        <v>colère explosive / stress</v>
      </c>
      <c r="O50" s="354" t="str">
        <f>annexe_01!C48</f>
        <v>foie</v>
      </c>
      <c r="P50" s="347"/>
      <c r="Q50" s="347"/>
      <c r="R50" s="347"/>
      <c r="S50" s="338"/>
      <c r="T50" s="338" t="str">
        <f t="shared" si="7"/>
        <v>--</v>
      </c>
      <c r="U50" s="357">
        <f t="shared" si="8"/>
        <v>0</v>
      </c>
      <c r="V50" s="343">
        <f t="shared" si="9"/>
        <v>0</v>
      </c>
      <c r="W50" s="339" t="str">
        <f t="shared" si="2"/>
        <v/>
      </c>
      <c r="X50" s="327">
        <v>8</v>
      </c>
      <c r="Y50" s="343">
        <f t="shared" si="10"/>
        <v>3</v>
      </c>
      <c r="Z50" s="339" t="str">
        <f t="shared" si="3"/>
        <v>colère explosive / stress</v>
      </c>
      <c r="AB50" s="315">
        <v>8</v>
      </c>
      <c r="AC50" s="338"/>
      <c r="AD50" s="338"/>
      <c r="AE50" s="338"/>
      <c r="AF50" s="338"/>
      <c r="AG50" s="338"/>
      <c r="AH50" s="338"/>
      <c r="AI50" s="338"/>
      <c r="AJ50" s="338"/>
      <c r="AK50" s="338">
        <v>0</v>
      </c>
      <c r="AL50" s="338">
        <v>12</v>
      </c>
      <c r="AM50" s="338">
        <v>0</v>
      </c>
      <c r="AN50" s="338">
        <v>3</v>
      </c>
      <c r="AO50" s="338"/>
      <c r="AP50" s="338"/>
      <c r="AQ50" s="338"/>
      <c r="AR50" s="343">
        <f t="shared" si="11"/>
        <v>0</v>
      </c>
      <c r="AS50" s="338" t="str">
        <f t="shared" si="12"/>
        <v/>
      </c>
      <c r="AT50" s="338" t="str">
        <f t="shared" si="13"/>
        <v/>
      </c>
      <c r="AU50" s="338" t="str">
        <f t="shared" si="14"/>
        <v/>
      </c>
      <c r="AV50" s="338" t="str">
        <f t="shared" si="15"/>
        <v/>
      </c>
      <c r="AW50" s="338"/>
      <c r="AX50" s="338"/>
      <c r="AY50" s="338"/>
      <c r="AZ50" s="338"/>
      <c r="BA50" s="338"/>
      <c r="BB50" s="338"/>
      <c r="BC50" s="338"/>
      <c r="BD50" s="338"/>
      <c r="BE50" s="338"/>
      <c r="BF50" s="338"/>
      <c r="BG50" s="338"/>
      <c r="BH50" s="338"/>
      <c r="BI50" s="338"/>
      <c r="BJ50" s="338"/>
      <c r="BK50" s="338"/>
      <c r="BL50" s="338"/>
      <c r="BM50" s="338"/>
      <c r="BN50" s="338"/>
      <c r="BO50" s="338"/>
      <c r="BP50" s="338"/>
      <c r="BQ50" s="338"/>
      <c r="BR50" s="338"/>
      <c r="BS50" s="338"/>
      <c r="BT50" s="338"/>
      <c r="BU50" s="338"/>
      <c r="BV50" s="338"/>
      <c r="BW50" s="338"/>
      <c r="BX50" s="338"/>
      <c r="BY50" s="508" t="str">
        <f>annexe_01!D48</f>
        <v>besoin de se positionner / besoin de mettre une limite avec les autres / colère contenue</v>
      </c>
      <c r="BZ50" s="508" t="str">
        <f>annexe_01!E48</f>
        <v>s'interdire d'être en colère / ne pas mettre de limite / ne pas se positionner</v>
      </c>
      <c r="CA50" s="508" t="str">
        <f>annexe_01!F48</f>
        <v>calme intérieur / positionnement adapté / savoir dire non / savoir mettre une limite</v>
      </c>
      <c r="CB50" s="508" t="str">
        <f>annexe_01!G48</f>
        <v>colère explosive / stress</v>
      </c>
      <c r="CF50" s="300" t="s">
        <v>58</v>
      </c>
      <c r="CG50" s="300" t="s">
        <v>61</v>
      </c>
      <c r="CH50" s="301">
        <v>8</v>
      </c>
      <c r="CI50" s="301">
        <v>470</v>
      </c>
    </row>
    <row r="51" spans="5:87" ht="14.25" customHeight="1" thickTop="1" thickBot="1" x14ac:dyDescent="0.3">
      <c r="E51" s="310">
        <v>0</v>
      </c>
      <c r="F51" s="314">
        <v>8</v>
      </c>
      <c r="G51" s="183">
        <f t="shared" si="4"/>
        <v>1</v>
      </c>
      <c r="H51" s="312">
        <v>3</v>
      </c>
      <c r="I51" s="312">
        <v>3</v>
      </c>
      <c r="J51" s="343">
        <f t="shared" si="5"/>
        <v>0</v>
      </c>
      <c r="K51" s="339" t="str">
        <f t="shared" si="0"/>
        <v/>
      </c>
      <c r="L51" s="327">
        <v>8</v>
      </c>
      <c r="M51" s="343">
        <f t="shared" si="6"/>
        <v>0</v>
      </c>
      <c r="N51" s="339" t="str">
        <f t="shared" si="1"/>
        <v/>
      </c>
      <c r="O51" s="354" t="str">
        <f>annexe_01!C49</f>
        <v>rein</v>
      </c>
      <c r="P51" s="347"/>
      <c r="Q51" s="347"/>
      <c r="R51" s="347"/>
      <c r="S51" s="338"/>
      <c r="T51" s="338" t="str">
        <f t="shared" si="7"/>
        <v>--</v>
      </c>
      <c r="U51" s="357">
        <f t="shared" si="8"/>
        <v>0</v>
      </c>
      <c r="V51" s="343">
        <f t="shared" si="9"/>
        <v>0</v>
      </c>
      <c r="W51" s="339" t="str">
        <f t="shared" si="2"/>
        <v/>
      </c>
      <c r="X51" s="327">
        <v>8</v>
      </c>
      <c r="Y51" s="343">
        <f t="shared" si="10"/>
        <v>5</v>
      </c>
      <c r="Z51" s="339" t="str">
        <f t="shared" si="3"/>
        <v>générer des tensions / en conflit avec d'autres personnes / ne pas respecter les autres</v>
      </c>
      <c r="AB51" s="315">
        <v>8</v>
      </c>
      <c r="AC51" s="338"/>
      <c r="AD51" s="338"/>
      <c r="AE51" s="338"/>
      <c r="AF51" s="338"/>
      <c r="AG51" s="338"/>
      <c r="AH51" s="338"/>
      <c r="AI51" s="338"/>
      <c r="AJ51" s="338"/>
      <c r="AK51" s="338">
        <v>0</v>
      </c>
      <c r="AL51" s="338">
        <v>0</v>
      </c>
      <c r="AM51" s="338">
        <v>0</v>
      </c>
      <c r="AN51" s="338">
        <v>5</v>
      </c>
      <c r="AO51" s="338"/>
      <c r="AP51" s="338"/>
      <c r="AQ51" s="338"/>
      <c r="AR51" s="343">
        <f t="shared" si="11"/>
        <v>0</v>
      </c>
      <c r="AS51" s="338" t="str">
        <f t="shared" si="12"/>
        <v/>
      </c>
      <c r="AT51" s="338" t="str">
        <f t="shared" si="13"/>
        <v/>
      </c>
      <c r="AU51" s="338" t="str">
        <f t="shared" si="14"/>
        <v/>
      </c>
      <c r="AV51" s="338" t="str">
        <f t="shared" si="15"/>
        <v/>
      </c>
      <c r="AW51" s="338"/>
      <c r="AX51" s="338"/>
      <c r="AY51" s="338"/>
      <c r="AZ51" s="338"/>
      <c r="BA51" s="338"/>
      <c r="BB51" s="338"/>
      <c r="BC51" s="338"/>
      <c r="BD51" s="338"/>
      <c r="BE51" s="338"/>
      <c r="BF51" s="338"/>
      <c r="BG51" s="338"/>
      <c r="BH51" s="338"/>
      <c r="BI51" s="338"/>
      <c r="BJ51" s="338"/>
      <c r="BK51" s="338"/>
      <c r="BL51" s="338"/>
      <c r="BM51" s="338"/>
      <c r="BN51" s="338"/>
      <c r="BO51" s="338"/>
      <c r="BP51" s="338"/>
      <c r="BQ51" s="338"/>
      <c r="BR51" s="338"/>
      <c r="BS51" s="338"/>
      <c r="BT51" s="338"/>
      <c r="BU51" s="338"/>
      <c r="BV51" s="338"/>
      <c r="BW51" s="338"/>
      <c r="BX51" s="338"/>
      <c r="BY51" s="508" t="str">
        <f>annexe_01!D49</f>
        <v xml:space="preserve">besoin d'être soutenu / besoin d'aide </v>
      </c>
      <c r="BZ51" s="508" t="str">
        <f>annexe_01!E49</f>
        <v>peur de ne pas y arriver / peur de ne pas être soutenu ou respecté</v>
      </c>
      <c r="CA51" s="508" t="str">
        <f>annexe_01!F49</f>
        <v xml:space="preserve">apaiser les conflits / conciliant / capacité à pardonner / se sentir soutenu et respecté </v>
      </c>
      <c r="CB51" s="508" t="str">
        <f>annexe_01!G49</f>
        <v>générer des tensions / en conflit avec d'autres personnes / ne pas respecter les autres</v>
      </c>
      <c r="CF51" s="300" t="s">
        <v>58</v>
      </c>
      <c r="CG51" s="300" t="s">
        <v>62</v>
      </c>
      <c r="CH51" s="301">
        <v>8</v>
      </c>
      <c r="CI51" s="301">
        <v>480</v>
      </c>
    </row>
    <row r="52" spans="5:87" ht="14.25" customHeight="1" thickTop="1" thickBot="1" x14ac:dyDescent="0.3">
      <c r="E52" s="310">
        <v>0</v>
      </c>
      <c r="F52" s="314">
        <v>8</v>
      </c>
      <c r="G52" s="183">
        <f t="shared" si="4"/>
        <v>1</v>
      </c>
      <c r="H52" s="312">
        <v>5</v>
      </c>
      <c r="I52" s="312">
        <v>3</v>
      </c>
      <c r="J52" s="343">
        <f t="shared" si="5"/>
        <v>0</v>
      </c>
      <c r="K52" s="339" t="str">
        <f t="shared" si="0"/>
        <v/>
      </c>
      <c r="L52" s="327">
        <v>8</v>
      </c>
      <c r="M52" s="343">
        <f t="shared" si="6"/>
        <v>6</v>
      </c>
      <c r="N52" s="339" t="str">
        <f t="shared" si="1"/>
        <v>grand stress / nombreuses peurs / être dans la survie</v>
      </c>
      <c r="O52" s="354" t="str">
        <f>annexe_01!C50</f>
        <v>surrénales</v>
      </c>
      <c r="P52" s="347"/>
      <c r="Q52" s="347"/>
      <c r="R52" s="347"/>
      <c r="S52" s="338"/>
      <c r="T52" s="338" t="str">
        <f t="shared" si="7"/>
        <v>--</v>
      </c>
      <c r="U52" s="357">
        <f t="shared" si="8"/>
        <v>0</v>
      </c>
      <c r="V52" s="343">
        <f t="shared" si="9"/>
        <v>3</v>
      </c>
      <c r="W52" s="339" t="str">
        <f t="shared" si="2"/>
        <v>besoin d’émotions forte / aimer se stresser</v>
      </c>
      <c r="X52" s="327">
        <v>8</v>
      </c>
      <c r="Y52" s="343">
        <f t="shared" si="10"/>
        <v>5</v>
      </c>
      <c r="Z52" s="339" t="str">
        <f t="shared" si="3"/>
        <v>grand stress / nombreuses peurs / être dans la survie</v>
      </c>
      <c r="AB52" s="315">
        <v>8</v>
      </c>
      <c r="AC52" s="338"/>
      <c r="AD52" s="338"/>
      <c r="AE52" s="338"/>
      <c r="AF52" s="338"/>
      <c r="AG52" s="338"/>
      <c r="AH52" s="338"/>
      <c r="AI52" s="338"/>
      <c r="AJ52" s="338"/>
      <c r="AK52" s="338">
        <v>0</v>
      </c>
      <c r="AL52" s="338">
        <v>6</v>
      </c>
      <c r="AM52" s="338">
        <v>3</v>
      </c>
      <c r="AN52" s="338">
        <v>5</v>
      </c>
      <c r="AO52" s="338"/>
      <c r="AP52" s="338"/>
      <c r="AQ52" s="338"/>
      <c r="AR52" s="343">
        <f t="shared" si="11"/>
        <v>0</v>
      </c>
      <c r="AS52" s="338" t="str">
        <f t="shared" si="12"/>
        <v/>
      </c>
      <c r="AT52" s="338" t="str">
        <f t="shared" si="13"/>
        <v/>
      </c>
      <c r="AU52" s="338" t="str">
        <f t="shared" si="14"/>
        <v/>
      </c>
      <c r="AV52" s="338" t="str">
        <f t="shared" si="15"/>
        <v/>
      </c>
      <c r="AW52" s="338"/>
      <c r="AX52" s="338"/>
      <c r="AY52" s="338"/>
      <c r="AZ52" s="338"/>
      <c r="BA52" s="338"/>
      <c r="BB52" s="338"/>
      <c r="BC52" s="338"/>
      <c r="BD52" s="338"/>
      <c r="BE52" s="338"/>
      <c r="BF52" s="338"/>
      <c r="BG52" s="338"/>
      <c r="BH52" s="338"/>
      <c r="BI52" s="338"/>
      <c r="BJ52" s="338"/>
      <c r="BK52" s="338"/>
      <c r="BL52" s="338"/>
      <c r="BM52" s="338"/>
      <c r="BN52" s="338"/>
      <c r="BO52" s="338"/>
      <c r="BP52" s="338"/>
      <c r="BQ52" s="338"/>
      <c r="BR52" s="338"/>
      <c r="BS52" s="338"/>
      <c r="BT52" s="338"/>
      <c r="BU52" s="338"/>
      <c r="BV52" s="338"/>
      <c r="BW52" s="338"/>
      <c r="BX52" s="338"/>
      <c r="BY52" s="508" t="str">
        <f>annexe_01!D50</f>
        <v>besoin d’émotions forte / aimer se stresser</v>
      </c>
      <c r="BZ52" s="508" t="str">
        <f>annexe_01!E50</f>
        <v xml:space="preserve">se sentir victime / stressé / vivre dans la peur </v>
      </c>
      <c r="CA52" s="508" t="str">
        <f>annexe_01!F50</f>
        <v>bonne gestion du stress et des peurs</v>
      </c>
      <c r="CB52" s="508" t="str">
        <f>annexe_01!G50</f>
        <v>grand stress / nombreuses peurs / être dans la survie</v>
      </c>
      <c r="CF52" s="300" t="s">
        <v>58</v>
      </c>
      <c r="CG52" s="300" t="s">
        <v>63</v>
      </c>
      <c r="CH52" s="301">
        <v>8</v>
      </c>
      <c r="CI52" s="301">
        <v>490</v>
      </c>
    </row>
    <row r="53" spans="5:87" ht="14.25" customHeight="1" thickTop="1" thickBot="1" x14ac:dyDescent="0.3">
      <c r="E53" s="310">
        <v>0</v>
      </c>
      <c r="F53" s="314">
        <v>8</v>
      </c>
      <c r="G53" s="183">
        <f t="shared" si="4"/>
        <v>0</v>
      </c>
      <c r="H53" s="312">
        <v>0</v>
      </c>
      <c r="I53" s="312">
        <v>0</v>
      </c>
      <c r="J53" s="343">
        <f t="shared" si="5"/>
        <v>0</v>
      </c>
      <c r="K53" s="339" t="str">
        <f t="shared" si="0"/>
        <v/>
      </c>
      <c r="L53" s="327">
        <v>8</v>
      </c>
      <c r="M53" s="343">
        <f t="shared" si="6"/>
        <v>8</v>
      </c>
      <c r="N53" s="339" t="str">
        <f t="shared" si="1"/>
        <v>événement ou conflit à digérer</v>
      </c>
      <c r="O53" s="354" t="str">
        <f>annexe_01!C51</f>
        <v>D12</v>
      </c>
      <c r="P53" s="347"/>
      <c r="Q53" s="347"/>
      <c r="R53" s="347"/>
      <c r="S53" s="338"/>
      <c r="T53" s="338" t="str">
        <f t="shared" si="7"/>
        <v>--</v>
      </c>
      <c r="U53" s="357">
        <f t="shared" si="8"/>
        <v>0</v>
      </c>
      <c r="V53" s="343">
        <f t="shared" si="9"/>
        <v>0</v>
      </c>
      <c r="W53" s="339" t="str">
        <f t="shared" si="2"/>
        <v/>
      </c>
      <c r="X53" s="327">
        <v>8</v>
      </c>
      <c r="Y53" s="343">
        <f t="shared" si="10"/>
        <v>7</v>
      </c>
      <c r="Z53" s="339" t="str">
        <f t="shared" si="3"/>
        <v>événement ou conflit à digérer</v>
      </c>
      <c r="AB53" s="315">
        <v>8</v>
      </c>
      <c r="AC53" s="338"/>
      <c r="AD53" s="338"/>
      <c r="AE53" s="338"/>
      <c r="AF53" s="338"/>
      <c r="AG53" s="338"/>
      <c r="AH53" s="338"/>
      <c r="AI53" s="338"/>
      <c r="AJ53" s="338"/>
      <c r="AK53" s="338">
        <v>0</v>
      </c>
      <c r="AL53" s="338">
        <v>8</v>
      </c>
      <c r="AM53" s="338">
        <v>0</v>
      </c>
      <c r="AN53" s="338">
        <v>7</v>
      </c>
      <c r="AO53" s="338"/>
      <c r="AP53" s="338"/>
      <c r="AQ53" s="338"/>
      <c r="AR53" s="343">
        <f t="shared" si="11"/>
        <v>0</v>
      </c>
      <c r="AS53" s="338" t="str">
        <f t="shared" si="12"/>
        <v/>
      </c>
      <c r="AT53" s="338" t="str">
        <f t="shared" si="13"/>
        <v/>
      </c>
      <c r="AU53" s="338" t="str">
        <f t="shared" si="14"/>
        <v/>
      </c>
      <c r="AV53" s="338" t="str">
        <f t="shared" si="15"/>
        <v/>
      </c>
      <c r="AW53" s="338"/>
      <c r="AX53" s="338"/>
      <c r="AY53" s="338"/>
      <c r="AZ53" s="338"/>
      <c r="BA53" s="338"/>
      <c r="BB53" s="338"/>
      <c r="BC53" s="338"/>
      <c r="BD53" s="338"/>
      <c r="BE53" s="338"/>
      <c r="BF53" s="338"/>
      <c r="BG53" s="338"/>
      <c r="BH53" s="338"/>
      <c r="BI53" s="338"/>
      <c r="BJ53" s="338"/>
      <c r="BK53" s="338"/>
      <c r="BL53" s="338"/>
      <c r="BM53" s="338"/>
      <c r="BN53" s="338"/>
      <c r="BO53" s="338"/>
      <c r="BP53" s="338"/>
      <c r="BQ53" s="338"/>
      <c r="BR53" s="338"/>
      <c r="BS53" s="338"/>
      <c r="BT53" s="338"/>
      <c r="BU53" s="338"/>
      <c r="BV53" s="338"/>
      <c r="BW53" s="338"/>
      <c r="BX53" s="338"/>
      <c r="BY53" s="508" t="str">
        <f>annexe_01!D51</f>
        <v xml:space="preserve">besoin d'avoir son espace vital / besoin d'avoi sa liberté de choix </v>
      </c>
      <c r="BZ53" s="508" t="str">
        <f>annexe_01!E51</f>
        <v>manque de confiance en soi / de reconnaissance / peur d'être jugé ou trahi</v>
      </c>
      <c r="CA53" s="508" t="str">
        <f>annexe_01!F51</f>
        <v xml:space="preserve">ne pas retenir ses émotions </v>
      </c>
      <c r="CB53" s="508" t="str">
        <f>annexe_01!G51</f>
        <v>événement ou conflit à digérer</v>
      </c>
      <c r="CF53" s="300" t="s">
        <v>58</v>
      </c>
      <c r="CG53" s="300" t="s">
        <v>64</v>
      </c>
      <c r="CH53" s="301">
        <v>8</v>
      </c>
      <c r="CI53" s="301">
        <v>500</v>
      </c>
    </row>
    <row r="54" spans="5:87" ht="14.25" customHeight="1" thickTop="1" thickBot="1" x14ac:dyDescent="0.3">
      <c r="E54" s="310">
        <v>0</v>
      </c>
      <c r="F54" s="314">
        <v>8</v>
      </c>
      <c r="G54" s="183">
        <f t="shared" si="4"/>
        <v>0</v>
      </c>
      <c r="H54" s="312">
        <v>0</v>
      </c>
      <c r="I54" s="312">
        <v>0</v>
      </c>
      <c r="J54" s="343">
        <f t="shared" si="5"/>
        <v>0</v>
      </c>
      <c r="K54" s="339" t="str">
        <f t="shared" si="0"/>
        <v/>
      </c>
      <c r="L54" s="327">
        <v>8</v>
      </c>
      <c r="M54" s="343">
        <f t="shared" si="6"/>
        <v>9</v>
      </c>
      <c r="N54" s="339" t="str">
        <f t="shared" si="1"/>
        <v>liens familiaux ou professionnels toxiques / refuser la réalité</v>
      </c>
      <c r="O54" s="354" t="str">
        <f>annexe_01!C52</f>
        <v>D11</v>
      </c>
      <c r="P54" s="347"/>
      <c r="Q54" s="347"/>
      <c r="R54" s="347"/>
      <c r="S54" s="338"/>
      <c r="T54" s="338" t="str">
        <f t="shared" si="7"/>
        <v>--</v>
      </c>
      <c r="U54" s="357">
        <f t="shared" si="8"/>
        <v>0</v>
      </c>
      <c r="V54" s="343">
        <f t="shared" si="9"/>
        <v>0</v>
      </c>
      <c r="W54" s="339" t="str">
        <f t="shared" si="2"/>
        <v/>
      </c>
      <c r="X54" s="327">
        <v>8</v>
      </c>
      <c r="Y54" s="343">
        <f t="shared" si="10"/>
        <v>9</v>
      </c>
      <c r="Z54" s="339" t="str">
        <f t="shared" si="3"/>
        <v>liens familiaux ou professionnels toxiques / refuser la réalité</v>
      </c>
      <c r="AB54" s="315">
        <v>8</v>
      </c>
      <c r="AC54" s="338"/>
      <c r="AD54" s="338"/>
      <c r="AE54" s="338"/>
      <c r="AF54" s="338"/>
      <c r="AG54" s="338"/>
      <c r="AH54" s="338"/>
      <c r="AI54" s="338"/>
      <c r="AJ54" s="338"/>
      <c r="AK54" s="338">
        <v>0</v>
      </c>
      <c r="AL54" s="338">
        <v>9</v>
      </c>
      <c r="AM54" s="338">
        <v>0</v>
      </c>
      <c r="AN54" s="338">
        <v>9</v>
      </c>
      <c r="AO54" s="338"/>
      <c r="AP54" s="338"/>
      <c r="AQ54" s="338"/>
      <c r="AR54" s="343">
        <f t="shared" si="11"/>
        <v>0</v>
      </c>
      <c r="AS54" s="338" t="str">
        <f t="shared" si="12"/>
        <v/>
      </c>
      <c r="AT54" s="338" t="str">
        <f t="shared" si="13"/>
        <v/>
      </c>
      <c r="AU54" s="338" t="str">
        <f t="shared" si="14"/>
        <v/>
      </c>
      <c r="AV54" s="338" t="str">
        <f t="shared" si="15"/>
        <v/>
      </c>
      <c r="AW54" s="338"/>
      <c r="AX54" s="338"/>
      <c r="AY54" s="338"/>
      <c r="AZ54" s="338"/>
      <c r="BA54" s="338"/>
      <c r="BB54" s="338"/>
      <c r="BC54" s="338"/>
      <c r="BD54" s="338"/>
      <c r="BE54" s="338"/>
      <c r="BF54" s="338"/>
      <c r="BG54" s="338"/>
      <c r="BH54" s="338"/>
      <c r="BI54" s="338"/>
      <c r="BJ54" s="338"/>
      <c r="BK54" s="338"/>
      <c r="BL54" s="338"/>
      <c r="BM54" s="338"/>
      <c r="BN54" s="338"/>
      <c r="BO54" s="338"/>
      <c r="BP54" s="338"/>
      <c r="BQ54" s="338"/>
      <c r="BR54" s="338"/>
      <c r="BS54" s="338"/>
      <c r="BT54" s="338"/>
      <c r="BU54" s="338"/>
      <c r="BV54" s="338"/>
      <c r="BW54" s="338"/>
      <c r="BX54" s="338"/>
      <c r="BY54" s="508" t="str">
        <f>annexe_01!D52</f>
        <v xml:space="preserve">besoin de soutien / besoin de compréhension </v>
      </c>
      <c r="BZ54" s="508" t="str">
        <f>annexe_01!E52</f>
        <v>se couper de l'entourage / peur de l'échec ou peur du succès / peur de passer à côté</v>
      </c>
      <c r="CA54" s="508" t="str">
        <f>annexe_01!F52</f>
        <v>être valorisé ou soutenu par son entourage / être à la hauteur</v>
      </c>
      <c r="CB54" s="508" t="str">
        <f>annexe_01!G52</f>
        <v>liens familiaux ou professionnels toxiques / refuser la réalité</v>
      </c>
      <c r="CF54" s="300" t="s">
        <v>58</v>
      </c>
      <c r="CG54" s="300" t="s">
        <v>65</v>
      </c>
      <c r="CH54" s="301">
        <v>8</v>
      </c>
      <c r="CI54" s="301">
        <v>510</v>
      </c>
    </row>
    <row r="55" spans="5:87" ht="14.25" customHeight="1" thickTop="1" thickBot="1" x14ac:dyDescent="0.3">
      <c r="E55" s="310">
        <v>0</v>
      </c>
      <c r="F55" s="314">
        <v>8</v>
      </c>
      <c r="G55" s="183">
        <f t="shared" si="4"/>
        <v>0</v>
      </c>
      <c r="H55" s="312">
        <v>0</v>
      </c>
      <c r="I55" s="312">
        <v>0</v>
      </c>
      <c r="J55" s="343">
        <f t="shared" si="5"/>
        <v>0</v>
      </c>
      <c r="K55" s="339" t="str">
        <f t="shared" si="0"/>
        <v/>
      </c>
      <c r="L55" s="327">
        <v>8</v>
      </c>
      <c r="M55" s="343">
        <f t="shared" si="6"/>
        <v>10</v>
      </c>
      <c r="N55" s="339" t="str">
        <f t="shared" si="1"/>
        <v>plein de soucis / rancune non réglée</v>
      </c>
      <c r="O55" s="354" t="str">
        <f>annexe_01!C53</f>
        <v>D10</v>
      </c>
      <c r="P55" s="347"/>
      <c r="Q55" s="347"/>
      <c r="R55" s="347"/>
      <c r="S55" s="338"/>
      <c r="T55" s="338" t="str">
        <f t="shared" si="7"/>
        <v>--</v>
      </c>
      <c r="U55" s="357">
        <f t="shared" si="8"/>
        <v>0</v>
      </c>
      <c r="V55" s="343">
        <f t="shared" si="9"/>
        <v>0</v>
      </c>
      <c r="W55" s="339" t="str">
        <f t="shared" si="2"/>
        <v/>
      </c>
      <c r="X55" s="327">
        <v>8</v>
      </c>
      <c r="Y55" s="343">
        <f t="shared" si="10"/>
        <v>12</v>
      </c>
      <c r="Z55" s="339" t="str">
        <f t="shared" si="3"/>
        <v>plein de soucis / rancune non réglée</v>
      </c>
      <c r="AB55" s="315">
        <v>8</v>
      </c>
      <c r="AC55" s="338"/>
      <c r="AD55" s="338"/>
      <c r="AE55" s="338"/>
      <c r="AF55" s="338"/>
      <c r="AG55" s="338"/>
      <c r="AH55" s="338"/>
      <c r="AI55" s="338"/>
      <c r="AJ55" s="338"/>
      <c r="AK55" s="338">
        <v>0</v>
      </c>
      <c r="AL55" s="338">
        <v>10</v>
      </c>
      <c r="AM55" s="338">
        <v>0</v>
      </c>
      <c r="AN55" s="338">
        <v>12</v>
      </c>
      <c r="AO55" s="338"/>
      <c r="AP55" s="338"/>
      <c r="AQ55" s="338"/>
      <c r="AR55" s="343">
        <f t="shared" si="11"/>
        <v>0</v>
      </c>
      <c r="AS55" s="338" t="str">
        <f t="shared" si="12"/>
        <v/>
      </c>
      <c r="AT55" s="338" t="str">
        <f t="shared" si="13"/>
        <v/>
      </c>
      <c r="AU55" s="338" t="str">
        <f t="shared" si="14"/>
        <v/>
      </c>
      <c r="AV55" s="338" t="str">
        <f t="shared" si="15"/>
        <v/>
      </c>
      <c r="AW55" s="338"/>
      <c r="AX55" s="338"/>
      <c r="AY55" s="338"/>
      <c r="AZ55" s="338"/>
      <c r="BA55" s="338"/>
      <c r="BB55" s="338"/>
      <c r="BC55" s="338"/>
      <c r="BD55" s="338"/>
      <c r="BE55" s="338"/>
      <c r="BF55" s="338"/>
      <c r="BG55" s="338"/>
      <c r="BH55" s="338"/>
      <c r="BI55" s="338"/>
      <c r="BJ55" s="338"/>
      <c r="BK55" s="338"/>
      <c r="BL55" s="338"/>
      <c r="BM55" s="338"/>
      <c r="BN55" s="338"/>
      <c r="BO55" s="338"/>
      <c r="BP55" s="338"/>
      <c r="BQ55" s="338"/>
      <c r="BR55" s="338"/>
      <c r="BS55" s="338"/>
      <c r="BT55" s="338"/>
      <c r="BU55" s="338"/>
      <c r="BV55" s="338"/>
      <c r="BW55" s="338"/>
      <c r="BX55" s="338"/>
      <c r="BY55" s="508" t="str">
        <f>annexe_01!D53</f>
        <v xml:space="preserve">besoin d'avoir sa place / besoin de prendre une décision </v>
      </c>
      <c r="BZ55" s="508" t="str">
        <f>annexe_01!E53</f>
        <v>manque de soutien / de décision / peur de prendre sa place / de passer à l'action</v>
      </c>
      <c r="CA55" s="508" t="str">
        <f>annexe_01!F53</f>
        <v>être à sa place / se sentir soutenu / avoir du courage</v>
      </c>
      <c r="CB55" s="508" t="str">
        <f>annexe_01!G53</f>
        <v>plein de soucis / rancune non réglée</v>
      </c>
      <c r="CF55" s="300" t="s">
        <v>58</v>
      </c>
      <c r="CG55" s="300" t="s">
        <v>66</v>
      </c>
      <c r="CH55" s="301">
        <v>8</v>
      </c>
      <c r="CI55" s="301">
        <v>520</v>
      </c>
    </row>
    <row r="56" spans="5:87" ht="14.25" customHeight="1" thickTop="1" thickBot="1" x14ac:dyDescent="0.3">
      <c r="E56" s="310">
        <v>0</v>
      </c>
      <c r="F56" s="314">
        <v>8</v>
      </c>
      <c r="G56" s="183">
        <f t="shared" si="4"/>
        <v>0</v>
      </c>
      <c r="H56" s="312">
        <v>0</v>
      </c>
      <c r="I56" s="312">
        <v>0</v>
      </c>
      <c r="J56" s="343">
        <f t="shared" si="5"/>
        <v>0</v>
      </c>
      <c r="K56" s="339" t="str">
        <f t="shared" si="0"/>
        <v/>
      </c>
      <c r="L56" s="327">
        <v>8</v>
      </c>
      <c r="M56" s="343">
        <f t="shared" si="6"/>
        <v>8</v>
      </c>
      <c r="N56" s="339" t="str">
        <f t="shared" si="1"/>
        <v>colère non exprimée</v>
      </c>
      <c r="O56" s="354" t="str">
        <f>annexe_01!C54</f>
        <v>D9</v>
      </c>
      <c r="P56" s="347"/>
      <c r="Q56" s="347"/>
      <c r="R56" s="347"/>
      <c r="S56" s="338"/>
      <c r="T56" s="338" t="str">
        <f t="shared" si="7"/>
        <v>--</v>
      </c>
      <c r="U56" s="357">
        <f t="shared" si="8"/>
        <v>0</v>
      </c>
      <c r="V56" s="343">
        <f t="shared" si="9"/>
        <v>0</v>
      </c>
      <c r="W56" s="339" t="str">
        <f t="shared" si="2"/>
        <v/>
      </c>
      <c r="X56" s="327">
        <v>8</v>
      </c>
      <c r="Y56" s="343">
        <f t="shared" si="10"/>
        <v>6</v>
      </c>
      <c r="Z56" s="339" t="str">
        <f t="shared" si="3"/>
        <v>colère non exprimée</v>
      </c>
      <c r="AB56" s="315">
        <v>8</v>
      </c>
      <c r="AC56" s="338"/>
      <c r="AD56" s="338"/>
      <c r="AE56" s="338"/>
      <c r="AF56" s="338"/>
      <c r="AG56" s="338"/>
      <c r="AH56" s="338"/>
      <c r="AI56" s="338"/>
      <c r="AJ56" s="338"/>
      <c r="AK56" s="338">
        <v>0</v>
      </c>
      <c r="AL56" s="338">
        <v>8</v>
      </c>
      <c r="AM56" s="338">
        <v>0</v>
      </c>
      <c r="AN56" s="338">
        <v>6</v>
      </c>
      <c r="AO56" s="338"/>
      <c r="AP56" s="338"/>
      <c r="AQ56" s="338"/>
      <c r="AR56" s="343">
        <f t="shared" si="11"/>
        <v>0</v>
      </c>
      <c r="AS56" s="338" t="str">
        <f t="shared" si="12"/>
        <v/>
      </c>
      <c r="AT56" s="338" t="str">
        <f t="shared" si="13"/>
        <v/>
      </c>
      <c r="AU56" s="338" t="str">
        <f t="shared" si="14"/>
        <v/>
      </c>
      <c r="AV56" s="338" t="str">
        <f t="shared" si="15"/>
        <v/>
      </c>
      <c r="AW56" s="338"/>
      <c r="AX56" s="338"/>
      <c r="AY56" s="338"/>
      <c r="AZ56" s="338"/>
      <c r="BA56" s="338"/>
      <c r="BB56" s="338"/>
      <c r="BC56" s="338"/>
      <c r="BD56" s="338"/>
      <c r="BE56" s="338"/>
      <c r="BF56" s="338"/>
      <c r="BG56" s="338"/>
      <c r="BH56" s="338"/>
      <c r="BI56" s="338"/>
      <c r="BJ56" s="338"/>
      <c r="BK56" s="338"/>
      <c r="BL56" s="338"/>
      <c r="BM56" s="338"/>
      <c r="BN56" s="338"/>
      <c r="BO56" s="338"/>
      <c r="BP56" s="338"/>
      <c r="BQ56" s="338"/>
      <c r="BR56" s="338"/>
      <c r="BS56" s="338"/>
      <c r="BT56" s="338"/>
      <c r="BU56" s="338"/>
      <c r="BV56" s="338"/>
      <c r="BW56" s="338"/>
      <c r="BX56" s="338"/>
      <c r="BY56" s="508" t="str">
        <f>annexe_01!D54</f>
        <v>besoin de positionnement / besoin d'être à la hauteur / besoin d'une direction à prendre</v>
      </c>
      <c r="BZ56" s="508" t="str">
        <f>annexe_01!E54</f>
        <v>questionnement pour la suite / réprimer sa colère / peur du mauvais choix</v>
      </c>
      <c r="CA56" s="508" t="str">
        <f>annexe_01!F54</f>
        <v xml:space="preserve">calme intérieur / tempérer sa colère </v>
      </c>
      <c r="CB56" s="508" t="str">
        <f>annexe_01!G54</f>
        <v>colère non exprimée</v>
      </c>
      <c r="CF56" s="300" t="s">
        <v>58</v>
      </c>
      <c r="CG56" s="300" t="s">
        <v>67</v>
      </c>
      <c r="CH56" s="301">
        <v>8</v>
      </c>
      <c r="CI56" s="301">
        <v>530</v>
      </c>
    </row>
    <row r="57" spans="5:87" ht="14.25" customHeight="1" thickTop="1" thickBot="1" x14ac:dyDescent="0.3">
      <c r="E57" s="310">
        <v>0</v>
      </c>
      <c r="F57" s="314">
        <v>9</v>
      </c>
      <c r="G57" s="183">
        <f t="shared" si="4"/>
        <v>0</v>
      </c>
      <c r="H57" s="312">
        <v>0</v>
      </c>
      <c r="I57" s="312">
        <v>0</v>
      </c>
      <c r="J57" s="343">
        <f t="shared" si="5"/>
        <v>0</v>
      </c>
      <c r="K57" s="339" t="str">
        <f t="shared" si="0"/>
        <v/>
      </c>
      <c r="L57" s="327">
        <v>9</v>
      </c>
      <c r="M57" s="343">
        <f t="shared" si="6"/>
        <v>6</v>
      </c>
      <c r="N57" s="339" t="str">
        <f t="shared" si="1"/>
        <v>devoir s'engager / lutter pour sa place / angoisse / oppression / chagrin</v>
      </c>
      <c r="O57" s="354" t="str">
        <f>annexe_01!C55</f>
        <v>poitrine</v>
      </c>
      <c r="P57" s="347"/>
      <c r="Q57" s="347"/>
      <c r="R57" s="347"/>
      <c r="S57" s="338"/>
      <c r="T57" s="338" t="str">
        <f t="shared" si="7"/>
        <v>--</v>
      </c>
      <c r="U57" s="357">
        <f t="shared" si="8"/>
        <v>0</v>
      </c>
      <c r="V57" s="343">
        <f t="shared" si="9"/>
        <v>2</v>
      </c>
      <c r="W57" s="339" t="str">
        <f t="shared" si="2"/>
        <v xml:space="preserve">besoin de se sentir vivant / besoin de s'engager / besoin de prendre sa place sociale </v>
      </c>
      <c r="X57" s="327">
        <v>9</v>
      </c>
      <c r="Y57" s="343">
        <f t="shared" si="10"/>
        <v>7</v>
      </c>
      <c r="Z57" s="339" t="str">
        <f t="shared" si="3"/>
        <v>devoir s'engager / lutter pour sa place / angoisse / oppression / chagrin</v>
      </c>
      <c r="AB57" s="315">
        <v>9</v>
      </c>
      <c r="AC57" s="338"/>
      <c r="AD57" s="338"/>
      <c r="AE57" s="338"/>
      <c r="AF57" s="338"/>
      <c r="AG57" s="338"/>
      <c r="AH57" s="338"/>
      <c r="AI57" s="338"/>
      <c r="AJ57" s="338"/>
      <c r="AK57" s="338">
        <v>0</v>
      </c>
      <c r="AL57" s="338">
        <v>6</v>
      </c>
      <c r="AM57" s="338">
        <v>2</v>
      </c>
      <c r="AN57" s="338">
        <v>7</v>
      </c>
      <c r="AO57" s="338"/>
      <c r="AP57" s="338"/>
      <c r="AQ57" s="338"/>
      <c r="AR57" s="343">
        <f t="shared" si="11"/>
        <v>0</v>
      </c>
      <c r="AS57" s="338" t="str">
        <f t="shared" si="12"/>
        <v/>
      </c>
      <c r="AT57" s="338" t="str">
        <f t="shared" si="13"/>
        <v/>
      </c>
      <c r="AU57" s="338" t="str">
        <f t="shared" si="14"/>
        <v/>
      </c>
      <c r="AV57" s="338" t="str">
        <f t="shared" si="15"/>
        <v/>
      </c>
      <c r="AW57" s="338"/>
      <c r="AX57" s="338"/>
      <c r="AY57" s="338"/>
      <c r="AZ57" s="338"/>
      <c r="BA57" s="338"/>
      <c r="BB57" s="338"/>
      <c r="BC57" s="338"/>
      <c r="BD57" s="338"/>
      <c r="BE57" s="338"/>
      <c r="BF57" s="338"/>
      <c r="BG57" s="338"/>
      <c r="BH57" s="338"/>
      <c r="BI57" s="338"/>
      <c r="BJ57" s="338"/>
      <c r="BK57" s="338"/>
      <c r="BL57" s="338"/>
      <c r="BM57" s="338"/>
      <c r="BN57" s="338"/>
      <c r="BO57" s="338"/>
      <c r="BP57" s="338"/>
      <c r="BQ57" s="338"/>
      <c r="BR57" s="338"/>
      <c r="BS57" s="338"/>
      <c r="BT57" s="338"/>
      <c r="BU57" s="338"/>
      <c r="BV57" s="338"/>
      <c r="BW57" s="338"/>
      <c r="BX57" s="338"/>
      <c r="BY57" s="508" t="str">
        <f>annexe_01!D55</f>
        <v xml:space="preserve">besoin de se sentir vivant / besoin de s'engager / besoin de prendre sa place sociale </v>
      </c>
      <c r="BZ57" s="508" t="str">
        <f>annexe_01!E55</f>
        <v>prendre de la distance / envie de déléguer</v>
      </c>
      <c r="CA57" s="508" t="str">
        <f>annexe_01!F55</f>
        <v>être à sa juste place / liberté d'engagement / résilience émotionnelle / générosité</v>
      </c>
      <c r="CB57" s="508" t="str">
        <f>annexe_01!G55</f>
        <v>devoir s'engager / lutter pour sa place / angoisse / oppression / chagrin</v>
      </c>
      <c r="CF57" s="300" t="s">
        <v>68</v>
      </c>
      <c r="CG57" s="300" t="s">
        <v>69</v>
      </c>
      <c r="CH57" s="301">
        <v>9</v>
      </c>
      <c r="CI57" s="301">
        <v>540</v>
      </c>
    </row>
    <row r="58" spans="5:87" ht="14.25" customHeight="1" thickTop="1" thickBot="1" x14ac:dyDescent="0.3">
      <c r="E58" s="310">
        <v>0</v>
      </c>
      <c r="F58" s="314">
        <v>9</v>
      </c>
      <c r="G58" s="183">
        <f t="shared" si="4"/>
        <v>0</v>
      </c>
      <c r="H58" s="312">
        <v>0</v>
      </c>
      <c r="I58" s="312">
        <v>0</v>
      </c>
      <c r="J58" s="343">
        <f t="shared" si="5"/>
        <v>0</v>
      </c>
      <c r="K58" s="339" t="str">
        <f t="shared" si="0"/>
        <v/>
      </c>
      <c r="L58" s="327">
        <v>9</v>
      </c>
      <c r="M58" s="343">
        <f t="shared" si="6"/>
        <v>9</v>
      </c>
      <c r="N58" s="339" t="str">
        <f t="shared" si="1"/>
        <v>résister aux émotions</v>
      </c>
      <c r="O58" s="354" t="str">
        <f>annexe_01!C56</f>
        <v>diaphragme</v>
      </c>
      <c r="P58" s="347"/>
      <c r="Q58" s="347"/>
      <c r="R58" s="347"/>
      <c r="S58" s="338"/>
      <c r="T58" s="338" t="str">
        <f t="shared" si="7"/>
        <v>--</v>
      </c>
      <c r="U58" s="357">
        <f t="shared" si="8"/>
        <v>0</v>
      </c>
      <c r="V58" s="343">
        <f t="shared" si="9"/>
        <v>4</v>
      </c>
      <c r="W58" s="339" t="str">
        <f t="shared" si="2"/>
        <v xml:space="preserve">besoin de garder son énergie pour quelque chose d'autre / de contenir ses émotions </v>
      </c>
      <c r="X58" s="327">
        <v>9</v>
      </c>
      <c r="Y58" s="343">
        <f t="shared" si="10"/>
        <v>6</v>
      </c>
      <c r="Z58" s="339" t="str">
        <f t="shared" si="3"/>
        <v>résister aux émotions</v>
      </c>
      <c r="AB58" s="315">
        <v>9</v>
      </c>
      <c r="AC58" s="338"/>
      <c r="AD58" s="338"/>
      <c r="AE58" s="338"/>
      <c r="AF58" s="338"/>
      <c r="AG58" s="338"/>
      <c r="AH58" s="338"/>
      <c r="AI58" s="338"/>
      <c r="AJ58" s="338"/>
      <c r="AK58" s="338">
        <v>0</v>
      </c>
      <c r="AL58" s="338">
        <v>9</v>
      </c>
      <c r="AM58" s="338">
        <v>4</v>
      </c>
      <c r="AN58" s="338">
        <v>6</v>
      </c>
      <c r="AO58" s="338"/>
      <c r="AP58" s="338"/>
      <c r="AQ58" s="338"/>
      <c r="AR58" s="343">
        <f t="shared" si="11"/>
        <v>0</v>
      </c>
      <c r="AS58" s="338" t="str">
        <f t="shared" si="12"/>
        <v/>
      </c>
      <c r="AT58" s="338" t="str">
        <f t="shared" si="13"/>
        <v/>
      </c>
      <c r="AU58" s="338" t="str">
        <f t="shared" si="14"/>
        <v/>
      </c>
      <c r="AV58" s="338" t="str">
        <f t="shared" si="15"/>
        <v/>
      </c>
      <c r="AW58" s="338"/>
      <c r="AX58" s="338"/>
      <c r="AY58" s="338"/>
      <c r="AZ58" s="338"/>
      <c r="BA58" s="338"/>
      <c r="BB58" s="338"/>
      <c r="BC58" s="338"/>
      <c r="BD58" s="338"/>
      <c r="BE58" s="338"/>
      <c r="BF58" s="338"/>
      <c r="BG58" s="338"/>
      <c r="BH58" s="338"/>
      <c r="BI58" s="338"/>
      <c r="BJ58" s="338"/>
      <c r="BK58" s="338"/>
      <c r="BL58" s="338"/>
      <c r="BM58" s="338"/>
      <c r="BN58" s="338"/>
      <c r="BO58" s="338"/>
      <c r="BP58" s="338"/>
      <c r="BQ58" s="338"/>
      <c r="BR58" s="338"/>
      <c r="BS58" s="338"/>
      <c r="BT58" s="338"/>
      <c r="BU58" s="338"/>
      <c r="BV58" s="338"/>
      <c r="BW58" s="338"/>
      <c r="BX58" s="338"/>
      <c r="BY58" s="508" t="str">
        <f>annexe_01!D56</f>
        <v xml:space="preserve">besoin de garder son énergie pour quelque chose d'autre / de contenir ses émotions </v>
      </c>
      <c r="BZ58" s="508" t="str">
        <f>annexe_01!E56</f>
        <v>plein de tensions internes / réprimer ses émotions et ses sentiments</v>
      </c>
      <c r="CA58" s="508" t="str">
        <f>annexe_01!F56</f>
        <v xml:space="preserve">laisser passer les émotions / sentiment de paix intérieure / capacité à pardonner </v>
      </c>
      <c r="CB58" s="508" t="str">
        <f>annexe_01!G56</f>
        <v>résister aux émotions</v>
      </c>
      <c r="CF58" s="300" t="s">
        <v>68</v>
      </c>
      <c r="CG58" s="300" t="s">
        <v>70</v>
      </c>
      <c r="CH58" s="301">
        <v>9</v>
      </c>
      <c r="CI58" s="301">
        <v>550</v>
      </c>
    </row>
    <row r="59" spans="5:87" ht="14.25" customHeight="1" thickTop="1" thickBot="1" x14ac:dyDescent="0.3">
      <c r="E59" s="310">
        <v>0</v>
      </c>
      <c r="F59" s="314">
        <v>9</v>
      </c>
      <c r="G59" s="183">
        <f t="shared" si="4"/>
        <v>0</v>
      </c>
      <c r="H59" s="312">
        <v>0</v>
      </c>
      <c r="I59" s="312">
        <v>0</v>
      </c>
      <c r="J59" s="343">
        <f t="shared" si="5"/>
        <v>0</v>
      </c>
      <c r="K59" s="339" t="str">
        <f t="shared" si="0"/>
        <v/>
      </c>
      <c r="L59" s="327">
        <v>9</v>
      </c>
      <c r="M59" s="343">
        <f t="shared" si="6"/>
        <v>3</v>
      </c>
      <c r="N59" s="339" t="str">
        <f t="shared" si="1"/>
        <v>état d'excitation / trop de sensations / nervosité</v>
      </c>
      <c r="O59" s="354" t="str">
        <f>annexe_01!C57</f>
        <v>aorte descendante</v>
      </c>
      <c r="P59" s="347"/>
      <c r="Q59" s="347"/>
      <c r="R59" s="347"/>
      <c r="S59" s="338"/>
      <c r="T59" s="338" t="str">
        <f t="shared" si="7"/>
        <v>--</v>
      </c>
      <c r="U59" s="357">
        <f t="shared" si="8"/>
        <v>0</v>
      </c>
      <c r="V59" s="343">
        <f t="shared" si="9"/>
        <v>0</v>
      </c>
      <c r="W59" s="339" t="str">
        <f t="shared" si="2"/>
        <v/>
      </c>
      <c r="X59" s="327">
        <v>9</v>
      </c>
      <c r="Y59" s="343">
        <f t="shared" si="10"/>
        <v>1</v>
      </c>
      <c r="Z59" s="339" t="str">
        <f t="shared" si="3"/>
        <v>état d'excitation / trop de sensations / nervosité</v>
      </c>
      <c r="AB59" s="315">
        <v>9</v>
      </c>
      <c r="AC59" s="338"/>
      <c r="AD59" s="338"/>
      <c r="AE59" s="338"/>
      <c r="AF59" s="338"/>
      <c r="AG59" s="338"/>
      <c r="AH59" s="338"/>
      <c r="AI59" s="338"/>
      <c r="AJ59" s="338"/>
      <c r="AK59" s="338">
        <v>0</v>
      </c>
      <c r="AL59" s="338">
        <v>3</v>
      </c>
      <c r="AM59" s="338">
        <v>0</v>
      </c>
      <c r="AN59" s="338">
        <v>1</v>
      </c>
      <c r="AO59" s="338"/>
      <c r="AP59" s="338"/>
      <c r="AQ59" s="338"/>
      <c r="AR59" s="343">
        <f t="shared" si="11"/>
        <v>0</v>
      </c>
      <c r="AS59" s="338" t="str">
        <f t="shared" si="12"/>
        <v/>
      </c>
      <c r="AT59" s="338" t="str">
        <f t="shared" si="13"/>
        <v/>
      </c>
      <c r="AU59" s="338" t="str">
        <f t="shared" si="14"/>
        <v/>
      </c>
      <c r="AV59" s="338" t="str">
        <f t="shared" si="15"/>
        <v/>
      </c>
      <c r="AW59" s="338"/>
      <c r="AX59" s="338"/>
      <c r="AY59" s="338"/>
      <c r="AZ59" s="338"/>
      <c r="BA59" s="338"/>
      <c r="BB59" s="338"/>
      <c r="BC59" s="338"/>
      <c r="BD59" s="338"/>
      <c r="BE59" s="338"/>
      <c r="BF59" s="338"/>
      <c r="BG59" s="338"/>
      <c r="BH59" s="338"/>
      <c r="BI59" s="338"/>
      <c r="BJ59" s="338"/>
      <c r="BK59" s="338"/>
      <c r="BL59" s="338"/>
      <c r="BM59" s="338"/>
      <c r="BN59" s="338"/>
      <c r="BO59" s="338"/>
      <c r="BP59" s="338"/>
      <c r="BQ59" s="338"/>
      <c r="BR59" s="338"/>
      <c r="BS59" s="338"/>
      <c r="BT59" s="338"/>
      <c r="BU59" s="338"/>
      <c r="BV59" s="338"/>
      <c r="BW59" s="338"/>
      <c r="BX59" s="338"/>
      <c r="BY59" s="508" t="str">
        <f>annexe_01!D57</f>
        <v xml:space="preserve">besoin de bouger / être plein d'énergie </v>
      </c>
      <c r="BZ59" s="508" t="str">
        <f>annexe_01!E57</f>
        <v>trop de pression / favoriser la détente</v>
      </c>
      <c r="CA59" s="508" t="str">
        <f>annexe_01!F57</f>
        <v xml:space="preserve">calme / tranquillité / détente </v>
      </c>
      <c r="CB59" s="508" t="str">
        <f>annexe_01!G57</f>
        <v>état d'excitation / trop de sensations / nervosité</v>
      </c>
      <c r="CF59" s="300" t="s">
        <v>68</v>
      </c>
      <c r="CG59" s="300" t="s">
        <v>71</v>
      </c>
      <c r="CH59" s="301">
        <v>9</v>
      </c>
      <c r="CI59" s="301">
        <v>560</v>
      </c>
    </row>
    <row r="60" spans="5:87" ht="14.25" customHeight="1" thickTop="1" thickBot="1" x14ac:dyDescent="0.3">
      <c r="E60" s="310">
        <v>0</v>
      </c>
      <c r="F60" s="314">
        <v>9</v>
      </c>
      <c r="G60" s="183">
        <f t="shared" si="4"/>
        <v>2</v>
      </c>
      <c r="H60" s="312">
        <v>12</v>
      </c>
      <c r="I60" s="312">
        <v>3</v>
      </c>
      <c r="J60" s="343">
        <f t="shared" si="5"/>
        <v>0</v>
      </c>
      <c r="K60" s="339" t="str">
        <f t="shared" si="0"/>
        <v/>
      </c>
      <c r="L60" s="327">
        <v>9</v>
      </c>
      <c r="M60" s="343">
        <f t="shared" si="6"/>
        <v>2</v>
      </c>
      <c r="N60" s="339" t="str">
        <f t="shared" si="1"/>
        <v>stress / agitation / envie de bouger / nervosité</v>
      </c>
      <c r="O60" s="354" t="str">
        <f>annexe_01!C58</f>
        <v>D8</v>
      </c>
      <c r="P60" s="347"/>
      <c r="Q60" s="347"/>
      <c r="R60" s="347"/>
      <c r="S60" s="338"/>
      <c r="T60" s="338" t="str">
        <f t="shared" si="7"/>
        <v>--</v>
      </c>
      <c r="U60" s="357">
        <f t="shared" si="8"/>
        <v>0</v>
      </c>
      <c r="V60" s="343">
        <f t="shared" si="9"/>
        <v>0</v>
      </c>
      <c r="W60" s="339" t="str">
        <f t="shared" si="2"/>
        <v/>
      </c>
      <c r="X60" s="327">
        <v>9</v>
      </c>
      <c r="Y60" s="343">
        <f t="shared" si="10"/>
        <v>-2</v>
      </c>
      <c r="Z60" s="339" t="str">
        <f t="shared" si="3"/>
        <v xml:space="preserve">diminuer les tensions / vivre l'harmonie / le bien-être / tendresse envers soi </v>
      </c>
      <c r="AB60" s="315">
        <v>9</v>
      </c>
      <c r="AC60" s="338"/>
      <c r="AD60" s="338"/>
      <c r="AE60" s="338"/>
      <c r="AF60" s="338"/>
      <c r="AG60" s="338"/>
      <c r="AH60" s="338"/>
      <c r="AI60" s="338"/>
      <c r="AJ60" s="338"/>
      <c r="AK60" s="338">
        <v>0</v>
      </c>
      <c r="AL60" s="338">
        <v>2</v>
      </c>
      <c r="AM60" s="338">
        <v>0</v>
      </c>
      <c r="AN60" s="338">
        <v>-2</v>
      </c>
      <c r="AO60" s="338"/>
      <c r="AP60" s="338"/>
      <c r="AQ60" s="338"/>
      <c r="AR60" s="343">
        <f t="shared" si="11"/>
        <v>0</v>
      </c>
      <c r="AS60" s="338" t="str">
        <f t="shared" si="12"/>
        <v/>
      </c>
      <c r="AT60" s="338" t="str">
        <f t="shared" si="13"/>
        <v/>
      </c>
      <c r="AU60" s="338" t="str">
        <f t="shared" si="14"/>
        <v/>
      </c>
      <c r="AV60" s="338" t="str">
        <f t="shared" si="15"/>
        <v/>
      </c>
      <c r="AW60" s="338"/>
      <c r="AX60" s="338"/>
      <c r="AY60" s="338"/>
      <c r="AZ60" s="338"/>
      <c r="BA60" s="338"/>
      <c r="BB60" s="338"/>
      <c r="BC60" s="338"/>
      <c r="BD60" s="338"/>
      <c r="BE60" s="338"/>
      <c r="BF60" s="338"/>
      <c r="BG60" s="338"/>
      <c r="BH60" s="338"/>
      <c r="BI60" s="338"/>
      <c r="BJ60" s="338"/>
      <c r="BK60" s="338"/>
      <c r="BL60" s="338"/>
      <c r="BM60" s="338"/>
      <c r="BN60" s="338"/>
      <c r="BO60" s="338"/>
      <c r="BP60" s="338"/>
      <c r="BQ60" s="338"/>
      <c r="BR60" s="338"/>
      <c r="BS60" s="338"/>
      <c r="BT60" s="338"/>
      <c r="BU60" s="338"/>
      <c r="BV60" s="338"/>
      <c r="BW60" s="338"/>
      <c r="BX60" s="338"/>
      <c r="BY60" s="508" t="str">
        <f>annexe_01!D58</f>
        <v xml:space="preserve">besoin de régler les problèmes </v>
      </c>
      <c r="BZ60" s="508" t="str">
        <f>annexe_01!E58</f>
        <v>manque de confiance / sentiment de ne pas être à la hauteur</v>
      </c>
      <c r="CA60" s="508" t="str">
        <f>annexe_01!F58</f>
        <v xml:space="preserve">diminuer les tensions / vivre l'harmonie / le bien-être / tendresse envers soi </v>
      </c>
      <c r="CB60" s="508" t="str">
        <f>annexe_01!G58</f>
        <v>stress / agitation / envie de bouger / nervosité</v>
      </c>
      <c r="CF60" s="300" t="s">
        <v>68</v>
      </c>
      <c r="CG60" s="300" t="s">
        <v>72</v>
      </c>
      <c r="CH60" s="301">
        <v>9</v>
      </c>
      <c r="CI60" s="301">
        <v>570</v>
      </c>
    </row>
    <row r="61" spans="5:87" ht="14.25" customHeight="1" thickTop="1" thickBot="1" x14ac:dyDescent="0.3">
      <c r="E61" s="310">
        <v>0</v>
      </c>
      <c r="F61" s="314">
        <v>9</v>
      </c>
      <c r="G61" s="183">
        <f t="shared" si="4"/>
        <v>0</v>
      </c>
      <c r="H61" s="312">
        <v>0</v>
      </c>
      <c r="I61" s="312">
        <v>0</v>
      </c>
      <c r="J61" s="343">
        <f t="shared" si="5"/>
        <v>0</v>
      </c>
      <c r="K61" s="339" t="str">
        <f t="shared" si="0"/>
        <v/>
      </c>
      <c r="L61" s="327">
        <v>9</v>
      </c>
      <c r="M61" s="343">
        <f t="shared" si="6"/>
        <v>6</v>
      </c>
      <c r="N61" s="339" t="str">
        <f t="shared" si="1"/>
        <v>égo fort / frustrations</v>
      </c>
      <c r="O61" s="354" t="str">
        <f>annexe_01!C59</f>
        <v>D7</v>
      </c>
      <c r="P61" s="347"/>
      <c r="Q61" s="347"/>
      <c r="R61" s="347"/>
      <c r="S61" s="338"/>
      <c r="T61" s="338" t="str">
        <f t="shared" si="7"/>
        <v>--</v>
      </c>
      <c r="U61" s="357">
        <f t="shared" si="8"/>
        <v>0</v>
      </c>
      <c r="V61" s="343">
        <f t="shared" si="9"/>
        <v>0</v>
      </c>
      <c r="W61" s="339" t="str">
        <f t="shared" si="2"/>
        <v/>
      </c>
      <c r="X61" s="327">
        <v>9</v>
      </c>
      <c r="Y61" s="343">
        <f t="shared" si="10"/>
        <v>4</v>
      </c>
      <c r="Z61" s="339" t="str">
        <f t="shared" si="3"/>
        <v>égo fort / frustrations</v>
      </c>
      <c r="AB61" s="315">
        <v>9</v>
      </c>
      <c r="AC61" s="338"/>
      <c r="AD61" s="338"/>
      <c r="AE61" s="338"/>
      <c r="AF61" s="338"/>
      <c r="AG61" s="338"/>
      <c r="AH61" s="338"/>
      <c r="AI61" s="338"/>
      <c r="AJ61" s="338"/>
      <c r="AK61" s="338">
        <v>0</v>
      </c>
      <c r="AL61" s="338">
        <v>6</v>
      </c>
      <c r="AM61" s="338">
        <v>0</v>
      </c>
      <c r="AN61" s="338">
        <v>4</v>
      </c>
      <c r="AO61" s="338"/>
      <c r="AP61" s="338"/>
      <c r="AQ61" s="338"/>
      <c r="AR61" s="343">
        <f t="shared" si="11"/>
        <v>0</v>
      </c>
      <c r="AS61" s="338" t="str">
        <f t="shared" si="12"/>
        <v/>
      </c>
      <c r="AT61" s="338" t="str">
        <f t="shared" si="13"/>
        <v/>
      </c>
      <c r="AU61" s="338" t="str">
        <f t="shared" si="14"/>
        <v/>
      </c>
      <c r="AV61" s="338" t="str">
        <f t="shared" si="15"/>
        <v/>
      </c>
      <c r="AW61" s="338"/>
      <c r="AX61" s="338"/>
      <c r="AY61" s="338"/>
      <c r="AZ61" s="338"/>
      <c r="BA61" s="338"/>
      <c r="BB61" s="338"/>
      <c r="BC61" s="338"/>
      <c r="BD61" s="338"/>
      <c r="BE61" s="338"/>
      <c r="BF61" s="338"/>
      <c r="BG61" s="338"/>
      <c r="BH61" s="338"/>
      <c r="BI61" s="338"/>
      <c r="BJ61" s="338"/>
      <c r="BK61" s="338"/>
      <c r="BL61" s="338"/>
      <c r="BM61" s="338"/>
      <c r="BN61" s="338"/>
      <c r="BO61" s="338"/>
      <c r="BP61" s="338"/>
      <c r="BQ61" s="338"/>
      <c r="BR61" s="338"/>
      <c r="BS61" s="338"/>
      <c r="BT61" s="338"/>
      <c r="BU61" s="338"/>
      <c r="BV61" s="338"/>
      <c r="BW61" s="338"/>
      <c r="BX61" s="338"/>
      <c r="BY61" s="508" t="str">
        <f>annexe_01!D59</f>
        <v xml:space="preserve">besoin de contrôler sa vie / de se donner les moyens </v>
      </c>
      <c r="BZ61" s="508" t="str">
        <f>annexe_01!E59</f>
        <v>se laisser dicter sa vie / manque de courage / manque de moyens</v>
      </c>
      <c r="CA61" s="508" t="str">
        <f>annexe_01!F59</f>
        <v>zen / égo équilibré / personnalité équilibrée et calme / capacité à recevoir</v>
      </c>
      <c r="CB61" s="508" t="str">
        <f>annexe_01!G59</f>
        <v>égo fort / frustrations</v>
      </c>
      <c r="CF61" s="300" t="s">
        <v>68</v>
      </c>
      <c r="CG61" s="300" t="s">
        <v>73</v>
      </c>
      <c r="CH61" s="301">
        <v>9</v>
      </c>
      <c r="CI61" s="301">
        <v>580</v>
      </c>
    </row>
    <row r="62" spans="5:87" ht="14.25" customHeight="1" thickTop="1" thickBot="1" x14ac:dyDescent="0.3">
      <c r="E62" s="310">
        <v>0</v>
      </c>
      <c r="F62" s="314">
        <v>9</v>
      </c>
      <c r="G62" s="183">
        <f t="shared" si="4"/>
        <v>0</v>
      </c>
      <c r="H62" s="312">
        <v>0</v>
      </c>
      <c r="I62" s="312">
        <v>0</v>
      </c>
      <c r="J62" s="343">
        <f t="shared" si="5"/>
        <v>2</v>
      </c>
      <c r="K62" s="339" t="str">
        <f t="shared" si="0"/>
        <v xml:space="preserve">besoin de passer à l'action / affirmation de soi </v>
      </c>
      <c r="L62" s="327">
        <v>9</v>
      </c>
      <c r="M62" s="343">
        <f t="shared" si="6"/>
        <v>7</v>
      </c>
      <c r="N62" s="339" t="str">
        <f t="shared" si="1"/>
        <v>égo fort / contrariété</v>
      </c>
      <c r="O62" s="354" t="str">
        <f>annexe_01!C60</f>
        <v>D6</v>
      </c>
      <c r="P62" s="347"/>
      <c r="Q62" s="347"/>
      <c r="R62" s="347"/>
      <c r="S62" s="338"/>
      <c r="T62" s="338" t="str">
        <f t="shared" si="7"/>
        <v>--</v>
      </c>
      <c r="U62" s="357">
        <f t="shared" si="8"/>
        <v>0</v>
      </c>
      <c r="V62" s="343">
        <f t="shared" si="9"/>
        <v>2</v>
      </c>
      <c r="W62" s="339" t="str">
        <f t="shared" si="2"/>
        <v xml:space="preserve">besoin de passer à l'action / affirmation de soi </v>
      </c>
      <c r="X62" s="327">
        <v>9</v>
      </c>
      <c r="Y62" s="343">
        <f t="shared" si="10"/>
        <v>10</v>
      </c>
      <c r="Z62" s="339" t="str">
        <f t="shared" si="3"/>
        <v>égo fort / contrariété</v>
      </c>
      <c r="AB62" s="315">
        <v>9</v>
      </c>
      <c r="AC62" s="338"/>
      <c r="AD62" s="338"/>
      <c r="AE62" s="338"/>
      <c r="AF62" s="338"/>
      <c r="AG62" s="338"/>
      <c r="AH62" s="338"/>
      <c r="AI62" s="338"/>
      <c r="AJ62" s="338"/>
      <c r="AK62" s="338">
        <v>2</v>
      </c>
      <c r="AL62" s="338">
        <v>7</v>
      </c>
      <c r="AM62" s="338">
        <v>2</v>
      </c>
      <c r="AN62" s="338">
        <v>10</v>
      </c>
      <c r="AO62" s="338"/>
      <c r="AP62" s="338"/>
      <c r="AQ62" s="338"/>
      <c r="AR62" s="343">
        <f t="shared" si="11"/>
        <v>0</v>
      </c>
      <c r="AS62" s="338" t="str">
        <f t="shared" si="12"/>
        <v/>
      </c>
      <c r="AT62" s="338" t="str">
        <f t="shared" si="13"/>
        <v/>
      </c>
      <c r="AU62" s="338" t="str">
        <f t="shared" si="14"/>
        <v/>
      </c>
      <c r="AV62" s="338" t="str">
        <f t="shared" si="15"/>
        <v/>
      </c>
      <c r="AW62" s="338"/>
      <c r="AX62" s="338"/>
      <c r="AY62" s="338"/>
      <c r="AZ62" s="338"/>
      <c r="BA62" s="338"/>
      <c r="BB62" s="338"/>
      <c r="BC62" s="338"/>
      <c r="BD62" s="338"/>
      <c r="BE62" s="338"/>
      <c r="BF62" s="338"/>
      <c r="BG62" s="338"/>
      <c r="BH62" s="338"/>
      <c r="BI62" s="338"/>
      <c r="BJ62" s="338"/>
      <c r="BK62" s="338"/>
      <c r="BL62" s="338"/>
      <c r="BM62" s="338"/>
      <c r="BN62" s="338"/>
      <c r="BO62" s="338"/>
      <c r="BP62" s="338"/>
      <c r="BQ62" s="338"/>
      <c r="BR62" s="338"/>
      <c r="BS62" s="338"/>
      <c r="BT62" s="338"/>
      <c r="BU62" s="338"/>
      <c r="BV62" s="338"/>
      <c r="BW62" s="338"/>
      <c r="BX62" s="338"/>
      <c r="BY62" s="508" t="str">
        <f>annexe_01!D60</f>
        <v xml:space="preserve">besoin de passer à l'action / affirmation de soi </v>
      </c>
      <c r="BZ62" s="508" t="str">
        <f>annexe_01!E60</f>
        <v>attente / passivité / ne pas se sentir à la hauteur</v>
      </c>
      <c r="CA62" s="508" t="str">
        <f>annexe_01!F60</f>
        <v xml:space="preserve">zen / égo équilibré / personnalité équilibrée et calme </v>
      </c>
      <c r="CB62" s="508" t="str">
        <f>annexe_01!G60</f>
        <v>égo fort / contrariété</v>
      </c>
      <c r="CF62" s="300" t="s">
        <v>68</v>
      </c>
      <c r="CG62" s="300" t="s">
        <v>74</v>
      </c>
      <c r="CH62" s="301">
        <v>9</v>
      </c>
      <c r="CI62" s="301">
        <v>590</v>
      </c>
    </row>
    <row r="63" spans="5:87" ht="14.25" customHeight="1" thickTop="1" thickBot="1" x14ac:dyDescent="0.3">
      <c r="E63" s="310">
        <v>0</v>
      </c>
      <c r="F63" s="314">
        <v>9</v>
      </c>
      <c r="G63" s="183">
        <f t="shared" si="4"/>
        <v>0</v>
      </c>
      <c r="H63" s="312">
        <v>0</v>
      </c>
      <c r="I63" s="312">
        <v>0</v>
      </c>
      <c r="J63" s="343">
        <f t="shared" si="5"/>
        <v>0</v>
      </c>
      <c r="K63" s="339" t="str">
        <f t="shared" si="0"/>
        <v/>
      </c>
      <c r="L63" s="327">
        <v>9</v>
      </c>
      <c r="M63" s="343">
        <f t="shared" si="6"/>
        <v>1</v>
      </c>
      <c r="N63" s="339" t="str">
        <f t="shared" si="1"/>
        <v>se mettre ou subir une pression excessive / se sentir agressé / devoir lutter</v>
      </c>
      <c r="O63" s="354" t="str">
        <f>annexe_01!C61</f>
        <v>cœur/nœud septal</v>
      </c>
      <c r="P63" s="347"/>
      <c r="Q63" s="347"/>
      <c r="R63" s="347"/>
      <c r="S63" s="338"/>
      <c r="T63" s="338" t="str">
        <f t="shared" si="7"/>
        <v>--</v>
      </c>
      <c r="U63" s="357">
        <f t="shared" si="8"/>
        <v>0</v>
      </c>
      <c r="V63" s="343">
        <f t="shared" si="9"/>
        <v>0</v>
      </c>
      <c r="W63" s="339" t="str">
        <f t="shared" si="2"/>
        <v/>
      </c>
      <c r="X63" s="327">
        <v>9</v>
      </c>
      <c r="Y63" s="343">
        <f t="shared" si="10"/>
        <v>12</v>
      </c>
      <c r="Z63" s="339" t="str">
        <f t="shared" si="3"/>
        <v>se mettre ou subir une pression excessive / se sentir agressé / devoir lutter</v>
      </c>
      <c r="AB63" s="315">
        <v>9</v>
      </c>
      <c r="AC63" s="338"/>
      <c r="AD63" s="338"/>
      <c r="AE63" s="338"/>
      <c r="AF63" s="338"/>
      <c r="AG63" s="338"/>
      <c r="AH63" s="338"/>
      <c r="AI63" s="338"/>
      <c r="AJ63" s="338"/>
      <c r="AK63" s="338">
        <v>0</v>
      </c>
      <c r="AL63" s="338">
        <v>1</v>
      </c>
      <c r="AM63" s="338">
        <v>0</v>
      </c>
      <c r="AN63" s="338">
        <v>12</v>
      </c>
      <c r="AO63" s="338"/>
      <c r="AP63" s="338"/>
      <c r="AQ63" s="338"/>
      <c r="AR63" s="343">
        <f t="shared" si="11"/>
        <v>0</v>
      </c>
      <c r="AS63" s="338" t="str">
        <f t="shared" si="12"/>
        <v/>
      </c>
      <c r="AT63" s="338" t="str">
        <f t="shared" si="13"/>
        <v/>
      </c>
      <c r="AU63" s="338" t="str">
        <f t="shared" si="14"/>
        <v/>
      </c>
      <c r="AV63" s="338" t="str">
        <f t="shared" si="15"/>
        <v/>
      </c>
      <c r="AW63" s="338"/>
      <c r="AX63" s="338"/>
      <c r="AY63" s="338"/>
      <c r="AZ63" s="338"/>
      <c r="BA63" s="338"/>
      <c r="BB63" s="338"/>
      <c r="BC63" s="338"/>
      <c r="BD63" s="338"/>
      <c r="BE63" s="338"/>
      <c r="BF63" s="338"/>
      <c r="BG63" s="338"/>
      <c r="BH63" s="338"/>
      <c r="BI63" s="338"/>
      <c r="BJ63" s="338"/>
      <c r="BK63" s="338"/>
      <c r="BL63" s="338"/>
      <c r="BM63" s="338"/>
      <c r="BN63" s="338"/>
      <c r="BO63" s="338"/>
      <c r="BP63" s="338"/>
      <c r="BQ63" s="338"/>
      <c r="BR63" s="338"/>
      <c r="BS63" s="338"/>
      <c r="BT63" s="338"/>
      <c r="BU63" s="338"/>
      <c r="BV63" s="338"/>
      <c r="BW63" s="338"/>
      <c r="BX63" s="338"/>
      <c r="BY63" s="508" t="str">
        <f>annexe_01!D61</f>
        <v xml:space="preserve">besoin d'en faire trop / se mettre la pression / être plein d'obligations </v>
      </c>
      <c r="BZ63" s="508" t="str">
        <f>annexe_01!E61</f>
        <v>moins se mettre la pression</v>
      </c>
      <c r="CA63" s="508" t="str">
        <f>annexe_01!F61</f>
        <v xml:space="preserve">être de bonne humeur / joie </v>
      </c>
      <c r="CB63" s="508" t="str">
        <f>annexe_01!G61</f>
        <v>se mettre ou subir une pression excessive / se sentir agressé / devoir lutter</v>
      </c>
      <c r="CF63" s="300" t="s">
        <v>68</v>
      </c>
      <c r="CG63" s="300" t="s">
        <v>75</v>
      </c>
      <c r="CH63" s="301">
        <v>9</v>
      </c>
      <c r="CI63" s="301">
        <v>600</v>
      </c>
    </row>
    <row r="64" spans="5:87" ht="14.25" customHeight="1" thickTop="1" thickBot="1" x14ac:dyDescent="0.3">
      <c r="E64" s="310">
        <v>0</v>
      </c>
      <c r="F64" s="314">
        <v>9</v>
      </c>
      <c r="G64" s="183">
        <f t="shared" si="4"/>
        <v>2</v>
      </c>
      <c r="H64" s="312">
        <v>-11</v>
      </c>
      <c r="I64" s="312">
        <v>2</v>
      </c>
      <c r="J64" s="343">
        <f t="shared" si="5"/>
        <v>0</v>
      </c>
      <c r="K64" s="339" t="str">
        <f t="shared" si="0"/>
        <v/>
      </c>
      <c r="L64" s="327">
        <v>9</v>
      </c>
      <c r="M64" s="343">
        <f t="shared" si="6"/>
        <v>0</v>
      </c>
      <c r="N64" s="339" t="str">
        <f t="shared" si="1"/>
        <v/>
      </c>
      <c r="O64" s="354" t="str">
        <f>annexe_01!C62</f>
        <v>cœur/nœud sinusal</v>
      </c>
      <c r="P64" s="347"/>
      <c r="Q64" s="347"/>
      <c r="R64" s="347"/>
      <c r="S64" s="338"/>
      <c r="T64" s="338" t="str">
        <f t="shared" si="7"/>
        <v>--</v>
      </c>
      <c r="U64" s="357">
        <f t="shared" si="8"/>
        <v>0</v>
      </c>
      <c r="V64" s="343">
        <f t="shared" si="9"/>
        <v>0</v>
      </c>
      <c r="W64" s="339" t="str">
        <f t="shared" si="2"/>
        <v/>
      </c>
      <c r="X64" s="327">
        <v>9</v>
      </c>
      <c r="Y64" s="343">
        <f t="shared" si="10"/>
        <v>11</v>
      </c>
      <c r="Z64" s="339" t="str">
        <f t="shared" si="3"/>
        <v>stress / pression / besoin de passer à l'action</v>
      </c>
      <c r="AB64" s="315">
        <v>9</v>
      </c>
      <c r="AC64" s="338"/>
      <c r="AD64" s="338"/>
      <c r="AE64" s="338"/>
      <c r="AF64" s="338"/>
      <c r="AG64" s="338"/>
      <c r="AH64" s="338"/>
      <c r="AI64" s="338"/>
      <c r="AJ64" s="338"/>
      <c r="AK64" s="338">
        <v>0</v>
      </c>
      <c r="AL64" s="338">
        <v>0</v>
      </c>
      <c r="AM64" s="338">
        <v>0</v>
      </c>
      <c r="AN64" s="338">
        <v>11</v>
      </c>
      <c r="AO64" s="338"/>
      <c r="AP64" s="338"/>
      <c r="AQ64" s="338"/>
      <c r="AR64" s="343">
        <f t="shared" si="11"/>
        <v>0</v>
      </c>
      <c r="AS64" s="338" t="str">
        <f t="shared" si="12"/>
        <v/>
      </c>
      <c r="AT64" s="338" t="str">
        <f t="shared" si="13"/>
        <v/>
      </c>
      <c r="AU64" s="338" t="str">
        <f t="shared" si="14"/>
        <v/>
      </c>
      <c r="AV64" s="338" t="str">
        <f t="shared" si="15"/>
        <v/>
      </c>
      <c r="AW64" s="338"/>
      <c r="AX64" s="338"/>
      <c r="AY64" s="338"/>
      <c r="AZ64" s="338"/>
      <c r="BA64" s="338"/>
      <c r="BB64" s="338"/>
      <c r="BC64" s="338"/>
      <c r="BD64" s="338"/>
      <c r="BE64" s="338"/>
      <c r="BF64" s="338"/>
      <c r="BG64" s="338"/>
      <c r="BH64" s="338"/>
      <c r="BI64" s="338"/>
      <c r="BJ64" s="338"/>
      <c r="BK64" s="338"/>
      <c r="BL64" s="338"/>
      <c r="BM64" s="338"/>
      <c r="BN64" s="338"/>
      <c r="BO64" s="338"/>
      <c r="BP64" s="338"/>
      <c r="BQ64" s="338"/>
      <c r="BR64" s="338"/>
      <c r="BS64" s="338"/>
      <c r="BT64" s="338"/>
      <c r="BU64" s="338"/>
      <c r="BV64" s="338"/>
      <c r="BW64" s="338"/>
      <c r="BX64" s="338"/>
      <c r="BY64" s="508" t="str">
        <f>annexe_01!D62</f>
        <v xml:space="preserve">besoin de se mettre la pression </v>
      </c>
      <c r="BZ64" s="508" t="str">
        <f>annexe_01!E62</f>
        <v>manque de flexibilité / de souplesse / baisser le rythme / sentiment d'inutilité</v>
      </c>
      <c r="CA64" s="508" t="str">
        <f>annexe_01!F62</f>
        <v xml:space="preserve">adaptation aux événements / calme / tranquillité </v>
      </c>
      <c r="CB64" s="508" t="str">
        <f>annexe_01!G62</f>
        <v>stress / pression / besoin de passer à l'action</v>
      </c>
      <c r="CF64" s="300" t="s">
        <v>68</v>
      </c>
      <c r="CG64" s="300" t="s">
        <v>76</v>
      </c>
      <c r="CH64" s="301">
        <v>9</v>
      </c>
      <c r="CI64" s="301">
        <v>610</v>
      </c>
    </row>
    <row r="65" spans="5:87" ht="14.25" customHeight="1" thickTop="1" thickBot="1" x14ac:dyDescent="0.3">
      <c r="E65" s="310">
        <v>0</v>
      </c>
      <c r="F65" s="314">
        <v>9</v>
      </c>
      <c r="G65" s="183">
        <f t="shared" si="4"/>
        <v>0</v>
      </c>
      <c r="H65" s="312">
        <v>0</v>
      </c>
      <c r="I65" s="312">
        <v>0</v>
      </c>
      <c r="J65" s="343">
        <f t="shared" si="5"/>
        <v>0</v>
      </c>
      <c r="K65" s="339" t="str">
        <f t="shared" si="0"/>
        <v/>
      </c>
      <c r="L65" s="327">
        <v>9</v>
      </c>
      <c r="M65" s="343">
        <f t="shared" si="6"/>
        <v>6</v>
      </c>
      <c r="N65" s="339" t="str">
        <f t="shared" si="1"/>
        <v>encaisser / se sentir agressé / être saturé d’émotions</v>
      </c>
      <c r="O65" s="354" t="str">
        <f>annexe_01!C63</f>
        <v>péricarde</v>
      </c>
      <c r="P65" s="347"/>
      <c r="Q65" s="347"/>
      <c r="R65" s="347"/>
      <c r="S65" s="338"/>
      <c r="T65" s="338" t="str">
        <f t="shared" si="7"/>
        <v>--</v>
      </c>
      <c r="U65" s="357">
        <f t="shared" si="8"/>
        <v>0</v>
      </c>
      <c r="V65" s="343">
        <f t="shared" si="9"/>
        <v>0</v>
      </c>
      <c r="W65" s="339" t="str">
        <f t="shared" si="2"/>
        <v/>
      </c>
      <c r="X65" s="327">
        <v>9</v>
      </c>
      <c r="Y65" s="343">
        <f t="shared" si="10"/>
        <v>7</v>
      </c>
      <c r="Z65" s="339" t="str">
        <f t="shared" si="3"/>
        <v>encaisser / se sentir agressé / être saturé d’émotions</v>
      </c>
      <c r="AB65" s="315">
        <v>9</v>
      </c>
      <c r="AC65" s="338"/>
      <c r="AD65" s="338"/>
      <c r="AE65" s="338"/>
      <c r="AF65" s="338"/>
      <c r="AG65" s="338"/>
      <c r="AH65" s="338"/>
      <c r="AI65" s="338"/>
      <c r="AJ65" s="338"/>
      <c r="AK65" s="338">
        <v>0</v>
      </c>
      <c r="AL65" s="338">
        <v>6</v>
      </c>
      <c r="AM65" s="338">
        <v>0</v>
      </c>
      <c r="AN65" s="338">
        <v>7</v>
      </c>
      <c r="AO65" s="338"/>
      <c r="AP65" s="338"/>
      <c r="AQ65" s="338"/>
      <c r="AR65" s="343">
        <f t="shared" si="11"/>
        <v>0</v>
      </c>
      <c r="AS65" s="338" t="str">
        <f t="shared" si="12"/>
        <v/>
      </c>
      <c r="AT65" s="338" t="str">
        <f t="shared" si="13"/>
        <v/>
      </c>
      <c r="AU65" s="338" t="str">
        <f t="shared" si="14"/>
        <v/>
      </c>
      <c r="AV65" s="338" t="str">
        <f t="shared" si="15"/>
        <v/>
      </c>
      <c r="AW65" s="338"/>
      <c r="AX65" s="338"/>
      <c r="AY65" s="338"/>
      <c r="AZ65" s="338"/>
      <c r="BA65" s="338"/>
      <c r="BB65" s="338"/>
      <c r="BC65" s="338"/>
      <c r="BD65" s="338"/>
      <c r="BE65" s="338"/>
      <c r="BF65" s="338"/>
      <c r="BG65" s="338"/>
      <c r="BH65" s="338"/>
      <c r="BI65" s="338"/>
      <c r="BJ65" s="338"/>
      <c r="BK65" s="338"/>
      <c r="BL65" s="338"/>
      <c r="BM65" s="338"/>
      <c r="BN65" s="338"/>
      <c r="BO65" s="338"/>
      <c r="BP65" s="338"/>
      <c r="BQ65" s="338"/>
      <c r="BR65" s="338"/>
      <c r="BS65" s="338"/>
      <c r="BT65" s="338"/>
      <c r="BU65" s="338"/>
      <c r="BV65" s="338"/>
      <c r="BW65" s="338"/>
      <c r="BX65" s="338"/>
      <c r="BY65" s="508" t="str">
        <f>annexe_01!D63</f>
        <v>besoin de se sentir en sécurité émotionnelle / besoin de relâcher</v>
      </c>
      <c r="BZ65" s="508" t="str">
        <f>annexe_01!E63</f>
        <v>se couper des autres / de ses émotions</v>
      </c>
      <c r="CA65" s="508" t="str">
        <f>annexe_01!F63</f>
        <v>intelligence du cœur / sécurité émotionnelle / générosité / compassion</v>
      </c>
      <c r="CB65" s="508" t="str">
        <f>annexe_01!G63</f>
        <v>encaisser / se sentir agressé / être saturé d’émotions</v>
      </c>
      <c r="CF65" s="300" t="s">
        <v>68</v>
      </c>
      <c r="CG65" s="300" t="s">
        <v>77</v>
      </c>
      <c r="CH65" s="301">
        <v>9</v>
      </c>
      <c r="CI65" s="301">
        <v>620</v>
      </c>
    </row>
    <row r="66" spans="5:87" ht="14.25" customHeight="1" thickTop="1" thickBot="1" x14ac:dyDescent="0.3">
      <c r="E66" s="310">
        <v>0</v>
      </c>
      <c r="F66" s="314">
        <v>10</v>
      </c>
      <c r="G66" s="183">
        <f t="shared" si="4"/>
        <v>0</v>
      </c>
      <c r="H66" s="312">
        <v>-1</v>
      </c>
      <c r="I66" s="312">
        <v>0</v>
      </c>
      <c r="J66" s="343">
        <f t="shared" si="5"/>
        <v>6</v>
      </c>
      <c r="K66" s="339" t="str">
        <f t="shared" si="0"/>
        <v xml:space="preserve">besoin de se sentir vivant / besoin d'être libre / besoin d'espace </v>
      </c>
      <c r="L66" s="327">
        <v>10</v>
      </c>
      <c r="M66" s="343">
        <f t="shared" si="6"/>
        <v>8</v>
      </c>
      <c r="N66" s="339" t="str">
        <f t="shared" si="1"/>
        <v>être en tension / devoir faire sa place / tristesse / angoisse</v>
      </c>
      <c r="O66" s="354" t="str">
        <f>annexe_01!C64</f>
        <v>poumon</v>
      </c>
      <c r="P66" s="347"/>
      <c r="Q66" s="347"/>
      <c r="R66" s="347"/>
      <c r="S66" s="338"/>
      <c r="T66" s="338" t="str">
        <f t="shared" si="7"/>
        <v>--</v>
      </c>
      <c r="U66" s="357">
        <f t="shared" si="8"/>
        <v>0</v>
      </c>
      <c r="V66" s="343">
        <f t="shared" si="9"/>
        <v>6</v>
      </c>
      <c r="W66" s="339" t="str">
        <f t="shared" si="2"/>
        <v xml:space="preserve">besoin de se sentir vivant / besoin d'être libre / besoin d'espace </v>
      </c>
      <c r="X66" s="327">
        <v>10</v>
      </c>
      <c r="Y66" s="343">
        <f t="shared" si="10"/>
        <v>8</v>
      </c>
      <c r="Z66" s="339" t="str">
        <f t="shared" si="3"/>
        <v>être en tension / devoir faire sa place / tristesse / angoisse</v>
      </c>
      <c r="AB66" s="315">
        <v>10</v>
      </c>
      <c r="AC66" s="338"/>
      <c r="AD66" s="338"/>
      <c r="AE66" s="338"/>
      <c r="AF66" s="338"/>
      <c r="AG66" s="338"/>
      <c r="AH66" s="338"/>
      <c r="AI66" s="338"/>
      <c r="AJ66" s="338"/>
      <c r="AK66" s="338">
        <v>6</v>
      </c>
      <c r="AL66" s="338">
        <v>8</v>
      </c>
      <c r="AM66" s="338">
        <v>6</v>
      </c>
      <c r="AN66" s="338">
        <v>8</v>
      </c>
      <c r="AO66" s="338"/>
      <c r="AP66" s="338"/>
      <c r="AQ66" s="338"/>
      <c r="AR66" s="343">
        <f t="shared" si="11"/>
        <v>0</v>
      </c>
      <c r="AS66" s="338" t="str">
        <f t="shared" si="12"/>
        <v/>
      </c>
      <c r="AT66" s="338" t="str">
        <f t="shared" si="13"/>
        <v/>
      </c>
      <c r="AU66" s="338" t="str">
        <f t="shared" si="14"/>
        <v/>
      </c>
      <c r="AV66" s="338" t="str">
        <f t="shared" si="15"/>
        <v/>
      </c>
      <c r="AW66" s="338"/>
      <c r="AX66" s="338"/>
      <c r="AY66" s="338"/>
      <c r="AZ66" s="338"/>
      <c r="BA66" s="338"/>
      <c r="BB66" s="338"/>
      <c r="BC66" s="338"/>
      <c r="BD66" s="338"/>
      <c r="BE66" s="338"/>
      <c r="BF66" s="338"/>
      <c r="BG66" s="338"/>
      <c r="BH66" s="338"/>
      <c r="BI66" s="338"/>
      <c r="BJ66" s="338"/>
      <c r="BK66" s="338"/>
      <c r="BL66" s="338"/>
      <c r="BM66" s="338"/>
      <c r="BN66" s="338"/>
      <c r="BO66" s="338"/>
      <c r="BP66" s="338"/>
      <c r="BQ66" s="338"/>
      <c r="BR66" s="338"/>
      <c r="BS66" s="338"/>
      <c r="BT66" s="338"/>
      <c r="BU66" s="338"/>
      <c r="BV66" s="338"/>
      <c r="BW66" s="338"/>
      <c r="BX66" s="338"/>
      <c r="BY66" s="508" t="str">
        <f>annexe_01!D64</f>
        <v xml:space="preserve">besoin de se sentir vivant / besoin d'être libre / besoin d'espace </v>
      </c>
      <c r="BZ66" s="508" t="str">
        <f>annexe_01!E64</f>
        <v>être dans sa bulle / se faire bouffer / introversion</v>
      </c>
      <c r="CA66" s="508" t="str">
        <f>annexe_01!F64</f>
        <v xml:space="preserve">capacité à calmer les tensions et les conflits </v>
      </c>
      <c r="CB66" s="508" t="str">
        <f>annexe_01!G64</f>
        <v>être en tension / devoir faire sa place / tristesse / angoisse</v>
      </c>
      <c r="CF66" s="300" t="s">
        <v>78</v>
      </c>
      <c r="CG66" s="300" t="s">
        <v>79</v>
      </c>
      <c r="CH66" s="301">
        <v>10</v>
      </c>
      <c r="CI66" s="301">
        <v>630</v>
      </c>
    </row>
    <row r="67" spans="5:87" ht="14.25" customHeight="1" thickTop="1" thickBot="1" x14ac:dyDescent="0.3">
      <c r="E67" s="310">
        <v>0</v>
      </c>
      <c r="F67" s="314">
        <v>10</v>
      </c>
      <c r="G67" s="183">
        <f t="shared" si="4"/>
        <v>0</v>
      </c>
      <c r="H67" s="312">
        <v>1</v>
      </c>
      <c r="I67" s="312">
        <v>0</v>
      </c>
      <c r="J67" s="343">
        <f t="shared" si="5"/>
        <v>6</v>
      </c>
      <c r="K67" s="339" t="str">
        <f t="shared" si="0"/>
        <v xml:space="preserve">besoin de se protéger de l'environnement </v>
      </c>
      <c r="L67" s="327">
        <v>10</v>
      </c>
      <c r="M67" s="343">
        <f t="shared" si="6"/>
        <v>7</v>
      </c>
      <c r="N67" s="339" t="str">
        <f t="shared" si="1"/>
        <v>devoir se protéger / se sentir agressé</v>
      </c>
      <c r="O67" s="354" t="str">
        <f>annexe_01!C65</f>
        <v>thymus</v>
      </c>
      <c r="P67" s="347"/>
      <c r="Q67" s="347"/>
      <c r="R67" s="347"/>
      <c r="S67" s="338"/>
      <c r="T67" s="338" t="str">
        <f t="shared" si="7"/>
        <v>--</v>
      </c>
      <c r="U67" s="357">
        <f t="shared" si="8"/>
        <v>0</v>
      </c>
      <c r="V67" s="343">
        <f t="shared" si="9"/>
        <v>5</v>
      </c>
      <c r="W67" s="339" t="str">
        <f t="shared" si="2"/>
        <v xml:space="preserve">besoin de se protéger de l'environnement </v>
      </c>
      <c r="X67" s="327">
        <v>10</v>
      </c>
      <c r="Y67" s="343">
        <f t="shared" si="10"/>
        <v>8</v>
      </c>
      <c r="Z67" s="339" t="str">
        <f t="shared" si="3"/>
        <v>devoir se protéger / se sentir agressé</v>
      </c>
      <c r="AB67" s="315">
        <v>10</v>
      </c>
      <c r="AC67" s="338"/>
      <c r="AD67" s="338"/>
      <c r="AE67" s="338"/>
      <c r="AF67" s="338"/>
      <c r="AG67" s="338"/>
      <c r="AH67" s="338"/>
      <c r="AI67" s="338"/>
      <c r="AJ67" s="338"/>
      <c r="AK67" s="338">
        <v>6</v>
      </c>
      <c r="AL67" s="338">
        <v>7</v>
      </c>
      <c r="AM67" s="338">
        <v>5</v>
      </c>
      <c r="AN67" s="338">
        <v>8</v>
      </c>
      <c r="AO67" s="338"/>
      <c r="AP67" s="338"/>
      <c r="AQ67" s="338"/>
      <c r="AR67" s="343">
        <f t="shared" si="11"/>
        <v>0</v>
      </c>
      <c r="AS67" s="338" t="str">
        <f t="shared" si="12"/>
        <v/>
      </c>
      <c r="AT67" s="338" t="str">
        <f t="shared" si="13"/>
        <v/>
      </c>
      <c r="AU67" s="338" t="str">
        <f t="shared" si="14"/>
        <v/>
      </c>
      <c r="AV67" s="338" t="str">
        <f t="shared" si="15"/>
        <v/>
      </c>
      <c r="AW67" s="338"/>
      <c r="AX67" s="338"/>
      <c r="AY67" s="338"/>
      <c r="AZ67" s="338"/>
      <c r="BA67" s="338"/>
      <c r="BB67" s="338"/>
      <c r="BC67" s="338"/>
      <c r="BD67" s="338"/>
      <c r="BE67" s="338"/>
      <c r="BF67" s="338"/>
      <c r="BG67" s="338"/>
      <c r="BH67" s="338"/>
      <c r="BI67" s="338"/>
      <c r="BJ67" s="338"/>
      <c r="BK67" s="338"/>
      <c r="BL67" s="338"/>
      <c r="BM67" s="338"/>
      <c r="BN67" s="338"/>
      <c r="BO67" s="338"/>
      <c r="BP67" s="338"/>
      <c r="BQ67" s="338"/>
      <c r="BR67" s="338"/>
      <c r="BS67" s="338"/>
      <c r="BT67" s="338"/>
      <c r="BU67" s="338"/>
      <c r="BV67" s="338"/>
      <c r="BW67" s="338"/>
      <c r="BX67" s="338"/>
      <c r="BY67" s="508" t="str">
        <f>annexe_01!D65</f>
        <v xml:space="preserve">besoin de se protéger de l'environnement </v>
      </c>
      <c r="BZ67" s="508" t="str">
        <f>annexe_01!E65</f>
        <v>empathie / ne pas fixer de limite / ne pas dire non</v>
      </c>
      <c r="CA67" s="508" t="str">
        <f>annexe_01!F65</f>
        <v>sentiment de paix intérieure / ne pas être influencé / tolérance</v>
      </c>
      <c r="CB67" s="508" t="str">
        <f>annexe_01!G65</f>
        <v>devoir se protéger / se sentir agressé</v>
      </c>
      <c r="CF67" s="300" t="s">
        <v>78</v>
      </c>
      <c r="CG67" s="300" t="s">
        <v>80</v>
      </c>
      <c r="CH67" s="301">
        <v>10</v>
      </c>
      <c r="CI67" s="301">
        <v>640</v>
      </c>
    </row>
    <row r="68" spans="5:87" ht="14.25" customHeight="1" thickTop="1" thickBot="1" x14ac:dyDescent="0.3">
      <c r="E68" s="310">
        <v>0</v>
      </c>
      <c r="F68" s="314">
        <v>10</v>
      </c>
      <c r="G68" s="183">
        <f t="shared" si="4"/>
        <v>0</v>
      </c>
      <c r="H68" s="312">
        <v>0</v>
      </c>
      <c r="I68" s="312">
        <v>0</v>
      </c>
      <c r="J68" s="343">
        <f t="shared" si="5"/>
        <v>3</v>
      </c>
      <c r="K68" s="339" t="str">
        <f t="shared" ref="K68:K131" si="16">IF(J68&gt;$B$3,$BY68,IF(J68&lt;$B$5,$BZ68,""))</f>
        <v xml:space="preserve">contrôle émotionnel / contrôle sur la situation </v>
      </c>
      <c r="L68" s="327">
        <v>10</v>
      </c>
      <c r="M68" s="343">
        <f t="shared" si="6"/>
        <v>9</v>
      </c>
      <c r="N68" s="339" t="str">
        <f t="shared" ref="N68:N131" si="17">IF(M68&gt;$B$3,$CB68,IF(M68&lt;$B$5,$CA68,""))</f>
        <v>se mettre la pression / vouloir tout contrôler / s'engager pleinement</v>
      </c>
      <c r="O68" s="354" t="str">
        <f>annexe_01!C66</f>
        <v>D5</v>
      </c>
      <c r="P68" s="347"/>
      <c r="Q68" s="347"/>
      <c r="R68" s="347"/>
      <c r="S68" s="338"/>
      <c r="T68" s="338" t="str">
        <f t="shared" si="7"/>
        <v>--</v>
      </c>
      <c r="U68" s="357">
        <f t="shared" si="8"/>
        <v>0</v>
      </c>
      <c r="V68" s="343">
        <f t="shared" si="9"/>
        <v>3</v>
      </c>
      <c r="W68" s="339" t="str">
        <f t="shared" ref="W68:W131" si="18">IF(V68&gt;$B$3,$BY68,IF(V68&lt;$B$5,$BZ68,""))</f>
        <v xml:space="preserve">contrôle émotionnel / contrôle sur la situation </v>
      </c>
      <c r="X68" s="327">
        <v>10</v>
      </c>
      <c r="Y68" s="343">
        <f t="shared" si="10"/>
        <v>10</v>
      </c>
      <c r="Z68" s="339" t="str">
        <f t="shared" ref="Z68:Z131" si="19">IF(Y68&gt;$B$3,$CB68,IF(Y68&lt;$B$5,$CA68,""))</f>
        <v>se mettre la pression / vouloir tout contrôler / s'engager pleinement</v>
      </c>
      <c r="AB68" s="315">
        <v>10</v>
      </c>
      <c r="AC68" s="338"/>
      <c r="AD68" s="338"/>
      <c r="AE68" s="338"/>
      <c r="AF68" s="338"/>
      <c r="AG68" s="338"/>
      <c r="AH68" s="338"/>
      <c r="AI68" s="338"/>
      <c r="AJ68" s="338"/>
      <c r="AK68" s="338">
        <v>3</v>
      </c>
      <c r="AL68" s="338">
        <v>9</v>
      </c>
      <c r="AM68" s="338">
        <v>3</v>
      </c>
      <c r="AN68" s="338">
        <v>10</v>
      </c>
      <c r="AO68" s="338"/>
      <c r="AP68" s="338"/>
      <c r="AQ68" s="338"/>
      <c r="AR68" s="343">
        <f t="shared" si="11"/>
        <v>0</v>
      </c>
      <c r="AS68" s="338" t="str">
        <f t="shared" si="12"/>
        <v/>
      </c>
      <c r="AT68" s="338" t="str">
        <f t="shared" si="13"/>
        <v/>
      </c>
      <c r="AU68" s="338" t="str">
        <f t="shared" si="14"/>
        <v/>
      </c>
      <c r="AV68" s="338" t="str">
        <f t="shared" si="15"/>
        <v/>
      </c>
      <c r="AW68" s="338"/>
      <c r="AX68" s="338"/>
      <c r="AY68" s="338"/>
      <c r="AZ68" s="338"/>
      <c r="BA68" s="338"/>
      <c r="BB68" s="338"/>
      <c r="BC68" s="338"/>
      <c r="BD68" s="338"/>
      <c r="BE68" s="338"/>
      <c r="BF68" s="338"/>
      <c r="BG68" s="338"/>
      <c r="BH68" s="338"/>
      <c r="BI68" s="338"/>
      <c r="BJ68" s="338"/>
      <c r="BK68" s="338"/>
      <c r="BL68" s="338"/>
      <c r="BM68" s="338"/>
      <c r="BN68" s="338"/>
      <c r="BO68" s="338"/>
      <c r="BP68" s="338"/>
      <c r="BQ68" s="338"/>
      <c r="BR68" s="338"/>
      <c r="BS68" s="338"/>
      <c r="BT68" s="338"/>
      <c r="BU68" s="338"/>
      <c r="BV68" s="338"/>
      <c r="BW68" s="338"/>
      <c r="BX68" s="338"/>
      <c r="BY68" s="508" t="str">
        <f>annexe_01!D66</f>
        <v xml:space="preserve">contrôle émotionnel / contrôle sur la situation </v>
      </c>
      <c r="BZ68" s="508" t="str">
        <f>annexe_01!E66</f>
        <v>envie de décompresser / moins s'engager</v>
      </c>
      <c r="CA68" s="508" t="str">
        <f>annexe_01!F66</f>
        <v xml:space="preserve">ne pas se mettre la pression </v>
      </c>
      <c r="CB68" s="508" t="str">
        <f>annexe_01!G66</f>
        <v>se mettre la pression / vouloir tout contrôler / s'engager pleinement</v>
      </c>
      <c r="CF68" s="300" t="s">
        <v>78</v>
      </c>
      <c r="CG68" s="300" t="s">
        <v>81</v>
      </c>
      <c r="CH68" s="301">
        <v>10</v>
      </c>
      <c r="CI68" s="301">
        <v>650</v>
      </c>
    </row>
    <row r="69" spans="5:87" ht="14.25" customHeight="1" thickTop="1" thickBot="1" x14ac:dyDescent="0.3">
      <c r="E69" s="310">
        <v>0</v>
      </c>
      <c r="F69" s="314">
        <v>10</v>
      </c>
      <c r="G69" s="183">
        <f t="shared" ref="G69:G132" si="20">ABS(ROUND(H69/5,0))</f>
        <v>0</v>
      </c>
      <c r="H69" s="312">
        <v>0</v>
      </c>
      <c r="I69" s="312">
        <v>0</v>
      </c>
      <c r="J69" s="343">
        <f t="shared" ref="J69:J132" si="21">AK69</f>
        <v>0</v>
      </c>
      <c r="K69" s="339" t="str">
        <f t="shared" si="16"/>
        <v/>
      </c>
      <c r="L69" s="327">
        <v>10</v>
      </c>
      <c r="M69" s="343">
        <f t="shared" ref="M69:M132" si="22">AL69</f>
        <v>6</v>
      </c>
      <c r="N69" s="339" t="str">
        <f t="shared" si="17"/>
        <v>conflits / frustrations / colères contenues</v>
      </c>
      <c r="O69" s="354" t="str">
        <f>annexe_01!C67</f>
        <v>D4</v>
      </c>
      <c r="P69" s="347"/>
      <c r="Q69" s="347"/>
      <c r="R69" s="347"/>
      <c r="S69" s="338"/>
      <c r="T69" s="338" t="str">
        <f t="shared" ref="T69:T132" si="23">CONCATENATE(AS69,"-",AT69,"-",AU69)</f>
        <v>--</v>
      </c>
      <c r="U69" s="357">
        <f t="shared" ref="U69:U132" si="24">AR69</f>
        <v>0</v>
      </c>
      <c r="V69" s="343">
        <f t="shared" ref="V69:V132" si="25">AM69</f>
        <v>0</v>
      </c>
      <c r="W69" s="339" t="str">
        <f t="shared" si="18"/>
        <v/>
      </c>
      <c r="X69" s="327">
        <v>10</v>
      </c>
      <c r="Y69" s="343">
        <f t="shared" ref="Y69:Y132" si="26">AN69</f>
        <v>3</v>
      </c>
      <c r="Z69" s="339" t="str">
        <f t="shared" si="19"/>
        <v>conflits / frustrations / colères contenues</v>
      </c>
      <c r="AB69" s="315">
        <v>10</v>
      </c>
      <c r="AC69" s="338"/>
      <c r="AD69" s="338"/>
      <c r="AE69" s="338"/>
      <c r="AF69" s="338"/>
      <c r="AG69" s="338"/>
      <c r="AH69" s="338"/>
      <c r="AI69" s="338"/>
      <c r="AJ69" s="338"/>
      <c r="AK69" s="338">
        <v>0</v>
      </c>
      <c r="AL69" s="338">
        <v>6</v>
      </c>
      <c r="AM69" s="338">
        <v>0</v>
      </c>
      <c r="AN69" s="338">
        <v>3</v>
      </c>
      <c r="AO69" s="338"/>
      <c r="AP69" s="338"/>
      <c r="AQ69" s="338"/>
      <c r="AR69" s="343">
        <f t="shared" ref="AR69:AR132" si="27">IF(AK69*AM69&lt;0,ABS(AK69-AM69),0)</f>
        <v>0</v>
      </c>
      <c r="AS69" s="338" t="str">
        <f t="shared" ref="AS69:AS132" si="28">IF(AR69&gt;0,"Tension","")</f>
        <v/>
      </c>
      <c r="AT69" s="338" t="str">
        <f t="shared" ref="AT69:AT132" si="29">IF(AND(AK69&lt;0,AL69&gt;0),"Blocage_droite",IF(AND(AK69&lt;0,AL69=0),"Limite_droite",""))</f>
        <v/>
      </c>
      <c r="AU69" s="338" t="str">
        <f t="shared" ref="AU69:AU132" si="30">IF(AND(AM69&lt;0,AN69&gt;0),"Blocage_gauche",IF(AND(AM69&lt;0,AN69=0),"Limite_gauche",""))</f>
        <v/>
      </c>
      <c r="AV69" s="338" t="str">
        <f t="shared" ref="AV69:AV132" si="31">IF(AND(AM69&lt;0,AN69&gt;0),"Blocage_gauche",IF(AND(AM69&lt;0,AN69=0),"Limite_gauche",""))</f>
        <v/>
      </c>
      <c r="AW69" s="338"/>
      <c r="AX69" s="338"/>
      <c r="AY69" s="338"/>
      <c r="AZ69" s="338"/>
      <c r="BA69" s="338"/>
      <c r="BB69" s="338"/>
      <c r="BC69" s="338"/>
      <c r="BD69" s="338"/>
      <c r="BE69" s="338"/>
      <c r="BF69" s="338"/>
      <c r="BG69" s="338"/>
      <c r="BH69" s="338"/>
      <c r="BI69" s="338"/>
      <c r="BJ69" s="338"/>
      <c r="BK69" s="338"/>
      <c r="BL69" s="338"/>
      <c r="BM69" s="338"/>
      <c r="BN69" s="338"/>
      <c r="BO69" s="338"/>
      <c r="BP69" s="338"/>
      <c r="BQ69" s="338"/>
      <c r="BR69" s="338"/>
      <c r="BS69" s="338"/>
      <c r="BT69" s="338"/>
      <c r="BU69" s="338"/>
      <c r="BV69" s="338"/>
      <c r="BW69" s="338"/>
      <c r="BX69" s="338"/>
      <c r="BY69" s="508" t="str">
        <f>annexe_01!D67</f>
        <v xml:space="preserve">besoins non comblés / besoin de retenir ses émotions </v>
      </c>
      <c r="BZ69" s="508" t="str">
        <f>annexe_01!E67</f>
        <v>manque d'amour / besoins non comblés</v>
      </c>
      <c r="CA69" s="508" t="str">
        <f>annexe_01!F67</f>
        <v xml:space="preserve">paix intérieure / harmonie / écoute du guide intérieur </v>
      </c>
      <c r="CB69" s="508" t="str">
        <f>annexe_01!G67</f>
        <v>conflits / frustrations / colères contenues</v>
      </c>
      <c r="CF69" s="300" t="s">
        <v>78</v>
      </c>
      <c r="CG69" s="300" t="s">
        <v>82</v>
      </c>
      <c r="CH69" s="301">
        <v>10</v>
      </c>
      <c r="CI69" s="301">
        <v>660</v>
      </c>
    </row>
    <row r="70" spans="5:87" ht="14.25" customHeight="1" thickTop="1" thickBot="1" x14ac:dyDescent="0.3">
      <c r="E70" s="310">
        <v>0</v>
      </c>
      <c r="F70" s="314">
        <v>10</v>
      </c>
      <c r="G70" s="183">
        <f t="shared" si="20"/>
        <v>0</v>
      </c>
      <c r="H70" s="312">
        <v>2</v>
      </c>
      <c r="I70" s="312">
        <v>2</v>
      </c>
      <c r="J70" s="343">
        <f t="shared" si="21"/>
        <v>0</v>
      </c>
      <c r="K70" s="339" t="str">
        <f t="shared" si="16"/>
        <v/>
      </c>
      <c r="L70" s="327">
        <v>10</v>
      </c>
      <c r="M70" s="343">
        <f t="shared" si="22"/>
        <v>5</v>
      </c>
      <c r="N70" s="339" t="str">
        <f t="shared" si="17"/>
        <v>être envahi / besoin de respirer / d'espace pour soi</v>
      </c>
      <c r="O70" s="354" t="str">
        <f>annexe_01!C68</f>
        <v>D3</v>
      </c>
      <c r="P70" s="347"/>
      <c r="Q70" s="347"/>
      <c r="R70" s="347"/>
      <c r="S70" s="338"/>
      <c r="T70" s="338" t="str">
        <f t="shared" si="23"/>
        <v>--</v>
      </c>
      <c r="U70" s="357">
        <f t="shared" si="24"/>
        <v>0</v>
      </c>
      <c r="V70" s="343">
        <f t="shared" si="25"/>
        <v>0</v>
      </c>
      <c r="W70" s="339" t="str">
        <f t="shared" si="18"/>
        <v/>
      </c>
      <c r="X70" s="327">
        <v>10</v>
      </c>
      <c r="Y70" s="343">
        <f t="shared" si="26"/>
        <v>3</v>
      </c>
      <c r="Z70" s="339" t="str">
        <f t="shared" si="19"/>
        <v>être envahi / besoin de respirer / d'espace pour soi</v>
      </c>
      <c r="AB70" s="315">
        <v>10</v>
      </c>
      <c r="AC70" s="338"/>
      <c r="AD70" s="338"/>
      <c r="AE70" s="338"/>
      <c r="AF70" s="338"/>
      <c r="AG70" s="338"/>
      <c r="AH70" s="338"/>
      <c r="AI70" s="338"/>
      <c r="AJ70" s="338"/>
      <c r="AK70" s="338">
        <v>0</v>
      </c>
      <c r="AL70" s="338">
        <v>5</v>
      </c>
      <c r="AM70" s="338">
        <v>0</v>
      </c>
      <c r="AN70" s="338">
        <v>3</v>
      </c>
      <c r="AO70" s="338"/>
      <c r="AP70" s="338"/>
      <c r="AQ70" s="338"/>
      <c r="AR70" s="343">
        <f t="shared" si="27"/>
        <v>0</v>
      </c>
      <c r="AS70" s="338" t="str">
        <f t="shared" si="28"/>
        <v/>
      </c>
      <c r="AT70" s="338" t="str">
        <f t="shared" si="29"/>
        <v/>
      </c>
      <c r="AU70" s="338" t="str">
        <f t="shared" si="30"/>
        <v/>
      </c>
      <c r="AV70" s="338" t="str">
        <f t="shared" si="31"/>
        <v/>
      </c>
      <c r="AW70" s="338"/>
      <c r="AX70" s="338"/>
      <c r="AY70" s="338"/>
      <c r="AZ70" s="338"/>
      <c r="BA70" s="338"/>
      <c r="BB70" s="338"/>
      <c r="BC70" s="338"/>
      <c r="BD70" s="338"/>
      <c r="BE70" s="338"/>
      <c r="BF70" s="338"/>
      <c r="BG70" s="338"/>
      <c r="BH70" s="338"/>
      <c r="BI70" s="338"/>
      <c r="BJ70" s="338"/>
      <c r="BK70" s="338"/>
      <c r="BL70" s="338"/>
      <c r="BM70" s="338"/>
      <c r="BN70" s="338"/>
      <c r="BO70" s="338"/>
      <c r="BP70" s="338"/>
      <c r="BQ70" s="338"/>
      <c r="BR70" s="338"/>
      <c r="BS70" s="338"/>
      <c r="BT70" s="338"/>
      <c r="BU70" s="338"/>
      <c r="BV70" s="338"/>
      <c r="BW70" s="338"/>
      <c r="BX70" s="338"/>
      <c r="BY70" s="508" t="str">
        <f>annexe_01!D68</f>
        <v xml:space="preserve">besoin de fixer une limite / besoin de dire non </v>
      </c>
      <c r="BZ70" s="508" t="str">
        <f>annexe_01!E68</f>
        <v>empathie / submergé par ses émotions / manque de joie</v>
      </c>
      <c r="CA70" s="508" t="str">
        <f>annexe_01!F68</f>
        <v xml:space="preserve">équilibre entre soi et les autres / respect des autres / bonne gestion des conflits </v>
      </c>
      <c r="CB70" s="508" t="str">
        <f>annexe_01!G68</f>
        <v>être envahi / besoin de respirer / d'espace pour soi</v>
      </c>
      <c r="CF70" s="300" t="s">
        <v>78</v>
      </c>
      <c r="CG70" s="300" t="s">
        <v>83</v>
      </c>
      <c r="CH70" s="301">
        <v>10</v>
      </c>
      <c r="CI70" s="301">
        <v>670</v>
      </c>
    </row>
    <row r="71" spans="5:87" ht="14.25" customHeight="1" thickTop="1" thickBot="1" x14ac:dyDescent="0.3">
      <c r="E71" s="310">
        <v>0</v>
      </c>
      <c r="F71" s="314">
        <v>10</v>
      </c>
      <c r="G71" s="183">
        <f t="shared" si="20"/>
        <v>0</v>
      </c>
      <c r="H71" s="312">
        <v>0</v>
      </c>
      <c r="I71" s="312">
        <v>0</v>
      </c>
      <c r="J71" s="343">
        <f t="shared" si="21"/>
        <v>0</v>
      </c>
      <c r="K71" s="339" t="str">
        <f t="shared" si="16"/>
        <v/>
      </c>
      <c r="L71" s="327">
        <v>10</v>
      </c>
      <c r="M71" s="343">
        <f t="shared" si="22"/>
        <v>6</v>
      </c>
      <c r="N71" s="339" t="str">
        <f t="shared" si="17"/>
        <v>trop assumer / tenir le coup / encaisser</v>
      </c>
      <c r="O71" s="354" t="str">
        <f>annexe_01!C69</f>
        <v>D2</v>
      </c>
      <c r="P71" s="347"/>
      <c r="Q71" s="347"/>
      <c r="R71" s="347"/>
      <c r="S71" s="338"/>
      <c r="T71" s="338" t="str">
        <f t="shared" si="23"/>
        <v>--</v>
      </c>
      <c r="U71" s="357">
        <f t="shared" si="24"/>
        <v>0</v>
      </c>
      <c r="V71" s="343">
        <f t="shared" si="25"/>
        <v>0</v>
      </c>
      <c r="W71" s="339" t="str">
        <f t="shared" si="18"/>
        <v/>
      </c>
      <c r="X71" s="327">
        <v>10</v>
      </c>
      <c r="Y71" s="343">
        <f t="shared" si="26"/>
        <v>3</v>
      </c>
      <c r="Z71" s="339" t="str">
        <f t="shared" si="19"/>
        <v>trop assumer / tenir le coup / encaisser</v>
      </c>
      <c r="AB71" s="315">
        <v>10</v>
      </c>
      <c r="AC71" s="338"/>
      <c r="AD71" s="338"/>
      <c r="AE71" s="338"/>
      <c r="AF71" s="338"/>
      <c r="AG71" s="338"/>
      <c r="AH71" s="338"/>
      <c r="AI71" s="338"/>
      <c r="AJ71" s="338"/>
      <c r="AK71" s="338">
        <v>0</v>
      </c>
      <c r="AL71" s="338">
        <v>6</v>
      </c>
      <c r="AM71" s="338">
        <v>0</v>
      </c>
      <c r="AN71" s="338">
        <v>3</v>
      </c>
      <c r="AO71" s="338"/>
      <c r="AP71" s="338"/>
      <c r="AQ71" s="338"/>
      <c r="AR71" s="343">
        <f t="shared" si="27"/>
        <v>0</v>
      </c>
      <c r="AS71" s="338" t="str">
        <f t="shared" si="28"/>
        <v/>
      </c>
      <c r="AT71" s="338" t="str">
        <f t="shared" si="29"/>
        <v/>
      </c>
      <c r="AU71" s="338" t="str">
        <f t="shared" si="30"/>
        <v/>
      </c>
      <c r="AV71" s="338" t="str">
        <f t="shared" si="31"/>
        <v/>
      </c>
      <c r="AW71" s="338"/>
      <c r="AX71" s="338"/>
      <c r="AY71" s="338"/>
      <c r="AZ71" s="338"/>
      <c r="BA71" s="338"/>
      <c r="BB71" s="338"/>
      <c r="BC71" s="338"/>
      <c r="BD71" s="338"/>
      <c r="BE71" s="338"/>
      <c r="BF71" s="338"/>
      <c r="BG71" s="338"/>
      <c r="BH71" s="338"/>
      <c r="BI71" s="338"/>
      <c r="BJ71" s="338"/>
      <c r="BK71" s="338"/>
      <c r="BL71" s="338"/>
      <c r="BM71" s="338"/>
      <c r="BN71" s="338"/>
      <c r="BO71" s="338"/>
      <c r="BP71" s="338"/>
      <c r="BQ71" s="338"/>
      <c r="BR71" s="338"/>
      <c r="BS71" s="338"/>
      <c r="BT71" s="338"/>
      <c r="BU71" s="338"/>
      <c r="BV71" s="338"/>
      <c r="BW71" s="338"/>
      <c r="BX71" s="338"/>
      <c r="BY71" s="508" t="str">
        <f>annexe_01!D69</f>
        <v xml:space="preserve">besoin de prendre sur soi / besoin d'être responsable </v>
      </c>
      <c r="BZ71" s="508" t="str">
        <f>annexe_01!E69</f>
        <v>manque de soutien</v>
      </c>
      <c r="CA71" s="508" t="str">
        <f>annexe_01!F69</f>
        <v xml:space="preserve">se laisser vivre / ne pas prendre sur soi  </v>
      </c>
      <c r="CB71" s="508" t="str">
        <f>annexe_01!G69</f>
        <v>trop assumer / tenir le coup / encaisser</v>
      </c>
      <c r="CF71" s="300" t="s">
        <v>78</v>
      </c>
      <c r="CG71" s="300" t="s">
        <v>84</v>
      </c>
      <c r="CH71" s="301">
        <v>10</v>
      </c>
      <c r="CI71" s="301">
        <v>680</v>
      </c>
    </row>
    <row r="72" spans="5:87" ht="14.25" customHeight="1" thickTop="1" thickBot="1" x14ac:dyDescent="0.3">
      <c r="E72" s="310">
        <v>0</v>
      </c>
      <c r="F72" s="314">
        <v>10</v>
      </c>
      <c r="G72" s="183">
        <f t="shared" si="20"/>
        <v>0</v>
      </c>
      <c r="H72" s="312">
        <v>0</v>
      </c>
      <c r="I72" s="312">
        <v>0</v>
      </c>
      <c r="J72" s="343">
        <f t="shared" si="21"/>
        <v>2</v>
      </c>
      <c r="K72" s="339" t="str">
        <f t="shared" si="16"/>
        <v xml:space="preserve">besoin de protection / besoin de sécurité / besoin de mettre une limite </v>
      </c>
      <c r="L72" s="327">
        <v>10</v>
      </c>
      <c r="M72" s="343">
        <f t="shared" si="22"/>
        <v>0</v>
      </c>
      <c r="N72" s="339" t="str">
        <f t="shared" si="17"/>
        <v/>
      </c>
      <c r="O72" s="354" t="str">
        <f>annexe_01!C70</f>
        <v>D1</v>
      </c>
      <c r="P72" s="347"/>
      <c r="Q72" s="347"/>
      <c r="R72" s="347"/>
      <c r="S72" s="338"/>
      <c r="T72" s="338" t="str">
        <f t="shared" si="23"/>
        <v>--</v>
      </c>
      <c r="U72" s="357">
        <f t="shared" si="24"/>
        <v>0</v>
      </c>
      <c r="V72" s="343">
        <f t="shared" si="25"/>
        <v>1</v>
      </c>
      <c r="W72" s="339" t="str">
        <f t="shared" si="18"/>
        <v xml:space="preserve">besoin de protection / besoin de sécurité / besoin de mettre une limite </v>
      </c>
      <c r="X72" s="327">
        <v>10</v>
      </c>
      <c r="Y72" s="343">
        <f t="shared" si="26"/>
        <v>5</v>
      </c>
      <c r="Z72" s="339" t="str">
        <f t="shared" si="19"/>
        <v>se sentir envahi / besoin de respirer / se battre pour plus d'espace pour soi</v>
      </c>
      <c r="AB72" s="315">
        <v>10</v>
      </c>
      <c r="AC72" s="338"/>
      <c r="AD72" s="338"/>
      <c r="AE72" s="338"/>
      <c r="AF72" s="338"/>
      <c r="AG72" s="338"/>
      <c r="AH72" s="338"/>
      <c r="AI72" s="338"/>
      <c r="AJ72" s="338"/>
      <c r="AK72" s="338">
        <v>2</v>
      </c>
      <c r="AL72" s="338">
        <v>0</v>
      </c>
      <c r="AM72" s="338">
        <v>1</v>
      </c>
      <c r="AN72" s="338">
        <v>5</v>
      </c>
      <c r="AO72" s="338"/>
      <c r="AP72" s="338"/>
      <c r="AQ72" s="338"/>
      <c r="AR72" s="343">
        <f t="shared" si="27"/>
        <v>0</v>
      </c>
      <c r="AS72" s="338" t="str">
        <f t="shared" si="28"/>
        <v/>
      </c>
      <c r="AT72" s="338" t="str">
        <f t="shared" si="29"/>
        <v/>
      </c>
      <c r="AU72" s="338" t="str">
        <f t="shared" si="30"/>
        <v/>
      </c>
      <c r="AV72" s="338" t="str">
        <f t="shared" si="31"/>
        <v/>
      </c>
      <c r="AW72" s="338"/>
      <c r="AX72" s="338"/>
      <c r="AY72" s="338"/>
      <c r="AZ72" s="338"/>
      <c r="BA72" s="338"/>
      <c r="BB72" s="338"/>
      <c r="BC72" s="338"/>
      <c r="BD72" s="338"/>
      <c r="BE72" s="338"/>
      <c r="BF72" s="338"/>
      <c r="BG72" s="338"/>
      <c r="BH72" s="338"/>
      <c r="BI72" s="338"/>
      <c r="BJ72" s="338"/>
      <c r="BK72" s="338"/>
      <c r="BL72" s="338"/>
      <c r="BM72" s="338"/>
      <c r="BN72" s="338"/>
      <c r="BO72" s="338"/>
      <c r="BP72" s="338"/>
      <c r="BQ72" s="338"/>
      <c r="BR72" s="338"/>
      <c r="BS72" s="338"/>
      <c r="BT72" s="338"/>
      <c r="BU72" s="338"/>
      <c r="BV72" s="338"/>
      <c r="BW72" s="338"/>
      <c r="BX72" s="338"/>
      <c r="BY72" s="508" t="str">
        <f>annexe_01!D70</f>
        <v xml:space="preserve">besoin de protection / besoin de sécurité / besoin de mettre une limite </v>
      </c>
      <c r="BZ72" s="508" t="str">
        <f>annexe_01!E70</f>
        <v>se libérer d'un poids / se faire bouffer</v>
      </c>
      <c r="CA72" s="508" t="str">
        <f>annexe_01!F70</f>
        <v xml:space="preserve">liberté / autonomie / à l'abri du besoin </v>
      </c>
      <c r="CB72" s="508" t="str">
        <f>annexe_01!G70</f>
        <v>se sentir envahi / besoin de respirer / se battre pour plus d'espace pour soi</v>
      </c>
      <c r="CF72" s="300" t="s">
        <v>78</v>
      </c>
      <c r="CG72" s="300" t="s">
        <v>85</v>
      </c>
      <c r="CH72" s="301">
        <v>10</v>
      </c>
      <c r="CI72" s="301">
        <v>690</v>
      </c>
    </row>
    <row r="73" spans="5:87" ht="14.25" customHeight="1" thickTop="1" thickBot="1" x14ac:dyDescent="0.3">
      <c r="E73" s="310">
        <v>0</v>
      </c>
      <c r="F73" s="314">
        <v>10</v>
      </c>
      <c r="G73" s="183">
        <f t="shared" si="20"/>
        <v>0</v>
      </c>
      <c r="H73" s="312">
        <v>0</v>
      </c>
      <c r="I73" s="312">
        <v>0</v>
      </c>
      <c r="J73" s="343">
        <f t="shared" si="21"/>
        <v>2</v>
      </c>
      <c r="K73" s="339" t="str">
        <f t="shared" si="16"/>
        <v xml:space="preserve">besoin d'aller de l'avant / de prendre ses responsabilités </v>
      </c>
      <c r="L73" s="327">
        <v>10</v>
      </c>
      <c r="M73" s="343">
        <f t="shared" si="22"/>
        <v>8</v>
      </c>
      <c r="N73" s="339" t="str">
        <f t="shared" si="17"/>
        <v>devoir agir / passer à l'action / responsabilités excessives</v>
      </c>
      <c r="O73" s="354" t="str">
        <f>annexe_01!C71</f>
        <v>clavicule/épaule</v>
      </c>
      <c r="P73" s="347"/>
      <c r="Q73" s="347"/>
      <c r="R73" s="347"/>
      <c r="S73" s="338"/>
      <c r="T73" s="338" t="str">
        <f t="shared" si="23"/>
        <v>--</v>
      </c>
      <c r="U73" s="357">
        <f t="shared" si="24"/>
        <v>0</v>
      </c>
      <c r="V73" s="343">
        <f t="shared" si="25"/>
        <v>0</v>
      </c>
      <c r="W73" s="339" t="str">
        <f t="shared" si="18"/>
        <v/>
      </c>
      <c r="X73" s="327">
        <v>10</v>
      </c>
      <c r="Y73" s="343">
        <f t="shared" si="26"/>
        <v>4</v>
      </c>
      <c r="Z73" s="339" t="str">
        <f t="shared" si="19"/>
        <v>devoir agir / passer à l'action / responsabilités excessives</v>
      </c>
      <c r="AB73" s="315">
        <v>10</v>
      </c>
      <c r="AC73" s="338"/>
      <c r="AD73" s="338"/>
      <c r="AE73" s="338"/>
      <c r="AF73" s="338"/>
      <c r="AG73" s="338"/>
      <c r="AH73" s="338"/>
      <c r="AI73" s="338"/>
      <c r="AJ73" s="338"/>
      <c r="AK73" s="338">
        <v>2</v>
      </c>
      <c r="AL73" s="338">
        <v>8</v>
      </c>
      <c r="AM73" s="338">
        <v>0</v>
      </c>
      <c r="AN73" s="338">
        <v>4</v>
      </c>
      <c r="AO73" s="338"/>
      <c r="AP73" s="338"/>
      <c r="AQ73" s="338"/>
      <c r="AR73" s="343">
        <f t="shared" si="27"/>
        <v>0</v>
      </c>
      <c r="AS73" s="338" t="str">
        <f t="shared" si="28"/>
        <v/>
      </c>
      <c r="AT73" s="338" t="str">
        <f t="shared" si="29"/>
        <v/>
      </c>
      <c r="AU73" s="338" t="str">
        <f t="shared" si="30"/>
        <v/>
      </c>
      <c r="AV73" s="338" t="str">
        <f t="shared" si="31"/>
        <v/>
      </c>
      <c r="AW73" s="338"/>
      <c r="AX73" s="338"/>
      <c r="AY73" s="338"/>
      <c r="AZ73" s="338"/>
      <c r="BA73" s="338"/>
      <c r="BB73" s="338"/>
      <c r="BC73" s="338"/>
      <c r="BD73" s="338"/>
      <c r="BE73" s="338"/>
      <c r="BF73" s="338"/>
      <c r="BG73" s="338"/>
      <c r="BH73" s="338"/>
      <c r="BI73" s="338"/>
      <c r="BJ73" s="338"/>
      <c r="BK73" s="338"/>
      <c r="BL73" s="338"/>
      <c r="BM73" s="338"/>
      <c r="BN73" s="338"/>
      <c r="BO73" s="338"/>
      <c r="BP73" s="338"/>
      <c r="BQ73" s="338"/>
      <c r="BR73" s="338"/>
      <c r="BS73" s="338"/>
      <c r="BT73" s="338"/>
      <c r="BU73" s="338"/>
      <c r="BV73" s="338"/>
      <c r="BW73" s="338"/>
      <c r="BX73" s="338"/>
      <c r="BY73" s="508" t="str">
        <f>annexe_01!D71</f>
        <v xml:space="preserve">besoin d'aller de l'avant / de prendre ses responsabilités </v>
      </c>
      <c r="BZ73" s="508" t="str">
        <f>annexe_01!E71</f>
        <v>révolte / refuser l'autorité / limiter les obligations</v>
      </c>
      <c r="CA73" s="508" t="str">
        <f>annexe_01!F71</f>
        <v xml:space="preserve">capacité à se libérer de ses tensions </v>
      </c>
      <c r="CB73" s="508" t="str">
        <f>annexe_01!G71</f>
        <v>devoir agir / passer à l'action / responsabilités excessives</v>
      </c>
      <c r="CF73" s="300" t="s">
        <v>78</v>
      </c>
      <c r="CG73" s="300" t="s">
        <v>86</v>
      </c>
      <c r="CH73" s="301">
        <v>10</v>
      </c>
      <c r="CI73" s="301">
        <v>700</v>
      </c>
    </row>
    <row r="74" spans="5:87" ht="14.25" customHeight="1" thickTop="1" thickBot="1" x14ac:dyDescent="0.3">
      <c r="E74" s="310">
        <v>0</v>
      </c>
      <c r="F74" s="314">
        <v>10</v>
      </c>
      <c r="G74" s="183">
        <f t="shared" si="20"/>
        <v>0</v>
      </c>
      <c r="H74" s="312">
        <v>0</v>
      </c>
      <c r="I74" s="312">
        <v>0</v>
      </c>
      <c r="J74" s="343">
        <f t="shared" si="21"/>
        <v>2</v>
      </c>
      <c r="K74" s="339" t="str">
        <f t="shared" si="16"/>
        <v>besoin d'intégrer les expériences / garder ses émotions pour soi / appréhension</v>
      </c>
      <c r="L74" s="327">
        <v>10</v>
      </c>
      <c r="M74" s="343">
        <f t="shared" si="22"/>
        <v>4</v>
      </c>
      <c r="N74" s="339" t="str">
        <f t="shared" si="17"/>
        <v>résistance au changement / ressasser le passé / résister / déni / ingratitude</v>
      </c>
      <c r="O74" s="354" t="str">
        <f>annexe_01!C72</f>
        <v>œsophage/trachée</v>
      </c>
      <c r="P74" s="347"/>
      <c r="Q74" s="347"/>
      <c r="R74" s="347"/>
      <c r="S74" s="338"/>
      <c r="T74" s="338" t="str">
        <f t="shared" si="23"/>
        <v>--</v>
      </c>
      <c r="U74" s="357">
        <f t="shared" si="24"/>
        <v>0</v>
      </c>
      <c r="V74" s="343">
        <f t="shared" si="25"/>
        <v>0</v>
      </c>
      <c r="W74" s="339" t="str">
        <f t="shared" si="18"/>
        <v/>
      </c>
      <c r="X74" s="327">
        <v>10</v>
      </c>
      <c r="Y74" s="343">
        <f t="shared" si="26"/>
        <v>5</v>
      </c>
      <c r="Z74" s="339" t="str">
        <f t="shared" si="19"/>
        <v>résistance au changement / ressasser le passé / résister / déni / ingratitude</v>
      </c>
      <c r="AB74" s="315">
        <v>10</v>
      </c>
      <c r="AC74" s="338"/>
      <c r="AD74" s="338"/>
      <c r="AE74" s="338"/>
      <c r="AF74" s="338"/>
      <c r="AG74" s="338"/>
      <c r="AH74" s="338"/>
      <c r="AI74" s="338"/>
      <c r="AJ74" s="338"/>
      <c r="AK74" s="338">
        <v>2</v>
      </c>
      <c r="AL74" s="338">
        <v>4</v>
      </c>
      <c r="AM74" s="338">
        <v>0</v>
      </c>
      <c r="AN74" s="338">
        <v>5</v>
      </c>
      <c r="AO74" s="338"/>
      <c r="AP74" s="338"/>
      <c r="AQ74" s="338"/>
      <c r="AR74" s="343">
        <f t="shared" si="27"/>
        <v>0</v>
      </c>
      <c r="AS74" s="338" t="str">
        <f t="shared" si="28"/>
        <v/>
      </c>
      <c r="AT74" s="338" t="str">
        <f t="shared" si="29"/>
        <v/>
      </c>
      <c r="AU74" s="338" t="str">
        <f t="shared" si="30"/>
        <v/>
      </c>
      <c r="AV74" s="338" t="str">
        <f t="shared" si="31"/>
        <v/>
      </c>
      <c r="AW74" s="338"/>
      <c r="AX74" s="338"/>
      <c r="AY74" s="338"/>
      <c r="AZ74" s="338"/>
      <c r="BA74" s="338"/>
      <c r="BB74" s="338"/>
      <c r="BC74" s="338"/>
      <c r="BD74" s="338"/>
      <c r="BE74" s="338"/>
      <c r="BF74" s="338"/>
      <c r="BG74" s="338"/>
      <c r="BH74" s="338"/>
      <c r="BI74" s="338"/>
      <c r="BJ74" s="338"/>
      <c r="BK74" s="338"/>
      <c r="BL74" s="338"/>
      <c r="BM74" s="338"/>
      <c r="BN74" s="338"/>
      <c r="BO74" s="338"/>
      <c r="BP74" s="338"/>
      <c r="BQ74" s="338"/>
      <c r="BR74" s="338"/>
      <c r="BS74" s="338"/>
      <c r="BT74" s="338"/>
      <c r="BU74" s="338"/>
      <c r="BV74" s="338"/>
      <c r="BW74" s="338"/>
      <c r="BX74" s="338"/>
      <c r="BY74" s="508" t="str">
        <f>annexe_01!D72</f>
        <v>besoin d'intégrer les expériences / garder ses émotions pour soi / appréhension</v>
      </c>
      <c r="BZ74" s="508" t="str">
        <f>annexe_01!E72</f>
        <v>faire pour les autres et pas pour soi / éviter les confrontations / peur de l'autorité</v>
      </c>
      <c r="CA74" s="508" t="str">
        <f>annexe_01!F72</f>
        <v>grandir par les expériences / être un pionnier / laisser passer les émotions / adaptation</v>
      </c>
      <c r="CB74" s="508" t="str">
        <f>annexe_01!G72</f>
        <v>résistance au changement / ressasser le passé / résister / déni / ingratitude</v>
      </c>
      <c r="CF74" s="300" t="s">
        <v>78</v>
      </c>
      <c r="CG74" s="300" t="s">
        <v>87</v>
      </c>
      <c r="CH74" s="301">
        <v>10</v>
      </c>
      <c r="CI74" s="301">
        <v>710</v>
      </c>
    </row>
    <row r="75" spans="5:87" ht="14.25" customHeight="1" thickTop="1" thickBot="1" x14ac:dyDescent="0.3">
      <c r="E75" s="310">
        <v>0</v>
      </c>
      <c r="F75" s="314">
        <v>11</v>
      </c>
      <c r="G75" s="183">
        <f t="shared" si="20"/>
        <v>0</v>
      </c>
      <c r="H75" s="312">
        <v>0</v>
      </c>
      <c r="I75" s="312">
        <v>0</v>
      </c>
      <c r="J75" s="343">
        <f t="shared" si="21"/>
        <v>0</v>
      </c>
      <c r="K75" s="339" t="str">
        <f t="shared" si="16"/>
        <v/>
      </c>
      <c r="L75" s="327">
        <v>11</v>
      </c>
      <c r="M75" s="343">
        <f t="shared" si="22"/>
        <v>6</v>
      </c>
      <c r="N75" s="339" t="str">
        <f t="shared" si="17"/>
        <v>conflit / tenir tête / vouloir tout décider / avoir le dernier mot</v>
      </c>
      <c r="O75" s="354" t="str">
        <f>annexe_01!C73</f>
        <v>C7</v>
      </c>
      <c r="P75" s="347"/>
      <c r="Q75" s="347"/>
      <c r="R75" s="347"/>
      <c r="S75" s="338"/>
      <c r="T75" s="338" t="str">
        <f t="shared" si="23"/>
        <v>--</v>
      </c>
      <c r="U75" s="357">
        <f t="shared" si="24"/>
        <v>0</v>
      </c>
      <c r="V75" s="343">
        <f t="shared" si="25"/>
        <v>1</v>
      </c>
      <c r="W75" s="339" t="str">
        <f t="shared" si="18"/>
        <v xml:space="preserve">besoin de temps / d'écouter son corps </v>
      </c>
      <c r="X75" s="327">
        <v>11</v>
      </c>
      <c r="Y75" s="343">
        <f t="shared" si="26"/>
        <v>1</v>
      </c>
      <c r="Z75" s="339" t="str">
        <f t="shared" si="19"/>
        <v>conflit / tenir tête / vouloir tout décider / avoir le dernier mot</v>
      </c>
      <c r="AB75" s="315">
        <v>11</v>
      </c>
      <c r="AC75" s="338"/>
      <c r="AD75" s="338"/>
      <c r="AE75" s="338"/>
      <c r="AF75" s="338"/>
      <c r="AG75" s="338"/>
      <c r="AH75" s="338"/>
      <c r="AI75" s="338"/>
      <c r="AJ75" s="338"/>
      <c r="AK75" s="338">
        <v>0</v>
      </c>
      <c r="AL75" s="338">
        <v>6</v>
      </c>
      <c r="AM75" s="338">
        <v>1</v>
      </c>
      <c r="AN75" s="338">
        <v>1</v>
      </c>
      <c r="AO75" s="338"/>
      <c r="AP75" s="338"/>
      <c r="AQ75" s="338"/>
      <c r="AR75" s="343">
        <f t="shared" si="27"/>
        <v>0</v>
      </c>
      <c r="AS75" s="338" t="str">
        <f t="shared" si="28"/>
        <v/>
      </c>
      <c r="AT75" s="338" t="str">
        <f t="shared" si="29"/>
        <v/>
      </c>
      <c r="AU75" s="338" t="str">
        <f t="shared" si="30"/>
        <v/>
      </c>
      <c r="AV75" s="338" t="str">
        <f t="shared" si="31"/>
        <v/>
      </c>
      <c r="AW75" s="338"/>
      <c r="AX75" s="338"/>
      <c r="AY75" s="338"/>
      <c r="AZ75" s="338"/>
      <c r="BA75" s="338"/>
      <c r="BB75" s="338"/>
      <c r="BC75" s="338"/>
      <c r="BD75" s="338"/>
      <c r="BE75" s="338"/>
      <c r="BF75" s="338"/>
      <c r="BG75" s="338"/>
      <c r="BH75" s="338"/>
      <c r="BI75" s="338"/>
      <c r="BJ75" s="338"/>
      <c r="BK75" s="338"/>
      <c r="BL75" s="338"/>
      <c r="BM75" s="338"/>
      <c r="BN75" s="338"/>
      <c r="BO75" s="338"/>
      <c r="BP75" s="338"/>
      <c r="BQ75" s="338"/>
      <c r="BR75" s="338"/>
      <c r="BS75" s="338"/>
      <c r="BT75" s="338"/>
      <c r="BU75" s="338"/>
      <c r="BV75" s="338"/>
      <c r="BW75" s="338"/>
      <c r="BX75" s="338"/>
      <c r="BY75" s="508" t="str">
        <f>annexe_01!D73</f>
        <v xml:space="preserve">besoin de temps / d'écouter son corps </v>
      </c>
      <c r="BZ75" s="508" t="str">
        <f>annexe_01!E73</f>
        <v>fermeture / manque d'ambition / être dans sa carapace</v>
      </c>
      <c r="CA75" s="508" t="str">
        <f>annexe_01!F73</f>
        <v xml:space="preserve">ouverture / avoir du temps pour soi </v>
      </c>
      <c r="CB75" s="508" t="str">
        <f>annexe_01!G73</f>
        <v>conflit / tenir tête / vouloir tout décider / avoir le dernier mot</v>
      </c>
      <c r="CF75" s="300" t="s">
        <v>88</v>
      </c>
      <c r="CG75" s="300" t="s">
        <v>89</v>
      </c>
      <c r="CH75" s="301">
        <v>11</v>
      </c>
      <c r="CI75" s="301">
        <v>720</v>
      </c>
    </row>
    <row r="76" spans="5:87" ht="14.25" customHeight="1" thickTop="1" thickBot="1" x14ac:dyDescent="0.3">
      <c r="E76" s="310">
        <v>0</v>
      </c>
      <c r="F76" s="314">
        <v>11</v>
      </c>
      <c r="G76" s="183">
        <f t="shared" si="20"/>
        <v>0</v>
      </c>
      <c r="H76" s="312">
        <v>0</v>
      </c>
      <c r="I76" s="312">
        <v>0</v>
      </c>
      <c r="J76" s="343">
        <f t="shared" si="21"/>
        <v>0</v>
      </c>
      <c r="K76" s="339" t="str">
        <f t="shared" si="16"/>
        <v/>
      </c>
      <c r="L76" s="327">
        <v>11</v>
      </c>
      <c r="M76" s="343">
        <f t="shared" si="22"/>
        <v>6</v>
      </c>
      <c r="N76" s="339" t="str">
        <f t="shared" si="17"/>
        <v>aller plus vite / stress / réprimer ses émotions</v>
      </c>
      <c r="O76" s="354" t="str">
        <f>annexe_01!C74</f>
        <v>C6</v>
      </c>
      <c r="P76" s="347"/>
      <c r="Q76" s="347"/>
      <c r="R76" s="347"/>
      <c r="S76" s="338"/>
      <c r="T76" s="338" t="str">
        <f t="shared" si="23"/>
        <v>--</v>
      </c>
      <c r="U76" s="357">
        <f t="shared" si="24"/>
        <v>0</v>
      </c>
      <c r="V76" s="343">
        <f t="shared" si="25"/>
        <v>0</v>
      </c>
      <c r="W76" s="339" t="str">
        <f t="shared" si="18"/>
        <v/>
      </c>
      <c r="X76" s="327">
        <v>11</v>
      </c>
      <c r="Y76" s="343">
        <f t="shared" si="26"/>
        <v>0</v>
      </c>
      <c r="Z76" s="339" t="str">
        <f t="shared" si="19"/>
        <v/>
      </c>
      <c r="AB76" s="315">
        <v>11</v>
      </c>
      <c r="AC76" s="338"/>
      <c r="AD76" s="338"/>
      <c r="AE76" s="338"/>
      <c r="AF76" s="338"/>
      <c r="AG76" s="338"/>
      <c r="AH76" s="338"/>
      <c r="AI76" s="338"/>
      <c r="AJ76" s="338"/>
      <c r="AK76" s="338">
        <v>0</v>
      </c>
      <c r="AL76" s="338">
        <v>6</v>
      </c>
      <c r="AM76" s="338">
        <v>0</v>
      </c>
      <c r="AN76" s="338">
        <v>0</v>
      </c>
      <c r="AO76" s="338"/>
      <c r="AP76" s="338"/>
      <c r="AQ76" s="338"/>
      <c r="AR76" s="343">
        <f t="shared" si="27"/>
        <v>0</v>
      </c>
      <c r="AS76" s="338" t="str">
        <f t="shared" si="28"/>
        <v/>
      </c>
      <c r="AT76" s="338" t="str">
        <f t="shared" si="29"/>
        <v/>
      </c>
      <c r="AU76" s="338" t="str">
        <f t="shared" si="30"/>
        <v/>
      </c>
      <c r="AV76" s="338" t="str">
        <f t="shared" si="31"/>
        <v/>
      </c>
      <c r="AW76" s="338"/>
      <c r="AX76" s="338"/>
      <c r="AY76" s="338"/>
      <c r="AZ76" s="338"/>
      <c r="BA76" s="338"/>
      <c r="BB76" s="338"/>
      <c r="BC76" s="338"/>
      <c r="BD76" s="338"/>
      <c r="BE76" s="338"/>
      <c r="BF76" s="338"/>
      <c r="BG76" s="338"/>
      <c r="BH76" s="338"/>
      <c r="BI76" s="338"/>
      <c r="BJ76" s="338"/>
      <c r="BK76" s="338"/>
      <c r="BL76" s="338"/>
      <c r="BM76" s="338"/>
      <c r="BN76" s="338"/>
      <c r="BO76" s="338"/>
      <c r="BP76" s="338"/>
      <c r="BQ76" s="338"/>
      <c r="BR76" s="338"/>
      <c r="BS76" s="338"/>
      <c r="BT76" s="338"/>
      <c r="BU76" s="338"/>
      <c r="BV76" s="338"/>
      <c r="BW76" s="338"/>
      <c r="BX76" s="338"/>
      <c r="BY76" s="508" t="str">
        <f>annexe_01!D74</f>
        <v xml:space="preserve">besoin de se sacrifier pour les autres / besiond'en faire trop pour les autres </v>
      </c>
      <c r="BZ76" s="508" t="str">
        <f>annexe_01!E74</f>
        <v>ne pas écouter ses besoins</v>
      </c>
      <c r="CA76" s="508" t="str">
        <f>annexe_01!F74</f>
        <v xml:space="preserve">équilibre entre donner et recevoir </v>
      </c>
      <c r="CB76" s="508" t="str">
        <f>annexe_01!G74</f>
        <v>aller plus vite / stress / réprimer ses émotions</v>
      </c>
      <c r="CF76" s="300" t="s">
        <v>88</v>
      </c>
      <c r="CG76" s="300" t="s">
        <v>90</v>
      </c>
      <c r="CH76" s="301">
        <v>11</v>
      </c>
      <c r="CI76" s="301">
        <v>730</v>
      </c>
    </row>
    <row r="77" spans="5:87" ht="14.25" customHeight="1" thickTop="1" thickBot="1" x14ac:dyDescent="0.3">
      <c r="E77" s="310">
        <v>0</v>
      </c>
      <c r="F77" s="314">
        <v>11</v>
      </c>
      <c r="G77" s="183">
        <f t="shared" si="20"/>
        <v>2</v>
      </c>
      <c r="H77" s="312">
        <v>-11</v>
      </c>
      <c r="I77" s="312">
        <v>2</v>
      </c>
      <c r="J77" s="343">
        <f t="shared" si="21"/>
        <v>0</v>
      </c>
      <c r="K77" s="339" t="str">
        <f t="shared" si="16"/>
        <v/>
      </c>
      <c r="L77" s="327">
        <v>11</v>
      </c>
      <c r="M77" s="343">
        <f t="shared" si="22"/>
        <v>1</v>
      </c>
      <c r="N77" s="339" t="str">
        <f t="shared" si="17"/>
        <v>aller plus vite / stress / deuil non fait</v>
      </c>
      <c r="O77" s="354" t="str">
        <f>annexe_01!C75</f>
        <v>thyroïde</v>
      </c>
      <c r="P77" s="347"/>
      <c r="Q77" s="347"/>
      <c r="R77" s="347"/>
      <c r="S77" s="338"/>
      <c r="T77" s="338" t="str">
        <f t="shared" si="23"/>
        <v>--</v>
      </c>
      <c r="U77" s="357">
        <f t="shared" si="24"/>
        <v>0</v>
      </c>
      <c r="V77" s="343">
        <f t="shared" si="25"/>
        <v>0</v>
      </c>
      <c r="W77" s="339" t="str">
        <f t="shared" si="18"/>
        <v/>
      </c>
      <c r="X77" s="327">
        <v>11</v>
      </c>
      <c r="Y77" s="343">
        <f t="shared" si="26"/>
        <v>1</v>
      </c>
      <c r="Z77" s="339" t="str">
        <f t="shared" si="19"/>
        <v>aller plus vite / stress / deuil non fait</v>
      </c>
      <c r="AB77" s="315">
        <v>11</v>
      </c>
      <c r="AC77" s="338"/>
      <c r="AD77" s="338"/>
      <c r="AE77" s="338"/>
      <c r="AF77" s="338"/>
      <c r="AG77" s="338"/>
      <c r="AH77" s="338"/>
      <c r="AI77" s="338"/>
      <c r="AJ77" s="338"/>
      <c r="AK77" s="338">
        <v>0</v>
      </c>
      <c r="AL77" s="338">
        <v>1</v>
      </c>
      <c r="AM77" s="338">
        <v>0</v>
      </c>
      <c r="AN77" s="338">
        <v>1</v>
      </c>
      <c r="AO77" s="338"/>
      <c r="AP77" s="338"/>
      <c r="AQ77" s="338"/>
      <c r="AR77" s="343">
        <f t="shared" si="27"/>
        <v>0</v>
      </c>
      <c r="AS77" s="338" t="str">
        <f t="shared" si="28"/>
        <v/>
      </c>
      <c r="AT77" s="338" t="str">
        <f t="shared" si="29"/>
        <v/>
      </c>
      <c r="AU77" s="338" t="str">
        <f t="shared" si="30"/>
        <v/>
      </c>
      <c r="AV77" s="338" t="str">
        <f t="shared" si="31"/>
        <v/>
      </c>
      <c r="AW77" s="338"/>
      <c r="AX77" s="338"/>
      <c r="AY77" s="338"/>
      <c r="AZ77" s="338"/>
      <c r="BA77" s="338"/>
      <c r="BB77" s="338"/>
      <c r="BC77" s="338"/>
      <c r="BD77" s="338"/>
      <c r="BE77" s="338"/>
      <c r="BF77" s="338"/>
      <c r="BG77" s="338"/>
      <c r="BH77" s="338"/>
      <c r="BI77" s="338"/>
      <c r="BJ77" s="338"/>
      <c r="BK77" s="338"/>
      <c r="BL77" s="338"/>
      <c r="BM77" s="338"/>
      <c r="BN77" s="338"/>
      <c r="BO77" s="338"/>
      <c r="BP77" s="338"/>
      <c r="BQ77" s="338"/>
      <c r="BR77" s="338"/>
      <c r="BS77" s="338"/>
      <c r="BT77" s="338"/>
      <c r="BU77" s="338"/>
      <c r="BV77" s="338"/>
      <c r="BW77" s="338"/>
      <c r="BX77" s="338"/>
      <c r="BY77" s="508" t="str">
        <f>annexe_01!D75</f>
        <v xml:space="preserve">besoin d'exprimer ce qui est important / besoin de temps / délai dépassé / reporter </v>
      </c>
      <c r="BZ77" s="508" t="str">
        <f>annexe_01!E75</f>
        <v>non-dits / renoncer / ne pas accepter le vécu / nostalgie / manque de protection</v>
      </c>
      <c r="CA77" s="508" t="str">
        <f>annexe_01!F75</f>
        <v xml:space="preserve">exprimer ses sentiments / spontanéité / honnêteté / prendre le temps </v>
      </c>
      <c r="CB77" s="508" t="str">
        <f>annexe_01!G75</f>
        <v>aller plus vite / stress / deuil non fait</v>
      </c>
      <c r="CF77" s="300" t="s">
        <v>88</v>
      </c>
      <c r="CG77" s="300" t="s">
        <v>91</v>
      </c>
      <c r="CH77" s="301">
        <v>11</v>
      </c>
      <c r="CI77" s="301">
        <v>740</v>
      </c>
    </row>
    <row r="78" spans="5:87" ht="14.25" customHeight="1" thickTop="1" thickBot="1" x14ac:dyDescent="0.3">
      <c r="E78" s="310">
        <v>0</v>
      </c>
      <c r="F78" s="314">
        <v>11</v>
      </c>
      <c r="G78" s="183">
        <f t="shared" si="20"/>
        <v>3</v>
      </c>
      <c r="H78" s="312">
        <v>-16</v>
      </c>
      <c r="I78" s="312">
        <v>1</v>
      </c>
      <c r="J78" s="343">
        <f t="shared" si="21"/>
        <v>2</v>
      </c>
      <c r="K78" s="339" t="str">
        <f t="shared" si="16"/>
        <v xml:space="preserve">besoin de liberté / besoin d'autonomie </v>
      </c>
      <c r="L78" s="327">
        <v>11</v>
      </c>
      <c r="M78" s="343">
        <f t="shared" si="22"/>
        <v>5</v>
      </c>
      <c r="N78" s="339" t="str">
        <f t="shared" si="17"/>
        <v>devoir se battre pour plus de liberté / refuser d'écouter son cœur</v>
      </c>
      <c r="O78" s="354" t="str">
        <f>annexe_01!C76</f>
        <v>larynx</v>
      </c>
      <c r="P78" s="347"/>
      <c r="Q78" s="347"/>
      <c r="R78" s="347"/>
      <c r="S78" s="338"/>
      <c r="T78" s="338" t="str">
        <f t="shared" si="23"/>
        <v>--</v>
      </c>
      <c r="U78" s="357">
        <f t="shared" si="24"/>
        <v>0</v>
      </c>
      <c r="V78" s="343">
        <f t="shared" si="25"/>
        <v>4</v>
      </c>
      <c r="W78" s="339" t="str">
        <f t="shared" si="18"/>
        <v xml:space="preserve">besoin de liberté / besoin d'autonomie </v>
      </c>
      <c r="X78" s="327">
        <v>11</v>
      </c>
      <c r="Y78" s="343">
        <f t="shared" si="26"/>
        <v>7</v>
      </c>
      <c r="Z78" s="339" t="str">
        <f t="shared" si="19"/>
        <v>devoir se battre pour plus de liberté / refuser d'écouter son cœur</v>
      </c>
      <c r="AB78" s="315">
        <v>11</v>
      </c>
      <c r="AC78" s="338"/>
      <c r="AD78" s="338"/>
      <c r="AE78" s="338"/>
      <c r="AF78" s="338"/>
      <c r="AG78" s="338"/>
      <c r="AH78" s="338"/>
      <c r="AI78" s="338"/>
      <c r="AJ78" s="338"/>
      <c r="AK78" s="338">
        <v>2</v>
      </c>
      <c r="AL78" s="338">
        <v>5</v>
      </c>
      <c r="AM78" s="338">
        <v>4</v>
      </c>
      <c r="AN78" s="338">
        <v>7</v>
      </c>
      <c r="AO78" s="338"/>
      <c r="AP78" s="338"/>
      <c r="AQ78" s="338"/>
      <c r="AR78" s="343">
        <f t="shared" si="27"/>
        <v>0</v>
      </c>
      <c r="AS78" s="338" t="str">
        <f t="shared" si="28"/>
        <v/>
      </c>
      <c r="AT78" s="338" t="str">
        <f t="shared" si="29"/>
        <v/>
      </c>
      <c r="AU78" s="338" t="str">
        <f t="shared" si="30"/>
        <v/>
      </c>
      <c r="AV78" s="338" t="str">
        <f t="shared" si="31"/>
        <v/>
      </c>
      <c r="AW78" s="338"/>
      <c r="AX78" s="338"/>
      <c r="AY78" s="338"/>
      <c r="AZ78" s="338"/>
      <c r="BA78" s="338"/>
      <c r="BB78" s="338"/>
      <c r="BC78" s="338"/>
      <c r="BD78" s="338"/>
      <c r="BE78" s="338"/>
      <c r="BF78" s="338"/>
      <c r="BG78" s="338"/>
      <c r="BH78" s="338"/>
      <c r="BI78" s="338"/>
      <c r="BJ78" s="338"/>
      <c r="BK78" s="338"/>
      <c r="BL78" s="338"/>
      <c r="BM78" s="338"/>
      <c r="BN78" s="338"/>
      <c r="BO78" s="338"/>
      <c r="BP78" s="338"/>
      <c r="BQ78" s="338"/>
      <c r="BR78" s="338"/>
      <c r="BS78" s="338"/>
      <c r="BT78" s="338"/>
      <c r="BU78" s="338"/>
      <c r="BV78" s="338"/>
      <c r="BW78" s="338"/>
      <c r="BX78" s="338"/>
      <c r="BY78" s="508" t="str">
        <f>annexe_01!D76</f>
        <v xml:space="preserve">besoin de liberté / besoin d'autonomie </v>
      </c>
      <c r="BZ78" s="508" t="str">
        <f>annexe_01!E76</f>
        <v>silence / non-dits / se sentir étouffé / envahi / pas libre / plein d'obligations</v>
      </c>
      <c r="CA78" s="508" t="str">
        <f>annexe_01!F76</f>
        <v xml:space="preserve">écouter son cœur / résilience / s'ouvrir aux autres / équilibre des polarités / sincérité </v>
      </c>
      <c r="CB78" s="508" t="str">
        <f>annexe_01!G76</f>
        <v>devoir se battre pour plus de liberté / refuser d'écouter son cœur</v>
      </c>
      <c r="CF78" s="300" t="s">
        <v>88</v>
      </c>
      <c r="CG78" s="300" t="s">
        <v>92</v>
      </c>
      <c r="CH78" s="301">
        <v>11</v>
      </c>
      <c r="CI78" s="301">
        <v>750</v>
      </c>
    </row>
    <row r="79" spans="5:87" ht="14.25" customHeight="1" thickTop="1" thickBot="1" x14ac:dyDescent="0.3">
      <c r="E79" s="310">
        <v>0</v>
      </c>
      <c r="F79" s="314">
        <v>11</v>
      </c>
      <c r="G79" s="183">
        <f t="shared" si="20"/>
        <v>0</v>
      </c>
      <c r="H79" s="312">
        <v>-1</v>
      </c>
      <c r="I79" s="312">
        <v>0</v>
      </c>
      <c r="J79" s="343">
        <f t="shared" si="21"/>
        <v>5</v>
      </c>
      <c r="K79" s="339" t="str">
        <f t="shared" si="16"/>
        <v xml:space="preserve">besoin de s'écouter / besoin de décider / besoin de trouver une solution ou sa voie </v>
      </c>
      <c r="L79" s="327">
        <v>11</v>
      </c>
      <c r="M79" s="343">
        <f t="shared" si="22"/>
        <v>5</v>
      </c>
      <c r="N79" s="339" t="str">
        <f t="shared" si="17"/>
        <v>tourner en rond / trop réfléchir / refuser de suivre sa vocation</v>
      </c>
      <c r="O79" s="354" t="str">
        <f>annexe_01!C77</f>
        <v>C5</v>
      </c>
      <c r="P79" s="347"/>
      <c r="Q79" s="347"/>
      <c r="R79" s="347"/>
      <c r="S79" s="338"/>
      <c r="T79" s="338" t="str">
        <f t="shared" si="23"/>
        <v>--</v>
      </c>
      <c r="U79" s="357">
        <f t="shared" si="24"/>
        <v>0</v>
      </c>
      <c r="V79" s="343">
        <f t="shared" si="25"/>
        <v>6</v>
      </c>
      <c r="W79" s="339" t="str">
        <f t="shared" si="18"/>
        <v xml:space="preserve">besoin de s'écouter / besoin de décider / besoin de trouver une solution ou sa voie </v>
      </c>
      <c r="X79" s="327">
        <v>11</v>
      </c>
      <c r="Y79" s="343">
        <f t="shared" si="26"/>
        <v>7</v>
      </c>
      <c r="Z79" s="339" t="str">
        <f t="shared" si="19"/>
        <v>tourner en rond / trop réfléchir / refuser de suivre sa vocation</v>
      </c>
      <c r="AB79" s="315">
        <v>11</v>
      </c>
      <c r="AC79" s="338"/>
      <c r="AD79" s="338"/>
      <c r="AE79" s="338"/>
      <c r="AF79" s="338"/>
      <c r="AG79" s="338"/>
      <c r="AH79" s="338"/>
      <c r="AI79" s="338"/>
      <c r="AJ79" s="338"/>
      <c r="AK79" s="338">
        <v>5</v>
      </c>
      <c r="AL79" s="338">
        <v>5</v>
      </c>
      <c r="AM79" s="338">
        <v>6</v>
      </c>
      <c r="AN79" s="338">
        <v>7</v>
      </c>
      <c r="AO79" s="338"/>
      <c r="AP79" s="338"/>
      <c r="AQ79" s="338"/>
      <c r="AR79" s="343">
        <f t="shared" si="27"/>
        <v>0</v>
      </c>
      <c r="AS79" s="338" t="str">
        <f t="shared" si="28"/>
        <v/>
      </c>
      <c r="AT79" s="338" t="str">
        <f t="shared" si="29"/>
        <v/>
      </c>
      <c r="AU79" s="338" t="str">
        <f t="shared" si="30"/>
        <v/>
      </c>
      <c r="AV79" s="338" t="str">
        <f t="shared" si="31"/>
        <v/>
      </c>
      <c r="AW79" s="338"/>
      <c r="AX79" s="338"/>
      <c r="AY79" s="338"/>
      <c r="AZ79" s="338"/>
      <c r="BA79" s="338"/>
      <c r="BB79" s="338"/>
      <c r="BC79" s="338"/>
      <c r="BD79" s="338"/>
      <c r="BE79" s="338"/>
      <c r="BF79" s="338"/>
      <c r="BG79" s="338"/>
      <c r="BH79" s="338"/>
      <c r="BI79" s="338"/>
      <c r="BJ79" s="338"/>
      <c r="BK79" s="338"/>
      <c r="BL79" s="338"/>
      <c r="BM79" s="338"/>
      <c r="BN79" s="338"/>
      <c r="BO79" s="338"/>
      <c r="BP79" s="338"/>
      <c r="BQ79" s="338"/>
      <c r="BR79" s="338"/>
      <c r="BS79" s="338"/>
      <c r="BT79" s="338"/>
      <c r="BU79" s="338"/>
      <c r="BV79" s="338"/>
      <c r="BW79" s="338"/>
      <c r="BX79" s="338"/>
      <c r="BY79" s="508" t="str">
        <f>annexe_01!D77</f>
        <v xml:space="preserve">besoin de s'écouter / besoin de décider / besoin de trouver une solution ou sa voie </v>
      </c>
      <c r="BZ79" s="508" t="str">
        <f>annexe_01!E77</f>
        <v>manque de décision / d'écoute de soi / pas trouver ou voir de solution / ne pas suivre sa voie</v>
      </c>
      <c r="CA79" s="508" t="str">
        <f>annexe_01!F77</f>
        <v xml:space="preserve">lâcher-prise / écoute intérieure / honnêteté envers soi / suivre sa vocation </v>
      </c>
      <c r="CB79" s="508" t="str">
        <f>annexe_01!G77</f>
        <v>tourner en rond / trop réfléchir / refuser de suivre sa vocation</v>
      </c>
      <c r="CF79" s="300" t="s">
        <v>88</v>
      </c>
      <c r="CG79" s="300" t="s">
        <v>93</v>
      </c>
      <c r="CH79" s="301">
        <v>11</v>
      </c>
      <c r="CI79" s="301">
        <v>760</v>
      </c>
    </row>
    <row r="80" spans="5:87" ht="14.25" customHeight="1" thickTop="1" thickBot="1" x14ac:dyDescent="0.3">
      <c r="E80" s="310">
        <v>0</v>
      </c>
      <c r="F80" s="314">
        <v>11</v>
      </c>
      <c r="G80" s="183">
        <f t="shared" si="20"/>
        <v>0</v>
      </c>
      <c r="H80" s="312">
        <v>-1</v>
      </c>
      <c r="I80" s="312">
        <v>0</v>
      </c>
      <c r="J80" s="343">
        <f t="shared" si="21"/>
        <v>5</v>
      </c>
      <c r="K80" s="339" t="str">
        <f t="shared" si="16"/>
        <v xml:space="preserve">besoin de se sentir protégé et en sécurité </v>
      </c>
      <c r="L80" s="327">
        <v>11</v>
      </c>
      <c r="M80" s="343">
        <f t="shared" si="22"/>
        <v>6</v>
      </c>
      <c r="N80" s="339" t="str">
        <f t="shared" si="17"/>
        <v>devoir se battre / devoir se protéger</v>
      </c>
      <c r="O80" s="354" t="str">
        <f>annexe_01!C78</f>
        <v>ganglions</v>
      </c>
      <c r="P80" s="347"/>
      <c r="Q80" s="347"/>
      <c r="R80" s="347"/>
      <c r="S80" s="338"/>
      <c r="T80" s="338" t="str">
        <f t="shared" si="23"/>
        <v>--</v>
      </c>
      <c r="U80" s="357">
        <f t="shared" si="24"/>
        <v>0</v>
      </c>
      <c r="V80" s="343">
        <f t="shared" si="25"/>
        <v>6</v>
      </c>
      <c r="W80" s="339" t="str">
        <f t="shared" si="18"/>
        <v xml:space="preserve">besoin de se sentir protégé et en sécurité </v>
      </c>
      <c r="X80" s="327">
        <v>11</v>
      </c>
      <c r="Y80" s="343">
        <f t="shared" si="26"/>
        <v>7</v>
      </c>
      <c r="Z80" s="339" t="str">
        <f t="shared" si="19"/>
        <v>devoir se battre / devoir se protéger</v>
      </c>
      <c r="AB80" s="315">
        <v>11</v>
      </c>
      <c r="AC80" s="338"/>
      <c r="AD80" s="338"/>
      <c r="AE80" s="338"/>
      <c r="AF80" s="338"/>
      <c r="AG80" s="338"/>
      <c r="AH80" s="338"/>
      <c r="AI80" s="338"/>
      <c r="AJ80" s="338"/>
      <c r="AK80" s="338">
        <v>5</v>
      </c>
      <c r="AL80" s="338">
        <v>6</v>
      </c>
      <c r="AM80" s="338">
        <v>6</v>
      </c>
      <c r="AN80" s="338">
        <v>7</v>
      </c>
      <c r="AO80" s="338"/>
      <c r="AP80" s="338"/>
      <c r="AQ80" s="338"/>
      <c r="AR80" s="343">
        <f t="shared" si="27"/>
        <v>0</v>
      </c>
      <c r="AS80" s="338" t="str">
        <f t="shared" si="28"/>
        <v/>
      </c>
      <c r="AT80" s="338" t="str">
        <f t="shared" si="29"/>
        <v/>
      </c>
      <c r="AU80" s="338" t="str">
        <f t="shared" si="30"/>
        <v/>
      </c>
      <c r="AV80" s="338" t="str">
        <f t="shared" si="31"/>
        <v/>
      </c>
      <c r="AW80" s="338"/>
      <c r="AX80" s="338"/>
      <c r="AY80" s="338"/>
      <c r="AZ80" s="338"/>
      <c r="BA80" s="338"/>
      <c r="BB80" s="338"/>
      <c r="BC80" s="338"/>
      <c r="BD80" s="338"/>
      <c r="BE80" s="338"/>
      <c r="BF80" s="338"/>
      <c r="BG80" s="338"/>
      <c r="BH80" s="338"/>
      <c r="BI80" s="338"/>
      <c r="BJ80" s="338"/>
      <c r="BK80" s="338"/>
      <c r="BL80" s="338"/>
      <c r="BM80" s="338"/>
      <c r="BN80" s="338"/>
      <c r="BO80" s="338"/>
      <c r="BP80" s="338"/>
      <c r="BQ80" s="338"/>
      <c r="BR80" s="338"/>
      <c r="BS80" s="338"/>
      <c r="BT80" s="338"/>
      <c r="BU80" s="338"/>
      <c r="BV80" s="338"/>
      <c r="BW80" s="338"/>
      <c r="BX80" s="338"/>
      <c r="BY80" s="508" t="str">
        <f>annexe_01!D78</f>
        <v xml:space="preserve">besoin de se sentir protégé et en sécurité </v>
      </c>
      <c r="BZ80" s="508" t="str">
        <f>annexe_01!E78</f>
        <v>sensibilité accrue à tout / vulnérabilité</v>
      </c>
      <c r="CA80" s="508" t="str">
        <f>annexe_01!F78</f>
        <v xml:space="preserve">se sentir en sécurité / en confiance / protégé </v>
      </c>
      <c r="CB80" s="508" t="str">
        <f>annexe_01!G78</f>
        <v>devoir se battre / devoir se protéger</v>
      </c>
      <c r="CF80" s="300" t="s">
        <v>88</v>
      </c>
      <c r="CG80" s="300" t="s">
        <v>94</v>
      </c>
      <c r="CH80" s="301">
        <v>11</v>
      </c>
      <c r="CI80" s="301">
        <v>770</v>
      </c>
    </row>
    <row r="81" spans="5:87" ht="14.25" customHeight="1" thickTop="1" thickBot="1" x14ac:dyDescent="0.3">
      <c r="E81" s="310">
        <v>0</v>
      </c>
      <c r="F81" s="314">
        <v>12</v>
      </c>
      <c r="G81" s="183">
        <f t="shared" si="20"/>
        <v>0</v>
      </c>
      <c r="H81" s="312">
        <v>-1</v>
      </c>
      <c r="I81" s="312">
        <v>0</v>
      </c>
      <c r="J81" s="343">
        <f t="shared" si="21"/>
        <v>0</v>
      </c>
      <c r="K81" s="339" t="str">
        <f t="shared" si="16"/>
        <v/>
      </c>
      <c r="L81" s="327">
        <v>12</v>
      </c>
      <c r="M81" s="343">
        <f t="shared" si="22"/>
        <v>7</v>
      </c>
      <c r="N81" s="339" t="str">
        <f t="shared" si="17"/>
        <v>stress / peurs / insécurité / tenir tête / vouloir tout diriger</v>
      </c>
      <c r="O81" s="354" t="str">
        <f>annexe_01!C79</f>
        <v>menton</v>
      </c>
      <c r="P81" s="347"/>
      <c r="Q81" s="347"/>
      <c r="R81" s="347"/>
      <c r="S81" s="338"/>
      <c r="T81" s="338" t="str">
        <f t="shared" si="23"/>
        <v>--</v>
      </c>
      <c r="U81" s="357">
        <f t="shared" si="24"/>
        <v>0</v>
      </c>
      <c r="V81" s="343">
        <f t="shared" si="25"/>
        <v>3</v>
      </c>
      <c r="W81" s="339" t="str">
        <f t="shared" si="18"/>
        <v xml:space="preserve">besoin de commander / avoir une forte volonté </v>
      </c>
      <c r="X81" s="327">
        <v>12</v>
      </c>
      <c r="Y81" s="343">
        <f t="shared" si="26"/>
        <v>6</v>
      </c>
      <c r="Z81" s="339" t="str">
        <f t="shared" si="19"/>
        <v>stress / peurs / insécurité / tenir tête / vouloir tout diriger</v>
      </c>
      <c r="AB81" s="315">
        <v>12</v>
      </c>
      <c r="AC81" s="338"/>
      <c r="AD81" s="338"/>
      <c r="AE81" s="338"/>
      <c r="AF81" s="338"/>
      <c r="AG81" s="338"/>
      <c r="AH81" s="338"/>
      <c r="AI81" s="338"/>
      <c r="AJ81" s="338"/>
      <c r="AK81" s="338">
        <v>0</v>
      </c>
      <c r="AL81" s="338">
        <v>7</v>
      </c>
      <c r="AM81" s="338">
        <v>3</v>
      </c>
      <c r="AN81" s="338">
        <v>6</v>
      </c>
      <c r="AO81" s="338"/>
      <c r="AP81" s="338"/>
      <c r="AQ81" s="338"/>
      <c r="AR81" s="343">
        <f t="shared" si="27"/>
        <v>0</v>
      </c>
      <c r="AS81" s="338" t="str">
        <f t="shared" si="28"/>
        <v/>
      </c>
      <c r="AT81" s="338" t="str">
        <f t="shared" si="29"/>
        <v/>
      </c>
      <c r="AU81" s="338" t="str">
        <f t="shared" si="30"/>
        <v/>
      </c>
      <c r="AV81" s="338" t="str">
        <f t="shared" si="31"/>
        <v/>
      </c>
      <c r="AW81" s="338"/>
      <c r="AX81" s="338"/>
      <c r="AY81" s="338"/>
      <c r="AZ81" s="338"/>
      <c r="BA81" s="338"/>
      <c r="BB81" s="338"/>
      <c r="BC81" s="338"/>
      <c r="BD81" s="338"/>
      <c r="BE81" s="338"/>
      <c r="BF81" s="338"/>
      <c r="BG81" s="338"/>
      <c r="BH81" s="338"/>
      <c r="BI81" s="338"/>
      <c r="BJ81" s="338"/>
      <c r="BK81" s="338"/>
      <c r="BL81" s="338"/>
      <c r="BM81" s="338"/>
      <c r="BN81" s="338"/>
      <c r="BO81" s="338"/>
      <c r="BP81" s="338"/>
      <c r="BQ81" s="338"/>
      <c r="BR81" s="338"/>
      <c r="BS81" s="338"/>
      <c r="BT81" s="338"/>
      <c r="BU81" s="338"/>
      <c r="BV81" s="338"/>
      <c r="BW81" s="338"/>
      <c r="BX81" s="338"/>
      <c r="BY81" s="508" t="str">
        <f>annexe_01!D79</f>
        <v xml:space="preserve">besoin de commander / avoir une forte volonté </v>
      </c>
      <c r="BZ81" s="508" t="str">
        <f>annexe_01!E79</f>
        <v>manque de volonté / cesser de résister / apathie / suivre</v>
      </c>
      <c r="CA81" s="508" t="str">
        <f>annexe_01!F79</f>
        <v xml:space="preserve">autorité naturelle / inspirer confiance </v>
      </c>
      <c r="CB81" s="508" t="str">
        <f>annexe_01!G79</f>
        <v>stress / peurs / insécurité / tenir tête / vouloir tout diriger</v>
      </c>
      <c r="CF81" s="300" t="s">
        <v>95</v>
      </c>
      <c r="CG81" s="300" t="s">
        <v>96</v>
      </c>
      <c r="CH81" s="301">
        <v>12</v>
      </c>
      <c r="CI81" s="301">
        <v>780</v>
      </c>
    </row>
    <row r="82" spans="5:87" ht="14.25" customHeight="1" thickTop="1" thickBot="1" x14ac:dyDescent="0.3">
      <c r="E82" s="310">
        <v>0</v>
      </c>
      <c r="F82" s="314">
        <v>12</v>
      </c>
      <c r="G82" s="183">
        <f t="shared" si="20"/>
        <v>1</v>
      </c>
      <c r="H82" s="312">
        <v>-4</v>
      </c>
      <c r="I82" s="312">
        <v>2</v>
      </c>
      <c r="J82" s="343">
        <f t="shared" si="21"/>
        <v>0</v>
      </c>
      <c r="K82" s="339" t="str">
        <f t="shared" si="16"/>
        <v/>
      </c>
      <c r="L82" s="327">
        <v>12</v>
      </c>
      <c r="M82" s="343">
        <f t="shared" si="22"/>
        <v>4</v>
      </c>
      <c r="N82" s="339" t="str">
        <f t="shared" si="17"/>
        <v>devoir défendre sa place ou sa position / déterminé / en colère</v>
      </c>
      <c r="O82" s="354" t="str">
        <f>annexe_01!C80</f>
        <v>dents</v>
      </c>
      <c r="P82" s="347"/>
      <c r="Q82" s="347"/>
      <c r="R82" s="347"/>
      <c r="S82" s="338"/>
      <c r="T82" s="338" t="str">
        <f t="shared" si="23"/>
        <v>--</v>
      </c>
      <c r="U82" s="357">
        <f t="shared" si="24"/>
        <v>0</v>
      </c>
      <c r="V82" s="343">
        <f t="shared" si="25"/>
        <v>0</v>
      </c>
      <c r="W82" s="339" t="str">
        <f t="shared" si="18"/>
        <v/>
      </c>
      <c r="X82" s="327">
        <v>12</v>
      </c>
      <c r="Y82" s="343">
        <f t="shared" si="26"/>
        <v>3</v>
      </c>
      <c r="Z82" s="339" t="str">
        <f t="shared" si="19"/>
        <v>devoir défendre sa place ou sa position / déterminé / en colère</v>
      </c>
      <c r="AB82" s="315">
        <v>12</v>
      </c>
      <c r="AC82" s="338"/>
      <c r="AD82" s="338"/>
      <c r="AE82" s="338"/>
      <c r="AF82" s="338"/>
      <c r="AG82" s="338"/>
      <c r="AH82" s="338"/>
      <c r="AI82" s="338"/>
      <c r="AJ82" s="338"/>
      <c r="AK82" s="338">
        <v>0</v>
      </c>
      <c r="AL82" s="338">
        <v>4</v>
      </c>
      <c r="AM82" s="338">
        <v>0</v>
      </c>
      <c r="AN82" s="338">
        <v>3</v>
      </c>
      <c r="AO82" s="338"/>
      <c r="AP82" s="338"/>
      <c r="AQ82" s="338"/>
      <c r="AR82" s="343">
        <f t="shared" si="27"/>
        <v>0</v>
      </c>
      <c r="AS82" s="338" t="str">
        <f t="shared" si="28"/>
        <v/>
      </c>
      <c r="AT82" s="338" t="str">
        <f t="shared" si="29"/>
        <v/>
      </c>
      <c r="AU82" s="338" t="str">
        <f t="shared" si="30"/>
        <v/>
      </c>
      <c r="AV82" s="338" t="str">
        <f t="shared" si="31"/>
        <v/>
      </c>
      <c r="AW82" s="338"/>
      <c r="AX82" s="338"/>
      <c r="AY82" s="338"/>
      <c r="AZ82" s="338"/>
      <c r="BA82" s="338"/>
      <c r="BB82" s="338"/>
      <c r="BC82" s="338"/>
      <c r="BD82" s="338"/>
      <c r="BE82" s="338"/>
      <c r="BF82" s="338"/>
      <c r="BG82" s="338"/>
      <c r="BH82" s="338"/>
      <c r="BI82" s="338"/>
      <c r="BJ82" s="338"/>
      <c r="BK82" s="338"/>
      <c r="BL82" s="338"/>
      <c r="BM82" s="338"/>
      <c r="BN82" s="338"/>
      <c r="BO82" s="338"/>
      <c r="BP82" s="338"/>
      <c r="BQ82" s="338"/>
      <c r="BR82" s="338"/>
      <c r="BS82" s="338"/>
      <c r="BT82" s="338"/>
      <c r="BU82" s="338"/>
      <c r="BV82" s="338"/>
      <c r="BW82" s="338"/>
      <c r="BX82" s="338"/>
      <c r="BY82" s="508" t="str">
        <f>annexe_01!D80</f>
        <v xml:space="preserve">besoin de prendre sa place / besoin de maintenir sa décision ou sa position </v>
      </c>
      <c r="BZ82" s="508" t="str">
        <f>annexe_01!E80</f>
        <v>lâcher le morceau / accepter un compromis</v>
      </c>
      <c r="CA82" s="508" t="str">
        <f>annexe_01!F80</f>
        <v xml:space="preserve">rester neutre / être à sa place / proposer un compromis </v>
      </c>
      <c r="CB82" s="508" t="str">
        <f>annexe_01!G80</f>
        <v>devoir défendre sa place ou sa position / déterminé / en colère</v>
      </c>
      <c r="CF82" s="300" t="s">
        <v>95</v>
      </c>
      <c r="CG82" s="300" t="s">
        <v>97</v>
      </c>
      <c r="CH82" s="301">
        <v>12</v>
      </c>
      <c r="CI82" s="301">
        <v>790</v>
      </c>
    </row>
    <row r="83" spans="5:87" ht="14.25" customHeight="1" thickTop="1" thickBot="1" x14ac:dyDescent="0.3">
      <c r="E83" s="310">
        <v>0</v>
      </c>
      <c r="F83" s="314">
        <v>12</v>
      </c>
      <c r="G83" s="183">
        <f t="shared" si="20"/>
        <v>0</v>
      </c>
      <c r="H83" s="312">
        <v>-1</v>
      </c>
      <c r="I83" s="312">
        <v>0</v>
      </c>
      <c r="J83" s="343">
        <f t="shared" si="21"/>
        <v>3</v>
      </c>
      <c r="K83" s="339" t="str">
        <f t="shared" si="16"/>
        <v xml:space="preserve">besoin de s'ouvrir à l'environnement ou aux autres / besoin de s'ouvrir aux plaisirs de la vie </v>
      </c>
      <c r="L83" s="327">
        <v>12</v>
      </c>
      <c r="M83" s="343">
        <f t="shared" si="22"/>
        <v>5</v>
      </c>
      <c r="N83" s="339" t="str">
        <f t="shared" si="17"/>
        <v>avoir des envies excessives ou réprimer des envies</v>
      </c>
      <c r="O83" s="354" t="str">
        <f>annexe_01!C81</f>
        <v>bouche/langue</v>
      </c>
      <c r="P83" s="347"/>
      <c r="Q83" s="347"/>
      <c r="R83" s="347"/>
      <c r="S83" s="338"/>
      <c r="T83" s="338" t="str">
        <f t="shared" si="23"/>
        <v>--</v>
      </c>
      <c r="U83" s="357">
        <f t="shared" si="24"/>
        <v>0</v>
      </c>
      <c r="V83" s="343">
        <f t="shared" si="25"/>
        <v>3</v>
      </c>
      <c r="W83" s="339" t="str">
        <f t="shared" si="18"/>
        <v xml:space="preserve">besoin de s'ouvrir à l'environnement ou aux autres / besoin de s'ouvrir aux plaisirs de la vie </v>
      </c>
      <c r="X83" s="327">
        <v>12</v>
      </c>
      <c r="Y83" s="343">
        <f t="shared" si="26"/>
        <v>5</v>
      </c>
      <c r="Z83" s="339" t="str">
        <f t="shared" si="19"/>
        <v>avoir des envies excessives ou réprimer des envies</v>
      </c>
      <c r="AB83" s="315">
        <v>12</v>
      </c>
      <c r="AC83" s="338"/>
      <c r="AD83" s="338"/>
      <c r="AE83" s="338"/>
      <c r="AF83" s="338"/>
      <c r="AG83" s="338"/>
      <c r="AH83" s="338"/>
      <c r="AI83" s="338"/>
      <c r="AJ83" s="338"/>
      <c r="AK83" s="338">
        <v>3</v>
      </c>
      <c r="AL83" s="338">
        <v>5</v>
      </c>
      <c r="AM83" s="338">
        <v>3</v>
      </c>
      <c r="AN83" s="338">
        <v>5</v>
      </c>
      <c r="AO83" s="338"/>
      <c r="AP83" s="338"/>
      <c r="AQ83" s="338"/>
      <c r="AR83" s="343">
        <f t="shared" si="27"/>
        <v>0</v>
      </c>
      <c r="AS83" s="338" t="str">
        <f t="shared" si="28"/>
        <v/>
      </c>
      <c r="AT83" s="338" t="str">
        <f t="shared" si="29"/>
        <v/>
      </c>
      <c r="AU83" s="338" t="str">
        <f t="shared" si="30"/>
        <v/>
      </c>
      <c r="AV83" s="338" t="str">
        <f t="shared" si="31"/>
        <v/>
      </c>
      <c r="AW83" s="338"/>
      <c r="AX83" s="338"/>
      <c r="AY83" s="338"/>
      <c r="AZ83" s="338"/>
      <c r="BA83" s="338"/>
      <c r="BB83" s="338"/>
      <c r="BC83" s="338"/>
      <c r="BD83" s="338"/>
      <c r="BE83" s="338"/>
      <c r="BF83" s="338"/>
      <c r="BG83" s="338"/>
      <c r="BH83" s="338"/>
      <c r="BI83" s="338"/>
      <c r="BJ83" s="338"/>
      <c r="BK83" s="338"/>
      <c r="BL83" s="338"/>
      <c r="BM83" s="338"/>
      <c r="BN83" s="338"/>
      <c r="BO83" s="338"/>
      <c r="BP83" s="338"/>
      <c r="BQ83" s="338"/>
      <c r="BR83" s="338"/>
      <c r="BS83" s="338"/>
      <c r="BT83" s="338"/>
      <c r="BU83" s="338"/>
      <c r="BV83" s="338"/>
      <c r="BW83" s="338"/>
      <c r="BX83" s="338"/>
      <c r="BY83" s="508" t="str">
        <f>annexe_01!D81</f>
        <v xml:space="preserve">besoin de s'ouvrir à l'environnement ou aux autres / besoin de s'ouvrir aux plaisirs de la vie </v>
      </c>
      <c r="BZ83" s="508" t="str">
        <f>annexe_01!E81</f>
        <v>garder le silence / ascétisme / renoncement aux plaisirs</v>
      </c>
      <c r="CA83" s="508" t="str">
        <f>annexe_01!F81</f>
        <v>apprécier la vie / gratitude</v>
      </c>
      <c r="CB83" s="508" t="str">
        <f>annexe_01!G81</f>
        <v>avoir des envies excessives ou réprimer des envies</v>
      </c>
      <c r="CF83" s="300" t="s">
        <v>95</v>
      </c>
      <c r="CG83" s="300" t="s">
        <v>98</v>
      </c>
      <c r="CH83" s="301">
        <v>12</v>
      </c>
      <c r="CI83" s="301">
        <v>800</v>
      </c>
    </row>
    <row r="84" spans="5:87" ht="14.25" customHeight="1" thickTop="1" thickBot="1" x14ac:dyDescent="0.3">
      <c r="E84" s="310">
        <v>0</v>
      </c>
      <c r="F84" s="314">
        <v>12</v>
      </c>
      <c r="G84" s="183">
        <f t="shared" si="20"/>
        <v>0</v>
      </c>
      <c r="H84" s="312">
        <v>-1</v>
      </c>
      <c r="I84" s="312">
        <v>0</v>
      </c>
      <c r="J84" s="343">
        <f t="shared" si="21"/>
        <v>3</v>
      </c>
      <c r="K84" s="339" t="str">
        <f t="shared" si="16"/>
        <v xml:space="preserve">besoin d'en faire trop / culpabiliser si l'on en fait pas assez </v>
      </c>
      <c r="L84" s="327">
        <v>12</v>
      </c>
      <c r="M84" s="343">
        <f t="shared" si="22"/>
        <v>6</v>
      </c>
      <c r="N84" s="339" t="str">
        <f t="shared" si="17"/>
        <v>ruminer sa culpabilité ou sa colère</v>
      </c>
      <c r="O84" s="354" t="str">
        <f>annexe_01!C82</f>
        <v>C4</v>
      </c>
      <c r="P84" s="347"/>
      <c r="Q84" s="347"/>
      <c r="R84" s="347"/>
      <c r="S84" s="338"/>
      <c r="T84" s="338" t="str">
        <f t="shared" si="23"/>
        <v>--</v>
      </c>
      <c r="U84" s="357">
        <f t="shared" si="24"/>
        <v>0</v>
      </c>
      <c r="V84" s="343">
        <f t="shared" si="25"/>
        <v>3</v>
      </c>
      <c r="W84" s="339" t="str">
        <f t="shared" si="18"/>
        <v xml:space="preserve">besoin d'en faire trop / culpabiliser si l'on en fait pas assez </v>
      </c>
      <c r="X84" s="327">
        <v>12</v>
      </c>
      <c r="Y84" s="343">
        <f t="shared" si="26"/>
        <v>6</v>
      </c>
      <c r="Z84" s="339" t="str">
        <f t="shared" si="19"/>
        <v>ruminer sa culpabilité ou sa colère</v>
      </c>
      <c r="AB84" s="315">
        <v>12</v>
      </c>
      <c r="AC84" s="338"/>
      <c r="AD84" s="338"/>
      <c r="AE84" s="338"/>
      <c r="AF84" s="338"/>
      <c r="AG84" s="338"/>
      <c r="AH84" s="338"/>
      <c r="AI84" s="338"/>
      <c r="AJ84" s="338"/>
      <c r="AK84" s="338">
        <v>3</v>
      </c>
      <c r="AL84" s="338">
        <v>6</v>
      </c>
      <c r="AM84" s="338">
        <v>3</v>
      </c>
      <c r="AN84" s="338">
        <v>6</v>
      </c>
      <c r="AO84" s="338"/>
      <c r="AP84" s="338"/>
      <c r="AQ84" s="338"/>
      <c r="AR84" s="343">
        <f t="shared" si="27"/>
        <v>0</v>
      </c>
      <c r="AS84" s="338" t="str">
        <f t="shared" si="28"/>
        <v/>
      </c>
      <c r="AT84" s="338" t="str">
        <f t="shared" si="29"/>
        <v/>
      </c>
      <c r="AU84" s="338" t="str">
        <f t="shared" si="30"/>
        <v/>
      </c>
      <c r="AV84" s="338" t="str">
        <f t="shared" si="31"/>
        <v/>
      </c>
      <c r="AW84" s="338"/>
      <c r="AX84" s="338"/>
      <c r="AY84" s="338"/>
      <c r="AZ84" s="338"/>
      <c r="BA84" s="338"/>
      <c r="BB84" s="338"/>
      <c r="BC84" s="338"/>
      <c r="BD84" s="338"/>
      <c r="BE84" s="338"/>
      <c r="BF84" s="338"/>
      <c r="BG84" s="338"/>
      <c r="BH84" s="338"/>
      <c r="BI84" s="338"/>
      <c r="BJ84" s="338"/>
      <c r="BK84" s="338"/>
      <c r="BL84" s="338"/>
      <c r="BM84" s="338"/>
      <c r="BN84" s="338"/>
      <c r="BO84" s="338"/>
      <c r="BP84" s="338"/>
      <c r="BQ84" s="338"/>
      <c r="BR84" s="338"/>
      <c r="BS84" s="338"/>
      <c r="BT84" s="338"/>
      <c r="BU84" s="338"/>
      <c r="BV84" s="338"/>
      <c r="BW84" s="338"/>
      <c r="BX84" s="338"/>
      <c r="BY84" s="508" t="str">
        <f>annexe_01!D82</f>
        <v xml:space="preserve">besoin d'en faire trop / culpabiliser si l'on en fait pas assez </v>
      </c>
      <c r="BZ84" s="508" t="str">
        <f>annexe_01!E82</f>
        <v>peur de ne pas en faire assez / ne pas voir ses priorités</v>
      </c>
      <c r="CA84" s="508" t="str">
        <f>annexe_01!F82</f>
        <v>voir ses priorités / avoir du recul / capacité à rire de soi</v>
      </c>
      <c r="CB84" s="508" t="str">
        <f>annexe_01!G82</f>
        <v>ruminer sa culpabilité ou sa colère</v>
      </c>
      <c r="CF84" s="300" t="s">
        <v>95</v>
      </c>
      <c r="CG84" s="300" t="s">
        <v>99</v>
      </c>
      <c r="CH84" s="301">
        <v>12</v>
      </c>
      <c r="CI84" s="301">
        <v>810</v>
      </c>
    </row>
    <row r="85" spans="5:87" ht="14.25" customHeight="1" thickTop="1" thickBot="1" x14ac:dyDescent="0.3">
      <c r="E85" s="310">
        <v>0</v>
      </c>
      <c r="F85" s="314">
        <v>12</v>
      </c>
      <c r="G85" s="183">
        <f t="shared" si="20"/>
        <v>0</v>
      </c>
      <c r="H85" s="312">
        <v>0</v>
      </c>
      <c r="I85" s="312">
        <v>0</v>
      </c>
      <c r="J85" s="343">
        <f t="shared" si="21"/>
        <v>2</v>
      </c>
      <c r="K85" s="339" t="str">
        <f t="shared" si="16"/>
        <v xml:space="preserve">besoin de stabilité / besoin de faire sa place / besoin de tenir le coup </v>
      </c>
      <c r="L85" s="327">
        <v>12</v>
      </c>
      <c r="M85" s="343">
        <f t="shared" si="22"/>
        <v>5</v>
      </c>
      <c r="N85" s="339" t="str">
        <f t="shared" si="17"/>
        <v>ne jamais relacher / serrer les dents</v>
      </c>
      <c r="O85" s="354" t="str">
        <f>annexe_01!C83</f>
        <v>machoire</v>
      </c>
      <c r="P85" s="347"/>
      <c r="Q85" s="347"/>
      <c r="R85" s="347"/>
      <c r="S85" s="338"/>
      <c r="T85" s="338" t="str">
        <f t="shared" si="23"/>
        <v>--</v>
      </c>
      <c r="U85" s="357">
        <f t="shared" si="24"/>
        <v>0</v>
      </c>
      <c r="V85" s="343">
        <f t="shared" si="25"/>
        <v>2</v>
      </c>
      <c r="W85" s="339" t="str">
        <f t="shared" si="18"/>
        <v xml:space="preserve">besoin de stabilité / besoin de faire sa place / besoin de tenir le coup </v>
      </c>
      <c r="X85" s="327">
        <v>12</v>
      </c>
      <c r="Y85" s="343">
        <f t="shared" si="26"/>
        <v>10</v>
      </c>
      <c r="Z85" s="339" t="str">
        <f t="shared" si="19"/>
        <v>ne jamais relacher / serrer les dents</v>
      </c>
      <c r="AB85" s="315">
        <v>12</v>
      </c>
      <c r="AC85" s="338"/>
      <c r="AD85" s="338"/>
      <c r="AE85" s="338"/>
      <c r="AF85" s="338"/>
      <c r="AG85" s="338"/>
      <c r="AH85" s="338"/>
      <c r="AI85" s="338"/>
      <c r="AJ85" s="338"/>
      <c r="AK85" s="338">
        <v>2</v>
      </c>
      <c r="AL85" s="338">
        <v>5</v>
      </c>
      <c r="AM85" s="338">
        <v>2</v>
      </c>
      <c r="AN85" s="338">
        <v>10</v>
      </c>
      <c r="AO85" s="338"/>
      <c r="AP85" s="338"/>
      <c r="AQ85" s="338"/>
      <c r="AR85" s="343">
        <f t="shared" si="27"/>
        <v>0</v>
      </c>
      <c r="AS85" s="338" t="str">
        <f t="shared" si="28"/>
        <v/>
      </c>
      <c r="AT85" s="338" t="str">
        <f t="shared" si="29"/>
        <v/>
      </c>
      <c r="AU85" s="338" t="str">
        <f t="shared" si="30"/>
        <v/>
      </c>
      <c r="AV85" s="338" t="str">
        <f t="shared" si="31"/>
        <v/>
      </c>
      <c r="AW85" s="338"/>
      <c r="AX85" s="338"/>
      <c r="AY85" s="338"/>
      <c r="AZ85" s="338"/>
      <c r="BA85" s="338"/>
      <c r="BB85" s="338"/>
      <c r="BC85" s="338"/>
      <c r="BD85" s="338"/>
      <c r="BE85" s="338"/>
      <c r="BF85" s="338"/>
      <c r="BG85" s="338"/>
      <c r="BH85" s="338"/>
      <c r="BI85" s="338"/>
      <c r="BJ85" s="338"/>
      <c r="BK85" s="338"/>
      <c r="BL85" s="338"/>
      <c r="BM85" s="338"/>
      <c r="BN85" s="338"/>
      <c r="BO85" s="338"/>
      <c r="BP85" s="338"/>
      <c r="BQ85" s="338"/>
      <c r="BR85" s="338"/>
      <c r="BS85" s="338"/>
      <c r="BT85" s="338"/>
      <c r="BU85" s="338"/>
      <c r="BV85" s="338"/>
      <c r="BW85" s="338"/>
      <c r="BX85" s="338"/>
      <c r="BY85" s="508" t="str">
        <f>annexe_01!D83</f>
        <v xml:space="preserve">besoin de stabilité / besoin de faire sa place / besoin de tenir le coup </v>
      </c>
      <c r="BZ85" s="508" t="str">
        <f>annexe_01!E83</f>
        <v>se faire bouffer / se faire prendre sa place / abandonner / renoncer</v>
      </c>
      <c r="CA85" s="508" t="str">
        <f>annexe_01!F83</f>
        <v>relâcher / ne plus résister / se détendre</v>
      </c>
      <c r="CB85" s="508" t="str">
        <f>annexe_01!G83</f>
        <v>ne jamais relacher / serrer les dents</v>
      </c>
      <c r="CF85" s="300" t="s">
        <v>95</v>
      </c>
      <c r="CG85" s="300" t="s">
        <v>100</v>
      </c>
      <c r="CH85" s="301">
        <v>12</v>
      </c>
      <c r="CI85" s="301">
        <v>820</v>
      </c>
    </row>
    <row r="86" spans="5:87" ht="14.25" customHeight="1" thickTop="1" thickBot="1" x14ac:dyDescent="0.3">
      <c r="E86" s="310">
        <v>0</v>
      </c>
      <c r="F86" s="314">
        <v>12</v>
      </c>
      <c r="G86" s="183">
        <f t="shared" si="20"/>
        <v>0</v>
      </c>
      <c r="H86" s="312">
        <v>0</v>
      </c>
      <c r="I86" s="312">
        <v>0</v>
      </c>
      <c r="J86" s="343">
        <f t="shared" si="21"/>
        <v>2</v>
      </c>
      <c r="K86" s="339" t="str">
        <f t="shared" si="16"/>
        <v xml:space="preserve">besoin d'avoir son espace vital / besoin de se sentir protégé </v>
      </c>
      <c r="L86" s="327">
        <v>12</v>
      </c>
      <c r="M86" s="343">
        <f t="shared" si="22"/>
        <v>6</v>
      </c>
      <c r="N86" s="339" t="str">
        <f t="shared" si="17"/>
        <v>être à l'affût / sentir un danger / devoir défendre son espace vital</v>
      </c>
      <c r="O86" s="354" t="str">
        <f>annexe_01!C84</f>
        <v>sinus</v>
      </c>
      <c r="P86" s="347"/>
      <c r="Q86" s="347"/>
      <c r="R86" s="347"/>
      <c r="S86" s="338"/>
      <c r="T86" s="338" t="str">
        <f t="shared" si="23"/>
        <v>--</v>
      </c>
      <c r="U86" s="357">
        <f t="shared" si="24"/>
        <v>0</v>
      </c>
      <c r="V86" s="343">
        <f t="shared" si="25"/>
        <v>0</v>
      </c>
      <c r="W86" s="339" t="str">
        <f t="shared" si="18"/>
        <v/>
      </c>
      <c r="X86" s="327">
        <v>12</v>
      </c>
      <c r="Y86" s="343">
        <f t="shared" si="26"/>
        <v>6</v>
      </c>
      <c r="Z86" s="339" t="str">
        <f t="shared" si="19"/>
        <v>être à l'affût / sentir un danger / devoir défendre son espace vital</v>
      </c>
      <c r="AB86" s="315">
        <v>12</v>
      </c>
      <c r="AC86" s="338"/>
      <c r="AD86" s="338"/>
      <c r="AE86" s="338"/>
      <c r="AF86" s="338"/>
      <c r="AG86" s="338"/>
      <c r="AH86" s="338"/>
      <c r="AI86" s="338"/>
      <c r="AJ86" s="338"/>
      <c r="AK86" s="338">
        <v>2</v>
      </c>
      <c r="AL86" s="338">
        <v>6</v>
      </c>
      <c r="AM86" s="338">
        <v>0</v>
      </c>
      <c r="AN86" s="338">
        <v>6</v>
      </c>
      <c r="AO86" s="338"/>
      <c r="AP86" s="338"/>
      <c r="AQ86" s="338"/>
      <c r="AR86" s="343">
        <f t="shared" si="27"/>
        <v>0</v>
      </c>
      <c r="AS86" s="338" t="str">
        <f t="shared" si="28"/>
        <v/>
      </c>
      <c r="AT86" s="338" t="str">
        <f t="shared" si="29"/>
        <v/>
      </c>
      <c r="AU86" s="338" t="str">
        <f t="shared" si="30"/>
        <v/>
      </c>
      <c r="AV86" s="338" t="str">
        <f t="shared" si="31"/>
        <v/>
      </c>
      <c r="AW86" s="338"/>
      <c r="AX86" s="338"/>
      <c r="AY86" s="338"/>
      <c r="AZ86" s="338"/>
      <c r="BA86" s="338"/>
      <c r="BB86" s="338"/>
      <c r="BC86" s="338"/>
      <c r="BD86" s="338"/>
      <c r="BE86" s="338"/>
      <c r="BF86" s="338"/>
      <c r="BG86" s="338"/>
      <c r="BH86" s="338"/>
      <c r="BI86" s="338"/>
      <c r="BJ86" s="338"/>
      <c r="BK86" s="338"/>
      <c r="BL86" s="338"/>
      <c r="BM86" s="338"/>
      <c r="BN86" s="338"/>
      <c r="BO86" s="338"/>
      <c r="BP86" s="338"/>
      <c r="BQ86" s="338"/>
      <c r="BR86" s="338"/>
      <c r="BS86" s="338"/>
      <c r="BT86" s="338"/>
      <c r="BU86" s="338"/>
      <c r="BV86" s="338"/>
      <c r="BW86" s="338"/>
      <c r="BX86" s="338"/>
      <c r="BY86" s="508" t="str">
        <f>annexe_01!D84</f>
        <v xml:space="preserve">besoin d'avoir son espace vital / besoin de se sentir protégé </v>
      </c>
      <c r="BZ86" s="508" t="str">
        <f>annexe_01!E84</f>
        <v>forte empathie / être dans sa bulle / perte des repères</v>
      </c>
      <c r="CA86" s="508" t="str">
        <f>annexe_01!F84</f>
        <v xml:space="preserve">enfant intérieur en sécurité </v>
      </c>
      <c r="CB86" s="508" t="str">
        <f>annexe_01!G84</f>
        <v>être à l'affût / sentir un danger / devoir défendre son espace vital</v>
      </c>
      <c r="CF86" s="300" t="s">
        <v>95</v>
      </c>
      <c r="CG86" s="300" t="s">
        <v>324</v>
      </c>
      <c r="CH86" s="301">
        <v>12</v>
      </c>
      <c r="CI86" s="301">
        <v>830</v>
      </c>
    </row>
    <row r="87" spans="5:87" ht="14.25" customHeight="1" thickTop="1" thickBot="1" x14ac:dyDescent="0.3">
      <c r="E87" s="310">
        <v>0</v>
      </c>
      <c r="F87" s="314">
        <v>12</v>
      </c>
      <c r="G87" s="183">
        <f t="shared" si="20"/>
        <v>0</v>
      </c>
      <c r="H87" s="312">
        <v>0</v>
      </c>
      <c r="I87" s="312">
        <v>0</v>
      </c>
      <c r="J87" s="343">
        <f t="shared" si="21"/>
        <v>0</v>
      </c>
      <c r="K87" s="339" t="str">
        <f t="shared" si="16"/>
        <v/>
      </c>
      <c r="L87" s="327">
        <v>12</v>
      </c>
      <c r="M87" s="343">
        <f t="shared" si="22"/>
        <v>1</v>
      </c>
      <c r="N87" s="339" t="str">
        <f t="shared" si="17"/>
        <v>être à l'affût / sur la défensive</v>
      </c>
      <c r="O87" s="354" t="str">
        <f>annexe_01!C85</f>
        <v>nez</v>
      </c>
      <c r="P87" s="347"/>
      <c r="Q87" s="347"/>
      <c r="R87" s="347"/>
      <c r="S87" s="338"/>
      <c r="T87" s="338" t="str">
        <f t="shared" si="23"/>
        <v>--</v>
      </c>
      <c r="U87" s="357">
        <f t="shared" si="24"/>
        <v>0</v>
      </c>
      <c r="V87" s="343">
        <f t="shared" si="25"/>
        <v>0</v>
      </c>
      <c r="W87" s="339" t="str">
        <f t="shared" si="18"/>
        <v/>
      </c>
      <c r="X87" s="327">
        <v>12</v>
      </c>
      <c r="Y87" s="343">
        <f t="shared" si="26"/>
        <v>5</v>
      </c>
      <c r="Z87" s="339" t="str">
        <f t="shared" si="19"/>
        <v>être à l'affût / sur la défensive</v>
      </c>
      <c r="AB87" s="315">
        <v>12</v>
      </c>
      <c r="AC87" s="338"/>
      <c r="AD87" s="338"/>
      <c r="AE87" s="338"/>
      <c r="AF87" s="338"/>
      <c r="AG87" s="338"/>
      <c r="AH87" s="338"/>
      <c r="AI87" s="338"/>
      <c r="AJ87" s="338"/>
      <c r="AK87" s="338">
        <v>0</v>
      </c>
      <c r="AL87" s="338">
        <v>1</v>
      </c>
      <c r="AM87" s="338">
        <v>0</v>
      </c>
      <c r="AN87" s="338">
        <v>5</v>
      </c>
      <c r="AO87" s="338"/>
      <c r="AP87" s="338"/>
      <c r="AQ87" s="338"/>
      <c r="AR87" s="343">
        <f t="shared" si="27"/>
        <v>0</v>
      </c>
      <c r="AS87" s="338" t="str">
        <f t="shared" si="28"/>
        <v/>
      </c>
      <c r="AT87" s="338" t="str">
        <f t="shared" si="29"/>
        <v/>
      </c>
      <c r="AU87" s="338" t="str">
        <f t="shared" si="30"/>
        <v/>
      </c>
      <c r="AV87" s="338" t="str">
        <f t="shared" si="31"/>
        <v/>
      </c>
      <c r="AW87" s="338"/>
      <c r="AX87" s="338"/>
      <c r="AY87" s="338"/>
      <c r="AZ87" s="338"/>
      <c r="BA87" s="338"/>
      <c r="BB87" s="338"/>
      <c r="BC87" s="338"/>
      <c r="BD87" s="338"/>
      <c r="BE87" s="338"/>
      <c r="BF87" s="338"/>
      <c r="BG87" s="338"/>
      <c r="BH87" s="338"/>
      <c r="BI87" s="338"/>
      <c r="BJ87" s="338"/>
      <c r="BK87" s="338"/>
      <c r="BL87" s="338"/>
      <c r="BM87" s="338"/>
      <c r="BN87" s="338"/>
      <c r="BO87" s="338"/>
      <c r="BP87" s="338"/>
      <c r="BQ87" s="338"/>
      <c r="BR87" s="338"/>
      <c r="BS87" s="338"/>
      <c r="BT87" s="338"/>
      <c r="BU87" s="338"/>
      <c r="BV87" s="338"/>
      <c r="BW87" s="338"/>
      <c r="BX87" s="338"/>
      <c r="BY87" s="508" t="str">
        <f>annexe_01!D85</f>
        <v xml:space="preserve">besoin de se sentir en sécurité / intuition active </v>
      </c>
      <c r="BZ87" s="508" t="str">
        <f>annexe_01!E85</f>
        <v>être influencé / ne pas sentir un danger</v>
      </c>
      <c r="CA87" s="508" t="str">
        <f>annexe_01!F85</f>
        <v xml:space="preserve">confiance naturelle dans la vie / bonne intuition </v>
      </c>
      <c r="CB87" s="508" t="str">
        <f>annexe_01!G85</f>
        <v>être à l'affût / sur la défensive</v>
      </c>
      <c r="CF87" s="300" t="s">
        <v>95</v>
      </c>
      <c r="CG87" s="300" t="s">
        <v>102</v>
      </c>
      <c r="CH87" s="301">
        <v>12</v>
      </c>
      <c r="CI87" s="301">
        <v>840</v>
      </c>
    </row>
    <row r="88" spans="5:87" ht="14.25" customHeight="1" thickTop="1" thickBot="1" x14ac:dyDescent="0.3">
      <c r="E88" s="310">
        <v>0</v>
      </c>
      <c r="F88" s="314">
        <v>12</v>
      </c>
      <c r="G88" s="183">
        <f t="shared" si="20"/>
        <v>0</v>
      </c>
      <c r="H88" s="312">
        <v>0</v>
      </c>
      <c r="I88" s="312">
        <v>0</v>
      </c>
      <c r="J88" s="343">
        <f t="shared" si="21"/>
        <v>0</v>
      </c>
      <c r="K88" s="339" t="str">
        <f t="shared" si="16"/>
        <v/>
      </c>
      <c r="L88" s="327">
        <v>12</v>
      </c>
      <c r="M88" s="343">
        <f t="shared" si="22"/>
        <v>4</v>
      </c>
      <c r="N88" s="339" t="str">
        <f t="shared" si="17"/>
        <v>être à l'affût / refuser d'écouter</v>
      </c>
      <c r="O88" s="354" t="str">
        <f>annexe_01!C86</f>
        <v>oreille</v>
      </c>
      <c r="P88" s="347"/>
      <c r="Q88" s="347"/>
      <c r="R88" s="347"/>
      <c r="S88" s="338"/>
      <c r="T88" s="338" t="str">
        <f t="shared" si="23"/>
        <v>--</v>
      </c>
      <c r="U88" s="357">
        <f t="shared" si="24"/>
        <v>0</v>
      </c>
      <c r="V88" s="343">
        <f t="shared" si="25"/>
        <v>2</v>
      </c>
      <c r="W88" s="339" t="str">
        <f t="shared" si="18"/>
        <v xml:space="preserve">besoin d'être à l'écoute de soi et des autres </v>
      </c>
      <c r="X88" s="327">
        <v>12</v>
      </c>
      <c r="Y88" s="343">
        <f t="shared" si="26"/>
        <v>3</v>
      </c>
      <c r="Z88" s="339" t="str">
        <f t="shared" si="19"/>
        <v>être à l'affût / refuser d'écouter</v>
      </c>
      <c r="AB88" s="315">
        <v>12</v>
      </c>
      <c r="AC88" s="338"/>
      <c r="AD88" s="338"/>
      <c r="AE88" s="338"/>
      <c r="AF88" s="338"/>
      <c r="AG88" s="338"/>
      <c r="AH88" s="338"/>
      <c r="AI88" s="338"/>
      <c r="AJ88" s="338"/>
      <c r="AK88" s="338">
        <v>0</v>
      </c>
      <c r="AL88" s="338">
        <v>4</v>
      </c>
      <c r="AM88" s="338">
        <v>2</v>
      </c>
      <c r="AN88" s="338">
        <v>3</v>
      </c>
      <c r="AO88" s="338"/>
      <c r="AP88" s="338"/>
      <c r="AQ88" s="338"/>
      <c r="AR88" s="343">
        <f t="shared" si="27"/>
        <v>0</v>
      </c>
      <c r="AS88" s="338" t="str">
        <f t="shared" si="28"/>
        <v/>
      </c>
      <c r="AT88" s="338" t="str">
        <f t="shared" si="29"/>
        <v/>
      </c>
      <c r="AU88" s="338" t="str">
        <f t="shared" si="30"/>
        <v/>
      </c>
      <c r="AV88" s="338" t="str">
        <f t="shared" si="31"/>
        <v/>
      </c>
      <c r="AW88" s="338"/>
      <c r="AX88" s="338"/>
      <c r="AY88" s="338"/>
      <c r="AZ88" s="338"/>
      <c r="BA88" s="338"/>
      <c r="BB88" s="338"/>
      <c r="BC88" s="338"/>
      <c r="BD88" s="338"/>
      <c r="BE88" s="338"/>
      <c r="BF88" s="338"/>
      <c r="BG88" s="338"/>
      <c r="BH88" s="338"/>
      <c r="BI88" s="338"/>
      <c r="BJ88" s="338"/>
      <c r="BK88" s="338"/>
      <c r="BL88" s="338"/>
      <c r="BM88" s="338"/>
      <c r="BN88" s="338"/>
      <c r="BO88" s="338"/>
      <c r="BP88" s="338"/>
      <c r="BQ88" s="338"/>
      <c r="BR88" s="338"/>
      <c r="BS88" s="338"/>
      <c r="BT88" s="338"/>
      <c r="BU88" s="338"/>
      <c r="BV88" s="338"/>
      <c r="BW88" s="338"/>
      <c r="BX88" s="338"/>
      <c r="BY88" s="508" t="str">
        <f>annexe_01!D86</f>
        <v xml:space="preserve">besoin d'être à l'écoute de soi et des autres </v>
      </c>
      <c r="BZ88" s="508" t="str">
        <f>annexe_01!E86</f>
        <v>ne pas s'écouter / ne pas écouter les autres / besoin de silence</v>
      </c>
      <c r="CA88" s="508" t="str">
        <f>annexe_01!F86</f>
        <v xml:space="preserve">équilibre dans l'écoute de soi et des autres / confident </v>
      </c>
      <c r="CB88" s="508" t="str">
        <f>annexe_01!G86</f>
        <v>être à l'affût / refuser d'écouter</v>
      </c>
      <c r="CF88" s="300" t="s">
        <v>95</v>
      </c>
      <c r="CG88" s="300" t="s">
        <v>103</v>
      </c>
      <c r="CH88" s="301">
        <v>12</v>
      </c>
      <c r="CI88" s="301">
        <v>850</v>
      </c>
    </row>
    <row r="89" spans="5:87" ht="14.25" customHeight="1" thickTop="1" thickBot="1" x14ac:dyDescent="0.3">
      <c r="E89" s="310">
        <v>0</v>
      </c>
      <c r="F89" s="314">
        <v>12</v>
      </c>
      <c r="G89" s="183">
        <f t="shared" si="20"/>
        <v>0</v>
      </c>
      <c r="H89" s="312">
        <v>0</v>
      </c>
      <c r="I89" s="312">
        <v>0</v>
      </c>
      <c r="J89" s="343">
        <f t="shared" si="21"/>
        <v>0</v>
      </c>
      <c r="K89" s="339" t="str">
        <f t="shared" si="16"/>
        <v/>
      </c>
      <c r="L89" s="327">
        <v>12</v>
      </c>
      <c r="M89" s="343">
        <f t="shared" si="22"/>
        <v>0</v>
      </c>
      <c r="N89" s="339" t="str">
        <f t="shared" si="17"/>
        <v/>
      </c>
      <c r="O89" s="354" t="str">
        <f>annexe_01!C87</f>
        <v>C3</v>
      </c>
      <c r="P89" s="347"/>
      <c r="Q89" s="347"/>
      <c r="R89" s="347"/>
      <c r="S89" s="338"/>
      <c r="T89" s="338" t="str">
        <f t="shared" si="23"/>
        <v>--</v>
      </c>
      <c r="U89" s="357">
        <f t="shared" si="24"/>
        <v>0</v>
      </c>
      <c r="V89" s="343">
        <f t="shared" si="25"/>
        <v>0</v>
      </c>
      <c r="W89" s="339" t="str">
        <f t="shared" si="18"/>
        <v/>
      </c>
      <c r="X89" s="327">
        <v>12</v>
      </c>
      <c r="Y89" s="343">
        <f t="shared" si="26"/>
        <v>3</v>
      </c>
      <c r="Z89" s="339" t="str">
        <f t="shared" si="19"/>
        <v>se voiler la face / être à l'affût / être sur ses gardes</v>
      </c>
      <c r="AB89" s="315">
        <v>12</v>
      </c>
      <c r="AC89" s="338"/>
      <c r="AD89" s="338"/>
      <c r="AE89" s="338"/>
      <c r="AF89" s="338"/>
      <c r="AG89" s="338"/>
      <c r="AH89" s="338"/>
      <c r="AI89" s="338"/>
      <c r="AJ89" s="338"/>
      <c r="AK89" s="338">
        <v>0</v>
      </c>
      <c r="AL89" s="338">
        <v>0</v>
      </c>
      <c r="AM89" s="338">
        <v>0</v>
      </c>
      <c r="AN89" s="338">
        <v>3</v>
      </c>
      <c r="AO89" s="338"/>
      <c r="AP89" s="338"/>
      <c r="AQ89" s="338"/>
      <c r="AR89" s="343">
        <f t="shared" si="27"/>
        <v>0</v>
      </c>
      <c r="AS89" s="338" t="str">
        <f t="shared" si="28"/>
        <v/>
      </c>
      <c r="AT89" s="338" t="str">
        <f t="shared" si="29"/>
        <v/>
      </c>
      <c r="AU89" s="338" t="str">
        <f t="shared" si="30"/>
        <v/>
      </c>
      <c r="AV89" s="338" t="str">
        <f t="shared" si="31"/>
        <v/>
      </c>
      <c r="AW89" s="338"/>
      <c r="AX89" s="338"/>
      <c r="AY89" s="338"/>
      <c r="AZ89" s="338"/>
      <c r="BA89" s="338"/>
      <c r="BB89" s="338"/>
      <c r="BC89" s="338"/>
      <c r="BD89" s="338"/>
      <c r="BE89" s="338"/>
      <c r="BF89" s="338"/>
      <c r="BG89" s="338"/>
      <c r="BH89" s="338"/>
      <c r="BI89" s="338"/>
      <c r="BJ89" s="338"/>
      <c r="BK89" s="338"/>
      <c r="BL89" s="338"/>
      <c r="BM89" s="338"/>
      <c r="BN89" s="338"/>
      <c r="BO89" s="338"/>
      <c r="BP89" s="338"/>
      <c r="BQ89" s="338"/>
      <c r="BR89" s="338"/>
      <c r="BS89" s="338"/>
      <c r="BT89" s="338"/>
      <c r="BU89" s="338"/>
      <c r="BV89" s="338"/>
      <c r="BW89" s="338"/>
      <c r="BX89" s="338"/>
      <c r="BY89" s="508" t="str">
        <f>annexe_01!D87</f>
        <v xml:space="preserve">besoin d'être dans sa bulle </v>
      </c>
      <c r="BZ89" s="508" t="str">
        <f>annexe_01!E87</f>
        <v>ne pas s'écouter ou être écouté / ne pas affronter la réalité</v>
      </c>
      <c r="CA89" s="508" t="str">
        <f>annexe_01!F87</f>
        <v xml:space="preserve">état de silence intérieur </v>
      </c>
      <c r="CB89" s="508" t="str">
        <f>annexe_01!G87</f>
        <v>se voiler la face / être à l'affût / être sur ses gardes</v>
      </c>
      <c r="CF89" s="300" t="s">
        <v>95</v>
      </c>
      <c r="CG89" s="300" t="s">
        <v>104</v>
      </c>
      <c r="CH89" s="301">
        <v>12</v>
      </c>
      <c r="CI89" s="301">
        <v>860</v>
      </c>
    </row>
    <row r="90" spans="5:87" ht="14.25" customHeight="1" thickTop="1" thickBot="1" x14ac:dyDescent="0.3">
      <c r="E90" s="310">
        <v>0</v>
      </c>
      <c r="F90" s="314">
        <v>12</v>
      </c>
      <c r="G90" s="183">
        <f t="shared" si="20"/>
        <v>0</v>
      </c>
      <c r="H90" s="312">
        <v>0</v>
      </c>
      <c r="I90" s="312">
        <v>0</v>
      </c>
      <c r="J90" s="343">
        <f t="shared" si="21"/>
        <v>0</v>
      </c>
      <c r="K90" s="339" t="str">
        <f t="shared" si="16"/>
        <v/>
      </c>
      <c r="L90" s="327">
        <v>12</v>
      </c>
      <c r="M90" s="343">
        <f t="shared" si="22"/>
        <v>3</v>
      </c>
      <c r="N90" s="339" t="str">
        <f t="shared" si="17"/>
        <v>questionnement pour la suite / serrer les dents</v>
      </c>
      <c r="O90" s="354" t="str">
        <f>annexe_01!C88</f>
        <v>C2</v>
      </c>
      <c r="P90" s="347"/>
      <c r="Q90" s="347"/>
      <c r="R90" s="347"/>
      <c r="S90" s="338"/>
      <c r="T90" s="338" t="str">
        <f t="shared" si="23"/>
        <v>--</v>
      </c>
      <c r="U90" s="357">
        <f t="shared" si="24"/>
        <v>0</v>
      </c>
      <c r="V90" s="343">
        <f t="shared" si="25"/>
        <v>0</v>
      </c>
      <c r="W90" s="339" t="str">
        <f t="shared" si="18"/>
        <v/>
      </c>
      <c r="X90" s="327">
        <v>12</v>
      </c>
      <c r="Y90" s="343">
        <f t="shared" si="26"/>
        <v>7</v>
      </c>
      <c r="Z90" s="339" t="str">
        <f t="shared" si="19"/>
        <v>questionnement pour la suite / serrer les dents</v>
      </c>
      <c r="AB90" s="315">
        <v>12</v>
      </c>
      <c r="AC90" s="338"/>
      <c r="AD90" s="338"/>
      <c r="AE90" s="338"/>
      <c r="AF90" s="338"/>
      <c r="AG90" s="338"/>
      <c r="AH90" s="338"/>
      <c r="AI90" s="338"/>
      <c r="AJ90" s="338"/>
      <c r="AK90" s="338">
        <v>0</v>
      </c>
      <c r="AL90" s="338">
        <v>3</v>
      </c>
      <c r="AM90" s="338">
        <v>0</v>
      </c>
      <c r="AN90" s="338">
        <v>7</v>
      </c>
      <c r="AO90" s="338"/>
      <c r="AP90" s="338"/>
      <c r="AQ90" s="338"/>
      <c r="AR90" s="343">
        <f t="shared" si="27"/>
        <v>0</v>
      </c>
      <c r="AS90" s="338" t="str">
        <f t="shared" si="28"/>
        <v/>
      </c>
      <c r="AT90" s="338" t="str">
        <f t="shared" si="29"/>
        <v/>
      </c>
      <c r="AU90" s="338" t="str">
        <f t="shared" si="30"/>
        <v/>
      </c>
      <c r="AV90" s="338" t="str">
        <f t="shared" si="31"/>
        <v/>
      </c>
      <c r="AW90" s="338"/>
      <c r="AX90" s="338"/>
      <c r="AY90" s="338"/>
      <c r="AZ90" s="338"/>
      <c r="BA90" s="338"/>
      <c r="BB90" s="338"/>
      <c r="BC90" s="338"/>
      <c r="BD90" s="338"/>
      <c r="BE90" s="338"/>
      <c r="BF90" s="338"/>
      <c r="BG90" s="338"/>
      <c r="BH90" s="338"/>
      <c r="BI90" s="338"/>
      <c r="BJ90" s="338"/>
      <c r="BK90" s="338"/>
      <c r="BL90" s="338"/>
      <c r="BM90" s="338"/>
      <c r="BN90" s="338"/>
      <c r="BO90" s="338"/>
      <c r="BP90" s="338"/>
      <c r="BQ90" s="338"/>
      <c r="BR90" s="338"/>
      <c r="BS90" s="338"/>
      <c r="BT90" s="338"/>
      <c r="BU90" s="338"/>
      <c r="BV90" s="338"/>
      <c r="BW90" s="338"/>
      <c r="BX90" s="338"/>
      <c r="BY90" s="508" t="str">
        <f>annexe_01!D88</f>
        <v xml:space="preserve">besoin de tenir le coup / sentiment de vivre une injustice </v>
      </c>
      <c r="BZ90" s="508" t="str">
        <f>annexe_01!E88</f>
        <v>encaisser / se sentir perdu ou dispersé</v>
      </c>
      <c r="CA90" s="508" t="str">
        <f>annexe_01!F88</f>
        <v xml:space="preserve">chemin clair pour la suite / lâcher-prise </v>
      </c>
      <c r="CB90" s="508" t="str">
        <f>annexe_01!G88</f>
        <v>questionnement pour la suite / serrer les dents</v>
      </c>
      <c r="CF90" s="300" t="s">
        <v>95</v>
      </c>
      <c r="CG90" s="300" t="s">
        <v>105</v>
      </c>
      <c r="CH90" s="301">
        <v>12</v>
      </c>
      <c r="CI90" s="301">
        <v>870</v>
      </c>
    </row>
    <row r="91" spans="5:87" ht="14.25" customHeight="1" thickTop="1" thickBot="1" x14ac:dyDescent="0.3">
      <c r="E91" s="310">
        <v>0</v>
      </c>
      <c r="F91" s="314">
        <v>13</v>
      </c>
      <c r="G91" s="183">
        <f t="shared" si="20"/>
        <v>0</v>
      </c>
      <c r="H91" s="312">
        <v>0</v>
      </c>
      <c r="I91" s="312">
        <v>0</v>
      </c>
      <c r="J91" s="343">
        <f t="shared" si="21"/>
        <v>0</v>
      </c>
      <c r="K91" s="339" t="str">
        <f t="shared" si="16"/>
        <v/>
      </c>
      <c r="L91" s="327">
        <v>13</v>
      </c>
      <c r="M91" s="343">
        <f t="shared" si="22"/>
        <v>7</v>
      </c>
      <c r="N91" s="339" t="str">
        <f t="shared" si="17"/>
        <v>devoir assumer / tenir tête / maintenir ses décisions</v>
      </c>
      <c r="O91" s="354" t="str">
        <f>annexe_01!C89</f>
        <v>C1</v>
      </c>
      <c r="P91" s="347"/>
      <c r="Q91" s="347"/>
      <c r="R91" s="347"/>
      <c r="S91" s="338"/>
      <c r="T91" s="338" t="str">
        <f t="shared" si="23"/>
        <v>--</v>
      </c>
      <c r="U91" s="357">
        <f t="shared" si="24"/>
        <v>0</v>
      </c>
      <c r="V91" s="343">
        <f t="shared" si="25"/>
        <v>0</v>
      </c>
      <c r="W91" s="339" t="str">
        <f t="shared" si="18"/>
        <v/>
      </c>
      <c r="X91" s="327">
        <v>13</v>
      </c>
      <c r="Y91" s="343">
        <f t="shared" si="26"/>
        <v>7</v>
      </c>
      <c r="Z91" s="339" t="str">
        <f t="shared" si="19"/>
        <v>devoir assumer / tenir tête / maintenir ses décisions</v>
      </c>
      <c r="AB91" s="315">
        <v>13</v>
      </c>
      <c r="AC91" s="338"/>
      <c r="AD91" s="338"/>
      <c r="AE91" s="338"/>
      <c r="AF91" s="338"/>
      <c r="AG91" s="338"/>
      <c r="AH91" s="338"/>
      <c r="AI91" s="338"/>
      <c r="AJ91" s="338"/>
      <c r="AK91" s="338">
        <v>0</v>
      </c>
      <c r="AL91" s="338">
        <v>7</v>
      </c>
      <c r="AM91" s="338">
        <v>0</v>
      </c>
      <c r="AN91" s="338">
        <v>7</v>
      </c>
      <c r="AO91" s="338"/>
      <c r="AP91" s="338"/>
      <c r="AQ91" s="338"/>
      <c r="AR91" s="343">
        <f t="shared" si="27"/>
        <v>0</v>
      </c>
      <c r="AS91" s="338" t="str">
        <f t="shared" si="28"/>
        <v/>
      </c>
      <c r="AT91" s="338" t="str">
        <f t="shared" si="29"/>
        <v/>
      </c>
      <c r="AU91" s="338" t="str">
        <f t="shared" si="30"/>
        <v/>
      </c>
      <c r="AV91" s="338" t="str">
        <f t="shared" si="31"/>
        <v/>
      </c>
      <c r="AW91" s="338"/>
      <c r="AX91" s="338"/>
      <c r="AY91" s="338"/>
      <c r="AZ91" s="338"/>
      <c r="BA91" s="338"/>
      <c r="BB91" s="338"/>
      <c r="BC91" s="338"/>
      <c r="BD91" s="338"/>
      <c r="BE91" s="338"/>
      <c r="BF91" s="338"/>
      <c r="BG91" s="338"/>
      <c r="BH91" s="338"/>
      <c r="BI91" s="338"/>
      <c r="BJ91" s="338"/>
      <c r="BK91" s="338"/>
      <c r="BL91" s="338"/>
      <c r="BM91" s="338"/>
      <c r="BN91" s="338"/>
      <c r="BO91" s="338"/>
      <c r="BP91" s="338"/>
      <c r="BQ91" s="338"/>
      <c r="BR91" s="338"/>
      <c r="BS91" s="338"/>
      <c r="BT91" s="338"/>
      <c r="BU91" s="338"/>
      <c r="BV91" s="338"/>
      <c r="BW91" s="338"/>
      <c r="BX91" s="338"/>
      <c r="BY91" s="508" t="str">
        <f>annexe_01!D89</f>
        <v>besoin d'assumer des charges / besoin d'avoir un but dans la vie</v>
      </c>
      <c r="BZ91" s="508" t="str">
        <f>annexe_01!E89</f>
        <v>se mettre moins de charges / ne plus se fixer d'objectif contraignant / vide existentiel</v>
      </c>
      <c r="CA91" s="508" t="str">
        <f>annexe_01!F89</f>
        <v>voir les choses sous un angle différent / accepter d'autres points de vue</v>
      </c>
      <c r="CB91" s="508" t="str">
        <f>annexe_01!G89</f>
        <v>devoir assumer / tenir tête / maintenir ses décisions</v>
      </c>
      <c r="CF91" s="300" t="s">
        <v>106</v>
      </c>
      <c r="CG91" s="300" t="s">
        <v>107</v>
      </c>
      <c r="CH91" s="301">
        <v>13</v>
      </c>
      <c r="CI91" s="301">
        <v>880</v>
      </c>
    </row>
    <row r="92" spans="5:87" ht="14.25" customHeight="1" thickTop="1" thickBot="1" x14ac:dyDescent="0.3">
      <c r="E92" s="310">
        <v>0</v>
      </c>
      <c r="F92" s="314">
        <v>13</v>
      </c>
      <c r="G92" s="183">
        <f t="shared" si="20"/>
        <v>0</v>
      </c>
      <c r="H92" s="312">
        <v>0</v>
      </c>
      <c r="I92" s="312">
        <v>0</v>
      </c>
      <c r="J92" s="343">
        <f t="shared" si="21"/>
        <v>0</v>
      </c>
      <c r="K92" s="339" t="str">
        <f t="shared" si="16"/>
        <v/>
      </c>
      <c r="L92" s="327">
        <v>13</v>
      </c>
      <c r="M92" s="343">
        <f t="shared" si="22"/>
        <v>7</v>
      </c>
      <c r="N92" s="339" t="str">
        <f t="shared" si="17"/>
        <v>stress / agitation physique / besoin de bouger</v>
      </c>
      <c r="O92" s="354" t="str">
        <f>annexe_01!C90</f>
        <v>cervelet</v>
      </c>
      <c r="P92" s="347"/>
      <c r="Q92" s="347"/>
      <c r="R92" s="347"/>
      <c r="S92" s="338"/>
      <c r="T92" s="338" t="str">
        <f t="shared" si="23"/>
        <v>--</v>
      </c>
      <c r="U92" s="357">
        <f t="shared" si="24"/>
        <v>0</v>
      </c>
      <c r="V92" s="343">
        <f t="shared" si="25"/>
        <v>0</v>
      </c>
      <c r="W92" s="339" t="str">
        <f t="shared" si="18"/>
        <v/>
      </c>
      <c r="X92" s="327">
        <v>13</v>
      </c>
      <c r="Y92" s="343">
        <f t="shared" si="26"/>
        <v>4</v>
      </c>
      <c r="Z92" s="339" t="str">
        <f t="shared" si="19"/>
        <v>stress / agitation physique / besoin de bouger</v>
      </c>
      <c r="AB92" s="315">
        <v>13</v>
      </c>
      <c r="AC92" s="338"/>
      <c r="AD92" s="338"/>
      <c r="AE92" s="338"/>
      <c r="AF92" s="338"/>
      <c r="AG92" s="338"/>
      <c r="AH92" s="338"/>
      <c r="AI92" s="338"/>
      <c r="AJ92" s="338"/>
      <c r="AK92" s="338">
        <v>0</v>
      </c>
      <c r="AL92" s="338">
        <v>7</v>
      </c>
      <c r="AM92" s="338">
        <v>0</v>
      </c>
      <c r="AN92" s="338">
        <v>4</v>
      </c>
      <c r="AO92" s="338"/>
      <c r="AP92" s="338"/>
      <c r="AQ92" s="338"/>
      <c r="AR92" s="343">
        <f t="shared" si="27"/>
        <v>0</v>
      </c>
      <c r="AS92" s="338" t="str">
        <f t="shared" si="28"/>
        <v/>
      </c>
      <c r="AT92" s="338" t="str">
        <f t="shared" si="29"/>
        <v/>
      </c>
      <c r="AU92" s="338" t="str">
        <f t="shared" si="30"/>
        <v/>
      </c>
      <c r="AV92" s="338" t="str">
        <f t="shared" si="31"/>
        <v/>
      </c>
      <c r="AW92" s="338"/>
      <c r="AX92" s="338"/>
      <c r="AY92" s="338"/>
      <c r="AZ92" s="338"/>
      <c r="BA92" s="338"/>
      <c r="BB92" s="338"/>
      <c r="BC92" s="338"/>
      <c r="BD92" s="338"/>
      <c r="BE92" s="338"/>
      <c r="BF92" s="338"/>
      <c r="BG92" s="338"/>
      <c r="BH92" s="338"/>
      <c r="BI92" s="338"/>
      <c r="BJ92" s="338"/>
      <c r="BK92" s="338"/>
      <c r="BL92" s="338"/>
      <c r="BM92" s="338"/>
      <c r="BN92" s="338"/>
      <c r="BO92" s="338"/>
      <c r="BP92" s="338"/>
      <c r="BQ92" s="338"/>
      <c r="BR92" s="338"/>
      <c r="BS92" s="338"/>
      <c r="BT92" s="338"/>
      <c r="BU92" s="338"/>
      <c r="BV92" s="338"/>
      <c r="BW92" s="338"/>
      <c r="BX92" s="338"/>
      <c r="BY92" s="508" t="str">
        <f>annexe_01!D90</f>
        <v>besoin de ressenti intérieur et extérieur accrus</v>
      </c>
      <c r="BZ92" s="508" t="str">
        <f>annexe_01!E90</f>
        <v>ne pas sentir son corps / maladresse</v>
      </c>
      <c r="CA92" s="508" t="str">
        <f>annexe_01!F90</f>
        <v>détente dans tout le corps / écouter son corps</v>
      </c>
      <c r="CB92" s="508" t="str">
        <f>annexe_01!G90</f>
        <v>stress / agitation physique / besoin de bouger</v>
      </c>
      <c r="CF92" s="300" t="s">
        <v>106</v>
      </c>
      <c r="CG92" s="300" t="s">
        <v>108</v>
      </c>
      <c r="CH92" s="301">
        <v>13</v>
      </c>
      <c r="CI92" s="301">
        <v>890</v>
      </c>
    </row>
    <row r="93" spans="5:87" ht="14.25" customHeight="1" thickTop="1" thickBot="1" x14ac:dyDescent="0.3">
      <c r="E93" s="310">
        <v>0</v>
      </c>
      <c r="F93" s="314">
        <v>13</v>
      </c>
      <c r="G93" s="183">
        <f t="shared" si="20"/>
        <v>0</v>
      </c>
      <c r="H93" s="312">
        <v>0</v>
      </c>
      <c r="I93" s="312">
        <v>0</v>
      </c>
      <c r="J93" s="343">
        <f t="shared" si="21"/>
        <v>-2</v>
      </c>
      <c r="K93" s="339" t="str">
        <f t="shared" si="16"/>
        <v>contemplation / vision intérieure / ne pas aimer le changement / nostalgie</v>
      </c>
      <c r="L93" s="327">
        <v>13</v>
      </c>
      <c r="M93" s="343">
        <f t="shared" si="22"/>
        <v>3</v>
      </c>
      <c r="N93" s="339" t="str">
        <f t="shared" si="17"/>
        <v>fuite en avant / hyperactivité / parer au plus pressé</v>
      </c>
      <c r="O93" s="354" t="str">
        <f>annexe_01!C91</f>
        <v>lobe occipital</v>
      </c>
      <c r="P93" s="347"/>
      <c r="Q93" s="347"/>
      <c r="R93" s="347"/>
      <c r="S93" s="338"/>
      <c r="T93" s="338" t="str">
        <f t="shared" si="23"/>
        <v>-Blocage_droite-</v>
      </c>
      <c r="U93" s="357">
        <f t="shared" si="24"/>
        <v>0</v>
      </c>
      <c r="V93" s="343">
        <f t="shared" si="25"/>
        <v>0</v>
      </c>
      <c r="W93" s="339" t="str">
        <f t="shared" si="18"/>
        <v/>
      </c>
      <c r="X93" s="327">
        <v>13</v>
      </c>
      <c r="Y93" s="343">
        <f t="shared" si="26"/>
        <v>3</v>
      </c>
      <c r="Z93" s="339" t="str">
        <f t="shared" si="19"/>
        <v>fuite en avant / hyperactivité / parer au plus pressé</v>
      </c>
      <c r="AB93" s="315">
        <v>13</v>
      </c>
      <c r="AC93" s="338"/>
      <c r="AD93" s="338"/>
      <c r="AE93" s="338"/>
      <c r="AF93" s="338"/>
      <c r="AG93" s="338"/>
      <c r="AH93" s="338"/>
      <c r="AI93" s="338"/>
      <c r="AJ93" s="338"/>
      <c r="AK93" s="338">
        <v>-2</v>
      </c>
      <c r="AL93" s="338">
        <v>3</v>
      </c>
      <c r="AM93" s="338">
        <v>0</v>
      </c>
      <c r="AN93" s="338">
        <v>3</v>
      </c>
      <c r="AO93" s="338"/>
      <c r="AP93" s="338"/>
      <c r="AQ93" s="338"/>
      <c r="AR93" s="343">
        <f t="shared" si="27"/>
        <v>0</v>
      </c>
      <c r="AS93" s="338" t="str">
        <f t="shared" si="28"/>
        <v/>
      </c>
      <c r="AT93" s="338" t="str">
        <f t="shared" si="29"/>
        <v>Blocage_droite</v>
      </c>
      <c r="AU93" s="338" t="str">
        <f t="shared" si="30"/>
        <v/>
      </c>
      <c r="AV93" s="338" t="str">
        <f t="shared" si="31"/>
        <v/>
      </c>
      <c r="AW93" s="338"/>
      <c r="AX93" s="338"/>
      <c r="AY93" s="338"/>
      <c r="AZ93" s="338"/>
      <c r="BA93" s="338"/>
      <c r="BB93" s="338"/>
      <c r="BC93" s="338"/>
      <c r="BD93" s="338"/>
      <c r="BE93" s="338"/>
      <c r="BF93" s="338"/>
      <c r="BG93" s="338"/>
      <c r="BH93" s="338"/>
      <c r="BI93" s="338"/>
      <c r="BJ93" s="338"/>
      <c r="BK93" s="338"/>
      <c r="BL93" s="338"/>
      <c r="BM93" s="338"/>
      <c r="BN93" s="338"/>
      <c r="BO93" s="338"/>
      <c r="BP93" s="338"/>
      <c r="BQ93" s="338"/>
      <c r="BR93" s="338"/>
      <c r="BS93" s="338"/>
      <c r="BT93" s="338"/>
      <c r="BU93" s="338"/>
      <c r="BV93" s="338"/>
      <c r="BW93" s="338"/>
      <c r="BX93" s="338"/>
      <c r="BY93" s="508" t="str">
        <f>annexe_01!D91</f>
        <v>besoin de prendre du recul / besoin de voir toutes les possibilités / intuition active</v>
      </c>
      <c r="BZ93" s="508" t="str">
        <f>annexe_01!E91</f>
        <v>contemplation / vision intérieure / ne pas aimer le changement / nostalgie</v>
      </c>
      <c r="CA93" s="508" t="str">
        <f>annexe_01!F91</f>
        <v>avoir du recul / adaptation /  relativiser / ouverture d'esprit / intuition / imagination</v>
      </c>
      <c r="CB93" s="508" t="str">
        <f>annexe_01!G91</f>
        <v>fuite en avant / hyperactivité / parer au plus pressé</v>
      </c>
      <c r="CF93" s="300" t="s">
        <v>106</v>
      </c>
      <c r="CG93" s="300" t="s">
        <v>109</v>
      </c>
      <c r="CH93" s="301">
        <v>13</v>
      </c>
      <c r="CI93" s="301">
        <v>900</v>
      </c>
    </row>
    <row r="94" spans="5:87" ht="14.25" customHeight="1" thickTop="1" thickBot="1" x14ac:dyDescent="0.3">
      <c r="E94" s="310">
        <v>0</v>
      </c>
      <c r="F94" s="314">
        <v>13</v>
      </c>
      <c r="G94" s="183">
        <f t="shared" si="20"/>
        <v>1</v>
      </c>
      <c r="H94" s="312">
        <v>-6</v>
      </c>
      <c r="I94" s="312">
        <v>2</v>
      </c>
      <c r="J94" s="343">
        <f t="shared" si="21"/>
        <v>0</v>
      </c>
      <c r="K94" s="339" t="str">
        <f t="shared" si="16"/>
        <v/>
      </c>
      <c r="L94" s="327">
        <v>13</v>
      </c>
      <c r="M94" s="343">
        <f t="shared" si="22"/>
        <v>1</v>
      </c>
      <c r="N94" s="339" t="str">
        <f t="shared" si="17"/>
        <v>fuite en avant / hyperactivité / parer au plus pressé</v>
      </c>
      <c r="O94" s="354" t="str">
        <f>annexe_01!C92</f>
        <v>épiphyse</v>
      </c>
      <c r="P94" s="347"/>
      <c r="Q94" s="347"/>
      <c r="R94" s="347"/>
      <c r="S94" s="338"/>
      <c r="T94" s="338" t="str">
        <f t="shared" si="23"/>
        <v>--</v>
      </c>
      <c r="U94" s="357">
        <f t="shared" si="24"/>
        <v>0</v>
      </c>
      <c r="V94" s="343">
        <f t="shared" si="25"/>
        <v>0</v>
      </c>
      <c r="W94" s="339" t="str">
        <f t="shared" si="18"/>
        <v/>
      </c>
      <c r="X94" s="327">
        <v>13</v>
      </c>
      <c r="Y94" s="343">
        <f t="shared" si="26"/>
        <v>-2</v>
      </c>
      <c r="Z94" s="339" t="str">
        <f t="shared" si="19"/>
        <v xml:space="preserve">vivre l'instant présent / adaptation / perceptions / capacité de synthèse </v>
      </c>
      <c r="AB94" s="315">
        <v>13</v>
      </c>
      <c r="AC94" s="338"/>
      <c r="AD94" s="338"/>
      <c r="AE94" s="338"/>
      <c r="AF94" s="338"/>
      <c r="AG94" s="338"/>
      <c r="AH94" s="338"/>
      <c r="AI94" s="338"/>
      <c r="AJ94" s="338"/>
      <c r="AK94" s="338">
        <v>0</v>
      </c>
      <c r="AL94" s="338">
        <v>1</v>
      </c>
      <c r="AM94" s="338">
        <v>0</v>
      </c>
      <c r="AN94" s="338">
        <v>-2</v>
      </c>
      <c r="AO94" s="338"/>
      <c r="AP94" s="338"/>
      <c r="AQ94" s="338"/>
      <c r="AR94" s="343">
        <f t="shared" si="27"/>
        <v>0</v>
      </c>
      <c r="AS94" s="338" t="str">
        <f t="shared" si="28"/>
        <v/>
      </c>
      <c r="AT94" s="338" t="str">
        <f t="shared" si="29"/>
        <v/>
      </c>
      <c r="AU94" s="338" t="str">
        <f t="shared" si="30"/>
        <v/>
      </c>
      <c r="AV94" s="338" t="str">
        <f t="shared" si="31"/>
        <v/>
      </c>
      <c r="AW94" s="338"/>
      <c r="AX94" s="338"/>
      <c r="AY94" s="338"/>
      <c r="AZ94" s="338"/>
      <c r="BA94" s="338"/>
      <c r="BB94" s="338"/>
      <c r="BC94" s="338"/>
      <c r="BD94" s="338"/>
      <c r="BE94" s="338"/>
      <c r="BF94" s="338"/>
      <c r="BG94" s="338"/>
      <c r="BH94" s="338"/>
      <c r="BI94" s="338"/>
      <c r="BJ94" s="338"/>
      <c r="BK94" s="338"/>
      <c r="BL94" s="338"/>
      <c r="BM94" s="338"/>
      <c r="BN94" s="338"/>
      <c r="BO94" s="338"/>
      <c r="BP94" s="338"/>
      <c r="BQ94" s="338"/>
      <c r="BR94" s="338"/>
      <c r="BS94" s="338"/>
      <c r="BT94" s="338"/>
      <c r="BU94" s="338"/>
      <c r="BV94" s="338"/>
      <c r="BW94" s="338"/>
      <c r="BX94" s="338"/>
      <c r="BY94" s="508" t="str">
        <f>annexe_01!D92</f>
        <v xml:space="preserve">besoin de voir ses priorités / besoin de prendre du recul / besoin d'être patient / perceptions actives </v>
      </c>
      <c r="BZ94" s="508" t="str">
        <f>annexe_01!E92</f>
        <v>contemplation / vision intérieure / ne pas aimer le changement</v>
      </c>
      <c r="CA94" s="508" t="str">
        <f>annexe_01!F92</f>
        <v xml:space="preserve">vivre l'instant présent / adaptation / perceptions / capacité de synthèse </v>
      </c>
      <c r="CB94" s="508" t="str">
        <f>annexe_01!G92</f>
        <v>fuite en avant / hyperactivité / parer au plus pressé</v>
      </c>
      <c r="CF94" s="300" t="s">
        <v>106</v>
      </c>
      <c r="CG94" s="300" t="s">
        <v>110</v>
      </c>
      <c r="CH94" s="301">
        <v>13</v>
      </c>
      <c r="CI94" s="301">
        <v>910</v>
      </c>
    </row>
    <row r="95" spans="5:87" ht="14.25" customHeight="1" thickTop="1" thickBot="1" x14ac:dyDescent="0.3">
      <c r="E95" s="310">
        <v>0</v>
      </c>
      <c r="F95" s="314">
        <v>13</v>
      </c>
      <c r="G95" s="183">
        <f t="shared" si="20"/>
        <v>3</v>
      </c>
      <c r="H95" s="312">
        <v>15</v>
      </c>
      <c r="I95" s="312">
        <v>4</v>
      </c>
      <c r="J95" s="343">
        <f t="shared" si="21"/>
        <v>0</v>
      </c>
      <c r="K95" s="339" t="str">
        <f t="shared" si="16"/>
        <v/>
      </c>
      <c r="L95" s="327">
        <v>13</v>
      </c>
      <c r="M95" s="343">
        <f t="shared" si="22"/>
        <v>0</v>
      </c>
      <c r="N95" s="339" t="str">
        <f t="shared" si="17"/>
        <v/>
      </c>
      <c r="O95" s="354" t="str">
        <f>annexe_01!C93</f>
        <v>amygdale (cerveau)</v>
      </c>
      <c r="P95" s="347"/>
      <c r="Q95" s="347"/>
      <c r="R95" s="347"/>
      <c r="S95" s="338"/>
      <c r="T95" s="338" t="str">
        <f t="shared" si="23"/>
        <v>--</v>
      </c>
      <c r="U95" s="357">
        <f t="shared" si="24"/>
        <v>0</v>
      </c>
      <c r="V95" s="343">
        <f t="shared" si="25"/>
        <v>0</v>
      </c>
      <c r="W95" s="339" t="str">
        <f t="shared" si="18"/>
        <v/>
      </c>
      <c r="X95" s="327">
        <v>13</v>
      </c>
      <c r="Y95" s="343">
        <f t="shared" si="26"/>
        <v>0</v>
      </c>
      <c r="Z95" s="339" t="str">
        <f t="shared" si="19"/>
        <v/>
      </c>
      <c r="AB95" s="315">
        <v>13</v>
      </c>
      <c r="AC95" s="338"/>
      <c r="AD95" s="338"/>
      <c r="AE95" s="338"/>
      <c r="AF95" s="338"/>
      <c r="AG95" s="338"/>
      <c r="AH95" s="338"/>
      <c r="AI95" s="338"/>
      <c r="AJ95" s="338"/>
      <c r="AK95" s="338">
        <v>0</v>
      </c>
      <c r="AL95" s="338">
        <v>0</v>
      </c>
      <c r="AM95" s="338">
        <v>0</v>
      </c>
      <c r="AN95" s="338">
        <v>0</v>
      </c>
      <c r="AO95" s="338"/>
      <c r="AP95" s="338"/>
      <c r="AQ95" s="338"/>
      <c r="AR95" s="343">
        <f t="shared" si="27"/>
        <v>0</v>
      </c>
      <c r="AS95" s="338" t="str">
        <f t="shared" si="28"/>
        <v/>
      </c>
      <c r="AT95" s="338" t="str">
        <f t="shared" si="29"/>
        <v/>
      </c>
      <c r="AU95" s="338" t="str">
        <f t="shared" si="30"/>
        <v/>
      </c>
      <c r="AV95" s="338" t="str">
        <f t="shared" si="31"/>
        <v/>
      </c>
      <c r="AW95" s="338"/>
      <c r="AX95" s="338"/>
      <c r="AY95" s="338"/>
      <c r="AZ95" s="338"/>
      <c r="BA95" s="338"/>
      <c r="BB95" s="338"/>
      <c r="BC95" s="338"/>
      <c r="BD95" s="338"/>
      <c r="BE95" s="338"/>
      <c r="BF95" s="338"/>
      <c r="BG95" s="338"/>
      <c r="BH95" s="338"/>
      <c r="BI95" s="338"/>
      <c r="BJ95" s="338"/>
      <c r="BK95" s="338"/>
      <c r="BL95" s="338"/>
      <c r="BM95" s="338"/>
      <c r="BN95" s="338"/>
      <c r="BO95" s="338"/>
      <c r="BP95" s="338"/>
      <c r="BQ95" s="338"/>
      <c r="BR95" s="338"/>
      <c r="BS95" s="338"/>
      <c r="BT95" s="338"/>
      <c r="BU95" s="338"/>
      <c r="BV95" s="338"/>
      <c r="BW95" s="338"/>
      <c r="BX95" s="338"/>
      <c r="BY95" s="508" t="str">
        <f>annexe_01!D93</f>
        <v xml:space="preserve">besoin de manifester ses émotions / besoin d’émotions </v>
      </c>
      <c r="BZ95" s="508" t="str">
        <f>annexe_01!E93</f>
        <v>indifférence / apathie / déni / difficulté à apprendre ou à mémoriser</v>
      </c>
      <c r="CA95" s="508" t="str">
        <f>annexe_01!F93</f>
        <v>maîtrise de ses peurs / bon discernement / bonne mémoire émotionnelle</v>
      </c>
      <c r="CB95" s="508" t="str">
        <f>annexe_01!G93</f>
        <v>peur de l’environnement / anxiété en public / fortes réactions émotionnelles</v>
      </c>
      <c r="CF95" s="300" t="s">
        <v>106</v>
      </c>
      <c r="CG95" s="300" t="s">
        <v>111</v>
      </c>
      <c r="CH95" s="301">
        <v>13</v>
      </c>
      <c r="CI95" s="301">
        <v>920</v>
      </c>
    </row>
    <row r="96" spans="5:87" ht="14.25" customHeight="1" thickTop="1" thickBot="1" x14ac:dyDescent="0.3">
      <c r="E96" s="310">
        <v>0</v>
      </c>
      <c r="F96" s="314">
        <v>13</v>
      </c>
      <c r="G96" s="183">
        <f t="shared" si="20"/>
        <v>0</v>
      </c>
      <c r="H96" s="312">
        <v>0</v>
      </c>
      <c r="I96" s="312">
        <v>0</v>
      </c>
      <c r="J96" s="343">
        <f t="shared" si="21"/>
        <v>0</v>
      </c>
      <c r="K96" s="339" t="str">
        <f t="shared" si="16"/>
        <v/>
      </c>
      <c r="L96" s="327">
        <v>13</v>
      </c>
      <c r="M96" s="343">
        <f t="shared" si="22"/>
        <v>-1</v>
      </c>
      <c r="N96" s="339" t="str">
        <f t="shared" si="17"/>
        <v xml:space="preserve">ne pas se mettre la pression / s'adapter </v>
      </c>
      <c r="O96" s="354" t="str">
        <f>annexe_01!C94</f>
        <v>tempe</v>
      </c>
      <c r="P96" s="347"/>
      <c r="Q96" s="347"/>
      <c r="R96" s="347"/>
      <c r="S96" s="338"/>
      <c r="T96" s="338" t="str">
        <f t="shared" si="23"/>
        <v>--</v>
      </c>
      <c r="U96" s="357">
        <f t="shared" si="24"/>
        <v>0</v>
      </c>
      <c r="V96" s="343">
        <f t="shared" si="25"/>
        <v>0</v>
      </c>
      <c r="W96" s="339" t="str">
        <f t="shared" si="18"/>
        <v/>
      </c>
      <c r="X96" s="327">
        <v>13</v>
      </c>
      <c r="Y96" s="343">
        <f t="shared" si="26"/>
        <v>4</v>
      </c>
      <c r="Z96" s="339" t="str">
        <f t="shared" si="19"/>
        <v>se mettre la pression / obligé de changer</v>
      </c>
      <c r="AB96" s="315">
        <v>13</v>
      </c>
      <c r="AC96" s="338"/>
      <c r="AD96" s="338"/>
      <c r="AE96" s="338"/>
      <c r="AF96" s="338"/>
      <c r="AG96" s="338"/>
      <c r="AH96" s="338"/>
      <c r="AI96" s="338"/>
      <c r="AJ96" s="338"/>
      <c r="AK96" s="338">
        <v>0</v>
      </c>
      <c r="AL96" s="338">
        <v>-1</v>
      </c>
      <c r="AM96" s="338">
        <v>0</v>
      </c>
      <c r="AN96" s="338">
        <v>4</v>
      </c>
      <c r="AO96" s="338"/>
      <c r="AP96" s="338"/>
      <c r="AQ96" s="338"/>
      <c r="AR96" s="343">
        <f t="shared" si="27"/>
        <v>0</v>
      </c>
      <c r="AS96" s="338" t="str">
        <f t="shared" si="28"/>
        <v/>
      </c>
      <c r="AT96" s="338" t="str">
        <f t="shared" si="29"/>
        <v/>
      </c>
      <c r="AU96" s="338" t="str">
        <f t="shared" si="30"/>
        <v/>
      </c>
      <c r="AV96" s="338" t="str">
        <f t="shared" si="31"/>
        <v/>
      </c>
      <c r="AW96" s="338"/>
      <c r="AX96" s="338"/>
      <c r="AY96" s="338"/>
      <c r="AZ96" s="338"/>
      <c r="BA96" s="338"/>
      <c r="BB96" s="338"/>
      <c r="BC96" s="338"/>
      <c r="BD96" s="338"/>
      <c r="BE96" s="338"/>
      <c r="BF96" s="338"/>
      <c r="BG96" s="338"/>
      <c r="BH96" s="338"/>
      <c r="BI96" s="338"/>
      <c r="BJ96" s="338"/>
      <c r="BK96" s="338"/>
      <c r="BL96" s="338"/>
      <c r="BM96" s="338"/>
      <c r="BN96" s="338"/>
      <c r="BO96" s="338"/>
      <c r="BP96" s="338"/>
      <c r="BQ96" s="338"/>
      <c r="BR96" s="338"/>
      <c r="BS96" s="338"/>
      <c r="BT96" s="338"/>
      <c r="BU96" s="338"/>
      <c r="BV96" s="338"/>
      <c r="BW96" s="338"/>
      <c r="BX96" s="338"/>
      <c r="BY96" s="508" t="str">
        <f>annexe_01!D94</f>
        <v xml:space="preserve">besoin de changement / besoin de voir des possibles pour la suite </v>
      </c>
      <c r="BZ96" s="508" t="str">
        <f>annexe_01!E94</f>
        <v>envie de décompresser / refus du changement</v>
      </c>
      <c r="CA96" s="508" t="str">
        <f>annexe_01!F94</f>
        <v xml:space="preserve">ne pas se mettre la pression / s'adapter </v>
      </c>
      <c r="CB96" s="508" t="str">
        <f>annexe_01!G94</f>
        <v>se mettre la pression / obligé de changer</v>
      </c>
      <c r="CF96" s="300" t="s">
        <v>106</v>
      </c>
      <c r="CG96" s="300" t="s">
        <v>112</v>
      </c>
      <c r="CH96" s="301">
        <v>13</v>
      </c>
      <c r="CI96" s="301">
        <v>930</v>
      </c>
    </row>
    <row r="97" spans="5:87" ht="14.25" customHeight="1" thickTop="1" thickBot="1" x14ac:dyDescent="0.3">
      <c r="E97" s="310">
        <v>0</v>
      </c>
      <c r="F97" s="314">
        <v>13</v>
      </c>
      <c r="G97" s="183">
        <f t="shared" si="20"/>
        <v>1</v>
      </c>
      <c r="H97" s="312">
        <v>-5</v>
      </c>
      <c r="I97" s="312">
        <v>2</v>
      </c>
      <c r="J97" s="343">
        <f t="shared" si="21"/>
        <v>0</v>
      </c>
      <c r="K97" s="339" t="str">
        <f t="shared" si="16"/>
        <v/>
      </c>
      <c r="L97" s="327">
        <v>13</v>
      </c>
      <c r="M97" s="343">
        <f t="shared" si="22"/>
        <v>0</v>
      </c>
      <c r="N97" s="339" t="str">
        <f t="shared" si="17"/>
        <v/>
      </c>
      <c r="O97" s="354" t="str">
        <f>annexe_01!C95</f>
        <v>œil</v>
      </c>
      <c r="P97" s="347"/>
      <c r="Q97" s="347"/>
      <c r="R97" s="347"/>
      <c r="S97" s="338"/>
      <c r="T97" s="338" t="str">
        <f t="shared" si="23"/>
        <v>--</v>
      </c>
      <c r="U97" s="357">
        <f t="shared" si="24"/>
        <v>0</v>
      </c>
      <c r="V97" s="343">
        <f t="shared" si="25"/>
        <v>1</v>
      </c>
      <c r="W97" s="339" t="str">
        <f t="shared" si="18"/>
        <v xml:space="preserve">besoin de voir les choses en face / besoin de voir toutes les possibilités </v>
      </c>
      <c r="X97" s="327">
        <v>13</v>
      </c>
      <c r="Y97" s="343">
        <f t="shared" si="26"/>
        <v>2</v>
      </c>
      <c r="Z97" s="339" t="str">
        <f t="shared" si="19"/>
        <v>être aux aguets / refus de ce qui arrive</v>
      </c>
      <c r="AB97" s="315">
        <v>13</v>
      </c>
      <c r="AC97" s="338"/>
      <c r="AD97" s="338"/>
      <c r="AE97" s="338"/>
      <c r="AF97" s="338"/>
      <c r="AG97" s="338"/>
      <c r="AH97" s="338"/>
      <c r="AI97" s="338"/>
      <c r="AJ97" s="338"/>
      <c r="AK97" s="338">
        <v>0</v>
      </c>
      <c r="AL97" s="338">
        <v>0</v>
      </c>
      <c r="AM97" s="338">
        <v>1</v>
      </c>
      <c r="AN97" s="338">
        <v>2</v>
      </c>
      <c r="AO97" s="338"/>
      <c r="AP97" s="338"/>
      <c r="AQ97" s="338"/>
      <c r="AR97" s="343">
        <f t="shared" si="27"/>
        <v>0</v>
      </c>
      <c r="AS97" s="338" t="str">
        <f t="shared" si="28"/>
        <v/>
      </c>
      <c r="AT97" s="338" t="str">
        <f t="shared" si="29"/>
        <v/>
      </c>
      <c r="AU97" s="338" t="str">
        <f t="shared" si="30"/>
        <v/>
      </c>
      <c r="AV97" s="338" t="str">
        <f t="shared" si="31"/>
        <v/>
      </c>
      <c r="AW97" s="338"/>
      <c r="AX97" s="338"/>
      <c r="AY97" s="338"/>
      <c r="AZ97" s="338"/>
      <c r="BA97" s="338"/>
      <c r="BB97" s="338"/>
      <c r="BC97" s="338"/>
      <c r="BD97" s="338"/>
      <c r="BE97" s="338"/>
      <c r="BF97" s="338"/>
      <c r="BG97" s="338"/>
      <c r="BH97" s="338"/>
      <c r="BI97" s="338"/>
      <c r="BJ97" s="338"/>
      <c r="BK97" s="338"/>
      <c r="BL97" s="338"/>
      <c r="BM97" s="338"/>
      <c r="BN97" s="338"/>
      <c r="BO97" s="338"/>
      <c r="BP97" s="338"/>
      <c r="BQ97" s="338"/>
      <c r="BR97" s="338"/>
      <c r="BS97" s="338"/>
      <c r="BT97" s="338"/>
      <c r="BU97" s="338"/>
      <c r="BV97" s="338"/>
      <c r="BW97" s="338"/>
      <c r="BX97" s="338"/>
      <c r="BY97" s="508" t="str">
        <f>annexe_01!D95</f>
        <v xml:space="preserve">besoin de voir les choses en face / besoin de voir toutes les possibilités </v>
      </c>
      <c r="BZ97" s="508" t="str">
        <f>annexe_01!E95</f>
        <v>se couper du monde / ne pas voir ce qui arrive / ne pas vouloir voir certaines choses</v>
      </c>
      <c r="CA97" s="508" t="str">
        <f>annexe_01!F95</f>
        <v>paix intérieure / regard intérieur</v>
      </c>
      <c r="CB97" s="508" t="str">
        <f>annexe_01!G95</f>
        <v>être aux aguets / refus de ce qui arrive</v>
      </c>
      <c r="CF97" s="300" t="s">
        <v>106</v>
      </c>
      <c r="CG97" s="300" t="s">
        <v>113</v>
      </c>
      <c r="CH97" s="301">
        <v>13</v>
      </c>
      <c r="CI97" s="301">
        <v>940</v>
      </c>
    </row>
    <row r="98" spans="5:87" ht="14.25" customHeight="1" thickTop="1" thickBot="1" x14ac:dyDescent="0.3">
      <c r="E98" s="310">
        <v>0</v>
      </c>
      <c r="F98" s="314">
        <v>13</v>
      </c>
      <c r="G98" s="183">
        <f t="shared" si="20"/>
        <v>1</v>
      </c>
      <c r="H98" s="312">
        <v>-6</v>
      </c>
      <c r="I98" s="312">
        <v>2</v>
      </c>
      <c r="J98" s="343">
        <f t="shared" si="21"/>
        <v>0</v>
      </c>
      <c r="K98" s="339" t="str">
        <f t="shared" si="16"/>
        <v/>
      </c>
      <c r="L98" s="327">
        <v>13</v>
      </c>
      <c r="M98" s="343">
        <f t="shared" si="22"/>
        <v>4</v>
      </c>
      <c r="N98" s="339" t="str">
        <f t="shared" si="17"/>
        <v>méfiance / capacité à régler les problèmes / focalisation sur les problèmes</v>
      </c>
      <c r="O98" s="354" t="str">
        <f>annexe_01!C96</f>
        <v>sourcil</v>
      </c>
      <c r="P98" s="347"/>
      <c r="Q98" s="347"/>
      <c r="R98" s="347"/>
      <c r="S98" s="338"/>
      <c r="T98" s="338" t="str">
        <f t="shared" si="23"/>
        <v>--</v>
      </c>
      <c r="U98" s="357">
        <f t="shared" si="24"/>
        <v>0</v>
      </c>
      <c r="V98" s="343">
        <f t="shared" si="25"/>
        <v>0</v>
      </c>
      <c r="W98" s="339" t="str">
        <f t="shared" si="18"/>
        <v/>
      </c>
      <c r="X98" s="327">
        <v>13</v>
      </c>
      <c r="Y98" s="343">
        <f t="shared" si="26"/>
        <v>5</v>
      </c>
      <c r="Z98" s="339" t="str">
        <f t="shared" si="19"/>
        <v>méfiance / capacité à régler les problèmes / focalisation sur les problèmes</v>
      </c>
      <c r="AB98" s="315">
        <v>13</v>
      </c>
      <c r="AC98" s="338"/>
      <c r="AD98" s="338"/>
      <c r="AE98" s="338"/>
      <c r="AF98" s="338"/>
      <c r="AG98" s="338"/>
      <c r="AH98" s="338"/>
      <c r="AI98" s="338"/>
      <c r="AJ98" s="338"/>
      <c r="AK98" s="338">
        <v>0</v>
      </c>
      <c r="AL98" s="338">
        <v>4</v>
      </c>
      <c r="AM98" s="338">
        <v>0</v>
      </c>
      <c r="AN98" s="338">
        <v>5</v>
      </c>
      <c r="AO98" s="338"/>
      <c r="AP98" s="338"/>
      <c r="AQ98" s="338"/>
      <c r="AR98" s="343">
        <f t="shared" si="27"/>
        <v>0</v>
      </c>
      <c r="AS98" s="338" t="str">
        <f t="shared" si="28"/>
        <v/>
      </c>
      <c r="AT98" s="338" t="str">
        <f t="shared" si="29"/>
        <v/>
      </c>
      <c r="AU98" s="338" t="str">
        <f t="shared" si="30"/>
        <v/>
      </c>
      <c r="AV98" s="338" t="str">
        <f t="shared" si="31"/>
        <v/>
      </c>
      <c r="AW98" s="338"/>
      <c r="AX98" s="338"/>
      <c r="AY98" s="338"/>
      <c r="AZ98" s="338"/>
      <c r="BA98" s="338"/>
      <c r="BB98" s="338"/>
      <c r="BC98" s="338"/>
      <c r="BD98" s="338"/>
      <c r="BE98" s="338"/>
      <c r="BF98" s="338"/>
      <c r="BG98" s="338"/>
      <c r="BH98" s="338"/>
      <c r="BI98" s="338"/>
      <c r="BJ98" s="338"/>
      <c r="BK98" s="338"/>
      <c r="BL98" s="338"/>
      <c r="BM98" s="338"/>
      <c r="BN98" s="338"/>
      <c r="BO98" s="338"/>
      <c r="BP98" s="338"/>
      <c r="BQ98" s="338"/>
      <c r="BR98" s="338"/>
      <c r="BS98" s="338"/>
      <c r="BT98" s="338"/>
      <c r="BU98" s="338"/>
      <c r="BV98" s="338"/>
      <c r="BW98" s="338"/>
      <c r="BX98" s="338"/>
      <c r="BY98" s="508" t="str">
        <f>annexe_01!D96</f>
        <v xml:space="preserve">besoin de se concentrer sur un objectif à atteindre </v>
      </c>
      <c r="BZ98" s="508" t="str">
        <f>annexe_01!E96</f>
        <v>ne plus vouloir d'objectif / ne pas voir ses problèmes</v>
      </c>
      <c r="CA98" s="508" t="str">
        <f>annexe_01!F96</f>
        <v xml:space="preserve">paix intérieure / ne pas générer d'attentes </v>
      </c>
      <c r="CB98" s="508" t="str">
        <f>annexe_01!G96</f>
        <v>méfiance / capacité à régler les problèmes / focalisation sur les problèmes</v>
      </c>
      <c r="CF98" s="300" t="s">
        <v>106</v>
      </c>
      <c r="CG98" s="300" t="s">
        <v>114</v>
      </c>
      <c r="CH98" s="301">
        <v>13</v>
      </c>
      <c r="CI98" s="301">
        <v>950</v>
      </c>
    </row>
    <row r="99" spans="5:87" ht="14.25" customHeight="1" thickTop="1" thickBot="1" x14ac:dyDescent="0.3">
      <c r="E99" s="310">
        <v>0</v>
      </c>
      <c r="F99" s="314">
        <v>13</v>
      </c>
      <c r="G99" s="183">
        <f t="shared" si="20"/>
        <v>0</v>
      </c>
      <c r="H99" s="312">
        <v>0</v>
      </c>
      <c r="I99" s="312">
        <v>0</v>
      </c>
      <c r="J99" s="343">
        <f t="shared" si="21"/>
        <v>0</v>
      </c>
      <c r="K99" s="339" t="str">
        <f t="shared" si="16"/>
        <v/>
      </c>
      <c r="L99" s="327">
        <v>13</v>
      </c>
      <c r="M99" s="343">
        <f t="shared" si="22"/>
        <v>0</v>
      </c>
      <c r="N99" s="339" t="str">
        <f t="shared" si="17"/>
        <v/>
      </c>
      <c r="O99" s="354" t="str">
        <f>annexe_01!C97</f>
        <v>front</v>
      </c>
      <c r="P99" s="347"/>
      <c r="Q99" s="347"/>
      <c r="R99" s="347"/>
      <c r="S99" s="338"/>
      <c r="T99" s="338" t="str">
        <f t="shared" si="23"/>
        <v>--</v>
      </c>
      <c r="U99" s="357">
        <f t="shared" si="24"/>
        <v>0</v>
      </c>
      <c r="V99" s="343">
        <f t="shared" si="25"/>
        <v>0</v>
      </c>
      <c r="W99" s="339" t="str">
        <f t="shared" si="18"/>
        <v/>
      </c>
      <c r="X99" s="327">
        <v>13</v>
      </c>
      <c r="Y99" s="343">
        <f t="shared" si="26"/>
        <v>0</v>
      </c>
      <c r="Z99" s="339" t="str">
        <f t="shared" si="19"/>
        <v/>
      </c>
      <c r="AB99" s="315">
        <v>13</v>
      </c>
      <c r="AC99" s="338"/>
      <c r="AD99" s="338"/>
      <c r="AE99" s="338"/>
      <c r="AF99" s="338"/>
      <c r="AG99" s="338"/>
      <c r="AH99" s="338"/>
      <c r="AI99" s="338"/>
      <c r="AJ99" s="338"/>
      <c r="AK99" s="338">
        <v>0</v>
      </c>
      <c r="AL99" s="338">
        <v>0</v>
      </c>
      <c r="AM99" s="338">
        <v>0</v>
      </c>
      <c r="AN99" s="338">
        <v>0</v>
      </c>
      <c r="AO99" s="338"/>
      <c r="AP99" s="338"/>
      <c r="AQ99" s="338"/>
      <c r="AR99" s="343">
        <f t="shared" si="27"/>
        <v>0</v>
      </c>
      <c r="AS99" s="338" t="str">
        <f t="shared" si="28"/>
        <v/>
      </c>
      <c r="AT99" s="338" t="str">
        <f t="shared" si="29"/>
        <v/>
      </c>
      <c r="AU99" s="338" t="str">
        <f t="shared" si="30"/>
        <v/>
      </c>
      <c r="AV99" s="338" t="str">
        <f t="shared" si="31"/>
        <v/>
      </c>
      <c r="AW99" s="338"/>
      <c r="AX99" s="338"/>
      <c r="AY99" s="338"/>
      <c r="AZ99" s="338"/>
      <c r="BA99" s="338"/>
      <c r="BB99" s="338"/>
      <c r="BC99" s="338"/>
      <c r="BD99" s="338"/>
      <c r="BE99" s="338"/>
      <c r="BF99" s="338"/>
      <c r="BG99" s="338"/>
      <c r="BH99" s="338"/>
      <c r="BI99" s="338"/>
      <c r="BJ99" s="338"/>
      <c r="BK99" s="338"/>
      <c r="BL99" s="338"/>
      <c r="BM99" s="338"/>
      <c r="BN99" s="338"/>
      <c r="BO99" s="338"/>
      <c r="BP99" s="338"/>
      <c r="BQ99" s="338"/>
      <c r="BR99" s="338"/>
      <c r="BS99" s="338"/>
      <c r="BT99" s="338"/>
      <c r="BU99" s="338"/>
      <c r="BV99" s="338"/>
      <c r="BW99" s="338"/>
      <c r="BX99" s="338"/>
      <c r="BY99" s="508" t="str">
        <f>annexe_01!D97</f>
        <v>besoin d'affronter la réalité / besoin de tenir face à l'extérieur ou face aux autres</v>
      </c>
      <c r="BZ99" s="508" t="str">
        <f>annexe_01!E97</f>
        <v>peur de la réalité / renoncer à affronter</v>
      </c>
      <c r="CA99" s="508" t="str">
        <f>annexe_01!F97</f>
        <v xml:space="preserve">se laisser vivre / capacité à lâcher prise </v>
      </c>
      <c r="CB99" s="508" t="str">
        <f>annexe_01!G97</f>
        <v>tenir tête / maintenir ses décisions</v>
      </c>
      <c r="CF99" s="300" t="s">
        <v>106</v>
      </c>
      <c r="CG99" s="300" t="s">
        <v>115</v>
      </c>
      <c r="CH99" s="301">
        <v>13</v>
      </c>
      <c r="CI99" s="301">
        <v>960</v>
      </c>
    </row>
    <row r="100" spans="5:87" ht="14.25" customHeight="1" thickTop="1" thickBot="1" x14ac:dyDescent="0.3">
      <c r="E100" s="310">
        <v>0</v>
      </c>
      <c r="F100" s="314">
        <v>13</v>
      </c>
      <c r="G100" s="183">
        <f t="shared" si="20"/>
        <v>0</v>
      </c>
      <c r="H100" s="312">
        <v>-2</v>
      </c>
      <c r="I100" s="312">
        <v>2</v>
      </c>
      <c r="J100" s="343">
        <f t="shared" si="21"/>
        <v>1</v>
      </c>
      <c r="K100" s="339" t="str">
        <f t="shared" si="16"/>
        <v>besoin de choisir et de passer à l'acte / besoin de comprendre / besoin de concentration / forte volonté</v>
      </c>
      <c r="L100" s="327">
        <v>13</v>
      </c>
      <c r="M100" s="343">
        <f t="shared" si="22"/>
        <v>1</v>
      </c>
      <c r="N100" s="339" t="str">
        <f t="shared" si="17"/>
        <v>hyperactivité / prise de tête / obsessions / doutes / focalisation sur les problèmes</v>
      </c>
      <c r="O100" s="354" t="str">
        <f>annexe_01!C98</f>
        <v>hypophyse</v>
      </c>
      <c r="P100" s="347"/>
      <c r="Q100" s="347"/>
      <c r="R100" s="347"/>
      <c r="S100" s="338"/>
      <c r="T100" s="338" t="str">
        <f t="shared" si="23"/>
        <v>--</v>
      </c>
      <c r="U100" s="357">
        <f t="shared" si="24"/>
        <v>0</v>
      </c>
      <c r="V100" s="343">
        <f t="shared" si="25"/>
        <v>2</v>
      </c>
      <c r="W100" s="339" t="str">
        <f t="shared" si="18"/>
        <v>besoin de choisir et de passer à l'acte / besoin de comprendre / besoin de concentration / forte volonté</v>
      </c>
      <c r="X100" s="327">
        <v>13</v>
      </c>
      <c r="Y100" s="343">
        <f t="shared" si="26"/>
        <v>3</v>
      </c>
      <c r="Z100" s="339" t="str">
        <f t="shared" si="19"/>
        <v>hyperactivité / prise de tête / obsessions / doutes / focalisation sur les problèmes</v>
      </c>
      <c r="AB100" s="315">
        <v>13</v>
      </c>
      <c r="AC100" s="338"/>
      <c r="AD100" s="338"/>
      <c r="AE100" s="338"/>
      <c r="AF100" s="338"/>
      <c r="AG100" s="338"/>
      <c r="AH100" s="338"/>
      <c r="AI100" s="338"/>
      <c r="AJ100" s="338"/>
      <c r="AK100" s="338">
        <v>1</v>
      </c>
      <c r="AL100" s="338">
        <v>1</v>
      </c>
      <c r="AM100" s="338">
        <v>2</v>
      </c>
      <c r="AN100" s="338">
        <v>3</v>
      </c>
      <c r="AO100" s="338"/>
      <c r="AP100" s="338"/>
      <c r="AQ100" s="338"/>
      <c r="AR100" s="343">
        <f t="shared" si="27"/>
        <v>0</v>
      </c>
      <c r="AS100" s="338" t="str">
        <f t="shared" si="28"/>
        <v/>
      </c>
      <c r="AT100" s="338" t="str">
        <f t="shared" si="29"/>
        <v/>
      </c>
      <c r="AU100" s="338" t="str">
        <f t="shared" si="30"/>
        <v/>
      </c>
      <c r="AV100" s="338" t="str">
        <f t="shared" si="31"/>
        <v/>
      </c>
      <c r="AW100" s="338"/>
      <c r="AX100" s="338"/>
      <c r="AY100" s="338"/>
      <c r="AZ100" s="338"/>
      <c r="BA100" s="338"/>
      <c r="BB100" s="338"/>
      <c r="BC100" s="338"/>
      <c r="BD100" s="338"/>
      <c r="BE100" s="338"/>
      <c r="BF100" s="338"/>
      <c r="BG100" s="338"/>
      <c r="BH100" s="338"/>
      <c r="BI100" s="338"/>
      <c r="BJ100" s="338"/>
      <c r="BK100" s="338"/>
      <c r="BL100" s="338"/>
      <c r="BM100" s="338"/>
      <c r="BN100" s="338"/>
      <c r="BO100" s="338"/>
      <c r="BP100" s="338"/>
      <c r="BQ100" s="338"/>
      <c r="BR100" s="338"/>
      <c r="BS100" s="338"/>
      <c r="BT100" s="338"/>
      <c r="BU100" s="338"/>
      <c r="BV100" s="338"/>
      <c r="BW100" s="338"/>
      <c r="BX100" s="338"/>
      <c r="BY100" s="508" t="str">
        <f>annexe_01!D98</f>
        <v>besoin de choisir et de passer à l'acte / besoin de comprendre / besoin de concentration / forte volonté</v>
      </c>
      <c r="BZ100" s="508" t="str">
        <f>annexe_01!E98</f>
        <v>ne pas choisir / passivité / générer des peurs / peur de l'inconnu / négligence</v>
      </c>
      <c r="CA100" s="508" t="str">
        <f>annexe_01!F98</f>
        <v xml:space="preserve">calme mental / capacipé de discernement / pensées structurées / capacité d'analyse </v>
      </c>
      <c r="CB100" s="508" t="str">
        <f>annexe_01!G98</f>
        <v>hyperactivité / prise de tête / obsessions / doutes / focalisation sur les problèmes</v>
      </c>
      <c r="CF100" s="300" t="s">
        <v>106</v>
      </c>
      <c r="CG100" s="300" t="s">
        <v>116</v>
      </c>
      <c r="CH100" s="301">
        <v>13</v>
      </c>
      <c r="CI100" s="301">
        <v>970</v>
      </c>
    </row>
    <row r="101" spans="5:87" ht="14.25" customHeight="1" thickTop="1" thickBot="1" x14ac:dyDescent="0.3">
      <c r="E101" s="310">
        <v>0</v>
      </c>
      <c r="F101" s="314">
        <v>13</v>
      </c>
      <c r="G101" s="183">
        <f t="shared" si="20"/>
        <v>0</v>
      </c>
      <c r="H101" s="312">
        <v>2</v>
      </c>
      <c r="I101" s="312">
        <v>2</v>
      </c>
      <c r="J101" s="343">
        <f t="shared" si="21"/>
        <v>0</v>
      </c>
      <c r="K101" s="339" t="str">
        <f t="shared" si="16"/>
        <v/>
      </c>
      <c r="L101" s="327">
        <v>13</v>
      </c>
      <c r="M101" s="343">
        <f t="shared" si="22"/>
        <v>0</v>
      </c>
      <c r="N101" s="339" t="str">
        <f t="shared" si="17"/>
        <v/>
      </c>
      <c r="O101" s="354" t="str">
        <f>annexe_01!C99</f>
        <v>hypothalamus</v>
      </c>
      <c r="P101" s="347"/>
      <c r="Q101" s="347"/>
      <c r="R101" s="347"/>
      <c r="S101" s="338"/>
      <c r="T101" s="338" t="str">
        <f t="shared" si="23"/>
        <v>--</v>
      </c>
      <c r="U101" s="357">
        <f t="shared" si="24"/>
        <v>0</v>
      </c>
      <c r="V101" s="343">
        <f t="shared" si="25"/>
        <v>0</v>
      </c>
      <c r="W101" s="339" t="str">
        <f t="shared" si="18"/>
        <v/>
      </c>
      <c r="X101" s="327">
        <v>13</v>
      </c>
      <c r="Y101" s="343">
        <f t="shared" si="26"/>
        <v>0</v>
      </c>
      <c r="Z101" s="339" t="str">
        <f t="shared" si="19"/>
        <v/>
      </c>
      <c r="AB101" s="315">
        <v>13</v>
      </c>
      <c r="AC101" s="338"/>
      <c r="AD101" s="338"/>
      <c r="AE101" s="338"/>
      <c r="AF101" s="338"/>
      <c r="AG101" s="338"/>
      <c r="AH101" s="338"/>
      <c r="AI101" s="338"/>
      <c r="AJ101" s="338"/>
      <c r="AK101" s="338">
        <v>0</v>
      </c>
      <c r="AL101" s="338">
        <v>0</v>
      </c>
      <c r="AM101" s="338">
        <v>0</v>
      </c>
      <c r="AN101" s="338">
        <v>0</v>
      </c>
      <c r="AO101" s="338"/>
      <c r="AP101" s="338"/>
      <c r="AQ101" s="338"/>
      <c r="AR101" s="343">
        <f t="shared" si="27"/>
        <v>0</v>
      </c>
      <c r="AS101" s="338" t="str">
        <f t="shared" si="28"/>
        <v/>
      </c>
      <c r="AT101" s="338" t="str">
        <f t="shared" si="29"/>
        <v/>
      </c>
      <c r="AU101" s="338" t="str">
        <f t="shared" si="30"/>
        <v/>
      </c>
      <c r="AV101" s="338" t="str">
        <f t="shared" si="31"/>
        <v/>
      </c>
      <c r="AW101" s="338"/>
      <c r="AX101" s="338"/>
      <c r="AY101" s="338"/>
      <c r="AZ101" s="338"/>
      <c r="BA101" s="338"/>
      <c r="BB101" s="338"/>
      <c r="BC101" s="338"/>
      <c r="BD101" s="338"/>
      <c r="BE101" s="338"/>
      <c r="BF101" s="338"/>
      <c r="BG101" s="338"/>
      <c r="BH101" s="338"/>
      <c r="BI101" s="338"/>
      <c r="BJ101" s="338"/>
      <c r="BK101" s="338"/>
      <c r="BL101" s="338"/>
      <c r="BM101" s="338"/>
      <c r="BN101" s="338"/>
      <c r="BO101" s="338"/>
      <c r="BP101" s="338"/>
      <c r="BQ101" s="338"/>
      <c r="BR101" s="338"/>
      <c r="BS101" s="338"/>
      <c r="BT101" s="338"/>
      <c r="BU101" s="338"/>
      <c r="BV101" s="338"/>
      <c r="BW101" s="338"/>
      <c r="BX101" s="338"/>
      <c r="BY101" s="508" t="str">
        <f>annexe_01!D99</f>
        <v>forte volonté / besoin d'être l'autorité / besoin de décider</v>
      </c>
      <c r="BZ101" s="508" t="str">
        <f>annexe_01!E99</f>
        <v>laisser faire / indécision / suivre les autres</v>
      </c>
      <c r="CA101" s="508" t="str">
        <f>annexe_01!F99</f>
        <v xml:space="preserve">sagesse / gestion des conflits / capacité de décision  </v>
      </c>
      <c r="CB101" s="508" t="str">
        <f>annexe_01!G99</f>
        <v>vouloir tout contrôler / besoin d’être un leader / générer des conflits / tenir tête</v>
      </c>
      <c r="CF101" s="300" t="s">
        <v>106</v>
      </c>
      <c r="CG101" s="300" t="s">
        <v>117</v>
      </c>
      <c r="CH101" s="301">
        <v>13</v>
      </c>
      <c r="CI101" s="301">
        <v>980</v>
      </c>
    </row>
    <row r="102" spans="5:87" ht="14.25" customHeight="1" thickTop="1" thickBot="1" x14ac:dyDescent="0.3">
      <c r="E102" s="310">
        <v>0</v>
      </c>
      <c r="F102" s="314">
        <v>13</v>
      </c>
      <c r="G102" s="183">
        <f t="shared" si="20"/>
        <v>1</v>
      </c>
      <c r="H102" s="312">
        <v>-4</v>
      </c>
      <c r="I102" s="312">
        <v>2</v>
      </c>
      <c r="J102" s="343">
        <f t="shared" si="21"/>
        <v>4</v>
      </c>
      <c r="K102" s="339" t="str">
        <f t="shared" si="16"/>
        <v>besoin d'exprimer certaines émotions / ne pas contrôler ses émotions</v>
      </c>
      <c r="L102" s="327">
        <v>13</v>
      </c>
      <c r="M102" s="343">
        <f t="shared" si="22"/>
        <v>5</v>
      </c>
      <c r="N102" s="339" t="str">
        <f t="shared" si="17"/>
        <v>agitation émotionnelle / émotivité / se sentir agressé</v>
      </c>
      <c r="O102" s="354" t="str">
        <f>annexe_01!C100</f>
        <v>lobe temporal</v>
      </c>
      <c r="P102" s="347"/>
      <c r="Q102" s="347"/>
      <c r="R102" s="347"/>
      <c r="S102" s="338"/>
      <c r="T102" s="338" t="str">
        <f t="shared" si="23"/>
        <v>--</v>
      </c>
      <c r="U102" s="357">
        <f t="shared" si="24"/>
        <v>0</v>
      </c>
      <c r="V102" s="343">
        <f t="shared" si="25"/>
        <v>4</v>
      </c>
      <c r="W102" s="339" t="str">
        <f t="shared" si="18"/>
        <v>besoin d'exprimer certaines émotions / ne pas contrôler ses émotions</v>
      </c>
      <c r="X102" s="327">
        <v>13</v>
      </c>
      <c r="Y102" s="343">
        <f t="shared" si="26"/>
        <v>5</v>
      </c>
      <c r="Z102" s="339" t="str">
        <f t="shared" si="19"/>
        <v>agitation émotionnelle / émotivité / se sentir agressé</v>
      </c>
      <c r="AB102" s="315">
        <v>13</v>
      </c>
      <c r="AC102" s="338"/>
      <c r="AD102" s="338"/>
      <c r="AE102" s="338"/>
      <c r="AF102" s="338"/>
      <c r="AG102" s="338"/>
      <c r="AH102" s="338"/>
      <c r="AI102" s="338"/>
      <c r="AJ102" s="338"/>
      <c r="AK102" s="338">
        <v>4</v>
      </c>
      <c r="AL102" s="338">
        <v>5</v>
      </c>
      <c r="AM102" s="338">
        <v>4</v>
      </c>
      <c r="AN102" s="338">
        <v>5</v>
      </c>
      <c r="AO102" s="338"/>
      <c r="AP102" s="338"/>
      <c r="AQ102" s="338"/>
      <c r="AR102" s="343">
        <f t="shared" si="27"/>
        <v>0</v>
      </c>
      <c r="AS102" s="338" t="str">
        <f t="shared" si="28"/>
        <v/>
      </c>
      <c r="AT102" s="338" t="str">
        <f t="shared" si="29"/>
        <v/>
      </c>
      <c r="AU102" s="338" t="str">
        <f t="shared" si="30"/>
        <v/>
      </c>
      <c r="AV102" s="338" t="str">
        <f t="shared" si="31"/>
        <v/>
      </c>
      <c r="AW102" s="338"/>
      <c r="AX102" s="338"/>
      <c r="AY102" s="338"/>
      <c r="AZ102" s="338"/>
      <c r="BA102" s="338"/>
      <c r="BB102" s="338"/>
      <c r="BC102" s="338"/>
      <c r="BD102" s="338"/>
      <c r="BE102" s="338"/>
      <c r="BF102" s="338"/>
      <c r="BG102" s="338"/>
      <c r="BH102" s="338"/>
      <c r="BI102" s="338"/>
      <c r="BJ102" s="338"/>
      <c r="BK102" s="338"/>
      <c r="BL102" s="338"/>
      <c r="BM102" s="338"/>
      <c r="BN102" s="338"/>
      <c r="BO102" s="338"/>
      <c r="BP102" s="338"/>
      <c r="BQ102" s="338"/>
      <c r="BR102" s="338"/>
      <c r="BS102" s="338"/>
      <c r="BT102" s="338"/>
      <c r="BU102" s="338"/>
      <c r="BV102" s="338"/>
      <c r="BW102" s="338"/>
      <c r="BX102" s="338"/>
      <c r="BY102" s="508" t="str">
        <f>annexe_01!D100</f>
        <v>besoin d'exprimer certaines émotions / ne pas contrôler ses émotions</v>
      </c>
      <c r="BZ102" s="508" t="str">
        <f>annexe_01!E100</f>
        <v>contrôler ou réprimer les émotions</v>
      </c>
      <c r="CA102" s="508" t="str">
        <f>annexe_01!F100</f>
        <v>calme émotionnel / sérénité</v>
      </c>
      <c r="CB102" s="508" t="str">
        <f>annexe_01!G100</f>
        <v>agitation émotionnelle / émotivité / se sentir agressé</v>
      </c>
      <c r="CF102" s="300" t="s">
        <v>106</v>
      </c>
      <c r="CG102" s="300" t="s">
        <v>118</v>
      </c>
      <c r="CH102" s="301">
        <v>13</v>
      </c>
      <c r="CI102" s="301">
        <v>990</v>
      </c>
    </row>
    <row r="103" spans="5:87" ht="14.25" customHeight="1" thickTop="1" thickBot="1" x14ac:dyDescent="0.3">
      <c r="E103" s="310">
        <v>0</v>
      </c>
      <c r="F103" s="314">
        <v>14</v>
      </c>
      <c r="G103" s="183">
        <f t="shared" si="20"/>
        <v>1</v>
      </c>
      <c r="H103" s="312">
        <v>-5</v>
      </c>
      <c r="I103" s="312">
        <v>2</v>
      </c>
      <c r="J103" s="343">
        <f t="shared" si="21"/>
        <v>2</v>
      </c>
      <c r="K103" s="339" t="str">
        <f t="shared" si="16"/>
        <v xml:space="preserve">besoin de se connecter à plus haut / aimer percevoir par le corps / aimer la symbolique </v>
      </c>
      <c r="L103" s="327">
        <v>14</v>
      </c>
      <c r="M103" s="343">
        <f t="shared" si="22"/>
        <v>5</v>
      </c>
      <c r="N103" s="339" t="str">
        <f t="shared" si="17"/>
        <v>générer des tensions dans son corps / être en résistance face à la vie ou aux vibrations élevées</v>
      </c>
      <c r="O103" s="354" t="str">
        <f>annexe_01!C101</f>
        <v>lobe pariétal</v>
      </c>
      <c r="P103" s="347"/>
      <c r="Q103" s="347"/>
      <c r="R103" s="347"/>
      <c r="S103" s="338"/>
      <c r="T103" s="338" t="str">
        <f t="shared" si="23"/>
        <v>--</v>
      </c>
      <c r="U103" s="357">
        <f t="shared" si="24"/>
        <v>0</v>
      </c>
      <c r="V103" s="343">
        <f t="shared" si="25"/>
        <v>2</v>
      </c>
      <c r="W103" s="339" t="str">
        <f t="shared" si="18"/>
        <v xml:space="preserve">besoin de se connecter à plus haut / aimer percevoir par le corps / aimer la symbolique </v>
      </c>
      <c r="X103" s="327">
        <v>14</v>
      </c>
      <c r="Y103" s="343">
        <f t="shared" si="26"/>
        <v>5</v>
      </c>
      <c r="Z103" s="339" t="str">
        <f t="shared" si="19"/>
        <v>générer des tensions dans son corps / être en résistance face à la vie ou aux vibrations élevées</v>
      </c>
      <c r="AB103" s="315">
        <v>14</v>
      </c>
      <c r="AC103" s="338"/>
      <c r="AD103" s="338"/>
      <c r="AE103" s="338"/>
      <c r="AF103" s="338"/>
      <c r="AG103" s="338"/>
      <c r="AH103" s="338"/>
      <c r="AI103" s="338"/>
      <c r="AJ103" s="338"/>
      <c r="AK103" s="338">
        <v>2</v>
      </c>
      <c r="AL103" s="338">
        <v>5</v>
      </c>
      <c r="AM103" s="338">
        <v>2</v>
      </c>
      <c r="AN103" s="338">
        <v>5</v>
      </c>
      <c r="AO103" s="338"/>
      <c r="AP103" s="338"/>
      <c r="AQ103" s="338"/>
      <c r="AR103" s="343">
        <f t="shared" si="27"/>
        <v>0</v>
      </c>
      <c r="AS103" s="338" t="str">
        <f t="shared" si="28"/>
        <v/>
      </c>
      <c r="AT103" s="338" t="str">
        <f t="shared" si="29"/>
        <v/>
      </c>
      <c r="AU103" s="338" t="str">
        <f t="shared" si="30"/>
        <v/>
      </c>
      <c r="AV103" s="338" t="str">
        <f t="shared" si="31"/>
        <v/>
      </c>
      <c r="AW103" s="338"/>
      <c r="AX103" s="338"/>
      <c r="AY103" s="338"/>
      <c r="AZ103" s="338"/>
      <c r="BA103" s="338"/>
      <c r="BB103" s="338"/>
      <c r="BC103" s="338"/>
      <c r="BD103" s="338"/>
      <c r="BE103" s="338"/>
      <c r="BF103" s="338"/>
      <c r="BG103" s="338"/>
      <c r="BH103" s="338"/>
      <c r="BI103" s="338"/>
      <c r="BJ103" s="338"/>
      <c r="BK103" s="338"/>
      <c r="BL103" s="338"/>
      <c r="BM103" s="338"/>
      <c r="BN103" s="338"/>
      <c r="BO103" s="338"/>
      <c r="BP103" s="338"/>
      <c r="BQ103" s="338"/>
      <c r="BR103" s="338"/>
      <c r="BS103" s="338"/>
      <c r="BT103" s="338"/>
      <c r="BU103" s="338"/>
      <c r="BV103" s="338"/>
      <c r="BW103" s="338"/>
      <c r="BX103" s="338"/>
      <c r="BY103" s="508" t="str">
        <f>annexe_01!D101</f>
        <v xml:space="preserve">besoin de se connecter à plus haut / aimer percevoir par le corps / aimer la symbolique </v>
      </c>
      <c r="BZ103" s="508" t="str">
        <f>annexe_01!E101</f>
        <v>manque de confiance dans la vie / moins vouloir sentir son corps / ne pas intégrer les vibrations élevées dans son corps</v>
      </c>
      <c r="CA103" s="508" t="str">
        <f>annexe_01!F101</f>
        <v xml:space="preserve">confiance dans la vie / gratitude / connexion aux plans supérieurs / langage symbolique </v>
      </c>
      <c r="CB103" s="508" t="str">
        <f>annexe_01!G101</f>
        <v>générer des tensions dans son corps / être en résistance face à la vie ou aux vibrations élevées</v>
      </c>
      <c r="CF103" s="300" t="s">
        <v>119</v>
      </c>
      <c r="CG103" s="300" t="s">
        <v>120</v>
      </c>
      <c r="CH103" s="301">
        <v>14</v>
      </c>
      <c r="CI103" s="301">
        <v>1000</v>
      </c>
    </row>
    <row r="104" spans="5:87" ht="14.25" customHeight="1" thickTop="1" thickBot="1" x14ac:dyDescent="0.3">
      <c r="E104" s="310">
        <v>0</v>
      </c>
      <c r="F104" s="314">
        <v>14</v>
      </c>
      <c r="G104" s="183">
        <f t="shared" si="20"/>
        <v>2</v>
      </c>
      <c r="H104" s="312">
        <v>9</v>
      </c>
      <c r="I104" s="312">
        <v>1</v>
      </c>
      <c r="J104" s="343">
        <f t="shared" si="21"/>
        <v>0</v>
      </c>
      <c r="K104" s="339" t="str">
        <f t="shared" si="16"/>
        <v/>
      </c>
      <c r="L104" s="327">
        <v>14</v>
      </c>
      <c r="M104" s="343">
        <f t="shared" si="22"/>
        <v>3</v>
      </c>
      <c r="N104" s="339" t="str">
        <f t="shared" si="17"/>
        <v>aimer les sensations fortes / trop sentir dans son corps</v>
      </c>
      <c r="O104" s="354" t="str">
        <f>annexe_01!C102</f>
        <v>corps calleux</v>
      </c>
      <c r="P104" s="347"/>
      <c r="Q104" s="347"/>
      <c r="R104" s="347"/>
      <c r="S104" s="338"/>
      <c r="T104" s="338" t="str">
        <f t="shared" si="23"/>
        <v>--</v>
      </c>
      <c r="U104" s="357">
        <f t="shared" si="24"/>
        <v>0</v>
      </c>
      <c r="V104" s="343">
        <f t="shared" si="25"/>
        <v>0</v>
      </c>
      <c r="W104" s="339" t="str">
        <f t="shared" si="18"/>
        <v/>
      </c>
      <c r="X104" s="327">
        <v>14</v>
      </c>
      <c r="Y104" s="343">
        <f t="shared" si="26"/>
        <v>5</v>
      </c>
      <c r="Z104" s="339" t="str">
        <f t="shared" si="19"/>
        <v>aimer les sensations fortes / trop sentir dans son corps</v>
      </c>
      <c r="AB104" s="315">
        <v>14</v>
      </c>
      <c r="AC104" s="338"/>
      <c r="AD104" s="338"/>
      <c r="AE104" s="338"/>
      <c r="AF104" s="338"/>
      <c r="AG104" s="338"/>
      <c r="AH104" s="338"/>
      <c r="AI104" s="338"/>
      <c r="AJ104" s="338"/>
      <c r="AK104" s="338">
        <v>0</v>
      </c>
      <c r="AL104" s="338">
        <v>3</v>
      </c>
      <c r="AM104" s="338">
        <v>0</v>
      </c>
      <c r="AN104" s="338">
        <v>5</v>
      </c>
      <c r="AO104" s="338"/>
      <c r="AP104" s="338"/>
      <c r="AQ104" s="338"/>
      <c r="AR104" s="343">
        <f t="shared" si="27"/>
        <v>0</v>
      </c>
      <c r="AS104" s="338" t="str">
        <f t="shared" si="28"/>
        <v/>
      </c>
      <c r="AT104" s="338" t="str">
        <f t="shared" si="29"/>
        <v/>
      </c>
      <c r="AU104" s="338" t="str">
        <f t="shared" si="30"/>
        <v/>
      </c>
      <c r="AV104" s="338" t="str">
        <f t="shared" si="31"/>
        <v/>
      </c>
      <c r="AW104" s="338"/>
      <c r="AX104" s="338"/>
      <c r="AY104" s="338"/>
      <c r="AZ104" s="338"/>
      <c r="BA104" s="338"/>
      <c r="BB104" s="338"/>
      <c r="BC104" s="338"/>
      <c r="BD104" s="338"/>
      <c r="BE104" s="338"/>
      <c r="BF104" s="338"/>
      <c r="BG104" s="338"/>
      <c r="BH104" s="338"/>
      <c r="BI104" s="338"/>
      <c r="BJ104" s="338"/>
      <c r="BK104" s="338"/>
      <c r="BL104" s="338"/>
      <c r="BM104" s="338"/>
      <c r="BN104" s="338"/>
      <c r="BO104" s="338"/>
      <c r="BP104" s="338"/>
      <c r="BQ104" s="338"/>
      <c r="BR104" s="338"/>
      <c r="BS104" s="338"/>
      <c r="BT104" s="338"/>
      <c r="BU104" s="338"/>
      <c r="BV104" s="338"/>
      <c r="BW104" s="338"/>
      <c r="BX104" s="338"/>
      <c r="BY104" s="508" t="str">
        <f>annexe_01!D102</f>
        <v>besoin d’être cohérent / besoin de sentir son corps</v>
      </c>
      <c r="BZ104" s="508" t="str">
        <f>annexe_01!E102</f>
        <v>manque de cohérence entre la tête et le corps / ne pas vouloir sentir son corps</v>
      </c>
      <c r="CA104" s="508" t="str">
        <f>annexe_01!F102</f>
        <v>cohérence / capacité à mettre de l'harmonie dans son corps / connexion à son corps</v>
      </c>
      <c r="CB104" s="508" t="str">
        <f>annexe_01!G102</f>
        <v>aimer les sensations fortes / trop sentir dans son corps</v>
      </c>
      <c r="CF104" s="300" t="s">
        <v>119</v>
      </c>
      <c r="CG104" s="300" t="s">
        <v>121</v>
      </c>
      <c r="CH104" s="301">
        <v>14</v>
      </c>
      <c r="CI104" s="301">
        <v>1010</v>
      </c>
    </row>
    <row r="105" spans="5:87" ht="14.25" customHeight="1" thickTop="1" thickBot="1" x14ac:dyDescent="0.3">
      <c r="E105" s="310">
        <v>0</v>
      </c>
      <c r="F105" s="314">
        <v>14</v>
      </c>
      <c r="G105" s="183">
        <f t="shared" si="20"/>
        <v>0</v>
      </c>
      <c r="H105" s="312">
        <v>0</v>
      </c>
      <c r="I105" s="312">
        <v>0</v>
      </c>
      <c r="J105" s="343">
        <f t="shared" si="21"/>
        <v>0</v>
      </c>
      <c r="K105" s="339" t="str">
        <f t="shared" si="16"/>
        <v/>
      </c>
      <c r="L105" s="327">
        <v>14</v>
      </c>
      <c r="M105" s="343">
        <f t="shared" si="22"/>
        <v>2</v>
      </c>
      <c r="N105" s="339" t="str">
        <f t="shared" si="17"/>
        <v>hyperactivité / émotivité excessive / impulsif / réactif</v>
      </c>
      <c r="O105" s="354" t="str">
        <f>annexe_01!C103</f>
        <v>thalamus</v>
      </c>
      <c r="P105" s="347"/>
      <c r="Q105" s="347"/>
      <c r="R105" s="347"/>
      <c r="S105" s="338"/>
      <c r="T105" s="338" t="str">
        <f t="shared" si="23"/>
        <v>--</v>
      </c>
      <c r="U105" s="357">
        <f t="shared" si="24"/>
        <v>0</v>
      </c>
      <c r="V105" s="343">
        <f t="shared" si="25"/>
        <v>0</v>
      </c>
      <c r="W105" s="339" t="str">
        <f t="shared" si="18"/>
        <v/>
      </c>
      <c r="X105" s="327">
        <v>14</v>
      </c>
      <c r="Y105" s="343">
        <f t="shared" si="26"/>
        <v>3</v>
      </c>
      <c r="Z105" s="339" t="str">
        <f t="shared" si="19"/>
        <v>hyperactivité / émotivité excessive / impulsif / réactif</v>
      </c>
      <c r="AB105" s="315">
        <v>14</v>
      </c>
      <c r="AC105" s="338"/>
      <c r="AD105" s="338"/>
      <c r="AE105" s="338"/>
      <c r="AF105" s="338"/>
      <c r="AG105" s="338"/>
      <c r="AH105" s="338"/>
      <c r="AI105" s="338"/>
      <c r="AJ105" s="338"/>
      <c r="AK105" s="338">
        <v>0</v>
      </c>
      <c r="AL105" s="338">
        <v>2</v>
      </c>
      <c r="AM105" s="338">
        <v>0</v>
      </c>
      <c r="AN105" s="338">
        <v>3</v>
      </c>
      <c r="AO105" s="338"/>
      <c r="AP105" s="338"/>
      <c r="AQ105" s="338"/>
      <c r="AR105" s="343">
        <f t="shared" si="27"/>
        <v>0</v>
      </c>
      <c r="AS105" s="338" t="str">
        <f t="shared" si="28"/>
        <v/>
      </c>
      <c r="AT105" s="338" t="str">
        <f t="shared" si="29"/>
        <v/>
      </c>
      <c r="AU105" s="338" t="str">
        <f t="shared" si="30"/>
        <v/>
      </c>
      <c r="AV105" s="338" t="str">
        <f t="shared" si="31"/>
        <v/>
      </c>
      <c r="AW105" s="338"/>
      <c r="AX105" s="338"/>
      <c r="AY105" s="338"/>
      <c r="AZ105" s="338"/>
      <c r="BA105" s="338"/>
      <c r="BB105" s="338"/>
      <c r="BC105" s="338"/>
      <c r="BD105" s="338"/>
      <c r="BE105" s="338"/>
      <c r="BF105" s="338"/>
      <c r="BG105" s="338"/>
      <c r="BH105" s="338"/>
      <c r="BI105" s="338"/>
      <c r="BJ105" s="338"/>
      <c r="BK105" s="338"/>
      <c r="BL105" s="338"/>
      <c r="BM105" s="338"/>
      <c r="BN105" s="338"/>
      <c r="BO105" s="338"/>
      <c r="BP105" s="338"/>
      <c r="BQ105" s="338"/>
      <c r="BR105" s="338"/>
      <c r="BS105" s="338"/>
      <c r="BT105" s="338"/>
      <c r="BU105" s="338"/>
      <c r="BV105" s="338"/>
      <c r="BW105" s="338"/>
      <c r="BX105" s="338"/>
      <c r="BY105" s="508" t="str">
        <f>annexe_01!D103</f>
        <v xml:space="preserve">besoin de prendre sa vie en main / besoin de spontanéité / besoin d'émotivité accrue </v>
      </c>
      <c r="BZ105" s="508" t="str">
        <f>annexe_01!E103</f>
        <v>ne pas vouloir écouter son corps / laisser faire</v>
      </c>
      <c r="CA105" s="508" t="str">
        <f>annexe_01!F103</f>
        <v xml:space="preserve">humeur constante / bonne humeur / capacité à écouter son corps </v>
      </c>
      <c r="CB105" s="508" t="str">
        <f>annexe_01!G103</f>
        <v>hyperactivité / émotivité excessive / impulsif / réactif</v>
      </c>
      <c r="CF105" s="300" t="s">
        <v>119</v>
      </c>
      <c r="CG105" s="300" t="s">
        <v>122</v>
      </c>
      <c r="CH105" s="301">
        <v>14</v>
      </c>
      <c r="CI105" s="301">
        <v>1020</v>
      </c>
    </row>
    <row r="106" spans="5:87" ht="14.25" customHeight="1" thickTop="1" thickBot="1" x14ac:dyDescent="0.3">
      <c r="E106" s="310">
        <v>0</v>
      </c>
      <c r="F106" s="314">
        <v>15</v>
      </c>
      <c r="G106" s="183">
        <f t="shared" si="20"/>
        <v>0</v>
      </c>
      <c r="H106" s="312">
        <v>0</v>
      </c>
      <c r="I106" s="312">
        <v>0</v>
      </c>
      <c r="J106" s="343">
        <f t="shared" si="21"/>
        <v>0</v>
      </c>
      <c r="K106" s="339" t="str">
        <f t="shared" si="16"/>
        <v/>
      </c>
      <c r="L106" s="327">
        <v>15</v>
      </c>
      <c r="M106" s="343">
        <f t="shared" si="22"/>
        <v>0</v>
      </c>
      <c r="N106" s="339" t="str">
        <f t="shared" si="17"/>
        <v/>
      </c>
      <c r="O106" s="354" t="str">
        <f>annexe_01!C104</f>
        <v>lobe préfrontal</v>
      </c>
      <c r="P106" s="347"/>
      <c r="Q106" s="347"/>
      <c r="R106" s="347"/>
      <c r="S106" s="338"/>
      <c r="T106" s="338" t="str">
        <f t="shared" si="23"/>
        <v>--</v>
      </c>
      <c r="U106" s="357">
        <f t="shared" si="24"/>
        <v>0</v>
      </c>
      <c r="V106" s="343">
        <f t="shared" si="25"/>
        <v>1</v>
      </c>
      <c r="W106" s="339" t="str">
        <f t="shared" si="18"/>
        <v xml:space="preserve">besoin de ne pas se limiter / besoin de voir plus grand / besoin de penser autrement / besoin d'être soi-même </v>
      </c>
      <c r="X106" s="327">
        <v>15</v>
      </c>
      <c r="Y106" s="343">
        <f t="shared" si="26"/>
        <v>7</v>
      </c>
      <c r="Z106" s="339" t="str">
        <f t="shared" si="19"/>
        <v>agitation mentale / contrôle mental / ne pas s'adapter / masquer sa vraie personnalité / se forcer à être quelqu'un d'autre</v>
      </c>
      <c r="AB106" s="315">
        <v>15</v>
      </c>
      <c r="AC106" s="338"/>
      <c r="AD106" s="338"/>
      <c r="AE106" s="338"/>
      <c r="AF106" s="338"/>
      <c r="AG106" s="338"/>
      <c r="AH106" s="338"/>
      <c r="AI106" s="338"/>
      <c r="AJ106" s="338"/>
      <c r="AK106" s="338">
        <v>0</v>
      </c>
      <c r="AL106" s="338">
        <v>0</v>
      </c>
      <c r="AM106" s="338">
        <v>1</v>
      </c>
      <c r="AN106" s="338">
        <v>7</v>
      </c>
      <c r="AO106" s="338"/>
      <c r="AP106" s="338"/>
      <c r="AQ106" s="338"/>
      <c r="AR106" s="343">
        <f t="shared" si="27"/>
        <v>0</v>
      </c>
      <c r="AS106" s="338" t="str">
        <f t="shared" si="28"/>
        <v/>
      </c>
      <c r="AT106" s="338" t="str">
        <f t="shared" si="29"/>
        <v/>
      </c>
      <c r="AU106" s="338" t="str">
        <f t="shared" si="30"/>
        <v/>
      </c>
      <c r="AV106" s="338" t="str">
        <f t="shared" si="31"/>
        <v/>
      </c>
      <c r="AW106" s="338"/>
      <c r="AX106" s="338"/>
      <c r="AY106" s="338"/>
      <c r="AZ106" s="338"/>
      <c r="BA106" s="338"/>
      <c r="BB106" s="338"/>
      <c r="BC106" s="338"/>
      <c r="BD106" s="338"/>
      <c r="BE106" s="338"/>
      <c r="BF106" s="338"/>
      <c r="BG106" s="338"/>
      <c r="BH106" s="338"/>
      <c r="BI106" s="338"/>
      <c r="BJ106" s="338"/>
      <c r="BK106" s="338"/>
      <c r="BL106" s="338"/>
      <c r="BM106" s="338"/>
      <c r="BN106" s="338"/>
      <c r="BO106" s="338"/>
      <c r="BP106" s="338"/>
      <c r="BQ106" s="338"/>
      <c r="BR106" s="338"/>
      <c r="BS106" s="338"/>
      <c r="BT106" s="338"/>
      <c r="BU106" s="338"/>
      <c r="BV106" s="338"/>
      <c r="BW106" s="338"/>
      <c r="BX106" s="338"/>
      <c r="BY106" s="508" t="str">
        <f>annexe_01!D104</f>
        <v xml:space="preserve">besoin de ne pas se limiter / besoin de voir plus grand / besoin de penser autrement / besoin d'être soi-même </v>
      </c>
      <c r="BZ106" s="508" t="str">
        <f>annexe_01!E104</f>
        <v>croyances limitantes / peurs / ne pas aimer l’inconnu / manque de personnalité / ne pas être soi-même</v>
      </c>
      <c r="CA106" s="508" t="str">
        <f>annexe_01!F104</f>
        <v xml:space="preserve">lâcher le contrôle mental / s'adapter / être soi-même en toute circonstance </v>
      </c>
      <c r="CB106" s="508" t="str">
        <f>annexe_01!G104</f>
        <v>agitation mentale / contrôle mental / ne pas s'adapter / masquer sa vraie personnalité / se forcer à être quelqu'un d'autre</v>
      </c>
      <c r="CF106" s="300" t="s">
        <v>123</v>
      </c>
      <c r="CG106" s="300" t="s">
        <v>124</v>
      </c>
      <c r="CH106" s="301">
        <v>15</v>
      </c>
      <c r="CI106" s="301">
        <v>1030</v>
      </c>
    </row>
    <row r="107" spans="5:87" ht="14.25" customHeight="1" thickTop="1" thickBot="1" x14ac:dyDescent="0.3">
      <c r="E107" s="310">
        <v>0</v>
      </c>
      <c r="F107" s="314">
        <v>15</v>
      </c>
      <c r="G107" s="183">
        <f t="shared" si="20"/>
        <v>0</v>
      </c>
      <c r="H107" s="312">
        <v>2</v>
      </c>
      <c r="I107" s="312">
        <v>2</v>
      </c>
      <c r="J107" s="343">
        <f t="shared" si="21"/>
        <v>0</v>
      </c>
      <c r="K107" s="339" t="str">
        <f t="shared" si="16"/>
        <v/>
      </c>
      <c r="L107" s="327">
        <v>15</v>
      </c>
      <c r="M107" s="343">
        <f t="shared" si="22"/>
        <v>0</v>
      </c>
      <c r="N107" s="339" t="str">
        <f t="shared" si="17"/>
        <v/>
      </c>
      <c r="O107" s="354" t="str">
        <f>annexe_01!C105</f>
        <v>cortex moteur</v>
      </c>
      <c r="P107" s="347"/>
      <c r="Q107" s="347"/>
      <c r="R107" s="347"/>
      <c r="S107" s="338"/>
      <c r="T107" s="338" t="str">
        <f t="shared" si="23"/>
        <v>--</v>
      </c>
      <c r="U107" s="357">
        <f t="shared" si="24"/>
        <v>0</v>
      </c>
      <c r="V107" s="343">
        <f t="shared" si="25"/>
        <v>0</v>
      </c>
      <c r="W107" s="339" t="str">
        <f t="shared" si="18"/>
        <v/>
      </c>
      <c r="X107" s="327">
        <v>15</v>
      </c>
      <c r="Y107" s="343">
        <f t="shared" si="26"/>
        <v>4</v>
      </c>
      <c r="Z107" s="339" t="str">
        <f t="shared" si="19"/>
        <v>résistance au changement / pessimisme / trop capter les vibrations des autres</v>
      </c>
      <c r="AB107" s="315">
        <v>15</v>
      </c>
      <c r="AC107" s="338"/>
      <c r="AD107" s="338"/>
      <c r="AE107" s="338"/>
      <c r="AF107" s="338"/>
      <c r="AG107" s="338"/>
      <c r="AH107" s="338"/>
      <c r="AI107" s="338"/>
      <c r="AJ107" s="338"/>
      <c r="AK107" s="338">
        <v>0</v>
      </c>
      <c r="AL107" s="338">
        <v>0</v>
      </c>
      <c r="AM107" s="338">
        <v>0</v>
      </c>
      <c r="AN107" s="338">
        <v>4</v>
      </c>
      <c r="AO107" s="338"/>
      <c r="AP107" s="338"/>
      <c r="AQ107" s="338"/>
      <c r="AR107" s="343">
        <f t="shared" si="27"/>
        <v>0</v>
      </c>
      <c r="AS107" s="338" t="str">
        <f t="shared" si="28"/>
        <v/>
      </c>
      <c r="AT107" s="338" t="str">
        <f t="shared" si="29"/>
        <v/>
      </c>
      <c r="AU107" s="338" t="str">
        <f t="shared" si="30"/>
        <v/>
      </c>
      <c r="AV107" s="338" t="str">
        <f t="shared" si="31"/>
        <v/>
      </c>
      <c r="AW107" s="338"/>
      <c r="AX107" s="338"/>
      <c r="AY107" s="338"/>
      <c r="AZ107" s="338"/>
      <c r="BA107" s="338"/>
      <c r="BB107" s="338"/>
      <c r="BC107" s="338"/>
      <c r="BD107" s="338"/>
      <c r="BE107" s="338"/>
      <c r="BF107" s="338"/>
      <c r="BG107" s="338"/>
      <c r="BH107" s="338"/>
      <c r="BI107" s="338"/>
      <c r="BJ107" s="338"/>
      <c r="BK107" s="338"/>
      <c r="BL107" s="338"/>
      <c r="BM107" s="338"/>
      <c r="BN107" s="338"/>
      <c r="BO107" s="338"/>
      <c r="BP107" s="338"/>
      <c r="BQ107" s="338"/>
      <c r="BR107" s="338"/>
      <c r="BS107" s="338"/>
      <c r="BT107" s="338"/>
      <c r="BU107" s="338"/>
      <c r="BV107" s="338"/>
      <c r="BW107" s="338"/>
      <c r="BX107" s="338"/>
      <c r="BY107" s="508" t="str">
        <f>annexe_01!D105</f>
        <v>besoin d'avancer dans la vie / besoin de changer de vie / besoin de s'ouvrir à plus haut</v>
      </c>
      <c r="BZ107" s="508" t="str">
        <f>annexe_01!E105</f>
        <v xml:space="preserve">peur du changement / rêves personnels abandonnés / peur de la mort / se fermer aux vibrations des autres </v>
      </c>
      <c r="CA107" s="508" t="str">
        <f>annexe_01!F105</f>
        <v>continuité dans le changement / réaliser ses rêves personnels / optimisme / choisir son propre futur</v>
      </c>
      <c r="CB107" s="508" t="str">
        <f>annexe_01!G105</f>
        <v>résistance au changement / pessimisme / trop capter les vibrations des autres</v>
      </c>
      <c r="CF107" s="300" t="s">
        <v>123</v>
      </c>
      <c r="CG107" s="300" t="s">
        <v>126</v>
      </c>
      <c r="CH107" s="301">
        <v>15</v>
      </c>
      <c r="CI107" s="301">
        <v>1040</v>
      </c>
    </row>
    <row r="108" spans="5:87" ht="14.25" customHeight="1" thickTop="1" thickBot="1" x14ac:dyDescent="0.3">
      <c r="E108" s="310">
        <v>0</v>
      </c>
      <c r="F108" s="314">
        <v>15</v>
      </c>
      <c r="G108" s="183">
        <f t="shared" si="20"/>
        <v>4</v>
      </c>
      <c r="H108" s="312">
        <v>-18</v>
      </c>
      <c r="I108" s="312">
        <v>2</v>
      </c>
      <c r="J108" s="343">
        <f t="shared" si="21"/>
        <v>0</v>
      </c>
      <c r="K108" s="339" t="str">
        <f t="shared" si="16"/>
        <v/>
      </c>
      <c r="L108" s="327">
        <v>15</v>
      </c>
      <c r="M108" s="343">
        <f t="shared" si="22"/>
        <v>0</v>
      </c>
      <c r="N108" s="339" t="str">
        <f t="shared" si="17"/>
        <v/>
      </c>
      <c r="O108" s="354" t="str">
        <f>annexe_01!C106</f>
        <v>cortex somato-sensitif</v>
      </c>
      <c r="P108" s="347"/>
      <c r="Q108" s="347"/>
      <c r="R108" s="347"/>
      <c r="S108" s="338"/>
      <c r="T108" s="338" t="str">
        <f t="shared" si="23"/>
        <v>--</v>
      </c>
      <c r="U108" s="357">
        <f t="shared" si="24"/>
        <v>0</v>
      </c>
      <c r="V108" s="343">
        <f t="shared" si="25"/>
        <v>0</v>
      </c>
      <c r="W108" s="339" t="str">
        <f t="shared" si="18"/>
        <v/>
      </c>
      <c r="X108" s="327">
        <v>15</v>
      </c>
      <c r="Y108" s="343">
        <f t="shared" si="26"/>
        <v>0</v>
      </c>
      <c r="Z108" s="339" t="str">
        <f t="shared" si="19"/>
        <v/>
      </c>
      <c r="AB108" s="315">
        <v>15</v>
      </c>
      <c r="AC108" s="338"/>
      <c r="AD108" s="338"/>
      <c r="AE108" s="338"/>
      <c r="AF108" s="338"/>
      <c r="AG108" s="338"/>
      <c r="AH108" s="338"/>
      <c r="AI108" s="338"/>
      <c r="AJ108" s="338"/>
      <c r="AK108" s="338">
        <v>0</v>
      </c>
      <c r="AL108" s="338">
        <v>0</v>
      </c>
      <c r="AM108" s="338">
        <v>0</v>
      </c>
      <c r="AN108" s="338">
        <v>0</v>
      </c>
      <c r="AO108" s="338"/>
      <c r="AP108" s="338"/>
      <c r="AQ108" s="338"/>
      <c r="AR108" s="343">
        <f t="shared" si="27"/>
        <v>0</v>
      </c>
      <c r="AS108" s="338" t="str">
        <f t="shared" si="28"/>
        <v/>
      </c>
      <c r="AT108" s="338" t="str">
        <f t="shared" si="29"/>
        <v/>
      </c>
      <c r="AU108" s="338" t="str">
        <f t="shared" si="30"/>
        <v/>
      </c>
      <c r="AV108" s="338" t="str">
        <f t="shared" si="31"/>
        <v/>
      </c>
      <c r="AW108" s="338"/>
      <c r="AX108" s="338"/>
      <c r="AY108" s="338"/>
      <c r="AZ108" s="338"/>
      <c r="BA108" s="338"/>
      <c r="BB108" s="338"/>
      <c r="BC108" s="338"/>
      <c r="BD108" s="338"/>
      <c r="BE108" s="338"/>
      <c r="BF108" s="338"/>
      <c r="BG108" s="338"/>
      <c r="BH108" s="338"/>
      <c r="BI108" s="338"/>
      <c r="BJ108" s="338"/>
      <c r="BK108" s="338"/>
      <c r="BL108" s="338"/>
      <c r="BM108" s="338"/>
      <c r="BN108" s="338"/>
      <c r="BO108" s="338"/>
      <c r="BP108" s="338"/>
      <c r="BQ108" s="338"/>
      <c r="BR108" s="338"/>
      <c r="BS108" s="338"/>
      <c r="BT108" s="338"/>
      <c r="BU108" s="338"/>
      <c r="BV108" s="338"/>
      <c r="BW108" s="338"/>
      <c r="BX108" s="338"/>
      <c r="BY108" s="508" t="str">
        <f>annexe_01!D106</f>
        <v>besoin de sentir son corps / besoin de bouger</v>
      </c>
      <c r="BZ108" s="508" t="str">
        <f>annexe_01!E106</f>
        <v>peur de perdre le contrôle du corps / de lui faire confiance</v>
      </c>
      <c r="CA108" s="508" t="str">
        <f>annexe_01!F106</f>
        <v>bonne perception de son corps</v>
      </c>
      <c r="CB108" s="508" t="str">
        <f>annexe_01!G106</f>
        <v>aimer les sensations fortes</v>
      </c>
      <c r="CF108" s="300" t="s">
        <v>123</v>
      </c>
      <c r="CG108" s="300" t="s">
        <v>127</v>
      </c>
      <c r="CH108" s="301">
        <v>15</v>
      </c>
      <c r="CI108" s="301">
        <v>1050</v>
      </c>
    </row>
    <row r="109" spans="5:87" ht="14.25" customHeight="1" thickTop="1" thickBot="1" x14ac:dyDescent="0.3">
      <c r="E109" s="310">
        <v>0</v>
      </c>
      <c r="F109" s="314">
        <v>15</v>
      </c>
      <c r="G109" s="183">
        <f t="shared" si="20"/>
        <v>0</v>
      </c>
      <c r="H109" s="312">
        <v>-2</v>
      </c>
      <c r="I109" s="312">
        <v>2</v>
      </c>
      <c r="J109" s="343">
        <f t="shared" si="21"/>
        <v>0</v>
      </c>
      <c r="K109" s="339" t="str">
        <f t="shared" si="16"/>
        <v/>
      </c>
      <c r="L109" s="327">
        <v>15</v>
      </c>
      <c r="M109" s="343">
        <f t="shared" si="22"/>
        <v>1</v>
      </c>
      <c r="N109" s="339" t="str">
        <f t="shared" si="17"/>
        <v>enthousiasme / conflit avec l'autorité / recherche spirituelle ou du père absent</v>
      </c>
      <c r="O109" s="354" t="str">
        <f>annexe_01!C107</f>
        <v>fontanelle</v>
      </c>
      <c r="P109" s="347"/>
      <c r="Q109" s="347"/>
      <c r="R109" s="347"/>
      <c r="S109" s="338"/>
      <c r="T109" s="338" t="str">
        <f t="shared" si="23"/>
        <v>--</v>
      </c>
      <c r="U109" s="357">
        <f t="shared" si="24"/>
        <v>0</v>
      </c>
      <c r="V109" s="343">
        <f t="shared" si="25"/>
        <v>0</v>
      </c>
      <c r="W109" s="339" t="str">
        <f t="shared" si="18"/>
        <v/>
      </c>
      <c r="X109" s="327">
        <v>15</v>
      </c>
      <c r="Y109" s="343">
        <f t="shared" si="26"/>
        <v>2</v>
      </c>
      <c r="Z109" s="339" t="str">
        <f t="shared" si="19"/>
        <v>enthousiasme / conflit avec l'autorité / recherche spirituelle ou du père absent</v>
      </c>
      <c r="AB109" s="315">
        <v>15</v>
      </c>
      <c r="AC109" s="338"/>
      <c r="AD109" s="338"/>
      <c r="AE109" s="338"/>
      <c r="AF109" s="338"/>
      <c r="AG109" s="338"/>
      <c r="AH109" s="338"/>
      <c r="AI109" s="338"/>
      <c r="AJ109" s="338"/>
      <c r="AK109" s="338">
        <v>0</v>
      </c>
      <c r="AL109" s="338">
        <v>1</v>
      </c>
      <c r="AM109" s="338">
        <v>0</v>
      </c>
      <c r="AN109" s="338">
        <v>2</v>
      </c>
      <c r="AO109" s="338"/>
      <c r="AP109" s="338"/>
      <c r="AQ109" s="338"/>
      <c r="AR109" s="343">
        <f t="shared" si="27"/>
        <v>0</v>
      </c>
      <c r="AS109" s="338" t="str">
        <f t="shared" si="28"/>
        <v/>
      </c>
      <c r="AT109" s="338" t="str">
        <f t="shared" si="29"/>
        <v/>
      </c>
      <c r="AU109" s="338" t="str">
        <f t="shared" si="30"/>
        <v/>
      </c>
      <c r="AV109" s="338" t="str">
        <f t="shared" si="31"/>
        <v/>
      </c>
      <c r="AW109" s="338"/>
      <c r="AX109" s="338"/>
      <c r="AY109" s="338"/>
      <c r="AZ109" s="338"/>
      <c r="BA109" s="338"/>
      <c r="BB109" s="338"/>
      <c r="BC109" s="338"/>
      <c r="BD109" s="338"/>
      <c r="BE109" s="338"/>
      <c r="BF109" s="338"/>
      <c r="BG109" s="338"/>
      <c r="BH109" s="338"/>
      <c r="BI109" s="338"/>
      <c r="BJ109" s="338"/>
      <c r="BK109" s="338"/>
      <c r="BL109" s="338"/>
      <c r="BM109" s="338"/>
      <c r="BN109" s="338"/>
      <c r="BO109" s="338"/>
      <c r="BP109" s="338"/>
      <c r="BQ109" s="338"/>
      <c r="BR109" s="338"/>
      <c r="BS109" s="338"/>
      <c r="BT109" s="338"/>
      <c r="BU109" s="338"/>
      <c r="BV109" s="338"/>
      <c r="BW109" s="338"/>
      <c r="BX109" s="338"/>
      <c r="BY109" s="508" t="str">
        <f>annexe_01!D107</f>
        <v xml:space="preserve">besoin de trouver un sens à sa vie / besoin de donner du sens à tout / sens de l'innovation </v>
      </c>
      <c r="BZ109" s="508" t="str">
        <f>annexe_01!E107</f>
        <v>détachement / pas d'attentes / déprime / père absent</v>
      </c>
      <c r="CA109" s="508" t="str">
        <f>annexe_01!F107</f>
        <v xml:space="preserve">être dans l'instant présent / sagesse / autorité naturelle </v>
      </c>
      <c r="CB109" s="508" t="str">
        <f>annexe_01!G107</f>
        <v>enthousiasme / conflit avec l'autorité / recherche spirituelle ou du père absent</v>
      </c>
      <c r="CF109" s="300" t="s">
        <v>123</v>
      </c>
      <c r="CG109" s="300" t="s">
        <v>128</v>
      </c>
      <c r="CH109" s="301">
        <v>15</v>
      </c>
      <c r="CI109" s="301">
        <v>1060</v>
      </c>
    </row>
    <row r="110" spans="5:87" ht="14.25" customHeight="1" thickTop="1" thickBot="1" x14ac:dyDescent="0.3">
      <c r="E110" s="310">
        <v>1</v>
      </c>
      <c r="F110" s="314">
        <v>1</v>
      </c>
      <c r="G110" s="183">
        <f t="shared" si="20"/>
        <v>0</v>
      </c>
      <c r="H110" s="312">
        <v>0</v>
      </c>
      <c r="I110" s="312">
        <v>0</v>
      </c>
      <c r="J110" s="343">
        <f t="shared" si="21"/>
        <v>0</v>
      </c>
      <c r="K110" s="339" t="str">
        <f t="shared" si="16"/>
        <v/>
      </c>
      <c r="L110" s="327">
        <v>1</v>
      </c>
      <c r="M110" s="343">
        <f t="shared" si="22"/>
        <v>3</v>
      </c>
      <c r="N110" s="339" t="str">
        <f t="shared" si="17"/>
        <v>agir dans l'urgence / dispersion pour se sentir vivant</v>
      </c>
      <c r="O110" s="354" t="str">
        <f>annexe_01!C108</f>
        <v>rose</v>
      </c>
      <c r="P110" s="349"/>
      <c r="Q110" s="349"/>
      <c r="R110" s="349"/>
      <c r="S110" s="338"/>
      <c r="T110" s="338" t="str">
        <f t="shared" si="23"/>
        <v>--</v>
      </c>
      <c r="U110" s="357">
        <f t="shared" si="24"/>
        <v>0</v>
      </c>
      <c r="V110" s="343">
        <f t="shared" si="25"/>
        <v>0</v>
      </c>
      <c r="W110" s="339" t="str">
        <f t="shared" si="18"/>
        <v/>
      </c>
      <c r="X110" s="327">
        <v>1</v>
      </c>
      <c r="Y110" s="343">
        <f t="shared" si="26"/>
        <v>-7</v>
      </c>
      <c r="Z110" s="339" t="str">
        <f t="shared" si="19"/>
        <v>rester centré sur la suite que l'on s'est choisie / mais s'adapter si nécessaire</v>
      </c>
      <c r="AB110" s="315">
        <v>1</v>
      </c>
      <c r="AC110" s="338"/>
      <c r="AD110" s="338"/>
      <c r="AE110" s="338"/>
      <c r="AF110" s="338"/>
      <c r="AG110" s="338"/>
      <c r="AH110" s="338"/>
      <c r="AI110" s="338"/>
      <c r="AJ110" s="338"/>
      <c r="AK110" s="338">
        <v>0</v>
      </c>
      <c r="AL110" s="338">
        <v>3</v>
      </c>
      <c r="AM110" s="338">
        <v>0</v>
      </c>
      <c r="AN110" s="338">
        <v>-7</v>
      </c>
      <c r="AO110" s="338"/>
      <c r="AP110" s="338"/>
      <c r="AQ110" s="338"/>
      <c r="AR110" s="343">
        <f t="shared" si="27"/>
        <v>0</v>
      </c>
      <c r="AS110" s="338" t="str">
        <f t="shared" si="28"/>
        <v/>
      </c>
      <c r="AT110" s="338" t="str">
        <f t="shared" si="29"/>
        <v/>
      </c>
      <c r="AU110" s="338" t="str">
        <f t="shared" si="30"/>
        <v/>
      </c>
      <c r="AV110" s="338" t="str">
        <f t="shared" si="31"/>
        <v/>
      </c>
      <c r="AW110" s="338"/>
      <c r="AX110" s="338"/>
      <c r="AY110" s="338"/>
      <c r="AZ110" s="338"/>
      <c r="BA110" s="338"/>
      <c r="BB110" s="338"/>
      <c r="BC110" s="338"/>
      <c r="BD110" s="338"/>
      <c r="BE110" s="338"/>
      <c r="BF110" s="338"/>
      <c r="BG110" s="338"/>
      <c r="BH110" s="338"/>
      <c r="BI110" s="338"/>
      <c r="BJ110" s="338"/>
      <c r="BK110" s="338"/>
      <c r="BL110" s="338"/>
      <c r="BM110" s="338"/>
      <c r="BN110" s="338"/>
      <c r="BO110" s="338"/>
      <c r="BP110" s="338"/>
      <c r="BQ110" s="338"/>
      <c r="BR110" s="338"/>
      <c r="BS110" s="338"/>
      <c r="BT110" s="338"/>
      <c r="BU110" s="338"/>
      <c r="BV110" s="338"/>
      <c r="BW110" s="338"/>
      <c r="BX110" s="338"/>
      <c r="BY110" s="508" t="str">
        <f>annexe_01!D108</f>
        <v>besoin de réféchir pour la suite</v>
      </c>
      <c r="BZ110" s="508" t="str">
        <f>annexe_01!E108</f>
        <v>sentiment de vide dans la vie / qu'elle n'a pas de sens</v>
      </c>
      <c r="CA110" s="508" t="str">
        <f>annexe_01!F108</f>
        <v>rester centré sur la suite que l'on s'est choisie / mais s'adapter si nécessaire</v>
      </c>
      <c r="CB110" s="508" t="str">
        <f>annexe_01!G108</f>
        <v>agir dans l'urgence / dispersion pour se sentir vivant</v>
      </c>
      <c r="CF110" s="300" t="s">
        <v>5</v>
      </c>
      <c r="CG110" s="299" t="s">
        <v>130</v>
      </c>
      <c r="CH110" s="301">
        <v>16</v>
      </c>
      <c r="CI110" s="301">
        <v>1070</v>
      </c>
    </row>
    <row r="111" spans="5:87" ht="14.25" customHeight="1" thickTop="1" thickBot="1" x14ac:dyDescent="0.3">
      <c r="E111" s="310">
        <v>1</v>
      </c>
      <c r="F111" s="314">
        <v>1</v>
      </c>
      <c r="G111" s="183">
        <f t="shared" si="20"/>
        <v>0</v>
      </c>
      <c r="H111" s="312">
        <v>0</v>
      </c>
      <c r="I111" s="312">
        <v>0</v>
      </c>
      <c r="J111" s="343">
        <f t="shared" si="21"/>
        <v>0</v>
      </c>
      <c r="K111" s="339" t="str">
        <f t="shared" si="16"/>
        <v/>
      </c>
      <c r="L111" s="327">
        <v>1</v>
      </c>
      <c r="M111" s="343">
        <f t="shared" si="22"/>
        <v>0</v>
      </c>
      <c r="N111" s="339" t="str">
        <f t="shared" si="17"/>
        <v/>
      </c>
      <c r="O111" s="354" t="str">
        <f>annexe_01!C109</f>
        <v>rose</v>
      </c>
      <c r="P111" s="349"/>
      <c r="Q111" s="349"/>
      <c r="R111" s="349"/>
      <c r="S111" s="338"/>
      <c r="T111" s="338" t="str">
        <f t="shared" si="23"/>
        <v>--</v>
      </c>
      <c r="U111" s="357">
        <f t="shared" si="24"/>
        <v>0</v>
      </c>
      <c r="V111" s="343">
        <f t="shared" si="25"/>
        <v>0</v>
      </c>
      <c r="W111" s="339" t="str">
        <f t="shared" si="18"/>
        <v/>
      </c>
      <c r="X111" s="327">
        <v>1</v>
      </c>
      <c r="Y111" s="343">
        <f t="shared" si="26"/>
        <v>0</v>
      </c>
      <c r="Z111" s="339" t="str">
        <f t="shared" si="19"/>
        <v/>
      </c>
      <c r="AB111" s="315">
        <v>1</v>
      </c>
      <c r="AC111" s="338"/>
      <c r="AD111" s="338"/>
      <c r="AE111" s="338"/>
      <c r="AF111" s="338"/>
      <c r="AG111" s="338"/>
      <c r="AH111" s="338"/>
      <c r="AI111" s="338"/>
      <c r="AJ111" s="338"/>
      <c r="AK111" s="338">
        <v>0</v>
      </c>
      <c r="AL111" s="338">
        <v>0</v>
      </c>
      <c r="AM111" s="338">
        <v>0</v>
      </c>
      <c r="AN111" s="338">
        <v>0</v>
      </c>
      <c r="AO111" s="338"/>
      <c r="AP111" s="338"/>
      <c r="AQ111" s="338"/>
      <c r="AR111" s="343">
        <f t="shared" si="27"/>
        <v>0</v>
      </c>
      <c r="AS111" s="338" t="str">
        <f t="shared" si="28"/>
        <v/>
      </c>
      <c r="AT111" s="338" t="str">
        <f t="shared" si="29"/>
        <v/>
      </c>
      <c r="AU111" s="338" t="str">
        <f t="shared" si="30"/>
        <v/>
      </c>
      <c r="AV111" s="338" t="str">
        <f t="shared" si="31"/>
        <v/>
      </c>
      <c r="AW111" s="338"/>
      <c r="AX111" s="338"/>
      <c r="AY111" s="338"/>
      <c r="AZ111" s="338"/>
      <c r="BA111" s="338"/>
      <c r="BB111" s="338"/>
      <c r="BC111" s="338"/>
      <c r="BD111" s="338"/>
      <c r="BE111" s="338"/>
      <c r="BF111" s="338"/>
      <c r="BG111" s="338"/>
      <c r="BH111" s="338"/>
      <c r="BI111" s="338"/>
      <c r="BJ111" s="338"/>
      <c r="BK111" s="338"/>
      <c r="BL111" s="338"/>
      <c r="BM111" s="338"/>
      <c r="BN111" s="338"/>
      <c r="BO111" s="338"/>
      <c r="BP111" s="338"/>
      <c r="BQ111" s="338"/>
      <c r="BR111" s="338"/>
      <c r="BS111" s="338"/>
      <c r="BT111" s="338"/>
      <c r="BU111" s="338"/>
      <c r="BV111" s="338"/>
      <c r="BW111" s="338"/>
      <c r="BX111" s="338"/>
      <c r="BY111" s="508" t="str">
        <f>annexe_01!D109</f>
        <v>besoin de constance et de stabilité dans les choses à faire</v>
      </c>
      <c r="BZ111" s="508" t="str">
        <f>annexe_01!E109</f>
        <v>envie de ne rien faire / démotivation</v>
      </c>
      <c r="CA111" s="508" t="str">
        <f>annexe_01!F109</f>
        <v>constance / stabilité / motivation / bonne gestion du temps</v>
      </c>
      <c r="CB111" s="508" t="str">
        <f>annexe_01!G109</f>
        <v>ne jamais avoir le temps / dispersion dans les activités / frustrations</v>
      </c>
      <c r="CF111" s="300" t="s">
        <v>5</v>
      </c>
      <c r="CG111" s="299" t="s">
        <v>130</v>
      </c>
      <c r="CH111" s="301">
        <v>16</v>
      </c>
      <c r="CI111" s="301">
        <v>1080</v>
      </c>
    </row>
    <row r="112" spans="5:87" ht="14.25" customHeight="1" thickTop="1" thickBot="1" x14ac:dyDescent="0.3">
      <c r="E112" s="310">
        <v>1</v>
      </c>
      <c r="F112" s="314">
        <v>1</v>
      </c>
      <c r="G112" s="183">
        <f t="shared" si="20"/>
        <v>2</v>
      </c>
      <c r="H112" s="312">
        <v>-9</v>
      </c>
      <c r="I112" s="312">
        <v>5</v>
      </c>
      <c r="J112" s="343">
        <f t="shared" si="21"/>
        <v>0</v>
      </c>
      <c r="K112" s="339" t="str">
        <f t="shared" si="16"/>
        <v/>
      </c>
      <c r="L112" s="327">
        <v>1</v>
      </c>
      <c r="M112" s="343">
        <f t="shared" si="22"/>
        <v>0</v>
      </c>
      <c r="N112" s="339" t="str">
        <f t="shared" si="17"/>
        <v/>
      </c>
      <c r="O112" s="354" t="str">
        <f>annexe_01!C110</f>
        <v>rose</v>
      </c>
      <c r="P112" s="349"/>
      <c r="Q112" s="349"/>
      <c r="R112" s="349"/>
      <c r="S112" s="338"/>
      <c r="T112" s="338" t="str">
        <f t="shared" si="23"/>
        <v>--</v>
      </c>
      <c r="U112" s="357">
        <f t="shared" si="24"/>
        <v>0</v>
      </c>
      <c r="V112" s="343">
        <f t="shared" si="25"/>
        <v>0</v>
      </c>
      <c r="W112" s="339" t="str">
        <f t="shared" si="18"/>
        <v/>
      </c>
      <c r="X112" s="327">
        <v>1</v>
      </c>
      <c r="Y112" s="343">
        <f t="shared" si="26"/>
        <v>3</v>
      </c>
      <c r="Z112" s="339" t="str">
        <f t="shared" si="19"/>
        <v>fuite dans d'autres réalités / vouloir échapper à la réalité</v>
      </c>
      <c r="AB112" s="315">
        <v>1</v>
      </c>
      <c r="AC112" s="338"/>
      <c r="AD112" s="338"/>
      <c r="AE112" s="338"/>
      <c r="AF112" s="338"/>
      <c r="AG112" s="338"/>
      <c r="AH112" s="338"/>
      <c r="AI112" s="338"/>
      <c r="AJ112" s="338"/>
      <c r="AK112" s="338">
        <v>0</v>
      </c>
      <c r="AL112" s="338">
        <v>0</v>
      </c>
      <c r="AM112" s="338">
        <v>0</v>
      </c>
      <c r="AN112" s="338">
        <v>3</v>
      </c>
      <c r="AO112" s="338"/>
      <c r="AP112" s="338"/>
      <c r="AQ112" s="338"/>
      <c r="AR112" s="343">
        <f t="shared" si="27"/>
        <v>0</v>
      </c>
      <c r="AS112" s="338" t="str">
        <f t="shared" si="28"/>
        <v/>
      </c>
      <c r="AT112" s="338" t="str">
        <f t="shared" si="29"/>
        <v/>
      </c>
      <c r="AU112" s="338" t="str">
        <f t="shared" si="30"/>
        <v/>
      </c>
      <c r="AV112" s="338" t="str">
        <f t="shared" si="31"/>
        <v/>
      </c>
      <c r="AW112" s="338"/>
      <c r="AX112" s="338"/>
      <c r="AY112" s="338"/>
      <c r="AZ112" s="338"/>
      <c r="BA112" s="338"/>
      <c r="BB112" s="338"/>
      <c r="BC112" s="338"/>
      <c r="BD112" s="338"/>
      <c r="BE112" s="338"/>
      <c r="BF112" s="338"/>
      <c r="BG112" s="338"/>
      <c r="BH112" s="338"/>
      <c r="BI112" s="338"/>
      <c r="BJ112" s="338"/>
      <c r="BK112" s="338"/>
      <c r="BL112" s="338"/>
      <c r="BM112" s="338"/>
      <c r="BN112" s="338"/>
      <c r="BO112" s="338"/>
      <c r="BP112" s="338"/>
      <c r="BQ112" s="338"/>
      <c r="BR112" s="338"/>
      <c r="BS112" s="338"/>
      <c r="BT112" s="338"/>
      <c r="BU112" s="338"/>
      <c r="BV112" s="338"/>
      <c r="BW112" s="338"/>
      <c r="BX112" s="338"/>
      <c r="BY112" s="508" t="str">
        <f>annexe_01!D110</f>
        <v>besoin de choses concrètes pour le futur</v>
      </c>
      <c r="BZ112" s="508" t="str">
        <f>annexe_01!E110</f>
        <v>aimer fuir dans d'autres réalités / dans le virtuel</v>
      </c>
      <c r="CA112" s="508" t="str">
        <f>annexe_01!F110</f>
        <v>être dans la réalité / perceptions extrasensorielles concrètes</v>
      </c>
      <c r="CB112" s="508" t="str">
        <f>annexe_01!G110</f>
        <v>fuite dans d'autres réalités / vouloir échapper à la réalité</v>
      </c>
      <c r="CF112" s="300" t="s">
        <v>5</v>
      </c>
      <c r="CG112" s="299" t="s">
        <v>130</v>
      </c>
      <c r="CH112" s="301">
        <v>16</v>
      </c>
      <c r="CI112" s="301">
        <v>1090</v>
      </c>
    </row>
    <row r="113" spans="5:87" ht="14.25" customHeight="1" thickTop="1" thickBot="1" x14ac:dyDescent="0.3">
      <c r="E113" s="310">
        <v>1</v>
      </c>
      <c r="F113" s="314">
        <v>2</v>
      </c>
      <c r="G113" s="183">
        <f t="shared" si="20"/>
        <v>3</v>
      </c>
      <c r="H113" s="312">
        <v>-17</v>
      </c>
      <c r="I113" s="312">
        <v>2</v>
      </c>
      <c r="J113" s="343">
        <f t="shared" si="21"/>
        <v>0</v>
      </c>
      <c r="K113" s="339" t="str">
        <f t="shared" si="16"/>
        <v/>
      </c>
      <c r="L113" s="327">
        <v>2</v>
      </c>
      <c r="M113" s="343">
        <f t="shared" si="22"/>
        <v>13</v>
      </c>
      <c r="N113" s="339" t="str">
        <f t="shared" si="17"/>
        <v>créativité excessive / frustrations / vouloir être différent des autres / enfant non désiré</v>
      </c>
      <c r="O113" s="354" t="str">
        <f>annexe_01!C111</f>
        <v>rose</v>
      </c>
      <c r="P113" s="349"/>
      <c r="Q113" s="349"/>
      <c r="R113" s="349"/>
      <c r="S113" s="338"/>
      <c r="T113" s="338" t="str">
        <f t="shared" si="23"/>
        <v>--</v>
      </c>
      <c r="U113" s="357">
        <f t="shared" si="24"/>
        <v>0</v>
      </c>
      <c r="V113" s="343">
        <f t="shared" si="25"/>
        <v>0</v>
      </c>
      <c r="W113" s="339" t="str">
        <f t="shared" si="18"/>
        <v/>
      </c>
      <c r="X113" s="327">
        <v>2</v>
      </c>
      <c r="Y113" s="343">
        <f t="shared" si="26"/>
        <v>5</v>
      </c>
      <c r="Z113" s="339" t="str">
        <f t="shared" si="19"/>
        <v>créativité excessive / frustrations / vouloir être différent des autres / enfant non désiré</v>
      </c>
      <c r="AB113" s="315">
        <v>2</v>
      </c>
      <c r="AC113" s="338"/>
      <c r="AD113" s="338"/>
      <c r="AE113" s="338"/>
      <c r="AF113" s="338"/>
      <c r="AG113" s="338"/>
      <c r="AH113" s="338"/>
      <c r="AI113" s="338"/>
      <c r="AJ113" s="338"/>
      <c r="AK113" s="338">
        <v>0</v>
      </c>
      <c r="AL113" s="338">
        <v>13</v>
      </c>
      <c r="AM113" s="338">
        <v>0</v>
      </c>
      <c r="AN113" s="338">
        <v>5</v>
      </c>
      <c r="AO113" s="338"/>
      <c r="AP113" s="338"/>
      <c r="AQ113" s="338"/>
      <c r="AR113" s="343">
        <f t="shared" si="27"/>
        <v>0</v>
      </c>
      <c r="AS113" s="338" t="str">
        <f t="shared" si="28"/>
        <v/>
      </c>
      <c r="AT113" s="338" t="str">
        <f t="shared" si="29"/>
        <v/>
      </c>
      <c r="AU113" s="338" t="str">
        <f t="shared" si="30"/>
        <v/>
      </c>
      <c r="AV113" s="338" t="str">
        <f t="shared" si="31"/>
        <v/>
      </c>
      <c r="AW113" s="338"/>
      <c r="AX113" s="338"/>
      <c r="AY113" s="338"/>
      <c r="AZ113" s="338"/>
      <c r="BA113" s="338"/>
      <c r="BB113" s="338"/>
      <c r="BC113" s="338"/>
      <c r="BD113" s="338"/>
      <c r="BE113" s="338"/>
      <c r="BF113" s="338"/>
      <c r="BG113" s="338"/>
      <c r="BH113" s="338"/>
      <c r="BI113" s="338"/>
      <c r="BJ113" s="338"/>
      <c r="BK113" s="338"/>
      <c r="BL113" s="338"/>
      <c r="BM113" s="338"/>
      <c r="BN113" s="338"/>
      <c r="BO113" s="338"/>
      <c r="BP113" s="338"/>
      <c r="BQ113" s="338"/>
      <c r="BR113" s="338"/>
      <c r="BS113" s="338"/>
      <c r="BT113" s="338"/>
      <c r="BU113" s="338"/>
      <c r="BV113" s="338"/>
      <c r="BW113" s="338"/>
      <c r="BX113" s="338"/>
      <c r="BY113" s="508" t="str">
        <f>annexe_01!D111</f>
        <v>besoin d'exprimer son potentiel de céativité</v>
      </c>
      <c r="BZ113" s="508" t="str">
        <f>annexe_01!E111</f>
        <v>manque d'espace pour exprimer sa créativité</v>
      </c>
      <c r="CA113" s="508" t="str">
        <f>annexe_01!F111</f>
        <v>gestion des possibles / être flexible avec ses propres besoins / gérer les frustrations</v>
      </c>
      <c r="CB113" s="508" t="str">
        <f>annexe_01!G111</f>
        <v>créativité excessive / frustrations / vouloir être différent des autres / enfant non désiré</v>
      </c>
      <c r="CF113" s="300" t="s">
        <v>17</v>
      </c>
      <c r="CG113" s="299" t="s">
        <v>130</v>
      </c>
      <c r="CH113" s="301">
        <v>17</v>
      </c>
      <c r="CI113" s="301">
        <v>1100</v>
      </c>
    </row>
    <row r="114" spans="5:87" ht="14.25" customHeight="1" thickTop="1" thickBot="1" x14ac:dyDescent="0.3">
      <c r="E114" s="310">
        <v>1</v>
      </c>
      <c r="F114" s="314">
        <v>2</v>
      </c>
      <c r="G114" s="183">
        <f t="shared" si="20"/>
        <v>0</v>
      </c>
      <c r="H114" s="312">
        <v>0</v>
      </c>
      <c r="I114" s="312">
        <v>0</v>
      </c>
      <c r="J114" s="343">
        <f t="shared" si="21"/>
        <v>0</v>
      </c>
      <c r="K114" s="339" t="str">
        <f t="shared" si="16"/>
        <v/>
      </c>
      <c r="L114" s="327">
        <v>2</v>
      </c>
      <c r="M114" s="343">
        <f t="shared" si="22"/>
        <v>8</v>
      </c>
      <c r="N114" s="339" t="str">
        <f t="shared" si="17"/>
        <v>dispersion dans ses choix de vie / refuser la suite naturelle des événements</v>
      </c>
      <c r="O114" s="354" t="str">
        <f>annexe_01!C112</f>
        <v>rose</v>
      </c>
      <c r="P114" s="347"/>
      <c r="Q114" s="347"/>
      <c r="R114" s="347"/>
      <c r="S114" s="338"/>
      <c r="T114" s="338" t="str">
        <f t="shared" si="23"/>
        <v>--</v>
      </c>
      <c r="U114" s="357">
        <f t="shared" si="24"/>
        <v>0</v>
      </c>
      <c r="V114" s="343">
        <f t="shared" si="25"/>
        <v>0</v>
      </c>
      <c r="W114" s="339" t="str">
        <f t="shared" si="18"/>
        <v/>
      </c>
      <c r="X114" s="327">
        <v>2</v>
      </c>
      <c r="Y114" s="343">
        <f t="shared" si="26"/>
        <v>8</v>
      </c>
      <c r="Z114" s="339" t="str">
        <f t="shared" si="19"/>
        <v>dispersion dans ses choix de vie / refuser la suite naturelle des événements</v>
      </c>
      <c r="AB114" s="315">
        <v>2</v>
      </c>
      <c r="AC114" s="338"/>
      <c r="AD114" s="338"/>
      <c r="AE114" s="338"/>
      <c r="AF114" s="338"/>
      <c r="AG114" s="338"/>
      <c r="AH114" s="338"/>
      <c r="AI114" s="338"/>
      <c r="AJ114" s="338"/>
      <c r="AK114" s="338">
        <v>0</v>
      </c>
      <c r="AL114" s="338">
        <v>8</v>
      </c>
      <c r="AM114" s="338">
        <v>0</v>
      </c>
      <c r="AN114" s="338">
        <v>8</v>
      </c>
      <c r="AO114" s="338"/>
      <c r="AP114" s="338"/>
      <c r="AQ114" s="338"/>
      <c r="AR114" s="343">
        <f t="shared" si="27"/>
        <v>0</v>
      </c>
      <c r="AS114" s="338" t="str">
        <f t="shared" si="28"/>
        <v/>
      </c>
      <c r="AT114" s="338" t="str">
        <f t="shared" si="29"/>
        <v/>
      </c>
      <c r="AU114" s="338" t="str">
        <f t="shared" si="30"/>
        <v/>
      </c>
      <c r="AV114" s="338" t="str">
        <f t="shared" si="31"/>
        <v/>
      </c>
      <c r="AW114" s="338"/>
      <c r="AX114" s="338"/>
      <c r="AY114" s="338"/>
      <c r="AZ114" s="338"/>
      <c r="BA114" s="338"/>
      <c r="BB114" s="338"/>
      <c r="BC114" s="338"/>
      <c r="BD114" s="338"/>
      <c r="BE114" s="338"/>
      <c r="BF114" s="338"/>
      <c r="BG114" s="338"/>
      <c r="BH114" s="338"/>
      <c r="BI114" s="338"/>
      <c r="BJ114" s="338"/>
      <c r="BK114" s="338"/>
      <c r="BL114" s="338"/>
      <c r="BM114" s="338"/>
      <c r="BN114" s="338"/>
      <c r="BO114" s="338"/>
      <c r="BP114" s="338"/>
      <c r="BQ114" s="338"/>
      <c r="BR114" s="338"/>
      <c r="BS114" s="338"/>
      <c r="BT114" s="338"/>
      <c r="BU114" s="338"/>
      <c r="BV114" s="338"/>
      <c r="BW114" s="338"/>
      <c r="BX114" s="338"/>
      <c r="BY114" s="508" t="str">
        <f>annexe_01!D112</f>
        <v>besoin d'intégrer avant de passer à la suite / besoin de faire un choix de vie</v>
      </c>
      <c r="BZ114" s="508" t="str">
        <f>annexe_01!E112</f>
        <v xml:space="preserve">ne pas vouloir passer à la suite / expérience non digérée </v>
      </c>
      <c r="CA114" s="508" t="str">
        <f>annexe_01!F112</f>
        <v>être en phase avec la suite logique des événements / prêt à passer à la suite</v>
      </c>
      <c r="CB114" s="508" t="str">
        <f>annexe_01!G112</f>
        <v>dispersion dans ses choix de vie / refuser la suite naturelle des événements</v>
      </c>
      <c r="CF114" s="300" t="s">
        <v>17</v>
      </c>
      <c r="CG114" s="300" t="s">
        <v>130</v>
      </c>
      <c r="CH114" s="301">
        <v>17</v>
      </c>
      <c r="CI114" s="301">
        <v>1110</v>
      </c>
    </row>
    <row r="115" spans="5:87" ht="14.25" customHeight="1" thickTop="1" thickBot="1" x14ac:dyDescent="0.3">
      <c r="E115" s="310">
        <v>1</v>
      </c>
      <c r="F115" s="314">
        <v>3</v>
      </c>
      <c r="G115" s="183">
        <f t="shared" si="20"/>
        <v>0</v>
      </c>
      <c r="H115" s="312">
        <v>0</v>
      </c>
      <c r="I115" s="312">
        <v>0</v>
      </c>
      <c r="J115" s="343">
        <f t="shared" si="21"/>
        <v>0</v>
      </c>
      <c r="K115" s="339" t="str">
        <f t="shared" si="16"/>
        <v/>
      </c>
      <c r="L115" s="327">
        <v>3</v>
      </c>
      <c r="M115" s="343">
        <f t="shared" si="22"/>
        <v>-9</v>
      </c>
      <c r="N115" s="339" t="str">
        <f t="shared" si="17"/>
        <v>en paix avec la société / non influencé par le collectif / poser des actions concrètes</v>
      </c>
      <c r="O115" s="354" t="str">
        <f>annexe_01!C113</f>
        <v>rose</v>
      </c>
      <c r="P115" s="347"/>
      <c r="Q115" s="347"/>
      <c r="R115" s="347"/>
      <c r="S115" s="338"/>
      <c r="T115" s="338" t="str">
        <f t="shared" si="23"/>
        <v>--</v>
      </c>
      <c r="U115" s="357">
        <f t="shared" si="24"/>
        <v>0</v>
      </c>
      <c r="V115" s="343">
        <f t="shared" si="25"/>
        <v>0</v>
      </c>
      <c r="W115" s="339" t="str">
        <f t="shared" si="18"/>
        <v/>
      </c>
      <c r="X115" s="327">
        <v>3</v>
      </c>
      <c r="Y115" s="343">
        <f t="shared" si="26"/>
        <v>5</v>
      </c>
      <c r="Z115" s="339" t="str">
        <f t="shared" si="19"/>
        <v>émotionnel amplifié par le collectif / résistance face aux changements dans la société</v>
      </c>
      <c r="AB115" s="315">
        <v>3</v>
      </c>
      <c r="AC115" s="338"/>
      <c r="AD115" s="338"/>
      <c r="AE115" s="338"/>
      <c r="AF115" s="338"/>
      <c r="AG115" s="338"/>
      <c r="AH115" s="338"/>
      <c r="AI115" s="338"/>
      <c r="AJ115" s="338"/>
      <c r="AK115" s="338">
        <v>0</v>
      </c>
      <c r="AL115" s="338">
        <v>-9</v>
      </c>
      <c r="AM115" s="338">
        <v>0</v>
      </c>
      <c r="AN115" s="338">
        <v>5</v>
      </c>
      <c r="AO115" s="338"/>
      <c r="AP115" s="338"/>
      <c r="AQ115" s="338"/>
      <c r="AR115" s="343">
        <f t="shared" si="27"/>
        <v>0</v>
      </c>
      <c r="AS115" s="338" t="str">
        <f t="shared" si="28"/>
        <v/>
      </c>
      <c r="AT115" s="338" t="str">
        <f t="shared" si="29"/>
        <v/>
      </c>
      <c r="AU115" s="338" t="str">
        <f t="shared" si="30"/>
        <v/>
      </c>
      <c r="AV115" s="338" t="str">
        <f t="shared" si="31"/>
        <v/>
      </c>
      <c r="AW115" s="338"/>
      <c r="AX115" s="338"/>
      <c r="AY115" s="338"/>
      <c r="AZ115" s="338"/>
      <c r="BA115" s="338"/>
      <c r="BB115" s="338"/>
      <c r="BC115" s="338"/>
      <c r="BD115" s="338"/>
      <c r="BE115" s="338"/>
      <c r="BF115" s="338"/>
      <c r="BG115" s="338"/>
      <c r="BH115" s="338"/>
      <c r="BI115" s="338"/>
      <c r="BJ115" s="338"/>
      <c r="BK115" s="338"/>
      <c r="BL115" s="338"/>
      <c r="BM115" s="338"/>
      <c r="BN115" s="338"/>
      <c r="BO115" s="338"/>
      <c r="BP115" s="338"/>
      <c r="BQ115" s="338"/>
      <c r="BR115" s="338"/>
      <c r="BS115" s="338"/>
      <c r="BT115" s="338"/>
      <c r="BU115" s="338"/>
      <c r="BV115" s="338"/>
      <c r="BW115" s="338"/>
      <c r="BX115" s="338"/>
      <c r="BY115" s="508" t="str">
        <f>annexe_01!D113</f>
        <v>besoin immédiat de sécurité émotionnelle et matérielle</v>
      </c>
      <c r="BZ115" s="508" t="str">
        <f>annexe_01!E113</f>
        <v>attachement à la matière ou à son corps / aimer ce qui ne change pas</v>
      </c>
      <c r="CA115" s="508" t="str">
        <f>annexe_01!F113</f>
        <v>en paix avec la société / non influencé par le collectif / poser des actions concrètes</v>
      </c>
      <c r="CB115" s="508" t="str">
        <f>annexe_01!G113</f>
        <v>émotionnel amplifié par le collectif / résistance face aux changements dans la société</v>
      </c>
      <c r="CF115" s="300" t="s">
        <v>21</v>
      </c>
      <c r="CG115" s="300" t="s">
        <v>130</v>
      </c>
      <c r="CH115" s="301">
        <v>18</v>
      </c>
      <c r="CI115" s="301">
        <v>1120</v>
      </c>
    </row>
    <row r="116" spans="5:87" ht="14.25" customHeight="1" thickTop="1" thickBot="1" x14ac:dyDescent="0.3">
      <c r="E116" s="310">
        <v>1</v>
      </c>
      <c r="F116" s="314">
        <v>3</v>
      </c>
      <c r="G116" s="183">
        <f t="shared" si="20"/>
        <v>0</v>
      </c>
      <c r="H116" s="312">
        <v>0</v>
      </c>
      <c r="I116" s="312">
        <v>0</v>
      </c>
      <c r="J116" s="343">
        <f t="shared" si="21"/>
        <v>9</v>
      </c>
      <c r="K116" s="339" t="str">
        <f t="shared" si="16"/>
        <v>besoin d'évoluer / besoin d'avoir sa place</v>
      </c>
      <c r="L116" s="327">
        <v>3</v>
      </c>
      <c r="M116" s="343">
        <f t="shared" si="22"/>
        <v>11</v>
      </c>
      <c r="N116" s="339" t="str">
        <f t="shared" si="17"/>
        <v>se mettre la pression pour évoluer / générer des conflits avec les autres / tyrannisme</v>
      </c>
      <c r="O116" s="354" t="str">
        <f>annexe_01!C114</f>
        <v>rose</v>
      </c>
      <c r="P116" s="347"/>
      <c r="Q116" s="347"/>
      <c r="R116" s="347"/>
      <c r="S116" s="338"/>
      <c r="T116" s="338" t="str">
        <f t="shared" si="23"/>
        <v>--</v>
      </c>
      <c r="U116" s="357">
        <f t="shared" si="24"/>
        <v>0</v>
      </c>
      <c r="V116" s="343">
        <f t="shared" si="25"/>
        <v>13</v>
      </c>
      <c r="W116" s="339" t="str">
        <f t="shared" si="18"/>
        <v>besoin d'évoluer / besoin d'avoir sa place</v>
      </c>
      <c r="X116" s="327">
        <v>3</v>
      </c>
      <c r="Y116" s="343">
        <f t="shared" si="26"/>
        <v>8</v>
      </c>
      <c r="Z116" s="339" t="str">
        <f t="shared" si="19"/>
        <v>se mettre la pression pour évoluer / générer des conflits avec les autres / tyrannisme</v>
      </c>
      <c r="AB116" s="315">
        <v>3</v>
      </c>
      <c r="AC116" s="338"/>
      <c r="AD116" s="338"/>
      <c r="AE116" s="338"/>
      <c r="AF116" s="338"/>
      <c r="AG116" s="338"/>
      <c r="AH116" s="338"/>
      <c r="AI116" s="338"/>
      <c r="AJ116" s="338"/>
      <c r="AK116" s="338">
        <v>9</v>
      </c>
      <c r="AL116" s="338">
        <v>11</v>
      </c>
      <c r="AM116" s="338">
        <v>13</v>
      </c>
      <c r="AN116" s="338">
        <v>8</v>
      </c>
      <c r="AO116" s="338"/>
      <c r="AP116" s="338"/>
      <c r="AQ116" s="338"/>
      <c r="AR116" s="343">
        <f t="shared" si="27"/>
        <v>0</v>
      </c>
      <c r="AS116" s="338" t="str">
        <f t="shared" si="28"/>
        <v/>
      </c>
      <c r="AT116" s="338" t="str">
        <f t="shared" si="29"/>
        <v/>
      </c>
      <c r="AU116" s="338" t="str">
        <f t="shared" si="30"/>
        <v/>
      </c>
      <c r="AV116" s="338" t="str">
        <f t="shared" si="31"/>
        <v/>
      </c>
      <c r="AW116" s="338"/>
      <c r="AX116" s="338"/>
      <c r="AY116" s="338"/>
      <c r="AZ116" s="338"/>
      <c r="BA116" s="338"/>
      <c r="BB116" s="338"/>
      <c r="BC116" s="338"/>
      <c r="BD116" s="338"/>
      <c r="BE116" s="338"/>
      <c r="BF116" s="338"/>
      <c r="BG116" s="338"/>
      <c r="BH116" s="338"/>
      <c r="BI116" s="338"/>
      <c r="BJ116" s="338"/>
      <c r="BK116" s="338"/>
      <c r="BL116" s="338"/>
      <c r="BM116" s="338"/>
      <c r="BN116" s="338"/>
      <c r="BO116" s="338"/>
      <c r="BP116" s="338"/>
      <c r="BQ116" s="338"/>
      <c r="BR116" s="338"/>
      <c r="BS116" s="338"/>
      <c r="BT116" s="338"/>
      <c r="BU116" s="338"/>
      <c r="BV116" s="338"/>
      <c r="BW116" s="338"/>
      <c r="BX116" s="338"/>
      <c r="BY116" s="508" t="str">
        <f>annexe_01!D114</f>
        <v>besoin d'évoluer / besoin d'avoir sa place</v>
      </c>
      <c r="BZ116" s="508" t="str">
        <f>annexe_01!E114</f>
        <v>se couper du monde / ne pas avoir sa place / ne pas évoluer / vivre par procuration</v>
      </c>
      <c r="CA116" s="508" t="str">
        <f>annexe_01!F114</f>
        <v>égo équilibré / en paix avec son incarnation</v>
      </c>
      <c r="CB116" s="508" t="str">
        <f>annexe_01!G114</f>
        <v>se mettre la pression pour évoluer / générer des conflits avec les autres / tyrannisme</v>
      </c>
      <c r="CF116" s="300" t="s">
        <v>21</v>
      </c>
      <c r="CG116" s="300" t="s">
        <v>130</v>
      </c>
      <c r="CH116" s="301">
        <v>18</v>
      </c>
      <c r="CI116" s="301">
        <v>1130</v>
      </c>
    </row>
    <row r="117" spans="5:87" ht="14.25" customHeight="1" thickTop="1" thickBot="1" x14ac:dyDescent="0.3">
      <c r="E117" s="310">
        <v>1</v>
      </c>
      <c r="F117" s="314">
        <v>4</v>
      </c>
      <c r="G117" s="183">
        <f t="shared" si="20"/>
        <v>0</v>
      </c>
      <c r="H117" s="312">
        <v>0</v>
      </c>
      <c r="I117" s="312">
        <v>0</v>
      </c>
      <c r="J117" s="343">
        <f t="shared" si="21"/>
        <v>14</v>
      </c>
      <c r="K117" s="339" t="str">
        <f t="shared" si="16"/>
        <v>besoin de voir la suite / besoin de digérer le passé</v>
      </c>
      <c r="L117" s="327">
        <v>4</v>
      </c>
      <c r="M117" s="343">
        <f t="shared" si="22"/>
        <v>10</v>
      </c>
      <c r="N117" s="339" t="str">
        <f t="shared" si="17"/>
        <v>refus de voircertaines réalités / incapacité à dissocier réalité et imaginaire</v>
      </c>
      <c r="O117" s="354" t="str">
        <f>annexe_01!C115</f>
        <v>rose</v>
      </c>
      <c r="P117" s="347"/>
      <c r="Q117" s="347"/>
      <c r="R117" s="347"/>
      <c r="S117" s="338"/>
      <c r="T117" s="338" t="str">
        <f t="shared" si="23"/>
        <v>--</v>
      </c>
      <c r="U117" s="357">
        <f t="shared" si="24"/>
        <v>0</v>
      </c>
      <c r="V117" s="343">
        <f t="shared" si="25"/>
        <v>20</v>
      </c>
      <c r="W117" s="339" t="str">
        <f t="shared" si="18"/>
        <v>besoin de voir la suite / besoin de digérer le passé</v>
      </c>
      <c r="X117" s="327">
        <v>4</v>
      </c>
      <c r="Y117" s="343">
        <f t="shared" si="26"/>
        <v>9</v>
      </c>
      <c r="Z117" s="339" t="str">
        <f t="shared" si="19"/>
        <v>refus de voircertaines réalités / incapacité à dissocier réalité et imaginaire</v>
      </c>
      <c r="AB117" s="315">
        <v>4</v>
      </c>
      <c r="AC117" s="338"/>
      <c r="AD117" s="338"/>
      <c r="AE117" s="338"/>
      <c r="AF117" s="338"/>
      <c r="AG117" s="338"/>
      <c r="AH117" s="338"/>
      <c r="AI117" s="338"/>
      <c r="AJ117" s="338"/>
      <c r="AK117" s="338">
        <v>14</v>
      </c>
      <c r="AL117" s="338">
        <v>10</v>
      </c>
      <c r="AM117" s="338">
        <v>20</v>
      </c>
      <c r="AN117" s="338">
        <v>9</v>
      </c>
      <c r="AO117" s="338"/>
      <c r="AP117" s="338"/>
      <c r="AQ117" s="338"/>
      <c r="AR117" s="343">
        <f t="shared" si="27"/>
        <v>0</v>
      </c>
      <c r="AS117" s="338" t="str">
        <f t="shared" si="28"/>
        <v/>
      </c>
      <c r="AT117" s="338" t="str">
        <f t="shared" si="29"/>
        <v/>
      </c>
      <c r="AU117" s="338" t="str">
        <f t="shared" si="30"/>
        <v/>
      </c>
      <c r="AV117" s="338" t="str">
        <f t="shared" si="31"/>
        <v/>
      </c>
      <c r="AW117" s="338"/>
      <c r="AX117" s="338"/>
      <c r="AY117" s="338"/>
      <c r="AZ117" s="338"/>
      <c r="BA117" s="338"/>
      <c r="BB117" s="338"/>
      <c r="BC117" s="338"/>
      <c r="BD117" s="338"/>
      <c r="BE117" s="338"/>
      <c r="BF117" s="338"/>
      <c r="BG117" s="338"/>
      <c r="BH117" s="338"/>
      <c r="BI117" s="338"/>
      <c r="BJ117" s="338"/>
      <c r="BK117" s="338"/>
      <c r="BL117" s="338"/>
      <c r="BM117" s="338"/>
      <c r="BN117" s="338"/>
      <c r="BO117" s="338"/>
      <c r="BP117" s="338"/>
      <c r="BQ117" s="338"/>
      <c r="BR117" s="338"/>
      <c r="BS117" s="338"/>
      <c r="BT117" s="338"/>
      <c r="BU117" s="338"/>
      <c r="BV117" s="338"/>
      <c r="BW117" s="338"/>
      <c r="BX117" s="338"/>
      <c r="BY117" s="508" t="str">
        <f>annexe_01!D115</f>
        <v>besoin de voir la suite / besoin de digérer le passé</v>
      </c>
      <c r="BZ117" s="508" t="str">
        <f>annexe_01!E115</f>
        <v>ne pas voir la suite / ne voir que le beau côté des choses / manque de discernement</v>
      </c>
      <c r="CA117" s="508" t="str">
        <f>annexe_01!F115</f>
        <v>visionnaire / vision objective sur la réalité / capacité à observer des synchronicités</v>
      </c>
      <c r="CB117" s="508" t="str">
        <f>annexe_01!G115</f>
        <v>refus de voircertaines réalités / incapacité à dissocier réalité et imaginaire</v>
      </c>
      <c r="CF117" s="300" t="s">
        <v>26</v>
      </c>
      <c r="CG117" s="300" t="s">
        <v>130</v>
      </c>
      <c r="CH117" s="301">
        <v>19</v>
      </c>
      <c r="CI117" s="301">
        <v>1140</v>
      </c>
    </row>
    <row r="118" spans="5:87" ht="14.25" customHeight="1" thickTop="1" thickBot="1" x14ac:dyDescent="0.3">
      <c r="E118" s="310">
        <v>1</v>
      </c>
      <c r="F118" s="314">
        <v>4</v>
      </c>
      <c r="G118" s="183">
        <f t="shared" si="20"/>
        <v>0</v>
      </c>
      <c r="H118" s="312">
        <v>-1</v>
      </c>
      <c r="I118" s="312">
        <v>0</v>
      </c>
      <c r="J118" s="343">
        <f t="shared" si="21"/>
        <v>0</v>
      </c>
      <c r="K118" s="339" t="str">
        <f t="shared" si="16"/>
        <v/>
      </c>
      <c r="L118" s="327">
        <v>4</v>
      </c>
      <c r="M118" s="343">
        <f t="shared" si="22"/>
        <v>11</v>
      </c>
      <c r="N118" s="339" t="str">
        <f t="shared" si="17"/>
        <v>trop se focaliser sur les problèmes du passé / se battre contre son passé</v>
      </c>
      <c r="O118" s="354" t="str">
        <f>annexe_01!C116</f>
        <v>rose</v>
      </c>
      <c r="P118" s="347"/>
      <c r="Q118" s="347"/>
      <c r="R118" s="347"/>
      <c r="S118" s="338"/>
      <c r="T118" s="338" t="str">
        <f t="shared" si="23"/>
        <v>--</v>
      </c>
      <c r="U118" s="357">
        <f t="shared" si="24"/>
        <v>0</v>
      </c>
      <c r="V118" s="343">
        <f t="shared" si="25"/>
        <v>16</v>
      </c>
      <c r="W118" s="339" t="str">
        <f t="shared" si="18"/>
        <v>besoin de se libérer du passé / besoin de passer à la suite</v>
      </c>
      <c r="X118" s="327">
        <v>4</v>
      </c>
      <c r="Y118" s="343">
        <f t="shared" si="26"/>
        <v>6</v>
      </c>
      <c r="Z118" s="339" t="str">
        <f t="shared" si="19"/>
        <v>trop se focaliser sur les problèmes du passé / se battre contre son passé</v>
      </c>
      <c r="AB118" s="315">
        <v>4</v>
      </c>
      <c r="AC118" s="338"/>
      <c r="AD118" s="338"/>
      <c r="AE118" s="338"/>
      <c r="AF118" s="338"/>
      <c r="AG118" s="338"/>
      <c r="AH118" s="338"/>
      <c r="AI118" s="338"/>
      <c r="AJ118" s="338"/>
      <c r="AK118" s="338">
        <v>0</v>
      </c>
      <c r="AL118" s="338">
        <v>11</v>
      </c>
      <c r="AM118" s="338">
        <v>16</v>
      </c>
      <c r="AN118" s="338">
        <v>6</v>
      </c>
      <c r="AO118" s="338"/>
      <c r="AP118" s="338"/>
      <c r="AQ118" s="338"/>
      <c r="AR118" s="343">
        <f t="shared" si="27"/>
        <v>0</v>
      </c>
      <c r="AS118" s="338" t="str">
        <f t="shared" si="28"/>
        <v/>
      </c>
      <c r="AT118" s="338" t="str">
        <f t="shared" si="29"/>
        <v/>
      </c>
      <c r="AU118" s="338" t="str">
        <f t="shared" si="30"/>
        <v/>
      </c>
      <c r="AV118" s="338" t="str">
        <f t="shared" si="31"/>
        <v/>
      </c>
      <c r="AW118" s="338"/>
      <c r="AX118" s="338"/>
      <c r="AY118" s="338"/>
      <c r="AZ118" s="338"/>
      <c r="BA118" s="338"/>
      <c r="BB118" s="338"/>
      <c r="BC118" s="338"/>
      <c r="BD118" s="338"/>
      <c r="BE118" s="338"/>
      <c r="BF118" s="338"/>
      <c r="BG118" s="338"/>
      <c r="BH118" s="338"/>
      <c r="BI118" s="338"/>
      <c r="BJ118" s="338"/>
      <c r="BK118" s="338"/>
      <c r="BL118" s="338"/>
      <c r="BM118" s="338"/>
      <c r="BN118" s="338"/>
      <c r="BO118" s="338"/>
      <c r="BP118" s="338"/>
      <c r="BQ118" s="338"/>
      <c r="BR118" s="338"/>
      <c r="BS118" s="338"/>
      <c r="BT118" s="338"/>
      <c r="BU118" s="338"/>
      <c r="BV118" s="338"/>
      <c r="BW118" s="338"/>
      <c r="BX118" s="338"/>
      <c r="BY118" s="508" t="str">
        <f>annexe_01!D116</f>
        <v>besoin de se libérer du passé / besoin de passer à la suite</v>
      </c>
      <c r="BZ118" s="508" t="str">
        <f>annexe_01!E116</f>
        <v>fuir la réalité ou le passé / laisser faire / se laisser porter</v>
      </c>
      <c r="CA118" s="508" t="str">
        <f>annexe_01!F116</f>
        <v>libre de son passé</v>
      </c>
      <c r="CB118" s="508" t="str">
        <f>annexe_01!G116</f>
        <v>trop se focaliser sur les problèmes du passé / se battre contre son passé</v>
      </c>
      <c r="CF118" s="300" t="s">
        <v>26</v>
      </c>
      <c r="CG118" s="300" t="s">
        <v>130</v>
      </c>
      <c r="CH118" s="301">
        <v>19</v>
      </c>
      <c r="CI118" s="301">
        <v>1150</v>
      </c>
    </row>
    <row r="119" spans="5:87" ht="14.25" customHeight="1" thickTop="1" thickBot="1" x14ac:dyDescent="0.3">
      <c r="E119" s="310">
        <v>1</v>
      </c>
      <c r="F119" s="314">
        <v>5</v>
      </c>
      <c r="G119" s="183">
        <f t="shared" si="20"/>
        <v>0</v>
      </c>
      <c r="H119" s="312">
        <v>0</v>
      </c>
      <c r="I119" s="312">
        <v>0</v>
      </c>
      <c r="J119" s="343">
        <f t="shared" si="21"/>
        <v>0</v>
      </c>
      <c r="K119" s="339" t="str">
        <f t="shared" si="16"/>
        <v/>
      </c>
      <c r="L119" s="327">
        <v>5</v>
      </c>
      <c r="M119" s="343">
        <f t="shared" si="22"/>
        <v>16</v>
      </c>
      <c r="N119" s="339" t="str">
        <f t="shared" si="17"/>
        <v xml:space="preserve"> révolte contre l'autorité / en résistance face au monde / conspirationisme</v>
      </c>
      <c r="O119" s="354" t="str">
        <f>annexe_01!C117</f>
        <v>rose</v>
      </c>
      <c r="P119" s="347"/>
      <c r="Q119" s="347"/>
      <c r="R119" s="347"/>
      <c r="S119" s="338"/>
      <c r="T119" s="338" t="str">
        <f t="shared" si="23"/>
        <v>--</v>
      </c>
      <c r="U119" s="357">
        <f t="shared" si="24"/>
        <v>0</v>
      </c>
      <c r="V119" s="343">
        <f t="shared" si="25"/>
        <v>6</v>
      </c>
      <c r="W119" s="339" t="str">
        <f t="shared" si="18"/>
        <v>besoin de voir et de structurer la suite (plan d’action / méthode / structure)</v>
      </c>
      <c r="X119" s="327">
        <v>5</v>
      </c>
      <c r="Y119" s="343">
        <f t="shared" si="26"/>
        <v>13</v>
      </c>
      <c r="Z119" s="339" t="str">
        <f t="shared" si="19"/>
        <v xml:space="preserve"> révolte contre l'autorité / en résistance face au monde / conspirationisme</v>
      </c>
      <c r="AB119" s="315">
        <v>5</v>
      </c>
      <c r="AC119" s="338"/>
      <c r="AD119" s="338"/>
      <c r="AE119" s="338"/>
      <c r="AF119" s="338"/>
      <c r="AG119" s="338"/>
      <c r="AH119" s="338"/>
      <c r="AI119" s="338"/>
      <c r="AJ119" s="338"/>
      <c r="AK119" s="338">
        <v>0</v>
      </c>
      <c r="AL119" s="338">
        <v>16</v>
      </c>
      <c r="AM119" s="338">
        <v>6</v>
      </c>
      <c r="AN119" s="338">
        <v>13</v>
      </c>
      <c r="AO119" s="338"/>
      <c r="AP119" s="338"/>
      <c r="AQ119" s="338"/>
      <c r="AR119" s="343">
        <f t="shared" si="27"/>
        <v>0</v>
      </c>
      <c r="AS119" s="338" t="str">
        <f t="shared" si="28"/>
        <v/>
      </c>
      <c r="AT119" s="338" t="str">
        <f t="shared" si="29"/>
        <v/>
      </c>
      <c r="AU119" s="338" t="str">
        <f t="shared" si="30"/>
        <v/>
      </c>
      <c r="AV119" s="338" t="str">
        <f t="shared" si="31"/>
        <v/>
      </c>
      <c r="AW119" s="338"/>
      <c r="AX119" s="338"/>
      <c r="AY119" s="338"/>
      <c r="AZ119" s="338"/>
      <c r="BA119" s="338"/>
      <c r="BB119" s="338"/>
      <c r="BC119" s="338"/>
      <c r="BD119" s="338"/>
      <c r="BE119" s="338"/>
      <c r="BF119" s="338"/>
      <c r="BG119" s="338"/>
      <c r="BH119" s="338"/>
      <c r="BI119" s="338"/>
      <c r="BJ119" s="338"/>
      <c r="BK119" s="338"/>
      <c r="BL119" s="338"/>
      <c r="BM119" s="338"/>
      <c r="BN119" s="338"/>
      <c r="BO119" s="338"/>
      <c r="BP119" s="338"/>
      <c r="BQ119" s="338"/>
      <c r="BR119" s="338"/>
      <c r="BS119" s="338"/>
      <c r="BT119" s="338"/>
      <c r="BU119" s="338"/>
      <c r="BV119" s="338"/>
      <c r="BW119" s="338"/>
      <c r="BX119" s="338"/>
      <c r="BY119" s="508" t="str">
        <f>annexe_01!D117</f>
        <v>besoin de voir et de structurer la suite (plan d’action / méthode / structure)</v>
      </c>
      <c r="BZ119" s="508" t="str">
        <f>annexe_01!E117</f>
        <v>passivité / subir les autres / se sentir manipulé / pensées non alignées</v>
      </c>
      <c r="CA119" s="508" t="str">
        <f>annexe_01!F117</f>
        <v>en paix avec l'autorité / conciliant / respectueux / se donner les moyens pour vivre</v>
      </c>
      <c r="CB119" s="508" t="str">
        <f>annexe_01!G117</f>
        <v xml:space="preserve"> révolte contre l'autorité / en résistance face au monde / conspirationisme</v>
      </c>
      <c r="CF119" s="300" t="s">
        <v>29</v>
      </c>
      <c r="CG119" s="300" t="s">
        <v>130</v>
      </c>
      <c r="CH119" s="301">
        <v>20</v>
      </c>
      <c r="CI119" s="301">
        <v>1160</v>
      </c>
    </row>
    <row r="120" spans="5:87" ht="14.25" customHeight="1" thickTop="1" thickBot="1" x14ac:dyDescent="0.3">
      <c r="E120" s="310">
        <v>1</v>
      </c>
      <c r="F120" s="314">
        <v>5</v>
      </c>
      <c r="G120" s="183">
        <f t="shared" si="20"/>
        <v>0</v>
      </c>
      <c r="H120" s="312">
        <v>0</v>
      </c>
      <c r="I120" s="312">
        <v>0</v>
      </c>
      <c r="J120" s="343">
        <f t="shared" si="21"/>
        <v>0</v>
      </c>
      <c r="K120" s="339" t="str">
        <f t="shared" si="16"/>
        <v/>
      </c>
      <c r="L120" s="327">
        <v>5</v>
      </c>
      <c r="M120" s="343">
        <f t="shared" si="22"/>
        <v>12</v>
      </c>
      <c r="N120" s="339" t="str">
        <f t="shared" si="17"/>
        <v>réactivité émotionnelle contre le collectif / se sentir jugé par le collectif / vivre une injustice</v>
      </c>
      <c r="O120" s="354" t="str">
        <f>annexe_01!C118</f>
        <v>rose</v>
      </c>
      <c r="P120" s="347"/>
      <c r="Q120" s="347"/>
      <c r="R120" s="347"/>
      <c r="S120" s="338"/>
      <c r="T120" s="338" t="str">
        <f t="shared" si="23"/>
        <v>--</v>
      </c>
      <c r="U120" s="357">
        <f t="shared" si="24"/>
        <v>0</v>
      </c>
      <c r="V120" s="343">
        <f t="shared" si="25"/>
        <v>7</v>
      </c>
      <c r="W120" s="339" t="str">
        <f t="shared" si="18"/>
        <v xml:space="preserve">besoin de posséder des biens / besoin de faire un bilan objectif et de passer à autre chose </v>
      </c>
      <c r="X120" s="327">
        <v>5</v>
      </c>
      <c r="Y120" s="343">
        <f t="shared" si="26"/>
        <v>11</v>
      </c>
      <c r="Z120" s="339" t="str">
        <f t="shared" si="19"/>
        <v>réactivité émotionnelle contre le collectif / se sentir jugé par le collectif / vivre une injustice</v>
      </c>
      <c r="AB120" s="315">
        <v>5</v>
      </c>
      <c r="AC120" s="338"/>
      <c r="AD120" s="338"/>
      <c r="AE120" s="338"/>
      <c r="AF120" s="338"/>
      <c r="AG120" s="338"/>
      <c r="AH120" s="338"/>
      <c r="AI120" s="338"/>
      <c r="AJ120" s="338"/>
      <c r="AK120" s="338">
        <v>0</v>
      </c>
      <c r="AL120" s="338">
        <v>12</v>
      </c>
      <c r="AM120" s="338">
        <v>7</v>
      </c>
      <c r="AN120" s="338">
        <v>11</v>
      </c>
      <c r="AO120" s="338"/>
      <c r="AP120" s="338"/>
      <c r="AQ120" s="338"/>
      <c r="AR120" s="343">
        <f t="shared" si="27"/>
        <v>0</v>
      </c>
      <c r="AS120" s="338" t="str">
        <f t="shared" si="28"/>
        <v/>
      </c>
      <c r="AT120" s="338" t="str">
        <f t="shared" si="29"/>
        <v/>
      </c>
      <c r="AU120" s="338" t="str">
        <f t="shared" si="30"/>
        <v/>
      </c>
      <c r="AV120" s="338" t="str">
        <f t="shared" si="31"/>
        <v/>
      </c>
      <c r="AW120" s="338"/>
      <c r="AX120" s="338"/>
      <c r="AY120" s="338"/>
      <c r="AZ120" s="338"/>
      <c r="BA120" s="338"/>
      <c r="BB120" s="338"/>
      <c r="BC120" s="338"/>
      <c r="BD120" s="338"/>
      <c r="BE120" s="338"/>
      <c r="BF120" s="338"/>
      <c r="BG120" s="338"/>
      <c r="BH120" s="338"/>
      <c r="BI120" s="338"/>
      <c r="BJ120" s="338"/>
      <c r="BK120" s="338"/>
      <c r="BL120" s="338"/>
      <c r="BM120" s="338"/>
      <c r="BN120" s="338"/>
      <c r="BO120" s="338"/>
      <c r="BP120" s="338"/>
      <c r="BQ120" s="338"/>
      <c r="BR120" s="338"/>
      <c r="BS120" s="338"/>
      <c r="BT120" s="338"/>
      <c r="BU120" s="338"/>
      <c r="BV120" s="338"/>
      <c r="BW120" s="338"/>
      <c r="BX120" s="338"/>
      <c r="BY120" s="508" t="str">
        <f>annexe_01!D118</f>
        <v xml:space="preserve">besoin de posséder des biens / besoin de faire un bilan objectif et de passer à autre chose </v>
      </c>
      <c r="BZ120" s="508" t="str">
        <f>annexe_01!E118</f>
        <v>se contenter de peu / vivre le détachement</v>
      </c>
      <c r="CA120" s="508" t="str">
        <f>annexe_01!F118</f>
        <v>non-jugements de soi et des autres / perception de l’astralité (l'Au-delà et le collectif)</v>
      </c>
      <c r="CB120" s="508" t="str">
        <f>annexe_01!G118</f>
        <v>réactivité émotionnelle contre le collectif / se sentir jugé par le collectif / vivre une injustice</v>
      </c>
      <c r="CF120" s="300" t="s">
        <v>29</v>
      </c>
      <c r="CG120" s="300" t="s">
        <v>130</v>
      </c>
      <c r="CH120" s="301">
        <v>20</v>
      </c>
      <c r="CI120" s="301">
        <v>1170</v>
      </c>
    </row>
    <row r="121" spans="5:87" ht="14.25" customHeight="1" thickTop="1" thickBot="1" x14ac:dyDescent="0.3">
      <c r="E121" s="310">
        <v>1</v>
      </c>
      <c r="F121" s="314">
        <v>6</v>
      </c>
      <c r="G121" s="183">
        <f t="shared" si="20"/>
        <v>0</v>
      </c>
      <c r="H121" s="312">
        <v>0</v>
      </c>
      <c r="I121" s="312">
        <v>0</v>
      </c>
      <c r="J121" s="343">
        <f t="shared" si="21"/>
        <v>0</v>
      </c>
      <c r="K121" s="339" t="str">
        <f t="shared" si="16"/>
        <v/>
      </c>
      <c r="L121" s="327">
        <v>6</v>
      </c>
      <c r="M121" s="343">
        <f t="shared" si="22"/>
        <v>12</v>
      </c>
      <c r="N121" s="339" t="str">
        <f t="shared" si="17"/>
        <v>individualisme / défendre sa place / prendre beaucoup d'espace / s'étaler</v>
      </c>
      <c r="O121" s="354" t="str">
        <f>annexe_01!C119</f>
        <v>cuivre</v>
      </c>
      <c r="P121" s="347"/>
      <c r="Q121" s="347"/>
      <c r="R121" s="347"/>
      <c r="S121" s="338"/>
      <c r="T121" s="338" t="str">
        <f t="shared" si="23"/>
        <v>--</v>
      </c>
      <c r="U121" s="357">
        <f t="shared" si="24"/>
        <v>0</v>
      </c>
      <c r="V121" s="343">
        <f t="shared" si="25"/>
        <v>0</v>
      </c>
      <c r="W121" s="339" t="str">
        <f t="shared" si="18"/>
        <v/>
      </c>
      <c r="X121" s="327">
        <v>6</v>
      </c>
      <c r="Y121" s="343">
        <f t="shared" si="26"/>
        <v>9</v>
      </c>
      <c r="Z121" s="339" t="str">
        <f t="shared" si="19"/>
        <v>individualisme / défendre sa place / prendre beaucoup d'espace / s'étaler</v>
      </c>
      <c r="AB121" s="315">
        <v>6</v>
      </c>
      <c r="AC121" s="338"/>
      <c r="AD121" s="338"/>
      <c r="AE121" s="338"/>
      <c r="AF121" s="338"/>
      <c r="AG121" s="338"/>
      <c r="AH121" s="338"/>
      <c r="AI121" s="338"/>
      <c r="AJ121" s="338"/>
      <c r="AK121" s="338">
        <v>0</v>
      </c>
      <c r="AL121" s="338">
        <v>12</v>
      </c>
      <c r="AM121" s="338">
        <v>0</v>
      </c>
      <c r="AN121" s="338">
        <v>9</v>
      </c>
      <c r="AO121" s="338"/>
      <c r="AP121" s="338"/>
      <c r="AQ121" s="338"/>
      <c r="AR121" s="343">
        <f t="shared" si="27"/>
        <v>0</v>
      </c>
      <c r="AS121" s="338" t="str">
        <f t="shared" si="28"/>
        <v/>
      </c>
      <c r="AT121" s="338" t="str">
        <f t="shared" si="29"/>
        <v/>
      </c>
      <c r="AU121" s="338" t="str">
        <f t="shared" si="30"/>
        <v/>
      </c>
      <c r="AV121" s="338" t="str">
        <f t="shared" si="31"/>
        <v/>
      </c>
      <c r="AW121" s="338"/>
      <c r="AX121" s="338"/>
      <c r="AY121" s="338"/>
      <c r="AZ121" s="338"/>
      <c r="BA121" s="338"/>
      <c r="BB121" s="338"/>
      <c r="BC121" s="338"/>
      <c r="BD121" s="338"/>
      <c r="BE121" s="338"/>
      <c r="BF121" s="338"/>
      <c r="BG121" s="338"/>
      <c r="BH121" s="338"/>
      <c r="BI121" s="338"/>
      <c r="BJ121" s="338"/>
      <c r="BK121" s="338"/>
      <c r="BL121" s="338"/>
      <c r="BM121" s="338"/>
      <c r="BN121" s="338"/>
      <c r="BO121" s="338"/>
      <c r="BP121" s="338"/>
      <c r="BQ121" s="338"/>
      <c r="BR121" s="338"/>
      <c r="BS121" s="338"/>
      <c r="BT121" s="338"/>
      <c r="BU121" s="338"/>
      <c r="BV121" s="338"/>
      <c r="BW121" s="338"/>
      <c r="BX121" s="338"/>
      <c r="BY121" s="508" t="str">
        <f>annexe_01!D119</f>
        <v xml:space="preserve">besoin d'exprimer son potentiel ou sa différence ou son individualité </v>
      </c>
      <c r="BZ121" s="508" t="str">
        <f>annexe_01!E119</f>
        <v>se faire bouffer son espace / éponge / sous l'infuence du collectif / potentiel réprimé</v>
      </c>
      <c r="CA121" s="508" t="str">
        <f>annexe_01!F119</f>
        <v>sortir de la pression du collectif / avoir son espace vital / potentiel exprimé</v>
      </c>
      <c r="CB121" s="508" t="str">
        <f>annexe_01!G119</f>
        <v>individualisme / défendre sa place / prendre beaucoup d'espace / s'étaler</v>
      </c>
      <c r="CF121" s="300" t="s">
        <v>35</v>
      </c>
      <c r="CG121" s="300" t="s">
        <v>131</v>
      </c>
      <c r="CH121" s="301">
        <v>21</v>
      </c>
      <c r="CI121" s="301">
        <v>1180</v>
      </c>
    </row>
    <row r="122" spans="5:87" ht="14.25" customHeight="1" thickTop="1" thickBot="1" x14ac:dyDescent="0.3">
      <c r="E122" s="310">
        <v>1</v>
      </c>
      <c r="F122" s="314">
        <v>6</v>
      </c>
      <c r="G122" s="183">
        <f t="shared" si="20"/>
        <v>0</v>
      </c>
      <c r="H122" s="312">
        <v>0</v>
      </c>
      <c r="I122" s="312">
        <v>0</v>
      </c>
      <c r="J122" s="343">
        <f t="shared" si="21"/>
        <v>0</v>
      </c>
      <c r="K122" s="339" t="str">
        <f t="shared" si="16"/>
        <v/>
      </c>
      <c r="L122" s="327">
        <v>6</v>
      </c>
      <c r="M122" s="343">
        <f t="shared" si="22"/>
        <v>19</v>
      </c>
      <c r="N122" s="339" t="str">
        <f t="shared" si="17"/>
        <v>incapacité à s’arrêter ou à relâcher / réactivité à ce qui ne bouge pas</v>
      </c>
      <c r="O122" s="354" t="str">
        <f>annexe_01!C120</f>
        <v>cuivre</v>
      </c>
      <c r="P122" s="347"/>
      <c r="Q122" s="347"/>
      <c r="R122" s="347"/>
      <c r="S122" s="338"/>
      <c r="T122" s="338" t="str">
        <f t="shared" si="23"/>
        <v>--</v>
      </c>
      <c r="U122" s="357">
        <f t="shared" si="24"/>
        <v>0</v>
      </c>
      <c r="V122" s="343">
        <f t="shared" si="25"/>
        <v>0</v>
      </c>
      <c r="W122" s="339" t="str">
        <f t="shared" si="18"/>
        <v/>
      </c>
      <c r="X122" s="327">
        <v>6</v>
      </c>
      <c r="Y122" s="343">
        <f t="shared" si="26"/>
        <v>4</v>
      </c>
      <c r="Z122" s="339" t="str">
        <f t="shared" si="19"/>
        <v>incapacité à s’arrêter ou à relâcher / réactivité à ce qui ne bouge pas</v>
      </c>
      <c r="AB122" s="315">
        <v>6</v>
      </c>
      <c r="AC122" s="338"/>
      <c r="AD122" s="338"/>
      <c r="AE122" s="338"/>
      <c r="AF122" s="338"/>
      <c r="AG122" s="338"/>
      <c r="AH122" s="338"/>
      <c r="AI122" s="338"/>
      <c r="AJ122" s="338"/>
      <c r="AK122" s="338">
        <v>0</v>
      </c>
      <c r="AL122" s="338">
        <v>19</v>
      </c>
      <c r="AM122" s="338">
        <v>0</v>
      </c>
      <c r="AN122" s="338">
        <v>4</v>
      </c>
      <c r="AO122" s="338"/>
      <c r="AP122" s="338"/>
      <c r="AQ122" s="338"/>
      <c r="AR122" s="343">
        <f t="shared" si="27"/>
        <v>0</v>
      </c>
      <c r="AS122" s="338" t="str">
        <f t="shared" si="28"/>
        <v/>
      </c>
      <c r="AT122" s="338" t="str">
        <f t="shared" si="29"/>
        <v/>
      </c>
      <c r="AU122" s="338" t="str">
        <f t="shared" si="30"/>
        <v/>
      </c>
      <c r="AV122" s="338" t="str">
        <f t="shared" si="31"/>
        <v/>
      </c>
      <c r="AW122" s="338"/>
      <c r="AX122" s="338"/>
      <c r="AY122" s="338"/>
      <c r="AZ122" s="338"/>
      <c r="BA122" s="338"/>
      <c r="BB122" s="338"/>
      <c r="BC122" s="338"/>
      <c r="BD122" s="338"/>
      <c r="BE122" s="338"/>
      <c r="BF122" s="338"/>
      <c r="BG122" s="338"/>
      <c r="BH122" s="338"/>
      <c r="BI122" s="338"/>
      <c r="BJ122" s="338"/>
      <c r="BK122" s="338"/>
      <c r="BL122" s="338"/>
      <c r="BM122" s="338"/>
      <c r="BN122" s="338"/>
      <c r="BO122" s="338"/>
      <c r="BP122" s="338"/>
      <c r="BQ122" s="338"/>
      <c r="BR122" s="338"/>
      <c r="BS122" s="338"/>
      <c r="BT122" s="338"/>
      <c r="BU122" s="338"/>
      <c r="BV122" s="338"/>
      <c r="BW122" s="338"/>
      <c r="BX122" s="338"/>
      <c r="BY122" s="508" t="str">
        <f>annexe_01!D120</f>
        <v>besoin d'accepter / besoin de relâcher / constater des synchronicités / se laisser inspirer</v>
      </c>
      <c r="BZ122" s="508" t="str">
        <f>annexe_01!E120</f>
        <v>relâcher / se détendre / laisser agir / se laisser porter / être dans son corps</v>
      </c>
      <c r="CA122" s="508" t="str">
        <f>annexe_01!F120</f>
        <v xml:space="preserve">acceptation / relâchement / se sentir inspiré par des synchronicités / fluidité </v>
      </c>
      <c r="CB122" s="508" t="str">
        <f>annexe_01!G120</f>
        <v>incapacité à s’arrêter ou à relâcher / réactivité à ce qui ne bouge pas</v>
      </c>
      <c r="CF122" s="300" t="s">
        <v>35</v>
      </c>
      <c r="CG122" s="300" t="s">
        <v>131</v>
      </c>
      <c r="CH122" s="301">
        <v>21</v>
      </c>
      <c r="CI122" s="301">
        <v>1190</v>
      </c>
    </row>
    <row r="123" spans="5:87" ht="14.25" customHeight="1" thickTop="1" thickBot="1" x14ac:dyDescent="0.3">
      <c r="E123" s="310">
        <v>1</v>
      </c>
      <c r="F123" s="314">
        <v>6</v>
      </c>
      <c r="G123" s="183">
        <f t="shared" si="20"/>
        <v>0</v>
      </c>
      <c r="H123" s="312">
        <v>0</v>
      </c>
      <c r="I123" s="312">
        <v>0</v>
      </c>
      <c r="J123" s="343">
        <f t="shared" si="21"/>
        <v>8</v>
      </c>
      <c r="K123" s="339" t="str">
        <f t="shared" si="16"/>
        <v xml:space="preserve">besoin d'avoir sa place sociale / besoin de tout avoir immédiatement </v>
      </c>
      <c r="L123" s="327">
        <v>6</v>
      </c>
      <c r="M123" s="343">
        <f t="shared" si="22"/>
        <v>9</v>
      </c>
      <c r="N123" s="339" t="str">
        <f t="shared" si="17"/>
        <v>refus du soutien collectif ou devoir être soutenu par le collectif</v>
      </c>
      <c r="O123" s="354" t="str">
        <f>annexe_01!C121</f>
        <v>cuivre</v>
      </c>
      <c r="P123" s="347"/>
      <c r="Q123" s="347"/>
      <c r="R123" s="347"/>
      <c r="S123" s="338"/>
      <c r="T123" s="338" t="str">
        <f t="shared" si="23"/>
        <v>--</v>
      </c>
      <c r="U123" s="357">
        <f t="shared" si="24"/>
        <v>0</v>
      </c>
      <c r="V123" s="343">
        <f t="shared" si="25"/>
        <v>11</v>
      </c>
      <c r="W123" s="339" t="str">
        <f t="shared" si="18"/>
        <v xml:space="preserve">besoin d'avoir sa place sociale / besoin de tout avoir immédiatement </v>
      </c>
      <c r="X123" s="327">
        <v>6</v>
      </c>
      <c r="Y123" s="343">
        <f t="shared" si="26"/>
        <v>8</v>
      </c>
      <c r="Z123" s="339" t="str">
        <f t="shared" si="19"/>
        <v>refus du soutien collectif ou devoir être soutenu par le collectif</v>
      </c>
      <c r="AB123" s="315">
        <v>6</v>
      </c>
      <c r="AC123" s="338"/>
      <c r="AD123" s="338"/>
      <c r="AE123" s="338"/>
      <c r="AF123" s="338"/>
      <c r="AG123" s="338"/>
      <c r="AH123" s="338"/>
      <c r="AI123" s="338"/>
      <c r="AJ123" s="338"/>
      <c r="AK123" s="338">
        <v>8</v>
      </c>
      <c r="AL123" s="338">
        <v>9</v>
      </c>
      <c r="AM123" s="338">
        <v>11</v>
      </c>
      <c r="AN123" s="338">
        <v>8</v>
      </c>
      <c r="AO123" s="338"/>
      <c r="AP123" s="338"/>
      <c r="AQ123" s="338"/>
      <c r="AR123" s="343">
        <f t="shared" si="27"/>
        <v>0</v>
      </c>
      <c r="AS123" s="338" t="str">
        <f t="shared" si="28"/>
        <v/>
      </c>
      <c r="AT123" s="338" t="str">
        <f t="shared" si="29"/>
        <v/>
      </c>
      <c r="AU123" s="338" t="str">
        <f t="shared" si="30"/>
        <v/>
      </c>
      <c r="AV123" s="338" t="str">
        <f t="shared" si="31"/>
        <v/>
      </c>
      <c r="AW123" s="338"/>
      <c r="AX123" s="338"/>
      <c r="AY123" s="338"/>
      <c r="AZ123" s="338"/>
      <c r="BA123" s="338"/>
      <c r="BB123" s="338"/>
      <c r="BC123" s="338"/>
      <c r="BD123" s="338"/>
      <c r="BE123" s="338"/>
      <c r="BF123" s="338"/>
      <c r="BG123" s="338"/>
      <c r="BH123" s="338"/>
      <c r="BI123" s="338"/>
      <c r="BJ123" s="338"/>
      <c r="BK123" s="338"/>
      <c r="BL123" s="338"/>
      <c r="BM123" s="338"/>
      <c r="BN123" s="338"/>
      <c r="BO123" s="338"/>
      <c r="BP123" s="338"/>
      <c r="BQ123" s="338"/>
      <c r="BR123" s="338"/>
      <c r="BS123" s="338"/>
      <c r="BT123" s="338"/>
      <c r="BU123" s="338"/>
      <c r="BV123" s="338"/>
      <c r="BW123" s="338"/>
      <c r="BX123" s="338"/>
      <c r="BY123" s="508" t="str">
        <f>annexe_01!D121</f>
        <v xml:space="preserve">besoin d'avoir sa place sociale / besoin de tout avoir immédiatement </v>
      </c>
      <c r="BZ123" s="508" t="str">
        <f>annexe_01!E121</f>
        <v>ne pas avoir sa place sociale / ne pas être soutenu par le collectif</v>
      </c>
      <c r="CA123" s="508" t="str">
        <f>annexe_01!F121</f>
        <v>avoir sa place sur le plan collectif / être soutenu par le collectif</v>
      </c>
      <c r="CB123" s="508" t="str">
        <f>annexe_01!G121</f>
        <v>refus du soutien collectif ou devoir être soutenu par le collectif</v>
      </c>
      <c r="CF123" s="300" t="s">
        <v>35</v>
      </c>
      <c r="CG123" s="300" t="s">
        <v>131</v>
      </c>
      <c r="CH123" s="301">
        <v>21</v>
      </c>
      <c r="CI123" s="301">
        <v>1200</v>
      </c>
    </row>
    <row r="124" spans="5:87" ht="14.25" customHeight="1" thickTop="1" thickBot="1" x14ac:dyDescent="0.3">
      <c r="E124" s="310">
        <v>1</v>
      </c>
      <c r="F124" s="314">
        <v>6</v>
      </c>
      <c r="G124" s="183">
        <f t="shared" si="20"/>
        <v>0</v>
      </c>
      <c r="H124" s="312">
        <v>0</v>
      </c>
      <c r="I124" s="312">
        <v>0</v>
      </c>
      <c r="J124" s="343">
        <f t="shared" si="21"/>
        <v>0</v>
      </c>
      <c r="K124" s="339" t="str">
        <f t="shared" si="16"/>
        <v/>
      </c>
      <c r="L124" s="327">
        <v>6</v>
      </c>
      <c r="M124" s="343">
        <f t="shared" si="22"/>
        <v>15</v>
      </c>
      <c r="N124" s="339" t="str">
        <f t="shared" si="17"/>
        <v xml:space="preserve">être sur le qui-vive / difficulté à collaborer / mais peur d’être tout seul </v>
      </c>
      <c r="O124" s="354" t="str">
        <f>annexe_01!C122</f>
        <v>cuivre</v>
      </c>
      <c r="P124" s="347"/>
      <c r="Q124" s="347"/>
      <c r="R124" s="347"/>
      <c r="S124" s="338"/>
      <c r="T124" s="338" t="str">
        <f t="shared" si="23"/>
        <v>--</v>
      </c>
      <c r="U124" s="357">
        <f t="shared" si="24"/>
        <v>0</v>
      </c>
      <c r="V124" s="343">
        <f t="shared" si="25"/>
        <v>13</v>
      </c>
      <c r="W124" s="339" t="str">
        <f t="shared" si="18"/>
        <v>besoin de communiquer avec tous les règnes / connexion avec la conscience collective</v>
      </c>
      <c r="X124" s="327">
        <v>6</v>
      </c>
      <c r="Y124" s="343">
        <f t="shared" si="26"/>
        <v>11</v>
      </c>
      <c r="Z124" s="339" t="str">
        <f t="shared" si="19"/>
        <v xml:space="preserve">être sur le qui-vive / difficulté à collaborer / mais peur d’être tout seul </v>
      </c>
      <c r="AB124" s="315">
        <v>6</v>
      </c>
      <c r="AC124" s="338"/>
      <c r="AD124" s="338"/>
      <c r="AE124" s="338"/>
      <c r="AF124" s="338"/>
      <c r="AG124" s="338"/>
      <c r="AH124" s="338"/>
      <c r="AI124" s="338"/>
      <c r="AJ124" s="338"/>
      <c r="AK124" s="338">
        <v>0</v>
      </c>
      <c r="AL124" s="338">
        <v>15</v>
      </c>
      <c r="AM124" s="338">
        <v>13</v>
      </c>
      <c r="AN124" s="338">
        <v>11</v>
      </c>
      <c r="AO124" s="338"/>
      <c r="AP124" s="338"/>
      <c r="AQ124" s="338"/>
      <c r="AR124" s="343">
        <f t="shared" si="27"/>
        <v>0</v>
      </c>
      <c r="AS124" s="338" t="str">
        <f t="shared" si="28"/>
        <v/>
      </c>
      <c r="AT124" s="338" t="str">
        <f t="shared" si="29"/>
        <v/>
      </c>
      <c r="AU124" s="338" t="str">
        <f t="shared" si="30"/>
        <v/>
      </c>
      <c r="AV124" s="338" t="str">
        <f t="shared" si="31"/>
        <v/>
      </c>
      <c r="AW124" s="338"/>
      <c r="AX124" s="338"/>
      <c r="AY124" s="338"/>
      <c r="AZ124" s="338"/>
      <c r="BA124" s="338"/>
      <c r="BB124" s="338"/>
      <c r="BC124" s="338"/>
      <c r="BD124" s="338"/>
      <c r="BE124" s="338"/>
      <c r="BF124" s="338"/>
      <c r="BG124" s="338"/>
      <c r="BH124" s="338"/>
      <c r="BI124" s="338"/>
      <c r="BJ124" s="338"/>
      <c r="BK124" s="338"/>
      <c r="BL124" s="338"/>
      <c r="BM124" s="338"/>
      <c r="BN124" s="338"/>
      <c r="BO124" s="338"/>
      <c r="BP124" s="338"/>
      <c r="BQ124" s="338"/>
      <c r="BR124" s="338"/>
      <c r="BS124" s="338"/>
      <c r="BT124" s="338"/>
      <c r="BU124" s="338"/>
      <c r="BV124" s="338"/>
      <c r="BW124" s="338"/>
      <c r="BX124" s="338"/>
      <c r="BY124" s="508" t="str">
        <f>annexe_01!D122</f>
        <v>besoin de communiquer avec tous les règnes / connexion avec la conscience collective</v>
      </c>
      <c r="BZ124" s="508" t="str">
        <f>annexe_01!E122</f>
        <v>retour à son intériorité / dans son cocon / être influencé par la conscience collective</v>
      </c>
      <c r="CA124" s="508" t="str">
        <f>annexe_01!F122</f>
        <v>collaboration et communication facile avec les autres règnes / paix intérieure / confiance</v>
      </c>
      <c r="CB124" s="508" t="str">
        <f>annexe_01!G122</f>
        <v xml:space="preserve">être sur le qui-vive / difficulté à collaborer / mais peur d’être tout seul </v>
      </c>
      <c r="CF124" s="300" t="s">
        <v>35</v>
      </c>
      <c r="CG124" s="300" t="s">
        <v>131</v>
      </c>
      <c r="CH124" s="301">
        <v>21</v>
      </c>
      <c r="CI124" s="301">
        <v>1210</v>
      </c>
    </row>
    <row r="125" spans="5:87" ht="14.25" customHeight="1" thickTop="1" thickBot="1" x14ac:dyDescent="0.3">
      <c r="E125" s="310">
        <v>1</v>
      </c>
      <c r="F125" s="314">
        <v>7</v>
      </c>
      <c r="G125" s="183">
        <f t="shared" si="20"/>
        <v>0</v>
      </c>
      <c r="H125" s="312">
        <v>0</v>
      </c>
      <c r="I125" s="312">
        <v>0</v>
      </c>
      <c r="J125" s="343">
        <f t="shared" si="21"/>
        <v>0</v>
      </c>
      <c r="K125" s="339" t="str">
        <f t="shared" si="16"/>
        <v/>
      </c>
      <c r="L125" s="327">
        <v>7</v>
      </c>
      <c r="M125" s="343">
        <f t="shared" si="22"/>
        <v>7</v>
      </c>
      <c r="N125" s="339" t="str">
        <f t="shared" si="17"/>
        <v>enthousiasme excessif / dispersion dans la création / trop de pensées non concrètes</v>
      </c>
      <c r="O125" s="354" t="str">
        <f>annexe_01!C123</f>
        <v>bronze</v>
      </c>
      <c r="P125" s="347"/>
      <c r="Q125" s="347"/>
      <c r="R125" s="347"/>
      <c r="S125" s="338"/>
      <c r="T125" s="338" t="str">
        <f t="shared" si="23"/>
        <v>--</v>
      </c>
      <c r="U125" s="357">
        <f t="shared" si="24"/>
        <v>0</v>
      </c>
      <c r="V125" s="343">
        <f t="shared" si="25"/>
        <v>0</v>
      </c>
      <c r="W125" s="339" t="str">
        <f t="shared" si="18"/>
        <v/>
      </c>
      <c r="X125" s="327">
        <v>7</v>
      </c>
      <c r="Y125" s="343">
        <f t="shared" si="26"/>
        <v>4</v>
      </c>
      <c r="Z125" s="339" t="str">
        <f t="shared" si="19"/>
        <v>enthousiasme excessif / dispersion dans la création / trop de pensées non concrètes</v>
      </c>
      <c r="AB125" s="315">
        <v>7</v>
      </c>
      <c r="AC125" s="338"/>
      <c r="AD125" s="338"/>
      <c r="AE125" s="338"/>
      <c r="AF125" s="338"/>
      <c r="AG125" s="338"/>
      <c r="AH125" s="338"/>
      <c r="AI125" s="338"/>
      <c r="AJ125" s="338"/>
      <c r="AK125" s="338">
        <v>0</v>
      </c>
      <c r="AL125" s="338">
        <v>7</v>
      </c>
      <c r="AM125" s="338">
        <v>0</v>
      </c>
      <c r="AN125" s="338">
        <v>4</v>
      </c>
      <c r="AO125" s="338"/>
      <c r="AP125" s="338"/>
      <c r="AQ125" s="338"/>
      <c r="AR125" s="343">
        <f t="shared" si="27"/>
        <v>0</v>
      </c>
      <c r="AS125" s="338" t="str">
        <f t="shared" si="28"/>
        <v/>
      </c>
      <c r="AT125" s="338" t="str">
        <f t="shared" si="29"/>
        <v/>
      </c>
      <c r="AU125" s="338" t="str">
        <f t="shared" si="30"/>
        <v/>
      </c>
      <c r="AV125" s="338" t="str">
        <f t="shared" si="31"/>
        <v/>
      </c>
      <c r="AW125" s="338"/>
      <c r="AX125" s="338"/>
      <c r="AY125" s="338"/>
      <c r="AZ125" s="338"/>
      <c r="BA125" s="338"/>
      <c r="BB125" s="338"/>
      <c r="BC125" s="338"/>
      <c r="BD125" s="338"/>
      <c r="BE125" s="338"/>
      <c r="BF125" s="338"/>
      <c r="BG125" s="338"/>
      <c r="BH125" s="338"/>
      <c r="BI125" s="338"/>
      <c r="BJ125" s="338"/>
      <c r="BK125" s="338"/>
      <c r="BL125" s="338"/>
      <c r="BM125" s="338"/>
      <c r="BN125" s="338"/>
      <c r="BO125" s="338"/>
      <c r="BP125" s="338"/>
      <c r="BQ125" s="338"/>
      <c r="BR125" s="338"/>
      <c r="BS125" s="338"/>
      <c r="BT125" s="338"/>
      <c r="BU125" s="338"/>
      <c r="BV125" s="338"/>
      <c r="BW125" s="338"/>
      <c r="BX125" s="338"/>
      <c r="BY125" s="508" t="str">
        <f>annexe_01!D123</f>
        <v>besoin d'agir (par devoir ou par obligation) / forte volonté</v>
      </c>
      <c r="BZ125" s="508" t="str">
        <f>annexe_01!E123</f>
        <v>absence de participation / désintérêt pour certaines choses</v>
      </c>
      <c r="CA125" s="508" t="str">
        <f>annexe_01!F123</f>
        <v>bonne collaboration / mise en commun des forces à disposition / bonne humeur</v>
      </c>
      <c r="CB125" s="508" t="str">
        <f>annexe_01!G123</f>
        <v>enthousiasme excessif / dispersion dans la création / trop de pensées non concrètes</v>
      </c>
      <c r="CF125" s="300" t="s">
        <v>46</v>
      </c>
      <c r="CG125" s="300" t="s">
        <v>132</v>
      </c>
      <c r="CH125" s="301">
        <v>22</v>
      </c>
      <c r="CI125" s="301">
        <v>1220</v>
      </c>
    </row>
    <row r="126" spans="5:87" ht="14.25" customHeight="1" thickTop="1" thickBot="1" x14ac:dyDescent="0.3">
      <c r="E126" s="310">
        <v>1</v>
      </c>
      <c r="F126" s="314">
        <v>7</v>
      </c>
      <c r="G126" s="183">
        <f t="shared" si="20"/>
        <v>0</v>
      </c>
      <c r="H126" s="312">
        <v>2</v>
      </c>
      <c r="I126" s="312">
        <v>2</v>
      </c>
      <c r="J126" s="343">
        <f t="shared" si="21"/>
        <v>0</v>
      </c>
      <c r="K126" s="339" t="str">
        <f t="shared" si="16"/>
        <v/>
      </c>
      <c r="L126" s="327">
        <v>7</v>
      </c>
      <c r="M126" s="343">
        <f t="shared" si="22"/>
        <v>13</v>
      </c>
      <c r="N126" s="339" t="str">
        <f t="shared" si="17"/>
        <v>envie d’agir ou de réagir / de pouvoir décider / maintenir ses décisions</v>
      </c>
      <c r="O126" s="354" t="str">
        <f>annexe_01!C124</f>
        <v>bronze</v>
      </c>
      <c r="P126" s="347"/>
      <c r="Q126" s="347"/>
      <c r="R126" s="347"/>
      <c r="S126" s="338"/>
      <c r="T126" s="338" t="str">
        <f t="shared" si="23"/>
        <v>--</v>
      </c>
      <c r="U126" s="357">
        <f t="shared" si="24"/>
        <v>0</v>
      </c>
      <c r="V126" s="343">
        <f t="shared" si="25"/>
        <v>0</v>
      </c>
      <c r="W126" s="339" t="str">
        <f t="shared" si="18"/>
        <v/>
      </c>
      <c r="X126" s="327">
        <v>7</v>
      </c>
      <c r="Y126" s="343">
        <f t="shared" si="26"/>
        <v>6</v>
      </c>
      <c r="Z126" s="339" t="str">
        <f t="shared" si="19"/>
        <v>envie d’agir ou de réagir / de pouvoir décider / maintenir ses décisions</v>
      </c>
      <c r="AB126" s="315">
        <v>7</v>
      </c>
      <c r="AC126" s="338"/>
      <c r="AD126" s="338"/>
      <c r="AE126" s="338"/>
      <c r="AF126" s="338"/>
      <c r="AG126" s="338"/>
      <c r="AH126" s="338"/>
      <c r="AI126" s="338"/>
      <c r="AJ126" s="338"/>
      <c r="AK126" s="338">
        <v>0</v>
      </c>
      <c r="AL126" s="338">
        <v>13</v>
      </c>
      <c r="AM126" s="338">
        <v>0</v>
      </c>
      <c r="AN126" s="338">
        <v>6</v>
      </c>
      <c r="AO126" s="338"/>
      <c r="AP126" s="338"/>
      <c r="AQ126" s="338"/>
      <c r="AR126" s="343">
        <f t="shared" si="27"/>
        <v>0</v>
      </c>
      <c r="AS126" s="338" t="str">
        <f t="shared" si="28"/>
        <v/>
      </c>
      <c r="AT126" s="338" t="str">
        <f t="shared" si="29"/>
        <v/>
      </c>
      <c r="AU126" s="338" t="str">
        <f t="shared" si="30"/>
        <v/>
      </c>
      <c r="AV126" s="338" t="str">
        <f t="shared" si="31"/>
        <v/>
      </c>
      <c r="AW126" s="338"/>
      <c r="AX126" s="338"/>
      <c r="AY126" s="338"/>
      <c r="AZ126" s="338"/>
      <c r="BA126" s="338"/>
      <c r="BB126" s="338"/>
      <c r="BC126" s="338"/>
      <c r="BD126" s="338"/>
      <c r="BE126" s="338"/>
      <c r="BF126" s="338"/>
      <c r="BG126" s="338"/>
      <c r="BH126" s="338"/>
      <c r="BI126" s="338"/>
      <c r="BJ126" s="338"/>
      <c r="BK126" s="338"/>
      <c r="BL126" s="338"/>
      <c r="BM126" s="338"/>
      <c r="BN126" s="338"/>
      <c r="BO126" s="338"/>
      <c r="BP126" s="338"/>
      <c r="BQ126" s="338"/>
      <c r="BR126" s="338"/>
      <c r="BS126" s="338"/>
      <c r="BT126" s="338"/>
      <c r="BU126" s="338"/>
      <c r="BV126" s="338"/>
      <c r="BW126" s="338"/>
      <c r="BX126" s="338"/>
      <c r="BY126" s="508" t="str">
        <f>annexe_01!D124</f>
        <v>besoin d'être dans son corps / besoin de se sentir dense / être sans peurs</v>
      </c>
      <c r="BZ126" s="508" t="str">
        <f>annexe_01!E124</f>
        <v>ne pas agir / manque de positionnement / peur / manque de densité énergétique</v>
      </c>
      <c r="CA126" s="508" t="str">
        <f>annexe_01!F124</f>
        <v>positionnement ferme / mais juste et adapté en toute circonstance</v>
      </c>
      <c r="CB126" s="508" t="str">
        <f>annexe_01!G124</f>
        <v>envie d’agir ou de réagir / de pouvoir décider / maintenir ses décisions</v>
      </c>
      <c r="CF126" s="300" t="s">
        <v>46</v>
      </c>
      <c r="CG126" s="300" t="s">
        <v>132</v>
      </c>
      <c r="CH126" s="301">
        <v>22</v>
      </c>
      <c r="CI126" s="301">
        <v>1230</v>
      </c>
    </row>
    <row r="127" spans="5:87" ht="14.25" customHeight="1" thickTop="1" thickBot="1" x14ac:dyDescent="0.3">
      <c r="E127" s="310">
        <v>1</v>
      </c>
      <c r="F127" s="314">
        <v>7</v>
      </c>
      <c r="G127" s="183">
        <f t="shared" si="20"/>
        <v>0</v>
      </c>
      <c r="H127" s="312">
        <v>1</v>
      </c>
      <c r="I127" s="312">
        <v>0</v>
      </c>
      <c r="J127" s="343">
        <f t="shared" si="21"/>
        <v>0</v>
      </c>
      <c r="K127" s="339" t="str">
        <f t="shared" si="16"/>
        <v/>
      </c>
      <c r="L127" s="327">
        <v>7</v>
      </c>
      <c r="M127" s="343">
        <f t="shared" si="22"/>
        <v>17</v>
      </c>
      <c r="N127" s="339" t="str">
        <f t="shared" si="17"/>
        <v>réactivité contre les contraintes extérieures / bouillonnement intérieur</v>
      </c>
      <c r="O127" s="354" t="str">
        <f>annexe_01!C125</f>
        <v>bronze</v>
      </c>
      <c r="P127" s="347"/>
      <c r="Q127" s="347"/>
      <c r="R127" s="347"/>
      <c r="S127" s="338"/>
      <c r="T127" s="338" t="str">
        <f t="shared" si="23"/>
        <v>--</v>
      </c>
      <c r="U127" s="357">
        <f t="shared" si="24"/>
        <v>0</v>
      </c>
      <c r="V127" s="343">
        <f t="shared" si="25"/>
        <v>8</v>
      </c>
      <c r="W127" s="339" t="str">
        <f t="shared" si="18"/>
        <v>besoin de mettre une limite incontestable / affirmer sa puissance</v>
      </c>
      <c r="X127" s="327">
        <v>7</v>
      </c>
      <c r="Y127" s="343">
        <f t="shared" si="26"/>
        <v>11</v>
      </c>
      <c r="Z127" s="339" t="str">
        <f t="shared" si="19"/>
        <v>réactivité contre les contraintes extérieures / bouillonnement intérieur</v>
      </c>
      <c r="AB127" s="315">
        <v>7</v>
      </c>
      <c r="AC127" s="338"/>
      <c r="AD127" s="338"/>
      <c r="AE127" s="338"/>
      <c r="AF127" s="338"/>
      <c r="AG127" s="338"/>
      <c r="AH127" s="338"/>
      <c r="AI127" s="338"/>
      <c r="AJ127" s="338"/>
      <c r="AK127" s="338">
        <v>0</v>
      </c>
      <c r="AL127" s="338">
        <v>17</v>
      </c>
      <c r="AM127" s="338">
        <v>8</v>
      </c>
      <c r="AN127" s="338">
        <v>11</v>
      </c>
      <c r="AO127" s="338"/>
      <c r="AP127" s="338"/>
      <c r="AQ127" s="338"/>
      <c r="AR127" s="343">
        <f t="shared" si="27"/>
        <v>0</v>
      </c>
      <c r="AS127" s="338" t="str">
        <f t="shared" si="28"/>
        <v/>
      </c>
      <c r="AT127" s="338" t="str">
        <f t="shared" si="29"/>
        <v/>
      </c>
      <c r="AU127" s="338" t="str">
        <f t="shared" si="30"/>
        <v/>
      </c>
      <c r="AV127" s="338" t="str">
        <f t="shared" si="31"/>
        <v/>
      </c>
      <c r="AW127" s="338"/>
      <c r="AX127" s="338"/>
      <c r="AY127" s="338"/>
      <c r="AZ127" s="338"/>
      <c r="BA127" s="338"/>
      <c r="BB127" s="338"/>
      <c r="BC127" s="338"/>
      <c r="BD127" s="338"/>
      <c r="BE127" s="338"/>
      <c r="BF127" s="338"/>
      <c r="BG127" s="338"/>
      <c r="BH127" s="338"/>
      <c r="BI127" s="338"/>
      <c r="BJ127" s="338"/>
      <c r="BK127" s="338"/>
      <c r="BL127" s="338"/>
      <c r="BM127" s="338"/>
      <c r="BN127" s="338"/>
      <c r="BO127" s="338"/>
      <c r="BP127" s="338"/>
      <c r="BQ127" s="338"/>
      <c r="BR127" s="338"/>
      <c r="BS127" s="338"/>
      <c r="BT127" s="338"/>
      <c r="BU127" s="338"/>
      <c r="BV127" s="338"/>
      <c r="BW127" s="338"/>
      <c r="BX127" s="338"/>
      <c r="BY127" s="508" t="str">
        <f>annexe_01!D125</f>
        <v>besoin de mettre une limite incontestable / affirmer sa puissance</v>
      </c>
      <c r="BZ127" s="508" t="str">
        <f>annexe_01!E125</f>
        <v>calme dans la tête / ne plus agir momentanément / être influencé</v>
      </c>
      <c r="CA127" s="508" t="str">
        <f>annexe_01!F125</f>
        <v>action sur les autres par le simple fait de rester centré / non influencé / non destabilisé</v>
      </c>
      <c r="CB127" s="508" t="str">
        <f>annexe_01!G125</f>
        <v>réactivité contre les contraintes extérieures / bouillonnement intérieur</v>
      </c>
      <c r="CF127" s="300" t="s">
        <v>46</v>
      </c>
      <c r="CG127" s="300" t="s">
        <v>132</v>
      </c>
      <c r="CH127" s="301">
        <v>22</v>
      </c>
      <c r="CI127" s="301">
        <v>1240</v>
      </c>
    </row>
    <row r="128" spans="5:87" ht="14.25" customHeight="1" thickTop="1" thickBot="1" x14ac:dyDescent="0.3">
      <c r="E128" s="310">
        <v>1</v>
      </c>
      <c r="F128" s="314">
        <v>7</v>
      </c>
      <c r="G128" s="183">
        <f t="shared" si="20"/>
        <v>0</v>
      </c>
      <c r="H128" s="312">
        <v>-1</v>
      </c>
      <c r="I128" s="312">
        <v>0</v>
      </c>
      <c r="J128" s="343">
        <f t="shared" si="21"/>
        <v>6</v>
      </c>
      <c r="K128" s="339" t="str">
        <f t="shared" si="16"/>
        <v>besoin de gérer des informations / imaginaire et claire-information actifs / mental clair</v>
      </c>
      <c r="L128" s="327">
        <v>7</v>
      </c>
      <c r="M128" s="343">
        <f t="shared" si="22"/>
        <v>19</v>
      </c>
      <c r="N128" s="339" t="str">
        <f t="shared" si="17"/>
        <v>dispersion ou distraction / submergé par les informations / déconnecté de la réalité</v>
      </c>
      <c r="O128" s="354" t="str">
        <f>annexe_01!C126</f>
        <v>bronze</v>
      </c>
      <c r="P128" s="347"/>
      <c r="Q128" s="347"/>
      <c r="R128" s="347"/>
      <c r="S128" s="338"/>
      <c r="T128" s="338" t="str">
        <f t="shared" si="23"/>
        <v>--</v>
      </c>
      <c r="U128" s="357">
        <f t="shared" si="24"/>
        <v>0</v>
      </c>
      <c r="V128" s="343">
        <f t="shared" si="25"/>
        <v>0</v>
      </c>
      <c r="W128" s="339" t="str">
        <f t="shared" si="18"/>
        <v/>
      </c>
      <c r="X128" s="327">
        <v>7</v>
      </c>
      <c r="Y128" s="343">
        <f t="shared" si="26"/>
        <v>13</v>
      </c>
      <c r="Z128" s="339" t="str">
        <f t="shared" si="19"/>
        <v>dispersion ou distraction / submergé par les informations / déconnecté de la réalité</v>
      </c>
      <c r="AB128" s="315">
        <v>7</v>
      </c>
      <c r="AC128" s="338"/>
      <c r="AD128" s="338"/>
      <c r="AE128" s="338"/>
      <c r="AF128" s="338"/>
      <c r="AG128" s="338"/>
      <c r="AH128" s="338"/>
      <c r="AI128" s="338"/>
      <c r="AJ128" s="338"/>
      <c r="AK128" s="338">
        <v>6</v>
      </c>
      <c r="AL128" s="338">
        <v>19</v>
      </c>
      <c r="AM128" s="338">
        <v>0</v>
      </c>
      <c r="AN128" s="338">
        <v>13</v>
      </c>
      <c r="AO128" s="338"/>
      <c r="AP128" s="338"/>
      <c r="AQ128" s="338"/>
      <c r="AR128" s="343">
        <f t="shared" si="27"/>
        <v>0</v>
      </c>
      <c r="AS128" s="338" t="str">
        <f t="shared" si="28"/>
        <v/>
      </c>
      <c r="AT128" s="338" t="str">
        <f t="shared" si="29"/>
        <v/>
      </c>
      <c r="AU128" s="338" t="str">
        <f t="shared" si="30"/>
        <v/>
      </c>
      <c r="AV128" s="338" t="str">
        <f t="shared" si="31"/>
        <v/>
      </c>
      <c r="AW128" s="338"/>
      <c r="AX128" s="338"/>
      <c r="AY128" s="338"/>
      <c r="AZ128" s="338"/>
      <c r="BA128" s="338"/>
      <c r="BB128" s="338"/>
      <c r="BC128" s="338"/>
      <c r="BD128" s="338"/>
      <c r="BE128" s="338"/>
      <c r="BF128" s="338"/>
      <c r="BG128" s="338"/>
      <c r="BH128" s="338"/>
      <c r="BI128" s="338"/>
      <c r="BJ128" s="338"/>
      <c r="BK128" s="338"/>
      <c r="BL128" s="338"/>
      <c r="BM128" s="338"/>
      <c r="BN128" s="338"/>
      <c r="BO128" s="338"/>
      <c r="BP128" s="338"/>
      <c r="BQ128" s="338"/>
      <c r="BR128" s="338"/>
      <c r="BS128" s="338"/>
      <c r="BT128" s="338"/>
      <c r="BU128" s="338"/>
      <c r="BV128" s="338"/>
      <c r="BW128" s="338"/>
      <c r="BX128" s="338"/>
      <c r="BY128" s="508" t="str">
        <f>annexe_01!D126</f>
        <v>besoin de gérer des informations / imaginaire et claire-information actifs / mental clair</v>
      </c>
      <c r="BZ128" s="508" t="str">
        <f>annexe_01!E126</f>
        <v>calme dans la tête / ne plus agir momentanément / ne plus se disperser</v>
      </c>
      <c r="CA128" s="508" t="str">
        <f>annexe_01!F126</f>
        <v>alignement mental / mental efficace / perceptions extrasensorielles</v>
      </c>
      <c r="CB128" s="508" t="str">
        <f>annexe_01!G126</f>
        <v>dispersion ou distraction / submergé par les informations / déconnecté de la réalité</v>
      </c>
      <c r="CF128" s="300" t="s">
        <v>46</v>
      </c>
      <c r="CG128" s="300" t="s">
        <v>132</v>
      </c>
      <c r="CH128" s="301">
        <v>22</v>
      </c>
      <c r="CI128" s="301">
        <v>1250</v>
      </c>
    </row>
    <row r="129" spans="5:87" ht="14.25" customHeight="1" thickTop="1" thickBot="1" x14ac:dyDescent="0.3">
      <c r="E129" s="310">
        <v>1</v>
      </c>
      <c r="F129" s="314">
        <v>7</v>
      </c>
      <c r="G129" s="183">
        <f t="shared" si="20"/>
        <v>0</v>
      </c>
      <c r="H129" s="312">
        <v>0</v>
      </c>
      <c r="I129" s="312">
        <v>0</v>
      </c>
      <c r="J129" s="343">
        <f t="shared" si="21"/>
        <v>0</v>
      </c>
      <c r="K129" s="339" t="str">
        <f t="shared" si="16"/>
        <v/>
      </c>
      <c r="L129" s="327">
        <v>7</v>
      </c>
      <c r="M129" s="343">
        <f t="shared" si="22"/>
        <v>11</v>
      </c>
      <c r="N129" s="339" t="str">
        <f t="shared" si="17"/>
        <v>besoin d'avoir raison / tenir sa position à tout prix / ne pas supporter d'être contredit</v>
      </c>
      <c r="O129" s="354" t="str">
        <f>annexe_01!C127</f>
        <v>bronze</v>
      </c>
      <c r="P129" s="347"/>
      <c r="Q129" s="347"/>
      <c r="R129" s="347"/>
      <c r="S129" s="338"/>
      <c r="T129" s="338" t="str">
        <f t="shared" si="23"/>
        <v>--</v>
      </c>
      <c r="U129" s="357">
        <f t="shared" si="24"/>
        <v>0</v>
      </c>
      <c r="V129" s="343">
        <f t="shared" si="25"/>
        <v>0</v>
      </c>
      <c r="W129" s="339" t="str">
        <f t="shared" si="18"/>
        <v/>
      </c>
      <c r="X129" s="327">
        <v>7</v>
      </c>
      <c r="Y129" s="343">
        <f t="shared" si="26"/>
        <v>12</v>
      </c>
      <c r="Z129" s="339" t="str">
        <f t="shared" si="19"/>
        <v>besoin d'avoir raison / tenir sa position à tout prix / ne pas supporter d'être contredit</v>
      </c>
      <c r="AB129" s="315">
        <v>7</v>
      </c>
      <c r="AC129" s="338"/>
      <c r="AD129" s="338"/>
      <c r="AE129" s="338"/>
      <c r="AF129" s="338"/>
      <c r="AG129" s="338"/>
      <c r="AH129" s="338"/>
      <c r="AI129" s="338"/>
      <c r="AJ129" s="338"/>
      <c r="AK129" s="338">
        <v>0</v>
      </c>
      <c r="AL129" s="338">
        <v>11</v>
      </c>
      <c r="AM129" s="338">
        <v>0</v>
      </c>
      <c r="AN129" s="338">
        <v>12</v>
      </c>
      <c r="AO129" s="338"/>
      <c r="AP129" s="338"/>
      <c r="AQ129" s="338"/>
      <c r="AR129" s="343">
        <f t="shared" si="27"/>
        <v>0</v>
      </c>
      <c r="AS129" s="338" t="str">
        <f t="shared" si="28"/>
        <v/>
      </c>
      <c r="AT129" s="338" t="str">
        <f t="shared" si="29"/>
        <v/>
      </c>
      <c r="AU129" s="338" t="str">
        <f t="shared" si="30"/>
        <v/>
      </c>
      <c r="AV129" s="338" t="str">
        <f t="shared" si="31"/>
        <v/>
      </c>
      <c r="AW129" s="338"/>
      <c r="AX129" s="338"/>
      <c r="AY129" s="338"/>
      <c r="AZ129" s="338"/>
      <c r="BA129" s="338"/>
      <c r="BB129" s="338"/>
      <c r="BC129" s="338"/>
      <c r="BD129" s="338"/>
      <c r="BE129" s="338"/>
      <c r="BF129" s="338"/>
      <c r="BG129" s="338"/>
      <c r="BH129" s="338"/>
      <c r="BI129" s="338"/>
      <c r="BJ129" s="338"/>
      <c r="BK129" s="338"/>
      <c r="BL129" s="338"/>
      <c r="BM129" s="338"/>
      <c r="BN129" s="338"/>
      <c r="BO129" s="338"/>
      <c r="BP129" s="338"/>
      <c r="BQ129" s="338"/>
      <c r="BR129" s="338"/>
      <c r="BS129" s="338"/>
      <c r="BT129" s="338"/>
      <c r="BU129" s="338"/>
      <c r="BV129" s="338"/>
      <c r="BW129" s="338"/>
      <c r="BX129" s="338"/>
      <c r="BY129" s="508" t="str">
        <f>annexe_01!D127</f>
        <v>besoin d'affirmer son autorité</v>
      </c>
      <c r="BZ129" s="508" t="str">
        <f>annexe_01!E127</f>
        <v>subir une autorité injuste ou manipulatrice</v>
      </c>
      <c r="CA129" s="508" t="str">
        <f>annexe_01!F127</f>
        <v>sortir des jeux de pouvoir / capacité à saisir les bonnes opportunités / pragmatisme</v>
      </c>
      <c r="CB129" s="508" t="str">
        <f>annexe_01!G127</f>
        <v>besoin d'avoir raison / tenir sa position à tout prix / ne pas supporter d'être contredit</v>
      </c>
      <c r="CF129" s="300" t="s">
        <v>46</v>
      </c>
      <c r="CG129" s="300" t="s">
        <v>132</v>
      </c>
      <c r="CH129" s="301">
        <v>22</v>
      </c>
      <c r="CI129" s="301">
        <v>1260</v>
      </c>
    </row>
    <row r="130" spans="5:87" ht="14.25" customHeight="1" thickTop="1" thickBot="1" x14ac:dyDescent="0.3">
      <c r="E130" s="310">
        <v>1</v>
      </c>
      <c r="F130" s="314">
        <v>7</v>
      </c>
      <c r="G130" s="183">
        <f t="shared" si="20"/>
        <v>0</v>
      </c>
      <c r="H130" s="312">
        <v>-1</v>
      </c>
      <c r="I130" s="312">
        <v>0</v>
      </c>
      <c r="J130" s="343">
        <f t="shared" si="21"/>
        <v>-7</v>
      </c>
      <c r="K130" s="339" t="str">
        <f t="shared" si="16"/>
        <v>laisser faire / de suivre les autres / être influençable / accepter les rapports de force</v>
      </c>
      <c r="L130" s="327">
        <v>7</v>
      </c>
      <c r="M130" s="343">
        <f t="shared" si="22"/>
        <v>-11</v>
      </c>
      <c r="N130" s="339" t="str">
        <f t="shared" si="17"/>
        <v>respectueux envers les autres et le monde / capacité à jouer toutes sortes de rôles</v>
      </c>
      <c r="O130" s="354" t="str">
        <f>annexe_01!C128</f>
        <v>bronze</v>
      </c>
      <c r="P130" s="347"/>
      <c r="Q130" s="347"/>
      <c r="R130" s="347"/>
      <c r="S130" s="338"/>
      <c r="T130" s="338" t="str">
        <f t="shared" si="23"/>
        <v>--</v>
      </c>
      <c r="U130" s="357">
        <f t="shared" si="24"/>
        <v>0</v>
      </c>
      <c r="V130" s="343">
        <f t="shared" si="25"/>
        <v>0</v>
      </c>
      <c r="W130" s="339" t="str">
        <f t="shared" si="18"/>
        <v/>
      </c>
      <c r="X130" s="327">
        <v>7</v>
      </c>
      <c r="Y130" s="343">
        <f t="shared" si="26"/>
        <v>6</v>
      </c>
      <c r="Z130" s="339" t="str">
        <f t="shared" si="19"/>
        <v>être confronté ou aimer se confronter à d’autres forces</v>
      </c>
      <c r="AB130" s="315">
        <v>7</v>
      </c>
      <c r="AC130" s="338"/>
      <c r="AD130" s="338"/>
      <c r="AE130" s="338"/>
      <c r="AF130" s="338"/>
      <c r="AG130" s="338"/>
      <c r="AH130" s="338"/>
      <c r="AI130" s="338"/>
      <c r="AJ130" s="338"/>
      <c r="AK130" s="338">
        <v>-7</v>
      </c>
      <c r="AL130" s="338">
        <v>-11</v>
      </c>
      <c r="AM130" s="338">
        <v>0</v>
      </c>
      <c r="AN130" s="338">
        <v>6</v>
      </c>
      <c r="AO130" s="338"/>
      <c r="AP130" s="338"/>
      <c r="AQ130" s="338"/>
      <c r="AR130" s="343">
        <f t="shared" si="27"/>
        <v>0</v>
      </c>
      <c r="AS130" s="338" t="str">
        <f t="shared" si="28"/>
        <v/>
      </c>
      <c r="AT130" s="338" t="str">
        <f t="shared" si="29"/>
        <v/>
      </c>
      <c r="AU130" s="338" t="str">
        <f t="shared" si="30"/>
        <v/>
      </c>
      <c r="AV130" s="338" t="str">
        <f t="shared" si="31"/>
        <v/>
      </c>
      <c r="AW130" s="338"/>
      <c r="AX130" s="338"/>
      <c r="AY130" s="338"/>
      <c r="AZ130" s="338"/>
      <c r="BA130" s="338"/>
      <c r="BB130" s="338"/>
      <c r="BC130" s="338"/>
      <c r="BD130" s="338"/>
      <c r="BE130" s="338"/>
      <c r="BF130" s="338"/>
      <c r="BG130" s="338"/>
      <c r="BH130" s="338"/>
      <c r="BI130" s="338"/>
      <c r="BJ130" s="338"/>
      <c r="BK130" s="338"/>
      <c r="BL130" s="338"/>
      <c r="BM130" s="338"/>
      <c r="BN130" s="338"/>
      <c r="BO130" s="338"/>
      <c r="BP130" s="338"/>
      <c r="BQ130" s="338"/>
      <c r="BR130" s="338"/>
      <c r="BS130" s="338"/>
      <c r="BT130" s="338"/>
      <c r="BU130" s="338"/>
      <c r="BV130" s="338"/>
      <c r="BW130" s="338"/>
      <c r="BX130" s="338"/>
      <c r="BY130" s="508" t="str">
        <f>annexe_01!D128</f>
        <v>besoin de se positionner / besoin de ne pas laisser faire / besoin d'occuper son corps</v>
      </c>
      <c r="BZ130" s="508" t="str">
        <f>annexe_01!E128</f>
        <v>laisser faire / de suivre les autres / être influençable / accepter les rapports de force</v>
      </c>
      <c r="CA130" s="508" t="str">
        <f>annexe_01!F128</f>
        <v>respectueux envers les autres et le monde / capacité à jouer toutes sortes de rôles</v>
      </c>
      <c r="CB130" s="508" t="str">
        <f>annexe_01!G128</f>
        <v>être confronté ou aimer se confronter à d’autres forces</v>
      </c>
      <c r="CF130" s="300" t="s">
        <v>46</v>
      </c>
      <c r="CG130" s="300" t="s">
        <v>132</v>
      </c>
      <c r="CH130" s="301">
        <v>22</v>
      </c>
      <c r="CI130" s="301">
        <v>1270</v>
      </c>
    </row>
    <row r="131" spans="5:87" ht="14.25" customHeight="1" thickTop="1" thickBot="1" x14ac:dyDescent="0.3">
      <c r="E131" s="310">
        <v>1</v>
      </c>
      <c r="F131" s="314">
        <v>8</v>
      </c>
      <c r="G131" s="183">
        <f t="shared" si="20"/>
        <v>0</v>
      </c>
      <c r="H131" s="312">
        <v>0</v>
      </c>
      <c r="I131" s="312">
        <v>0</v>
      </c>
      <c r="J131" s="343">
        <f t="shared" si="21"/>
        <v>0</v>
      </c>
      <c r="K131" s="339" t="str">
        <f t="shared" si="16"/>
        <v/>
      </c>
      <c r="L131" s="327">
        <v>8</v>
      </c>
      <c r="M131" s="343">
        <f t="shared" si="22"/>
        <v>11</v>
      </c>
      <c r="N131" s="339" t="str">
        <f t="shared" si="17"/>
        <v>tester les limites / besoin de dépasser les limites / parfois irrespect</v>
      </c>
      <c r="O131" s="354" t="str">
        <f>annexe_01!C129</f>
        <v>bronze</v>
      </c>
      <c r="P131" s="347"/>
      <c r="Q131" s="347"/>
      <c r="R131" s="347"/>
      <c r="S131" s="338"/>
      <c r="T131" s="338" t="str">
        <f t="shared" si="23"/>
        <v>--Blocage_gauche</v>
      </c>
      <c r="U131" s="357">
        <f t="shared" si="24"/>
        <v>0</v>
      </c>
      <c r="V131" s="343">
        <f t="shared" si="25"/>
        <v>-9</v>
      </c>
      <c r="W131" s="339" t="str">
        <f t="shared" si="18"/>
        <v>perte de confiance / déception / ne plus se sentir à la hauteur</v>
      </c>
      <c r="X131" s="327">
        <v>8</v>
      </c>
      <c r="Y131" s="343">
        <f t="shared" si="26"/>
        <v>12</v>
      </c>
      <c r="Z131" s="339" t="str">
        <f t="shared" si="19"/>
        <v>tester les limites / besoin de dépasser les limites / parfois irrespect</v>
      </c>
      <c r="AB131" s="315">
        <v>8</v>
      </c>
      <c r="AC131" s="338"/>
      <c r="AD131" s="338"/>
      <c r="AE131" s="338"/>
      <c r="AF131" s="338"/>
      <c r="AG131" s="338"/>
      <c r="AH131" s="338"/>
      <c r="AI131" s="338"/>
      <c r="AJ131" s="338"/>
      <c r="AK131" s="338">
        <v>0</v>
      </c>
      <c r="AL131" s="338">
        <v>11</v>
      </c>
      <c r="AM131" s="338">
        <v>-9</v>
      </c>
      <c r="AN131" s="338">
        <v>12</v>
      </c>
      <c r="AO131" s="338"/>
      <c r="AP131" s="338"/>
      <c r="AQ131" s="338"/>
      <c r="AR131" s="343">
        <f t="shared" si="27"/>
        <v>0</v>
      </c>
      <c r="AS131" s="338" t="str">
        <f t="shared" si="28"/>
        <v/>
      </c>
      <c r="AT131" s="338" t="str">
        <f t="shared" si="29"/>
        <v/>
      </c>
      <c r="AU131" s="338" t="str">
        <f t="shared" si="30"/>
        <v>Blocage_gauche</v>
      </c>
      <c r="AV131" s="338" t="str">
        <f t="shared" si="31"/>
        <v>Blocage_gauche</v>
      </c>
      <c r="AW131" s="338"/>
      <c r="AX131" s="338"/>
      <c r="AY131" s="338"/>
      <c r="AZ131" s="338"/>
      <c r="BA131" s="338"/>
      <c r="BB131" s="338"/>
      <c r="BC131" s="338"/>
      <c r="BD131" s="338"/>
      <c r="BE131" s="338"/>
      <c r="BF131" s="338"/>
      <c r="BG131" s="338"/>
      <c r="BH131" s="338"/>
      <c r="BI131" s="338"/>
      <c r="BJ131" s="338"/>
      <c r="BK131" s="338"/>
      <c r="BL131" s="338"/>
      <c r="BM131" s="338"/>
      <c r="BN131" s="338"/>
      <c r="BO131" s="338"/>
      <c r="BP131" s="338"/>
      <c r="BQ131" s="338"/>
      <c r="BR131" s="338"/>
      <c r="BS131" s="338"/>
      <c r="BT131" s="338"/>
      <c r="BU131" s="338"/>
      <c r="BV131" s="338"/>
      <c r="BW131" s="338"/>
      <c r="BX131" s="338"/>
      <c r="BY131" s="508" t="str">
        <f>annexe_01!D129</f>
        <v>besoin d'agrandir son cercle d'influence / s'étendre</v>
      </c>
      <c r="BZ131" s="508" t="str">
        <f>annexe_01!E129</f>
        <v>perte de confiance / déception / ne plus se sentir à la hauteur</v>
      </c>
      <c r="CA131" s="508" t="str">
        <f>annexe_01!F129</f>
        <v>respect de soi et des autres / connaître ses limites ou celles des autres</v>
      </c>
      <c r="CB131" s="508" t="str">
        <f>annexe_01!G129</f>
        <v>tester les limites / besoin de dépasser les limites / parfois irrespect</v>
      </c>
      <c r="CF131" s="300" t="s">
        <v>133</v>
      </c>
      <c r="CG131" s="300" t="s">
        <v>132</v>
      </c>
      <c r="CH131" s="301">
        <v>23</v>
      </c>
      <c r="CI131" s="301">
        <v>1280</v>
      </c>
    </row>
    <row r="132" spans="5:87" ht="14.25" customHeight="1" thickTop="1" thickBot="1" x14ac:dyDescent="0.3">
      <c r="E132" s="310">
        <v>1</v>
      </c>
      <c r="F132" s="314">
        <v>8</v>
      </c>
      <c r="G132" s="183">
        <f t="shared" si="20"/>
        <v>0</v>
      </c>
      <c r="H132" s="312">
        <v>1</v>
      </c>
      <c r="I132" s="312">
        <v>0</v>
      </c>
      <c r="J132" s="343">
        <f t="shared" si="21"/>
        <v>0</v>
      </c>
      <c r="K132" s="339" t="str">
        <f t="shared" ref="K132:K195" si="32">IF(J132&gt;$B$3,$BY132,IF(J132&lt;$B$5,$BZ132,""))</f>
        <v/>
      </c>
      <c r="L132" s="327">
        <v>8</v>
      </c>
      <c r="M132" s="343">
        <f t="shared" si="22"/>
        <v>11</v>
      </c>
      <c r="N132" s="339" t="str">
        <f t="shared" ref="N132:N195" si="33">IF(M132&gt;$B$3,$CB132,IF(M132&lt;$B$5,$CA132,""))</f>
        <v>envie de s’activer pour passer à autre chose / faire de l’ordre (géométrie sacrée)</v>
      </c>
      <c r="O132" s="354" t="str">
        <f>annexe_01!C130</f>
        <v>bronze</v>
      </c>
      <c r="P132" s="347"/>
      <c r="Q132" s="347"/>
      <c r="R132" s="347"/>
      <c r="S132" s="338"/>
      <c r="T132" s="338" t="str">
        <f t="shared" si="23"/>
        <v>--</v>
      </c>
      <c r="U132" s="357">
        <f t="shared" si="24"/>
        <v>0</v>
      </c>
      <c r="V132" s="343">
        <f t="shared" si="25"/>
        <v>8</v>
      </c>
      <c r="W132" s="339" t="str">
        <f t="shared" ref="W132:W195" si="34">IF(V132&gt;$B$3,$BY132,IF(V132&lt;$B$5,$BZ132,""))</f>
        <v>besoin de décider / besoin d'ordre ou de remise en ordre / clarté mentale</v>
      </c>
      <c r="X132" s="327">
        <v>8</v>
      </c>
      <c r="Y132" s="343">
        <f t="shared" si="26"/>
        <v>10</v>
      </c>
      <c r="Z132" s="339" t="str">
        <f t="shared" ref="Z132:Z195" si="35">IF(Y132&gt;$B$3,$CB132,IF(Y132&lt;$B$5,$CA132,""))</f>
        <v>envie de s’activer pour passer à autre chose / faire de l’ordre (géométrie sacrée)</v>
      </c>
      <c r="AB132" s="315">
        <v>8</v>
      </c>
      <c r="AC132" s="338"/>
      <c r="AD132" s="338"/>
      <c r="AE132" s="338"/>
      <c r="AF132" s="338"/>
      <c r="AG132" s="338"/>
      <c r="AH132" s="338"/>
      <c r="AI132" s="338"/>
      <c r="AJ132" s="338"/>
      <c r="AK132" s="338">
        <v>0</v>
      </c>
      <c r="AL132" s="338">
        <v>11</v>
      </c>
      <c r="AM132" s="338">
        <v>8</v>
      </c>
      <c r="AN132" s="338">
        <v>10</v>
      </c>
      <c r="AO132" s="338"/>
      <c r="AP132" s="338"/>
      <c r="AQ132" s="338"/>
      <c r="AR132" s="343">
        <f t="shared" si="27"/>
        <v>0</v>
      </c>
      <c r="AS132" s="338" t="str">
        <f t="shared" si="28"/>
        <v/>
      </c>
      <c r="AT132" s="338" t="str">
        <f t="shared" si="29"/>
        <v/>
      </c>
      <c r="AU132" s="338" t="str">
        <f t="shared" si="30"/>
        <v/>
      </c>
      <c r="AV132" s="338" t="str">
        <f t="shared" si="31"/>
        <v/>
      </c>
      <c r="AW132" s="338"/>
      <c r="AX132" s="338"/>
      <c r="AY132" s="338"/>
      <c r="AZ132" s="338"/>
      <c r="BA132" s="338"/>
      <c r="BB132" s="338"/>
      <c r="BC132" s="338"/>
      <c r="BD132" s="338"/>
      <c r="BE132" s="338"/>
      <c r="BF132" s="338"/>
      <c r="BG132" s="338"/>
      <c r="BH132" s="338"/>
      <c r="BI132" s="338"/>
      <c r="BJ132" s="338"/>
      <c r="BK132" s="338"/>
      <c r="BL132" s="338"/>
      <c r="BM132" s="338"/>
      <c r="BN132" s="338"/>
      <c r="BO132" s="338"/>
      <c r="BP132" s="338"/>
      <c r="BQ132" s="338"/>
      <c r="BR132" s="338"/>
      <c r="BS132" s="338"/>
      <c r="BT132" s="338"/>
      <c r="BU132" s="338"/>
      <c r="BV132" s="338"/>
      <c r="BW132" s="338"/>
      <c r="BX132" s="338"/>
      <c r="BY132" s="508" t="str">
        <f>annexe_01!D130</f>
        <v>besoin de décider / besoin d'ordre ou de remise en ordre / clarté mentale</v>
      </c>
      <c r="BZ132" s="508" t="str">
        <f>annexe_01!E130</f>
        <v>offrir de la place à d’autres énergies plus douces / moins bouger / se calmer</v>
      </c>
      <c r="CA132" s="508" t="str">
        <f>annexe_01!F130</f>
        <v>être calme / inspirer confiance / être ordré</v>
      </c>
      <c r="CB132" s="508" t="str">
        <f>annexe_01!G130</f>
        <v>envie de s’activer pour passer à autre chose / faire de l’ordre (géométrie sacrée)</v>
      </c>
      <c r="CF132" s="300" t="s">
        <v>133</v>
      </c>
      <c r="CG132" s="300" t="s">
        <v>132</v>
      </c>
      <c r="CH132" s="301">
        <v>23</v>
      </c>
      <c r="CI132" s="301">
        <v>1290</v>
      </c>
    </row>
    <row r="133" spans="5:87" ht="14.25" customHeight="1" thickTop="1" thickBot="1" x14ac:dyDescent="0.3">
      <c r="E133" s="310">
        <v>1</v>
      </c>
      <c r="F133" s="314">
        <v>9</v>
      </c>
      <c r="G133" s="183">
        <f t="shared" ref="G133:G196" si="36">ABS(ROUND(H133/5,0))</f>
        <v>0</v>
      </c>
      <c r="H133" s="312">
        <v>2</v>
      </c>
      <c r="I133" s="312">
        <v>4</v>
      </c>
      <c r="J133" s="343">
        <f t="shared" ref="J133:J196" si="37">AK133</f>
        <v>17</v>
      </c>
      <c r="K133" s="339" t="str">
        <f t="shared" si="32"/>
        <v>besoin d'agir / besoin d'extérioriser</v>
      </c>
      <c r="L133" s="327">
        <v>9</v>
      </c>
      <c r="M133" s="343">
        <f t="shared" ref="M133:M196" si="38">AL133</f>
        <v>10</v>
      </c>
      <c r="N133" s="339" t="str">
        <f t="shared" si="33"/>
        <v>extraversion / besoin de se décharger sur les autres ou de se défouler</v>
      </c>
      <c r="O133" s="354" t="str">
        <f>annexe_01!C131</f>
        <v>argent</v>
      </c>
      <c r="P133" s="347"/>
      <c r="Q133" s="347"/>
      <c r="R133" s="347"/>
      <c r="S133" s="338"/>
      <c r="T133" s="338" t="str">
        <f t="shared" ref="T133:T196" si="39">CONCATENATE(AS133,"-",AT133,"-",AU133)</f>
        <v>Tension--Blocage_gauche</v>
      </c>
      <c r="U133" s="357">
        <f t="shared" ref="U133:U196" si="40">AR133</f>
        <v>22</v>
      </c>
      <c r="V133" s="343">
        <f t="shared" ref="V133:V196" si="41">AM133</f>
        <v>-5</v>
      </c>
      <c r="W133" s="339" t="str">
        <f t="shared" si="34"/>
        <v>peur de déranger / rester dans son coin</v>
      </c>
      <c r="X133" s="327">
        <v>9</v>
      </c>
      <c r="Y133" s="343">
        <f t="shared" ref="Y133:Y196" si="42">AN133</f>
        <v>15</v>
      </c>
      <c r="Z133" s="339" t="str">
        <f t="shared" si="35"/>
        <v>extraversion / besoin de se décharger sur les autres ou de se défouler</v>
      </c>
      <c r="AB133" s="315">
        <v>9</v>
      </c>
      <c r="AC133" s="338"/>
      <c r="AD133" s="338"/>
      <c r="AE133" s="338"/>
      <c r="AF133" s="338"/>
      <c r="AG133" s="338"/>
      <c r="AH133" s="338"/>
      <c r="AI133" s="338"/>
      <c r="AJ133" s="338"/>
      <c r="AK133" s="338">
        <v>17</v>
      </c>
      <c r="AL133" s="338">
        <v>10</v>
      </c>
      <c r="AM133" s="338">
        <v>-5</v>
      </c>
      <c r="AN133" s="338">
        <v>15</v>
      </c>
      <c r="AO133" s="338"/>
      <c r="AP133" s="338"/>
      <c r="AQ133" s="338"/>
      <c r="AR133" s="343">
        <f t="shared" ref="AR133:AR196" si="43">IF(AK133*AM133&lt;0,ABS(AK133-AM133),0)</f>
        <v>22</v>
      </c>
      <c r="AS133" s="338" t="str">
        <f t="shared" ref="AS133:AS196" si="44">IF(AR133&gt;0,"Tension","")</f>
        <v>Tension</v>
      </c>
      <c r="AT133" s="338" t="str">
        <f t="shared" ref="AT133:AT196" si="45">IF(AND(AK133&lt;0,AL133&gt;0),"Blocage_droite",IF(AND(AK133&lt;0,AL133=0),"Limite_droite",""))</f>
        <v/>
      </c>
      <c r="AU133" s="338" t="str">
        <f t="shared" ref="AU133:AU196" si="46">IF(AND(AM133&lt;0,AN133&gt;0),"Blocage_gauche",IF(AND(AM133&lt;0,AN133=0),"Limite_gauche",""))</f>
        <v>Blocage_gauche</v>
      </c>
      <c r="AV133" s="338" t="str">
        <f t="shared" ref="AV133:AV196" si="47">IF(AND(AM133&lt;0,AN133&gt;0),"Blocage_gauche",IF(AND(AM133&lt;0,AN133=0),"Limite_gauche",""))</f>
        <v>Blocage_gauche</v>
      </c>
      <c r="AW133" s="338"/>
      <c r="AX133" s="338"/>
      <c r="AY133" s="338"/>
      <c r="AZ133" s="338"/>
      <c r="BA133" s="338"/>
      <c r="BB133" s="338"/>
      <c r="BC133" s="338"/>
      <c r="BD133" s="338"/>
      <c r="BE133" s="338"/>
      <c r="BF133" s="338"/>
      <c r="BG133" s="338"/>
      <c r="BH133" s="338"/>
      <c r="BI133" s="338"/>
      <c r="BJ133" s="338"/>
      <c r="BK133" s="338"/>
      <c r="BL133" s="338"/>
      <c r="BM133" s="338"/>
      <c r="BN133" s="338"/>
      <c r="BO133" s="338"/>
      <c r="BP133" s="338"/>
      <c r="BQ133" s="338"/>
      <c r="BR133" s="338"/>
      <c r="BS133" s="338"/>
      <c r="BT133" s="338"/>
      <c r="BU133" s="338"/>
      <c r="BV133" s="338"/>
      <c r="BW133" s="338"/>
      <c r="BX133" s="338"/>
      <c r="BY133" s="508" t="str">
        <f>annexe_01!D131</f>
        <v>besoin d'agir / besoin d'extérioriser</v>
      </c>
      <c r="BZ133" s="508" t="str">
        <f>annexe_01!E131</f>
        <v>peur de déranger / rester dans son coin</v>
      </c>
      <c r="CA133" s="508" t="str">
        <f>annexe_01!F131</f>
        <v>calme intérieur / retour à son intériorité</v>
      </c>
      <c r="CB133" s="508" t="str">
        <f>annexe_01!G131</f>
        <v>extraversion / besoin de se décharger sur les autres ou de se défouler</v>
      </c>
      <c r="CF133" s="300" t="s">
        <v>68</v>
      </c>
      <c r="CG133" s="300" t="s">
        <v>134</v>
      </c>
      <c r="CH133" s="301">
        <v>24</v>
      </c>
      <c r="CI133" s="301">
        <v>1300</v>
      </c>
    </row>
    <row r="134" spans="5:87" ht="14.25" customHeight="1" thickTop="1" thickBot="1" x14ac:dyDescent="0.3">
      <c r="E134" s="310">
        <v>1</v>
      </c>
      <c r="F134" s="314">
        <v>9</v>
      </c>
      <c r="G134" s="183">
        <f t="shared" si="36"/>
        <v>1</v>
      </c>
      <c r="H134" s="312">
        <v>3</v>
      </c>
      <c r="I134" s="312">
        <v>1</v>
      </c>
      <c r="J134" s="343">
        <f t="shared" si="37"/>
        <v>0</v>
      </c>
      <c r="K134" s="339" t="str">
        <f t="shared" si="32"/>
        <v/>
      </c>
      <c r="L134" s="327">
        <v>9</v>
      </c>
      <c r="M134" s="343">
        <f t="shared" si="38"/>
        <v>16</v>
      </c>
      <c r="N134" s="339" t="str">
        <f t="shared" si="33"/>
        <v>être acteur de sa destinée / être dans l’action / besoin d’agir et de s’engager</v>
      </c>
      <c r="O134" s="354" t="str">
        <f>annexe_01!C132</f>
        <v>argent</v>
      </c>
      <c r="P134" s="347"/>
      <c r="Q134" s="347"/>
      <c r="R134" s="347"/>
      <c r="S134" s="338"/>
      <c r="T134" s="338" t="str">
        <f t="shared" si="39"/>
        <v>--</v>
      </c>
      <c r="U134" s="357">
        <f t="shared" si="40"/>
        <v>0</v>
      </c>
      <c r="V134" s="343">
        <f t="shared" si="41"/>
        <v>10</v>
      </c>
      <c r="W134" s="339" t="str">
        <f t="shared" si="34"/>
        <v>besoin d'être efficace et organisé / saisir rapidement les concepts / avoir une direction claire dans sa vie</v>
      </c>
      <c r="X134" s="327">
        <v>9</v>
      </c>
      <c r="Y134" s="343">
        <f t="shared" si="42"/>
        <v>-2</v>
      </c>
      <c r="Z134" s="339" t="str">
        <f t="shared" si="35"/>
        <v>liberté d’engagement / sincérité / mental calme</v>
      </c>
      <c r="AB134" s="315">
        <v>9</v>
      </c>
      <c r="AC134" s="338"/>
      <c r="AD134" s="338"/>
      <c r="AE134" s="338"/>
      <c r="AF134" s="338"/>
      <c r="AG134" s="338"/>
      <c r="AH134" s="338"/>
      <c r="AI134" s="338"/>
      <c r="AJ134" s="338"/>
      <c r="AK134" s="338">
        <v>0</v>
      </c>
      <c r="AL134" s="338">
        <v>16</v>
      </c>
      <c r="AM134" s="338">
        <v>10</v>
      </c>
      <c r="AN134" s="338">
        <v>-2</v>
      </c>
      <c r="AO134" s="338"/>
      <c r="AP134" s="338"/>
      <c r="AQ134" s="338"/>
      <c r="AR134" s="343">
        <f t="shared" si="43"/>
        <v>0</v>
      </c>
      <c r="AS134" s="338" t="str">
        <f t="shared" si="44"/>
        <v/>
      </c>
      <c r="AT134" s="338" t="str">
        <f t="shared" si="45"/>
        <v/>
      </c>
      <c r="AU134" s="338" t="str">
        <f t="shared" si="46"/>
        <v/>
      </c>
      <c r="AV134" s="338" t="str">
        <f t="shared" si="47"/>
        <v/>
      </c>
      <c r="AW134" s="338"/>
      <c r="AX134" s="338"/>
      <c r="AY134" s="338"/>
      <c r="AZ134" s="338"/>
      <c r="BA134" s="338"/>
      <c r="BB134" s="338"/>
      <c r="BC134" s="338"/>
      <c r="BD134" s="338"/>
      <c r="BE134" s="338"/>
      <c r="BF134" s="338"/>
      <c r="BG134" s="338"/>
      <c r="BH134" s="338"/>
      <c r="BI134" s="338"/>
      <c r="BJ134" s="338"/>
      <c r="BK134" s="338"/>
      <c r="BL134" s="338"/>
      <c r="BM134" s="338"/>
      <c r="BN134" s="338"/>
      <c r="BO134" s="338"/>
      <c r="BP134" s="338"/>
      <c r="BQ134" s="338"/>
      <c r="BR134" s="338"/>
      <c r="BS134" s="338"/>
      <c r="BT134" s="338"/>
      <c r="BU134" s="338"/>
      <c r="BV134" s="338"/>
      <c r="BW134" s="338"/>
      <c r="BX134" s="338"/>
      <c r="BY134" s="508" t="str">
        <f>annexe_01!D132</f>
        <v>besoin d'être efficace et organisé / saisir rapidement les concepts / avoir une direction claire dans sa vie</v>
      </c>
      <c r="BZ134" s="508" t="str">
        <f>annexe_01!E132</f>
        <v>se laisser guider / moins décider / sabotage mental</v>
      </c>
      <c r="CA134" s="508" t="str">
        <f>annexe_01!F132</f>
        <v>liberté d’engagement / sincérité / mental calme</v>
      </c>
      <c r="CB134" s="508" t="str">
        <f>annexe_01!G132</f>
        <v>être acteur de sa destinée / être dans l’action / besoin d’agir et de s’engager</v>
      </c>
      <c r="CF134" s="300" t="s">
        <v>68</v>
      </c>
      <c r="CG134" s="300" t="s">
        <v>134</v>
      </c>
      <c r="CH134" s="301">
        <v>24</v>
      </c>
      <c r="CI134" s="301">
        <v>1310</v>
      </c>
    </row>
    <row r="135" spans="5:87" ht="14.25" customHeight="1" thickTop="1" thickBot="1" x14ac:dyDescent="0.3">
      <c r="E135" s="310">
        <v>1</v>
      </c>
      <c r="F135" s="314">
        <v>9</v>
      </c>
      <c r="G135" s="183">
        <f t="shared" si="36"/>
        <v>0</v>
      </c>
      <c r="H135" s="312">
        <v>-1</v>
      </c>
      <c r="I135" s="312">
        <v>0</v>
      </c>
      <c r="J135" s="343">
        <f t="shared" si="37"/>
        <v>0</v>
      </c>
      <c r="K135" s="339" t="str">
        <f t="shared" si="32"/>
        <v/>
      </c>
      <c r="L135" s="327">
        <v>9</v>
      </c>
      <c r="M135" s="343">
        <f t="shared" si="38"/>
        <v>16</v>
      </c>
      <c r="N135" s="339" t="str">
        <f t="shared" si="33"/>
        <v>vouloir tout faire soi-même</v>
      </c>
      <c r="O135" s="354" t="str">
        <f>annexe_01!C133</f>
        <v>argent</v>
      </c>
      <c r="P135" s="347"/>
      <c r="Q135" s="347"/>
      <c r="R135" s="347"/>
      <c r="S135" s="338"/>
      <c r="T135" s="338" t="str">
        <f t="shared" si="39"/>
        <v>--</v>
      </c>
      <c r="U135" s="357">
        <f t="shared" si="40"/>
        <v>0</v>
      </c>
      <c r="V135" s="343">
        <f t="shared" si="41"/>
        <v>0</v>
      </c>
      <c r="W135" s="339" t="str">
        <f t="shared" si="34"/>
        <v/>
      </c>
      <c r="X135" s="327">
        <v>9</v>
      </c>
      <c r="Y135" s="343">
        <f t="shared" si="42"/>
        <v>6</v>
      </c>
      <c r="Z135" s="339" t="str">
        <f t="shared" si="35"/>
        <v>vouloir tout faire soi-même</v>
      </c>
      <c r="AB135" s="315">
        <v>9</v>
      </c>
      <c r="AC135" s="338"/>
      <c r="AD135" s="338"/>
      <c r="AE135" s="338"/>
      <c r="AF135" s="338"/>
      <c r="AG135" s="338"/>
      <c r="AH135" s="338"/>
      <c r="AI135" s="338"/>
      <c r="AJ135" s="338"/>
      <c r="AK135" s="338">
        <v>0</v>
      </c>
      <c r="AL135" s="338">
        <v>16</v>
      </c>
      <c r="AM135" s="338">
        <v>0</v>
      </c>
      <c r="AN135" s="338">
        <v>6</v>
      </c>
      <c r="AO135" s="338"/>
      <c r="AP135" s="338"/>
      <c r="AQ135" s="338"/>
      <c r="AR135" s="343">
        <f t="shared" si="43"/>
        <v>0</v>
      </c>
      <c r="AS135" s="338" t="str">
        <f t="shared" si="44"/>
        <v/>
      </c>
      <c r="AT135" s="338" t="str">
        <f t="shared" si="45"/>
        <v/>
      </c>
      <c r="AU135" s="338" t="str">
        <f t="shared" si="46"/>
        <v/>
      </c>
      <c r="AV135" s="338" t="str">
        <f t="shared" si="47"/>
        <v/>
      </c>
      <c r="AW135" s="338"/>
      <c r="AX135" s="338"/>
      <c r="AY135" s="338"/>
      <c r="AZ135" s="338"/>
      <c r="BA135" s="338"/>
      <c r="BB135" s="338"/>
      <c r="BC135" s="338"/>
      <c r="BD135" s="338"/>
      <c r="BE135" s="338"/>
      <c r="BF135" s="338"/>
      <c r="BG135" s="338"/>
      <c r="BH135" s="338"/>
      <c r="BI135" s="338"/>
      <c r="BJ135" s="338"/>
      <c r="BK135" s="338"/>
      <c r="BL135" s="338"/>
      <c r="BM135" s="338"/>
      <c r="BN135" s="338"/>
      <c r="BO135" s="338"/>
      <c r="BP135" s="338"/>
      <c r="BQ135" s="338"/>
      <c r="BR135" s="338"/>
      <c r="BS135" s="338"/>
      <c r="BT135" s="338"/>
      <c r="BU135" s="338"/>
      <c r="BV135" s="338"/>
      <c r="BW135" s="338"/>
      <c r="BX135" s="338"/>
      <c r="BY135" s="508" t="str">
        <f>annexe_01!D133</f>
        <v>besoin de déléguer / mais ne pas le faire</v>
      </c>
      <c r="BZ135" s="508" t="str">
        <f>annexe_01!E133</f>
        <v>être dans la lune / dans son monde / désengagement</v>
      </c>
      <c r="CA135" s="508" t="str">
        <f>annexe_01!F133</f>
        <v>savoir respecter ses limites / savoir déléguer</v>
      </c>
      <c r="CB135" s="508" t="str">
        <f>annexe_01!G133</f>
        <v>vouloir tout faire soi-même</v>
      </c>
      <c r="CF135" s="300" t="s">
        <v>68</v>
      </c>
      <c r="CG135" s="300" t="s">
        <v>134</v>
      </c>
      <c r="CH135" s="301">
        <v>24</v>
      </c>
      <c r="CI135" s="301">
        <v>1320</v>
      </c>
    </row>
    <row r="136" spans="5:87" ht="14.25" customHeight="1" thickTop="1" thickBot="1" x14ac:dyDescent="0.3">
      <c r="E136" s="310">
        <v>1</v>
      </c>
      <c r="F136" s="314">
        <v>9</v>
      </c>
      <c r="G136" s="183">
        <f t="shared" si="36"/>
        <v>0</v>
      </c>
      <c r="H136" s="312">
        <v>1</v>
      </c>
      <c r="I136" s="312">
        <v>0</v>
      </c>
      <c r="J136" s="343">
        <f t="shared" si="37"/>
        <v>0</v>
      </c>
      <c r="K136" s="339" t="str">
        <f t="shared" si="32"/>
        <v/>
      </c>
      <c r="L136" s="327">
        <v>9</v>
      </c>
      <c r="M136" s="343">
        <f t="shared" si="38"/>
        <v>15</v>
      </c>
      <c r="N136" s="339" t="str">
        <f t="shared" si="33"/>
        <v>dureté envers les autres / autoritarisme</v>
      </c>
      <c r="O136" s="354" t="str">
        <f>annexe_01!C134</f>
        <v>argent</v>
      </c>
      <c r="P136" s="347"/>
      <c r="Q136" s="347"/>
      <c r="R136" s="347"/>
      <c r="S136" s="338"/>
      <c r="T136" s="338" t="str">
        <f t="shared" si="39"/>
        <v>--</v>
      </c>
      <c r="U136" s="357">
        <f t="shared" si="40"/>
        <v>0</v>
      </c>
      <c r="V136" s="343">
        <f t="shared" si="41"/>
        <v>0</v>
      </c>
      <c r="W136" s="339" t="str">
        <f t="shared" si="34"/>
        <v/>
      </c>
      <c r="X136" s="327">
        <v>9</v>
      </c>
      <c r="Y136" s="343">
        <f t="shared" si="42"/>
        <v>16</v>
      </c>
      <c r="Z136" s="339" t="str">
        <f t="shared" si="35"/>
        <v>dureté envers les autres / autoritarisme</v>
      </c>
      <c r="AB136" s="315">
        <v>9</v>
      </c>
      <c r="AC136" s="338"/>
      <c r="AD136" s="338"/>
      <c r="AE136" s="338"/>
      <c r="AF136" s="338"/>
      <c r="AG136" s="338"/>
      <c r="AH136" s="338"/>
      <c r="AI136" s="338"/>
      <c r="AJ136" s="338"/>
      <c r="AK136" s="338">
        <v>0</v>
      </c>
      <c r="AL136" s="338">
        <v>15</v>
      </c>
      <c r="AM136" s="338">
        <v>0</v>
      </c>
      <c r="AN136" s="338">
        <v>16</v>
      </c>
      <c r="AO136" s="338"/>
      <c r="AP136" s="338"/>
      <c r="AQ136" s="338"/>
      <c r="AR136" s="343">
        <f t="shared" si="43"/>
        <v>0</v>
      </c>
      <c r="AS136" s="338" t="str">
        <f t="shared" si="44"/>
        <v/>
      </c>
      <c r="AT136" s="338" t="str">
        <f t="shared" si="45"/>
        <v/>
      </c>
      <c r="AU136" s="338" t="str">
        <f t="shared" si="46"/>
        <v/>
      </c>
      <c r="AV136" s="338" t="str">
        <f t="shared" si="47"/>
        <v/>
      </c>
      <c r="AW136" s="338"/>
      <c r="AX136" s="338"/>
      <c r="AY136" s="338"/>
      <c r="AZ136" s="338"/>
      <c r="BA136" s="338"/>
      <c r="BB136" s="338"/>
      <c r="BC136" s="338"/>
      <c r="BD136" s="338"/>
      <c r="BE136" s="338"/>
      <c r="BF136" s="338"/>
      <c r="BG136" s="338"/>
      <c r="BH136" s="338"/>
      <c r="BI136" s="338"/>
      <c r="BJ136" s="338"/>
      <c r="BK136" s="338"/>
      <c r="BL136" s="338"/>
      <c r="BM136" s="338"/>
      <c r="BN136" s="338"/>
      <c r="BO136" s="338"/>
      <c r="BP136" s="338"/>
      <c r="BQ136" s="338"/>
      <c r="BR136" s="338"/>
      <c r="BS136" s="338"/>
      <c r="BT136" s="338"/>
      <c r="BU136" s="338"/>
      <c r="BV136" s="338"/>
      <c r="BW136" s="338"/>
      <c r="BX136" s="338"/>
      <c r="BY136" s="508" t="str">
        <f>annexe_01!D134</f>
        <v>besoin d'une présence féminine douce / se sentir accompagné</v>
      </c>
      <c r="BZ136" s="508" t="str">
        <f>annexe_01!E134</f>
        <v>être dans un cocon rassurant et bienveillant / maternel</v>
      </c>
      <c r="CA136" s="508" t="str">
        <f>annexe_01!F134</f>
        <v>être bienveillant et réconfortant / dans le coeur / amour maternel / féminin sacré</v>
      </c>
      <c r="CB136" s="508" t="str">
        <f>annexe_01!G134</f>
        <v>dureté envers les autres / autoritarisme</v>
      </c>
      <c r="CF136" s="300" t="s">
        <v>68</v>
      </c>
      <c r="CG136" s="300" t="s">
        <v>134</v>
      </c>
      <c r="CH136" s="301">
        <v>24</v>
      </c>
      <c r="CI136" s="301">
        <v>1330</v>
      </c>
    </row>
    <row r="137" spans="5:87" ht="14.25" customHeight="1" thickTop="1" thickBot="1" x14ac:dyDescent="0.3">
      <c r="E137" s="310">
        <v>1</v>
      </c>
      <c r="F137" s="314">
        <v>10</v>
      </c>
      <c r="G137" s="183">
        <f t="shared" si="36"/>
        <v>0</v>
      </c>
      <c r="H137" s="312">
        <v>1</v>
      </c>
      <c r="I137" s="312">
        <v>0</v>
      </c>
      <c r="J137" s="343">
        <f t="shared" si="37"/>
        <v>0</v>
      </c>
      <c r="K137" s="339" t="str">
        <f t="shared" si="32"/>
        <v/>
      </c>
      <c r="L137" s="327">
        <v>10</v>
      </c>
      <c r="M137" s="343">
        <f t="shared" si="38"/>
        <v>11</v>
      </c>
      <c r="N137" s="339" t="str">
        <f t="shared" si="33"/>
        <v>se sentir agressé / envahi / oppressé</v>
      </c>
      <c r="O137" s="354" t="str">
        <f>annexe_01!C135</f>
        <v>argent</v>
      </c>
      <c r="P137" s="347"/>
      <c r="Q137" s="347"/>
      <c r="R137" s="347"/>
      <c r="S137" s="338"/>
      <c r="T137" s="338" t="str">
        <f t="shared" si="39"/>
        <v>--</v>
      </c>
      <c r="U137" s="357">
        <f t="shared" si="40"/>
        <v>0</v>
      </c>
      <c r="V137" s="343">
        <f t="shared" si="41"/>
        <v>0</v>
      </c>
      <c r="W137" s="339" t="str">
        <f t="shared" si="34"/>
        <v/>
      </c>
      <c r="X137" s="327">
        <v>10</v>
      </c>
      <c r="Y137" s="343">
        <f t="shared" si="42"/>
        <v>10</v>
      </c>
      <c r="Z137" s="339" t="str">
        <f t="shared" si="35"/>
        <v>se sentir agressé / envahi / oppressé</v>
      </c>
      <c r="AB137" s="315">
        <v>10</v>
      </c>
      <c r="AC137" s="338"/>
      <c r="AD137" s="338"/>
      <c r="AE137" s="338"/>
      <c r="AF137" s="338"/>
      <c r="AG137" s="338"/>
      <c r="AH137" s="338"/>
      <c r="AI137" s="338"/>
      <c r="AJ137" s="338"/>
      <c r="AK137" s="338">
        <v>0</v>
      </c>
      <c r="AL137" s="338">
        <v>11</v>
      </c>
      <c r="AM137" s="338">
        <v>0</v>
      </c>
      <c r="AN137" s="338">
        <v>10</v>
      </c>
      <c r="AO137" s="338"/>
      <c r="AP137" s="338"/>
      <c r="AQ137" s="338"/>
      <c r="AR137" s="343">
        <f t="shared" si="43"/>
        <v>0</v>
      </c>
      <c r="AS137" s="338" t="str">
        <f t="shared" si="44"/>
        <v/>
      </c>
      <c r="AT137" s="338" t="str">
        <f t="shared" si="45"/>
        <v/>
      </c>
      <c r="AU137" s="338" t="str">
        <f t="shared" si="46"/>
        <v/>
      </c>
      <c r="AV137" s="338" t="str">
        <f t="shared" si="47"/>
        <v/>
      </c>
      <c r="AW137" s="338"/>
      <c r="AX137" s="338"/>
      <c r="AY137" s="338"/>
      <c r="AZ137" s="338"/>
      <c r="BA137" s="338"/>
      <c r="BB137" s="338"/>
      <c r="BC137" s="338"/>
      <c r="BD137" s="338"/>
      <c r="BE137" s="338"/>
      <c r="BF137" s="338"/>
      <c r="BG137" s="338"/>
      <c r="BH137" s="338"/>
      <c r="BI137" s="338"/>
      <c r="BJ137" s="338"/>
      <c r="BK137" s="338"/>
      <c r="BL137" s="338"/>
      <c r="BM137" s="338"/>
      <c r="BN137" s="338"/>
      <c r="BO137" s="338"/>
      <c r="BP137" s="338"/>
      <c r="BQ137" s="338"/>
      <c r="BR137" s="338"/>
      <c r="BS137" s="338"/>
      <c r="BT137" s="338"/>
      <c r="BU137" s="338"/>
      <c r="BV137" s="338"/>
      <c r="BW137" s="338"/>
      <c r="BX137" s="338"/>
      <c r="BY137" s="508" t="str">
        <f>annexe_01!D135</f>
        <v>besoin de se protéger de l'environnement</v>
      </c>
      <c r="BZ137" s="508" t="str">
        <f>annexe_01!E135</f>
        <v>subir l'environnement / empathie / hypersensibilité</v>
      </c>
      <c r="CA137" s="508" t="str">
        <f>annexe_01!F135</f>
        <v>être attentif et vigilant</v>
      </c>
      <c r="CB137" s="508" t="str">
        <f>annexe_01!G135</f>
        <v>se sentir agressé / envahi / oppressé</v>
      </c>
      <c r="CF137" s="300" t="s">
        <v>78</v>
      </c>
      <c r="CG137" s="300" t="s">
        <v>134</v>
      </c>
      <c r="CH137" s="301">
        <v>25</v>
      </c>
      <c r="CI137" s="301">
        <v>1340</v>
      </c>
    </row>
    <row r="138" spans="5:87" ht="14.25" customHeight="1" thickTop="1" thickBot="1" x14ac:dyDescent="0.3">
      <c r="E138" s="310">
        <v>1</v>
      </c>
      <c r="F138" s="314">
        <v>10</v>
      </c>
      <c r="G138" s="183">
        <f t="shared" si="36"/>
        <v>0</v>
      </c>
      <c r="H138" s="312">
        <v>0</v>
      </c>
      <c r="I138" s="312">
        <v>0</v>
      </c>
      <c r="J138" s="343">
        <f t="shared" si="37"/>
        <v>20</v>
      </c>
      <c r="K138" s="339" t="str">
        <f t="shared" si="32"/>
        <v>besoin de se sentir entouré de douceur ou d'entourer les autres / aimer l'énergie mariale</v>
      </c>
      <c r="L138" s="327">
        <v>10</v>
      </c>
      <c r="M138" s="343">
        <f t="shared" si="38"/>
        <v>20</v>
      </c>
      <c r="N138" s="339" t="str">
        <f t="shared" si="33"/>
        <v>envie que l'on s'occupe de soi / envie de s'occuper des autres</v>
      </c>
      <c r="O138" s="354" t="str">
        <f>annexe_01!C136</f>
        <v>argent</v>
      </c>
      <c r="P138" s="347"/>
      <c r="Q138" s="347"/>
      <c r="R138" s="347"/>
      <c r="S138" s="338"/>
      <c r="T138" s="338" t="str">
        <f t="shared" si="39"/>
        <v>--</v>
      </c>
      <c r="U138" s="357">
        <f t="shared" si="40"/>
        <v>0</v>
      </c>
      <c r="V138" s="343">
        <f t="shared" si="41"/>
        <v>0</v>
      </c>
      <c r="W138" s="339" t="str">
        <f t="shared" si="34"/>
        <v/>
      </c>
      <c r="X138" s="327">
        <v>10</v>
      </c>
      <c r="Y138" s="343">
        <f t="shared" si="42"/>
        <v>7</v>
      </c>
      <c r="Z138" s="339" t="str">
        <f t="shared" si="35"/>
        <v>envie que l'on s'occupe de soi / envie de s'occuper des autres</v>
      </c>
      <c r="AB138" s="315">
        <v>10</v>
      </c>
      <c r="AC138" s="338"/>
      <c r="AD138" s="338"/>
      <c r="AE138" s="338"/>
      <c r="AF138" s="338"/>
      <c r="AG138" s="338"/>
      <c r="AH138" s="338"/>
      <c r="AI138" s="338"/>
      <c r="AJ138" s="338"/>
      <c r="AK138" s="338">
        <v>20</v>
      </c>
      <c r="AL138" s="338">
        <v>20</v>
      </c>
      <c r="AM138" s="338">
        <v>0</v>
      </c>
      <c r="AN138" s="338">
        <v>7</v>
      </c>
      <c r="AO138" s="338"/>
      <c r="AP138" s="338"/>
      <c r="AQ138" s="338"/>
      <c r="AR138" s="343">
        <f t="shared" si="43"/>
        <v>0</v>
      </c>
      <c r="AS138" s="338" t="str">
        <f t="shared" si="44"/>
        <v/>
      </c>
      <c r="AT138" s="338" t="str">
        <f t="shared" si="45"/>
        <v/>
      </c>
      <c r="AU138" s="338" t="str">
        <f t="shared" si="46"/>
        <v/>
      </c>
      <c r="AV138" s="338" t="str">
        <f t="shared" si="47"/>
        <v/>
      </c>
      <c r="AW138" s="338"/>
      <c r="AX138" s="338"/>
      <c r="AY138" s="338"/>
      <c r="AZ138" s="338"/>
      <c r="BA138" s="338"/>
      <c r="BB138" s="338"/>
      <c r="BC138" s="338"/>
      <c r="BD138" s="338"/>
      <c r="BE138" s="338"/>
      <c r="BF138" s="338"/>
      <c r="BG138" s="338"/>
      <c r="BH138" s="338"/>
      <c r="BI138" s="338"/>
      <c r="BJ138" s="338"/>
      <c r="BK138" s="338"/>
      <c r="BL138" s="338"/>
      <c r="BM138" s="338"/>
      <c r="BN138" s="338"/>
      <c r="BO138" s="338"/>
      <c r="BP138" s="338"/>
      <c r="BQ138" s="338"/>
      <c r="BR138" s="338"/>
      <c r="BS138" s="338"/>
      <c r="BT138" s="338"/>
      <c r="BU138" s="338"/>
      <c r="BV138" s="338"/>
      <c r="BW138" s="338"/>
      <c r="BX138" s="338"/>
      <c r="BY138" s="508" t="str">
        <f>annexe_01!D136</f>
        <v>besoin de se sentir entouré de douceur ou d'entourer les autres / aimer l'énergie mariale</v>
      </c>
      <c r="BZ138" s="508" t="str">
        <f>annexe_01!E136</f>
        <v>vivre l'apaisement et la contemplation</v>
      </c>
      <c r="CA138" s="508" t="str">
        <f>annexe_01!F136</f>
        <v>être attentionné et compatissant / énergie mariale</v>
      </c>
      <c r="CB138" s="508" t="str">
        <f>annexe_01!G136</f>
        <v>envie que l'on s'occupe de soi / envie de s'occuper des autres</v>
      </c>
      <c r="CF138" s="300" t="s">
        <v>78</v>
      </c>
      <c r="CG138" s="300" t="s">
        <v>134</v>
      </c>
      <c r="CH138" s="301">
        <v>25</v>
      </c>
      <c r="CI138" s="301">
        <v>1350</v>
      </c>
    </row>
    <row r="139" spans="5:87" ht="14.25" customHeight="1" thickTop="1" thickBot="1" x14ac:dyDescent="0.3">
      <c r="E139" s="310">
        <v>1</v>
      </c>
      <c r="F139" s="314">
        <v>10</v>
      </c>
      <c r="G139" s="183">
        <f t="shared" si="36"/>
        <v>0</v>
      </c>
      <c r="H139" s="312">
        <v>-1</v>
      </c>
      <c r="I139" s="312">
        <v>0</v>
      </c>
      <c r="J139" s="343">
        <f t="shared" si="37"/>
        <v>0</v>
      </c>
      <c r="K139" s="339" t="str">
        <f t="shared" si="32"/>
        <v/>
      </c>
      <c r="L139" s="327">
        <v>10</v>
      </c>
      <c r="M139" s="343">
        <f t="shared" si="38"/>
        <v>10</v>
      </c>
      <c r="N139" s="339" t="str">
        <f t="shared" si="33"/>
        <v>se sentir responsable des autres</v>
      </c>
      <c r="O139" s="354" t="str">
        <f>annexe_01!C137</f>
        <v>argent</v>
      </c>
      <c r="P139" s="347"/>
      <c r="Q139" s="347"/>
      <c r="R139" s="347"/>
      <c r="S139" s="338"/>
      <c r="T139" s="338" t="str">
        <f t="shared" si="39"/>
        <v>--</v>
      </c>
      <c r="U139" s="357">
        <f t="shared" si="40"/>
        <v>0</v>
      </c>
      <c r="V139" s="343">
        <f t="shared" si="41"/>
        <v>11</v>
      </c>
      <c r="W139" s="339" t="str">
        <f t="shared" si="34"/>
        <v>besoin d'être responsable de quelqu'un</v>
      </c>
      <c r="X139" s="327">
        <v>10</v>
      </c>
      <c r="Y139" s="343">
        <f t="shared" si="42"/>
        <v>11</v>
      </c>
      <c r="Z139" s="339" t="str">
        <f t="shared" si="35"/>
        <v>se sentir responsable des autres</v>
      </c>
      <c r="AB139" s="315">
        <v>10</v>
      </c>
      <c r="AC139" s="338"/>
      <c r="AD139" s="338"/>
      <c r="AE139" s="338"/>
      <c r="AF139" s="338"/>
      <c r="AG139" s="338"/>
      <c r="AH139" s="338"/>
      <c r="AI139" s="338"/>
      <c r="AJ139" s="338"/>
      <c r="AK139" s="338">
        <v>0</v>
      </c>
      <c r="AL139" s="338">
        <v>10</v>
      </c>
      <c r="AM139" s="338">
        <v>11</v>
      </c>
      <c r="AN139" s="338">
        <v>11</v>
      </c>
      <c r="AO139" s="338"/>
      <c r="AP139" s="338"/>
      <c r="AQ139" s="338"/>
      <c r="AR139" s="343">
        <f t="shared" si="43"/>
        <v>0</v>
      </c>
      <c r="AS139" s="338" t="str">
        <f t="shared" si="44"/>
        <v/>
      </c>
      <c r="AT139" s="338" t="str">
        <f t="shared" si="45"/>
        <v/>
      </c>
      <c r="AU139" s="338" t="str">
        <f t="shared" si="46"/>
        <v/>
      </c>
      <c r="AV139" s="338" t="str">
        <f t="shared" si="47"/>
        <v/>
      </c>
      <c r="AW139" s="338"/>
      <c r="AX139" s="338"/>
      <c r="AY139" s="338"/>
      <c r="AZ139" s="338"/>
      <c r="BA139" s="338"/>
      <c r="BB139" s="338"/>
      <c r="BC139" s="338"/>
      <c r="BD139" s="338"/>
      <c r="BE139" s="338"/>
      <c r="BF139" s="338"/>
      <c r="BG139" s="338"/>
      <c r="BH139" s="338"/>
      <c r="BI139" s="338"/>
      <c r="BJ139" s="338"/>
      <c r="BK139" s="338"/>
      <c r="BL139" s="338"/>
      <c r="BM139" s="338"/>
      <c r="BN139" s="338"/>
      <c r="BO139" s="338"/>
      <c r="BP139" s="338"/>
      <c r="BQ139" s="338"/>
      <c r="BR139" s="338"/>
      <c r="BS139" s="338"/>
      <c r="BT139" s="338"/>
      <c r="BU139" s="338"/>
      <c r="BV139" s="338"/>
      <c r="BW139" s="338"/>
      <c r="BX139" s="338"/>
      <c r="BY139" s="508" t="str">
        <f>annexe_01!D137</f>
        <v>besoin d'être responsable de quelqu'un</v>
      </c>
      <c r="BZ139" s="508" t="str">
        <f>annexe_01!E137</f>
        <v>ne s'occuper que de soi / ne pas vouloir de responsabilités</v>
      </c>
      <c r="CA139" s="508" t="str">
        <f>annexe_01!F137</f>
        <v>être lié à son environnement / ne pas dépendre des autres</v>
      </c>
      <c r="CB139" s="508" t="str">
        <f>annexe_01!G137</f>
        <v>se sentir responsable des autres</v>
      </c>
      <c r="CF139" s="300" t="s">
        <v>78</v>
      </c>
      <c r="CG139" s="300" t="s">
        <v>134</v>
      </c>
      <c r="CH139" s="301">
        <v>25</v>
      </c>
      <c r="CI139" s="301">
        <v>1360</v>
      </c>
    </row>
    <row r="140" spans="5:87" ht="14.25" customHeight="1" thickTop="1" thickBot="1" x14ac:dyDescent="0.3">
      <c r="E140" s="310">
        <v>1</v>
      </c>
      <c r="F140" s="314">
        <v>10</v>
      </c>
      <c r="G140" s="183">
        <f t="shared" si="36"/>
        <v>0</v>
      </c>
      <c r="H140" s="312">
        <v>0</v>
      </c>
      <c r="I140" s="312">
        <v>0</v>
      </c>
      <c r="J140" s="343">
        <f t="shared" si="37"/>
        <v>11</v>
      </c>
      <c r="K140" s="339" t="str">
        <f t="shared" si="32"/>
        <v>besoin d'être l'autorité / non contesté / intouchable / paroles justes et percutantes</v>
      </c>
      <c r="L140" s="327">
        <v>10</v>
      </c>
      <c r="M140" s="343">
        <f t="shared" si="38"/>
        <v>12</v>
      </c>
      <c r="N140" s="339" t="str">
        <f t="shared" si="33"/>
        <v>autoritarisme / besoin d’être un leader</v>
      </c>
      <c r="O140" s="354" t="str">
        <f>annexe_01!C138</f>
        <v>argent</v>
      </c>
      <c r="P140" s="347"/>
      <c r="Q140" s="347"/>
      <c r="R140" s="347"/>
      <c r="S140" s="338"/>
      <c r="T140" s="338" t="str">
        <f t="shared" si="39"/>
        <v>--</v>
      </c>
      <c r="U140" s="357">
        <f t="shared" si="40"/>
        <v>0</v>
      </c>
      <c r="V140" s="343">
        <f t="shared" si="41"/>
        <v>12</v>
      </c>
      <c r="W140" s="339" t="str">
        <f t="shared" si="34"/>
        <v>besoin d'être l'autorité / non contesté / intouchable / paroles justes et percutantes</v>
      </c>
      <c r="X140" s="327">
        <v>10</v>
      </c>
      <c r="Y140" s="343">
        <f t="shared" si="42"/>
        <v>12</v>
      </c>
      <c r="Z140" s="339" t="str">
        <f t="shared" si="35"/>
        <v>autoritarisme / besoin d’être un leader</v>
      </c>
      <c r="AB140" s="315">
        <v>10</v>
      </c>
      <c r="AC140" s="338"/>
      <c r="AD140" s="338"/>
      <c r="AE140" s="338"/>
      <c r="AF140" s="338"/>
      <c r="AG140" s="338"/>
      <c r="AH140" s="338"/>
      <c r="AI140" s="338"/>
      <c r="AJ140" s="338"/>
      <c r="AK140" s="338">
        <v>11</v>
      </c>
      <c r="AL140" s="338">
        <v>12</v>
      </c>
      <c r="AM140" s="338">
        <v>12</v>
      </c>
      <c r="AN140" s="338">
        <v>12</v>
      </c>
      <c r="AO140" s="338"/>
      <c r="AP140" s="338"/>
      <c r="AQ140" s="338"/>
      <c r="AR140" s="343">
        <f t="shared" si="43"/>
        <v>0</v>
      </c>
      <c r="AS140" s="338" t="str">
        <f t="shared" si="44"/>
        <v/>
      </c>
      <c r="AT140" s="338" t="str">
        <f t="shared" si="45"/>
        <v/>
      </c>
      <c r="AU140" s="338" t="str">
        <f t="shared" si="46"/>
        <v/>
      </c>
      <c r="AV140" s="338" t="str">
        <f t="shared" si="47"/>
        <v/>
      </c>
      <c r="AW140" s="338"/>
      <c r="AX140" s="338"/>
      <c r="AY140" s="338"/>
      <c r="AZ140" s="338"/>
      <c r="BA140" s="338"/>
      <c r="BB140" s="338"/>
      <c r="BC140" s="338"/>
      <c r="BD140" s="338"/>
      <c r="BE140" s="338"/>
      <c r="BF140" s="338"/>
      <c r="BG140" s="338"/>
      <c r="BH140" s="338"/>
      <c r="BI140" s="338"/>
      <c r="BJ140" s="338"/>
      <c r="BK140" s="338"/>
      <c r="BL140" s="338"/>
      <c r="BM140" s="338"/>
      <c r="BN140" s="338"/>
      <c r="BO140" s="338"/>
      <c r="BP140" s="338"/>
      <c r="BQ140" s="338"/>
      <c r="BR140" s="338"/>
      <c r="BS140" s="338"/>
      <c r="BT140" s="338"/>
      <c r="BU140" s="338"/>
      <c r="BV140" s="338"/>
      <c r="BW140" s="338"/>
      <c r="BX140" s="338"/>
      <c r="BY140" s="508" t="str">
        <f>annexe_01!D138</f>
        <v>besoin d'être l'autorité / non contesté / intouchable / paroles justes et percutantes</v>
      </c>
      <c r="BZ140" s="508" t="str">
        <f>annexe_01!E138</f>
        <v>se laisser vivre / se laisser guider</v>
      </c>
      <c r="CA140" s="508" t="str">
        <f>annexe_01!F138</f>
        <v>intelligence du cœur / autorité douce et juste / se sentir libre / rechercher l’équilibre</v>
      </c>
      <c r="CB140" s="508" t="str">
        <f>annexe_01!G138</f>
        <v>autoritarisme / besoin d’être un leader</v>
      </c>
      <c r="CF140" s="300" t="s">
        <v>78</v>
      </c>
      <c r="CG140" s="300" t="s">
        <v>134</v>
      </c>
      <c r="CH140" s="301">
        <v>25</v>
      </c>
      <c r="CI140" s="301">
        <v>1370</v>
      </c>
    </row>
    <row r="141" spans="5:87" ht="14.25" customHeight="1" thickTop="1" thickBot="1" x14ac:dyDescent="0.3">
      <c r="E141" s="310">
        <v>1</v>
      </c>
      <c r="F141" s="314">
        <v>11</v>
      </c>
      <c r="G141" s="183">
        <f t="shared" si="36"/>
        <v>0</v>
      </c>
      <c r="H141" s="312">
        <v>0</v>
      </c>
      <c r="I141" s="312">
        <v>0</v>
      </c>
      <c r="J141" s="343">
        <f t="shared" si="37"/>
        <v>0</v>
      </c>
      <c r="K141" s="339" t="str">
        <f t="shared" si="32"/>
        <v/>
      </c>
      <c r="L141" s="327">
        <v>11</v>
      </c>
      <c r="M141" s="343">
        <f t="shared" si="38"/>
        <v>-10</v>
      </c>
      <c r="N141" s="339" t="str">
        <f t="shared" si="33"/>
        <v>charisme / être l'exemple / rayonner une autorité naturelle</v>
      </c>
      <c r="O141" s="354" t="str">
        <f>annexe_01!C139</f>
        <v>Or</v>
      </c>
      <c r="P141" s="347"/>
      <c r="Q141" s="347"/>
      <c r="R141" s="347"/>
      <c r="S141" s="338"/>
      <c r="T141" s="338" t="str">
        <f t="shared" si="39"/>
        <v>--</v>
      </c>
      <c r="U141" s="357">
        <f t="shared" si="40"/>
        <v>0</v>
      </c>
      <c r="V141" s="343">
        <f t="shared" si="41"/>
        <v>0</v>
      </c>
      <c r="W141" s="339" t="str">
        <f t="shared" si="34"/>
        <v/>
      </c>
      <c r="X141" s="327">
        <v>11</v>
      </c>
      <c r="Y141" s="343">
        <f t="shared" si="42"/>
        <v>-8</v>
      </c>
      <c r="Z141" s="339" t="str">
        <f t="shared" si="35"/>
        <v>charisme / être l'exemple / rayonner une autorité naturelle</v>
      </c>
      <c r="AB141" s="315">
        <v>11</v>
      </c>
      <c r="AC141" s="338"/>
      <c r="AD141" s="338"/>
      <c r="AE141" s="338"/>
      <c r="AF141" s="338"/>
      <c r="AG141" s="338"/>
      <c r="AH141" s="338"/>
      <c r="AI141" s="338"/>
      <c r="AJ141" s="338"/>
      <c r="AK141" s="338">
        <v>0</v>
      </c>
      <c r="AL141" s="338">
        <v>-10</v>
      </c>
      <c r="AM141" s="338">
        <v>0</v>
      </c>
      <c r="AN141" s="338">
        <v>-8</v>
      </c>
      <c r="AO141" s="338"/>
      <c r="AP141" s="338"/>
      <c r="AQ141" s="338"/>
      <c r="AR141" s="343">
        <f t="shared" si="43"/>
        <v>0</v>
      </c>
      <c r="AS141" s="338" t="str">
        <f t="shared" si="44"/>
        <v/>
      </c>
      <c r="AT141" s="338" t="str">
        <f t="shared" si="45"/>
        <v/>
      </c>
      <c r="AU141" s="338" t="str">
        <f t="shared" si="46"/>
        <v/>
      </c>
      <c r="AV141" s="338" t="str">
        <f t="shared" si="47"/>
        <v/>
      </c>
      <c r="AW141" s="338"/>
      <c r="AX141" s="338"/>
      <c r="AY141" s="338"/>
      <c r="AZ141" s="338"/>
      <c r="BA141" s="338"/>
      <c r="BB141" s="338"/>
      <c r="BC141" s="338"/>
      <c r="BD141" s="338"/>
      <c r="BE141" s="338"/>
      <c r="BF141" s="338"/>
      <c r="BG141" s="338"/>
      <c r="BH141" s="338"/>
      <c r="BI141" s="338"/>
      <c r="BJ141" s="338"/>
      <c r="BK141" s="338"/>
      <c r="BL141" s="338"/>
      <c r="BM141" s="338"/>
      <c r="BN141" s="338"/>
      <c r="BO141" s="338"/>
      <c r="BP141" s="338"/>
      <c r="BQ141" s="338"/>
      <c r="BR141" s="338"/>
      <c r="BS141" s="338"/>
      <c r="BT141" s="338"/>
      <c r="BU141" s="338"/>
      <c r="BV141" s="338"/>
      <c r="BW141" s="338"/>
      <c r="BX141" s="338"/>
      <c r="BY141" s="508" t="str">
        <f>annexe_01!D139</f>
        <v>besoin de se mettre la pression pour affirmer son autorité</v>
      </c>
      <c r="BZ141" s="508" t="str">
        <f>annexe_01!E139</f>
        <v>introversion / être influencé par les autres / suivre</v>
      </c>
      <c r="CA141" s="508" t="str">
        <f>annexe_01!F139</f>
        <v>charisme / être l'exemple / rayonner une autorité naturelle</v>
      </c>
      <c r="CB141" s="508" t="str">
        <f>annexe_01!G139</f>
        <v>se mettre la pression pour montrer qui commande</v>
      </c>
      <c r="CF141" s="300" t="s">
        <v>88</v>
      </c>
      <c r="CG141" s="300" t="s">
        <v>135</v>
      </c>
      <c r="CH141" s="301">
        <v>26</v>
      </c>
      <c r="CI141" s="301">
        <v>1380</v>
      </c>
    </row>
    <row r="142" spans="5:87" ht="14.25" customHeight="1" thickTop="1" thickBot="1" x14ac:dyDescent="0.3">
      <c r="E142" s="310">
        <v>1</v>
      </c>
      <c r="F142" s="314">
        <v>11</v>
      </c>
      <c r="G142" s="183">
        <f t="shared" si="36"/>
        <v>0</v>
      </c>
      <c r="H142" s="312">
        <v>2</v>
      </c>
      <c r="I142" s="312">
        <v>2</v>
      </c>
      <c r="J142" s="343">
        <f t="shared" si="37"/>
        <v>-10</v>
      </c>
      <c r="K142" s="339" t="str">
        <f t="shared" si="32"/>
        <v>introversion / se retirer du monde / ermite</v>
      </c>
      <c r="L142" s="327">
        <v>11</v>
      </c>
      <c r="M142" s="343">
        <f t="shared" si="38"/>
        <v>13</v>
      </c>
      <c r="N142" s="339" t="str">
        <f t="shared" si="33"/>
        <v>se sentir investi d'une mission / vouloir entraîner les autres avec soi / prosélytisme</v>
      </c>
      <c r="O142" s="354" t="str">
        <f>annexe_01!C140</f>
        <v>Or</v>
      </c>
      <c r="P142" s="347"/>
      <c r="Q142" s="347"/>
      <c r="R142" s="347"/>
      <c r="S142" s="338"/>
      <c r="T142" s="338" t="str">
        <f t="shared" si="39"/>
        <v>-Blocage_droite-</v>
      </c>
      <c r="U142" s="357">
        <f t="shared" si="40"/>
        <v>0</v>
      </c>
      <c r="V142" s="343">
        <f t="shared" si="41"/>
        <v>0</v>
      </c>
      <c r="W142" s="339" t="str">
        <f t="shared" si="34"/>
        <v/>
      </c>
      <c r="X142" s="327">
        <v>11</v>
      </c>
      <c r="Y142" s="343">
        <f t="shared" si="42"/>
        <v>14</v>
      </c>
      <c r="Z142" s="339" t="str">
        <f t="shared" si="35"/>
        <v>se sentir investi d'une mission / vouloir entraîner les autres avec soi / prosélytisme</v>
      </c>
      <c r="AB142" s="315">
        <v>11</v>
      </c>
      <c r="AC142" s="338"/>
      <c r="AD142" s="338"/>
      <c r="AE142" s="338"/>
      <c r="AF142" s="338"/>
      <c r="AG142" s="338"/>
      <c r="AH142" s="338"/>
      <c r="AI142" s="338"/>
      <c r="AJ142" s="338"/>
      <c r="AK142" s="338">
        <v>-10</v>
      </c>
      <c r="AL142" s="338">
        <v>13</v>
      </c>
      <c r="AM142" s="338">
        <v>0</v>
      </c>
      <c r="AN142" s="338">
        <v>14</v>
      </c>
      <c r="AO142" s="338"/>
      <c r="AP142" s="338"/>
      <c r="AQ142" s="338"/>
      <c r="AR142" s="343">
        <f t="shared" si="43"/>
        <v>0</v>
      </c>
      <c r="AS142" s="338" t="str">
        <f t="shared" si="44"/>
        <v/>
      </c>
      <c r="AT142" s="338" t="str">
        <f t="shared" si="45"/>
        <v>Blocage_droite</v>
      </c>
      <c r="AU142" s="338" t="str">
        <f t="shared" si="46"/>
        <v/>
      </c>
      <c r="AV142" s="338" t="str">
        <f t="shared" si="47"/>
        <v/>
      </c>
      <c r="AW142" s="338"/>
      <c r="AX142" s="338"/>
      <c r="AY142" s="338"/>
      <c r="AZ142" s="338"/>
      <c r="BA142" s="338"/>
      <c r="BB142" s="338"/>
      <c r="BC142" s="338"/>
      <c r="BD142" s="338"/>
      <c r="BE142" s="338"/>
      <c r="BF142" s="338"/>
      <c r="BG142" s="338"/>
      <c r="BH142" s="338"/>
      <c r="BI142" s="338"/>
      <c r="BJ142" s="338"/>
      <c r="BK142" s="338"/>
      <c r="BL142" s="338"/>
      <c r="BM142" s="338"/>
      <c r="BN142" s="338"/>
      <c r="BO142" s="338"/>
      <c r="BP142" s="338"/>
      <c r="BQ142" s="338"/>
      <c r="BR142" s="338"/>
      <c r="BS142" s="338"/>
      <c r="BT142" s="338"/>
      <c r="BU142" s="338"/>
      <c r="BV142" s="338"/>
      <c r="BW142" s="338"/>
      <c r="BX142" s="338"/>
      <c r="BY142" s="508" t="str">
        <f>annexe_01!D140</f>
        <v>besoin de défendre une cause / besoin d'agir pour le collectif</v>
      </c>
      <c r="BZ142" s="508" t="str">
        <f>annexe_01!E140</f>
        <v>introversion / se retirer du monde / ermite</v>
      </c>
      <c r="CA142" s="508" t="str">
        <f>annexe_01!F140</f>
        <v>accepter et suivre sa destinée / ne défendre aucune cause</v>
      </c>
      <c r="CB142" s="508" t="str">
        <f>annexe_01!G140</f>
        <v>se sentir investi d'une mission / vouloir entraîner les autres avec soi / prosélytisme</v>
      </c>
      <c r="CF142" s="300" t="s">
        <v>88</v>
      </c>
      <c r="CG142" s="300" t="s">
        <v>135</v>
      </c>
      <c r="CH142" s="301">
        <v>26</v>
      </c>
      <c r="CI142" s="301">
        <v>1390</v>
      </c>
    </row>
    <row r="143" spans="5:87" ht="14.25" customHeight="1" thickTop="1" thickBot="1" x14ac:dyDescent="0.3">
      <c r="E143" s="310">
        <v>1</v>
      </c>
      <c r="F143" s="314">
        <v>11</v>
      </c>
      <c r="G143" s="183">
        <f t="shared" si="36"/>
        <v>0</v>
      </c>
      <c r="H143" s="312">
        <v>0</v>
      </c>
      <c r="I143" s="312">
        <v>0</v>
      </c>
      <c r="J143" s="343">
        <f t="shared" si="37"/>
        <v>0</v>
      </c>
      <c r="K143" s="339" t="str">
        <f t="shared" si="32"/>
        <v/>
      </c>
      <c r="L143" s="327">
        <v>11</v>
      </c>
      <c r="M143" s="343">
        <f t="shared" si="38"/>
        <v>9</v>
      </c>
      <c r="N143" s="339" t="str">
        <f t="shared" si="33"/>
        <v>tenacité / ne pas relâcher avant d'y être arrivé</v>
      </c>
      <c r="O143" s="354" t="str">
        <f>annexe_01!C141</f>
        <v>Or</v>
      </c>
      <c r="P143" s="347"/>
      <c r="Q143" s="347"/>
      <c r="R143" s="347"/>
      <c r="S143" s="338"/>
      <c r="T143" s="338" t="str">
        <f t="shared" si="39"/>
        <v>--</v>
      </c>
      <c r="U143" s="357">
        <f t="shared" si="40"/>
        <v>0</v>
      </c>
      <c r="V143" s="343">
        <f t="shared" si="41"/>
        <v>9</v>
      </c>
      <c r="W143" s="339" t="str">
        <f t="shared" si="34"/>
        <v>besoin d'aller jusqu'au bout</v>
      </c>
      <c r="X143" s="327">
        <v>11</v>
      </c>
      <c r="Y143" s="343">
        <f t="shared" si="42"/>
        <v>-4</v>
      </c>
      <c r="Z143" s="339" t="str">
        <f t="shared" si="35"/>
        <v>imperturbable / non influençable</v>
      </c>
      <c r="AB143" s="315">
        <v>11</v>
      </c>
      <c r="AC143" s="338"/>
      <c r="AD143" s="338"/>
      <c r="AE143" s="338"/>
      <c r="AF143" s="338"/>
      <c r="AG143" s="338"/>
      <c r="AH143" s="338"/>
      <c r="AI143" s="338"/>
      <c r="AJ143" s="338"/>
      <c r="AK143" s="338">
        <v>0</v>
      </c>
      <c r="AL143" s="338">
        <v>9</v>
      </c>
      <c r="AM143" s="338">
        <v>9</v>
      </c>
      <c r="AN143" s="338">
        <v>-4</v>
      </c>
      <c r="AO143" s="338"/>
      <c r="AP143" s="338"/>
      <c r="AQ143" s="338"/>
      <c r="AR143" s="343">
        <f t="shared" si="43"/>
        <v>0</v>
      </c>
      <c r="AS143" s="338" t="str">
        <f t="shared" si="44"/>
        <v/>
      </c>
      <c r="AT143" s="338" t="str">
        <f t="shared" si="45"/>
        <v/>
      </c>
      <c r="AU143" s="338" t="str">
        <f t="shared" si="46"/>
        <v/>
      </c>
      <c r="AV143" s="338" t="str">
        <f t="shared" si="47"/>
        <v/>
      </c>
      <c r="AW143" s="338"/>
      <c r="AX143" s="338"/>
      <c r="AY143" s="338"/>
      <c r="AZ143" s="338"/>
      <c r="BA143" s="338"/>
      <c r="BB143" s="338"/>
      <c r="BC143" s="338"/>
      <c r="BD143" s="338"/>
      <c r="BE143" s="338"/>
      <c r="BF143" s="338"/>
      <c r="BG143" s="338"/>
      <c r="BH143" s="338"/>
      <c r="BI143" s="338"/>
      <c r="BJ143" s="338"/>
      <c r="BK143" s="338"/>
      <c r="BL143" s="338"/>
      <c r="BM143" s="338"/>
      <c r="BN143" s="338"/>
      <c r="BO143" s="338"/>
      <c r="BP143" s="338"/>
      <c r="BQ143" s="338"/>
      <c r="BR143" s="338"/>
      <c r="BS143" s="338"/>
      <c r="BT143" s="338"/>
      <c r="BU143" s="338"/>
      <c r="BV143" s="338"/>
      <c r="BW143" s="338"/>
      <c r="BX143" s="338"/>
      <c r="BY143" s="508" t="str">
        <f>annexe_01!D141</f>
        <v>besoin d'aller jusqu'au bout</v>
      </c>
      <c r="BZ143" s="508" t="str">
        <f>annexe_01!E141</f>
        <v>ne jamais aller jusqu'au bout / abandonner en cours de route / se laisser influencer</v>
      </c>
      <c r="CA143" s="508" t="str">
        <f>annexe_01!F141</f>
        <v>imperturbable / non influençable</v>
      </c>
      <c r="CB143" s="508" t="str">
        <f>annexe_01!G141</f>
        <v>tenacité / ne pas relâcher avant d'y être arrivé</v>
      </c>
      <c r="CF143" s="300" t="s">
        <v>88</v>
      </c>
      <c r="CG143" s="300" t="s">
        <v>135</v>
      </c>
      <c r="CH143" s="301">
        <v>26</v>
      </c>
      <c r="CI143" s="301">
        <v>1400</v>
      </c>
    </row>
    <row r="144" spans="5:87" ht="14.25" customHeight="1" thickTop="1" thickBot="1" x14ac:dyDescent="0.3">
      <c r="E144" s="310">
        <v>1</v>
      </c>
      <c r="F144" s="314">
        <v>11</v>
      </c>
      <c r="G144" s="183">
        <f t="shared" si="36"/>
        <v>0</v>
      </c>
      <c r="H144" s="312">
        <v>2</v>
      </c>
      <c r="I144" s="312">
        <v>1</v>
      </c>
      <c r="J144" s="343">
        <f t="shared" si="37"/>
        <v>0</v>
      </c>
      <c r="K144" s="339" t="str">
        <f t="shared" si="32"/>
        <v/>
      </c>
      <c r="L144" s="327">
        <v>11</v>
      </c>
      <c r="M144" s="343">
        <f t="shared" si="38"/>
        <v>-18</v>
      </c>
      <c r="N144" s="339" t="str">
        <f t="shared" si="33"/>
        <v>être sage et authentique</v>
      </c>
      <c r="O144" s="354" t="str">
        <f>annexe_01!C142</f>
        <v>Or</v>
      </c>
      <c r="P144" s="347"/>
      <c r="Q144" s="347"/>
      <c r="R144" s="347"/>
      <c r="S144" s="338"/>
      <c r="T144" s="338" t="str">
        <f t="shared" si="39"/>
        <v>--</v>
      </c>
      <c r="U144" s="357">
        <f t="shared" si="40"/>
        <v>0</v>
      </c>
      <c r="V144" s="343">
        <f t="shared" si="41"/>
        <v>0</v>
      </c>
      <c r="W144" s="339" t="str">
        <f t="shared" si="34"/>
        <v/>
      </c>
      <c r="X144" s="327">
        <v>11</v>
      </c>
      <c r="Y144" s="343">
        <f t="shared" si="42"/>
        <v>17</v>
      </c>
      <c r="Z144" s="339" t="str">
        <f t="shared" si="35"/>
        <v>engagement pour une remise en ordre / être porte-parole</v>
      </c>
      <c r="AB144" s="315">
        <v>11</v>
      </c>
      <c r="AC144" s="338"/>
      <c r="AD144" s="338"/>
      <c r="AE144" s="338"/>
      <c r="AF144" s="338"/>
      <c r="AG144" s="338"/>
      <c r="AH144" s="338"/>
      <c r="AI144" s="338"/>
      <c r="AJ144" s="338"/>
      <c r="AK144" s="338">
        <v>0</v>
      </c>
      <c r="AL144" s="338">
        <v>-18</v>
      </c>
      <c r="AM144" s="338">
        <v>0</v>
      </c>
      <c r="AN144" s="338">
        <v>17</v>
      </c>
      <c r="AO144" s="338"/>
      <c r="AP144" s="338"/>
      <c r="AQ144" s="338"/>
      <c r="AR144" s="343">
        <f t="shared" si="43"/>
        <v>0</v>
      </c>
      <c r="AS144" s="338" t="str">
        <f t="shared" si="44"/>
        <v/>
      </c>
      <c r="AT144" s="338" t="str">
        <f t="shared" si="45"/>
        <v/>
      </c>
      <c r="AU144" s="338" t="str">
        <f t="shared" si="46"/>
        <v/>
      </c>
      <c r="AV144" s="338" t="str">
        <f t="shared" si="47"/>
        <v/>
      </c>
      <c r="AW144" s="338"/>
      <c r="AX144" s="338"/>
      <c r="AY144" s="338"/>
      <c r="AZ144" s="338"/>
      <c r="BA144" s="338"/>
      <c r="BB144" s="338"/>
      <c r="BC144" s="338"/>
      <c r="BD144" s="338"/>
      <c r="BE144" s="338"/>
      <c r="BF144" s="338"/>
      <c r="BG144" s="338"/>
      <c r="BH144" s="338"/>
      <c r="BI144" s="338"/>
      <c r="BJ144" s="338"/>
      <c r="BK144" s="338"/>
      <c r="BL144" s="338"/>
      <c r="BM144" s="338"/>
      <c r="BN144" s="338"/>
      <c r="BO144" s="338"/>
      <c r="BP144" s="338"/>
      <c r="BQ144" s="338"/>
      <c r="BR144" s="338"/>
      <c r="BS144" s="338"/>
      <c r="BT144" s="338"/>
      <c r="BU144" s="338"/>
      <c r="BV144" s="338"/>
      <c r="BW144" s="338"/>
      <c r="BX144" s="338"/>
      <c r="BY144" s="508" t="str">
        <f>annexe_01!D142</f>
        <v>besoin d'être une force tranquille / pensées constructives et concrètes / constance</v>
      </c>
      <c r="BZ144" s="508" t="str">
        <f>annexe_01!E142</f>
        <v>être dans sa bulle / dans son corps / en sécurité / ermite</v>
      </c>
      <c r="CA144" s="508" t="str">
        <f>annexe_01!F142</f>
        <v>être sage et authentique</v>
      </c>
      <c r="CB144" s="508" t="str">
        <f>annexe_01!G142</f>
        <v>engagement pour une remise en ordre / être porte-parole</v>
      </c>
      <c r="CF144" s="300" t="s">
        <v>88</v>
      </c>
      <c r="CG144" s="300" t="s">
        <v>135</v>
      </c>
      <c r="CH144" s="301">
        <v>26</v>
      </c>
      <c r="CI144" s="301">
        <v>1410</v>
      </c>
    </row>
    <row r="145" spans="5:87" ht="14.25" customHeight="1" thickTop="1" thickBot="1" x14ac:dyDescent="0.3">
      <c r="E145" s="310">
        <v>1</v>
      </c>
      <c r="F145" s="314">
        <v>12</v>
      </c>
      <c r="G145" s="183">
        <f t="shared" si="36"/>
        <v>0</v>
      </c>
      <c r="H145" s="312">
        <v>-1</v>
      </c>
      <c r="I145" s="312">
        <v>0</v>
      </c>
      <c r="J145" s="343">
        <f t="shared" si="37"/>
        <v>0</v>
      </c>
      <c r="K145" s="339" t="str">
        <f t="shared" si="32"/>
        <v/>
      </c>
      <c r="L145" s="327">
        <v>12</v>
      </c>
      <c r="M145" s="343">
        <f t="shared" si="38"/>
        <v>7</v>
      </c>
      <c r="N145" s="339" t="str">
        <f t="shared" si="33"/>
        <v>devoir se protéger des autres / empathie excessive</v>
      </c>
      <c r="O145" s="354" t="str">
        <f>annexe_01!C143</f>
        <v>Or</v>
      </c>
      <c r="P145" s="347"/>
      <c r="Q145" s="347"/>
      <c r="R145" s="347"/>
      <c r="S145" s="338"/>
      <c r="T145" s="338" t="str">
        <f t="shared" si="39"/>
        <v>--</v>
      </c>
      <c r="U145" s="357">
        <f t="shared" si="40"/>
        <v>0</v>
      </c>
      <c r="V145" s="343">
        <f t="shared" si="41"/>
        <v>0</v>
      </c>
      <c r="W145" s="339" t="str">
        <f t="shared" si="34"/>
        <v/>
      </c>
      <c r="X145" s="327">
        <v>12</v>
      </c>
      <c r="Y145" s="343">
        <f t="shared" si="42"/>
        <v>9</v>
      </c>
      <c r="Z145" s="339" t="str">
        <f t="shared" si="35"/>
        <v>devoir se protéger des autres / empathie excessive</v>
      </c>
      <c r="AB145" s="315">
        <v>12</v>
      </c>
      <c r="AC145" s="338"/>
      <c r="AD145" s="338"/>
      <c r="AE145" s="338"/>
      <c r="AF145" s="338"/>
      <c r="AG145" s="338"/>
      <c r="AH145" s="338"/>
      <c r="AI145" s="338"/>
      <c r="AJ145" s="338"/>
      <c r="AK145" s="338">
        <v>0</v>
      </c>
      <c r="AL145" s="338">
        <v>7</v>
      </c>
      <c r="AM145" s="338">
        <v>0</v>
      </c>
      <c r="AN145" s="338">
        <v>9</v>
      </c>
      <c r="AO145" s="338"/>
      <c r="AP145" s="338"/>
      <c r="AQ145" s="338"/>
      <c r="AR145" s="343">
        <f t="shared" si="43"/>
        <v>0</v>
      </c>
      <c r="AS145" s="338" t="str">
        <f t="shared" si="44"/>
        <v/>
      </c>
      <c r="AT145" s="338" t="str">
        <f t="shared" si="45"/>
        <v/>
      </c>
      <c r="AU145" s="338" t="str">
        <f t="shared" si="46"/>
        <v/>
      </c>
      <c r="AV145" s="338" t="str">
        <f t="shared" si="47"/>
        <v/>
      </c>
      <c r="AW145" s="338"/>
      <c r="AX145" s="338"/>
      <c r="AY145" s="338"/>
      <c r="AZ145" s="338"/>
      <c r="BA145" s="338"/>
      <c r="BB145" s="338"/>
      <c r="BC145" s="338"/>
      <c r="BD145" s="338"/>
      <c r="BE145" s="338"/>
      <c r="BF145" s="338"/>
      <c r="BG145" s="338"/>
      <c r="BH145" s="338"/>
      <c r="BI145" s="338"/>
      <c r="BJ145" s="338"/>
      <c r="BK145" s="338"/>
      <c r="BL145" s="338"/>
      <c r="BM145" s="338"/>
      <c r="BN145" s="338"/>
      <c r="BO145" s="338"/>
      <c r="BP145" s="338"/>
      <c r="BQ145" s="338"/>
      <c r="BR145" s="338"/>
      <c r="BS145" s="338"/>
      <c r="BT145" s="338"/>
      <c r="BU145" s="338"/>
      <c r="BV145" s="338"/>
      <c r="BW145" s="338"/>
      <c r="BX145" s="338"/>
      <c r="BY145" s="508" t="str">
        <f>annexe_01!D143</f>
        <v>besoin de mettre une limite avec les autres</v>
      </c>
      <c r="BZ145" s="508" t="str">
        <f>annexe_01!E143</f>
        <v>ne pas occuper pleinement son corps / être perturbé par les autres</v>
      </c>
      <c r="CA145" s="508" t="str">
        <f>annexe_01!F143</f>
        <v>occuper son corps / juste limite avec les autres / ouverture aux autres</v>
      </c>
      <c r="CB145" s="508" t="str">
        <f>annexe_01!G143</f>
        <v>devoir se protéger des autres / empathie excessive</v>
      </c>
      <c r="CF145" s="300" t="s">
        <v>95</v>
      </c>
      <c r="CG145" s="300" t="s">
        <v>135</v>
      </c>
      <c r="CH145" s="301">
        <v>27</v>
      </c>
      <c r="CI145" s="301">
        <v>1420</v>
      </c>
    </row>
    <row r="146" spans="5:87" ht="14.25" customHeight="1" thickTop="1" thickBot="1" x14ac:dyDescent="0.3">
      <c r="E146" s="310">
        <v>1</v>
      </c>
      <c r="F146" s="314">
        <v>12</v>
      </c>
      <c r="G146" s="183">
        <f t="shared" si="36"/>
        <v>0</v>
      </c>
      <c r="H146" s="312">
        <v>0</v>
      </c>
      <c r="I146" s="312">
        <v>0</v>
      </c>
      <c r="J146" s="343">
        <f t="shared" si="37"/>
        <v>6</v>
      </c>
      <c r="K146" s="339" t="str">
        <f t="shared" si="32"/>
        <v>besoin d'être libre de s’exprimer / être plein d'énergie</v>
      </c>
      <c r="L146" s="327">
        <v>12</v>
      </c>
      <c r="M146" s="343">
        <f t="shared" si="38"/>
        <v>10</v>
      </c>
      <c r="N146" s="339" t="str">
        <f t="shared" si="33"/>
        <v>contenir sa colère / serrez les dents</v>
      </c>
      <c r="O146" s="354" t="str">
        <f>annexe_01!C144</f>
        <v>Or</v>
      </c>
      <c r="P146" s="347"/>
      <c r="Q146" s="347"/>
      <c r="R146" s="347"/>
      <c r="S146" s="338"/>
      <c r="T146" s="338" t="str">
        <f t="shared" si="39"/>
        <v>--</v>
      </c>
      <c r="U146" s="357">
        <f t="shared" si="40"/>
        <v>0</v>
      </c>
      <c r="V146" s="343">
        <f t="shared" si="41"/>
        <v>11</v>
      </c>
      <c r="W146" s="339" t="str">
        <f t="shared" si="34"/>
        <v>besoin d'être libre de s’exprimer / être plein d'énergie</v>
      </c>
      <c r="X146" s="327">
        <v>12</v>
      </c>
      <c r="Y146" s="343">
        <f t="shared" si="42"/>
        <v>8</v>
      </c>
      <c r="Z146" s="339" t="str">
        <f t="shared" si="35"/>
        <v>contenir sa colère / serrez les dents</v>
      </c>
      <c r="AB146" s="315">
        <v>12</v>
      </c>
      <c r="AC146" s="338"/>
      <c r="AD146" s="338"/>
      <c r="AE146" s="338"/>
      <c r="AF146" s="338"/>
      <c r="AG146" s="338"/>
      <c r="AH146" s="338"/>
      <c r="AI146" s="338"/>
      <c r="AJ146" s="338"/>
      <c r="AK146" s="338">
        <v>6</v>
      </c>
      <c r="AL146" s="338">
        <v>10</v>
      </c>
      <c r="AM146" s="338">
        <v>11</v>
      </c>
      <c r="AN146" s="338">
        <v>8</v>
      </c>
      <c r="AO146" s="338"/>
      <c r="AP146" s="338"/>
      <c r="AQ146" s="338"/>
      <c r="AR146" s="343">
        <f t="shared" si="43"/>
        <v>0</v>
      </c>
      <c r="AS146" s="338" t="str">
        <f t="shared" si="44"/>
        <v/>
      </c>
      <c r="AT146" s="338" t="str">
        <f t="shared" si="45"/>
        <v/>
      </c>
      <c r="AU146" s="338" t="str">
        <f t="shared" si="46"/>
        <v/>
      </c>
      <c r="AV146" s="338" t="str">
        <f t="shared" si="47"/>
        <v/>
      </c>
      <c r="AW146" s="338"/>
      <c r="AX146" s="338"/>
      <c r="AY146" s="338"/>
      <c r="AZ146" s="338"/>
      <c r="BA146" s="338"/>
      <c r="BB146" s="338"/>
      <c r="BC146" s="338"/>
      <c r="BD146" s="338"/>
      <c r="BE146" s="338"/>
      <c r="BF146" s="338"/>
      <c r="BG146" s="338"/>
      <c r="BH146" s="338"/>
      <c r="BI146" s="338"/>
      <c r="BJ146" s="338"/>
      <c r="BK146" s="338"/>
      <c r="BL146" s="338"/>
      <c r="BM146" s="338"/>
      <c r="BN146" s="338"/>
      <c r="BO146" s="338"/>
      <c r="BP146" s="338"/>
      <c r="BQ146" s="338"/>
      <c r="BR146" s="338"/>
      <c r="BS146" s="338"/>
      <c r="BT146" s="338"/>
      <c r="BU146" s="338"/>
      <c r="BV146" s="338"/>
      <c r="BW146" s="338"/>
      <c r="BX146" s="338"/>
      <c r="BY146" s="508" t="str">
        <f>annexe_01!D144</f>
        <v>besoin d'être libre de s’exprimer / être plein d'énergie</v>
      </c>
      <c r="BZ146" s="508" t="str">
        <f>annexe_01!E144</f>
        <v>introversion / s'interdire de rayonner / vide intérieur</v>
      </c>
      <c r="CA146" s="508" t="str">
        <f>annexe_01!F144</f>
        <v>rayonner autour de soi / charisme</v>
      </c>
      <c r="CB146" s="508" t="str">
        <f>annexe_01!G144</f>
        <v>contenir sa colère / serrez les dents</v>
      </c>
      <c r="CF146" s="300" t="s">
        <v>95</v>
      </c>
      <c r="CG146" s="300" t="s">
        <v>135</v>
      </c>
      <c r="CH146" s="301">
        <v>27</v>
      </c>
      <c r="CI146" s="301">
        <v>1430</v>
      </c>
    </row>
    <row r="147" spans="5:87" ht="14.25" customHeight="1" thickTop="1" thickBot="1" x14ac:dyDescent="0.3">
      <c r="E147" s="310">
        <v>1</v>
      </c>
      <c r="F147" s="314">
        <v>12</v>
      </c>
      <c r="G147" s="183">
        <f t="shared" si="36"/>
        <v>0</v>
      </c>
      <c r="H147" s="312">
        <v>1</v>
      </c>
      <c r="I147" s="312">
        <v>0</v>
      </c>
      <c r="J147" s="343">
        <f t="shared" si="37"/>
        <v>0</v>
      </c>
      <c r="K147" s="339" t="str">
        <f t="shared" si="32"/>
        <v/>
      </c>
      <c r="L147" s="327">
        <v>12</v>
      </c>
      <c r="M147" s="343">
        <f t="shared" si="38"/>
        <v>11</v>
      </c>
      <c r="N147" s="339" t="str">
        <f t="shared" si="33"/>
        <v>devoir défendre ses idées / frustration / agressivité</v>
      </c>
      <c r="O147" s="354" t="str">
        <f>annexe_01!C145</f>
        <v>Or</v>
      </c>
      <c r="P147" s="347"/>
      <c r="Q147" s="347"/>
      <c r="R147" s="347"/>
      <c r="S147" s="338"/>
      <c r="T147" s="338" t="str">
        <f t="shared" si="39"/>
        <v>--</v>
      </c>
      <c r="U147" s="357">
        <f t="shared" si="40"/>
        <v>0</v>
      </c>
      <c r="V147" s="343">
        <f t="shared" si="41"/>
        <v>5</v>
      </c>
      <c r="W147" s="339" t="str">
        <f t="shared" si="34"/>
        <v>besoin d'exprimer ses idées</v>
      </c>
      <c r="X147" s="327">
        <v>12</v>
      </c>
      <c r="Y147" s="343">
        <f t="shared" si="42"/>
        <v>13</v>
      </c>
      <c r="Z147" s="339" t="str">
        <f t="shared" si="35"/>
        <v>devoir défendre ses idées / frustration / agressivité</v>
      </c>
      <c r="AB147" s="315">
        <v>12</v>
      </c>
      <c r="AC147" s="338"/>
      <c r="AD147" s="338"/>
      <c r="AE147" s="338"/>
      <c r="AF147" s="338"/>
      <c r="AG147" s="338"/>
      <c r="AH147" s="338"/>
      <c r="AI147" s="338"/>
      <c r="AJ147" s="338"/>
      <c r="AK147" s="338">
        <v>0</v>
      </c>
      <c r="AL147" s="338">
        <v>11</v>
      </c>
      <c r="AM147" s="338">
        <v>5</v>
      </c>
      <c r="AN147" s="338">
        <v>13</v>
      </c>
      <c r="AO147" s="338"/>
      <c r="AP147" s="338"/>
      <c r="AQ147" s="338"/>
      <c r="AR147" s="343">
        <f t="shared" si="43"/>
        <v>0</v>
      </c>
      <c r="AS147" s="338" t="str">
        <f t="shared" si="44"/>
        <v/>
      </c>
      <c r="AT147" s="338" t="str">
        <f t="shared" si="45"/>
        <v/>
      </c>
      <c r="AU147" s="338" t="str">
        <f t="shared" si="46"/>
        <v/>
      </c>
      <c r="AV147" s="338" t="str">
        <f t="shared" si="47"/>
        <v/>
      </c>
      <c r="AW147" s="338"/>
      <c r="AX147" s="338"/>
      <c r="AY147" s="338"/>
      <c r="AZ147" s="338"/>
      <c r="BA147" s="338"/>
      <c r="BB147" s="338"/>
      <c r="BC147" s="338"/>
      <c r="BD147" s="338"/>
      <c r="BE147" s="338"/>
      <c r="BF147" s="338"/>
      <c r="BG147" s="338"/>
      <c r="BH147" s="338"/>
      <c r="BI147" s="338"/>
      <c r="BJ147" s="338"/>
      <c r="BK147" s="338"/>
      <c r="BL147" s="338"/>
      <c r="BM147" s="338"/>
      <c r="BN147" s="338"/>
      <c r="BO147" s="338"/>
      <c r="BP147" s="338"/>
      <c r="BQ147" s="338"/>
      <c r="BR147" s="338"/>
      <c r="BS147" s="338"/>
      <c r="BT147" s="338"/>
      <c r="BU147" s="338"/>
      <c r="BV147" s="338"/>
      <c r="BW147" s="338"/>
      <c r="BX147" s="338"/>
      <c r="BY147" s="508" t="str">
        <f>annexe_01!D145</f>
        <v>besoin d'exprimer ses idées</v>
      </c>
      <c r="BZ147" s="508" t="str">
        <f>annexe_01!E145</f>
        <v>ne pas écouter les autres / manque de curiosité</v>
      </c>
      <c r="CA147" s="508" t="str">
        <f>annexe_01!F145</f>
        <v>ouverture au monde / tolérant et conciliant</v>
      </c>
      <c r="CB147" s="508" t="str">
        <f>annexe_01!G145</f>
        <v>devoir défendre ses idées / frustration / agressivité</v>
      </c>
      <c r="CF147" s="300" t="s">
        <v>95</v>
      </c>
      <c r="CG147" s="300" t="s">
        <v>135</v>
      </c>
      <c r="CH147" s="301">
        <v>27</v>
      </c>
      <c r="CI147" s="301">
        <v>1440</v>
      </c>
    </row>
    <row r="148" spans="5:87" ht="14.25" customHeight="1" thickTop="1" thickBot="1" x14ac:dyDescent="0.3">
      <c r="E148" s="310">
        <v>1</v>
      </c>
      <c r="F148" s="314">
        <v>12</v>
      </c>
      <c r="G148" s="183">
        <f t="shared" si="36"/>
        <v>1</v>
      </c>
      <c r="H148" s="312">
        <v>3</v>
      </c>
      <c r="I148" s="312">
        <v>1</v>
      </c>
      <c r="J148" s="343">
        <f t="shared" si="37"/>
        <v>7</v>
      </c>
      <c r="K148" s="339" t="str">
        <f t="shared" si="32"/>
        <v>besoin d'agir concrètement / sens amplifiés (surtout ouïe / nez / corps)</v>
      </c>
      <c r="L148" s="327">
        <v>12</v>
      </c>
      <c r="M148" s="343">
        <f t="shared" si="38"/>
        <v>-18</v>
      </c>
      <c r="N148" s="339" t="str">
        <f t="shared" si="33"/>
        <v>recevoir ce dont on a besoin / connexion à tout / foi / silence</v>
      </c>
      <c r="O148" s="354" t="str">
        <f>annexe_01!C146</f>
        <v>Or</v>
      </c>
      <c r="P148" s="347"/>
      <c r="Q148" s="347"/>
      <c r="R148" s="347"/>
      <c r="S148" s="338"/>
      <c r="T148" s="338" t="str">
        <f t="shared" si="39"/>
        <v>--</v>
      </c>
      <c r="U148" s="357">
        <f t="shared" si="40"/>
        <v>0</v>
      </c>
      <c r="V148" s="343">
        <f t="shared" si="41"/>
        <v>6</v>
      </c>
      <c r="W148" s="339" t="str">
        <f t="shared" si="34"/>
        <v>besoin d'agir concrètement / sens amplifiés (surtout ouïe / nez / corps)</v>
      </c>
      <c r="X148" s="327">
        <v>12</v>
      </c>
      <c r="Y148" s="343">
        <f t="shared" si="42"/>
        <v>-8</v>
      </c>
      <c r="Z148" s="339" t="str">
        <f t="shared" si="35"/>
        <v>recevoir ce dont on a besoin / connexion à tout / foi / silence</v>
      </c>
      <c r="AB148" s="315">
        <v>12</v>
      </c>
      <c r="AC148" s="338"/>
      <c r="AD148" s="338"/>
      <c r="AE148" s="338"/>
      <c r="AF148" s="338"/>
      <c r="AG148" s="338"/>
      <c r="AH148" s="338"/>
      <c r="AI148" s="338"/>
      <c r="AJ148" s="338"/>
      <c r="AK148" s="338">
        <v>7</v>
      </c>
      <c r="AL148" s="338">
        <v>-18</v>
      </c>
      <c r="AM148" s="338">
        <v>6</v>
      </c>
      <c r="AN148" s="338">
        <v>-8</v>
      </c>
      <c r="AO148" s="338"/>
      <c r="AP148" s="338"/>
      <c r="AQ148" s="338"/>
      <c r="AR148" s="343">
        <f t="shared" si="43"/>
        <v>0</v>
      </c>
      <c r="AS148" s="338" t="str">
        <f t="shared" si="44"/>
        <v/>
      </c>
      <c r="AT148" s="338" t="str">
        <f t="shared" si="45"/>
        <v/>
      </c>
      <c r="AU148" s="338" t="str">
        <f t="shared" si="46"/>
        <v/>
      </c>
      <c r="AV148" s="338" t="str">
        <f t="shared" si="47"/>
        <v/>
      </c>
      <c r="AW148" s="338"/>
      <c r="AX148" s="338"/>
      <c r="AY148" s="338"/>
      <c r="AZ148" s="338"/>
      <c r="BA148" s="338"/>
      <c r="BB148" s="338"/>
      <c r="BC148" s="338"/>
      <c r="BD148" s="338"/>
      <c r="BE148" s="338"/>
      <c r="BF148" s="338"/>
      <c r="BG148" s="338"/>
      <c r="BH148" s="338"/>
      <c r="BI148" s="338"/>
      <c r="BJ148" s="338"/>
      <c r="BK148" s="338"/>
      <c r="BL148" s="338"/>
      <c r="BM148" s="338"/>
      <c r="BN148" s="338"/>
      <c r="BO148" s="338"/>
      <c r="BP148" s="338"/>
      <c r="BQ148" s="338"/>
      <c r="BR148" s="338"/>
      <c r="BS148" s="338"/>
      <c r="BT148" s="338"/>
      <c r="BU148" s="338"/>
      <c r="BV148" s="338"/>
      <c r="BW148" s="338"/>
      <c r="BX148" s="338"/>
      <c r="BY148" s="508" t="str">
        <f>annexe_01!D146</f>
        <v>besoin d'agir concrètement / sens amplifiés (surtout ouïe / nez / corps)</v>
      </c>
      <c r="BZ148" s="508" t="str">
        <f>annexe_01!E146</f>
        <v>être en retrait / en observation et à l'écoute</v>
      </c>
      <c r="CA148" s="508" t="str">
        <f>annexe_01!F146</f>
        <v>recevoir ce dont on a besoin / connexion à tout / foi / silence</v>
      </c>
      <c r="CB148" s="508" t="str">
        <f>annexe_01!G146</f>
        <v>besoin de tout sentir / soif d’expérimentation / éparpillement</v>
      </c>
      <c r="CF148" s="300" t="s">
        <v>95</v>
      </c>
      <c r="CG148" s="300" t="s">
        <v>135</v>
      </c>
      <c r="CH148" s="301">
        <v>27</v>
      </c>
      <c r="CI148" s="301">
        <v>1450</v>
      </c>
    </row>
    <row r="149" spans="5:87" ht="14.25" customHeight="1" thickTop="1" thickBot="1" x14ac:dyDescent="0.3">
      <c r="E149" s="310">
        <v>1</v>
      </c>
      <c r="F149" s="314">
        <v>13</v>
      </c>
      <c r="G149" s="183">
        <f t="shared" si="36"/>
        <v>0</v>
      </c>
      <c r="H149" s="312">
        <v>2</v>
      </c>
      <c r="I149" s="312">
        <v>2</v>
      </c>
      <c r="J149" s="343">
        <f t="shared" si="37"/>
        <v>0</v>
      </c>
      <c r="K149" s="339" t="str">
        <f t="shared" si="32"/>
        <v/>
      </c>
      <c r="L149" s="327">
        <v>13</v>
      </c>
      <c r="M149" s="343">
        <f t="shared" si="38"/>
        <v>17</v>
      </c>
      <c r="N149" s="339" t="str">
        <f t="shared" si="33"/>
        <v>avide de connaissances</v>
      </c>
      <c r="O149" s="354" t="str">
        <f>annexe_01!C147</f>
        <v>Cristal</v>
      </c>
      <c r="P149" s="347"/>
      <c r="Q149" s="347"/>
      <c r="R149" s="347"/>
      <c r="S149" s="338"/>
      <c r="T149" s="338" t="str">
        <f t="shared" si="39"/>
        <v>--</v>
      </c>
      <c r="U149" s="357">
        <f t="shared" si="40"/>
        <v>0</v>
      </c>
      <c r="V149" s="343">
        <f t="shared" si="41"/>
        <v>0</v>
      </c>
      <c r="W149" s="339" t="str">
        <f t="shared" si="34"/>
        <v/>
      </c>
      <c r="X149" s="327">
        <v>13</v>
      </c>
      <c r="Y149" s="343">
        <f t="shared" si="42"/>
        <v>12</v>
      </c>
      <c r="Z149" s="339" t="str">
        <f t="shared" si="35"/>
        <v>avide de connaissances</v>
      </c>
      <c r="AB149" s="315">
        <v>13</v>
      </c>
      <c r="AC149" s="338"/>
      <c r="AD149" s="338"/>
      <c r="AE149" s="338"/>
      <c r="AF149" s="338"/>
      <c r="AG149" s="338"/>
      <c r="AH149" s="338"/>
      <c r="AI149" s="338"/>
      <c r="AJ149" s="338"/>
      <c r="AK149" s="338">
        <v>0</v>
      </c>
      <c r="AL149" s="338">
        <v>17</v>
      </c>
      <c r="AM149" s="338">
        <v>0</v>
      </c>
      <c r="AN149" s="338">
        <v>12</v>
      </c>
      <c r="AO149" s="338"/>
      <c r="AP149" s="338"/>
      <c r="AQ149" s="338"/>
      <c r="AR149" s="343">
        <f t="shared" si="43"/>
        <v>0</v>
      </c>
      <c r="AS149" s="338" t="str">
        <f t="shared" si="44"/>
        <v/>
      </c>
      <c r="AT149" s="338" t="str">
        <f t="shared" si="45"/>
        <v/>
      </c>
      <c r="AU149" s="338" t="str">
        <f t="shared" si="46"/>
        <v/>
      </c>
      <c r="AV149" s="338" t="str">
        <f t="shared" si="47"/>
        <v/>
      </c>
      <c r="AW149" s="338"/>
      <c r="AX149" s="338"/>
      <c r="AY149" s="338"/>
      <c r="AZ149" s="338"/>
      <c r="BA149" s="338"/>
      <c r="BB149" s="338"/>
      <c r="BC149" s="338"/>
      <c r="BD149" s="338"/>
      <c r="BE149" s="338"/>
      <c r="BF149" s="338"/>
      <c r="BG149" s="338"/>
      <c r="BH149" s="338"/>
      <c r="BI149" s="338"/>
      <c r="BJ149" s="338"/>
      <c r="BK149" s="338"/>
      <c r="BL149" s="338"/>
      <c r="BM149" s="338"/>
      <c r="BN149" s="338"/>
      <c r="BO149" s="338"/>
      <c r="BP149" s="338"/>
      <c r="BQ149" s="338"/>
      <c r="BR149" s="338"/>
      <c r="BS149" s="338"/>
      <c r="BT149" s="338"/>
      <c r="BU149" s="338"/>
      <c r="BV149" s="338"/>
      <c r="BW149" s="338"/>
      <c r="BX149" s="338"/>
      <c r="BY149" s="508" t="str">
        <f>annexe_01!D147</f>
        <v>besoin de connaître / d'apprendre</v>
      </c>
      <c r="BZ149" s="508" t="str">
        <f>annexe_01!E147</f>
        <v>manque de curiosité</v>
      </c>
      <c r="CA149" s="508" t="str">
        <f>annexe_01!F147</f>
        <v>savoir intuitif / accès non conscient à l'information</v>
      </c>
      <c r="CB149" s="508" t="str">
        <f>annexe_01!G147</f>
        <v>avide de connaissances</v>
      </c>
      <c r="CF149" s="300" t="s">
        <v>106</v>
      </c>
      <c r="CG149" s="300" t="s">
        <v>136</v>
      </c>
      <c r="CH149" s="301">
        <v>28</v>
      </c>
      <c r="CI149" s="301">
        <v>1460</v>
      </c>
    </row>
    <row r="150" spans="5:87" ht="14.25" customHeight="1" thickTop="1" thickBot="1" x14ac:dyDescent="0.3">
      <c r="E150" s="310">
        <v>1</v>
      </c>
      <c r="F150" s="314">
        <v>13</v>
      </c>
      <c r="G150" s="183">
        <f t="shared" si="36"/>
        <v>0</v>
      </c>
      <c r="H150" s="312">
        <v>1</v>
      </c>
      <c r="I150" s="312">
        <v>0</v>
      </c>
      <c r="J150" s="343">
        <f t="shared" si="37"/>
        <v>-5</v>
      </c>
      <c r="K150" s="339" t="str">
        <f t="shared" si="32"/>
        <v>attaché à la matière / dans son corps / gérer les informations de la matière et du corps</v>
      </c>
      <c r="L150" s="327">
        <v>13</v>
      </c>
      <c r="M150" s="343">
        <f t="shared" si="38"/>
        <v>17</v>
      </c>
      <c r="N150" s="339" t="str">
        <f t="shared" si="33"/>
        <v>submergé d’informations / dispersion</v>
      </c>
      <c r="O150" s="354" t="str">
        <f>annexe_01!C148</f>
        <v>Cristal</v>
      </c>
      <c r="P150" s="347"/>
      <c r="Q150" s="347"/>
      <c r="R150" s="347"/>
      <c r="S150" s="338"/>
      <c r="T150" s="338" t="str">
        <f t="shared" si="39"/>
        <v>-Blocage_droite-</v>
      </c>
      <c r="U150" s="357">
        <f t="shared" si="40"/>
        <v>0</v>
      </c>
      <c r="V150" s="343">
        <f t="shared" si="41"/>
        <v>0</v>
      </c>
      <c r="W150" s="339" t="str">
        <f t="shared" si="34"/>
        <v/>
      </c>
      <c r="X150" s="327">
        <v>13</v>
      </c>
      <c r="Y150" s="343">
        <f t="shared" si="42"/>
        <v>13</v>
      </c>
      <c r="Z150" s="339" t="str">
        <f t="shared" si="35"/>
        <v>submergé d’informations / dispersion</v>
      </c>
      <c r="AB150" s="315">
        <v>13</v>
      </c>
      <c r="AC150" s="338"/>
      <c r="AD150" s="338"/>
      <c r="AE150" s="338"/>
      <c r="AF150" s="338"/>
      <c r="AG150" s="338"/>
      <c r="AH150" s="338"/>
      <c r="AI150" s="338"/>
      <c r="AJ150" s="338"/>
      <c r="AK150" s="338">
        <v>-5</v>
      </c>
      <c r="AL150" s="338">
        <v>17</v>
      </c>
      <c r="AM150" s="338">
        <v>0</v>
      </c>
      <c r="AN150" s="338">
        <v>13</v>
      </c>
      <c r="AO150" s="338"/>
      <c r="AP150" s="338"/>
      <c r="AQ150" s="338"/>
      <c r="AR150" s="343">
        <f t="shared" si="43"/>
        <v>0</v>
      </c>
      <c r="AS150" s="338" t="str">
        <f t="shared" si="44"/>
        <v/>
      </c>
      <c r="AT150" s="338" t="str">
        <f t="shared" si="45"/>
        <v>Blocage_droite</v>
      </c>
      <c r="AU150" s="338" t="str">
        <f t="shared" si="46"/>
        <v/>
      </c>
      <c r="AV150" s="338" t="str">
        <f t="shared" si="47"/>
        <v/>
      </c>
      <c r="AW150" s="338"/>
      <c r="AX150" s="338"/>
      <c r="AY150" s="338"/>
      <c r="AZ150" s="338"/>
      <c r="BA150" s="338"/>
      <c r="BB150" s="338"/>
      <c r="BC150" s="338"/>
      <c r="BD150" s="338"/>
      <c r="BE150" s="338"/>
      <c r="BF150" s="338"/>
      <c r="BG150" s="338"/>
      <c r="BH150" s="338"/>
      <c r="BI150" s="338"/>
      <c r="BJ150" s="338"/>
      <c r="BK150" s="338"/>
      <c r="BL150" s="338"/>
      <c r="BM150" s="338"/>
      <c r="BN150" s="338"/>
      <c r="BO150" s="338"/>
      <c r="BP150" s="338"/>
      <c r="BQ150" s="338"/>
      <c r="BR150" s="338"/>
      <c r="BS150" s="338"/>
      <c r="BT150" s="338"/>
      <c r="BU150" s="338"/>
      <c r="BV150" s="338"/>
      <c r="BW150" s="338"/>
      <c r="BX150" s="338"/>
      <c r="BY150" s="508" t="str">
        <f>annexe_01!D148</f>
        <v>besoin de se connecter au champ quantique (nombres /formes / géométrie sacrée)</v>
      </c>
      <c r="BZ150" s="508" t="str">
        <f>annexe_01!E148</f>
        <v>attaché à la matière / dans son corps / gérer les informations de la matière et du corps</v>
      </c>
      <c r="CA150" s="508" t="str">
        <f>annexe_01!F148</f>
        <v>mental connecté au champ quantique / maîtrise et gestion de l’information</v>
      </c>
      <c r="CB150" s="508" t="str">
        <f>annexe_01!G148</f>
        <v>submergé d’informations / dispersion</v>
      </c>
      <c r="CF150" s="300" t="s">
        <v>106</v>
      </c>
      <c r="CG150" s="300" t="s">
        <v>136</v>
      </c>
      <c r="CH150" s="301">
        <v>28</v>
      </c>
      <c r="CI150" s="301">
        <v>1470</v>
      </c>
    </row>
    <row r="151" spans="5:87" ht="14.25" customHeight="1" thickTop="1" thickBot="1" x14ac:dyDescent="0.3">
      <c r="E151" s="310">
        <v>1</v>
      </c>
      <c r="F151" s="314">
        <v>13</v>
      </c>
      <c r="G151" s="183">
        <f t="shared" si="36"/>
        <v>0</v>
      </c>
      <c r="H151" s="312">
        <v>2</v>
      </c>
      <c r="I151" s="312">
        <v>2</v>
      </c>
      <c r="J151" s="343">
        <f t="shared" si="37"/>
        <v>0</v>
      </c>
      <c r="K151" s="339" t="str">
        <f t="shared" si="32"/>
        <v/>
      </c>
      <c r="L151" s="327">
        <v>13</v>
      </c>
      <c r="M151" s="343">
        <f t="shared" si="38"/>
        <v>13</v>
      </c>
      <c r="N151" s="339" t="str">
        <f t="shared" si="33"/>
        <v>mental partant dans tous les sens / mélanger toutes les idées / tous les concepts</v>
      </c>
      <c r="O151" s="354" t="str">
        <f>annexe_01!C149</f>
        <v>Cristal</v>
      </c>
      <c r="P151" s="347"/>
      <c r="Q151" s="347"/>
      <c r="R151" s="347"/>
      <c r="S151" s="338"/>
      <c r="T151" s="338" t="str">
        <f t="shared" si="39"/>
        <v>--</v>
      </c>
      <c r="U151" s="357">
        <f t="shared" si="40"/>
        <v>0</v>
      </c>
      <c r="V151" s="343">
        <f t="shared" si="41"/>
        <v>0</v>
      </c>
      <c r="W151" s="339" t="str">
        <f t="shared" si="34"/>
        <v/>
      </c>
      <c r="X151" s="327">
        <v>13</v>
      </c>
      <c r="Y151" s="343">
        <f t="shared" si="42"/>
        <v>7</v>
      </c>
      <c r="Z151" s="339" t="str">
        <f t="shared" si="35"/>
        <v>mental partant dans tous les sens / mélanger toutes les idées / tous les concepts</v>
      </c>
      <c r="AB151" s="315">
        <v>13</v>
      </c>
      <c r="AC151" s="338"/>
      <c r="AD151" s="338"/>
      <c r="AE151" s="338"/>
      <c r="AF151" s="338"/>
      <c r="AG151" s="338"/>
      <c r="AH151" s="338"/>
      <c r="AI151" s="338"/>
      <c r="AJ151" s="338"/>
      <c r="AK151" s="338">
        <v>0</v>
      </c>
      <c r="AL151" s="338">
        <v>13</v>
      </c>
      <c r="AM151" s="338">
        <v>0</v>
      </c>
      <c r="AN151" s="338">
        <v>7</v>
      </c>
      <c r="AO151" s="338"/>
      <c r="AP151" s="338"/>
      <c r="AQ151" s="338"/>
      <c r="AR151" s="343">
        <f t="shared" si="43"/>
        <v>0</v>
      </c>
      <c r="AS151" s="338" t="str">
        <f t="shared" si="44"/>
        <v/>
      </c>
      <c r="AT151" s="338" t="str">
        <f t="shared" si="45"/>
        <v/>
      </c>
      <c r="AU151" s="338" t="str">
        <f t="shared" si="46"/>
        <v/>
      </c>
      <c r="AV151" s="338" t="str">
        <f t="shared" si="47"/>
        <v/>
      </c>
      <c r="AW151" s="338"/>
      <c r="AX151" s="338"/>
      <c r="AY151" s="338"/>
      <c r="AZ151" s="338"/>
      <c r="BA151" s="338"/>
      <c r="BB151" s="338"/>
      <c r="BC151" s="338"/>
      <c r="BD151" s="338"/>
      <c r="BE151" s="338"/>
      <c r="BF151" s="338"/>
      <c r="BG151" s="338"/>
      <c r="BH151" s="338"/>
      <c r="BI151" s="338"/>
      <c r="BJ151" s="338"/>
      <c r="BK151" s="338"/>
      <c r="BL151" s="338"/>
      <c r="BM151" s="338"/>
      <c r="BN151" s="338"/>
      <c r="BO151" s="338"/>
      <c r="BP151" s="338"/>
      <c r="BQ151" s="338"/>
      <c r="BR151" s="338"/>
      <c r="BS151" s="338"/>
      <c r="BT151" s="338"/>
      <c r="BU151" s="338"/>
      <c r="BV151" s="338"/>
      <c r="BW151" s="338"/>
      <c r="BX151" s="338"/>
      <c r="BY151" s="508" t="str">
        <f>annexe_01!D149</f>
        <v>besoin de structurer l'information</v>
      </c>
      <c r="BZ151" s="508" t="str">
        <f>annexe_01!E149</f>
        <v>manque de structure mentale / éclectisme</v>
      </c>
      <c r="CA151" s="508" t="str">
        <f>annexe_01!F149</f>
        <v>capacité à synthétiser l'information</v>
      </c>
      <c r="CB151" s="508" t="str">
        <f>annexe_01!G149</f>
        <v>mental partant dans tous les sens / mélanger toutes les idées / tous les concepts</v>
      </c>
      <c r="CF151" s="300" t="s">
        <v>106</v>
      </c>
      <c r="CG151" s="300" t="s">
        <v>136</v>
      </c>
      <c r="CH151" s="301">
        <v>28</v>
      </c>
      <c r="CI151" s="301">
        <v>1480</v>
      </c>
    </row>
    <row r="152" spans="5:87" ht="14.25" customHeight="1" thickTop="1" thickBot="1" x14ac:dyDescent="0.3">
      <c r="E152" s="310">
        <v>1</v>
      </c>
      <c r="F152" s="314">
        <v>13</v>
      </c>
      <c r="G152" s="183">
        <f t="shared" si="36"/>
        <v>0</v>
      </c>
      <c r="H152" s="312">
        <v>2</v>
      </c>
      <c r="I152" s="312">
        <v>4</v>
      </c>
      <c r="J152" s="343">
        <f t="shared" si="37"/>
        <v>0</v>
      </c>
      <c r="K152" s="339" t="str">
        <f t="shared" si="32"/>
        <v/>
      </c>
      <c r="L152" s="327">
        <v>13</v>
      </c>
      <c r="M152" s="343">
        <f t="shared" si="38"/>
        <v>13</v>
      </c>
      <c r="N152" s="339" t="str">
        <f t="shared" si="33"/>
        <v>fuite dans la spiritualité</v>
      </c>
      <c r="O152" s="354" t="str">
        <f>annexe_01!C150</f>
        <v>Cristal</v>
      </c>
      <c r="P152" s="347"/>
      <c r="Q152" s="347"/>
      <c r="R152" s="347"/>
      <c r="S152" s="338"/>
      <c r="T152" s="338" t="str">
        <f t="shared" si="39"/>
        <v>--</v>
      </c>
      <c r="U152" s="357">
        <f t="shared" si="40"/>
        <v>0</v>
      </c>
      <c r="V152" s="343">
        <f t="shared" si="41"/>
        <v>0</v>
      </c>
      <c r="W152" s="339" t="str">
        <f t="shared" si="34"/>
        <v/>
      </c>
      <c r="X152" s="327">
        <v>13</v>
      </c>
      <c r="Y152" s="343">
        <f t="shared" si="42"/>
        <v>7</v>
      </c>
      <c r="Z152" s="339" t="str">
        <f t="shared" si="35"/>
        <v>fuite dans la spiritualité</v>
      </c>
      <c r="AB152" s="315">
        <v>13</v>
      </c>
      <c r="AC152" s="338"/>
      <c r="AD152" s="338"/>
      <c r="AE152" s="338"/>
      <c r="AF152" s="338"/>
      <c r="AG152" s="338"/>
      <c r="AH152" s="338"/>
      <c r="AI152" s="338"/>
      <c r="AJ152" s="338"/>
      <c r="AK152" s="338">
        <v>0</v>
      </c>
      <c r="AL152" s="338">
        <v>13</v>
      </c>
      <c r="AM152" s="338">
        <v>0</v>
      </c>
      <c r="AN152" s="338">
        <v>7</v>
      </c>
      <c r="AO152" s="338"/>
      <c r="AP152" s="338"/>
      <c r="AQ152" s="338"/>
      <c r="AR152" s="343">
        <f t="shared" si="43"/>
        <v>0</v>
      </c>
      <c r="AS152" s="338" t="str">
        <f t="shared" si="44"/>
        <v/>
      </c>
      <c r="AT152" s="338" t="str">
        <f t="shared" si="45"/>
        <v/>
      </c>
      <c r="AU152" s="338" t="str">
        <f t="shared" si="46"/>
        <v/>
      </c>
      <c r="AV152" s="338" t="str">
        <f t="shared" si="47"/>
        <v/>
      </c>
      <c r="AW152" s="338"/>
      <c r="AX152" s="338"/>
      <c r="AY152" s="338"/>
      <c r="AZ152" s="338"/>
      <c r="BA152" s="338"/>
      <c r="BB152" s="338"/>
      <c r="BC152" s="338"/>
      <c r="BD152" s="338"/>
      <c r="BE152" s="338"/>
      <c r="BF152" s="338"/>
      <c r="BG152" s="338"/>
      <c r="BH152" s="338"/>
      <c r="BI152" s="338"/>
      <c r="BJ152" s="338"/>
      <c r="BK152" s="338"/>
      <c r="BL152" s="338"/>
      <c r="BM152" s="338"/>
      <c r="BN152" s="338"/>
      <c r="BO152" s="338"/>
      <c r="BP152" s="338"/>
      <c r="BQ152" s="338"/>
      <c r="BR152" s="338"/>
      <c r="BS152" s="338"/>
      <c r="BT152" s="338"/>
      <c r="BU152" s="338"/>
      <c r="BV152" s="338"/>
      <c r="BW152" s="338"/>
      <c r="BX152" s="338"/>
      <c r="BY152" s="508" t="str">
        <f>annexe_01!D150</f>
        <v>besoin de détachement / besoin de prendre de la distance</v>
      </c>
      <c r="BZ152" s="508" t="str">
        <f>annexe_01!E150</f>
        <v>être calme pour se connecter à son intériorité</v>
      </c>
      <c r="CA152" s="508" t="str">
        <f>annexe_01!F150</f>
        <v>connexion au spirituel / connexion à son moi profond / être paisible</v>
      </c>
      <c r="CB152" s="508" t="str">
        <f>annexe_01!G150</f>
        <v>fuite dans la spiritualité</v>
      </c>
      <c r="CF152" s="300" t="s">
        <v>106</v>
      </c>
      <c r="CG152" s="300" t="s">
        <v>136</v>
      </c>
      <c r="CH152" s="301">
        <v>28</v>
      </c>
      <c r="CI152" s="301">
        <v>1490</v>
      </c>
    </row>
    <row r="153" spans="5:87" ht="14.25" customHeight="1" thickTop="1" thickBot="1" x14ac:dyDescent="0.3">
      <c r="E153" s="310">
        <v>1</v>
      </c>
      <c r="F153" s="314">
        <v>14</v>
      </c>
      <c r="G153" s="183">
        <f t="shared" si="36"/>
        <v>0</v>
      </c>
      <c r="H153" s="312">
        <v>1</v>
      </c>
      <c r="I153" s="312">
        <v>0</v>
      </c>
      <c r="J153" s="343">
        <f t="shared" si="37"/>
        <v>0</v>
      </c>
      <c r="K153" s="339" t="str">
        <f t="shared" si="32"/>
        <v/>
      </c>
      <c r="L153" s="327">
        <v>14</v>
      </c>
      <c r="M153" s="343">
        <f t="shared" si="38"/>
        <v>16</v>
      </c>
      <c r="N153" s="339" t="str">
        <f t="shared" si="33"/>
        <v>résistance aux expériences vécues / ne pas en faire profiter le corps</v>
      </c>
      <c r="O153" s="354" t="str">
        <f>annexe_01!C151</f>
        <v>Cristal</v>
      </c>
      <c r="P153" s="347"/>
      <c r="Q153" s="347"/>
      <c r="R153" s="347"/>
      <c r="S153" s="338"/>
      <c r="T153" s="338" t="str">
        <f t="shared" si="39"/>
        <v>--</v>
      </c>
      <c r="U153" s="357">
        <f t="shared" si="40"/>
        <v>0</v>
      </c>
      <c r="V153" s="343">
        <f t="shared" si="41"/>
        <v>0</v>
      </c>
      <c r="W153" s="339" t="str">
        <f t="shared" si="34"/>
        <v/>
      </c>
      <c r="X153" s="327">
        <v>14</v>
      </c>
      <c r="Y153" s="343">
        <f t="shared" si="42"/>
        <v>-10</v>
      </c>
      <c r="Z153" s="339" t="str">
        <f t="shared" si="35"/>
        <v>acceptation et intégration du vécu / résilience</v>
      </c>
      <c r="AB153" s="315">
        <v>14</v>
      </c>
      <c r="AC153" s="338"/>
      <c r="AD153" s="338"/>
      <c r="AE153" s="338"/>
      <c r="AF153" s="338"/>
      <c r="AG153" s="338"/>
      <c r="AH153" s="338"/>
      <c r="AI153" s="338"/>
      <c r="AJ153" s="338"/>
      <c r="AK153" s="338">
        <v>0</v>
      </c>
      <c r="AL153" s="338">
        <v>16</v>
      </c>
      <c r="AM153" s="338">
        <v>0</v>
      </c>
      <c r="AN153" s="338">
        <v>-10</v>
      </c>
      <c r="AO153" s="338"/>
      <c r="AP153" s="338"/>
      <c r="AQ153" s="338"/>
      <c r="AR153" s="343">
        <f t="shared" si="43"/>
        <v>0</v>
      </c>
      <c r="AS153" s="338" t="str">
        <f t="shared" si="44"/>
        <v/>
      </c>
      <c r="AT153" s="338" t="str">
        <f t="shared" si="45"/>
        <v/>
      </c>
      <c r="AU153" s="338" t="str">
        <f t="shared" si="46"/>
        <v/>
      </c>
      <c r="AV153" s="338" t="str">
        <f t="shared" si="47"/>
        <v/>
      </c>
      <c r="AW153" s="338"/>
      <c r="AX153" s="338"/>
      <c r="AY153" s="338"/>
      <c r="AZ153" s="338"/>
      <c r="BA153" s="338"/>
      <c r="BB153" s="338"/>
      <c r="BC153" s="338"/>
      <c r="BD153" s="338"/>
      <c r="BE153" s="338"/>
      <c r="BF153" s="338"/>
      <c r="BG153" s="338"/>
      <c r="BH153" s="338"/>
      <c r="BI153" s="338"/>
      <c r="BJ153" s="338"/>
      <c r="BK153" s="338"/>
      <c r="BL153" s="338"/>
      <c r="BM153" s="338"/>
      <c r="BN153" s="338"/>
      <c r="BO153" s="338"/>
      <c r="BP153" s="338"/>
      <c r="BQ153" s="338"/>
      <c r="BR153" s="338"/>
      <c r="BS153" s="338"/>
      <c r="BT153" s="338"/>
      <c r="BU153" s="338"/>
      <c r="BV153" s="338"/>
      <c r="BW153" s="338"/>
      <c r="BX153" s="338"/>
      <c r="BY153" s="508" t="str">
        <f>annexe_01!D151</f>
        <v>besoin d'intégrer les expériences vécues dans son corps</v>
      </c>
      <c r="BZ153" s="508" t="str">
        <f>annexe_01!E151</f>
        <v>refus d'intégrer dans son corps / tout reste dans la tête</v>
      </c>
      <c r="CA153" s="508" t="str">
        <f>annexe_01!F151</f>
        <v>acceptation et intégration du vécu / résilience</v>
      </c>
      <c r="CB153" s="508" t="str">
        <f>annexe_01!G151</f>
        <v>résistance aux expériences vécues / ne pas en faire profiter le corps</v>
      </c>
      <c r="CF153" s="300" t="s">
        <v>119</v>
      </c>
      <c r="CG153" s="300" t="s">
        <v>136</v>
      </c>
      <c r="CH153" s="301">
        <v>29</v>
      </c>
      <c r="CI153" s="301">
        <v>1500</v>
      </c>
    </row>
    <row r="154" spans="5:87" ht="14.25" customHeight="1" thickTop="1" thickBot="1" x14ac:dyDescent="0.3">
      <c r="E154" s="310">
        <v>1</v>
      </c>
      <c r="F154" s="314">
        <v>14</v>
      </c>
      <c r="G154" s="183">
        <f t="shared" si="36"/>
        <v>0</v>
      </c>
      <c r="H154" s="312">
        <v>1</v>
      </c>
      <c r="I154" s="312">
        <v>0</v>
      </c>
      <c r="J154" s="343">
        <f t="shared" si="37"/>
        <v>0</v>
      </c>
      <c r="K154" s="339" t="str">
        <f t="shared" si="32"/>
        <v/>
      </c>
      <c r="L154" s="327">
        <v>14</v>
      </c>
      <c r="M154" s="343">
        <f t="shared" si="38"/>
        <v>0</v>
      </c>
      <c r="N154" s="339" t="str">
        <f t="shared" si="33"/>
        <v/>
      </c>
      <c r="O154" s="354" t="str">
        <f>annexe_01!C152</f>
        <v>Cristal</v>
      </c>
      <c r="P154" s="347"/>
      <c r="Q154" s="347"/>
      <c r="R154" s="347"/>
      <c r="S154" s="338"/>
      <c r="T154" s="338" t="str">
        <f t="shared" si="39"/>
        <v>--Blocage_gauche</v>
      </c>
      <c r="U154" s="357">
        <f t="shared" si="40"/>
        <v>0</v>
      </c>
      <c r="V154" s="343">
        <f t="shared" si="41"/>
        <v>-11</v>
      </c>
      <c r="W154" s="339" t="str">
        <f t="shared" si="34"/>
        <v>capacité à déconnecter le mental du corps / imaginaire générant de la régénération</v>
      </c>
      <c r="X154" s="327">
        <v>14</v>
      </c>
      <c r="Y154" s="343">
        <f t="shared" si="42"/>
        <v>8</v>
      </c>
      <c r="Z154" s="339" t="str">
        <f t="shared" si="35"/>
        <v>ne pas respecter les limites de son corps / négliger les besoins du corps</v>
      </c>
      <c r="AB154" s="315">
        <v>14</v>
      </c>
      <c r="AC154" s="338"/>
      <c r="AD154" s="338"/>
      <c r="AE154" s="338"/>
      <c r="AF154" s="338"/>
      <c r="AG154" s="338"/>
      <c r="AH154" s="338"/>
      <c r="AI154" s="338"/>
      <c r="AJ154" s="338"/>
      <c r="AK154" s="338">
        <v>0</v>
      </c>
      <c r="AL154" s="338">
        <v>0</v>
      </c>
      <c r="AM154" s="338">
        <v>-11</v>
      </c>
      <c r="AN154" s="338">
        <v>8</v>
      </c>
      <c r="AO154" s="338"/>
      <c r="AP154" s="338"/>
      <c r="AQ154" s="338"/>
      <c r="AR154" s="343">
        <f t="shared" si="43"/>
        <v>0</v>
      </c>
      <c r="AS154" s="338" t="str">
        <f t="shared" si="44"/>
        <v/>
      </c>
      <c r="AT154" s="338" t="str">
        <f t="shared" si="45"/>
        <v/>
      </c>
      <c r="AU154" s="338" t="str">
        <f t="shared" si="46"/>
        <v>Blocage_gauche</v>
      </c>
      <c r="AV154" s="338" t="str">
        <f t="shared" si="47"/>
        <v>Blocage_gauche</v>
      </c>
      <c r="AW154" s="338"/>
      <c r="AX154" s="338"/>
      <c r="AY154" s="338"/>
      <c r="AZ154" s="338"/>
      <c r="BA154" s="338"/>
      <c r="BB154" s="338"/>
      <c r="BC154" s="338"/>
      <c r="BD154" s="338"/>
      <c r="BE154" s="338"/>
      <c r="BF154" s="338"/>
      <c r="BG154" s="338"/>
      <c r="BH154" s="338"/>
      <c r="BI154" s="338"/>
      <c r="BJ154" s="338"/>
      <c r="BK154" s="338"/>
      <c r="BL154" s="338"/>
      <c r="BM154" s="338"/>
      <c r="BN154" s="338"/>
      <c r="BO154" s="338"/>
      <c r="BP154" s="338"/>
      <c r="BQ154" s="338"/>
      <c r="BR154" s="338"/>
      <c r="BS154" s="338"/>
      <c r="BT154" s="338"/>
      <c r="BU154" s="338"/>
      <c r="BV154" s="338"/>
      <c r="BW154" s="338"/>
      <c r="BX154" s="338"/>
      <c r="BY154" s="508" t="str">
        <f>annexe_01!D152</f>
        <v>besoin de densité du corps / capacité à se régénérer / ne plus générer de pensées</v>
      </c>
      <c r="BZ154" s="508" t="str">
        <f>annexe_01!E152</f>
        <v>capacité à déconnecter le mental du corps / imaginaire générant de la régénération</v>
      </c>
      <c r="CA154" s="508" t="str">
        <f>annexe_01!F152</f>
        <v>intelligence du corps / confiance dans le corps / maîtrise de la régénération</v>
      </c>
      <c r="CB154" s="508" t="str">
        <f>annexe_01!G152</f>
        <v>ne pas respecter les limites de son corps / négliger les besoins du corps</v>
      </c>
      <c r="CF154" s="300" t="s">
        <v>119</v>
      </c>
      <c r="CG154" s="300" t="s">
        <v>136</v>
      </c>
      <c r="CH154" s="301">
        <v>29</v>
      </c>
      <c r="CI154" s="301">
        <v>1510</v>
      </c>
    </row>
    <row r="155" spans="5:87" ht="14.25" customHeight="1" thickTop="1" thickBot="1" x14ac:dyDescent="0.3">
      <c r="E155" s="310">
        <v>1</v>
      </c>
      <c r="F155" s="314">
        <v>14</v>
      </c>
      <c r="G155" s="183">
        <f t="shared" si="36"/>
        <v>0</v>
      </c>
      <c r="H155" s="312">
        <v>1</v>
      </c>
      <c r="I155" s="312">
        <v>0</v>
      </c>
      <c r="J155" s="343">
        <f t="shared" si="37"/>
        <v>0</v>
      </c>
      <c r="K155" s="339" t="str">
        <f t="shared" si="32"/>
        <v/>
      </c>
      <c r="L155" s="327">
        <v>14</v>
      </c>
      <c r="M155" s="343">
        <f t="shared" si="38"/>
        <v>-10</v>
      </c>
      <c r="N155" s="339" t="str">
        <f t="shared" si="33"/>
        <v>écoute du cœur / être un leader charismatique</v>
      </c>
      <c r="O155" s="354" t="str">
        <f>annexe_01!C153</f>
        <v>Cristal</v>
      </c>
      <c r="P155" s="347"/>
      <c r="Q155" s="347"/>
      <c r="R155" s="347"/>
      <c r="S155" s="338"/>
      <c r="T155" s="338" t="str">
        <f t="shared" si="39"/>
        <v>--</v>
      </c>
      <c r="U155" s="357">
        <f t="shared" si="40"/>
        <v>0</v>
      </c>
      <c r="V155" s="343">
        <f t="shared" si="41"/>
        <v>4</v>
      </c>
      <c r="W155" s="339" t="str">
        <f t="shared" si="34"/>
        <v>besoin d'être une autorité exemplaire / besoin d'écouter son cœur</v>
      </c>
      <c r="X155" s="327">
        <v>14</v>
      </c>
      <c r="Y155" s="343">
        <f t="shared" si="42"/>
        <v>7</v>
      </c>
      <c r="Z155" s="339" t="str">
        <f t="shared" si="35"/>
        <v>négliger les besoins du cœur / diriger les autres sans cœur</v>
      </c>
      <c r="AB155" s="315">
        <v>14</v>
      </c>
      <c r="AC155" s="338"/>
      <c r="AD155" s="338"/>
      <c r="AE155" s="338"/>
      <c r="AF155" s="338"/>
      <c r="AG155" s="338"/>
      <c r="AH155" s="338"/>
      <c r="AI155" s="338"/>
      <c r="AJ155" s="338"/>
      <c r="AK155" s="338">
        <v>0</v>
      </c>
      <c r="AL155" s="338">
        <v>-10</v>
      </c>
      <c r="AM155" s="338">
        <v>4</v>
      </c>
      <c r="AN155" s="338">
        <v>7</v>
      </c>
      <c r="AO155" s="338"/>
      <c r="AP155" s="338"/>
      <c r="AQ155" s="338"/>
      <c r="AR155" s="343">
        <f t="shared" si="43"/>
        <v>0</v>
      </c>
      <c r="AS155" s="338" t="str">
        <f t="shared" si="44"/>
        <v/>
      </c>
      <c r="AT155" s="338" t="str">
        <f t="shared" si="45"/>
        <v/>
      </c>
      <c r="AU155" s="338" t="str">
        <f t="shared" si="46"/>
        <v/>
      </c>
      <c r="AV155" s="338" t="str">
        <f t="shared" si="47"/>
        <v/>
      </c>
      <c r="AW155" s="338"/>
      <c r="AX155" s="338"/>
      <c r="AY155" s="338"/>
      <c r="AZ155" s="338"/>
      <c r="BA155" s="338"/>
      <c r="BB155" s="338"/>
      <c r="BC155" s="338"/>
      <c r="BD155" s="338"/>
      <c r="BE155" s="338"/>
      <c r="BF155" s="338"/>
      <c r="BG155" s="338"/>
      <c r="BH155" s="338"/>
      <c r="BI155" s="338"/>
      <c r="BJ155" s="338"/>
      <c r="BK155" s="338"/>
      <c r="BL155" s="338"/>
      <c r="BM155" s="338"/>
      <c r="BN155" s="338"/>
      <c r="BO155" s="338"/>
      <c r="BP155" s="338"/>
      <c r="BQ155" s="338"/>
      <c r="BR155" s="338"/>
      <c r="BS155" s="338"/>
      <c r="BT155" s="338"/>
      <c r="BU155" s="338"/>
      <c r="BV155" s="338"/>
      <c r="BW155" s="338"/>
      <c r="BX155" s="338"/>
      <c r="BY155" s="508" t="str">
        <f>annexe_01!D153</f>
        <v>besoin d'être une autorité exemplaire / besoin d'écouter son cœur</v>
      </c>
      <c r="BZ155" s="508" t="str">
        <f>annexe_01!E153</f>
        <v>ne pas écouter son cœur</v>
      </c>
      <c r="CA155" s="508" t="str">
        <f>annexe_01!F153</f>
        <v>écoute du cœur / être un leader charismatique</v>
      </c>
      <c r="CB155" s="508" t="str">
        <f>annexe_01!G153</f>
        <v>négliger les besoins du cœur / diriger les autres sans cœur</v>
      </c>
      <c r="CF155" s="300" t="s">
        <v>119</v>
      </c>
      <c r="CG155" s="300" t="s">
        <v>136</v>
      </c>
      <c r="CH155" s="301">
        <v>29</v>
      </c>
      <c r="CI155" s="301">
        <v>1520</v>
      </c>
    </row>
    <row r="156" spans="5:87" ht="14.25" customHeight="1" thickTop="1" thickBot="1" x14ac:dyDescent="0.3">
      <c r="E156" s="310">
        <v>1</v>
      </c>
      <c r="F156" s="314">
        <v>14</v>
      </c>
      <c r="G156" s="183">
        <f t="shared" si="36"/>
        <v>1</v>
      </c>
      <c r="H156" s="312">
        <v>-3</v>
      </c>
      <c r="I156" s="312">
        <v>1</v>
      </c>
      <c r="J156" s="343">
        <f t="shared" si="37"/>
        <v>0</v>
      </c>
      <c r="K156" s="339" t="str">
        <f t="shared" si="32"/>
        <v/>
      </c>
      <c r="L156" s="327">
        <v>14</v>
      </c>
      <c r="M156" s="343">
        <f t="shared" si="38"/>
        <v>-16</v>
      </c>
      <c r="N156" s="339" t="str">
        <f t="shared" si="33"/>
        <v>capacité à se remettre en question / à faire un "reset" / mourir à soi-même et renaître</v>
      </c>
      <c r="O156" s="354" t="str">
        <f>annexe_01!C154</f>
        <v>Cristal</v>
      </c>
      <c r="P156" s="347"/>
      <c r="Q156" s="347"/>
      <c r="R156" s="347"/>
      <c r="S156" s="338"/>
      <c r="T156" s="338" t="str">
        <f t="shared" si="39"/>
        <v>--</v>
      </c>
      <c r="U156" s="357">
        <f t="shared" si="40"/>
        <v>0</v>
      </c>
      <c r="V156" s="343">
        <f t="shared" si="41"/>
        <v>8</v>
      </c>
      <c r="W156" s="339" t="str">
        <f t="shared" si="34"/>
        <v>besoin de faire une pause / cesser de reporter à plus tard ou de repousser les limites</v>
      </c>
      <c r="X156" s="327">
        <v>14</v>
      </c>
      <c r="Y156" s="343">
        <f t="shared" si="42"/>
        <v>-10</v>
      </c>
      <c r="Z156" s="339" t="str">
        <f t="shared" si="35"/>
        <v>capacité à se remettre en question / à faire un "reset" / mourir à soi-même et renaître</v>
      </c>
      <c r="AB156" s="315">
        <v>14</v>
      </c>
      <c r="AC156" s="338"/>
      <c r="AD156" s="338"/>
      <c r="AE156" s="338"/>
      <c r="AF156" s="338"/>
      <c r="AG156" s="338"/>
      <c r="AH156" s="338"/>
      <c r="AI156" s="338"/>
      <c r="AJ156" s="338"/>
      <c r="AK156" s="338">
        <v>0</v>
      </c>
      <c r="AL156" s="338">
        <v>-16</v>
      </c>
      <c r="AM156" s="338">
        <v>8</v>
      </c>
      <c r="AN156" s="338">
        <v>-10</v>
      </c>
      <c r="AO156" s="338"/>
      <c r="AP156" s="338"/>
      <c r="AQ156" s="338"/>
      <c r="AR156" s="343">
        <f t="shared" si="43"/>
        <v>0</v>
      </c>
      <c r="AS156" s="338" t="str">
        <f t="shared" si="44"/>
        <v/>
      </c>
      <c r="AT156" s="338" t="str">
        <f t="shared" si="45"/>
        <v/>
      </c>
      <c r="AU156" s="338" t="str">
        <f t="shared" si="46"/>
        <v/>
      </c>
      <c r="AV156" s="338" t="str">
        <f t="shared" si="47"/>
        <v/>
      </c>
      <c r="AW156" s="338"/>
      <c r="AX156" s="338"/>
      <c r="AY156" s="338"/>
      <c r="AZ156" s="338"/>
      <c r="BA156" s="338"/>
      <c r="BB156" s="338"/>
      <c r="BC156" s="338"/>
      <c r="BD156" s="338"/>
      <c r="BE156" s="338"/>
      <c r="BF156" s="338"/>
      <c r="BG156" s="338"/>
      <c r="BH156" s="338"/>
      <c r="BI156" s="338"/>
      <c r="BJ156" s="338"/>
      <c r="BK156" s="338"/>
      <c r="BL156" s="338"/>
      <c r="BM156" s="338"/>
      <c r="BN156" s="338"/>
      <c r="BO156" s="338"/>
      <c r="BP156" s="338"/>
      <c r="BQ156" s="338"/>
      <c r="BR156" s="338"/>
      <c r="BS156" s="338"/>
      <c r="BT156" s="338"/>
      <c r="BU156" s="338"/>
      <c r="BV156" s="338"/>
      <c r="BW156" s="338"/>
      <c r="BX156" s="338"/>
      <c r="BY156" s="508" t="str">
        <f>annexe_01!D154</f>
        <v>besoin de faire une pause / cesser de reporter à plus tard ou de repousser les limites</v>
      </c>
      <c r="BZ156" s="508" t="str">
        <f>annexe_01!E154</f>
        <v>remplir le vide / peur du silence / besoin d'être hyperactif</v>
      </c>
      <c r="CA156" s="508" t="str">
        <f>annexe_01!F154</f>
        <v>capacité à se remettre en question / à faire un "reset" / mourir à soi-même et renaître</v>
      </c>
      <c r="CB156" s="508" t="str">
        <f>annexe_01!G154</f>
        <v>besoin de se sentir vivant par peur ou refus de la mort / ou du vide existentiel</v>
      </c>
      <c r="CF156" s="300" t="s">
        <v>119</v>
      </c>
      <c r="CG156" s="300" t="s">
        <v>136</v>
      </c>
      <c r="CH156" s="301">
        <v>29</v>
      </c>
      <c r="CI156" s="301">
        <v>1530</v>
      </c>
    </row>
    <row r="157" spans="5:87" ht="14.25" customHeight="1" thickTop="1" thickBot="1" x14ac:dyDescent="0.3">
      <c r="E157" s="310">
        <v>1</v>
      </c>
      <c r="F157" s="314">
        <v>15</v>
      </c>
      <c r="G157" s="183">
        <f t="shared" si="36"/>
        <v>1</v>
      </c>
      <c r="H157" s="312">
        <v>-5</v>
      </c>
      <c r="I157" s="312">
        <v>1</v>
      </c>
      <c r="J157" s="343">
        <f t="shared" si="37"/>
        <v>-4</v>
      </c>
      <c r="K157" s="339" t="str">
        <f t="shared" si="32"/>
        <v xml:space="preserve">se concentrer sur une seule chose à la fois / pensée linéaire / raisonnement </v>
      </c>
      <c r="L157" s="327">
        <v>15</v>
      </c>
      <c r="M157" s="343">
        <f t="shared" si="38"/>
        <v>-17</v>
      </c>
      <c r="N157" s="339" t="str">
        <f t="shared" si="33"/>
        <v>sortir des conditionnements / maîtrise des limites / percevoir la direction adéquate</v>
      </c>
      <c r="O157" s="354" t="str">
        <f>annexe_01!C155</f>
        <v>diamant</v>
      </c>
      <c r="P157" s="347"/>
      <c r="Q157" s="347"/>
      <c r="R157" s="347"/>
      <c r="S157" s="338"/>
      <c r="T157" s="338" t="str">
        <f t="shared" si="39"/>
        <v>Tension--</v>
      </c>
      <c r="U157" s="357">
        <f t="shared" si="40"/>
        <v>13</v>
      </c>
      <c r="V157" s="343">
        <f t="shared" si="41"/>
        <v>9</v>
      </c>
      <c r="W157" s="339" t="str">
        <f t="shared" si="34"/>
        <v>besoin de voir tous les possibles / lucidité</v>
      </c>
      <c r="X157" s="327">
        <v>15</v>
      </c>
      <c r="Y157" s="343">
        <f t="shared" si="42"/>
        <v>11</v>
      </c>
      <c r="Z157" s="339" t="str">
        <f t="shared" si="35"/>
        <v>besoin de repousser les limites / de se dépasser</v>
      </c>
      <c r="AB157" s="315">
        <v>15</v>
      </c>
      <c r="AC157" s="338"/>
      <c r="AD157" s="338"/>
      <c r="AE157" s="338"/>
      <c r="AF157" s="338"/>
      <c r="AG157" s="338"/>
      <c r="AH157" s="338"/>
      <c r="AI157" s="338"/>
      <c r="AJ157" s="338"/>
      <c r="AK157" s="338">
        <v>-4</v>
      </c>
      <c r="AL157" s="338">
        <v>-17</v>
      </c>
      <c r="AM157" s="338">
        <v>9</v>
      </c>
      <c r="AN157" s="338">
        <v>11</v>
      </c>
      <c r="AO157" s="338"/>
      <c r="AP157" s="338"/>
      <c r="AQ157" s="338"/>
      <c r="AR157" s="343">
        <f t="shared" si="43"/>
        <v>13</v>
      </c>
      <c r="AS157" s="338" t="str">
        <f t="shared" si="44"/>
        <v>Tension</v>
      </c>
      <c r="AT157" s="338" t="str">
        <f t="shared" si="45"/>
        <v/>
      </c>
      <c r="AU157" s="338" t="str">
        <f t="shared" si="46"/>
        <v/>
      </c>
      <c r="AV157" s="338" t="str">
        <f t="shared" si="47"/>
        <v/>
      </c>
      <c r="AW157" s="338"/>
      <c r="AX157" s="338"/>
      <c r="AY157" s="338"/>
      <c r="AZ157" s="338"/>
      <c r="BA157" s="338"/>
      <c r="BB157" s="338"/>
      <c r="BC157" s="338"/>
      <c r="BD157" s="338"/>
      <c r="BE157" s="338"/>
      <c r="BF157" s="338"/>
      <c r="BG157" s="338"/>
      <c r="BH157" s="338"/>
      <c r="BI157" s="338"/>
      <c r="BJ157" s="338"/>
      <c r="BK157" s="338"/>
      <c r="BL157" s="338"/>
      <c r="BM157" s="338"/>
      <c r="BN157" s="338"/>
      <c r="BO157" s="338"/>
      <c r="BP157" s="338"/>
      <c r="BQ157" s="338"/>
      <c r="BR157" s="338"/>
      <c r="BS157" s="338"/>
      <c r="BT157" s="338"/>
      <c r="BU157" s="338"/>
      <c r="BV157" s="338"/>
      <c r="BW157" s="338"/>
      <c r="BX157" s="338"/>
      <c r="BY157" s="508" t="str">
        <f>annexe_01!D155</f>
        <v>besoin de voir tous les possibles / lucidité</v>
      </c>
      <c r="BZ157" s="508" t="str">
        <f>annexe_01!E155</f>
        <v xml:space="preserve">se concentrer sur une seule chose à la fois / pensée linéaire / raisonnement </v>
      </c>
      <c r="CA157" s="508" t="str">
        <f>annexe_01!F155</f>
        <v>sortir des conditionnements / maîtrise des limites / percevoir la direction adéquate</v>
      </c>
      <c r="CB157" s="508" t="str">
        <f>annexe_01!G155</f>
        <v>besoin de repousser les limites / de se dépasser</v>
      </c>
      <c r="CF157" s="300" t="s">
        <v>123</v>
      </c>
      <c r="CG157" s="300" t="s">
        <v>137</v>
      </c>
      <c r="CH157" s="301">
        <v>30</v>
      </c>
      <c r="CI157" s="301">
        <v>1540</v>
      </c>
    </row>
    <row r="158" spans="5:87" ht="14.25" customHeight="1" thickTop="1" thickBot="1" x14ac:dyDescent="0.3">
      <c r="E158" s="310">
        <v>1</v>
      </c>
      <c r="F158" s="314">
        <v>15</v>
      </c>
      <c r="G158" s="183">
        <f t="shared" si="36"/>
        <v>0</v>
      </c>
      <c r="H158" s="312">
        <v>-2</v>
      </c>
      <c r="I158" s="312">
        <v>1</v>
      </c>
      <c r="J158" s="343">
        <f t="shared" si="37"/>
        <v>7</v>
      </c>
      <c r="K158" s="339" t="str">
        <f t="shared" si="32"/>
        <v>besoin d'être dans son corps / présence en soi / sensation de puissance</v>
      </c>
      <c r="L158" s="327">
        <v>15</v>
      </c>
      <c r="M158" s="343">
        <f t="shared" si="38"/>
        <v>15</v>
      </c>
      <c r="N158" s="339" t="str">
        <f t="shared" si="33"/>
        <v>se sentir exister / vouloir se faire remarquer / attirer l'attention</v>
      </c>
      <c r="O158" s="354" t="str">
        <f>annexe_01!C156</f>
        <v>diamant</v>
      </c>
      <c r="P158" s="347"/>
      <c r="Q158" s="347"/>
      <c r="R158" s="347"/>
      <c r="S158" s="338"/>
      <c r="T158" s="338" t="str">
        <f t="shared" si="39"/>
        <v>--</v>
      </c>
      <c r="U158" s="357">
        <f t="shared" si="40"/>
        <v>0</v>
      </c>
      <c r="V158" s="343">
        <f t="shared" si="41"/>
        <v>0</v>
      </c>
      <c r="W158" s="339" t="str">
        <f t="shared" si="34"/>
        <v/>
      </c>
      <c r="X158" s="327">
        <v>15</v>
      </c>
      <c r="Y158" s="343">
        <f t="shared" si="42"/>
        <v>8</v>
      </c>
      <c r="Z158" s="339" t="str">
        <f t="shared" si="35"/>
        <v>se sentir exister / vouloir se faire remarquer / attirer l'attention</v>
      </c>
      <c r="AB158" s="315">
        <v>15</v>
      </c>
      <c r="AC158" s="338"/>
      <c r="AD158" s="338"/>
      <c r="AE158" s="338"/>
      <c r="AF158" s="338"/>
      <c r="AG158" s="338"/>
      <c r="AH158" s="338"/>
      <c r="AI158" s="338"/>
      <c r="AJ158" s="338"/>
      <c r="AK158" s="338">
        <v>7</v>
      </c>
      <c r="AL158" s="338">
        <v>15</v>
      </c>
      <c r="AM158" s="338">
        <v>0</v>
      </c>
      <c r="AN158" s="338">
        <v>8</v>
      </c>
      <c r="AO158" s="338"/>
      <c r="AP158" s="338"/>
      <c r="AQ158" s="338"/>
      <c r="AR158" s="343">
        <f t="shared" si="43"/>
        <v>0</v>
      </c>
      <c r="AS158" s="338" t="str">
        <f t="shared" si="44"/>
        <v/>
      </c>
      <c r="AT158" s="338" t="str">
        <f t="shared" si="45"/>
        <v/>
      </c>
      <c r="AU158" s="338" t="str">
        <f t="shared" si="46"/>
        <v/>
      </c>
      <c r="AV158" s="338" t="str">
        <f t="shared" si="47"/>
        <v/>
      </c>
      <c r="AW158" s="338"/>
      <c r="AX158" s="338"/>
      <c r="AY158" s="338"/>
      <c r="AZ158" s="338"/>
      <c r="BA158" s="338"/>
      <c r="BB158" s="338"/>
      <c r="BC158" s="338"/>
      <c r="BD158" s="338"/>
      <c r="BE158" s="338"/>
      <c r="BF158" s="338"/>
      <c r="BG158" s="338"/>
      <c r="BH158" s="338"/>
      <c r="BI158" s="338"/>
      <c r="BJ158" s="338"/>
      <c r="BK158" s="338"/>
      <c r="BL158" s="338"/>
      <c r="BM158" s="338"/>
      <c r="BN158" s="338"/>
      <c r="BO158" s="338"/>
      <c r="BP158" s="338"/>
      <c r="BQ158" s="338"/>
      <c r="BR158" s="338"/>
      <c r="BS158" s="338"/>
      <c r="BT158" s="338"/>
      <c r="BU158" s="338"/>
      <c r="BV158" s="338"/>
      <c r="BW158" s="338"/>
      <c r="BX158" s="338"/>
      <c r="BY158" s="508" t="str">
        <f>annexe_01!D156</f>
        <v>besoin d'être dans son corps / présence en soi / sensation de puissance</v>
      </c>
      <c r="BZ158" s="508" t="str">
        <f>annexe_01!E156</f>
        <v>manque de confiance dans le corps / ne pas trop le sentir / ne pas être dans la réalité</v>
      </c>
      <c r="CA158" s="508" t="str">
        <f>annexe_01!F156</f>
        <v>certitude dans ce que perçoit le corps / présent dans son corps / être soi-même</v>
      </c>
      <c r="CB158" s="508" t="str">
        <f>annexe_01!G156</f>
        <v>se sentir exister / vouloir se faire remarquer / attirer l'attention</v>
      </c>
      <c r="CF158" s="300" t="s">
        <v>123</v>
      </c>
      <c r="CG158" s="300" t="s">
        <v>137</v>
      </c>
      <c r="CH158" s="301">
        <v>30</v>
      </c>
      <c r="CI158" s="301">
        <v>1550</v>
      </c>
    </row>
    <row r="159" spans="5:87" ht="14.25" customHeight="1" thickTop="1" thickBot="1" x14ac:dyDescent="0.3">
      <c r="E159" s="310">
        <v>2</v>
      </c>
      <c r="F159" s="314">
        <v>1</v>
      </c>
      <c r="G159" s="183">
        <f t="shared" si="36"/>
        <v>2</v>
      </c>
      <c r="H159" s="312">
        <v>9</v>
      </c>
      <c r="I159" s="312">
        <v>1</v>
      </c>
      <c r="J159" s="343">
        <f t="shared" si="37"/>
        <v>-1</v>
      </c>
      <c r="K159" s="339" t="str">
        <f t="shared" si="32"/>
        <v>manque de protection sur le plan spirituel / subir des attaques (entités / magie noire)</v>
      </c>
      <c r="L159" s="327">
        <v>1</v>
      </c>
      <c r="M159" s="343">
        <f t="shared" si="38"/>
        <v>18</v>
      </c>
      <c r="N159" s="339" t="str">
        <f t="shared" si="33"/>
        <v>percevoir tout ce qui dérange / mise en évidence des résistances et des incohérences</v>
      </c>
      <c r="O159" s="354" t="str">
        <f>annexe_01!C157</f>
        <v>diamant</v>
      </c>
      <c r="P159" s="347"/>
      <c r="Q159" s="347"/>
      <c r="R159" s="347"/>
      <c r="S159" s="338"/>
      <c r="T159" s="338" t="str">
        <f t="shared" si="39"/>
        <v>-Blocage_droite-Blocage_gauche</v>
      </c>
      <c r="U159" s="357">
        <f t="shared" si="40"/>
        <v>0</v>
      </c>
      <c r="V159" s="343">
        <f t="shared" si="41"/>
        <v>-4</v>
      </c>
      <c r="W159" s="339" t="str">
        <f t="shared" si="34"/>
        <v>manque de protection sur le plan spirituel / subir des attaques (entités / magie noire)</v>
      </c>
      <c r="X159" s="327">
        <v>1</v>
      </c>
      <c r="Y159" s="343">
        <f t="shared" si="42"/>
        <v>20</v>
      </c>
      <c r="Z159" s="339" t="str">
        <f t="shared" si="35"/>
        <v>percevoir tout ce qui dérange / mise en évidence des résistances et des incohérences</v>
      </c>
      <c r="AB159" s="315">
        <v>1</v>
      </c>
      <c r="AC159" s="338"/>
      <c r="AD159" s="338"/>
      <c r="AE159" s="338"/>
      <c r="AF159" s="338"/>
      <c r="AG159" s="338"/>
      <c r="AH159" s="338"/>
      <c r="AI159" s="338"/>
      <c r="AJ159" s="338"/>
      <c r="AK159" s="338">
        <v>-1</v>
      </c>
      <c r="AL159" s="338">
        <v>18</v>
      </c>
      <c r="AM159" s="338">
        <v>-4</v>
      </c>
      <c r="AN159" s="338">
        <v>20</v>
      </c>
      <c r="AO159" s="338"/>
      <c r="AP159" s="338"/>
      <c r="AQ159" s="338"/>
      <c r="AR159" s="343">
        <f t="shared" si="43"/>
        <v>0</v>
      </c>
      <c r="AS159" s="338" t="str">
        <f t="shared" si="44"/>
        <v/>
      </c>
      <c r="AT159" s="338" t="str">
        <f t="shared" si="45"/>
        <v>Blocage_droite</v>
      </c>
      <c r="AU159" s="338" t="str">
        <f t="shared" si="46"/>
        <v>Blocage_gauche</v>
      </c>
      <c r="AV159" s="338" t="str">
        <f t="shared" si="47"/>
        <v>Blocage_gauche</v>
      </c>
      <c r="AW159" s="338"/>
      <c r="AX159" s="338"/>
      <c r="AY159" s="338"/>
      <c r="AZ159" s="338"/>
      <c r="BA159" s="338"/>
      <c r="BB159" s="338"/>
      <c r="BC159" s="338"/>
      <c r="BD159" s="338"/>
      <c r="BE159" s="338"/>
      <c r="BF159" s="338"/>
      <c r="BG159" s="338"/>
      <c r="BH159" s="338"/>
      <c r="BI159" s="338"/>
      <c r="BJ159" s="338"/>
      <c r="BK159" s="338"/>
      <c r="BL159" s="338"/>
      <c r="BM159" s="338"/>
      <c r="BN159" s="338"/>
      <c r="BO159" s="338"/>
      <c r="BP159" s="338"/>
      <c r="BQ159" s="338"/>
      <c r="BR159" s="338"/>
      <c r="BS159" s="338"/>
      <c r="BT159" s="338"/>
      <c r="BU159" s="338"/>
      <c r="BV159" s="338"/>
      <c r="BW159" s="338"/>
      <c r="BX159" s="338"/>
      <c r="BY159" s="508" t="str">
        <f>annexe_01!D157</f>
        <v>besoin de se sentir en totale sécurité / densité énergétique / besoin de protection sur le plan spirituel</v>
      </c>
      <c r="BZ159" s="508" t="str">
        <f>annexe_01!E157</f>
        <v>manque de protection sur le plan spirituel / subir des attaques (entités / magie noire)</v>
      </c>
      <c r="CA159" s="508" t="str">
        <f>annexe_01!F157</f>
        <v>percevoir au-delà des apparences / reliance spirituelle / équilibrer sur tous les plans</v>
      </c>
      <c r="CB159" s="508" t="str">
        <f>annexe_01!G157</f>
        <v>percevoir tout ce qui dérange / mise en évidence des résistances et des incohérences</v>
      </c>
      <c r="CF159" s="300" t="s">
        <v>5</v>
      </c>
      <c r="CG159" s="300" t="s">
        <v>137</v>
      </c>
      <c r="CH159" s="301">
        <v>31</v>
      </c>
      <c r="CI159" s="301">
        <v>1560</v>
      </c>
    </row>
    <row r="160" spans="5:87" ht="14.25" customHeight="1" thickTop="1" thickBot="1" x14ac:dyDescent="0.3">
      <c r="E160" s="310">
        <v>2</v>
      </c>
      <c r="F160" s="314">
        <v>1</v>
      </c>
      <c r="G160" s="183">
        <f t="shared" si="36"/>
        <v>1</v>
      </c>
      <c r="H160" s="312">
        <v>-3</v>
      </c>
      <c r="I160" s="312">
        <v>2</v>
      </c>
      <c r="J160" s="343">
        <f t="shared" si="37"/>
        <v>-9</v>
      </c>
      <c r="K160" s="339" t="str">
        <f t="shared" si="32"/>
        <v>retourner à son intériorité pour observer ce qui ne va pas</v>
      </c>
      <c r="L160" s="327">
        <v>1</v>
      </c>
      <c r="M160" s="343">
        <f t="shared" si="38"/>
        <v>13</v>
      </c>
      <c r="N160" s="339" t="str">
        <f t="shared" si="33"/>
        <v>résistance avant de passer à un autre palier de conscience / vouloir changer les autres</v>
      </c>
      <c r="O160" s="354" t="str">
        <f>annexe_01!C158</f>
        <v>diamant</v>
      </c>
      <c r="P160" s="347"/>
      <c r="Q160" s="347"/>
      <c r="R160" s="347"/>
      <c r="S160" s="338"/>
      <c r="T160" s="338" t="str">
        <f t="shared" si="39"/>
        <v>-Blocage_droite-</v>
      </c>
      <c r="U160" s="357">
        <f t="shared" si="40"/>
        <v>0</v>
      </c>
      <c r="V160" s="343">
        <f t="shared" si="41"/>
        <v>0</v>
      </c>
      <c r="W160" s="339" t="str">
        <f t="shared" si="34"/>
        <v/>
      </c>
      <c r="X160" s="327">
        <v>1</v>
      </c>
      <c r="Y160" s="343">
        <f t="shared" si="42"/>
        <v>7</v>
      </c>
      <c r="Z160" s="339" t="str">
        <f t="shared" si="35"/>
        <v>résistance avant de passer à un autre palier de conscience / vouloir changer les autres</v>
      </c>
      <c r="AB160" s="315">
        <v>1</v>
      </c>
      <c r="AC160" s="338"/>
      <c r="AD160" s="338"/>
      <c r="AE160" s="338"/>
      <c r="AF160" s="338"/>
      <c r="AG160" s="338"/>
      <c r="AH160" s="338"/>
      <c r="AI160" s="338"/>
      <c r="AJ160" s="338"/>
      <c r="AK160" s="338">
        <v>-9</v>
      </c>
      <c r="AL160" s="338">
        <v>13</v>
      </c>
      <c r="AM160" s="338">
        <v>0</v>
      </c>
      <c r="AN160" s="338">
        <v>7</v>
      </c>
      <c r="AO160" s="338"/>
      <c r="AP160" s="338"/>
      <c r="AQ160" s="338"/>
      <c r="AR160" s="343">
        <f t="shared" si="43"/>
        <v>0</v>
      </c>
      <c r="AS160" s="338" t="str">
        <f t="shared" si="44"/>
        <v/>
      </c>
      <c r="AT160" s="338" t="str">
        <f t="shared" si="45"/>
        <v>Blocage_droite</v>
      </c>
      <c r="AU160" s="338" t="str">
        <f t="shared" si="46"/>
        <v/>
      </c>
      <c r="AV160" s="338" t="str">
        <f t="shared" si="47"/>
        <v/>
      </c>
      <c r="AW160" s="338"/>
      <c r="AX160" s="338"/>
      <c r="AY160" s="338"/>
      <c r="AZ160" s="338"/>
      <c r="BA160" s="338"/>
      <c r="BB160" s="338"/>
      <c r="BC160" s="338"/>
      <c r="BD160" s="338"/>
      <c r="BE160" s="338"/>
      <c r="BF160" s="338"/>
      <c r="BG160" s="338"/>
      <c r="BH160" s="338"/>
      <c r="BI160" s="338"/>
      <c r="BJ160" s="338"/>
      <c r="BK160" s="338"/>
      <c r="BL160" s="338"/>
      <c r="BM160" s="338"/>
      <c r="BN160" s="338"/>
      <c r="BO160" s="338"/>
      <c r="BP160" s="338"/>
      <c r="BQ160" s="338"/>
      <c r="BR160" s="338"/>
      <c r="BS160" s="338"/>
      <c r="BT160" s="338"/>
      <c r="BU160" s="338"/>
      <c r="BV160" s="338"/>
      <c r="BW160" s="338"/>
      <c r="BX160" s="338"/>
      <c r="BY160" s="508" t="str">
        <f>annexe_01!D158</f>
        <v>besoin de lire des informations utiles et concrètes dans tous les plans</v>
      </c>
      <c r="BZ160" s="508" t="str">
        <f>annexe_01!E158</f>
        <v>retourner à son intériorité pour observer ce qui ne va pas</v>
      </c>
      <c r="CA160" s="508" t="str">
        <f>annexe_01!F158</f>
        <v>savoir observer / décoder et transformer les informations dans le corps ou la matière</v>
      </c>
      <c r="CB160" s="508" t="str">
        <f>annexe_01!G158</f>
        <v>résistance avant de passer à un autre palier de conscience / vouloir changer les autres</v>
      </c>
      <c r="CF160" s="300" t="s">
        <v>5</v>
      </c>
      <c r="CG160" s="300" t="s">
        <v>137</v>
      </c>
      <c r="CH160" s="301">
        <v>31</v>
      </c>
      <c r="CI160" s="301">
        <v>1570</v>
      </c>
    </row>
    <row r="161" spans="5:87" ht="14.25" customHeight="1" thickTop="1" thickBot="1" x14ac:dyDescent="0.3">
      <c r="E161" s="310">
        <v>2</v>
      </c>
      <c r="F161" s="314">
        <v>2</v>
      </c>
      <c r="G161" s="183">
        <f t="shared" si="36"/>
        <v>2</v>
      </c>
      <c r="H161" s="312">
        <v>-9</v>
      </c>
      <c r="I161" s="312">
        <v>1</v>
      </c>
      <c r="J161" s="343">
        <f t="shared" si="37"/>
        <v>-12</v>
      </c>
      <c r="K161" s="339" t="str">
        <f t="shared" si="32"/>
        <v>être dépendant des autres ou de son passé</v>
      </c>
      <c r="L161" s="327">
        <v>2</v>
      </c>
      <c r="M161" s="343">
        <f t="shared" si="38"/>
        <v>7</v>
      </c>
      <c r="N161" s="339" t="str">
        <f t="shared" si="33"/>
        <v>fuite en avant / tensions vis à vis des autres</v>
      </c>
      <c r="O161" s="354" t="str">
        <f>annexe_01!C159</f>
        <v>Blanc irisé</v>
      </c>
      <c r="P161" s="347"/>
      <c r="Q161" s="347"/>
      <c r="R161" s="347"/>
      <c r="S161" s="338"/>
      <c r="T161" s="338" t="str">
        <f t="shared" si="39"/>
        <v>-Blocage_droite-</v>
      </c>
      <c r="U161" s="357">
        <f t="shared" si="40"/>
        <v>0</v>
      </c>
      <c r="V161" s="343">
        <f t="shared" si="41"/>
        <v>0</v>
      </c>
      <c r="W161" s="339" t="str">
        <f t="shared" si="34"/>
        <v/>
      </c>
      <c r="X161" s="327">
        <v>2</v>
      </c>
      <c r="Y161" s="343">
        <f t="shared" si="42"/>
        <v>8</v>
      </c>
      <c r="Z161" s="339" t="str">
        <f t="shared" si="35"/>
        <v>fuite en avant / tensions vis à vis des autres</v>
      </c>
      <c r="AB161" s="315">
        <v>2</v>
      </c>
      <c r="AC161" s="338"/>
      <c r="AD161" s="338"/>
      <c r="AE161" s="338"/>
      <c r="AF161" s="338"/>
      <c r="AG161" s="338"/>
      <c r="AH161" s="338"/>
      <c r="AI161" s="338"/>
      <c r="AJ161" s="338"/>
      <c r="AK161" s="338">
        <v>-12</v>
      </c>
      <c r="AL161" s="338">
        <v>7</v>
      </c>
      <c r="AM161" s="338">
        <v>0</v>
      </c>
      <c r="AN161" s="338">
        <v>8</v>
      </c>
      <c r="AO161" s="338"/>
      <c r="AP161" s="338"/>
      <c r="AQ161" s="338"/>
      <c r="AR161" s="343">
        <f t="shared" si="43"/>
        <v>0</v>
      </c>
      <c r="AS161" s="338" t="str">
        <f t="shared" si="44"/>
        <v/>
      </c>
      <c r="AT161" s="338" t="str">
        <f t="shared" si="45"/>
        <v>Blocage_droite</v>
      </c>
      <c r="AU161" s="338" t="str">
        <f t="shared" si="46"/>
        <v/>
      </c>
      <c r="AV161" s="338" t="str">
        <f t="shared" si="47"/>
        <v/>
      </c>
      <c r="AW161" s="338"/>
      <c r="AX161" s="338"/>
      <c r="AY161" s="338"/>
      <c r="AZ161" s="338"/>
      <c r="BA161" s="338"/>
      <c r="BB161" s="338"/>
      <c r="BC161" s="338"/>
      <c r="BD161" s="338"/>
      <c r="BE161" s="338"/>
      <c r="BF161" s="338"/>
      <c r="BG161" s="338"/>
      <c r="BH161" s="338"/>
      <c r="BI161" s="338"/>
      <c r="BJ161" s="338"/>
      <c r="BK161" s="338"/>
      <c r="BL161" s="338"/>
      <c r="BM161" s="338"/>
      <c r="BN161" s="338"/>
      <c r="BO161" s="338"/>
      <c r="BP161" s="338"/>
      <c r="BQ161" s="338"/>
      <c r="BR161" s="338"/>
      <c r="BS161" s="338"/>
      <c r="BT161" s="338"/>
      <c r="BU161" s="338"/>
      <c r="BV161" s="338"/>
      <c r="BW161" s="338"/>
      <c r="BX161" s="338"/>
      <c r="BY161" s="508" t="str">
        <f>annexe_01!D159</f>
        <v>besoin de prendre du recul sur le passé</v>
      </c>
      <c r="BZ161" s="508" t="str">
        <f>annexe_01!E159</f>
        <v>être dépendant des autres ou de son passé</v>
      </c>
      <c r="CA161" s="508" t="str">
        <f>annexe_01!F159</f>
        <v>autonomie énergétique vis à vis des autres</v>
      </c>
      <c r="CB161" s="508" t="str">
        <f>annexe_01!G159</f>
        <v>fuite en avant / tensions vis à vis des autres</v>
      </c>
      <c r="CF161" s="300" t="s">
        <v>17</v>
      </c>
      <c r="CG161" s="300" t="s">
        <v>138</v>
      </c>
      <c r="CH161" s="301">
        <v>32</v>
      </c>
      <c r="CI161" s="301">
        <v>1580</v>
      </c>
    </row>
    <row r="162" spans="5:87" ht="14.25" customHeight="1" thickTop="1" thickBot="1" x14ac:dyDescent="0.3">
      <c r="E162" s="310">
        <v>2</v>
      </c>
      <c r="F162" s="314">
        <v>2</v>
      </c>
      <c r="G162" s="183">
        <f t="shared" si="36"/>
        <v>0</v>
      </c>
      <c r="H162" s="312">
        <v>2</v>
      </c>
      <c r="I162" s="312">
        <v>4</v>
      </c>
      <c r="J162" s="343">
        <f t="shared" si="37"/>
        <v>0</v>
      </c>
      <c r="K162" s="339" t="str">
        <f t="shared" si="32"/>
        <v/>
      </c>
      <c r="L162" s="327">
        <v>2</v>
      </c>
      <c r="M162" s="343">
        <f t="shared" si="38"/>
        <v>16</v>
      </c>
      <c r="N162" s="339" t="str">
        <f t="shared" si="33"/>
        <v>envie de répondre immédiatement à tout besoin</v>
      </c>
      <c r="O162" s="354" t="str">
        <f>annexe_01!C160</f>
        <v>Blanc irisé</v>
      </c>
      <c r="P162" s="347"/>
      <c r="Q162" s="347"/>
      <c r="R162" s="347"/>
      <c r="S162" s="338"/>
      <c r="T162" s="338" t="str">
        <f t="shared" si="39"/>
        <v>--Blocage_gauche</v>
      </c>
      <c r="U162" s="357">
        <f t="shared" si="40"/>
        <v>0</v>
      </c>
      <c r="V162" s="343">
        <f t="shared" si="41"/>
        <v>-14</v>
      </c>
      <c r="W162" s="339" t="str">
        <f t="shared" si="34"/>
        <v>constater les manques / vivre des frustations et des tensions</v>
      </c>
      <c r="X162" s="327">
        <v>2</v>
      </c>
      <c r="Y162" s="343">
        <f t="shared" si="42"/>
        <v>12</v>
      </c>
      <c r="Z162" s="339" t="str">
        <f t="shared" si="35"/>
        <v>envie de répondre immédiatement à tout besoin</v>
      </c>
      <c r="AB162" s="315">
        <v>2</v>
      </c>
      <c r="AC162" s="338"/>
      <c r="AD162" s="338"/>
      <c r="AE162" s="338"/>
      <c r="AF162" s="338"/>
      <c r="AG162" s="338"/>
      <c r="AH162" s="338"/>
      <c r="AI162" s="338"/>
      <c r="AJ162" s="338"/>
      <c r="AK162" s="338">
        <v>0</v>
      </c>
      <c r="AL162" s="338">
        <v>16</v>
      </c>
      <c r="AM162" s="338">
        <v>-14</v>
      </c>
      <c r="AN162" s="338">
        <v>12</v>
      </c>
      <c r="AO162" s="338"/>
      <c r="AP162" s="338"/>
      <c r="AQ162" s="338"/>
      <c r="AR162" s="343">
        <f t="shared" si="43"/>
        <v>0</v>
      </c>
      <c r="AS162" s="338" t="str">
        <f t="shared" si="44"/>
        <v/>
      </c>
      <c r="AT162" s="338" t="str">
        <f t="shared" si="45"/>
        <v/>
      </c>
      <c r="AU162" s="338" t="str">
        <f t="shared" si="46"/>
        <v>Blocage_gauche</v>
      </c>
      <c r="AV162" s="338" t="str">
        <f t="shared" si="47"/>
        <v>Blocage_gauche</v>
      </c>
      <c r="AW162" s="338"/>
      <c r="AX162" s="338"/>
      <c r="AY162" s="338"/>
      <c r="AZ162" s="338"/>
      <c r="BA162" s="338"/>
      <c r="BB162" s="338"/>
      <c r="BC162" s="338"/>
      <c r="BD162" s="338"/>
      <c r="BE162" s="338"/>
      <c r="BF162" s="338"/>
      <c r="BG162" s="338"/>
      <c r="BH162" s="338"/>
      <c r="BI162" s="338"/>
      <c r="BJ162" s="338"/>
      <c r="BK162" s="338"/>
      <c r="BL162" s="338"/>
      <c r="BM162" s="338"/>
      <c r="BN162" s="338"/>
      <c r="BO162" s="338"/>
      <c r="BP162" s="338"/>
      <c r="BQ162" s="338"/>
      <c r="BR162" s="338"/>
      <c r="BS162" s="338"/>
      <c r="BT162" s="338"/>
      <c r="BU162" s="338"/>
      <c r="BV162" s="338"/>
      <c r="BW162" s="338"/>
      <c r="BX162" s="338"/>
      <c r="BY162" s="508" t="str">
        <f>annexe_01!D160</f>
        <v>besoin prendre du recul pour écouter les besoins et diminuer les tensions</v>
      </c>
      <c r="BZ162" s="508" t="str">
        <f>annexe_01!E160</f>
        <v>constater les manques / vivre des frustations et des tensions</v>
      </c>
      <c r="CA162" s="508" t="str">
        <f>annexe_01!F160</f>
        <v>capacité à répondre à ses besoins sur n'importe quel plan</v>
      </c>
      <c r="CB162" s="508" t="str">
        <f>annexe_01!G160</f>
        <v>envie de répondre immédiatement à tout besoin</v>
      </c>
      <c r="CF162" s="300" t="s">
        <v>17</v>
      </c>
      <c r="CG162" s="300" t="s">
        <v>138</v>
      </c>
      <c r="CH162" s="301">
        <v>32</v>
      </c>
      <c r="CI162" s="301">
        <v>1590</v>
      </c>
    </row>
    <row r="163" spans="5:87" ht="14.25" customHeight="1" thickTop="1" thickBot="1" x14ac:dyDescent="0.3">
      <c r="E163" s="310">
        <v>2</v>
      </c>
      <c r="F163" s="314">
        <v>3</v>
      </c>
      <c r="G163" s="183">
        <f t="shared" si="36"/>
        <v>2</v>
      </c>
      <c r="H163" s="312">
        <v>-9</v>
      </c>
      <c r="I163" s="312">
        <v>1</v>
      </c>
      <c r="J163" s="343">
        <f t="shared" si="37"/>
        <v>0</v>
      </c>
      <c r="K163" s="339" t="str">
        <f t="shared" si="32"/>
        <v/>
      </c>
      <c r="L163" s="327">
        <v>3</v>
      </c>
      <c r="M163" s="343">
        <f t="shared" si="38"/>
        <v>10</v>
      </c>
      <c r="N163" s="339" t="str">
        <f t="shared" si="33"/>
        <v>se sentir agressé par tout</v>
      </c>
      <c r="O163" s="354" t="str">
        <f>annexe_01!C161</f>
        <v>Blanc irisé</v>
      </c>
      <c r="P163" s="347"/>
      <c r="Q163" s="347"/>
      <c r="R163" s="347"/>
      <c r="S163" s="338"/>
      <c r="T163" s="338" t="str">
        <f t="shared" si="39"/>
        <v>--Blocage_gauche</v>
      </c>
      <c r="U163" s="357">
        <f t="shared" si="40"/>
        <v>0</v>
      </c>
      <c r="V163" s="343">
        <f t="shared" si="41"/>
        <v>-3</v>
      </c>
      <c r="W163" s="339" t="str">
        <f t="shared" si="34"/>
        <v>ne plus avoir d'énergie / stagner</v>
      </c>
      <c r="X163" s="327">
        <v>3</v>
      </c>
      <c r="Y163" s="343">
        <f t="shared" si="42"/>
        <v>8</v>
      </c>
      <c r="Z163" s="339" t="str">
        <f t="shared" si="35"/>
        <v>se sentir agressé par tout</v>
      </c>
      <c r="AB163" s="315">
        <v>3</v>
      </c>
      <c r="AC163" s="338"/>
      <c r="AD163" s="338"/>
      <c r="AE163" s="338"/>
      <c r="AF163" s="338"/>
      <c r="AG163" s="338"/>
      <c r="AH163" s="338"/>
      <c r="AI163" s="338"/>
      <c r="AJ163" s="338"/>
      <c r="AK163" s="338">
        <v>0</v>
      </c>
      <c r="AL163" s="338">
        <v>10</v>
      </c>
      <c r="AM163" s="338">
        <v>-3</v>
      </c>
      <c r="AN163" s="338">
        <v>8</v>
      </c>
      <c r="AO163" s="338"/>
      <c r="AP163" s="338"/>
      <c r="AQ163" s="338"/>
      <c r="AR163" s="343">
        <f t="shared" si="43"/>
        <v>0</v>
      </c>
      <c r="AS163" s="338" t="str">
        <f t="shared" si="44"/>
        <v/>
      </c>
      <c r="AT163" s="338" t="str">
        <f t="shared" si="45"/>
        <v/>
      </c>
      <c r="AU163" s="338" t="str">
        <f t="shared" si="46"/>
        <v>Blocage_gauche</v>
      </c>
      <c r="AV163" s="338" t="str">
        <f t="shared" si="47"/>
        <v>Blocage_gauche</v>
      </c>
      <c r="AW163" s="338"/>
      <c r="AX163" s="338"/>
      <c r="AY163" s="338"/>
      <c r="AZ163" s="338"/>
      <c r="BA163" s="338"/>
      <c r="BB163" s="338"/>
      <c r="BC163" s="338"/>
      <c r="BD163" s="338"/>
      <c r="BE163" s="338"/>
      <c r="BF163" s="338"/>
      <c r="BG163" s="338"/>
      <c r="BH163" s="338"/>
      <c r="BI163" s="338"/>
      <c r="BJ163" s="338"/>
      <c r="BK163" s="338"/>
      <c r="BL163" s="338"/>
      <c r="BM163" s="338"/>
      <c r="BN163" s="338"/>
      <c r="BO163" s="338"/>
      <c r="BP163" s="338"/>
      <c r="BQ163" s="338"/>
      <c r="BR163" s="338"/>
      <c r="BS163" s="338"/>
      <c r="BT163" s="338"/>
      <c r="BU163" s="338"/>
      <c r="BV163" s="338"/>
      <c r="BW163" s="338"/>
      <c r="BX163" s="338"/>
      <c r="BY163" s="508" t="str">
        <f>annexe_01!D161</f>
        <v>besoin d'être plein d'énergie pour la suite</v>
      </c>
      <c r="BZ163" s="508" t="str">
        <f>annexe_01!E161</f>
        <v>ne plus avoir d'énergie / stagner</v>
      </c>
      <c r="CA163" s="508" t="str">
        <f>annexe_01!F161</f>
        <v>être en syntonie / en phase avec le tout</v>
      </c>
      <c r="CB163" s="508" t="str">
        <f>annexe_01!G161</f>
        <v>se sentir agressé par tout</v>
      </c>
      <c r="CF163" s="300" t="s">
        <v>21</v>
      </c>
      <c r="CG163" s="300" t="s">
        <v>138</v>
      </c>
      <c r="CH163" s="301">
        <v>33</v>
      </c>
      <c r="CI163" s="301">
        <v>1600</v>
      </c>
    </row>
    <row r="164" spans="5:87" ht="14.25" customHeight="1" thickTop="1" thickBot="1" x14ac:dyDescent="0.3">
      <c r="E164" s="310">
        <v>2</v>
      </c>
      <c r="F164" s="314">
        <v>3</v>
      </c>
      <c r="G164" s="183">
        <f t="shared" si="36"/>
        <v>1</v>
      </c>
      <c r="H164" s="312">
        <v>-7</v>
      </c>
      <c r="I164" s="312">
        <v>1</v>
      </c>
      <c r="J164" s="343">
        <f t="shared" si="37"/>
        <v>3</v>
      </c>
      <c r="K164" s="339" t="str">
        <f t="shared" si="32"/>
        <v>besoin d'être en accord avec ce que l'on fait / être absorbé par ce que l'on fait</v>
      </c>
      <c r="L164" s="327">
        <v>3</v>
      </c>
      <c r="M164" s="343">
        <f t="shared" si="38"/>
        <v>13</v>
      </c>
      <c r="N164" s="339" t="str">
        <f t="shared" si="33"/>
        <v>aller jusqu’au bout sans se préoccuper des obstacles / être en lutte contre le monde</v>
      </c>
      <c r="O164" s="354" t="str">
        <f>annexe_01!C162</f>
        <v>Blanc irisé</v>
      </c>
      <c r="P164" s="347"/>
      <c r="Q164" s="347"/>
      <c r="R164" s="347"/>
      <c r="S164" s="338"/>
      <c r="T164" s="338" t="str">
        <f t="shared" si="39"/>
        <v>Tension--</v>
      </c>
      <c r="U164" s="357">
        <f t="shared" si="40"/>
        <v>9</v>
      </c>
      <c r="V164" s="343">
        <f t="shared" si="41"/>
        <v>-6</v>
      </c>
      <c r="W164" s="339" t="str">
        <f t="shared" si="34"/>
        <v>ne pas être en accord avec ce que l'on fait / distant avec le monde environnant</v>
      </c>
      <c r="X164" s="327">
        <v>3</v>
      </c>
      <c r="Y164" s="343">
        <f t="shared" si="42"/>
        <v>-10</v>
      </c>
      <c r="Z164" s="339" t="str">
        <f t="shared" si="35"/>
        <v>capacité à se sentir relié à tout / amour universel / silence intérieur</v>
      </c>
      <c r="AB164" s="315">
        <v>3</v>
      </c>
      <c r="AC164" s="338"/>
      <c r="AD164" s="338"/>
      <c r="AE164" s="338"/>
      <c r="AF164" s="338"/>
      <c r="AG164" s="338"/>
      <c r="AH164" s="338"/>
      <c r="AI164" s="338"/>
      <c r="AJ164" s="338"/>
      <c r="AK164" s="338">
        <v>3</v>
      </c>
      <c r="AL164" s="338">
        <v>13</v>
      </c>
      <c r="AM164" s="338">
        <v>-6</v>
      </c>
      <c r="AN164" s="338">
        <v>-10</v>
      </c>
      <c r="AO164" s="338"/>
      <c r="AP164" s="338"/>
      <c r="AQ164" s="338"/>
      <c r="AR164" s="343">
        <f t="shared" si="43"/>
        <v>9</v>
      </c>
      <c r="AS164" s="338" t="str">
        <f t="shared" si="44"/>
        <v>Tension</v>
      </c>
      <c r="AT164" s="338" t="str">
        <f t="shared" si="45"/>
        <v/>
      </c>
      <c r="AU164" s="338" t="str">
        <f t="shared" si="46"/>
        <v/>
      </c>
      <c r="AV164" s="338" t="str">
        <f t="shared" si="47"/>
        <v/>
      </c>
      <c r="AW164" s="338"/>
      <c r="AX164" s="338"/>
      <c r="AY164" s="338"/>
      <c r="AZ164" s="338"/>
      <c r="BA164" s="338"/>
      <c r="BB164" s="338"/>
      <c r="BC164" s="338"/>
      <c r="BD164" s="338"/>
      <c r="BE164" s="338"/>
      <c r="BF164" s="338"/>
      <c r="BG164" s="338"/>
      <c r="BH164" s="338"/>
      <c r="BI164" s="338"/>
      <c r="BJ164" s="338"/>
      <c r="BK164" s="338"/>
      <c r="BL164" s="338"/>
      <c r="BM164" s="338"/>
      <c r="BN164" s="338"/>
      <c r="BO164" s="338"/>
      <c r="BP164" s="338"/>
      <c r="BQ164" s="338"/>
      <c r="BR164" s="338"/>
      <c r="BS164" s="338"/>
      <c r="BT164" s="338"/>
      <c r="BU164" s="338"/>
      <c r="BV164" s="338"/>
      <c r="BW164" s="338"/>
      <c r="BX164" s="338"/>
      <c r="BY164" s="508" t="str">
        <f>annexe_01!D162</f>
        <v>besoin d'être en accord avec ce que l'on fait / être absorbé par ce que l'on fait</v>
      </c>
      <c r="BZ164" s="508" t="str">
        <f>annexe_01!E162</f>
        <v>ne pas être en accord avec ce que l'on fait / distant avec le monde environnant</v>
      </c>
      <c r="CA164" s="508" t="str">
        <f>annexe_01!F162</f>
        <v>capacité à se sentir relié à tout / amour universel / silence intérieur</v>
      </c>
      <c r="CB164" s="508" t="str">
        <f>annexe_01!G162</f>
        <v>aller jusqu’au bout sans se préoccuper des obstacles / être en lutte contre le monde</v>
      </c>
      <c r="CF164" s="300" t="s">
        <v>21</v>
      </c>
      <c r="CG164" s="300" t="s">
        <v>138</v>
      </c>
      <c r="CH164" s="301">
        <v>33</v>
      </c>
      <c r="CI164" s="301">
        <v>1610</v>
      </c>
    </row>
    <row r="165" spans="5:87" ht="14.25" customHeight="1" thickTop="1" thickBot="1" x14ac:dyDescent="0.3">
      <c r="E165" s="310">
        <v>2</v>
      </c>
      <c r="F165" s="314">
        <v>4</v>
      </c>
      <c r="G165" s="183">
        <f t="shared" si="36"/>
        <v>2</v>
      </c>
      <c r="H165" s="312">
        <v>-8</v>
      </c>
      <c r="I165" s="312">
        <v>1</v>
      </c>
      <c r="J165" s="343">
        <f t="shared" si="37"/>
        <v>5</v>
      </c>
      <c r="K165" s="339" t="str">
        <f t="shared" si="32"/>
        <v>besoin de s'engager / besoin d'utiliser sa force intérieure</v>
      </c>
      <c r="L165" s="327">
        <v>4</v>
      </c>
      <c r="M165" s="343">
        <f t="shared" si="38"/>
        <v>12</v>
      </c>
      <c r="N165" s="339" t="str">
        <f t="shared" si="33"/>
        <v>besoin d’être le pouvoir décisionnel sur soi / les autres et la matière / d'être un leader</v>
      </c>
      <c r="O165" s="354" t="str">
        <f>annexe_01!C163</f>
        <v>Blanc irisé</v>
      </c>
      <c r="P165" s="347"/>
      <c r="Q165" s="347"/>
      <c r="R165" s="347"/>
      <c r="S165" s="338"/>
      <c r="T165" s="338" t="str">
        <f t="shared" si="39"/>
        <v>Tension--Blocage_gauche</v>
      </c>
      <c r="U165" s="357">
        <f t="shared" si="40"/>
        <v>20</v>
      </c>
      <c r="V165" s="343">
        <f t="shared" si="41"/>
        <v>-15</v>
      </c>
      <c r="W165" s="339" t="str">
        <f t="shared" si="34"/>
        <v>capacité à observer / à prendre du recul et écouter les différents besoins</v>
      </c>
      <c r="X165" s="327">
        <v>4</v>
      </c>
      <c r="Y165" s="343">
        <f t="shared" si="42"/>
        <v>10</v>
      </c>
      <c r="Z165" s="339" t="str">
        <f t="shared" si="35"/>
        <v>besoin d’être le pouvoir décisionnel sur soi / les autres et la matière / d'être un leader</v>
      </c>
      <c r="AB165" s="315">
        <v>4</v>
      </c>
      <c r="AC165" s="338"/>
      <c r="AD165" s="338"/>
      <c r="AE165" s="338"/>
      <c r="AF165" s="338"/>
      <c r="AG165" s="338"/>
      <c r="AH165" s="338"/>
      <c r="AI165" s="338"/>
      <c r="AJ165" s="338"/>
      <c r="AK165" s="338">
        <v>5</v>
      </c>
      <c r="AL165" s="338">
        <v>12</v>
      </c>
      <c r="AM165" s="338">
        <v>-15</v>
      </c>
      <c r="AN165" s="338">
        <v>10</v>
      </c>
      <c r="AO165" s="338"/>
      <c r="AP165" s="338"/>
      <c r="AQ165" s="338"/>
      <c r="AR165" s="343">
        <f t="shared" si="43"/>
        <v>20</v>
      </c>
      <c r="AS165" s="338" t="str">
        <f t="shared" si="44"/>
        <v>Tension</v>
      </c>
      <c r="AT165" s="338" t="str">
        <f t="shared" si="45"/>
        <v/>
      </c>
      <c r="AU165" s="338" t="str">
        <f t="shared" si="46"/>
        <v>Blocage_gauche</v>
      </c>
      <c r="AV165" s="338" t="str">
        <f t="shared" si="47"/>
        <v>Blocage_gauche</v>
      </c>
      <c r="AW165" s="338"/>
      <c r="AX165" s="338"/>
      <c r="AY165" s="338"/>
      <c r="AZ165" s="338"/>
      <c r="BA165" s="338"/>
      <c r="BB165" s="338"/>
      <c r="BC165" s="338"/>
      <c r="BD165" s="338"/>
      <c r="BE165" s="338"/>
      <c r="BF165" s="338"/>
      <c r="BG165" s="338"/>
      <c r="BH165" s="338"/>
      <c r="BI165" s="338"/>
      <c r="BJ165" s="338"/>
      <c r="BK165" s="338"/>
      <c r="BL165" s="338"/>
      <c r="BM165" s="338"/>
      <c r="BN165" s="338"/>
      <c r="BO165" s="338"/>
      <c r="BP165" s="338"/>
      <c r="BQ165" s="338"/>
      <c r="BR165" s="338"/>
      <c r="BS165" s="338"/>
      <c r="BT165" s="338"/>
      <c r="BU165" s="338"/>
      <c r="BV165" s="338"/>
      <c r="BW165" s="338"/>
      <c r="BX165" s="338"/>
      <c r="BY165" s="508" t="str">
        <f>annexe_01!D163</f>
        <v>besoin de s'engager / besoin d'utiliser sa force intérieure</v>
      </c>
      <c r="BZ165" s="508" t="str">
        <f>annexe_01!E163</f>
        <v>capacité à observer / à prendre du recul et écouter les différents besoins</v>
      </c>
      <c r="CA165" s="508" t="str">
        <f>annexe_01!F163</f>
        <v>détermination et force intérieure / répondre à ses besoins sur tous les plans</v>
      </c>
      <c r="CB165" s="508" t="str">
        <f>annexe_01!G163</f>
        <v>besoin d’être le pouvoir décisionnel sur soi / les autres et la matière / d'être un leader</v>
      </c>
      <c r="CF165" s="300" t="s">
        <v>26</v>
      </c>
      <c r="CG165" s="300" t="s">
        <v>138</v>
      </c>
      <c r="CH165" s="301">
        <v>34</v>
      </c>
      <c r="CI165" s="301">
        <v>1620</v>
      </c>
    </row>
    <row r="166" spans="5:87" ht="14.25" customHeight="1" thickTop="1" thickBot="1" x14ac:dyDescent="0.3">
      <c r="E166" s="310">
        <v>2</v>
      </c>
      <c r="F166" s="314">
        <v>4</v>
      </c>
      <c r="G166" s="183">
        <f t="shared" si="36"/>
        <v>2</v>
      </c>
      <c r="H166" s="312">
        <v>8</v>
      </c>
      <c r="I166" s="312">
        <v>4</v>
      </c>
      <c r="J166" s="343">
        <f t="shared" si="37"/>
        <v>0</v>
      </c>
      <c r="K166" s="339" t="str">
        <f t="shared" si="32"/>
        <v/>
      </c>
      <c r="L166" s="327">
        <v>4</v>
      </c>
      <c r="M166" s="343">
        <f t="shared" si="38"/>
        <v>7</v>
      </c>
      <c r="N166" s="339" t="str">
        <f t="shared" si="33"/>
        <v>confusion sur le plan mental et spirituel / déviance / naïveté</v>
      </c>
      <c r="O166" s="354" t="str">
        <f>annexe_01!C164</f>
        <v>Blanc irisé</v>
      </c>
      <c r="P166" s="347"/>
      <c r="Q166" s="347"/>
      <c r="R166" s="347"/>
      <c r="S166" s="338"/>
      <c r="T166" s="338" t="str">
        <f t="shared" si="39"/>
        <v>--</v>
      </c>
      <c r="U166" s="357">
        <f t="shared" si="40"/>
        <v>0</v>
      </c>
      <c r="V166" s="343">
        <f t="shared" si="41"/>
        <v>5</v>
      </c>
      <c r="W166" s="339" t="str">
        <f t="shared" si="34"/>
        <v>besoin de percevoir les perturbations physiques et subtiles / avoir le sens de l'orientation</v>
      </c>
      <c r="X166" s="327">
        <v>4</v>
      </c>
      <c r="Y166" s="343">
        <f t="shared" si="42"/>
        <v>18</v>
      </c>
      <c r="Z166" s="339" t="str">
        <f t="shared" si="35"/>
        <v>confusion sur le plan mental et spirituel / déviance / naïveté</v>
      </c>
      <c r="AB166" s="315">
        <v>4</v>
      </c>
      <c r="AC166" s="338"/>
      <c r="AD166" s="338"/>
      <c r="AE166" s="338"/>
      <c r="AF166" s="338"/>
      <c r="AG166" s="338"/>
      <c r="AH166" s="338"/>
      <c r="AI166" s="338"/>
      <c r="AJ166" s="338"/>
      <c r="AK166" s="338">
        <v>0</v>
      </c>
      <c r="AL166" s="338">
        <v>7</v>
      </c>
      <c r="AM166" s="338">
        <v>5</v>
      </c>
      <c r="AN166" s="338">
        <v>18</v>
      </c>
      <c r="AO166" s="338"/>
      <c r="AP166" s="338"/>
      <c r="AQ166" s="338"/>
      <c r="AR166" s="343">
        <f t="shared" si="43"/>
        <v>0</v>
      </c>
      <c r="AS166" s="338" t="str">
        <f t="shared" si="44"/>
        <v/>
      </c>
      <c r="AT166" s="338" t="str">
        <f t="shared" si="45"/>
        <v/>
      </c>
      <c r="AU166" s="338" t="str">
        <f t="shared" si="46"/>
        <v/>
      </c>
      <c r="AV166" s="338" t="str">
        <f t="shared" si="47"/>
        <v/>
      </c>
      <c r="AW166" s="338"/>
      <c r="AX166" s="338"/>
      <c r="AY166" s="338"/>
      <c r="AZ166" s="338"/>
      <c r="BA166" s="338"/>
      <c r="BB166" s="338"/>
      <c r="BC166" s="338"/>
      <c r="BD166" s="338"/>
      <c r="BE166" s="338"/>
      <c r="BF166" s="338"/>
      <c r="BG166" s="338"/>
      <c r="BH166" s="338"/>
      <c r="BI166" s="338"/>
      <c r="BJ166" s="338"/>
      <c r="BK166" s="338"/>
      <c r="BL166" s="338"/>
      <c r="BM166" s="338"/>
      <c r="BN166" s="338"/>
      <c r="BO166" s="338"/>
      <c r="BP166" s="338"/>
      <c r="BQ166" s="338"/>
      <c r="BR166" s="338"/>
      <c r="BS166" s="338"/>
      <c r="BT166" s="338"/>
      <c r="BU166" s="338"/>
      <c r="BV166" s="338"/>
      <c r="BW166" s="338"/>
      <c r="BX166" s="338"/>
      <c r="BY166" s="508" t="str">
        <f>annexe_01!D164</f>
        <v>besoin de percevoir les perturbations physiques et subtiles / avoir le sens de l'orientation</v>
      </c>
      <c r="BZ166" s="508" t="str">
        <f>annexe_01!E164</f>
        <v>manque de perceptions / pas le sens de l'orientation</v>
      </c>
      <c r="CA166" s="508" t="str">
        <f>annexe_01!F164</f>
        <v xml:space="preserve"> capacité à voyager et à se repérer dans les différents plans de conscience</v>
      </c>
      <c r="CB166" s="508" t="str">
        <f>annexe_01!G164</f>
        <v>confusion sur le plan mental et spirituel / déviance / naïveté</v>
      </c>
      <c r="CF166" s="300" t="s">
        <v>26</v>
      </c>
      <c r="CG166" s="300" t="s">
        <v>138</v>
      </c>
      <c r="CH166" s="301">
        <v>34</v>
      </c>
      <c r="CI166" s="301">
        <v>1630</v>
      </c>
    </row>
    <row r="167" spans="5:87" ht="14.25" customHeight="1" thickTop="1" thickBot="1" x14ac:dyDescent="0.3">
      <c r="E167" s="310">
        <v>2</v>
      </c>
      <c r="F167" s="314">
        <v>5</v>
      </c>
      <c r="G167" s="183">
        <f t="shared" si="36"/>
        <v>2</v>
      </c>
      <c r="H167" s="312">
        <v>-12</v>
      </c>
      <c r="I167" s="312">
        <v>1</v>
      </c>
      <c r="J167" s="343">
        <f t="shared" si="37"/>
        <v>7</v>
      </c>
      <c r="K167" s="339" t="str">
        <f t="shared" si="32"/>
        <v>besoin de se positionner</v>
      </c>
      <c r="L167" s="327">
        <v>5</v>
      </c>
      <c r="M167" s="343">
        <f t="shared" si="38"/>
        <v>-13</v>
      </c>
      <c r="N167" s="339" t="str">
        <f t="shared" si="33"/>
        <v>n'agir que si c'est utile / disponibilité / non implication émotionnelle</v>
      </c>
      <c r="O167" s="354" t="str">
        <f>annexe_01!C165</f>
        <v>Blanc irisé</v>
      </c>
      <c r="P167" s="347"/>
      <c r="Q167" s="347"/>
      <c r="R167" s="347"/>
      <c r="S167" s="338"/>
      <c r="T167" s="338" t="str">
        <f t="shared" si="39"/>
        <v>--</v>
      </c>
      <c r="U167" s="357">
        <f t="shared" si="40"/>
        <v>0</v>
      </c>
      <c r="V167" s="343">
        <f t="shared" si="41"/>
        <v>2</v>
      </c>
      <c r="W167" s="339" t="str">
        <f t="shared" si="34"/>
        <v>besoin de se positionner</v>
      </c>
      <c r="X167" s="327">
        <v>5</v>
      </c>
      <c r="Y167" s="343">
        <f t="shared" si="42"/>
        <v>7</v>
      </c>
      <c r="Z167" s="339" t="str">
        <f t="shared" si="35"/>
        <v>dépasser les limites / s'épuiser inutilement</v>
      </c>
      <c r="AB167" s="315">
        <v>5</v>
      </c>
      <c r="AC167" s="338"/>
      <c r="AD167" s="338"/>
      <c r="AE167" s="338"/>
      <c r="AF167" s="338"/>
      <c r="AG167" s="338"/>
      <c r="AH167" s="338"/>
      <c r="AI167" s="338"/>
      <c r="AJ167" s="338"/>
      <c r="AK167" s="338">
        <v>7</v>
      </c>
      <c r="AL167" s="338">
        <v>-13</v>
      </c>
      <c r="AM167" s="338">
        <v>2</v>
      </c>
      <c r="AN167" s="338">
        <v>7</v>
      </c>
      <c r="AO167" s="338"/>
      <c r="AP167" s="338"/>
      <c r="AQ167" s="338"/>
      <c r="AR167" s="343">
        <f t="shared" si="43"/>
        <v>0</v>
      </c>
      <c r="AS167" s="338" t="str">
        <f t="shared" si="44"/>
        <v/>
      </c>
      <c r="AT167" s="338" t="str">
        <f t="shared" si="45"/>
        <v/>
      </c>
      <c r="AU167" s="338" t="str">
        <f t="shared" si="46"/>
        <v/>
      </c>
      <c r="AV167" s="338" t="str">
        <f t="shared" si="47"/>
        <v/>
      </c>
      <c r="AW167" s="338"/>
      <c r="AX167" s="338"/>
      <c r="AY167" s="338"/>
      <c r="AZ167" s="338"/>
      <c r="BA167" s="338"/>
      <c r="BB167" s="338"/>
      <c r="BC167" s="338"/>
      <c r="BD167" s="338"/>
      <c r="BE167" s="338"/>
      <c r="BF167" s="338"/>
      <c r="BG167" s="338"/>
      <c r="BH167" s="338"/>
      <c r="BI167" s="338"/>
      <c r="BJ167" s="338"/>
      <c r="BK167" s="338"/>
      <c r="BL167" s="338"/>
      <c r="BM167" s="338"/>
      <c r="BN167" s="338"/>
      <c r="BO167" s="338"/>
      <c r="BP167" s="338"/>
      <c r="BQ167" s="338"/>
      <c r="BR167" s="338"/>
      <c r="BS167" s="338"/>
      <c r="BT167" s="338"/>
      <c r="BU167" s="338"/>
      <c r="BV167" s="338"/>
      <c r="BW167" s="338"/>
      <c r="BX167" s="338"/>
      <c r="BY167" s="508" t="str">
        <f>annexe_01!D165</f>
        <v>besoin de se positionner</v>
      </c>
      <c r="BZ167" s="508" t="str">
        <f>annexe_01!E165</f>
        <v>se laisser aller / se laisser porter</v>
      </c>
      <c r="CA167" s="508" t="str">
        <f>annexe_01!F165</f>
        <v>n'agir que si c'est utile / disponibilité / non implication émotionnelle</v>
      </c>
      <c r="CB167" s="508" t="str">
        <f>annexe_01!G165</f>
        <v>dépasser les limites / s'épuiser inutilement</v>
      </c>
      <c r="CF167" s="300" t="s">
        <v>29</v>
      </c>
      <c r="CG167" s="300" t="s">
        <v>138</v>
      </c>
      <c r="CH167" s="301">
        <v>35</v>
      </c>
      <c r="CI167" s="301">
        <v>1640</v>
      </c>
    </row>
    <row r="168" spans="5:87" ht="14.25" customHeight="1" thickTop="1" thickBot="1" x14ac:dyDescent="0.3">
      <c r="E168" s="310">
        <v>2</v>
      </c>
      <c r="F168" s="314">
        <v>5</v>
      </c>
      <c r="G168" s="183">
        <f t="shared" si="36"/>
        <v>3</v>
      </c>
      <c r="H168" s="312">
        <v>13</v>
      </c>
      <c r="I168" s="312">
        <v>1</v>
      </c>
      <c r="J168" s="343">
        <f t="shared" si="37"/>
        <v>15</v>
      </c>
      <c r="K168" s="339" t="str">
        <f t="shared" si="32"/>
        <v>besoin de bouger / besoin de passer à l'action</v>
      </c>
      <c r="L168" s="327">
        <v>5</v>
      </c>
      <c r="M168" s="343">
        <f t="shared" si="38"/>
        <v>-16</v>
      </c>
      <c r="N168" s="339" t="str">
        <f t="shared" si="33"/>
        <v>être prêt / disponible pour des actions utiles</v>
      </c>
      <c r="O168" s="354" t="str">
        <f>annexe_01!C166</f>
        <v>Blanc irisé</v>
      </c>
      <c r="P168" s="347"/>
      <c r="Q168" s="347"/>
      <c r="R168" s="347"/>
      <c r="S168" s="338"/>
      <c r="T168" s="338" t="str">
        <f t="shared" si="39"/>
        <v>--</v>
      </c>
      <c r="U168" s="357">
        <f t="shared" si="40"/>
        <v>0</v>
      </c>
      <c r="V168" s="343">
        <f t="shared" si="41"/>
        <v>0</v>
      </c>
      <c r="W168" s="339" t="str">
        <f t="shared" si="34"/>
        <v/>
      </c>
      <c r="X168" s="327">
        <v>5</v>
      </c>
      <c r="Y168" s="343">
        <f t="shared" si="42"/>
        <v>14</v>
      </c>
      <c r="Z168" s="339" t="str">
        <f t="shared" si="35"/>
        <v>se mettre la pression pour des actions inutiles / être aux aguets / stressé</v>
      </c>
      <c r="AB168" s="315">
        <v>5</v>
      </c>
      <c r="AC168" s="338"/>
      <c r="AD168" s="338"/>
      <c r="AE168" s="338"/>
      <c r="AF168" s="338"/>
      <c r="AG168" s="338"/>
      <c r="AH168" s="338"/>
      <c r="AI168" s="338"/>
      <c r="AJ168" s="338"/>
      <c r="AK168" s="338">
        <v>15</v>
      </c>
      <c r="AL168" s="338">
        <v>-16</v>
      </c>
      <c r="AM168" s="338">
        <v>0</v>
      </c>
      <c r="AN168" s="338">
        <v>14</v>
      </c>
      <c r="AO168" s="338"/>
      <c r="AP168" s="338"/>
      <c r="AQ168" s="338"/>
      <c r="AR168" s="343">
        <f t="shared" si="43"/>
        <v>0</v>
      </c>
      <c r="AS168" s="338" t="str">
        <f t="shared" si="44"/>
        <v/>
      </c>
      <c r="AT168" s="338" t="str">
        <f t="shared" si="45"/>
        <v/>
      </c>
      <c r="AU168" s="338" t="str">
        <f t="shared" si="46"/>
        <v/>
      </c>
      <c r="AV168" s="338" t="str">
        <f t="shared" si="47"/>
        <v/>
      </c>
      <c r="AW168" s="338"/>
      <c r="AX168" s="338"/>
      <c r="AY168" s="338"/>
      <c r="AZ168" s="338"/>
      <c r="BA168" s="338"/>
      <c r="BB168" s="338"/>
      <c r="BC168" s="338"/>
      <c r="BD168" s="338"/>
      <c r="BE168" s="338"/>
      <c r="BF168" s="338"/>
      <c r="BG168" s="338"/>
      <c r="BH168" s="338"/>
      <c r="BI168" s="338"/>
      <c r="BJ168" s="338"/>
      <c r="BK168" s="338"/>
      <c r="BL168" s="338"/>
      <c r="BM168" s="338"/>
      <c r="BN168" s="338"/>
      <c r="BO168" s="338"/>
      <c r="BP168" s="338"/>
      <c r="BQ168" s="338"/>
      <c r="BR168" s="338"/>
      <c r="BS168" s="338"/>
      <c r="BT168" s="338"/>
      <c r="BU168" s="338"/>
      <c r="BV168" s="338"/>
      <c r="BW168" s="338"/>
      <c r="BX168" s="338"/>
      <c r="BY168" s="508" t="str">
        <f>annexe_01!D166</f>
        <v>besoin de bouger / besoin de passer à l'action</v>
      </c>
      <c r="BZ168" s="508" t="str">
        <f>annexe_01!E166</f>
        <v>envie de rien / apathie / démotivation</v>
      </c>
      <c r="CA168" s="508" t="str">
        <f>annexe_01!F166</f>
        <v>être prêt / disponible pour des actions utiles</v>
      </c>
      <c r="CB168" s="508" t="str">
        <f>annexe_01!G166</f>
        <v>se mettre la pression pour des actions inutiles / être aux aguets / stressé</v>
      </c>
      <c r="CF168" s="300" t="s">
        <v>29</v>
      </c>
      <c r="CG168" s="300" t="s">
        <v>138</v>
      </c>
      <c r="CH168" s="301">
        <v>35</v>
      </c>
      <c r="CI168" s="301">
        <v>1650</v>
      </c>
    </row>
    <row r="169" spans="5:87" ht="14.25" customHeight="1" thickTop="1" thickBot="1" x14ac:dyDescent="0.3">
      <c r="E169" s="310">
        <v>2</v>
      </c>
      <c r="F169" s="314">
        <v>6</v>
      </c>
      <c r="G169" s="183">
        <f t="shared" si="36"/>
        <v>4</v>
      </c>
      <c r="H169" s="312">
        <v>-21</v>
      </c>
      <c r="I169" s="312">
        <v>1</v>
      </c>
      <c r="J169" s="343">
        <f t="shared" si="37"/>
        <v>-5</v>
      </c>
      <c r="K169" s="339" t="str">
        <f t="shared" si="32"/>
        <v>avoir moins de responsabilités / reporter à plus tard</v>
      </c>
      <c r="L169" s="327">
        <v>6</v>
      </c>
      <c r="M169" s="343">
        <f t="shared" si="38"/>
        <v>15</v>
      </c>
      <c r="N169" s="339" t="str">
        <f t="shared" si="33"/>
        <v>esprit de provocation</v>
      </c>
      <c r="O169" s="354" t="str">
        <f>annexe_01!C167</f>
        <v>Blanc irisé</v>
      </c>
      <c r="P169" s="347"/>
      <c r="Q169" s="347"/>
      <c r="R169" s="347"/>
      <c r="S169" s="338"/>
      <c r="T169" s="338" t="str">
        <f t="shared" si="39"/>
        <v>-Blocage_droite-</v>
      </c>
      <c r="U169" s="357">
        <f t="shared" si="40"/>
        <v>0</v>
      </c>
      <c r="V169" s="343">
        <f t="shared" si="41"/>
        <v>0</v>
      </c>
      <c r="W169" s="339" t="str">
        <f t="shared" si="34"/>
        <v/>
      </c>
      <c r="X169" s="327">
        <v>6</v>
      </c>
      <c r="Y169" s="343">
        <f t="shared" si="42"/>
        <v>-11</v>
      </c>
      <c r="Z169" s="339" t="str">
        <f t="shared" si="35"/>
        <v>agir en fonction de ce que l'on est</v>
      </c>
      <c r="AB169" s="315">
        <v>6</v>
      </c>
      <c r="AC169" s="338"/>
      <c r="AD169" s="338"/>
      <c r="AE169" s="338"/>
      <c r="AF169" s="338"/>
      <c r="AG169" s="338"/>
      <c r="AH169" s="338"/>
      <c r="AI169" s="338"/>
      <c r="AJ169" s="338"/>
      <c r="AK169" s="338">
        <v>-5</v>
      </c>
      <c r="AL169" s="338">
        <v>15</v>
      </c>
      <c r="AM169" s="338">
        <v>0</v>
      </c>
      <c r="AN169" s="338">
        <v>-11</v>
      </c>
      <c r="AO169" s="338"/>
      <c r="AP169" s="338"/>
      <c r="AQ169" s="338"/>
      <c r="AR169" s="343">
        <f t="shared" si="43"/>
        <v>0</v>
      </c>
      <c r="AS169" s="338" t="str">
        <f t="shared" si="44"/>
        <v/>
      </c>
      <c r="AT169" s="338" t="str">
        <f t="shared" si="45"/>
        <v>Blocage_droite</v>
      </c>
      <c r="AU169" s="338" t="str">
        <f t="shared" si="46"/>
        <v/>
      </c>
      <c r="AV169" s="338" t="str">
        <f t="shared" si="47"/>
        <v/>
      </c>
      <c r="AW169" s="338"/>
      <c r="AX169" s="338"/>
      <c r="AY169" s="338"/>
      <c r="AZ169" s="338"/>
      <c r="BA169" s="338"/>
      <c r="BB169" s="338"/>
      <c r="BC169" s="338"/>
      <c r="BD169" s="338"/>
      <c r="BE169" s="338"/>
      <c r="BF169" s="338"/>
      <c r="BG169" s="338"/>
      <c r="BH169" s="338"/>
      <c r="BI169" s="338"/>
      <c r="BJ169" s="338"/>
      <c r="BK169" s="338"/>
      <c r="BL169" s="338"/>
      <c r="BM169" s="338"/>
      <c r="BN169" s="338"/>
      <c r="BO169" s="338"/>
      <c r="BP169" s="338"/>
      <c r="BQ169" s="338"/>
      <c r="BR169" s="338"/>
      <c r="BS169" s="338"/>
      <c r="BT169" s="338"/>
      <c r="BU169" s="338"/>
      <c r="BV169" s="338"/>
      <c r="BW169" s="338"/>
      <c r="BX169" s="338"/>
      <c r="BY169" s="508" t="str">
        <f>annexe_01!D167</f>
        <v>besoin d'agir de manière indépendante</v>
      </c>
      <c r="BZ169" s="508" t="str">
        <f>annexe_01!E167</f>
        <v>avoir moins de responsabilités / reporter à plus tard</v>
      </c>
      <c r="CA169" s="508" t="str">
        <f>annexe_01!F167</f>
        <v>agir en fonction de ce que l'on est</v>
      </c>
      <c r="CB169" s="508" t="str">
        <f>annexe_01!G167</f>
        <v>esprit de provocation</v>
      </c>
      <c r="CF169" s="300" t="s">
        <v>35</v>
      </c>
      <c r="CG169" s="300" t="s">
        <v>138</v>
      </c>
      <c r="CH169" s="301">
        <v>36</v>
      </c>
      <c r="CI169" s="301">
        <v>1660</v>
      </c>
    </row>
    <row r="170" spans="5:87" ht="14.25" customHeight="1" thickTop="1" thickBot="1" x14ac:dyDescent="0.3">
      <c r="E170" s="310">
        <v>2</v>
      </c>
      <c r="F170" s="314">
        <v>6</v>
      </c>
      <c r="G170" s="183">
        <f t="shared" si="36"/>
        <v>1</v>
      </c>
      <c r="H170" s="312">
        <v>6</v>
      </c>
      <c r="I170" s="312">
        <v>4</v>
      </c>
      <c r="J170" s="343">
        <f t="shared" si="37"/>
        <v>11</v>
      </c>
      <c r="K170" s="339" t="str">
        <f t="shared" si="32"/>
        <v>besoin de se sentir en sécurité / l'attention se porte où il y a un bruit / être aux aguets</v>
      </c>
      <c r="L170" s="327">
        <v>6</v>
      </c>
      <c r="M170" s="343">
        <f t="shared" si="38"/>
        <v>19</v>
      </c>
      <c r="N170" s="339" t="str">
        <f t="shared" si="33"/>
        <v>amplification des perceptions externes de tous les sens</v>
      </c>
      <c r="O170" s="354" t="str">
        <f>annexe_01!C168</f>
        <v>Blanc irisé</v>
      </c>
      <c r="P170" s="347"/>
      <c r="Q170" s="347"/>
      <c r="R170" s="347"/>
      <c r="S170" s="338"/>
      <c r="T170" s="338" t="str">
        <f t="shared" si="39"/>
        <v>Tension--Blocage_gauche</v>
      </c>
      <c r="U170" s="357">
        <f t="shared" si="40"/>
        <v>14</v>
      </c>
      <c r="V170" s="343">
        <f t="shared" si="41"/>
        <v>-3</v>
      </c>
      <c r="W170" s="339" t="str">
        <f t="shared" si="34"/>
        <v>n'écouter que ce que l'on veut bien entendre / laisser faire</v>
      </c>
      <c r="X170" s="327">
        <v>6</v>
      </c>
      <c r="Y170" s="343">
        <f t="shared" si="42"/>
        <v>12</v>
      </c>
      <c r="Z170" s="339" t="str">
        <f t="shared" si="35"/>
        <v>amplification des perceptions externes de tous les sens</v>
      </c>
      <c r="AB170" s="315">
        <v>6</v>
      </c>
      <c r="AC170" s="338"/>
      <c r="AD170" s="338"/>
      <c r="AE170" s="338"/>
      <c r="AF170" s="338"/>
      <c r="AG170" s="338"/>
      <c r="AH170" s="338"/>
      <c r="AI170" s="338"/>
      <c r="AJ170" s="338"/>
      <c r="AK170" s="338">
        <v>11</v>
      </c>
      <c r="AL170" s="338">
        <v>19</v>
      </c>
      <c r="AM170" s="338">
        <v>-3</v>
      </c>
      <c r="AN170" s="338">
        <v>12</v>
      </c>
      <c r="AO170" s="338"/>
      <c r="AP170" s="338"/>
      <c r="AQ170" s="338"/>
      <c r="AR170" s="343">
        <f t="shared" si="43"/>
        <v>14</v>
      </c>
      <c r="AS170" s="338" t="str">
        <f t="shared" si="44"/>
        <v>Tension</v>
      </c>
      <c r="AT170" s="338" t="str">
        <f t="shared" si="45"/>
        <v/>
      </c>
      <c r="AU170" s="338" t="str">
        <f t="shared" si="46"/>
        <v>Blocage_gauche</v>
      </c>
      <c r="AV170" s="338" t="str">
        <f t="shared" si="47"/>
        <v>Blocage_gauche</v>
      </c>
      <c r="AW170" s="338"/>
      <c r="AX170" s="338"/>
      <c r="AY170" s="338"/>
      <c r="AZ170" s="338"/>
      <c r="BA170" s="338"/>
      <c r="BB170" s="338"/>
      <c r="BC170" s="338"/>
      <c r="BD170" s="338"/>
      <c r="BE170" s="338"/>
      <c r="BF170" s="338"/>
      <c r="BG170" s="338"/>
      <c r="BH170" s="338"/>
      <c r="BI170" s="338"/>
      <c r="BJ170" s="338"/>
      <c r="BK170" s="338"/>
      <c r="BL170" s="338"/>
      <c r="BM170" s="338"/>
      <c r="BN170" s="338"/>
      <c r="BO170" s="338"/>
      <c r="BP170" s="338"/>
      <c r="BQ170" s="338"/>
      <c r="BR170" s="338"/>
      <c r="BS170" s="338"/>
      <c r="BT170" s="338"/>
      <c r="BU170" s="338"/>
      <c r="BV170" s="338"/>
      <c r="BW170" s="338"/>
      <c r="BX170" s="338"/>
      <c r="BY170" s="508" t="str">
        <f>annexe_01!D168</f>
        <v>besoin de se sentir en sécurité / l'attention se porte où il y a un bruit / être aux aguets</v>
      </c>
      <c r="BZ170" s="508" t="str">
        <f>annexe_01!E168</f>
        <v>n'écouter que ce que l'on veut bien entendre / laisser faire</v>
      </c>
      <c r="CA170" s="508" t="str">
        <f>annexe_01!F168</f>
        <v>ressentir fortement les sons dans son corps / sensible à la musique</v>
      </c>
      <c r="CB170" s="508" t="str">
        <f>annexe_01!G168</f>
        <v>amplification des perceptions externes de tous les sens</v>
      </c>
      <c r="CF170" s="300" t="s">
        <v>35</v>
      </c>
      <c r="CG170" s="300" t="s">
        <v>138</v>
      </c>
      <c r="CH170" s="301">
        <v>36</v>
      </c>
      <c r="CI170" s="301">
        <v>1670</v>
      </c>
    </row>
    <row r="171" spans="5:87" ht="14.25" customHeight="1" thickTop="1" thickBot="1" x14ac:dyDescent="0.3">
      <c r="E171" s="310">
        <v>2</v>
      </c>
      <c r="F171" s="314">
        <v>7</v>
      </c>
      <c r="G171" s="183">
        <f t="shared" si="36"/>
        <v>1</v>
      </c>
      <c r="H171" s="312">
        <v>3</v>
      </c>
      <c r="I171" s="312">
        <v>4</v>
      </c>
      <c r="J171" s="343">
        <f t="shared" si="37"/>
        <v>-6</v>
      </c>
      <c r="K171" s="339" t="str">
        <f t="shared" si="32"/>
        <v>être influencé par les pensées des autres</v>
      </c>
      <c r="L171" s="327">
        <v>7</v>
      </c>
      <c r="M171" s="343">
        <f t="shared" si="38"/>
        <v>10</v>
      </c>
      <c r="N171" s="339" t="str">
        <f t="shared" si="33"/>
        <v>refus de penser comme les autres / esprit rebelle</v>
      </c>
      <c r="O171" s="354" t="str">
        <f>annexe_01!C169</f>
        <v>Blanc irisé</v>
      </c>
      <c r="P171" s="347"/>
      <c r="Q171" s="347"/>
      <c r="R171" s="347"/>
      <c r="S171" s="338"/>
      <c r="T171" s="338" t="str">
        <f t="shared" si="39"/>
        <v>-Blocage_droite-</v>
      </c>
      <c r="U171" s="357">
        <f t="shared" si="40"/>
        <v>0</v>
      </c>
      <c r="V171" s="343">
        <f t="shared" si="41"/>
        <v>0</v>
      </c>
      <c r="W171" s="339" t="str">
        <f t="shared" si="34"/>
        <v/>
      </c>
      <c r="X171" s="327">
        <v>7</v>
      </c>
      <c r="Y171" s="343">
        <f t="shared" si="42"/>
        <v>-8</v>
      </c>
      <c r="Z171" s="339" t="str">
        <f t="shared" si="35"/>
        <v>s'adapter à la façon de penser des autres / écoute des autres au-delà des paroles</v>
      </c>
      <c r="AB171" s="315">
        <v>7</v>
      </c>
      <c r="AC171" s="338"/>
      <c r="AD171" s="338"/>
      <c r="AE171" s="338"/>
      <c r="AF171" s="338"/>
      <c r="AG171" s="338"/>
      <c r="AH171" s="338"/>
      <c r="AI171" s="338"/>
      <c r="AJ171" s="338"/>
      <c r="AK171" s="338">
        <v>-6</v>
      </c>
      <c r="AL171" s="338">
        <v>10</v>
      </c>
      <c r="AM171" s="338">
        <v>0</v>
      </c>
      <c r="AN171" s="338">
        <v>-8</v>
      </c>
      <c r="AO171" s="338"/>
      <c r="AP171" s="338"/>
      <c r="AQ171" s="338"/>
      <c r="AR171" s="343">
        <f t="shared" si="43"/>
        <v>0</v>
      </c>
      <c r="AS171" s="338" t="str">
        <f t="shared" si="44"/>
        <v/>
      </c>
      <c r="AT171" s="338" t="str">
        <f t="shared" si="45"/>
        <v>Blocage_droite</v>
      </c>
      <c r="AU171" s="338" t="str">
        <f t="shared" si="46"/>
        <v/>
      </c>
      <c r="AV171" s="338" t="str">
        <f t="shared" si="47"/>
        <v/>
      </c>
      <c r="AW171" s="338"/>
      <c r="AX171" s="338"/>
      <c r="AY171" s="338"/>
      <c r="AZ171" s="338"/>
      <c r="BA171" s="338"/>
      <c r="BB171" s="338"/>
      <c r="BC171" s="338"/>
      <c r="BD171" s="338"/>
      <c r="BE171" s="338"/>
      <c r="BF171" s="338"/>
      <c r="BG171" s="338"/>
      <c r="BH171" s="338"/>
      <c r="BI171" s="338"/>
      <c r="BJ171" s="338"/>
      <c r="BK171" s="338"/>
      <c r="BL171" s="338"/>
      <c r="BM171" s="338"/>
      <c r="BN171" s="338"/>
      <c r="BO171" s="338"/>
      <c r="BP171" s="338"/>
      <c r="BQ171" s="338"/>
      <c r="BR171" s="338"/>
      <c r="BS171" s="338"/>
      <c r="BT171" s="338"/>
      <c r="BU171" s="338"/>
      <c r="BV171" s="338"/>
      <c r="BW171" s="338"/>
      <c r="BX171" s="338"/>
      <c r="BY171" s="508" t="str">
        <f>annexe_01!D169</f>
        <v>besoin de penser autrement que les autres</v>
      </c>
      <c r="BZ171" s="508" t="str">
        <f>annexe_01!E169</f>
        <v>être influencé par les pensées des autres</v>
      </c>
      <c r="CA171" s="508" t="str">
        <f>annexe_01!F169</f>
        <v>s'adapter à la façon de penser des autres / écoute des autres au-delà des paroles</v>
      </c>
      <c r="CB171" s="508" t="str">
        <f>annexe_01!G169</f>
        <v>refus de penser comme les autres / esprit rebelle</v>
      </c>
      <c r="CF171" s="300" t="s">
        <v>46</v>
      </c>
      <c r="CG171" s="300" t="s">
        <v>138</v>
      </c>
      <c r="CH171" s="301">
        <v>37</v>
      </c>
      <c r="CI171" s="301">
        <v>1680</v>
      </c>
    </row>
    <row r="172" spans="5:87" ht="14.25" customHeight="1" thickTop="1" thickBot="1" x14ac:dyDescent="0.3">
      <c r="E172" s="310">
        <v>2</v>
      </c>
      <c r="F172" s="314">
        <v>7</v>
      </c>
      <c r="G172" s="183">
        <f t="shared" si="36"/>
        <v>2</v>
      </c>
      <c r="H172" s="312">
        <v>11</v>
      </c>
      <c r="I172" s="312">
        <v>4</v>
      </c>
      <c r="J172" s="343">
        <f t="shared" si="37"/>
        <v>4</v>
      </c>
      <c r="K172" s="339" t="str">
        <f t="shared" si="32"/>
        <v>besoin de sortir des limitations / besoin de faire le fou ou le bouffon</v>
      </c>
      <c r="L172" s="327">
        <v>7</v>
      </c>
      <c r="M172" s="343">
        <f t="shared" si="38"/>
        <v>-8</v>
      </c>
      <c r="N172" s="339" t="str">
        <f t="shared" si="33"/>
        <v>auto-dérision et enthousiasme / légèreté de l'être / savoir dédramatiser / rire de tout</v>
      </c>
      <c r="O172" s="354" t="str">
        <f>annexe_01!C170</f>
        <v>Blanc irisé</v>
      </c>
      <c r="P172" s="347"/>
      <c r="Q172" s="347"/>
      <c r="R172" s="347"/>
      <c r="S172" s="338"/>
      <c r="T172" s="338" t="str">
        <f t="shared" si="39"/>
        <v>--</v>
      </c>
      <c r="U172" s="357">
        <f t="shared" si="40"/>
        <v>0</v>
      </c>
      <c r="V172" s="343">
        <f t="shared" si="41"/>
        <v>7</v>
      </c>
      <c r="W172" s="339" t="str">
        <f t="shared" si="34"/>
        <v>besoin de sortir des limitations / besoin de faire le fou ou le bouffon</v>
      </c>
      <c r="X172" s="327">
        <v>7</v>
      </c>
      <c r="Y172" s="343">
        <f t="shared" si="42"/>
        <v>12</v>
      </c>
      <c r="Z172" s="339" t="str">
        <f t="shared" si="35"/>
        <v>trop d'obligations / submergé d'informations / avoir des éclairs de génie</v>
      </c>
      <c r="AB172" s="315">
        <v>7</v>
      </c>
      <c r="AC172" s="338"/>
      <c r="AD172" s="338"/>
      <c r="AE172" s="338"/>
      <c r="AF172" s="338"/>
      <c r="AG172" s="338"/>
      <c r="AH172" s="338"/>
      <c r="AI172" s="338"/>
      <c r="AJ172" s="338"/>
      <c r="AK172" s="338">
        <v>4</v>
      </c>
      <c r="AL172" s="338">
        <v>-8</v>
      </c>
      <c r="AM172" s="338">
        <v>7</v>
      </c>
      <c r="AN172" s="338">
        <v>12</v>
      </c>
      <c r="AO172" s="338"/>
      <c r="AP172" s="338"/>
      <c r="AQ172" s="338"/>
      <c r="AR172" s="343">
        <f t="shared" si="43"/>
        <v>0</v>
      </c>
      <c r="AS172" s="338" t="str">
        <f t="shared" si="44"/>
        <v/>
      </c>
      <c r="AT172" s="338" t="str">
        <f t="shared" si="45"/>
        <v/>
      </c>
      <c r="AU172" s="338" t="str">
        <f t="shared" si="46"/>
        <v/>
      </c>
      <c r="AV172" s="338" t="str">
        <f t="shared" si="47"/>
        <v/>
      </c>
      <c r="AW172" s="338"/>
      <c r="AX172" s="338"/>
      <c r="AY172" s="338"/>
      <c r="AZ172" s="338"/>
      <c r="BA172" s="338"/>
      <c r="BB172" s="338"/>
      <c r="BC172" s="338"/>
      <c r="BD172" s="338"/>
      <c r="BE172" s="338"/>
      <c r="BF172" s="338"/>
      <c r="BG172" s="338"/>
      <c r="BH172" s="338"/>
      <c r="BI172" s="338"/>
      <c r="BJ172" s="338"/>
      <c r="BK172" s="338"/>
      <c r="BL172" s="338"/>
      <c r="BM172" s="338"/>
      <c r="BN172" s="338"/>
      <c r="BO172" s="338"/>
      <c r="BP172" s="338"/>
      <c r="BQ172" s="338"/>
      <c r="BR172" s="338"/>
      <c r="BS172" s="338"/>
      <c r="BT172" s="338"/>
      <c r="BU172" s="338"/>
      <c r="BV172" s="338"/>
      <c r="BW172" s="338"/>
      <c r="BX172" s="338"/>
      <c r="BY172" s="508" t="str">
        <f>annexe_01!D170</f>
        <v>besoin de sortir des limitations / besoin de faire le fou ou le bouffon</v>
      </c>
      <c r="BZ172" s="508" t="str">
        <f>annexe_01!E170</f>
        <v>se sentir enfermé / s'enfermer soi-même / autopersécution / victimisation</v>
      </c>
      <c r="CA172" s="508" t="str">
        <f>annexe_01!F170</f>
        <v>auto-dérision et enthousiasme / légèreté de l'être / savoir dédramatiser / rire de tout</v>
      </c>
      <c r="CB172" s="508" t="str">
        <f>annexe_01!G170</f>
        <v>trop d'obligations / submergé d'informations / avoir des éclairs de génie</v>
      </c>
      <c r="CF172" s="300" t="s">
        <v>46</v>
      </c>
      <c r="CG172" s="300" t="s">
        <v>138</v>
      </c>
      <c r="CH172" s="301">
        <v>37</v>
      </c>
      <c r="CI172" s="301">
        <v>1690</v>
      </c>
    </row>
    <row r="173" spans="5:87" ht="14.25" customHeight="1" thickTop="1" thickBot="1" x14ac:dyDescent="0.3">
      <c r="E173" s="310">
        <v>2</v>
      </c>
      <c r="F173" s="314">
        <v>8</v>
      </c>
      <c r="G173" s="183">
        <f t="shared" si="36"/>
        <v>3</v>
      </c>
      <c r="H173" s="312">
        <v>-16</v>
      </c>
      <c r="I173" s="312">
        <v>1</v>
      </c>
      <c r="J173" s="343">
        <f t="shared" si="37"/>
        <v>-6</v>
      </c>
      <c r="K173" s="339" t="str">
        <f t="shared" si="32"/>
        <v>se retirer de la vie active</v>
      </c>
      <c r="L173" s="327">
        <v>8</v>
      </c>
      <c r="M173" s="343">
        <f t="shared" si="38"/>
        <v>10</v>
      </c>
      <c r="N173" s="339" t="str">
        <f t="shared" si="33"/>
        <v>souffrir pour se sentir exister / générer des douleurs inutiles / détruire pour exister</v>
      </c>
      <c r="O173" s="354" t="str">
        <f>annexe_01!C171</f>
        <v>Blanc nacré</v>
      </c>
      <c r="P173" s="347"/>
      <c r="Q173" s="347"/>
      <c r="R173" s="347"/>
      <c r="S173" s="338"/>
      <c r="T173" s="338" t="str">
        <f t="shared" si="39"/>
        <v>-Blocage_droite-</v>
      </c>
      <c r="U173" s="357">
        <f t="shared" si="40"/>
        <v>0</v>
      </c>
      <c r="V173" s="343">
        <f t="shared" si="41"/>
        <v>0</v>
      </c>
      <c r="W173" s="339" t="str">
        <f t="shared" si="34"/>
        <v/>
      </c>
      <c r="X173" s="327">
        <v>8</v>
      </c>
      <c r="Y173" s="343">
        <f t="shared" si="42"/>
        <v>10</v>
      </c>
      <c r="Z173" s="339" t="str">
        <f t="shared" si="35"/>
        <v>souffrir pour se sentir exister / générer des douleurs inutiles / détruire pour exister</v>
      </c>
      <c r="AB173" s="315">
        <v>8</v>
      </c>
      <c r="AC173" s="338"/>
      <c r="AD173" s="338"/>
      <c r="AE173" s="338"/>
      <c r="AF173" s="338"/>
      <c r="AG173" s="338"/>
      <c r="AH173" s="338"/>
      <c r="AI173" s="338"/>
      <c r="AJ173" s="338"/>
      <c r="AK173" s="338">
        <v>-6</v>
      </c>
      <c r="AL173" s="338">
        <v>10</v>
      </c>
      <c r="AM173" s="338">
        <v>0</v>
      </c>
      <c r="AN173" s="338">
        <v>10</v>
      </c>
      <c r="AO173" s="338"/>
      <c r="AP173" s="338"/>
      <c r="AQ173" s="338"/>
      <c r="AR173" s="343">
        <f t="shared" si="43"/>
        <v>0</v>
      </c>
      <c r="AS173" s="338" t="str">
        <f t="shared" si="44"/>
        <v/>
      </c>
      <c r="AT173" s="338" t="str">
        <f t="shared" si="45"/>
        <v>Blocage_droite</v>
      </c>
      <c r="AU173" s="338" t="str">
        <f t="shared" si="46"/>
        <v/>
      </c>
      <c r="AV173" s="338" t="str">
        <f t="shared" si="47"/>
        <v/>
      </c>
      <c r="AW173" s="338"/>
      <c r="AX173" s="338"/>
      <c r="AY173" s="338"/>
      <c r="AZ173" s="338"/>
      <c r="BA173" s="338"/>
      <c r="BB173" s="338"/>
      <c r="BC173" s="338"/>
      <c r="BD173" s="338"/>
      <c r="BE173" s="338"/>
      <c r="BF173" s="338"/>
      <c r="BG173" s="338"/>
      <c r="BH173" s="338"/>
      <c r="BI173" s="338"/>
      <c r="BJ173" s="338"/>
      <c r="BK173" s="338"/>
      <c r="BL173" s="338"/>
      <c r="BM173" s="338"/>
      <c r="BN173" s="338"/>
      <c r="BO173" s="338"/>
      <c r="BP173" s="338"/>
      <c r="BQ173" s="338"/>
      <c r="BR173" s="338"/>
      <c r="BS173" s="338"/>
      <c r="BT173" s="338"/>
      <c r="BU173" s="338"/>
      <c r="BV173" s="338"/>
      <c r="BW173" s="338"/>
      <c r="BX173" s="338"/>
      <c r="BY173" s="508" t="str">
        <f>annexe_01!D171</f>
        <v>besoin d'assumer pour se sentir vivant</v>
      </c>
      <c r="BZ173" s="508" t="str">
        <f>annexe_01!E171</f>
        <v>se retirer de la vie active</v>
      </c>
      <c r="CA173" s="508" t="str">
        <f>annexe_01!F171</f>
        <v>esprit et mental au service du corps</v>
      </c>
      <c r="CB173" s="508" t="str">
        <f>annexe_01!G171</f>
        <v>souffrir pour se sentir exister / générer des douleurs inutiles / détruire pour exister</v>
      </c>
      <c r="CF173" s="300" t="s">
        <v>133</v>
      </c>
      <c r="CG173" s="300" t="s">
        <v>139</v>
      </c>
      <c r="CH173" s="301">
        <v>38</v>
      </c>
      <c r="CI173" s="301">
        <v>1700</v>
      </c>
    </row>
    <row r="174" spans="5:87" ht="14.25" customHeight="1" thickTop="1" thickBot="1" x14ac:dyDescent="0.3">
      <c r="E174" s="310">
        <v>2</v>
      </c>
      <c r="F174" s="314">
        <v>8</v>
      </c>
      <c r="G174" s="183">
        <f t="shared" si="36"/>
        <v>1</v>
      </c>
      <c r="H174" s="312">
        <v>-6</v>
      </c>
      <c r="I174" s="312">
        <v>5</v>
      </c>
      <c r="J174" s="343">
        <f t="shared" si="37"/>
        <v>8</v>
      </c>
      <c r="K174" s="339" t="str">
        <f t="shared" si="32"/>
        <v>besoin de temps et d'espace pour soi et pour créer</v>
      </c>
      <c r="L174" s="327">
        <v>8</v>
      </c>
      <c r="M174" s="343">
        <f t="shared" si="38"/>
        <v>12</v>
      </c>
      <c r="N174" s="339" t="str">
        <f t="shared" si="33"/>
        <v>se sentir obligé / vivre de la contrariété et des frustrations</v>
      </c>
      <c r="O174" s="354" t="str">
        <f>annexe_01!C172</f>
        <v>Blanc nacré</v>
      </c>
      <c r="P174" s="347"/>
      <c r="Q174" s="347"/>
      <c r="R174" s="347"/>
      <c r="S174" s="338"/>
      <c r="T174" s="338" t="str">
        <f t="shared" si="39"/>
        <v>--</v>
      </c>
      <c r="U174" s="357">
        <f t="shared" si="40"/>
        <v>0</v>
      </c>
      <c r="V174" s="343">
        <f t="shared" si="41"/>
        <v>0</v>
      </c>
      <c r="W174" s="339" t="str">
        <f t="shared" si="34"/>
        <v/>
      </c>
      <c r="X174" s="327">
        <v>8</v>
      </c>
      <c r="Y174" s="343">
        <f t="shared" si="42"/>
        <v>8</v>
      </c>
      <c r="Z174" s="339" t="str">
        <f t="shared" si="35"/>
        <v>se sentir obligé / vivre de la contrariété et des frustrations</v>
      </c>
      <c r="AB174" s="315">
        <v>8</v>
      </c>
      <c r="AC174" s="338"/>
      <c r="AD174" s="338"/>
      <c r="AE174" s="338"/>
      <c r="AF174" s="338"/>
      <c r="AG174" s="338"/>
      <c r="AH174" s="338"/>
      <c r="AI174" s="338"/>
      <c r="AJ174" s="338"/>
      <c r="AK174" s="338">
        <v>8</v>
      </c>
      <c r="AL174" s="338">
        <v>12</v>
      </c>
      <c r="AM174" s="338">
        <v>0</v>
      </c>
      <c r="AN174" s="338">
        <v>8</v>
      </c>
      <c r="AO174" s="338"/>
      <c r="AP174" s="338"/>
      <c r="AQ174" s="338"/>
      <c r="AR174" s="343">
        <f t="shared" si="43"/>
        <v>0</v>
      </c>
      <c r="AS174" s="338" t="str">
        <f t="shared" si="44"/>
        <v/>
      </c>
      <c r="AT174" s="338" t="str">
        <f t="shared" si="45"/>
        <v/>
      </c>
      <c r="AU174" s="338" t="str">
        <f t="shared" si="46"/>
        <v/>
      </c>
      <c r="AV174" s="338" t="str">
        <f t="shared" si="47"/>
        <v/>
      </c>
      <c r="AW174" s="338"/>
      <c r="AX174" s="338"/>
      <c r="AY174" s="338"/>
      <c r="AZ174" s="338"/>
      <c r="BA174" s="338"/>
      <c r="BB174" s="338"/>
      <c r="BC174" s="338"/>
      <c r="BD174" s="338"/>
      <c r="BE174" s="338"/>
      <c r="BF174" s="338"/>
      <c r="BG174" s="338"/>
      <c r="BH174" s="338"/>
      <c r="BI174" s="338"/>
      <c r="BJ174" s="338"/>
      <c r="BK174" s="338"/>
      <c r="BL174" s="338"/>
      <c r="BM174" s="338"/>
      <c r="BN174" s="338"/>
      <c r="BO174" s="338"/>
      <c r="BP174" s="338"/>
      <c r="BQ174" s="338"/>
      <c r="BR174" s="338"/>
      <c r="BS174" s="338"/>
      <c r="BT174" s="338"/>
      <c r="BU174" s="338"/>
      <c r="BV174" s="338"/>
      <c r="BW174" s="338"/>
      <c r="BX174" s="338"/>
      <c r="BY174" s="508" t="str">
        <f>annexe_01!D172</f>
        <v>besoin de temps et d'espace pour soi et pour créer</v>
      </c>
      <c r="BZ174" s="508" t="str">
        <f>annexe_01!E172</f>
        <v>manque d'espace personnel / manque d'espace pour vivre ou créer</v>
      </c>
      <c r="CA174" s="508" t="str">
        <f>annexe_01!F172</f>
        <v>enthousiasme de création / vivre pleinement</v>
      </c>
      <c r="CB174" s="508" t="str">
        <f>annexe_01!G172</f>
        <v>se sentir obligé / vivre de la contrariété et des frustrations</v>
      </c>
      <c r="CF174" s="300" t="s">
        <v>133</v>
      </c>
      <c r="CG174" s="300" t="s">
        <v>139</v>
      </c>
      <c r="CH174" s="301">
        <v>38</v>
      </c>
      <c r="CI174" s="301">
        <v>1710</v>
      </c>
    </row>
    <row r="175" spans="5:87" ht="14.25" customHeight="1" thickTop="1" thickBot="1" x14ac:dyDescent="0.3">
      <c r="E175" s="310">
        <v>2</v>
      </c>
      <c r="F175" s="314">
        <v>9</v>
      </c>
      <c r="G175" s="183">
        <f t="shared" si="36"/>
        <v>3</v>
      </c>
      <c r="H175" s="312">
        <v>-13</v>
      </c>
      <c r="I175" s="312">
        <v>1</v>
      </c>
      <c r="J175" s="343">
        <f t="shared" si="37"/>
        <v>13</v>
      </c>
      <c r="K175" s="339" t="str">
        <f t="shared" si="32"/>
        <v>besoin de ressentir les besoins de son corps</v>
      </c>
      <c r="L175" s="327">
        <v>9</v>
      </c>
      <c r="M175" s="343">
        <f t="shared" si="38"/>
        <v>-7</v>
      </c>
      <c r="N175" s="339" t="str">
        <f t="shared" si="33"/>
        <v>autosuffisance / spontanéité / suivre l'ordre naturel des choses / être heureux</v>
      </c>
      <c r="O175" s="354" t="str">
        <f>annexe_01!C173</f>
        <v>Blanc nacré</v>
      </c>
      <c r="P175" s="347"/>
      <c r="Q175" s="347"/>
      <c r="R175" s="347"/>
      <c r="S175" s="338"/>
      <c r="T175" s="338" t="str">
        <f t="shared" si="39"/>
        <v>--</v>
      </c>
      <c r="U175" s="357">
        <f t="shared" si="40"/>
        <v>0</v>
      </c>
      <c r="V175" s="343">
        <f t="shared" si="41"/>
        <v>0</v>
      </c>
      <c r="W175" s="339" t="str">
        <f t="shared" si="34"/>
        <v/>
      </c>
      <c r="X175" s="327">
        <v>9</v>
      </c>
      <c r="Y175" s="343">
        <f t="shared" si="42"/>
        <v>-11</v>
      </c>
      <c r="Z175" s="339" t="str">
        <f t="shared" si="35"/>
        <v>autosuffisance / spontanéité / suivre l'ordre naturel des choses / être heureux</v>
      </c>
      <c r="AB175" s="315">
        <v>9</v>
      </c>
      <c r="AC175" s="338"/>
      <c r="AD175" s="338"/>
      <c r="AE175" s="338"/>
      <c r="AF175" s="338"/>
      <c r="AG175" s="338"/>
      <c r="AH175" s="338"/>
      <c r="AI175" s="338"/>
      <c r="AJ175" s="338"/>
      <c r="AK175" s="338">
        <v>13</v>
      </c>
      <c r="AL175" s="338">
        <v>-7</v>
      </c>
      <c r="AM175" s="338">
        <v>0</v>
      </c>
      <c r="AN175" s="338">
        <v>-11</v>
      </c>
      <c r="AO175" s="338"/>
      <c r="AP175" s="338"/>
      <c r="AQ175" s="338"/>
      <c r="AR175" s="343">
        <f t="shared" si="43"/>
        <v>0</v>
      </c>
      <c r="AS175" s="338" t="str">
        <f t="shared" si="44"/>
        <v/>
      </c>
      <c r="AT175" s="338" t="str">
        <f t="shared" si="45"/>
        <v/>
      </c>
      <c r="AU175" s="338" t="str">
        <f t="shared" si="46"/>
        <v/>
      </c>
      <c r="AV175" s="338" t="str">
        <f t="shared" si="47"/>
        <v/>
      </c>
      <c r="AW175" s="338"/>
      <c r="AX175" s="338"/>
      <c r="AY175" s="338"/>
      <c r="AZ175" s="338"/>
      <c r="BA175" s="338"/>
      <c r="BB175" s="338"/>
      <c r="BC175" s="338"/>
      <c r="BD175" s="338"/>
      <c r="BE175" s="338"/>
      <c r="BF175" s="338"/>
      <c r="BG175" s="338"/>
      <c r="BH175" s="338"/>
      <c r="BI175" s="338"/>
      <c r="BJ175" s="338"/>
      <c r="BK175" s="338"/>
      <c r="BL175" s="338"/>
      <c r="BM175" s="338"/>
      <c r="BN175" s="338"/>
      <c r="BO175" s="338"/>
      <c r="BP175" s="338"/>
      <c r="BQ175" s="338"/>
      <c r="BR175" s="338"/>
      <c r="BS175" s="338"/>
      <c r="BT175" s="338"/>
      <c r="BU175" s="338"/>
      <c r="BV175" s="338"/>
      <c r="BW175" s="338"/>
      <c r="BX175" s="338"/>
      <c r="BY175" s="508" t="str">
        <f>annexe_01!D173</f>
        <v>besoin de ressentir les besoins de son corps</v>
      </c>
      <c r="BZ175" s="508" t="str">
        <f>annexe_01!E173</f>
        <v>reporter ou réprimer ses émotions</v>
      </c>
      <c r="CA175" s="508" t="str">
        <f>annexe_01!F173</f>
        <v>autosuffisance / spontanéité / suivre l'ordre naturel des choses / être heureux</v>
      </c>
      <c r="CB175" s="508" t="str">
        <f>annexe_01!G173</f>
        <v>résistance face à l'ordre inutile et imposé / s'imposer des règles et des contraintes</v>
      </c>
      <c r="CF175" s="300" t="s">
        <v>68</v>
      </c>
      <c r="CG175" s="300" t="s">
        <v>139</v>
      </c>
      <c r="CH175" s="301">
        <v>39</v>
      </c>
      <c r="CI175" s="301">
        <v>1720</v>
      </c>
    </row>
    <row r="176" spans="5:87" ht="14.25" customHeight="1" thickTop="1" thickBot="1" x14ac:dyDescent="0.3">
      <c r="E176" s="310">
        <v>2</v>
      </c>
      <c r="F176" s="314">
        <v>9</v>
      </c>
      <c r="G176" s="183">
        <f t="shared" si="36"/>
        <v>0</v>
      </c>
      <c r="H176" s="312">
        <v>0</v>
      </c>
      <c r="I176" s="312">
        <v>0</v>
      </c>
      <c r="J176" s="343">
        <f t="shared" si="37"/>
        <v>4</v>
      </c>
      <c r="K176" s="339" t="str">
        <f t="shared" si="32"/>
        <v>besoin d'être en tension avec les autres</v>
      </c>
      <c r="L176" s="327">
        <v>9</v>
      </c>
      <c r="M176" s="343">
        <f t="shared" si="38"/>
        <v>15</v>
      </c>
      <c r="N176" s="339" t="str">
        <f t="shared" si="33"/>
        <v>générer des tensions / résister aux émotions</v>
      </c>
      <c r="O176" s="354" t="str">
        <f>annexe_01!C174</f>
        <v>Blanc nacré</v>
      </c>
      <c r="P176" s="347"/>
      <c r="Q176" s="347"/>
      <c r="R176" s="347"/>
      <c r="S176" s="338"/>
      <c r="T176" s="338" t="str">
        <f t="shared" si="39"/>
        <v>--</v>
      </c>
      <c r="U176" s="357">
        <f t="shared" si="40"/>
        <v>0</v>
      </c>
      <c r="V176" s="343">
        <f t="shared" si="41"/>
        <v>0</v>
      </c>
      <c r="W176" s="339" t="str">
        <f t="shared" si="34"/>
        <v/>
      </c>
      <c r="X176" s="327">
        <v>9</v>
      </c>
      <c r="Y176" s="343">
        <f t="shared" si="42"/>
        <v>13</v>
      </c>
      <c r="Z176" s="339" t="str">
        <f t="shared" si="35"/>
        <v>générer des tensions / résister aux émotions</v>
      </c>
      <c r="AB176" s="315">
        <v>9</v>
      </c>
      <c r="AC176" s="338"/>
      <c r="AD176" s="338"/>
      <c r="AE176" s="338"/>
      <c r="AF176" s="338"/>
      <c r="AG176" s="338"/>
      <c r="AH176" s="338"/>
      <c r="AI176" s="338"/>
      <c r="AJ176" s="338"/>
      <c r="AK176" s="338">
        <v>4</v>
      </c>
      <c r="AL176" s="338">
        <v>15</v>
      </c>
      <c r="AM176" s="338">
        <v>0</v>
      </c>
      <c r="AN176" s="338">
        <v>13</v>
      </c>
      <c r="AO176" s="338"/>
      <c r="AP176" s="338"/>
      <c r="AQ176" s="338"/>
      <c r="AR176" s="343">
        <f t="shared" si="43"/>
        <v>0</v>
      </c>
      <c r="AS176" s="338" t="str">
        <f t="shared" si="44"/>
        <v/>
      </c>
      <c r="AT176" s="338" t="str">
        <f t="shared" si="45"/>
        <v/>
      </c>
      <c r="AU176" s="338" t="str">
        <f t="shared" si="46"/>
        <v/>
      </c>
      <c r="AV176" s="338" t="str">
        <f t="shared" si="47"/>
        <v/>
      </c>
      <c r="AW176" s="338"/>
      <c r="AX176" s="338"/>
      <c r="AY176" s="338"/>
      <c r="AZ176" s="338"/>
      <c r="BA176" s="338"/>
      <c r="BB176" s="338"/>
      <c r="BC176" s="338"/>
      <c r="BD176" s="338"/>
      <c r="BE176" s="338"/>
      <c r="BF176" s="338"/>
      <c r="BG176" s="338"/>
      <c r="BH176" s="338"/>
      <c r="BI176" s="338"/>
      <c r="BJ176" s="338"/>
      <c r="BK176" s="338"/>
      <c r="BL176" s="338"/>
      <c r="BM176" s="338"/>
      <c r="BN176" s="338"/>
      <c r="BO176" s="338"/>
      <c r="BP176" s="338"/>
      <c r="BQ176" s="338"/>
      <c r="BR176" s="338"/>
      <c r="BS176" s="338"/>
      <c r="BT176" s="338"/>
      <c r="BU176" s="338"/>
      <c r="BV176" s="338"/>
      <c r="BW176" s="338"/>
      <c r="BX176" s="338"/>
      <c r="BY176" s="508" t="str">
        <f>annexe_01!D174</f>
        <v>besoin d'être en tension avec les autres</v>
      </c>
      <c r="BZ176" s="508" t="str">
        <f>annexe_01!E174</f>
        <v>subir les autres / être ou avoir été maltraité</v>
      </c>
      <c r="CA176" s="508" t="str">
        <f>annexe_01!F174</f>
        <v>capacité à laisser les émotions traverser le corps / fluidité émotionnelle / résilience</v>
      </c>
      <c r="CB176" s="508" t="str">
        <f>annexe_01!G174</f>
        <v>générer des tensions / résister aux émotions</v>
      </c>
      <c r="CF176" s="300" t="s">
        <v>68</v>
      </c>
      <c r="CG176" s="300" t="s">
        <v>139</v>
      </c>
      <c r="CH176" s="301">
        <v>39</v>
      </c>
      <c r="CI176" s="301">
        <v>1730</v>
      </c>
    </row>
    <row r="177" spans="5:87" ht="14.25" customHeight="1" thickTop="1" thickBot="1" x14ac:dyDescent="0.3">
      <c r="E177" s="310">
        <v>2</v>
      </c>
      <c r="F177" s="314">
        <v>10</v>
      </c>
      <c r="G177" s="183">
        <f t="shared" si="36"/>
        <v>1</v>
      </c>
      <c r="H177" s="312">
        <v>4</v>
      </c>
      <c r="I177" s="312">
        <v>4</v>
      </c>
      <c r="J177" s="343">
        <f t="shared" si="37"/>
        <v>5</v>
      </c>
      <c r="K177" s="339" t="str">
        <f t="shared" si="32"/>
        <v>besoin de stabilité psychologique et spirituelle</v>
      </c>
      <c r="L177" s="327">
        <v>10</v>
      </c>
      <c r="M177" s="343">
        <f t="shared" si="38"/>
        <v>12</v>
      </c>
      <c r="N177" s="339" t="str">
        <f t="shared" si="33"/>
        <v>devoir toujours résister / se battre contre l'ordre des choses</v>
      </c>
      <c r="O177" s="354" t="str">
        <f>annexe_01!C175</f>
        <v>Blanc nacré</v>
      </c>
      <c r="P177" s="347"/>
      <c r="Q177" s="347"/>
      <c r="R177" s="347"/>
      <c r="S177" s="338"/>
      <c r="T177" s="338" t="str">
        <f t="shared" si="39"/>
        <v>Tension--Blocage_gauche</v>
      </c>
      <c r="U177" s="357">
        <f t="shared" si="40"/>
        <v>12</v>
      </c>
      <c r="V177" s="343">
        <f t="shared" si="41"/>
        <v>-7</v>
      </c>
      <c r="W177" s="339" t="str">
        <f t="shared" si="34"/>
        <v>ne plus se battre pour exister / vivre de l'instabilité</v>
      </c>
      <c r="X177" s="327">
        <v>10</v>
      </c>
      <c r="Y177" s="343">
        <f t="shared" si="42"/>
        <v>5</v>
      </c>
      <c r="Z177" s="339" t="str">
        <f t="shared" si="35"/>
        <v>devoir toujours résister / se battre contre l'ordre des choses</v>
      </c>
      <c r="AB177" s="315">
        <v>10</v>
      </c>
      <c r="AC177" s="338"/>
      <c r="AD177" s="338"/>
      <c r="AE177" s="338"/>
      <c r="AF177" s="338"/>
      <c r="AG177" s="338"/>
      <c r="AH177" s="338"/>
      <c r="AI177" s="338"/>
      <c r="AJ177" s="338"/>
      <c r="AK177" s="338">
        <v>5</v>
      </c>
      <c r="AL177" s="338">
        <v>12</v>
      </c>
      <c r="AM177" s="338">
        <v>-7</v>
      </c>
      <c r="AN177" s="338">
        <v>5</v>
      </c>
      <c r="AO177" s="338"/>
      <c r="AP177" s="338"/>
      <c r="AQ177" s="338"/>
      <c r="AR177" s="343">
        <f t="shared" si="43"/>
        <v>12</v>
      </c>
      <c r="AS177" s="338" t="str">
        <f t="shared" si="44"/>
        <v>Tension</v>
      </c>
      <c r="AT177" s="338" t="str">
        <f t="shared" si="45"/>
        <v/>
      </c>
      <c r="AU177" s="338" t="str">
        <f t="shared" si="46"/>
        <v>Blocage_gauche</v>
      </c>
      <c r="AV177" s="338" t="str">
        <f t="shared" si="47"/>
        <v>Blocage_gauche</v>
      </c>
      <c r="AW177" s="338"/>
      <c r="AX177" s="338"/>
      <c r="AY177" s="338"/>
      <c r="AZ177" s="338"/>
      <c r="BA177" s="338"/>
      <c r="BB177" s="338"/>
      <c r="BC177" s="338"/>
      <c r="BD177" s="338"/>
      <c r="BE177" s="338"/>
      <c r="BF177" s="338"/>
      <c r="BG177" s="338"/>
      <c r="BH177" s="338"/>
      <c r="BI177" s="338"/>
      <c r="BJ177" s="338"/>
      <c r="BK177" s="338"/>
      <c r="BL177" s="338"/>
      <c r="BM177" s="338"/>
      <c r="BN177" s="338"/>
      <c r="BO177" s="338"/>
      <c r="BP177" s="338"/>
      <c r="BQ177" s="338"/>
      <c r="BR177" s="338"/>
      <c r="BS177" s="338"/>
      <c r="BT177" s="338"/>
      <c r="BU177" s="338"/>
      <c r="BV177" s="338"/>
      <c r="BW177" s="338"/>
      <c r="BX177" s="338"/>
      <c r="BY177" s="508" t="str">
        <f>annexe_01!D175</f>
        <v>besoin de stabilité psychologique et spirituelle</v>
      </c>
      <c r="BZ177" s="508" t="str">
        <f>annexe_01!E175</f>
        <v>ne plus se battre pour exister / vivre de l'instabilité</v>
      </c>
      <c r="CA177" s="508" t="str">
        <f>annexe_01!F175</f>
        <v>stabilité intérieure / stabilité psychologique et spirituelle</v>
      </c>
      <c r="CB177" s="508" t="str">
        <f>annexe_01!G175</f>
        <v>devoir toujours résister / se battre contre l'ordre des choses</v>
      </c>
      <c r="CF177" s="300" t="s">
        <v>78</v>
      </c>
      <c r="CG177" s="300" t="s">
        <v>139</v>
      </c>
      <c r="CH177" s="301">
        <v>40</v>
      </c>
      <c r="CI177" s="301">
        <v>1740</v>
      </c>
    </row>
    <row r="178" spans="5:87" ht="14.25" customHeight="1" thickTop="1" thickBot="1" x14ac:dyDescent="0.3">
      <c r="E178" s="310">
        <v>2</v>
      </c>
      <c r="F178" s="314">
        <v>10</v>
      </c>
      <c r="G178" s="183">
        <f t="shared" si="36"/>
        <v>3</v>
      </c>
      <c r="H178" s="312">
        <v>16</v>
      </c>
      <c r="I178" s="312">
        <v>1</v>
      </c>
      <c r="J178" s="343">
        <f t="shared" si="37"/>
        <v>0</v>
      </c>
      <c r="K178" s="339" t="str">
        <f t="shared" si="32"/>
        <v/>
      </c>
      <c r="L178" s="327">
        <v>10</v>
      </c>
      <c r="M178" s="343">
        <f t="shared" si="38"/>
        <v>-11</v>
      </c>
      <c r="N178" s="339" t="str">
        <f t="shared" si="33"/>
        <v>amour inconditionnel / acceptation de soi / gratitude envers la vie</v>
      </c>
      <c r="O178" s="354" t="str">
        <f>annexe_01!C176</f>
        <v>Blanc nacré</v>
      </c>
      <c r="P178" s="347"/>
      <c r="Q178" s="347"/>
      <c r="R178" s="347"/>
      <c r="S178" s="338"/>
      <c r="T178" s="338" t="str">
        <f t="shared" si="39"/>
        <v>--</v>
      </c>
      <c r="U178" s="357">
        <f t="shared" si="40"/>
        <v>0</v>
      </c>
      <c r="V178" s="343">
        <f t="shared" si="41"/>
        <v>0</v>
      </c>
      <c r="W178" s="339" t="str">
        <f t="shared" si="34"/>
        <v/>
      </c>
      <c r="X178" s="327">
        <v>10</v>
      </c>
      <c r="Y178" s="343">
        <f t="shared" si="42"/>
        <v>12</v>
      </c>
      <c r="Z178" s="339" t="str">
        <f t="shared" si="35"/>
        <v>refuser de se remettre en question / refus de l'amour</v>
      </c>
      <c r="AB178" s="315">
        <v>10</v>
      </c>
      <c r="AC178" s="338"/>
      <c r="AD178" s="338"/>
      <c r="AE178" s="338"/>
      <c r="AF178" s="338"/>
      <c r="AG178" s="338"/>
      <c r="AH178" s="338"/>
      <c r="AI178" s="338"/>
      <c r="AJ178" s="338"/>
      <c r="AK178" s="338">
        <v>0</v>
      </c>
      <c r="AL178" s="338">
        <v>-11</v>
      </c>
      <c r="AM178" s="338">
        <v>0</v>
      </c>
      <c r="AN178" s="338">
        <v>12</v>
      </c>
      <c r="AO178" s="338"/>
      <c r="AP178" s="338"/>
      <c r="AQ178" s="338"/>
      <c r="AR178" s="343">
        <f t="shared" si="43"/>
        <v>0</v>
      </c>
      <c r="AS178" s="338" t="str">
        <f t="shared" si="44"/>
        <v/>
      </c>
      <c r="AT178" s="338" t="str">
        <f t="shared" si="45"/>
        <v/>
      </c>
      <c r="AU178" s="338" t="str">
        <f t="shared" si="46"/>
        <v/>
      </c>
      <c r="AV178" s="338" t="str">
        <f t="shared" si="47"/>
        <v/>
      </c>
      <c r="AW178" s="338"/>
      <c r="AX178" s="338"/>
      <c r="AY178" s="338"/>
      <c r="AZ178" s="338"/>
      <c r="BA178" s="338"/>
      <c r="BB178" s="338"/>
      <c r="BC178" s="338"/>
      <c r="BD178" s="338"/>
      <c r="BE178" s="338"/>
      <c r="BF178" s="338"/>
      <c r="BG178" s="338"/>
      <c r="BH178" s="338"/>
      <c r="BI178" s="338"/>
      <c r="BJ178" s="338"/>
      <c r="BK178" s="338"/>
      <c r="BL178" s="338"/>
      <c r="BM178" s="338"/>
      <c r="BN178" s="338"/>
      <c r="BO178" s="338"/>
      <c r="BP178" s="338"/>
      <c r="BQ178" s="338"/>
      <c r="BR178" s="338"/>
      <c r="BS178" s="338"/>
      <c r="BT178" s="338"/>
      <c r="BU178" s="338"/>
      <c r="BV178" s="338"/>
      <c r="BW178" s="338"/>
      <c r="BX178" s="338"/>
      <c r="BY178" s="508" t="str">
        <f>annexe_01!D176</f>
        <v>besoin de se remettre en question / besoin d'amour</v>
      </c>
      <c r="BZ178" s="508" t="str">
        <f>annexe_01!E176</f>
        <v>se sentir sans défense / en manque d'amour</v>
      </c>
      <c r="CA178" s="508" t="str">
        <f>annexe_01!F176</f>
        <v>amour inconditionnel / acceptation de soi / gratitude envers la vie</v>
      </c>
      <c r="CB178" s="508" t="str">
        <f>annexe_01!G176</f>
        <v>refuser de se remettre en question / refus de l'amour</v>
      </c>
      <c r="CF178" s="300" t="s">
        <v>78</v>
      </c>
      <c r="CG178" s="300" t="s">
        <v>139</v>
      </c>
      <c r="CH178" s="301">
        <v>40</v>
      </c>
      <c r="CI178" s="301">
        <v>1750</v>
      </c>
    </row>
    <row r="179" spans="5:87" ht="14.25" customHeight="1" thickTop="1" thickBot="1" x14ac:dyDescent="0.3">
      <c r="E179" s="310">
        <v>2</v>
      </c>
      <c r="F179" s="314">
        <v>11</v>
      </c>
      <c r="G179" s="183">
        <f t="shared" si="36"/>
        <v>0</v>
      </c>
      <c r="H179" s="312">
        <v>2</v>
      </c>
      <c r="I179" s="312">
        <v>4</v>
      </c>
      <c r="J179" s="343">
        <f t="shared" si="37"/>
        <v>8</v>
      </c>
      <c r="K179" s="339" t="str">
        <f t="shared" si="32"/>
        <v>besoin d'avoir sa place sur Terre / besoin d'être utile</v>
      </c>
      <c r="L179" s="327">
        <v>11</v>
      </c>
      <c r="M179" s="343">
        <f t="shared" si="38"/>
        <v>6</v>
      </c>
      <c r="N179" s="339" t="str">
        <f t="shared" si="33"/>
        <v>prendre des responsabilités ou jouer un rôle pour justifier sa place ou son utilité</v>
      </c>
      <c r="O179" s="354" t="str">
        <f>annexe_01!C177</f>
        <v>Blanc nacré</v>
      </c>
      <c r="P179" s="347"/>
      <c r="Q179" s="347"/>
      <c r="R179" s="347"/>
      <c r="S179" s="338"/>
      <c r="T179" s="338" t="str">
        <f t="shared" si="39"/>
        <v>--</v>
      </c>
      <c r="U179" s="357">
        <f t="shared" si="40"/>
        <v>0</v>
      </c>
      <c r="V179" s="343">
        <f t="shared" si="41"/>
        <v>0</v>
      </c>
      <c r="W179" s="339" t="str">
        <f t="shared" si="34"/>
        <v/>
      </c>
      <c r="X179" s="327">
        <v>11</v>
      </c>
      <c r="Y179" s="343">
        <f t="shared" si="42"/>
        <v>-13</v>
      </c>
      <c r="Z179" s="339" t="str">
        <f t="shared" si="35"/>
        <v>aller de l'avant tout en écoutant son corps / ne pas forcément répondre aux attentes</v>
      </c>
      <c r="AB179" s="315">
        <v>11</v>
      </c>
      <c r="AC179" s="338"/>
      <c r="AD179" s="338"/>
      <c r="AE179" s="338"/>
      <c r="AF179" s="338"/>
      <c r="AG179" s="338"/>
      <c r="AH179" s="338"/>
      <c r="AI179" s="338"/>
      <c r="AJ179" s="338"/>
      <c r="AK179" s="338">
        <v>8</v>
      </c>
      <c r="AL179" s="338">
        <v>6</v>
      </c>
      <c r="AM179" s="338">
        <v>0</v>
      </c>
      <c r="AN179" s="338">
        <v>-13</v>
      </c>
      <c r="AO179" s="338"/>
      <c r="AP179" s="338"/>
      <c r="AQ179" s="338"/>
      <c r="AR179" s="343">
        <f t="shared" si="43"/>
        <v>0</v>
      </c>
      <c r="AS179" s="338" t="str">
        <f t="shared" si="44"/>
        <v/>
      </c>
      <c r="AT179" s="338" t="str">
        <f t="shared" si="45"/>
        <v/>
      </c>
      <c r="AU179" s="338" t="str">
        <f t="shared" si="46"/>
        <v/>
      </c>
      <c r="AV179" s="338" t="str">
        <f t="shared" si="47"/>
        <v/>
      </c>
      <c r="AW179" s="338"/>
      <c r="AX179" s="338"/>
      <c r="AY179" s="338"/>
      <c r="AZ179" s="338"/>
      <c r="BA179" s="338"/>
      <c r="BB179" s="338"/>
      <c r="BC179" s="338"/>
      <c r="BD179" s="338"/>
      <c r="BE179" s="338"/>
      <c r="BF179" s="338"/>
      <c r="BG179" s="338"/>
      <c r="BH179" s="338"/>
      <c r="BI179" s="338"/>
      <c r="BJ179" s="338"/>
      <c r="BK179" s="338"/>
      <c r="BL179" s="338"/>
      <c r="BM179" s="338"/>
      <c r="BN179" s="338"/>
      <c r="BO179" s="338"/>
      <c r="BP179" s="338"/>
      <c r="BQ179" s="338"/>
      <c r="BR179" s="338"/>
      <c r="BS179" s="338"/>
      <c r="BT179" s="338"/>
      <c r="BU179" s="338"/>
      <c r="BV179" s="338"/>
      <c r="BW179" s="338"/>
      <c r="BX179" s="338"/>
      <c r="BY179" s="508" t="str">
        <f>annexe_01!D177</f>
        <v>besoin d'avoir sa place sur Terre / besoin d'être utile</v>
      </c>
      <c r="BZ179" s="508" t="str">
        <f>annexe_01!E177</f>
        <v>sentiment d'être inutile ou pas au bon endroit / pas à sa juste place</v>
      </c>
      <c r="CA179" s="508" t="str">
        <f>annexe_01!F177</f>
        <v>aller de l'avant tout en écoutant son corps / ne pas forcément répondre aux attentes</v>
      </c>
      <c r="CB179" s="508" t="str">
        <f>annexe_01!G177</f>
        <v>prendre des responsabilités ou jouer un rôle pour justifier sa place ou son utilité</v>
      </c>
      <c r="CF179" s="300" t="s">
        <v>88</v>
      </c>
      <c r="CG179" s="300" t="s">
        <v>139</v>
      </c>
      <c r="CH179" s="301">
        <v>41</v>
      </c>
      <c r="CI179" s="301">
        <v>1760</v>
      </c>
    </row>
    <row r="180" spans="5:87" ht="14.25" customHeight="1" thickTop="1" thickBot="1" x14ac:dyDescent="0.3">
      <c r="E180" s="310">
        <v>2</v>
      </c>
      <c r="F180" s="314">
        <v>11</v>
      </c>
      <c r="G180" s="183">
        <f t="shared" si="36"/>
        <v>1</v>
      </c>
      <c r="H180" s="312">
        <v>3</v>
      </c>
      <c r="I180" s="312">
        <v>4</v>
      </c>
      <c r="J180" s="343">
        <f t="shared" si="37"/>
        <v>0</v>
      </c>
      <c r="K180" s="339" t="str">
        <f t="shared" si="32"/>
        <v/>
      </c>
      <c r="L180" s="327">
        <v>11</v>
      </c>
      <c r="M180" s="343">
        <f t="shared" si="38"/>
        <v>-16</v>
      </c>
      <c r="N180" s="339" t="str">
        <f t="shared" si="33"/>
        <v>autorité naturelle émanant du corps / puissance de rayonnement / présence en soi</v>
      </c>
      <c r="O180" s="354" t="str">
        <f>annexe_01!C178</f>
        <v>Blanc nacré</v>
      </c>
      <c r="P180" s="347"/>
      <c r="Q180" s="347"/>
      <c r="R180" s="347"/>
      <c r="S180" s="338"/>
      <c r="T180" s="338" t="str">
        <f t="shared" si="39"/>
        <v>--</v>
      </c>
      <c r="U180" s="357">
        <f t="shared" si="40"/>
        <v>0</v>
      </c>
      <c r="V180" s="343">
        <f t="shared" si="41"/>
        <v>0</v>
      </c>
      <c r="W180" s="339" t="str">
        <f t="shared" si="34"/>
        <v/>
      </c>
      <c r="X180" s="327">
        <v>11</v>
      </c>
      <c r="Y180" s="343">
        <f t="shared" si="42"/>
        <v>-10</v>
      </c>
      <c r="Z180" s="339" t="str">
        <f t="shared" si="35"/>
        <v>autorité naturelle émanant du corps / puissance de rayonnement / présence en soi</v>
      </c>
      <c r="AB180" s="315">
        <v>11</v>
      </c>
      <c r="AC180" s="338"/>
      <c r="AD180" s="338"/>
      <c r="AE180" s="338"/>
      <c r="AF180" s="338"/>
      <c r="AG180" s="338"/>
      <c r="AH180" s="338"/>
      <c r="AI180" s="338"/>
      <c r="AJ180" s="338"/>
      <c r="AK180" s="338">
        <v>0</v>
      </c>
      <c r="AL180" s="338">
        <v>-16</v>
      </c>
      <c r="AM180" s="338">
        <v>0</v>
      </c>
      <c r="AN180" s="338">
        <v>-10</v>
      </c>
      <c r="AO180" s="338"/>
      <c r="AP180" s="338"/>
      <c r="AQ180" s="338"/>
      <c r="AR180" s="343">
        <f t="shared" si="43"/>
        <v>0</v>
      </c>
      <c r="AS180" s="338" t="str">
        <f t="shared" si="44"/>
        <v/>
      </c>
      <c r="AT180" s="338" t="str">
        <f t="shared" si="45"/>
        <v/>
      </c>
      <c r="AU180" s="338" t="str">
        <f t="shared" si="46"/>
        <v/>
      </c>
      <c r="AV180" s="338" t="str">
        <f t="shared" si="47"/>
        <v/>
      </c>
      <c r="AW180" s="338"/>
      <c r="AX180" s="338"/>
      <c r="AY180" s="338"/>
      <c r="AZ180" s="338"/>
      <c r="BA180" s="338"/>
      <c r="BB180" s="338"/>
      <c r="BC180" s="338"/>
      <c r="BD180" s="338"/>
      <c r="BE180" s="338"/>
      <c r="BF180" s="338"/>
      <c r="BG180" s="338"/>
      <c r="BH180" s="338"/>
      <c r="BI180" s="338"/>
      <c r="BJ180" s="338"/>
      <c r="BK180" s="338"/>
      <c r="BL180" s="338"/>
      <c r="BM180" s="338"/>
      <c r="BN180" s="338"/>
      <c r="BO180" s="338"/>
      <c r="BP180" s="338"/>
      <c r="BQ180" s="338"/>
      <c r="BR180" s="338"/>
      <c r="BS180" s="338"/>
      <c r="BT180" s="338"/>
      <c r="BU180" s="338"/>
      <c r="BV180" s="338"/>
      <c r="BW180" s="338"/>
      <c r="BX180" s="338"/>
      <c r="BY180" s="508" t="str">
        <f>annexe_01!D178</f>
        <v>besoin d'endurer pour avoir sa place</v>
      </c>
      <c r="BZ180" s="508" t="str">
        <f>annexe_01!E178</f>
        <v>peur de se mettre des charges / se sentir vide à l'intérieur</v>
      </c>
      <c r="CA180" s="508" t="str">
        <f>annexe_01!F178</f>
        <v>autorité naturelle émanant du corps / puissance de rayonnement / présence en soi</v>
      </c>
      <c r="CB180" s="508" t="str">
        <f>annexe_01!G178</f>
        <v>prendre sur soi pour faire avancer les choses</v>
      </c>
      <c r="CF180" s="300" t="s">
        <v>88</v>
      </c>
      <c r="CG180" s="300" t="s">
        <v>139</v>
      </c>
      <c r="CH180" s="301">
        <v>41</v>
      </c>
      <c r="CI180" s="301">
        <v>1770</v>
      </c>
    </row>
    <row r="181" spans="5:87" ht="14.25" customHeight="1" thickTop="1" thickBot="1" x14ac:dyDescent="0.3">
      <c r="E181" s="310">
        <v>2</v>
      </c>
      <c r="F181" s="314">
        <v>12</v>
      </c>
      <c r="G181" s="183">
        <f t="shared" si="36"/>
        <v>1</v>
      </c>
      <c r="H181" s="312">
        <v>-6</v>
      </c>
      <c r="I181" s="312">
        <v>5</v>
      </c>
      <c r="J181" s="343">
        <f t="shared" si="37"/>
        <v>-5</v>
      </c>
      <c r="K181" s="339" t="str">
        <f t="shared" si="32"/>
        <v>se laisser vivre / ne rien imposer aux autres</v>
      </c>
      <c r="L181" s="327">
        <v>12</v>
      </c>
      <c r="M181" s="343">
        <f t="shared" si="38"/>
        <v>9</v>
      </c>
      <c r="N181" s="339" t="str">
        <f t="shared" si="33"/>
        <v>s'imposer aux autres / besoin excessif de faire</v>
      </c>
      <c r="O181" s="354" t="str">
        <f>annexe_01!C179</f>
        <v>Blanc nacré</v>
      </c>
      <c r="P181" s="347"/>
      <c r="Q181" s="347"/>
      <c r="R181" s="347"/>
      <c r="S181" s="338"/>
      <c r="T181" s="338" t="str">
        <f t="shared" si="39"/>
        <v>-Blocage_droite-</v>
      </c>
      <c r="U181" s="357">
        <f t="shared" si="40"/>
        <v>0</v>
      </c>
      <c r="V181" s="343">
        <f t="shared" si="41"/>
        <v>0</v>
      </c>
      <c r="W181" s="339" t="str">
        <f t="shared" si="34"/>
        <v/>
      </c>
      <c r="X181" s="327">
        <v>12</v>
      </c>
      <c r="Y181" s="343">
        <f t="shared" si="42"/>
        <v>8</v>
      </c>
      <c r="Z181" s="339" t="str">
        <f t="shared" si="35"/>
        <v>s'imposer aux autres / besoin excessif de faire</v>
      </c>
      <c r="AB181" s="315">
        <v>12</v>
      </c>
      <c r="AC181" s="338"/>
      <c r="AD181" s="338"/>
      <c r="AE181" s="338"/>
      <c r="AF181" s="338"/>
      <c r="AG181" s="338"/>
      <c r="AH181" s="338"/>
      <c r="AI181" s="338"/>
      <c r="AJ181" s="338"/>
      <c r="AK181" s="338">
        <v>-5</v>
      </c>
      <c r="AL181" s="338">
        <v>9</v>
      </c>
      <c r="AM181" s="338">
        <v>0</v>
      </c>
      <c r="AN181" s="338">
        <v>8</v>
      </c>
      <c r="AO181" s="338"/>
      <c r="AP181" s="338"/>
      <c r="AQ181" s="338"/>
      <c r="AR181" s="343">
        <f t="shared" si="43"/>
        <v>0</v>
      </c>
      <c r="AS181" s="338" t="str">
        <f t="shared" si="44"/>
        <v/>
      </c>
      <c r="AT181" s="338" t="str">
        <f t="shared" si="45"/>
        <v>Blocage_droite</v>
      </c>
      <c r="AU181" s="338" t="str">
        <f t="shared" si="46"/>
        <v/>
      </c>
      <c r="AV181" s="338" t="str">
        <f t="shared" si="47"/>
        <v/>
      </c>
      <c r="AW181" s="338"/>
      <c r="AX181" s="338"/>
      <c r="AY181" s="338"/>
      <c r="AZ181" s="338"/>
      <c r="BA181" s="338"/>
      <c r="BB181" s="338"/>
      <c r="BC181" s="338"/>
      <c r="BD181" s="338"/>
      <c r="BE181" s="338"/>
      <c r="BF181" s="338"/>
      <c r="BG181" s="338"/>
      <c r="BH181" s="338"/>
      <c r="BI181" s="338"/>
      <c r="BJ181" s="338"/>
      <c r="BK181" s="338"/>
      <c r="BL181" s="338"/>
      <c r="BM181" s="338"/>
      <c r="BN181" s="338"/>
      <c r="BO181" s="338"/>
      <c r="BP181" s="338"/>
      <c r="BQ181" s="338"/>
      <c r="BR181" s="338"/>
      <c r="BS181" s="338"/>
      <c r="BT181" s="338"/>
      <c r="BU181" s="338"/>
      <c r="BV181" s="338"/>
      <c r="BW181" s="338"/>
      <c r="BX181" s="338"/>
      <c r="BY181" s="508" t="str">
        <f>annexe_01!D179</f>
        <v>besoin de créer pour montrer son individualité / besoin d'être le centre de l'univers</v>
      </c>
      <c r="BZ181" s="508" t="str">
        <f>annexe_01!E179</f>
        <v>se laisser vivre / ne rien imposer aux autres</v>
      </c>
      <c r="CA181" s="508" t="str">
        <f>annexe_01!F179</f>
        <v>faire ce qui est juste de faire pour soi</v>
      </c>
      <c r="CB181" s="508" t="str">
        <f>annexe_01!G179</f>
        <v>s'imposer aux autres / besoin excessif de faire</v>
      </c>
      <c r="CF181" s="300" t="s">
        <v>95</v>
      </c>
      <c r="CG181" s="300" t="s">
        <v>139</v>
      </c>
      <c r="CH181" s="301">
        <v>42</v>
      </c>
      <c r="CI181" s="301">
        <v>1780</v>
      </c>
    </row>
    <row r="182" spans="5:87" ht="14.25" customHeight="1" thickTop="1" thickBot="1" x14ac:dyDescent="0.3">
      <c r="E182" s="310">
        <v>2</v>
      </c>
      <c r="F182" s="314">
        <v>12</v>
      </c>
      <c r="G182" s="183">
        <f t="shared" si="36"/>
        <v>0</v>
      </c>
      <c r="H182" s="312">
        <v>-1</v>
      </c>
      <c r="I182" s="312">
        <v>0</v>
      </c>
      <c r="J182" s="343">
        <f t="shared" si="37"/>
        <v>8</v>
      </c>
      <c r="K182" s="339" t="str">
        <f t="shared" si="32"/>
        <v>besoin de répondre à ses attentes / besoin de combler ses besoins</v>
      </c>
      <c r="L182" s="327">
        <v>12</v>
      </c>
      <c r="M182" s="343">
        <f t="shared" si="38"/>
        <v>-8</v>
      </c>
      <c r="N182" s="339" t="str">
        <f t="shared" si="33"/>
        <v>joie communicative / aimer les choses simples / humilité / s'en remettre à l'univers</v>
      </c>
      <c r="O182" s="354" t="str">
        <f>annexe_01!C180</f>
        <v>Blanc nacré</v>
      </c>
      <c r="P182" s="347"/>
      <c r="Q182" s="347"/>
      <c r="R182" s="347"/>
      <c r="S182" s="338"/>
      <c r="T182" s="338" t="str">
        <f t="shared" si="39"/>
        <v>--</v>
      </c>
      <c r="U182" s="357">
        <f t="shared" si="40"/>
        <v>0</v>
      </c>
      <c r="V182" s="343">
        <f t="shared" si="41"/>
        <v>0</v>
      </c>
      <c r="W182" s="339" t="str">
        <f t="shared" si="34"/>
        <v/>
      </c>
      <c r="X182" s="327">
        <v>12</v>
      </c>
      <c r="Y182" s="343">
        <f t="shared" si="42"/>
        <v>15</v>
      </c>
      <c r="Z182" s="339" t="str">
        <f t="shared" si="35"/>
        <v>la rage comme moteur pour avancer dans la vie</v>
      </c>
      <c r="AB182" s="315">
        <v>12</v>
      </c>
      <c r="AC182" s="338"/>
      <c r="AD182" s="338"/>
      <c r="AE182" s="338"/>
      <c r="AF182" s="338"/>
      <c r="AG182" s="338"/>
      <c r="AH182" s="338"/>
      <c r="AI182" s="338"/>
      <c r="AJ182" s="338"/>
      <c r="AK182" s="338">
        <v>8</v>
      </c>
      <c r="AL182" s="338">
        <v>-8</v>
      </c>
      <c r="AM182" s="338">
        <v>0</v>
      </c>
      <c r="AN182" s="338">
        <v>15</v>
      </c>
      <c r="AO182" s="338"/>
      <c r="AP182" s="338"/>
      <c r="AQ182" s="338"/>
      <c r="AR182" s="343">
        <f t="shared" si="43"/>
        <v>0</v>
      </c>
      <c r="AS182" s="338" t="str">
        <f t="shared" si="44"/>
        <v/>
      </c>
      <c r="AT182" s="338" t="str">
        <f t="shared" si="45"/>
        <v/>
      </c>
      <c r="AU182" s="338" t="str">
        <f t="shared" si="46"/>
        <v/>
      </c>
      <c r="AV182" s="338" t="str">
        <f t="shared" si="47"/>
        <v/>
      </c>
      <c r="AW182" s="338"/>
      <c r="AX182" s="338"/>
      <c r="AY182" s="338"/>
      <c r="AZ182" s="338"/>
      <c r="BA182" s="338"/>
      <c r="BB182" s="338"/>
      <c r="BC182" s="338"/>
      <c r="BD182" s="338"/>
      <c r="BE182" s="338"/>
      <c r="BF182" s="338"/>
      <c r="BG182" s="338"/>
      <c r="BH182" s="338"/>
      <c r="BI182" s="338"/>
      <c r="BJ182" s="338"/>
      <c r="BK182" s="338"/>
      <c r="BL182" s="338"/>
      <c r="BM182" s="338"/>
      <c r="BN182" s="338"/>
      <c r="BO182" s="338"/>
      <c r="BP182" s="338"/>
      <c r="BQ182" s="338"/>
      <c r="BR182" s="338"/>
      <c r="BS182" s="338"/>
      <c r="BT182" s="338"/>
      <c r="BU182" s="338"/>
      <c r="BV182" s="338"/>
      <c r="BW182" s="338"/>
      <c r="BX182" s="338"/>
      <c r="BY182" s="508" t="str">
        <f>annexe_01!D180</f>
        <v>besoin de répondre à ses attentes / besoin de combler ses besoins</v>
      </c>
      <c r="BZ182" s="508" t="str">
        <f>annexe_01!E180</f>
        <v>n'agir que si l'on est sûr de son choix</v>
      </c>
      <c r="CA182" s="508" t="str">
        <f>annexe_01!F180</f>
        <v>joie communicative / aimer les choses simples / humilité / s'en remettre à l'univers</v>
      </c>
      <c r="CB182" s="508" t="str">
        <f>annexe_01!G180</f>
        <v>la rage comme moteur pour avancer dans la vie</v>
      </c>
      <c r="CF182" s="300" t="s">
        <v>95</v>
      </c>
      <c r="CG182" s="300" t="s">
        <v>139</v>
      </c>
      <c r="CH182" s="301">
        <v>42</v>
      </c>
      <c r="CI182" s="301">
        <v>1790</v>
      </c>
    </row>
    <row r="183" spans="5:87" ht="14.25" customHeight="1" thickTop="1" thickBot="1" x14ac:dyDescent="0.3">
      <c r="E183" s="310">
        <v>2</v>
      </c>
      <c r="F183" s="314">
        <v>13</v>
      </c>
      <c r="G183" s="183">
        <f t="shared" si="36"/>
        <v>1</v>
      </c>
      <c r="H183" s="312">
        <v>3</v>
      </c>
      <c r="I183" s="312">
        <v>4</v>
      </c>
      <c r="J183" s="343">
        <f t="shared" si="37"/>
        <v>-7</v>
      </c>
      <c r="K183" s="339" t="str">
        <f t="shared" si="32"/>
        <v>ne pas pouvoir s'aimer soi-même</v>
      </c>
      <c r="L183" s="327">
        <v>13</v>
      </c>
      <c r="M183" s="343">
        <f t="shared" si="38"/>
        <v>11</v>
      </c>
      <c r="N183" s="339" t="str">
        <f t="shared" si="33"/>
        <v>autosatisfaction / être prétentieux / rempli d'amour propre</v>
      </c>
      <c r="O183" s="354" t="str">
        <f>annexe_01!C181</f>
        <v>Blanc nacré</v>
      </c>
      <c r="P183" s="347"/>
      <c r="Q183" s="347"/>
      <c r="R183" s="347"/>
      <c r="S183" s="338"/>
      <c r="T183" s="338" t="str">
        <f t="shared" si="39"/>
        <v>-Blocage_droite-</v>
      </c>
      <c r="U183" s="357">
        <f t="shared" si="40"/>
        <v>0</v>
      </c>
      <c r="V183" s="343">
        <f t="shared" si="41"/>
        <v>0</v>
      </c>
      <c r="W183" s="339" t="str">
        <f t="shared" si="34"/>
        <v/>
      </c>
      <c r="X183" s="327">
        <v>13</v>
      </c>
      <c r="Y183" s="343">
        <f t="shared" si="42"/>
        <v>11</v>
      </c>
      <c r="Z183" s="339" t="str">
        <f t="shared" si="35"/>
        <v>autosatisfaction / être prétentieux / rempli d'amour propre</v>
      </c>
      <c r="AB183" s="315">
        <v>13</v>
      </c>
      <c r="AC183" s="338"/>
      <c r="AD183" s="338"/>
      <c r="AE183" s="338"/>
      <c r="AF183" s="338"/>
      <c r="AG183" s="338"/>
      <c r="AH183" s="338"/>
      <c r="AI183" s="338"/>
      <c r="AJ183" s="338"/>
      <c r="AK183" s="338">
        <v>-7</v>
      </c>
      <c r="AL183" s="338">
        <v>11</v>
      </c>
      <c r="AM183" s="338">
        <v>0</v>
      </c>
      <c r="AN183" s="338">
        <v>11</v>
      </c>
      <c r="AO183" s="338"/>
      <c r="AP183" s="338"/>
      <c r="AQ183" s="338"/>
      <c r="AR183" s="343">
        <f t="shared" si="43"/>
        <v>0</v>
      </c>
      <c r="AS183" s="338" t="str">
        <f t="shared" si="44"/>
        <v/>
      </c>
      <c r="AT183" s="338" t="str">
        <f t="shared" si="45"/>
        <v>Blocage_droite</v>
      </c>
      <c r="AU183" s="338" t="str">
        <f t="shared" si="46"/>
        <v/>
      </c>
      <c r="AV183" s="338" t="str">
        <f t="shared" si="47"/>
        <v/>
      </c>
      <c r="AW183" s="338"/>
      <c r="AX183" s="338"/>
      <c r="AY183" s="338"/>
      <c r="AZ183" s="338"/>
      <c r="BA183" s="338"/>
      <c r="BB183" s="338"/>
      <c r="BC183" s="338"/>
      <c r="BD183" s="338"/>
      <c r="BE183" s="338"/>
      <c r="BF183" s="338"/>
      <c r="BG183" s="338"/>
      <c r="BH183" s="338"/>
      <c r="BI183" s="338"/>
      <c r="BJ183" s="338"/>
      <c r="BK183" s="338"/>
      <c r="BL183" s="338"/>
      <c r="BM183" s="338"/>
      <c r="BN183" s="338"/>
      <c r="BO183" s="338"/>
      <c r="BP183" s="338"/>
      <c r="BQ183" s="338"/>
      <c r="BR183" s="338"/>
      <c r="BS183" s="338"/>
      <c r="BT183" s="338"/>
      <c r="BU183" s="338"/>
      <c r="BV183" s="338"/>
      <c r="BW183" s="338"/>
      <c r="BX183" s="338"/>
      <c r="BY183" s="508" t="str">
        <f>annexe_01!D181</f>
        <v>besoin d'être dur avec soi / sentiment que la vie est dure</v>
      </c>
      <c r="BZ183" s="508" t="str">
        <f>annexe_01!E181</f>
        <v>ne pas pouvoir s'aimer soi-même</v>
      </c>
      <c r="CA183" s="508" t="str">
        <f>annexe_01!F181</f>
        <v>s'accepter et s'aimer tel que l'on est</v>
      </c>
      <c r="CB183" s="508" t="str">
        <f>annexe_01!G181</f>
        <v>autosatisfaction / être prétentieux / rempli d'amour propre</v>
      </c>
      <c r="CF183" s="300" t="s">
        <v>106</v>
      </c>
      <c r="CG183" s="300" t="s">
        <v>139</v>
      </c>
      <c r="CH183" s="301">
        <v>43</v>
      </c>
      <c r="CI183" s="301">
        <v>1800</v>
      </c>
    </row>
    <row r="184" spans="5:87" ht="14.25" customHeight="1" thickTop="1" thickBot="1" x14ac:dyDescent="0.3">
      <c r="E184" s="310">
        <v>2</v>
      </c>
      <c r="F184" s="314">
        <v>13</v>
      </c>
      <c r="G184" s="183">
        <f t="shared" si="36"/>
        <v>3</v>
      </c>
      <c r="H184" s="312">
        <v>16</v>
      </c>
      <c r="I184" s="312">
        <v>1</v>
      </c>
      <c r="J184" s="343">
        <f t="shared" si="37"/>
        <v>-9</v>
      </c>
      <c r="K184" s="339" t="str">
        <f t="shared" si="32"/>
        <v>se sentir dévalorisé / pas soutenu par l'univers</v>
      </c>
      <c r="L184" s="327">
        <v>13</v>
      </c>
      <c r="M184" s="343">
        <f t="shared" si="38"/>
        <v>13</v>
      </c>
      <c r="N184" s="339" t="str">
        <f t="shared" si="33"/>
        <v>tendance à dévaloriser les autres / profiter de son pouvoir dans un but personnel</v>
      </c>
      <c r="O184" s="354" t="str">
        <f>annexe_01!C182</f>
        <v>Blanc nacré</v>
      </c>
      <c r="P184" s="347"/>
      <c r="Q184" s="347"/>
      <c r="R184" s="347"/>
      <c r="S184" s="338"/>
      <c r="T184" s="338" t="str">
        <f t="shared" si="39"/>
        <v>-Blocage_droite-</v>
      </c>
      <c r="U184" s="357">
        <f t="shared" si="40"/>
        <v>0</v>
      </c>
      <c r="V184" s="343">
        <f t="shared" si="41"/>
        <v>0</v>
      </c>
      <c r="W184" s="339" t="str">
        <f t="shared" si="34"/>
        <v/>
      </c>
      <c r="X184" s="327">
        <v>13</v>
      </c>
      <c r="Y184" s="343">
        <f t="shared" si="42"/>
        <v>11</v>
      </c>
      <c r="Z184" s="339" t="str">
        <f t="shared" si="35"/>
        <v>tendance à dévaloriser les autres / profiter de son pouvoir dans un but personnel</v>
      </c>
      <c r="AB184" s="315">
        <v>13</v>
      </c>
      <c r="AC184" s="338"/>
      <c r="AD184" s="338"/>
      <c r="AE184" s="338"/>
      <c r="AF184" s="338"/>
      <c r="AG184" s="338"/>
      <c r="AH184" s="338"/>
      <c r="AI184" s="338"/>
      <c r="AJ184" s="338"/>
      <c r="AK184" s="338">
        <v>-9</v>
      </c>
      <c r="AL184" s="338">
        <v>13</v>
      </c>
      <c r="AM184" s="338">
        <v>0</v>
      </c>
      <c r="AN184" s="338">
        <v>11</v>
      </c>
      <c r="AO184" s="338"/>
      <c r="AP184" s="338"/>
      <c r="AQ184" s="338"/>
      <c r="AR184" s="343">
        <f t="shared" si="43"/>
        <v>0</v>
      </c>
      <c r="AS184" s="338" t="str">
        <f t="shared" si="44"/>
        <v/>
      </c>
      <c r="AT184" s="338" t="str">
        <f t="shared" si="45"/>
        <v>Blocage_droite</v>
      </c>
      <c r="AU184" s="338" t="str">
        <f t="shared" si="46"/>
        <v/>
      </c>
      <c r="AV184" s="338" t="str">
        <f t="shared" si="47"/>
        <v/>
      </c>
      <c r="AW184" s="338"/>
      <c r="AX184" s="338"/>
      <c r="AY184" s="338"/>
      <c r="AZ184" s="338"/>
      <c r="BA184" s="338"/>
      <c r="BB184" s="338"/>
      <c r="BC184" s="338"/>
      <c r="BD184" s="338"/>
      <c r="BE184" s="338"/>
      <c r="BF184" s="338"/>
      <c r="BG184" s="338"/>
      <c r="BH184" s="338"/>
      <c r="BI184" s="338"/>
      <c r="BJ184" s="338"/>
      <c r="BK184" s="338"/>
      <c r="BL184" s="338"/>
      <c r="BM184" s="338"/>
      <c r="BN184" s="338"/>
      <c r="BO184" s="338"/>
      <c r="BP184" s="338"/>
      <c r="BQ184" s="338"/>
      <c r="BR184" s="338"/>
      <c r="BS184" s="338"/>
      <c r="BT184" s="338"/>
      <c r="BU184" s="338"/>
      <c r="BV184" s="338"/>
      <c r="BW184" s="338"/>
      <c r="BX184" s="338"/>
      <c r="BY184" s="508" t="str">
        <f>annexe_01!D182</f>
        <v>besoin d'être soutenu par l'univers / besoin d'une remise en ordre intérieure</v>
      </c>
      <c r="BZ184" s="508" t="str">
        <f>annexe_01!E182</f>
        <v>se sentir dévalorisé / pas soutenu par l'univers</v>
      </c>
      <c r="CA184" s="508" t="str">
        <f>annexe_01!F182</f>
        <v>se sentir valorisé et en retirer une force inépuisable / capacité à se régénérer sans le mental</v>
      </c>
      <c r="CB184" s="508" t="str">
        <f>annexe_01!G182</f>
        <v>tendance à dévaloriser les autres / profiter de son pouvoir dans un but personnel</v>
      </c>
      <c r="CF184" s="300" t="s">
        <v>106</v>
      </c>
      <c r="CG184" s="300" t="s">
        <v>139</v>
      </c>
      <c r="CH184" s="301">
        <v>43</v>
      </c>
      <c r="CI184" s="301">
        <v>1810</v>
      </c>
    </row>
    <row r="185" spans="5:87" ht="14.25" customHeight="1" thickTop="1" thickBot="1" x14ac:dyDescent="0.3">
      <c r="E185" s="310">
        <v>2</v>
      </c>
      <c r="F185" s="314">
        <v>14</v>
      </c>
      <c r="G185" s="183">
        <f t="shared" si="36"/>
        <v>0</v>
      </c>
      <c r="H185" s="312">
        <v>0</v>
      </c>
      <c r="I185" s="312">
        <v>0</v>
      </c>
      <c r="J185" s="343">
        <f t="shared" si="37"/>
        <v>0</v>
      </c>
      <c r="K185" s="339" t="str">
        <f t="shared" si="32"/>
        <v/>
      </c>
      <c r="L185" s="327">
        <v>14</v>
      </c>
      <c r="M185" s="343">
        <f t="shared" si="38"/>
        <v>5</v>
      </c>
      <c r="N185" s="339" t="str">
        <f t="shared" si="33"/>
        <v>lien toxique avec un maître / devoir remplir une mission / conflit entre bien et mal</v>
      </c>
      <c r="O185" s="354" t="str">
        <f>annexe_01!C183</f>
        <v>Blanc opalescent</v>
      </c>
      <c r="P185" s="347"/>
      <c r="Q185" s="347"/>
      <c r="R185" s="347"/>
      <c r="S185" s="338"/>
      <c r="T185" s="338" t="str">
        <f t="shared" si="39"/>
        <v>--Blocage_gauche</v>
      </c>
      <c r="U185" s="357">
        <f t="shared" si="40"/>
        <v>0</v>
      </c>
      <c r="V185" s="343">
        <f t="shared" si="41"/>
        <v>-18</v>
      </c>
      <c r="W185" s="339" t="str">
        <f t="shared" si="34"/>
        <v>ne pas écouter son âme / incarnation difficile / liens coupés avec la famille terrestre</v>
      </c>
      <c r="X185" s="327">
        <v>14</v>
      </c>
      <c r="Y185" s="343">
        <f t="shared" si="42"/>
        <v>13</v>
      </c>
      <c r="Z185" s="339" t="str">
        <f t="shared" si="35"/>
        <v>lien toxique avec un maître / devoir remplir une mission / conflit entre bien et mal</v>
      </c>
      <c r="AB185" s="315">
        <v>14</v>
      </c>
      <c r="AC185" s="338"/>
      <c r="AD185" s="338"/>
      <c r="AE185" s="338"/>
      <c r="AF185" s="338"/>
      <c r="AG185" s="338"/>
      <c r="AH185" s="338"/>
      <c r="AI185" s="338"/>
      <c r="AJ185" s="338"/>
      <c r="AK185" s="338">
        <v>0</v>
      </c>
      <c r="AL185" s="338">
        <v>5</v>
      </c>
      <c r="AM185" s="338">
        <v>-18</v>
      </c>
      <c r="AN185" s="338">
        <v>13</v>
      </c>
      <c r="AO185" s="338"/>
      <c r="AP185" s="338"/>
      <c r="AQ185" s="338"/>
      <c r="AR185" s="343">
        <f t="shared" si="43"/>
        <v>0</v>
      </c>
      <c r="AS185" s="338" t="str">
        <f t="shared" si="44"/>
        <v/>
      </c>
      <c r="AT185" s="338" t="str">
        <f t="shared" si="45"/>
        <v/>
      </c>
      <c r="AU185" s="338" t="str">
        <f t="shared" si="46"/>
        <v>Blocage_gauche</v>
      </c>
      <c r="AV185" s="338" t="str">
        <f t="shared" si="47"/>
        <v>Blocage_gauche</v>
      </c>
      <c r="AW185" s="338"/>
      <c r="AX185" s="338"/>
      <c r="AY185" s="338"/>
      <c r="AZ185" s="338"/>
      <c r="BA185" s="338"/>
      <c r="BB185" s="338"/>
      <c r="BC185" s="338"/>
      <c r="BD185" s="338"/>
      <c r="BE185" s="338"/>
      <c r="BF185" s="338"/>
      <c r="BG185" s="338"/>
      <c r="BH185" s="338"/>
      <c r="BI185" s="338"/>
      <c r="BJ185" s="338"/>
      <c r="BK185" s="338"/>
      <c r="BL185" s="338"/>
      <c r="BM185" s="338"/>
      <c r="BN185" s="338"/>
      <c r="BO185" s="338"/>
      <c r="BP185" s="338"/>
      <c r="BQ185" s="338"/>
      <c r="BR185" s="338"/>
      <c r="BS185" s="338"/>
      <c r="BT185" s="338"/>
      <c r="BU185" s="338"/>
      <c r="BV185" s="338"/>
      <c r="BW185" s="338"/>
      <c r="BX185" s="338"/>
      <c r="BY185" s="508" t="str">
        <f>annexe_01!D183</f>
        <v>besoin de créer une famille d'âme / besoin de combler un vide par le spirituel</v>
      </c>
      <c r="BZ185" s="508" t="str">
        <f>annexe_01!E183</f>
        <v>ne pas écouter son âme / incarnation difficile / liens coupés avec la famille terrestre</v>
      </c>
      <c r="CA185" s="508" t="str">
        <f>annexe_01!F183</f>
        <v>sentiment de faire partie de l'humanité / bien incarné sur Terre</v>
      </c>
      <c r="CB185" s="508" t="str">
        <f>annexe_01!G183</f>
        <v>lien toxique avec un maître / devoir remplir une mission / conflit entre bien et mal</v>
      </c>
      <c r="CF185" s="300" t="s">
        <v>119</v>
      </c>
      <c r="CG185" s="300" t="s">
        <v>140</v>
      </c>
      <c r="CH185" s="301">
        <v>44</v>
      </c>
      <c r="CI185" s="301">
        <v>1820</v>
      </c>
    </row>
    <row r="186" spans="5:87" ht="14.25" customHeight="1" thickTop="1" thickBot="1" x14ac:dyDescent="0.3">
      <c r="E186" s="310">
        <v>2</v>
      </c>
      <c r="F186" s="314">
        <v>14</v>
      </c>
      <c r="G186" s="183">
        <f t="shared" si="36"/>
        <v>5</v>
      </c>
      <c r="H186" s="312">
        <v>25</v>
      </c>
      <c r="I186" s="312">
        <v>1</v>
      </c>
      <c r="J186" s="343">
        <f t="shared" si="37"/>
        <v>-3</v>
      </c>
      <c r="K186" s="339" t="str">
        <f t="shared" si="32"/>
        <v>sentiment d'être un étranger pour sa famille / incompréhension / insécurité chronique</v>
      </c>
      <c r="L186" s="327">
        <v>14</v>
      </c>
      <c r="M186" s="343">
        <f t="shared" si="38"/>
        <v>7</v>
      </c>
      <c r="N186" s="339" t="str">
        <f t="shared" si="33"/>
        <v>manipuler pour convaincre ou sentiment d'être manipulé sur le plan spirituel</v>
      </c>
      <c r="O186" s="354" t="str">
        <f>annexe_01!C184</f>
        <v>Blanc opalescent</v>
      </c>
      <c r="P186" s="347"/>
      <c r="Q186" s="347"/>
      <c r="R186" s="347"/>
      <c r="S186" s="338"/>
      <c r="T186" s="338" t="str">
        <f t="shared" si="39"/>
        <v>-Blocage_droite-</v>
      </c>
      <c r="U186" s="357">
        <f t="shared" si="40"/>
        <v>0</v>
      </c>
      <c r="V186" s="343">
        <f t="shared" si="41"/>
        <v>0</v>
      </c>
      <c r="W186" s="339" t="str">
        <f t="shared" si="34"/>
        <v/>
      </c>
      <c r="X186" s="327">
        <v>14</v>
      </c>
      <c r="Y186" s="343">
        <f t="shared" si="42"/>
        <v>6</v>
      </c>
      <c r="Z186" s="339" t="str">
        <f t="shared" si="35"/>
        <v>manipuler pour convaincre ou sentiment d'être manipulé sur le plan spirituel</v>
      </c>
      <c r="AB186" s="315">
        <v>14</v>
      </c>
      <c r="AC186" s="338"/>
      <c r="AD186" s="338"/>
      <c r="AE186" s="338"/>
      <c r="AF186" s="338"/>
      <c r="AG186" s="338"/>
      <c r="AH186" s="338"/>
      <c r="AI186" s="338"/>
      <c r="AJ186" s="338"/>
      <c r="AK186" s="338">
        <v>-3</v>
      </c>
      <c r="AL186" s="338">
        <v>7</v>
      </c>
      <c r="AM186" s="338">
        <v>0</v>
      </c>
      <c r="AN186" s="338">
        <v>6</v>
      </c>
      <c r="AO186" s="338"/>
      <c r="AP186" s="338"/>
      <c r="AQ186" s="338"/>
      <c r="AR186" s="343">
        <f t="shared" si="43"/>
        <v>0</v>
      </c>
      <c r="AS186" s="338" t="str">
        <f t="shared" si="44"/>
        <v/>
      </c>
      <c r="AT186" s="338" t="str">
        <f t="shared" si="45"/>
        <v>Blocage_droite</v>
      </c>
      <c r="AU186" s="338" t="str">
        <f t="shared" si="46"/>
        <v/>
      </c>
      <c r="AV186" s="338" t="str">
        <f t="shared" si="47"/>
        <v/>
      </c>
      <c r="AW186" s="338"/>
      <c r="AX186" s="338"/>
      <c r="AY186" s="338"/>
      <c r="AZ186" s="338"/>
      <c r="BA186" s="338"/>
      <c r="BB186" s="338"/>
      <c r="BC186" s="338"/>
      <c r="BD186" s="338"/>
      <c r="BE186" s="338"/>
      <c r="BF186" s="338"/>
      <c r="BG186" s="338"/>
      <c r="BH186" s="338"/>
      <c r="BI186" s="338"/>
      <c r="BJ186" s="338"/>
      <c r="BK186" s="338"/>
      <c r="BL186" s="338"/>
      <c r="BM186" s="338"/>
      <c r="BN186" s="338"/>
      <c r="BO186" s="338"/>
      <c r="BP186" s="338"/>
      <c r="BQ186" s="338"/>
      <c r="BR186" s="338"/>
      <c r="BS186" s="338"/>
      <c r="BT186" s="338"/>
      <c r="BU186" s="338"/>
      <c r="BV186" s="338"/>
      <c r="BW186" s="338"/>
      <c r="BX186" s="338"/>
      <c r="BY186" s="508" t="str">
        <f>annexe_01!D184</f>
        <v>besoin de se poser et de créer des liens sociaux pour se sentir compris</v>
      </c>
      <c r="BZ186" s="508" t="str">
        <f>annexe_01!E184</f>
        <v>sentiment d'être un étranger pour sa famille / incompréhension / insécurité chronique</v>
      </c>
      <c r="CA186" s="508" t="str">
        <f>annexe_01!F184</f>
        <v>sentiment d'être au bon endroit et entouré des bonnes personnes</v>
      </c>
      <c r="CB186" s="508" t="str">
        <f>annexe_01!G184</f>
        <v>manipuler pour convaincre ou sentiment d'être manipulé sur le plan spirituel</v>
      </c>
      <c r="CF186" s="300" t="s">
        <v>119</v>
      </c>
      <c r="CG186" s="300" t="s">
        <v>140</v>
      </c>
      <c r="CH186" s="301">
        <v>44</v>
      </c>
      <c r="CI186" s="301">
        <v>1830</v>
      </c>
    </row>
    <row r="187" spans="5:87" ht="14.25" customHeight="1" thickTop="1" thickBot="1" x14ac:dyDescent="0.3">
      <c r="E187" s="310">
        <v>2</v>
      </c>
      <c r="F187" s="314">
        <v>15</v>
      </c>
      <c r="G187" s="183">
        <f t="shared" si="36"/>
        <v>6</v>
      </c>
      <c r="H187" s="312">
        <v>29</v>
      </c>
      <c r="I187" s="312">
        <v>1</v>
      </c>
      <c r="J187" s="343">
        <f t="shared" si="37"/>
        <v>11</v>
      </c>
      <c r="K187" s="339" t="str">
        <f t="shared" si="32"/>
        <v>besoin de se confronter à la mort</v>
      </c>
      <c r="L187" s="327">
        <v>15</v>
      </c>
      <c r="M187" s="343">
        <f t="shared" si="38"/>
        <v>15</v>
      </c>
      <c r="N187" s="339" t="str">
        <f t="shared" si="33"/>
        <v>reporter à plus tard l'inéluctable</v>
      </c>
      <c r="O187" s="354" t="str">
        <f>annexe_01!C185</f>
        <v>Blanc opalescent</v>
      </c>
      <c r="P187" s="347"/>
      <c r="Q187" s="347"/>
      <c r="R187" s="347"/>
      <c r="S187" s="338"/>
      <c r="T187" s="338" t="str">
        <f t="shared" si="39"/>
        <v>--</v>
      </c>
      <c r="U187" s="357">
        <f t="shared" si="40"/>
        <v>0</v>
      </c>
      <c r="V187" s="343">
        <f t="shared" si="41"/>
        <v>0</v>
      </c>
      <c r="W187" s="339" t="str">
        <f t="shared" si="34"/>
        <v/>
      </c>
      <c r="X187" s="327">
        <v>15</v>
      </c>
      <c r="Y187" s="343">
        <f t="shared" si="42"/>
        <v>12</v>
      </c>
      <c r="Z187" s="339" t="str">
        <f t="shared" si="35"/>
        <v>reporter à plus tard l'inéluctable</v>
      </c>
      <c r="AB187" s="315">
        <v>15</v>
      </c>
      <c r="AC187" s="338"/>
      <c r="AD187" s="338"/>
      <c r="AE187" s="338"/>
      <c r="AF187" s="338"/>
      <c r="AG187" s="338"/>
      <c r="AH187" s="338"/>
      <c r="AI187" s="338"/>
      <c r="AJ187" s="338"/>
      <c r="AK187" s="338">
        <v>11</v>
      </c>
      <c r="AL187" s="338">
        <v>15</v>
      </c>
      <c r="AM187" s="338">
        <v>0</v>
      </c>
      <c r="AN187" s="338">
        <v>12</v>
      </c>
      <c r="AO187" s="338"/>
      <c r="AP187" s="338"/>
      <c r="AQ187" s="338"/>
      <c r="AR187" s="343">
        <f t="shared" si="43"/>
        <v>0</v>
      </c>
      <c r="AS187" s="338" t="str">
        <f t="shared" si="44"/>
        <v/>
      </c>
      <c r="AT187" s="338" t="str">
        <f t="shared" si="45"/>
        <v/>
      </c>
      <c r="AU187" s="338" t="str">
        <f t="shared" si="46"/>
        <v/>
      </c>
      <c r="AV187" s="338" t="str">
        <f t="shared" si="47"/>
        <v/>
      </c>
      <c r="AW187" s="338"/>
      <c r="AX187" s="338"/>
      <c r="AY187" s="338"/>
      <c r="AZ187" s="338"/>
      <c r="BA187" s="338"/>
      <c r="BB187" s="338"/>
      <c r="BC187" s="338"/>
      <c r="BD187" s="338"/>
      <c r="BE187" s="338"/>
      <c r="BF187" s="338"/>
      <c r="BG187" s="338"/>
      <c r="BH187" s="338"/>
      <c r="BI187" s="338"/>
      <c r="BJ187" s="338"/>
      <c r="BK187" s="338"/>
      <c r="BL187" s="338"/>
      <c r="BM187" s="338"/>
      <c r="BN187" s="338"/>
      <c r="BO187" s="338"/>
      <c r="BP187" s="338"/>
      <c r="BQ187" s="338"/>
      <c r="BR187" s="338"/>
      <c r="BS187" s="338"/>
      <c r="BT187" s="338"/>
      <c r="BU187" s="338"/>
      <c r="BV187" s="338"/>
      <c r="BW187" s="338"/>
      <c r="BX187" s="338"/>
      <c r="BY187" s="508" t="str">
        <f>annexe_01!D185</f>
        <v>besoin de se confronter à la mort</v>
      </c>
      <c r="BZ187" s="508" t="str">
        <f>annexe_01!E185</f>
        <v xml:space="preserve">ne pas écouter son instinct de survie </v>
      </c>
      <c r="CA187" s="508" t="str">
        <f>annexe_01!F185</f>
        <v>rapidité instinctive / certitude instinctive</v>
      </c>
      <c r="CB187" s="508" t="str">
        <f>annexe_01!G185</f>
        <v>reporter à plus tard l'inéluctable</v>
      </c>
      <c r="CF187" s="300" t="s">
        <v>123</v>
      </c>
      <c r="CG187" s="300" t="s">
        <v>140</v>
      </c>
      <c r="CH187" s="301">
        <v>45</v>
      </c>
      <c r="CI187" s="301">
        <v>1840</v>
      </c>
    </row>
    <row r="188" spans="5:87" ht="14.25" customHeight="1" thickTop="1" thickBot="1" x14ac:dyDescent="0.3">
      <c r="E188" s="310">
        <v>2</v>
      </c>
      <c r="F188" s="314">
        <v>15</v>
      </c>
      <c r="G188" s="183">
        <f t="shared" si="36"/>
        <v>4</v>
      </c>
      <c r="H188" s="312">
        <v>-18</v>
      </c>
      <c r="I188" s="312">
        <v>1</v>
      </c>
      <c r="J188" s="343">
        <f t="shared" si="37"/>
        <v>0</v>
      </c>
      <c r="K188" s="339" t="str">
        <f t="shared" si="32"/>
        <v/>
      </c>
      <c r="L188" s="327">
        <v>15</v>
      </c>
      <c r="M188" s="343">
        <f t="shared" si="38"/>
        <v>-7</v>
      </c>
      <c r="N188" s="339" t="str">
        <f t="shared" si="33"/>
        <v>s'adapter à tout / être connecté à son âme ou avoir trouvé son âme sœur</v>
      </c>
      <c r="O188" s="354" t="str">
        <f>annexe_01!C186</f>
        <v>Blanc opalescent</v>
      </c>
      <c r="P188" s="347"/>
      <c r="Q188" s="347"/>
      <c r="R188" s="347"/>
      <c r="S188" s="338"/>
      <c r="T188" s="338" t="str">
        <f t="shared" si="39"/>
        <v>--</v>
      </c>
      <c r="U188" s="357">
        <f t="shared" si="40"/>
        <v>0</v>
      </c>
      <c r="V188" s="343">
        <f t="shared" si="41"/>
        <v>0</v>
      </c>
      <c r="W188" s="339" t="str">
        <f t="shared" si="34"/>
        <v/>
      </c>
      <c r="X188" s="327">
        <v>15</v>
      </c>
      <c r="Y188" s="343">
        <f t="shared" si="42"/>
        <v>-12</v>
      </c>
      <c r="Z188" s="339" t="str">
        <f t="shared" si="35"/>
        <v>s'adapter à tout / être connecté à son âme ou avoir trouvé son âme sœur</v>
      </c>
      <c r="AB188" s="315">
        <v>15</v>
      </c>
      <c r="AC188" s="338"/>
      <c r="AD188" s="338"/>
      <c r="AE188" s="338"/>
      <c r="AF188" s="338"/>
      <c r="AG188" s="338"/>
      <c r="AH188" s="338"/>
      <c r="AI188" s="338"/>
      <c r="AJ188" s="338"/>
      <c r="AK188" s="338">
        <v>0</v>
      </c>
      <c r="AL188" s="338">
        <v>-7</v>
      </c>
      <c r="AM188" s="338">
        <v>0</v>
      </c>
      <c r="AN188" s="338">
        <v>-12</v>
      </c>
      <c r="AO188" s="338"/>
      <c r="AP188" s="338"/>
      <c r="AQ188" s="338"/>
      <c r="AR188" s="343">
        <f t="shared" si="43"/>
        <v>0</v>
      </c>
      <c r="AS188" s="338" t="str">
        <f t="shared" si="44"/>
        <v/>
      </c>
      <c r="AT188" s="338" t="str">
        <f t="shared" si="45"/>
        <v/>
      </c>
      <c r="AU188" s="338" t="str">
        <f t="shared" si="46"/>
        <v/>
      </c>
      <c r="AV188" s="338" t="str">
        <f t="shared" si="47"/>
        <v/>
      </c>
      <c r="AW188" s="338"/>
      <c r="AX188" s="338"/>
      <c r="AY188" s="338"/>
      <c r="AZ188" s="338"/>
      <c r="BA188" s="338"/>
      <c r="BB188" s="338"/>
      <c r="BC188" s="338"/>
      <c r="BD188" s="338"/>
      <c r="BE188" s="338"/>
      <c r="BF188" s="338"/>
      <c r="BG188" s="338"/>
      <c r="BH188" s="338"/>
      <c r="BI188" s="338"/>
      <c r="BJ188" s="338"/>
      <c r="BK188" s="338"/>
      <c r="BL188" s="338"/>
      <c r="BM188" s="338"/>
      <c r="BN188" s="338"/>
      <c r="BO188" s="338"/>
      <c r="BP188" s="338"/>
      <c r="BQ188" s="338"/>
      <c r="BR188" s="338"/>
      <c r="BS188" s="338"/>
      <c r="BT188" s="338"/>
      <c r="BU188" s="338"/>
      <c r="BV188" s="338"/>
      <c r="BW188" s="338"/>
      <c r="BX188" s="338"/>
      <c r="BY188" s="508" t="str">
        <f>annexe_01!D186</f>
        <v>besoin de trouver l'âme sœur / besoin de réaliser ses rêves</v>
      </c>
      <c r="BZ188" s="508" t="str">
        <f>annexe_01!E186</f>
        <v>réprimer ou être coupé de son enfant intérieur / être un enfant non désiré</v>
      </c>
      <c r="CA188" s="508" t="str">
        <f>annexe_01!F186</f>
        <v>s'adapter à tout / être connecté à son âme ou avoir trouvé son âme sœur</v>
      </c>
      <c r="CB188" s="508" t="str">
        <f>annexe_01!G186</f>
        <v>résistance à toute évolution /  capacité à mettre une limite ferme</v>
      </c>
      <c r="CF188" s="300" t="s">
        <v>123</v>
      </c>
      <c r="CG188" s="300" t="s">
        <v>140</v>
      </c>
      <c r="CH188" s="301">
        <v>45</v>
      </c>
      <c r="CI188" s="301">
        <v>1850</v>
      </c>
    </row>
    <row r="189" spans="5:87" ht="14.25" customHeight="1" thickTop="1" thickBot="1" x14ac:dyDescent="0.3">
      <c r="E189" s="310">
        <v>3</v>
      </c>
      <c r="F189" s="314">
        <v>1</v>
      </c>
      <c r="G189" s="183">
        <f t="shared" si="36"/>
        <v>2</v>
      </c>
      <c r="H189" s="312">
        <v>10</v>
      </c>
      <c r="I189" s="312">
        <v>1</v>
      </c>
      <c r="J189" s="343">
        <f t="shared" si="37"/>
        <v>0</v>
      </c>
      <c r="K189" s="339" t="str">
        <f t="shared" si="32"/>
        <v/>
      </c>
      <c r="L189" s="327">
        <v>1</v>
      </c>
      <c r="M189" s="343">
        <f t="shared" si="38"/>
        <v>7</v>
      </c>
      <c r="N189" s="339" t="str">
        <f t="shared" si="33"/>
        <v>ne pas s'adapter / résister et supporter ce qui vient de l'extérieur</v>
      </c>
      <c r="O189" s="354" t="str">
        <f>annexe_01!C187</f>
        <v>Blanc opalescent</v>
      </c>
      <c r="P189" s="347"/>
      <c r="Q189" s="347"/>
      <c r="R189" s="347"/>
      <c r="S189" s="338"/>
      <c r="T189" s="338" t="str">
        <f t="shared" si="39"/>
        <v>--</v>
      </c>
      <c r="U189" s="357">
        <f t="shared" si="40"/>
        <v>0</v>
      </c>
      <c r="V189" s="343">
        <f t="shared" si="41"/>
        <v>0</v>
      </c>
      <c r="W189" s="339" t="str">
        <f t="shared" si="34"/>
        <v/>
      </c>
      <c r="X189" s="327">
        <v>1</v>
      </c>
      <c r="Y189" s="343">
        <f t="shared" si="42"/>
        <v>3</v>
      </c>
      <c r="Z189" s="339" t="str">
        <f t="shared" si="35"/>
        <v>ne pas s'adapter / résister et supporter ce qui vient de l'extérieur</v>
      </c>
      <c r="AB189" s="315">
        <v>1</v>
      </c>
      <c r="AC189" s="338"/>
      <c r="AD189" s="338"/>
      <c r="AE189" s="338"/>
      <c r="AF189" s="338"/>
      <c r="AG189" s="338"/>
      <c r="AH189" s="338"/>
      <c r="AI189" s="338"/>
      <c r="AJ189" s="338"/>
      <c r="AK189" s="338">
        <v>0</v>
      </c>
      <c r="AL189" s="338">
        <v>7</v>
      </c>
      <c r="AM189" s="338">
        <v>0</v>
      </c>
      <c r="AN189" s="338">
        <v>3</v>
      </c>
      <c r="AO189" s="338"/>
      <c r="AP189" s="338"/>
      <c r="AQ189" s="338"/>
      <c r="AR189" s="343">
        <f t="shared" si="43"/>
        <v>0</v>
      </c>
      <c r="AS189" s="338" t="str">
        <f t="shared" si="44"/>
        <v/>
      </c>
      <c r="AT189" s="338" t="str">
        <f t="shared" si="45"/>
        <v/>
      </c>
      <c r="AU189" s="338" t="str">
        <f t="shared" si="46"/>
        <v/>
      </c>
      <c r="AV189" s="338" t="str">
        <f t="shared" si="47"/>
        <v/>
      </c>
      <c r="AW189" s="338"/>
      <c r="AX189" s="338"/>
      <c r="AY189" s="338"/>
      <c r="AZ189" s="338"/>
      <c r="BA189" s="338"/>
      <c r="BB189" s="338"/>
      <c r="BC189" s="338"/>
      <c r="BD189" s="338"/>
      <c r="BE189" s="338"/>
      <c r="BF189" s="338"/>
      <c r="BG189" s="338"/>
      <c r="BH189" s="338"/>
      <c r="BI189" s="338"/>
      <c r="BJ189" s="338"/>
      <c r="BK189" s="338"/>
      <c r="BL189" s="338"/>
      <c r="BM189" s="338"/>
      <c r="BN189" s="338"/>
      <c r="BO189" s="338"/>
      <c r="BP189" s="338"/>
      <c r="BQ189" s="338"/>
      <c r="BR189" s="338"/>
      <c r="BS189" s="338"/>
      <c r="BT189" s="338"/>
      <c r="BU189" s="338"/>
      <c r="BV189" s="338"/>
      <c r="BW189" s="338"/>
      <c r="BX189" s="338"/>
      <c r="BY189" s="508" t="str">
        <f>annexe_01!D187</f>
        <v>besoin d'intégrer ou de digérer une expérience</v>
      </c>
      <c r="BZ189" s="508" t="str">
        <f>annexe_01!E187</f>
        <v>se fermer à ce qui vient de l'extérieur</v>
      </c>
      <c r="CA189" s="508" t="str">
        <f>annexe_01!F187</f>
        <v>capacité à profiter des expériences vécues pour se construire</v>
      </c>
      <c r="CB189" s="508" t="str">
        <f>annexe_01!G187</f>
        <v>ne pas s'adapter / résister et supporter ce qui vient de l'extérieur</v>
      </c>
      <c r="CF189" s="300" t="s">
        <v>5</v>
      </c>
      <c r="CG189" s="300" t="s">
        <v>140</v>
      </c>
      <c r="CH189" s="301">
        <v>46</v>
      </c>
      <c r="CI189" s="301">
        <v>1860</v>
      </c>
    </row>
    <row r="190" spans="5:87" ht="14.25" customHeight="1" thickTop="1" thickBot="1" x14ac:dyDescent="0.3">
      <c r="E190" s="310">
        <v>3</v>
      </c>
      <c r="F190" s="314">
        <v>1</v>
      </c>
      <c r="G190" s="183">
        <f t="shared" si="36"/>
        <v>0</v>
      </c>
      <c r="H190" s="312">
        <v>2</v>
      </c>
      <c r="I190" s="312">
        <v>4</v>
      </c>
      <c r="J190" s="343">
        <f t="shared" si="37"/>
        <v>-8</v>
      </c>
      <c r="K190" s="339" t="str">
        <f t="shared" si="32"/>
        <v>manque ou perte d'enthousiasme</v>
      </c>
      <c r="L190" s="327">
        <v>1</v>
      </c>
      <c r="M190" s="343">
        <f t="shared" si="38"/>
        <v>6</v>
      </c>
      <c r="N190" s="339" t="str">
        <f t="shared" si="33"/>
        <v>dispersion et excès d'enthousiasme</v>
      </c>
      <c r="O190" s="354" t="str">
        <f>annexe_01!C188</f>
        <v>Blanc opalescent</v>
      </c>
      <c r="P190" s="347"/>
      <c r="Q190" s="347"/>
      <c r="R190" s="347"/>
      <c r="S190" s="338"/>
      <c r="T190" s="338" t="str">
        <f t="shared" si="39"/>
        <v>Tension-Blocage_droite-</v>
      </c>
      <c r="U190" s="357">
        <f t="shared" si="40"/>
        <v>13</v>
      </c>
      <c r="V190" s="343">
        <f t="shared" si="41"/>
        <v>5</v>
      </c>
      <c r="W190" s="339" t="str">
        <f t="shared" si="34"/>
        <v>besoin de sécurité et de stabilité / besoin de tout assumer</v>
      </c>
      <c r="X190" s="327">
        <v>1</v>
      </c>
      <c r="Y190" s="343">
        <f t="shared" si="42"/>
        <v>3</v>
      </c>
      <c r="Z190" s="339" t="str">
        <f t="shared" si="35"/>
        <v>dispersion et excès d'enthousiasme</v>
      </c>
      <c r="AB190" s="315">
        <v>1</v>
      </c>
      <c r="AC190" s="338"/>
      <c r="AD190" s="338"/>
      <c r="AE190" s="338"/>
      <c r="AF190" s="338"/>
      <c r="AG190" s="338"/>
      <c r="AH190" s="338"/>
      <c r="AI190" s="338"/>
      <c r="AJ190" s="338"/>
      <c r="AK190" s="338">
        <v>-8</v>
      </c>
      <c r="AL190" s="338">
        <v>6</v>
      </c>
      <c r="AM190" s="338">
        <v>5</v>
      </c>
      <c r="AN190" s="338">
        <v>3</v>
      </c>
      <c r="AO190" s="338"/>
      <c r="AP190" s="338"/>
      <c r="AQ190" s="338"/>
      <c r="AR190" s="343">
        <f t="shared" si="43"/>
        <v>13</v>
      </c>
      <c r="AS190" s="338" t="str">
        <f t="shared" si="44"/>
        <v>Tension</v>
      </c>
      <c r="AT190" s="338" t="str">
        <f t="shared" si="45"/>
        <v>Blocage_droite</v>
      </c>
      <c r="AU190" s="338" t="str">
        <f t="shared" si="46"/>
        <v/>
      </c>
      <c r="AV190" s="338" t="str">
        <f t="shared" si="47"/>
        <v/>
      </c>
      <c r="AW190" s="338"/>
      <c r="AX190" s="338"/>
      <c r="AY190" s="338"/>
      <c r="AZ190" s="338"/>
      <c r="BA190" s="338"/>
      <c r="BB190" s="338"/>
      <c r="BC190" s="338"/>
      <c r="BD190" s="338"/>
      <c r="BE190" s="338"/>
      <c r="BF190" s="338"/>
      <c r="BG190" s="338"/>
      <c r="BH190" s="338"/>
      <c r="BI190" s="338"/>
      <c r="BJ190" s="338"/>
      <c r="BK190" s="338"/>
      <c r="BL190" s="338"/>
      <c r="BM190" s="338"/>
      <c r="BN190" s="338"/>
      <c r="BO190" s="338"/>
      <c r="BP190" s="338"/>
      <c r="BQ190" s="338"/>
      <c r="BR190" s="338"/>
      <c r="BS190" s="338"/>
      <c r="BT190" s="338"/>
      <c r="BU190" s="338"/>
      <c r="BV190" s="338"/>
      <c r="BW190" s="338"/>
      <c r="BX190" s="338"/>
      <c r="BY190" s="508" t="str">
        <f>annexe_01!D188</f>
        <v>besoin de sécurité et de stabilité / besoin de tout assumer</v>
      </c>
      <c r="BZ190" s="508" t="str">
        <f>annexe_01!E188</f>
        <v>manque ou perte d'enthousiasme</v>
      </c>
      <c r="CA190" s="508" t="str">
        <f>annexe_01!F188</f>
        <v>faire uniquement ce qui a du sens pour soi</v>
      </c>
      <c r="CB190" s="508" t="str">
        <f>annexe_01!G188</f>
        <v>dispersion et excès d'enthousiasme</v>
      </c>
      <c r="CF190" s="300" t="s">
        <v>5</v>
      </c>
      <c r="CG190" s="300" t="s">
        <v>140</v>
      </c>
      <c r="CH190" s="301">
        <v>46</v>
      </c>
      <c r="CI190" s="301">
        <v>1870</v>
      </c>
    </row>
    <row r="191" spans="5:87" ht="14.25" customHeight="1" thickTop="1" thickBot="1" x14ac:dyDescent="0.3">
      <c r="E191" s="310">
        <v>3</v>
      </c>
      <c r="F191" s="314">
        <v>2</v>
      </c>
      <c r="G191" s="183">
        <f t="shared" si="36"/>
        <v>1</v>
      </c>
      <c r="H191" s="312">
        <v>7</v>
      </c>
      <c r="I191" s="312">
        <v>4</v>
      </c>
      <c r="J191" s="343">
        <f t="shared" si="37"/>
        <v>0</v>
      </c>
      <c r="K191" s="339" t="str">
        <f t="shared" si="32"/>
        <v/>
      </c>
      <c r="L191" s="327">
        <v>2</v>
      </c>
      <c r="M191" s="343">
        <f t="shared" si="38"/>
        <v>-4</v>
      </c>
      <c r="N191" s="339" t="str">
        <f t="shared" si="33"/>
        <v>créer sa voie / suivre ses rêves</v>
      </c>
      <c r="O191" s="354" t="str">
        <f>annexe_01!C189</f>
        <v>Blanc opalescent</v>
      </c>
      <c r="P191" s="347"/>
      <c r="Q191" s="347"/>
      <c r="R191" s="347"/>
      <c r="S191" s="338"/>
      <c r="T191" s="338" t="str">
        <f t="shared" si="39"/>
        <v>--</v>
      </c>
      <c r="U191" s="357">
        <f t="shared" si="40"/>
        <v>0</v>
      </c>
      <c r="V191" s="343">
        <f t="shared" si="41"/>
        <v>0</v>
      </c>
      <c r="W191" s="339" t="str">
        <f t="shared" si="34"/>
        <v/>
      </c>
      <c r="X191" s="327">
        <v>2</v>
      </c>
      <c r="Y191" s="343">
        <f t="shared" si="42"/>
        <v>5</v>
      </c>
      <c r="Z191" s="339" t="str">
        <f t="shared" si="35"/>
        <v>refus de se laisser imposer sa destinée / être à contre-courant</v>
      </c>
      <c r="AB191" s="315">
        <v>2</v>
      </c>
      <c r="AC191" s="338"/>
      <c r="AD191" s="338"/>
      <c r="AE191" s="338"/>
      <c r="AF191" s="338"/>
      <c r="AG191" s="338"/>
      <c r="AH191" s="338"/>
      <c r="AI191" s="338"/>
      <c r="AJ191" s="338"/>
      <c r="AK191" s="338">
        <v>0</v>
      </c>
      <c r="AL191" s="338">
        <v>-4</v>
      </c>
      <c r="AM191" s="338">
        <v>0</v>
      </c>
      <c r="AN191" s="338">
        <v>5</v>
      </c>
      <c r="AO191" s="338"/>
      <c r="AP191" s="338"/>
      <c r="AQ191" s="338"/>
      <c r="AR191" s="343">
        <f t="shared" si="43"/>
        <v>0</v>
      </c>
      <c r="AS191" s="338" t="str">
        <f t="shared" si="44"/>
        <v/>
      </c>
      <c r="AT191" s="338" t="str">
        <f t="shared" si="45"/>
        <v/>
      </c>
      <c r="AU191" s="338" t="str">
        <f t="shared" si="46"/>
        <v/>
      </c>
      <c r="AV191" s="338" t="str">
        <f t="shared" si="47"/>
        <v/>
      </c>
      <c r="AW191" s="338"/>
      <c r="AX191" s="338"/>
      <c r="AY191" s="338"/>
      <c r="AZ191" s="338"/>
      <c r="BA191" s="338"/>
      <c r="BB191" s="338"/>
      <c r="BC191" s="338"/>
      <c r="BD191" s="338"/>
      <c r="BE191" s="338"/>
      <c r="BF191" s="338"/>
      <c r="BG191" s="338"/>
      <c r="BH191" s="338"/>
      <c r="BI191" s="338"/>
      <c r="BJ191" s="338"/>
      <c r="BK191" s="338"/>
      <c r="BL191" s="338"/>
      <c r="BM191" s="338"/>
      <c r="BN191" s="338"/>
      <c r="BO191" s="338"/>
      <c r="BP191" s="338"/>
      <c r="BQ191" s="338"/>
      <c r="BR191" s="338"/>
      <c r="BS191" s="338"/>
      <c r="BT191" s="338"/>
      <c r="BU191" s="338"/>
      <c r="BV191" s="338"/>
      <c r="BW191" s="338"/>
      <c r="BX191" s="338"/>
      <c r="BY191" s="508" t="str">
        <f>annexe_01!D189</f>
        <v>besoin d'exprimer sa différence / besoin d'assumer son existence</v>
      </c>
      <c r="BZ191" s="508" t="str">
        <f>annexe_01!E189</f>
        <v>perte du sens de la vie / se retrouver seul dans la voie choisie</v>
      </c>
      <c r="CA191" s="508" t="str">
        <f>annexe_01!F189</f>
        <v>créer sa voie / suivre ses rêves</v>
      </c>
      <c r="CB191" s="508" t="str">
        <f>annexe_01!G189</f>
        <v>refus de se laisser imposer sa destinée / être à contre-courant</v>
      </c>
      <c r="CF191" s="300" t="s">
        <v>17</v>
      </c>
      <c r="CG191" s="300" t="s">
        <v>140</v>
      </c>
      <c r="CH191" s="301">
        <v>47</v>
      </c>
      <c r="CI191" s="301">
        <v>1880</v>
      </c>
    </row>
    <row r="192" spans="5:87" ht="14.25" customHeight="1" thickTop="1" thickBot="1" x14ac:dyDescent="0.3">
      <c r="E192" s="310">
        <v>3</v>
      </c>
      <c r="F192" s="314">
        <v>2</v>
      </c>
      <c r="G192" s="183">
        <f t="shared" si="36"/>
        <v>0</v>
      </c>
      <c r="H192" s="312">
        <v>-1</v>
      </c>
      <c r="I192" s="312">
        <v>0</v>
      </c>
      <c r="J192" s="343">
        <f t="shared" si="37"/>
        <v>-3</v>
      </c>
      <c r="K192" s="339" t="str">
        <f t="shared" si="32"/>
        <v>instabilité / insécurité chronique / difficulté de passer à l'étape de réalisation</v>
      </c>
      <c r="L192" s="327">
        <v>2</v>
      </c>
      <c r="M192" s="343">
        <f t="shared" si="38"/>
        <v>8</v>
      </c>
      <c r="N192" s="339" t="str">
        <f t="shared" si="33"/>
        <v>devoir assurer ses arrières et être son propre soutien / être sur tous les fronts</v>
      </c>
      <c r="O192" s="354" t="str">
        <f>annexe_01!C190</f>
        <v>Blanc opalescent</v>
      </c>
      <c r="P192" s="347"/>
      <c r="Q192" s="347"/>
      <c r="R192" s="347"/>
      <c r="S192" s="338"/>
      <c r="T192" s="338" t="str">
        <f t="shared" si="39"/>
        <v>-Blocage_droite-</v>
      </c>
      <c r="U192" s="357">
        <f t="shared" si="40"/>
        <v>0</v>
      </c>
      <c r="V192" s="343">
        <f t="shared" si="41"/>
        <v>0</v>
      </c>
      <c r="W192" s="339" t="str">
        <f t="shared" si="34"/>
        <v/>
      </c>
      <c r="X192" s="327">
        <v>2</v>
      </c>
      <c r="Y192" s="343">
        <f t="shared" si="42"/>
        <v>7</v>
      </c>
      <c r="Z192" s="339" t="str">
        <f t="shared" si="35"/>
        <v>devoir assurer ses arrières et être son propre soutien / être sur tous les fronts</v>
      </c>
      <c r="AB192" s="315">
        <v>2</v>
      </c>
      <c r="AC192" s="338"/>
      <c r="AD192" s="338"/>
      <c r="AE192" s="338"/>
      <c r="AF192" s="338"/>
      <c r="AG192" s="338"/>
      <c r="AH192" s="338"/>
      <c r="AI192" s="338"/>
      <c r="AJ192" s="338"/>
      <c r="AK192" s="338">
        <v>-3</v>
      </c>
      <c r="AL192" s="338">
        <v>8</v>
      </c>
      <c r="AM192" s="338">
        <v>0</v>
      </c>
      <c r="AN192" s="338">
        <v>7</v>
      </c>
      <c r="AO192" s="338"/>
      <c r="AP192" s="338"/>
      <c r="AQ192" s="338"/>
      <c r="AR192" s="343">
        <f t="shared" si="43"/>
        <v>0</v>
      </c>
      <c r="AS192" s="338" t="str">
        <f t="shared" si="44"/>
        <v/>
      </c>
      <c r="AT192" s="338" t="str">
        <f t="shared" si="45"/>
        <v>Blocage_droite</v>
      </c>
      <c r="AU192" s="338" t="str">
        <f t="shared" si="46"/>
        <v/>
      </c>
      <c r="AV192" s="338" t="str">
        <f t="shared" si="47"/>
        <v/>
      </c>
      <c r="AW192" s="338"/>
      <c r="AX192" s="338"/>
      <c r="AY192" s="338"/>
      <c r="AZ192" s="338"/>
      <c r="BA192" s="338"/>
      <c r="BB192" s="338"/>
      <c r="BC192" s="338"/>
      <c r="BD192" s="338"/>
      <c r="BE192" s="338"/>
      <c r="BF192" s="338"/>
      <c r="BG192" s="338"/>
      <c r="BH192" s="338"/>
      <c r="BI192" s="338"/>
      <c r="BJ192" s="338"/>
      <c r="BK192" s="338"/>
      <c r="BL192" s="338"/>
      <c r="BM192" s="338"/>
      <c r="BN192" s="338"/>
      <c r="BO192" s="338"/>
      <c r="BP192" s="338"/>
      <c r="BQ192" s="338"/>
      <c r="BR192" s="338"/>
      <c r="BS192" s="338"/>
      <c r="BT192" s="338"/>
      <c r="BU192" s="338"/>
      <c r="BV192" s="338"/>
      <c r="BW192" s="338"/>
      <c r="BX192" s="338"/>
      <c r="BY192" s="508" t="str">
        <f>annexe_01!D190</f>
        <v>besoin d'avoir une base solide / besoin de réaliser concrètement</v>
      </c>
      <c r="BZ192" s="508" t="str">
        <f>annexe_01!E190</f>
        <v>instabilité / insécurité chronique / difficulté de passer à l'étape de réalisation</v>
      </c>
      <c r="CA192" s="508" t="str">
        <f>annexe_01!F190</f>
        <v>capacité à réaliser ses idées / à créer sa sécurité</v>
      </c>
      <c r="CB192" s="508" t="str">
        <f>annexe_01!G190</f>
        <v>devoir assurer ses arrières et être son propre soutien / être sur tous les fronts</v>
      </c>
      <c r="CF192" s="300" t="s">
        <v>17</v>
      </c>
      <c r="CG192" s="300" t="s">
        <v>140</v>
      </c>
      <c r="CH192" s="301">
        <v>47</v>
      </c>
      <c r="CI192" s="301">
        <v>1890</v>
      </c>
    </row>
    <row r="193" spans="5:87" ht="14.25" customHeight="1" thickTop="1" thickBot="1" x14ac:dyDescent="0.3">
      <c r="E193" s="310">
        <v>3</v>
      </c>
      <c r="F193" s="314">
        <v>3</v>
      </c>
      <c r="G193" s="183">
        <f t="shared" si="36"/>
        <v>1</v>
      </c>
      <c r="H193" s="312">
        <v>7</v>
      </c>
      <c r="I193" s="312">
        <v>4</v>
      </c>
      <c r="J193" s="343">
        <f t="shared" si="37"/>
        <v>0</v>
      </c>
      <c r="K193" s="339" t="str">
        <f t="shared" si="32"/>
        <v/>
      </c>
      <c r="L193" s="327">
        <v>3</v>
      </c>
      <c r="M193" s="343">
        <f t="shared" si="38"/>
        <v>4</v>
      </c>
      <c r="N193" s="339" t="str">
        <f t="shared" si="33"/>
        <v>besoin excessif de transmettre sa création à la collectivité ou l'humanité</v>
      </c>
      <c r="O193" s="354" t="str">
        <f>annexe_01!C191</f>
        <v>Blanc opalescent</v>
      </c>
      <c r="P193" s="347"/>
      <c r="Q193" s="347"/>
      <c r="R193" s="347"/>
      <c r="S193" s="338"/>
      <c r="T193" s="338" t="str">
        <f t="shared" si="39"/>
        <v>--</v>
      </c>
      <c r="U193" s="357">
        <f t="shared" si="40"/>
        <v>0</v>
      </c>
      <c r="V193" s="343">
        <f t="shared" si="41"/>
        <v>-5</v>
      </c>
      <c r="W193" s="339" t="str">
        <f t="shared" si="34"/>
        <v>solitude / potentiel de créativité non exprimé ou réprimé</v>
      </c>
      <c r="X193" s="327">
        <v>3</v>
      </c>
      <c r="Y193" s="343">
        <f t="shared" si="42"/>
        <v>-5</v>
      </c>
      <c r="Z193" s="339" t="str">
        <f t="shared" si="35"/>
        <v>capacité à réaliser son potentiel / le diffuser ou transmettre son acquis</v>
      </c>
      <c r="AB193" s="315">
        <v>3</v>
      </c>
      <c r="AC193" s="338"/>
      <c r="AD193" s="338"/>
      <c r="AE193" s="338"/>
      <c r="AF193" s="338"/>
      <c r="AG193" s="338"/>
      <c r="AH193" s="338"/>
      <c r="AI193" s="338"/>
      <c r="AJ193" s="338"/>
      <c r="AK193" s="338">
        <v>0</v>
      </c>
      <c r="AL193" s="338">
        <v>4</v>
      </c>
      <c r="AM193" s="338">
        <v>-5</v>
      </c>
      <c r="AN193" s="338">
        <v>-5</v>
      </c>
      <c r="AO193" s="338"/>
      <c r="AP193" s="338"/>
      <c r="AQ193" s="338"/>
      <c r="AR193" s="343">
        <f t="shared" si="43"/>
        <v>0</v>
      </c>
      <c r="AS193" s="338" t="str">
        <f t="shared" si="44"/>
        <v/>
      </c>
      <c r="AT193" s="338" t="str">
        <f t="shared" si="45"/>
        <v/>
      </c>
      <c r="AU193" s="338" t="str">
        <f t="shared" si="46"/>
        <v/>
      </c>
      <c r="AV193" s="338" t="str">
        <f t="shared" si="47"/>
        <v/>
      </c>
      <c r="AW193" s="338"/>
      <c r="AX193" s="338"/>
      <c r="AY193" s="338"/>
      <c r="AZ193" s="338"/>
      <c r="BA193" s="338"/>
      <c r="BB193" s="338"/>
      <c r="BC193" s="338"/>
      <c r="BD193" s="338"/>
      <c r="BE193" s="338"/>
      <c r="BF193" s="338"/>
      <c r="BG193" s="338"/>
      <c r="BH193" s="338"/>
      <c r="BI193" s="338"/>
      <c r="BJ193" s="338"/>
      <c r="BK193" s="338"/>
      <c r="BL193" s="338"/>
      <c r="BM193" s="338"/>
      <c r="BN193" s="338"/>
      <c r="BO193" s="338"/>
      <c r="BP193" s="338"/>
      <c r="BQ193" s="338"/>
      <c r="BR193" s="338"/>
      <c r="BS193" s="338"/>
      <c r="BT193" s="338"/>
      <c r="BU193" s="338"/>
      <c r="BV193" s="338"/>
      <c r="BW193" s="338"/>
      <c r="BX193" s="338"/>
      <c r="BY193" s="508" t="str">
        <f>annexe_01!D191</f>
        <v>besoin d'exprimer sa créativité / besoin de transmettre ses connaissances</v>
      </c>
      <c r="BZ193" s="508" t="str">
        <f>annexe_01!E191</f>
        <v>solitude / potentiel de créativité non exprimé ou réprimé</v>
      </c>
      <c r="CA193" s="508" t="str">
        <f>annexe_01!F191</f>
        <v>capacité à réaliser son potentiel / le diffuser ou transmettre son acquis</v>
      </c>
      <c r="CB193" s="508" t="str">
        <f>annexe_01!G191</f>
        <v>besoin excessif de transmettre sa création à la collectivité ou l'humanité</v>
      </c>
      <c r="CF193" s="300" t="s">
        <v>21</v>
      </c>
      <c r="CG193" s="300" t="s">
        <v>140</v>
      </c>
      <c r="CH193" s="301">
        <v>48</v>
      </c>
      <c r="CI193" s="301">
        <v>1900</v>
      </c>
    </row>
    <row r="194" spans="5:87" ht="14.25" customHeight="1" thickTop="1" thickBot="1" x14ac:dyDescent="0.3">
      <c r="E194" s="310">
        <v>3</v>
      </c>
      <c r="F194" s="314">
        <v>3</v>
      </c>
      <c r="G194" s="183">
        <f t="shared" si="36"/>
        <v>0</v>
      </c>
      <c r="H194" s="312">
        <v>-1</v>
      </c>
      <c r="I194" s="312">
        <v>0</v>
      </c>
      <c r="J194" s="343">
        <f t="shared" si="37"/>
        <v>0</v>
      </c>
      <c r="K194" s="339" t="str">
        <f t="shared" si="32"/>
        <v/>
      </c>
      <c r="L194" s="327">
        <v>3</v>
      </c>
      <c r="M194" s="343">
        <f t="shared" si="38"/>
        <v>-7</v>
      </c>
      <c r="N194" s="339" t="str">
        <f t="shared" si="33"/>
        <v>s'exprimer sans filtre / faire les choses de manière naturelle</v>
      </c>
      <c r="O194" s="354" t="str">
        <f>annexe_01!C192</f>
        <v>Blanc opalescent</v>
      </c>
      <c r="P194" s="347"/>
      <c r="Q194" s="347"/>
      <c r="R194" s="347"/>
      <c r="S194" s="338"/>
      <c r="T194" s="338" t="str">
        <f t="shared" si="39"/>
        <v>--</v>
      </c>
      <c r="U194" s="357">
        <f t="shared" si="40"/>
        <v>0</v>
      </c>
      <c r="V194" s="343">
        <f t="shared" si="41"/>
        <v>0</v>
      </c>
      <c r="W194" s="339" t="str">
        <f t="shared" si="34"/>
        <v/>
      </c>
      <c r="X194" s="327">
        <v>3</v>
      </c>
      <c r="Y194" s="343">
        <f t="shared" si="42"/>
        <v>-2</v>
      </c>
      <c r="Z194" s="339" t="str">
        <f t="shared" si="35"/>
        <v>s'exprimer sans filtre / faire les choses de manière naturelle</v>
      </c>
      <c r="AB194" s="315">
        <v>3</v>
      </c>
      <c r="AC194" s="338"/>
      <c r="AD194" s="338"/>
      <c r="AE194" s="338"/>
      <c r="AF194" s="338"/>
      <c r="AG194" s="338"/>
      <c r="AH194" s="338"/>
      <c r="AI194" s="338"/>
      <c r="AJ194" s="338"/>
      <c r="AK194" s="338">
        <v>0</v>
      </c>
      <c r="AL194" s="338">
        <v>-7</v>
      </c>
      <c r="AM194" s="338">
        <v>0</v>
      </c>
      <c r="AN194" s="338">
        <v>-2</v>
      </c>
      <c r="AO194" s="338"/>
      <c r="AP194" s="338"/>
      <c r="AQ194" s="338"/>
      <c r="AR194" s="343">
        <f t="shared" si="43"/>
        <v>0</v>
      </c>
      <c r="AS194" s="338" t="str">
        <f t="shared" si="44"/>
        <v/>
      </c>
      <c r="AT194" s="338" t="str">
        <f t="shared" si="45"/>
        <v/>
      </c>
      <c r="AU194" s="338" t="str">
        <f t="shared" si="46"/>
        <v/>
      </c>
      <c r="AV194" s="338" t="str">
        <f t="shared" si="47"/>
        <v/>
      </c>
      <c r="AW194" s="338"/>
      <c r="AX194" s="338"/>
      <c r="AY194" s="338"/>
      <c r="AZ194" s="338"/>
      <c r="BA194" s="338"/>
      <c r="BB194" s="338"/>
      <c r="BC194" s="338"/>
      <c r="BD194" s="338"/>
      <c r="BE194" s="338"/>
      <c r="BF194" s="338"/>
      <c r="BG194" s="338"/>
      <c r="BH194" s="338"/>
      <c r="BI194" s="338"/>
      <c r="BJ194" s="338"/>
      <c r="BK194" s="338"/>
      <c r="BL194" s="338"/>
      <c r="BM194" s="338"/>
      <c r="BN194" s="338"/>
      <c r="BO194" s="338"/>
      <c r="BP194" s="338"/>
      <c r="BQ194" s="338"/>
      <c r="BR194" s="338"/>
      <c r="BS194" s="338"/>
      <c r="BT194" s="338"/>
      <c r="BU194" s="338"/>
      <c r="BV194" s="338"/>
      <c r="BW194" s="338"/>
      <c r="BX194" s="338"/>
      <c r="BY194" s="508" t="str">
        <f>annexe_01!D192</f>
        <v>besoin de concrétiser dans la matière et d'aller de l'avant</v>
      </c>
      <c r="BZ194" s="508" t="str">
        <f>annexe_01!E192</f>
        <v>être partagé dans des choix de vie et reporter son action à plus tard / procrastination</v>
      </c>
      <c r="CA194" s="508" t="str">
        <f>annexe_01!F192</f>
        <v>s'exprimer sans filtre / faire les choses de manière naturelle</v>
      </c>
      <c r="CB194" s="508" t="str">
        <f>annexe_01!G192</f>
        <v>refus de toute autorité / stress de devoir passer à un acte concret</v>
      </c>
      <c r="CF194" s="300" t="s">
        <v>21</v>
      </c>
      <c r="CG194" s="300" t="s">
        <v>140</v>
      </c>
      <c r="CH194" s="301">
        <v>48</v>
      </c>
      <c r="CI194" s="301">
        <v>1910</v>
      </c>
    </row>
    <row r="195" spans="5:87" ht="14.25" customHeight="1" thickTop="1" thickBot="1" x14ac:dyDescent="0.3">
      <c r="E195" s="310">
        <v>3</v>
      </c>
      <c r="F195" s="314">
        <v>4</v>
      </c>
      <c r="G195" s="183">
        <f t="shared" si="36"/>
        <v>3</v>
      </c>
      <c r="H195" s="312">
        <v>-17</v>
      </c>
      <c r="I195" s="312">
        <v>1</v>
      </c>
      <c r="J195" s="343">
        <f t="shared" si="37"/>
        <v>-3</v>
      </c>
      <c r="K195" s="339" t="str">
        <f t="shared" si="32"/>
        <v>subir une autorité injuste / vivre par procuration (par ex. jumeau mort-né)</v>
      </c>
      <c r="L195" s="327">
        <v>4</v>
      </c>
      <c r="M195" s="343">
        <f t="shared" si="38"/>
        <v>2</v>
      </c>
      <c r="N195" s="339" t="str">
        <f t="shared" si="33"/>
        <v>se battre pour avoir sa place sur Terre / se confronter aux mémoires liées à la mère</v>
      </c>
      <c r="O195" s="354" t="str">
        <f>annexe_01!C193</f>
        <v>Blanc opalescent</v>
      </c>
      <c r="P195" s="347"/>
      <c r="Q195" s="347"/>
      <c r="R195" s="347"/>
      <c r="S195" s="338"/>
      <c r="T195" s="338" t="str">
        <f t="shared" si="39"/>
        <v>-Blocage_droite-</v>
      </c>
      <c r="U195" s="357">
        <f t="shared" si="40"/>
        <v>0</v>
      </c>
      <c r="V195" s="343">
        <f t="shared" si="41"/>
        <v>0</v>
      </c>
      <c r="W195" s="339" t="str">
        <f t="shared" si="34"/>
        <v/>
      </c>
      <c r="X195" s="327">
        <v>4</v>
      </c>
      <c r="Y195" s="343">
        <f t="shared" si="42"/>
        <v>-6</v>
      </c>
      <c r="Z195" s="339" t="str">
        <f t="shared" si="35"/>
        <v>capacité d'être partout à sa place / sentiment d'être bien avec les autres</v>
      </c>
      <c r="AB195" s="315">
        <v>4</v>
      </c>
      <c r="AC195" s="338"/>
      <c r="AD195" s="338"/>
      <c r="AE195" s="338"/>
      <c r="AF195" s="338"/>
      <c r="AG195" s="338"/>
      <c r="AH195" s="338"/>
      <c r="AI195" s="338"/>
      <c r="AJ195" s="338"/>
      <c r="AK195" s="338">
        <v>-3</v>
      </c>
      <c r="AL195" s="338">
        <v>2</v>
      </c>
      <c r="AM195" s="338">
        <v>0</v>
      </c>
      <c r="AN195" s="338">
        <v>-6</v>
      </c>
      <c r="AO195" s="338"/>
      <c r="AP195" s="338"/>
      <c r="AQ195" s="338"/>
      <c r="AR195" s="343">
        <f t="shared" si="43"/>
        <v>0</v>
      </c>
      <c r="AS195" s="338" t="str">
        <f t="shared" si="44"/>
        <v/>
      </c>
      <c r="AT195" s="338" t="str">
        <f t="shared" si="45"/>
        <v>Blocage_droite</v>
      </c>
      <c r="AU195" s="338" t="str">
        <f t="shared" si="46"/>
        <v/>
      </c>
      <c r="AV195" s="338" t="str">
        <f t="shared" si="47"/>
        <v/>
      </c>
      <c r="AW195" s="338"/>
      <c r="AX195" s="338"/>
      <c r="AY195" s="338"/>
      <c r="AZ195" s="338"/>
      <c r="BA195" s="338"/>
      <c r="BB195" s="338"/>
      <c r="BC195" s="338"/>
      <c r="BD195" s="338"/>
      <c r="BE195" s="338"/>
      <c r="BF195" s="338"/>
      <c r="BG195" s="338"/>
      <c r="BH195" s="338"/>
      <c r="BI195" s="338"/>
      <c r="BJ195" s="338"/>
      <c r="BK195" s="338"/>
      <c r="BL195" s="338"/>
      <c r="BM195" s="338"/>
      <c r="BN195" s="338"/>
      <c r="BO195" s="338"/>
      <c r="BP195" s="338"/>
      <c r="BQ195" s="338"/>
      <c r="BR195" s="338"/>
      <c r="BS195" s="338"/>
      <c r="BT195" s="338"/>
      <c r="BU195" s="338"/>
      <c r="BV195" s="338"/>
      <c r="BW195" s="338"/>
      <c r="BX195" s="338"/>
      <c r="BY195" s="508" t="str">
        <f>annexe_01!D193</f>
        <v>besoin de trouver sa place sur Terre</v>
      </c>
      <c r="BZ195" s="508" t="str">
        <f>annexe_01!E193</f>
        <v>subir une autorité injuste / vivre par procuration (par ex. jumeau mort-né)</v>
      </c>
      <c r="CA195" s="508" t="str">
        <f>annexe_01!F193</f>
        <v>capacité d'être partout à sa place / sentiment d'être bien avec les autres</v>
      </c>
      <c r="CB195" s="508" t="str">
        <f>annexe_01!G193</f>
        <v>se battre pour avoir sa place sur Terre / se confronter aux mémoires liées à la mère</v>
      </c>
      <c r="CF195" s="300" t="s">
        <v>26</v>
      </c>
      <c r="CG195" s="300" t="s">
        <v>140</v>
      </c>
      <c r="CH195" s="301">
        <v>49</v>
      </c>
      <c r="CI195" s="301">
        <v>1920</v>
      </c>
    </row>
    <row r="196" spans="5:87" ht="14.25" customHeight="1" thickTop="1" thickBot="1" x14ac:dyDescent="0.3">
      <c r="E196" s="310">
        <v>3</v>
      </c>
      <c r="F196" s="314">
        <v>4</v>
      </c>
      <c r="G196" s="183">
        <f t="shared" si="36"/>
        <v>1</v>
      </c>
      <c r="H196" s="312">
        <v>-3</v>
      </c>
      <c r="I196" s="312">
        <v>5</v>
      </c>
      <c r="J196" s="343">
        <f t="shared" si="37"/>
        <v>0</v>
      </c>
      <c r="K196" s="339" t="str">
        <f t="shared" ref="K196:K218" si="48">IF(J196&gt;$B$3,$BY196,IF(J196&lt;$B$5,$BZ196,""))</f>
        <v/>
      </c>
      <c r="L196" s="327">
        <v>4</v>
      </c>
      <c r="M196" s="343">
        <f t="shared" si="38"/>
        <v>8</v>
      </c>
      <c r="N196" s="339" t="str">
        <f t="shared" ref="N196:N218" si="49">IF(M196&gt;$B$3,$CB196,IF(M196&lt;$B$5,$CA196,""))</f>
        <v>se confronter aux grandes forces</v>
      </c>
      <c r="O196" s="354" t="str">
        <f>annexe_01!C194</f>
        <v>Blanc opalescent</v>
      </c>
      <c r="P196" s="347"/>
      <c r="Q196" s="347"/>
      <c r="R196" s="347"/>
      <c r="S196" s="338"/>
      <c r="T196" s="338" t="str">
        <f t="shared" si="39"/>
        <v>--</v>
      </c>
      <c r="U196" s="357">
        <f t="shared" si="40"/>
        <v>0</v>
      </c>
      <c r="V196" s="343">
        <f t="shared" si="41"/>
        <v>0</v>
      </c>
      <c r="W196" s="339" t="str">
        <f t="shared" ref="W196:W218" si="50">IF(V196&gt;$B$3,$BY196,IF(V196&lt;$B$5,$BZ196,""))</f>
        <v/>
      </c>
      <c r="X196" s="327">
        <v>4</v>
      </c>
      <c r="Y196" s="343">
        <f t="shared" si="42"/>
        <v>4</v>
      </c>
      <c r="Z196" s="339" t="str">
        <f t="shared" ref="Z196:Z218" si="51">IF(Y196&gt;$B$3,$CB196,IF(Y196&lt;$B$5,$CA196,""))</f>
        <v>se confronter aux grandes forces</v>
      </c>
      <c r="AB196" s="315">
        <v>4</v>
      </c>
      <c r="AC196" s="338"/>
      <c r="AD196" s="338"/>
      <c r="AE196" s="338"/>
      <c r="AF196" s="338"/>
      <c r="AG196" s="338"/>
      <c r="AH196" s="338"/>
      <c r="AI196" s="338"/>
      <c r="AJ196" s="338"/>
      <c r="AK196" s="338">
        <v>0</v>
      </c>
      <c r="AL196" s="338">
        <v>8</v>
      </c>
      <c r="AM196" s="338">
        <v>0</v>
      </c>
      <c r="AN196" s="338">
        <v>4</v>
      </c>
      <c r="AO196" s="338"/>
      <c r="AP196" s="338"/>
      <c r="AQ196" s="338"/>
      <c r="AR196" s="343">
        <f t="shared" si="43"/>
        <v>0</v>
      </c>
      <c r="AS196" s="338" t="str">
        <f t="shared" si="44"/>
        <v/>
      </c>
      <c r="AT196" s="338" t="str">
        <f t="shared" si="45"/>
        <v/>
      </c>
      <c r="AU196" s="338" t="str">
        <f t="shared" si="46"/>
        <v/>
      </c>
      <c r="AV196" s="338" t="str">
        <f t="shared" si="47"/>
        <v/>
      </c>
      <c r="AW196" s="338"/>
      <c r="AX196" s="338"/>
      <c r="AY196" s="338"/>
      <c r="AZ196" s="338"/>
      <c r="BA196" s="338"/>
      <c r="BB196" s="338"/>
      <c r="BC196" s="338"/>
      <c r="BD196" s="338"/>
      <c r="BE196" s="338"/>
      <c r="BF196" s="338"/>
      <c r="BG196" s="338"/>
      <c r="BH196" s="338"/>
      <c r="BI196" s="338"/>
      <c r="BJ196" s="338"/>
      <c r="BK196" s="338"/>
      <c r="BL196" s="338"/>
      <c r="BM196" s="338"/>
      <c r="BN196" s="338"/>
      <c r="BO196" s="338"/>
      <c r="BP196" s="338"/>
      <c r="BQ196" s="338"/>
      <c r="BR196" s="338"/>
      <c r="BS196" s="338"/>
      <c r="BT196" s="338"/>
      <c r="BU196" s="338"/>
      <c r="BV196" s="338"/>
      <c r="BW196" s="338"/>
      <c r="BX196" s="338"/>
      <c r="BY196" s="508" t="str">
        <f>annexe_01!D194</f>
        <v>besoin d'agir pour avoir sa place sur Terre / pour sentir vivant</v>
      </c>
      <c r="BZ196" s="508" t="str">
        <f>annexe_01!E194</f>
        <v xml:space="preserve">abandonner ou renoncer si ce n'est pas juste </v>
      </c>
      <c r="CA196" s="508" t="str">
        <f>annexe_01!F194</f>
        <v>être à sa juste place au sein de la création / vivre en harmonie avec tout</v>
      </c>
      <c r="CB196" s="508" t="str">
        <f>annexe_01!G194</f>
        <v>se confronter aux grandes forces</v>
      </c>
      <c r="CF196" s="300" t="s">
        <v>26</v>
      </c>
      <c r="CG196" s="300" t="s">
        <v>140</v>
      </c>
      <c r="CH196" s="301">
        <v>49</v>
      </c>
      <c r="CI196" s="301">
        <v>1930</v>
      </c>
    </row>
    <row r="197" spans="5:87" ht="14.25" customHeight="1" thickTop="1" thickBot="1" x14ac:dyDescent="0.3">
      <c r="E197" s="310">
        <v>3</v>
      </c>
      <c r="F197" s="314">
        <v>5</v>
      </c>
      <c r="G197" s="183">
        <f t="shared" ref="G197:G218" si="52">ABS(ROUND(H197/5,0))</f>
        <v>3</v>
      </c>
      <c r="H197" s="312">
        <v>-14</v>
      </c>
      <c r="I197" s="312">
        <v>1</v>
      </c>
      <c r="J197" s="343">
        <f t="shared" ref="J197:J218" si="53">AK197</f>
        <v>0</v>
      </c>
      <c r="K197" s="339" t="str">
        <f t="shared" si="48"/>
        <v/>
      </c>
      <c r="L197" s="327">
        <v>5</v>
      </c>
      <c r="M197" s="343">
        <f t="shared" ref="M197:M218" si="54">AL197</f>
        <v>7</v>
      </c>
      <c r="N197" s="339" t="str">
        <f t="shared" si="49"/>
        <v>se battre pour avoir plus / individualisme excessif</v>
      </c>
      <c r="O197" s="354" t="str">
        <f>annexe_01!C195</f>
        <v>Blanc  scintillant</v>
      </c>
      <c r="P197" s="347"/>
      <c r="Q197" s="347"/>
      <c r="R197" s="347"/>
      <c r="S197" s="338"/>
      <c r="T197" s="338" t="str">
        <f t="shared" ref="T197:T218" si="55">CONCATENATE(AS197,"-",AT197,"-",AU197)</f>
        <v>--</v>
      </c>
      <c r="U197" s="357">
        <f t="shared" ref="U197:U218" si="56">AR197</f>
        <v>0</v>
      </c>
      <c r="V197" s="343">
        <f t="shared" ref="V197:V218" si="57">AM197</f>
        <v>0</v>
      </c>
      <c r="W197" s="339" t="str">
        <f t="shared" si="50"/>
        <v/>
      </c>
      <c r="X197" s="327">
        <v>5</v>
      </c>
      <c r="Y197" s="343">
        <f t="shared" ref="Y197:Y218" si="58">AN197</f>
        <v>5</v>
      </c>
      <c r="Z197" s="339" t="str">
        <f t="shared" si="51"/>
        <v>se battre pour avoir plus / individualisme excessif</v>
      </c>
      <c r="AB197" s="315">
        <v>5</v>
      </c>
      <c r="AC197" s="338"/>
      <c r="AD197" s="338"/>
      <c r="AE197" s="338"/>
      <c r="AF197" s="338"/>
      <c r="AG197" s="338"/>
      <c r="AH197" s="338"/>
      <c r="AI197" s="338"/>
      <c r="AJ197" s="338"/>
      <c r="AK197" s="338">
        <v>0</v>
      </c>
      <c r="AL197" s="338">
        <v>7</v>
      </c>
      <c r="AM197" s="338">
        <v>0</v>
      </c>
      <c r="AN197" s="338">
        <v>5</v>
      </c>
      <c r="AO197" s="338"/>
      <c r="AP197" s="338"/>
      <c r="AQ197" s="338"/>
      <c r="AR197" s="343">
        <f t="shared" ref="AR197:AR218" si="59">IF(AK197*AM197&lt;0,ABS(AK197-AM197),0)</f>
        <v>0</v>
      </c>
      <c r="AS197" s="338" t="str">
        <f t="shared" ref="AS197:AS218" si="60">IF(AR197&gt;0,"Tension","")</f>
        <v/>
      </c>
      <c r="AT197" s="338" t="str">
        <f t="shared" ref="AT197:AT218" si="61">IF(AND(AK197&lt;0,AL197&gt;0),"Blocage_droite",IF(AND(AK197&lt;0,AL197=0),"Limite_droite",""))</f>
        <v/>
      </c>
      <c r="AU197" s="338" t="str">
        <f t="shared" ref="AU197:AU218" si="62">IF(AND(AM197&lt;0,AN197&gt;0),"Blocage_gauche",IF(AND(AM197&lt;0,AN197=0),"Limite_gauche",""))</f>
        <v/>
      </c>
      <c r="AV197" s="338" t="str">
        <f t="shared" ref="AV197:AV218" si="63">IF(AND(AM197&lt;0,AN197&gt;0),"Blocage_gauche",IF(AND(AM197&lt;0,AN197=0),"Limite_gauche",""))</f>
        <v/>
      </c>
      <c r="AW197" s="338"/>
      <c r="AX197" s="338"/>
      <c r="AY197" s="338"/>
      <c r="AZ197" s="338"/>
      <c r="BA197" s="338"/>
      <c r="BB197" s="338"/>
      <c r="BC197" s="338"/>
      <c r="BD197" s="338"/>
      <c r="BE197" s="338"/>
      <c r="BF197" s="338"/>
      <c r="BG197" s="338"/>
      <c r="BH197" s="338"/>
      <c r="BI197" s="338"/>
      <c r="BJ197" s="338"/>
      <c r="BK197" s="338"/>
      <c r="BL197" s="338"/>
      <c r="BM197" s="338"/>
      <c r="BN197" s="338"/>
      <c r="BO197" s="338"/>
      <c r="BP197" s="338"/>
      <c r="BQ197" s="338"/>
      <c r="BR197" s="338"/>
      <c r="BS197" s="338"/>
      <c r="BT197" s="338"/>
      <c r="BU197" s="338"/>
      <c r="BV197" s="338"/>
      <c r="BW197" s="338"/>
      <c r="BX197" s="338"/>
      <c r="BY197" s="508" t="str">
        <f>annexe_01!D195</f>
        <v>Besoin de recevoir / besoin de célébrer la vie</v>
      </c>
      <c r="BZ197" s="508" t="str">
        <f>annexe_01!E195</f>
        <v>sentiment de ne pas recevoir / ingratitude</v>
      </c>
      <c r="CA197" s="508" t="str">
        <f>annexe_01!F195</f>
        <v>stabilité intérieure / gratitude envers la vie</v>
      </c>
      <c r="CB197" s="508" t="str">
        <f>annexe_01!G195</f>
        <v>se battre pour avoir plus / individualisme excessif</v>
      </c>
      <c r="CF197" s="300" t="s">
        <v>29</v>
      </c>
      <c r="CG197" s="300" t="s">
        <v>141</v>
      </c>
      <c r="CH197" s="301">
        <v>50</v>
      </c>
      <c r="CI197" s="301">
        <v>1940</v>
      </c>
    </row>
    <row r="198" spans="5:87" ht="14.25" customHeight="1" thickTop="1" thickBot="1" x14ac:dyDescent="0.3">
      <c r="E198" s="310">
        <v>3</v>
      </c>
      <c r="F198" s="314">
        <v>5</v>
      </c>
      <c r="G198" s="183">
        <f t="shared" si="52"/>
        <v>1</v>
      </c>
      <c r="H198" s="312">
        <v>4</v>
      </c>
      <c r="I198" s="312">
        <v>4</v>
      </c>
      <c r="J198" s="343">
        <f t="shared" si="53"/>
        <v>0</v>
      </c>
      <c r="K198" s="339" t="str">
        <f t="shared" si="48"/>
        <v/>
      </c>
      <c r="L198" s="327">
        <v>5</v>
      </c>
      <c r="M198" s="343">
        <f t="shared" si="54"/>
        <v>-10</v>
      </c>
      <c r="N198" s="339" t="str">
        <f t="shared" si="49"/>
        <v>être respecté et reconnu par les plans supérieurs ou pour sa spiritualité</v>
      </c>
      <c r="O198" s="354" t="str">
        <f>annexe_01!C196</f>
        <v>Blanc  scintillant</v>
      </c>
      <c r="P198" s="350"/>
      <c r="Q198" s="350"/>
      <c r="R198" s="350"/>
      <c r="S198" s="338"/>
      <c r="T198" s="338" t="str">
        <f t="shared" si="55"/>
        <v>--</v>
      </c>
      <c r="U198" s="357">
        <f t="shared" si="56"/>
        <v>0</v>
      </c>
      <c r="V198" s="343">
        <f t="shared" si="57"/>
        <v>0</v>
      </c>
      <c r="W198" s="339" t="str">
        <f t="shared" si="50"/>
        <v/>
      </c>
      <c r="X198" s="327">
        <v>5</v>
      </c>
      <c r="Y198" s="343">
        <f t="shared" si="58"/>
        <v>4</v>
      </c>
      <c r="Z198" s="339" t="str">
        <f t="shared" si="51"/>
        <v>besoin excessif d'être respecté et reconnu sur le plan spirituel</v>
      </c>
      <c r="AB198" s="315">
        <v>5</v>
      </c>
      <c r="AC198" s="338"/>
      <c r="AD198" s="338"/>
      <c r="AE198" s="338"/>
      <c r="AF198" s="338"/>
      <c r="AG198" s="338"/>
      <c r="AH198" s="338"/>
      <c r="AI198" s="338"/>
      <c r="AJ198" s="338"/>
      <c r="AK198" s="338">
        <v>0</v>
      </c>
      <c r="AL198" s="338">
        <v>-10</v>
      </c>
      <c r="AM198" s="338">
        <v>0</v>
      </c>
      <c r="AN198" s="338">
        <v>4</v>
      </c>
      <c r="AO198" s="338"/>
      <c r="AP198" s="338"/>
      <c r="AQ198" s="338"/>
      <c r="AR198" s="343">
        <f t="shared" si="59"/>
        <v>0</v>
      </c>
      <c r="AS198" s="338" t="str">
        <f t="shared" si="60"/>
        <v/>
      </c>
      <c r="AT198" s="338" t="str">
        <f t="shared" si="61"/>
        <v/>
      </c>
      <c r="AU198" s="338" t="str">
        <f t="shared" si="62"/>
        <v/>
      </c>
      <c r="AV198" s="338" t="str">
        <f t="shared" si="63"/>
        <v/>
      </c>
      <c r="AW198" s="338"/>
      <c r="AX198" s="338"/>
      <c r="AY198" s="338"/>
      <c r="AZ198" s="338"/>
      <c r="BA198" s="338"/>
      <c r="BB198" s="338"/>
      <c r="BC198" s="338"/>
      <c r="BD198" s="338"/>
      <c r="BE198" s="338"/>
      <c r="BF198" s="338"/>
      <c r="BG198" s="338"/>
      <c r="BH198" s="338"/>
      <c r="BI198" s="338"/>
      <c r="BJ198" s="338"/>
      <c r="BK198" s="338"/>
      <c r="BL198" s="338"/>
      <c r="BM198" s="338"/>
      <c r="BN198" s="338"/>
      <c r="BO198" s="338"/>
      <c r="BP198" s="338"/>
      <c r="BQ198" s="338"/>
      <c r="BR198" s="338"/>
      <c r="BS198" s="338"/>
      <c r="BT198" s="338"/>
      <c r="BU198" s="338"/>
      <c r="BV198" s="338"/>
      <c r="BW198" s="338"/>
      <c r="BX198" s="338"/>
      <c r="BY198" s="508" t="str">
        <f>annexe_01!D196</f>
        <v>besoin de changer de vie / besoin de se consacrer à quelque chose d'autre</v>
      </c>
      <c r="BZ198" s="508" t="str">
        <f>annexe_01!E196</f>
        <v>subir l'existence / encaisser / sentiment de ne pas être respecté</v>
      </c>
      <c r="CA198" s="508" t="str">
        <f>annexe_01!F196</f>
        <v>être respecté et reconnu par les plans supérieurs ou pour sa spiritualité</v>
      </c>
      <c r="CB198" s="508" t="str">
        <f>annexe_01!G196</f>
        <v>besoin excessif d'être respecté et reconnu sur le plan spirituel</v>
      </c>
      <c r="CF198" s="300" t="s">
        <v>29</v>
      </c>
      <c r="CG198" s="300" t="s">
        <v>141</v>
      </c>
      <c r="CH198" s="301">
        <v>50</v>
      </c>
      <c r="CI198" s="301">
        <v>1950</v>
      </c>
    </row>
    <row r="199" spans="5:87" ht="14.25" customHeight="1" thickTop="1" thickBot="1" x14ac:dyDescent="0.3">
      <c r="E199" s="310">
        <v>3</v>
      </c>
      <c r="F199" s="314">
        <v>6</v>
      </c>
      <c r="G199" s="183">
        <f t="shared" si="52"/>
        <v>0</v>
      </c>
      <c r="H199" s="312">
        <v>2</v>
      </c>
      <c r="I199" s="312">
        <v>4</v>
      </c>
      <c r="J199" s="343">
        <f t="shared" si="53"/>
        <v>3</v>
      </c>
      <c r="K199" s="339" t="str">
        <f t="shared" si="48"/>
        <v>besoin de changer son karma</v>
      </c>
      <c r="L199" s="327">
        <v>6</v>
      </c>
      <c r="M199" s="343">
        <f t="shared" si="54"/>
        <v>8</v>
      </c>
      <c r="N199" s="339" t="str">
        <f t="shared" si="49"/>
        <v>refus du karma des parents / générer des conflits d'autorité sur le plan spirituel</v>
      </c>
      <c r="O199" s="354" t="str">
        <f>annexe_01!C197</f>
        <v>Blanc scintillant</v>
      </c>
      <c r="P199" s="350"/>
      <c r="Q199" s="350"/>
      <c r="R199" s="350"/>
      <c r="S199" s="338"/>
      <c r="T199" s="338" t="str">
        <f t="shared" si="55"/>
        <v>--</v>
      </c>
      <c r="U199" s="357">
        <f t="shared" si="56"/>
        <v>0</v>
      </c>
      <c r="V199" s="343">
        <f t="shared" si="57"/>
        <v>0</v>
      </c>
      <c r="W199" s="339" t="str">
        <f t="shared" si="50"/>
        <v/>
      </c>
      <c r="X199" s="327">
        <v>6</v>
      </c>
      <c r="Y199" s="343">
        <f t="shared" si="58"/>
        <v>4</v>
      </c>
      <c r="Z199" s="339" t="str">
        <f t="shared" si="51"/>
        <v>refus du karma des parents / générer des conflits d'autorité sur le plan spirituel</v>
      </c>
      <c r="AB199" s="315">
        <v>6</v>
      </c>
      <c r="AC199" s="338"/>
      <c r="AD199" s="338"/>
      <c r="AE199" s="338"/>
      <c r="AF199" s="338"/>
      <c r="AG199" s="338"/>
      <c r="AH199" s="338"/>
      <c r="AI199" s="338"/>
      <c r="AJ199" s="338"/>
      <c r="AK199" s="338">
        <v>3</v>
      </c>
      <c r="AL199" s="338">
        <v>8</v>
      </c>
      <c r="AM199" s="338">
        <v>0</v>
      </c>
      <c r="AN199" s="338">
        <v>4</v>
      </c>
      <c r="AO199" s="338"/>
      <c r="AP199" s="338"/>
      <c r="AQ199" s="338"/>
      <c r="AR199" s="343">
        <f t="shared" si="59"/>
        <v>0</v>
      </c>
      <c r="AS199" s="338" t="str">
        <f t="shared" si="60"/>
        <v/>
      </c>
      <c r="AT199" s="338" t="str">
        <f t="shared" si="61"/>
        <v/>
      </c>
      <c r="AU199" s="338" t="str">
        <f t="shared" si="62"/>
        <v/>
      </c>
      <c r="AV199" s="338" t="str">
        <f t="shared" si="63"/>
        <v/>
      </c>
      <c r="AW199" s="338"/>
      <c r="AX199" s="338"/>
      <c r="AY199" s="338"/>
      <c r="AZ199" s="338"/>
      <c r="BA199" s="338"/>
      <c r="BB199" s="338"/>
      <c r="BC199" s="338"/>
      <c r="BD199" s="338"/>
      <c r="BE199" s="338"/>
      <c r="BF199" s="338"/>
      <c r="BG199" s="338"/>
      <c r="BH199" s="338"/>
      <c r="BI199" s="338"/>
      <c r="BJ199" s="338"/>
      <c r="BK199" s="338"/>
      <c r="BL199" s="338"/>
      <c r="BM199" s="338"/>
      <c r="BN199" s="338"/>
      <c r="BO199" s="338"/>
      <c r="BP199" s="338"/>
      <c r="BQ199" s="338"/>
      <c r="BR199" s="338"/>
      <c r="BS199" s="338"/>
      <c r="BT199" s="338"/>
      <c r="BU199" s="338"/>
      <c r="BV199" s="338"/>
      <c r="BW199" s="338"/>
      <c r="BX199" s="338"/>
      <c r="BY199" s="508" t="str">
        <f>annexe_01!D197</f>
        <v>besoin de changer son karma</v>
      </c>
      <c r="BZ199" s="508" t="str">
        <f>annexe_01!E197</f>
        <v>négativisme / subir le karma familial</v>
      </c>
      <c r="CA199" s="508" t="str">
        <f>annexe_01!F197</f>
        <v>en paix avec son karma / humilité</v>
      </c>
      <c r="CB199" s="508" t="str">
        <f>annexe_01!G197</f>
        <v>refus du karma des parents / générer des conflits d'autorité sur le plan spirituel</v>
      </c>
      <c r="CF199" s="300" t="s">
        <v>35</v>
      </c>
      <c r="CG199" s="300" t="s">
        <v>142</v>
      </c>
      <c r="CH199" s="301">
        <v>51</v>
      </c>
      <c r="CI199" s="301">
        <v>1960</v>
      </c>
    </row>
    <row r="200" spans="5:87" ht="14.25" customHeight="1" thickTop="1" thickBot="1" x14ac:dyDescent="0.3">
      <c r="E200" s="310">
        <v>3</v>
      </c>
      <c r="F200" s="314">
        <v>6</v>
      </c>
      <c r="G200" s="183">
        <f t="shared" si="52"/>
        <v>1</v>
      </c>
      <c r="H200" s="312">
        <v>5</v>
      </c>
      <c r="I200" s="312">
        <v>4</v>
      </c>
      <c r="J200" s="343">
        <f t="shared" si="53"/>
        <v>0</v>
      </c>
      <c r="K200" s="339" t="str">
        <f t="shared" si="48"/>
        <v/>
      </c>
      <c r="L200" s="327">
        <v>6</v>
      </c>
      <c r="M200" s="343">
        <f t="shared" si="54"/>
        <v>5</v>
      </c>
      <c r="N200" s="339" t="str">
        <f t="shared" si="49"/>
        <v>résistance et révolte chroniques / générer des déséquilibres</v>
      </c>
      <c r="O200" s="354" t="str">
        <f>annexe_01!C198</f>
        <v>Blanc scintillant</v>
      </c>
      <c r="P200" s="350"/>
      <c r="Q200" s="350"/>
      <c r="R200" s="350"/>
      <c r="S200" s="338"/>
      <c r="T200" s="338" t="str">
        <f t="shared" si="55"/>
        <v>--</v>
      </c>
      <c r="U200" s="357">
        <f t="shared" si="56"/>
        <v>0</v>
      </c>
      <c r="V200" s="343">
        <f t="shared" si="57"/>
        <v>0</v>
      </c>
      <c r="W200" s="339" t="str">
        <f t="shared" si="50"/>
        <v/>
      </c>
      <c r="X200" s="327">
        <v>6</v>
      </c>
      <c r="Y200" s="343">
        <f t="shared" si="58"/>
        <v>2</v>
      </c>
      <c r="Z200" s="339" t="str">
        <f t="shared" si="51"/>
        <v>résistance et révolte chroniques / générer des déséquilibres</v>
      </c>
      <c r="AB200" s="315">
        <v>6</v>
      </c>
      <c r="AC200" s="338"/>
      <c r="AD200" s="338"/>
      <c r="AE200" s="338"/>
      <c r="AF200" s="338"/>
      <c r="AG200" s="338"/>
      <c r="AH200" s="338"/>
      <c r="AI200" s="338"/>
      <c r="AJ200" s="338"/>
      <c r="AK200" s="338">
        <v>0</v>
      </c>
      <c r="AL200" s="338">
        <v>5</v>
      </c>
      <c r="AM200" s="338">
        <v>0</v>
      </c>
      <c r="AN200" s="338">
        <v>2</v>
      </c>
      <c r="AO200" s="338"/>
      <c r="AP200" s="338"/>
      <c r="AQ200" s="338"/>
      <c r="AR200" s="343">
        <f t="shared" si="59"/>
        <v>0</v>
      </c>
      <c r="AS200" s="338" t="str">
        <f t="shared" si="60"/>
        <v/>
      </c>
      <c r="AT200" s="338" t="str">
        <f t="shared" si="61"/>
        <v/>
      </c>
      <c r="AU200" s="338" t="str">
        <f t="shared" si="62"/>
        <v/>
      </c>
      <c r="AV200" s="338" t="str">
        <f t="shared" si="63"/>
        <v/>
      </c>
      <c r="AW200" s="338"/>
      <c r="AX200" s="338"/>
      <c r="AY200" s="338"/>
      <c r="AZ200" s="338"/>
      <c r="BA200" s="338"/>
      <c r="BB200" s="338"/>
      <c r="BC200" s="338"/>
      <c r="BD200" s="338"/>
      <c r="BE200" s="338"/>
      <c r="BF200" s="338"/>
      <c r="BG200" s="338"/>
      <c r="BH200" s="338"/>
      <c r="BI200" s="338"/>
      <c r="BJ200" s="338"/>
      <c r="BK200" s="338"/>
      <c r="BL200" s="338"/>
      <c r="BM200" s="338"/>
      <c r="BN200" s="338"/>
      <c r="BO200" s="338"/>
      <c r="BP200" s="338"/>
      <c r="BQ200" s="338"/>
      <c r="BR200" s="338"/>
      <c r="BS200" s="338"/>
      <c r="BT200" s="338"/>
      <c r="BU200" s="338"/>
      <c r="BV200" s="338"/>
      <c r="BW200" s="338"/>
      <c r="BX200" s="338"/>
      <c r="BY200" s="508" t="str">
        <f>annexe_01!D198</f>
        <v>besoin de participer à l'équilibre des polarités ou des forces</v>
      </c>
      <c r="BZ200" s="508" t="str">
        <f>annexe_01!E198</f>
        <v>impuissance face aux déséquilibres et aux injustices</v>
      </c>
      <c r="CA200" s="508" t="str">
        <f>annexe_01!F198</f>
        <v>équilibre entre deux forces opposées / sortir du jugement du collectif / neutralité</v>
      </c>
      <c r="CB200" s="508" t="str">
        <f>annexe_01!G198</f>
        <v>résistance et révolte chroniques / générer des déséquilibres</v>
      </c>
      <c r="CF200" s="300" t="s">
        <v>35</v>
      </c>
      <c r="CG200" s="300" t="s">
        <v>142</v>
      </c>
      <c r="CH200" s="301">
        <v>51</v>
      </c>
      <c r="CI200" s="301">
        <v>1970</v>
      </c>
    </row>
    <row r="201" spans="5:87" ht="14.25" customHeight="1" thickTop="1" thickBot="1" x14ac:dyDescent="0.3">
      <c r="E201" s="310">
        <v>3</v>
      </c>
      <c r="F201" s="314">
        <v>7</v>
      </c>
      <c r="G201" s="183">
        <f t="shared" si="52"/>
        <v>0</v>
      </c>
      <c r="H201" s="312">
        <v>-1</v>
      </c>
      <c r="I201" s="312">
        <v>0</v>
      </c>
      <c r="J201" s="343">
        <f t="shared" si="53"/>
        <v>-7</v>
      </c>
      <c r="K201" s="339" t="str">
        <f t="shared" si="48"/>
        <v>se limiter volontairement ou se sentir limité</v>
      </c>
      <c r="L201" s="327">
        <v>7</v>
      </c>
      <c r="M201" s="343">
        <f t="shared" si="54"/>
        <v>5</v>
      </c>
      <c r="N201" s="339" t="str">
        <f t="shared" si="49"/>
        <v>imposer son idéal ou son idéologie / en conflit avec l'autorité supérieure</v>
      </c>
      <c r="O201" s="354" t="str">
        <f>annexe_01!C199</f>
        <v>Blanc scintillant</v>
      </c>
      <c r="P201" s="350"/>
      <c r="Q201" s="350"/>
      <c r="R201" s="350"/>
      <c r="S201" s="338"/>
      <c r="T201" s="338" t="str">
        <f t="shared" si="55"/>
        <v>-Blocage_droite-</v>
      </c>
      <c r="U201" s="357">
        <f t="shared" si="56"/>
        <v>0</v>
      </c>
      <c r="V201" s="343">
        <f t="shared" si="57"/>
        <v>0</v>
      </c>
      <c r="W201" s="339" t="str">
        <f t="shared" si="50"/>
        <v/>
      </c>
      <c r="X201" s="327">
        <v>7</v>
      </c>
      <c r="Y201" s="343">
        <f t="shared" si="58"/>
        <v>-3</v>
      </c>
      <c r="Z201" s="339" t="str">
        <f t="shared" si="51"/>
        <v>efficience / se contenter de peu / fonctionner avec ce que l'on a</v>
      </c>
      <c r="AB201" s="315">
        <v>7</v>
      </c>
      <c r="AC201" s="338"/>
      <c r="AD201" s="338"/>
      <c r="AE201" s="338"/>
      <c r="AF201" s="338"/>
      <c r="AG201" s="338"/>
      <c r="AH201" s="338"/>
      <c r="AI201" s="338"/>
      <c r="AJ201" s="338"/>
      <c r="AK201" s="338">
        <v>-7</v>
      </c>
      <c r="AL201" s="338">
        <v>5</v>
      </c>
      <c r="AM201" s="338">
        <v>0</v>
      </c>
      <c r="AN201" s="338">
        <v>-3</v>
      </c>
      <c r="AO201" s="338"/>
      <c r="AP201" s="338"/>
      <c r="AQ201" s="338"/>
      <c r="AR201" s="343">
        <f t="shared" si="59"/>
        <v>0</v>
      </c>
      <c r="AS201" s="338" t="str">
        <f t="shared" si="60"/>
        <v/>
      </c>
      <c r="AT201" s="338" t="str">
        <f t="shared" si="61"/>
        <v>Blocage_droite</v>
      </c>
      <c r="AU201" s="338" t="str">
        <f t="shared" si="62"/>
        <v/>
      </c>
      <c r="AV201" s="338" t="str">
        <f t="shared" si="63"/>
        <v/>
      </c>
      <c r="AW201" s="338"/>
      <c r="AX201" s="338"/>
      <c r="AY201" s="338"/>
      <c r="AZ201" s="338"/>
      <c r="BA201" s="338"/>
      <c r="BB201" s="338"/>
      <c r="BC201" s="338"/>
      <c r="BD201" s="338"/>
      <c r="BE201" s="338"/>
      <c r="BF201" s="338"/>
      <c r="BG201" s="338"/>
      <c r="BH201" s="338"/>
      <c r="BI201" s="338"/>
      <c r="BJ201" s="338"/>
      <c r="BK201" s="338"/>
      <c r="BL201" s="338"/>
      <c r="BM201" s="338"/>
      <c r="BN201" s="338"/>
      <c r="BO201" s="338"/>
      <c r="BP201" s="338"/>
      <c r="BQ201" s="338"/>
      <c r="BR201" s="338"/>
      <c r="BS201" s="338"/>
      <c r="BT201" s="338"/>
      <c r="BU201" s="338"/>
      <c r="BV201" s="338"/>
      <c r="BW201" s="338"/>
      <c r="BX201" s="338"/>
      <c r="BY201" s="508" t="str">
        <f>annexe_01!D199</f>
        <v>besoin de mettre en œuvre son idéal ou son idéologie</v>
      </c>
      <c r="BZ201" s="508" t="str">
        <f>annexe_01!E199</f>
        <v>se limiter volontairement ou se sentir limité</v>
      </c>
      <c r="CA201" s="508" t="str">
        <f>annexe_01!F199</f>
        <v>efficience / se contenter de peu / fonctionner avec ce que l'on a</v>
      </c>
      <c r="CB201" s="508" t="str">
        <f>annexe_01!G199</f>
        <v>imposer son idéal ou son idéologie / en conflit avec l'autorité supérieure</v>
      </c>
      <c r="CF201" s="300" t="s">
        <v>46</v>
      </c>
      <c r="CG201" s="300" t="s">
        <v>142</v>
      </c>
      <c r="CH201" s="301">
        <v>52</v>
      </c>
      <c r="CI201" s="301">
        <v>1980</v>
      </c>
    </row>
    <row r="202" spans="5:87" ht="14.25" customHeight="1" thickTop="1" thickBot="1" x14ac:dyDescent="0.3">
      <c r="E202" s="310">
        <v>3</v>
      </c>
      <c r="F202" s="314">
        <v>7</v>
      </c>
      <c r="G202" s="183">
        <f t="shared" si="52"/>
        <v>0</v>
      </c>
      <c r="H202" s="312">
        <v>2</v>
      </c>
      <c r="I202" s="312">
        <v>4</v>
      </c>
      <c r="J202" s="343">
        <f t="shared" si="53"/>
        <v>0</v>
      </c>
      <c r="K202" s="339" t="str">
        <f t="shared" si="48"/>
        <v/>
      </c>
      <c r="L202" s="327">
        <v>7</v>
      </c>
      <c r="M202" s="343">
        <f t="shared" si="54"/>
        <v>9</v>
      </c>
      <c r="N202" s="339" t="str">
        <f t="shared" si="49"/>
        <v>devoir prendre sur soi pour soutenir les autres / devoir affronter ses peurs ancestrales</v>
      </c>
      <c r="O202" s="354" t="str">
        <f>annexe_01!C200</f>
        <v>Blanc scintillant</v>
      </c>
      <c r="P202" s="351"/>
      <c r="Q202" s="351"/>
      <c r="R202" s="351"/>
      <c r="S202" s="338"/>
      <c r="T202" s="338" t="str">
        <f t="shared" si="55"/>
        <v>--</v>
      </c>
      <c r="U202" s="357">
        <f t="shared" si="56"/>
        <v>0</v>
      </c>
      <c r="V202" s="343">
        <f t="shared" si="57"/>
        <v>0</v>
      </c>
      <c r="W202" s="339" t="str">
        <f t="shared" si="50"/>
        <v/>
      </c>
      <c r="X202" s="327">
        <v>7</v>
      </c>
      <c r="Y202" s="343">
        <f t="shared" si="58"/>
        <v>2</v>
      </c>
      <c r="Z202" s="339" t="str">
        <f t="shared" si="51"/>
        <v>devoir prendre sur soi pour soutenir les autres / devoir affronter ses peurs ancestrales</v>
      </c>
      <c r="AB202" s="315">
        <v>7</v>
      </c>
      <c r="AC202" s="338"/>
      <c r="AD202" s="338"/>
      <c r="AE202" s="338"/>
      <c r="AF202" s="338"/>
      <c r="AG202" s="338"/>
      <c r="AH202" s="338"/>
      <c r="AI202" s="338"/>
      <c r="AJ202" s="338"/>
      <c r="AK202" s="338">
        <v>0</v>
      </c>
      <c r="AL202" s="338">
        <v>9</v>
      </c>
      <c r="AM202" s="338">
        <v>0</v>
      </c>
      <c r="AN202" s="338">
        <v>2</v>
      </c>
      <c r="AO202" s="338"/>
      <c r="AP202" s="338"/>
      <c r="AQ202" s="338"/>
      <c r="AR202" s="343">
        <f t="shared" si="59"/>
        <v>0</v>
      </c>
      <c r="AS202" s="338" t="str">
        <f t="shared" si="60"/>
        <v/>
      </c>
      <c r="AT202" s="338" t="str">
        <f t="shared" si="61"/>
        <v/>
      </c>
      <c r="AU202" s="338" t="str">
        <f t="shared" si="62"/>
        <v/>
      </c>
      <c r="AV202" s="338" t="str">
        <f t="shared" si="63"/>
        <v/>
      </c>
      <c r="AW202" s="338"/>
      <c r="AX202" s="338"/>
      <c r="AY202" s="338"/>
      <c r="AZ202" s="338"/>
      <c r="BA202" s="338"/>
      <c r="BB202" s="338"/>
      <c r="BC202" s="338"/>
      <c r="BD202" s="338"/>
      <c r="BE202" s="338"/>
      <c r="BF202" s="338"/>
      <c r="BG202" s="338"/>
      <c r="BH202" s="338"/>
      <c r="BI202" s="338"/>
      <c r="BJ202" s="338"/>
      <c r="BK202" s="338"/>
      <c r="BL202" s="338"/>
      <c r="BM202" s="338"/>
      <c r="BN202" s="338"/>
      <c r="BO202" s="338"/>
      <c r="BP202" s="338"/>
      <c r="BQ202" s="338"/>
      <c r="BR202" s="338"/>
      <c r="BS202" s="338"/>
      <c r="BT202" s="338"/>
      <c r="BU202" s="338"/>
      <c r="BV202" s="338"/>
      <c r="BW202" s="338"/>
      <c r="BX202" s="338"/>
      <c r="BY202" s="508" t="str">
        <f>annexe_01!D200</f>
        <v>besoin de faire de l'ordre pour diminuer les charges / besoin de reprendre le contrôle de sa vie</v>
      </c>
      <c r="BZ202" s="508" t="str">
        <f>annexe_01!E200</f>
        <v>subir les charges données par le collectif / limités par les peurs ancestrales</v>
      </c>
      <c r="CA202" s="508" t="str">
        <f>annexe_01!F200</f>
        <v>capacité à sortir des charges du collectif / être soutenu et porté par le collectif</v>
      </c>
      <c r="CB202" s="508" t="str">
        <f>annexe_01!G200</f>
        <v>devoir prendre sur soi pour soutenir les autres / devoir affronter ses peurs ancestrales</v>
      </c>
      <c r="CF202" s="300" t="s">
        <v>46</v>
      </c>
      <c r="CG202" s="300" t="s">
        <v>142</v>
      </c>
      <c r="CH202" s="301">
        <v>52</v>
      </c>
      <c r="CI202" s="301">
        <v>1990</v>
      </c>
    </row>
    <row r="203" spans="5:87" ht="14.25" customHeight="1" thickTop="1" thickBot="1" x14ac:dyDescent="0.3">
      <c r="E203" s="310">
        <v>3</v>
      </c>
      <c r="F203" s="314">
        <v>8</v>
      </c>
      <c r="G203" s="183">
        <f t="shared" si="52"/>
        <v>0</v>
      </c>
      <c r="H203" s="312">
        <v>0</v>
      </c>
      <c r="I203" s="312">
        <v>0</v>
      </c>
      <c r="J203" s="343">
        <f t="shared" si="53"/>
        <v>0</v>
      </c>
      <c r="K203" s="339" t="str">
        <f t="shared" si="48"/>
        <v/>
      </c>
      <c r="L203" s="327">
        <v>8</v>
      </c>
      <c r="M203" s="343">
        <f t="shared" si="54"/>
        <v>4</v>
      </c>
      <c r="N203" s="339" t="str">
        <f t="shared" si="49"/>
        <v>avoir le collectif contre soi / devoir faire face aux imprévus / avoir une personnalité éclatée</v>
      </c>
      <c r="O203" s="354" t="str">
        <f>annexe_01!C201</f>
        <v>Blanc scintillant</v>
      </c>
      <c r="P203" s="351"/>
      <c r="Q203" s="351"/>
      <c r="R203" s="351"/>
      <c r="S203" s="338"/>
      <c r="T203" s="338" t="str">
        <f t="shared" si="55"/>
        <v>--</v>
      </c>
      <c r="U203" s="357">
        <f t="shared" si="56"/>
        <v>0</v>
      </c>
      <c r="V203" s="343">
        <f t="shared" si="57"/>
        <v>0</v>
      </c>
      <c r="W203" s="339" t="str">
        <f t="shared" si="50"/>
        <v/>
      </c>
      <c r="X203" s="327">
        <v>8</v>
      </c>
      <c r="Y203" s="343">
        <f t="shared" si="58"/>
        <v>-3</v>
      </c>
      <c r="Z203" s="339" t="str">
        <f t="shared" si="51"/>
        <v>capactié à retrouver le calme en restant centré sur soi</v>
      </c>
      <c r="AB203" s="315">
        <v>8</v>
      </c>
      <c r="AC203" s="338"/>
      <c r="AD203" s="338"/>
      <c r="AE203" s="338"/>
      <c r="AF203" s="338"/>
      <c r="AG203" s="338"/>
      <c r="AH203" s="338"/>
      <c r="AI203" s="338"/>
      <c r="AJ203" s="338"/>
      <c r="AK203" s="338">
        <v>0</v>
      </c>
      <c r="AL203" s="338">
        <v>4</v>
      </c>
      <c r="AM203" s="338">
        <v>0</v>
      </c>
      <c r="AN203" s="338">
        <v>-3</v>
      </c>
      <c r="AO203" s="338"/>
      <c r="AP203" s="338"/>
      <c r="AQ203" s="338"/>
      <c r="AR203" s="343">
        <f t="shared" si="59"/>
        <v>0</v>
      </c>
      <c r="AS203" s="338" t="str">
        <f t="shared" si="60"/>
        <v/>
      </c>
      <c r="AT203" s="338" t="str">
        <f t="shared" si="61"/>
        <v/>
      </c>
      <c r="AU203" s="338" t="str">
        <f t="shared" si="62"/>
        <v/>
      </c>
      <c r="AV203" s="338" t="str">
        <f t="shared" si="63"/>
        <v/>
      </c>
      <c r="AW203" s="338"/>
      <c r="AX203" s="338"/>
      <c r="AY203" s="338"/>
      <c r="AZ203" s="338"/>
      <c r="BA203" s="338"/>
      <c r="BB203" s="338"/>
      <c r="BC203" s="338"/>
      <c r="BD203" s="338"/>
      <c r="BE203" s="338"/>
      <c r="BF203" s="338"/>
      <c r="BG203" s="338"/>
      <c r="BH203" s="338"/>
      <c r="BI203" s="338"/>
      <c r="BJ203" s="338"/>
      <c r="BK203" s="338"/>
      <c r="BL203" s="338"/>
      <c r="BM203" s="338"/>
      <c r="BN203" s="338"/>
      <c r="BO203" s="338"/>
      <c r="BP203" s="338"/>
      <c r="BQ203" s="338"/>
      <c r="BR203" s="338"/>
      <c r="BS203" s="338"/>
      <c r="BT203" s="338"/>
      <c r="BU203" s="338"/>
      <c r="BV203" s="338"/>
      <c r="BW203" s="338"/>
      <c r="BX203" s="338"/>
      <c r="BY203" s="508" t="str">
        <f>annexe_01!D201</f>
        <v>beoin de retrouver son centre et son calme</v>
      </c>
      <c r="BZ203" s="508" t="str">
        <f>annexe_01!E201</f>
        <v>submergé par la situation / manque de ressources / perte de moyens</v>
      </c>
      <c r="CA203" s="508" t="str">
        <f>annexe_01!F201</f>
        <v>capactié à retrouver le calme en restant centré sur soi</v>
      </c>
      <c r="CB203" s="508" t="str">
        <f>annexe_01!G201</f>
        <v>avoir le collectif contre soi / devoir faire face aux imprévus / avoir une personnalité éclatée</v>
      </c>
      <c r="CF203" s="300" t="s">
        <v>133</v>
      </c>
      <c r="CG203" s="300" t="s">
        <v>142</v>
      </c>
      <c r="CH203" s="301">
        <v>53</v>
      </c>
      <c r="CI203" s="301">
        <v>2000</v>
      </c>
    </row>
    <row r="204" spans="5:87" ht="14.25" customHeight="1" thickTop="1" thickBot="1" x14ac:dyDescent="0.3">
      <c r="E204" s="310">
        <v>3</v>
      </c>
      <c r="F204" s="314">
        <v>8</v>
      </c>
      <c r="G204" s="183">
        <f t="shared" si="52"/>
        <v>0</v>
      </c>
      <c r="H204" s="312">
        <v>1</v>
      </c>
      <c r="I204" s="312">
        <v>0</v>
      </c>
      <c r="J204" s="343">
        <f t="shared" si="53"/>
        <v>0</v>
      </c>
      <c r="K204" s="339" t="str">
        <f t="shared" si="48"/>
        <v/>
      </c>
      <c r="L204" s="327">
        <v>8</v>
      </c>
      <c r="M204" s="343">
        <f t="shared" si="54"/>
        <v>4</v>
      </c>
      <c r="N204" s="339" t="str">
        <f t="shared" si="49"/>
        <v>refus de se laisser imposer par les autres / devoir défendre sa liberté</v>
      </c>
      <c r="O204" s="354" t="str">
        <f>annexe_01!C202</f>
        <v>Blanc scintillant</v>
      </c>
      <c r="P204" s="351"/>
      <c r="Q204" s="351"/>
      <c r="R204" s="351"/>
      <c r="S204" s="338"/>
      <c r="T204" s="338" t="str">
        <f t="shared" si="55"/>
        <v>--</v>
      </c>
      <c r="U204" s="357">
        <f t="shared" si="56"/>
        <v>0</v>
      </c>
      <c r="V204" s="343">
        <f t="shared" si="57"/>
        <v>0</v>
      </c>
      <c r="W204" s="339" t="str">
        <f t="shared" si="50"/>
        <v/>
      </c>
      <c r="X204" s="327">
        <v>8</v>
      </c>
      <c r="Y204" s="343">
        <f t="shared" si="58"/>
        <v>2</v>
      </c>
      <c r="Z204" s="339" t="str">
        <f t="shared" si="51"/>
        <v>refus de se laisser imposer par les autres / devoir défendre sa liberté</v>
      </c>
      <c r="AB204" s="315">
        <v>8</v>
      </c>
      <c r="AC204" s="338"/>
      <c r="AD204" s="338"/>
      <c r="AE204" s="338"/>
      <c r="AF204" s="338"/>
      <c r="AG204" s="338"/>
      <c r="AH204" s="338"/>
      <c r="AI204" s="338"/>
      <c r="AJ204" s="338"/>
      <c r="AK204" s="338">
        <v>0</v>
      </c>
      <c r="AL204" s="338">
        <v>4</v>
      </c>
      <c r="AM204" s="338">
        <v>0</v>
      </c>
      <c r="AN204" s="338">
        <v>2</v>
      </c>
      <c r="AO204" s="338"/>
      <c r="AP204" s="338"/>
      <c r="AQ204" s="338"/>
      <c r="AR204" s="343">
        <f t="shared" si="59"/>
        <v>0</v>
      </c>
      <c r="AS204" s="338" t="str">
        <f t="shared" si="60"/>
        <v/>
      </c>
      <c r="AT204" s="338" t="str">
        <f t="shared" si="61"/>
        <v/>
      </c>
      <c r="AU204" s="338" t="str">
        <f t="shared" si="62"/>
        <v/>
      </c>
      <c r="AV204" s="338" t="str">
        <f t="shared" si="63"/>
        <v/>
      </c>
      <c r="AW204" s="338"/>
      <c r="AX204" s="338"/>
      <c r="AY204" s="338"/>
      <c r="AZ204" s="338"/>
      <c r="BA204" s="338"/>
      <c r="BB204" s="338"/>
      <c r="BC204" s="338"/>
      <c r="BD204" s="338"/>
      <c r="BE204" s="338"/>
      <c r="BF204" s="338"/>
      <c r="BG204" s="338"/>
      <c r="BH204" s="338"/>
      <c r="BI204" s="338"/>
      <c r="BJ204" s="338"/>
      <c r="BK204" s="338"/>
      <c r="BL204" s="338"/>
      <c r="BM204" s="338"/>
      <c r="BN204" s="338"/>
      <c r="BO204" s="338"/>
      <c r="BP204" s="338"/>
      <c r="BQ204" s="338"/>
      <c r="BR204" s="338"/>
      <c r="BS204" s="338"/>
      <c r="BT204" s="338"/>
      <c r="BU204" s="338"/>
      <c r="BV204" s="338"/>
      <c r="BW204" s="338"/>
      <c r="BX204" s="338"/>
      <c r="BY204" s="508" t="str">
        <f>annexe_01!D202</f>
        <v>besoin d'un espace de liberté</v>
      </c>
      <c r="BZ204" s="508" t="str">
        <f>annexe_01!E202</f>
        <v>liberté individuelle restreinte / espace de liberté limité</v>
      </c>
      <c r="CA204" s="508" t="str">
        <f>annexe_01!F202</f>
        <v>grand espace de liberté</v>
      </c>
      <c r="CB204" s="508" t="str">
        <f>annexe_01!G202</f>
        <v>refus de se laisser imposer par les autres / devoir défendre sa liberté</v>
      </c>
      <c r="CF204" s="300" t="s">
        <v>133</v>
      </c>
      <c r="CG204" s="300" t="s">
        <v>142</v>
      </c>
      <c r="CH204" s="301">
        <v>53</v>
      </c>
      <c r="CI204" s="301">
        <v>2010</v>
      </c>
    </row>
    <row r="205" spans="5:87" ht="14.25" customHeight="1" thickTop="1" thickBot="1" x14ac:dyDescent="0.3">
      <c r="E205" s="310">
        <v>3</v>
      </c>
      <c r="F205" s="314">
        <v>9</v>
      </c>
      <c r="G205" s="183">
        <f t="shared" si="52"/>
        <v>2</v>
      </c>
      <c r="H205" s="312">
        <v>-8</v>
      </c>
      <c r="I205" s="312">
        <v>1</v>
      </c>
      <c r="J205" s="343">
        <f t="shared" si="53"/>
        <v>0</v>
      </c>
      <c r="K205" s="339" t="str">
        <f t="shared" si="48"/>
        <v/>
      </c>
      <c r="L205" s="327">
        <v>9</v>
      </c>
      <c r="M205" s="343">
        <f t="shared" si="54"/>
        <v>-4</v>
      </c>
      <c r="N205" s="339" t="str">
        <f t="shared" si="49"/>
        <v>être clair sur qui l'on est / ne pas générer de dépendances sur aucun plan</v>
      </c>
      <c r="O205" s="354" t="str">
        <f>annexe_01!C203</f>
        <v>Blanc scintillant</v>
      </c>
      <c r="P205" s="351"/>
      <c r="Q205" s="351"/>
      <c r="R205" s="351"/>
      <c r="S205" s="338"/>
      <c r="T205" s="338" t="str">
        <f t="shared" si="55"/>
        <v>--</v>
      </c>
      <c r="U205" s="357">
        <f t="shared" si="56"/>
        <v>0</v>
      </c>
      <c r="V205" s="343">
        <f t="shared" si="57"/>
        <v>0</v>
      </c>
      <c r="W205" s="339" t="str">
        <f t="shared" si="50"/>
        <v/>
      </c>
      <c r="X205" s="327">
        <v>9</v>
      </c>
      <c r="Y205" s="343">
        <f t="shared" si="58"/>
        <v>2</v>
      </c>
      <c r="Z205" s="339" t="str">
        <f t="shared" si="51"/>
        <v>dépendance affective (proche / maître spirituel / défunt) / rôle exagéré ou inapproprié</v>
      </c>
      <c r="AB205" s="315">
        <v>9</v>
      </c>
      <c r="AC205" s="338"/>
      <c r="AD205" s="338"/>
      <c r="AE205" s="338"/>
      <c r="AF205" s="338"/>
      <c r="AG205" s="338"/>
      <c r="AH205" s="338"/>
      <c r="AI205" s="338"/>
      <c r="AJ205" s="338"/>
      <c r="AK205" s="338">
        <v>0</v>
      </c>
      <c r="AL205" s="338">
        <v>-4</v>
      </c>
      <c r="AM205" s="338">
        <v>0</v>
      </c>
      <c r="AN205" s="338">
        <v>2</v>
      </c>
      <c r="AO205" s="338"/>
      <c r="AP205" s="338"/>
      <c r="AQ205" s="338"/>
      <c r="AR205" s="343">
        <f t="shared" si="59"/>
        <v>0</v>
      </c>
      <c r="AS205" s="338" t="str">
        <f t="shared" si="60"/>
        <v/>
      </c>
      <c r="AT205" s="338" t="str">
        <f t="shared" si="61"/>
        <v/>
      </c>
      <c r="AU205" s="338" t="str">
        <f t="shared" si="62"/>
        <v/>
      </c>
      <c r="AV205" s="338" t="str">
        <f t="shared" si="63"/>
        <v/>
      </c>
      <c r="AW205" s="338"/>
      <c r="AX205" s="338"/>
      <c r="AY205" s="338"/>
      <c r="AZ205" s="338"/>
      <c r="BA205" s="338"/>
      <c r="BB205" s="338"/>
      <c r="BC205" s="338"/>
      <c r="BD205" s="338"/>
      <c r="BE205" s="338"/>
      <c r="BF205" s="338"/>
      <c r="BG205" s="338"/>
      <c r="BH205" s="338"/>
      <c r="BI205" s="338"/>
      <c r="BJ205" s="338"/>
      <c r="BK205" s="338"/>
      <c r="BL205" s="338"/>
      <c r="BM205" s="338"/>
      <c r="BN205" s="338"/>
      <c r="BO205" s="338"/>
      <c r="BP205" s="338"/>
      <c r="BQ205" s="338"/>
      <c r="BR205" s="338"/>
      <c r="BS205" s="338"/>
      <c r="BT205" s="338"/>
      <c r="BU205" s="338"/>
      <c r="BV205" s="338"/>
      <c r="BW205" s="338"/>
      <c r="BX205" s="338"/>
      <c r="BY205" s="508" t="str">
        <f>annexe_01!D203</f>
        <v>besoin de s'identifier à un rôle clair</v>
      </c>
      <c r="BZ205" s="508" t="str">
        <f>annexe_01!E203</f>
        <v>avoir mis une partie de soi de côté / sentiment d'inexister pour les autres</v>
      </c>
      <c r="CA205" s="508" t="str">
        <f>annexe_01!F203</f>
        <v>être clair sur qui l'on est / ne pas générer de dépendances sur aucun plan</v>
      </c>
      <c r="CB205" s="508" t="str">
        <f>annexe_01!G203</f>
        <v>dépendance affective (proche / maître spirituel / défunt) / rôle exagéré ou inapproprié</v>
      </c>
      <c r="CF205" s="300" t="s">
        <v>68</v>
      </c>
      <c r="CG205" s="300" t="s">
        <v>142</v>
      </c>
      <c r="CH205" s="301">
        <v>54</v>
      </c>
      <c r="CI205" s="301">
        <v>2020</v>
      </c>
    </row>
    <row r="206" spans="5:87" ht="14.25" customHeight="1" thickTop="1" thickBot="1" x14ac:dyDescent="0.3">
      <c r="E206" s="310">
        <v>3</v>
      </c>
      <c r="F206" s="314">
        <v>9</v>
      </c>
      <c r="G206" s="183">
        <f t="shared" si="52"/>
        <v>3</v>
      </c>
      <c r="H206" s="312">
        <v>14</v>
      </c>
      <c r="I206" s="312">
        <v>1</v>
      </c>
      <c r="J206" s="343">
        <f t="shared" si="53"/>
        <v>0</v>
      </c>
      <c r="K206" s="339" t="str">
        <f t="shared" si="48"/>
        <v/>
      </c>
      <c r="L206" s="327">
        <v>9</v>
      </c>
      <c r="M206" s="343">
        <f t="shared" si="54"/>
        <v>5</v>
      </c>
      <c r="N206" s="339" t="str">
        <f t="shared" si="49"/>
        <v>forcer le destin pour avancer</v>
      </c>
      <c r="O206" s="354" t="str">
        <f>annexe_01!C204</f>
        <v>Blanc scintillant</v>
      </c>
      <c r="P206" s="352"/>
      <c r="Q206" s="352"/>
      <c r="R206" s="352"/>
      <c r="S206" s="338"/>
      <c r="T206" s="338" t="str">
        <f t="shared" si="55"/>
        <v>--</v>
      </c>
      <c r="U206" s="357">
        <f t="shared" si="56"/>
        <v>0</v>
      </c>
      <c r="V206" s="343">
        <f t="shared" si="57"/>
        <v>0</v>
      </c>
      <c r="W206" s="339" t="str">
        <f t="shared" si="50"/>
        <v/>
      </c>
      <c r="X206" s="327">
        <v>9</v>
      </c>
      <c r="Y206" s="343">
        <f t="shared" si="58"/>
        <v>-3</v>
      </c>
      <c r="Z206" s="339" t="str">
        <f t="shared" si="51"/>
        <v>en phase avec sa destinée /  foi / utiliser les synchronicités pour décider et avancer</v>
      </c>
      <c r="AB206" s="315">
        <v>9</v>
      </c>
      <c r="AC206" s="338"/>
      <c r="AD206" s="338"/>
      <c r="AE206" s="338"/>
      <c r="AF206" s="338"/>
      <c r="AG206" s="338"/>
      <c r="AH206" s="338"/>
      <c r="AI206" s="338"/>
      <c r="AJ206" s="338"/>
      <c r="AK206" s="338">
        <v>0</v>
      </c>
      <c r="AL206" s="338">
        <v>5</v>
      </c>
      <c r="AM206" s="338">
        <v>0</v>
      </c>
      <c r="AN206" s="338">
        <v>-3</v>
      </c>
      <c r="AO206" s="338"/>
      <c r="AP206" s="338"/>
      <c r="AQ206" s="338"/>
      <c r="AR206" s="343">
        <f t="shared" si="59"/>
        <v>0</v>
      </c>
      <c r="AS206" s="338" t="str">
        <f t="shared" si="60"/>
        <v/>
      </c>
      <c r="AT206" s="338" t="str">
        <f t="shared" si="61"/>
        <v/>
      </c>
      <c r="AU206" s="338" t="str">
        <f t="shared" si="62"/>
        <v/>
      </c>
      <c r="AV206" s="338" t="str">
        <f t="shared" si="63"/>
        <v/>
      </c>
      <c r="AW206" s="338"/>
      <c r="AX206" s="338"/>
      <c r="AY206" s="338"/>
      <c r="AZ206" s="338"/>
      <c r="BA206" s="338"/>
      <c r="BB206" s="338"/>
      <c r="BC206" s="338"/>
      <c r="BD206" s="338"/>
      <c r="BE206" s="338"/>
      <c r="BF206" s="338"/>
      <c r="BG206" s="338"/>
      <c r="BH206" s="338"/>
      <c r="BI206" s="338"/>
      <c r="BJ206" s="338"/>
      <c r="BK206" s="338"/>
      <c r="BL206" s="338"/>
      <c r="BM206" s="338"/>
      <c r="BN206" s="338"/>
      <c r="BO206" s="338"/>
      <c r="BP206" s="338"/>
      <c r="BQ206" s="338"/>
      <c r="BR206" s="338"/>
      <c r="BS206" s="338"/>
      <c r="BT206" s="338"/>
      <c r="BU206" s="338"/>
      <c r="BV206" s="338"/>
      <c r="BW206" s="338"/>
      <c r="BX206" s="338"/>
      <c r="BY206" s="508" t="str">
        <f>annexe_01!D204</f>
        <v>besoin d'agir et de décider pour aller de l'avant / besoin de synchronicités</v>
      </c>
      <c r="BZ206" s="508" t="str">
        <f>annexe_01!E204</f>
        <v>ne pas voir les synchronicités qui se présentent / passer à côté</v>
      </c>
      <c r="CA206" s="508" t="str">
        <f>annexe_01!F204</f>
        <v>en phase avec sa destinée /  foi / utiliser les synchronicités pour décider et avancer</v>
      </c>
      <c r="CB206" s="508" t="str">
        <f>annexe_01!G204</f>
        <v>forcer le destin pour avancer</v>
      </c>
      <c r="CF206" s="303" t="s">
        <v>68</v>
      </c>
      <c r="CG206" s="303" t="s">
        <v>142</v>
      </c>
      <c r="CH206" s="301">
        <v>54</v>
      </c>
      <c r="CI206" s="301">
        <v>2030</v>
      </c>
    </row>
    <row r="207" spans="5:87" ht="14.25" customHeight="1" thickTop="1" thickBot="1" x14ac:dyDescent="0.3">
      <c r="E207" s="310">
        <v>3</v>
      </c>
      <c r="F207" s="314">
        <v>10</v>
      </c>
      <c r="G207" s="183">
        <f t="shared" si="52"/>
        <v>3</v>
      </c>
      <c r="H207" s="312">
        <v>-14</v>
      </c>
      <c r="I207" s="312">
        <v>5</v>
      </c>
      <c r="J207" s="343">
        <f t="shared" si="53"/>
        <v>0</v>
      </c>
      <c r="K207" s="339" t="str">
        <f t="shared" si="48"/>
        <v/>
      </c>
      <c r="L207" s="327">
        <v>10</v>
      </c>
      <c r="M207" s="343">
        <f t="shared" si="54"/>
        <v>-6</v>
      </c>
      <c r="N207" s="339" t="str">
        <f t="shared" si="49"/>
        <v>faire plaisir à son corps / sentir à l'avance les besoins de son corps</v>
      </c>
      <c r="O207" s="354" t="str">
        <f>annexe_01!C205</f>
        <v>Blanc scintillant</v>
      </c>
      <c r="P207" s="352"/>
      <c r="Q207" s="352"/>
      <c r="R207" s="352"/>
      <c r="S207" s="338"/>
      <c r="T207" s="338" t="str">
        <f t="shared" si="55"/>
        <v>--</v>
      </c>
      <c r="U207" s="357">
        <f t="shared" si="56"/>
        <v>0</v>
      </c>
      <c r="V207" s="343">
        <f t="shared" si="57"/>
        <v>3</v>
      </c>
      <c r="W207" s="339" t="str">
        <f t="shared" si="50"/>
        <v>besoin d'extérioriser pour se sentir vivant</v>
      </c>
      <c r="X207" s="327">
        <v>10</v>
      </c>
      <c r="Y207" s="343">
        <f t="shared" si="58"/>
        <v>-3</v>
      </c>
      <c r="Z207" s="339" t="str">
        <f t="shared" si="51"/>
        <v>faire plaisir à son corps / sentir à l'avance les besoins de son corps</v>
      </c>
      <c r="AB207" s="315">
        <v>10</v>
      </c>
      <c r="AC207" s="338"/>
      <c r="AD207" s="338"/>
      <c r="AE207" s="338"/>
      <c r="AF207" s="338"/>
      <c r="AG207" s="338"/>
      <c r="AH207" s="338"/>
      <c r="AI207" s="338"/>
      <c r="AJ207" s="338"/>
      <c r="AK207" s="338">
        <v>0</v>
      </c>
      <c r="AL207" s="338">
        <v>-6</v>
      </c>
      <c r="AM207" s="338">
        <v>3</v>
      </c>
      <c r="AN207" s="338">
        <v>-3</v>
      </c>
      <c r="AO207" s="338"/>
      <c r="AP207" s="338"/>
      <c r="AQ207" s="338"/>
      <c r="AR207" s="343">
        <f t="shared" si="59"/>
        <v>0</v>
      </c>
      <c r="AS207" s="338" t="str">
        <f t="shared" si="60"/>
        <v/>
      </c>
      <c r="AT207" s="338" t="str">
        <f t="shared" si="61"/>
        <v/>
      </c>
      <c r="AU207" s="338" t="str">
        <f t="shared" si="62"/>
        <v/>
      </c>
      <c r="AV207" s="338" t="str">
        <f t="shared" si="63"/>
        <v/>
      </c>
      <c r="AW207" s="338"/>
      <c r="AX207" s="338"/>
      <c r="AY207" s="338"/>
      <c r="AZ207" s="338"/>
      <c r="BA207" s="338"/>
      <c r="BB207" s="338"/>
      <c r="BC207" s="338"/>
      <c r="BD207" s="338"/>
      <c r="BE207" s="338"/>
      <c r="BF207" s="338"/>
      <c r="BG207" s="338"/>
      <c r="BH207" s="338"/>
      <c r="BI207" s="338"/>
      <c r="BJ207" s="338"/>
      <c r="BK207" s="338"/>
      <c r="BL207" s="338"/>
      <c r="BM207" s="338"/>
      <c r="BN207" s="338"/>
      <c r="BO207" s="338"/>
      <c r="BP207" s="338"/>
      <c r="BQ207" s="338"/>
      <c r="BR207" s="338"/>
      <c r="BS207" s="338"/>
      <c r="BT207" s="338"/>
      <c r="BU207" s="338"/>
      <c r="BV207" s="338"/>
      <c r="BW207" s="338"/>
      <c r="BX207" s="338"/>
      <c r="BY207" s="508" t="str">
        <f>annexe_01!D205</f>
        <v>besoin d'extérioriser pour se sentir vivant</v>
      </c>
      <c r="BZ207" s="508" t="str">
        <f>annexe_01!E205</f>
        <v>angoisse existentielle / repli sur soi / peur de la maladie / peur de mourir</v>
      </c>
      <c r="CA207" s="508" t="str">
        <f>annexe_01!F205</f>
        <v>faire plaisir à son corps / sentir à l'avance les besoins de son corps</v>
      </c>
      <c r="CB207" s="508" t="str">
        <f>annexe_01!G205</f>
        <v>être en conflit avec son corps / générer des actions inutiles pour se sentir exister</v>
      </c>
      <c r="CF207" s="303" t="s">
        <v>78</v>
      </c>
      <c r="CG207" s="303" t="s">
        <v>142</v>
      </c>
      <c r="CH207" s="301">
        <v>55</v>
      </c>
      <c r="CI207" s="301">
        <v>2040</v>
      </c>
    </row>
    <row r="208" spans="5:87" ht="14.25" customHeight="1" thickTop="1" thickBot="1" x14ac:dyDescent="0.3">
      <c r="E208" s="310">
        <v>3</v>
      </c>
      <c r="F208" s="314">
        <v>10</v>
      </c>
      <c r="G208" s="183">
        <f t="shared" si="52"/>
        <v>1</v>
      </c>
      <c r="H208" s="312">
        <v>5</v>
      </c>
      <c r="I208" s="312">
        <v>4</v>
      </c>
      <c r="J208" s="343">
        <f t="shared" si="53"/>
        <v>0</v>
      </c>
      <c r="K208" s="339" t="str">
        <f t="shared" si="48"/>
        <v/>
      </c>
      <c r="L208" s="327">
        <v>10</v>
      </c>
      <c r="M208" s="343">
        <f t="shared" si="54"/>
        <v>4</v>
      </c>
      <c r="N208" s="339" t="str">
        <f t="shared" si="49"/>
        <v>réprimer son enfant intérieur / tristesse cachée par une fausse joie / vécu traumatisant</v>
      </c>
      <c r="O208" s="354" t="str">
        <f>annexe_01!C206</f>
        <v>Blanc scintillant</v>
      </c>
      <c r="P208" s="352"/>
      <c r="Q208" s="352"/>
      <c r="R208" s="352"/>
      <c r="S208" s="338"/>
      <c r="T208" s="338" t="str">
        <f t="shared" si="55"/>
        <v>--</v>
      </c>
      <c r="U208" s="357">
        <f t="shared" si="56"/>
        <v>0</v>
      </c>
      <c r="V208" s="343">
        <f t="shared" si="57"/>
        <v>0</v>
      </c>
      <c r="W208" s="339" t="str">
        <f t="shared" si="50"/>
        <v/>
      </c>
      <c r="X208" s="327">
        <v>10</v>
      </c>
      <c r="Y208" s="343">
        <f t="shared" si="58"/>
        <v>-3</v>
      </c>
      <c r="Z208" s="339" t="str">
        <f t="shared" si="51"/>
        <v>joie simple / se sentir accompagné (âme sœur / ange gardien / défunt / être spirituel)</v>
      </c>
      <c r="AB208" s="315">
        <v>10</v>
      </c>
      <c r="AC208" s="338"/>
      <c r="AD208" s="338"/>
      <c r="AE208" s="338"/>
      <c r="AF208" s="338"/>
      <c r="AG208" s="338"/>
      <c r="AH208" s="338"/>
      <c r="AI208" s="338"/>
      <c r="AJ208" s="338"/>
      <c r="AK208" s="338">
        <v>0</v>
      </c>
      <c r="AL208" s="338">
        <v>4</v>
      </c>
      <c r="AM208" s="338">
        <v>0</v>
      </c>
      <c r="AN208" s="338">
        <v>-3</v>
      </c>
      <c r="AO208" s="338"/>
      <c r="AP208" s="338"/>
      <c r="AQ208" s="338"/>
      <c r="AR208" s="343">
        <f t="shared" si="59"/>
        <v>0</v>
      </c>
      <c r="AS208" s="338" t="str">
        <f t="shared" si="60"/>
        <v/>
      </c>
      <c r="AT208" s="338" t="str">
        <f t="shared" si="61"/>
        <v/>
      </c>
      <c r="AU208" s="338" t="str">
        <f t="shared" si="62"/>
        <v/>
      </c>
      <c r="AV208" s="338" t="str">
        <f t="shared" si="63"/>
        <v/>
      </c>
      <c r="AW208" s="338"/>
      <c r="AX208" s="338"/>
      <c r="AY208" s="338"/>
      <c r="AZ208" s="338"/>
      <c r="BA208" s="338"/>
      <c r="BB208" s="338"/>
      <c r="BC208" s="338"/>
      <c r="BD208" s="338"/>
      <c r="BE208" s="338"/>
      <c r="BF208" s="338"/>
      <c r="BG208" s="338"/>
      <c r="BH208" s="338"/>
      <c r="BI208" s="338"/>
      <c r="BJ208" s="338"/>
      <c r="BK208" s="338"/>
      <c r="BL208" s="338"/>
      <c r="BM208" s="338"/>
      <c r="BN208" s="338"/>
      <c r="BO208" s="338"/>
      <c r="BP208" s="338"/>
      <c r="BQ208" s="338"/>
      <c r="BR208" s="338"/>
      <c r="BS208" s="338"/>
      <c r="BT208" s="338"/>
      <c r="BU208" s="338"/>
      <c r="BV208" s="338"/>
      <c r="BW208" s="338"/>
      <c r="BX208" s="338"/>
      <c r="BY208" s="508" t="str">
        <f>annexe_01!D206</f>
        <v>besoin de retrouver son enfant intérieur / besoin de trouver l'âme sœur / besoin de se sentir accompagné</v>
      </c>
      <c r="BZ208" s="508" t="str">
        <f>annexe_01!E206</f>
        <v>coupé de son enfant intérieur / séparé de son âme sœur / perdu son innocence</v>
      </c>
      <c r="CA208" s="508" t="str">
        <f>annexe_01!F206</f>
        <v>joie simple / se sentir accompagné (âme sœur / ange gardien / défunt / être spirituel)</v>
      </c>
      <c r="CB208" s="508" t="str">
        <f>annexe_01!G206</f>
        <v>réprimer son enfant intérieur / tristesse cachée par une fausse joie / vécu traumatisant</v>
      </c>
      <c r="CF208" s="303" t="s">
        <v>78</v>
      </c>
      <c r="CG208" s="303" t="s">
        <v>142</v>
      </c>
      <c r="CH208" s="301">
        <v>55</v>
      </c>
      <c r="CI208" s="301">
        <v>2050</v>
      </c>
    </row>
    <row r="209" spans="5:87" ht="14.25" customHeight="1" thickTop="1" thickBot="1" x14ac:dyDescent="0.3">
      <c r="E209" s="310">
        <v>3</v>
      </c>
      <c r="F209" s="314">
        <v>11</v>
      </c>
      <c r="G209" s="183">
        <f t="shared" si="52"/>
        <v>1</v>
      </c>
      <c r="H209" s="312">
        <v>-5</v>
      </c>
      <c r="I209" s="312">
        <v>5</v>
      </c>
      <c r="J209" s="343">
        <f t="shared" si="53"/>
        <v>-3</v>
      </c>
      <c r="K209" s="339" t="str">
        <f t="shared" si="48"/>
        <v>incarnation difficile / souffrance d'être dans un corps / peur de vivre / peur de souffrir</v>
      </c>
      <c r="L209" s="327">
        <v>11</v>
      </c>
      <c r="M209" s="343">
        <f t="shared" si="54"/>
        <v>-6</v>
      </c>
      <c r="N209" s="339" t="str">
        <f t="shared" si="49"/>
        <v>vivre pleinement cette existence</v>
      </c>
      <c r="O209" s="354" t="str">
        <f>annexe_01!C207</f>
        <v>Blanc scintillant</v>
      </c>
      <c r="P209" s="351"/>
      <c r="Q209" s="351"/>
      <c r="R209" s="351"/>
      <c r="S209" s="338"/>
      <c r="T209" s="338" t="str">
        <f t="shared" si="55"/>
        <v>--</v>
      </c>
      <c r="U209" s="357">
        <f t="shared" si="56"/>
        <v>0</v>
      </c>
      <c r="V209" s="343">
        <f t="shared" si="57"/>
        <v>0</v>
      </c>
      <c r="W209" s="339" t="str">
        <f t="shared" si="50"/>
        <v/>
      </c>
      <c r="X209" s="327">
        <v>11</v>
      </c>
      <c r="Y209" s="343">
        <f t="shared" si="58"/>
        <v>-3</v>
      </c>
      <c r="Z209" s="339" t="str">
        <f t="shared" si="51"/>
        <v>vivre pleinement cette existence</v>
      </c>
      <c r="AB209" s="315">
        <v>11</v>
      </c>
      <c r="AC209" s="338"/>
      <c r="AD209" s="338"/>
      <c r="AE209" s="338"/>
      <c r="AF209" s="338"/>
      <c r="AG209" s="338"/>
      <c r="AH209" s="338"/>
      <c r="AI209" s="338"/>
      <c r="AJ209" s="338"/>
      <c r="AK209" s="338">
        <v>-3</v>
      </c>
      <c r="AL209" s="338">
        <v>-6</v>
      </c>
      <c r="AM209" s="338">
        <v>0</v>
      </c>
      <c r="AN209" s="338">
        <v>-3</v>
      </c>
      <c r="AO209" s="338"/>
      <c r="AP209" s="338"/>
      <c r="AQ209" s="338"/>
      <c r="AR209" s="343">
        <f t="shared" si="59"/>
        <v>0</v>
      </c>
      <c r="AS209" s="338" t="str">
        <f t="shared" si="60"/>
        <v/>
      </c>
      <c r="AT209" s="338" t="str">
        <f t="shared" si="61"/>
        <v/>
      </c>
      <c r="AU209" s="338" t="str">
        <f t="shared" si="62"/>
        <v/>
      </c>
      <c r="AV209" s="338" t="str">
        <f t="shared" si="63"/>
        <v/>
      </c>
      <c r="AW209" s="338"/>
      <c r="AX209" s="338"/>
      <c r="AY209" s="338"/>
      <c r="AZ209" s="338"/>
      <c r="BA209" s="338"/>
      <c r="BB209" s="338"/>
      <c r="BC209" s="338"/>
      <c r="BD209" s="338"/>
      <c r="BE209" s="338"/>
      <c r="BF209" s="338"/>
      <c r="BG209" s="338"/>
      <c r="BH209" s="338"/>
      <c r="BI209" s="338"/>
      <c r="BJ209" s="338"/>
      <c r="BK209" s="338"/>
      <c r="BL209" s="338"/>
      <c r="BM209" s="338"/>
      <c r="BN209" s="338"/>
      <c r="BO209" s="338"/>
      <c r="BP209" s="338"/>
      <c r="BQ209" s="338"/>
      <c r="BR209" s="338"/>
      <c r="BS209" s="338"/>
      <c r="BT209" s="338"/>
      <c r="BU209" s="338"/>
      <c r="BV209" s="338"/>
      <c r="BW209" s="338"/>
      <c r="BX209" s="338"/>
      <c r="BY209" s="508" t="str">
        <f>annexe_01!D207</f>
        <v>besoin de s'engager pleinement dans cette vie</v>
      </c>
      <c r="BZ209" s="508" t="str">
        <f>annexe_01!E207</f>
        <v>incarnation difficile / souffrance d'être dans un corps / peur de vivre / peur de souffrir</v>
      </c>
      <c r="CA209" s="508" t="str">
        <f>annexe_01!F207</f>
        <v>vivre pleinement cette existence</v>
      </c>
      <c r="CB209" s="508" t="str">
        <f>annexe_01!G207</f>
        <v>refus de son incarnation / de son karma personnel et familial</v>
      </c>
      <c r="CF209" s="303" t="s">
        <v>88</v>
      </c>
      <c r="CG209" s="300" t="s">
        <v>142</v>
      </c>
      <c r="CH209" s="301">
        <v>56</v>
      </c>
      <c r="CI209" s="301">
        <v>2060</v>
      </c>
    </row>
    <row r="210" spans="5:87" ht="14.25" customHeight="1" thickTop="1" thickBot="1" x14ac:dyDescent="0.3">
      <c r="E210" s="310">
        <v>3</v>
      </c>
      <c r="F210" s="314">
        <v>11</v>
      </c>
      <c r="G210" s="183">
        <f t="shared" si="52"/>
        <v>1</v>
      </c>
      <c r="H210" s="312">
        <v>4</v>
      </c>
      <c r="I210" s="312">
        <v>4</v>
      </c>
      <c r="J210" s="343">
        <f t="shared" si="53"/>
        <v>3</v>
      </c>
      <c r="K210" s="339" t="str">
        <f t="shared" si="48"/>
        <v>besoin d'évoluer / besoin d'assouvir ses attentes pour cette vie</v>
      </c>
      <c r="L210" s="327">
        <v>11</v>
      </c>
      <c r="M210" s="343">
        <f t="shared" si="54"/>
        <v>3</v>
      </c>
      <c r="N210" s="339" t="str">
        <f t="shared" si="49"/>
        <v>refus d'utiliser cette incarnation pour se transformer / refus d'évoluer</v>
      </c>
      <c r="O210" s="354" t="str">
        <f>annexe_01!C208</f>
        <v>Blanc scintillant</v>
      </c>
      <c r="P210" s="351"/>
      <c r="Q210" s="351"/>
      <c r="R210" s="351"/>
      <c r="S210" s="338"/>
      <c r="T210" s="338" t="str">
        <f t="shared" si="55"/>
        <v>--</v>
      </c>
      <c r="U210" s="357">
        <f t="shared" si="56"/>
        <v>0</v>
      </c>
      <c r="V210" s="343">
        <f t="shared" si="57"/>
        <v>0</v>
      </c>
      <c r="W210" s="339" t="str">
        <f t="shared" si="50"/>
        <v/>
      </c>
      <c r="X210" s="327">
        <v>11</v>
      </c>
      <c r="Y210" s="343">
        <f t="shared" si="58"/>
        <v>6</v>
      </c>
      <c r="Z210" s="339" t="str">
        <f t="shared" si="51"/>
        <v>refus d'utiliser cette incarnation pour se transformer / refus d'évoluer</v>
      </c>
      <c r="AB210" s="315">
        <v>11</v>
      </c>
      <c r="AC210" s="338"/>
      <c r="AD210" s="338"/>
      <c r="AE210" s="338"/>
      <c r="AF210" s="338"/>
      <c r="AG210" s="338"/>
      <c r="AH210" s="338"/>
      <c r="AI210" s="338"/>
      <c r="AJ210" s="338"/>
      <c r="AK210" s="338">
        <v>3</v>
      </c>
      <c r="AL210" s="338">
        <v>3</v>
      </c>
      <c r="AM210" s="338">
        <v>0</v>
      </c>
      <c r="AN210" s="338">
        <v>6</v>
      </c>
      <c r="AO210" s="338"/>
      <c r="AP210" s="338"/>
      <c r="AQ210" s="338"/>
      <c r="AR210" s="343">
        <f t="shared" si="59"/>
        <v>0</v>
      </c>
      <c r="AS210" s="338" t="str">
        <f t="shared" si="60"/>
        <v/>
      </c>
      <c r="AT210" s="338" t="str">
        <f t="shared" si="61"/>
        <v/>
      </c>
      <c r="AU210" s="338" t="str">
        <f t="shared" si="62"/>
        <v/>
      </c>
      <c r="AV210" s="338" t="str">
        <f t="shared" si="63"/>
        <v/>
      </c>
      <c r="AW210" s="338"/>
      <c r="AX210" s="338"/>
      <c r="AY210" s="338"/>
      <c r="AZ210" s="338"/>
      <c r="BA210" s="338"/>
      <c r="BB210" s="338"/>
      <c r="BC210" s="338"/>
      <c r="BD210" s="338"/>
      <c r="BE210" s="338"/>
      <c r="BF210" s="338"/>
      <c r="BG210" s="338"/>
      <c r="BH210" s="338"/>
      <c r="BI210" s="338"/>
      <c r="BJ210" s="338"/>
      <c r="BK210" s="338"/>
      <c r="BL210" s="338"/>
      <c r="BM210" s="338"/>
      <c r="BN210" s="338"/>
      <c r="BO210" s="338"/>
      <c r="BP210" s="338"/>
      <c r="BQ210" s="338"/>
      <c r="BR210" s="338"/>
      <c r="BS210" s="338"/>
      <c r="BT210" s="338"/>
      <c r="BU210" s="338"/>
      <c r="BV210" s="338"/>
      <c r="BW210" s="338"/>
      <c r="BX210" s="338"/>
      <c r="BY210" s="508" t="str">
        <f>annexe_01!D208</f>
        <v>besoin d'évoluer / besoin d'assouvir ses attentes pour cette vie</v>
      </c>
      <c r="BZ210" s="508" t="str">
        <f>annexe_01!E208</f>
        <v>remettre à plus tard / reporter à sa prochaine incarnation</v>
      </c>
      <c r="CA210" s="508" t="str">
        <f>annexe_01!F208</f>
        <v>utiliser pleinement cette vie pour évoluer</v>
      </c>
      <c r="CB210" s="508" t="str">
        <f>annexe_01!G208</f>
        <v>refus d'utiliser cette incarnation pour se transformer / refus d'évoluer</v>
      </c>
      <c r="CF210" s="303" t="s">
        <v>88</v>
      </c>
      <c r="CG210" s="300" t="s">
        <v>142</v>
      </c>
      <c r="CH210" s="301">
        <v>56</v>
      </c>
      <c r="CI210" s="301">
        <v>2070</v>
      </c>
    </row>
    <row r="211" spans="5:87" ht="14.25" customHeight="1" thickTop="1" thickBot="1" x14ac:dyDescent="0.3">
      <c r="E211" s="310">
        <v>3</v>
      </c>
      <c r="F211" s="314">
        <v>12</v>
      </c>
      <c r="G211" s="183">
        <f t="shared" si="52"/>
        <v>1</v>
      </c>
      <c r="H211" s="312">
        <v>3</v>
      </c>
      <c r="I211" s="312">
        <v>4</v>
      </c>
      <c r="J211" s="343">
        <f t="shared" si="53"/>
        <v>2</v>
      </c>
      <c r="K211" s="339" t="str">
        <f t="shared" si="48"/>
        <v>besoin d'être entouré de personnes aimantes</v>
      </c>
      <c r="L211" s="327">
        <v>12</v>
      </c>
      <c r="M211" s="343">
        <f t="shared" si="54"/>
        <v>4</v>
      </c>
      <c r="N211" s="339" t="str">
        <f t="shared" si="49"/>
        <v>refus de liens affectifs / refus de l'amour</v>
      </c>
      <c r="O211" s="354" t="str">
        <f>annexe_01!C209</f>
        <v>Blanc scintillant</v>
      </c>
      <c r="P211" s="351"/>
      <c r="Q211" s="351"/>
      <c r="R211" s="351"/>
      <c r="S211" s="338"/>
      <c r="T211" s="338" t="str">
        <f t="shared" si="55"/>
        <v>--</v>
      </c>
      <c r="U211" s="357">
        <f t="shared" si="56"/>
        <v>0</v>
      </c>
      <c r="V211" s="343">
        <f t="shared" si="57"/>
        <v>0</v>
      </c>
      <c r="W211" s="339" t="str">
        <f t="shared" si="50"/>
        <v/>
      </c>
      <c r="X211" s="327">
        <v>12</v>
      </c>
      <c r="Y211" s="343">
        <f t="shared" si="58"/>
        <v>4</v>
      </c>
      <c r="Z211" s="339" t="str">
        <f t="shared" si="51"/>
        <v>refus de liens affectifs / refus de l'amour</v>
      </c>
      <c r="AB211" s="315">
        <v>12</v>
      </c>
      <c r="AC211" s="338"/>
      <c r="AD211" s="338"/>
      <c r="AE211" s="338"/>
      <c r="AF211" s="338"/>
      <c r="AG211" s="338"/>
      <c r="AH211" s="338"/>
      <c r="AI211" s="338"/>
      <c r="AJ211" s="338"/>
      <c r="AK211" s="338">
        <v>2</v>
      </c>
      <c r="AL211" s="338">
        <v>4</v>
      </c>
      <c r="AM211" s="338">
        <v>0</v>
      </c>
      <c r="AN211" s="338">
        <v>4</v>
      </c>
      <c r="AO211" s="338"/>
      <c r="AP211" s="338"/>
      <c r="AQ211" s="338"/>
      <c r="AR211" s="343">
        <f t="shared" si="59"/>
        <v>0</v>
      </c>
      <c r="AS211" s="338" t="str">
        <f t="shared" si="60"/>
        <v/>
      </c>
      <c r="AT211" s="338" t="str">
        <f t="shared" si="61"/>
        <v/>
      </c>
      <c r="AU211" s="338" t="str">
        <f t="shared" si="62"/>
        <v/>
      </c>
      <c r="AV211" s="338" t="str">
        <f t="shared" si="63"/>
        <v/>
      </c>
      <c r="AW211" s="338"/>
      <c r="AX211" s="338"/>
      <c r="AY211" s="338"/>
      <c r="AZ211" s="338"/>
      <c r="BA211" s="338"/>
      <c r="BB211" s="338"/>
      <c r="BC211" s="338"/>
      <c r="BD211" s="338"/>
      <c r="BE211" s="338"/>
      <c r="BF211" s="338"/>
      <c r="BG211" s="338"/>
      <c r="BH211" s="338"/>
      <c r="BI211" s="338"/>
      <c r="BJ211" s="338"/>
      <c r="BK211" s="338"/>
      <c r="BL211" s="338"/>
      <c r="BM211" s="338"/>
      <c r="BN211" s="338"/>
      <c r="BO211" s="338"/>
      <c r="BP211" s="338"/>
      <c r="BQ211" s="338"/>
      <c r="BR211" s="338"/>
      <c r="BS211" s="338"/>
      <c r="BT211" s="338"/>
      <c r="BU211" s="338"/>
      <c r="BV211" s="338"/>
      <c r="BW211" s="338"/>
      <c r="BX211" s="338"/>
      <c r="BY211" s="508" t="str">
        <f>annexe_01!D209</f>
        <v>besoin d'être entouré de personnes aimantes</v>
      </c>
      <c r="BZ211" s="508" t="str">
        <f>annexe_01!E209</f>
        <v>manque d'entourage aimant / manque d'amour</v>
      </c>
      <c r="CA211" s="508" t="str">
        <f>annexe_01!F209</f>
        <v>sentiment d'être entouré de personnes aimantes</v>
      </c>
      <c r="CB211" s="508" t="str">
        <f>annexe_01!G209</f>
        <v>refus de liens affectifs / refus de l'amour</v>
      </c>
      <c r="CF211" s="303" t="s">
        <v>95</v>
      </c>
      <c r="CG211" s="300" t="s">
        <v>142</v>
      </c>
      <c r="CH211" s="301">
        <v>57</v>
      </c>
      <c r="CI211" s="301">
        <v>2080</v>
      </c>
    </row>
    <row r="212" spans="5:87" ht="14.25" customHeight="1" thickTop="1" thickBot="1" x14ac:dyDescent="0.3">
      <c r="E212" s="310">
        <v>3</v>
      </c>
      <c r="F212" s="314">
        <v>12</v>
      </c>
      <c r="G212" s="183">
        <f t="shared" si="52"/>
        <v>2</v>
      </c>
      <c r="H212" s="312">
        <v>-11</v>
      </c>
      <c r="I212" s="312">
        <v>5</v>
      </c>
      <c r="J212" s="343">
        <f t="shared" si="53"/>
        <v>-6</v>
      </c>
      <c r="K212" s="339" t="str">
        <f t="shared" si="48"/>
        <v>manque de volonté pour concrétiser ses rêves</v>
      </c>
      <c r="L212" s="327">
        <v>12</v>
      </c>
      <c r="M212" s="343">
        <f t="shared" si="54"/>
        <v>6</v>
      </c>
      <c r="N212" s="339" t="str">
        <f t="shared" si="49"/>
        <v>résistance face à la vie / croyances limitantes</v>
      </c>
      <c r="O212" s="354" t="str">
        <f>annexe_01!C210</f>
        <v>Blanc scintillant</v>
      </c>
      <c r="P212" s="351"/>
      <c r="Q212" s="351"/>
      <c r="R212" s="351"/>
      <c r="S212" s="338"/>
      <c r="T212" s="338" t="str">
        <f t="shared" si="55"/>
        <v>-Blocage_droite-</v>
      </c>
      <c r="U212" s="357">
        <f t="shared" si="56"/>
        <v>0</v>
      </c>
      <c r="V212" s="343">
        <f t="shared" si="57"/>
        <v>0</v>
      </c>
      <c r="W212" s="339" t="str">
        <f t="shared" si="50"/>
        <v/>
      </c>
      <c r="X212" s="327">
        <v>12</v>
      </c>
      <c r="Y212" s="343">
        <f t="shared" si="58"/>
        <v>4</v>
      </c>
      <c r="Z212" s="339" t="str">
        <f t="shared" si="51"/>
        <v>résistance face à la vie / croyances limitantes</v>
      </c>
      <c r="AB212" s="315">
        <v>12</v>
      </c>
      <c r="AC212" s="338"/>
      <c r="AD212" s="338"/>
      <c r="AE212" s="338"/>
      <c r="AF212" s="338"/>
      <c r="AG212" s="338"/>
      <c r="AH212" s="338"/>
      <c r="AI212" s="338"/>
      <c r="AJ212" s="338"/>
      <c r="AK212" s="338">
        <v>-6</v>
      </c>
      <c r="AL212" s="338">
        <v>6</v>
      </c>
      <c r="AM212" s="338">
        <v>0</v>
      </c>
      <c r="AN212" s="338">
        <v>4</v>
      </c>
      <c r="AO212" s="338"/>
      <c r="AP212" s="338"/>
      <c r="AQ212" s="338"/>
      <c r="AR212" s="343">
        <f t="shared" si="59"/>
        <v>0</v>
      </c>
      <c r="AS212" s="338" t="str">
        <f t="shared" si="60"/>
        <v/>
      </c>
      <c r="AT212" s="338" t="str">
        <f t="shared" si="61"/>
        <v>Blocage_droite</v>
      </c>
      <c r="AU212" s="338" t="str">
        <f t="shared" si="62"/>
        <v/>
      </c>
      <c r="AV212" s="338" t="str">
        <f t="shared" si="63"/>
        <v/>
      </c>
      <c r="AW212" s="338"/>
      <c r="AX212" s="338"/>
      <c r="AY212" s="338"/>
      <c r="AZ212" s="338"/>
      <c r="BA212" s="338"/>
      <c r="BB212" s="338"/>
      <c r="BC212" s="338"/>
      <c r="BD212" s="338"/>
      <c r="BE212" s="338"/>
      <c r="BF212" s="338"/>
      <c r="BG212" s="338"/>
      <c r="BH212" s="338"/>
      <c r="BI212" s="338"/>
      <c r="BJ212" s="338"/>
      <c r="BK212" s="338"/>
      <c r="BL212" s="338"/>
      <c r="BM212" s="338"/>
      <c r="BN212" s="338"/>
      <c r="BO212" s="338"/>
      <c r="BP212" s="338"/>
      <c r="BQ212" s="338"/>
      <c r="BR212" s="338"/>
      <c r="BS212" s="338"/>
      <c r="BT212" s="338"/>
      <c r="BU212" s="338"/>
      <c r="BV212" s="338"/>
      <c r="BW212" s="338"/>
      <c r="BX212" s="338"/>
      <c r="BY212" s="508" t="str">
        <f>annexe_01!D210</f>
        <v>besoin de concrétiser ses rêves</v>
      </c>
      <c r="BZ212" s="508" t="str">
        <f>annexe_01!E210</f>
        <v>manque de volonté pour concrétiser ses rêves</v>
      </c>
      <c r="CA212" s="508" t="str">
        <f>annexe_01!F210</f>
        <v>volonté et capacité à réaliser ses rêves</v>
      </c>
      <c r="CB212" s="508" t="str">
        <f>annexe_01!G210</f>
        <v>résistance face à la vie / croyances limitantes</v>
      </c>
      <c r="CF212" s="303" t="s">
        <v>95</v>
      </c>
      <c r="CG212" s="300" t="s">
        <v>142</v>
      </c>
      <c r="CH212" s="301">
        <v>57</v>
      </c>
      <c r="CI212" s="301">
        <v>2090</v>
      </c>
    </row>
    <row r="213" spans="5:87" ht="14.25" customHeight="1" thickTop="1" thickBot="1" x14ac:dyDescent="0.3">
      <c r="E213" s="310">
        <v>3</v>
      </c>
      <c r="F213" s="314">
        <v>13</v>
      </c>
      <c r="G213" s="183">
        <f t="shared" si="52"/>
        <v>0</v>
      </c>
      <c r="H213" s="312">
        <v>0</v>
      </c>
      <c r="I213" s="312">
        <v>0</v>
      </c>
      <c r="J213" s="343">
        <f t="shared" si="53"/>
        <v>0</v>
      </c>
      <c r="K213" s="339" t="str">
        <f t="shared" si="48"/>
        <v/>
      </c>
      <c r="L213" s="327">
        <v>13</v>
      </c>
      <c r="M213" s="343">
        <f t="shared" si="54"/>
        <v>6</v>
      </c>
      <c r="N213" s="339" t="str">
        <f t="shared" si="49"/>
        <v>résister aux expériences de la vie ou tout faire pour les reporter</v>
      </c>
      <c r="O213" s="354" t="str">
        <f>annexe_01!C211</f>
        <v>Blanc scintillant</v>
      </c>
      <c r="P213" s="351"/>
      <c r="Q213" s="351"/>
      <c r="R213" s="351"/>
      <c r="S213" s="338"/>
      <c r="T213" s="338" t="str">
        <f t="shared" si="55"/>
        <v>--</v>
      </c>
      <c r="U213" s="357">
        <f t="shared" si="56"/>
        <v>0</v>
      </c>
      <c r="V213" s="343">
        <f t="shared" si="57"/>
        <v>0</v>
      </c>
      <c r="W213" s="339" t="str">
        <f t="shared" si="50"/>
        <v/>
      </c>
      <c r="X213" s="327">
        <v>13</v>
      </c>
      <c r="Y213" s="343">
        <f t="shared" si="58"/>
        <v>-5</v>
      </c>
      <c r="Z213" s="339" t="str">
        <f t="shared" si="51"/>
        <v>partager son expérience de vie ou transmettre sa connaissance</v>
      </c>
      <c r="AB213" s="315">
        <v>13</v>
      </c>
      <c r="AC213" s="338"/>
      <c r="AD213" s="338"/>
      <c r="AE213" s="338"/>
      <c r="AF213" s="338"/>
      <c r="AG213" s="338"/>
      <c r="AH213" s="338"/>
      <c r="AI213" s="338"/>
      <c r="AJ213" s="338"/>
      <c r="AK213" s="338">
        <v>0</v>
      </c>
      <c r="AL213" s="338">
        <v>6</v>
      </c>
      <c r="AM213" s="338">
        <v>0</v>
      </c>
      <c r="AN213" s="338">
        <v>-5</v>
      </c>
      <c r="AO213" s="338"/>
      <c r="AP213" s="338"/>
      <c r="AQ213" s="338"/>
      <c r="AR213" s="343">
        <f t="shared" si="59"/>
        <v>0</v>
      </c>
      <c r="AS213" s="338" t="str">
        <f t="shared" si="60"/>
        <v/>
      </c>
      <c r="AT213" s="338" t="str">
        <f t="shared" si="61"/>
        <v/>
      </c>
      <c r="AU213" s="338" t="str">
        <f t="shared" si="62"/>
        <v/>
      </c>
      <c r="AV213" s="338" t="str">
        <f t="shared" si="63"/>
        <v/>
      </c>
      <c r="AW213" s="338"/>
      <c r="AX213" s="338"/>
      <c r="AY213" s="338"/>
      <c r="AZ213" s="338"/>
      <c r="BA213" s="338"/>
      <c r="BB213" s="338"/>
      <c r="BC213" s="338"/>
      <c r="BD213" s="338"/>
      <c r="BE213" s="338"/>
      <c r="BF213" s="338"/>
      <c r="BG213" s="338"/>
      <c r="BH213" s="338"/>
      <c r="BI213" s="338"/>
      <c r="BJ213" s="338"/>
      <c r="BK213" s="338"/>
      <c r="BL213" s="338"/>
      <c r="BM213" s="338"/>
      <c r="BN213" s="338"/>
      <c r="BO213" s="338"/>
      <c r="BP213" s="338"/>
      <c r="BQ213" s="338"/>
      <c r="BR213" s="338"/>
      <c r="BS213" s="338"/>
      <c r="BT213" s="338"/>
      <c r="BU213" s="338"/>
      <c r="BV213" s="338"/>
      <c r="BW213" s="338"/>
      <c r="BX213" s="338"/>
      <c r="BY213" s="508" t="str">
        <f>annexe_01!D211</f>
        <v xml:space="preserve">besoin de toute son énergie (pour un déf ou une expérience difficile ou pour transmettre la connaissance) </v>
      </c>
      <c r="BZ213" s="508" t="str">
        <f>annexe_01!E211</f>
        <v>être dans la survie / ne pas accepter de vivre cette expérience</v>
      </c>
      <c r="CA213" s="508" t="str">
        <f>annexe_01!F211</f>
        <v>partager son expérience de vie ou transmettre sa connaissance</v>
      </c>
      <c r="CB213" s="508" t="str">
        <f>annexe_01!G211</f>
        <v>résister aux expériences de la vie ou tout faire pour les reporter</v>
      </c>
      <c r="CF213" s="303" t="s">
        <v>106</v>
      </c>
      <c r="CG213" s="300" t="s">
        <v>142</v>
      </c>
      <c r="CH213" s="301">
        <v>58</v>
      </c>
      <c r="CI213" s="301">
        <v>2100</v>
      </c>
    </row>
    <row r="214" spans="5:87" ht="14.25" customHeight="1" thickTop="1" thickBot="1" x14ac:dyDescent="0.3">
      <c r="E214" s="310">
        <v>3</v>
      </c>
      <c r="F214" s="314">
        <v>13</v>
      </c>
      <c r="G214" s="183">
        <f t="shared" si="52"/>
        <v>0</v>
      </c>
      <c r="H214" s="312">
        <v>2</v>
      </c>
      <c r="I214" s="312">
        <v>4</v>
      </c>
      <c r="J214" s="343">
        <f t="shared" si="53"/>
        <v>0</v>
      </c>
      <c r="K214" s="339" t="str">
        <f t="shared" si="48"/>
        <v/>
      </c>
      <c r="L214" s="327">
        <v>13</v>
      </c>
      <c r="M214" s="343">
        <f t="shared" si="54"/>
        <v>3</v>
      </c>
      <c r="N214" s="339" t="str">
        <f t="shared" si="49"/>
        <v>refus de certaines parties de son corps</v>
      </c>
      <c r="O214" s="354" t="str">
        <f>annexe_01!C212</f>
        <v>Blanc scintillant</v>
      </c>
      <c r="P214" s="351"/>
      <c r="Q214" s="351"/>
      <c r="R214" s="351"/>
      <c r="S214" s="338"/>
      <c r="T214" s="338" t="str">
        <f t="shared" si="55"/>
        <v>--</v>
      </c>
      <c r="U214" s="357">
        <f t="shared" si="56"/>
        <v>0</v>
      </c>
      <c r="V214" s="343">
        <f t="shared" si="57"/>
        <v>0</v>
      </c>
      <c r="W214" s="339" t="str">
        <f t="shared" si="50"/>
        <v/>
      </c>
      <c r="X214" s="327">
        <v>13</v>
      </c>
      <c r="Y214" s="343">
        <f t="shared" si="58"/>
        <v>-4</v>
      </c>
      <c r="Z214" s="339" t="str">
        <f t="shared" si="51"/>
        <v>s'aimer tel que l'on est / s'aimer dans sa totalité</v>
      </c>
      <c r="AB214" s="315">
        <v>13</v>
      </c>
      <c r="AC214" s="338"/>
      <c r="AD214" s="338"/>
      <c r="AE214" s="338"/>
      <c r="AF214" s="338"/>
      <c r="AG214" s="338"/>
      <c r="AH214" s="338"/>
      <c r="AI214" s="338"/>
      <c r="AJ214" s="338"/>
      <c r="AK214" s="338">
        <v>0</v>
      </c>
      <c r="AL214" s="338">
        <v>3</v>
      </c>
      <c r="AM214" s="338">
        <v>0</v>
      </c>
      <c r="AN214" s="338">
        <v>-4</v>
      </c>
      <c r="AO214" s="338"/>
      <c r="AP214" s="338"/>
      <c r="AQ214" s="338"/>
      <c r="AR214" s="343">
        <f t="shared" si="59"/>
        <v>0</v>
      </c>
      <c r="AS214" s="338" t="str">
        <f t="shared" si="60"/>
        <v/>
      </c>
      <c r="AT214" s="338" t="str">
        <f t="shared" si="61"/>
        <v/>
      </c>
      <c r="AU214" s="338" t="str">
        <f t="shared" si="62"/>
        <v/>
      </c>
      <c r="AV214" s="338" t="str">
        <f t="shared" si="63"/>
        <v/>
      </c>
      <c r="AW214" s="338"/>
      <c r="AX214" s="338"/>
      <c r="AY214" s="338"/>
      <c r="AZ214" s="338"/>
      <c r="BA214" s="338"/>
      <c r="BB214" s="338"/>
      <c r="BC214" s="338"/>
      <c r="BD214" s="338"/>
      <c r="BE214" s="338"/>
      <c r="BF214" s="338"/>
      <c r="BG214" s="338"/>
      <c r="BH214" s="338"/>
      <c r="BI214" s="338"/>
      <c r="BJ214" s="338"/>
      <c r="BK214" s="338"/>
      <c r="BL214" s="338"/>
      <c r="BM214" s="338"/>
      <c r="BN214" s="338"/>
      <c r="BO214" s="338"/>
      <c r="BP214" s="338"/>
      <c r="BQ214" s="338"/>
      <c r="BR214" s="338"/>
      <c r="BS214" s="338"/>
      <c r="BT214" s="338"/>
      <c r="BU214" s="338"/>
      <c r="BV214" s="338"/>
      <c r="BW214" s="338"/>
      <c r="BX214" s="338"/>
      <c r="BY214" s="508" t="str">
        <f>annexe_01!D212</f>
        <v>besoin d'être pleinement dans son corps</v>
      </c>
      <c r="BZ214" s="508" t="str">
        <f>annexe_01!E212</f>
        <v>ne pas investir ou ne pas aimer toutes les parties de son corps</v>
      </c>
      <c r="CA214" s="508" t="str">
        <f>annexe_01!F212</f>
        <v>s'aimer tel que l'on est / s'aimer dans sa totalité</v>
      </c>
      <c r="CB214" s="508" t="str">
        <f>annexe_01!G212</f>
        <v>refus de certaines parties de son corps</v>
      </c>
      <c r="CF214" s="303" t="s">
        <v>106</v>
      </c>
      <c r="CG214" s="300" t="s">
        <v>142</v>
      </c>
      <c r="CH214" s="301">
        <v>58</v>
      </c>
      <c r="CI214" s="301">
        <v>2110</v>
      </c>
    </row>
    <row r="215" spans="5:87" ht="14.25" customHeight="1" thickTop="1" thickBot="1" x14ac:dyDescent="0.3">
      <c r="E215" s="310">
        <v>3</v>
      </c>
      <c r="F215" s="314">
        <v>14</v>
      </c>
      <c r="G215" s="183">
        <f t="shared" si="52"/>
        <v>0</v>
      </c>
      <c r="H215" s="312">
        <v>-1</v>
      </c>
      <c r="I215" s="312">
        <v>0</v>
      </c>
      <c r="J215" s="343">
        <f t="shared" si="53"/>
        <v>-6</v>
      </c>
      <c r="K215" s="339" t="str">
        <f t="shared" si="48"/>
        <v>prendre sur soi les malheurs du monde et en subir les effets</v>
      </c>
      <c r="L215" s="327">
        <v>14</v>
      </c>
      <c r="M215" s="343">
        <f t="shared" si="54"/>
        <v>6</v>
      </c>
      <c r="N215" s="339" t="str">
        <f t="shared" si="49"/>
        <v>se battre contre les conflits et la misère dans le monde</v>
      </c>
      <c r="O215" s="354" t="str">
        <f>annexe_01!C213</f>
        <v>Blanc scintillant</v>
      </c>
      <c r="P215" s="352"/>
      <c r="Q215" s="352"/>
      <c r="R215" s="352"/>
      <c r="S215" s="338"/>
      <c r="T215" s="338" t="str">
        <f t="shared" si="55"/>
        <v>Tension-Blocage_droite-</v>
      </c>
      <c r="U215" s="357">
        <f t="shared" si="56"/>
        <v>12</v>
      </c>
      <c r="V215" s="343">
        <f t="shared" si="57"/>
        <v>6</v>
      </c>
      <c r="W215" s="339" t="str">
        <f t="shared" si="50"/>
        <v>besoin d'utiliser son énergie à limiter les conflits et la misère dans le monde</v>
      </c>
      <c r="X215" s="327">
        <v>14</v>
      </c>
      <c r="Y215" s="343">
        <f t="shared" si="58"/>
        <v>-3</v>
      </c>
      <c r="Z215" s="339" t="str">
        <f t="shared" si="51"/>
        <v>compatissant sans être déstabilisé par les problème des autres / œuvrer avec justesse</v>
      </c>
      <c r="AB215" s="315">
        <v>14</v>
      </c>
      <c r="AC215" s="338"/>
      <c r="AD215" s="338"/>
      <c r="AE215" s="338"/>
      <c r="AF215" s="338"/>
      <c r="AG215" s="338"/>
      <c r="AH215" s="338"/>
      <c r="AI215" s="338"/>
      <c r="AJ215" s="338"/>
      <c r="AK215" s="338">
        <v>-6</v>
      </c>
      <c r="AL215" s="338">
        <v>6</v>
      </c>
      <c r="AM215" s="338">
        <v>6</v>
      </c>
      <c r="AN215" s="338">
        <v>-3</v>
      </c>
      <c r="AO215" s="338"/>
      <c r="AP215" s="338"/>
      <c r="AQ215" s="338"/>
      <c r="AR215" s="343">
        <f t="shared" si="59"/>
        <v>12</v>
      </c>
      <c r="AS215" s="338" t="str">
        <f t="shared" si="60"/>
        <v>Tension</v>
      </c>
      <c r="AT215" s="338" t="str">
        <f t="shared" si="61"/>
        <v>Blocage_droite</v>
      </c>
      <c r="AU215" s="338" t="str">
        <f t="shared" si="62"/>
        <v/>
      </c>
      <c r="AV215" s="338" t="str">
        <f t="shared" si="63"/>
        <v/>
      </c>
      <c r="AW215" s="338"/>
      <c r="AX215" s="338"/>
      <c r="AY215" s="338"/>
      <c r="AZ215" s="338"/>
      <c r="BA215" s="338"/>
      <c r="BB215" s="338"/>
      <c r="BC215" s="338"/>
      <c r="BD215" s="338"/>
      <c r="BE215" s="338"/>
      <c r="BF215" s="338"/>
      <c r="BG215" s="338"/>
      <c r="BH215" s="338"/>
      <c r="BI215" s="338"/>
      <c r="BJ215" s="338"/>
      <c r="BK215" s="338"/>
      <c r="BL215" s="338"/>
      <c r="BM215" s="338"/>
      <c r="BN215" s="338"/>
      <c r="BO215" s="338"/>
      <c r="BP215" s="338"/>
      <c r="BQ215" s="338"/>
      <c r="BR215" s="338"/>
      <c r="BS215" s="338"/>
      <c r="BT215" s="338"/>
      <c r="BU215" s="338"/>
      <c r="BV215" s="338"/>
      <c r="BW215" s="338"/>
      <c r="BX215" s="338"/>
      <c r="BY215" s="508" t="str">
        <f>annexe_01!D213</f>
        <v>besoin d'utiliser son énergie à limiter les conflits et la misère dans le monde</v>
      </c>
      <c r="BZ215" s="508" t="str">
        <f>annexe_01!E213</f>
        <v>prendre sur soi les malheurs du monde et en subir les effets</v>
      </c>
      <c r="CA215" s="508" t="str">
        <f>annexe_01!F213</f>
        <v>compatissant sans être déstabilisé par les problème des autres / œuvrer avec justesse</v>
      </c>
      <c r="CB215" s="508" t="str">
        <f>annexe_01!G213</f>
        <v>se battre contre les conflits et la misère dans le monde</v>
      </c>
      <c r="CF215" s="303" t="s">
        <v>119</v>
      </c>
      <c r="CG215" s="303" t="s">
        <v>142</v>
      </c>
      <c r="CH215" s="301">
        <v>59</v>
      </c>
      <c r="CI215" s="301">
        <v>2120</v>
      </c>
    </row>
    <row r="216" spans="5:87" ht="14.25" customHeight="1" thickTop="1" thickBot="1" x14ac:dyDescent="0.3">
      <c r="E216" s="310">
        <v>3</v>
      </c>
      <c r="F216" s="314">
        <v>14</v>
      </c>
      <c r="G216" s="183">
        <f t="shared" si="52"/>
        <v>3</v>
      </c>
      <c r="H216" s="312">
        <v>-14</v>
      </c>
      <c r="I216" s="312">
        <v>1</v>
      </c>
      <c r="J216" s="343">
        <f t="shared" si="53"/>
        <v>0</v>
      </c>
      <c r="K216" s="339" t="str">
        <f t="shared" si="48"/>
        <v/>
      </c>
      <c r="L216" s="327">
        <v>14</v>
      </c>
      <c r="M216" s="343">
        <f t="shared" si="54"/>
        <v>5</v>
      </c>
      <c r="N216" s="339" t="str">
        <f t="shared" si="49"/>
        <v xml:space="preserve">résister aux transformations ou aux guérisons </v>
      </c>
      <c r="O216" s="354" t="str">
        <f>annexe_01!C214</f>
        <v>Blanc scintillant</v>
      </c>
      <c r="P216" s="352"/>
      <c r="Q216" s="352"/>
      <c r="R216" s="352"/>
      <c r="S216" s="338"/>
      <c r="T216" s="338" t="str">
        <f t="shared" si="55"/>
        <v>--</v>
      </c>
      <c r="U216" s="357">
        <f t="shared" si="56"/>
        <v>0</v>
      </c>
      <c r="V216" s="343">
        <f t="shared" si="57"/>
        <v>0</v>
      </c>
      <c r="W216" s="339" t="str">
        <f t="shared" si="50"/>
        <v/>
      </c>
      <c r="X216" s="327">
        <v>14</v>
      </c>
      <c r="Y216" s="343">
        <f t="shared" si="58"/>
        <v>-5</v>
      </c>
      <c r="Z216" s="339" t="str">
        <f t="shared" si="51"/>
        <v>capacité à intégrer durablement dans son ADN les bonus d'une expérience</v>
      </c>
      <c r="AB216" s="315">
        <v>14</v>
      </c>
      <c r="AC216" s="338"/>
      <c r="AD216" s="338"/>
      <c r="AE216" s="338"/>
      <c r="AF216" s="338"/>
      <c r="AG216" s="338"/>
      <c r="AH216" s="338"/>
      <c r="AI216" s="338"/>
      <c r="AJ216" s="338"/>
      <c r="AK216" s="338">
        <v>0</v>
      </c>
      <c r="AL216" s="338">
        <v>5</v>
      </c>
      <c r="AM216" s="338">
        <v>0</v>
      </c>
      <c r="AN216" s="338">
        <v>-5</v>
      </c>
      <c r="AO216" s="338"/>
      <c r="AP216" s="338"/>
      <c r="AQ216" s="338"/>
      <c r="AR216" s="343">
        <f t="shared" si="59"/>
        <v>0</v>
      </c>
      <c r="AS216" s="338" t="str">
        <f t="shared" si="60"/>
        <v/>
      </c>
      <c r="AT216" s="338" t="str">
        <f t="shared" si="61"/>
        <v/>
      </c>
      <c r="AU216" s="338" t="str">
        <f t="shared" si="62"/>
        <v/>
      </c>
      <c r="AV216" s="338" t="str">
        <f t="shared" si="63"/>
        <v/>
      </c>
      <c r="AW216" s="338"/>
      <c r="AX216" s="338"/>
      <c r="AY216" s="338"/>
      <c r="AZ216" s="338"/>
      <c r="BA216" s="338"/>
      <c r="BB216" s="338"/>
      <c r="BC216" s="338"/>
      <c r="BD216" s="338"/>
      <c r="BE216" s="338"/>
      <c r="BF216" s="338"/>
      <c r="BG216" s="338"/>
      <c r="BH216" s="338"/>
      <c r="BI216" s="338"/>
      <c r="BJ216" s="338"/>
      <c r="BK216" s="338"/>
      <c r="BL216" s="338"/>
      <c r="BM216" s="338"/>
      <c r="BN216" s="338"/>
      <c r="BO216" s="338"/>
      <c r="BP216" s="338"/>
      <c r="BQ216" s="338"/>
      <c r="BR216" s="338"/>
      <c r="BS216" s="338"/>
      <c r="BT216" s="338"/>
      <c r="BU216" s="338"/>
      <c r="BV216" s="338"/>
      <c r="BW216" s="338"/>
      <c r="BX216" s="338"/>
      <c r="BY216" s="508" t="str">
        <f>annexe_01!D214</f>
        <v xml:space="preserve">besoin d'intégrer une expérience spirituelle dans son corps </v>
      </c>
      <c r="BZ216" s="508" t="str">
        <f>annexe_01!E214</f>
        <v>ne pas intégrer dans ses cellules les expériences vécues / pas bénéfice durable</v>
      </c>
      <c r="CA216" s="508" t="str">
        <f>annexe_01!F214</f>
        <v>capacité à intégrer durablement dans son ADN les bonus d'une expérience</v>
      </c>
      <c r="CB216" s="508" t="str">
        <f>annexe_01!G214</f>
        <v xml:space="preserve">résister aux transformations ou aux guérisons </v>
      </c>
      <c r="CF216" s="303" t="s">
        <v>119</v>
      </c>
      <c r="CG216" s="303" t="s">
        <v>142</v>
      </c>
      <c r="CH216" s="301">
        <v>59</v>
      </c>
      <c r="CI216" s="301">
        <v>2130</v>
      </c>
    </row>
    <row r="217" spans="5:87" ht="14.25" customHeight="1" thickTop="1" thickBot="1" x14ac:dyDescent="0.3">
      <c r="E217" s="310">
        <v>3</v>
      </c>
      <c r="F217" s="314">
        <v>15</v>
      </c>
      <c r="G217" s="183">
        <f t="shared" si="52"/>
        <v>0</v>
      </c>
      <c r="H217" s="312">
        <v>-2</v>
      </c>
      <c r="I217" s="312">
        <v>5</v>
      </c>
      <c r="J217" s="343">
        <f t="shared" si="53"/>
        <v>3</v>
      </c>
      <c r="K217" s="339" t="str">
        <f t="shared" si="48"/>
        <v xml:space="preserve">besoin d'offrir de la stabilité ou de la sécurité sur tous les plans </v>
      </c>
      <c r="L217" s="327">
        <v>15</v>
      </c>
      <c r="M217" s="343">
        <f t="shared" si="54"/>
        <v>8</v>
      </c>
      <c r="N217" s="339" t="str">
        <f t="shared" si="49"/>
        <v>fuite dans le spirituel / se sentir responsable de tout ce qui arrive</v>
      </c>
      <c r="O217" s="354" t="str">
        <f>annexe_01!C215</f>
        <v>Blanc scintillant</v>
      </c>
      <c r="P217" s="352"/>
      <c r="Q217" s="352"/>
      <c r="R217" s="352"/>
      <c r="S217" s="338"/>
      <c r="T217" s="338" t="str">
        <f t="shared" si="55"/>
        <v>--</v>
      </c>
      <c r="U217" s="357">
        <f t="shared" si="56"/>
        <v>0</v>
      </c>
      <c r="V217" s="343">
        <f t="shared" si="57"/>
        <v>0</v>
      </c>
      <c r="W217" s="339" t="str">
        <f t="shared" si="50"/>
        <v/>
      </c>
      <c r="X217" s="327">
        <v>15</v>
      </c>
      <c r="Y217" s="343">
        <f t="shared" si="58"/>
        <v>4</v>
      </c>
      <c r="Z217" s="339" t="str">
        <f t="shared" si="51"/>
        <v>fuite dans le spirituel / se sentir responsable de tout ce qui arrive</v>
      </c>
      <c r="AB217" s="315">
        <v>15</v>
      </c>
      <c r="AC217" s="338"/>
      <c r="AD217" s="338"/>
      <c r="AE217" s="338"/>
      <c r="AF217" s="338"/>
      <c r="AG217" s="338"/>
      <c r="AH217" s="338"/>
      <c r="AI217" s="338"/>
      <c r="AJ217" s="338"/>
      <c r="AK217" s="338">
        <v>3</v>
      </c>
      <c r="AL217" s="338">
        <v>8</v>
      </c>
      <c r="AM217" s="338">
        <v>0</v>
      </c>
      <c r="AN217" s="338">
        <v>4</v>
      </c>
      <c r="AO217" s="338"/>
      <c r="AP217" s="338"/>
      <c r="AQ217" s="338"/>
      <c r="AR217" s="343">
        <f t="shared" si="59"/>
        <v>0</v>
      </c>
      <c r="AS217" s="338" t="str">
        <f t="shared" si="60"/>
        <v/>
      </c>
      <c r="AT217" s="338" t="str">
        <f t="shared" si="61"/>
        <v/>
      </c>
      <c r="AU217" s="338" t="str">
        <f t="shared" si="62"/>
        <v/>
      </c>
      <c r="AV217" s="338" t="str">
        <f t="shared" si="63"/>
        <v/>
      </c>
      <c r="AW217" s="338"/>
      <c r="AX217" s="338"/>
      <c r="AY217" s="338"/>
      <c r="AZ217" s="338"/>
      <c r="BA217" s="338"/>
      <c r="BB217" s="338"/>
      <c r="BC217" s="338"/>
      <c r="BD217" s="338"/>
      <c r="BE217" s="338"/>
      <c r="BF217" s="338"/>
      <c r="BG217" s="338"/>
      <c r="BH217" s="338"/>
      <c r="BI217" s="338"/>
      <c r="BJ217" s="338"/>
      <c r="BK217" s="338"/>
      <c r="BL217" s="338"/>
      <c r="BM217" s="338"/>
      <c r="BN217" s="338"/>
      <c r="BO217" s="338"/>
      <c r="BP217" s="338"/>
      <c r="BQ217" s="338"/>
      <c r="BR217" s="338"/>
      <c r="BS217" s="338"/>
      <c r="BT217" s="338"/>
      <c r="BU217" s="338"/>
      <c r="BV217" s="338"/>
      <c r="BW217" s="338"/>
      <c r="BX217" s="338"/>
      <c r="BY217" s="508" t="str">
        <f>annexe_01!D215</f>
        <v xml:space="preserve">besoin d'offrir de la stabilité ou de la sécurité sur tous les plans </v>
      </c>
      <c r="BZ217" s="508" t="str">
        <f>annexe_01!E215</f>
        <v>ne vouloir prendre aucune responsabilité / instabilité et insécurité chronique</v>
      </c>
      <c r="CA217" s="508" t="str">
        <f>annexe_01!F215</f>
        <v>n'être responsable que de sa propre vie</v>
      </c>
      <c r="CB217" s="508" t="str">
        <f>annexe_01!G215</f>
        <v>fuite dans le spirituel / se sentir responsable de tout ce qui arrive</v>
      </c>
      <c r="CF217" s="303" t="s">
        <v>123</v>
      </c>
      <c r="CG217" s="303" t="s">
        <v>142</v>
      </c>
      <c r="CH217" s="301">
        <v>60</v>
      </c>
      <c r="CI217" s="301">
        <v>2140</v>
      </c>
    </row>
    <row r="218" spans="5:87" ht="14.25" customHeight="1" thickTop="1" thickBot="1" x14ac:dyDescent="0.3">
      <c r="E218" s="316">
        <v>3</v>
      </c>
      <c r="F218" s="317">
        <v>15</v>
      </c>
      <c r="G218" s="318">
        <f t="shared" si="52"/>
        <v>0</v>
      </c>
      <c r="H218" s="319">
        <v>-1</v>
      </c>
      <c r="I218" s="319">
        <v>0</v>
      </c>
      <c r="J218" s="343">
        <f t="shared" si="53"/>
        <v>-4</v>
      </c>
      <c r="K218" s="339" t="str">
        <f t="shared" si="48"/>
        <v>désespoir / peur de lâcher de vieux schémas</v>
      </c>
      <c r="L218" s="344">
        <v>15</v>
      </c>
      <c r="M218" s="343">
        <f t="shared" si="54"/>
        <v>7</v>
      </c>
      <c r="N218" s="339" t="str">
        <f t="shared" si="49"/>
        <v>révolte contre le monde / autodestruction</v>
      </c>
      <c r="O218" s="354" t="str">
        <f>annexe_01!C216</f>
        <v>Blanc  scintillant</v>
      </c>
      <c r="P218" s="353"/>
      <c r="Q218" s="353"/>
      <c r="R218" s="353"/>
      <c r="S218" s="340"/>
      <c r="T218" s="340" t="str">
        <f t="shared" si="55"/>
        <v>Tension-Blocage_droite-</v>
      </c>
      <c r="U218" s="357">
        <f t="shared" si="56"/>
        <v>5</v>
      </c>
      <c r="V218" s="345">
        <f t="shared" si="57"/>
        <v>1</v>
      </c>
      <c r="W218" s="339" t="str">
        <f t="shared" si="50"/>
        <v>besoin de tourner en dérision / besoin de faire sauter les structures</v>
      </c>
      <c r="X218" s="344">
        <v>15</v>
      </c>
      <c r="Y218" s="345">
        <f t="shared" si="58"/>
        <v>7</v>
      </c>
      <c r="Z218" s="339" t="str">
        <f t="shared" si="51"/>
        <v>révolte contre le monde / autodestruction</v>
      </c>
      <c r="AB218" s="320">
        <v>15</v>
      </c>
      <c r="AC218" s="340"/>
      <c r="AD218" s="340"/>
      <c r="AE218" s="340"/>
      <c r="AF218" s="340"/>
      <c r="AG218" s="340"/>
      <c r="AH218" s="340"/>
      <c r="AI218" s="340"/>
      <c r="AJ218" s="340"/>
      <c r="AK218" s="340">
        <v>-4</v>
      </c>
      <c r="AL218" s="340">
        <v>7</v>
      </c>
      <c r="AM218" s="340">
        <v>1</v>
      </c>
      <c r="AN218" s="340">
        <v>7</v>
      </c>
      <c r="AO218" s="340"/>
      <c r="AP218" s="340"/>
      <c r="AQ218" s="340"/>
      <c r="AR218" s="343">
        <f t="shared" si="59"/>
        <v>5</v>
      </c>
      <c r="AS218" s="340" t="str">
        <f t="shared" si="60"/>
        <v>Tension</v>
      </c>
      <c r="AT218" s="338" t="str">
        <f t="shared" si="61"/>
        <v>Blocage_droite</v>
      </c>
      <c r="AU218" s="338" t="str">
        <f t="shared" si="62"/>
        <v/>
      </c>
      <c r="AV218" s="338" t="str">
        <f t="shared" si="63"/>
        <v/>
      </c>
      <c r="AW218" s="340"/>
      <c r="AX218" s="340"/>
      <c r="AY218" s="340"/>
      <c r="AZ218" s="340"/>
      <c r="BA218" s="340"/>
      <c r="BB218" s="340"/>
      <c r="BC218" s="340"/>
      <c r="BD218" s="340"/>
      <c r="BE218" s="340"/>
      <c r="BF218" s="340"/>
      <c r="BG218" s="340"/>
      <c r="BH218" s="340"/>
      <c r="BI218" s="340"/>
      <c r="BJ218" s="340"/>
      <c r="BK218" s="340"/>
      <c r="BL218" s="340"/>
      <c r="BM218" s="340"/>
      <c r="BN218" s="340"/>
      <c r="BO218" s="340"/>
      <c r="BP218" s="340"/>
      <c r="BQ218" s="340"/>
      <c r="BR218" s="340"/>
      <c r="BS218" s="340"/>
      <c r="BT218" s="340"/>
      <c r="BU218" s="340"/>
      <c r="BV218" s="340"/>
      <c r="BW218" s="340"/>
      <c r="BX218" s="340"/>
      <c r="BY218" s="508" t="str">
        <f>annexe_01!D216</f>
        <v>besoin de tourner en dérision / besoin de faire sauter les structures</v>
      </c>
      <c r="BZ218" s="508" t="str">
        <f>annexe_01!E216</f>
        <v>désespoir / peur de lâcher de vieux schémas</v>
      </c>
      <c r="CA218" s="508" t="str">
        <f>annexe_01!F216</f>
        <v>ne pas se prendre au sérieux / obligé de rien / libération profonde</v>
      </c>
      <c r="CB218" s="508" t="str">
        <f>annexe_01!G216</f>
        <v>révolte contre le monde / autodestruction</v>
      </c>
      <c r="CF218" s="303" t="s">
        <v>123</v>
      </c>
      <c r="CG218" s="303" t="s">
        <v>141</v>
      </c>
      <c r="CH218" s="301">
        <v>60</v>
      </c>
      <c r="CI218" s="301">
        <v>2150</v>
      </c>
    </row>
    <row r="219" spans="5:87" ht="14.25" customHeight="1" thickTop="1" x14ac:dyDescent="0.25"/>
  </sheetData>
  <autoFilter ref="E3:Z218" xr:uid="{00000000-0009-0000-0000-000010000000}"/>
  <mergeCells count="3">
    <mergeCell ref="G2:N2"/>
    <mergeCell ref="V2:Z2"/>
    <mergeCell ref="O2:U2"/>
  </mergeCells>
  <conditionalFormatting sqref="AB4:AB218">
    <cfRule type="expression" dxfId="2129" priority="209">
      <formula>IF(AB4=15,TRUE,FALSE)</formula>
    </cfRule>
    <cfRule type="expression" dxfId="2128" priority="210">
      <formula>IF(AB4=14,TRUE,FALSE)</formula>
    </cfRule>
    <cfRule type="expression" dxfId="2127" priority="211">
      <formula>IF(AB4=13,TRUE,FALSE)</formula>
    </cfRule>
    <cfRule type="expression" dxfId="2126" priority="212">
      <formula>IF(AB4=12,TRUE,FALSE)</formula>
    </cfRule>
    <cfRule type="expression" dxfId="2125" priority="213">
      <formula>IF(AB4=11,TRUE,FALSE)</formula>
    </cfRule>
    <cfRule type="expression" dxfId="2124" priority="214">
      <formula>IF(AB4=10,TRUE,FALSE)</formula>
    </cfRule>
    <cfRule type="expression" dxfId="2123" priority="215">
      <formula>IF(AB4=9,TRUE,FALSE)</formula>
    </cfRule>
    <cfRule type="expression" dxfId="2122" priority="216">
      <formula>IF(AB4=8,TRUE,FALSE)</formula>
    </cfRule>
    <cfRule type="expression" dxfId="2121" priority="217">
      <formula>IF(AB4=7,TRUE,FALSE)</formula>
    </cfRule>
    <cfRule type="expression" dxfId="2120" priority="218">
      <formula>IF(AB4=6,TRUE,FALSE)</formula>
    </cfRule>
    <cfRule type="expression" dxfId="2119" priority="219">
      <formula>IF(AB4=5,TRUE,FALSE)</formula>
    </cfRule>
    <cfRule type="expression" dxfId="2118" priority="220">
      <formula>IF(AB4=4,TRUE,FALSE)</formula>
    </cfRule>
    <cfRule type="expression" dxfId="2117" priority="221">
      <formula>IF(AB4=3,TRUE,FALSE)</formula>
    </cfRule>
    <cfRule type="expression" dxfId="2116" priority="222">
      <formula>IF(AB4=2,TRUE,FALSE)</formula>
    </cfRule>
    <cfRule type="expression" dxfId="2115" priority="223">
      <formula>IF(AB4=1,TRUE,FALSE)</formula>
    </cfRule>
  </conditionalFormatting>
  <conditionalFormatting sqref="F4:F218">
    <cfRule type="expression" dxfId="2114" priority="194">
      <formula>IF(F4=15,TRUE,FALSE)</formula>
    </cfRule>
    <cfRule type="expression" dxfId="2113" priority="195">
      <formula>IF(F4=14,TRUE,FALSE)</formula>
    </cfRule>
    <cfRule type="expression" dxfId="2112" priority="196">
      <formula>IF(F4=13,TRUE,FALSE)</formula>
    </cfRule>
    <cfRule type="expression" dxfId="2111" priority="197">
      <formula>IF(F4=12,TRUE,FALSE)</formula>
    </cfRule>
    <cfRule type="expression" dxfId="2110" priority="198">
      <formula>IF(F4=11,TRUE,FALSE)</formula>
    </cfRule>
    <cfRule type="expression" dxfId="2109" priority="199">
      <formula>IF(F4=10,TRUE,FALSE)</formula>
    </cfRule>
    <cfRule type="expression" dxfId="2108" priority="200">
      <formula>IF(F4=9,TRUE,FALSE)</formula>
    </cfRule>
    <cfRule type="expression" dxfId="2107" priority="201">
      <formula>IF(F4=8,TRUE,FALSE)</formula>
    </cfRule>
    <cfRule type="expression" dxfId="2106" priority="202">
      <formula>IF(F4=7,TRUE,FALSE)</formula>
    </cfRule>
    <cfRule type="expression" dxfId="2105" priority="203">
      <formula>IF(F4=6,TRUE,FALSE)</formula>
    </cfRule>
    <cfRule type="expression" dxfId="2104" priority="204">
      <formula>IF(F4=5,TRUE,FALSE)</formula>
    </cfRule>
    <cfRule type="expression" dxfId="2103" priority="205">
      <formula>IF(F4=4,TRUE,FALSE)</formula>
    </cfRule>
    <cfRule type="expression" dxfId="2102" priority="206">
      <formula>IF(F4=3,TRUE,FALSE)</formula>
    </cfRule>
    <cfRule type="expression" dxfId="2101" priority="207">
      <formula>IF(F4=2,TRUE,FALSE)</formula>
    </cfRule>
    <cfRule type="expression" dxfId="2100" priority="208">
      <formula>IF(F4=1,TRUE,FALSE)</formula>
    </cfRule>
  </conditionalFormatting>
  <conditionalFormatting sqref="J4:J218">
    <cfRule type="expression" dxfId="2099" priority="178" stopIfTrue="1">
      <formula>IF(AND(J4&gt;=$B$5,J4&lt;=$B$3),TRUE,FALSE)</formula>
    </cfRule>
    <cfRule type="expression" dxfId="2098" priority="179" stopIfTrue="1">
      <formula>IF(J4&lt;$B$7,TRUE,FALSE)</formula>
    </cfRule>
    <cfRule type="expression" dxfId="2097" priority="180" stopIfTrue="1">
      <formula>IF(J4&lt;$B$6,TRUE,FALSE)</formula>
    </cfRule>
    <cfRule type="expression" dxfId="2096" priority="181" stopIfTrue="1">
      <formula>IF(J4&lt;$B$5,TRUE,FALSE)</formula>
    </cfRule>
    <cfRule type="expression" dxfId="2095" priority="182" stopIfTrue="1">
      <formula>IF(J4&gt;$B$1,TRUE,FALSE)</formula>
    </cfRule>
    <cfRule type="expression" dxfId="2094" priority="183" stopIfTrue="1">
      <formula>IF(J4&gt;$B$2,TRUE,FALSE)</formula>
    </cfRule>
    <cfRule type="expression" dxfId="2093" priority="184" stopIfTrue="1">
      <formula>IF(J4&gt;$B$3,TRUE,FALSE)</formula>
    </cfRule>
  </conditionalFormatting>
  <conditionalFormatting sqref="Y4:Y218">
    <cfRule type="expression" dxfId="2092" priority="118" stopIfTrue="1">
      <formula>IF(AND(Y4&gt;=$B$5,Y4&lt;=$B$3),TRUE,FALSE)</formula>
    </cfRule>
    <cfRule type="expression" dxfId="2091" priority="119" stopIfTrue="1">
      <formula>IF(Y4&lt;$B$7,TRUE,FALSE)</formula>
    </cfRule>
    <cfRule type="expression" dxfId="2090" priority="120" stopIfTrue="1">
      <formula>IF(Y4&lt;$B$6,TRUE,FALSE)</formula>
    </cfRule>
    <cfRule type="expression" dxfId="2089" priority="121" stopIfTrue="1">
      <formula>IF(Y4&lt;$B$5,TRUE,FALSE)</formula>
    </cfRule>
    <cfRule type="expression" dxfId="2088" priority="122" stopIfTrue="1">
      <formula>IF(Y4&gt;$B$1,TRUE,FALSE)</formula>
    </cfRule>
    <cfRule type="expression" dxfId="2087" priority="123" stopIfTrue="1">
      <formula>IF(Y4&gt;$B$2,TRUE,FALSE)</formula>
    </cfRule>
    <cfRule type="expression" dxfId="2086" priority="124" stopIfTrue="1">
      <formula>IF(Y4&gt;$B$3,TRUE,FALSE)</formula>
    </cfRule>
  </conditionalFormatting>
  <conditionalFormatting sqref="X4:X218">
    <cfRule type="expression" dxfId="2085" priority="88">
      <formula>IF(X4=15,TRUE,FALSE)</formula>
    </cfRule>
    <cfRule type="expression" dxfId="2084" priority="89">
      <formula>IF(X4=14,TRUE,FALSE)</formula>
    </cfRule>
    <cfRule type="expression" dxfId="2083" priority="90">
      <formula>IF(X4=13,TRUE,FALSE)</formula>
    </cfRule>
    <cfRule type="expression" dxfId="2082" priority="91">
      <formula>IF(X4=12,TRUE,FALSE)</formula>
    </cfRule>
    <cfRule type="expression" dxfId="2081" priority="92">
      <formula>IF(X4=11,TRUE,FALSE)</formula>
    </cfRule>
    <cfRule type="expression" dxfId="2080" priority="93">
      <formula>IF(X4=10,TRUE,FALSE)</formula>
    </cfRule>
    <cfRule type="expression" dxfId="2079" priority="94">
      <formula>IF(X4=9,TRUE,FALSE)</formula>
    </cfRule>
    <cfRule type="expression" dxfId="2078" priority="95">
      <formula>IF(X4=8,TRUE,FALSE)</formula>
    </cfRule>
    <cfRule type="expression" dxfId="2077" priority="96">
      <formula>IF(X4=7,TRUE,FALSE)</formula>
    </cfRule>
    <cfRule type="expression" dxfId="2076" priority="97">
      <formula>IF(X4=6,TRUE,FALSE)</formula>
    </cfRule>
    <cfRule type="expression" dxfId="2075" priority="98">
      <formula>IF(X4=5,TRUE,FALSE)</formula>
    </cfRule>
    <cfRule type="expression" dxfId="2074" priority="99">
      <formula>IF(X4=4,TRUE,FALSE)</formula>
    </cfRule>
    <cfRule type="expression" dxfId="2073" priority="100">
      <formula>IF(X4=3,TRUE,FALSE)</formula>
    </cfRule>
    <cfRule type="expression" dxfId="2072" priority="101">
      <formula>IF(X4=2,TRUE,FALSE)</formula>
    </cfRule>
    <cfRule type="expression" dxfId="2071" priority="102">
      <formula>IF(X4=1,TRUE,FALSE)</formula>
    </cfRule>
  </conditionalFormatting>
  <conditionalFormatting sqref="L4:L218">
    <cfRule type="expression" dxfId="2070" priority="73">
      <formula>IF(L4=15,TRUE,FALSE)</formula>
    </cfRule>
    <cfRule type="expression" dxfId="2069" priority="74">
      <formula>IF(L4=14,TRUE,FALSE)</formula>
    </cfRule>
    <cfRule type="expression" dxfId="2068" priority="75">
      <formula>IF(L4=13,TRUE,FALSE)</formula>
    </cfRule>
    <cfRule type="expression" dxfId="2067" priority="76">
      <formula>IF(L4=12,TRUE,FALSE)</formula>
    </cfRule>
    <cfRule type="expression" dxfId="2066" priority="77">
      <formula>IF(L4=11,TRUE,FALSE)</formula>
    </cfRule>
    <cfRule type="expression" dxfId="2065" priority="78">
      <formula>IF(L4=10,TRUE,FALSE)</formula>
    </cfRule>
    <cfRule type="expression" dxfId="2064" priority="79">
      <formula>IF(L4=9,TRUE,FALSE)</formula>
    </cfRule>
    <cfRule type="expression" dxfId="2063" priority="80">
      <formula>IF(L4=8,TRUE,FALSE)</formula>
    </cfRule>
    <cfRule type="expression" dxfId="2062" priority="81">
      <formula>IF(L4=7,TRUE,FALSE)</formula>
    </cfRule>
    <cfRule type="expression" dxfId="2061" priority="82">
      <formula>IF(L4=6,TRUE,FALSE)</formula>
    </cfRule>
    <cfRule type="expression" dxfId="2060" priority="83">
      <formula>IF(L4=5,TRUE,FALSE)</formula>
    </cfRule>
    <cfRule type="expression" dxfId="2059" priority="84">
      <formula>IF(L4=4,TRUE,FALSE)</formula>
    </cfRule>
    <cfRule type="expression" dxfId="2058" priority="85">
      <formula>IF(L4=3,TRUE,FALSE)</formula>
    </cfRule>
    <cfRule type="expression" dxfId="2057" priority="86">
      <formula>IF(L4=2,TRUE,FALSE)</formula>
    </cfRule>
    <cfRule type="expression" dxfId="2056" priority="87">
      <formula>IF(L4=1,TRUE,FALSE)</formula>
    </cfRule>
  </conditionalFormatting>
  <conditionalFormatting sqref="M4:M218">
    <cfRule type="expression" dxfId="2055" priority="57" stopIfTrue="1">
      <formula>IF(AND(M4&gt;=$B$5,M4&lt;=$B$3),TRUE,FALSE)</formula>
    </cfRule>
    <cfRule type="expression" dxfId="2054" priority="58" stopIfTrue="1">
      <formula>IF(M4&lt;$B$7,TRUE,FALSE)</formula>
    </cfRule>
    <cfRule type="expression" dxfId="2053" priority="59" stopIfTrue="1">
      <formula>IF(M4&lt;$B$6,TRUE,FALSE)</formula>
    </cfRule>
    <cfRule type="expression" dxfId="2052" priority="60" stopIfTrue="1">
      <formula>IF(M4&lt;$B$5,TRUE,FALSE)</formula>
    </cfRule>
    <cfRule type="expression" dxfId="2051" priority="61" stopIfTrue="1">
      <formula>IF(M4&gt;$B$1,TRUE,FALSE)</formula>
    </cfRule>
    <cfRule type="expression" dxfId="2050" priority="62" stopIfTrue="1">
      <formula>IF(M4&gt;$B$2,TRUE,FALSE)</formula>
    </cfRule>
    <cfRule type="expression" dxfId="2049" priority="63" stopIfTrue="1">
      <formula>IF(M4&gt;$B$3,TRUE,FALSE)</formula>
    </cfRule>
  </conditionalFormatting>
  <conditionalFormatting sqref="V4:V218">
    <cfRule type="expression" dxfId="2048" priority="43" stopIfTrue="1">
      <formula>IF(AND(V4&gt;=$B$5,V4&lt;=$B$3),TRUE,FALSE)</formula>
    </cfRule>
    <cfRule type="expression" dxfId="2047" priority="44" stopIfTrue="1">
      <formula>IF(V4&lt;$B$7,TRUE,FALSE)</formula>
    </cfRule>
    <cfRule type="expression" dxfId="2046" priority="45" stopIfTrue="1">
      <formula>IF(V4&lt;$B$6,TRUE,FALSE)</formula>
    </cfRule>
    <cfRule type="expression" dxfId="2045" priority="46" stopIfTrue="1">
      <formula>IF(V4&lt;$B$5,TRUE,FALSE)</formula>
    </cfRule>
    <cfRule type="expression" dxfId="2044" priority="47" stopIfTrue="1">
      <formula>IF(V4&gt;$B$1,TRUE,FALSE)</formula>
    </cfRule>
    <cfRule type="expression" dxfId="2043" priority="48" stopIfTrue="1">
      <formula>IF(V4&gt;$B$2,TRUE,FALSE)</formula>
    </cfRule>
    <cfRule type="expression" dxfId="2042" priority="49" stopIfTrue="1">
      <formula>IF(V4&gt;$B$3,TRUE,FALSE)</formula>
    </cfRule>
  </conditionalFormatting>
  <conditionalFormatting sqref="K4:K218">
    <cfRule type="expression" dxfId="2041" priority="36" stopIfTrue="1">
      <formula>IF(AND(J4&gt;=$B$5,J4&lt;=$B$3),TRUE,FALSE)</formula>
    </cfRule>
    <cfRule type="expression" dxfId="2040" priority="37" stopIfTrue="1">
      <formula>IF(J4&lt;$B$7,TRUE,FALSE)</formula>
    </cfRule>
    <cfRule type="expression" dxfId="2039" priority="38" stopIfTrue="1">
      <formula>IF(J4&lt;$B$6,TRUE,FALSE)</formula>
    </cfRule>
    <cfRule type="expression" dxfId="2038" priority="39" stopIfTrue="1">
      <formula>IF(J4&lt;$B$5,TRUE,FALSE)</formula>
    </cfRule>
    <cfRule type="expression" dxfId="2037" priority="40" stopIfTrue="1">
      <formula>IF(J4&gt;$B$1,TRUE,FALSE)</formula>
    </cfRule>
    <cfRule type="expression" dxfId="2036" priority="41" stopIfTrue="1">
      <formula>IF(J4&gt;$B$2,TRUE,FALSE)</formula>
    </cfRule>
    <cfRule type="expression" dxfId="2035" priority="42" stopIfTrue="1">
      <formula>IF(J4&gt;$B$3,TRUE,FALSE)</formula>
    </cfRule>
  </conditionalFormatting>
  <conditionalFormatting sqref="N4:N218">
    <cfRule type="expression" dxfId="2034" priority="29" stopIfTrue="1">
      <formula>IF(AND(M4&gt;=$B$5,M4&lt;=$B$3),TRUE,FALSE)</formula>
    </cfRule>
    <cfRule type="expression" dxfId="2033" priority="30" stopIfTrue="1">
      <formula>IF(M4&lt;$B$7,TRUE,FALSE)</formula>
    </cfRule>
    <cfRule type="expression" dxfId="2032" priority="31" stopIfTrue="1">
      <formula>IF(M4&lt;$B$6,TRUE,FALSE)</formula>
    </cfRule>
    <cfRule type="expression" dxfId="2031" priority="32" stopIfTrue="1">
      <formula>IF(M4&lt;$B$5,TRUE,FALSE)</formula>
    </cfRule>
    <cfRule type="expression" dxfId="2030" priority="33" stopIfTrue="1">
      <formula>IF(M4&gt;$B$1,TRUE,FALSE)</formula>
    </cfRule>
    <cfRule type="expression" dxfId="2029" priority="34" stopIfTrue="1">
      <formula>IF(M4&gt;$B$2,TRUE,FALSE)</formula>
    </cfRule>
    <cfRule type="expression" dxfId="2028" priority="35" stopIfTrue="1">
      <formula>IF(M4&gt;$B$3,TRUE,FALSE)</formula>
    </cfRule>
  </conditionalFormatting>
  <conditionalFormatting sqref="Z4:Z218">
    <cfRule type="expression" dxfId="2027" priority="22" stopIfTrue="1">
      <formula>IF(AND(Y4&gt;=$B$5,Y4&lt;=$B$3),TRUE,FALSE)</formula>
    </cfRule>
    <cfRule type="expression" dxfId="2026" priority="23" stopIfTrue="1">
      <formula>IF(Y4&lt;$B$7,TRUE,FALSE)</formula>
    </cfRule>
    <cfRule type="expression" dxfId="2025" priority="24" stopIfTrue="1">
      <formula>IF(Y4&lt;$B$6,TRUE,FALSE)</formula>
    </cfRule>
    <cfRule type="expression" dxfId="2024" priority="25" stopIfTrue="1">
      <formula>IF(Y4&lt;$B$5,TRUE,FALSE)</formula>
    </cfRule>
    <cfRule type="expression" dxfId="2023" priority="26" stopIfTrue="1">
      <formula>IF(Y4&gt;$B$1,TRUE,FALSE)</formula>
    </cfRule>
    <cfRule type="expression" dxfId="2022" priority="27" stopIfTrue="1">
      <formula>IF(Y4&gt;$B$2,TRUE,FALSE)</formula>
    </cfRule>
    <cfRule type="expression" dxfId="2021" priority="28" stopIfTrue="1">
      <formula>IF(Y4&gt;$B$3,TRUE,FALSE)</formula>
    </cfRule>
  </conditionalFormatting>
  <conditionalFormatting sqref="W4:W218">
    <cfRule type="expression" dxfId="2020" priority="15" stopIfTrue="1">
      <formula>IF(AND(V4&gt;=$B$5,V4&lt;=$B$3),TRUE,FALSE)</formula>
    </cfRule>
    <cfRule type="expression" dxfId="2019" priority="16" stopIfTrue="1">
      <formula>IF(V4&lt;$B$7,TRUE,FALSE)</formula>
    </cfRule>
    <cfRule type="expression" dxfId="2018" priority="17" stopIfTrue="1">
      <formula>IF(V4&lt;$B$6,TRUE,FALSE)</formula>
    </cfRule>
    <cfRule type="expression" dxfId="2017" priority="18" stopIfTrue="1">
      <formula>IF(V4&lt;$B$5,TRUE,FALSE)</formula>
    </cfRule>
    <cfRule type="expression" dxfId="2016" priority="19" stopIfTrue="1">
      <formula>IF(V4&gt;$B$1,TRUE,FALSE)</formula>
    </cfRule>
    <cfRule type="expression" dxfId="2015" priority="20" stopIfTrue="1">
      <formula>IF(V4&gt;$B$2,TRUE,FALSE)</formula>
    </cfRule>
    <cfRule type="expression" dxfId="2014" priority="21" stopIfTrue="1">
      <formula>IF(V4&gt;$B$3,TRUE,FALSE)</formula>
    </cfRule>
  </conditionalFormatting>
  <conditionalFormatting sqref="AR4:AR218">
    <cfRule type="expression" dxfId="2013" priority="8" stopIfTrue="1">
      <formula>IF(AND(AR4&gt;=$B$5,AR4&lt;=$B$3),TRUE,FALSE)</formula>
    </cfRule>
    <cfRule type="expression" dxfId="2012" priority="9" stopIfTrue="1">
      <formula>IF(AR4&lt;$B$7,TRUE,FALSE)</formula>
    </cfRule>
    <cfRule type="expression" dxfId="2011" priority="10" stopIfTrue="1">
      <formula>IF(AR4&lt;$B$6,TRUE,FALSE)</formula>
    </cfRule>
    <cfRule type="expression" dxfId="2010" priority="11" stopIfTrue="1">
      <formula>IF(AR4&lt;$B$5,TRUE,FALSE)</formula>
    </cfRule>
    <cfRule type="expression" dxfId="2009" priority="12" stopIfTrue="1">
      <formula>IF(AR4&gt;$B$1,TRUE,FALSE)</formula>
    </cfRule>
    <cfRule type="expression" dxfId="2008" priority="13" stopIfTrue="1">
      <formula>IF(AR4&gt;$B$2,TRUE,FALSE)</formula>
    </cfRule>
    <cfRule type="expression" dxfId="2007" priority="14" stopIfTrue="1">
      <formula>IF(AR4&gt;$B$3,TRUE,FALSE)</formula>
    </cfRule>
  </conditionalFormatting>
  <conditionalFormatting sqref="U4:U218">
    <cfRule type="expression" dxfId="2006" priority="1" stopIfTrue="1">
      <formula>IF(AND(U4&gt;=$B$5,U4&lt;=$B$3),TRUE,FALSE)</formula>
    </cfRule>
    <cfRule type="expression" dxfId="2005" priority="2" stopIfTrue="1">
      <formula>IF(U4&lt;$B$7,TRUE,FALSE)</formula>
    </cfRule>
    <cfRule type="expression" dxfId="2004" priority="3" stopIfTrue="1">
      <formula>IF(U4&lt;$B$6,TRUE,FALSE)</formula>
    </cfRule>
    <cfRule type="expression" dxfId="2003" priority="4" stopIfTrue="1">
      <formula>IF(U4&lt;$B$5,TRUE,FALSE)</formula>
    </cfRule>
    <cfRule type="expression" dxfId="2002" priority="5" stopIfTrue="1">
      <formula>IF(U4&gt;$B$1,TRUE,FALSE)</formula>
    </cfRule>
    <cfRule type="expression" dxfId="2001" priority="6" stopIfTrue="1">
      <formula>IF(U4&gt;$B$2,TRUE,FALSE)</formula>
    </cfRule>
    <cfRule type="expression" dxfId="2000" priority="7" stopIfTrue="1">
      <formula>IF(U4&gt;$B$3,TRUE,FALSE)</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8914" r:id="rId4" name="Button 2">
              <controlPr defaultSize="0" print="0" autoFill="0" autoPict="0" macro="[0]!interpretation_present">
                <anchor moveWithCells="1" sizeWithCells="1">
                  <from>
                    <xdr:col>10</xdr:col>
                    <xdr:colOff>1352550</xdr:colOff>
                    <xdr:row>0</xdr:row>
                    <xdr:rowOff>76200</xdr:rowOff>
                  </from>
                  <to>
                    <xdr:col>11</xdr:col>
                    <xdr:colOff>9525</xdr:colOff>
                    <xdr:row>0</xdr:row>
                    <xdr:rowOff>400050</xdr:rowOff>
                  </to>
                </anchor>
              </controlPr>
            </control>
          </mc:Choice>
        </mc:AlternateContent>
        <mc:AlternateContent xmlns:mc="http://schemas.openxmlformats.org/markup-compatibility/2006">
          <mc:Choice Requires="x14">
            <control shapeId="38915" r:id="rId5" name="Button 3">
              <controlPr defaultSize="0" print="0" autoFill="0" autoPict="0" macro="[0]!Accueil">
                <anchor moveWithCells="1" sizeWithCells="1">
                  <from>
                    <xdr:col>10</xdr:col>
                    <xdr:colOff>180975</xdr:colOff>
                    <xdr:row>0</xdr:row>
                    <xdr:rowOff>85725</xdr:rowOff>
                  </from>
                  <to>
                    <xdr:col>10</xdr:col>
                    <xdr:colOff>1000125</xdr:colOff>
                    <xdr:row>0</xdr:row>
                    <xdr:rowOff>409575</xdr:rowOff>
                  </to>
                </anchor>
              </controlPr>
            </control>
          </mc:Choice>
        </mc:AlternateContent>
        <mc:AlternateContent xmlns:mc="http://schemas.openxmlformats.org/markup-compatibility/2006">
          <mc:Choice Requires="x14">
            <control shapeId="38916" r:id="rId6" name="Button 4">
              <controlPr defaultSize="0" print="0" autoFill="0" autoPict="0" macro="[0]!Par_couleur">
                <anchor moveWithCells="1" sizeWithCells="1">
                  <from>
                    <xdr:col>12</xdr:col>
                    <xdr:colOff>142875</xdr:colOff>
                    <xdr:row>0</xdr:row>
                    <xdr:rowOff>76200</xdr:rowOff>
                  </from>
                  <to>
                    <xdr:col>13</xdr:col>
                    <xdr:colOff>638175</xdr:colOff>
                    <xdr:row>0</xdr:row>
                    <xdr:rowOff>400050</xdr:rowOff>
                  </to>
                </anchor>
              </controlPr>
            </control>
          </mc:Choice>
        </mc:AlternateContent>
        <mc:AlternateContent xmlns:mc="http://schemas.openxmlformats.org/markup-compatibility/2006">
          <mc:Choice Requires="x14">
            <control shapeId="38917" r:id="rId7" name="Button 5">
              <controlPr defaultSize="0" print="0" autoFill="0" autoPict="0" macro="[0]!Mot_cle">
                <anchor moveWithCells="1" sizeWithCells="1">
                  <from>
                    <xdr:col>13</xdr:col>
                    <xdr:colOff>1000125</xdr:colOff>
                    <xdr:row>0</xdr:row>
                    <xdr:rowOff>85725</xdr:rowOff>
                  </from>
                  <to>
                    <xdr:col>13</xdr:col>
                    <xdr:colOff>1809750</xdr:colOff>
                    <xdr:row>0</xdr:row>
                    <xdr:rowOff>409575</xdr:rowOff>
                  </to>
                </anchor>
              </controlPr>
            </control>
          </mc:Choice>
        </mc:AlternateContent>
        <mc:AlternateContent xmlns:mc="http://schemas.openxmlformats.org/markup-compatibility/2006">
          <mc:Choice Requires="x14">
            <control shapeId="38918" r:id="rId8" name="Button 6">
              <controlPr defaultSize="0" print="0" autoFill="0" autoPict="0" macro="[0]!Organes_Calme_Reactivite">
                <anchor moveWithCells="1" sizeWithCells="1">
                  <from>
                    <xdr:col>13</xdr:col>
                    <xdr:colOff>2200275</xdr:colOff>
                    <xdr:row>0</xdr:row>
                    <xdr:rowOff>104775</xdr:rowOff>
                  </from>
                  <to>
                    <xdr:col>14</xdr:col>
                    <xdr:colOff>733425</xdr:colOff>
                    <xdr:row>0</xdr:row>
                    <xdr:rowOff>428625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36BB4-4A5E-4563-BD64-3F0B51688B6C}">
  <sheetPr codeName="Feuil45"/>
  <dimension ref="A1:GY217"/>
  <sheetViews>
    <sheetView topLeftCell="A191" workbookViewId="0">
      <selection activeCell="C216" sqref="C216"/>
    </sheetView>
  </sheetViews>
  <sheetFormatPr baseColWidth="10" defaultRowHeight="15.75" x14ac:dyDescent="0.25"/>
  <cols>
    <col min="1" max="1" width="11.42578125" style="581"/>
    <col min="2" max="2" width="26.7109375" customWidth="1"/>
    <col min="3" max="4" width="11.42578125" style="581"/>
    <col min="6" max="6" width="11.42578125" style="581"/>
    <col min="7" max="7" width="11.42578125" style="583"/>
    <col min="8" max="32" width="5" customWidth="1"/>
    <col min="33" max="57" width="5" style="581" customWidth="1"/>
    <col min="58" max="82" width="5" customWidth="1"/>
    <col min="83" max="107" width="5" style="581" customWidth="1"/>
    <col min="108" max="132" width="5" customWidth="1"/>
    <col min="133" max="157" width="5" style="581" customWidth="1"/>
    <col min="158" max="182" width="5" customWidth="1"/>
    <col min="183" max="207" width="5" style="581" customWidth="1"/>
  </cols>
  <sheetData>
    <row r="1" spans="1:207" ht="30.75" thickBot="1" x14ac:dyDescent="0.3">
      <c r="A1" s="581" t="s">
        <v>1011</v>
      </c>
      <c r="B1" t="s">
        <v>773</v>
      </c>
      <c r="C1" s="582" t="s">
        <v>365</v>
      </c>
      <c r="D1" s="581" t="s">
        <v>5725</v>
      </c>
      <c r="E1" t="s">
        <v>1011</v>
      </c>
      <c r="F1" s="581" t="s">
        <v>5724</v>
      </c>
      <c r="G1" s="582" t="s">
        <v>1</v>
      </c>
      <c r="H1">
        <v>0.1</v>
      </c>
      <c r="I1">
        <v>0.2</v>
      </c>
      <c r="J1" s="581">
        <v>0.3</v>
      </c>
      <c r="K1" s="581">
        <v>0.4</v>
      </c>
      <c r="L1" s="581">
        <v>0.5</v>
      </c>
      <c r="M1" s="581">
        <v>0.6</v>
      </c>
      <c r="N1" s="581">
        <v>0.7</v>
      </c>
      <c r="O1" s="581">
        <v>0.8</v>
      </c>
      <c r="P1" s="581">
        <v>0.9</v>
      </c>
      <c r="Q1" s="581">
        <v>1</v>
      </c>
      <c r="R1" s="581">
        <v>1.1000000000000001</v>
      </c>
      <c r="S1" s="581">
        <v>1.2</v>
      </c>
      <c r="T1" s="581">
        <v>1.3</v>
      </c>
      <c r="U1" s="581">
        <v>1.4</v>
      </c>
      <c r="V1" s="581">
        <v>1.5</v>
      </c>
      <c r="W1" s="581">
        <v>1.6</v>
      </c>
      <c r="X1" s="581">
        <v>1.7</v>
      </c>
      <c r="Y1" s="581">
        <v>1.8</v>
      </c>
      <c r="Z1" s="581">
        <v>1.9</v>
      </c>
      <c r="AA1" s="581">
        <v>2</v>
      </c>
      <c r="AB1" s="581">
        <v>2.1</v>
      </c>
      <c r="AC1" s="581">
        <v>2.2000000000000002</v>
      </c>
      <c r="AD1" s="581">
        <v>2.2999999999999998</v>
      </c>
      <c r="AE1" s="581">
        <v>2.4</v>
      </c>
      <c r="AF1" s="581">
        <v>2.5</v>
      </c>
      <c r="AG1" s="581">
        <v>2.6</v>
      </c>
      <c r="AH1" s="581">
        <v>2.7</v>
      </c>
      <c r="AI1" s="581">
        <v>2.8</v>
      </c>
      <c r="AJ1" s="581">
        <v>2.9</v>
      </c>
      <c r="AK1" s="581">
        <v>3</v>
      </c>
      <c r="AL1" s="581">
        <v>3.1</v>
      </c>
      <c r="AM1" s="581">
        <v>3.2</v>
      </c>
      <c r="AN1" s="581">
        <v>3.3</v>
      </c>
      <c r="AO1" s="581">
        <v>3.4</v>
      </c>
      <c r="AP1" s="581">
        <v>3.5</v>
      </c>
      <c r="AQ1" s="581">
        <v>3.6</v>
      </c>
      <c r="AR1" s="581">
        <v>3.7</v>
      </c>
      <c r="AS1" s="581">
        <v>3.8</v>
      </c>
      <c r="AT1" s="581">
        <v>3.9</v>
      </c>
      <c r="AU1" s="581">
        <v>4</v>
      </c>
      <c r="AV1" s="581">
        <v>4.0999999999999996</v>
      </c>
      <c r="AW1" s="581">
        <v>4.2</v>
      </c>
      <c r="AX1" s="581">
        <v>4.3</v>
      </c>
      <c r="AY1" s="581">
        <v>4.4000000000000004</v>
      </c>
      <c r="AZ1" s="581">
        <v>4.5</v>
      </c>
      <c r="BA1" s="581">
        <v>4.5999999999999996</v>
      </c>
      <c r="BB1" s="581">
        <v>4.7</v>
      </c>
      <c r="BC1" s="581">
        <v>4.8</v>
      </c>
      <c r="BD1" s="581">
        <v>4.9000000000000004</v>
      </c>
      <c r="BE1" s="581">
        <v>5</v>
      </c>
      <c r="BF1" s="581">
        <v>5.0999999999999996</v>
      </c>
      <c r="BG1" s="581">
        <v>5.2</v>
      </c>
      <c r="BH1" s="581">
        <v>5.3</v>
      </c>
      <c r="BI1" s="581">
        <v>5.4</v>
      </c>
      <c r="BJ1" s="581">
        <v>5.5</v>
      </c>
      <c r="BK1" s="581">
        <v>5.6</v>
      </c>
      <c r="BL1" s="581">
        <v>5.7</v>
      </c>
      <c r="BM1" s="581">
        <v>5.8</v>
      </c>
      <c r="BN1" s="581">
        <v>5.9</v>
      </c>
      <c r="BO1" s="581">
        <v>6</v>
      </c>
      <c r="BP1" s="581">
        <v>6.1</v>
      </c>
      <c r="BQ1" s="581">
        <v>6.2</v>
      </c>
      <c r="BR1" s="581">
        <v>6.3</v>
      </c>
      <c r="BS1" s="581">
        <v>6.4</v>
      </c>
      <c r="BT1" s="581">
        <v>6.5</v>
      </c>
      <c r="BU1" s="581">
        <v>6.6</v>
      </c>
      <c r="BV1" s="581">
        <v>6.7</v>
      </c>
      <c r="BW1" s="581">
        <v>6.8</v>
      </c>
      <c r="BX1" s="581">
        <v>6.9</v>
      </c>
      <c r="BY1" s="581">
        <v>7</v>
      </c>
      <c r="BZ1" s="581">
        <v>7.1</v>
      </c>
      <c r="CA1" s="581">
        <v>7.2</v>
      </c>
      <c r="CB1" s="581">
        <v>7.3</v>
      </c>
      <c r="CC1" s="581">
        <v>7.4</v>
      </c>
      <c r="CD1" s="581">
        <v>7.5</v>
      </c>
      <c r="CE1" s="581">
        <v>7.6</v>
      </c>
      <c r="CF1" s="581">
        <v>7.7</v>
      </c>
      <c r="CG1" s="581">
        <v>7.8</v>
      </c>
      <c r="CH1" s="581">
        <v>7.9</v>
      </c>
      <c r="CI1" s="581">
        <v>8</v>
      </c>
      <c r="CJ1" s="581">
        <v>8.1</v>
      </c>
      <c r="CK1" s="581">
        <v>8.1999999999999993</v>
      </c>
      <c r="CL1" s="581">
        <v>8.3000000000000007</v>
      </c>
      <c r="CM1" s="581">
        <v>8.4</v>
      </c>
      <c r="CN1" s="581">
        <v>8.5</v>
      </c>
      <c r="CO1" s="581">
        <v>8.6</v>
      </c>
      <c r="CP1" s="581">
        <v>8.6999999999999993</v>
      </c>
      <c r="CQ1" s="581">
        <v>8.8000000000000007</v>
      </c>
      <c r="CR1" s="581">
        <v>8.9</v>
      </c>
      <c r="CS1" s="581">
        <v>9</v>
      </c>
      <c r="CT1" s="581">
        <v>9.1</v>
      </c>
      <c r="CU1" s="581">
        <v>9.1999999999999993</v>
      </c>
      <c r="CV1" s="581">
        <v>9.3000000000000007</v>
      </c>
      <c r="CW1" s="581">
        <v>9.4</v>
      </c>
      <c r="CX1" s="581">
        <v>9.5</v>
      </c>
      <c r="CY1" s="581">
        <v>9.6</v>
      </c>
      <c r="CZ1" s="581">
        <v>9.6999999999999993</v>
      </c>
      <c r="DA1" s="581">
        <v>9.8000000000000007</v>
      </c>
      <c r="DB1" s="581">
        <v>9.9</v>
      </c>
      <c r="DC1" s="581">
        <v>10</v>
      </c>
      <c r="DD1" s="581">
        <v>10.1</v>
      </c>
      <c r="DE1" s="581">
        <v>10.199999999999999</v>
      </c>
      <c r="DF1" s="581">
        <v>10.3</v>
      </c>
      <c r="DG1" s="581">
        <v>10.4</v>
      </c>
      <c r="DH1" s="581">
        <v>10.5</v>
      </c>
      <c r="DI1" s="581">
        <v>10.6</v>
      </c>
      <c r="DJ1" s="581">
        <v>10.7</v>
      </c>
      <c r="DK1" s="581">
        <v>10.8</v>
      </c>
      <c r="DL1" s="581">
        <v>10.9</v>
      </c>
      <c r="DM1" s="581">
        <v>11</v>
      </c>
      <c r="DN1" s="581">
        <v>11.1</v>
      </c>
      <c r="DO1" s="581">
        <v>11.2</v>
      </c>
      <c r="DP1" s="581">
        <v>11.3</v>
      </c>
      <c r="DQ1" s="581">
        <v>11.4</v>
      </c>
      <c r="DR1" s="581">
        <v>11.5</v>
      </c>
      <c r="DS1" s="581">
        <v>11.6</v>
      </c>
      <c r="DT1" s="581">
        <v>11.7</v>
      </c>
      <c r="DU1" s="581">
        <v>11.8</v>
      </c>
      <c r="DV1" s="581">
        <v>11.9</v>
      </c>
      <c r="DW1" s="581">
        <v>12</v>
      </c>
      <c r="DX1" s="581">
        <v>12.1</v>
      </c>
      <c r="DY1" s="581">
        <v>12.2</v>
      </c>
      <c r="DZ1" s="581">
        <v>12.3</v>
      </c>
      <c r="EA1" s="581">
        <v>12.4</v>
      </c>
      <c r="EB1" s="581">
        <v>12.5</v>
      </c>
      <c r="EC1" s="581">
        <v>12.6</v>
      </c>
      <c r="ED1" s="581">
        <v>12.7</v>
      </c>
      <c r="EE1" s="581">
        <v>12.8</v>
      </c>
      <c r="EF1" s="581">
        <v>12.9</v>
      </c>
      <c r="EG1" s="581">
        <v>13</v>
      </c>
      <c r="EH1" s="581">
        <v>13.1</v>
      </c>
      <c r="EI1" s="581">
        <v>13.2</v>
      </c>
      <c r="EJ1" s="581">
        <v>13.3</v>
      </c>
      <c r="EK1" s="581">
        <v>13.4</v>
      </c>
      <c r="EL1" s="581">
        <v>13.5</v>
      </c>
      <c r="EM1" s="581">
        <v>13.6</v>
      </c>
      <c r="EN1" s="581">
        <v>13.7</v>
      </c>
      <c r="EO1" s="581">
        <v>13.8</v>
      </c>
      <c r="EP1" s="581">
        <v>13.9</v>
      </c>
      <c r="EQ1" s="581">
        <v>14</v>
      </c>
      <c r="ER1" s="581">
        <v>14.1</v>
      </c>
      <c r="ES1" s="581">
        <v>14.2</v>
      </c>
      <c r="ET1" s="581">
        <v>14.3</v>
      </c>
      <c r="EU1" s="581">
        <v>14.4</v>
      </c>
      <c r="EV1" s="581">
        <v>14.5</v>
      </c>
      <c r="EW1" s="581">
        <v>14.6</v>
      </c>
      <c r="EX1" s="581">
        <v>14.7</v>
      </c>
      <c r="EY1" s="581">
        <v>14.8</v>
      </c>
      <c r="EZ1" s="581">
        <v>14.9</v>
      </c>
      <c r="FA1" s="581">
        <v>15</v>
      </c>
      <c r="FB1" s="581">
        <v>15.1</v>
      </c>
      <c r="FC1" s="581">
        <v>15.2</v>
      </c>
      <c r="FD1" s="581">
        <v>15.3</v>
      </c>
      <c r="FE1" s="581">
        <v>15.4</v>
      </c>
      <c r="FF1" s="581">
        <v>15.5</v>
      </c>
      <c r="FG1" s="581">
        <v>15.6</v>
      </c>
      <c r="FH1" s="581">
        <v>15.7</v>
      </c>
      <c r="FI1" s="581">
        <v>15.8</v>
      </c>
      <c r="FJ1" s="581">
        <v>15.9</v>
      </c>
      <c r="FK1" s="581">
        <v>16</v>
      </c>
      <c r="FL1" s="581">
        <v>16.100000000000001</v>
      </c>
      <c r="FM1" s="581">
        <v>16.2</v>
      </c>
      <c r="FN1" s="581">
        <v>16.3</v>
      </c>
      <c r="FO1" s="581">
        <v>16.399999999999999</v>
      </c>
      <c r="FP1" s="581">
        <v>16.5</v>
      </c>
      <c r="FQ1" s="581">
        <v>16.600000000000001</v>
      </c>
      <c r="FR1" s="581">
        <v>16.7</v>
      </c>
      <c r="FS1" s="581">
        <v>16.8</v>
      </c>
      <c r="FT1" s="581">
        <v>16.899999999999999</v>
      </c>
      <c r="FU1" s="581">
        <v>17</v>
      </c>
      <c r="FV1" s="581">
        <v>17.100000000000001</v>
      </c>
      <c r="FW1" s="581">
        <v>17.2</v>
      </c>
      <c r="FX1" s="581">
        <v>17.3</v>
      </c>
      <c r="FY1" s="581">
        <v>17.399999999999999</v>
      </c>
      <c r="FZ1" s="581">
        <v>17.5</v>
      </c>
      <c r="GA1" s="581">
        <v>17.600000000000001</v>
      </c>
      <c r="GB1" s="581">
        <v>17.7</v>
      </c>
      <c r="GC1" s="581">
        <v>17.8</v>
      </c>
      <c r="GD1" s="581">
        <v>17.899999999999999</v>
      </c>
      <c r="GE1" s="581">
        <v>18</v>
      </c>
      <c r="GF1" s="581">
        <v>18.100000000000001</v>
      </c>
      <c r="GG1" s="581">
        <v>18.2</v>
      </c>
      <c r="GH1" s="581">
        <v>18.3</v>
      </c>
      <c r="GI1" s="581">
        <v>18.399999999999999</v>
      </c>
      <c r="GJ1" s="581">
        <v>18.5</v>
      </c>
      <c r="GK1" s="581">
        <v>18.600000000000001</v>
      </c>
      <c r="GL1" s="581">
        <v>18.7</v>
      </c>
      <c r="GM1" s="581">
        <v>18.8</v>
      </c>
      <c r="GN1" s="581">
        <v>18.899999999999999</v>
      </c>
      <c r="GO1" s="581">
        <v>19</v>
      </c>
      <c r="GP1" s="581">
        <v>19.100000000000001</v>
      </c>
      <c r="GQ1" s="581">
        <v>19.2</v>
      </c>
      <c r="GR1" s="581">
        <v>19.3</v>
      </c>
      <c r="GS1" s="581">
        <v>19.399999999999999</v>
      </c>
      <c r="GT1" s="581">
        <v>19.5</v>
      </c>
      <c r="GU1" s="581">
        <v>19.600000000000001</v>
      </c>
      <c r="GV1" s="581">
        <v>19.7</v>
      </c>
      <c r="GW1" s="581">
        <v>19.8</v>
      </c>
      <c r="GX1" s="581">
        <v>19.899999999999999</v>
      </c>
      <c r="GY1" s="581">
        <v>20</v>
      </c>
    </row>
    <row r="2" spans="1:207" ht="16.5" thickTop="1" thickBot="1" x14ac:dyDescent="0.3">
      <c r="A2" s="581">
        <v>10</v>
      </c>
      <c r="B2" s="584" t="s">
        <v>6</v>
      </c>
      <c r="C2" s="581">
        <v>1</v>
      </c>
      <c r="D2" s="581">
        <f>100*C2+F2</f>
        <v>101</v>
      </c>
      <c r="E2">
        <v>10</v>
      </c>
      <c r="F2" s="581">
        <f>1</f>
        <v>1</v>
      </c>
      <c r="G2" s="582" t="s">
        <v>5</v>
      </c>
      <c r="H2">
        <v>20</v>
      </c>
      <c r="I2">
        <v>0</v>
      </c>
      <c r="J2">
        <v>-20</v>
      </c>
      <c r="K2" s="581">
        <v>0</v>
      </c>
      <c r="L2" s="581">
        <f>H2</f>
        <v>20</v>
      </c>
      <c r="M2" s="581">
        <f t="shared" ref="M2:BE2" si="0">I2</f>
        <v>0</v>
      </c>
      <c r="N2" s="581">
        <f t="shared" si="0"/>
        <v>-20</v>
      </c>
      <c r="O2" s="581">
        <f t="shared" si="0"/>
        <v>0</v>
      </c>
      <c r="P2" s="581">
        <f t="shared" si="0"/>
        <v>20</v>
      </c>
      <c r="Q2" s="581">
        <f t="shared" si="0"/>
        <v>0</v>
      </c>
      <c r="R2" s="581">
        <f t="shared" si="0"/>
        <v>-20</v>
      </c>
      <c r="S2" s="581">
        <f t="shared" si="0"/>
        <v>0</v>
      </c>
      <c r="T2" s="581">
        <f t="shared" si="0"/>
        <v>20</v>
      </c>
      <c r="U2" s="581">
        <f t="shared" si="0"/>
        <v>0</v>
      </c>
      <c r="V2" s="581">
        <f t="shared" si="0"/>
        <v>-20</v>
      </c>
      <c r="W2" s="581">
        <f t="shared" si="0"/>
        <v>0</v>
      </c>
      <c r="X2" s="581">
        <f t="shared" si="0"/>
        <v>20</v>
      </c>
      <c r="Y2" s="581">
        <f t="shared" si="0"/>
        <v>0</v>
      </c>
      <c r="Z2" s="581">
        <f t="shared" si="0"/>
        <v>-20</v>
      </c>
      <c r="AA2" s="581">
        <f t="shared" si="0"/>
        <v>0</v>
      </c>
      <c r="AB2" s="581">
        <f t="shared" si="0"/>
        <v>20</v>
      </c>
      <c r="AC2" s="581">
        <f t="shared" si="0"/>
        <v>0</v>
      </c>
      <c r="AD2" s="581">
        <f t="shared" si="0"/>
        <v>-20</v>
      </c>
      <c r="AE2" s="581">
        <f t="shared" si="0"/>
        <v>0</v>
      </c>
      <c r="AF2" s="581">
        <f t="shared" si="0"/>
        <v>20</v>
      </c>
      <c r="AG2" s="581">
        <f t="shared" si="0"/>
        <v>0</v>
      </c>
      <c r="AH2" s="581">
        <f t="shared" si="0"/>
        <v>-20</v>
      </c>
      <c r="AI2" s="581">
        <f t="shared" si="0"/>
        <v>0</v>
      </c>
      <c r="AJ2" s="581">
        <f t="shared" si="0"/>
        <v>20</v>
      </c>
      <c r="AK2" s="581">
        <f t="shared" si="0"/>
        <v>0</v>
      </c>
      <c r="AL2" s="581">
        <f t="shared" si="0"/>
        <v>-20</v>
      </c>
      <c r="AM2" s="581">
        <f t="shared" si="0"/>
        <v>0</v>
      </c>
      <c r="AN2" s="581">
        <f t="shared" si="0"/>
        <v>20</v>
      </c>
      <c r="AO2" s="581">
        <f t="shared" si="0"/>
        <v>0</v>
      </c>
      <c r="AP2" s="581">
        <f t="shared" si="0"/>
        <v>-20</v>
      </c>
      <c r="AQ2" s="581">
        <f t="shared" si="0"/>
        <v>0</v>
      </c>
      <c r="AR2" s="581">
        <f t="shared" si="0"/>
        <v>20</v>
      </c>
      <c r="AS2" s="581">
        <f t="shared" si="0"/>
        <v>0</v>
      </c>
      <c r="AT2" s="581">
        <f t="shared" si="0"/>
        <v>-20</v>
      </c>
      <c r="AU2" s="581">
        <f t="shared" si="0"/>
        <v>0</v>
      </c>
      <c r="AV2" s="581">
        <f t="shared" si="0"/>
        <v>20</v>
      </c>
      <c r="AW2" s="581">
        <f t="shared" si="0"/>
        <v>0</v>
      </c>
      <c r="AX2" s="581">
        <f t="shared" si="0"/>
        <v>-20</v>
      </c>
      <c r="AY2" s="581">
        <f t="shared" si="0"/>
        <v>0</v>
      </c>
      <c r="AZ2" s="581">
        <f t="shared" si="0"/>
        <v>20</v>
      </c>
      <c r="BA2" s="581">
        <f t="shared" si="0"/>
        <v>0</v>
      </c>
      <c r="BB2" s="581">
        <f t="shared" si="0"/>
        <v>-20</v>
      </c>
      <c r="BC2" s="581">
        <f t="shared" si="0"/>
        <v>0</v>
      </c>
      <c r="BD2" s="581">
        <f t="shared" si="0"/>
        <v>20</v>
      </c>
      <c r="BE2" s="581">
        <f t="shared" si="0"/>
        <v>0</v>
      </c>
      <c r="BF2" s="581">
        <f>H2*((Resultat_liste!$M4+20)/20)+Resultat_liste!$J4</f>
        <v>20</v>
      </c>
      <c r="BG2" s="581">
        <f>I2*((Resultat_liste!$M4+20)/20)+Resultat_liste!$J4</f>
        <v>0</v>
      </c>
      <c r="BH2" s="581">
        <f>J2*((Resultat_liste!$M4+20)/20)+Resultat_liste!$J4</f>
        <v>-20</v>
      </c>
      <c r="BI2" s="581">
        <f>K2*((Resultat_liste!$M4+20)/20)+Resultat_liste!$J4</f>
        <v>0</v>
      </c>
      <c r="BJ2" s="581">
        <f>L2*((Resultat_liste!$M4+20)/20)+Resultat_liste!$J4</f>
        <v>20</v>
      </c>
      <c r="BK2" s="581">
        <f>M2*((Resultat_liste!$M4+20)/20)+Resultat_liste!$J4</f>
        <v>0</v>
      </c>
      <c r="BL2" s="581">
        <f>N2*((Resultat_liste!$M4+20)/20)+Resultat_liste!$J4</f>
        <v>-20</v>
      </c>
      <c r="BM2" s="581">
        <f>O2*((Resultat_liste!$M4+20)/20)+Resultat_liste!$J4</f>
        <v>0</v>
      </c>
      <c r="BN2" s="581">
        <f>P2*((Resultat_liste!$M4+20)/20)+Resultat_liste!$J4</f>
        <v>20</v>
      </c>
      <c r="BO2" s="581">
        <f>Q2*((Resultat_liste!$M4+20)/20)+Resultat_liste!$J4</f>
        <v>0</v>
      </c>
      <c r="BP2" s="581">
        <f>R2*((Resultat_liste!$M4+20)/20)+Resultat_liste!$J4</f>
        <v>-20</v>
      </c>
      <c r="BQ2" s="581">
        <f>S2*((Resultat_liste!$M4+20)/20)+Resultat_liste!$J4</f>
        <v>0</v>
      </c>
      <c r="BR2" s="581">
        <f>T2*((Resultat_liste!$M4+20)/20)+Resultat_liste!$J4</f>
        <v>20</v>
      </c>
      <c r="BS2" s="581">
        <f>U2*((Resultat_liste!$M4+20)/20)+Resultat_liste!$J4</f>
        <v>0</v>
      </c>
      <c r="BT2" s="581">
        <f>V2*((Resultat_liste!$M4+20)/20)+Resultat_liste!$J4</f>
        <v>-20</v>
      </c>
      <c r="BU2" s="581">
        <f>W2*((Resultat_liste!$M4+20)/20)+Resultat_liste!$J4</f>
        <v>0</v>
      </c>
      <c r="BV2" s="581">
        <f>X2*((Resultat_liste!$M4+20)/20)+Resultat_liste!$J4</f>
        <v>20</v>
      </c>
      <c r="BW2" s="581">
        <f>Y2*((Resultat_liste!$M4+20)/20)+Resultat_liste!$J4</f>
        <v>0</v>
      </c>
      <c r="BX2" s="581">
        <f>Z2*((Resultat_liste!$M4+20)/20)+Resultat_liste!$J4</f>
        <v>-20</v>
      </c>
      <c r="BY2" s="581">
        <f>AA2*((Resultat_liste!$M4+20)/20)+Resultat_liste!$J4</f>
        <v>0</v>
      </c>
      <c r="BZ2" s="581">
        <f>AB2*((Resultat_liste!$M4+20)/20)+Resultat_liste!$J4</f>
        <v>20</v>
      </c>
      <c r="CA2" s="581">
        <f>AC2*((Resultat_liste!$M4+20)/20)+Resultat_liste!$J4</f>
        <v>0</v>
      </c>
      <c r="CB2" s="581">
        <f>AD2*((Resultat_liste!$M4+20)/20)+Resultat_liste!$J4</f>
        <v>-20</v>
      </c>
      <c r="CC2" s="581">
        <f>AE2*((Resultat_liste!$M4+20)/20)+Resultat_liste!$J4</f>
        <v>0</v>
      </c>
      <c r="CD2" s="581">
        <f>AF2*((Resultat_liste!$M4+20)/20)+Resultat_liste!$J4</f>
        <v>20</v>
      </c>
      <c r="CE2" s="581">
        <f>AG2*((Resultat_liste!$M4+20)/20)+Resultat_liste!$J4</f>
        <v>0</v>
      </c>
      <c r="CF2" s="581">
        <f>AH2*((Resultat_liste!$M4+20)/20)+Resultat_liste!$J4</f>
        <v>-20</v>
      </c>
      <c r="CG2" s="581">
        <f>AI2*((Resultat_liste!$M4+20)/20)+Resultat_liste!$J4</f>
        <v>0</v>
      </c>
      <c r="CH2" s="581">
        <f>AJ2*((Resultat_liste!$M4+20)/20)+Resultat_liste!$J4</f>
        <v>20</v>
      </c>
      <c r="CI2" s="581">
        <f>AK2*((Resultat_liste!$M4+20)/20)+Resultat_liste!$J4</f>
        <v>0</v>
      </c>
      <c r="CJ2" s="581">
        <f>AL2*((Resultat_liste!$M4+20)/20)+Resultat_liste!$J4</f>
        <v>-20</v>
      </c>
      <c r="CK2" s="581">
        <f>AM2*((Resultat_liste!$M4+20)/20)+Resultat_liste!$J4</f>
        <v>0</v>
      </c>
      <c r="CL2" s="581">
        <f>AN2*((Resultat_liste!$M4+20)/20)+Resultat_liste!$J4</f>
        <v>20</v>
      </c>
      <c r="CM2" s="581">
        <f>AO2*((Resultat_liste!$M4+20)/20)+Resultat_liste!$J4</f>
        <v>0</v>
      </c>
      <c r="CN2" s="581">
        <f>AP2*((Resultat_liste!$M4+20)/20)+Resultat_liste!$J4</f>
        <v>-20</v>
      </c>
      <c r="CO2" s="581">
        <f>AQ2*((Resultat_liste!$M4+20)/20)+Resultat_liste!$J4</f>
        <v>0</v>
      </c>
      <c r="CP2" s="581">
        <f>AR2*((Resultat_liste!$M4+20)/20)+Resultat_liste!$J4</f>
        <v>20</v>
      </c>
      <c r="CQ2" s="581">
        <f>AS2*((Resultat_liste!$M4+20)/20)+Resultat_liste!$J4</f>
        <v>0</v>
      </c>
      <c r="CR2" s="581">
        <f>AT2*((Resultat_liste!$M4+20)/20)+Resultat_liste!$J4</f>
        <v>-20</v>
      </c>
      <c r="CS2" s="581">
        <f>AU2*((Resultat_liste!$M4+20)/20)+Resultat_liste!$J4</f>
        <v>0</v>
      </c>
      <c r="CT2" s="581">
        <f>AV2*((Resultat_liste!$M4+20)/20)+Resultat_liste!$J4</f>
        <v>20</v>
      </c>
      <c r="CU2" s="581">
        <f>AW2*((Resultat_liste!$M4+20)/20)+Resultat_liste!$J4</f>
        <v>0</v>
      </c>
      <c r="CV2" s="581">
        <f>AX2*((Resultat_liste!$M4+20)/20)+Resultat_liste!$J4</f>
        <v>-20</v>
      </c>
      <c r="CW2" s="581">
        <f>AY2*((Resultat_liste!$M4+20)/20)+Resultat_liste!$J4</f>
        <v>0</v>
      </c>
      <c r="CX2" s="581">
        <f>AZ2*((Resultat_liste!$M4+20)/20)+Resultat_liste!$J4</f>
        <v>20</v>
      </c>
      <c r="CY2" s="581">
        <f>BA2*((Resultat_liste!$M4+20)/20)+Resultat_liste!$J4</f>
        <v>0</v>
      </c>
      <c r="CZ2" s="581">
        <f>BB2*((Resultat_liste!$M4+20)/20)+Resultat_liste!$J4</f>
        <v>-20</v>
      </c>
      <c r="DA2" s="581">
        <f>BC2*((Resultat_liste!$M4+20)/20)+Resultat_liste!$J4</f>
        <v>0</v>
      </c>
      <c r="DB2" s="581">
        <f>BD2*((Resultat_liste!$M4+20)/20)+Resultat_liste!$J4</f>
        <v>20</v>
      </c>
      <c r="DC2" s="581">
        <f>BE2*((Resultat_liste!$M4+20)/20)+Resultat_liste!$J4</f>
        <v>0</v>
      </c>
      <c r="DD2" s="581">
        <f>H2*((Resultat_liste!$Y4+20)/20)+Resultat_liste!$V4</f>
        <v>20</v>
      </c>
      <c r="DE2" s="581">
        <f>I2*((Resultat_liste!$Y4+20)/20)+Resultat_liste!$V4</f>
        <v>0</v>
      </c>
      <c r="DF2" s="581">
        <f>J2*((Resultat_liste!$Y4+20)/20)+Resultat_liste!$V4</f>
        <v>-20</v>
      </c>
      <c r="DG2" s="581">
        <f>K2*((Resultat_liste!$Y4+20)/20)+Resultat_liste!$V4</f>
        <v>0</v>
      </c>
      <c r="DH2" s="581">
        <f>L2*((Resultat_liste!$Y4+20)/20)+Resultat_liste!$V4</f>
        <v>20</v>
      </c>
      <c r="DI2" s="581">
        <f>M2*((Resultat_liste!$Y4+20)/20)+Resultat_liste!$V4</f>
        <v>0</v>
      </c>
      <c r="DJ2" s="581">
        <f>N2*((Resultat_liste!$Y4+20)/20)+Resultat_liste!$V4</f>
        <v>-20</v>
      </c>
      <c r="DK2" s="581">
        <f>O2*((Resultat_liste!$Y4+20)/20)+Resultat_liste!$V4</f>
        <v>0</v>
      </c>
      <c r="DL2" s="581">
        <f>P2*((Resultat_liste!$Y4+20)/20)+Resultat_liste!$V4</f>
        <v>20</v>
      </c>
      <c r="DM2" s="581">
        <f>Q2*((Resultat_liste!$Y4+20)/20)+Resultat_liste!$V4</f>
        <v>0</v>
      </c>
      <c r="DN2" s="581">
        <f>R2*((Resultat_liste!$Y4+20)/20)+Resultat_liste!$V4</f>
        <v>-20</v>
      </c>
      <c r="DO2" s="581">
        <f>S2*((Resultat_liste!$Y4+20)/20)+Resultat_liste!$V4</f>
        <v>0</v>
      </c>
      <c r="DP2" s="581">
        <f>T2*((Resultat_liste!$Y4+20)/20)+Resultat_liste!$V4</f>
        <v>20</v>
      </c>
      <c r="DQ2" s="581">
        <f>U2*((Resultat_liste!$Y4+20)/20)+Resultat_liste!$V4</f>
        <v>0</v>
      </c>
      <c r="DR2" s="581">
        <f>V2*((Resultat_liste!$Y4+20)/20)+Resultat_liste!$V4</f>
        <v>-20</v>
      </c>
      <c r="DS2" s="581">
        <f>W2*((Resultat_liste!$Y4+20)/20)+Resultat_liste!$V4</f>
        <v>0</v>
      </c>
      <c r="DT2" s="581">
        <f>X2*((Resultat_liste!$Y4+20)/20)+Resultat_liste!$V4</f>
        <v>20</v>
      </c>
      <c r="DU2" s="581">
        <f>Y2*((Resultat_liste!$Y4+20)/20)+Resultat_liste!$V4</f>
        <v>0</v>
      </c>
      <c r="DV2" s="581">
        <f>Z2*((Resultat_liste!$Y4+20)/20)+Resultat_liste!$V4</f>
        <v>-20</v>
      </c>
      <c r="DW2" s="581">
        <f>AA2*((Resultat_liste!$Y4+20)/20)+Resultat_liste!$V4</f>
        <v>0</v>
      </c>
      <c r="DX2" s="581">
        <f>AB2*((Resultat_liste!$Y4+20)/20)+Resultat_liste!$V4</f>
        <v>20</v>
      </c>
      <c r="DY2" s="581">
        <f>AC2*((Resultat_liste!$Y4+20)/20)+Resultat_liste!$V4</f>
        <v>0</v>
      </c>
      <c r="DZ2" s="581">
        <f>AD2*((Resultat_liste!$Y4+20)/20)+Resultat_liste!$V4</f>
        <v>-20</v>
      </c>
      <c r="EA2" s="581">
        <f>AE2*((Resultat_liste!$Y4+20)/20)+Resultat_liste!$V4</f>
        <v>0</v>
      </c>
      <c r="EB2" s="581">
        <f>AF2*((Resultat_liste!$Y4+20)/20)+Resultat_liste!$V4</f>
        <v>20</v>
      </c>
      <c r="EC2" s="581">
        <f>AG2*((Resultat_liste!$Y4+20)/20)+Resultat_liste!$V4</f>
        <v>0</v>
      </c>
      <c r="ED2" s="581">
        <f>AH2*((Resultat_liste!$Y4+20)/20)+Resultat_liste!$V4</f>
        <v>-20</v>
      </c>
      <c r="EE2" s="581">
        <f>AI2*((Resultat_liste!$Y4+20)/20)+Resultat_liste!$V4</f>
        <v>0</v>
      </c>
      <c r="EF2" s="581">
        <f>AJ2*((Resultat_liste!$Y4+20)/20)+Resultat_liste!$V4</f>
        <v>20</v>
      </c>
      <c r="EG2" s="581">
        <f>AK2*((Resultat_liste!$Y4+20)/20)+Resultat_liste!$V4</f>
        <v>0</v>
      </c>
      <c r="EH2" s="581">
        <f>AL2*((Resultat_liste!$Y4+20)/20)+Resultat_liste!$V4</f>
        <v>-20</v>
      </c>
      <c r="EI2" s="581">
        <f>AM2*((Resultat_liste!$Y4+20)/20)+Resultat_liste!$V4</f>
        <v>0</v>
      </c>
      <c r="EJ2" s="581">
        <f>AN2*((Resultat_liste!$Y4+20)/20)+Resultat_liste!$V4</f>
        <v>20</v>
      </c>
      <c r="EK2" s="581">
        <f>AO2*((Resultat_liste!$Y4+20)/20)+Resultat_liste!$V4</f>
        <v>0</v>
      </c>
      <c r="EL2" s="581">
        <f>AP2*((Resultat_liste!$Y4+20)/20)+Resultat_liste!$V4</f>
        <v>-20</v>
      </c>
      <c r="EM2" s="581">
        <f>AQ2*((Resultat_liste!$Y4+20)/20)+Resultat_liste!$V4</f>
        <v>0</v>
      </c>
      <c r="EN2" s="581">
        <f>AR2*((Resultat_liste!$Y4+20)/20)+Resultat_liste!$V4</f>
        <v>20</v>
      </c>
      <c r="EO2" s="581">
        <f>AS2*((Resultat_liste!$Y4+20)/20)+Resultat_liste!$V4</f>
        <v>0</v>
      </c>
      <c r="EP2" s="581">
        <f>AT2*((Resultat_liste!$Y4+20)/20)+Resultat_liste!$V4</f>
        <v>-20</v>
      </c>
      <c r="EQ2" s="581">
        <f>AU2*((Resultat_liste!$Y4+20)/20)+Resultat_liste!$V4</f>
        <v>0</v>
      </c>
      <c r="ER2" s="581">
        <f>AV2*((Resultat_liste!$Y4+20)/20)+Resultat_liste!$V4</f>
        <v>20</v>
      </c>
      <c r="ES2" s="581">
        <f>AW2*((Resultat_liste!$Y4+20)/20)+Resultat_liste!$V4</f>
        <v>0</v>
      </c>
      <c r="ET2" s="581">
        <f>AX2*((Resultat_liste!$Y4+20)/20)+Resultat_liste!$V4</f>
        <v>-20</v>
      </c>
      <c r="EU2" s="581">
        <f>AY2*((Resultat_liste!$Y4+20)/20)+Resultat_liste!$V4</f>
        <v>0</v>
      </c>
      <c r="EV2" s="581">
        <f>AZ2*((Resultat_liste!$Y4+20)/20)+Resultat_liste!$V4</f>
        <v>20</v>
      </c>
      <c r="EW2" s="581">
        <f>BA2*((Resultat_liste!$Y4+20)/20)+Resultat_liste!$V4</f>
        <v>0</v>
      </c>
      <c r="EX2" s="581">
        <f>BB2*((Resultat_liste!$Y4+20)/20)+Resultat_liste!$V4</f>
        <v>-20</v>
      </c>
      <c r="EY2" s="581">
        <f>BC2*((Resultat_liste!$Y4+20)/20)+Resultat_liste!$V4</f>
        <v>0</v>
      </c>
      <c r="EZ2" s="581">
        <f>BD2*((Resultat_liste!$Y4+20)/20)+Resultat_liste!$V4</f>
        <v>20</v>
      </c>
      <c r="FA2" s="581">
        <f>BE2*((Resultat_liste!$Y4+20)/20)+Resultat_liste!$V4</f>
        <v>0</v>
      </c>
      <c r="FB2" s="581">
        <f>H2</f>
        <v>20</v>
      </c>
      <c r="FC2" s="581">
        <f t="shared" ref="FC2:FZ2" si="1">I2</f>
        <v>0</v>
      </c>
      <c r="FD2" s="581">
        <f t="shared" si="1"/>
        <v>-20</v>
      </c>
      <c r="FE2" s="581">
        <f t="shared" si="1"/>
        <v>0</v>
      </c>
      <c r="FF2" s="581">
        <f t="shared" si="1"/>
        <v>20</v>
      </c>
      <c r="FG2" s="581">
        <f t="shared" si="1"/>
        <v>0</v>
      </c>
      <c r="FH2" s="581">
        <f t="shared" si="1"/>
        <v>-20</v>
      </c>
      <c r="FI2" s="581">
        <f t="shared" si="1"/>
        <v>0</v>
      </c>
      <c r="FJ2" s="581">
        <f t="shared" si="1"/>
        <v>20</v>
      </c>
      <c r="FK2" s="581">
        <f t="shared" si="1"/>
        <v>0</v>
      </c>
      <c r="FL2" s="581">
        <f t="shared" si="1"/>
        <v>-20</v>
      </c>
      <c r="FM2" s="581">
        <f t="shared" si="1"/>
        <v>0</v>
      </c>
      <c r="FN2" s="581">
        <f t="shared" si="1"/>
        <v>20</v>
      </c>
      <c r="FO2" s="581">
        <f t="shared" si="1"/>
        <v>0</v>
      </c>
      <c r="FP2" s="581">
        <f t="shared" si="1"/>
        <v>-20</v>
      </c>
      <c r="FQ2" s="581">
        <f t="shared" si="1"/>
        <v>0</v>
      </c>
      <c r="FR2" s="581">
        <f t="shared" si="1"/>
        <v>20</v>
      </c>
      <c r="FS2" s="581">
        <f t="shared" si="1"/>
        <v>0</v>
      </c>
      <c r="FT2" s="581">
        <f t="shared" si="1"/>
        <v>-20</v>
      </c>
      <c r="FU2" s="581">
        <f t="shared" si="1"/>
        <v>0</v>
      </c>
      <c r="FV2" s="581">
        <f t="shared" si="1"/>
        <v>20</v>
      </c>
      <c r="FW2" s="581">
        <f t="shared" si="1"/>
        <v>0</v>
      </c>
      <c r="FX2" s="581">
        <f t="shared" si="1"/>
        <v>-20</v>
      </c>
      <c r="FY2" s="581">
        <f t="shared" si="1"/>
        <v>0</v>
      </c>
      <c r="FZ2" s="581">
        <f t="shared" si="1"/>
        <v>20</v>
      </c>
      <c r="GA2" s="581">
        <f>AG2</f>
        <v>0</v>
      </c>
      <c r="GB2" s="581">
        <f t="shared" ref="GB2:GB65" si="2">AH2</f>
        <v>-20</v>
      </c>
      <c r="GC2" s="581">
        <f t="shared" ref="GC2:GC65" si="3">AI2</f>
        <v>0</v>
      </c>
      <c r="GD2" s="581">
        <f t="shared" ref="GD2:GD65" si="4">AJ2</f>
        <v>20</v>
      </c>
      <c r="GE2" s="581">
        <f t="shared" ref="GE2:GE65" si="5">AK2</f>
        <v>0</v>
      </c>
      <c r="GF2" s="581">
        <f t="shared" ref="GF2:GF65" si="6">AL2</f>
        <v>-20</v>
      </c>
      <c r="GG2" s="581">
        <f t="shared" ref="GG2:GG65" si="7">AM2</f>
        <v>0</v>
      </c>
      <c r="GH2" s="581">
        <f t="shared" ref="GH2:GH65" si="8">AN2</f>
        <v>20</v>
      </c>
      <c r="GI2" s="581">
        <f t="shared" ref="GI2:GI65" si="9">AO2</f>
        <v>0</v>
      </c>
      <c r="GJ2" s="581">
        <f t="shared" ref="GJ2:GJ65" si="10">AP2</f>
        <v>-20</v>
      </c>
      <c r="GK2" s="581">
        <f t="shared" ref="GK2:GK65" si="11">AQ2</f>
        <v>0</v>
      </c>
      <c r="GL2" s="581">
        <f t="shared" ref="GL2:GL65" si="12">AR2</f>
        <v>20</v>
      </c>
      <c r="GM2" s="581">
        <f t="shared" ref="GM2:GM65" si="13">AS2</f>
        <v>0</v>
      </c>
      <c r="GN2" s="581">
        <f t="shared" ref="GN2:GN65" si="14">AT2</f>
        <v>-20</v>
      </c>
      <c r="GO2" s="581">
        <f t="shared" ref="GO2:GO65" si="15">AU2</f>
        <v>0</v>
      </c>
      <c r="GP2" s="581">
        <f t="shared" ref="GP2:GP65" si="16">AV2</f>
        <v>20</v>
      </c>
      <c r="GQ2" s="581">
        <f t="shared" ref="GQ2:GQ65" si="17">AW2</f>
        <v>0</v>
      </c>
      <c r="GR2" s="581">
        <f t="shared" ref="GR2:GR65" si="18">AX2</f>
        <v>-20</v>
      </c>
      <c r="GS2" s="581">
        <f t="shared" ref="GS2:GS65" si="19">AY2</f>
        <v>0</v>
      </c>
      <c r="GT2" s="581">
        <f t="shared" ref="GT2:GT65" si="20">AZ2</f>
        <v>20</v>
      </c>
      <c r="GU2" s="581">
        <f t="shared" ref="GU2:GU65" si="21">BA2</f>
        <v>0</v>
      </c>
      <c r="GV2" s="581">
        <f t="shared" ref="GV2:GV65" si="22">BB2</f>
        <v>-20</v>
      </c>
      <c r="GW2" s="581">
        <f t="shared" ref="GW2:GW65" si="23">BC2</f>
        <v>0</v>
      </c>
      <c r="GX2" s="581">
        <f t="shared" ref="GX2:GX65" si="24">BD2</f>
        <v>20</v>
      </c>
      <c r="GY2" s="581">
        <f t="shared" ref="GY2:GY65" si="25">BE2</f>
        <v>0</v>
      </c>
    </row>
    <row r="3" spans="1:207" ht="16.5" thickTop="1" thickBot="1" x14ac:dyDescent="0.3">
      <c r="A3" s="581">
        <v>20</v>
      </c>
      <c r="B3" s="584" t="s">
        <v>8</v>
      </c>
      <c r="C3" s="581">
        <f>IF(G3=G2,C2,C2+1)</f>
        <v>1</v>
      </c>
      <c r="D3" s="581">
        <f t="shared" ref="D3:D66" si="26">100*C3+F3</f>
        <v>102</v>
      </c>
      <c r="E3">
        <v>20</v>
      </c>
      <c r="F3" s="581">
        <f>IF(C3=C2,F2+1,1)</f>
        <v>2</v>
      </c>
      <c r="G3" s="582" t="s">
        <v>5</v>
      </c>
      <c r="H3" s="581">
        <v>20</v>
      </c>
      <c r="I3" s="581">
        <v>0</v>
      </c>
      <c r="J3" s="581">
        <v>-20</v>
      </c>
      <c r="K3" s="581">
        <v>0</v>
      </c>
      <c r="L3" s="581">
        <f t="shared" ref="L3:L66" si="27">H3</f>
        <v>20</v>
      </c>
      <c r="M3" s="581">
        <f t="shared" ref="M3:M66" si="28">I3</f>
        <v>0</v>
      </c>
      <c r="N3" s="581">
        <f t="shared" ref="N3:N66" si="29">J3</f>
        <v>-20</v>
      </c>
      <c r="O3" s="581">
        <f t="shared" ref="O3:O66" si="30">K3</f>
        <v>0</v>
      </c>
      <c r="P3" s="581">
        <f t="shared" ref="P3:P66" si="31">L3</f>
        <v>20</v>
      </c>
      <c r="Q3" s="581">
        <f t="shared" ref="Q3:Q66" si="32">M3</f>
        <v>0</v>
      </c>
      <c r="R3" s="581">
        <f t="shared" ref="R3:R66" si="33">N3</f>
        <v>-20</v>
      </c>
      <c r="S3" s="581">
        <f t="shared" ref="S3:S66" si="34">O3</f>
        <v>0</v>
      </c>
      <c r="T3" s="581">
        <f t="shared" ref="T3:T66" si="35">P3</f>
        <v>20</v>
      </c>
      <c r="U3" s="581">
        <f t="shared" ref="U3:U66" si="36">Q3</f>
        <v>0</v>
      </c>
      <c r="V3" s="581">
        <f t="shared" ref="V3:V66" si="37">R3</f>
        <v>-20</v>
      </c>
      <c r="W3" s="581">
        <f t="shared" ref="W3:W66" si="38">S3</f>
        <v>0</v>
      </c>
      <c r="X3" s="581">
        <f t="shared" ref="X3:X66" si="39">T3</f>
        <v>20</v>
      </c>
      <c r="Y3" s="581">
        <f t="shared" ref="Y3:Y66" si="40">U3</f>
        <v>0</v>
      </c>
      <c r="Z3" s="581">
        <f t="shared" ref="Z3:Z66" si="41">V3</f>
        <v>-20</v>
      </c>
      <c r="AA3" s="581">
        <f t="shared" ref="AA3:AA66" si="42">W3</f>
        <v>0</v>
      </c>
      <c r="AB3" s="581">
        <f t="shared" ref="AB3:AB66" si="43">X3</f>
        <v>20</v>
      </c>
      <c r="AC3" s="581">
        <f t="shared" ref="AC3:AC66" si="44">Y3</f>
        <v>0</v>
      </c>
      <c r="AD3" s="581">
        <f t="shared" ref="AD3:AD66" si="45">Z3</f>
        <v>-20</v>
      </c>
      <c r="AE3" s="581">
        <f t="shared" ref="AE3:AE66" si="46">AA3</f>
        <v>0</v>
      </c>
      <c r="AF3" s="581">
        <f t="shared" ref="AF3:AF66" si="47">AB3</f>
        <v>20</v>
      </c>
      <c r="AG3" s="581">
        <f t="shared" ref="AG3:AG66" si="48">AC3</f>
        <v>0</v>
      </c>
      <c r="AH3" s="581">
        <f t="shared" ref="AH3:AH66" si="49">AD3</f>
        <v>-20</v>
      </c>
      <c r="AI3" s="581">
        <f t="shared" ref="AI3:AI66" si="50">AE3</f>
        <v>0</v>
      </c>
      <c r="AJ3" s="581">
        <f t="shared" ref="AJ3:AJ66" si="51">AF3</f>
        <v>20</v>
      </c>
      <c r="AK3" s="581">
        <f t="shared" ref="AK3:AK66" si="52">AG3</f>
        <v>0</v>
      </c>
      <c r="AL3" s="581">
        <f t="shared" ref="AL3:AL66" si="53">AH3</f>
        <v>-20</v>
      </c>
      <c r="AM3" s="581">
        <f t="shared" ref="AM3:AM66" si="54">AI3</f>
        <v>0</v>
      </c>
      <c r="AN3" s="581">
        <f t="shared" ref="AN3:AN66" si="55">AJ3</f>
        <v>20</v>
      </c>
      <c r="AO3" s="581">
        <f t="shared" ref="AO3:AO66" si="56">AK3</f>
        <v>0</v>
      </c>
      <c r="AP3" s="581">
        <f t="shared" ref="AP3:AP66" si="57">AL3</f>
        <v>-20</v>
      </c>
      <c r="AQ3" s="581">
        <f t="shared" ref="AQ3:AQ66" si="58">AM3</f>
        <v>0</v>
      </c>
      <c r="AR3" s="581">
        <f t="shared" ref="AR3:AR66" si="59">AN3</f>
        <v>20</v>
      </c>
      <c r="AS3" s="581">
        <f t="shared" ref="AS3:AS66" si="60">AO3</f>
        <v>0</v>
      </c>
      <c r="AT3" s="581">
        <f t="shared" ref="AT3:AT66" si="61">AP3</f>
        <v>-20</v>
      </c>
      <c r="AU3" s="581">
        <f t="shared" ref="AU3:AU66" si="62">AQ3</f>
        <v>0</v>
      </c>
      <c r="AV3" s="581">
        <f t="shared" ref="AV3:AV66" si="63">AR3</f>
        <v>20</v>
      </c>
      <c r="AW3" s="581">
        <f t="shared" ref="AW3:AW66" si="64">AS3</f>
        <v>0</v>
      </c>
      <c r="AX3" s="581">
        <f t="shared" ref="AX3:AX66" si="65">AT3</f>
        <v>-20</v>
      </c>
      <c r="AY3" s="581">
        <f t="shared" ref="AY3:AY66" si="66">AU3</f>
        <v>0</v>
      </c>
      <c r="AZ3" s="581">
        <f t="shared" ref="AZ3:AZ66" si="67">AV3</f>
        <v>20</v>
      </c>
      <c r="BA3" s="581">
        <f t="shared" ref="BA3:BA66" si="68">AW3</f>
        <v>0</v>
      </c>
      <c r="BB3" s="581">
        <f t="shared" ref="BB3:BB66" si="69">AX3</f>
        <v>-20</v>
      </c>
      <c r="BC3" s="581">
        <f t="shared" ref="BC3:BC66" si="70">AY3</f>
        <v>0</v>
      </c>
      <c r="BD3" s="581">
        <f t="shared" ref="BD3:BD66" si="71">AZ3</f>
        <v>20</v>
      </c>
      <c r="BE3" s="581">
        <f t="shared" ref="BE3:BE66" si="72">BA3</f>
        <v>0</v>
      </c>
      <c r="BF3" s="581">
        <f>H3*((Resultat_liste!$M5+20)/20)+Resultat_liste!$J5</f>
        <v>20</v>
      </c>
      <c r="BG3" s="581">
        <f>I3*((Resultat_liste!$M5+20)/20)+Resultat_liste!$J5</f>
        <v>0</v>
      </c>
      <c r="BH3" s="581">
        <f>J3*((Resultat_liste!$M5+20)/20)+Resultat_liste!$J5</f>
        <v>-20</v>
      </c>
      <c r="BI3" s="581">
        <f>K3*((Resultat_liste!$M5+20)/20)+Resultat_liste!$J5</f>
        <v>0</v>
      </c>
      <c r="BJ3" s="581">
        <f>L3*((Resultat_liste!$M5+20)/20)+Resultat_liste!$J5</f>
        <v>20</v>
      </c>
      <c r="BK3" s="581">
        <f>M3*((Resultat_liste!$M5+20)/20)+Resultat_liste!$J5</f>
        <v>0</v>
      </c>
      <c r="BL3" s="581">
        <f>N3*((Resultat_liste!$M5+20)/20)+Resultat_liste!$J5</f>
        <v>-20</v>
      </c>
      <c r="BM3" s="581">
        <f>O3*((Resultat_liste!$M5+20)/20)+Resultat_liste!$J5</f>
        <v>0</v>
      </c>
      <c r="BN3" s="581">
        <f>P3*((Resultat_liste!$M5+20)/20)+Resultat_liste!$J5</f>
        <v>20</v>
      </c>
      <c r="BO3" s="581">
        <f>Q3*((Resultat_liste!$M5+20)/20)+Resultat_liste!$J5</f>
        <v>0</v>
      </c>
      <c r="BP3" s="581">
        <f>R3*((Resultat_liste!$M5+20)/20)+Resultat_liste!$J5</f>
        <v>-20</v>
      </c>
      <c r="BQ3" s="581">
        <f>S3*((Resultat_liste!$M5+20)/20)+Resultat_liste!$J5</f>
        <v>0</v>
      </c>
      <c r="BR3" s="581">
        <f>T3*((Resultat_liste!$M5+20)/20)+Resultat_liste!$J5</f>
        <v>20</v>
      </c>
      <c r="BS3" s="581">
        <f>U3*((Resultat_liste!$M5+20)/20)+Resultat_liste!$J5</f>
        <v>0</v>
      </c>
      <c r="BT3" s="581">
        <f>V3*((Resultat_liste!$M5+20)/20)+Resultat_liste!$J5</f>
        <v>-20</v>
      </c>
      <c r="BU3" s="581">
        <f>W3*((Resultat_liste!$M5+20)/20)+Resultat_liste!$J5</f>
        <v>0</v>
      </c>
      <c r="BV3" s="581">
        <f>X3*((Resultat_liste!$M5+20)/20)+Resultat_liste!$J5</f>
        <v>20</v>
      </c>
      <c r="BW3" s="581">
        <f>Y3*((Resultat_liste!$M5+20)/20)+Resultat_liste!$J5</f>
        <v>0</v>
      </c>
      <c r="BX3" s="581">
        <f>Z3*((Resultat_liste!$M5+20)/20)+Resultat_liste!$J5</f>
        <v>-20</v>
      </c>
      <c r="BY3" s="581">
        <f>AA3*((Resultat_liste!$M5+20)/20)+Resultat_liste!$J5</f>
        <v>0</v>
      </c>
      <c r="BZ3" s="581">
        <f>AB3*((Resultat_liste!$M5+20)/20)+Resultat_liste!$J5</f>
        <v>20</v>
      </c>
      <c r="CA3" s="581">
        <f>AC3*((Resultat_liste!$M5+20)/20)+Resultat_liste!$J5</f>
        <v>0</v>
      </c>
      <c r="CB3" s="581">
        <f>AD3*((Resultat_liste!$M5+20)/20)+Resultat_liste!$J5</f>
        <v>-20</v>
      </c>
      <c r="CC3" s="581">
        <f>AE3*((Resultat_liste!$M5+20)/20)+Resultat_liste!$J5</f>
        <v>0</v>
      </c>
      <c r="CD3" s="581">
        <f>AF3*((Resultat_liste!$M5+20)/20)+Resultat_liste!$J5</f>
        <v>20</v>
      </c>
      <c r="CE3" s="581">
        <f>AG3*((Resultat_liste!$M5+20)/20)+Resultat_liste!$J5</f>
        <v>0</v>
      </c>
      <c r="CF3" s="581">
        <f>AH3*((Resultat_liste!$M5+20)/20)+Resultat_liste!$J5</f>
        <v>-20</v>
      </c>
      <c r="CG3" s="581">
        <f>AI3*((Resultat_liste!$M5+20)/20)+Resultat_liste!$J5</f>
        <v>0</v>
      </c>
      <c r="CH3" s="581">
        <f>AJ3*((Resultat_liste!$M5+20)/20)+Resultat_liste!$J5</f>
        <v>20</v>
      </c>
      <c r="CI3" s="581">
        <f>AK3*((Resultat_liste!$M5+20)/20)+Resultat_liste!$J5</f>
        <v>0</v>
      </c>
      <c r="CJ3" s="581">
        <f>AL3*((Resultat_liste!$M5+20)/20)+Resultat_liste!$J5</f>
        <v>-20</v>
      </c>
      <c r="CK3" s="581">
        <f>AM3*((Resultat_liste!$M5+20)/20)+Resultat_liste!$J5</f>
        <v>0</v>
      </c>
      <c r="CL3" s="581">
        <f>AN3*((Resultat_liste!$M5+20)/20)+Resultat_liste!$J5</f>
        <v>20</v>
      </c>
      <c r="CM3" s="581">
        <f>AO3*((Resultat_liste!$M5+20)/20)+Resultat_liste!$J5</f>
        <v>0</v>
      </c>
      <c r="CN3" s="581">
        <f>AP3*((Resultat_liste!$M5+20)/20)+Resultat_liste!$J5</f>
        <v>-20</v>
      </c>
      <c r="CO3" s="581">
        <f>AQ3*((Resultat_liste!$M5+20)/20)+Resultat_liste!$J5</f>
        <v>0</v>
      </c>
      <c r="CP3" s="581">
        <f>AR3*((Resultat_liste!$M5+20)/20)+Resultat_liste!$J5</f>
        <v>20</v>
      </c>
      <c r="CQ3" s="581">
        <f>AS3*((Resultat_liste!$M5+20)/20)+Resultat_liste!$J5</f>
        <v>0</v>
      </c>
      <c r="CR3" s="581">
        <f>AT3*((Resultat_liste!$M5+20)/20)+Resultat_liste!$J5</f>
        <v>-20</v>
      </c>
      <c r="CS3" s="581">
        <f>AU3*((Resultat_liste!$M5+20)/20)+Resultat_liste!$J5</f>
        <v>0</v>
      </c>
      <c r="CT3" s="581">
        <f>AV3*((Resultat_liste!$M5+20)/20)+Resultat_liste!$J5</f>
        <v>20</v>
      </c>
      <c r="CU3" s="581">
        <f>AW3*((Resultat_liste!$M5+20)/20)+Resultat_liste!$J5</f>
        <v>0</v>
      </c>
      <c r="CV3" s="581">
        <f>AX3*((Resultat_liste!$M5+20)/20)+Resultat_liste!$J5</f>
        <v>-20</v>
      </c>
      <c r="CW3" s="581">
        <f>AY3*((Resultat_liste!$M5+20)/20)+Resultat_liste!$J5</f>
        <v>0</v>
      </c>
      <c r="CX3" s="581">
        <f>AZ3*((Resultat_liste!$M5+20)/20)+Resultat_liste!$J5</f>
        <v>20</v>
      </c>
      <c r="CY3" s="581">
        <f>BA3*((Resultat_liste!$M5+20)/20)+Resultat_liste!$J5</f>
        <v>0</v>
      </c>
      <c r="CZ3" s="581">
        <f>BB3*((Resultat_liste!$M5+20)/20)+Resultat_liste!$J5</f>
        <v>-20</v>
      </c>
      <c r="DA3" s="581">
        <f>BC3*((Resultat_liste!$M5+20)/20)+Resultat_liste!$J5</f>
        <v>0</v>
      </c>
      <c r="DB3" s="581">
        <f>BD3*((Resultat_liste!$M5+20)/20)+Resultat_liste!$J5</f>
        <v>20</v>
      </c>
      <c r="DC3" s="581">
        <f>BE3*((Resultat_liste!$M5+20)/20)+Resultat_liste!$J5</f>
        <v>0</v>
      </c>
      <c r="DD3" s="581">
        <f>H3*((Resultat_liste!$Y5+20)/20)+Resultat_liste!$V5</f>
        <v>20</v>
      </c>
      <c r="DE3" s="581">
        <f>I3*((Resultat_liste!$Y5+20)/20)+Resultat_liste!$V5</f>
        <v>0</v>
      </c>
      <c r="DF3" s="581">
        <f>J3*((Resultat_liste!$Y5+20)/20)+Resultat_liste!$V5</f>
        <v>-20</v>
      </c>
      <c r="DG3" s="581">
        <f>K3*((Resultat_liste!$Y5+20)/20)+Resultat_liste!$V5</f>
        <v>0</v>
      </c>
      <c r="DH3" s="581">
        <f>L3*((Resultat_liste!$Y5+20)/20)+Resultat_liste!$V5</f>
        <v>20</v>
      </c>
      <c r="DI3" s="581">
        <f>M3*((Resultat_liste!$Y5+20)/20)+Resultat_liste!$V5</f>
        <v>0</v>
      </c>
      <c r="DJ3" s="581">
        <f>N3*((Resultat_liste!$Y5+20)/20)+Resultat_liste!$V5</f>
        <v>-20</v>
      </c>
      <c r="DK3" s="581">
        <f>O3*((Resultat_liste!$Y5+20)/20)+Resultat_liste!$V5</f>
        <v>0</v>
      </c>
      <c r="DL3" s="581">
        <f>P3*((Resultat_liste!$Y5+20)/20)+Resultat_liste!$V5</f>
        <v>20</v>
      </c>
      <c r="DM3" s="581">
        <f>Q3*((Resultat_liste!$Y5+20)/20)+Resultat_liste!$V5</f>
        <v>0</v>
      </c>
      <c r="DN3" s="581">
        <f>R3*((Resultat_liste!$Y5+20)/20)+Resultat_liste!$V5</f>
        <v>-20</v>
      </c>
      <c r="DO3" s="581">
        <f>S3*((Resultat_liste!$Y5+20)/20)+Resultat_liste!$V5</f>
        <v>0</v>
      </c>
      <c r="DP3" s="581">
        <f>T3*((Resultat_liste!$Y5+20)/20)+Resultat_liste!$V5</f>
        <v>20</v>
      </c>
      <c r="DQ3" s="581">
        <f>U3*((Resultat_liste!$Y5+20)/20)+Resultat_liste!$V5</f>
        <v>0</v>
      </c>
      <c r="DR3" s="581">
        <f>V3*((Resultat_liste!$Y5+20)/20)+Resultat_liste!$V5</f>
        <v>-20</v>
      </c>
      <c r="DS3" s="581">
        <f>W3*((Resultat_liste!$Y5+20)/20)+Resultat_liste!$V5</f>
        <v>0</v>
      </c>
      <c r="DT3" s="581">
        <f>X3*((Resultat_liste!$Y5+20)/20)+Resultat_liste!$V5</f>
        <v>20</v>
      </c>
      <c r="DU3" s="581">
        <f>Y3*((Resultat_liste!$Y5+20)/20)+Resultat_liste!$V5</f>
        <v>0</v>
      </c>
      <c r="DV3" s="581">
        <f>Z3*((Resultat_liste!$Y5+20)/20)+Resultat_liste!$V5</f>
        <v>-20</v>
      </c>
      <c r="DW3" s="581">
        <f>AA3*((Resultat_liste!$Y5+20)/20)+Resultat_liste!$V5</f>
        <v>0</v>
      </c>
      <c r="DX3" s="581">
        <f>AB3*((Resultat_liste!$Y5+20)/20)+Resultat_liste!$V5</f>
        <v>20</v>
      </c>
      <c r="DY3" s="581">
        <f>AC3*((Resultat_liste!$Y5+20)/20)+Resultat_liste!$V5</f>
        <v>0</v>
      </c>
      <c r="DZ3" s="581">
        <f>AD3*((Resultat_liste!$Y5+20)/20)+Resultat_liste!$V5</f>
        <v>-20</v>
      </c>
      <c r="EA3" s="581">
        <f>AE3*((Resultat_liste!$Y5+20)/20)+Resultat_liste!$V5</f>
        <v>0</v>
      </c>
      <c r="EB3" s="581">
        <f>AF3*((Resultat_liste!$Y5+20)/20)+Resultat_liste!$V5</f>
        <v>20</v>
      </c>
      <c r="EC3" s="581">
        <f>AG3*((Resultat_liste!$Y5+20)/20)+Resultat_liste!$V5</f>
        <v>0</v>
      </c>
      <c r="ED3" s="581">
        <f>AH3*((Resultat_liste!$Y5+20)/20)+Resultat_liste!$V5</f>
        <v>-20</v>
      </c>
      <c r="EE3" s="581">
        <f>AI3*((Resultat_liste!$Y5+20)/20)+Resultat_liste!$V5</f>
        <v>0</v>
      </c>
      <c r="EF3" s="581">
        <f>AJ3*((Resultat_liste!$Y5+20)/20)+Resultat_liste!$V5</f>
        <v>20</v>
      </c>
      <c r="EG3" s="581">
        <f>AK3*((Resultat_liste!$Y5+20)/20)+Resultat_liste!$V5</f>
        <v>0</v>
      </c>
      <c r="EH3" s="581">
        <f>AL3*((Resultat_liste!$Y5+20)/20)+Resultat_liste!$V5</f>
        <v>-20</v>
      </c>
      <c r="EI3" s="581">
        <f>AM3*((Resultat_liste!$Y5+20)/20)+Resultat_liste!$V5</f>
        <v>0</v>
      </c>
      <c r="EJ3" s="581">
        <f>AN3*((Resultat_liste!$Y5+20)/20)+Resultat_liste!$V5</f>
        <v>20</v>
      </c>
      <c r="EK3" s="581">
        <f>AO3*((Resultat_liste!$Y5+20)/20)+Resultat_liste!$V5</f>
        <v>0</v>
      </c>
      <c r="EL3" s="581">
        <f>AP3*((Resultat_liste!$Y5+20)/20)+Resultat_liste!$V5</f>
        <v>-20</v>
      </c>
      <c r="EM3" s="581">
        <f>AQ3*((Resultat_liste!$Y5+20)/20)+Resultat_liste!$V5</f>
        <v>0</v>
      </c>
      <c r="EN3" s="581">
        <f>AR3*((Resultat_liste!$Y5+20)/20)+Resultat_liste!$V5</f>
        <v>20</v>
      </c>
      <c r="EO3" s="581">
        <f>AS3*((Resultat_liste!$Y5+20)/20)+Resultat_liste!$V5</f>
        <v>0</v>
      </c>
      <c r="EP3" s="581">
        <f>AT3*((Resultat_liste!$Y5+20)/20)+Resultat_liste!$V5</f>
        <v>-20</v>
      </c>
      <c r="EQ3" s="581">
        <f>AU3*((Resultat_liste!$Y5+20)/20)+Resultat_liste!$V5</f>
        <v>0</v>
      </c>
      <c r="ER3" s="581">
        <f>AV3*((Resultat_liste!$Y5+20)/20)+Resultat_liste!$V5</f>
        <v>20</v>
      </c>
      <c r="ES3" s="581">
        <f>AW3*((Resultat_liste!$Y5+20)/20)+Resultat_liste!$V5</f>
        <v>0</v>
      </c>
      <c r="ET3" s="581">
        <f>AX3*((Resultat_liste!$Y5+20)/20)+Resultat_liste!$V5</f>
        <v>-20</v>
      </c>
      <c r="EU3" s="581">
        <f>AY3*((Resultat_liste!$Y5+20)/20)+Resultat_liste!$V5</f>
        <v>0</v>
      </c>
      <c r="EV3" s="581">
        <f>AZ3*((Resultat_liste!$Y5+20)/20)+Resultat_liste!$V5</f>
        <v>20</v>
      </c>
      <c r="EW3" s="581">
        <f>BA3*((Resultat_liste!$Y5+20)/20)+Resultat_liste!$V5</f>
        <v>0</v>
      </c>
      <c r="EX3" s="581">
        <f>BB3*((Resultat_liste!$Y5+20)/20)+Resultat_liste!$V5</f>
        <v>-20</v>
      </c>
      <c r="EY3" s="581">
        <f>BC3*((Resultat_liste!$Y5+20)/20)+Resultat_liste!$V5</f>
        <v>0</v>
      </c>
      <c r="EZ3" s="581">
        <f>BD3*((Resultat_liste!$Y5+20)/20)+Resultat_liste!$V5</f>
        <v>20</v>
      </c>
      <c r="FA3" s="581">
        <f>BE3*((Resultat_liste!$Y5+20)/20)+Resultat_liste!$V5</f>
        <v>0</v>
      </c>
      <c r="FB3" s="581">
        <f t="shared" ref="FB3:FB66" si="73">H3</f>
        <v>20</v>
      </c>
      <c r="FC3" s="581">
        <f t="shared" ref="FC3:FC66" si="74">I3</f>
        <v>0</v>
      </c>
      <c r="FD3" s="581">
        <f t="shared" ref="FD3:FD66" si="75">J3</f>
        <v>-20</v>
      </c>
      <c r="FE3" s="581">
        <f t="shared" ref="FE3:FE66" si="76">K3</f>
        <v>0</v>
      </c>
      <c r="FF3" s="581">
        <f t="shared" ref="FF3:FF66" si="77">L3</f>
        <v>20</v>
      </c>
      <c r="FG3" s="581">
        <f t="shared" ref="FG3:FG66" si="78">M3</f>
        <v>0</v>
      </c>
      <c r="FH3" s="581">
        <f t="shared" ref="FH3:FH66" si="79">N3</f>
        <v>-20</v>
      </c>
      <c r="FI3" s="581">
        <f t="shared" ref="FI3:FI66" si="80">O3</f>
        <v>0</v>
      </c>
      <c r="FJ3" s="581">
        <f t="shared" ref="FJ3:FJ66" si="81">P3</f>
        <v>20</v>
      </c>
      <c r="FK3" s="581">
        <f t="shared" ref="FK3:FK66" si="82">Q3</f>
        <v>0</v>
      </c>
      <c r="FL3" s="581">
        <f t="shared" ref="FL3:FL66" si="83">R3</f>
        <v>-20</v>
      </c>
      <c r="FM3" s="581">
        <f t="shared" ref="FM3:FM66" si="84">S3</f>
        <v>0</v>
      </c>
      <c r="FN3" s="581">
        <f t="shared" ref="FN3:FN66" si="85">T3</f>
        <v>20</v>
      </c>
      <c r="FO3" s="581">
        <f t="shared" ref="FO3:FO66" si="86">U3</f>
        <v>0</v>
      </c>
      <c r="FP3" s="581">
        <f t="shared" ref="FP3:FP66" si="87">V3</f>
        <v>-20</v>
      </c>
      <c r="FQ3" s="581">
        <f t="shared" ref="FQ3:FQ66" si="88">W3</f>
        <v>0</v>
      </c>
      <c r="FR3" s="581">
        <f t="shared" ref="FR3:FR66" si="89">X3</f>
        <v>20</v>
      </c>
      <c r="FS3" s="581">
        <f t="shared" ref="FS3:FS66" si="90">Y3</f>
        <v>0</v>
      </c>
      <c r="FT3" s="581">
        <f t="shared" ref="FT3:FT66" si="91">Z3</f>
        <v>-20</v>
      </c>
      <c r="FU3" s="581">
        <f t="shared" ref="FU3:FU66" si="92">AA3</f>
        <v>0</v>
      </c>
      <c r="FV3" s="581">
        <f t="shared" ref="FV3:FV66" si="93">AB3</f>
        <v>20</v>
      </c>
      <c r="FW3" s="581">
        <f t="shared" ref="FW3:FW66" si="94">AC3</f>
        <v>0</v>
      </c>
      <c r="FX3" s="581">
        <f t="shared" ref="FX3:FX66" si="95">AD3</f>
        <v>-20</v>
      </c>
      <c r="FY3" s="581">
        <f t="shared" ref="FY3:FY66" si="96">AE3</f>
        <v>0</v>
      </c>
      <c r="FZ3" s="581">
        <f t="shared" ref="FZ3:FZ66" si="97">AF3</f>
        <v>20</v>
      </c>
      <c r="GA3" s="581">
        <f t="shared" ref="GA3:GA66" si="98">AG3</f>
        <v>0</v>
      </c>
      <c r="GB3" s="581">
        <f t="shared" si="2"/>
        <v>-20</v>
      </c>
      <c r="GC3" s="581">
        <f t="shared" si="3"/>
        <v>0</v>
      </c>
      <c r="GD3" s="581">
        <f t="shared" si="4"/>
        <v>20</v>
      </c>
      <c r="GE3" s="581">
        <f t="shared" si="5"/>
        <v>0</v>
      </c>
      <c r="GF3" s="581">
        <f t="shared" si="6"/>
        <v>-20</v>
      </c>
      <c r="GG3" s="581">
        <f t="shared" si="7"/>
        <v>0</v>
      </c>
      <c r="GH3" s="581">
        <f t="shared" si="8"/>
        <v>20</v>
      </c>
      <c r="GI3" s="581">
        <f t="shared" si="9"/>
        <v>0</v>
      </c>
      <c r="GJ3" s="581">
        <f t="shared" si="10"/>
        <v>-20</v>
      </c>
      <c r="GK3" s="581">
        <f t="shared" si="11"/>
        <v>0</v>
      </c>
      <c r="GL3" s="581">
        <f t="shared" si="12"/>
        <v>20</v>
      </c>
      <c r="GM3" s="581">
        <f t="shared" si="13"/>
        <v>0</v>
      </c>
      <c r="GN3" s="581">
        <f t="shared" si="14"/>
        <v>-20</v>
      </c>
      <c r="GO3" s="581">
        <f t="shared" si="15"/>
        <v>0</v>
      </c>
      <c r="GP3" s="581">
        <f t="shared" si="16"/>
        <v>20</v>
      </c>
      <c r="GQ3" s="581">
        <f t="shared" si="17"/>
        <v>0</v>
      </c>
      <c r="GR3" s="581">
        <f t="shared" si="18"/>
        <v>-20</v>
      </c>
      <c r="GS3" s="581">
        <f t="shared" si="19"/>
        <v>0</v>
      </c>
      <c r="GT3" s="581">
        <f t="shared" si="20"/>
        <v>20</v>
      </c>
      <c r="GU3" s="581">
        <f t="shared" si="21"/>
        <v>0</v>
      </c>
      <c r="GV3" s="581">
        <f t="shared" si="22"/>
        <v>-20</v>
      </c>
      <c r="GW3" s="581">
        <f t="shared" si="23"/>
        <v>0</v>
      </c>
      <c r="GX3" s="581">
        <f t="shared" si="24"/>
        <v>20</v>
      </c>
      <c r="GY3" s="581">
        <f t="shared" si="25"/>
        <v>0</v>
      </c>
    </row>
    <row r="4" spans="1:207" ht="16.5" thickTop="1" thickBot="1" x14ac:dyDescent="0.3">
      <c r="A4" s="581">
        <v>30</v>
      </c>
      <c r="B4" s="584" t="s">
        <v>9</v>
      </c>
      <c r="C4" s="581">
        <f t="shared" ref="C4:C67" si="99">IF(G4=G3,C3,C3+1)</f>
        <v>1</v>
      </c>
      <c r="D4" s="581">
        <f t="shared" si="26"/>
        <v>103</v>
      </c>
      <c r="E4" s="581">
        <v>30</v>
      </c>
      <c r="F4" s="581">
        <f t="shared" ref="F4:F67" si="100">IF(C4=C3,F3+1,1)</f>
        <v>3</v>
      </c>
      <c r="G4" s="582" t="s">
        <v>5</v>
      </c>
      <c r="H4" s="581">
        <v>20</v>
      </c>
      <c r="I4" s="581">
        <v>0</v>
      </c>
      <c r="J4" s="581">
        <v>-20</v>
      </c>
      <c r="K4" s="581">
        <v>0</v>
      </c>
      <c r="L4" s="581">
        <f t="shared" si="27"/>
        <v>20</v>
      </c>
      <c r="M4" s="581">
        <f t="shared" si="28"/>
        <v>0</v>
      </c>
      <c r="N4" s="581">
        <f t="shared" si="29"/>
        <v>-20</v>
      </c>
      <c r="O4" s="581">
        <f t="shared" si="30"/>
        <v>0</v>
      </c>
      <c r="P4" s="581">
        <f t="shared" si="31"/>
        <v>20</v>
      </c>
      <c r="Q4" s="581">
        <f t="shared" si="32"/>
        <v>0</v>
      </c>
      <c r="R4" s="581">
        <f t="shared" si="33"/>
        <v>-20</v>
      </c>
      <c r="S4" s="581">
        <f t="shared" si="34"/>
        <v>0</v>
      </c>
      <c r="T4" s="581">
        <f t="shared" si="35"/>
        <v>20</v>
      </c>
      <c r="U4" s="581">
        <f t="shared" si="36"/>
        <v>0</v>
      </c>
      <c r="V4" s="581">
        <f t="shared" si="37"/>
        <v>-20</v>
      </c>
      <c r="W4" s="581">
        <f t="shared" si="38"/>
        <v>0</v>
      </c>
      <c r="X4" s="581">
        <f t="shared" si="39"/>
        <v>20</v>
      </c>
      <c r="Y4" s="581">
        <f t="shared" si="40"/>
        <v>0</v>
      </c>
      <c r="Z4" s="581">
        <f t="shared" si="41"/>
        <v>-20</v>
      </c>
      <c r="AA4" s="581">
        <f t="shared" si="42"/>
        <v>0</v>
      </c>
      <c r="AB4" s="581">
        <f t="shared" si="43"/>
        <v>20</v>
      </c>
      <c r="AC4" s="581">
        <f t="shared" si="44"/>
        <v>0</v>
      </c>
      <c r="AD4" s="581">
        <f t="shared" si="45"/>
        <v>-20</v>
      </c>
      <c r="AE4" s="581">
        <f t="shared" si="46"/>
        <v>0</v>
      </c>
      <c r="AF4" s="581">
        <f t="shared" si="47"/>
        <v>20</v>
      </c>
      <c r="AG4" s="581">
        <f t="shared" si="48"/>
        <v>0</v>
      </c>
      <c r="AH4" s="581">
        <f t="shared" si="49"/>
        <v>-20</v>
      </c>
      <c r="AI4" s="581">
        <f t="shared" si="50"/>
        <v>0</v>
      </c>
      <c r="AJ4" s="581">
        <f t="shared" si="51"/>
        <v>20</v>
      </c>
      <c r="AK4" s="581">
        <f t="shared" si="52"/>
        <v>0</v>
      </c>
      <c r="AL4" s="581">
        <f t="shared" si="53"/>
        <v>-20</v>
      </c>
      <c r="AM4" s="581">
        <f t="shared" si="54"/>
        <v>0</v>
      </c>
      <c r="AN4" s="581">
        <f t="shared" si="55"/>
        <v>20</v>
      </c>
      <c r="AO4" s="581">
        <f t="shared" si="56"/>
        <v>0</v>
      </c>
      <c r="AP4" s="581">
        <f t="shared" si="57"/>
        <v>-20</v>
      </c>
      <c r="AQ4" s="581">
        <f t="shared" si="58"/>
        <v>0</v>
      </c>
      <c r="AR4" s="581">
        <f t="shared" si="59"/>
        <v>20</v>
      </c>
      <c r="AS4" s="581">
        <f t="shared" si="60"/>
        <v>0</v>
      </c>
      <c r="AT4" s="581">
        <f t="shared" si="61"/>
        <v>-20</v>
      </c>
      <c r="AU4" s="581">
        <f t="shared" si="62"/>
        <v>0</v>
      </c>
      <c r="AV4" s="581">
        <f t="shared" si="63"/>
        <v>20</v>
      </c>
      <c r="AW4" s="581">
        <f t="shared" si="64"/>
        <v>0</v>
      </c>
      <c r="AX4" s="581">
        <f t="shared" si="65"/>
        <v>-20</v>
      </c>
      <c r="AY4" s="581">
        <f t="shared" si="66"/>
        <v>0</v>
      </c>
      <c r="AZ4" s="581">
        <f t="shared" si="67"/>
        <v>20</v>
      </c>
      <c r="BA4" s="581">
        <f t="shared" si="68"/>
        <v>0</v>
      </c>
      <c r="BB4" s="581">
        <f t="shared" si="69"/>
        <v>-20</v>
      </c>
      <c r="BC4" s="581">
        <f t="shared" si="70"/>
        <v>0</v>
      </c>
      <c r="BD4" s="581">
        <f t="shared" si="71"/>
        <v>20</v>
      </c>
      <c r="BE4" s="581">
        <f t="shared" si="72"/>
        <v>0</v>
      </c>
      <c r="BF4" s="581">
        <f>H4*((Resultat_liste!$M6+20)/20)+Resultat_liste!$J6</f>
        <v>21</v>
      </c>
      <c r="BG4" s="581">
        <f>I4*((Resultat_liste!$M6+20)/20)+Resultat_liste!$J6</f>
        <v>1</v>
      </c>
      <c r="BH4" s="581">
        <f>J4*((Resultat_liste!$M6+20)/20)+Resultat_liste!$J6</f>
        <v>-19</v>
      </c>
      <c r="BI4" s="581">
        <f>K4*((Resultat_liste!$M6+20)/20)+Resultat_liste!$J6</f>
        <v>1</v>
      </c>
      <c r="BJ4" s="581">
        <f>L4*((Resultat_liste!$M6+20)/20)+Resultat_liste!$J6</f>
        <v>21</v>
      </c>
      <c r="BK4" s="581">
        <f>M4*((Resultat_liste!$M6+20)/20)+Resultat_liste!$J6</f>
        <v>1</v>
      </c>
      <c r="BL4" s="581">
        <f>N4*((Resultat_liste!$M6+20)/20)+Resultat_liste!$J6</f>
        <v>-19</v>
      </c>
      <c r="BM4" s="581">
        <f>O4*((Resultat_liste!$M6+20)/20)+Resultat_liste!$J6</f>
        <v>1</v>
      </c>
      <c r="BN4" s="581">
        <f>P4*((Resultat_liste!$M6+20)/20)+Resultat_liste!$J6</f>
        <v>21</v>
      </c>
      <c r="BO4" s="581">
        <f>Q4*((Resultat_liste!$M6+20)/20)+Resultat_liste!$J6</f>
        <v>1</v>
      </c>
      <c r="BP4" s="581">
        <f>R4*((Resultat_liste!$M6+20)/20)+Resultat_liste!$J6</f>
        <v>-19</v>
      </c>
      <c r="BQ4" s="581">
        <f>S4*((Resultat_liste!$M6+20)/20)+Resultat_liste!$J6</f>
        <v>1</v>
      </c>
      <c r="BR4" s="581">
        <f>T4*((Resultat_liste!$M6+20)/20)+Resultat_liste!$J6</f>
        <v>21</v>
      </c>
      <c r="BS4" s="581">
        <f>U4*((Resultat_liste!$M6+20)/20)+Resultat_liste!$J6</f>
        <v>1</v>
      </c>
      <c r="BT4" s="581">
        <f>V4*((Resultat_liste!$M6+20)/20)+Resultat_liste!$J6</f>
        <v>-19</v>
      </c>
      <c r="BU4" s="581">
        <f>W4*((Resultat_liste!$M6+20)/20)+Resultat_liste!$J6</f>
        <v>1</v>
      </c>
      <c r="BV4" s="581">
        <f>X4*((Resultat_liste!$M6+20)/20)+Resultat_liste!$J6</f>
        <v>21</v>
      </c>
      <c r="BW4" s="581">
        <f>Y4*((Resultat_liste!$M6+20)/20)+Resultat_liste!$J6</f>
        <v>1</v>
      </c>
      <c r="BX4" s="581">
        <f>Z4*((Resultat_liste!$M6+20)/20)+Resultat_liste!$J6</f>
        <v>-19</v>
      </c>
      <c r="BY4" s="581">
        <f>AA4*((Resultat_liste!$M6+20)/20)+Resultat_liste!$J6</f>
        <v>1</v>
      </c>
      <c r="BZ4" s="581">
        <f>AB4*((Resultat_liste!$M6+20)/20)+Resultat_liste!$J6</f>
        <v>21</v>
      </c>
      <c r="CA4" s="581">
        <f>AC4*((Resultat_liste!$M6+20)/20)+Resultat_liste!$J6</f>
        <v>1</v>
      </c>
      <c r="CB4" s="581">
        <f>AD4*((Resultat_liste!$M6+20)/20)+Resultat_liste!$J6</f>
        <v>-19</v>
      </c>
      <c r="CC4" s="581">
        <f>AE4*((Resultat_liste!$M6+20)/20)+Resultat_liste!$J6</f>
        <v>1</v>
      </c>
      <c r="CD4" s="581">
        <f>AF4*((Resultat_liste!$M6+20)/20)+Resultat_liste!$J6</f>
        <v>21</v>
      </c>
      <c r="CE4" s="581">
        <f>AG4*((Resultat_liste!$M6+20)/20)+Resultat_liste!$J6</f>
        <v>1</v>
      </c>
      <c r="CF4" s="581">
        <f>AH4*((Resultat_liste!$M6+20)/20)+Resultat_liste!$J6</f>
        <v>-19</v>
      </c>
      <c r="CG4" s="581">
        <f>AI4*((Resultat_liste!$M6+20)/20)+Resultat_liste!$J6</f>
        <v>1</v>
      </c>
      <c r="CH4" s="581">
        <f>AJ4*((Resultat_liste!$M6+20)/20)+Resultat_liste!$J6</f>
        <v>21</v>
      </c>
      <c r="CI4" s="581">
        <f>AK4*((Resultat_liste!$M6+20)/20)+Resultat_liste!$J6</f>
        <v>1</v>
      </c>
      <c r="CJ4" s="581">
        <f>AL4*((Resultat_liste!$M6+20)/20)+Resultat_liste!$J6</f>
        <v>-19</v>
      </c>
      <c r="CK4" s="581">
        <f>AM4*((Resultat_liste!$M6+20)/20)+Resultat_liste!$J6</f>
        <v>1</v>
      </c>
      <c r="CL4" s="581">
        <f>AN4*((Resultat_liste!$M6+20)/20)+Resultat_liste!$J6</f>
        <v>21</v>
      </c>
      <c r="CM4" s="581">
        <f>AO4*((Resultat_liste!$M6+20)/20)+Resultat_liste!$J6</f>
        <v>1</v>
      </c>
      <c r="CN4" s="581">
        <f>AP4*((Resultat_liste!$M6+20)/20)+Resultat_liste!$J6</f>
        <v>-19</v>
      </c>
      <c r="CO4" s="581">
        <f>AQ4*((Resultat_liste!$M6+20)/20)+Resultat_liste!$J6</f>
        <v>1</v>
      </c>
      <c r="CP4" s="581">
        <f>AR4*((Resultat_liste!$M6+20)/20)+Resultat_liste!$J6</f>
        <v>21</v>
      </c>
      <c r="CQ4" s="581">
        <f>AS4*((Resultat_liste!$M6+20)/20)+Resultat_liste!$J6</f>
        <v>1</v>
      </c>
      <c r="CR4" s="581">
        <f>AT4*((Resultat_liste!$M6+20)/20)+Resultat_liste!$J6</f>
        <v>-19</v>
      </c>
      <c r="CS4" s="581">
        <f>AU4*((Resultat_liste!$M6+20)/20)+Resultat_liste!$J6</f>
        <v>1</v>
      </c>
      <c r="CT4" s="581">
        <f>AV4*((Resultat_liste!$M6+20)/20)+Resultat_liste!$J6</f>
        <v>21</v>
      </c>
      <c r="CU4" s="581">
        <f>AW4*((Resultat_liste!$M6+20)/20)+Resultat_liste!$J6</f>
        <v>1</v>
      </c>
      <c r="CV4" s="581">
        <f>AX4*((Resultat_liste!$M6+20)/20)+Resultat_liste!$J6</f>
        <v>-19</v>
      </c>
      <c r="CW4" s="581">
        <f>AY4*((Resultat_liste!$M6+20)/20)+Resultat_liste!$J6</f>
        <v>1</v>
      </c>
      <c r="CX4" s="581">
        <f>AZ4*((Resultat_liste!$M6+20)/20)+Resultat_liste!$J6</f>
        <v>21</v>
      </c>
      <c r="CY4" s="581">
        <f>BA4*((Resultat_liste!$M6+20)/20)+Resultat_liste!$J6</f>
        <v>1</v>
      </c>
      <c r="CZ4" s="581">
        <f>BB4*((Resultat_liste!$M6+20)/20)+Resultat_liste!$J6</f>
        <v>-19</v>
      </c>
      <c r="DA4" s="581">
        <f>BC4*((Resultat_liste!$M6+20)/20)+Resultat_liste!$J6</f>
        <v>1</v>
      </c>
      <c r="DB4" s="581">
        <f>BD4*((Resultat_liste!$M6+20)/20)+Resultat_liste!$J6</f>
        <v>21</v>
      </c>
      <c r="DC4" s="581">
        <f>BE4*((Resultat_liste!$M6+20)/20)+Resultat_liste!$J6</f>
        <v>1</v>
      </c>
      <c r="DD4" s="581">
        <f>H4*((Resultat_liste!$Y6+20)/20)+Resultat_liste!$V6</f>
        <v>21</v>
      </c>
      <c r="DE4" s="581">
        <f>I4*((Resultat_liste!$Y6+20)/20)+Resultat_liste!$V6</f>
        <v>1</v>
      </c>
      <c r="DF4" s="581">
        <f>J4*((Resultat_liste!$Y6+20)/20)+Resultat_liste!$V6</f>
        <v>-19</v>
      </c>
      <c r="DG4" s="581">
        <f>K4*((Resultat_liste!$Y6+20)/20)+Resultat_liste!$V6</f>
        <v>1</v>
      </c>
      <c r="DH4" s="581">
        <f>L4*((Resultat_liste!$Y6+20)/20)+Resultat_liste!$V6</f>
        <v>21</v>
      </c>
      <c r="DI4" s="581">
        <f>M4*((Resultat_liste!$Y6+20)/20)+Resultat_liste!$V6</f>
        <v>1</v>
      </c>
      <c r="DJ4" s="581">
        <f>N4*((Resultat_liste!$Y6+20)/20)+Resultat_liste!$V6</f>
        <v>-19</v>
      </c>
      <c r="DK4" s="581">
        <f>O4*((Resultat_liste!$Y6+20)/20)+Resultat_liste!$V6</f>
        <v>1</v>
      </c>
      <c r="DL4" s="581">
        <f>P4*((Resultat_liste!$Y6+20)/20)+Resultat_liste!$V6</f>
        <v>21</v>
      </c>
      <c r="DM4" s="581">
        <f>Q4*((Resultat_liste!$Y6+20)/20)+Resultat_liste!$V6</f>
        <v>1</v>
      </c>
      <c r="DN4" s="581">
        <f>R4*((Resultat_liste!$Y6+20)/20)+Resultat_liste!$V6</f>
        <v>-19</v>
      </c>
      <c r="DO4" s="581">
        <f>S4*((Resultat_liste!$Y6+20)/20)+Resultat_liste!$V6</f>
        <v>1</v>
      </c>
      <c r="DP4" s="581">
        <f>T4*((Resultat_liste!$Y6+20)/20)+Resultat_liste!$V6</f>
        <v>21</v>
      </c>
      <c r="DQ4" s="581">
        <f>U4*((Resultat_liste!$Y6+20)/20)+Resultat_liste!$V6</f>
        <v>1</v>
      </c>
      <c r="DR4" s="581">
        <f>V4*((Resultat_liste!$Y6+20)/20)+Resultat_liste!$V6</f>
        <v>-19</v>
      </c>
      <c r="DS4" s="581">
        <f>W4*((Resultat_liste!$Y6+20)/20)+Resultat_liste!$V6</f>
        <v>1</v>
      </c>
      <c r="DT4" s="581">
        <f>X4*((Resultat_liste!$Y6+20)/20)+Resultat_liste!$V6</f>
        <v>21</v>
      </c>
      <c r="DU4" s="581">
        <f>Y4*((Resultat_liste!$Y6+20)/20)+Resultat_liste!$V6</f>
        <v>1</v>
      </c>
      <c r="DV4" s="581">
        <f>Z4*((Resultat_liste!$Y6+20)/20)+Resultat_liste!$V6</f>
        <v>-19</v>
      </c>
      <c r="DW4" s="581">
        <f>AA4*((Resultat_liste!$Y6+20)/20)+Resultat_liste!$V6</f>
        <v>1</v>
      </c>
      <c r="DX4" s="581">
        <f>AB4*((Resultat_liste!$Y6+20)/20)+Resultat_liste!$V6</f>
        <v>21</v>
      </c>
      <c r="DY4" s="581">
        <f>AC4*((Resultat_liste!$Y6+20)/20)+Resultat_liste!$V6</f>
        <v>1</v>
      </c>
      <c r="DZ4" s="581">
        <f>AD4*((Resultat_liste!$Y6+20)/20)+Resultat_liste!$V6</f>
        <v>-19</v>
      </c>
      <c r="EA4" s="581">
        <f>AE4*((Resultat_liste!$Y6+20)/20)+Resultat_liste!$V6</f>
        <v>1</v>
      </c>
      <c r="EB4" s="581">
        <f>AF4*((Resultat_liste!$Y6+20)/20)+Resultat_liste!$V6</f>
        <v>21</v>
      </c>
      <c r="EC4" s="581">
        <f>AG4*((Resultat_liste!$Y6+20)/20)+Resultat_liste!$V6</f>
        <v>1</v>
      </c>
      <c r="ED4" s="581">
        <f>AH4*((Resultat_liste!$Y6+20)/20)+Resultat_liste!$V6</f>
        <v>-19</v>
      </c>
      <c r="EE4" s="581">
        <f>AI4*((Resultat_liste!$Y6+20)/20)+Resultat_liste!$V6</f>
        <v>1</v>
      </c>
      <c r="EF4" s="581">
        <f>AJ4*((Resultat_liste!$Y6+20)/20)+Resultat_liste!$V6</f>
        <v>21</v>
      </c>
      <c r="EG4" s="581">
        <f>AK4*((Resultat_liste!$Y6+20)/20)+Resultat_liste!$V6</f>
        <v>1</v>
      </c>
      <c r="EH4" s="581">
        <f>AL4*((Resultat_liste!$Y6+20)/20)+Resultat_liste!$V6</f>
        <v>-19</v>
      </c>
      <c r="EI4" s="581">
        <f>AM4*((Resultat_liste!$Y6+20)/20)+Resultat_liste!$V6</f>
        <v>1</v>
      </c>
      <c r="EJ4" s="581">
        <f>AN4*((Resultat_liste!$Y6+20)/20)+Resultat_liste!$V6</f>
        <v>21</v>
      </c>
      <c r="EK4" s="581">
        <f>AO4*((Resultat_liste!$Y6+20)/20)+Resultat_liste!$V6</f>
        <v>1</v>
      </c>
      <c r="EL4" s="581">
        <f>AP4*((Resultat_liste!$Y6+20)/20)+Resultat_liste!$V6</f>
        <v>-19</v>
      </c>
      <c r="EM4" s="581">
        <f>AQ4*((Resultat_liste!$Y6+20)/20)+Resultat_liste!$V6</f>
        <v>1</v>
      </c>
      <c r="EN4" s="581">
        <f>AR4*((Resultat_liste!$Y6+20)/20)+Resultat_liste!$V6</f>
        <v>21</v>
      </c>
      <c r="EO4" s="581">
        <f>AS4*((Resultat_liste!$Y6+20)/20)+Resultat_liste!$V6</f>
        <v>1</v>
      </c>
      <c r="EP4" s="581">
        <f>AT4*((Resultat_liste!$Y6+20)/20)+Resultat_liste!$V6</f>
        <v>-19</v>
      </c>
      <c r="EQ4" s="581">
        <f>AU4*((Resultat_liste!$Y6+20)/20)+Resultat_liste!$V6</f>
        <v>1</v>
      </c>
      <c r="ER4" s="581">
        <f>AV4*((Resultat_liste!$Y6+20)/20)+Resultat_liste!$V6</f>
        <v>21</v>
      </c>
      <c r="ES4" s="581">
        <f>AW4*((Resultat_liste!$Y6+20)/20)+Resultat_liste!$V6</f>
        <v>1</v>
      </c>
      <c r="ET4" s="581">
        <f>AX4*((Resultat_liste!$Y6+20)/20)+Resultat_liste!$V6</f>
        <v>-19</v>
      </c>
      <c r="EU4" s="581">
        <f>AY4*((Resultat_liste!$Y6+20)/20)+Resultat_liste!$V6</f>
        <v>1</v>
      </c>
      <c r="EV4" s="581">
        <f>AZ4*((Resultat_liste!$Y6+20)/20)+Resultat_liste!$V6</f>
        <v>21</v>
      </c>
      <c r="EW4" s="581">
        <f>BA4*((Resultat_liste!$Y6+20)/20)+Resultat_liste!$V6</f>
        <v>1</v>
      </c>
      <c r="EX4" s="581">
        <f>BB4*((Resultat_liste!$Y6+20)/20)+Resultat_liste!$V6</f>
        <v>-19</v>
      </c>
      <c r="EY4" s="581">
        <f>BC4*((Resultat_liste!$Y6+20)/20)+Resultat_liste!$V6</f>
        <v>1</v>
      </c>
      <c r="EZ4" s="581">
        <f>BD4*((Resultat_liste!$Y6+20)/20)+Resultat_liste!$V6</f>
        <v>21</v>
      </c>
      <c r="FA4" s="581">
        <f>BE4*((Resultat_liste!$Y6+20)/20)+Resultat_liste!$V6</f>
        <v>1</v>
      </c>
      <c r="FB4" s="581">
        <f t="shared" si="73"/>
        <v>20</v>
      </c>
      <c r="FC4" s="581">
        <f t="shared" si="74"/>
        <v>0</v>
      </c>
      <c r="FD4" s="581">
        <f t="shared" si="75"/>
        <v>-20</v>
      </c>
      <c r="FE4" s="581">
        <f t="shared" si="76"/>
        <v>0</v>
      </c>
      <c r="FF4" s="581">
        <f t="shared" si="77"/>
        <v>20</v>
      </c>
      <c r="FG4" s="581">
        <f t="shared" si="78"/>
        <v>0</v>
      </c>
      <c r="FH4" s="581">
        <f t="shared" si="79"/>
        <v>-20</v>
      </c>
      <c r="FI4" s="581">
        <f t="shared" si="80"/>
        <v>0</v>
      </c>
      <c r="FJ4" s="581">
        <f t="shared" si="81"/>
        <v>20</v>
      </c>
      <c r="FK4" s="581">
        <f t="shared" si="82"/>
        <v>0</v>
      </c>
      <c r="FL4" s="581">
        <f t="shared" si="83"/>
        <v>-20</v>
      </c>
      <c r="FM4" s="581">
        <f t="shared" si="84"/>
        <v>0</v>
      </c>
      <c r="FN4" s="581">
        <f t="shared" si="85"/>
        <v>20</v>
      </c>
      <c r="FO4" s="581">
        <f t="shared" si="86"/>
        <v>0</v>
      </c>
      <c r="FP4" s="581">
        <f t="shared" si="87"/>
        <v>-20</v>
      </c>
      <c r="FQ4" s="581">
        <f t="shared" si="88"/>
        <v>0</v>
      </c>
      <c r="FR4" s="581">
        <f t="shared" si="89"/>
        <v>20</v>
      </c>
      <c r="FS4" s="581">
        <f t="shared" si="90"/>
        <v>0</v>
      </c>
      <c r="FT4" s="581">
        <f t="shared" si="91"/>
        <v>-20</v>
      </c>
      <c r="FU4" s="581">
        <f t="shared" si="92"/>
        <v>0</v>
      </c>
      <c r="FV4" s="581">
        <f t="shared" si="93"/>
        <v>20</v>
      </c>
      <c r="FW4" s="581">
        <f t="shared" si="94"/>
        <v>0</v>
      </c>
      <c r="FX4" s="581">
        <f t="shared" si="95"/>
        <v>-20</v>
      </c>
      <c r="FY4" s="581">
        <f t="shared" si="96"/>
        <v>0</v>
      </c>
      <c r="FZ4" s="581">
        <f t="shared" si="97"/>
        <v>20</v>
      </c>
      <c r="GA4" s="581">
        <f t="shared" si="98"/>
        <v>0</v>
      </c>
      <c r="GB4" s="581">
        <f t="shared" si="2"/>
        <v>-20</v>
      </c>
      <c r="GC4" s="581">
        <f t="shared" si="3"/>
        <v>0</v>
      </c>
      <c r="GD4" s="581">
        <f t="shared" si="4"/>
        <v>20</v>
      </c>
      <c r="GE4" s="581">
        <f t="shared" si="5"/>
        <v>0</v>
      </c>
      <c r="GF4" s="581">
        <f t="shared" si="6"/>
        <v>-20</v>
      </c>
      <c r="GG4" s="581">
        <f t="shared" si="7"/>
        <v>0</v>
      </c>
      <c r="GH4" s="581">
        <f t="shared" si="8"/>
        <v>20</v>
      </c>
      <c r="GI4" s="581">
        <f t="shared" si="9"/>
        <v>0</v>
      </c>
      <c r="GJ4" s="581">
        <f t="shared" si="10"/>
        <v>-20</v>
      </c>
      <c r="GK4" s="581">
        <f t="shared" si="11"/>
        <v>0</v>
      </c>
      <c r="GL4" s="581">
        <f t="shared" si="12"/>
        <v>20</v>
      </c>
      <c r="GM4" s="581">
        <f t="shared" si="13"/>
        <v>0</v>
      </c>
      <c r="GN4" s="581">
        <f t="shared" si="14"/>
        <v>-20</v>
      </c>
      <c r="GO4" s="581">
        <f t="shared" si="15"/>
        <v>0</v>
      </c>
      <c r="GP4" s="581">
        <f t="shared" si="16"/>
        <v>20</v>
      </c>
      <c r="GQ4" s="581">
        <f t="shared" si="17"/>
        <v>0</v>
      </c>
      <c r="GR4" s="581">
        <f t="shared" si="18"/>
        <v>-20</v>
      </c>
      <c r="GS4" s="581">
        <f t="shared" si="19"/>
        <v>0</v>
      </c>
      <c r="GT4" s="581">
        <f t="shared" si="20"/>
        <v>20</v>
      </c>
      <c r="GU4" s="581">
        <f t="shared" si="21"/>
        <v>0</v>
      </c>
      <c r="GV4" s="581">
        <f t="shared" si="22"/>
        <v>-20</v>
      </c>
      <c r="GW4" s="581">
        <f t="shared" si="23"/>
        <v>0</v>
      </c>
      <c r="GX4" s="581">
        <f t="shared" si="24"/>
        <v>20</v>
      </c>
      <c r="GY4" s="581">
        <f t="shared" si="25"/>
        <v>0</v>
      </c>
    </row>
    <row r="5" spans="1:207" ht="16.5" thickTop="1" thickBot="1" x14ac:dyDescent="0.3">
      <c r="A5" s="581">
        <v>40</v>
      </c>
      <c r="B5" s="584" t="s">
        <v>11</v>
      </c>
      <c r="C5" s="581">
        <f t="shared" si="99"/>
        <v>1</v>
      </c>
      <c r="D5" s="581">
        <f t="shared" si="26"/>
        <v>104</v>
      </c>
      <c r="E5" s="581">
        <v>40</v>
      </c>
      <c r="F5" s="581">
        <f t="shared" si="100"/>
        <v>4</v>
      </c>
      <c r="G5" s="582" t="s">
        <v>5</v>
      </c>
      <c r="H5" s="581">
        <v>20</v>
      </c>
      <c r="I5" s="581">
        <v>0</v>
      </c>
      <c r="J5" s="581">
        <v>-20</v>
      </c>
      <c r="K5" s="581">
        <v>0</v>
      </c>
      <c r="L5" s="581">
        <f t="shared" si="27"/>
        <v>20</v>
      </c>
      <c r="M5" s="581">
        <f t="shared" si="28"/>
        <v>0</v>
      </c>
      <c r="N5" s="581">
        <f t="shared" si="29"/>
        <v>-20</v>
      </c>
      <c r="O5" s="581">
        <f t="shared" si="30"/>
        <v>0</v>
      </c>
      <c r="P5" s="581">
        <f t="shared" si="31"/>
        <v>20</v>
      </c>
      <c r="Q5" s="581">
        <f t="shared" si="32"/>
        <v>0</v>
      </c>
      <c r="R5" s="581">
        <f t="shared" si="33"/>
        <v>-20</v>
      </c>
      <c r="S5" s="581">
        <f t="shared" si="34"/>
        <v>0</v>
      </c>
      <c r="T5" s="581">
        <f t="shared" si="35"/>
        <v>20</v>
      </c>
      <c r="U5" s="581">
        <f t="shared" si="36"/>
        <v>0</v>
      </c>
      <c r="V5" s="581">
        <f t="shared" si="37"/>
        <v>-20</v>
      </c>
      <c r="W5" s="581">
        <f t="shared" si="38"/>
        <v>0</v>
      </c>
      <c r="X5" s="581">
        <f t="shared" si="39"/>
        <v>20</v>
      </c>
      <c r="Y5" s="581">
        <f t="shared" si="40"/>
        <v>0</v>
      </c>
      <c r="Z5" s="581">
        <f t="shared" si="41"/>
        <v>-20</v>
      </c>
      <c r="AA5" s="581">
        <f t="shared" si="42"/>
        <v>0</v>
      </c>
      <c r="AB5" s="581">
        <f t="shared" si="43"/>
        <v>20</v>
      </c>
      <c r="AC5" s="581">
        <f t="shared" si="44"/>
        <v>0</v>
      </c>
      <c r="AD5" s="581">
        <f t="shared" si="45"/>
        <v>-20</v>
      </c>
      <c r="AE5" s="581">
        <f t="shared" si="46"/>
        <v>0</v>
      </c>
      <c r="AF5" s="581">
        <f t="shared" si="47"/>
        <v>20</v>
      </c>
      <c r="AG5" s="581">
        <f t="shared" si="48"/>
        <v>0</v>
      </c>
      <c r="AH5" s="581">
        <f t="shared" si="49"/>
        <v>-20</v>
      </c>
      <c r="AI5" s="581">
        <f t="shared" si="50"/>
        <v>0</v>
      </c>
      <c r="AJ5" s="581">
        <f t="shared" si="51"/>
        <v>20</v>
      </c>
      <c r="AK5" s="581">
        <f t="shared" si="52"/>
        <v>0</v>
      </c>
      <c r="AL5" s="581">
        <f t="shared" si="53"/>
        <v>-20</v>
      </c>
      <c r="AM5" s="581">
        <f t="shared" si="54"/>
        <v>0</v>
      </c>
      <c r="AN5" s="581">
        <f t="shared" si="55"/>
        <v>20</v>
      </c>
      <c r="AO5" s="581">
        <f t="shared" si="56"/>
        <v>0</v>
      </c>
      <c r="AP5" s="581">
        <f t="shared" si="57"/>
        <v>-20</v>
      </c>
      <c r="AQ5" s="581">
        <f t="shared" si="58"/>
        <v>0</v>
      </c>
      <c r="AR5" s="581">
        <f t="shared" si="59"/>
        <v>20</v>
      </c>
      <c r="AS5" s="581">
        <f t="shared" si="60"/>
        <v>0</v>
      </c>
      <c r="AT5" s="581">
        <f t="shared" si="61"/>
        <v>-20</v>
      </c>
      <c r="AU5" s="581">
        <f t="shared" si="62"/>
        <v>0</v>
      </c>
      <c r="AV5" s="581">
        <f t="shared" si="63"/>
        <v>20</v>
      </c>
      <c r="AW5" s="581">
        <f t="shared" si="64"/>
        <v>0</v>
      </c>
      <c r="AX5" s="581">
        <f t="shared" si="65"/>
        <v>-20</v>
      </c>
      <c r="AY5" s="581">
        <f t="shared" si="66"/>
        <v>0</v>
      </c>
      <c r="AZ5" s="581">
        <f t="shared" si="67"/>
        <v>20</v>
      </c>
      <c r="BA5" s="581">
        <f t="shared" si="68"/>
        <v>0</v>
      </c>
      <c r="BB5" s="581">
        <f t="shared" si="69"/>
        <v>-20</v>
      </c>
      <c r="BC5" s="581">
        <f t="shared" si="70"/>
        <v>0</v>
      </c>
      <c r="BD5" s="581">
        <f t="shared" si="71"/>
        <v>20</v>
      </c>
      <c r="BE5" s="581">
        <f t="shared" si="72"/>
        <v>0</v>
      </c>
      <c r="BF5" s="581">
        <f>H5*((Resultat_liste!$M7+20)/20)+Resultat_liste!$J7</f>
        <v>20</v>
      </c>
      <c r="BG5" s="581">
        <f>I5*((Resultat_liste!$M7+20)/20)+Resultat_liste!$J7</f>
        <v>0</v>
      </c>
      <c r="BH5" s="581">
        <f>J5*((Resultat_liste!$M7+20)/20)+Resultat_liste!$J7</f>
        <v>-20</v>
      </c>
      <c r="BI5" s="581">
        <f>K5*((Resultat_liste!$M7+20)/20)+Resultat_liste!$J7</f>
        <v>0</v>
      </c>
      <c r="BJ5" s="581">
        <f>L5*((Resultat_liste!$M7+20)/20)+Resultat_liste!$J7</f>
        <v>20</v>
      </c>
      <c r="BK5" s="581">
        <f>M5*((Resultat_liste!$M7+20)/20)+Resultat_liste!$J7</f>
        <v>0</v>
      </c>
      <c r="BL5" s="581">
        <f>N5*((Resultat_liste!$M7+20)/20)+Resultat_liste!$J7</f>
        <v>-20</v>
      </c>
      <c r="BM5" s="581">
        <f>O5*((Resultat_liste!$M7+20)/20)+Resultat_liste!$J7</f>
        <v>0</v>
      </c>
      <c r="BN5" s="581">
        <f>P5*((Resultat_liste!$M7+20)/20)+Resultat_liste!$J7</f>
        <v>20</v>
      </c>
      <c r="BO5" s="581">
        <f>Q5*((Resultat_liste!$M7+20)/20)+Resultat_liste!$J7</f>
        <v>0</v>
      </c>
      <c r="BP5" s="581">
        <f>R5*((Resultat_liste!$M7+20)/20)+Resultat_liste!$J7</f>
        <v>-20</v>
      </c>
      <c r="BQ5" s="581">
        <f>S5*((Resultat_liste!$M7+20)/20)+Resultat_liste!$J7</f>
        <v>0</v>
      </c>
      <c r="BR5" s="581">
        <f>T5*((Resultat_liste!$M7+20)/20)+Resultat_liste!$J7</f>
        <v>20</v>
      </c>
      <c r="BS5" s="581">
        <f>U5*((Resultat_liste!$M7+20)/20)+Resultat_liste!$J7</f>
        <v>0</v>
      </c>
      <c r="BT5" s="581">
        <f>V5*((Resultat_liste!$M7+20)/20)+Resultat_liste!$J7</f>
        <v>-20</v>
      </c>
      <c r="BU5" s="581">
        <f>W5*((Resultat_liste!$M7+20)/20)+Resultat_liste!$J7</f>
        <v>0</v>
      </c>
      <c r="BV5" s="581">
        <f>X5*((Resultat_liste!$M7+20)/20)+Resultat_liste!$J7</f>
        <v>20</v>
      </c>
      <c r="BW5" s="581">
        <f>Y5*((Resultat_liste!$M7+20)/20)+Resultat_liste!$J7</f>
        <v>0</v>
      </c>
      <c r="BX5" s="581">
        <f>Z5*((Resultat_liste!$M7+20)/20)+Resultat_liste!$J7</f>
        <v>-20</v>
      </c>
      <c r="BY5" s="581">
        <f>AA5*((Resultat_liste!$M7+20)/20)+Resultat_liste!$J7</f>
        <v>0</v>
      </c>
      <c r="BZ5" s="581">
        <f>AB5*((Resultat_liste!$M7+20)/20)+Resultat_liste!$J7</f>
        <v>20</v>
      </c>
      <c r="CA5" s="581">
        <f>AC5*((Resultat_liste!$M7+20)/20)+Resultat_liste!$J7</f>
        <v>0</v>
      </c>
      <c r="CB5" s="581">
        <f>AD5*((Resultat_liste!$M7+20)/20)+Resultat_liste!$J7</f>
        <v>-20</v>
      </c>
      <c r="CC5" s="581">
        <f>AE5*((Resultat_liste!$M7+20)/20)+Resultat_liste!$J7</f>
        <v>0</v>
      </c>
      <c r="CD5" s="581">
        <f>AF5*((Resultat_liste!$M7+20)/20)+Resultat_liste!$J7</f>
        <v>20</v>
      </c>
      <c r="CE5" s="581">
        <f>AG5*((Resultat_liste!$M7+20)/20)+Resultat_liste!$J7</f>
        <v>0</v>
      </c>
      <c r="CF5" s="581">
        <f>AH5*((Resultat_liste!$M7+20)/20)+Resultat_liste!$J7</f>
        <v>-20</v>
      </c>
      <c r="CG5" s="581">
        <f>AI5*((Resultat_liste!$M7+20)/20)+Resultat_liste!$J7</f>
        <v>0</v>
      </c>
      <c r="CH5" s="581">
        <f>AJ5*((Resultat_liste!$M7+20)/20)+Resultat_liste!$J7</f>
        <v>20</v>
      </c>
      <c r="CI5" s="581">
        <f>AK5*((Resultat_liste!$M7+20)/20)+Resultat_liste!$J7</f>
        <v>0</v>
      </c>
      <c r="CJ5" s="581">
        <f>AL5*((Resultat_liste!$M7+20)/20)+Resultat_liste!$J7</f>
        <v>-20</v>
      </c>
      <c r="CK5" s="581">
        <f>AM5*((Resultat_liste!$M7+20)/20)+Resultat_liste!$J7</f>
        <v>0</v>
      </c>
      <c r="CL5" s="581">
        <f>AN5*((Resultat_liste!$M7+20)/20)+Resultat_liste!$J7</f>
        <v>20</v>
      </c>
      <c r="CM5" s="581">
        <f>AO5*((Resultat_liste!$M7+20)/20)+Resultat_liste!$J7</f>
        <v>0</v>
      </c>
      <c r="CN5" s="581">
        <f>AP5*((Resultat_liste!$M7+20)/20)+Resultat_liste!$J7</f>
        <v>-20</v>
      </c>
      <c r="CO5" s="581">
        <f>AQ5*((Resultat_liste!$M7+20)/20)+Resultat_liste!$J7</f>
        <v>0</v>
      </c>
      <c r="CP5" s="581">
        <f>AR5*((Resultat_liste!$M7+20)/20)+Resultat_liste!$J7</f>
        <v>20</v>
      </c>
      <c r="CQ5" s="581">
        <f>AS5*((Resultat_liste!$M7+20)/20)+Resultat_liste!$J7</f>
        <v>0</v>
      </c>
      <c r="CR5" s="581">
        <f>AT5*((Resultat_liste!$M7+20)/20)+Resultat_liste!$J7</f>
        <v>-20</v>
      </c>
      <c r="CS5" s="581">
        <f>AU5*((Resultat_liste!$M7+20)/20)+Resultat_liste!$J7</f>
        <v>0</v>
      </c>
      <c r="CT5" s="581">
        <f>AV5*((Resultat_liste!$M7+20)/20)+Resultat_liste!$J7</f>
        <v>20</v>
      </c>
      <c r="CU5" s="581">
        <f>AW5*((Resultat_liste!$M7+20)/20)+Resultat_liste!$J7</f>
        <v>0</v>
      </c>
      <c r="CV5" s="581">
        <f>AX5*((Resultat_liste!$M7+20)/20)+Resultat_liste!$J7</f>
        <v>-20</v>
      </c>
      <c r="CW5" s="581">
        <f>AY5*((Resultat_liste!$M7+20)/20)+Resultat_liste!$J7</f>
        <v>0</v>
      </c>
      <c r="CX5" s="581">
        <f>AZ5*((Resultat_liste!$M7+20)/20)+Resultat_liste!$J7</f>
        <v>20</v>
      </c>
      <c r="CY5" s="581">
        <f>BA5*((Resultat_liste!$M7+20)/20)+Resultat_liste!$J7</f>
        <v>0</v>
      </c>
      <c r="CZ5" s="581">
        <f>BB5*((Resultat_liste!$M7+20)/20)+Resultat_liste!$J7</f>
        <v>-20</v>
      </c>
      <c r="DA5" s="581">
        <f>BC5*((Resultat_liste!$M7+20)/20)+Resultat_liste!$J7</f>
        <v>0</v>
      </c>
      <c r="DB5" s="581">
        <f>BD5*((Resultat_liste!$M7+20)/20)+Resultat_liste!$J7</f>
        <v>20</v>
      </c>
      <c r="DC5" s="581">
        <f>BE5*((Resultat_liste!$M7+20)/20)+Resultat_liste!$J7</f>
        <v>0</v>
      </c>
      <c r="DD5" s="581">
        <f>H5*((Resultat_liste!$Y7+20)/20)+Resultat_liste!$V7</f>
        <v>20</v>
      </c>
      <c r="DE5" s="581">
        <f>I5*((Resultat_liste!$Y7+20)/20)+Resultat_liste!$V7</f>
        <v>0</v>
      </c>
      <c r="DF5" s="581">
        <f>J5*((Resultat_liste!$Y7+20)/20)+Resultat_liste!$V7</f>
        <v>-20</v>
      </c>
      <c r="DG5" s="581">
        <f>K5*((Resultat_liste!$Y7+20)/20)+Resultat_liste!$V7</f>
        <v>0</v>
      </c>
      <c r="DH5" s="581">
        <f>L5*((Resultat_liste!$Y7+20)/20)+Resultat_liste!$V7</f>
        <v>20</v>
      </c>
      <c r="DI5" s="581">
        <f>M5*((Resultat_liste!$Y7+20)/20)+Resultat_liste!$V7</f>
        <v>0</v>
      </c>
      <c r="DJ5" s="581">
        <f>N5*((Resultat_liste!$Y7+20)/20)+Resultat_liste!$V7</f>
        <v>-20</v>
      </c>
      <c r="DK5" s="581">
        <f>O5*((Resultat_liste!$Y7+20)/20)+Resultat_liste!$V7</f>
        <v>0</v>
      </c>
      <c r="DL5" s="581">
        <f>P5*((Resultat_liste!$Y7+20)/20)+Resultat_liste!$V7</f>
        <v>20</v>
      </c>
      <c r="DM5" s="581">
        <f>Q5*((Resultat_liste!$Y7+20)/20)+Resultat_liste!$V7</f>
        <v>0</v>
      </c>
      <c r="DN5" s="581">
        <f>R5*((Resultat_liste!$Y7+20)/20)+Resultat_liste!$V7</f>
        <v>-20</v>
      </c>
      <c r="DO5" s="581">
        <f>S5*((Resultat_liste!$Y7+20)/20)+Resultat_liste!$V7</f>
        <v>0</v>
      </c>
      <c r="DP5" s="581">
        <f>T5*((Resultat_liste!$Y7+20)/20)+Resultat_liste!$V7</f>
        <v>20</v>
      </c>
      <c r="DQ5" s="581">
        <f>U5*((Resultat_liste!$Y7+20)/20)+Resultat_liste!$V7</f>
        <v>0</v>
      </c>
      <c r="DR5" s="581">
        <f>V5*((Resultat_liste!$Y7+20)/20)+Resultat_liste!$V7</f>
        <v>-20</v>
      </c>
      <c r="DS5" s="581">
        <f>W5*((Resultat_liste!$Y7+20)/20)+Resultat_liste!$V7</f>
        <v>0</v>
      </c>
      <c r="DT5" s="581">
        <f>X5*((Resultat_liste!$Y7+20)/20)+Resultat_liste!$V7</f>
        <v>20</v>
      </c>
      <c r="DU5" s="581">
        <f>Y5*((Resultat_liste!$Y7+20)/20)+Resultat_liste!$V7</f>
        <v>0</v>
      </c>
      <c r="DV5" s="581">
        <f>Z5*((Resultat_liste!$Y7+20)/20)+Resultat_liste!$V7</f>
        <v>-20</v>
      </c>
      <c r="DW5" s="581">
        <f>AA5*((Resultat_liste!$Y7+20)/20)+Resultat_liste!$V7</f>
        <v>0</v>
      </c>
      <c r="DX5" s="581">
        <f>AB5*((Resultat_liste!$Y7+20)/20)+Resultat_liste!$V7</f>
        <v>20</v>
      </c>
      <c r="DY5" s="581">
        <f>AC5*((Resultat_liste!$Y7+20)/20)+Resultat_liste!$V7</f>
        <v>0</v>
      </c>
      <c r="DZ5" s="581">
        <f>AD5*((Resultat_liste!$Y7+20)/20)+Resultat_liste!$V7</f>
        <v>-20</v>
      </c>
      <c r="EA5" s="581">
        <f>AE5*((Resultat_liste!$Y7+20)/20)+Resultat_liste!$V7</f>
        <v>0</v>
      </c>
      <c r="EB5" s="581">
        <f>AF5*((Resultat_liste!$Y7+20)/20)+Resultat_liste!$V7</f>
        <v>20</v>
      </c>
      <c r="EC5" s="581">
        <f>AG5*((Resultat_liste!$Y7+20)/20)+Resultat_liste!$V7</f>
        <v>0</v>
      </c>
      <c r="ED5" s="581">
        <f>AH5*((Resultat_liste!$Y7+20)/20)+Resultat_liste!$V7</f>
        <v>-20</v>
      </c>
      <c r="EE5" s="581">
        <f>AI5*((Resultat_liste!$Y7+20)/20)+Resultat_liste!$V7</f>
        <v>0</v>
      </c>
      <c r="EF5" s="581">
        <f>AJ5*((Resultat_liste!$Y7+20)/20)+Resultat_liste!$V7</f>
        <v>20</v>
      </c>
      <c r="EG5" s="581">
        <f>AK5*((Resultat_liste!$Y7+20)/20)+Resultat_liste!$V7</f>
        <v>0</v>
      </c>
      <c r="EH5" s="581">
        <f>AL5*((Resultat_liste!$Y7+20)/20)+Resultat_liste!$V7</f>
        <v>-20</v>
      </c>
      <c r="EI5" s="581">
        <f>AM5*((Resultat_liste!$Y7+20)/20)+Resultat_liste!$V7</f>
        <v>0</v>
      </c>
      <c r="EJ5" s="581">
        <f>AN5*((Resultat_liste!$Y7+20)/20)+Resultat_liste!$V7</f>
        <v>20</v>
      </c>
      <c r="EK5" s="581">
        <f>AO5*((Resultat_liste!$Y7+20)/20)+Resultat_liste!$V7</f>
        <v>0</v>
      </c>
      <c r="EL5" s="581">
        <f>AP5*((Resultat_liste!$Y7+20)/20)+Resultat_liste!$V7</f>
        <v>-20</v>
      </c>
      <c r="EM5" s="581">
        <f>AQ5*((Resultat_liste!$Y7+20)/20)+Resultat_liste!$V7</f>
        <v>0</v>
      </c>
      <c r="EN5" s="581">
        <f>AR5*((Resultat_liste!$Y7+20)/20)+Resultat_liste!$V7</f>
        <v>20</v>
      </c>
      <c r="EO5" s="581">
        <f>AS5*((Resultat_liste!$Y7+20)/20)+Resultat_liste!$V7</f>
        <v>0</v>
      </c>
      <c r="EP5" s="581">
        <f>AT5*((Resultat_liste!$Y7+20)/20)+Resultat_liste!$V7</f>
        <v>-20</v>
      </c>
      <c r="EQ5" s="581">
        <f>AU5*((Resultat_liste!$Y7+20)/20)+Resultat_liste!$V7</f>
        <v>0</v>
      </c>
      <c r="ER5" s="581">
        <f>AV5*((Resultat_liste!$Y7+20)/20)+Resultat_liste!$V7</f>
        <v>20</v>
      </c>
      <c r="ES5" s="581">
        <f>AW5*((Resultat_liste!$Y7+20)/20)+Resultat_liste!$V7</f>
        <v>0</v>
      </c>
      <c r="ET5" s="581">
        <f>AX5*((Resultat_liste!$Y7+20)/20)+Resultat_liste!$V7</f>
        <v>-20</v>
      </c>
      <c r="EU5" s="581">
        <f>AY5*((Resultat_liste!$Y7+20)/20)+Resultat_liste!$V7</f>
        <v>0</v>
      </c>
      <c r="EV5" s="581">
        <f>AZ5*((Resultat_liste!$Y7+20)/20)+Resultat_liste!$V7</f>
        <v>20</v>
      </c>
      <c r="EW5" s="581">
        <f>BA5*((Resultat_liste!$Y7+20)/20)+Resultat_liste!$V7</f>
        <v>0</v>
      </c>
      <c r="EX5" s="581">
        <f>BB5*((Resultat_liste!$Y7+20)/20)+Resultat_liste!$V7</f>
        <v>-20</v>
      </c>
      <c r="EY5" s="581">
        <f>BC5*((Resultat_liste!$Y7+20)/20)+Resultat_liste!$V7</f>
        <v>0</v>
      </c>
      <c r="EZ5" s="581">
        <f>BD5*((Resultat_liste!$Y7+20)/20)+Resultat_liste!$V7</f>
        <v>20</v>
      </c>
      <c r="FA5" s="581">
        <f>BE5*((Resultat_liste!$Y7+20)/20)+Resultat_liste!$V7</f>
        <v>0</v>
      </c>
      <c r="FB5" s="581">
        <f t="shared" si="73"/>
        <v>20</v>
      </c>
      <c r="FC5" s="581">
        <f t="shared" si="74"/>
        <v>0</v>
      </c>
      <c r="FD5" s="581">
        <f t="shared" si="75"/>
        <v>-20</v>
      </c>
      <c r="FE5" s="581">
        <f t="shared" si="76"/>
        <v>0</v>
      </c>
      <c r="FF5" s="581">
        <f t="shared" si="77"/>
        <v>20</v>
      </c>
      <c r="FG5" s="581">
        <f t="shared" si="78"/>
        <v>0</v>
      </c>
      <c r="FH5" s="581">
        <f t="shared" si="79"/>
        <v>-20</v>
      </c>
      <c r="FI5" s="581">
        <f t="shared" si="80"/>
        <v>0</v>
      </c>
      <c r="FJ5" s="581">
        <f t="shared" si="81"/>
        <v>20</v>
      </c>
      <c r="FK5" s="581">
        <f t="shared" si="82"/>
        <v>0</v>
      </c>
      <c r="FL5" s="581">
        <f t="shared" si="83"/>
        <v>-20</v>
      </c>
      <c r="FM5" s="581">
        <f t="shared" si="84"/>
        <v>0</v>
      </c>
      <c r="FN5" s="581">
        <f t="shared" si="85"/>
        <v>20</v>
      </c>
      <c r="FO5" s="581">
        <f t="shared" si="86"/>
        <v>0</v>
      </c>
      <c r="FP5" s="581">
        <f t="shared" si="87"/>
        <v>-20</v>
      </c>
      <c r="FQ5" s="581">
        <f t="shared" si="88"/>
        <v>0</v>
      </c>
      <c r="FR5" s="581">
        <f t="shared" si="89"/>
        <v>20</v>
      </c>
      <c r="FS5" s="581">
        <f t="shared" si="90"/>
        <v>0</v>
      </c>
      <c r="FT5" s="581">
        <f t="shared" si="91"/>
        <v>-20</v>
      </c>
      <c r="FU5" s="581">
        <f t="shared" si="92"/>
        <v>0</v>
      </c>
      <c r="FV5" s="581">
        <f t="shared" si="93"/>
        <v>20</v>
      </c>
      <c r="FW5" s="581">
        <f t="shared" si="94"/>
        <v>0</v>
      </c>
      <c r="FX5" s="581">
        <f t="shared" si="95"/>
        <v>-20</v>
      </c>
      <c r="FY5" s="581">
        <f t="shared" si="96"/>
        <v>0</v>
      </c>
      <c r="FZ5" s="581">
        <f t="shared" si="97"/>
        <v>20</v>
      </c>
      <c r="GA5" s="581">
        <f t="shared" si="98"/>
        <v>0</v>
      </c>
      <c r="GB5" s="581">
        <f t="shared" si="2"/>
        <v>-20</v>
      </c>
      <c r="GC5" s="581">
        <f t="shared" si="3"/>
        <v>0</v>
      </c>
      <c r="GD5" s="581">
        <f t="shared" si="4"/>
        <v>20</v>
      </c>
      <c r="GE5" s="581">
        <f t="shared" si="5"/>
        <v>0</v>
      </c>
      <c r="GF5" s="581">
        <f t="shared" si="6"/>
        <v>-20</v>
      </c>
      <c r="GG5" s="581">
        <f t="shared" si="7"/>
        <v>0</v>
      </c>
      <c r="GH5" s="581">
        <f t="shared" si="8"/>
        <v>20</v>
      </c>
      <c r="GI5" s="581">
        <f t="shared" si="9"/>
        <v>0</v>
      </c>
      <c r="GJ5" s="581">
        <f t="shared" si="10"/>
        <v>-20</v>
      </c>
      <c r="GK5" s="581">
        <f t="shared" si="11"/>
        <v>0</v>
      </c>
      <c r="GL5" s="581">
        <f t="shared" si="12"/>
        <v>20</v>
      </c>
      <c r="GM5" s="581">
        <f t="shared" si="13"/>
        <v>0</v>
      </c>
      <c r="GN5" s="581">
        <f t="shared" si="14"/>
        <v>-20</v>
      </c>
      <c r="GO5" s="581">
        <f t="shared" si="15"/>
        <v>0</v>
      </c>
      <c r="GP5" s="581">
        <f t="shared" si="16"/>
        <v>20</v>
      </c>
      <c r="GQ5" s="581">
        <f t="shared" si="17"/>
        <v>0</v>
      </c>
      <c r="GR5" s="581">
        <f t="shared" si="18"/>
        <v>-20</v>
      </c>
      <c r="GS5" s="581">
        <f t="shared" si="19"/>
        <v>0</v>
      </c>
      <c r="GT5" s="581">
        <f t="shared" si="20"/>
        <v>20</v>
      </c>
      <c r="GU5" s="581">
        <f t="shared" si="21"/>
        <v>0</v>
      </c>
      <c r="GV5" s="581">
        <f t="shared" si="22"/>
        <v>-20</v>
      </c>
      <c r="GW5" s="581">
        <f t="shared" si="23"/>
        <v>0</v>
      </c>
      <c r="GX5" s="581">
        <f t="shared" si="24"/>
        <v>20</v>
      </c>
      <c r="GY5" s="581">
        <f t="shared" si="25"/>
        <v>0</v>
      </c>
    </row>
    <row r="6" spans="1:207" ht="16.5" thickTop="1" thickBot="1" x14ac:dyDescent="0.3">
      <c r="A6" s="581">
        <v>50</v>
      </c>
      <c r="B6" s="584" t="s">
        <v>12</v>
      </c>
      <c r="C6" s="581">
        <f t="shared" si="99"/>
        <v>1</v>
      </c>
      <c r="D6" s="581">
        <f t="shared" si="26"/>
        <v>105</v>
      </c>
      <c r="E6" s="581">
        <v>50</v>
      </c>
      <c r="F6" s="581">
        <f t="shared" si="100"/>
        <v>5</v>
      </c>
      <c r="G6" s="582" t="s">
        <v>5</v>
      </c>
      <c r="H6" s="581">
        <v>20</v>
      </c>
      <c r="I6" s="581">
        <v>0</v>
      </c>
      <c r="J6" s="581">
        <v>-20</v>
      </c>
      <c r="K6" s="581">
        <v>0</v>
      </c>
      <c r="L6" s="581">
        <f t="shared" si="27"/>
        <v>20</v>
      </c>
      <c r="M6" s="581">
        <f t="shared" si="28"/>
        <v>0</v>
      </c>
      <c r="N6" s="581">
        <f t="shared" si="29"/>
        <v>-20</v>
      </c>
      <c r="O6" s="581">
        <f t="shared" si="30"/>
        <v>0</v>
      </c>
      <c r="P6" s="581">
        <f t="shared" si="31"/>
        <v>20</v>
      </c>
      <c r="Q6" s="581">
        <f t="shared" si="32"/>
        <v>0</v>
      </c>
      <c r="R6" s="581">
        <f t="shared" si="33"/>
        <v>-20</v>
      </c>
      <c r="S6" s="581">
        <f t="shared" si="34"/>
        <v>0</v>
      </c>
      <c r="T6" s="581">
        <f t="shared" si="35"/>
        <v>20</v>
      </c>
      <c r="U6" s="581">
        <f t="shared" si="36"/>
        <v>0</v>
      </c>
      <c r="V6" s="581">
        <f t="shared" si="37"/>
        <v>-20</v>
      </c>
      <c r="W6" s="581">
        <f t="shared" si="38"/>
        <v>0</v>
      </c>
      <c r="X6" s="581">
        <f t="shared" si="39"/>
        <v>20</v>
      </c>
      <c r="Y6" s="581">
        <f t="shared" si="40"/>
        <v>0</v>
      </c>
      <c r="Z6" s="581">
        <f t="shared" si="41"/>
        <v>-20</v>
      </c>
      <c r="AA6" s="581">
        <f t="shared" si="42"/>
        <v>0</v>
      </c>
      <c r="AB6" s="581">
        <f t="shared" si="43"/>
        <v>20</v>
      </c>
      <c r="AC6" s="581">
        <f t="shared" si="44"/>
        <v>0</v>
      </c>
      <c r="AD6" s="581">
        <f t="shared" si="45"/>
        <v>-20</v>
      </c>
      <c r="AE6" s="581">
        <f t="shared" si="46"/>
        <v>0</v>
      </c>
      <c r="AF6" s="581">
        <f t="shared" si="47"/>
        <v>20</v>
      </c>
      <c r="AG6" s="581">
        <f t="shared" si="48"/>
        <v>0</v>
      </c>
      <c r="AH6" s="581">
        <f t="shared" si="49"/>
        <v>-20</v>
      </c>
      <c r="AI6" s="581">
        <f t="shared" si="50"/>
        <v>0</v>
      </c>
      <c r="AJ6" s="581">
        <f t="shared" si="51"/>
        <v>20</v>
      </c>
      <c r="AK6" s="581">
        <f t="shared" si="52"/>
        <v>0</v>
      </c>
      <c r="AL6" s="581">
        <f t="shared" si="53"/>
        <v>-20</v>
      </c>
      <c r="AM6" s="581">
        <f t="shared" si="54"/>
        <v>0</v>
      </c>
      <c r="AN6" s="581">
        <f t="shared" si="55"/>
        <v>20</v>
      </c>
      <c r="AO6" s="581">
        <f t="shared" si="56"/>
        <v>0</v>
      </c>
      <c r="AP6" s="581">
        <f t="shared" si="57"/>
        <v>-20</v>
      </c>
      <c r="AQ6" s="581">
        <f t="shared" si="58"/>
        <v>0</v>
      </c>
      <c r="AR6" s="581">
        <f t="shared" si="59"/>
        <v>20</v>
      </c>
      <c r="AS6" s="581">
        <f t="shared" si="60"/>
        <v>0</v>
      </c>
      <c r="AT6" s="581">
        <f t="shared" si="61"/>
        <v>-20</v>
      </c>
      <c r="AU6" s="581">
        <f t="shared" si="62"/>
        <v>0</v>
      </c>
      <c r="AV6" s="581">
        <f t="shared" si="63"/>
        <v>20</v>
      </c>
      <c r="AW6" s="581">
        <f t="shared" si="64"/>
        <v>0</v>
      </c>
      <c r="AX6" s="581">
        <f t="shared" si="65"/>
        <v>-20</v>
      </c>
      <c r="AY6" s="581">
        <f t="shared" si="66"/>
        <v>0</v>
      </c>
      <c r="AZ6" s="581">
        <f t="shared" si="67"/>
        <v>20</v>
      </c>
      <c r="BA6" s="581">
        <f t="shared" si="68"/>
        <v>0</v>
      </c>
      <c r="BB6" s="581">
        <f t="shared" si="69"/>
        <v>-20</v>
      </c>
      <c r="BC6" s="581">
        <f t="shared" si="70"/>
        <v>0</v>
      </c>
      <c r="BD6" s="581">
        <f t="shared" si="71"/>
        <v>20</v>
      </c>
      <c r="BE6" s="581">
        <f t="shared" si="72"/>
        <v>0</v>
      </c>
      <c r="BF6" s="581">
        <f>H6*((Resultat_liste!$M8+20)/20)+Resultat_liste!$J8</f>
        <v>20</v>
      </c>
      <c r="BG6" s="581">
        <f>I6*((Resultat_liste!$M8+20)/20)+Resultat_liste!$J8</f>
        <v>0</v>
      </c>
      <c r="BH6" s="581">
        <f>J6*((Resultat_liste!$M8+20)/20)+Resultat_liste!$J8</f>
        <v>-20</v>
      </c>
      <c r="BI6" s="581">
        <f>K6*((Resultat_liste!$M8+20)/20)+Resultat_liste!$J8</f>
        <v>0</v>
      </c>
      <c r="BJ6" s="581">
        <f>L6*((Resultat_liste!$M8+20)/20)+Resultat_liste!$J8</f>
        <v>20</v>
      </c>
      <c r="BK6" s="581">
        <f>M6*((Resultat_liste!$M8+20)/20)+Resultat_liste!$J8</f>
        <v>0</v>
      </c>
      <c r="BL6" s="581">
        <f>N6*((Resultat_liste!$M8+20)/20)+Resultat_liste!$J8</f>
        <v>-20</v>
      </c>
      <c r="BM6" s="581">
        <f>O6*((Resultat_liste!$M8+20)/20)+Resultat_liste!$J8</f>
        <v>0</v>
      </c>
      <c r="BN6" s="581">
        <f>P6*((Resultat_liste!$M8+20)/20)+Resultat_liste!$J8</f>
        <v>20</v>
      </c>
      <c r="BO6" s="581">
        <f>Q6*((Resultat_liste!$M8+20)/20)+Resultat_liste!$J8</f>
        <v>0</v>
      </c>
      <c r="BP6" s="581">
        <f>R6*((Resultat_liste!$M8+20)/20)+Resultat_liste!$J8</f>
        <v>-20</v>
      </c>
      <c r="BQ6" s="581">
        <f>S6*((Resultat_liste!$M8+20)/20)+Resultat_liste!$J8</f>
        <v>0</v>
      </c>
      <c r="BR6" s="581">
        <f>T6*((Resultat_liste!$M8+20)/20)+Resultat_liste!$J8</f>
        <v>20</v>
      </c>
      <c r="BS6" s="581">
        <f>U6*((Resultat_liste!$M8+20)/20)+Resultat_liste!$J8</f>
        <v>0</v>
      </c>
      <c r="BT6" s="581">
        <f>V6*((Resultat_liste!$M8+20)/20)+Resultat_liste!$J8</f>
        <v>-20</v>
      </c>
      <c r="BU6" s="581">
        <f>W6*((Resultat_liste!$M8+20)/20)+Resultat_liste!$J8</f>
        <v>0</v>
      </c>
      <c r="BV6" s="581">
        <f>X6*((Resultat_liste!$M8+20)/20)+Resultat_liste!$J8</f>
        <v>20</v>
      </c>
      <c r="BW6" s="581">
        <f>Y6*((Resultat_liste!$M8+20)/20)+Resultat_liste!$J8</f>
        <v>0</v>
      </c>
      <c r="BX6" s="581">
        <f>Z6*((Resultat_liste!$M8+20)/20)+Resultat_liste!$J8</f>
        <v>-20</v>
      </c>
      <c r="BY6" s="581">
        <f>AA6*((Resultat_liste!$M8+20)/20)+Resultat_liste!$J8</f>
        <v>0</v>
      </c>
      <c r="BZ6" s="581">
        <f>AB6*((Resultat_liste!$M8+20)/20)+Resultat_liste!$J8</f>
        <v>20</v>
      </c>
      <c r="CA6" s="581">
        <f>AC6*((Resultat_liste!$M8+20)/20)+Resultat_liste!$J8</f>
        <v>0</v>
      </c>
      <c r="CB6" s="581">
        <f>AD6*((Resultat_liste!$M8+20)/20)+Resultat_liste!$J8</f>
        <v>-20</v>
      </c>
      <c r="CC6" s="581">
        <f>AE6*((Resultat_liste!$M8+20)/20)+Resultat_liste!$J8</f>
        <v>0</v>
      </c>
      <c r="CD6" s="581">
        <f>AF6*((Resultat_liste!$M8+20)/20)+Resultat_liste!$J8</f>
        <v>20</v>
      </c>
      <c r="CE6" s="581">
        <f>AG6*((Resultat_liste!$M8+20)/20)+Resultat_liste!$J8</f>
        <v>0</v>
      </c>
      <c r="CF6" s="581">
        <f>AH6*((Resultat_liste!$M8+20)/20)+Resultat_liste!$J8</f>
        <v>-20</v>
      </c>
      <c r="CG6" s="581">
        <f>AI6*((Resultat_liste!$M8+20)/20)+Resultat_liste!$J8</f>
        <v>0</v>
      </c>
      <c r="CH6" s="581">
        <f>AJ6*((Resultat_liste!$M8+20)/20)+Resultat_liste!$J8</f>
        <v>20</v>
      </c>
      <c r="CI6" s="581">
        <f>AK6*((Resultat_liste!$M8+20)/20)+Resultat_liste!$J8</f>
        <v>0</v>
      </c>
      <c r="CJ6" s="581">
        <f>AL6*((Resultat_liste!$M8+20)/20)+Resultat_liste!$J8</f>
        <v>-20</v>
      </c>
      <c r="CK6" s="581">
        <f>AM6*((Resultat_liste!$M8+20)/20)+Resultat_liste!$J8</f>
        <v>0</v>
      </c>
      <c r="CL6" s="581">
        <f>AN6*((Resultat_liste!$M8+20)/20)+Resultat_liste!$J8</f>
        <v>20</v>
      </c>
      <c r="CM6" s="581">
        <f>AO6*((Resultat_liste!$M8+20)/20)+Resultat_liste!$J8</f>
        <v>0</v>
      </c>
      <c r="CN6" s="581">
        <f>AP6*((Resultat_liste!$M8+20)/20)+Resultat_liste!$J8</f>
        <v>-20</v>
      </c>
      <c r="CO6" s="581">
        <f>AQ6*((Resultat_liste!$M8+20)/20)+Resultat_liste!$J8</f>
        <v>0</v>
      </c>
      <c r="CP6" s="581">
        <f>AR6*((Resultat_liste!$M8+20)/20)+Resultat_liste!$J8</f>
        <v>20</v>
      </c>
      <c r="CQ6" s="581">
        <f>AS6*((Resultat_liste!$M8+20)/20)+Resultat_liste!$J8</f>
        <v>0</v>
      </c>
      <c r="CR6" s="581">
        <f>AT6*((Resultat_liste!$M8+20)/20)+Resultat_liste!$J8</f>
        <v>-20</v>
      </c>
      <c r="CS6" s="581">
        <f>AU6*((Resultat_liste!$M8+20)/20)+Resultat_liste!$J8</f>
        <v>0</v>
      </c>
      <c r="CT6" s="581">
        <f>AV6*((Resultat_liste!$M8+20)/20)+Resultat_liste!$J8</f>
        <v>20</v>
      </c>
      <c r="CU6" s="581">
        <f>AW6*((Resultat_liste!$M8+20)/20)+Resultat_liste!$J8</f>
        <v>0</v>
      </c>
      <c r="CV6" s="581">
        <f>AX6*((Resultat_liste!$M8+20)/20)+Resultat_liste!$J8</f>
        <v>-20</v>
      </c>
      <c r="CW6" s="581">
        <f>AY6*((Resultat_liste!$M8+20)/20)+Resultat_liste!$J8</f>
        <v>0</v>
      </c>
      <c r="CX6" s="581">
        <f>AZ6*((Resultat_liste!$M8+20)/20)+Resultat_liste!$J8</f>
        <v>20</v>
      </c>
      <c r="CY6" s="581">
        <f>BA6*((Resultat_liste!$M8+20)/20)+Resultat_liste!$J8</f>
        <v>0</v>
      </c>
      <c r="CZ6" s="581">
        <f>BB6*((Resultat_liste!$M8+20)/20)+Resultat_liste!$J8</f>
        <v>-20</v>
      </c>
      <c r="DA6" s="581">
        <f>BC6*((Resultat_liste!$M8+20)/20)+Resultat_liste!$J8</f>
        <v>0</v>
      </c>
      <c r="DB6" s="581">
        <f>BD6*((Resultat_liste!$M8+20)/20)+Resultat_liste!$J8</f>
        <v>20</v>
      </c>
      <c r="DC6" s="581">
        <f>BE6*((Resultat_liste!$M8+20)/20)+Resultat_liste!$J8</f>
        <v>0</v>
      </c>
      <c r="DD6" s="581">
        <f>H6*((Resultat_liste!$Y8+20)/20)+Resultat_liste!$V8</f>
        <v>20</v>
      </c>
      <c r="DE6" s="581">
        <f>I6*((Resultat_liste!$Y8+20)/20)+Resultat_liste!$V8</f>
        <v>0</v>
      </c>
      <c r="DF6" s="581">
        <f>J6*((Resultat_liste!$Y8+20)/20)+Resultat_liste!$V8</f>
        <v>-20</v>
      </c>
      <c r="DG6" s="581">
        <f>K6*((Resultat_liste!$Y8+20)/20)+Resultat_liste!$V8</f>
        <v>0</v>
      </c>
      <c r="DH6" s="581">
        <f>L6*((Resultat_liste!$Y8+20)/20)+Resultat_liste!$V8</f>
        <v>20</v>
      </c>
      <c r="DI6" s="581">
        <f>M6*((Resultat_liste!$Y8+20)/20)+Resultat_liste!$V8</f>
        <v>0</v>
      </c>
      <c r="DJ6" s="581">
        <f>N6*((Resultat_liste!$Y8+20)/20)+Resultat_liste!$V8</f>
        <v>-20</v>
      </c>
      <c r="DK6" s="581">
        <f>O6*((Resultat_liste!$Y8+20)/20)+Resultat_liste!$V8</f>
        <v>0</v>
      </c>
      <c r="DL6" s="581">
        <f>P6*((Resultat_liste!$Y8+20)/20)+Resultat_liste!$V8</f>
        <v>20</v>
      </c>
      <c r="DM6" s="581">
        <f>Q6*((Resultat_liste!$Y8+20)/20)+Resultat_liste!$V8</f>
        <v>0</v>
      </c>
      <c r="DN6" s="581">
        <f>R6*((Resultat_liste!$Y8+20)/20)+Resultat_liste!$V8</f>
        <v>-20</v>
      </c>
      <c r="DO6" s="581">
        <f>S6*((Resultat_liste!$Y8+20)/20)+Resultat_liste!$V8</f>
        <v>0</v>
      </c>
      <c r="DP6" s="581">
        <f>T6*((Resultat_liste!$Y8+20)/20)+Resultat_liste!$V8</f>
        <v>20</v>
      </c>
      <c r="DQ6" s="581">
        <f>U6*((Resultat_liste!$Y8+20)/20)+Resultat_liste!$V8</f>
        <v>0</v>
      </c>
      <c r="DR6" s="581">
        <f>V6*((Resultat_liste!$Y8+20)/20)+Resultat_liste!$V8</f>
        <v>-20</v>
      </c>
      <c r="DS6" s="581">
        <f>W6*((Resultat_liste!$Y8+20)/20)+Resultat_liste!$V8</f>
        <v>0</v>
      </c>
      <c r="DT6" s="581">
        <f>X6*((Resultat_liste!$Y8+20)/20)+Resultat_liste!$V8</f>
        <v>20</v>
      </c>
      <c r="DU6" s="581">
        <f>Y6*((Resultat_liste!$Y8+20)/20)+Resultat_liste!$V8</f>
        <v>0</v>
      </c>
      <c r="DV6" s="581">
        <f>Z6*((Resultat_liste!$Y8+20)/20)+Resultat_liste!$V8</f>
        <v>-20</v>
      </c>
      <c r="DW6" s="581">
        <f>AA6*((Resultat_liste!$Y8+20)/20)+Resultat_liste!$V8</f>
        <v>0</v>
      </c>
      <c r="DX6" s="581">
        <f>AB6*((Resultat_liste!$Y8+20)/20)+Resultat_liste!$V8</f>
        <v>20</v>
      </c>
      <c r="DY6" s="581">
        <f>AC6*((Resultat_liste!$Y8+20)/20)+Resultat_liste!$V8</f>
        <v>0</v>
      </c>
      <c r="DZ6" s="581">
        <f>AD6*((Resultat_liste!$Y8+20)/20)+Resultat_liste!$V8</f>
        <v>-20</v>
      </c>
      <c r="EA6" s="581">
        <f>AE6*((Resultat_liste!$Y8+20)/20)+Resultat_liste!$V8</f>
        <v>0</v>
      </c>
      <c r="EB6" s="581">
        <f>AF6*((Resultat_liste!$Y8+20)/20)+Resultat_liste!$V8</f>
        <v>20</v>
      </c>
      <c r="EC6" s="581">
        <f>AG6*((Resultat_liste!$Y8+20)/20)+Resultat_liste!$V8</f>
        <v>0</v>
      </c>
      <c r="ED6" s="581">
        <f>AH6*((Resultat_liste!$Y8+20)/20)+Resultat_liste!$V8</f>
        <v>-20</v>
      </c>
      <c r="EE6" s="581">
        <f>AI6*((Resultat_liste!$Y8+20)/20)+Resultat_liste!$V8</f>
        <v>0</v>
      </c>
      <c r="EF6" s="581">
        <f>AJ6*((Resultat_liste!$Y8+20)/20)+Resultat_liste!$V8</f>
        <v>20</v>
      </c>
      <c r="EG6" s="581">
        <f>AK6*((Resultat_liste!$Y8+20)/20)+Resultat_liste!$V8</f>
        <v>0</v>
      </c>
      <c r="EH6" s="581">
        <f>AL6*((Resultat_liste!$Y8+20)/20)+Resultat_liste!$V8</f>
        <v>-20</v>
      </c>
      <c r="EI6" s="581">
        <f>AM6*((Resultat_liste!$Y8+20)/20)+Resultat_liste!$V8</f>
        <v>0</v>
      </c>
      <c r="EJ6" s="581">
        <f>AN6*((Resultat_liste!$Y8+20)/20)+Resultat_liste!$V8</f>
        <v>20</v>
      </c>
      <c r="EK6" s="581">
        <f>AO6*((Resultat_liste!$Y8+20)/20)+Resultat_liste!$V8</f>
        <v>0</v>
      </c>
      <c r="EL6" s="581">
        <f>AP6*((Resultat_liste!$Y8+20)/20)+Resultat_liste!$V8</f>
        <v>-20</v>
      </c>
      <c r="EM6" s="581">
        <f>AQ6*((Resultat_liste!$Y8+20)/20)+Resultat_liste!$V8</f>
        <v>0</v>
      </c>
      <c r="EN6" s="581">
        <f>AR6*((Resultat_liste!$Y8+20)/20)+Resultat_liste!$V8</f>
        <v>20</v>
      </c>
      <c r="EO6" s="581">
        <f>AS6*((Resultat_liste!$Y8+20)/20)+Resultat_liste!$V8</f>
        <v>0</v>
      </c>
      <c r="EP6" s="581">
        <f>AT6*((Resultat_liste!$Y8+20)/20)+Resultat_liste!$V8</f>
        <v>-20</v>
      </c>
      <c r="EQ6" s="581">
        <f>AU6*((Resultat_liste!$Y8+20)/20)+Resultat_liste!$V8</f>
        <v>0</v>
      </c>
      <c r="ER6" s="581">
        <f>AV6*((Resultat_liste!$Y8+20)/20)+Resultat_liste!$V8</f>
        <v>20</v>
      </c>
      <c r="ES6" s="581">
        <f>AW6*((Resultat_liste!$Y8+20)/20)+Resultat_liste!$V8</f>
        <v>0</v>
      </c>
      <c r="ET6" s="581">
        <f>AX6*((Resultat_liste!$Y8+20)/20)+Resultat_liste!$V8</f>
        <v>-20</v>
      </c>
      <c r="EU6" s="581">
        <f>AY6*((Resultat_liste!$Y8+20)/20)+Resultat_liste!$V8</f>
        <v>0</v>
      </c>
      <c r="EV6" s="581">
        <f>AZ6*((Resultat_liste!$Y8+20)/20)+Resultat_liste!$V8</f>
        <v>20</v>
      </c>
      <c r="EW6" s="581">
        <f>BA6*((Resultat_liste!$Y8+20)/20)+Resultat_liste!$V8</f>
        <v>0</v>
      </c>
      <c r="EX6" s="581">
        <f>BB6*((Resultat_liste!$Y8+20)/20)+Resultat_liste!$V8</f>
        <v>-20</v>
      </c>
      <c r="EY6" s="581">
        <f>BC6*((Resultat_liste!$Y8+20)/20)+Resultat_liste!$V8</f>
        <v>0</v>
      </c>
      <c r="EZ6" s="581">
        <f>BD6*((Resultat_liste!$Y8+20)/20)+Resultat_liste!$V8</f>
        <v>20</v>
      </c>
      <c r="FA6" s="581">
        <f>BE6*((Resultat_liste!$Y8+20)/20)+Resultat_liste!$V8</f>
        <v>0</v>
      </c>
      <c r="FB6" s="581">
        <f t="shared" si="73"/>
        <v>20</v>
      </c>
      <c r="FC6" s="581">
        <f t="shared" si="74"/>
        <v>0</v>
      </c>
      <c r="FD6" s="581">
        <f t="shared" si="75"/>
        <v>-20</v>
      </c>
      <c r="FE6" s="581">
        <f t="shared" si="76"/>
        <v>0</v>
      </c>
      <c r="FF6" s="581">
        <f t="shared" si="77"/>
        <v>20</v>
      </c>
      <c r="FG6" s="581">
        <f t="shared" si="78"/>
        <v>0</v>
      </c>
      <c r="FH6" s="581">
        <f t="shared" si="79"/>
        <v>-20</v>
      </c>
      <c r="FI6" s="581">
        <f t="shared" si="80"/>
        <v>0</v>
      </c>
      <c r="FJ6" s="581">
        <f t="shared" si="81"/>
        <v>20</v>
      </c>
      <c r="FK6" s="581">
        <f t="shared" si="82"/>
        <v>0</v>
      </c>
      <c r="FL6" s="581">
        <f t="shared" si="83"/>
        <v>-20</v>
      </c>
      <c r="FM6" s="581">
        <f t="shared" si="84"/>
        <v>0</v>
      </c>
      <c r="FN6" s="581">
        <f t="shared" si="85"/>
        <v>20</v>
      </c>
      <c r="FO6" s="581">
        <f t="shared" si="86"/>
        <v>0</v>
      </c>
      <c r="FP6" s="581">
        <f t="shared" si="87"/>
        <v>-20</v>
      </c>
      <c r="FQ6" s="581">
        <f t="shared" si="88"/>
        <v>0</v>
      </c>
      <c r="FR6" s="581">
        <f t="shared" si="89"/>
        <v>20</v>
      </c>
      <c r="FS6" s="581">
        <f t="shared" si="90"/>
        <v>0</v>
      </c>
      <c r="FT6" s="581">
        <f t="shared" si="91"/>
        <v>-20</v>
      </c>
      <c r="FU6" s="581">
        <f t="shared" si="92"/>
        <v>0</v>
      </c>
      <c r="FV6" s="581">
        <f t="shared" si="93"/>
        <v>20</v>
      </c>
      <c r="FW6" s="581">
        <f t="shared" si="94"/>
        <v>0</v>
      </c>
      <c r="FX6" s="581">
        <f t="shared" si="95"/>
        <v>-20</v>
      </c>
      <c r="FY6" s="581">
        <f t="shared" si="96"/>
        <v>0</v>
      </c>
      <c r="FZ6" s="581">
        <f t="shared" si="97"/>
        <v>20</v>
      </c>
      <c r="GA6" s="581">
        <f t="shared" si="98"/>
        <v>0</v>
      </c>
      <c r="GB6" s="581">
        <f t="shared" si="2"/>
        <v>-20</v>
      </c>
      <c r="GC6" s="581">
        <f t="shared" si="3"/>
        <v>0</v>
      </c>
      <c r="GD6" s="581">
        <f t="shared" si="4"/>
        <v>20</v>
      </c>
      <c r="GE6" s="581">
        <f t="shared" si="5"/>
        <v>0</v>
      </c>
      <c r="GF6" s="581">
        <f t="shared" si="6"/>
        <v>-20</v>
      </c>
      <c r="GG6" s="581">
        <f t="shared" si="7"/>
        <v>0</v>
      </c>
      <c r="GH6" s="581">
        <f t="shared" si="8"/>
        <v>20</v>
      </c>
      <c r="GI6" s="581">
        <f t="shared" si="9"/>
        <v>0</v>
      </c>
      <c r="GJ6" s="581">
        <f t="shared" si="10"/>
        <v>-20</v>
      </c>
      <c r="GK6" s="581">
        <f t="shared" si="11"/>
        <v>0</v>
      </c>
      <c r="GL6" s="581">
        <f t="shared" si="12"/>
        <v>20</v>
      </c>
      <c r="GM6" s="581">
        <f t="shared" si="13"/>
        <v>0</v>
      </c>
      <c r="GN6" s="581">
        <f t="shared" si="14"/>
        <v>-20</v>
      </c>
      <c r="GO6" s="581">
        <f t="shared" si="15"/>
        <v>0</v>
      </c>
      <c r="GP6" s="581">
        <f t="shared" si="16"/>
        <v>20</v>
      </c>
      <c r="GQ6" s="581">
        <f t="shared" si="17"/>
        <v>0</v>
      </c>
      <c r="GR6" s="581">
        <f t="shared" si="18"/>
        <v>-20</v>
      </c>
      <c r="GS6" s="581">
        <f t="shared" si="19"/>
        <v>0</v>
      </c>
      <c r="GT6" s="581">
        <f t="shared" si="20"/>
        <v>20</v>
      </c>
      <c r="GU6" s="581">
        <f t="shared" si="21"/>
        <v>0</v>
      </c>
      <c r="GV6" s="581">
        <f t="shared" si="22"/>
        <v>-20</v>
      </c>
      <c r="GW6" s="581">
        <f t="shared" si="23"/>
        <v>0</v>
      </c>
      <c r="GX6" s="581">
        <f t="shared" si="24"/>
        <v>20</v>
      </c>
      <c r="GY6" s="581">
        <f t="shared" si="25"/>
        <v>0</v>
      </c>
    </row>
    <row r="7" spans="1:207" ht="16.5" thickTop="1" thickBot="1" x14ac:dyDescent="0.3">
      <c r="A7" s="581">
        <v>60</v>
      </c>
      <c r="B7" s="584" t="s">
        <v>13</v>
      </c>
      <c r="C7" s="581">
        <f t="shared" si="99"/>
        <v>1</v>
      </c>
      <c r="D7" s="581">
        <f t="shared" si="26"/>
        <v>106</v>
      </c>
      <c r="E7" s="581">
        <v>60</v>
      </c>
      <c r="F7" s="581">
        <f t="shared" si="100"/>
        <v>6</v>
      </c>
      <c r="G7" s="582" t="s">
        <v>5</v>
      </c>
      <c r="H7" s="581">
        <v>20</v>
      </c>
      <c r="I7" s="581">
        <v>0</v>
      </c>
      <c r="J7" s="581">
        <v>-20</v>
      </c>
      <c r="K7" s="581">
        <v>0</v>
      </c>
      <c r="L7" s="581">
        <f t="shared" si="27"/>
        <v>20</v>
      </c>
      <c r="M7" s="581">
        <f t="shared" si="28"/>
        <v>0</v>
      </c>
      <c r="N7" s="581">
        <f t="shared" si="29"/>
        <v>-20</v>
      </c>
      <c r="O7" s="581">
        <f t="shared" si="30"/>
        <v>0</v>
      </c>
      <c r="P7" s="581">
        <f t="shared" si="31"/>
        <v>20</v>
      </c>
      <c r="Q7" s="581">
        <f t="shared" si="32"/>
        <v>0</v>
      </c>
      <c r="R7" s="581">
        <f t="shared" si="33"/>
        <v>-20</v>
      </c>
      <c r="S7" s="581">
        <f t="shared" si="34"/>
        <v>0</v>
      </c>
      <c r="T7" s="581">
        <f t="shared" si="35"/>
        <v>20</v>
      </c>
      <c r="U7" s="581">
        <f t="shared" si="36"/>
        <v>0</v>
      </c>
      <c r="V7" s="581">
        <f t="shared" si="37"/>
        <v>-20</v>
      </c>
      <c r="W7" s="581">
        <f t="shared" si="38"/>
        <v>0</v>
      </c>
      <c r="X7" s="581">
        <f t="shared" si="39"/>
        <v>20</v>
      </c>
      <c r="Y7" s="581">
        <f t="shared" si="40"/>
        <v>0</v>
      </c>
      <c r="Z7" s="581">
        <f t="shared" si="41"/>
        <v>-20</v>
      </c>
      <c r="AA7" s="581">
        <f t="shared" si="42"/>
        <v>0</v>
      </c>
      <c r="AB7" s="581">
        <f t="shared" si="43"/>
        <v>20</v>
      </c>
      <c r="AC7" s="581">
        <f t="shared" si="44"/>
        <v>0</v>
      </c>
      <c r="AD7" s="581">
        <f t="shared" si="45"/>
        <v>-20</v>
      </c>
      <c r="AE7" s="581">
        <f t="shared" si="46"/>
        <v>0</v>
      </c>
      <c r="AF7" s="581">
        <f t="shared" si="47"/>
        <v>20</v>
      </c>
      <c r="AG7" s="581">
        <f t="shared" si="48"/>
        <v>0</v>
      </c>
      <c r="AH7" s="581">
        <f t="shared" si="49"/>
        <v>-20</v>
      </c>
      <c r="AI7" s="581">
        <f t="shared" si="50"/>
        <v>0</v>
      </c>
      <c r="AJ7" s="581">
        <f t="shared" si="51"/>
        <v>20</v>
      </c>
      <c r="AK7" s="581">
        <f t="shared" si="52"/>
        <v>0</v>
      </c>
      <c r="AL7" s="581">
        <f t="shared" si="53"/>
        <v>-20</v>
      </c>
      <c r="AM7" s="581">
        <f t="shared" si="54"/>
        <v>0</v>
      </c>
      <c r="AN7" s="581">
        <f t="shared" si="55"/>
        <v>20</v>
      </c>
      <c r="AO7" s="581">
        <f t="shared" si="56"/>
        <v>0</v>
      </c>
      <c r="AP7" s="581">
        <f t="shared" si="57"/>
        <v>-20</v>
      </c>
      <c r="AQ7" s="581">
        <f t="shared" si="58"/>
        <v>0</v>
      </c>
      <c r="AR7" s="581">
        <f t="shared" si="59"/>
        <v>20</v>
      </c>
      <c r="AS7" s="581">
        <f t="shared" si="60"/>
        <v>0</v>
      </c>
      <c r="AT7" s="581">
        <f t="shared" si="61"/>
        <v>-20</v>
      </c>
      <c r="AU7" s="581">
        <f t="shared" si="62"/>
        <v>0</v>
      </c>
      <c r="AV7" s="581">
        <f t="shared" si="63"/>
        <v>20</v>
      </c>
      <c r="AW7" s="581">
        <f t="shared" si="64"/>
        <v>0</v>
      </c>
      <c r="AX7" s="581">
        <f t="shared" si="65"/>
        <v>-20</v>
      </c>
      <c r="AY7" s="581">
        <f t="shared" si="66"/>
        <v>0</v>
      </c>
      <c r="AZ7" s="581">
        <f t="shared" si="67"/>
        <v>20</v>
      </c>
      <c r="BA7" s="581">
        <f t="shared" si="68"/>
        <v>0</v>
      </c>
      <c r="BB7" s="581">
        <f t="shared" si="69"/>
        <v>-20</v>
      </c>
      <c r="BC7" s="581">
        <f t="shared" si="70"/>
        <v>0</v>
      </c>
      <c r="BD7" s="581">
        <f t="shared" si="71"/>
        <v>20</v>
      </c>
      <c r="BE7" s="581">
        <f t="shared" si="72"/>
        <v>0</v>
      </c>
      <c r="BF7" s="581">
        <f>H7*((Resultat_liste!$M9+20)/20)+Resultat_liste!$J9</f>
        <v>19</v>
      </c>
      <c r="BG7" s="581">
        <f>I7*((Resultat_liste!$M9+20)/20)+Resultat_liste!$J9</f>
        <v>0</v>
      </c>
      <c r="BH7" s="581">
        <f>J7*((Resultat_liste!$M9+20)/20)+Resultat_liste!$J9</f>
        <v>-19</v>
      </c>
      <c r="BI7" s="581">
        <f>K7*((Resultat_liste!$M9+20)/20)+Resultat_liste!$J9</f>
        <v>0</v>
      </c>
      <c r="BJ7" s="581">
        <f>L7*((Resultat_liste!$M9+20)/20)+Resultat_liste!$J9</f>
        <v>19</v>
      </c>
      <c r="BK7" s="581">
        <f>M7*((Resultat_liste!$M9+20)/20)+Resultat_liste!$J9</f>
        <v>0</v>
      </c>
      <c r="BL7" s="581">
        <f>N7*((Resultat_liste!$M9+20)/20)+Resultat_liste!$J9</f>
        <v>-19</v>
      </c>
      <c r="BM7" s="581">
        <f>O7*((Resultat_liste!$M9+20)/20)+Resultat_liste!$J9</f>
        <v>0</v>
      </c>
      <c r="BN7" s="581">
        <f>P7*((Resultat_liste!$M9+20)/20)+Resultat_liste!$J9</f>
        <v>19</v>
      </c>
      <c r="BO7" s="581">
        <f>Q7*((Resultat_liste!$M9+20)/20)+Resultat_liste!$J9</f>
        <v>0</v>
      </c>
      <c r="BP7" s="581">
        <f>R7*((Resultat_liste!$M9+20)/20)+Resultat_liste!$J9</f>
        <v>-19</v>
      </c>
      <c r="BQ7" s="581">
        <f>S7*((Resultat_liste!$M9+20)/20)+Resultat_liste!$J9</f>
        <v>0</v>
      </c>
      <c r="BR7" s="581">
        <f>T7*((Resultat_liste!$M9+20)/20)+Resultat_liste!$J9</f>
        <v>19</v>
      </c>
      <c r="BS7" s="581">
        <f>U7*((Resultat_liste!$M9+20)/20)+Resultat_liste!$J9</f>
        <v>0</v>
      </c>
      <c r="BT7" s="581">
        <f>V7*((Resultat_liste!$M9+20)/20)+Resultat_liste!$J9</f>
        <v>-19</v>
      </c>
      <c r="BU7" s="581">
        <f>W7*((Resultat_liste!$M9+20)/20)+Resultat_liste!$J9</f>
        <v>0</v>
      </c>
      <c r="BV7" s="581">
        <f>X7*((Resultat_liste!$M9+20)/20)+Resultat_liste!$J9</f>
        <v>19</v>
      </c>
      <c r="BW7" s="581">
        <f>Y7*((Resultat_liste!$M9+20)/20)+Resultat_liste!$J9</f>
        <v>0</v>
      </c>
      <c r="BX7" s="581">
        <f>Z7*((Resultat_liste!$M9+20)/20)+Resultat_liste!$J9</f>
        <v>-19</v>
      </c>
      <c r="BY7" s="581">
        <f>AA7*((Resultat_liste!$M9+20)/20)+Resultat_liste!$J9</f>
        <v>0</v>
      </c>
      <c r="BZ7" s="581">
        <f>AB7*((Resultat_liste!$M9+20)/20)+Resultat_liste!$J9</f>
        <v>19</v>
      </c>
      <c r="CA7" s="581">
        <f>AC7*((Resultat_liste!$M9+20)/20)+Resultat_liste!$J9</f>
        <v>0</v>
      </c>
      <c r="CB7" s="581">
        <f>AD7*((Resultat_liste!$M9+20)/20)+Resultat_liste!$J9</f>
        <v>-19</v>
      </c>
      <c r="CC7" s="581">
        <f>AE7*((Resultat_liste!$M9+20)/20)+Resultat_liste!$J9</f>
        <v>0</v>
      </c>
      <c r="CD7" s="581">
        <f>AF7*((Resultat_liste!$M9+20)/20)+Resultat_liste!$J9</f>
        <v>19</v>
      </c>
      <c r="CE7" s="581">
        <f>AG7*((Resultat_liste!$M9+20)/20)+Resultat_liste!$J9</f>
        <v>0</v>
      </c>
      <c r="CF7" s="581">
        <f>AH7*((Resultat_liste!$M9+20)/20)+Resultat_liste!$J9</f>
        <v>-19</v>
      </c>
      <c r="CG7" s="581">
        <f>AI7*((Resultat_liste!$M9+20)/20)+Resultat_liste!$J9</f>
        <v>0</v>
      </c>
      <c r="CH7" s="581">
        <f>AJ7*((Resultat_liste!$M9+20)/20)+Resultat_liste!$J9</f>
        <v>19</v>
      </c>
      <c r="CI7" s="581">
        <f>AK7*((Resultat_liste!$M9+20)/20)+Resultat_liste!$J9</f>
        <v>0</v>
      </c>
      <c r="CJ7" s="581">
        <f>AL7*((Resultat_liste!$M9+20)/20)+Resultat_liste!$J9</f>
        <v>-19</v>
      </c>
      <c r="CK7" s="581">
        <f>AM7*((Resultat_liste!$M9+20)/20)+Resultat_liste!$J9</f>
        <v>0</v>
      </c>
      <c r="CL7" s="581">
        <f>AN7*((Resultat_liste!$M9+20)/20)+Resultat_liste!$J9</f>
        <v>19</v>
      </c>
      <c r="CM7" s="581">
        <f>AO7*((Resultat_liste!$M9+20)/20)+Resultat_liste!$J9</f>
        <v>0</v>
      </c>
      <c r="CN7" s="581">
        <f>AP7*((Resultat_liste!$M9+20)/20)+Resultat_liste!$J9</f>
        <v>-19</v>
      </c>
      <c r="CO7" s="581">
        <f>AQ7*((Resultat_liste!$M9+20)/20)+Resultat_liste!$J9</f>
        <v>0</v>
      </c>
      <c r="CP7" s="581">
        <f>AR7*((Resultat_liste!$M9+20)/20)+Resultat_liste!$J9</f>
        <v>19</v>
      </c>
      <c r="CQ7" s="581">
        <f>AS7*((Resultat_liste!$M9+20)/20)+Resultat_liste!$J9</f>
        <v>0</v>
      </c>
      <c r="CR7" s="581">
        <f>AT7*((Resultat_liste!$M9+20)/20)+Resultat_liste!$J9</f>
        <v>-19</v>
      </c>
      <c r="CS7" s="581">
        <f>AU7*((Resultat_liste!$M9+20)/20)+Resultat_liste!$J9</f>
        <v>0</v>
      </c>
      <c r="CT7" s="581">
        <f>AV7*((Resultat_liste!$M9+20)/20)+Resultat_liste!$J9</f>
        <v>19</v>
      </c>
      <c r="CU7" s="581">
        <f>AW7*((Resultat_liste!$M9+20)/20)+Resultat_liste!$J9</f>
        <v>0</v>
      </c>
      <c r="CV7" s="581">
        <f>AX7*((Resultat_liste!$M9+20)/20)+Resultat_liste!$J9</f>
        <v>-19</v>
      </c>
      <c r="CW7" s="581">
        <f>AY7*((Resultat_liste!$M9+20)/20)+Resultat_liste!$J9</f>
        <v>0</v>
      </c>
      <c r="CX7" s="581">
        <f>AZ7*((Resultat_liste!$M9+20)/20)+Resultat_liste!$J9</f>
        <v>19</v>
      </c>
      <c r="CY7" s="581">
        <f>BA7*((Resultat_liste!$M9+20)/20)+Resultat_liste!$J9</f>
        <v>0</v>
      </c>
      <c r="CZ7" s="581">
        <f>BB7*((Resultat_liste!$M9+20)/20)+Resultat_liste!$J9</f>
        <v>-19</v>
      </c>
      <c r="DA7" s="581">
        <f>BC7*((Resultat_liste!$M9+20)/20)+Resultat_liste!$J9</f>
        <v>0</v>
      </c>
      <c r="DB7" s="581">
        <f>BD7*((Resultat_liste!$M9+20)/20)+Resultat_liste!$J9</f>
        <v>19</v>
      </c>
      <c r="DC7" s="581">
        <f>BE7*((Resultat_liste!$M9+20)/20)+Resultat_liste!$J9</f>
        <v>0</v>
      </c>
      <c r="DD7" s="581">
        <f>H7*((Resultat_liste!$Y9+20)/20)+Resultat_liste!$V9</f>
        <v>19</v>
      </c>
      <c r="DE7" s="581">
        <f>I7*((Resultat_liste!$Y9+20)/20)+Resultat_liste!$V9</f>
        <v>0</v>
      </c>
      <c r="DF7" s="581">
        <f>J7*((Resultat_liste!$Y9+20)/20)+Resultat_liste!$V9</f>
        <v>-19</v>
      </c>
      <c r="DG7" s="581">
        <f>K7*((Resultat_liste!$Y9+20)/20)+Resultat_liste!$V9</f>
        <v>0</v>
      </c>
      <c r="DH7" s="581">
        <f>L7*((Resultat_liste!$Y9+20)/20)+Resultat_liste!$V9</f>
        <v>19</v>
      </c>
      <c r="DI7" s="581">
        <f>M7*((Resultat_liste!$Y9+20)/20)+Resultat_liste!$V9</f>
        <v>0</v>
      </c>
      <c r="DJ7" s="581">
        <f>N7*((Resultat_liste!$Y9+20)/20)+Resultat_liste!$V9</f>
        <v>-19</v>
      </c>
      <c r="DK7" s="581">
        <f>O7*((Resultat_liste!$Y9+20)/20)+Resultat_liste!$V9</f>
        <v>0</v>
      </c>
      <c r="DL7" s="581">
        <f>P7*((Resultat_liste!$Y9+20)/20)+Resultat_liste!$V9</f>
        <v>19</v>
      </c>
      <c r="DM7" s="581">
        <f>Q7*((Resultat_liste!$Y9+20)/20)+Resultat_liste!$V9</f>
        <v>0</v>
      </c>
      <c r="DN7" s="581">
        <f>R7*((Resultat_liste!$Y9+20)/20)+Resultat_liste!$V9</f>
        <v>-19</v>
      </c>
      <c r="DO7" s="581">
        <f>S7*((Resultat_liste!$Y9+20)/20)+Resultat_liste!$V9</f>
        <v>0</v>
      </c>
      <c r="DP7" s="581">
        <f>T7*((Resultat_liste!$Y9+20)/20)+Resultat_liste!$V9</f>
        <v>19</v>
      </c>
      <c r="DQ7" s="581">
        <f>U7*((Resultat_liste!$Y9+20)/20)+Resultat_liste!$V9</f>
        <v>0</v>
      </c>
      <c r="DR7" s="581">
        <f>V7*((Resultat_liste!$Y9+20)/20)+Resultat_liste!$V9</f>
        <v>-19</v>
      </c>
      <c r="DS7" s="581">
        <f>W7*((Resultat_liste!$Y9+20)/20)+Resultat_liste!$V9</f>
        <v>0</v>
      </c>
      <c r="DT7" s="581">
        <f>X7*((Resultat_liste!$Y9+20)/20)+Resultat_liste!$V9</f>
        <v>19</v>
      </c>
      <c r="DU7" s="581">
        <f>Y7*((Resultat_liste!$Y9+20)/20)+Resultat_liste!$V9</f>
        <v>0</v>
      </c>
      <c r="DV7" s="581">
        <f>Z7*((Resultat_liste!$Y9+20)/20)+Resultat_liste!$V9</f>
        <v>-19</v>
      </c>
      <c r="DW7" s="581">
        <f>AA7*((Resultat_liste!$Y9+20)/20)+Resultat_liste!$V9</f>
        <v>0</v>
      </c>
      <c r="DX7" s="581">
        <f>AB7*((Resultat_liste!$Y9+20)/20)+Resultat_liste!$V9</f>
        <v>19</v>
      </c>
      <c r="DY7" s="581">
        <f>AC7*((Resultat_liste!$Y9+20)/20)+Resultat_liste!$V9</f>
        <v>0</v>
      </c>
      <c r="DZ7" s="581">
        <f>AD7*((Resultat_liste!$Y9+20)/20)+Resultat_liste!$V9</f>
        <v>-19</v>
      </c>
      <c r="EA7" s="581">
        <f>AE7*((Resultat_liste!$Y9+20)/20)+Resultat_liste!$V9</f>
        <v>0</v>
      </c>
      <c r="EB7" s="581">
        <f>AF7*((Resultat_liste!$Y9+20)/20)+Resultat_liste!$V9</f>
        <v>19</v>
      </c>
      <c r="EC7" s="581">
        <f>AG7*((Resultat_liste!$Y9+20)/20)+Resultat_liste!$V9</f>
        <v>0</v>
      </c>
      <c r="ED7" s="581">
        <f>AH7*((Resultat_liste!$Y9+20)/20)+Resultat_liste!$V9</f>
        <v>-19</v>
      </c>
      <c r="EE7" s="581">
        <f>AI7*((Resultat_liste!$Y9+20)/20)+Resultat_liste!$V9</f>
        <v>0</v>
      </c>
      <c r="EF7" s="581">
        <f>AJ7*((Resultat_liste!$Y9+20)/20)+Resultat_liste!$V9</f>
        <v>19</v>
      </c>
      <c r="EG7" s="581">
        <f>AK7*((Resultat_liste!$Y9+20)/20)+Resultat_liste!$V9</f>
        <v>0</v>
      </c>
      <c r="EH7" s="581">
        <f>AL7*((Resultat_liste!$Y9+20)/20)+Resultat_liste!$V9</f>
        <v>-19</v>
      </c>
      <c r="EI7" s="581">
        <f>AM7*((Resultat_liste!$Y9+20)/20)+Resultat_liste!$V9</f>
        <v>0</v>
      </c>
      <c r="EJ7" s="581">
        <f>AN7*((Resultat_liste!$Y9+20)/20)+Resultat_liste!$V9</f>
        <v>19</v>
      </c>
      <c r="EK7" s="581">
        <f>AO7*((Resultat_liste!$Y9+20)/20)+Resultat_liste!$V9</f>
        <v>0</v>
      </c>
      <c r="EL7" s="581">
        <f>AP7*((Resultat_liste!$Y9+20)/20)+Resultat_liste!$V9</f>
        <v>-19</v>
      </c>
      <c r="EM7" s="581">
        <f>AQ7*((Resultat_liste!$Y9+20)/20)+Resultat_liste!$V9</f>
        <v>0</v>
      </c>
      <c r="EN7" s="581">
        <f>AR7*((Resultat_liste!$Y9+20)/20)+Resultat_liste!$V9</f>
        <v>19</v>
      </c>
      <c r="EO7" s="581">
        <f>AS7*((Resultat_liste!$Y9+20)/20)+Resultat_liste!$V9</f>
        <v>0</v>
      </c>
      <c r="EP7" s="581">
        <f>AT7*((Resultat_liste!$Y9+20)/20)+Resultat_liste!$V9</f>
        <v>-19</v>
      </c>
      <c r="EQ7" s="581">
        <f>AU7*((Resultat_liste!$Y9+20)/20)+Resultat_liste!$V9</f>
        <v>0</v>
      </c>
      <c r="ER7" s="581">
        <f>AV7*((Resultat_liste!$Y9+20)/20)+Resultat_liste!$V9</f>
        <v>19</v>
      </c>
      <c r="ES7" s="581">
        <f>AW7*((Resultat_liste!$Y9+20)/20)+Resultat_liste!$V9</f>
        <v>0</v>
      </c>
      <c r="ET7" s="581">
        <f>AX7*((Resultat_liste!$Y9+20)/20)+Resultat_liste!$V9</f>
        <v>-19</v>
      </c>
      <c r="EU7" s="581">
        <f>AY7*((Resultat_liste!$Y9+20)/20)+Resultat_liste!$V9</f>
        <v>0</v>
      </c>
      <c r="EV7" s="581">
        <f>AZ7*((Resultat_liste!$Y9+20)/20)+Resultat_liste!$V9</f>
        <v>19</v>
      </c>
      <c r="EW7" s="581">
        <f>BA7*((Resultat_liste!$Y9+20)/20)+Resultat_liste!$V9</f>
        <v>0</v>
      </c>
      <c r="EX7" s="581">
        <f>BB7*((Resultat_liste!$Y9+20)/20)+Resultat_liste!$V9</f>
        <v>-19</v>
      </c>
      <c r="EY7" s="581">
        <f>BC7*((Resultat_liste!$Y9+20)/20)+Resultat_liste!$V9</f>
        <v>0</v>
      </c>
      <c r="EZ7" s="581">
        <f>BD7*((Resultat_liste!$Y9+20)/20)+Resultat_liste!$V9</f>
        <v>19</v>
      </c>
      <c r="FA7" s="581">
        <f>BE7*((Resultat_liste!$Y9+20)/20)+Resultat_liste!$V9</f>
        <v>0</v>
      </c>
      <c r="FB7" s="581">
        <f t="shared" si="73"/>
        <v>20</v>
      </c>
      <c r="FC7" s="581">
        <f t="shared" si="74"/>
        <v>0</v>
      </c>
      <c r="FD7" s="581">
        <f t="shared" si="75"/>
        <v>-20</v>
      </c>
      <c r="FE7" s="581">
        <f t="shared" si="76"/>
        <v>0</v>
      </c>
      <c r="FF7" s="581">
        <f t="shared" si="77"/>
        <v>20</v>
      </c>
      <c r="FG7" s="581">
        <f t="shared" si="78"/>
        <v>0</v>
      </c>
      <c r="FH7" s="581">
        <f t="shared" si="79"/>
        <v>-20</v>
      </c>
      <c r="FI7" s="581">
        <f t="shared" si="80"/>
        <v>0</v>
      </c>
      <c r="FJ7" s="581">
        <f t="shared" si="81"/>
        <v>20</v>
      </c>
      <c r="FK7" s="581">
        <f t="shared" si="82"/>
        <v>0</v>
      </c>
      <c r="FL7" s="581">
        <f t="shared" si="83"/>
        <v>-20</v>
      </c>
      <c r="FM7" s="581">
        <f t="shared" si="84"/>
        <v>0</v>
      </c>
      <c r="FN7" s="581">
        <f t="shared" si="85"/>
        <v>20</v>
      </c>
      <c r="FO7" s="581">
        <f t="shared" si="86"/>
        <v>0</v>
      </c>
      <c r="FP7" s="581">
        <f t="shared" si="87"/>
        <v>-20</v>
      </c>
      <c r="FQ7" s="581">
        <f t="shared" si="88"/>
        <v>0</v>
      </c>
      <c r="FR7" s="581">
        <f t="shared" si="89"/>
        <v>20</v>
      </c>
      <c r="FS7" s="581">
        <f t="shared" si="90"/>
        <v>0</v>
      </c>
      <c r="FT7" s="581">
        <f t="shared" si="91"/>
        <v>-20</v>
      </c>
      <c r="FU7" s="581">
        <f t="shared" si="92"/>
        <v>0</v>
      </c>
      <c r="FV7" s="581">
        <f t="shared" si="93"/>
        <v>20</v>
      </c>
      <c r="FW7" s="581">
        <f t="shared" si="94"/>
        <v>0</v>
      </c>
      <c r="FX7" s="581">
        <f t="shared" si="95"/>
        <v>-20</v>
      </c>
      <c r="FY7" s="581">
        <f t="shared" si="96"/>
        <v>0</v>
      </c>
      <c r="FZ7" s="581">
        <f t="shared" si="97"/>
        <v>20</v>
      </c>
      <c r="GA7" s="581">
        <f t="shared" si="98"/>
        <v>0</v>
      </c>
      <c r="GB7" s="581">
        <f t="shared" si="2"/>
        <v>-20</v>
      </c>
      <c r="GC7" s="581">
        <f t="shared" si="3"/>
        <v>0</v>
      </c>
      <c r="GD7" s="581">
        <f t="shared" si="4"/>
        <v>20</v>
      </c>
      <c r="GE7" s="581">
        <f t="shared" si="5"/>
        <v>0</v>
      </c>
      <c r="GF7" s="581">
        <f t="shared" si="6"/>
        <v>-20</v>
      </c>
      <c r="GG7" s="581">
        <f t="shared" si="7"/>
        <v>0</v>
      </c>
      <c r="GH7" s="581">
        <f t="shared" si="8"/>
        <v>20</v>
      </c>
      <c r="GI7" s="581">
        <f t="shared" si="9"/>
        <v>0</v>
      </c>
      <c r="GJ7" s="581">
        <f t="shared" si="10"/>
        <v>-20</v>
      </c>
      <c r="GK7" s="581">
        <f t="shared" si="11"/>
        <v>0</v>
      </c>
      <c r="GL7" s="581">
        <f t="shared" si="12"/>
        <v>20</v>
      </c>
      <c r="GM7" s="581">
        <f t="shared" si="13"/>
        <v>0</v>
      </c>
      <c r="GN7" s="581">
        <f t="shared" si="14"/>
        <v>-20</v>
      </c>
      <c r="GO7" s="581">
        <f t="shared" si="15"/>
        <v>0</v>
      </c>
      <c r="GP7" s="581">
        <f t="shared" si="16"/>
        <v>20</v>
      </c>
      <c r="GQ7" s="581">
        <f t="shared" si="17"/>
        <v>0</v>
      </c>
      <c r="GR7" s="581">
        <f t="shared" si="18"/>
        <v>-20</v>
      </c>
      <c r="GS7" s="581">
        <f t="shared" si="19"/>
        <v>0</v>
      </c>
      <c r="GT7" s="581">
        <f t="shared" si="20"/>
        <v>20</v>
      </c>
      <c r="GU7" s="581">
        <f t="shared" si="21"/>
        <v>0</v>
      </c>
      <c r="GV7" s="581">
        <f t="shared" si="22"/>
        <v>-20</v>
      </c>
      <c r="GW7" s="581">
        <f t="shared" si="23"/>
        <v>0</v>
      </c>
      <c r="GX7" s="581">
        <f t="shared" si="24"/>
        <v>20</v>
      </c>
      <c r="GY7" s="581">
        <f t="shared" si="25"/>
        <v>0</v>
      </c>
    </row>
    <row r="8" spans="1:207" ht="16.5" thickTop="1" thickBot="1" x14ac:dyDescent="0.3">
      <c r="A8" s="581">
        <v>70</v>
      </c>
      <c r="B8" s="584" t="s">
        <v>14</v>
      </c>
      <c r="C8" s="581">
        <f t="shared" si="99"/>
        <v>1</v>
      </c>
      <c r="D8" s="581">
        <f t="shared" si="26"/>
        <v>107</v>
      </c>
      <c r="E8" s="581">
        <v>70</v>
      </c>
      <c r="F8" s="581">
        <f t="shared" si="100"/>
        <v>7</v>
      </c>
      <c r="G8" s="582" t="s">
        <v>5</v>
      </c>
      <c r="H8" s="581">
        <v>20</v>
      </c>
      <c r="I8" s="581">
        <v>0</v>
      </c>
      <c r="J8" s="581">
        <v>-20</v>
      </c>
      <c r="K8" s="581">
        <v>0</v>
      </c>
      <c r="L8" s="581">
        <f t="shared" si="27"/>
        <v>20</v>
      </c>
      <c r="M8" s="581">
        <f t="shared" si="28"/>
        <v>0</v>
      </c>
      <c r="N8" s="581">
        <f t="shared" si="29"/>
        <v>-20</v>
      </c>
      <c r="O8" s="581">
        <f t="shared" si="30"/>
        <v>0</v>
      </c>
      <c r="P8" s="581">
        <f t="shared" si="31"/>
        <v>20</v>
      </c>
      <c r="Q8" s="581">
        <f t="shared" si="32"/>
        <v>0</v>
      </c>
      <c r="R8" s="581">
        <f t="shared" si="33"/>
        <v>-20</v>
      </c>
      <c r="S8" s="581">
        <f t="shared" si="34"/>
        <v>0</v>
      </c>
      <c r="T8" s="581">
        <f t="shared" si="35"/>
        <v>20</v>
      </c>
      <c r="U8" s="581">
        <f t="shared" si="36"/>
        <v>0</v>
      </c>
      <c r="V8" s="581">
        <f t="shared" si="37"/>
        <v>-20</v>
      </c>
      <c r="W8" s="581">
        <f t="shared" si="38"/>
        <v>0</v>
      </c>
      <c r="X8" s="581">
        <f t="shared" si="39"/>
        <v>20</v>
      </c>
      <c r="Y8" s="581">
        <f t="shared" si="40"/>
        <v>0</v>
      </c>
      <c r="Z8" s="581">
        <f t="shared" si="41"/>
        <v>-20</v>
      </c>
      <c r="AA8" s="581">
        <f t="shared" si="42"/>
        <v>0</v>
      </c>
      <c r="AB8" s="581">
        <f t="shared" si="43"/>
        <v>20</v>
      </c>
      <c r="AC8" s="581">
        <f t="shared" si="44"/>
        <v>0</v>
      </c>
      <c r="AD8" s="581">
        <f t="shared" si="45"/>
        <v>-20</v>
      </c>
      <c r="AE8" s="581">
        <f t="shared" si="46"/>
        <v>0</v>
      </c>
      <c r="AF8" s="581">
        <f t="shared" si="47"/>
        <v>20</v>
      </c>
      <c r="AG8" s="581">
        <f t="shared" si="48"/>
        <v>0</v>
      </c>
      <c r="AH8" s="581">
        <f t="shared" si="49"/>
        <v>-20</v>
      </c>
      <c r="AI8" s="581">
        <f t="shared" si="50"/>
        <v>0</v>
      </c>
      <c r="AJ8" s="581">
        <f t="shared" si="51"/>
        <v>20</v>
      </c>
      <c r="AK8" s="581">
        <f t="shared" si="52"/>
        <v>0</v>
      </c>
      <c r="AL8" s="581">
        <f t="shared" si="53"/>
        <v>-20</v>
      </c>
      <c r="AM8" s="581">
        <f t="shared" si="54"/>
        <v>0</v>
      </c>
      <c r="AN8" s="581">
        <f t="shared" si="55"/>
        <v>20</v>
      </c>
      <c r="AO8" s="581">
        <f t="shared" si="56"/>
        <v>0</v>
      </c>
      <c r="AP8" s="581">
        <f t="shared" si="57"/>
        <v>-20</v>
      </c>
      <c r="AQ8" s="581">
        <f t="shared" si="58"/>
        <v>0</v>
      </c>
      <c r="AR8" s="581">
        <f t="shared" si="59"/>
        <v>20</v>
      </c>
      <c r="AS8" s="581">
        <f t="shared" si="60"/>
        <v>0</v>
      </c>
      <c r="AT8" s="581">
        <f t="shared" si="61"/>
        <v>-20</v>
      </c>
      <c r="AU8" s="581">
        <f t="shared" si="62"/>
        <v>0</v>
      </c>
      <c r="AV8" s="581">
        <f t="shared" si="63"/>
        <v>20</v>
      </c>
      <c r="AW8" s="581">
        <f t="shared" si="64"/>
        <v>0</v>
      </c>
      <c r="AX8" s="581">
        <f t="shared" si="65"/>
        <v>-20</v>
      </c>
      <c r="AY8" s="581">
        <f t="shared" si="66"/>
        <v>0</v>
      </c>
      <c r="AZ8" s="581">
        <f t="shared" si="67"/>
        <v>20</v>
      </c>
      <c r="BA8" s="581">
        <f t="shared" si="68"/>
        <v>0</v>
      </c>
      <c r="BB8" s="581">
        <f t="shared" si="69"/>
        <v>-20</v>
      </c>
      <c r="BC8" s="581">
        <f t="shared" si="70"/>
        <v>0</v>
      </c>
      <c r="BD8" s="581">
        <f t="shared" si="71"/>
        <v>20</v>
      </c>
      <c r="BE8" s="581">
        <f t="shared" si="72"/>
        <v>0</v>
      </c>
      <c r="BF8" s="581">
        <f>H8*((Resultat_liste!$M10+20)/20)+Resultat_liste!$J10</f>
        <v>20</v>
      </c>
      <c r="BG8" s="581">
        <f>I8*((Resultat_liste!$M10+20)/20)+Resultat_liste!$J10</f>
        <v>0</v>
      </c>
      <c r="BH8" s="581">
        <f>J8*((Resultat_liste!$M10+20)/20)+Resultat_liste!$J10</f>
        <v>-20</v>
      </c>
      <c r="BI8" s="581">
        <f>K8*((Resultat_liste!$M10+20)/20)+Resultat_liste!$J10</f>
        <v>0</v>
      </c>
      <c r="BJ8" s="581">
        <f>L8*((Resultat_liste!$M10+20)/20)+Resultat_liste!$J10</f>
        <v>20</v>
      </c>
      <c r="BK8" s="581">
        <f>M8*((Resultat_liste!$M10+20)/20)+Resultat_liste!$J10</f>
        <v>0</v>
      </c>
      <c r="BL8" s="581">
        <f>N8*((Resultat_liste!$M10+20)/20)+Resultat_liste!$J10</f>
        <v>-20</v>
      </c>
      <c r="BM8" s="581">
        <f>O8*((Resultat_liste!$M10+20)/20)+Resultat_liste!$J10</f>
        <v>0</v>
      </c>
      <c r="BN8" s="581">
        <f>P8*((Resultat_liste!$M10+20)/20)+Resultat_liste!$J10</f>
        <v>20</v>
      </c>
      <c r="BO8" s="581">
        <f>Q8*((Resultat_liste!$M10+20)/20)+Resultat_liste!$J10</f>
        <v>0</v>
      </c>
      <c r="BP8" s="581">
        <f>R8*((Resultat_liste!$M10+20)/20)+Resultat_liste!$J10</f>
        <v>-20</v>
      </c>
      <c r="BQ8" s="581">
        <f>S8*((Resultat_liste!$M10+20)/20)+Resultat_liste!$J10</f>
        <v>0</v>
      </c>
      <c r="BR8" s="581">
        <f>T8*((Resultat_liste!$M10+20)/20)+Resultat_liste!$J10</f>
        <v>20</v>
      </c>
      <c r="BS8" s="581">
        <f>U8*((Resultat_liste!$M10+20)/20)+Resultat_liste!$J10</f>
        <v>0</v>
      </c>
      <c r="BT8" s="581">
        <f>V8*((Resultat_liste!$M10+20)/20)+Resultat_liste!$J10</f>
        <v>-20</v>
      </c>
      <c r="BU8" s="581">
        <f>W8*((Resultat_liste!$M10+20)/20)+Resultat_liste!$J10</f>
        <v>0</v>
      </c>
      <c r="BV8" s="581">
        <f>X8*((Resultat_liste!$M10+20)/20)+Resultat_liste!$J10</f>
        <v>20</v>
      </c>
      <c r="BW8" s="581">
        <f>Y8*((Resultat_liste!$M10+20)/20)+Resultat_liste!$J10</f>
        <v>0</v>
      </c>
      <c r="BX8" s="581">
        <f>Z8*((Resultat_liste!$M10+20)/20)+Resultat_liste!$J10</f>
        <v>-20</v>
      </c>
      <c r="BY8" s="581">
        <f>AA8*((Resultat_liste!$M10+20)/20)+Resultat_liste!$J10</f>
        <v>0</v>
      </c>
      <c r="BZ8" s="581">
        <f>AB8*((Resultat_liste!$M10+20)/20)+Resultat_liste!$J10</f>
        <v>20</v>
      </c>
      <c r="CA8" s="581">
        <f>AC8*((Resultat_liste!$M10+20)/20)+Resultat_liste!$J10</f>
        <v>0</v>
      </c>
      <c r="CB8" s="581">
        <f>AD8*((Resultat_liste!$M10+20)/20)+Resultat_liste!$J10</f>
        <v>-20</v>
      </c>
      <c r="CC8" s="581">
        <f>AE8*((Resultat_liste!$M10+20)/20)+Resultat_liste!$J10</f>
        <v>0</v>
      </c>
      <c r="CD8" s="581">
        <f>AF8*((Resultat_liste!$M10+20)/20)+Resultat_liste!$J10</f>
        <v>20</v>
      </c>
      <c r="CE8" s="581">
        <f>AG8*((Resultat_liste!$M10+20)/20)+Resultat_liste!$J10</f>
        <v>0</v>
      </c>
      <c r="CF8" s="581">
        <f>AH8*((Resultat_liste!$M10+20)/20)+Resultat_liste!$J10</f>
        <v>-20</v>
      </c>
      <c r="CG8" s="581">
        <f>AI8*((Resultat_liste!$M10+20)/20)+Resultat_liste!$J10</f>
        <v>0</v>
      </c>
      <c r="CH8" s="581">
        <f>AJ8*((Resultat_liste!$M10+20)/20)+Resultat_liste!$J10</f>
        <v>20</v>
      </c>
      <c r="CI8" s="581">
        <f>AK8*((Resultat_liste!$M10+20)/20)+Resultat_liste!$J10</f>
        <v>0</v>
      </c>
      <c r="CJ8" s="581">
        <f>AL8*((Resultat_liste!$M10+20)/20)+Resultat_liste!$J10</f>
        <v>-20</v>
      </c>
      <c r="CK8" s="581">
        <f>AM8*((Resultat_liste!$M10+20)/20)+Resultat_liste!$J10</f>
        <v>0</v>
      </c>
      <c r="CL8" s="581">
        <f>AN8*((Resultat_liste!$M10+20)/20)+Resultat_liste!$J10</f>
        <v>20</v>
      </c>
      <c r="CM8" s="581">
        <f>AO8*((Resultat_liste!$M10+20)/20)+Resultat_liste!$J10</f>
        <v>0</v>
      </c>
      <c r="CN8" s="581">
        <f>AP8*((Resultat_liste!$M10+20)/20)+Resultat_liste!$J10</f>
        <v>-20</v>
      </c>
      <c r="CO8" s="581">
        <f>AQ8*((Resultat_liste!$M10+20)/20)+Resultat_liste!$J10</f>
        <v>0</v>
      </c>
      <c r="CP8" s="581">
        <f>AR8*((Resultat_liste!$M10+20)/20)+Resultat_liste!$J10</f>
        <v>20</v>
      </c>
      <c r="CQ8" s="581">
        <f>AS8*((Resultat_liste!$M10+20)/20)+Resultat_liste!$J10</f>
        <v>0</v>
      </c>
      <c r="CR8" s="581">
        <f>AT8*((Resultat_liste!$M10+20)/20)+Resultat_liste!$J10</f>
        <v>-20</v>
      </c>
      <c r="CS8" s="581">
        <f>AU8*((Resultat_liste!$M10+20)/20)+Resultat_liste!$J10</f>
        <v>0</v>
      </c>
      <c r="CT8" s="581">
        <f>AV8*((Resultat_liste!$M10+20)/20)+Resultat_liste!$J10</f>
        <v>20</v>
      </c>
      <c r="CU8" s="581">
        <f>AW8*((Resultat_liste!$M10+20)/20)+Resultat_liste!$J10</f>
        <v>0</v>
      </c>
      <c r="CV8" s="581">
        <f>AX8*((Resultat_liste!$M10+20)/20)+Resultat_liste!$J10</f>
        <v>-20</v>
      </c>
      <c r="CW8" s="581">
        <f>AY8*((Resultat_liste!$M10+20)/20)+Resultat_liste!$J10</f>
        <v>0</v>
      </c>
      <c r="CX8" s="581">
        <f>AZ8*((Resultat_liste!$M10+20)/20)+Resultat_liste!$J10</f>
        <v>20</v>
      </c>
      <c r="CY8" s="581">
        <f>BA8*((Resultat_liste!$M10+20)/20)+Resultat_liste!$J10</f>
        <v>0</v>
      </c>
      <c r="CZ8" s="581">
        <f>BB8*((Resultat_liste!$M10+20)/20)+Resultat_liste!$J10</f>
        <v>-20</v>
      </c>
      <c r="DA8" s="581">
        <f>BC8*((Resultat_liste!$M10+20)/20)+Resultat_liste!$J10</f>
        <v>0</v>
      </c>
      <c r="DB8" s="581">
        <f>BD8*((Resultat_liste!$M10+20)/20)+Resultat_liste!$J10</f>
        <v>20</v>
      </c>
      <c r="DC8" s="581">
        <f>BE8*((Resultat_liste!$M10+20)/20)+Resultat_liste!$J10</f>
        <v>0</v>
      </c>
      <c r="DD8" s="581">
        <f>H8*((Resultat_liste!$Y10+20)/20)+Resultat_liste!$V10</f>
        <v>20</v>
      </c>
      <c r="DE8" s="581">
        <f>I8*((Resultat_liste!$Y10+20)/20)+Resultat_liste!$V10</f>
        <v>0</v>
      </c>
      <c r="DF8" s="581">
        <f>J8*((Resultat_liste!$Y10+20)/20)+Resultat_liste!$V10</f>
        <v>-20</v>
      </c>
      <c r="DG8" s="581">
        <f>K8*((Resultat_liste!$Y10+20)/20)+Resultat_liste!$V10</f>
        <v>0</v>
      </c>
      <c r="DH8" s="581">
        <f>L8*((Resultat_liste!$Y10+20)/20)+Resultat_liste!$V10</f>
        <v>20</v>
      </c>
      <c r="DI8" s="581">
        <f>M8*((Resultat_liste!$Y10+20)/20)+Resultat_liste!$V10</f>
        <v>0</v>
      </c>
      <c r="DJ8" s="581">
        <f>N8*((Resultat_liste!$Y10+20)/20)+Resultat_liste!$V10</f>
        <v>-20</v>
      </c>
      <c r="DK8" s="581">
        <f>O8*((Resultat_liste!$Y10+20)/20)+Resultat_liste!$V10</f>
        <v>0</v>
      </c>
      <c r="DL8" s="581">
        <f>P8*((Resultat_liste!$Y10+20)/20)+Resultat_liste!$V10</f>
        <v>20</v>
      </c>
      <c r="DM8" s="581">
        <f>Q8*((Resultat_liste!$Y10+20)/20)+Resultat_liste!$V10</f>
        <v>0</v>
      </c>
      <c r="DN8" s="581">
        <f>R8*((Resultat_liste!$Y10+20)/20)+Resultat_liste!$V10</f>
        <v>-20</v>
      </c>
      <c r="DO8" s="581">
        <f>S8*((Resultat_liste!$Y10+20)/20)+Resultat_liste!$V10</f>
        <v>0</v>
      </c>
      <c r="DP8" s="581">
        <f>T8*((Resultat_liste!$Y10+20)/20)+Resultat_liste!$V10</f>
        <v>20</v>
      </c>
      <c r="DQ8" s="581">
        <f>U8*((Resultat_liste!$Y10+20)/20)+Resultat_liste!$V10</f>
        <v>0</v>
      </c>
      <c r="DR8" s="581">
        <f>V8*((Resultat_liste!$Y10+20)/20)+Resultat_liste!$V10</f>
        <v>-20</v>
      </c>
      <c r="DS8" s="581">
        <f>W8*((Resultat_liste!$Y10+20)/20)+Resultat_liste!$V10</f>
        <v>0</v>
      </c>
      <c r="DT8" s="581">
        <f>X8*((Resultat_liste!$Y10+20)/20)+Resultat_liste!$V10</f>
        <v>20</v>
      </c>
      <c r="DU8" s="581">
        <f>Y8*((Resultat_liste!$Y10+20)/20)+Resultat_liste!$V10</f>
        <v>0</v>
      </c>
      <c r="DV8" s="581">
        <f>Z8*((Resultat_liste!$Y10+20)/20)+Resultat_liste!$V10</f>
        <v>-20</v>
      </c>
      <c r="DW8" s="581">
        <f>AA8*((Resultat_liste!$Y10+20)/20)+Resultat_liste!$V10</f>
        <v>0</v>
      </c>
      <c r="DX8" s="581">
        <f>AB8*((Resultat_liste!$Y10+20)/20)+Resultat_liste!$V10</f>
        <v>20</v>
      </c>
      <c r="DY8" s="581">
        <f>AC8*((Resultat_liste!$Y10+20)/20)+Resultat_liste!$V10</f>
        <v>0</v>
      </c>
      <c r="DZ8" s="581">
        <f>AD8*((Resultat_liste!$Y10+20)/20)+Resultat_liste!$V10</f>
        <v>-20</v>
      </c>
      <c r="EA8" s="581">
        <f>AE8*((Resultat_liste!$Y10+20)/20)+Resultat_liste!$V10</f>
        <v>0</v>
      </c>
      <c r="EB8" s="581">
        <f>AF8*((Resultat_liste!$Y10+20)/20)+Resultat_liste!$V10</f>
        <v>20</v>
      </c>
      <c r="EC8" s="581">
        <f>AG8*((Resultat_liste!$Y10+20)/20)+Resultat_liste!$V10</f>
        <v>0</v>
      </c>
      <c r="ED8" s="581">
        <f>AH8*((Resultat_liste!$Y10+20)/20)+Resultat_liste!$V10</f>
        <v>-20</v>
      </c>
      <c r="EE8" s="581">
        <f>AI8*((Resultat_liste!$Y10+20)/20)+Resultat_liste!$V10</f>
        <v>0</v>
      </c>
      <c r="EF8" s="581">
        <f>AJ8*((Resultat_liste!$Y10+20)/20)+Resultat_liste!$V10</f>
        <v>20</v>
      </c>
      <c r="EG8" s="581">
        <f>AK8*((Resultat_liste!$Y10+20)/20)+Resultat_liste!$V10</f>
        <v>0</v>
      </c>
      <c r="EH8" s="581">
        <f>AL8*((Resultat_liste!$Y10+20)/20)+Resultat_liste!$V10</f>
        <v>-20</v>
      </c>
      <c r="EI8" s="581">
        <f>AM8*((Resultat_liste!$Y10+20)/20)+Resultat_liste!$V10</f>
        <v>0</v>
      </c>
      <c r="EJ8" s="581">
        <f>AN8*((Resultat_liste!$Y10+20)/20)+Resultat_liste!$V10</f>
        <v>20</v>
      </c>
      <c r="EK8" s="581">
        <f>AO8*((Resultat_liste!$Y10+20)/20)+Resultat_liste!$V10</f>
        <v>0</v>
      </c>
      <c r="EL8" s="581">
        <f>AP8*((Resultat_liste!$Y10+20)/20)+Resultat_liste!$V10</f>
        <v>-20</v>
      </c>
      <c r="EM8" s="581">
        <f>AQ8*((Resultat_liste!$Y10+20)/20)+Resultat_liste!$V10</f>
        <v>0</v>
      </c>
      <c r="EN8" s="581">
        <f>AR8*((Resultat_liste!$Y10+20)/20)+Resultat_liste!$V10</f>
        <v>20</v>
      </c>
      <c r="EO8" s="581">
        <f>AS8*((Resultat_liste!$Y10+20)/20)+Resultat_liste!$V10</f>
        <v>0</v>
      </c>
      <c r="EP8" s="581">
        <f>AT8*((Resultat_liste!$Y10+20)/20)+Resultat_liste!$V10</f>
        <v>-20</v>
      </c>
      <c r="EQ8" s="581">
        <f>AU8*((Resultat_liste!$Y10+20)/20)+Resultat_liste!$V10</f>
        <v>0</v>
      </c>
      <c r="ER8" s="581">
        <f>AV8*((Resultat_liste!$Y10+20)/20)+Resultat_liste!$V10</f>
        <v>20</v>
      </c>
      <c r="ES8" s="581">
        <f>AW8*((Resultat_liste!$Y10+20)/20)+Resultat_liste!$V10</f>
        <v>0</v>
      </c>
      <c r="ET8" s="581">
        <f>AX8*((Resultat_liste!$Y10+20)/20)+Resultat_liste!$V10</f>
        <v>-20</v>
      </c>
      <c r="EU8" s="581">
        <f>AY8*((Resultat_liste!$Y10+20)/20)+Resultat_liste!$V10</f>
        <v>0</v>
      </c>
      <c r="EV8" s="581">
        <f>AZ8*((Resultat_liste!$Y10+20)/20)+Resultat_liste!$V10</f>
        <v>20</v>
      </c>
      <c r="EW8" s="581">
        <f>BA8*((Resultat_liste!$Y10+20)/20)+Resultat_liste!$V10</f>
        <v>0</v>
      </c>
      <c r="EX8" s="581">
        <f>BB8*((Resultat_liste!$Y10+20)/20)+Resultat_liste!$V10</f>
        <v>-20</v>
      </c>
      <c r="EY8" s="581">
        <f>BC8*((Resultat_liste!$Y10+20)/20)+Resultat_liste!$V10</f>
        <v>0</v>
      </c>
      <c r="EZ8" s="581">
        <f>BD8*((Resultat_liste!$Y10+20)/20)+Resultat_liste!$V10</f>
        <v>20</v>
      </c>
      <c r="FA8" s="581">
        <f>BE8*((Resultat_liste!$Y10+20)/20)+Resultat_liste!$V10</f>
        <v>0</v>
      </c>
      <c r="FB8" s="581">
        <f t="shared" si="73"/>
        <v>20</v>
      </c>
      <c r="FC8" s="581">
        <f t="shared" si="74"/>
        <v>0</v>
      </c>
      <c r="FD8" s="581">
        <f t="shared" si="75"/>
        <v>-20</v>
      </c>
      <c r="FE8" s="581">
        <f t="shared" si="76"/>
        <v>0</v>
      </c>
      <c r="FF8" s="581">
        <f t="shared" si="77"/>
        <v>20</v>
      </c>
      <c r="FG8" s="581">
        <f t="shared" si="78"/>
        <v>0</v>
      </c>
      <c r="FH8" s="581">
        <f t="shared" si="79"/>
        <v>-20</v>
      </c>
      <c r="FI8" s="581">
        <f t="shared" si="80"/>
        <v>0</v>
      </c>
      <c r="FJ8" s="581">
        <f t="shared" si="81"/>
        <v>20</v>
      </c>
      <c r="FK8" s="581">
        <f t="shared" si="82"/>
        <v>0</v>
      </c>
      <c r="FL8" s="581">
        <f t="shared" si="83"/>
        <v>-20</v>
      </c>
      <c r="FM8" s="581">
        <f t="shared" si="84"/>
        <v>0</v>
      </c>
      <c r="FN8" s="581">
        <f t="shared" si="85"/>
        <v>20</v>
      </c>
      <c r="FO8" s="581">
        <f t="shared" si="86"/>
        <v>0</v>
      </c>
      <c r="FP8" s="581">
        <f t="shared" si="87"/>
        <v>-20</v>
      </c>
      <c r="FQ8" s="581">
        <f t="shared" si="88"/>
        <v>0</v>
      </c>
      <c r="FR8" s="581">
        <f t="shared" si="89"/>
        <v>20</v>
      </c>
      <c r="FS8" s="581">
        <f t="shared" si="90"/>
        <v>0</v>
      </c>
      <c r="FT8" s="581">
        <f t="shared" si="91"/>
        <v>-20</v>
      </c>
      <c r="FU8" s="581">
        <f t="shared" si="92"/>
        <v>0</v>
      </c>
      <c r="FV8" s="581">
        <f t="shared" si="93"/>
        <v>20</v>
      </c>
      <c r="FW8" s="581">
        <f t="shared" si="94"/>
        <v>0</v>
      </c>
      <c r="FX8" s="581">
        <f t="shared" si="95"/>
        <v>-20</v>
      </c>
      <c r="FY8" s="581">
        <f t="shared" si="96"/>
        <v>0</v>
      </c>
      <c r="FZ8" s="581">
        <f t="shared" si="97"/>
        <v>20</v>
      </c>
      <c r="GA8" s="581">
        <f t="shared" si="98"/>
        <v>0</v>
      </c>
      <c r="GB8" s="581">
        <f t="shared" si="2"/>
        <v>-20</v>
      </c>
      <c r="GC8" s="581">
        <f t="shared" si="3"/>
        <v>0</v>
      </c>
      <c r="GD8" s="581">
        <f t="shared" si="4"/>
        <v>20</v>
      </c>
      <c r="GE8" s="581">
        <f t="shared" si="5"/>
        <v>0</v>
      </c>
      <c r="GF8" s="581">
        <f t="shared" si="6"/>
        <v>-20</v>
      </c>
      <c r="GG8" s="581">
        <f t="shared" si="7"/>
        <v>0</v>
      </c>
      <c r="GH8" s="581">
        <f t="shared" si="8"/>
        <v>20</v>
      </c>
      <c r="GI8" s="581">
        <f t="shared" si="9"/>
        <v>0</v>
      </c>
      <c r="GJ8" s="581">
        <f t="shared" si="10"/>
        <v>-20</v>
      </c>
      <c r="GK8" s="581">
        <f t="shared" si="11"/>
        <v>0</v>
      </c>
      <c r="GL8" s="581">
        <f t="shared" si="12"/>
        <v>20</v>
      </c>
      <c r="GM8" s="581">
        <f t="shared" si="13"/>
        <v>0</v>
      </c>
      <c r="GN8" s="581">
        <f t="shared" si="14"/>
        <v>-20</v>
      </c>
      <c r="GO8" s="581">
        <f t="shared" si="15"/>
        <v>0</v>
      </c>
      <c r="GP8" s="581">
        <f t="shared" si="16"/>
        <v>20</v>
      </c>
      <c r="GQ8" s="581">
        <f t="shared" si="17"/>
        <v>0</v>
      </c>
      <c r="GR8" s="581">
        <f t="shared" si="18"/>
        <v>-20</v>
      </c>
      <c r="GS8" s="581">
        <f t="shared" si="19"/>
        <v>0</v>
      </c>
      <c r="GT8" s="581">
        <f t="shared" si="20"/>
        <v>20</v>
      </c>
      <c r="GU8" s="581">
        <f t="shared" si="21"/>
        <v>0</v>
      </c>
      <c r="GV8" s="581">
        <f t="shared" si="22"/>
        <v>-20</v>
      </c>
      <c r="GW8" s="581">
        <f t="shared" si="23"/>
        <v>0</v>
      </c>
      <c r="GX8" s="581">
        <f t="shared" si="24"/>
        <v>20</v>
      </c>
      <c r="GY8" s="581">
        <f t="shared" si="25"/>
        <v>0</v>
      </c>
    </row>
    <row r="9" spans="1:207" ht="16.5" thickTop="1" thickBot="1" x14ac:dyDescent="0.3">
      <c r="A9" s="581">
        <v>80</v>
      </c>
      <c r="B9" s="584" t="s">
        <v>15</v>
      </c>
      <c r="C9" s="581">
        <f t="shared" si="99"/>
        <v>1</v>
      </c>
      <c r="D9" s="581">
        <f t="shared" si="26"/>
        <v>108</v>
      </c>
      <c r="E9" s="581">
        <v>80</v>
      </c>
      <c r="F9" s="581">
        <f t="shared" si="100"/>
        <v>8</v>
      </c>
      <c r="G9" s="582" t="s">
        <v>5</v>
      </c>
      <c r="H9" s="581">
        <v>20</v>
      </c>
      <c r="I9" s="581">
        <v>0</v>
      </c>
      <c r="J9" s="581">
        <v>-20</v>
      </c>
      <c r="K9" s="581">
        <v>0</v>
      </c>
      <c r="L9" s="581">
        <f t="shared" si="27"/>
        <v>20</v>
      </c>
      <c r="M9" s="581">
        <f t="shared" si="28"/>
        <v>0</v>
      </c>
      <c r="N9" s="581">
        <f t="shared" si="29"/>
        <v>-20</v>
      </c>
      <c r="O9" s="581">
        <f t="shared" si="30"/>
        <v>0</v>
      </c>
      <c r="P9" s="581">
        <f t="shared" si="31"/>
        <v>20</v>
      </c>
      <c r="Q9" s="581">
        <f t="shared" si="32"/>
        <v>0</v>
      </c>
      <c r="R9" s="581">
        <f t="shared" si="33"/>
        <v>-20</v>
      </c>
      <c r="S9" s="581">
        <f t="shared" si="34"/>
        <v>0</v>
      </c>
      <c r="T9" s="581">
        <f t="shared" si="35"/>
        <v>20</v>
      </c>
      <c r="U9" s="581">
        <f t="shared" si="36"/>
        <v>0</v>
      </c>
      <c r="V9" s="581">
        <f t="shared" si="37"/>
        <v>-20</v>
      </c>
      <c r="W9" s="581">
        <f t="shared" si="38"/>
        <v>0</v>
      </c>
      <c r="X9" s="581">
        <f t="shared" si="39"/>
        <v>20</v>
      </c>
      <c r="Y9" s="581">
        <f t="shared" si="40"/>
        <v>0</v>
      </c>
      <c r="Z9" s="581">
        <f t="shared" si="41"/>
        <v>-20</v>
      </c>
      <c r="AA9" s="581">
        <f t="shared" si="42"/>
        <v>0</v>
      </c>
      <c r="AB9" s="581">
        <f t="shared" si="43"/>
        <v>20</v>
      </c>
      <c r="AC9" s="581">
        <f t="shared" si="44"/>
        <v>0</v>
      </c>
      <c r="AD9" s="581">
        <f t="shared" si="45"/>
        <v>-20</v>
      </c>
      <c r="AE9" s="581">
        <f t="shared" si="46"/>
        <v>0</v>
      </c>
      <c r="AF9" s="581">
        <f t="shared" si="47"/>
        <v>20</v>
      </c>
      <c r="AG9" s="581">
        <f t="shared" si="48"/>
        <v>0</v>
      </c>
      <c r="AH9" s="581">
        <f t="shared" si="49"/>
        <v>-20</v>
      </c>
      <c r="AI9" s="581">
        <f t="shared" si="50"/>
        <v>0</v>
      </c>
      <c r="AJ9" s="581">
        <f t="shared" si="51"/>
        <v>20</v>
      </c>
      <c r="AK9" s="581">
        <f t="shared" si="52"/>
        <v>0</v>
      </c>
      <c r="AL9" s="581">
        <f t="shared" si="53"/>
        <v>-20</v>
      </c>
      <c r="AM9" s="581">
        <f t="shared" si="54"/>
        <v>0</v>
      </c>
      <c r="AN9" s="581">
        <f t="shared" si="55"/>
        <v>20</v>
      </c>
      <c r="AO9" s="581">
        <f t="shared" si="56"/>
        <v>0</v>
      </c>
      <c r="AP9" s="581">
        <f t="shared" si="57"/>
        <v>-20</v>
      </c>
      <c r="AQ9" s="581">
        <f t="shared" si="58"/>
        <v>0</v>
      </c>
      <c r="AR9" s="581">
        <f t="shared" si="59"/>
        <v>20</v>
      </c>
      <c r="AS9" s="581">
        <f t="shared" si="60"/>
        <v>0</v>
      </c>
      <c r="AT9" s="581">
        <f t="shared" si="61"/>
        <v>-20</v>
      </c>
      <c r="AU9" s="581">
        <f t="shared" si="62"/>
        <v>0</v>
      </c>
      <c r="AV9" s="581">
        <f t="shared" si="63"/>
        <v>20</v>
      </c>
      <c r="AW9" s="581">
        <f t="shared" si="64"/>
        <v>0</v>
      </c>
      <c r="AX9" s="581">
        <f t="shared" si="65"/>
        <v>-20</v>
      </c>
      <c r="AY9" s="581">
        <f t="shared" si="66"/>
        <v>0</v>
      </c>
      <c r="AZ9" s="581">
        <f t="shared" si="67"/>
        <v>20</v>
      </c>
      <c r="BA9" s="581">
        <f t="shared" si="68"/>
        <v>0</v>
      </c>
      <c r="BB9" s="581">
        <f t="shared" si="69"/>
        <v>-20</v>
      </c>
      <c r="BC9" s="581">
        <f t="shared" si="70"/>
        <v>0</v>
      </c>
      <c r="BD9" s="581">
        <f t="shared" si="71"/>
        <v>20</v>
      </c>
      <c r="BE9" s="581">
        <f t="shared" si="72"/>
        <v>0</v>
      </c>
      <c r="BF9" s="581">
        <f>H9*((Resultat_liste!$M11+20)/20)+Resultat_liste!$J11</f>
        <v>20</v>
      </c>
      <c r="BG9" s="581">
        <f>I9*((Resultat_liste!$M11+20)/20)+Resultat_liste!$J11</f>
        <v>0</v>
      </c>
      <c r="BH9" s="581">
        <f>J9*((Resultat_liste!$M11+20)/20)+Resultat_liste!$J11</f>
        <v>-20</v>
      </c>
      <c r="BI9" s="581">
        <f>K9*((Resultat_liste!$M11+20)/20)+Resultat_liste!$J11</f>
        <v>0</v>
      </c>
      <c r="BJ9" s="581">
        <f>L9*((Resultat_liste!$M11+20)/20)+Resultat_liste!$J11</f>
        <v>20</v>
      </c>
      <c r="BK9" s="581">
        <f>M9*((Resultat_liste!$M11+20)/20)+Resultat_liste!$J11</f>
        <v>0</v>
      </c>
      <c r="BL9" s="581">
        <f>N9*((Resultat_liste!$M11+20)/20)+Resultat_liste!$J11</f>
        <v>-20</v>
      </c>
      <c r="BM9" s="581">
        <f>O9*((Resultat_liste!$M11+20)/20)+Resultat_liste!$J11</f>
        <v>0</v>
      </c>
      <c r="BN9" s="581">
        <f>P9*((Resultat_liste!$M11+20)/20)+Resultat_liste!$J11</f>
        <v>20</v>
      </c>
      <c r="BO9" s="581">
        <f>Q9*((Resultat_liste!$M11+20)/20)+Resultat_liste!$J11</f>
        <v>0</v>
      </c>
      <c r="BP9" s="581">
        <f>R9*((Resultat_liste!$M11+20)/20)+Resultat_liste!$J11</f>
        <v>-20</v>
      </c>
      <c r="BQ9" s="581">
        <f>S9*((Resultat_liste!$M11+20)/20)+Resultat_liste!$J11</f>
        <v>0</v>
      </c>
      <c r="BR9" s="581">
        <f>T9*((Resultat_liste!$M11+20)/20)+Resultat_liste!$J11</f>
        <v>20</v>
      </c>
      <c r="BS9" s="581">
        <f>U9*((Resultat_liste!$M11+20)/20)+Resultat_liste!$J11</f>
        <v>0</v>
      </c>
      <c r="BT9" s="581">
        <f>V9*((Resultat_liste!$M11+20)/20)+Resultat_liste!$J11</f>
        <v>-20</v>
      </c>
      <c r="BU9" s="581">
        <f>W9*((Resultat_liste!$M11+20)/20)+Resultat_liste!$J11</f>
        <v>0</v>
      </c>
      <c r="BV9" s="581">
        <f>X9*((Resultat_liste!$M11+20)/20)+Resultat_liste!$J11</f>
        <v>20</v>
      </c>
      <c r="BW9" s="581">
        <f>Y9*((Resultat_liste!$M11+20)/20)+Resultat_liste!$J11</f>
        <v>0</v>
      </c>
      <c r="BX9" s="581">
        <f>Z9*((Resultat_liste!$M11+20)/20)+Resultat_liste!$J11</f>
        <v>-20</v>
      </c>
      <c r="BY9" s="581">
        <f>AA9*((Resultat_liste!$M11+20)/20)+Resultat_liste!$J11</f>
        <v>0</v>
      </c>
      <c r="BZ9" s="581">
        <f>AB9*((Resultat_liste!$M11+20)/20)+Resultat_liste!$J11</f>
        <v>20</v>
      </c>
      <c r="CA9" s="581">
        <f>AC9*((Resultat_liste!$M11+20)/20)+Resultat_liste!$J11</f>
        <v>0</v>
      </c>
      <c r="CB9" s="581">
        <f>AD9*((Resultat_liste!$M11+20)/20)+Resultat_liste!$J11</f>
        <v>-20</v>
      </c>
      <c r="CC9" s="581">
        <f>AE9*((Resultat_liste!$M11+20)/20)+Resultat_liste!$J11</f>
        <v>0</v>
      </c>
      <c r="CD9" s="581">
        <f>AF9*((Resultat_liste!$M11+20)/20)+Resultat_liste!$J11</f>
        <v>20</v>
      </c>
      <c r="CE9" s="581">
        <f>AG9*((Resultat_liste!$M11+20)/20)+Resultat_liste!$J11</f>
        <v>0</v>
      </c>
      <c r="CF9" s="581">
        <f>AH9*((Resultat_liste!$M11+20)/20)+Resultat_liste!$J11</f>
        <v>-20</v>
      </c>
      <c r="CG9" s="581">
        <f>AI9*((Resultat_liste!$M11+20)/20)+Resultat_liste!$J11</f>
        <v>0</v>
      </c>
      <c r="CH9" s="581">
        <f>AJ9*((Resultat_liste!$M11+20)/20)+Resultat_liste!$J11</f>
        <v>20</v>
      </c>
      <c r="CI9" s="581">
        <f>AK9*((Resultat_liste!$M11+20)/20)+Resultat_liste!$J11</f>
        <v>0</v>
      </c>
      <c r="CJ9" s="581">
        <f>AL9*((Resultat_liste!$M11+20)/20)+Resultat_liste!$J11</f>
        <v>-20</v>
      </c>
      <c r="CK9" s="581">
        <f>AM9*((Resultat_liste!$M11+20)/20)+Resultat_liste!$J11</f>
        <v>0</v>
      </c>
      <c r="CL9" s="581">
        <f>AN9*((Resultat_liste!$M11+20)/20)+Resultat_liste!$J11</f>
        <v>20</v>
      </c>
      <c r="CM9" s="581">
        <f>AO9*((Resultat_liste!$M11+20)/20)+Resultat_liste!$J11</f>
        <v>0</v>
      </c>
      <c r="CN9" s="581">
        <f>AP9*((Resultat_liste!$M11+20)/20)+Resultat_liste!$J11</f>
        <v>-20</v>
      </c>
      <c r="CO9" s="581">
        <f>AQ9*((Resultat_liste!$M11+20)/20)+Resultat_liste!$J11</f>
        <v>0</v>
      </c>
      <c r="CP9" s="581">
        <f>AR9*((Resultat_liste!$M11+20)/20)+Resultat_liste!$J11</f>
        <v>20</v>
      </c>
      <c r="CQ9" s="581">
        <f>AS9*((Resultat_liste!$M11+20)/20)+Resultat_liste!$J11</f>
        <v>0</v>
      </c>
      <c r="CR9" s="581">
        <f>AT9*((Resultat_liste!$M11+20)/20)+Resultat_liste!$J11</f>
        <v>-20</v>
      </c>
      <c r="CS9" s="581">
        <f>AU9*((Resultat_liste!$M11+20)/20)+Resultat_liste!$J11</f>
        <v>0</v>
      </c>
      <c r="CT9" s="581">
        <f>AV9*((Resultat_liste!$M11+20)/20)+Resultat_liste!$J11</f>
        <v>20</v>
      </c>
      <c r="CU9" s="581">
        <f>AW9*((Resultat_liste!$M11+20)/20)+Resultat_liste!$J11</f>
        <v>0</v>
      </c>
      <c r="CV9" s="581">
        <f>AX9*((Resultat_liste!$M11+20)/20)+Resultat_liste!$J11</f>
        <v>-20</v>
      </c>
      <c r="CW9" s="581">
        <f>AY9*((Resultat_liste!$M11+20)/20)+Resultat_liste!$J11</f>
        <v>0</v>
      </c>
      <c r="CX9" s="581">
        <f>AZ9*((Resultat_liste!$M11+20)/20)+Resultat_liste!$J11</f>
        <v>20</v>
      </c>
      <c r="CY9" s="581">
        <f>BA9*((Resultat_liste!$M11+20)/20)+Resultat_liste!$J11</f>
        <v>0</v>
      </c>
      <c r="CZ9" s="581">
        <f>BB9*((Resultat_liste!$M11+20)/20)+Resultat_liste!$J11</f>
        <v>-20</v>
      </c>
      <c r="DA9" s="581">
        <f>BC9*((Resultat_liste!$M11+20)/20)+Resultat_liste!$J11</f>
        <v>0</v>
      </c>
      <c r="DB9" s="581">
        <f>BD9*((Resultat_liste!$M11+20)/20)+Resultat_liste!$J11</f>
        <v>20</v>
      </c>
      <c r="DC9" s="581">
        <f>BE9*((Resultat_liste!$M11+20)/20)+Resultat_liste!$J11</f>
        <v>0</v>
      </c>
      <c r="DD9" s="581">
        <f>H9*((Resultat_liste!$Y11+20)/20)+Resultat_liste!$V11</f>
        <v>20</v>
      </c>
      <c r="DE9" s="581">
        <f>I9*((Resultat_liste!$Y11+20)/20)+Resultat_liste!$V11</f>
        <v>0</v>
      </c>
      <c r="DF9" s="581">
        <f>J9*((Resultat_liste!$Y11+20)/20)+Resultat_liste!$V11</f>
        <v>-20</v>
      </c>
      <c r="DG9" s="581">
        <f>K9*((Resultat_liste!$Y11+20)/20)+Resultat_liste!$V11</f>
        <v>0</v>
      </c>
      <c r="DH9" s="581">
        <f>L9*((Resultat_liste!$Y11+20)/20)+Resultat_liste!$V11</f>
        <v>20</v>
      </c>
      <c r="DI9" s="581">
        <f>M9*((Resultat_liste!$Y11+20)/20)+Resultat_liste!$V11</f>
        <v>0</v>
      </c>
      <c r="DJ9" s="581">
        <f>N9*((Resultat_liste!$Y11+20)/20)+Resultat_liste!$V11</f>
        <v>-20</v>
      </c>
      <c r="DK9" s="581">
        <f>O9*((Resultat_liste!$Y11+20)/20)+Resultat_liste!$V11</f>
        <v>0</v>
      </c>
      <c r="DL9" s="581">
        <f>P9*((Resultat_liste!$Y11+20)/20)+Resultat_liste!$V11</f>
        <v>20</v>
      </c>
      <c r="DM9" s="581">
        <f>Q9*((Resultat_liste!$Y11+20)/20)+Resultat_liste!$V11</f>
        <v>0</v>
      </c>
      <c r="DN9" s="581">
        <f>R9*((Resultat_liste!$Y11+20)/20)+Resultat_liste!$V11</f>
        <v>-20</v>
      </c>
      <c r="DO9" s="581">
        <f>S9*((Resultat_liste!$Y11+20)/20)+Resultat_liste!$V11</f>
        <v>0</v>
      </c>
      <c r="DP9" s="581">
        <f>T9*((Resultat_liste!$Y11+20)/20)+Resultat_liste!$V11</f>
        <v>20</v>
      </c>
      <c r="DQ9" s="581">
        <f>U9*((Resultat_liste!$Y11+20)/20)+Resultat_liste!$V11</f>
        <v>0</v>
      </c>
      <c r="DR9" s="581">
        <f>V9*((Resultat_liste!$Y11+20)/20)+Resultat_liste!$V11</f>
        <v>-20</v>
      </c>
      <c r="DS9" s="581">
        <f>W9*((Resultat_liste!$Y11+20)/20)+Resultat_liste!$V11</f>
        <v>0</v>
      </c>
      <c r="DT9" s="581">
        <f>X9*((Resultat_liste!$Y11+20)/20)+Resultat_liste!$V11</f>
        <v>20</v>
      </c>
      <c r="DU9" s="581">
        <f>Y9*((Resultat_liste!$Y11+20)/20)+Resultat_liste!$V11</f>
        <v>0</v>
      </c>
      <c r="DV9" s="581">
        <f>Z9*((Resultat_liste!$Y11+20)/20)+Resultat_liste!$V11</f>
        <v>-20</v>
      </c>
      <c r="DW9" s="581">
        <f>AA9*((Resultat_liste!$Y11+20)/20)+Resultat_liste!$V11</f>
        <v>0</v>
      </c>
      <c r="DX9" s="581">
        <f>AB9*((Resultat_liste!$Y11+20)/20)+Resultat_liste!$V11</f>
        <v>20</v>
      </c>
      <c r="DY9" s="581">
        <f>AC9*((Resultat_liste!$Y11+20)/20)+Resultat_liste!$V11</f>
        <v>0</v>
      </c>
      <c r="DZ9" s="581">
        <f>AD9*((Resultat_liste!$Y11+20)/20)+Resultat_liste!$V11</f>
        <v>-20</v>
      </c>
      <c r="EA9" s="581">
        <f>AE9*((Resultat_liste!$Y11+20)/20)+Resultat_liste!$V11</f>
        <v>0</v>
      </c>
      <c r="EB9" s="581">
        <f>AF9*((Resultat_liste!$Y11+20)/20)+Resultat_liste!$V11</f>
        <v>20</v>
      </c>
      <c r="EC9" s="581">
        <f>AG9*((Resultat_liste!$Y11+20)/20)+Resultat_liste!$V11</f>
        <v>0</v>
      </c>
      <c r="ED9" s="581">
        <f>AH9*((Resultat_liste!$Y11+20)/20)+Resultat_liste!$V11</f>
        <v>-20</v>
      </c>
      <c r="EE9" s="581">
        <f>AI9*((Resultat_liste!$Y11+20)/20)+Resultat_liste!$V11</f>
        <v>0</v>
      </c>
      <c r="EF9" s="581">
        <f>AJ9*((Resultat_liste!$Y11+20)/20)+Resultat_liste!$V11</f>
        <v>20</v>
      </c>
      <c r="EG9" s="581">
        <f>AK9*((Resultat_liste!$Y11+20)/20)+Resultat_liste!$V11</f>
        <v>0</v>
      </c>
      <c r="EH9" s="581">
        <f>AL9*((Resultat_liste!$Y11+20)/20)+Resultat_liste!$V11</f>
        <v>-20</v>
      </c>
      <c r="EI9" s="581">
        <f>AM9*((Resultat_liste!$Y11+20)/20)+Resultat_liste!$V11</f>
        <v>0</v>
      </c>
      <c r="EJ9" s="581">
        <f>AN9*((Resultat_liste!$Y11+20)/20)+Resultat_liste!$V11</f>
        <v>20</v>
      </c>
      <c r="EK9" s="581">
        <f>AO9*((Resultat_liste!$Y11+20)/20)+Resultat_liste!$V11</f>
        <v>0</v>
      </c>
      <c r="EL9" s="581">
        <f>AP9*((Resultat_liste!$Y11+20)/20)+Resultat_liste!$V11</f>
        <v>-20</v>
      </c>
      <c r="EM9" s="581">
        <f>AQ9*((Resultat_liste!$Y11+20)/20)+Resultat_liste!$V11</f>
        <v>0</v>
      </c>
      <c r="EN9" s="581">
        <f>AR9*((Resultat_liste!$Y11+20)/20)+Resultat_liste!$V11</f>
        <v>20</v>
      </c>
      <c r="EO9" s="581">
        <f>AS9*((Resultat_liste!$Y11+20)/20)+Resultat_liste!$V11</f>
        <v>0</v>
      </c>
      <c r="EP9" s="581">
        <f>AT9*((Resultat_liste!$Y11+20)/20)+Resultat_liste!$V11</f>
        <v>-20</v>
      </c>
      <c r="EQ9" s="581">
        <f>AU9*((Resultat_liste!$Y11+20)/20)+Resultat_liste!$V11</f>
        <v>0</v>
      </c>
      <c r="ER9" s="581">
        <f>AV9*((Resultat_liste!$Y11+20)/20)+Resultat_liste!$V11</f>
        <v>20</v>
      </c>
      <c r="ES9" s="581">
        <f>AW9*((Resultat_liste!$Y11+20)/20)+Resultat_liste!$V11</f>
        <v>0</v>
      </c>
      <c r="ET9" s="581">
        <f>AX9*((Resultat_liste!$Y11+20)/20)+Resultat_liste!$V11</f>
        <v>-20</v>
      </c>
      <c r="EU9" s="581">
        <f>AY9*((Resultat_liste!$Y11+20)/20)+Resultat_liste!$V11</f>
        <v>0</v>
      </c>
      <c r="EV9" s="581">
        <f>AZ9*((Resultat_liste!$Y11+20)/20)+Resultat_liste!$V11</f>
        <v>20</v>
      </c>
      <c r="EW9" s="581">
        <f>BA9*((Resultat_liste!$Y11+20)/20)+Resultat_liste!$V11</f>
        <v>0</v>
      </c>
      <c r="EX9" s="581">
        <f>BB9*((Resultat_liste!$Y11+20)/20)+Resultat_liste!$V11</f>
        <v>-20</v>
      </c>
      <c r="EY9" s="581">
        <f>BC9*((Resultat_liste!$Y11+20)/20)+Resultat_liste!$V11</f>
        <v>0</v>
      </c>
      <c r="EZ9" s="581">
        <f>BD9*((Resultat_liste!$Y11+20)/20)+Resultat_liste!$V11</f>
        <v>20</v>
      </c>
      <c r="FA9" s="581">
        <f>BE9*((Resultat_liste!$Y11+20)/20)+Resultat_liste!$V11</f>
        <v>0</v>
      </c>
      <c r="FB9" s="581">
        <f t="shared" si="73"/>
        <v>20</v>
      </c>
      <c r="FC9" s="581">
        <f t="shared" si="74"/>
        <v>0</v>
      </c>
      <c r="FD9" s="581">
        <f t="shared" si="75"/>
        <v>-20</v>
      </c>
      <c r="FE9" s="581">
        <f t="shared" si="76"/>
        <v>0</v>
      </c>
      <c r="FF9" s="581">
        <f t="shared" si="77"/>
        <v>20</v>
      </c>
      <c r="FG9" s="581">
        <f t="shared" si="78"/>
        <v>0</v>
      </c>
      <c r="FH9" s="581">
        <f t="shared" si="79"/>
        <v>-20</v>
      </c>
      <c r="FI9" s="581">
        <f t="shared" si="80"/>
        <v>0</v>
      </c>
      <c r="FJ9" s="581">
        <f t="shared" si="81"/>
        <v>20</v>
      </c>
      <c r="FK9" s="581">
        <f t="shared" si="82"/>
        <v>0</v>
      </c>
      <c r="FL9" s="581">
        <f t="shared" si="83"/>
        <v>-20</v>
      </c>
      <c r="FM9" s="581">
        <f t="shared" si="84"/>
        <v>0</v>
      </c>
      <c r="FN9" s="581">
        <f t="shared" si="85"/>
        <v>20</v>
      </c>
      <c r="FO9" s="581">
        <f t="shared" si="86"/>
        <v>0</v>
      </c>
      <c r="FP9" s="581">
        <f t="shared" si="87"/>
        <v>-20</v>
      </c>
      <c r="FQ9" s="581">
        <f t="shared" si="88"/>
        <v>0</v>
      </c>
      <c r="FR9" s="581">
        <f t="shared" si="89"/>
        <v>20</v>
      </c>
      <c r="FS9" s="581">
        <f t="shared" si="90"/>
        <v>0</v>
      </c>
      <c r="FT9" s="581">
        <f t="shared" si="91"/>
        <v>-20</v>
      </c>
      <c r="FU9" s="581">
        <f t="shared" si="92"/>
        <v>0</v>
      </c>
      <c r="FV9" s="581">
        <f t="shared" si="93"/>
        <v>20</v>
      </c>
      <c r="FW9" s="581">
        <f t="shared" si="94"/>
        <v>0</v>
      </c>
      <c r="FX9" s="581">
        <f t="shared" si="95"/>
        <v>-20</v>
      </c>
      <c r="FY9" s="581">
        <f t="shared" si="96"/>
        <v>0</v>
      </c>
      <c r="FZ9" s="581">
        <f t="shared" si="97"/>
        <v>20</v>
      </c>
      <c r="GA9" s="581">
        <f t="shared" si="98"/>
        <v>0</v>
      </c>
      <c r="GB9" s="581">
        <f t="shared" si="2"/>
        <v>-20</v>
      </c>
      <c r="GC9" s="581">
        <f t="shared" si="3"/>
        <v>0</v>
      </c>
      <c r="GD9" s="581">
        <f t="shared" si="4"/>
        <v>20</v>
      </c>
      <c r="GE9" s="581">
        <f t="shared" si="5"/>
        <v>0</v>
      </c>
      <c r="GF9" s="581">
        <f t="shared" si="6"/>
        <v>-20</v>
      </c>
      <c r="GG9" s="581">
        <f t="shared" si="7"/>
        <v>0</v>
      </c>
      <c r="GH9" s="581">
        <f t="shared" si="8"/>
        <v>20</v>
      </c>
      <c r="GI9" s="581">
        <f t="shared" si="9"/>
        <v>0</v>
      </c>
      <c r="GJ9" s="581">
        <f t="shared" si="10"/>
        <v>-20</v>
      </c>
      <c r="GK9" s="581">
        <f t="shared" si="11"/>
        <v>0</v>
      </c>
      <c r="GL9" s="581">
        <f t="shared" si="12"/>
        <v>20</v>
      </c>
      <c r="GM9" s="581">
        <f t="shared" si="13"/>
        <v>0</v>
      </c>
      <c r="GN9" s="581">
        <f t="shared" si="14"/>
        <v>-20</v>
      </c>
      <c r="GO9" s="581">
        <f t="shared" si="15"/>
        <v>0</v>
      </c>
      <c r="GP9" s="581">
        <f t="shared" si="16"/>
        <v>20</v>
      </c>
      <c r="GQ9" s="581">
        <f t="shared" si="17"/>
        <v>0</v>
      </c>
      <c r="GR9" s="581">
        <f t="shared" si="18"/>
        <v>-20</v>
      </c>
      <c r="GS9" s="581">
        <f t="shared" si="19"/>
        <v>0</v>
      </c>
      <c r="GT9" s="581">
        <f t="shared" si="20"/>
        <v>20</v>
      </c>
      <c r="GU9" s="581">
        <f t="shared" si="21"/>
        <v>0</v>
      </c>
      <c r="GV9" s="581">
        <f t="shared" si="22"/>
        <v>-20</v>
      </c>
      <c r="GW9" s="581">
        <f t="shared" si="23"/>
        <v>0</v>
      </c>
      <c r="GX9" s="581">
        <f t="shared" si="24"/>
        <v>20</v>
      </c>
      <c r="GY9" s="581">
        <f t="shared" si="25"/>
        <v>0</v>
      </c>
    </row>
    <row r="10" spans="1:207" ht="16.5" thickTop="1" thickBot="1" x14ac:dyDescent="0.3">
      <c r="A10" s="581">
        <v>90</v>
      </c>
      <c r="B10" s="584" t="s">
        <v>16</v>
      </c>
      <c r="C10" s="581">
        <f t="shared" si="99"/>
        <v>1</v>
      </c>
      <c r="D10" s="581">
        <f t="shared" si="26"/>
        <v>109</v>
      </c>
      <c r="E10" s="581">
        <v>90</v>
      </c>
      <c r="F10" s="581">
        <f t="shared" si="100"/>
        <v>9</v>
      </c>
      <c r="G10" s="582" t="s">
        <v>5</v>
      </c>
      <c r="H10" s="581">
        <v>20</v>
      </c>
      <c r="I10" s="581">
        <v>0</v>
      </c>
      <c r="J10" s="581">
        <v>-20</v>
      </c>
      <c r="K10" s="581">
        <v>0</v>
      </c>
      <c r="L10" s="581">
        <f t="shared" si="27"/>
        <v>20</v>
      </c>
      <c r="M10" s="581">
        <f t="shared" si="28"/>
        <v>0</v>
      </c>
      <c r="N10" s="581">
        <f t="shared" si="29"/>
        <v>-20</v>
      </c>
      <c r="O10" s="581">
        <f t="shared" si="30"/>
        <v>0</v>
      </c>
      <c r="P10" s="581">
        <f t="shared" si="31"/>
        <v>20</v>
      </c>
      <c r="Q10" s="581">
        <f t="shared" si="32"/>
        <v>0</v>
      </c>
      <c r="R10" s="581">
        <f t="shared" si="33"/>
        <v>-20</v>
      </c>
      <c r="S10" s="581">
        <f t="shared" si="34"/>
        <v>0</v>
      </c>
      <c r="T10" s="581">
        <f t="shared" si="35"/>
        <v>20</v>
      </c>
      <c r="U10" s="581">
        <f t="shared" si="36"/>
        <v>0</v>
      </c>
      <c r="V10" s="581">
        <f t="shared" si="37"/>
        <v>-20</v>
      </c>
      <c r="W10" s="581">
        <f t="shared" si="38"/>
        <v>0</v>
      </c>
      <c r="X10" s="581">
        <f t="shared" si="39"/>
        <v>20</v>
      </c>
      <c r="Y10" s="581">
        <f t="shared" si="40"/>
        <v>0</v>
      </c>
      <c r="Z10" s="581">
        <f t="shared" si="41"/>
        <v>-20</v>
      </c>
      <c r="AA10" s="581">
        <f t="shared" si="42"/>
        <v>0</v>
      </c>
      <c r="AB10" s="581">
        <f t="shared" si="43"/>
        <v>20</v>
      </c>
      <c r="AC10" s="581">
        <f t="shared" si="44"/>
        <v>0</v>
      </c>
      <c r="AD10" s="581">
        <f t="shared" si="45"/>
        <v>-20</v>
      </c>
      <c r="AE10" s="581">
        <f t="shared" si="46"/>
        <v>0</v>
      </c>
      <c r="AF10" s="581">
        <f t="shared" si="47"/>
        <v>20</v>
      </c>
      <c r="AG10" s="581">
        <f t="shared" si="48"/>
        <v>0</v>
      </c>
      <c r="AH10" s="581">
        <f t="shared" si="49"/>
        <v>-20</v>
      </c>
      <c r="AI10" s="581">
        <f t="shared" si="50"/>
        <v>0</v>
      </c>
      <c r="AJ10" s="581">
        <f t="shared" si="51"/>
        <v>20</v>
      </c>
      <c r="AK10" s="581">
        <f t="shared" si="52"/>
        <v>0</v>
      </c>
      <c r="AL10" s="581">
        <f t="shared" si="53"/>
        <v>-20</v>
      </c>
      <c r="AM10" s="581">
        <f t="shared" si="54"/>
        <v>0</v>
      </c>
      <c r="AN10" s="581">
        <f t="shared" si="55"/>
        <v>20</v>
      </c>
      <c r="AO10" s="581">
        <f t="shared" si="56"/>
        <v>0</v>
      </c>
      <c r="AP10" s="581">
        <f t="shared" si="57"/>
        <v>-20</v>
      </c>
      <c r="AQ10" s="581">
        <f t="shared" si="58"/>
        <v>0</v>
      </c>
      <c r="AR10" s="581">
        <f t="shared" si="59"/>
        <v>20</v>
      </c>
      <c r="AS10" s="581">
        <f t="shared" si="60"/>
        <v>0</v>
      </c>
      <c r="AT10" s="581">
        <f t="shared" si="61"/>
        <v>-20</v>
      </c>
      <c r="AU10" s="581">
        <f t="shared" si="62"/>
        <v>0</v>
      </c>
      <c r="AV10" s="581">
        <f t="shared" si="63"/>
        <v>20</v>
      </c>
      <c r="AW10" s="581">
        <f t="shared" si="64"/>
        <v>0</v>
      </c>
      <c r="AX10" s="581">
        <f t="shared" si="65"/>
        <v>-20</v>
      </c>
      <c r="AY10" s="581">
        <f t="shared" si="66"/>
        <v>0</v>
      </c>
      <c r="AZ10" s="581">
        <f t="shared" si="67"/>
        <v>20</v>
      </c>
      <c r="BA10" s="581">
        <f t="shared" si="68"/>
        <v>0</v>
      </c>
      <c r="BB10" s="581">
        <f t="shared" si="69"/>
        <v>-20</v>
      </c>
      <c r="BC10" s="581">
        <f t="shared" si="70"/>
        <v>0</v>
      </c>
      <c r="BD10" s="581">
        <f t="shared" si="71"/>
        <v>20</v>
      </c>
      <c r="BE10" s="581">
        <f t="shared" si="72"/>
        <v>0</v>
      </c>
      <c r="BF10" s="581">
        <f>H10*((Resultat_liste!$M12+20)/20)+Resultat_liste!$J12</f>
        <v>21</v>
      </c>
      <c r="BG10" s="581">
        <f>I10*((Resultat_liste!$M12+20)/20)+Resultat_liste!$J12</f>
        <v>0</v>
      </c>
      <c r="BH10" s="581">
        <f>J10*((Resultat_liste!$M12+20)/20)+Resultat_liste!$J12</f>
        <v>-21</v>
      </c>
      <c r="BI10" s="581">
        <f>K10*((Resultat_liste!$M12+20)/20)+Resultat_liste!$J12</f>
        <v>0</v>
      </c>
      <c r="BJ10" s="581">
        <f>L10*((Resultat_liste!$M12+20)/20)+Resultat_liste!$J12</f>
        <v>21</v>
      </c>
      <c r="BK10" s="581">
        <f>M10*((Resultat_liste!$M12+20)/20)+Resultat_liste!$J12</f>
        <v>0</v>
      </c>
      <c r="BL10" s="581">
        <f>N10*((Resultat_liste!$M12+20)/20)+Resultat_liste!$J12</f>
        <v>-21</v>
      </c>
      <c r="BM10" s="581">
        <f>O10*((Resultat_liste!$M12+20)/20)+Resultat_liste!$J12</f>
        <v>0</v>
      </c>
      <c r="BN10" s="581">
        <f>P10*((Resultat_liste!$M12+20)/20)+Resultat_liste!$J12</f>
        <v>21</v>
      </c>
      <c r="BO10" s="581">
        <f>Q10*((Resultat_liste!$M12+20)/20)+Resultat_liste!$J12</f>
        <v>0</v>
      </c>
      <c r="BP10" s="581">
        <f>R10*((Resultat_liste!$M12+20)/20)+Resultat_liste!$J12</f>
        <v>-21</v>
      </c>
      <c r="BQ10" s="581">
        <f>S10*((Resultat_liste!$M12+20)/20)+Resultat_liste!$J12</f>
        <v>0</v>
      </c>
      <c r="BR10" s="581">
        <f>T10*((Resultat_liste!$M12+20)/20)+Resultat_liste!$J12</f>
        <v>21</v>
      </c>
      <c r="BS10" s="581">
        <f>U10*((Resultat_liste!$M12+20)/20)+Resultat_liste!$J12</f>
        <v>0</v>
      </c>
      <c r="BT10" s="581">
        <f>V10*((Resultat_liste!$M12+20)/20)+Resultat_liste!$J12</f>
        <v>-21</v>
      </c>
      <c r="BU10" s="581">
        <f>W10*((Resultat_liste!$M12+20)/20)+Resultat_liste!$J12</f>
        <v>0</v>
      </c>
      <c r="BV10" s="581">
        <f>X10*((Resultat_liste!$M12+20)/20)+Resultat_liste!$J12</f>
        <v>21</v>
      </c>
      <c r="BW10" s="581">
        <f>Y10*((Resultat_liste!$M12+20)/20)+Resultat_liste!$J12</f>
        <v>0</v>
      </c>
      <c r="BX10" s="581">
        <f>Z10*((Resultat_liste!$M12+20)/20)+Resultat_liste!$J12</f>
        <v>-21</v>
      </c>
      <c r="BY10" s="581">
        <f>AA10*((Resultat_liste!$M12+20)/20)+Resultat_liste!$J12</f>
        <v>0</v>
      </c>
      <c r="BZ10" s="581">
        <f>AB10*((Resultat_liste!$M12+20)/20)+Resultat_liste!$J12</f>
        <v>21</v>
      </c>
      <c r="CA10" s="581">
        <f>AC10*((Resultat_liste!$M12+20)/20)+Resultat_liste!$J12</f>
        <v>0</v>
      </c>
      <c r="CB10" s="581">
        <f>AD10*((Resultat_liste!$M12+20)/20)+Resultat_liste!$J12</f>
        <v>-21</v>
      </c>
      <c r="CC10" s="581">
        <f>AE10*((Resultat_liste!$M12+20)/20)+Resultat_liste!$J12</f>
        <v>0</v>
      </c>
      <c r="CD10" s="581">
        <f>AF10*((Resultat_liste!$M12+20)/20)+Resultat_liste!$J12</f>
        <v>21</v>
      </c>
      <c r="CE10" s="581">
        <f>AG10*((Resultat_liste!$M12+20)/20)+Resultat_liste!$J12</f>
        <v>0</v>
      </c>
      <c r="CF10" s="581">
        <f>AH10*((Resultat_liste!$M12+20)/20)+Resultat_liste!$J12</f>
        <v>-21</v>
      </c>
      <c r="CG10" s="581">
        <f>AI10*((Resultat_liste!$M12+20)/20)+Resultat_liste!$J12</f>
        <v>0</v>
      </c>
      <c r="CH10" s="581">
        <f>AJ10*((Resultat_liste!$M12+20)/20)+Resultat_liste!$J12</f>
        <v>21</v>
      </c>
      <c r="CI10" s="581">
        <f>AK10*((Resultat_liste!$M12+20)/20)+Resultat_liste!$J12</f>
        <v>0</v>
      </c>
      <c r="CJ10" s="581">
        <f>AL10*((Resultat_liste!$M12+20)/20)+Resultat_liste!$J12</f>
        <v>-21</v>
      </c>
      <c r="CK10" s="581">
        <f>AM10*((Resultat_liste!$M12+20)/20)+Resultat_liste!$J12</f>
        <v>0</v>
      </c>
      <c r="CL10" s="581">
        <f>AN10*((Resultat_liste!$M12+20)/20)+Resultat_liste!$J12</f>
        <v>21</v>
      </c>
      <c r="CM10" s="581">
        <f>AO10*((Resultat_liste!$M12+20)/20)+Resultat_liste!$J12</f>
        <v>0</v>
      </c>
      <c r="CN10" s="581">
        <f>AP10*((Resultat_liste!$M12+20)/20)+Resultat_liste!$J12</f>
        <v>-21</v>
      </c>
      <c r="CO10" s="581">
        <f>AQ10*((Resultat_liste!$M12+20)/20)+Resultat_liste!$J12</f>
        <v>0</v>
      </c>
      <c r="CP10" s="581">
        <f>AR10*((Resultat_liste!$M12+20)/20)+Resultat_liste!$J12</f>
        <v>21</v>
      </c>
      <c r="CQ10" s="581">
        <f>AS10*((Resultat_liste!$M12+20)/20)+Resultat_liste!$J12</f>
        <v>0</v>
      </c>
      <c r="CR10" s="581">
        <f>AT10*((Resultat_liste!$M12+20)/20)+Resultat_liste!$J12</f>
        <v>-21</v>
      </c>
      <c r="CS10" s="581">
        <f>AU10*((Resultat_liste!$M12+20)/20)+Resultat_liste!$J12</f>
        <v>0</v>
      </c>
      <c r="CT10" s="581">
        <f>AV10*((Resultat_liste!$M12+20)/20)+Resultat_liste!$J12</f>
        <v>21</v>
      </c>
      <c r="CU10" s="581">
        <f>AW10*((Resultat_liste!$M12+20)/20)+Resultat_liste!$J12</f>
        <v>0</v>
      </c>
      <c r="CV10" s="581">
        <f>AX10*((Resultat_liste!$M12+20)/20)+Resultat_liste!$J12</f>
        <v>-21</v>
      </c>
      <c r="CW10" s="581">
        <f>AY10*((Resultat_liste!$M12+20)/20)+Resultat_liste!$J12</f>
        <v>0</v>
      </c>
      <c r="CX10" s="581">
        <f>AZ10*((Resultat_liste!$M12+20)/20)+Resultat_liste!$J12</f>
        <v>21</v>
      </c>
      <c r="CY10" s="581">
        <f>BA10*((Resultat_liste!$M12+20)/20)+Resultat_liste!$J12</f>
        <v>0</v>
      </c>
      <c r="CZ10" s="581">
        <f>BB10*((Resultat_liste!$M12+20)/20)+Resultat_liste!$J12</f>
        <v>-21</v>
      </c>
      <c r="DA10" s="581">
        <f>BC10*((Resultat_liste!$M12+20)/20)+Resultat_liste!$J12</f>
        <v>0</v>
      </c>
      <c r="DB10" s="581">
        <f>BD10*((Resultat_liste!$M12+20)/20)+Resultat_liste!$J12</f>
        <v>21</v>
      </c>
      <c r="DC10" s="581">
        <f>BE10*((Resultat_liste!$M12+20)/20)+Resultat_liste!$J12</f>
        <v>0</v>
      </c>
      <c r="DD10" s="581">
        <f>H10*((Resultat_liste!$Y12+20)/20)+Resultat_liste!$V12</f>
        <v>20</v>
      </c>
      <c r="DE10" s="581">
        <f>I10*((Resultat_liste!$Y12+20)/20)+Resultat_liste!$V12</f>
        <v>0</v>
      </c>
      <c r="DF10" s="581">
        <f>J10*((Resultat_liste!$Y12+20)/20)+Resultat_liste!$V12</f>
        <v>-20</v>
      </c>
      <c r="DG10" s="581">
        <f>K10*((Resultat_liste!$Y12+20)/20)+Resultat_liste!$V12</f>
        <v>0</v>
      </c>
      <c r="DH10" s="581">
        <f>L10*((Resultat_liste!$Y12+20)/20)+Resultat_liste!$V12</f>
        <v>20</v>
      </c>
      <c r="DI10" s="581">
        <f>M10*((Resultat_liste!$Y12+20)/20)+Resultat_liste!$V12</f>
        <v>0</v>
      </c>
      <c r="DJ10" s="581">
        <f>N10*((Resultat_liste!$Y12+20)/20)+Resultat_liste!$V12</f>
        <v>-20</v>
      </c>
      <c r="DK10" s="581">
        <f>O10*((Resultat_liste!$Y12+20)/20)+Resultat_liste!$V12</f>
        <v>0</v>
      </c>
      <c r="DL10" s="581">
        <f>P10*((Resultat_liste!$Y12+20)/20)+Resultat_liste!$V12</f>
        <v>20</v>
      </c>
      <c r="DM10" s="581">
        <f>Q10*((Resultat_liste!$Y12+20)/20)+Resultat_liste!$V12</f>
        <v>0</v>
      </c>
      <c r="DN10" s="581">
        <f>R10*((Resultat_liste!$Y12+20)/20)+Resultat_liste!$V12</f>
        <v>-20</v>
      </c>
      <c r="DO10" s="581">
        <f>S10*((Resultat_liste!$Y12+20)/20)+Resultat_liste!$V12</f>
        <v>0</v>
      </c>
      <c r="DP10" s="581">
        <f>T10*((Resultat_liste!$Y12+20)/20)+Resultat_liste!$V12</f>
        <v>20</v>
      </c>
      <c r="DQ10" s="581">
        <f>U10*((Resultat_liste!$Y12+20)/20)+Resultat_liste!$V12</f>
        <v>0</v>
      </c>
      <c r="DR10" s="581">
        <f>V10*((Resultat_liste!$Y12+20)/20)+Resultat_liste!$V12</f>
        <v>-20</v>
      </c>
      <c r="DS10" s="581">
        <f>W10*((Resultat_liste!$Y12+20)/20)+Resultat_liste!$V12</f>
        <v>0</v>
      </c>
      <c r="DT10" s="581">
        <f>X10*((Resultat_liste!$Y12+20)/20)+Resultat_liste!$V12</f>
        <v>20</v>
      </c>
      <c r="DU10" s="581">
        <f>Y10*((Resultat_liste!$Y12+20)/20)+Resultat_liste!$V12</f>
        <v>0</v>
      </c>
      <c r="DV10" s="581">
        <f>Z10*((Resultat_liste!$Y12+20)/20)+Resultat_liste!$V12</f>
        <v>-20</v>
      </c>
      <c r="DW10" s="581">
        <f>AA10*((Resultat_liste!$Y12+20)/20)+Resultat_liste!$V12</f>
        <v>0</v>
      </c>
      <c r="DX10" s="581">
        <f>AB10*((Resultat_liste!$Y12+20)/20)+Resultat_liste!$V12</f>
        <v>20</v>
      </c>
      <c r="DY10" s="581">
        <f>AC10*((Resultat_liste!$Y12+20)/20)+Resultat_liste!$V12</f>
        <v>0</v>
      </c>
      <c r="DZ10" s="581">
        <f>AD10*((Resultat_liste!$Y12+20)/20)+Resultat_liste!$V12</f>
        <v>-20</v>
      </c>
      <c r="EA10" s="581">
        <f>AE10*((Resultat_liste!$Y12+20)/20)+Resultat_liste!$V12</f>
        <v>0</v>
      </c>
      <c r="EB10" s="581">
        <f>AF10*((Resultat_liste!$Y12+20)/20)+Resultat_liste!$V12</f>
        <v>20</v>
      </c>
      <c r="EC10" s="581">
        <f>AG10*((Resultat_liste!$Y12+20)/20)+Resultat_liste!$V12</f>
        <v>0</v>
      </c>
      <c r="ED10" s="581">
        <f>AH10*((Resultat_liste!$Y12+20)/20)+Resultat_liste!$V12</f>
        <v>-20</v>
      </c>
      <c r="EE10" s="581">
        <f>AI10*((Resultat_liste!$Y12+20)/20)+Resultat_liste!$V12</f>
        <v>0</v>
      </c>
      <c r="EF10" s="581">
        <f>AJ10*((Resultat_liste!$Y12+20)/20)+Resultat_liste!$V12</f>
        <v>20</v>
      </c>
      <c r="EG10" s="581">
        <f>AK10*((Resultat_liste!$Y12+20)/20)+Resultat_liste!$V12</f>
        <v>0</v>
      </c>
      <c r="EH10" s="581">
        <f>AL10*((Resultat_liste!$Y12+20)/20)+Resultat_liste!$V12</f>
        <v>-20</v>
      </c>
      <c r="EI10" s="581">
        <f>AM10*((Resultat_liste!$Y12+20)/20)+Resultat_liste!$V12</f>
        <v>0</v>
      </c>
      <c r="EJ10" s="581">
        <f>AN10*((Resultat_liste!$Y12+20)/20)+Resultat_liste!$V12</f>
        <v>20</v>
      </c>
      <c r="EK10" s="581">
        <f>AO10*((Resultat_liste!$Y12+20)/20)+Resultat_liste!$V12</f>
        <v>0</v>
      </c>
      <c r="EL10" s="581">
        <f>AP10*((Resultat_liste!$Y12+20)/20)+Resultat_liste!$V12</f>
        <v>-20</v>
      </c>
      <c r="EM10" s="581">
        <f>AQ10*((Resultat_liste!$Y12+20)/20)+Resultat_liste!$V12</f>
        <v>0</v>
      </c>
      <c r="EN10" s="581">
        <f>AR10*((Resultat_liste!$Y12+20)/20)+Resultat_liste!$V12</f>
        <v>20</v>
      </c>
      <c r="EO10" s="581">
        <f>AS10*((Resultat_liste!$Y12+20)/20)+Resultat_liste!$V12</f>
        <v>0</v>
      </c>
      <c r="EP10" s="581">
        <f>AT10*((Resultat_liste!$Y12+20)/20)+Resultat_liste!$V12</f>
        <v>-20</v>
      </c>
      <c r="EQ10" s="581">
        <f>AU10*((Resultat_liste!$Y12+20)/20)+Resultat_liste!$V12</f>
        <v>0</v>
      </c>
      <c r="ER10" s="581">
        <f>AV10*((Resultat_liste!$Y12+20)/20)+Resultat_liste!$V12</f>
        <v>20</v>
      </c>
      <c r="ES10" s="581">
        <f>AW10*((Resultat_liste!$Y12+20)/20)+Resultat_liste!$V12</f>
        <v>0</v>
      </c>
      <c r="ET10" s="581">
        <f>AX10*((Resultat_liste!$Y12+20)/20)+Resultat_liste!$V12</f>
        <v>-20</v>
      </c>
      <c r="EU10" s="581">
        <f>AY10*((Resultat_liste!$Y12+20)/20)+Resultat_liste!$V12</f>
        <v>0</v>
      </c>
      <c r="EV10" s="581">
        <f>AZ10*((Resultat_liste!$Y12+20)/20)+Resultat_liste!$V12</f>
        <v>20</v>
      </c>
      <c r="EW10" s="581">
        <f>BA10*((Resultat_liste!$Y12+20)/20)+Resultat_liste!$V12</f>
        <v>0</v>
      </c>
      <c r="EX10" s="581">
        <f>BB10*((Resultat_liste!$Y12+20)/20)+Resultat_liste!$V12</f>
        <v>-20</v>
      </c>
      <c r="EY10" s="581">
        <f>BC10*((Resultat_liste!$Y12+20)/20)+Resultat_liste!$V12</f>
        <v>0</v>
      </c>
      <c r="EZ10" s="581">
        <f>BD10*((Resultat_liste!$Y12+20)/20)+Resultat_liste!$V12</f>
        <v>20</v>
      </c>
      <c r="FA10" s="581">
        <f>BE10*((Resultat_liste!$Y12+20)/20)+Resultat_liste!$V12</f>
        <v>0</v>
      </c>
      <c r="FB10" s="581">
        <f t="shared" si="73"/>
        <v>20</v>
      </c>
      <c r="FC10" s="581">
        <f t="shared" si="74"/>
        <v>0</v>
      </c>
      <c r="FD10" s="581">
        <f t="shared" si="75"/>
        <v>-20</v>
      </c>
      <c r="FE10" s="581">
        <f t="shared" si="76"/>
        <v>0</v>
      </c>
      <c r="FF10" s="581">
        <f t="shared" si="77"/>
        <v>20</v>
      </c>
      <c r="FG10" s="581">
        <f t="shared" si="78"/>
        <v>0</v>
      </c>
      <c r="FH10" s="581">
        <f t="shared" si="79"/>
        <v>-20</v>
      </c>
      <c r="FI10" s="581">
        <f t="shared" si="80"/>
        <v>0</v>
      </c>
      <c r="FJ10" s="581">
        <f t="shared" si="81"/>
        <v>20</v>
      </c>
      <c r="FK10" s="581">
        <f t="shared" si="82"/>
        <v>0</v>
      </c>
      <c r="FL10" s="581">
        <f t="shared" si="83"/>
        <v>-20</v>
      </c>
      <c r="FM10" s="581">
        <f t="shared" si="84"/>
        <v>0</v>
      </c>
      <c r="FN10" s="581">
        <f t="shared" si="85"/>
        <v>20</v>
      </c>
      <c r="FO10" s="581">
        <f t="shared" si="86"/>
        <v>0</v>
      </c>
      <c r="FP10" s="581">
        <f t="shared" si="87"/>
        <v>-20</v>
      </c>
      <c r="FQ10" s="581">
        <f t="shared" si="88"/>
        <v>0</v>
      </c>
      <c r="FR10" s="581">
        <f t="shared" si="89"/>
        <v>20</v>
      </c>
      <c r="FS10" s="581">
        <f t="shared" si="90"/>
        <v>0</v>
      </c>
      <c r="FT10" s="581">
        <f t="shared" si="91"/>
        <v>-20</v>
      </c>
      <c r="FU10" s="581">
        <f t="shared" si="92"/>
        <v>0</v>
      </c>
      <c r="FV10" s="581">
        <f t="shared" si="93"/>
        <v>20</v>
      </c>
      <c r="FW10" s="581">
        <f t="shared" si="94"/>
        <v>0</v>
      </c>
      <c r="FX10" s="581">
        <f t="shared" si="95"/>
        <v>-20</v>
      </c>
      <c r="FY10" s="581">
        <f t="shared" si="96"/>
        <v>0</v>
      </c>
      <c r="FZ10" s="581">
        <f t="shared" si="97"/>
        <v>20</v>
      </c>
      <c r="GA10" s="581">
        <f t="shared" si="98"/>
        <v>0</v>
      </c>
      <c r="GB10" s="581">
        <f t="shared" si="2"/>
        <v>-20</v>
      </c>
      <c r="GC10" s="581">
        <f t="shared" si="3"/>
        <v>0</v>
      </c>
      <c r="GD10" s="581">
        <f t="shared" si="4"/>
        <v>20</v>
      </c>
      <c r="GE10" s="581">
        <f t="shared" si="5"/>
        <v>0</v>
      </c>
      <c r="GF10" s="581">
        <f t="shared" si="6"/>
        <v>-20</v>
      </c>
      <c r="GG10" s="581">
        <f t="shared" si="7"/>
        <v>0</v>
      </c>
      <c r="GH10" s="581">
        <f t="shared" si="8"/>
        <v>20</v>
      </c>
      <c r="GI10" s="581">
        <f t="shared" si="9"/>
        <v>0</v>
      </c>
      <c r="GJ10" s="581">
        <f t="shared" si="10"/>
        <v>-20</v>
      </c>
      <c r="GK10" s="581">
        <f t="shared" si="11"/>
        <v>0</v>
      </c>
      <c r="GL10" s="581">
        <f t="shared" si="12"/>
        <v>20</v>
      </c>
      <c r="GM10" s="581">
        <f t="shared" si="13"/>
        <v>0</v>
      </c>
      <c r="GN10" s="581">
        <f t="shared" si="14"/>
        <v>-20</v>
      </c>
      <c r="GO10" s="581">
        <f t="shared" si="15"/>
        <v>0</v>
      </c>
      <c r="GP10" s="581">
        <f t="shared" si="16"/>
        <v>20</v>
      </c>
      <c r="GQ10" s="581">
        <f t="shared" si="17"/>
        <v>0</v>
      </c>
      <c r="GR10" s="581">
        <f t="shared" si="18"/>
        <v>-20</v>
      </c>
      <c r="GS10" s="581">
        <f t="shared" si="19"/>
        <v>0</v>
      </c>
      <c r="GT10" s="581">
        <f t="shared" si="20"/>
        <v>20</v>
      </c>
      <c r="GU10" s="581">
        <f t="shared" si="21"/>
        <v>0</v>
      </c>
      <c r="GV10" s="581">
        <f t="shared" si="22"/>
        <v>-20</v>
      </c>
      <c r="GW10" s="581">
        <f t="shared" si="23"/>
        <v>0</v>
      </c>
      <c r="GX10" s="581">
        <f t="shared" si="24"/>
        <v>20</v>
      </c>
      <c r="GY10" s="581">
        <f t="shared" si="25"/>
        <v>0</v>
      </c>
    </row>
    <row r="11" spans="1:207" ht="16.5" thickTop="1" thickBot="1" x14ac:dyDescent="0.3">
      <c r="A11" s="581">
        <v>100</v>
      </c>
      <c r="B11" s="584" t="s">
        <v>18</v>
      </c>
      <c r="C11" s="581">
        <f t="shared" si="99"/>
        <v>2</v>
      </c>
      <c r="D11" s="581">
        <f t="shared" si="26"/>
        <v>201</v>
      </c>
      <c r="E11" s="581">
        <v>100</v>
      </c>
      <c r="F11" s="581">
        <f t="shared" si="100"/>
        <v>1</v>
      </c>
      <c r="G11" s="582" t="s">
        <v>17</v>
      </c>
      <c r="H11" s="581">
        <v>20</v>
      </c>
      <c r="I11" s="581">
        <v>0</v>
      </c>
      <c r="J11" s="581">
        <v>-20</v>
      </c>
      <c r="K11" s="581">
        <v>0</v>
      </c>
      <c r="L11" s="581">
        <f t="shared" si="27"/>
        <v>20</v>
      </c>
      <c r="M11" s="581">
        <f t="shared" si="28"/>
        <v>0</v>
      </c>
      <c r="N11" s="581">
        <f t="shared" si="29"/>
        <v>-20</v>
      </c>
      <c r="O11" s="581">
        <f t="shared" si="30"/>
        <v>0</v>
      </c>
      <c r="P11" s="581">
        <f t="shared" si="31"/>
        <v>20</v>
      </c>
      <c r="Q11" s="581">
        <f t="shared" si="32"/>
        <v>0</v>
      </c>
      <c r="R11" s="581">
        <f t="shared" si="33"/>
        <v>-20</v>
      </c>
      <c r="S11" s="581">
        <f t="shared" si="34"/>
        <v>0</v>
      </c>
      <c r="T11" s="581">
        <f t="shared" si="35"/>
        <v>20</v>
      </c>
      <c r="U11" s="581">
        <f t="shared" si="36"/>
        <v>0</v>
      </c>
      <c r="V11" s="581">
        <f t="shared" si="37"/>
        <v>-20</v>
      </c>
      <c r="W11" s="581">
        <f t="shared" si="38"/>
        <v>0</v>
      </c>
      <c r="X11" s="581">
        <f t="shared" si="39"/>
        <v>20</v>
      </c>
      <c r="Y11" s="581">
        <f t="shared" si="40"/>
        <v>0</v>
      </c>
      <c r="Z11" s="581">
        <f t="shared" si="41"/>
        <v>-20</v>
      </c>
      <c r="AA11" s="581">
        <f t="shared" si="42"/>
        <v>0</v>
      </c>
      <c r="AB11" s="581">
        <f t="shared" si="43"/>
        <v>20</v>
      </c>
      <c r="AC11" s="581">
        <f t="shared" si="44"/>
        <v>0</v>
      </c>
      <c r="AD11" s="581">
        <f t="shared" si="45"/>
        <v>-20</v>
      </c>
      <c r="AE11" s="581">
        <f t="shared" si="46"/>
        <v>0</v>
      </c>
      <c r="AF11" s="581">
        <f t="shared" si="47"/>
        <v>20</v>
      </c>
      <c r="AG11" s="581">
        <f t="shared" si="48"/>
        <v>0</v>
      </c>
      <c r="AH11" s="581">
        <f t="shared" si="49"/>
        <v>-20</v>
      </c>
      <c r="AI11" s="581">
        <f t="shared" si="50"/>
        <v>0</v>
      </c>
      <c r="AJ11" s="581">
        <f t="shared" si="51"/>
        <v>20</v>
      </c>
      <c r="AK11" s="581">
        <f t="shared" si="52"/>
        <v>0</v>
      </c>
      <c r="AL11" s="581">
        <f t="shared" si="53"/>
        <v>-20</v>
      </c>
      <c r="AM11" s="581">
        <f t="shared" si="54"/>
        <v>0</v>
      </c>
      <c r="AN11" s="581">
        <f t="shared" si="55"/>
        <v>20</v>
      </c>
      <c r="AO11" s="581">
        <f t="shared" si="56"/>
        <v>0</v>
      </c>
      <c r="AP11" s="581">
        <f t="shared" si="57"/>
        <v>-20</v>
      </c>
      <c r="AQ11" s="581">
        <f t="shared" si="58"/>
        <v>0</v>
      </c>
      <c r="AR11" s="581">
        <f t="shared" si="59"/>
        <v>20</v>
      </c>
      <c r="AS11" s="581">
        <f t="shared" si="60"/>
        <v>0</v>
      </c>
      <c r="AT11" s="581">
        <f t="shared" si="61"/>
        <v>-20</v>
      </c>
      <c r="AU11" s="581">
        <f t="shared" si="62"/>
        <v>0</v>
      </c>
      <c r="AV11" s="581">
        <f t="shared" si="63"/>
        <v>20</v>
      </c>
      <c r="AW11" s="581">
        <f t="shared" si="64"/>
        <v>0</v>
      </c>
      <c r="AX11" s="581">
        <f t="shared" si="65"/>
        <v>-20</v>
      </c>
      <c r="AY11" s="581">
        <f t="shared" si="66"/>
        <v>0</v>
      </c>
      <c r="AZ11" s="581">
        <f t="shared" si="67"/>
        <v>20</v>
      </c>
      <c r="BA11" s="581">
        <f t="shared" si="68"/>
        <v>0</v>
      </c>
      <c r="BB11" s="581">
        <f t="shared" si="69"/>
        <v>-20</v>
      </c>
      <c r="BC11" s="581">
        <f t="shared" si="70"/>
        <v>0</v>
      </c>
      <c r="BD11" s="581">
        <f t="shared" si="71"/>
        <v>20</v>
      </c>
      <c r="BE11" s="581">
        <f t="shared" si="72"/>
        <v>0</v>
      </c>
      <c r="BF11" s="581">
        <f>H11*((Resultat_liste!$M13+20)/20)+Resultat_liste!$J13</f>
        <v>20</v>
      </c>
      <c r="BG11" s="581">
        <f>I11*((Resultat_liste!$M13+20)/20)+Resultat_liste!$J13</f>
        <v>0</v>
      </c>
      <c r="BH11" s="581">
        <f>J11*((Resultat_liste!$M13+20)/20)+Resultat_liste!$J13</f>
        <v>-20</v>
      </c>
      <c r="BI11" s="581">
        <f>K11*((Resultat_liste!$M13+20)/20)+Resultat_liste!$J13</f>
        <v>0</v>
      </c>
      <c r="BJ11" s="581">
        <f>L11*((Resultat_liste!$M13+20)/20)+Resultat_liste!$J13</f>
        <v>20</v>
      </c>
      <c r="BK11" s="581">
        <f>M11*((Resultat_liste!$M13+20)/20)+Resultat_liste!$J13</f>
        <v>0</v>
      </c>
      <c r="BL11" s="581">
        <f>N11*((Resultat_liste!$M13+20)/20)+Resultat_liste!$J13</f>
        <v>-20</v>
      </c>
      <c r="BM11" s="581">
        <f>O11*((Resultat_liste!$M13+20)/20)+Resultat_liste!$J13</f>
        <v>0</v>
      </c>
      <c r="BN11" s="581">
        <f>P11*((Resultat_liste!$M13+20)/20)+Resultat_liste!$J13</f>
        <v>20</v>
      </c>
      <c r="BO11" s="581">
        <f>Q11*((Resultat_liste!$M13+20)/20)+Resultat_liste!$J13</f>
        <v>0</v>
      </c>
      <c r="BP11" s="581">
        <f>R11*((Resultat_liste!$M13+20)/20)+Resultat_liste!$J13</f>
        <v>-20</v>
      </c>
      <c r="BQ11" s="581">
        <f>S11*((Resultat_liste!$M13+20)/20)+Resultat_liste!$J13</f>
        <v>0</v>
      </c>
      <c r="BR11" s="581">
        <f>T11*((Resultat_liste!$M13+20)/20)+Resultat_liste!$J13</f>
        <v>20</v>
      </c>
      <c r="BS11" s="581">
        <f>U11*((Resultat_liste!$M13+20)/20)+Resultat_liste!$J13</f>
        <v>0</v>
      </c>
      <c r="BT11" s="581">
        <f>V11*((Resultat_liste!$M13+20)/20)+Resultat_liste!$J13</f>
        <v>-20</v>
      </c>
      <c r="BU11" s="581">
        <f>W11*((Resultat_liste!$M13+20)/20)+Resultat_liste!$J13</f>
        <v>0</v>
      </c>
      <c r="BV11" s="581">
        <f>X11*((Resultat_liste!$M13+20)/20)+Resultat_liste!$J13</f>
        <v>20</v>
      </c>
      <c r="BW11" s="581">
        <f>Y11*((Resultat_liste!$M13+20)/20)+Resultat_liste!$J13</f>
        <v>0</v>
      </c>
      <c r="BX11" s="581">
        <f>Z11*((Resultat_liste!$M13+20)/20)+Resultat_liste!$J13</f>
        <v>-20</v>
      </c>
      <c r="BY11" s="581">
        <f>AA11*((Resultat_liste!$M13+20)/20)+Resultat_liste!$J13</f>
        <v>0</v>
      </c>
      <c r="BZ11" s="581">
        <f>AB11*((Resultat_liste!$M13+20)/20)+Resultat_liste!$J13</f>
        <v>20</v>
      </c>
      <c r="CA11" s="581">
        <f>AC11*((Resultat_liste!$M13+20)/20)+Resultat_liste!$J13</f>
        <v>0</v>
      </c>
      <c r="CB11" s="581">
        <f>AD11*((Resultat_liste!$M13+20)/20)+Resultat_liste!$J13</f>
        <v>-20</v>
      </c>
      <c r="CC11" s="581">
        <f>AE11*((Resultat_liste!$M13+20)/20)+Resultat_liste!$J13</f>
        <v>0</v>
      </c>
      <c r="CD11" s="581">
        <f>AF11*((Resultat_liste!$M13+20)/20)+Resultat_liste!$J13</f>
        <v>20</v>
      </c>
      <c r="CE11" s="581">
        <f>AG11*((Resultat_liste!$M13+20)/20)+Resultat_liste!$J13</f>
        <v>0</v>
      </c>
      <c r="CF11" s="581">
        <f>AH11*((Resultat_liste!$M13+20)/20)+Resultat_liste!$J13</f>
        <v>-20</v>
      </c>
      <c r="CG11" s="581">
        <f>AI11*((Resultat_liste!$M13+20)/20)+Resultat_liste!$J13</f>
        <v>0</v>
      </c>
      <c r="CH11" s="581">
        <f>AJ11*((Resultat_liste!$M13+20)/20)+Resultat_liste!$J13</f>
        <v>20</v>
      </c>
      <c r="CI11" s="581">
        <f>AK11*((Resultat_liste!$M13+20)/20)+Resultat_liste!$J13</f>
        <v>0</v>
      </c>
      <c r="CJ11" s="581">
        <f>AL11*((Resultat_liste!$M13+20)/20)+Resultat_liste!$J13</f>
        <v>-20</v>
      </c>
      <c r="CK11" s="581">
        <f>AM11*((Resultat_liste!$M13+20)/20)+Resultat_liste!$J13</f>
        <v>0</v>
      </c>
      <c r="CL11" s="581">
        <f>AN11*((Resultat_liste!$M13+20)/20)+Resultat_liste!$J13</f>
        <v>20</v>
      </c>
      <c r="CM11" s="581">
        <f>AO11*((Resultat_liste!$M13+20)/20)+Resultat_liste!$J13</f>
        <v>0</v>
      </c>
      <c r="CN11" s="581">
        <f>AP11*((Resultat_liste!$M13+20)/20)+Resultat_liste!$J13</f>
        <v>-20</v>
      </c>
      <c r="CO11" s="581">
        <f>AQ11*((Resultat_liste!$M13+20)/20)+Resultat_liste!$J13</f>
        <v>0</v>
      </c>
      <c r="CP11" s="581">
        <f>AR11*((Resultat_liste!$M13+20)/20)+Resultat_liste!$J13</f>
        <v>20</v>
      </c>
      <c r="CQ11" s="581">
        <f>AS11*((Resultat_liste!$M13+20)/20)+Resultat_liste!$J13</f>
        <v>0</v>
      </c>
      <c r="CR11" s="581">
        <f>AT11*((Resultat_liste!$M13+20)/20)+Resultat_liste!$J13</f>
        <v>-20</v>
      </c>
      <c r="CS11" s="581">
        <f>AU11*((Resultat_liste!$M13+20)/20)+Resultat_liste!$J13</f>
        <v>0</v>
      </c>
      <c r="CT11" s="581">
        <f>AV11*((Resultat_liste!$M13+20)/20)+Resultat_liste!$J13</f>
        <v>20</v>
      </c>
      <c r="CU11" s="581">
        <f>AW11*((Resultat_liste!$M13+20)/20)+Resultat_liste!$J13</f>
        <v>0</v>
      </c>
      <c r="CV11" s="581">
        <f>AX11*((Resultat_liste!$M13+20)/20)+Resultat_liste!$J13</f>
        <v>-20</v>
      </c>
      <c r="CW11" s="581">
        <f>AY11*((Resultat_liste!$M13+20)/20)+Resultat_liste!$J13</f>
        <v>0</v>
      </c>
      <c r="CX11" s="581">
        <f>AZ11*((Resultat_liste!$M13+20)/20)+Resultat_liste!$J13</f>
        <v>20</v>
      </c>
      <c r="CY11" s="581">
        <f>BA11*((Resultat_liste!$M13+20)/20)+Resultat_liste!$J13</f>
        <v>0</v>
      </c>
      <c r="CZ11" s="581">
        <f>BB11*((Resultat_liste!$M13+20)/20)+Resultat_liste!$J13</f>
        <v>-20</v>
      </c>
      <c r="DA11" s="581">
        <f>BC11*((Resultat_liste!$M13+20)/20)+Resultat_liste!$J13</f>
        <v>0</v>
      </c>
      <c r="DB11" s="581">
        <f>BD11*((Resultat_liste!$M13+20)/20)+Resultat_liste!$J13</f>
        <v>20</v>
      </c>
      <c r="DC11" s="581">
        <f>BE11*((Resultat_liste!$M13+20)/20)+Resultat_liste!$J13</f>
        <v>0</v>
      </c>
      <c r="DD11" s="581">
        <f>H11*((Resultat_liste!$Y13+20)/20)+Resultat_liste!$V13</f>
        <v>20</v>
      </c>
      <c r="DE11" s="581">
        <f>I11*((Resultat_liste!$Y13+20)/20)+Resultat_liste!$V13</f>
        <v>0</v>
      </c>
      <c r="DF11" s="581">
        <f>J11*((Resultat_liste!$Y13+20)/20)+Resultat_liste!$V13</f>
        <v>-20</v>
      </c>
      <c r="DG11" s="581">
        <f>K11*((Resultat_liste!$Y13+20)/20)+Resultat_liste!$V13</f>
        <v>0</v>
      </c>
      <c r="DH11" s="581">
        <f>L11*((Resultat_liste!$Y13+20)/20)+Resultat_liste!$V13</f>
        <v>20</v>
      </c>
      <c r="DI11" s="581">
        <f>M11*((Resultat_liste!$Y13+20)/20)+Resultat_liste!$V13</f>
        <v>0</v>
      </c>
      <c r="DJ11" s="581">
        <f>N11*((Resultat_liste!$Y13+20)/20)+Resultat_liste!$V13</f>
        <v>-20</v>
      </c>
      <c r="DK11" s="581">
        <f>O11*((Resultat_liste!$Y13+20)/20)+Resultat_liste!$V13</f>
        <v>0</v>
      </c>
      <c r="DL11" s="581">
        <f>P11*((Resultat_liste!$Y13+20)/20)+Resultat_liste!$V13</f>
        <v>20</v>
      </c>
      <c r="DM11" s="581">
        <f>Q11*((Resultat_liste!$Y13+20)/20)+Resultat_liste!$V13</f>
        <v>0</v>
      </c>
      <c r="DN11" s="581">
        <f>R11*((Resultat_liste!$Y13+20)/20)+Resultat_liste!$V13</f>
        <v>-20</v>
      </c>
      <c r="DO11" s="581">
        <f>S11*((Resultat_liste!$Y13+20)/20)+Resultat_liste!$V13</f>
        <v>0</v>
      </c>
      <c r="DP11" s="581">
        <f>T11*((Resultat_liste!$Y13+20)/20)+Resultat_liste!$V13</f>
        <v>20</v>
      </c>
      <c r="DQ11" s="581">
        <f>U11*((Resultat_liste!$Y13+20)/20)+Resultat_liste!$V13</f>
        <v>0</v>
      </c>
      <c r="DR11" s="581">
        <f>V11*((Resultat_liste!$Y13+20)/20)+Resultat_liste!$V13</f>
        <v>-20</v>
      </c>
      <c r="DS11" s="581">
        <f>W11*((Resultat_liste!$Y13+20)/20)+Resultat_liste!$V13</f>
        <v>0</v>
      </c>
      <c r="DT11" s="581">
        <f>X11*((Resultat_liste!$Y13+20)/20)+Resultat_liste!$V13</f>
        <v>20</v>
      </c>
      <c r="DU11" s="581">
        <f>Y11*((Resultat_liste!$Y13+20)/20)+Resultat_liste!$V13</f>
        <v>0</v>
      </c>
      <c r="DV11" s="581">
        <f>Z11*((Resultat_liste!$Y13+20)/20)+Resultat_liste!$V13</f>
        <v>-20</v>
      </c>
      <c r="DW11" s="581">
        <f>AA11*((Resultat_liste!$Y13+20)/20)+Resultat_liste!$V13</f>
        <v>0</v>
      </c>
      <c r="DX11" s="581">
        <f>AB11*((Resultat_liste!$Y13+20)/20)+Resultat_liste!$V13</f>
        <v>20</v>
      </c>
      <c r="DY11" s="581">
        <f>AC11*((Resultat_liste!$Y13+20)/20)+Resultat_liste!$V13</f>
        <v>0</v>
      </c>
      <c r="DZ11" s="581">
        <f>AD11*((Resultat_liste!$Y13+20)/20)+Resultat_liste!$V13</f>
        <v>-20</v>
      </c>
      <c r="EA11" s="581">
        <f>AE11*((Resultat_liste!$Y13+20)/20)+Resultat_liste!$V13</f>
        <v>0</v>
      </c>
      <c r="EB11" s="581">
        <f>AF11*((Resultat_liste!$Y13+20)/20)+Resultat_liste!$V13</f>
        <v>20</v>
      </c>
      <c r="EC11" s="581">
        <f>AG11*((Resultat_liste!$Y13+20)/20)+Resultat_liste!$V13</f>
        <v>0</v>
      </c>
      <c r="ED11" s="581">
        <f>AH11*((Resultat_liste!$Y13+20)/20)+Resultat_liste!$V13</f>
        <v>-20</v>
      </c>
      <c r="EE11" s="581">
        <f>AI11*((Resultat_liste!$Y13+20)/20)+Resultat_liste!$V13</f>
        <v>0</v>
      </c>
      <c r="EF11" s="581">
        <f>AJ11*((Resultat_liste!$Y13+20)/20)+Resultat_liste!$V13</f>
        <v>20</v>
      </c>
      <c r="EG11" s="581">
        <f>AK11*((Resultat_liste!$Y13+20)/20)+Resultat_liste!$V13</f>
        <v>0</v>
      </c>
      <c r="EH11" s="581">
        <f>AL11*((Resultat_liste!$Y13+20)/20)+Resultat_liste!$V13</f>
        <v>-20</v>
      </c>
      <c r="EI11" s="581">
        <f>AM11*((Resultat_liste!$Y13+20)/20)+Resultat_liste!$V13</f>
        <v>0</v>
      </c>
      <c r="EJ11" s="581">
        <f>AN11*((Resultat_liste!$Y13+20)/20)+Resultat_liste!$V13</f>
        <v>20</v>
      </c>
      <c r="EK11" s="581">
        <f>AO11*((Resultat_liste!$Y13+20)/20)+Resultat_liste!$V13</f>
        <v>0</v>
      </c>
      <c r="EL11" s="581">
        <f>AP11*((Resultat_liste!$Y13+20)/20)+Resultat_liste!$V13</f>
        <v>-20</v>
      </c>
      <c r="EM11" s="581">
        <f>AQ11*((Resultat_liste!$Y13+20)/20)+Resultat_liste!$V13</f>
        <v>0</v>
      </c>
      <c r="EN11" s="581">
        <f>AR11*((Resultat_liste!$Y13+20)/20)+Resultat_liste!$V13</f>
        <v>20</v>
      </c>
      <c r="EO11" s="581">
        <f>AS11*((Resultat_liste!$Y13+20)/20)+Resultat_liste!$V13</f>
        <v>0</v>
      </c>
      <c r="EP11" s="581">
        <f>AT11*((Resultat_liste!$Y13+20)/20)+Resultat_liste!$V13</f>
        <v>-20</v>
      </c>
      <c r="EQ11" s="581">
        <f>AU11*((Resultat_liste!$Y13+20)/20)+Resultat_liste!$V13</f>
        <v>0</v>
      </c>
      <c r="ER11" s="581">
        <f>AV11*((Resultat_liste!$Y13+20)/20)+Resultat_liste!$V13</f>
        <v>20</v>
      </c>
      <c r="ES11" s="581">
        <f>AW11*((Resultat_liste!$Y13+20)/20)+Resultat_liste!$V13</f>
        <v>0</v>
      </c>
      <c r="ET11" s="581">
        <f>AX11*((Resultat_liste!$Y13+20)/20)+Resultat_liste!$V13</f>
        <v>-20</v>
      </c>
      <c r="EU11" s="581">
        <f>AY11*((Resultat_liste!$Y13+20)/20)+Resultat_liste!$V13</f>
        <v>0</v>
      </c>
      <c r="EV11" s="581">
        <f>AZ11*((Resultat_liste!$Y13+20)/20)+Resultat_liste!$V13</f>
        <v>20</v>
      </c>
      <c r="EW11" s="581">
        <f>BA11*((Resultat_liste!$Y13+20)/20)+Resultat_liste!$V13</f>
        <v>0</v>
      </c>
      <c r="EX11" s="581">
        <f>BB11*((Resultat_liste!$Y13+20)/20)+Resultat_liste!$V13</f>
        <v>-20</v>
      </c>
      <c r="EY11" s="581">
        <f>BC11*((Resultat_liste!$Y13+20)/20)+Resultat_liste!$V13</f>
        <v>0</v>
      </c>
      <c r="EZ11" s="581">
        <f>BD11*((Resultat_liste!$Y13+20)/20)+Resultat_liste!$V13</f>
        <v>20</v>
      </c>
      <c r="FA11" s="581">
        <f>BE11*((Resultat_liste!$Y13+20)/20)+Resultat_liste!$V13</f>
        <v>0</v>
      </c>
      <c r="FB11" s="581">
        <f t="shared" si="73"/>
        <v>20</v>
      </c>
      <c r="FC11" s="581">
        <f t="shared" si="74"/>
        <v>0</v>
      </c>
      <c r="FD11" s="581">
        <f t="shared" si="75"/>
        <v>-20</v>
      </c>
      <c r="FE11" s="581">
        <f t="shared" si="76"/>
        <v>0</v>
      </c>
      <c r="FF11" s="581">
        <f t="shared" si="77"/>
        <v>20</v>
      </c>
      <c r="FG11" s="581">
        <f t="shared" si="78"/>
        <v>0</v>
      </c>
      <c r="FH11" s="581">
        <f t="shared" si="79"/>
        <v>-20</v>
      </c>
      <c r="FI11" s="581">
        <f t="shared" si="80"/>
        <v>0</v>
      </c>
      <c r="FJ11" s="581">
        <f t="shared" si="81"/>
        <v>20</v>
      </c>
      <c r="FK11" s="581">
        <f t="shared" si="82"/>
        <v>0</v>
      </c>
      <c r="FL11" s="581">
        <f t="shared" si="83"/>
        <v>-20</v>
      </c>
      <c r="FM11" s="581">
        <f t="shared" si="84"/>
        <v>0</v>
      </c>
      <c r="FN11" s="581">
        <f t="shared" si="85"/>
        <v>20</v>
      </c>
      <c r="FO11" s="581">
        <f t="shared" si="86"/>
        <v>0</v>
      </c>
      <c r="FP11" s="581">
        <f t="shared" si="87"/>
        <v>-20</v>
      </c>
      <c r="FQ11" s="581">
        <f t="shared" si="88"/>
        <v>0</v>
      </c>
      <c r="FR11" s="581">
        <f t="shared" si="89"/>
        <v>20</v>
      </c>
      <c r="FS11" s="581">
        <f t="shared" si="90"/>
        <v>0</v>
      </c>
      <c r="FT11" s="581">
        <f t="shared" si="91"/>
        <v>-20</v>
      </c>
      <c r="FU11" s="581">
        <f t="shared" si="92"/>
        <v>0</v>
      </c>
      <c r="FV11" s="581">
        <f t="shared" si="93"/>
        <v>20</v>
      </c>
      <c r="FW11" s="581">
        <f t="shared" si="94"/>
        <v>0</v>
      </c>
      <c r="FX11" s="581">
        <f t="shared" si="95"/>
        <v>-20</v>
      </c>
      <c r="FY11" s="581">
        <f t="shared" si="96"/>
        <v>0</v>
      </c>
      <c r="FZ11" s="581">
        <f t="shared" si="97"/>
        <v>20</v>
      </c>
      <c r="GA11" s="581">
        <f t="shared" si="98"/>
        <v>0</v>
      </c>
      <c r="GB11" s="581">
        <f t="shared" si="2"/>
        <v>-20</v>
      </c>
      <c r="GC11" s="581">
        <f t="shared" si="3"/>
        <v>0</v>
      </c>
      <c r="GD11" s="581">
        <f t="shared" si="4"/>
        <v>20</v>
      </c>
      <c r="GE11" s="581">
        <f t="shared" si="5"/>
        <v>0</v>
      </c>
      <c r="GF11" s="581">
        <f t="shared" si="6"/>
        <v>-20</v>
      </c>
      <c r="GG11" s="581">
        <f t="shared" si="7"/>
        <v>0</v>
      </c>
      <c r="GH11" s="581">
        <f t="shared" si="8"/>
        <v>20</v>
      </c>
      <c r="GI11" s="581">
        <f t="shared" si="9"/>
        <v>0</v>
      </c>
      <c r="GJ11" s="581">
        <f t="shared" si="10"/>
        <v>-20</v>
      </c>
      <c r="GK11" s="581">
        <f t="shared" si="11"/>
        <v>0</v>
      </c>
      <c r="GL11" s="581">
        <f t="shared" si="12"/>
        <v>20</v>
      </c>
      <c r="GM11" s="581">
        <f t="shared" si="13"/>
        <v>0</v>
      </c>
      <c r="GN11" s="581">
        <f t="shared" si="14"/>
        <v>-20</v>
      </c>
      <c r="GO11" s="581">
        <f t="shared" si="15"/>
        <v>0</v>
      </c>
      <c r="GP11" s="581">
        <f t="shared" si="16"/>
        <v>20</v>
      </c>
      <c r="GQ11" s="581">
        <f t="shared" si="17"/>
        <v>0</v>
      </c>
      <c r="GR11" s="581">
        <f t="shared" si="18"/>
        <v>-20</v>
      </c>
      <c r="GS11" s="581">
        <f t="shared" si="19"/>
        <v>0</v>
      </c>
      <c r="GT11" s="581">
        <f t="shared" si="20"/>
        <v>20</v>
      </c>
      <c r="GU11" s="581">
        <f t="shared" si="21"/>
        <v>0</v>
      </c>
      <c r="GV11" s="581">
        <f t="shared" si="22"/>
        <v>-20</v>
      </c>
      <c r="GW11" s="581">
        <f t="shared" si="23"/>
        <v>0</v>
      </c>
      <c r="GX11" s="581">
        <f t="shared" si="24"/>
        <v>20</v>
      </c>
      <c r="GY11" s="581">
        <f t="shared" si="25"/>
        <v>0</v>
      </c>
    </row>
    <row r="12" spans="1:207" ht="16.5" thickTop="1" thickBot="1" x14ac:dyDescent="0.3">
      <c r="A12" s="581">
        <v>110</v>
      </c>
      <c r="B12" s="584" t="s">
        <v>19</v>
      </c>
      <c r="C12" s="581">
        <f t="shared" si="99"/>
        <v>2</v>
      </c>
      <c r="D12" s="581">
        <f t="shared" si="26"/>
        <v>202</v>
      </c>
      <c r="E12" s="581">
        <v>110</v>
      </c>
      <c r="F12" s="581">
        <f t="shared" si="100"/>
        <v>2</v>
      </c>
      <c r="G12" s="582" t="s">
        <v>17</v>
      </c>
      <c r="H12" s="581">
        <v>20</v>
      </c>
      <c r="I12" s="581">
        <v>0</v>
      </c>
      <c r="J12" s="581">
        <v>-20</v>
      </c>
      <c r="K12" s="581">
        <v>0</v>
      </c>
      <c r="L12" s="581">
        <f t="shared" si="27"/>
        <v>20</v>
      </c>
      <c r="M12" s="581">
        <f t="shared" si="28"/>
        <v>0</v>
      </c>
      <c r="N12" s="581">
        <f t="shared" si="29"/>
        <v>-20</v>
      </c>
      <c r="O12" s="581">
        <f t="shared" si="30"/>
        <v>0</v>
      </c>
      <c r="P12" s="581">
        <f t="shared" si="31"/>
        <v>20</v>
      </c>
      <c r="Q12" s="581">
        <f t="shared" si="32"/>
        <v>0</v>
      </c>
      <c r="R12" s="581">
        <f t="shared" si="33"/>
        <v>-20</v>
      </c>
      <c r="S12" s="581">
        <f t="shared" si="34"/>
        <v>0</v>
      </c>
      <c r="T12" s="581">
        <f t="shared" si="35"/>
        <v>20</v>
      </c>
      <c r="U12" s="581">
        <f t="shared" si="36"/>
        <v>0</v>
      </c>
      <c r="V12" s="581">
        <f t="shared" si="37"/>
        <v>-20</v>
      </c>
      <c r="W12" s="581">
        <f t="shared" si="38"/>
        <v>0</v>
      </c>
      <c r="X12" s="581">
        <f t="shared" si="39"/>
        <v>20</v>
      </c>
      <c r="Y12" s="581">
        <f t="shared" si="40"/>
        <v>0</v>
      </c>
      <c r="Z12" s="581">
        <f t="shared" si="41"/>
        <v>-20</v>
      </c>
      <c r="AA12" s="581">
        <f t="shared" si="42"/>
        <v>0</v>
      </c>
      <c r="AB12" s="581">
        <f t="shared" si="43"/>
        <v>20</v>
      </c>
      <c r="AC12" s="581">
        <f t="shared" si="44"/>
        <v>0</v>
      </c>
      <c r="AD12" s="581">
        <f t="shared" si="45"/>
        <v>-20</v>
      </c>
      <c r="AE12" s="581">
        <f t="shared" si="46"/>
        <v>0</v>
      </c>
      <c r="AF12" s="581">
        <f t="shared" si="47"/>
        <v>20</v>
      </c>
      <c r="AG12" s="581">
        <f t="shared" si="48"/>
        <v>0</v>
      </c>
      <c r="AH12" s="581">
        <f t="shared" si="49"/>
        <v>-20</v>
      </c>
      <c r="AI12" s="581">
        <f t="shared" si="50"/>
        <v>0</v>
      </c>
      <c r="AJ12" s="581">
        <f t="shared" si="51"/>
        <v>20</v>
      </c>
      <c r="AK12" s="581">
        <f t="shared" si="52"/>
        <v>0</v>
      </c>
      <c r="AL12" s="581">
        <f t="shared" si="53"/>
        <v>-20</v>
      </c>
      <c r="AM12" s="581">
        <f t="shared" si="54"/>
        <v>0</v>
      </c>
      <c r="AN12" s="581">
        <f t="shared" si="55"/>
        <v>20</v>
      </c>
      <c r="AO12" s="581">
        <f t="shared" si="56"/>
        <v>0</v>
      </c>
      <c r="AP12" s="581">
        <f t="shared" si="57"/>
        <v>-20</v>
      </c>
      <c r="AQ12" s="581">
        <f t="shared" si="58"/>
        <v>0</v>
      </c>
      <c r="AR12" s="581">
        <f t="shared" si="59"/>
        <v>20</v>
      </c>
      <c r="AS12" s="581">
        <f t="shared" si="60"/>
        <v>0</v>
      </c>
      <c r="AT12" s="581">
        <f t="shared" si="61"/>
        <v>-20</v>
      </c>
      <c r="AU12" s="581">
        <f t="shared" si="62"/>
        <v>0</v>
      </c>
      <c r="AV12" s="581">
        <f t="shared" si="63"/>
        <v>20</v>
      </c>
      <c r="AW12" s="581">
        <f t="shared" si="64"/>
        <v>0</v>
      </c>
      <c r="AX12" s="581">
        <f t="shared" si="65"/>
        <v>-20</v>
      </c>
      <c r="AY12" s="581">
        <f t="shared" si="66"/>
        <v>0</v>
      </c>
      <c r="AZ12" s="581">
        <f t="shared" si="67"/>
        <v>20</v>
      </c>
      <c r="BA12" s="581">
        <f t="shared" si="68"/>
        <v>0</v>
      </c>
      <c r="BB12" s="581">
        <f t="shared" si="69"/>
        <v>-20</v>
      </c>
      <c r="BC12" s="581">
        <f t="shared" si="70"/>
        <v>0</v>
      </c>
      <c r="BD12" s="581">
        <f t="shared" si="71"/>
        <v>20</v>
      </c>
      <c r="BE12" s="581">
        <f t="shared" si="72"/>
        <v>0</v>
      </c>
      <c r="BF12" s="581">
        <f>H12*((Resultat_liste!$M14+20)/20)+Resultat_liste!$J14</f>
        <v>20</v>
      </c>
      <c r="BG12" s="581">
        <f>I12*((Resultat_liste!$M14+20)/20)+Resultat_liste!$J14</f>
        <v>0</v>
      </c>
      <c r="BH12" s="581">
        <f>J12*((Resultat_liste!$M14+20)/20)+Resultat_liste!$J14</f>
        <v>-20</v>
      </c>
      <c r="BI12" s="581">
        <f>K12*((Resultat_liste!$M14+20)/20)+Resultat_liste!$J14</f>
        <v>0</v>
      </c>
      <c r="BJ12" s="581">
        <f>L12*((Resultat_liste!$M14+20)/20)+Resultat_liste!$J14</f>
        <v>20</v>
      </c>
      <c r="BK12" s="581">
        <f>M12*((Resultat_liste!$M14+20)/20)+Resultat_liste!$J14</f>
        <v>0</v>
      </c>
      <c r="BL12" s="581">
        <f>N12*((Resultat_liste!$M14+20)/20)+Resultat_liste!$J14</f>
        <v>-20</v>
      </c>
      <c r="BM12" s="581">
        <f>O12*((Resultat_liste!$M14+20)/20)+Resultat_liste!$J14</f>
        <v>0</v>
      </c>
      <c r="BN12" s="581">
        <f>P12*((Resultat_liste!$M14+20)/20)+Resultat_liste!$J14</f>
        <v>20</v>
      </c>
      <c r="BO12" s="581">
        <f>Q12*((Resultat_liste!$M14+20)/20)+Resultat_liste!$J14</f>
        <v>0</v>
      </c>
      <c r="BP12" s="581">
        <f>R12*((Resultat_liste!$M14+20)/20)+Resultat_liste!$J14</f>
        <v>-20</v>
      </c>
      <c r="BQ12" s="581">
        <f>S12*((Resultat_liste!$M14+20)/20)+Resultat_liste!$J14</f>
        <v>0</v>
      </c>
      <c r="BR12" s="581">
        <f>T12*((Resultat_liste!$M14+20)/20)+Resultat_liste!$J14</f>
        <v>20</v>
      </c>
      <c r="BS12" s="581">
        <f>U12*((Resultat_liste!$M14+20)/20)+Resultat_liste!$J14</f>
        <v>0</v>
      </c>
      <c r="BT12" s="581">
        <f>V12*((Resultat_liste!$M14+20)/20)+Resultat_liste!$J14</f>
        <v>-20</v>
      </c>
      <c r="BU12" s="581">
        <f>W12*((Resultat_liste!$M14+20)/20)+Resultat_liste!$J14</f>
        <v>0</v>
      </c>
      <c r="BV12" s="581">
        <f>X12*((Resultat_liste!$M14+20)/20)+Resultat_liste!$J14</f>
        <v>20</v>
      </c>
      <c r="BW12" s="581">
        <f>Y12*((Resultat_liste!$M14+20)/20)+Resultat_liste!$J14</f>
        <v>0</v>
      </c>
      <c r="BX12" s="581">
        <f>Z12*((Resultat_liste!$M14+20)/20)+Resultat_liste!$J14</f>
        <v>-20</v>
      </c>
      <c r="BY12" s="581">
        <f>AA12*((Resultat_liste!$M14+20)/20)+Resultat_liste!$J14</f>
        <v>0</v>
      </c>
      <c r="BZ12" s="581">
        <f>AB12*((Resultat_liste!$M14+20)/20)+Resultat_liste!$J14</f>
        <v>20</v>
      </c>
      <c r="CA12" s="581">
        <f>AC12*((Resultat_liste!$M14+20)/20)+Resultat_liste!$J14</f>
        <v>0</v>
      </c>
      <c r="CB12" s="581">
        <f>AD12*((Resultat_liste!$M14+20)/20)+Resultat_liste!$J14</f>
        <v>-20</v>
      </c>
      <c r="CC12" s="581">
        <f>AE12*((Resultat_liste!$M14+20)/20)+Resultat_liste!$J14</f>
        <v>0</v>
      </c>
      <c r="CD12" s="581">
        <f>AF12*((Resultat_liste!$M14+20)/20)+Resultat_liste!$J14</f>
        <v>20</v>
      </c>
      <c r="CE12" s="581">
        <f>AG12*((Resultat_liste!$M14+20)/20)+Resultat_liste!$J14</f>
        <v>0</v>
      </c>
      <c r="CF12" s="581">
        <f>AH12*((Resultat_liste!$M14+20)/20)+Resultat_liste!$J14</f>
        <v>-20</v>
      </c>
      <c r="CG12" s="581">
        <f>AI12*((Resultat_liste!$M14+20)/20)+Resultat_liste!$J14</f>
        <v>0</v>
      </c>
      <c r="CH12" s="581">
        <f>AJ12*((Resultat_liste!$M14+20)/20)+Resultat_liste!$J14</f>
        <v>20</v>
      </c>
      <c r="CI12" s="581">
        <f>AK12*((Resultat_liste!$M14+20)/20)+Resultat_liste!$J14</f>
        <v>0</v>
      </c>
      <c r="CJ12" s="581">
        <f>AL12*((Resultat_liste!$M14+20)/20)+Resultat_liste!$J14</f>
        <v>-20</v>
      </c>
      <c r="CK12" s="581">
        <f>AM12*((Resultat_liste!$M14+20)/20)+Resultat_liste!$J14</f>
        <v>0</v>
      </c>
      <c r="CL12" s="581">
        <f>AN12*((Resultat_liste!$M14+20)/20)+Resultat_liste!$J14</f>
        <v>20</v>
      </c>
      <c r="CM12" s="581">
        <f>AO12*((Resultat_liste!$M14+20)/20)+Resultat_liste!$J14</f>
        <v>0</v>
      </c>
      <c r="CN12" s="581">
        <f>AP12*((Resultat_liste!$M14+20)/20)+Resultat_liste!$J14</f>
        <v>-20</v>
      </c>
      <c r="CO12" s="581">
        <f>AQ12*((Resultat_liste!$M14+20)/20)+Resultat_liste!$J14</f>
        <v>0</v>
      </c>
      <c r="CP12" s="581">
        <f>AR12*((Resultat_liste!$M14+20)/20)+Resultat_liste!$J14</f>
        <v>20</v>
      </c>
      <c r="CQ12" s="581">
        <f>AS12*((Resultat_liste!$M14+20)/20)+Resultat_liste!$J14</f>
        <v>0</v>
      </c>
      <c r="CR12" s="581">
        <f>AT12*((Resultat_liste!$M14+20)/20)+Resultat_liste!$J14</f>
        <v>-20</v>
      </c>
      <c r="CS12" s="581">
        <f>AU12*((Resultat_liste!$M14+20)/20)+Resultat_liste!$J14</f>
        <v>0</v>
      </c>
      <c r="CT12" s="581">
        <f>AV12*((Resultat_liste!$M14+20)/20)+Resultat_liste!$J14</f>
        <v>20</v>
      </c>
      <c r="CU12" s="581">
        <f>AW12*((Resultat_liste!$M14+20)/20)+Resultat_liste!$J14</f>
        <v>0</v>
      </c>
      <c r="CV12" s="581">
        <f>AX12*((Resultat_liste!$M14+20)/20)+Resultat_liste!$J14</f>
        <v>-20</v>
      </c>
      <c r="CW12" s="581">
        <f>AY12*((Resultat_liste!$M14+20)/20)+Resultat_liste!$J14</f>
        <v>0</v>
      </c>
      <c r="CX12" s="581">
        <f>AZ12*((Resultat_liste!$M14+20)/20)+Resultat_liste!$J14</f>
        <v>20</v>
      </c>
      <c r="CY12" s="581">
        <f>BA12*((Resultat_liste!$M14+20)/20)+Resultat_liste!$J14</f>
        <v>0</v>
      </c>
      <c r="CZ12" s="581">
        <f>BB12*((Resultat_liste!$M14+20)/20)+Resultat_liste!$J14</f>
        <v>-20</v>
      </c>
      <c r="DA12" s="581">
        <f>BC12*((Resultat_liste!$M14+20)/20)+Resultat_liste!$J14</f>
        <v>0</v>
      </c>
      <c r="DB12" s="581">
        <f>BD12*((Resultat_liste!$M14+20)/20)+Resultat_liste!$J14</f>
        <v>20</v>
      </c>
      <c r="DC12" s="581">
        <f>BE12*((Resultat_liste!$M14+20)/20)+Resultat_liste!$J14</f>
        <v>0</v>
      </c>
      <c r="DD12" s="581">
        <f>H12*((Resultat_liste!$Y14+20)/20)+Resultat_liste!$V14</f>
        <v>20</v>
      </c>
      <c r="DE12" s="581">
        <f>I12*((Resultat_liste!$Y14+20)/20)+Resultat_liste!$V14</f>
        <v>0</v>
      </c>
      <c r="DF12" s="581">
        <f>J12*((Resultat_liste!$Y14+20)/20)+Resultat_liste!$V14</f>
        <v>-20</v>
      </c>
      <c r="DG12" s="581">
        <f>K12*((Resultat_liste!$Y14+20)/20)+Resultat_liste!$V14</f>
        <v>0</v>
      </c>
      <c r="DH12" s="581">
        <f>L12*((Resultat_liste!$Y14+20)/20)+Resultat_liste!$V14</f>
        <v>20</v>
      </c>
      <c r="DI12" s="581">
        <f>M12*((Resultat_liste!$Y14+20)/20)+Resultat_liste!$V14</f>
        <v>0</v>
      </c>
      <c r="DJ12" s="581">
        <f>N12*((Resultat_liste!$Y14+20)/20)+Resultat_liste!$V14</f>
        <v>-20</v>
      </c>
      <c r="DK12" s="581">
        <f>O12*((Resultat_liste!$Y14+20)/20)+Resultat_liste!$V14</f>
        <v>0</v>
      </c>
      <c r="DL12" s="581">
        <f>P12*((Resultat_liste!$Y14+20)/20)+Resultat_liste!$V14</f>
        <v>20</v>
      </c>
      <c r="DM12" s="581">
        <f>Q12*((Resultat_liste!$Y14+20)/20)+Resultat_liste!$V14</f>
        <v>0</v>
      </c>
      <c r="DN12" s="581">
        <f>R12*((Resultat_liste!$Y14+20)/20)+Resultat_liste!$V14</f>
        <v>-20</v>
      </c>
      <c r="DO12" s="581">
        <f>S12*((Resultat_liste!$Y14+20)/20)+Resultat_liste!$V14</f>
        <v>0</v>
      </c>
      <c r="DP12" s="581">
        <f>T12*((Resultat_liste!$Y14+20)/20)+Resultat_liste!$V14</f>
        <v>20</v>
      </c>
      <c r="DQ12" s="581">
        <f>U12*((Resultat_liste!$Y14+20)/20)+Resultat_liste!$V14</f>
        <v>0</v>
      </c>
      <c r="DR12" s="581">
        <f>V12*((Resultat_liste!$Y14+20)/20)+Resultat_liste!$V14</f>
        <v>-20</v>
      </c>
      <c r="DS12" s="581">
        <f>W12*((Resultat_liste!$Y14+20)/20)+Resultat_liste!$V14</f>
        <v>0</v>
      </c>
      <c r="DT12" s="581">
        <f>X12*((Resultat_liste!$Y14+20)/20)+Resultat_liste!$V14</f>
        <v>20</v>
      </c>
      <c r="DU12" s="581">
        <f>Y12*((Resultat_liste!$Y14+20)/20)+Resultat_liste!$V14</f>
        <v>0</v>
      </c>
      <c r="DV12" s="581">
        <f>Z12*((Resultat_liste!$Y14+20)/20)+Resultat_liste!$V14</f>
        <v>-20</v>
      </c>
      <c r="DW12" s="581">
        <f>AA12*((Resultat_liste!$Y14+20)/20)+Resultat_liste!$V14</f>
        <v>0</v>
      </c>
      <c r="DX12" s="581">
        <f>AB12*((Resultat_liste!$Y14+20)/20)+Resultat_liste!$V14</f>
        <v>20</v>
      </c>
      <c r="DY12" s="581">
        <f>AC12*((Resultat_liste!$Y14+20)/20)+Resultat_liste!$V14</f>
        <v>0</v>
      </c>
      <c r="DZ12" s="581">
        <f>AD12*((Resultat_liste!$Y14+20)/20)+Resultat_liste!$V14</f>
        <v>-20</v>
      </c>
      <c r="EA12" s="581">
        <f>AE12*((Resultat_liste!$Y14+20)/20)+Resultat_liste!$V14</f>
        <v>0</v>
      </c>
      <c r="EB12" s="581">
        <f>AF12*((Resultat_liste!$Y14+20)/20)+Resultat_liste!$V14</f>
        <v>20</v>
      </c>
      <c r="EC12" s="581">
        <f>AG12*((Resultat_liste!$Y14+20)/20)+Resultat_liste!$V14</f>
        <v>0</v>
      </c>
      <c r="ED12" s="581">
        <f>AH12*((Resultat_liste!$Y14+20)/20)+Resultat_liste!$V14</f>
        <v>-20</v>
      </c>
      <c r="EE12" s="581">
        <f>AI12*((Resultat_liste!$Y14+20)/20)+Resultat_liste!$V14</f>
        <v>0</v>
      </c>
      <c r="EF12" s="581">
        <f>AJ12*((Resultat_liste!$Y14+20)/20)+Resultat_liste!$V14</f>
        <v>20</v>
      </c>
      <c r="EG12" s="581">
        <f>AK12*((Resultat_liste!$Y14+20)/20)+Resultat_liste!$V14</f>
        <v>0</v>
      </c>
      <c r="EH12" s="581">
        <f>AL12*((Resultat_liste!$Y14+20)/20)+Resultat_liste!$V14</f>
        <v>-20</v>
      </c>
      <c r="EI12" s="581">
        <f>AM12*((Resultat_liste!$Y14+20)/20)+Resultat_liste!$V14</f>
        <v>0</v>
      </c>
      <c r="EJ12" s="581">
        <f>AN12*((Resultat_liste!$Y14+20)/20)+Resultat_liste!$V14</f>
        <v>20</v>
      </c>
      <c r="EK12" s="581">
        <f>AO12*((Resultat_liste!$Y14+20)/20)+Resultat_liste!$V14</f>
        <v>0</v>
      </c>
      <c r="EL12" s="581">
        <f>AP12*((Resultat_liste!$Y14+20)/20)+Resultat_liste!$V14</f>
        <v>-20</v>
      </c>
      <c r="EM12" s="581">
        <f>AQ12*((Resultat_liste!$Y14+20)/20)+Resultat_liste!$V14</f>
        <v>0</v>
      </c>
      <c r="EN12" s="581">
        <f>AR12*((Resultat_liste!$Y14+20)/20)+Resultat_liste!$V14</f>
        <v>20</v>
      </c>
      <c r="EO12" s="581">
        <f>AS12*((Resultat_liste!$Y14+20)/20)+Resultat_liste!$V14</f>
        <v>0</v>
      </c>
      <c r="EP12" s="581">
        <f>AT12*((Resultat_liste!$Y14+20)/20)+Resultat_liste!$V14</f>
        <v>-20</v>
      </c>
      <c r="EQ12" s="581">
        <f>AU12*((Resultat_liste!$Y14+20)/20)+Resultat_liste!$V14</f>
        <v>0</v>
      </c>
      <c r="ER12" s="581">
        <f>AV12*((Resultat_liste!$Y14+20)/20)+Resultat_liste!$V14</f>
        <v>20</v>
      </c>
      <c r="ES12" s="581">
        <f>AW12*((Resultat_liste!$Y14+20)/20)+Resultat_liste!$V14</f>
        <v>0</v>
      </c>
      <c r="ET12" s="581">
        <f>AX12*((Resultat_liste!$Y14+20)/20)+Resultat_liste!$V14</f>
        <v>-20</v>
      </c>
      <c r="EU12" s="581">
        <f>AY12*((Resultat_liste!$Y14+20)/20)+Resultat_liste!$V14</f>
        <v>0</v>
      </c>
      <c r="EV12" s="581">
        <f>AZ12*((Resultat_liste!$Y14+20)/20)+Resultat_liste!$V14</f>
        <v>20</v>
      </c>
      <c r="EW12" s="581">
        <f>BA12*((Resultat_liste!$Y14+20)/20)+Resultat_liste!$V14</f>
        <v>0</v>
      </c>
      <c r="EX12" s="581">
        <f>BB12*((Resultat_liste!$Y14+20)/20)+Resultat_liste!$V14</f>
        <v>-20</v>
      </c>
      <c r="EY12" s="581">
        <f>BC12*((Resultat_liste!$Y14+20)/20)+Resultat_liste!$V14</f>
        <v>0</v>
      </c>
      <c r="EZ12" s="581">
        <f>BD12*((Resultat_liste!$Y14+20)/20)+Resultat_liste!$V14</f>
        <v>20</v>
      </c>
      <c r="FA12" s="581">
        <f>BE12*((Resultat_liste!$Y14+20)/20)+Resultat_liste!$V14</f>
        <v>0</v>
      </c>
      <c r="FB12" s="581">
        <f t="shared" si="73"/>
        <v>20</v>
      </c>
      <c r="FC12" s="581">
        <f t="shared" si="74"/>
        <v>0</v>
      </c>
      <c r="FD12" s="581">
        <f t="shared" si="75"/>
        <v>-20</v>
      </c>
      <c r="FE12" s="581">
        <f t="shared" si="76"/>
        <v>0</v>
      </c>
      <c r="FF12" s="581">
        <f t="shared" si="77"/>
        <v>20</v>
      </c>
      <c r="FG12" s="581">
        <f t="shared" si="78"/>
        <v>0</v>
      </c>
      <c r="FH12" s="581">
        <f t="shared" si="79"/>
        <v>-20</v>
      </c>
      <c r="FI12" s="581">
        <f t="shared" si="80"/>
        <v>0</v>
      </c>
      <c r="FJ12" s="581">
        <f t="shared" si="81"/>
        <v>20</v>
      </c>
      <c r="FK12" s="581">
        <f t="shared" si="82"/>
        <v>0</v>
      </c>
      <c r="FL12" s="581">
        <f t="shared" si="83"/>
        <v>-20</v>
      </c>
      <c r="FM12" s="581">
        <f t="shared" si="84"/>
        <v>0</v>
      </c>
      <c r="FN12" s="581">
        <f t="shared" si="85"/>
        <v>20</v>
      </c>
      <c r="FO12" s="581">
        <f t="shared" si="86"/>
        <v>0</v>
      </c>
      <c r="FP12" s="581">
        <f t="shared" si="87"/>
        <v>-20</v>
      </c>
      <c r="FQ12" s="581">
        <f t="shared" si="88"/>
        <v>0</v>
      </c>
      <c r="FR12" s="581">
        <f t="shared" si="89"/>
        <v>20</v>
      </c>
      <c r="FS12" s="581">
        <f t="shared" si="90"/>
        <v>0</v>
      </c>
      <c r="FT12" s="581">
        <f t="shared" si="91"/>
        <v>-20</v>
      </c>
      <c r="FU12" s="581">
        <f t="shared" si="92"/>
        <v>0</v>
      </c>
      <c r="FV12" s="581">
        <f t="shared" si="93"/>
        <v>20</v>
      </c>
      <c r="FW12" s="581">
        <f t="shared" si="94"/>
        <v>0</v>
      </c>
      <c r="FX12" s="581">
        <f t="shared" si="95"/>
        <v>-20</v>
      </c>
      <c r="FY12" s="581">
        <f t="shared" si="96"/>
        <v>0</v>
      </c>
      <c r="FZ12" s="581">
        <f t="shared" si="97"/>
        <v>20</v>
      </c>
      <c r="GA12" s="581">
        <f t="shared" si="98"/>
        <v>0</v>
      </c>
      <c r="GB12" s="581">
        <f t="shared" si="2"/>
        <v>-20</v>
      </c>
      <c r="GC12" s="581">
        <f t="shared" si="3"/>
        <v>0</v>
      </c>
      <c r="GD12" s="581">
        <f t="shared" si="4"/>
        <v>20</v>
      </c>
      <c r="GE12" s="581">
        <f t="shared" si="5"/>
        <v>0</v>
      </c>
      <c r="GF12" s="581">
        <f t="shared" si="6"/>
        <v>-20</v>
      </c>
      <c r="GG12" s="581">
        <f t="shared" si="7"/>
        <v>0</v>
      </c>
      <c r="GH12" s="581">
        <f t="shared" si="8"/>
        <v>20</v>
      </c>
      <c r="GI12" s="581">
        <f t="shared" si="9"/>
        <v>0</v>
      </c>
      <c r="GJ12" s="581">
        <f t="shared" si="10"/>
        <v>-20</v>
      </c>
      <c r="GK12" s="581">
        <f t="shared" si="11"/>
        <v>0</v>
      </c>
      <c r="GL12" s="581">
        <f t="shared" si="12"/>
        <v>20</v>
      </c>
      <c r="GM12" s="581">
        <f t="shared" si="13"/>
        <v>0</v>
      </c>
      <c r="GN12" s="581">
        <f t="shared" si="14"/>
        <v>-20</v>
      </c>
      <c r="GO12" s="581">
        <f t="shared" si="15"/>
        <v>0</v>
      </c>
      <c r="GP12" s="581">
        <f t="shared" si="16"/>
        <v>20</v>
      </c>
      <c r="GQ12" s="581">
        <f t="shared" si="17"/>
        <v>0</v>
      </c>
      <c r="GR12" s="581">
        <f t="shared" si="18"/>
        <v>-20</v>
      </c>
      <c r="GS12" s="581">
        <f t="shared" si="19"/>
        <v>0</v>
      </c>
      <c r="GT12" s="581">
        <f t="shared" si="20"/>
        <v>20</v>
      </c>
      <c r="GU12" s="581">
        <f t="shared" si="21"/>
        <v>0</v>
      </c>
      <c r="GV12" s="581">
        <f t="shared" si="22"/>
        <v>-20</v>
      </c>
      <c r="GW12" s="581">
        <f t="shared" si="23"/>
        <v>0</v>
      </c>
      <c r="GX12" s="581">
        <f t="shared" si="24"/>
        <v>20</v>
      </c>
      <c r="GY12" s="581">
        <f t="shared" si="25"/>
        <v>0</v>
      </c>
    </row>
    <row r="13" spans="1:207" ht="16.5" thickTop="1" thickBot="1" x14ac:dyDescent="0.3">
      <c r="A13" s="581">
        <v>120</v>
      </c>
      <c r="B13" s="584" t="s">
        <v>20</v>
      </c>
      <c r="C13" s="581">
        <f t="shared" si="99"/>
        <v>2</v>
      </c>
      <c r="D13" s="581">
        <f t="shared" si="26"/>
        <v>203</v>
      </c>
      <c r="E13" s="581">
        <v>120</v>
      </c>
      <c r="F13" s="581">
        <f t="shared" si="100"/>
        <v>3</v>
      </c>
      <c r="G13" s="582" t="s">
        <v>17</v>
      </c>
      <c r="H13" s="581">
        <v>20</v>
      </c>
      <c r="I13" s="581">
        <v>0</v>
      </c>
      <c r="J13" s="581">
        <v>-20</v>
      </c>
      <c r="K13" s="581">
        <v>0</v>
      </c>
      <c r="L13" s="581">
        <f t="shared" si="27"/>
        <v>20</v>
      </c>
      <c r="M13" s="581">
        <f t="shared" si="28"/>
        <v>0</v>
      </c>
      <c r="N13" s="581">
        <f t="shared" si="29"/>
        <v>-20</v>
      </c>
      <c r="O13" s="581">
        <f t="shared" si="30"/>
        <v>0</v>
      </c>
      <c r="P13" s="581">
        <f t="shared" si="31"/>
        <v>20</v>
      </c>
      <c r="Q13" s="581">
        <f t="shared" si="32"/>
        <v>0</v>
      </c>
      <c r="R13" s="581">
        <f t="shared" si="33"/>
        <v>-20</v>
      </c>
      <c r="S13" s="581">
        <f t="shared" si="34"/>
        <v>0</v>
      </c>
      <c r="T13" s="581">
        <f t="shared" si="35"/>
        <v>20</v>
      </c>
      <c r="U13" s="581">
        <f t="shared" si="36"/>
        <v>0</v>
      </c>
      <c r="V13" s="581">
        <f t="shared" si="37"/>
        <v>-20</v>
      </c>
      <c r="W13" s="581">
        <f t="shared" si="38"/>
        <v>0</v>
      </c>
      <c r="X13" s="581">
        <f t="shared" si="39"/>
        <v>20</v>
      </c>
      <c r="Y13" s="581">
        <f t="shared" si="40"/>
        <v>0</v>
      </c>
      <c r="Z13" s="581">
        <f t="shared" si="41"/>
        <v>-20</v>
      </c>
      <c r="AA13" s="581">
        <f t="shared" si="42"/>
        <v>0</v>
      </c>
      <c r="AB13" s="581">
        <f t="shared" si="43"/>
        <v>20</v>
      </c>
      <c r="AC13" s="581">
        <f t="shared" si="44"/>
        <v>0</v>
      </c>
      <c r="AD13" s="581">
        <f t="shared" si="45"/>
        <v>-20</v>
      </c>
      <c r="AE13" s="581">
        <f t="shared" si="46"/>
        <v>0</v>
      </c>
      <c r="AF13" s="581">
        <f t="shared" si="47"/>
        <v>20</v>
      </c>
      <c r="AG13" s="581">
        <f t="shared" si="48"/>
        <v>0</v>
      </c>
      <c r="AH13" s="581">
        <f t="shared" si="49"/>
        <v>-20</v>
      </c>
      <c r="AI13" s="581">
        <f t="shared" si="50"/>
        <v>0</v>
      </c>
      <c r="AJ13" s="581">
        <f t="shared" si="51"/>
        <v>20</v>
      </c>
      <c r="AK13" s="581">
        <f t="shared" si="52"/>
        <v>0</v>
      </c>
      <c r="AL13" s="581">
        <f t="shared" si="53"/>
        <v>-20</v>
      </c>
      <c r="AM13" s="581">
        <f t="shared" si="54"/>
        <v>0</v>
      </c>
      <c r="AN13" s="581">
        <f t="shared" si="55"/>
        <v>20</v>
      </c>
      <c r="AO13" s="581">
        <f t="shared" si="56"/>
        <v>0</v>
      </c>
      <c r="AP13" s="581">
        <f t="shared" si="57"/>
        <v>-20</v>
      </c>
      <c r="AQ13" s="581">
        <f t="shared" si="58"/>
        <v>0</v>
      </c>
      <c r="AR13" s="581">
        <f t="shared" si="59"/>
        <v>20</v>
      </c>
      <c r="AS13" s="581">
        <f t="shared" si="60"/>
        <v>0</v>
      </c>
      <c r="AT13" s="581">
        <f t="shared" si="61"/>
        <v>-20</v>
      </c>
      <c r="AU13" s="581">
        <f t="shared" si="62"/>
        <v>0</v>
      </c>
      <c r="AV13" s="581">
        <f t="shared" si="63"/>
        <v>20</v>
      </c>
      <c r="AW13" s="581">
        <f t="shared" si="64"/>
        <v>0</v>
      </c>
      <c r="AX13" s="581">
        <f t="shared" si="65"/>
        <v>-20</v>
      </c>
      <c r="AY13" s="581">
        <f t="shared" si="66"/>
        <v>0</v>
      </c>
      <c r="AZ13" s="581">
        <f t="shared" si="67"/>
        <v>20</v>
      </c>
      <c r="BA13" s="581">
        <f t="shared" si="68"/>
        <v>0</v>
      </c>
      <c r="BB13" s="581">
        <f t="shared" si="69"/>
        <v>-20</v>
      </c>
      <c r="BC13" s="581">
        <f t="shared" si="70"/>
        <v>0</v>
      </c>
      <c r="BD13" s="581">
        <f t="shared" si="71"/>
        <v>20</v>
      </c>
      <c r="BE13" s="581">
        <f t="shared" si="72"/>
        <v>0</v>
      </c>
      <c r="BF13" s="581">
        <f>H13*((Resultat_liste!$M15+20)/20)+Resultat_liste!$J15</f>
        <v>29</v>
      </c>
      <c r="BG13" s="581">
        <f>I13*((Resultat_liste!$M15+20)/20)+Resultat_liste!$J15</f>
        <v>2</v>
      </c>
      <c r="BH13" s="581">
        <f>J13*((Resultat_liste!$M15+20)/20)+Resultat_liste!$J15</f>
        <v>-25</v>
      </c>
      <c r="BI13" s="581">
        <f>K13*((Resultat_liste!$M15+20)/20)+Resultat_liste!$J15</f>
        <v>2</v>
      </c>
      <c r="BJ13" s="581">
        <f>L13*((Resultat_liste!$M15+20)/20)+Resultat_liste!$J15</f>
        <v>29</v>
      </c>
      <c r="BK13" s="581">
        <f>M13*((Resultat_liste!$M15+20)/20)+Resultat_liste!$J15</f>
        <v>2</v>
      </c>
      <c r="BL13" s="581">
        <f>N13*((Resultat_liste!$M15+20)/20)+Resultat_liste!$J15</f>
        <v>-25</v>
      </c>
      <c r="BM13" s="581">
        <f>O13*((Resultat_liste!$M15+20)/20)+Resultat_liste!$J15</f>
        <v>2</v>
      </c>
      <c r="BN13" s="581">
        <f>P13*((Resultat_liste!$M15+20)/20)+Resultat_liste!$J15</f>
        <v>29</v>
      </c>
      <c r="BO13" s="581">
        <f>Q13*((Resultat_liste!$M15+20)/20)+Resultat_liste!$J15</f>
        <v>2</v>
      </c>
      <c r="BP13" s="581">
        <f>R13*((Resultat_liste!$M15+20)/20)+Resultat_liste!$J15</f>
        <v>-25</v>
      </c>
      <c r="BQ13" s="581">
        <f>S13*((Resultat_liste!$M15+20)/20)+Resultat_liste!$J15</f>
        <v>2</v>
      </c>
      <c r="BR13" s="581">
        <f>T13*((Resultat_liste!$M15+20)/20)+Resultat_liste!$J15</f>
        <v>29</v>
      </c>
      <c r="BS13" s="581">
        <f>U13*((Resultat_liste!$M15+20)/20)+Resultat_liste!$J15</f>
        <v>2</v>
      </c>
      <c r="BT13" s="581">
        <f>V13*((Resultat_liste!$M15+20)/20)+Resultat_liste!$J15</f>
        <v>-25</v>
      </c>
      <c r="BU13" s="581">
        <f>W13*((Resultat_liste!$M15+20)/20)+Resultat_liste!$J15</f>
        <v>2</v>
      </c>
      <c r="BV13" s="581">
        <f>X13*((Resultat_liste!$M15+20)/20)+Resultat_liste!$J15</f>
        <v>29</v>
      </c>
      <c r="BW13" s="581">
        <f>Y13*((Resultat_liste!$M15+20)/20)+Resultat_liste!$J15</f>
        <v>2</v>
      </c>
      <c r="BX13" s="581">
        <f>Z13*((Resultat_liste!$M15+20)/20)+Resultat_liste!$J15</f>
        <v>-25</v>
      </c>
      <c r="BY13" s="581">
        <f>AA13*((Resultat_liste!$M15+20)/20)+Resultat_liste!$J15</f>
        <v>2</v>
      </c>
      <c r="BZ13" s="581">
        <f>AB13*((Resultat_liste!$M15+20)/20)+Resultat_liste!$J15</f>
        <v>29</v>
      </c>
      <c r="CA13" s="581">
        <f>AC13*((Resultat_liste!$M15+20)/20)+Resultat_liste!$J15</f>
        <v>2</v>
      </c>
      <c r="CB13" s="581">
        <f>AD13*((Resultat_liste!$M15+20)/20)+Resultat_liste!$J15</f>
        <v>-25</v>
      </c>
      <c r="CC13" s="581">
        <f>AE13*((Resultat_liste!$M15+20)/20)+Resultat_liste!$J15</f>
        <v>2</v>
      </c>
      <c r="CD13" s="581">
        <f>AF13*((Resultat_liste!$M15+20)/20)+Resultat_liste!$J15</f>
        <v>29</v>
      </c>
      <c r="CE13" s="581">
        <f>AG13*((Resultat_liste!$M15+20)/20)+Resultat_liste!$J15</f>
        <v>2</v>
      </c>
      <c r="CF13" s="581">
        <f>AH13*((Resultat_liste!$M15+20)/20)+Resultat_liste!$J15</f>
        <v>-25</v>
      </c>
      <c r="CG13" s="581">
        <f>AI13*((Resultat_liste!$M15+20)/20)+Resultat_liste!$J15</f>
        <v>2</v>
      </c>
      <c r="CH13" s="581">
        <f>AJ13*((Resultat_liste!$M15+20)/20)+Resultat_liste!$J15</f>
        <v>29</v>
      </c>
      <c r="CI13" s="581">
        <f>AK13*((Resultat_liste!$M15+20)/20)+Resultat_liste!$J15</f>
        <v>2</v>
      </c>
      <c r="CJ13" s="581">
        <f>AL13*((Resultat_liste!$M15+20)/20)+Resultat_liste!$J15</f>
        <v>-25</v>
      </c>
      <c r="CK13" s="581">
        <f>AM13*((Resultat_liste!$M15+20)/20)+Resultat_liste!$J15</f>
        <v>2</v>
      </c>
      <c r="CL13" s="581">
        <f>AN13*((Resultat_liste!$M15+20)/20)+Resultat_liste!$J15</f>
        <v>29</v>
      </c>
      <c r="CM13" s="581">
        <f>AO13*((Resultat_liste!$M15+20)/20)+Resultat_liste!$J15</f>
        <v>2</v>
      </c>
      <c r="CN13" s="581">
        <f>AP13*((Resultat_liste!$M15+20)/20)+Resultat_liste!$J15</f>
        <v>-25</v>
      </c>
      <c r="CO13" s="581">
        <f>AQ13*((Resultat_liste!$M15+20)/20)+Resultat_liste!$J15</f>
        <v>2</v>
      </c>
      <c r="CP13" s="581">
        <f>AR13*((Resultat_liste!$M15+20)/20)+Resultat_liste!$J15</f>
        <v>29</v>
      </c>
      <c r="CQ13" s="581">
        <f>AS13*((Resultat_liste!$M15+20)/20)+Resultat_liste!$J15</f>
        <v>2</v>
      </c>
      <c r="CR13" s="581">
        <f>AT13*((Resultat_liste!$M15+20)/20)+Resultat_liste!$J15</f>
        <v>-25</v>
      </c>
      <c r="CS13" s="581">
        <f>AU13*((Resultat_liste!$M15+20)/20)+Resultat_liste!$J15</f>
        <v>2</v>
      </c>
      <c r="CT13" s="581">
        <f>AV13*((Resultat_liste!$M15+20)/20)+Resultat_liste!$J15</f>
        <v>29</v>
      </c>
      <c r="CU13" s="581">
        <f>AW13*((Resultat_liste!$M15+20)/20)+Resultat_liste!$J15</f>
        <v>2</v>
      </c>
      <c r="CV13" s="581">
        <f>AX13*((Resultat_liste!$M15+20)/20)+Resultat_liste!$J15</f>
        <v>-25</v>
      </c>
      <c r="CW13" s="581">
        <f>AY13*((Resultat_liste!$M15+20)/20)+Resultat_liste!$J15</f>
        <v>2</v>
      </c>
      <c r="CX13" s="581">
        <f>AZ13*((Resultat_liste!$M15+20)/20)+Resultat_liste!$J15</f>
        <v>29</v>
      </c>
      <c r="CY13" s="581">
        <f>BA13*((Resultat_liste!$M15+20)/20)+Resultat_liste!$J15</f>
        <v>2</v>
      </c>
      <c r="CZ13" s="581">
        <f>BB13*((Resultat_liste!$M15+20)/20)+Resultat_liste!$J15</f>
        <v>-25</v>
      </c>
      <c r="DA13" s="581">
        <f>BC13*((Resultat_liste!$M15+20)/20)+Resultat_liste!$J15</f>
        <v>2</v>
      </c>
      <c r="DB13" s="581">
        <f>BD13*((Resultat_liste!$M15+20)/20)+Resultat_liste!$J15</f>
        <v>29</v>
      </c>
      <c r="DC13" s="581">
        <f>BE13*((Resultat_liste!$M15+20)/20)+Resultat_liste!$J15</f>
        <v>2</v>
      </c>
      <c r="DD13" s="581">
        <f>H13*((Resultat_liste!$Y15+20)/20)+Resultat_liste!$V15</f>
        <v>29</v>
      </c>
      <c r="DE13" s="581">
        <f>I13*((Resultat_liste!$Y15+20)/20)+Resultat_liste!$V15</f>
        <v>2</v>
      </c>
      <c r="DF13" s="581">
        <f>J13*((Resultat_liste!$Y15+20)/20)+Resultat_liste!$V15</f>
        <v>-25</v>
      </c>
      <c r="DG13" s="581">
        <f>K13*((Resultat_liste!$Y15+20)/20)+Resultat_liste!$V15</f>
        <v>2</v>
      </c>
      <c r="DH13" s="581">
        <f>L13*((Resultat_liste!$Y15+20)/20)+Resultat_liste!$V15</f>
        <v>29</v>
      </c>
      <c r="DI13" s="581">
        <f>M13*((Resultat_liste!$Y15+20)/20)+Resultat_liste!$V15</f>
        <v>2</v>
      </c>
      <c r="DJ13" s="581">
        <f>N13*((Resultat_liste!$Y15+20)/20)+Resultat_liste!$V15</f>
        <v>-25</v>
      </c>
      <c r="DK13" s="581">
        <f>O13*((Resultat_liste!$Y15+20)/20)+Resultat_liste!$V15</f>
        <v>2</v>
      </c>
      <c r="DL13" s="581">
        <f>P13*((Resultat_liste!$Y15+20)/20)+Resultat_liste!$V15</f>
        <v>29</v>
      </c>
      <c r="DM13" s="581">
        <f>Q13*((Resultat_liste!$Y15+20)/20)+Resultat_liste!$V15</f>
        <v>2</v>
      </c>
      <c r="DN13" s="581">
        <f>R13*((Resultat_liste!$Y15+20)/20)+Resultat_liste!$V15</f>
        <v>-25</v>
      </c>
      <c r="DO13" s="581">
        <f>S13*((Resultat_liste!$Y15+20)/20)+Resultat_liste!$V15</f>
        <v>2</v>
      </c>
      <c r="DP13" s="581">
        <f>T13*((Resultat_liste!$Y15+20)/20)+Resultat_liste!$V15</f>
        <v>29</v>
      </c>
      <c r="DQ13" s="581">
        <f>U13*((Resultat_liste!$Y15+20)/20)+Resultat_liste!$V15</f>
        <v>2</v>
      </c>
      <c r="DR13" s="581">
        <f>V13*((Resultat_liste!$Y15+20)/20)+Resultat_liste!$V15</f>
        <v>-25</v>
      </c>
      <c r="DS13" s="581">
        <f>W13*((Resultat_liste!$Y15+20)/20)+Resultat_liste!$V15</f>
        <v>2</v>
      </c>
      <c r="DT13" s="581">
        <f>X13*((Resultat_liste!$Y15+20)/20)+Resultat_liste!$V15</f>
        <v>29</v>
      </c>
      <c r="DU13" s="581">
        <f>Y13*((Resultat_liste!$Y15+20)/20)+Resultat_liste!$V15</f>
        <v>2</v>
      </c>
      <c r="DV13" s="581">
        <f>Z13*((Resultat_liste!$Y15+20)/20)+Resultat_liste!$V15</f>
        <v>-25</v>
      </c>
      <c r="DW13" s="581">
        <f>AA13*((Resultat_liste!$Y15+20)/20)+Resultat_liste!$V15</f>
        <v>2</v>
      </c>
      <c r="DX13" s="581">
        <f>AB13*((Resultat_liste!$Y15+20)/20)+Resultat_liste!$V15</f>
        <v>29</v>
      </c>
      <c r="DY13" s="581">
        <f>AC13*((Resultat_liste!$Y15+20)/20)+Resultat_liste!$V15</f>
        <v>2</v>
      </c>
      <c r="DZ13" s="581">
        <f>AD13*((Resultat_liste!$Y15+20)/20)+Resultat_liste!$V15</f>
        <v>-25</v>
      </c>
      <c r="EA13" s="581">
        <f>AE13*((Resultat_liste!$Y15+20)/20)+Resultat_liste!$V15</f>
        <v>2</v>
      </c>
      <c r="EB13" s="581">
        <f>AF13*((Resultat_liste!$Y15+20)/20)+Resultat_liste!$V15</f>
        <v>29</v>
      </c>
      <c r="EC13" s="581">
        <f>AG13*((Resultat_liste!$Y15+20)/20)+Resultat_liste!$V15</f>
        <v>2</v>
      </c>
      <c r="ED13" s="581">
        <f>AH13*((Resultat_liste!$Y15+20)/20)+Resultat_liste!$V15</f>
        <v>-25</v>
      </c>
      <c r="EE13" s="581">
        <f>AI13*((Resultat_liste!$Y15+20)/20)+Resultat_liste!$V15</f>
        <v>2</v>
      </c>
      <c r="EF13" s="581">
        <f>AJ13*((Resultat_liste!$Y15+20)/20)+Resultat_liste!$V15</f>
        <v>29</v>
      </c>
      <c r="EG13" s="581">
        <f>AK13*((Resultat_liste!$Y15+20)/20)+Resultat_liste!$V15</f>
        <v>2</v>
      </c>
      <c r="EH13" s="581">
        <f>AL13*((Resultat_liste!$Y15+20)/20)+Resultat_liste!$V15</f>
        <v>-25</v>
      </c>
      <c r="EI13" s="581">
        <f>AM13*((Resultat_liste!$Y15+20)/20)+Resultat_liste!$V15</f>
        <v>2</v>
      </c>
      <c r="EJ13" s="581">
        <f>AN13*((Resultat_liste!$Y15+20)/20)+Resultat_liste!$V15</f>
        <v>29</v>
      </c>
      <c r="EK13" s="581">
        <f>AO13*((Resultat_liste!$Y15+20)/20)+Resultat_liste!$V15</f>
        <v>2</v>
      </c>
      <c r="EL13" s="581">
        <f>AP13*((Resultat_liste!$Y15+20)/20)+Resultat_liste!$V15</f>
        <v>-25</v>
      </c>
      <c r="EM13" s="581">
        <f>AQ13*((Resultat_liste!$Y15+20)/20)+Resultat_liste!$V15</f>
        <v>2</v>
      </c>
      <c r="EN13" s="581">
        <f>AR13*((Resultat_liste!$Y15+20)/20)+Resultat_liste!$V15</f>
        <v>29</v>
      </c>
      <c r="EO13" s="581">
        <f>AS13*((Resultat_liste!$Y15+20)/20)+Resultat_liste!$V15</f>
        <v>2</v>
      </c>
      <c r="EP13" s="581">
        <f>AT13*((Resultat_liste!$Y15+20)/20)+Resultat_liste!$V15</f>
        <v>-25</v>
      </c>
      <c r="EQ13" s="581">
        <f>AU13*((Resultat_liste!$Y15+20)/20)+Resultat_liste!$V15</f>
        <v>2</v>
      </c>
      <c r="ER13" s="581">
        <f>AV13*((Resultat_liste!$Y15+20)/20)+Resultat_liste!$V15</f>
        <v>29</v>
      </c>
      <c r="ES13" s="581">
        <f>AW13*((Resultat_liste!$Y15+20)/20)+Resultat_liste!$V15</f>
        <v>2</v>
      </c>
      <c r="ET13" s="581">
        <f>AX13*((Resultat_liste!$Y15+20)/20)+Resultat_liste!$V15</f>
        <v>-25</v>
      </c>
      <c r="EU13" s="581">
        <f>AY13*((Resultat_liste!$Y15+20)/20)+Resultat_liste!$V15</f>
        <v>2</v>
      </c>
      <c r="EV13" s="581">
        <f>AZ13*((Resultat_liste!$Y15+20)/20)+Resultat_liste!$V15</f>
        <v>29</v>
      </c>
      <c r="EW13" s="581">
        <f>BA13*((Resultat_liste!$Y15+20)/20)+Resultat_liste!$V15</f>
        <v>2</v>
      </c>
      <c r="EX13" s="581">
        <f>BB13*((Resultat_liste!$Y15+20)/20)+Resultat_liste!$V15</f>
        <v>-25</v>
      </c>
      <c r="EY13" s="581">
        <f>BC13*((Resultat_liste!$Y15+20)/20)+Resultat_liste!$V15</f>
        <v>2</v>
      </c>
      <c r="EZ13" s="581">
        <f>BD13*((Resultat_liste!$Y15+20)/20)+Resultat_liste!$V15</f>
        <v>29</v>
      </c>
      <c r="FA13" s="581">
        <f>BE13*((Resultat_liste!$Y15+20)/20)+Resultat_liste!$V15</f>
        <v>2</v>
      </c>
      <c r="FB13" s="581">
        <f t="shared" si="73"/>
        <v>20</v>
      </c>
      <c r="FC13" s="581">
        <f t="shared" si="74"/>
        <v>0</v>
      </c>
      <c r="FD13" s="581">
        <f t="shared" si="75"/>
        <v>-20</v>
      </c>
      <c r="FE13" s="581">
        <f t="shared" si="76"/>
        <v>0</v>
      </c>
      <c r="FF13" s="581">
        <f t="shared" si="77"/>
        <v>20</v>
      </c>
      <c r="FG13" s="581">
        <f t="shared" si="78"/>
        <v>0</v>
      </c>
      <c r="FH13" s="581">
        <f t="shared" si="79"/>
        <v>-20</v>
      </c>
      <c r="FI13" s="581">
        <f t="shared" si="80"/>
        <v>0</v>
      </c>
      <c r="FJ13" s="581">
        <f t="shared" si="81"/>
        <v>20</v>
      </c>
      <c r="FK13" s="581">
        <f t="shared" si="82"/>
        <v>0</v>
      </c>
      <c r="FL13" s="581">
        <f t="shared" si="83"/>
        <v>-20</v>
      </c>
      <c r="FM13" s="581">
        <f t="shared" si="84"/>
        <v>0</v>
      </c>
      <c r="FN13" s="581">
        <f t="shared" si="85"/>
        <v>20</v>
      </c>
      <c r="FO13" s="581">
        <f t="shared" si="86"/>
        <v>0</v>
      </c>
      <c r="FP13" s="581">
        <f t="shared" si="87"/>
        <v>-20</v>
      </c>
      <c r="FQ13" s="581">
        <f t="shared" si="88"/>
        <v>0</v>
      </c>
      <c r="FR13" s="581">
        <f t="shared" si="89"/>
        <v>20</v>
      </c>
      <c r="FS13" s="581">
        <f t="shared" si="90"/>
        <v>0</v>
      </c>
      <c r="FT13" s="581">
        <f t="shared" si="91"/>
        <v>-20</v>
      </c>
      <c r="FU13" s="581">
        <f t="shared" si="92"/>
        <v>0</v>
      </c>
      <c r="FV13" s="581">
        <f t="shared" si="93"/>
        <v>20</v>
      </c>
      <c r="FW13" s="581">
        <f t="shared" si="94"/>
        <v>0</v>
      </c>
      <c r="FX13" s="581">
        <f t="shared" si="95"/>
        <v>-20</v>
      </c>
      <c r="FY13" s="581">
        <f t="shared" si="96"/>
        <v>0</v>
      </c>
      <c r="FZ13" s="581">
        <f t="shared" si="97"/>
        <v>20</v>
      </c>
      <c r="GA13" s="581">
        <f t="shared" si="98"/>
        <v>0</v>
      </c>
      <c r="GB13" s="581">
        <f t="shared" si="2"/>
        <v>-20</v>
      </c>
      <c r="GC13" s="581">
        <f t="shared" si="3"/>
        <v>0</v>
      </c>
      <c r="GD13" s="581">
        <f t="shared" si="4"/>
        <v>20</v>
      </c>
      <c r="GE13" s="581">
        <f t="shared" si="5"/>
        <v>0</v>
      </c>
      <c r="GF13" s="581">
        <f t="shared" si="6"/>
        <v>-20</v>
      </c>
      <c r="GG13" s="581">
        <f t="shared" si="7"/>
        <v>0</v>
      </c>
      <c r="GH13" s="581">
        <f t="shared" si="8"/>
        <v>20</v>
      </c>
      <c r="GI13" s="581">
        <f t="shared" si="9"/>
        <v>0</v>
      </c>
      <c r="GJ13" s="581">
        <f t="shared" si="10"/>
        <v>-20</v>
      </c>
      <c r="GK13" s="581">
        <f t="shared" si="11"/>
        <v>0</v>
      </c>
      <c r="GL13" s="581">
        <f t="shared" si="12"/>
        <v>20</v>
      </c>
      <c r="GM13" s="581">
        <f t="shared" si="13"/>
        <v>0</v>
      </c>
      <c r="GN13" s="581">
        <f t="shared" si="14"/>
        <v>-20</v>
      </c>
      <c r="GO13" s="581">
        <f t="shared" si="15"/>
        <v>0</v>
      </c>
      <c r="GP13" s="581">
        <f t="shared" si="16"/>
        <v>20</v>
      </c>
      <c r="GQ13" s="581">
        <f t="shared" si="17"/>
        <v>0</v>
      </c>
      <c r="GR13" s="581">
        <f t="shared" si="18"/>
        <v>-20</v>
      </c>
      <c r="GS13" s="581">
        <f t="shared" si="19"/>
        <v>0</v>
      </c>
      <c r="GT13" s="581">
        <f t="shared" si="20"/>
        <v>20</v>
      </c>
      <c r="GU13" s="581">
        <f t="shared" si="21"/>
        <v>0</v>
      </c>
      <c r="GV13" s="581">
        <f t="shared" si="22"/>
        <v>-20</v>
      </c>
      <c r="GW13" s="581">
        <f t="shared" si="23"/>
        <v>0</v>
      </c>
      <c r="GX13" s="581">
        <f t="shared" si="24"/>
        <v>20</v>
      </c>
      <c r="GY13" s="581">
        <f t="shared" si="25"/>
        <v>0</v>
      </c>
    </row>
    <row r="14" spans="1:207" ht="16.5" thickTop="1" thickBot="1" x14ac:dyDescent="0.3">
      <c r="A14" s="581">
        <v>130</v>
      </c>
      <c r="B14" s="584" t="s">
        <v>22</v>
      </c>
      <c r="C14" s="581">
        <f t="shared" si="99"/>
        <v>3</v>
      </c>
      <c r="D14" s="581">
        <f t="shared" si="26"/>
        <v>301</v>
      </c>
      <c r="E14" s="581">
        <v>130</v>
      </c>
      <c r="F14" s="581">
        <f t="shared" si="100"/>
        <v>1</v>
      </c>
      <c r="G14" s="582" t="s">
        <v>21</v>
      </c>
      <c r="H14" s="581">
        <v>20</v>
      </c>
      <c r="I14" s="581">
        <v>0</v>
      </c>
      <c r="J14" s="581">
        <v>-20</v>
      </c>
      <c r="K14" s="581">
        <v>0</v>
      </c>
      <c r="L14" s="581">
        <f t="shared" si="27"/>
        <v>20</v>
      </c>
      <c r="M14" s="581">
        <f t="shared" si="28"/>
        <v>0</v>
      </c>
      <c r="N14" s="581">
        <f t="shared" si="29"/>
        <v>-20</v>
      </c>
      <c r="O14" s="581">
        <f t="shared" si="30"/>
        <v>0</v>
      </c>
      <c r="P14" s="581">
        <f t="shared" si="31"/>
        <v>20</v>
      </c>
      <c r="Q14" s="581">
        <f t="shared" si="32"/>
        <v>0</v>
      </c>
      <c r="R14" s="581">
        <f t="shared" si="33"/>
        <v>-20</v>
      </c>
      <c r="S14" s="581">
        <f t="shared" si="34"/>
        <v>0</v>
      </c>
      <c r="T14" s="581">
        <f t="shared" si="35"/>
        <v>20</v>
      </c>
      <c r="U14" s="581">
        <f t="shared" si="36"/>
        <v>0</v>
      </c>
      <c r="V14" s="581">
        <f t="shared" si="37"/>
        <v>-20</v>
      </c>
      <c r="W14" s="581">
        <f t="shared" si="38"/>
        <v>0</v>
      </c>
      <c r="X14" s="581">
        <f t="shared" si="39"/>
        <v>20</v>
      </c>
      <c r="Y14" s="581">
        <f t="shared" si="40"/>
        <v>0</v>
      </c>
      <c r="Z14" s="581">
        <f t="shared" si="41"/>
        <v>-20</v>
      </c>
      <c r="AA14" s="581">
        <f t="shared" si="42"/>
        <v>0</v>
      </c>
      <c r="AB14" s="581">
        <f t="shared" si="43"/>
        <v>20</v>
      </c>
      <c r="AC14" s="581">
        <f t="shared" si="44"/>
        <v>0</v>
      </c>
      <c r="AD14" s="581">
        <f t="shared" si="45"/>
        <v>-20</v>
      </c>
      <c r="AE14" s="581">
        <f t="shared" si="46"/>
        <v>0</v>
      </c>
      <c r="AF14" s="581">
        <f t="shared" si="47"/>
        <v>20</v>
      </c>
      <c r="AG14" s="581">
        <f t="shared" si="48"/>
        <v>0</v>
      </c>
      <c r="AH14" s="581">
        <f t="shared" si="49"/>
        <v>-20</v>
      </c>
      <c r="AI14" s="581">
        <f t="shared" si="50"/>
        <v>0</v>
      </c>
      <c r="AJ14" s="581">
        <f t="shared" si="51"/>
        <v>20</v>
      </c>
      <c r="AK14" s="581">
        <f t="shared" si="52"/>
        <v>0</v>
      </c>
      <c r="AL14" s="581">
        <f t="shared" si="53"/>
        <v>-20</v>
      </c>
      <c r="AM14" s="581">
        <f t="shared" si="54"/>
        <v>0</v>
      </c>
      <c r="AN14" s="581">
        <f t="shared" si="55"/>
        <v>20</v>
      </c>
      <c r="AO14" s="581">
        <f t="shared" si="56"/>
        <v>0</v>
      </c>
      <c r="AP14" s="581">
        <f t="shared" si="57"/>
        <v>-20</v>
      </c>
      <c r="AQ14" s="581">
        <f t="shared" si="58"/>
        <v>0</v>
      </c>
      <c r="AR14" s="581">
        <f t="shared" si="59"/>
        <v>20</v>
      </c>
      <c r="AS14" s="581">
        <f t="shared" si="60"/>
        <v>0</v>
      </c>
      <c r="AT14" s="581">
        <f t="shared" si="61"/>
        <v>-20</v>
      </c>
      <c r="AU14" s="581">
        <f t="shared" si="62"/>
        <v>0</v>
      </c>
      <c r="AV14" s="581">
        <f t="shared" si="63"/>
        <v>20</v>
      </c>
      <c r="AW14" s="581">
        <f t="shared" si="64"/>
        <v>0</v>
      </c>
      <c r="AX14" s="581">
        <f t="shared" si="65"/>
        <v>-20</v>
      </c>
      <c r="AY14" s="581">
        <f t="shared" si="66"/>
        <v>0</v>
      </c>
      <c r="AZ14" s="581">
        <f t="shared" si="67"/>
        <v>20</v>
      </c>
      <c r="BA14" s="581">
        <f t="shared" si="68"/>
        <v>0</v>
      </c>
      <c r="BB14" s="581">
        <f t="shared" si="69"/>
        <v>-20</v>
      </c>
      <c r="BC14" s="581">
        <f t="shared" si="70"/>
        <v>0</v>
      </c>
      <c r="BD14" s="581">
        <f t="shared" si="71"/>
        <v>20</v>
      </c>
      <c r="BE14" s="581">
        <f t="shared" si="72"/>
        <v>0</v>
      </c>
      <c r="BF14" s="581">
        <f>H14*((Resultat_liste!$M16+20)/20)+Resultat_liste!$J16</f>
        <v>28</v>
      </c>
      <c r="BG14" s="581">
        <f>I14*((Resultat_liste!$M16+20)/20)+Resultat_liste!$J16</f>
        <v>3</v>
      </c>
      <c r="BH14" s="581">
        <f>J14*((Resultat_liste!$M16+20)/20)+Resultat_liste!$J16</f>
        <v>-22</v>
      </c>
      <c r="BI14" s="581">
        <f>K14*((Resultat_liste!$M16+20)/20)+Resultat_liste!$J16</f>
        <v>3</v>
      </c>
      <c r="BJ14" s="581">
        <f>L14*((Resultat_liste!$M16+20)/20)+Resultat_liste!$J16</f>
        <v>28</v>
      </c>
      <c r="BK14" s="581">
        <f>M14*((Resultat_liste!$M16+20)/20)+Resultat_liste!$J16</f>
        <v>3</v>
      </c>
      <c r="BL14" s="581">
        <f>N14*((Resultat_liste!$M16+20)/20)+Resultat_liste!$J16</f>
        <v>-22</v>
      </c>
      <c r="BM14" s="581">
        <f>O14*((Resultat_liste!$M16+20)/20)+Resultat_liste!$J16</f>
        <v>3</v>
      </c>
      <c r="BN14" s="581">
        <f>P14*((Resultat_liste!$M16+20)/20)+Resultat_liste!$J16</f>
        <v>28</v>
      </c>
      <c r="BO14" s="581">
        <f>Q14*((Resultat_liste!$M16+20)/20)+Resultat_liste!$J16</f>
        <v>3</v>
      </c>
      <c r="BP14" s="581">
        <f>R14*((Resultat_liste!$M16+20)/20)+Resultat_liste!$J16</f>
        <v>-22</v>
      </c>
      <c r="BQ14" s="581">
        <f>S14*((Resultat_liste!$M16+20)/20)+Resultat_liste!$J16</f>
        <v>3</v>
      </c>
      <c r="BR14" s="581">
        <f>T14*((Resultat_liste!$M16+20)/20)+Resultat_liste!$J16</f>
        <v>28</v>
      </c>
      <c r="BS14" s="581">
        <f>U14*((Resultat_liste!$M16+20)/20)+Resultat_liste!$J16</f>
        <v>3</v>
      </c>
      <c r="BT14" s="581">
        <f>V14*((Resultat_liste!$M16+20)/20)+Resultat_liste!$J16</f>
        <v>-22</v>
      </c>
      <c r="BU14" s="581">
        <f>W14*((Resultat_liste!$M16+20)/20)+Resultat_liste!$J16</f>
        <v>3</v>
      </c>
      <c r="BV14" s="581">
        <f>X14*((Resultat_liste!$M16+20)/20)+Resultat_liste!$J16</f>
        <v>28</v>
      </c>
      <c r="BW14" s="581">
        <f>Y14*((Resultat_liste!$M16+20)/20)+Resultat_liste!$J16</f>
        <v>3</v>
      </c>
      <c r="BX14" s="581">
        <f>Z14*((Resultat_liste!$M16+20)/20)+Resultat_liste!$J16</f>
        <v>-22</v>
      </c>
      <c r="BY14" s="581">
        <f>AA14*((Resultat_liste!$M16+20)/20)+Resultat_liste!$J16</f>
        <v>3</v>
      </c>
      <c r="BZ14" s="581">
        <f>AB14*((Resultat_liste!$M16+20)/20)+Resultat_liste!$J16</f>
        <v>28</v>
      </c>
      <c r="CA14" s="581">
        <f>AC14*((Resultat_liste!$M16+20)/20)+Resultat_liste!$J16</f>
        <v>3</v>
      </c>
      <c r="CB14" s="581">
        <f>AD14*((Resultat_liste!$M16+20)/20)+Resultat_liste!$J16</f>
        <v>-22</v>
      </c>
      <c r="CC14" s="581">
        <f>AE14*((Resultat_liste!$M16+20)/20)+Resultat_liste!$J16</f>
        <v>3</v>
      </c>
      <c r="CD14" s="581">
        <f>AF14*((Resultat_liste!$M16+20)/20)+Resultat_liste!$J16</f>
        <v>28</v>
      </c>
      <c r="CE14" s="581">
        <f>AG14*((Resultat_liste!$M16+20)/20)+Resultat_liste!$J16</f>
        <v>3</v>
      </c>
      <c r="CF14" s="581">
        <f>AH14*((Resultat_liste!$M16+20)/20)+Resultat_liste!$J16</f>
        <v>-22</v>
      </c>
      <c r="CG14" s="581">
        <f>AI14*((Resultat_liste!$M16+20)/20)+Resultat_liste!$J16</f>
        <v>3</v>
      </c>
      <c r="CH14" s="581">
        <f>AJ14*((Resultat_liste!$M16+20)/20)+Resultat_liste!$J16</f>
        <v>28</v>
      </c>
      <c r="CI14" s="581">
        <f>AK14*((Resultat_liste!$M16+20)/20)+Resultat_liste!$J16</f>
        <v>3</v>
      </c>
      <c r="CJ14" s="581">
        <f>AL14*((Resultat_liste!$M16+20)/20)+Resultat_liste!$J16</f>
        <v>-22</v>
      </c>
      <c r="CK14" s="581">
        <f>AM14*((Resultat_liste!$M16+20)/20)+Resultat_liste!$J16</f>
        <v>3</v>
      </c>
      <c r="CL14" s="581">
        <f>AN14*((Resultat_liste!$M16+20)/20)+Resultat_liste!$J16</f>
        <v>28</v>
      </c>
      <c r="CM14" s="581">
        <f>AO14*((Resultat_liste!$M16+20)/20)+Resultat_liste!$J16</f>
        <v>3</v>
      </c>
      <c r="CN14" s="581">
        <f>AP14*((Resultat_liste!$M16+20)/20)+Resultat_liste!$J16</f>
        <v>-22</v>
      </c>
      <c r="CO14" s="581">
        <f>AQ14*((Resultat_liste!$M16+20)/20)+Resultat_liste!$J16</f>
        <v>3</v>
      </c>
      <c r="CP14" s="581">
        <f>AR14*((Resultat_liste!$M16+20)/20)+Resultat_liste!$J16</f>
        <v>28</v>
      </c>
      <c r="CQ14" s="581">
        <f>AS14*((Resultat_liste!$M16+20)/20)+Resultat_liste!$J16</f>
        <v>3</v>
      </c>
      <c r="CR14" s="581">
        <f>AT14*((Resultat_liste!$M16+20)/20)+Resultat_liste!$J16</f>
        <v>-22</v>
      </c>
      <c r="CS14" s="581">
        <f>AU14*((Resultat_liste!$M16+20)/20)+Resultat_liste!$J16</f>
        <v>3</v>
      </c>
      <c r="CT14" s="581">
        <f>AV14*((Resultat_liste!$M16+20)/20)+Resultat_liste!$J16</f>
        <v>28</v>
      </c>
      <c r="CU14" s="581">
        <f>AW14*((Resultat_liste!$M16+20)/20)+Resultat_liste!$J16</f>
        <v>3</v>
      </c>
      <c r="CV14" s="581">
        <f>AX14*((Resultat_liste!$M16+20)/20)+Resultat_liste!$J16</f>
        <v>-22</v>
      </c>
      <c r="CW14" s="581">
        <f>AY14*((Resultat_liste!$M16+20)/20)+Resultat_liste!$J16</f>
        <v>3</v>
      </c>
      <c r="CX14" s="581">
        <f>AZ14*((Resultat_liste!$M16+20)/20)+Resultat_liste!$J16</f>
        <v>28</v>
      </c>
      <c r="CY14" s="581">
        <f>BA14*((Resultat_liste!$M16+20)/20)+Resultat_liste!$J16</f>
        <v>3</v>
      </c>
      <c r="CZ14" s="581">
        <f>BB14*((Resultat_liste!$M16+20)/20)+Resultat_liste!$J16</f>
        <v>-22</v>
      </c>
      <c r="DA14" s="581">
        <f>BC14*((Resultat_liste!$M16+20)/20)+Resultat_liste!$J16</f>
        <v>3</v>
      </c>
      <c r="DB14" s="581">
        <f>BD14*((Resultat_liste!$M16+20)/20)+Resultat_liste!$J16</f>
        <v>28</v>
      </c>
      <c r="DC14" s="581">
        <f>BE14*((Resultat_liste!$M16+20)/20)+Resultat_liste!$J16</f>
        <v>3</v>
      </c>
      <c r="DD14" s="581">
        <f>H14*((Resultat_liste!$Y16+20)/20)+Resultat_liste!$V16</f>
        <v>29</v>
      </c>
      <c r="DE14" s="581">
        <f>I14*((Resultat_liste!$Y16+20)/20)+Resultat_liste!$V16</f>
        <v>3</v>
      </c>
      <c r="DF14" s="581">
        <f>J14*((Resultat_liste!$Y16+20)/20)+Resultat_liste!$V16</f>
        <v>-23</v>
      </c>
      <c r="DG14" s="581">
        <f>K14*((Resultat_liste!$Y16+20)/20)+Resultat_liste!$V16</f>
        <v>3</v>
      </c>
      <c r="DH14" s="581">
        <f>L14*((Resultat_liste!$Y16+20)/20)+Resultat_liste!$V16</f>
        <v>29</v>
      </c>
      <c r="DI14" s="581">
        <f>M14*((Resultat_liste!$Y16+20)/20)+Resultat_liste!$V16</f>
        <v>3</v>
      </c>
      <c r="DJ14" s="581">
        <f>N14*((Resultat_liste!$Y16+20)/20)+Resultat_liste!$V16</f>
        <v>-23</v>
      </c>
      <c r="DK14" s="581">
        <f>O14*((Resultat_liste!$Y16+20)/20)+Resultat_liste!$V16</f>
        <v>3</v>
      </c>
      <c r="DL14" s="581">
        <f>P14*((Resultat_liste!$Y16+20)/20)+Resultat_liste!$V16</f>
        <v>29</v>
      </c>
      <c r="DM14" s="581">
        <f>Q14*((Resultat_liste!$Y16+20)/20)+Resultat_liste!$V16</f>
        <v>3</v>
      </c>
      <c r="DN14" s="581">
        <f>R14*((Resultat_liste!$Y16+20)/20)+Resultat_liste!$V16</f>
        <v>-23</v>
      </c>
      <c r="DO14" s="581">
        <f>S14*((Resultat_liste!$Y16+20)/20)+Resultat_liste!$V16</f>
        <v>3</v>
      </c>
      <c r="DP14" s="581">
        <f>T14*((Resultat_liste!$Y16+20)/20)+Resultat_liste!$V16</f>
        <v>29</v>
      </c>
      <c r="DQ14" s="581">
        <f>U14*((Resultat_liste!$Y16+20)/20)+Resultat_liste!$V16</f>
        <v>3</v>
      </c>
      <c r="DR14" s="581">
        <f>V14*((Resultat_liste!$Y16+20)/20)+Resultat_liste!$V16</f>
        <v>-23</v>
      </c>
      <c r="DS14" s="581">
        <f>W14*((Resultat_liste!$Y16+20)/20)+Resultat_liste!$V16</f>
        <v>3</v>
      </c>
      <c r="DT14" s="581">
        <f>X14*((Resultat_liste!$Y16+20)/20)+Resultat_liste!$V16</f>
        <v>29</v>
      </c>
      <c r="DU14" s="581">
        <f>Y14*((Resultat_liste!$Y16+20)/20)+Resultat_liste!$V16</f>
        <v>3</v>
      </c>
      <c r="DV14" s="581">
        <f>Z14*((Resultat_liste!$Y16+20)/20)+Resultat_liste!$V16</f>
        <v>-23</v>
      </c>
      <c r="DW14" s="581">
        <f>AA14*((Resultat_liste!$Y16+20)/20)+Resultat_liste!$V16</f>
        <v>3</v>
      </c>
      <c r="DX14" s="581">
        <f>AB14*((Resultat_liste!$Y16+20)/20)+Resultat_liste!$V16</f>
        <v>29</v>
      </c>
      <c r="DY14" s="581">
        <f>AC14*((Resultat_liste!$Y16+20)/20)+Resultat_liste!$V16</f>
        <v>3</v>
      </c>
      <c r="DZ14" s="581">
        <f>AD14*((Resultat_liste!$Y16+20)/20)+Resultat_liste!$V16</f>
        <v>-23</v>
      </c>
      <c r="EA14" s="581">
        <f>AE14*((Resultat_liste!$Y16+20)/20)+Resultat_liste!$V16</f>
        <v>3</v>
      </c>
      <c r="EB14" s="581">
        <f>AF14*((Resultat_liste!$Y16+20)/20)+Resultat_liste!$V16</f>
        <v>29</v>
      </c>
      <c r="EC14" s="581">
        <f>AG14*((Resultat_liste!$Y16+20)/20)+Resultat_liste!$V16</f>
        <v>3</v>
      </c>
      <c r="ED14" s="581">
        <f>AH14*((Resultat_liste!$Y16+20)/20)+Resultat_liste!$V16</f>
        <v>-23</v>
      </c>
      <c r="EE14" s="581">
        <f>AI14*((Resultat_liste!$Y16+20)/20)+Resultat_liste!$V16</f>
        <v>3</v>
      </c>
      <c r="EF14" s="581">
        <f>AJ14*((Resultat_liste!$Y16+20)/20)+Resultat_liste!$V16</f>
        <v>29</v>
      </c>
      <c r="EG14" s="581">
        <f>AK14*((Resultat_liste!$Y16+20)/20)+Resultat_liste!$V16</f>
        <v>3</v>
      </c>
      <c r="EH14" s="581">
        <f>AL14*((Resultat_liste!$Y16+20)/20)+Resultat_liste!$V16</f>
        <v>-23</v>
      </c>
      <c r="EI14" s="581">
        <f>AM14*((Resultat_liste!$Y16+20)/20)+Resultat_liste!$V16</f>
        <v>3</v>
      </c>
      <c r="EJ14" s="581">
        <f>AN14*((Resultat_liste!$Y16+20)/20)+Resultat_liste!$V16</f>
        <v>29</v>
      </c>
      <c r="EK14" s="581">
        <f>AO14*((Resultat_liste!$Y16+20)/20)+Resultat_liste!$V16</f>
        <v>3</v>
      </c>
      <c r="EL14" s="581">
        <f>AP14*((Resultat_liste!$Y16+20)/20)+Resultat_liste!$V16</f>
        <v>-23</v>
      </c>
      <c r="EM14" s="581">
        <f>AQ14*((Resultat_liste!$Y16+20)/20)+Resultat_liste!$V16</f>
        <v>3</v>
      </c>
      <c r="EN14" s="581">
        <f>AR14*((Resultat_liste!$Y16+20)/20)+Resultat_liste!$V16</f>
        <v>29</v>
      </c>
      <c r="EO14" s="581">
        <f>AS14*((Resultat_liste!$Y16+20)/20)+Resultat_liste!$V16</f>
        <v>3</v>
      </c>
      <c r="EP14" s="581">
        <f>AT14*((Resultat_liste!$Y16+20)/20)+Resultat_liste!$V16</f>
        <v>-23</v>
      </c>
      <c r="EQ14" s="581">
        <f>AU14*((Resultat_liste!$Y16+20)/20)+Resultat_liste!$V16</f>
        <v>3</v>
      </c>
      <c r="ER14" s="581">
        <f>AV14*((Resultat_liste!$Y16+20)/20)+Resultat_liste!$V16</f>
        <v>29</v>
      </c>
      <c r="ES14" s="581">
        <f>AW14*((Resultat_liste!$Y16+20)/20)+Resultat_liste!$V16</f>
        <v>3</v>
      </c>
      <c r="ET14" s="581">
        <f>AX14*((Resultat_liste!$Y16+20)/20)+Resultat_liste!$V16</f>
        <v>-23</v>
      </c>
      <c r="EU14" s="581">
        <f>AY14*((Resultat_liste!$Y16+20)/20)+Resultat_liste!$V16</f>
        <v>3</v>
      </c>
      <c r="EV14" s="581">
        <f>AZ14*((Resultat_liste!$Y16+20)/20)+Resultat_liste!$V16</f>
        <v>29</v>
      </c>
      <c r="EW14" s="581">
        <f>BA14*((Resultat_liste!$Y16+20)/20)+Resultat_liste!$V16</f>
        <v>3</v>
      </c>
      <c r="EX14" s="581">
        <f>BB14*((Resultat_liste!$Y16+20)/20)+Resultat_liste!$V16</f>
        <v>-23</v>
      </c>
      <c r="EY14" s="581">
        <f>BC14*((Resultat_liste!$Y16+20)/20)+Resultat_liste!$V16</f>
        <v>3</v>
      </c>
      <c r="EZ14" s="581">
        <f>BD14*((Resultat_liste!$Y16+20)/20)+Resultat_liste!$V16</f>
        <v>29</v>
      </c>
      <c r="FA14" s="581">
        <f>BE14*((Resultat_liste!$Y16+20)/20)+Resultat_liste!$V16</f>
        <v>3</v>
      </c>
      <c r="FB14" s="581">
        <f t="shared" si="73"/>
        <v>20</v>
      </c>
      <c r="FC14" s="581">
        <f t="shared" si="74"/>
        <v>0</v>
      </c>
      <c r="FD14" s="581">
        <f t="shared" si="75"/>
        <v>-20</v>
      </c>
      <c r="FE14" s="581">
        <f t="shared" si="76"/>
        <v>0</v>
      </c>
      <c r="FF14" s="581">
        <f t="shared" si="77"/>
        <v>20</v>
      </c>
      <c r="FG14" s="581">
        <f t="shared" si="78"/>
        <v>0</v>
      </c>
      <c r="FH14" s="581">
        <f t="shared" si="79"/>
        <v>-20</v>
      </c>
      <c r="FI14" s="581">
        <f t="shared" si="80"/>
        <v>0</v>
      </c>
      <c r="FJ14" s="581">
        <f t="shared" si="81"/>
        <v>20</v>
      </c>
      <c r="FK14" s="581">
        <f t="shared" si="82"/>
        <v>0</v>
      </c>
      <c r="FL14" s="581">
        <f t="shared" si="83"/>
        <v>-20</v>
      </c>
      <c r="FM14" s="581">
        <f t="shared" si="84"/>
        <v>0</v>
      </c>
      <c r="FN14" s="581">
        <f t="shared" si="85"/>
        <v>20</v>
      </c>
      <c r="FO14" s="581">
        <f t="shared" si="86"/>
        <v>0</v>
      </c>
      <c r="FP14" s="581">
        <f t="shared" si="87"/>
        <v>-20</v>
      </c>
      <c r="FQ14" s="581">
        <f t="shared" si="88"/>
        <v>0</v>
      </c>
      <c r="FR14" s="581">
        <f t="shared" si="89"/>
        <v>20</v>
      </c>
      <c r="FS14" s="581">
        <f t="shared" si="90"/>
        <v>0</v>
      </c>
      <c r="FT14" s="581">
        <f t="shared" si="91"/>
        <v>-20</v>
      </c>
      <c r="FU14" s="581">
        <f t="shared" si="92"/>
        <v>0</v>
      </c>
      <c r="FV14" s="581">
        <f t="shared" si="93"/>
        <v>20</v>
      </c>
      <c r="FW14" s="581">
        <f t="shared" si="94"/>
        <v>0</v>
      </c>
      <c r="FX14" s="581">
        <f t="shared" si="95"/>
        <v>-20</v>
      </c>
      <c r="FY14" s="581">
        <f t="shared" si="96"/>
        <v>0</v>
      </c>
      <c r="FZ14" s="581">
        <f t="shared" si="97"/>
        <v>20</v>
      </c>
      <c r="GA14" s="581">
        <f t="shared" si="98"/>
        <v>0</v>
      </c>
      <c r="GB14" s="581">
        <f t="shared" si="2"/>
        <v>-20</v>
      </c>
      <c r="GC14" s="581">
        <f t="shared" si="3"/>
        <v>0</v>
      </c>
      <c r="GD14" s="581">
        <f t="shared" si="4"/>
        <v>20</v>
      </c>
      <c r="GE14" s="581">
        <f t="shared" si="5"/>
        <v>0</v>
      </c>
      <c r="GF14" s="581">
        <f t="shared" si="6"/>
        <v>-20</v>
      </c>
      <c r="GG14" s="581">
        <f t="shared" si="7"/>
        <v>0</v>
      </c>
      <c r="GH14" s="581">
        <f t="shared" si="8"/>
        <v>20</v>
      </c>
      <c r="GI14" s="581">
        <f t="shared" si="9"/>
        <v>0</v>
      </c>
      <c r="GJ14" s="581">
        <f t="shared" si="10"/>
        <v>-20</v>
      </c>
      <c r="GK14" s="581">
        <f t="shared" si="11"/>
        <v>0</v>
      </c>
      <c r="GL14" s="581">
        <f t="shared" si="12"/>
        <v>20</v>
      </c>
      <c r="GM14" s="581">
        <f t="shared" si="13"/>
        <v>0</v>
      </c>
      <c r="GN14" s="581">
        <f t="shared" si="14"/>
        <v>-20</v>
      </c>
      <c r="GO14" s="581">
        <f t="shared" si="15"/>
        <v>0</v>
      </c>
      <c r="GP14" s="581">
        <f t="shared" si="16"/>
        <v>20</v>
      </c>
      <c r="GQ14" s="581">
        <f t="shared" si="17"/>
        <v>0</v>
      </c>
      <c r="GR14" s="581">
        <f t="shared" si="18"/>
        <v>-20</v>
      </c>
      <c r="GS14" s="581">
        <f t="shared" si="19"/>
        <v>0</v>
      </c>
      <c r="GT14" s="581">
        <f t="shared" si="20"/>
        <v>20</v>
      </c>
      <c r="GU14" s="581">
        <f t="shared" si="21"/>
        <v>0</v>
      </c>
      <c r="GV14" s="581">
        <f t="shared" si="22"/>
        <v>-20</v>
      </c>
      <c r="GW14" s="581">
        <f t="shared" si="23"/>
        <v>0</v>
      </c>
      <c r="GX14" s="581">
        <f t="shared" si="24"/>
        <v>20</v>
      </c>
      <c r="GY14" s="581">
        <f t="shared" si="25"/>
        <v>0</v>
      </c>
    </row>
    <row r="15" spans="1:207" ht="16.5" thickTop="1" thickBot="1" x14ac:dyDescent="0.3">
      <c r="A15" s="581">
        <v>140</v>
      </c>
      <c r="B15" s="584" t="s">
        <v>23</v>
      </c>
      <c r="C15" s="581">
        <f t="shared" si="99"/>
        <v>3</v>
      </c>
      <c r="D15" s="581">
        <f t="shared" si="26"/>
        <v>302</v>
      </c>
      <c r="E15" s="581">
        <v>140</v>
      </c>
      <c r="F15" s="581">
        <f t="shared" si="100"/>
        <v>2</v>
      </c>
      <c r="G15" s="582" t="s">
        <v>21</v>
      </c>
      <c r="H15" s="581">
        <v>20</v>
      </c>
      <c r="I15" s="581">
        <v>0</v>
      </c>
      <c r="J15" s="581">
        <v>-20</v>
      </c>
      <c r="K15" s="581">
        <v>0</v>
      </c>
      <c r="L15" s="581">
        <f t="shared" si="27"/>
        <v>20</v>
      </c>
      <c r="M15" s="581">
        <f t="shared" si="28"/>
        <v>0</v>
      </c>
      <c r="N15" s="581">
        <f t="shared" si="29"/>
        <v>-20</v>
      </c>
      <c r="O15" s="581">
        <f t="shared" si="30"/>
        <v>0</v>
      </c>
      <c r="P15" s="581">
        <f t="shared" si="31"/>
        <v>20</v>
      </c>
      <c r="Q15" s="581">
        <f t="shared" si="32"/>
        <v>0</v>
      </c>
      <c r="R15" s="581">
        <f t="shared" si="33"/>
        <v>-20</v>
      </c>
      <c r="S15" s="581">
        <f t="shared" si="34"/>
        <v>0</v>
      </c>
      <c r="T15" s="581">
        <f t="shared" si="35"/>
        <v>20</v>
      </c>
      <c r="U15" s="581">
        <f t="shared" si="36"/>
        <v>0</v>
      </c>
      <c r="V15" s="581">
        <f t="shared" si="37"/>
        <v>-20</v>
      </c>
      <c r="W15" s="581">
        <f t="shared" si="38"/>
        <v>0</v>
      </c>
      <c r="X15" s="581">
        <f t="shared" si="39"/>
        <v>20</v>
      </c>
      <c r="Y15" s="581">
        <f t="shared" si="40"/>
        <v>0</v>
      </c>
      <c r="Z15" s="581">
        <f t="shared" si="41"/>
        <v>-20</v>
      </c>
      <c r="AA15" s="581">
        <f t="shared" si="42"/>
        <v>0</v>
      </c>
      <c r="AB15" s="581">
        <f t="shared" si="43"/>
        <v>20</v>
      </c>
      <c r="AC15" s="581">
        <f t="shared" si="44"/>
        <v>0</v>
      </c>
      <c r="AD15" s="581">
        <f t="shared" si="45"/>
        <v>-20</v>
      </c>
      <c r="AE15" s="581">
        <f t="shared" si="46"/>
        <v>0</v>
      </c>
      <c r="AF15" s="581">
        <f t="shared" si="47"/>
        <v>20</v>
      </c>
      <c r="AG15" s="581">
        <f t="shared" si="48"/>
        <v>0</v>
      </c>
      <c r="AH15" s="581">
        <f t="shared" si="49"/>
        <v>-20</v>
      </c>
      <c r="AI15" s="581">
        <f t="shared" si="50"/>
        <v>0</v>
      </c>
      <c r="AJ15" s="581">
        <f t="shared" si="51"/>
        <v>20</v>
      </c>
      <c r="AK15" s="581">
        <f t="shared" si="52"/>
        <v>0</v>
      </c>
      <c r="AL15" s="581">
        <f t="shared" si="53"/>
        <v>-20</v>
      </c>
      <c r="AM15" s="581">
        <f t="shared" si="54"/>
        <v>0</v>
      </c>
      <c r="AN15" s="581">
        <f t="shared" si="55"/>
        <v>20</v>
      </c>
      <c r="AO15" s="581">
        <f t="shared" si="56"/>
        <v>0</v>
      </c>
      <c r="AP15" s="581">
        <f t="shared" si="57"/>
        <v>-20</v>
      </c>
      <c r="AQ15" s="581">
        <f t="shared" si="58"/>
        <v>0</v>
      </c>
      <c r="AR15" s="581">
        <f t="shared" si="59"/>
        <v>20</v>
      </c>
      <c r="AS15" s="581">
        <f t="shared" si="60"/>
        <v>0</v>
      </c>
      <c r="AT15" s="581">
        <f t="shared" si="61"/>
        <v>-20</v>
      </c>
      <c r="AU15" s="581">
        <f t="shared" si="62"/>
        <v>0</v>
      </c>
      <c r="AV15" s="581">
        <f t="shared" si="63"/>
        <v>20</v>
      </c>
      <c r="AW15" s="581">
        <f t="shared" si="64"/>
        <v>0</v>
      </c>
      <c r="AX15" s="581">
        <f t="shared" si="65"/>
        <v>-20</v>
      </c>
      <c r="AY15" s="581">
        <f t="shared" si="66"/>
        <v>0</v>
      </c>
      <c r="AZ15" s="581">
        <f t="shared" si="67"/>
        <v>20</v>
      </c>
      <c r="BA15" s="581">
        <f t="shared" si="68"/>
        <v>0</v>
      </c>
      <c r="BB15" s="581">
        <f t="shared" si="69"/>
        <v>-20</v>
      </c>
      <c r="BC15" s="581">
        <f t="shared" si="70"/>
        <v>0</v>
      </c>
      <c r="BD15" s="581">
        <f t="shared" si="71"/>
        <v>20</v>
      </c>
      <c r="BE15" s="581">
        <f t="shared" si="72"/>
        <v>0</v>
      </c>
      <c r="BF15" s="581">
        <f>H15*((Resultat_liste!$M17+20)/20)+Resultat_liste!$J17</f>
        <v>26</v>
      </c>
      <c r="BG15" s="581">
        <f>I15*((Resultat_liste!$M17+20)/20)+Resultat_liste!$J17</f>
        <v>3</v>
      </c>
      <c r="BH15" s="581">
        <f>J15*((Resultat_liste!$M17+20)/20)+Resultat_liste!$J17</f>
        <v>-20</v>
      </c>
      <c r="BI15" s="581">
        <f>K15*((Resultat_liste!$M17+20)/20)+Resultat_liste!$J17</f>
        <v>3</v>
      </c>
      <c r="BJ15" s="581">
        <f>L15*((Resultat_liste!$M17+20)/20)+Resultat_liste!$J17</f>
        <v>26</v>
      </c>
      <c r="BK15" s="581">
        <f>M15*((Resultat_liste!$M17+20)/20)+Resultat_liste!$J17</f>
        <v>3</v>
      </c>
      <c r="BL15" s="581">
        <f>N15*((Resultat_liste!$M17+20)/20)+Resultat_liste!$J17</f>
        <v>-20</v>
      </c>
      <c r="BM15" s="581">
        <f>O15*((Resultat_liste!$M17+20)/20)+Resultat_liste!$J17</f>
        <v>3</v>
      </c>
      <c r="BN15" s="581">
        <f>P15*((Resultat_liste!$M17+20)/20)+Resultat_liste!$J17</f>
        <v>26</v>
      </c>
      <c r="BO15" s="581">
        <f>Q15*((Resultat_liste!$M17+20)/20)+Resultat_liste!$J17</f>
        <v>3</v>
      </c>
      <c r="BP15" s="581">
        <f>R15*((Resultat_liste!$M17+20)/20)+Resultat_liste!$J17</f>
        <v>-20</v>
      </c>
      <c r="BQ15" s="581">
        <f>S15*((Resultat_liste!$M17+20)/20)+Resultat_liste!$J17</f>
        <v>3</v>
      </c>
      <c r="BR15" s="581">
        <f>T15*((Resultat_liste!$M17+20)/20)+Resultat_liste!$J17</f>
        <v>26</v>
      </c>
      <c r="BS15" s="581">
        <f>U15*((Resultat_liste!$M17+20)/20)+Resultat_liste!$J17</f>
        <v>3</v>
      </c>
      <c r="BT15" s="581">
        <f>V15*((Resultat_liste!$M17+20)/20)+Resultat_liste!$J17</f>
        <v>-20</v>
      </c>
      <c r="BU15" s="581">
        <f>W15*((Resultat_liste!$M17+20)/20)+Resultat_liste!$J17</f>
        <v>3</v>
      </c>
      <c r="BV15" s="581">
        <f>X15*((Resultat_liste!$M17+20)/20)+Resultat_liste!$J17</f>
        <v>26</v>
      </c>
      <c r="BW15" s="581">
        <f>Y15*((Resultat_liste!$M17+20)/20)+Resultat_liste!$J17</f>
        <v>3</v>
      </c>
      <c r="BX15" s="581">
        <f>Z15*((Resultat_liste!$M17+20)/20)+Resultat_liste!$J17</f>
        <v>-20</v>
      </c>
      <c r="BY15" s="581">
        <f>AA15*((Resultat_liste!$M17+20)/20)+Resultat_liste!$J17</f>
        <v>3</v>
      </c>
      <c r="BZ15" s="581">
        <f>AB15*((Resultat_liste!$M17+20)/20)+Resultat_liste!$J17</f>
        <v>26</v>
      </c>
      <c r="CA15" s="581">
        <f>AC15*((Resultat_liste!$M17+20)/20)+Resultat_liste!$J17</f>
        <v>3</v>
      </c>
      <c r="CB15" s="581">
        <f>AD15*((Resultat_liste!$M17+20)/20)+Resultat_liste!$J17</f>
        <v>-20</v>
      </c>
      <c r="CC15" s="581">
        <f>AE15*((Resultat_liste!$M17+20)/20)+Resultat_liste!$J17</f>
        <v>3</v>
      </c>
      <c r="CD15" s="581">
        <f>AF15*((Resultat_liste!$M17+20)/20)+Resultat_liste!$J17</f>
        <v>26</v>
      </c>
      <c r="CE15" s="581">
        <f>AG15*((Resultat_liste!$M17+20)/20)+Resultat_liste!$J17</f>
        <v>3</v>
      </c>
      <c r="CF15" s="581">
        <f>AH15*((Resultat_liste!$M17+20)/20)+Resultat_liste!$J17</f>
        <v>-20</v>
      </c>
      <c r="CG15" s="581">
        <f>AI15*((Resultat_liste!$M17+20)/20)+Resultat_liste!$J17</f>
        <v>3</v>
      </c>
      <c r="CH15" s="581">
        <f>AJ15*((Resultat_liste!$M17+20)/20)+Resultat_liste!$J17</f>
        <v>26</v>
      </c>
      <c r="CI15" s="581">
        <f>AK15*((Resultat_liste!$M17+20)/20)+Resultat_liste!$J17</f>
        <v>3</v>
      </c>
      <c r="CJ15" s="581">
        <f>AL15*((Resultat_liste!$M17+20)/20)+Resultat_liste!$J17</f>
        <v>-20</v>
      </c>
      <c r="CK15" s="581">
        <f>AM15*((Resultat_liste!$M17+20)/20)+Resultat_liste!$J17</f>
        <v>3</v>
      </c>
      <c r="CL15" s="581">
        <f>AN15*((Resultat_liste!$M17+20)/20)+Resultat_liste!$J17</f>
        <v>26</v>
      </c>
      <c r="CM15" s="581">
        <f>AO15*((Resultat_liste!$M17+20)/20)+Resultat_liste!$J17</f>
        <v>3</v>
      </c>
      <c r="CN15" s="581">
        <f>AP15*((Resultat_liste!$M17+20)/20)+Resultat_liste!$J17</f>
        <v>-20</v>
      </c>
      <c r="CO15" s="581">
        <f>AQ15*((Resultat_liste!$M17+20)/20)+Resultat_liste!$J17</f>
        <v>3</v>
      </c>
      <c r="CP15" s="581">
        <f>AR15*((Resultat_liste!$M17+20)/20)+Resultat_liste!$J17</f>
        <v>26</v>
      </c>
      <c r="CQ15" s="581">
        <f>AS15*((Resultat_liste!$M17+20)/20)+Resultat_liste!$J17</f>
        <v>3</v>
      </c>
      <c r="CR15" s="581">
        <f>AT15*((Resultat_liste!$M17+20)/20)+Resultat_liste!$J17</f>
        <v>-20</v>
      </c>
      <c r="CS15" s="581">
        <f>AU15*((Resultat_liste!$M17+20)/20)+Resultat_liste!$J17</f>
        <v>3</v>
      </c>
      <c r="CT15" s="581">
        <f>AV15*((Resultat_liste!$M17+20)/20)+Resultat_liste!$J17</f>
        <v>26</v>
      </c>
      <c r="CU15" s="581">
        <f>AW15*((Resultat_liste!$M17+20)/20)+Resultat_liste!$J17</f>
        <v>3</v>
      </c>
      <c r="CV15" s="581">
        <f>AX15*((Resultat_liste!$M17+20)/20)+Resultat_liste!$J17</f>
        <v>-20</v>
      </c>
      <c r="CW15" s="581">
        <f>AY15*((Resultat_liste!$M17+20)/20)+Resultat_liste!$J17</f>
        <v>3</v>
      </c>
      <c r="CX15" s="581">
        <f>AZ15*((Resultat_liste!$M17+20)/20)+Resultat_liste!$J17</f>
        <v>26</v>
      </c>
      <c r="CY15" s="581">
        <f>BA15*((Resultat_liste!$M17+20)/20)+Resultat_liste!$J17</f>
        <v>3</v>
      </c>
      <c r="CZ15" s="581">
        <f>BB15*((Resultat_liste!$M17+20)/20)+Resultat_liste!$J17</f>
        <v>-20</v>
      </c>
      <c r="DA15" s="581">
        <f>BC15*((Resultat_liste!$M17+20)/20)+Resultat_liste!$J17</f>
        <v>3</v>
      </c>
      <c r="DB15" s="581">
        <f>BD15*((Resultat_liste!$M17+20)/20)+Resultat_liste!$J17</f>
        <v>26</v>
      </c>
      <c r="DC15" s="581">
        <f>BE15*((Resultat_liste!$M17+20)/20)+Resultat_liste!$J17</f>
        <v>3</v>
      </c>
      <c r="DD15" s="581">
        <f>H15*((Resultat_liste!$Y17+20)/20)+Resultat_liste!$V17</f>
        <v>26</v>
      </c>
      <c r="DE15" s="581">
        <f>I15*((Resultat_liste!$Y17+20)/20)+Resultat_liste!$V17</f>
        <v>3</v>
      </c>
      <c r="DF15" s="581">
        <f>J15*((Resultat_liste!$Y17+20)/20)+Resultat_liste!$V17</f>
        <v>-20</v>
      </c>
      <c r="DG15" s="581">
        <f>K15*((Resultat_liste!$Y17+20)/20)+Resultat_liste!$V17</f>
        <v>3</v>
      </c>
      <c r="DH15" s="581">
        <f>L15*((Resultat_liste!$Y17+20)/20)+Resultat_liste!$V17</f>
        <v>26</v>
      </c>
      <c r="DI15" s="581">
        <f>M15*((Resultat_liste!$Y17+20)/20)+Resultat_liste!$V17</f>
        <v>3</v>
      </c>
      <c r="DJ15" s="581">
        <f>N15*((Resultat_liste!$Y17+20)/20)+Resultat_liste!$V17</f>
        <v>-20</v>
      </c>
      <c r="DK15" s="581">
        <f>O15*((Resultat_liste!$Y17+20)/20)+Resultat_liste!$V17</f>
        <v>3</v>
      </c>
      <c r="DL15" s="581">
        <f>P15*((Resultat_liste!$Y17+20)/20)+Resultat_liste!$V17</f>
        <v>26</v>
      </c>
      <c r="DM15" s="581">
        <f>Q15*((Resultat_liste!$Y17+20)/20)+Resultat_liste!$V17</f>
        <v>3</v>
      </c>
      <c r="DN15" s="581">
        <f>R15*((Resultat_liste!$Y17+20)/20)+Resultat_liste!$V17</f>
        <v>-20</v>
      </c>
      <c r="DO15" s="581">
        <f>S15*((Resultat_liste!$Y17+20)/20)+Resultat_liste!$V17</f>
        <v>3</v>
      </c>
      <c r="DP15" s="581">
        <f>T15*((Resultat_liste!$Y17+20)/20)+Resultat_liste!$V17</f>
        <v>26</v>
      </c>
      <c r="DQ15" s="581">
        <f>U15*((Resultat_liste!$Y17+20)/20)+Resultat_liste!$V17</f>
        <v>3</v>
      </c>
      <c r="DR15" s="581">
        <f>V15*((Resultat_liste!$Y17+20)/20)+Resultat_liste!$V17</f>
        <v>-20</v>
      </c>
      <c r="DS15" s="581">
        <f>W15*((Resultat_liste!$Y17+20)/20)+Resultat_liste!$V17</f>
        <v>3</v>
      </c>
      <c r="DT15" s="581">
        <f>X15*((Resultat_liste!$Y17+20)/20)+Resultat_liste!$V17</f>
        <v>26</v>
      </c>
      <c r="DU15" s="581">
        <f>Y15*((Resultat_liste!$Y17+20)/20)+Resultat_liste!$V17</f>
        <v>3</v>
      </c>
      <c r="DV15" s="581">
        <f>Z15*((Resultat_liste!$Y17+20)/20)+Resultat_liste!$V17</f>
        <v>-20</v>
      </c>
      <c r="DW15" s="581">
        <f>AA15*((Resultat_liste!$Y17+20)/20)+Resultat_liste!$V17</f>
        <v>3</v>
      </c>
      <c r="DX15" s="581">
        <f>AB15*((Resultat_liste!$Y17+20)/20)+Resultat_liste!$V17</f>
        <v>26</v>
      </c>
      <c r="DY15" s="581">
        <f>AC15*((Resultat_liste!$Y17+20)/20)+Resultat_liste!$V17</f>
        <v>3</v>
      </c>
      <c r="DZ15" s="581">
        <f>AD15*((Resultat_liste!$Y17+20)/20)+Resultat_liste!$V17</f>
        <v>-20</v>
      </c>
      <c r="EA15" s="581">
        <f>AE15*((Resultat_liste!$Y17+20)/20)+Resultat_liste!$V17</f>
        <v>3</v>
      </c>
      <c r="EB15" s="581">
        <f>AF15*((Resultat_liste!$Y17+20)/20)+Resultat_liste!$V17</f>
        <v>26</v>
      </c>
      <c r="EC15" s="581">
        <f>AG15*((Resultat_liste!$Y17+20)/20)+Resultat_liste!$V17</f>
        <v>3</v>
      </c>
      <c r="ED15" s="581">
        <f>AH15*((Resultat_liste!$Y17+20)/20)+Resultat_liste!$V17</f>
        <v>-20</v>
      </c>
      <c r="EE15" s="581">
        <f>AI15*((Resultat_liste!$Y17+20)/20)+Resultat_liste!$V17</f>
        <v>3</v>
      </c>
      <c r="EF15" s="581">
        <f>AJ15*((Resultat_liste!$Y17+20)/20)+Resultat_liste!$V17</f>
        <v>26</v>
      </c>
      <c r="EG15" s="581">
        <f>AK15*((Resultat_liste!$Y17+20)/20)+Resultat_liste!$V17</f>
        <v>3</v>
      </c>
      <c r="EH15" s="581">
        <f>AL15*((Resultat_liste!$Y17+20)/20)+Resultat_liste!$V17</f>
        <v>-20</v>
      </c>
      <c r="EI15" s="581">
        <f>AM15*((Resultat_liste!$Y17+20)/20)+Resultat_liste!$V17</f>
        <v>3</v>
      </c>
      <c r="EJ15" s="581">
        <f>AN15*((Resultat_liste!$Y17+20)/20)+Resultat_liste!$V17</f>
        <v>26</v>
      </c>
      <c r="EK15" s="581">
        <f>AO15*((Resultat_liste!$Y17+20)/20)+Resultat_liste!$V17</f>
        <v>3</v>
      </c>
      <c r="EL15" s="581">
        <f>AP15*((Resultat_liste!$Y17+20)/20)+Resultat_liste!$V17</f>
        <v>-20</v>
      </c>
      <c r="EM15" s="581">
        <f>AQ15*((Resultat_liste!$Y17+20)/20)+Resultat_liste!$V17</f>
        <v>3</v>
      </c>
      <c r="EN15" s="581">
        <f>AR15*((Resultat_liste!$Y17+20)/20)+Resultat_liste!$V17</f>
        <v>26</v>
      </c>
      <c r="EO15" s="581">
        <f>AS15*((Resultat_liste!$Y17+20)/20)+Resultat_liste!$V17</f>
        <v>3</v>
      </c>
      <c r="EP15" s="581">
        <f>AT15*((Resultat_liste!$Y17+20)/20)+Resultat_liste!$V17</f>
        <v>-20</v>
      </c>
      <c r="EQ15" s="581">
        <f>AU15*((Resultat_liste!$Y17+20)/20)+Resultat_liste!$V17</f>
        <v>3</v>
      </c>
      <c r="ER15" s="581">
        <f>AV15*((Resultat_liste!$Y17+20)/20)+Resultat_liste!$V17</f>
        <v>26</v>
      </c>
      <c r="ES15" s="581">
        <f>AW15*((Resultat_liste!$Y17+20)/20)+Resultat_liste!$V17</f>
        <v>3</v>
      </c>
      <c r="ET15" s="581">
        <f>AX15*((Resultat_liste!$Y17+20)/20)+Resultat_liste!$V17</f>
        <v>-20</v>
      </c>
      <c r="EU15" s="581">
        <f>AY15*((Resultat_liste!$Y17+20)/20)+Resultat_liste!$V17</f>
        <v>3</v>
      </c>
      <c r="EV15" s="581">
        <f>AZ15*((Resultat_liste!$Y17+20)/20)+Resultat_liste!$V17</f>
        <v>26</v>
      </c>
      <c r="EW15" s="581">
        <f>BA15*((Resultat_liste!$Y17+20)/20)+Resultat_liste!$V17</f>
        <v>3</v>
      </c>
      <c r="EX15" s="581">
        <f>BB15*((Resultat_liste!$Y17+20)/20)+Resultat_liste!$V17</f>
        <v>-20</v>
      </c>
      <c r="EY15" s="581">
        <f>BC15*((Resultat_liste!$Y17+20)/20)+Resultat_liste!$V17</f>
        <v>3</v>
      </c>
      <c r="EZ15" s="581">
        <f>BD15*((Resultat_liste!$Y17+20)/20)+Resultat_liste!$V17</f>
        <v>26</v>
      </c>
      <c r="FA15" s="581">
        <f>BE15*((Resultat_liste!$Y17+20)/20)+Resultat_liste!$V17</f>
        <v>3</v>
      </c>
      <c r="FB15" s="581">
        <f t="shared" si="73"/>
        <v>20</v>
      </c>
      <c r="FC15" s="581">
        <f t="shared" si="74"/>
        <v>0</v>
      </c>
      <c r="FD15" s="581">
        <f t="shared" si="75"/>
        <v>-20</v>
      </c>
      <c r="FE15" s="581">
        <f t="shared" si="76"/>
        <v>0</v>
      </c>
      <c r="FF15" s="581">
        <f t="shared" si="77"/>
        <v>20</v>
      </c>
      <c r="FG15" s="581">
        <f t="shared" si="78"/>
        <v>0</v>
      </c>
      <c r="FH15" s="581">
        <f t="shared" si="79"/>
        <v>-20</v>
      </c>
      <c r="FI15" s="581">
        <f t="shared" si="80"/>
        <v>0</v>
      </c>
      <c r="FJ15" s="581">
        <f t="shared" si="81"/>
        <v>20</v>
      </c>
      <c r="FK15" s="581">
        <f t="shared" si="82"/>
        <v>0</v>
      </c>
      <c r="FL15" s="581">
        <f t="shared" si="83"/>
        <v>-20</v>
      </c>
      <c r="FM15" s="581">
        <f t="shared" si="84"/>
        <v>0</v>
      </c>
      <c r="FN15" s="581">
        <f t="shared" si="85"/>
        <v>20</v>
      </c>
      <c r="FO15" s="581">
        <f t="shared" si="86"/>
        <v>0</v>
      </c>
      <c r="FP15" s="581">
        <f t="shared" si="87"/>
        <v>-20</v>
      </c>
      <c r="FQ15" s="581">
        <f t="shared" si="88"/>
        <v>0</v>
      </c>
      <c r="FR15" s="581">
        <f t="shared" si="89"/>
        <v>20</v>
      </c>
      <c r="FS15" s="581">
        <f t="shared" si="90"/>
        <v>0</v>
      </c>
      <c r="FT15" s="581">
        <f t="shared" si="91"/>
        <v>-20</v>
      </c>
      <c r="FU15" s="581">
        <f t="shared" si="92"/>
        <v>0</v>
      </c>
      <c r="FV15" s="581">
        <f t="shared" si="93"/>
        <v>20</v>
      </c>
      <c r="FW15" s="581">
        <f t="shared" si="94"/>
        <v>0</v>
      </c>
      <c r="FX15" s="581">
        <f t="shared" si="95"/>
        <v>-20</v>
      </c>
      <c r="FY15" s="581">
        <f t="shared" si="96"/>
        <v>0</v>
      </c>
      <c r="FZ15" s="581">
        <f t="shared" si="97"/>
        <v>20</v>
      </c>
      <c r="GA15" s="581">
        <f t="shared" si="98"/>
        <v>0</v>
      </c>
      <c r="GB15" s="581">
        <f t="shared" si="2"/>
        <v>-20</v>
      </c>
      <c r="GC15" s="581">
        <f t="shared" si="3"/>
        <v>0</v>
      </c>
      <c r="GD15" s="581">
        <f t="shared" si="4"/>
        <v>20</v>
      </c>
      <c r="GE15" s="581">
        <f t="shared" si="5"/>
        <v>0</v>
      </c>
      <c r="GF15" s="581">
        <f t="shared" si="6"/>
        <v>-20</v>
      </c>
      <c r="GG15" s="581">
        <f t="shared" si="7"/>
        <v>0</v>
      </c>
      <c r="GH15" s="581">
        <f t="shared" si="8"/>
        <v>20</v>
      </c>
      <c r="GI15" s="581">
        <f t="shared" si="9"/>
        <v>0</v>
      </c>
      <c r="GJ15" s="581">
        <f t="shared" si="10"/>
        <v>-20</v>
      </c>
      <c r="GK15" s="581">
        <f t="shared" si="11"/>
        <v>0</v>
      </c>
      <c r="GL15" s="581">
        <f t="shared" si="12"/>
        <v>20</v>
      </c>
      <c r="GM15" s="581">
        <f t="shared" si="13"/>
        <v>0</v>
      </c>
      <c r="GN15" s="581">
        <f t="shared" si="14"/>
        <v>-20</v>
      </c>
      <c r="GO15" s="581">
        <f t="shared" si="15"/>
        <v>0</v>
      </c>
      <c r="GP15" s="581">
        <f t="shared" si="16"/>
        <v>20</v>
      </c>
      <c r="GQ15" s="581">
        <f t="shared" si="17"/>
        <v>0</v>
      </c>
      <c r="GR15" s="581">
        <f t="shared" si="18"/>
        <v>-20</v>
      </c>
      <c r="GS15" s="581">
        <f t="shared" si="19"/>
        <v>0</v>
      </c>
      <c r="GT15" s="581">
        <f t="shared" si="20"/>
        <v>20</v>
      </c>
      <c r="GU15" s="581">
        <f t="shared" si="21"/>
        <v>0</v>
      </c>
      <c r="GV15" s="581">
        <f t="shared" si="22"/>
        <v>-20</v>
      </c>
      <c r="GW15" s="581">
        <f t="shared" si="23"/>
        <v>0</v>
      </c>
      <c r="GX15" s="581">
        <f t="shared" si="24"/>
        <v>20</v>
      </c>
      <c r="GY15" s="581">
        <f t="shared" si="25"/>
        <v>0</v>
      </c>
    </row>
    <row r="16" spans="1:207" ht="16.5" thickTop="1" thickBot="1" x14ac:dyDescent="0.3">
      <c r="A16" s="581">
        <v>150</v>
      </c>
      <c r="B16" s="584" t="s">
        <v>24</v>
      </c>
      <c r="C16" s="581">
        <f t="shared" si="99"/>
        <v>3</v>
      </c>
      <c r="D16" s="581">
        <f t="shared" si="26"/>
        <v>303</v>
      </c>
      <c r="E16" s="581">
        <v>150</v>
      </c>
      <c r="F16" s="581">
        <f t="shared" si="100"/>
        <v>3</v>
      </c>
      <c r="G16" s="582" t="s">
        <v>21</v>
      </c>
      <c r="H16" s="581">
        <v>20</v>
      </c>
      <c r="I16" s="581">
        <v>0</v>
      </c>
      <c r="J16" s="581">
        <v>-20</v>
      </c>
      <c r="K16" s="581">
        <v>0</v>
      </c>
      <c r="L16" s="581">
        <f t="shared" si="27"/>
        <v>20</v>
      </c>
      <c r="M16" s="581">
        <f t="shared" si="28"/>
        <v>0</v>
      </c>
      <c r="N16" s="581">
        <f t="shared" si="29"/>
        <v>-20</v>
      </c>
      <c r="O16" s="581">
        <f t="shared" si="30"/>
        <v>0</v>
      </c>
      <c r="P16" s="581">
        <f t="shared" si="31"/>
        <v>20</v>
      </c>
      <c r="Q16" s="581">
        <f t="shared" si="32"/>
        <v>0</v>
      </c>
      <c r="R16" s="581">
        <f t="shared" si="33"/>
        <v>-20</v>
      </c>
      <c r="S16" s="581">
        <f t="shared" si="34"/>
        <v>0</v>
      </c>
      <c r="T16" s="581">
        <f t="shared" si="35"/>
        <v>20</v>
      </c>
      <c r="U16" s="581">
        <f t="shared" si="36"/>
        <v>0</v>
      </c>
      <c r="V16" s="581">
        <f t="shared" si="37"/>
        <v>-20</v>
      </c>
      <c r="W16" s="581">
        <f t="shared" si="38"/>
        <v>0</v>
      </c>
      <c r="X16" s="581">
        <f t="shared" si="39"/>
        <v>20</v>
      </c>
      <c r="Y16" s="581">
        <f t="shared" si="40"/>
        <v>0</v>
      </c>
      <c r="Z16" s="581">
        <f t="shared" si="41"/>
        <v>-20</v>
      </c>
      <c r="AA16" s="581">
        <f t="shared" si="42"/>
        <v>0</v>
      </c>
      <c r="AB16" s="581">
        <f t="shared" si="43"/>
        <v>20</v>
      </c>
      <c r="AC16" s="581">
        <f t="shared" si="44"/>
        <v>0</v>
      </c>
      <c r="AD16" s="581">
        <f t="shared" si="45"/>
        <v>-20</v>
      </c>
      <c r="AE16" s="581">
        <f t="shared" si="46"/>
        <v>0</v>
      </c>
      <c r="AF16" s="581">
        <f t="shared" si="47"/>
        <v>20</v>
      </c>
      <c r="AG16" s="581">
        <f t="shared" si="48"/>
        <v>0</v>
      </c>
      <c r="AH16" s="581">
        <f t="shared" si="49"/>
        <v>-20</v>
      </c>
      <c r="AI16" s="581">
        <f t="shared" si="50"/>
        <v>0</v>
      </c>
      <c r="AJ16" s="581">
        <f t="shared" si="51"/>
        <v>20</v>
      </c>
      <c r="AK16" s="581">
        <f t="shared" si="52"/>
        <v>0</v>
      </c>
      <c r="AL16" s="581">
        <f t="shared" si="53"/>
        <v>-20</v>
      </c>
      <c r="AM16" s="581">
        <f t="shared" si="54"/>
        <v>0</v>
      </c>
      <c r="AN16" s="581">
        <f t="shared" si="55"/>
        <v>20</v>
      </c>
      <c r="AO16" s="581">
        <f t="shared" si="56"/>
        <v>0</v>
      </c>
      <c r="AP16" s="581">
        <f t="shared" si="57"/>
        <v>-20</v>
      </c>
      <c r="AQ16" s="581">
        <f t="shared" si="58"/>
        <v>0</v>
      </c>
      <c r="AR16" s="581">
        <f t="shared" si="59"/>
        <v>20</v>
      </c>
      <c r="AS16" s="581">
        <f t="shared" si="60"/>
        <v>0</v>
      </c>
      <c r="AT16" s="581">
        <f t="shared" si="61"/>
        <v>-20</v>
      </c>
      <c r="AU16" s="581">
        <f t="shared" si="62"/>
        <v>0</v>
      </c>
      <c r="AV16" s="581">
        <f t="shared" si="63"/>
        <v>20</v>
      </c>
      <c r="AW16" s="581">
        <f t="shared" si="64"/>
        <v>0</v>
      </c>
      <c r="AX16" s="581">
        <f t="shared" si="65"/>
        <v>-20</v>
      </c>
      <c r="AY16" s="581">
        <f t="shared" si="66"/>
        <v>0</v>
      </c>
      <c r="AZ16" s="581">
        <f t="shared" si="67"/>
        <v>20</v>
      </c>
      <c r="BA16" s="581">
        <f t="shared" si="68"/>
        <v>0</v>
      </c>
      <c r="BB16" s="581">
        <f t="shared" si="69"/>
        <v>-20</v>
      </c>
      <c r="BC16" s="581">
        <f t="shared" si="70"/>
        <v>0</v>
      </c>
      <c r="BD16" s="581">
        <f t="shared" si="71"/>
        <v>20</v>
      </c>
      <c r="BE16" s="581">
        <f t="shared" si="72"/>
        <v>0</v>
      </c>
      <c r="BF16" s="581">
        <f>H16*((Resultat_liste!$M18+20)/20)+Resultat_liste!$J18</f>
        <v>27</v>
      </c>
      <c r="BG16" s="581">
        <f>I16*((Resultat_liste!$M18+20)/20)+Resultat_liste!$J18</f>
        <v>1</v>
      </c>
      <c r="BH16" s="581">
        <f>J16*((Resultat_liste!$M18+20)/20)+Resultat_liste!$J18</f>
        <v>-25</v>
      </c>
      <c r="BI16" s="581">
        <f>K16*((Resultat_liste!$M18+20)/20)+Resultat_liste!$J18</f>
        <v>1</v>
      </c>
      <c r="BJ16" s="581">
        <f>L16*((Resultat_liste!$M18+20)/20)+Resultat_liste!$J18</f>
        <v>27</v>
      </c>
      <c r="BK16" s="581">
        <f>M16*((Resultat_liste!$M18+20)/20)+Resultat_liste!$J18</f>
        <v>1</v>
      </c>
      <c r="BL16" s="581">
        <f>N16*((Resultat_liste!$M18+20)/20)+Resultat_liste!$J18</f>
        <v>-25</v>
      </c>
      <c r="BM16" s="581">
        <f>O16*((Resultat_liste!$M18+20)/20)+Resultat_liste!$J18</f>
        <v>1</v>
      </c>
      <c r="BN16" s="581">
        <f>P16*((Resultat_liste!$M18+20)/20)+Resultat_liste!$J18</f>
        <v>27</v>
      </c>
      <c r="BO16" s="581">
        <f>Q16*((Resultat_liste!$M18+20)/20)+Resultat_liste!$J18</f>
        <v>1</v>
      </c>
      <c r="BP16" s="581">
        <f>R16*((Resultat_liste!$M18+20)/20)+Resultat_liste!$J18</f>
        <v>-25</v>
      </c>
      <c r="BQ16" s="581">
        <f>S16*((Resultat_liste!$M18+20)/20)+Resultat_liste!$J18</f>
        <v>1</v>
      </c>
      <c r="BR16" s="581">
        <f>T16*((Resultat_liste!$M18+20)/20)+Resultat_liste!$J18</f>
        <v>27</v>
      </c>
      <c r="BS16" s="581">
        <f>U16*((Resultat_liste!$M18+20)/20)+Resultat_liste!$J18</f>
        <v>1</v>
      </c>
      <c r="BT16" s="581">
        <f>V16*((Resultat_liste!$M18+20)/20)+Resultat_liste!$J18</f>
        <v>-25</v>
      </c>
      <c r="BU16" s="581">
        <f>W16*((Resultat_liste!$M18+20)/20)+Resultat_liste!$J18</f>
        <v>1</v>
      </c>
      <c r="BV16" s="581">
        <f>X16*((Resultat_liste!$M18+20)/20)+Resultat_liste!$J18</f>
        <v>27</v>
      </c>
      <c r="BW16" s="581">
        <f>Y16*((Resultat_liste!$M18+20)/20)+Resultat_liste!$J18</f>
        <v>1</v>
      </c>
      <c r="BX16" s="581">
        <f>Z16*((Resultat_liste!$M18+20)/20)+Resultat_liste!$J18</f>
        <v>-25</v>
      </c>
      <c r="BY16" s="581">
        <f>AA16*((Resultat_liste!$M18+20)/20)+Resultat_liste!$J18</f>
        <v>1</v>
      </c>
      <c r="BZ16" s="581">
        <f>AB16*((Resultat_liste!$M18+20)/20)+Resultat_liste!$J18</f>
        <v>27</v>
      </c>
      <c r="CA16" s="581">
        <f>AC16*((Resultat_liste!$M18+20)/20)+Resultat_liste!$J18</f>
        <v>1</v>
      </c>
      <c r="CB16" s="581">
        <f>AD16*((Resultat_liste!$M18+20)/20)+Resultat_liste!$J18</f>
        <v>-25</v>
      </c>
      <c r="CC16" s="581">
        <f>AE16*((Resultat_liste!$M18+20)/20)+Resultat_liste!$J18</f>
        <v>1</v>
      </c>
      <c r="CD16" s="581">
        <f>AF16*((Resultat_liste!$M18+20)/20)+Resultat_liste!$J18</f>
        <v>27</v>
      </c>
      <c r="CE16" s="581">
        <f>AG16*((Resultat_liste!$M18+20)/20)+Resultat_liste!$J18</f>
        <v>1</v>
      </c>
      <c r="CF16" s="581">
        <f>AH16*((Resultat_liste!$M18+20)/20)+Resultat_liste!$J18</f>
        <v>-25</v>
      </c>
      <c r="CG16" s="581">
        <f>AI16*((Resultat_liste!$M18+20)/20)+Resultat_liste!$J18</f>
        <v>1</v>
      </c>
      <c r="CH16" s="581">
        <f>AJ16*((Resultat_liste!$M18+20)/20)+Resultat_liste!$J18</f>
        <v>27</v>
      </c>
      <c r="CI16" s="581">
        <f>AK16*((Resultat_liste!$M18+20)/20)+Resultat_liste!$J18</f>
        <v>1</v>
      </c>
      <c r="CJ16" s="581">
        <f>AL16*((Resultat_liste!$M18+20)/20)+Resultat_liste!$J18</f>
        <v>-25</v>
      </c>
      <c r="CK16" s="581">
        <f>AM16*((Resultat_liste!$M18+20)/20)+Resultat_liste!$J18</f>
        <v>1</v>
      </c>
      <c r="CL16" s="581">
        <f>AN16*((Resultat_liste!$M18+20)/20)+Resultat_liste!$J18</f>
        <v>27</v>
      </c>
      <c r="CM16" s="581">
        <f>AO16*((Resultat_liste!$M18+20)/20)+Resultat_liste!$J18</f>
        <v>1</v>
      </c>
      <c r="CN16" s="581">
        <f>AP16*((Resultat_liste!$M18+20)/20)+Resultat_liste!$J18</f>
        <v>-25</v>
      </c>
      <c r="CO16" s="581">
        <f>AQ16*((Resultat_liste!$M18+20)/20)+Resultat_liste!$J18</f>
        <v>1</v>
      </c>
      <c r="CP16" s="581">
        <f>AR16*((Resultat_liste!$M18+20)/20)+Resultat_liste!$J18</f>
        <v>27</v>
      </c>
      <c r="CQ16" s="581">
        <f>AS16*((Resultat_liste!$M18+20)/20)+Resultat_liste!$J18</f>
        <v>1</v>
      </c>
      <c r="CR16" s="581">
        <f>AT16*((Resultat_liste!$M18+20)/20)+Resultat_liste!$J18</f>
        <v>-25</v>
      </c>
      <c r="CS16" s="581">
        <f>AU16*((Resultat_liste!$M18+20)/20)+Resultat_liste!$J18</f>
        <v>1</v>
      </c>
      <c r="CT16" s="581">
        <f>AV16*((Resultat_liste!$M18+20)/20)+Resultat_liste!$J18</f>
        <v>27</v>
      </c>
      <c r="CU16" s="581">
        <f>AW16*((Resultat_liste!$M18+20)/20)+Resultat_liste!$J18</f>
        <v>1</v>
      </c>
      <c r="CV16" s="581">
        <f>AX16*((Resultat_liste!$M18+20)/20)+Resultat_liste!$J18</f>
        <v>-25</v>
      </c>
      <c r="CW16" s="581">
        <f>AY16*((Resultat_liste!$M18+20)/20)+Resultat_liste!$J18</f>
        <v>1</v>
      </c>
      <c r="CX16" s="581">
        <f>AZ16*((Resultat_liste!$M18+20)/20)+Resultat_liste!$J18</f>
        <v>27</v>
      </c>
      <c r="CY16" s="581">
        <f>BA16*((Resultat_liste!$M18+20)/20)+Resultat_liste!$J18</f>
        <v>1</v>
      </c>
      <c r="CZ16" s="581">
        <f>BB16*((Resultat_liste!$M18+20)/20)+Resultat_liste!$J18</f>
        <v>-25</v>
      </c>
      <c r="DA16" s="581">
        <f>BC16*((Resultat_liste!$M18+20)/20)+Resultat_liste!$J18</f>
        <v>1</v>
      </c>
      <c r="DB16" s="581">
        <f>BD16*((Resultat_liste!$M18+20)/20)+Resultat_liste!$J18</f>
        <v>27</v>
      </c>
      <c r="DC16" s="581">
        <f>BE16*((Resultat_liste!$M18+20)/20)+Resultat_liste!$J18</f>
        <v>1</v>
      </c>
      <c r="DD16" s="581">
        <f>H16*((Resultat_liste!$Y18+20)/20)+Resultat_liste!$V18</f>
        <v>28</v>
      </c>
      <c r="DE16" s="581">
        <f>I16*((Resultat_liste!$Y18+20)/20)+Resultat_liste!$V18</f>
        <v>1</v>
      </c>
      <c r="DF16" s="581">
        <f>J16*((Resultat_liste!$Y18+20)/20)+Resultat_liste!$V18</f>
        <v>-26</v>
      </c>
      <c r="DG16" s="581">
        <f>K16*((Resultat_liste!$Y18+20)/20)+Resultat_liste!$V18</f>
        <v>1</v>
      </c>
      <c r="DH16" s="581">
        <f>L16*((Resultat_liste!$Y18+20)/20)+Resultat_liste!$V18</f>
        <v>28</v>
      </c>
      <c r="DI16" s="581">
        <f>M16*((Resultat_liste!$Y18+20)/20)+Resultat_liste!$V18</f>
        <v>1</v>
      </c>
      <c r="DJ16" s="581">
        <f>N16*((Resultat_liste!$Y18+20)/20)+Resultat_liste!$V18</f>
        <v>-26</v>
      </c>
      <c r="DK16" s="581">
        <f>O16*((Resultat_liste!$Y18+20)/20)+Resultat_liste!$V18</f>
        <v>1</v>
      </c>
      <c r="DL16" s="581">
        <f>P16*((Resultat_liste!$Y18+20)/20)+Resultat_liste!$V18</f>
        <v>28</v>
      </c>
      <c r="DM16" s="581">
        <f>Q16*((Resultat_liste!$Y18+20)/20)+Resultat_liste!$V18</f>
        <v>1</v>
      </c>
      <c r="DN16" s="581">
        <f>R16*((Resultat_liste!$Y18+20)/20)+Resultat_liste!$V18</f>
        <v>-26</v>
      </c>
      <c r="DO16" s="581">
        <f>S16*((Resultat_liste!$Y18+20)/20)+Resultat_liste!$V18</f>
        <v>1</v>
      </c>
      <c r="DP16" s="581">
        <f>T16*((Resultat_liste!$Y18+20)/20)+Resultat_liste!$V18</f>
        <v>28</v>
      </c>
      <c r="DQ16" s="581">
        <f>U16*((Resultat_liste!$Y18+20)/20)+Resultat_liste!$V18</f>
        <v>1</v>
      </c>
      <c r="DR16" s="581">
        <f>V16*((Resultat_liste!$Y18+20)/20)+Resultat_liste!$V18</f>
        <v>-26</v>
      </c>
      <c r="DS16" s="581">
        <f>W16*((Resultat_liste!$Y18+20)/20)+Resultat_liste!$V18</f>
        <v>1</v>
      </c>
      <c r="DT16" s="581">
        <f>X16*((Resultat_liste!$Y18+20)/20)+Resultat_liste!$V18</f>
        <v>28</v>
      </c>
      <c r="DU16" s="581">
        <f>Y16*((Resultat_liste!$Y18+20)/20)+Resultat_liste!$V18</f>
        <v>1</v>
      </c>
      <c r="DV16" s="581">
        <f>Z16*((Resultat_liste!$Y18+20)/20)+Resultat_liste!$V18</f>
        <v>-26</v>
      </c>
      <c r="DW16" s="581">
        <f>AA16*((Resultat_liste!$Y18+20)/20)+Resultat_liste!$V18</f>
        <v>1</v>
      </c>
      <c r="DX16" s="581">
        <f>AB16*((Resultat_liste!$Y18+20)/20)+Resultat_liste!$V18</f>
        <v>28</v>
      </c>
      <c r="DY16" s="581">
        <f>AC16*((Resultat_liste!$Y18+20)/20)+Resultat_liste!$V18</f>
        <v>1</v>
      </c>
      <c r="DZ16" s="581">
        <f>AD16*((Resultat_liste!$Y18+20)/20)+Resultat_liste!$V18</f>
        <v>-26</v>
      </c>
      <c r="EA16" s="581">
        <f>AE16*((Resultat_liste!$Y18+20)/20)+Resultat_liste!$V18</f>
        <v>1</v>
      </c>
      <c r="EB16" s="581">
        <f>AF16*((Resultat_liste!$Y18+20)/20)+Resultat_liste!$V18</f>
        <v>28</v>
      </c>
      <c r="EC16" s="581">
        <f>AG16*((Resultat_liste!$Y18+20)/20)+Resultat_liste!$V18</f>
        <v>1</v>
      </c>
      <c r="ED16" s="581">
        <f>AH16*((Resultat_liste!$Y18+20)/20)+Resultat_liste!$V18</f>
        <v>-26</v>
      </c>
      <c r="EE16" s="581">
        <f>AI16*((Resultat_liste!$Y18+20)/20)+Resultat_liste!$V18</f>
        <v>1</v>
      </c>
      <c r="EF16" s="581">
        <f>AJ16*((Resultat_liste!$Y18+20)/20)+Resultat_liste!$V18</f>
        <v>28</v>
      </c>
      <c r="EG16" s="581">
        <f>AK16*((Resultat_liste!$Y18+20)/20)+Resultat_liste!$V18</f>
        <v>1</v>
      </c>
      <c r="EH16" s="581">
        <f>AL16*((Resultat_liste!$Y18+20)/20)+Resultat_liste!$V18</f>
        <v>-26</v>
      </c>
      <c r="EI16" s="581">
        <f>AM16*((Resultat_liste!$Y18+20)/20)+Resultat_liste!$V18</f>
        <v>1</v>
      </c>
      <c r="EJ16" s="581">
        <f>AN16*((Resultat_liste!$Y18+20)/20)+Resultat_liste!$V18</f>
        <v>28</v>
      </c>
      <c r="EK16" s="581">
        <f>AO16*((Resultat_liste!$Y18+20)/20)+Resultat_liste!$V18</f>
        <v>1</v>
      </c>
      <c r="EL16" s="581">
        <f>AP16*((Resultat_liste!$Y18+20)/20)+Resultat_liste!$V18</f>
        <v>-26</v>
      </c>
      <c r="EM16" s="581">
        <f>AQ16*((Resultat_liste!$Y18+20)/20)+Resultat_liste!$V18</f>
        <v>1</v>
      </c>
      <c r="EN16" s="581">
        <f>AR16*((Resultat_liste!$Y18+20)/20)+Resultat_liste!$V18</f>
        <v>28</v>
      </c>
      <c r="EO16" s="581">
        <f>AS16*((Resultat_liste!$Y18+20)/20)+Resultat_liste!$V18</f>
        <v>1</v>
      </c>
      <c r="EP16" s="581">
        <f>AT16*((Resultat_liste!$Y18+20)/20)+Resultat_liste!$V18</f>
        <v>-26</v>
      </c>
      <c r="EQ16" s="581">
        <f>AU16*((Resultat_liste!$Y18+20)/20)+Resultat_liste!$V18</f>
        <v>1</v>
      </c>
      <c r="ER16" s="581">
        <f>AV16*((Resultat_liste!$Y18+20)/20)+Resultat_liste!$V18</f>
        <v>28</v>
      </c>
      <c r="ES16" s="581">
        <f>AW16*((Resultat_liste!$Y18+20)/20)+Resultat_liste!$V18</f>
        <v>1</v>
      </c>
      <c r="ET16" s="581">
        <f>AX16*((Resultat_liste!$Y18+20)/20)+Resultat_liste!$V18</f>
        <v>-26</v>
      </c>
      <c r="EU16" s="581">
        <f>AY16*((Resultat_liste!$Y18+20)/20)+Resultat_liste!$V18</f>
        <v>1</v>
      </c>
      <c r="EV16" s="581">
        <f>AZ16*((Resultat_liste!$Y18+20)/20)+Resultat_liste!$V18</f>
        <v>28</v>
      </c>
      <c r="EW16" s="581">
        <f>BA16*((Resultat_liste!$Y18+20)/20)+Resultat_liste!$V18</f>
        <v>1</v>
      </c>
      <c r="EX16" s="581">
        <f>BB16*((Resultat_liste!$Y18+20)/20)+Resultat_liste!$V18</f>
        <v>-26</v>
      </c>
      <c r="EY16" s="581">
        <f>BC16*((Resultat_liste!$Y18+20)/20)+Resultat_liste!$V18</f>
        <v>1</v>
      </c>
      <c r="EZ16" s="581">
        <f>BD16*((Resultat_liste!$Y18+20)/20)+Resultat_liste!$V18</f>
        <v>28</v>
      </c>
      <c r="FA16" s="581">
        <f>BE16*((Resultat_liste!$Y18+20)/20)+Resultat_liste!$V18</f>
        <v>1</v>
      </c>
      <c r="FB16" s="581">
        <f t="shared" si="73"/>
        <v>20</v>
      </c>
      <c r="FC16" s="581">
        <f t="shared" si="74"/>
        <v>0</v>
      </c>
      <c r="FD16" s="581">
        <f t="shared" si="75"/>
        <v>-20</v>
      </c>
      <c r="FE16" s="581">
        <f t="shared" si="76"/>
        <v>0</v>
      </c>
      <c r="FF16" s="581">
        <f t="shared" si="77"/>
        <v>20</v>
      </c>
      <c r="FG16" s="581">
        <f t="shared" si="78"/>
        <v>0</v>
      </c>
      <c r="FH16" s="581">
        <f t="shared" si="79"/>
        <v>-20</v>
      </c>
      <c r="FI16" s="581">
        <f t="shared" si="80"/>
        <v>0</v>
      </c>
      <c r="FJ16" s="581">
        <f t="shared" si="81"/>
        <v>20</v>
      </c>
      <c r="FK16" s="581">
        <f t="shared" si="82"/>
        <v>0</v>
      </c>
      <c r="FL16" s="581">
        <f t="shared" si="83"/>
        <v>-20</v>
      </c>
      <c r="FM16" s="581">
        <f t="shared" si="84"/>
        <v>0</v>
      </c>
      <c r="FN16" s="581">
        <f t="shared" si="85"/>
        <v>20</v>
      </c>
      <c r="FO16" s="581">
        <f t="shared" si="86"/>
        <v>0</v>
      </c>
      <c r="FP16" s="581">
        <f t="shared" si="87"/>
        <v>-20</v>
      </c>
      <c r="FQ16" s="581">
        <f t="shared" si="88"/>
        <v>0</v>
      </c>
      <c r="FR16" s="581">
        <f t="shared" si="89"/>
        <v>20</v>
      </c>
      <c r="FS16" s="581">
        <f t="shared" si="90"/>
        <v>0</v>
      </c>
      <c r="FT16" s="581">
        <f t="shared" si="91"/>
        <v>-20</v>
      </c>
      <c r="FU16" s="581">
        <f t="shared" si="92"/>
        <v>0</v>
      </c>
      <c r="FV16" s="581">
        <f t="shared" si="93"/>
        <v>20</v>
      </c>
      <c r="FW16" s="581">
        <f t="shared" si="94"/>
        <v>0</v>
      </c>
      <c r="FX16" s="581">
        <f t="shared" si="95"/>
        <v>-20</v>
      </c>
      <c r="FY16" s="581">
        <f t="shared" si="96"/>
        <v>0</v>
      </c>
      <c r="FZ16" s="581">
        <f t="shared" si="97"/>
        <v>20</v>
      </c>
      <c r="GA16" s="581">
        <f t="shared" si="98"/>
        <v>0</v>
      </c>
      <c r="GB16" s="581">
        <f t="shared" si="2"/>
        <v>-20</v>
      </c>
      <c r="GC16" s="581">
        <f t="shared" si="3"/>
        <v>0</v>
      </c>
      <c r="GD16" s="581">
        <f t="shared" si="4"/>
        <v>20</v>
      </c>
      <c r="GE16" s="581">
        <f t="shared" si="5"/>
        <v>0</v>
      </c>
      <c r="GF16" s="581">
        <f t="shared" si="6"/>
        <v>-20</v>
      </c>
      <c r="GG16" s="581">
        <f t="shared" si="7"/>
        <v>0</v>
      </c>
      <c r="GH16" s="581">
        <f t="shared" si="8"/>
        <v>20</v>
      </c>
      <c r="GI16" s="581">
        <f t="shared" si="9"/>
        <v>0</v>
      </c>
      <c r="GJ16" s="581">
        <f t="shared" si="10"/>
        <v>-20</v>
      </c>
      <c r="GK16" s="581">
        <f t="shared" si="11"/>
        <v>0</v>
      </c>
      <c r="GL16" s="581">
        <f t="shared" si="12"/>
        <v>20</v>
      </c>
      <c r="GM16" s="581">
        <f t="shared" si="13"/>
        <v>0</v>
      </c>
      <c r="GN16" s="581">
        <f t="shared" si="14"/>
        <v>-20</v>
      </c>
      <c r="GO16" s="581">
        <f t="shared" si="15"/>
        <v>0</v>
      </c>
      <c r="GP16" s="581">
        <f t="shared" si="16"/>
        <v>20</v>
      </c>
      <c r="GQ16" s="581">
        <f t="shared" si="17"/>
        <v>0</v>
      </c>
      <c r="GR16" s="581">
        <f t="shared" si="18"/>
        <v>-20</v>
      </c>
      <c r="GS16" s="581">
        <f t="shared" si="19"/>
        <v>0</v>
      </c>
      <c r="GT16" s="581">
        <f t="shared" si="20"/>
        <v>20</v>
      </c>
      <c r="GU16" s="581">
        <f t="shared" si="21"/>
        <v>0</v>
      </c>
      <c r="GV16" s="581">
        <f t="shared" si="22"/>
        <v>-20</v>
      </c>
      <c r="GW16" s="581">
        <f t="shared" si="23"/>
        <v>0</v>
      </c>
      <c r="GX16" s="581">
        <f t="shared" si="24"/>
        <v>20</v>
      </c>
      <c r="GY16" s="581">
        <f t="shared" si="25"/>
        <v>0</v>
      </c>
    </row>
    <row r="17" spans="1:207" ht="16.5" thickTop="1" thickBot="1" x14ac:dyDescent="0.3">
      <c r="A17" s="581">
        <v>160</v>
      </c>
      <c r="B17" s="584" t="s">
        <v>25</v>
      </c>
      <c r="C17" s="581">
        <f t="shared" si="99"/>
        <v>3</v>
      </c>
      <c r="D17" s="581">
        <f t="shared" si="26"/>
        <v>304</v>
      </c>
      <c r="E17" s="581">
        <v>160</v>
      </c>
      <c r="F17" s="581">
        <f t="shared" si="100"/>
        <v>4</v>
      </c>
      <c r="G17" s="582" t="s">
        <v>21</v>
      </c>
      <c r="H17" s="581">
        <v>20</v>
      </c>
      <c r="I17" s="581">
        <v>0</v>
      </c>
      <c r="J17" s="581">
        <v>-20</v>
      </c>
      <c r="K17" s="581">
        <v>0</v>
      </c>
      <c r="L17" s="581">
        <f t="shared" si="27"/>
        <v>20</v>
      </c>
      <c r="M17" s="581">
        <f t="shared" si="28"/>
        <v>0</v>
      </c>
      <c r="N17" s="581">
        <f t="shared" si="29"/>
        <v>-20</v>
      </c>
      <c r="O17" s="581">
        <f t="shared" si="30"/>
        <v>0</v>
      </c>
      <c r="P17" s="581">
        <f t="shared" si="31"/>
        <v>20</v>
      </c>
      <c r="Q17" s="581">
        <f t="shared" si="32"/>
        <v>0</v>
      </c>
      <c r="R17" s="581">
        <f t="shared" si="33"/>
        <v>-20</v>
      </c>
      <c r="S17" s="581">
        <f t="shared" si="34"/>
        <v>0</v>
      </c>
      <c r="T17" s="581">
        <f t="shared" si="35"/>
        <v>20</v>
      </c>
      <c r="U17" s="581">
        <f t="shared" si="36"/>
        <v>0</v>
      </c>
      <c r="V17" s="581">
        <f t="shared" si="37"/>
        <v>-20</v>
      </c>
      <c r="W17" s="581">
        <f t="shared" si="38"/>
        <v>0</v>
      </c>
      <c r="X17" s="581">
        <f t="shared" si="39"/>
        <v>20</v>
      </c>
      <c r="Y17" s="581">
        <f t="shared" si="40"/>
        <v>0</v>
      </c>
      <c r="Z17" s="581">
        <f t="shared" si="41"/>
        <v>-20</v>
      </c>
      <c r="AA17" s="581">
        <f t="shared" si="42"/>
        <v>0</v>
      </c>
      <c r="AB17" s="581">
        <f t="shared" si="43"/>
        <v>20</v>
      </c>
      <c r="AC17" s="581">
        <f t="shared" si="44"/>
        <v>0</v>
      </c>
      <c r="AD17" s="581">
        <f t="shared" si="45"/>
        <v>-20</v>
      </c>
      <c r="AE17" s="581">
        <f t="shared" si="46"/>
        <v>0</v>
      </c>
      <c r="AF17" s="581">
        <f t="shared" si="47"/>
        <v>20</v>
      </c>
      <c r="AG17" s="581">
        <f t="shared" si="48"/>
        <v>0</v>
      </c>
      <c r="AH17" s="581">
        <f t="shared" si="49"/>
        <v>-20</v>
      </c>
      <c r="AI17" s="581">
        <f t="shared" si="50"/>
        <v>0</v>
      </c>
      <c r="AJ17" s="581">
        <f t="shared" si="51"/>
        <v>20</v>
      </c>
      <c r="AK17" s="581">
        <f t="shared" si="52"/>
        <v>0</v>
      </c>
      <c r="AL17" s="581">
        <f t="shared" si="53"/>
        <v>-20</v>
      </c>
      <c r="AM17" s="581">
        <f t="shared" si="54"/>
        <v>0</v>
      </c>
      <c r="AN17" s="581">
        <f t="shared" si="55"/>
        <v>20</v>
      </c>
      <c r="AO17" s="581">
        <f t="shared" si="56"/>
        <v>0</v>
      </c>
      <c r="AP17" s="581">
        <f t="shared" si="57"/>
        <v>-20</v>
      </c>
      <c r="AQ17" s="581">
        <f t="shared" si="58"/>
        <v>0</v>
      </c>
      <c r="AR17" s="581">
        <f t="shared" si="59"/>
        <v>20</v>
      </c>
      <c r="AS17" s="581">
        <f t="shared" si="60"/>
        <v>0</v>
      </c>
      <c r="AT17" s="581">
        <f t="shared" si="61"/>
        <v>-20</v>
      </c>
      <c r="AU17" s="581">
        <f t="shared" si="62"/>
        <v>0</v>
      </c>
      <c r="AV17" s="581">
        <f t="shared" si="63"/>
        <v>20</v>
      </c>
      <c r="AW17" s="581">
        <f t="shared" si="64"/>
        <v>0</v>
      </c>
      <c r="AX17" s="581">
        <f t="shared" si="65"/>
        <v>-20</v>
      </c>
      <c r="AY17" s="581">
        <f t="shared" si="66"/>
        <v>0</v>
      </c>
      <c r="AZ17" s="581">
        <f t="shared" si="67"/>
        <v>20</v>
      </c>
      <c r="BA17" s="581">
        <f t="shared" si="68"/>
        <v>0</v>
      </c>
      <c r="BB17" s="581">
        <f t="shared" si="69"/>
        <v>-20</v>
      </c>
      <c r="BC17" s="581">
        <f t="shared" si="70"/>
        <v>0</v>
      </c>
      <c r="BD17" s="581">
        <f t="shared" si="71"/>
        <v>20</v>
      </c>
      <c r="BE17" s="581">
        <f t="shared" si="72"/>
        <v>0</v>
      </c>
      <c r="BF17" s="581">
        <f>H17*((Resultat_liste!$M19+20)/20)+Resultat_liste!$J19</f>
        <v>26</v>
      </c>
      <c r="BG17" s="581">
        <f>I17*((Resultat_liste!$M19+20)/20)+Resultat_liste!$J19</f>
        <v>2</v>
      </c>
      <c r="BH17" s="581">
        <f>J17*((Resultat_liste!$M19+20)/20)+Resultat_liste!$J19</f>
        <v>-22</v>
      </c>
      <c r="BI17" s="581">
        <f>K17*((Resultat_liste!$M19+20)/20)+Resultat_liste!$J19</f>
        <v>2</v>
      </c>
      <c r="BJ17" s="581">
        <f>L17*((Resultat_liste!$M19+20)/20)+Resultat_liste!$J19</f>
        <v>26</v>
      </c>
      <c r="BK17" s="581">
        <f>M17*((Resultat_liste!$M19+20)/20)+Resultat_liste!$J19</f>
        <v>2</v>
      </c>
      <c r="BL17" s="581">
        <f>N17*((Resultat_liste!$M19+20)/20)+Resultat_liste!$J19</f>
        <v>-22</v>
      </c>
      <c r="BM17" s="581">
        <f>O17*((Resultat_liste!$M19+20)/20)+Resultat_liste!$J19</f>
        <v>2</v>
      </c>
      <c r="BN17" s="581">
        <f>P17*((Resultat_liste!$M19+20)/20)+Resultat_liste!$J19</f>
        <v>26</v>
      </c>
      <c r="BO17" s="581">
        <f>Q17*((Resultat_liste!$M19+20)/20)+Resultat_liste!$J19</f>
        <v>2</v>
      </c>
      <c r="BP17" s="581">
        <f>R17*((Resultat_liste!$M19+20)/20)+Resultat_liste!$J19</f>
        <v>-22</v>
      </c>
      <c r="BQ17" s="581">
        <f>S17*((Resultat_liste!$M19+20)/20)+Resultat_liste!$J19</f>
        <v>2</v>
      </c>
      <c r="BR17" s="581">
        <f>T17*((Resultat_liste!$M19+20)/20)+Resultat_liste!$J19</f>
        <v>26</v>
      </c>
      <c r="BS17" s="581">
        <f>U17*((Resultat_liste!$M19+20)/20)+Resultat_liste!$J19</f>
        <v>2</v>
      </c>
      <c r="BT17" s="581">
        <f>V17*((Resultat_liste!$M19+20)/20)+Resultat_liste!$J19</f>
        <v>-22</v>
      </c>
      <c r="BU17" s="581">
        <f>W17*((Resultat_liste!$M19+20)/20)+Resultat_liste!$J19</f>
        <v>2</v>
      </c>
      <c r="BV17" s="581">
        <f>X17*((Resultat_liste!$M19+20)/20)+Resultat_liste!$J19</f>
        <v>26</v>
      </c>
      <c r="BW17" s="581">
        <f>Y17*((Resultat_liste!$M19+20)/20)+Resultat_liste!$J19</f>
        <v>2</v>
      </c>
      <c r="BX17" s="581">
        <f>Z17*((Resultat_liste!$M19+20)/20)+Resultat_liste!$J19</f>
        <v>-22</v>
      </c>
      <c r="BY17" s="581">
        <f>AA17*((Resultat_liste!$M19+20)/20)+Resultat_liste!$J19</f>
        <v>2</v>
      </c>
      <c r="BZ17" s="581">
        <f>AB17*((Resultat_liste!$M19+20)/20)+Resultat_liste!$J19</f>
        <v>26</v>
      </c>
      <c r="CA17" s="581">
        <f>AC17*((Resultat_liste!$M19+20)/20)+Resultat_liste!$J19</f>
        <v>2</v>
      </c>
      <c r="CB17" s="581">
        <f>AD17*((Resultat_liste!$M19+20)/20)+Resultat_liste!$J19</f>
        <v>-22</v>
      </c>
      <c r="CC17" s="581">
        <f>AE17*((Resultat_liste!$M19+20)/20)+Resultat_liste!$J19</f>
        <v>2</v>
      </c>
      <c r="CD17" s="581">
        <f>AF17*((Resultat_liste!$M19+20)/20)+Resultat_liste!$J19</f>
        <v>26</v>
      </c>
      <c r="CE17" s="581">
        <f>AG17*((Resultat_liste!$M19+20)/20)+Resultat_liste!$J19</f>
        <v>2</v>
      </c>
      <c r="CF17" s="581">
        <f>AH17*((Resultat_liste!$M19+20)/20)+Resultat_liste!$J19</f>
        <v>-22</v>
      </c>
      <c r="CG17" s="581">
        <f>AI17*((Resultat_liste!$M19+20)/20)+Resultat_liste!$J19</f>
        <v>2</v>
      </c>
      <c r="CH17" s="581">
        <f>AJ17*((Resultat_liste!$M19+20)/20)+Resultat_liste!$J19</f>
        <v>26</v>
      </c>
      <c r="CI17" s="581">
        <f>AK17*((Resultat_liste!$M19+20)/20)+Resultat_liste!$J19</f>
        <v>2</v>
      </c>
      <c r="CJ17" s="581">
        <f>AL17*((Resultat_liste!$M19+20)/20)+Resultat_liste!$J19</f>
        <v>-22</v>
      </c>
      <c r="CK17" s="581">
        <f>AM17*((Resultat_liste!$M19+20)/20)+Resultat_liste!$J19</f>
        <v>2</v>
      </c>
      <c r="CL17" s="581">
        <f>AN17*((Resultat_liste!$M19+20)/20)+Resultat_liste!$J19</f>
        <v>26</v>
      </c>
      <c r="CM17" s="581">
        <f>AO17*((Resultat_liste!$M19+20)/20)+Resultat_liste!$J19</f>
        <v>2</v>
      </c>
      <c r="CN17" s="581">
        <f>AP17*((Resultat_liste!$M19+20)/20)+Resultat_liste!$J19</f>
        <v>-22</v>
      </c>
      <c r="CO17" s="581">
        <f>AQ17*((Resultat_liste!$M19+20)/20)+Resultat_liste!$J19</f>
        <v>2</v>
      </c>
      <c r="CP17" s="581">
        <f>AR17*((Resultat_liste!$M19+20)/20)+Resultat_liste!$J19</f>
        <v>26</v>
      </c>
      <c r="CQ17" s="581">
        <f>AS17*((Resultat_liste!$M19+20)/20)+Resultat_liste!$J19</f>
        <v>2</v>
      </c>
      <c r="CR17" s="581">
        <f>AT17*((Resultat_liste!$M19+20)/20)+Resultat_liste!$J19</f>
        <v>-22</v>
      </c>
      <c r="CS17" s="581">
        <f>AU17*((Resultat_liste!$M19+20)/20)+Resultat_liste!$J19</f>
        <v>2</v>
      </c>
      <c r="CT17" s="581">
        <f>AV17*((Resultat_liste!$M19+20)/20)+Resultat_liste!$J19</f>
        <v>26</v>
      </c>
      <c r="CU17" s="581">
        <f>AW17*((Resultat_liste!$M19+20)/20)+Resultat_liste!$J19</f>
        <v>2</v>
      </c>
      <c r="CV17" s="581">
        <f>AX17*((Resultat_liste!$M19+20)/20)+Resultat_liste!$J19</f>
        <v>-22</v>
      </c>
      <c r="CW17" s="581">
        <f>AY17*((Resultat_liste!$M19+20)/20)+Resultat_liste!$J19</f>
        <v>2</v>
      </c>
      <c r="CX17" s="581">
        <f>AZ17*((Resultat_liste!$M19+20)/20)+Resultat_liste!$J19</f>
        <v>26</v>
      </c>
      <c r="CY17" s="581">
        <f>BA17*((Resultat_liste!$M19+20)/20)+Resultat_liste!$J19</f>
        <v>2</v>
      </c>
      <c r="CZ17" s="581">
        <f>BB17*((Resultat_liste!$M19+20)/20)+Resultat_liste!$J19</f>
        <v>-22</v>
      </c>
      <c r="DA17" s="581">
        <f>BC17*((Resultat_liste!$M19+20)/20)+Resultat_liste!$J19</f>
        <v>2</v>
      </c>
      <c r="DB17" s="581">
        <f>BD17*((Resultat_liste!$M19+20)/20)+Resultat_liste!$J19</f>
        <v>26</v>
      </c>
      <c r="DC17" s="581">
        <f>BE17*((Resultat_liste!$M19+20)/20)+Resultat_liste!$J19</f>
        <v>2</v>
      </c>
      <c r="DD17" s="581">
        <f>H17*((Resultat_liste!$Y19+20)/20)+Resultat_liste!$V19</f>
        <v>26</v>
      </c>
      <c r="DE17" s="581">
        <f>I17*((Resultat_liste!$Y19+20)/20)+Resultat_liste!$V19</f>
        <v>2</v>
      </c>
      <c r="DF17" s="581">
        <f>J17*((Resultat_liste!$Y19+20)/20)+Resultat_liste!$V19</f>
        <v>-22</v>
      </c>
      <c r="DG17" s="581">
        <f>K17*((Resultat_liste!$Y19+20)/20)+Resultat_liste!$V19</f>
        <v>2</v>
      </c>
      <c r="DH17" s="581">
        <f>L17*((Resultat_liste!$Y19+20)/20)+Resultat_liste!$V19</f>
        <v>26</v>
      </c>
      <c r="DI17" s="581">
        <f>M17*((Resultat_liste!$Y19+20)/20)+Resultat_liste!$V19</f>
        <v>2</v>
      </c>
      <c r="DJ17" s="581">
        <f>N17*((Resultat_liste!$Y19+20)/20)+Resultat_liste!$V19</f>
        <v>-22</v>
      </c>
      <c r="DK17" s="581">
        <f>O17*((Resultat_liste!$Y19+20)/20)+Resultat_liste!$V19</f>
        <v>2</v>
      </c>
      <c r="DL17" s="581">
        <f>P17*((Resultat_liste!$Y19+20)/20)+Resultat_liste!$V19</f>
        <v>26</v>
      </c>
      <c r="DM17" s="581">
        <f>Q17*((Resultat_liste!$Y19+20)/20)+Resultat_liste!$V19</f>
        <v>2</v>
      </c>
      <c r="DN17" s="581">
        <f>R17*((Resultat_liste!$Y19+20)/20)+Resultat_liste!$V19</f>
        <v>-22</v>
      </c>
      <c r="DO17" s="581">
        <f>S17*((Resultat_liste!$Y19+20)/20)+Resultat_liste!$V19</f>
        <v>2</v>
      </c>
      <c r="DP17" s="581">
        <f>T17*((Resultat_liste!$Y19+20)/20)+Resultat_liste!$V19</f>
        <v>26</v>
      </c>
      <c r="DQ17" s="581">
        <f>U17*((Resultat_liste!$Y19+20)/20)+Resultat_liste!$V19</f>
        <v>2</v>
      </c>
      <c r="DR17" s="581">
        <f>V17*((Resultat_liste!$Y19+20)/20)+Resultat_liste!$V19</f>
        <v>-22</v>
      </c>
      <c r="DS17" s="581">
        <f>W17*((Resultat_liste!$Y19+20)/20)+Resultat_liste!$V19</f>
        <v>2</v>
      </c>
      <c r="DT17" s="581">
        <f>X17*((Resultat_liste!$Y19+20)/20)+Resultat_liste!$V19</f>
        <v>26</v>
      </c>
      <c r="DU17" s="581">
        <f>Y17*((Resultat_liste!$Y19+20)/20)+Resultat_liste!$V19</f>
        <v>2</v>
      </c>
      <c r="DV17" s="581">
        <f>Z17*((Resultat_liste!$Y19+20)/20)+Resultat_liste!$V19</f>
        <v>-22</v>
      </c>
      <c r="DW17" s="581">
        <f>AA17*((Resultat_liste!$Y19+20)/20)+Resultat_liste!$V19</f>
        <v>2</v>
      </c>
      <c r="DX17" s="581">
        <f>AB17*((Resultat_liste!$Y19+20)/20)+Resultat_liste!$V19</f>
        <v>26</v>
      </c>
      <c r="DY17" s="581">
        <f>AC17*((Resultat_liste!$Y19+20)/20)+Resultat_liste!$V19</f>
        <v>2</v>
      </c>
      <c r="DZ17" s="581">
        <f>AD17*((Resultat_liste!$Y19+20)/20)+Resultat_liste!$V19</f>
        <v>-22</v>
      </c>
      <c r="EA17" s="581">
        <f>AE17*((Resultat_liste!$Y19+20)/20)+Resultat_liste!$V19</f>
        <v>2</v>
      </c>
      <c r="EB17" s="581">
        <f>AF17*((Resultat_liste!$Y19+20)/20)+Resultat_liste!$V19</f>
        <v>26</v>
      </c>
      <c r="EC17" s="581">
        <f>AG17*((Resultat_liste!$Y19+20)/20)+Resultat_liste!$V19</f>
        <v>2</v>
      </c>
      <c r="ED17" s="581">
        <f>AH17*((Resultat_liste!$Y19+20)/20)+Resultat_liste!$V19</f>
        <v>-22</v>
      </c>
      <c r="EE17" s="581">
        <f>AI17*((Resultat_liste!$Y19+20)/20)+Resultat_liste!$V19</f>
        <v>2</v>
      </c>
      <c r="EF17" s="581">
        <f>AJ17*((Resultat_liste!$Y19+20)/20)+Resultat_liste!$V19</f>
        <v>26</v>
      </c>
      <c r="EG17" s="581">
        <f>AK17*((Resultat_liste!$Y19+20)/20)+Resultat_liste!$V19</f>
        <v>2</v>
      </c>
      <c r="EH17" s="581">
        <f>AL17*((Resultat_liste!$Y19+20)/20)+Resultat_liste!$V19</f>
        <v>-22</v>
      </c>
      <c r="EI17" s="581">
        <f>AM17*((Resultat_liste!$Y19+20)/20)+Resultat_liste!$V19</f>
        <v>2</v>
      </c>
      <c r="EJ17" s="581">
        <f>AN17*((Resultat_liste!$Y19+20)/20)+Resultat_liste!$V19</f>
        <v>26</v>
      </c>
      <c r="EK17" s="581">
        <f>AO17*((Resultat_liste!$Y19+20)/20)+Resultat_liste!$V19</f>
        <v>2</v>
      </c>
      <c r="EL17" s="581">
        <f>AP17*((Resultat_liste!$Y19+20)/20)+Resultat_liste!$V19</f>
        <v>-22</v>
      </c>
      <c r="EM17" s="581">
        <f>AQ17*((Resultat_liste!$Y19+20)/20)+Resultat_liste!$V19</f>
        <v>2</v>
      </c>
      <c r="EN17" s="581">
        <f>AR17*((Resultat_liste!$Y19+20)/20)+Resultat_liste!$V19</f>
        <v>26</v>
      </c>
      <c r="EO17" s="581">
        <f>AS17*((Resultat_liste!$Y19+20)/20)+Resultat_liste!$V19</f>
        <v>2</v>
      </c>
      <c r="EP17" s="581">
        <f>AT17*((Resultat_liste!$Y19+20)/20)+Resultat_liste!$V19</f>
        <v>-22</v>
      </c>
      <c r="EQ17" s="581">
        <f>AU17*((Resultat_liste!$Y19+20)/20)+Resultat_liste!$V19</f>
        <v>2</v>
      </c>
      <c r="ER17" s="581">
        <f>AV17*((Resultat_liste!$Y19+20)/20)+Resultat_liste!$V19</f>
        <v>26</v>
      </c>
      <c r="ES17" s="581">
        <f>AW17*((Resultat_liste!$Y19+20)/20)+Resultat_liste!$V19</f>
        <v>2</v>
      </c>
      <c r="ET17" s="581">
        <f>AX17*((Resultat_liste!$Y19+20)/20)+Resultat_liste!$V19</f>
        <v>-22</v>
      </c>
      <c r="EU17" s="581">
        <f>AY17*((Resultat_liste!$Y19+20)/20)+Resultat_liste!$V19</f>
        <v>2</v>
      </c>
      <c r="EV17" s="581">
        <f>AZ17*((Resultat_liste!$Y19+20)/20)+Resultat_liste!$V19</f>
        <v>26</v>
      </c>
      <c r="EW17" s="581">
        <f>BA17*((Resultat_liste!$Y19+20)/20)+Resultat_liste!$V19</f>
        <v>2</v>
      </c>
      <c r="EX17" s="581">
        <f>BB17*((Resultat_liste!$Y19+20)/20)+Resultat_liste!$V19</f>
        <v>-22</v>
      </c>
      <c r="EY17" s="581">
        <f>BC17*((Resultat_liste!$Y19+20)/20)+Resultat_liste!$V19</f>
        <v>2</v>
      </c>
      <c r="EZ17" s="581">
        <f>BD17*((Resultat_liste!$Y19+20)/20)+Resultat_liste!$V19</f>
        <v>26</v>
      </c>
      <c r="FA17" s="581">
        <f>BE17*((Resultat_liste!$Y19+20)/20)+Resultat_liste!$V19</f>
        <v>2</v>
      </c>
      <c r="FB17" s="581">
        <f t="shared" si="73"/>
        <v>20</v>
      </c>
      <c r="FC17" s="581">
        <f t="shared" si="74"/>
        <v>0</v>
      </c>
      <c r="FD17" s="581">
        <f t="shared" si="75"/>
        <v>-20</v>
      </c>
      <c r="FE17" s="581">
        <f t="shared" si="76"/>
        <v>0</v>
      </c>
      <c r="FF17" s="581">
        <f t="shared" si="77"/>
        <v>20</v>
      </c>
      <c r="FG17" s="581">
        <f t="shared" si="78"/>
        <v>0</v>
      </c>
      <c r="FH17" s="581">
        <f t="shared" si="79"/>
        <v>-20</v>
      </c>
      <c r="FI17" s="581">
        <f t="shared" si="80"/>
        <v>0</v>
      </c>
      <c r="FJ17" s="581">
        <f t="shared" si="81"/>
        <v>20</v>
      </c>
      <c r="FK17" s="581">
        <f t="shared" si="82"/>
        <v>0</v>
      </c>
      <c r="FL17" s="581">
        <f t="shared" si="83"/>
        <v>-20</v>
      </c>
      <c r="FM17" s="581">
        <f t="shared" si="84"/>
        <v>0</v>
      </c>
      <c r="FN17" s="581">
        <f t="shared" si="85"/>
        <v>20</v>
      </c>
      <c r="FO17" s="581">
        <f t="shared" si="86"/>
        <v>0</v>
      </c>
      <c r="FP17" s="581">
        <f t="shared" si="87"/>
        <v>-20</v>
      </c>
      <c r="FQ17" s="581">
        <f t="shared" si="88"/>
        <v>0</v>
      </c>
      <c r="FR17" s="581">
        <f t="shared" si="89"/>
        <v>20</v>
      </c>
      <c r="FS17" s="581">
        <f t="shared" si="90"/>
        <v>0</v>
      </c>
      <c r="FT17" s="581">
        <f t="shared" si="91"/>
        <v>-20</v>
      </c>
      <c r="FU17" s="581">
        <f t="shared" si="92"/>
        <v>0</v>
      </c>
      <c r="FV17" s="581">
        <f t="shared" si="93"/>
        <v>20</v>
      </c>
      <c r="FW17" s="581">
        <f t="shared" si="94"/>
        <v>0</v>
      </c>
      <c r="FX17" s="581">
        <f t="shared" si="95"/>
        <v>-20</v>
      </c>
      <c r="FY17" s="581">
        <f t="shared" si="96"/>
        <v>0</v>
      </c>
      <c r="FZ17" s="581">
        <f t="shared" si="97"/>
        <v>20</v>
      </c>
      <c r="GA17" s="581">
        <f t="shared" si="98"/>
        <v>0</v>
      </c>
      <c r="GB17" s="581">
        <f t="shared" si="2"/>
        <v>-20</v>
      </c>
      <c r="GC17" s="581">
        <f t="shared" si="3"/>
        <v>0</v>
      </c>
      <c r="GD17" s="581">
        <f t="shared" si="4"/>
        <v>20</v>
      </c>
      <c r="GE17" s="581">
        <f t="shared" si="5"/>
        <v>0</v>
      </c>
      <c r="GF17" s="581">
        <f t="shared" si="6"/>
        <v>-20</v>
      </c>
      <c r="GG17" s="581">
        <f t="shared" si="7"/>
        <v>0</v>
      </c>
      <c r="GH17" s="581">
        <f t="shared" si="8"/>
        <v>20</v>
      </c>
      <c r="GI17" s="581">
        <f t="shared" si="9"/>
        <v>0</v>
      </c>
      <c r="GJ17" s="581">
        <f t="shared" si="10"/>
        <v>-20</v>
      </c>
      <c r="GK17" s="581">
        <f t="shared" si="11"/>
        <v>0</v>
      </c>
      <c r="GL17" s="581">
        <f t="shared" si="12"/>
        <v>20</v>
      </c>
      <c r="GM17" s="581">
        <f t="shared" si="13"/>
        <v>0</v>
      </c>
      <c r="GN17" s="581">
        <f t="shared" si="14"/>
        <v>-20</v>
      </c>
      <c r="GO17" s="581">
        <f t="shared" si="15"/>
        <v>0</v>
      </c>
      <c r="GP17" s="581">
        <f t="shared" si="16"/>
        <v>20</v>
      </c>
      <c r="GQ17" s="581">
        <f t="shared" si="17"/>
        <v>0</v>
      </c>
      <c r="GR17" s="581">
        <f t="shared" si="18"/>
        <v>-20</v>
      </c>
      <c r="GS17" s="581">
        <f t="shared" si="19"/>
        <v>0</v>
      </c>
      <c r="GT17" s="581">
        <f t="shared" si="20"/>
        <v>20</v>
      </c>
      <c r="GU17" s="581">
        <f t="shared" si="21"/>
        <v>0</v>
      </c>
      <c r="GV17" s="581">
        <f t="shared" si="22"/>
        <v>-20</v>
      </c>
      <c r="GW17" s="581">
        <f t="shared" si="23"/>
        <v>0</v>
      </c>
      <c r="GX17" s="581">
        <f t="shared" si="24"/>
        <v>20</v>
      </c>
      <c r="GY17" s="581">
        <f t="shared" si="25"/>
        <v>0</v>
      </c>
    </row>
    <row r="18" spans="1:207" ht="16.5" thickTop="1" thickBot="1" x14ac:dyDescent="0.3">
      <c r="A18" s="581">
        <v>170</v>
      </c>
      <c r="B18" s="584" t="s">
        <v>27</v>
      </c>
      <c r="C18" s="581">
        <f t="shared" si="99"/>
        <v>4</v>
      </c>
      <c r="D18" s="581">
        <f t="shared" si="26"/>
        <v>401</v>
      </c>
      <c r="E18" s="581">
        <v>170</v>
      </c>
      <c r="F18" s="581">
        <f t="shared" si="100"/>
        <v>1</v>
      </c>
      <c r="G18" s="582" t="s">
        <v>26</v>
      </c>
      <c r="H18" s="581">
        <v>20</v>
      </c>
      <c r="I18" s="581">
        <v>0</v>
      </c>
      <c r="J18" s="581">
        <v>-20</v>
      </c>
      <c r="K18" s="581">
        <v>0</v>
      </c>
      <c r="L18" s="581">
        <f t="shared" si="27"/>
        <v>20</v>
      </c>
      <c r="M18" s="581">
        <f t="shared" si="28"/>
        <v>0</v>
      </c>
      <c r="N18" s="581">
        <f t="shared" si="29"/>
        <v>-20</v>
      </c>
      <c r="O18" s="581">
        <f t="shared" si="30"/>
        <v>0</v>
      </c>
      <c r="P18" s="581">
        <f t="shared" si="31"/>
        <v>20</v>
      </c>
      <c r="Q18" s="581">
        <f t="shared" si="32"/>
        <v>0</v>
      </c>
      <c r="R18" s="581">
        <f t="shared" si="33"/>
        <v>-20</v>
      </c>
      <c r="S18" s="581">
        <f t="shared" si="34"/>
        <v>0</v>
      </c>
      <c r="T18" s="581">
        <f t="shared" si="35"/>
        <v>20</v>
      </c>
      <c r="U18" s="581">
        <f t="shared" si="36"/>
        <v>0</v>
      </c>
      <c r="V18" s="581">
        <f t="shared" si="37"/>
        <v>-20</v>
      </c>
      <c r="W18" s="581">
        <f t="shared" si="38"/>
        <v>0</v>
      </c>
      <c r="X18" s="581">
        <f t="shared" si="39"/>
        <v>20</v>
      </c>
      <c r="Y18" s="581">
        <f t="shared" si="40"/>
        <v>0</v>
      </c>
      <c r="Z18" s="581">
        <f t="shared" si="41"/>
        <v>-20</v>
      </c>
      <c r="AA18" s="581">
        <f t="shared" si="42"/>
        <v>0</v>
      </c>
      <c r="AB18" s="581">
        <f t="shared" si="43"/>
        <v>20</v>
      </c>
      <c r="AC18" s="581">
        <f t="shared" si="44"/>
        <v>0</v>
      </c>
      <c r="AD18" s="581">
        <f t="shared" si="45"/>
        <v>-20</v>
      </c>
      <c r="AE18" s="581">
        <f t="shared" si="46"/>
        <v>0</v>
      </c>
      <c r="AF18" s="581">
        <f t="shared" si="47"/>
        <v>20</v>
      </c>
      <c r="AG18" s="581">
        <f t="shared" si="48"/>
        <v>0</v>
      </c>
      <c r="AH18" s="581">
        <f t="shared" si="49"/>
        <v>-20</v>
      </c>
      <c r="AI18" s="581">
        <f t="shared" si="50"/>
        <v>0</v>
      </c>
      <c r="AJ18" s="581">
        <f t="shared" si="51"/>
        <v>20</v>
      </c>
      <c r="AK18" s="581">
        <f t="shared" si="52"/>
        <v>0</v>
      </c>
      <c r="AL18" s="581">
        <f t="shared" si="53"/>
        <v>-20</v>
      </c>
      <c r="AM18" s="581">
        <f t="shared" si="54"/>
        <v>0</v>
      </c>
      <c r="AN18" s="581">
        <f t="shared" si="55"/>
        <v>20</v>
      </c>
      <c r="AO18" s="581">
        <f t="shared" si="56"/>
        <v>0</v>
      </c>
      <c r="AP18" s="581">
        <f t="shared" si="57"/>
        <v>-20</v>
      </c>
      <c r="AQ18" s="581">
        <f t="shared" si="58"/>
        <v>0</v>
      </c>
      <c r="AR18" s="581">
        <f t="shared" si="59"/>
        <v>20</v>
      </c>
      <c r="AS18" s="581">
        <f t="shared" si="60"/>
        <v>0</v>
      </c>
      <c r="AT18" s="581">
        <f t="shared" si="61"/>
        <v>-20</v>
      </c>
      <c r="AU18" s="581">
        <f t="shared" si="62"/>
        <v>0</v>
      </c>
      <c r="AV18" s="581">
        <f t="shared" si="63"/>
        <v>20</v>
      </c>
      <c r="AW18" s="581">
        <f t="shared" si="64"/>
        <v>0</v>
      </c>
      <c r="AX18" s="581">
        <f t="shared" si="65"/>
        <v>-20</v>
      </c>
      <c r="AY18" s="581">
        <f t="shared" si="66"/>
        <v>0</v>
      </c>
      <c r="AZ18" s="581">
        <f t="shared" si="67"/>
        <v>20</v>
      </c>
      <c r="BA18" s="581">
        <f t="shared" si="68"/>
        <v>0</v>
      </c>
      <c r="BB18" s="581">
        <f t="shared" si="69"/>
        <v>-20</v>
      </c>
      <c r="BC18" s="581">
        <f t="shared" si="70"/>
        <v>0</v>
      </c>
      <c r="BD18" s="581">
        <f t="shared" si="71"/>
        <v>20</v>
      </c>
      <c r="BE18" s="581">
        <f t="shared" si="72"/>
        <v>0</v>
      </c>
      <c r="BF18" s="581">
        <f>H18*((Resultat_liste!$M20+20)/20)+Resultat_liste!$J20</f>
        <v>25</v>
      </c>
      <c r="BG18" s="581">
        <f>I18*((Resultat_liste!$M20+20)/20)+Resultat_liste!$J20</f>
        <v>2</v>
      </c>
      <c r="BH18" s="581">
        <f>J18*((Resultat_liste!$M20+20)/20)+Resultat_liste!$J20</f>
        <v>-21</v>
      </c>
      <c r="BI18" s="581">
        <f>K18*((Resultat_liste!$M20+20)/20)+Resultat_liste!$J20</f>
        <v>2</v>
      </c>
      <c r="BJ18" s="581">
        <f>L18*((Resultat_liste!$M20+20)/20)+Resultat_liste!$J20</f>
        <v>25</v>
      </c>
      <c r="BK18" s="581">
        <f>M18*((Resultat_liste!$M20+20)/20)+Resultat_liste!$J20</f>
        <v>2</v>
      </c>
      <c r="BL18" s="581">
        <f>N18*((Resultat_liste!$M20+20)/20)+Resultat_liste!$J20</f>
        <v>-21</v>
      </c>
      <c r="BM18" s="581">
        <f>O18*((Resultat_liste!$M20+20)/20)+Resultat_liste!$J20</f>
        <v>2</v>
      </c>
      <c r="BN18" s="581">
        <f>P18*((Resultat_liste!$M20+20)/20)+Resultat_liste!$J20</f>
        <v>25</v>
      </c>
      <c r="BO18" s="581">
        <f>Q18*((Resultat_liste!$M20+20)/20)+Resultat_liste!$J20</f>
        <v>2</v>
      </c>
      <c r="BP18" s="581">
        <f>R18*((Resultat_liste!$M20+20)/20)+Resultat_liste!$J20</f>
        <v>-21</v>
      </c>
      <c r="BQ18" s="581">
        <f>S18*((Resultat_liste!$M20+20)/20)+Resultat_liste!$J20</f>
        <v>2</v>
      </c>
      <c r="BR18" s="581">
        <f>T18*((Resultat_liste!$M20+20)/20)+Resultat_liste!$J20</f>
        <v>25</v>
      </c>
      <c r="BS18" s="581">
        <f>U18*((Resultat_liste!$M20+20)/20)+Resultat_liste!$J20</f>
        <v>2</v>
      </c>
      <c r="BT18" s="581">
        <f>V18*((Resultat_liste!$M20+20)/20)+Resultat_liste!$J20</f>
        <v>-21</v>
      </c>
      <c r="BU18" s="581">
        <f>W18*((Resultat_liste!$M20+20)/20)+Resultat_liste!$J20</f>
        <v>2</v>
      </c>
      <c r="BV18" s="581">
        <f>X18*((Resultat_liste!$M20+20)/20)+Resultat_liste!$J20</f>
        <v>25</v>
      </c>
      <c r="BW18" s="581">
        <f>Y18*((Resultat_liste!$M20+20)/20)+Resultat_liste!$J20</f>
        <v>2</v>
      </c>
      <c r="BX18" s="581">
        <f>Z18*((Resultat_liste!$M20+20)/20)+Resultat_liste!$J20</f>
        <v>-21</v>
      </c>
      <c r="BY18" s="581">
        <f>AA18*((Resultat_liste!$M20+20)/20)+Resultat_liste!$J20</f>
        <v>2</v>
      </c>
      <c r="BZ18" s="581">
        <f>AB18*((Resultat_liste!$M20+20)/20)+Resultat_liste!$J20</f>
        <v>25</v>
      </c>
      <c r="CA18" s="581">
        <f>AC18*((Resultat_liste!$M20+20)/20)+Resultat_liste!$J20</f>
        <v>2</v>
      </c>
      <c r="CB18" s="581">
        <f>AD18*((Resultat_liste!$M20+20)/20)+Resultat_liste!$J20</f>
        <v>-21</v>
      </c>
      <c r="CC18" s="581">
        <f>AE18*((Resultat_liste!$M20+20)/20)+Resultat_liste!$J20</f>
        <v>2</v>
      </c>
      <c r="CD18" s="581">
        <f>AF18*((Resultat_liste!$M20+20)/20)+Resultat_liste!$J20</f>
        <v>25</v>
      </c>
      <c r="CE18" s="581">
        <f>AG18*((Resultat_liste!$M20+20)/20)+Resultat_liste!$J20</f>
        <v>2</v>
      </c>
      <c r="CF18" s="581">
        <f>AH18*((Resultat_liste!$M20+20)/20)+Resultat_liste!$J20</f>
        <v>-21</v>
      </c>
      <c r="CG18" s="581">
        <f>AI18*((Resultat_liste!$M20+20)/20)+Resultat_liste!$J20</f>
        <v>2</v>
      </c>
      <c r="CH18" s="581">
        <f>AJ18*((Resultat_liste!$M20+20)/20)+Resultat_liste!$J20</f>
        <v>25</v>
      </c>
      <c r="CI18" s="581">
        <f>AK18*((Resultat_liste!$M20+20)/20)+Resultat_liste!$J20</f>
        <v>2</v>
      </c>
      <c r="CJ18" s="581">
        <f>AL18*((Resultat_liste!$M20+20)/20)+Resultat_liste!$J20</f>
        <v>-21</v>
      </c>
      <c r="CK18" s="581">
        <f>AM18*((Resultat_liste!$M20+20)/20)+Resultat_liste!$J20</f>
        <v>2</v>
      </c>
      <c r="CL18" s="581">
        <f>AN18*((Resultat_liste!$M20+20)/20)+Resultat_liste!$J20</f>
        <v>25</v>
      </c>
      <c r="CM18" s="581">
        <f>AO18*((Resultat_liste!$M20+20)/20)+Resultat_liste!$J20</f>
        <v>2</v>
      </c>
      <c r="CN18" s="581">
        <f>AP18*((Resultat_liste!$M20+20)/20)+Resultat_liste!$J20</f>
        <v>-21</v>
      </c>
      <c r="CO18" s="581">
        <f>AQ18*((Resultat_liste!$M20+20)/20)+Resultat_liste!$J20</f>
        <v>2</v>
      </c>
      <c r="CP18" s="581">
        <f>AR18*((Resultat_liste!$M20+20)/20)+Resultat_liste!$J20</f>
        <v>25</v>
      </c>
      <c r="CQ18" s="581">
        <f>AS18*((Resultat_liste!$M20+20)/20)+Resultat_liste!$J20</f>
        <v>2</v>
      </c>
      <c r="CR18" s="581">
        <f>AT18*((Resultat_liste!$M20+20)/20)+Resultat_liste!$J20</f>
        <v>-21</v>
      </c>
      <c r="CS18" s="581">
        <f>AU18*((Resultat_liste!$M20+20)/20)+Resultat_liste!$J20</f>
        <v>2</v>
      </c>
      <c r="CT18" s="581">
        <f>AV18*((Resultat_liste!$M20+20)/20)+Resultat_liste!$J20</f>
        <v>25</v>
      </c>
      <c r="CU18" s="581">
        <f>AW18*((Resultat_liste!$M20+20)/20)+Resultat_liste!$J20</f>
        <v>2</v>
      </c>
      <c r="CV18" s="581">
        <f>AX18*((Resultat_liste!$M20+20)/20)+Resultat_liste!$J20</f>
        <v>-21</v>
      </c>
      <c r="CW18" s="581">
        <f>AY18*((Resultat_liste!$M20+20)/20)+Resultat_liste!$J20</f>
        <v>2</v>
      </c>
      <c r="CX18" s="581">
        <f>AZ18*((Resultat_liste!$M20+20)/20)+Resultat_liste!$J20</f>
        <v>25</v>
      </c>
      <c r="CY18" s="581">
        <f>BA18*((Resultat_liste!$M20+20)/20)+Resultat_liste!$J20</f>
        <v>2</v>
      </c>
      <c r="CZ18" s="581">
        <f>BB18*((Resultat_liste!$M20+20)/20)+Resultat_liste!$J20</f>
        <v>-21</v>
      </c>
      <c r="DA18" s="581">
        <f>BC18*((Resultat_liste!$M20+20)/20)+Resultat_liste!$J20</f>
        <v>2</v>
      </c>
      <c r="DB18" s="581">
        <f>BD18*((Resultat_liste!$M20+20)/20)+Resultat_liste!$J20</f>
        <v>25</v>
      </c>
      <c r="DC18" s="581">
        <f>BE18*((Resultat_liste!$M20+20)/20)+Resultat_liste!$J20</f>
        <v>2</v>
      </c>
      <c r="DD18" s="581">
        <f>H18*((Resultat_liste!$Y20+20)/20)+Resultat_liste!$V20</f>
        <v>25</v>
      </c>
      <c r="DE18" s="581">
        <f>I18*((Resultat_liste!$Y20+20)/20)+Resultat_liste!$V20</f>
        <v>2</v>
      </c>
      <c r="DF18" s="581">
        <f>J18*((Resultat_liste!$Y20+20)/20)+Resultat_liste!$V20</f>
        <v>-21</v>
      </c>
      <c r="DG18" s="581">
        <f>K18*((Resultat_liste!$Y20+20)/20)+Resultat_liste!$V20</f>
        <v>2</v>
      </c>
      <c r="DH18" s="581">
        <f>L18*((Resultat_liste!$Y20+20)/20)+Resultat_liste!$V20</f>
        <v>25</v>
      </c>
      <c r="DI18" s="581">
        <f>M18*((Resultat_liste!$Y20+20)/20)+Resultat_liste!$V20</f>
        <v>2</v>
      </c>
      <c r="DJ18" s="581">
        <f>N18*((Resultat_liste!$Y20+20)/20)+Resultat_liste!$V20</f>
        <v>-21</v>
      </c>
      <c r="DK18" s="581">
        <f>O18*((Resultat_liste!$Y20+20)/20)+Resultat_liste!$V20</f>
        <v>2</v>
      </c>
      <c r="DL18" s="581">
        <f>P18*((Resultat_liste!$Y20+20)/20)+Resultat_liste!$V20</f>
        <v>25</v>
      </c>
      <c r="DM18" s="581">
        <f>Q18*((Resultat_liste!$Y20+20)/20)+Resultat_liste!$V20</f>
        <v>2</v>
      </c>
      <c r="DN18" s="581">
        <f>R18*((Resultat_liste!$Y20+20)/20)+Resultat_liste!$V20</f>
        <v>-21</v>
      </c>
      <c r="DO18" s="581">
        <f>S18*((Resultat_liste!$Y20+20)/20)+Resultat_liste!$V20</f>
        <v>2</v>
      </c>
      <c r="DP18" s="581">
        <f>T18*((Resultat_liste!$Y20+20)/20)+Resultat_liste!$V20</f>
        <v>25</v>
      </c>
      <c r="DQ18" s="581">
        <f>U18*((Resultat_liste!$Y20+20)/20)+Resultat_liste!$V20</f>
        <v>2</v>
      </c>
      <c r="DR18" s="581">
        <f>V18*((Resultat_liste!$Y20+20)/20)+Resultat_liste!$V20</f>
        <v>-21</v>
      </c>
      <c r="DS18" s="581">
        <f>W18*((Resultat_liste!$Y20+20)/20)+Resultat_liste!$V20</f>
        <v>2</v>
      </c>
      <c r="DT18" s="581">
        <f>X18*((Resultat_liste!$Y20+20)/20)+Resultat_liste!$V20</f>
        <v>25</v>
      </c>
      <c r="DU18" s="581">
        <f>Y18*((Resultat_liste!$Y20+20)/20)+Resultat_liste!$V20</f>
        <v>2</v>
      </c>
      <c r="DV18" s="581">
        <f>Z18*((Resultat_liste!$Y20+20)/20)+Resultat_liste!$V20</f>
        <v>-21</v>
      </c>
      <c r="DW18" s="581">
        <f>AA18*((Resultat_liste!$Y20+20)/20)+Resultat_liste!$V20</f>
        <v>2</v>
      </c>
      <c r="DX18" s="581">
        <f>AB18*((Resultat_liste!$Y20+20)/20)+Resultat_liste!$V20</f>
        <v>25</v>
      </c>
      <c r="DY18" s="581">
        <f>AC18*((Resultat_liste!$Y20+20)/20)+Resultat_liste!$V20</f>
        <v>2</v>
      </c>
      <c r="DZ18" s="581">
        <f>AD18*((Resultat_liste!$Y20+20)/20)+Resultat_liste!$V20</f>
        <v>-21</v>
      </c>
      <c r="EA18" s="581">
        <f>AE18*((Resultat_liste!$Y20+20)/20)+Resultat_liste!$V20</f>
        <v>2</v>
      </c>
      <c r="EB18" s="581">
        <f>AF18*((Resultat_liste!$Y20+20)/20)+Resultat_liste!$V20</f>
        <v>25</v>
      </c>
      <c r="EC18" s="581">
        <f>AG18*((Resultat_liste!$Y20+20)/20)+Resultat_liste!$V20</f>
        <v>2</v>
      </c>
      <c r="ED18" s="581">
        <f>AH18*((Resultat_liste!$Y20+20)/20)+Resultat_liste!$V20</f>
        <v>-21</v>
      </c>
      <c r="EE18" s="581">
        <f>AI18*((Resultat_liste!$Y20+20)/20)+Resultat_liste!$V20</f>
        <v>2</v>
      </c>
      <c r="EF18" s="581">
        <f>AJ18*((Resultat_liste!$Y20+20)/20)+Resultat_liste!$V20</f>
        <v>25</v>
      </c>
      <c r="EG18" s="581">
        <f>AK18*((Resultat_liste!$Y20+20)/20)+Resultat_liste!$V20</f>
        <v>2</v>
      </c>
      <c r="EH18" s="581">
        <f>AL18*((Resultat_liste!$Y20+20)/20)+Resultat_liste!$V20</f>
        <v>-21</v>
      </c>
      <c r="EI18" s="581">
        <f>AM18*((Resultat_liste!$Y20+20)/20)+Resultat_liste!$V20</f>
        <v>2</v>
      </c>
      <c r="EJ18" s="581">
        <f>AN18*((Resultat_liste!$Y20+20)/20)+Resultat_liste!$V20</f>
        <v>25</v>
      </c>
      <c r="EK18" s="581">
        <f>AO18*((Resultat_liste!$Y20+20)/20)+Resultat_liste!$V20</f>
        <v>2</v>
      </c>
      <c r="EL18" s="581">
        <f>AP18*((Resultat_liste!$Y20+20)/20)+Resultat_liste!$V20</f>
        <v>-21</v>
      </c>
      <c r="EM18" s="581">
        <f>AQ18*((Resultat_liste!$Y20+20)/20)+Resultat_liste!$V20</f>
        <v>2</v>
      </c>
      <c r="EN18" s="581">
        <f>AR18*((Resultat_liste!$Y20+20)/20)+Resultat_liste!$V20</f>
        <v>25</v>
      </c>
      <c r="EO18" s="581">
        <f>AS18*((Resultat_liste!$Y20+20)/20)+Resultat_liste!$V20</f>
        <v>2</v>
      </c>
      <c r="EP18" s="581">
        <f>AT18*((Resultat_liste!$Y20+20)/20)+Resultat_liste!$V20</f>
        <v>-21</v>
      </c>
      <c r="EQ18" s="581">
        <f>AU18*((Resultat_liste!$Y20+20)/20)+Resultat_liste!$V20</f>
        <v>2</v>
      </c>
      <c r="ER18" s="581">
        <f>AV18*((Resultat_liste!$Y20+20)/20)+Resultat_liste!$V20</f>
        <v>25</v>
      </c>
      <c r="ES18" s="581">
        <f>AW18*((Resultat_liste!$Y20+20)/20)+Resultat_liste!$V20</f>
        <v>2</v>
      </c>
      <c r="ET18" s="581">
        <f>AX18*((Resultat_liste!$Y20+20)/20)+Resultat_liste!$V20</f>
        <v>-21</v>
      </c>
      <c r="EU18" s="581">
        <f>AY18*((Resultat_liste!$Y20+20)/20)+Resultat_liste!$V20</f>
        <v>2</v>
      </c>
      <c r="EV18" s="581">
        <f>AZ18*((Resultat_liste!$Y20+20)/20)+Resultat_liste!$V20</f>
        <v>25</v>
      </c>
      <c r="EW18" s="581">
        <f>BA18*((Resultat_liste!$Y20+20)/20)+Resultat_liste!$V20</f>
        <v>2</v>
      </c>
      <c r="EX18" s="581">
        <f>BB18*((Resultat_liste!$Y20+20)/20)+Resultat_liste!$V20</f>
        <v>-21</v>
      </c>
      <c r="EY18" s="581">
        <f>BC18*((Resultat_liste!$Y20+20)/20)+Resultat_liste!$V20</f>
        <v>2</v>
      </c>
      <c r="EZ18" s="581">
        <f>BD18*((Resultat_liste!$Y20+20)/20)+Resultat_liste!$V20</f>
        <v>25</v>
      </c>
      <c r="FA18" s="581">
        <f>BE18*((Resultat_liste!$Y20+20)/20)+Resultat_liste!$V20</f>
        <v>2</v>
      </c>
      <c r="FB18" s="581">
        <f t="shared" si="73"/>
        <v>20</v>
      </c>
      <c r="FC18" s="581">
        <f t="shared" si="74"/>
        <v>0</v>
      </c>
      <c r="FD18" s="581">
        <f t="shared" si="75"/>
        <v>-20</v>
      </c>
      <c r="FE18" s="581">
        <f t="shared" si="76"/>
        <v>0</v>
      </c>
      <c r="FF18" s="581">
        <f t="shared" si="77"/>
        <v>20</v>
      </c>
      <c r="FG18" s="581">
        <f t="shared" si="78"/>
        <v>0</v>
      </c>
      <c r="FH18" s="581">
        <f t="shared" si="79"/>
        <v>-20</v>
      </c>
      <c r="FI18" s="581">
        <f t="shared" si="80"/>
        <v>0</v>
      </c>
      <c r="FJ18" s="581">
        <f t="shared" si="81"/>
        <v>20</v>
      </c>
      <c r="FK18" s="581">
        <f t="shared" si="82"/>
        <v>0</v>
      </c>
      <c r="FL18" s="581">
        <f t="shared" si="83"/>
        <v>-20</v>
      </c>
      <c r="FM18" s="581">
        <f t="shared" si="84"/>
        <v>0</v>
      </c>
      <c r="FN18" s="581">
        <f t="shared" si="85"/>
        <v>20</v>
      </c>
      <c r="FO18" s="581">
        <f t="shared" si="86"/>
        <v>0</v>
      </c>
      <c r="FP18" s="581">
        <f t="shared" si="87"/>
        <v>-20</v>
      </c>
      <c r="FQ18" s="581">
        <f t="shared" si="88"/>
        <v>0</v>
      </c>
      <c r="FR18" s="581">
        <f t="shared" si="89"/>
        <v>20</v>
      </c>
      <c r="FS18" s="581">
        <f t="shared" si="90"/>
        <v>0</v>
      </c>
      <c r="FT18" s="581">
        <f t="shared" si="91"/>
        <v>-20</v>
      </c>
      <c r="FU18" s="581">
        <f t="shared" si="92"/>
        <v>0</v>
      </c>
      <c r="FV18" s="581">
        <f t="shared" si="93"/>
        <v>20</v>
      </c>
      <c r="FW18" s="581">
        <f t="shared" si="94"/>
        <v>0</v>
      </c>
      <c r="FX18" s="581">
        <f t="shared" si="95"/>
        <v>-20</v>
      </c>
      <c r="FY18" s="581">
        <f t="shared" si="96"/>
        <v>0</v>
      </c>
      <c r="FZ18" s="581">
        <f t="shared" si="97"/>
        <v>20</v>
      </c>
      <c r="GA18" s="581">
        <f t="shared" si="98"/>
        <v>0</v>
      </c>
      <c r="GB18" s="581">
        <f t="shared" si="2"/>
        <v>-20</v>
      </c>
      <c r="GC18" s="581">
        <f t="shared" si="3"/>
        <v>0</v>
      </c>
      <c r="GD18" s="581">
        <f t="shared" si="4"/>
        <v>20</v>
      </c>
      <c r="GE18" s="581">
        <f t="shared" si="5"/>
        <v>0</v>
      </c>
      <c r="GF18" s="581">
        <f t="shared" si="6"/>
        <v>-20</v>
      </c>
      <c r="GG18" s="581">
        <f t="shared" si="7"/>
        <v>0</v>
      </c>
      <c r="GH18" s="581">
        <f t="shared" si="8"/>
        <v>20</v>
      </c>
      <c r="GI18" s="581">
        <f t="shared" si="9"/>
        <v>0</v>
      </c>
      <c r="GJ18" s="581">
        <f t="shared" si="10"/>
        <v>-20</v>
      </c>
      <c r="GK18" s="581">
        <f t="shared" si="11"/>
        <v>0</v>
      </c>
      <c r="GL18" s="581">
        <f t="shared" si="12"/>
        <v>20</v>
      </c>
      <c r="GM18" s="581">
        <f t="shared" si="13"/>
        <v>0</v>
      </c>
      <c r="GN18" s="581">
        <f t="shared" si="14"/>
        <v>-20</v>
      </c>
      <c r="GO18" s="581">
        <f t="shared" si="15"/>
        <v>0</v>
      </c>
      <c r="GP18" s="581">
        <f t="shared" si="16"/>
        <v>20</v>
      </c>
      <c r="GQ18" s="581">
        <f t="shared" si="17"/>
        <v>0</v>
      </c>
      <c r="GR18" s="581">
        <f t="shared" si="18"/>
        <v>-20</v>
      </c>
      <c r="GS18" s="581">
        <f t="shared" si="19"/>
        <v>0</v>
      </c>
      <c r="GT18" s="581">
        <f t="shared" si="20"/>
        <v>20</v>
      </c>
      <c r="GU18" s="581">
        <f t="shared" si="21"/>
        <v>0</v>
      </c>
      <c r="GV18" s="581">
        <f t="shared" si="22"/>
        <v>-20</v>
      </c>
      <c r="GW18" s="581">
        <f t="shared" si="23"/>
        <v>0</v>
      </c>
      <c r="GX18" s="581">
        <f t="shared" si="24"/>
        <v>20</v>
      </c>
      <c r="GY18" s="581">
        <f t="shared" si="25"/>
        <v>0</v>
      </c>
    </row>
    <row r="19" spans="1:207" ht="16.5" thickTop="1" thickBot="1" x14ac:dyDescent="0.3">
      <c r="A19" s="581">
        <v>180</v>
      </c>
      <c r="B19" s="584" t="s">
        <v>28</v>
      </c>
      <c r="C19" s="581">
        <f t="shared" si="99"/>
        <v>4</v>
      </c>
      <c r="D19" s="581">
        <f t="shared" si="26"/>
        <v>402</v>
      </c>
      <c r="E19" s="581">
        <v>180</v>
      </c>
      <c r="F19" s="581">
        <f t="shared" si="100"/>
        <v>2</v>
      </c>
      <c r="G19" s="582" t="s">
        <v>26</v>
      </c>
      <c r="H19" s="581">
        <v>20</v>
      </c>
      <c r="I19" s="581">
        <v>0</v>
      </c>
      <c r="J19" s="581">
        <v>-20</v>
      </c>
      <c r="K19" s="581">
        <v>0</v>
      </c>
      <c r="L19" s="581">
        <f t="shared" si="27"/>
        <v>20</v>
      </c>
      <c r="M19" s="581">
        <f t="shared" si="28"/>
        <v>0</v>
      </c>
      <c r="N19" s="581">
        <f t="shared" si="29"/>
        <v>-20</v>
      </c>
      <c r="O19" s="581">
        <f t="shared" si="30"/>
        <v>0</v>
      </c>
      <c r="P19" s="581">
        <f t="shared" si="31"/>
        <v>20</v>
      </c>
      <c r="Q19" s="581">
        <f t="shared" si="32"/>
        <v>0</v>
      </c>
      <c r="R19" s="581">
        <f t="shared" si="33"/>
        <v>-20</v>
      </c>
      <c r="S19" s="581">
        <f t="shared" si="34"/>
        <v>0</v>
      </c>
      <c r="T19" s="581">
        <f t="shared" si="35"/>
        <v>20</v>
      </c>
      <c r="U19" s="581">
        <f t="shared" si="36"/>
        <v>0</v>
      </c>
      <c r="V19" s="581">
        <f t="shared" si="37"/>
        <v>-20</v>
      </c>
      <c r="W19" s="581">
        <f t="shared" si="38"/>
        <v>0</v>
      </c>
      <c r="X19" s="581">
        <f t="shared" si="39"/>
        <v>20</v>
      </c>
      <c r="Y19" s="581">
        <f t="shared" si="40"/>
        <v>0</v>
      </c>
      <c r="Z19" s="581">
        <f t="shared" si="41"/>
        <v>-20</v>
      </c>
      <c r="AA19" s="581">
        <f t="shared" si="42"/>
        <v>0</v>
      </c>
      <c r="AB19" s="581">
        <f t="shared" si="43"/>
        <v>20</v>
      </c>
      <c r="AC19" s="581">
        <f t="shared" si="44"/>
        <v>0</v>
      </c>
      <c r="AD19" s="581">
        <f t="shared" si="45"/>
        <v>-20</v>
      </c>
      <c r="AE19" s="581">
        <f t="shared" si="46"/>
        <v>0</v>
      </c>
      <c r="AF19" s="581">
        <f t="shared" si="47"/>
        <v>20</v>
      </c>
      <c r="AG19" s="581">
        <f t="shared" si="48"/>
        <v>0</v>
      </c>
      <c r="AH19" s="581">
        <f t="shared" si="49"/>
        <v>-20</v>
      </c>
      <c r="AI19" s="581">
        <f t="shared" si="50"/>
        <v>0</v>
      </c>
      <c r="AJ19" s="581">
        <f t="shared" si="51"/>
        <v>20</v>
      </c>
      <c r="AK19" s="581">
        <f t="shared" si="52"/>
        <v>0</v>
      </c>
      <c r="AL19" s="581">
        <f t="shared" si="53"/>
        <v>-20</v>
      </c>
      <c r="AM19" s="581">
        <f t="shared" si="54"/>
        <v>0</v>
      </c>
      <c r="AN19" s="581">
        <f t="shared" si="55"/>
        <v>20</v>
      </c>
      <c r="AO19" s="581">
        <f t="shared" si="56"/>
        <v>0</v>
      </c>
      <c r="AP19" s="581">
        <f t="shared" si="57"/>
        <v>-20</v>
      </c>
      <c r="AQ19" s="581">
        <f t="shared" si="58"/>
        <v>0</v>
      </c>
      <c r="AR19" s="581">
        <f t="shared" si="59"/>
        <v>20</v>
      </c>
      <c r="AS19" s="581">
        <f t="shared" si="60"/>
        <v>0</v>
      </c>
      <c r="AT19" s="581">
        <f t="shared" si="61"/>
        <v>-20</v>
      </c>
      <c r="AU19" s="581">
        <f t="shared" si="62"/>
        <v>0</v>
      </c>
      <c r="AV19" s="581">
        <f t="shared" si="63"/>
        <v>20</v>
      </c>
      <c r="AW19" s="581">
        <f t="shared" si="64"/>
        <v>0</v>
      </c>
      <c r="AX19" s="581">
        <f t="shared" si="65"/>
        <v>-20</v>
      </c>
      <c r="AY19" s="581">
        <f t="shared" si="66"/>
        <v>0</v>
      </c>
      <c r="AZ19" s="581">
        <f t="shared" si="67"/>
        <v>20</v>
      </c>
      <c r="BA19" s="581">
        <f t="shared" si="68"/>
        <v>0</v>
      </c>
      <c r="BB19" s="581">
        <f t="shared" si="69"/>
        <v>-20</v>
      </c>
      <c r="BC19" s="581">
        <f t="shared" si="70"/>
        <v>0</v>
      </c>
      <c r="BD19" s="581">
        <f t="shared" si="71"/>
        <v>20</v>
      </c>
      <c r="BE19" s="581">
        <f t="shared" si="72"/>
        <v>0</v>
      </c>
      <c r="BF19" s="581">
        <f>H19*((Resultat_liste!$M21+20)/20)+Resultat_liste!$J21</f>
        <v>36</v>
      </c>
      <c r="BG19" s="581">
        <f>I19*((Resultat_liste!$M21+20)/20)+Resultat_liste!$J21</f>
        <v>1</v>
      </c>
      <c r="BH19" s="581">
        <f>J19*((Resultat_liste!$M21+20)/20)+Resultat_liste!$J21</f>
        <v>-34</v>
      </c>
      <c r="BI19" s="581">
        <f>K19*((Resultat_liste!$M21+20)/20)+Resultat_liste!$J21</f>
        <v>1</v>
      </c>
      <c r="BJ19" s="581">
        <f>L19*((Resultat_liste!$M21+20)/20)+Resultat_liste!$J21</f>
        <v>36</v>
      </c>
      <c r="BK19" s="581">
        <f>M19*((Resultat_liste!$M21+20)/20)+Resultat_liste!$J21</f>
        <v>1</v>
      </c>
      <c r="BL19" s="581">
        <f>N19*((Resultat_liste!$M21+20)/20)+Resultat_liste!$J21</f>
        <v>-34</v>
      </c>
      <c r="BM19" s="581">
        <f>O19*((Resultat_liste!$M21+20)/20)+Resultat_liste!$J21</f>
        <v>1</v>
      </c>
      <c r="BN19" s="581">
        <f>P19*((Resultat_liste!$M21+20)/20)+Resultat_liste!$J21</f>
        <v>36</v>
      </c>
      <c r="BO19" s="581">
        <f>Q19*((Resultat_liste!$M21+20)/20)+Resultat_liste!$J21</f>
        <v>1</v>
      </c>
      <c r="BP19" s="581">
        <f>R19*((Resultat_liste!$M21+20)/20)+Resultat_liste!$J21</f>
        <v>-34</v>
      </c>
      <c r="BQ19" s="581">
        <f>S19*((Resultat_liste!$M21+20)/20)+Resultat_liste!$J21</f>
        <v>1</v>
      </c>
      <c r="BR19" s="581">
        <f>T19*((Resultat_liste!$M21+20)/20)+Resultat_liste!$J21</f>
        <v>36</v>
      </c>
      <c r="BS19" s="581">
        <f>U19*((Resultat_liste!$M21+20)/20)+Resultat_liste!$J21</f>
        <v>1</v>
      </c>
      <c r="BT19" s="581">
        <f>V19*((Resultat_liste!$M21+20)/20)+Resultat_liste!$J21</f>
        <v>-34</v>
      </c>
      <c r="BU19" s="581">
        <f>W19*((Resultat_liste!$M21+20)/20)+Resultat_liste!$J21</f>
        <v>1</v>
      </c>
      <c r="BV19" s="581">
        <f>X19*((Resultat_liste!$M21+20)/20)+Resultat_liste!$J21</f>
        <v>36</v>
      </c>
      <c r="BW19" s="581">
        <f>Y19*((Resultat_liste!$M21+20)/20)+Resultat_liste!$J21</f>
        <v>1</v>
      </c>
      <c r="BX19" s="581">
        <f>Z19*((Resultat_liste!$M21+20)/20)+Resultat_liste!$J21</f>
        <v>-34</v>
      </c>
      <c r="BY19" s="581">
        <f>AA19*((Resultat_liste!$M21+20)/20)+Resultat_liste!$J21</f>
        <v>1</v>
      </c>
      <c r="BZ19" s="581">
        <f>AB19*((Resultat_liste!$M21+20)/20)+Resultat_liste!$J21</f>
        <v>36</v>
      </c>
      <c r="CA19" s="581">
        <f>AC19*((Resultat_liste!$M21+20)/20)+Resultat_liste!$J21</f>
        <v>1</v>
      </c>
      <c r="CB19" s="581">
        <f>AD19*((Resultat_liste!$M21+20)/20)+Resultat_liste!$J21</f>
        <v>-34</v>
      </c>
      <c r="CC19" s="581">
        <f>AE19*((Resultat_liste!$M21+20)/20)+Resultat_liste!$J21</f>
        <v>1</v>
      </c>
      <c r="CD19" s="581">
        <f>AF19*((Resultat_liste!$M21+20)/20)+Resultat_liste!$J21</f>
        <v>36</v>
      </c>
      <c r="CE19" s="581">
        <f>AG19*((Resultat_liste!$M21+20)/20)+Resultat_liste!$J21</f>
        <v>1</v>
      </c>
      <c r="CF19" s="581">
        <f>AH19*((Resultat_liste!$M21+20)/20)+Resultat_liste!$J21</f>
        <v>-34</v>
      </c>
      <c r="CG19" s="581">
        <f>AI19*((Resultat_liste!$M21+20)/20)+Resultat_liste!$J21</f>
        <v>1</v>
      </c>
      <c r="CH19" s="581">
        <f>AJ19*((Resultat_liste!$M21+20)/20)+Resultat_liste!$J21</f>
        <v>36</v>
      </c>
      <c r="CI19" s="581">
        <f>AK19*((Resultat_liste!$M21+20)/20)+Resultat_liste!$J21</f>
        <v>1</v>
      </c>
      <c r="CJ19" s="581">
        <f>AL19*((Resultat_liste!$M21+20)/20)+Resultat_liste!$J21</f>
        <v>-34</v>
      </c>
      <c r="CK19" s="581">
        <f>AM19*((Resultat_liste!$M21+20)/20)+Resultat_liste!$J21</f>
        <v>1</v>
      </c>
      <c r="CL19" s="581">
        <f>AN19*((Resultat_liste!$M21+20)/20)+Resultat_liste!$J21</f>
        <v>36</v>
      </c>
      <c r="CM19" s="581">
        <f>AO19*((Resultat_liste!$M21+20)/20)+Resultat_liste!$J21</f>
        <v>1</v>
      </c>
      <c r="CN19" s="581">
        <f>AP19*((Resultat_liste!$M21+20)/20)+Resultat_liste!$J21</f>
        <v>-34</v>
      </c>
      <c r="CO19" s="581">
        <f>AQ19*((Resultat_liste!$M21+20)/20)+Resultat_liste!$J21</f>
        <v>1</v>
      </c>
      <c r="CP19" s="581">
        <f>AR19*((Resultat_liste!$M21+20)/20)+Resultat_liste!$J21</f>
        <v>36</v>
      </c>
      <c r="CQ19" s="581">
        <f>AS19*((Resultat_liste!$M21+20)/20)+Resultat_liste!$J21</f>
        <v>1</v>
      </c>
      <c r="CR19" s="581">
        <f>AT19*((Resultat_liste!$M21+20)/20)+Resultat_liste!$J21</f>
        <v>-34</v>
      </c>
      <c r="CS19" s="581">
        <f>AU19*((Resultat_liste!$M21+20)/20)+Resultat_liste!$J21</f>
        <v>1</v>
      </c>
      <c r="CT19" s="581">
        <f>AV19*((Resultat_liste!$M21+20)/20)+Resultat_liste!$J21</f>
        <v>36</v>
      </c>
      <c r="CU19" s="581">
        <f>AW19*((Resultat_liste!$M21+20)/20)+Resultat_liste!$J21</f>
        <v>1</v>
      </c>
      <c r="CV19" s="581">
        <f>AX19*((Resultat_liste!$M21+20)/20)+Resultat_liste!$J21</f>
        <v>-34</v>
      </c>
      <c r="CW19" s="581">
        <f>AY19*((Resultat_liste!$M21+20)/20)+Resultat_liste!$J21</f>
        <v>1</v>
      </c>
      <c r="CX19" s="581">
        <f>AZ19*((Resultat_liste!$M21+20)/20)+Resultat_liste!$J21</f>
        <v>36</v>
      </c>
      <c r="CY19" s="581">
        <f>BA19*((Resultat_liste!$M21+20)/20)+Resultat_liste!$J21</f>
        <v>1</v>
      </c>
      <c r="CZ19" s="581">
        <f>BB19*((Resultat_liste!$M21+20)/20)+Resultat_liste!$J21</f>
        <v>-34</v>
      </c>
      <c r="DA19" s="581">
        <f>BC19*((Resultat_liste!$M21+20)/20)+Resultat_liste!$J21</f>
        <v>1</v>
      </c>
      <c r="DB19" s="581">
        <f>BD19*((Resultat_liste!$M21+20)/20)+Resultat_liste!$J21</f>
        <v>36</v>
      </c>
      <c r="DC19" s="581">
        <f>BE19*((Resultat_liste!$M21+20)/20)+Resultat_liste!$J21</f>
        <v>1</v>
      </c>
      <c r="DD19" s="581">
        <f>H19*((Resultat_liste!$Y21+20)/20)+Resultat_liste!$V21</f>
        <v>36</v>
      </c>
      <c r="DE19" s="581">
        <f>I19*((Resultat_liste!$Y21+20)/20)+Resultat_liste!$V21</f>
        <v>1</v>
      </c>
      <c r="DF19" s="581">
        <f>J19*((Resultat_liste!$Y21+20)/20)+Resultat_liste!$V21</f>
        <v>-34</v>
      </c>
      <c r="DG19" s="581">
        <f>K19*((Resultat_liste!$Y21+20)/20)+Resultat_liste!$V21</f>
        <v>1</v>
      </c>
      <c r="DH19" s="581">
        <f>L19*((Resultat_liste!$Y21+20)/20)+Resultat_liste!$V21</f>
        <v>36</v>
      </c>
      <c r="DI19" s="581">
        <f>M19*((Resultat_liste!$Y21+20)/20)+Resultat_liste!$V21</f>
        <v>1</v>
      </c>
      <c r="DJ19" s="581">
        <f>N19*((Resultat_liste!$Y21+20)/20)+Resultat_liste!$V21</f>
        <v>-34</v>
      </c>
      <c r="DK19" s="581">
        <f>O19*((Resultat_liste!$Y21+20)/20)+Resultat_liste!$V21</f>
        <v>1</v>
      </c>
      <c r="DL19" s="581">
        <f>P19*((Resultat_liste!$Y21+20)/20)+Resultat_liste!$V21</f>
        <v>36</v>
      </c>
      <c r="DM19" s="581">
        <f>Q19*((Resultat_liste!$Y21+20)/20)+Resultat_liste!$V21</f>
        <v>1</v>
      </c>
      <c r="DN19" s="581">
        <f>R19*((Resultat_liste!$Y21+20)/20)+Resultat_liste!$V21</f>
        <v>-34</v>
      </c>
      <c r="DO19" s="581">
        <f>S19*((Resultat_liste!$Y21+20)/20)+Resultat_liste!$V21</f>
        <v>1</v>
      </c>
      <c r="DP19" s="581">
        <f>T19*((Resultat_liste!$Y21+20)/20)+Resultat_liste!$V21</f>
        <v>36</v>
      </c>
      <c r="DQ19" s="581">
        <f>U19*((Resultat_liste!$Y21+20)/20)+Resultat_liste!$V21</f>
        <v>1</v>
      </c>
      <c r="DR19" s="581">
        <f>V19*((Resultat_liste!$Y21+20)/20)+Resultat_liste!$V21</f>
        <v>-34</v>
      </c>
      <c r="DS19" s="581">
        <f>W19*((Resultat_liste!$Y21+20)/20)+Resultat_liste!$V21</f>
        <v>1</v>
      </c>
      <c r="DT19" s="581">
        <f>X19*((Resultat_liste!$Y21+20)/20)+Resultat_liste!$V21</f>
        <v>36</v>
      </c>
      <c r="DU19" s="581">
        <f>Y19*((Resultat_liste!$Y21+20)/20)+Resultat_liste!$V21</f>
        <v>1</v>
      </c>
      <c r="DV19" s="581">
        <f>Z19*((Resultat_liste!$Y21+20)/20)+Resultat_liste!$V21</f>
        <v>-34</v>
      </c>
      <c r="DW19" s="581">
        <f>AA19*((Resultat_liste!$Y21+20)/20)+Resultat_liste!$V21</f>
        <v>1</v>
      </c>
      <c r="DX19" s="581">
        <f>AB19*((Resultat_liste!$Y21+20)/20)+Resultat_liste!$V21</f>
        <v>36</v>
      </c>
      <c r="DY19" s="581">
        <f>AC19*((Resultat_liste!$Y21+20)/20)+Resultat_liste!$V21</f>
        <v>1</v>
      </c>
      <c r="DZ19" s="581">
        <f>AD19*((Resultat_liste!$Y21+20)/20)+Resultat_liste!$V21</f>
        <v>-34</v>
      </c>
      <c r="EA19" s="581">
        <f>AE19*((Resultat_liste!$Y21+20)/20)+Resultat_liste!$V21</f>
        <v>1</v>
      </c>
      <c r="EB19" s="581">
        <f>AF19*((Resultat_liste!$Y21+20)/20)+Resultat_liste!$V21</f>
        <v>36</v>
      </c>
      <c r="EC19" s="581">
        <f>AG19*((Resultat_liste!$Y21+20)/20)+Resultat_liste!$V21</f>
        <v>1</v>
      </c>
      <c r="ED19" s="581">
        <f>AH19*((Resultat_liste!$Y21+20)/20)+Resultat_liste!$V21</f>
        <v>-34</v>
      </c>
      <c r="EE19" s="581">
        <f>AI19*((Resultat_liste!$Y21+20)/20)+Resultat_liste!$V21</f>
        <v>1</v>
      </c>
      <c r="EF19" s="581">
        <f>AJ19*((Resultat_liste!$Y21+20)/20)+Resultat_liste!$V21</f>
        <v>36</v>
      </c>
      <c r="EG19" s="581">
        <f>AK19*((Resultat_liste!$Y21+20)/20)+Resultat_liste!$V21</f>
        <v>1</v>
      </c>
      <c r="EH19" s="581">
        <f>AL19*((Resultat_liste!$Y21+20)/20)+Resultat_liste!$V21</f>
        <v>-34</v>
      </c>
      <c r="EI19" s="581">
        <f>AM19*((Resultat_liste!$Y21+20)/20)+Resultat_liste!$V21</f>
        <v>1</v>
      </c>
      <c r="EJ19" s="581">
        <f>AN19*((Resultat_liste!$Y21+20)/20)+Resultat_liste!$V21</f>
        <v>36</v>
      </c>
      <c r="EK19" s="581">
        <f>AO19*((Resultat_liste!$Y21+20)/20)+Resultat_liste!$V21</f>
        <v>1</v>
      </c>
      <c r="EL19" s="581">
        <f>AP19*((Resultat_liste!$Y21+20)/20)+Resultat_liste!$V21</f>
        <v>-34</v>
      </c>
      <c r="EM19" s="581">
        <f>AQ19*((Resultat_liste!$Y21+20)/20)+Resultat_liste!$V21</f>
        <v>1</v>
      </c>
      <c r="EN19" s="581">
        <f>AR19*((Resultat_liste!$Y21+20)/20)+Resultat_liste!$V21</f>
        <v>36</v>
      </c>
      <c r="EO19" s="581">
        <f>AS19*((Resultat_liste!$Y21+20)/20)+Resultat_liste!$V21</f>
        <v>1</v>
      </c>
      <c r="EP19" s="581">
        <f>AT19*((Resultat_liste!$Y21+20)/20)+Resultat_liste!$V21</f>
        <v>-34</v>
      </c>
      <c r="EQ19" s="581">
        <f>AU19*((Resultat_liste!$Y21+20)/20)+Resultat_liste!$V21</f>
        <v>1</v>
      </c>
      <c r="ER19" s="581">
        <f>AV19*((Resultat_liste!$Y21+20)/20)+Resultat_liste!$V21</f>
        <v>36</v>
      </c>
      <c r="ES19" s="581">
        <f>AW19*((Resultat_liste!$Y21+20)/20)+Resultat_liste!$V21</f>
        <v>1</v>
      </c>
      <c r="ET19" s="581">
        <f>AX19*((Resultat_liste!$Y21+20)/20)+Resultat_liste!$V21</f>
        <v>-34</v>
      </c>
      <c r="EU19" s="581">
        <f>AY19*((Resultat_liste!$Y21+20)/20)+Resultat_liste!$V21</f>
        <v>1</v>
      </c>
      <c r="EV19" s="581">
        <f>AZ19*((Resultat_liste!$Y21+20)/20)+Resultat_liste!$V21</f>
        <v>36</v>
      </c>
      <c r="EW19" s="581">
        <f>BA19*((Resultat_liste!$Y21+20)/20)+Resultat_liste!$V21</f>
        <v>1</v>
      </c>
      <c r="EX19" s="581">
        <f>BB19*((Resultat_liste!$Y21+20)/20)+Resultat_liste!$V21</f>
        <v>-34</v>
      </c>
      <c r="EY19" s="581">
        <f>BC19*((Resultat_liste!$Y21+20)/20)+Resultat_liste!$V21</f>
        <v>1</v>
      </c>
      <c r="EZ19" s="581">
        <f>BD19*((Resultat_liste!$Y21+20)/20)+Resultat_liste!$V21</f>
        <v>36</v>
      </c>
      <c r="FA19" s="581">
        <f>BE19*((Resultat_liste!$Y21+20)/20)+Resultat_liste!$V21</f>
        <v>1</v>
      </c>
      <c r="FB19" s="581">
        <f t="shared" si="73"/>
        <v>20</v>
      </c>
      <c r="FC19" s="581">
        <f t="shared" si="74"/>
        <v>0</v>
      </c>
      <c r="FD19" s="581">
        <f t="shared" si="75"/>
        <v>-20</v>
      </c>
      <c r="FE19" s="581">
        <f t="shared" si="76"/>
        <v>0</v>
      </c>
      <c r="FF19" s="581">
        <f t="shared" si="77"/>
        <v>20</v>
      </c>
      <c r="FG19" s="581">
        <f t="shared" si="78"/>
        <v>0</v>
      </c>
      <c r="FH19" s="581">
        <f t="shared" si="79"/>
        <v>-20</v>
      </c>
      <c r="FI19" s="581">
        <f t="shared" si="80"/>
        <v>0</v>
      </c>
      <c r="FJ19" s="581">
        <f t="shared" si="81"/>
        <v>20</v>
      </c>
      <c r="FK19" s="581">
        <f t="shared" si="82"/>
        <v>0</v>
      </c>
      <c r="FL19" s="581">
        <f t="shared" si="83"/>
        <v>-20</v>
      </c>
      <c r="FM19" s="581">
        <f t="shared" si="84"/>
        <v>0</v>
      </c>
      <c r="FN19" s="581">
        <f t="shared" si="85"/>
        <v>20</v>
      </c>
      <c r="FO19" s="581">
        <f t="shared" si="86"/>
        <v>0</v>
      </c>
      <c r="FP19" s="581">
        <f t="shared" si="87"/>
        <v>-20</v>
      </c>
      <c r="FQ19" s="581">
        <f t="shared" si="88"/>
        <v>0</v>
      </c>
      <c r="FR19" s="581">
        <f t="shared" si="89"/>
        <v>20</v>
      </c>
      <c r="FS19" s="581">
        <f t="shared" si="90"/>
        <v>0</v>
      </c>
      <c r="FT19" s="581">
        <f t="shared" si="91"/>
        <v>-20</v>
      </c>
      <c r="FU19" s="581">
        <f t="shared" si="92"/>
        <v>0</v>
      </c>
      <c r="FV19" s="581">
        <f t="shared" si="93"/>
        <v>20</v>
      </c>
      <c r="FW19" s="581">
        <f t="shared" si="94"/>
        <v>0</v>
      </c>
      <c r="FX19" s="581">
        <f t="shared" si="95"/>
        <v>-20</v>
      </c>
      <c r="FY19" s="581">
        <f t="shared" si="96"/>
        <v>0</v>
      </c>
      <c r="FZ19" s="581">
        <f t="shared" si="97"/>
        <v>20</v>
      </c>
      <c r="GA19" s="581">
        <f t="shared" si="98"/>
        <v>0</v>
      </c>
      <c r="GB19" s="581">
        <f t="shared" si="2"/>
        <v>-20</v>
      </c>
      <c r="GC19" s="581">
        <f t="shared" si="3"/>
        <v>0</v>
      </c>
      <c r="GD19" s="581">
        <f t="shared" si="4"/>
        <v>20</v>
      </c>
      <c r="GE19" s="581">
        <f t="shared" si="5"/>
        <v>0</v>
      </c>
      <c r="GF19" s="581">
        <f t="shared" si="6"/>
        <v>-20</v>
      </c>
      <c r="GG19" s="581">
        <f t="shared" si="7"/>
        <v>0</v>
      </c>
      <c r="GH19" s="581">
        <f t="shared" si="8"/>
        <v>20</v>
      </c>
      <c r="GI19" s="581">
        <f t="shared" si="9"/>
        <v>0</v>
      </c>
      <c r="GJ19" s="581">
        <f t="shared" si="10"/>
        <v>-20</v>
      </c>
      <c r="GK19" s="581">
        <f t="shared" si="11"/>
        <v>0</v>
      </c>
      <c r="GL19" s="581">
        <f t="shared" si="12"/>
        <v>20</v>
      </c>
      <c r="GM19" s="581">
        <f t="shared" si="13"/>
        <v>0</v>
      </c>
      <c r="GN19" s="581">
        <f t="shared" si="14"/>
        <v>-20</v>
      </c>
      <c r="GO19" s="581">
        <f t="shared" si="15"/>
        <v>0</v>
      </c>
      <c r="GP19" s="581">
        <f t="shared" si="16"/>
        <v>20</v>
      </c>
      <c r="GQ19" s="581">
        <f t="shared" si="17"/>
        <v>0</v>
      </c>
      <c r="GR19" s="581">
        <f t="shared" si="18"/>
        <v>-20</v>
      </c>
      <c r="GS19" s="581">
        <f t="shared" si="19"/>
        <v>0</v>
      </c>
      <c r="GT19" s="581">
        <f t="shared" si="20"/>
        <v>20</v>
      </c>
      <c r="GU19" s="581">
        <f t="shared" si="21"/>
        <v>0</v>
      </c>
      <c r="GV19" s="581">
        <f t="shared" si="22"/>
        <v>-20</v>
      </c>
      <c r="GW19" s="581">
        <f t="shared" si="23"/>
        <v>0</v>
      </c>
      <c r="GX19" s="581">
        <f t="shared" si="24"/>
        <v>20</v>
      </c>
      <c r="GY19" s="581">
        <f t="shared" si="25"/>
        <v>0</v>
      </c>
    </row>
    <row r="20" spans="1:207" ht="16.5" thickTop="1" thickBot="1" x14ac:dyDescent="0.3">
      <c r="A20" s="581">
        <v>190</v>
      </c>
      <c r="B20" s="584" t="s">
        <v>30</v>
      </c>
      <c r="C20" s="581">
        <f t="shared" si="99"/>
        <v>5</v>
      </c>
      <c r="D20" s="581">
        <f t="shared" si="26"/>
        <v>501</v>
      </c>
      <c r="E20" s="581">
        <v>190</v>
      </c>
      <c r="F20" s="581">
        <f t="shared" si="100"/>
        <v>1</v>
      </c>
      <c r="G20" s="582" t="s">
        <v>29</v>
      </c>
      <c r="H20" s="581">
        <v>20</v>
      </c>
      <c r="I20" s="581">
        <v>0</v>
      </c>
      <c r="J20" s="581">
        <v>-20</v>
      </c>
      <c r="K20" s="581">
        <v>0</v>
      </c>
      <c r="L20" s="581">
        <f t="shared" si="27"/>
        <v>20</v>
      </c>
      <c r="M20" s="581">
        <f t="shared" si="28"/>
        <v>0</v>
      </c>
      <c r="N20" s="581">
        <f t="shared" si="29"/>
        <v>-20</v>
      </c>
      <c r="O20" s="581">
        <f t="shared" si="30"/>
        <v>0</v>
      </c>
      <c r="P20" s="581">
        <f t="shared" si="31"/>
        <v>20</v>
      </c>
      <c r="Q20" s="581">
        <f t="shared" si="32"/>
        <v>0</v>
      </c>
      <c r="R20" s="581">
        <f t="shared" si="33"/>
        <v>-20</v>
      </c>
      <c r="S20" s="581">
        <f t="shared" si="34"/>
        <v>0</v>
      </c>
      <c r="T20" s="581">
        <f t="shared" si="35"/>
        <v>20</v>
      </c>
      <c r="U20" s="581">
        <f t="shared" si="36"/>
        <v>0</v>
      </c>
      <c r="V20" s="581">
        <f t="shared" si="37"/>
        <v>-20</v>
      </c>
      <c r="W20" s="581">
        <f t="shared" si="38"/>
        <v>0</v>
      </c>
      <c r="X20" s="581">
        <f t="shared" si="39"/>
        <v>20</v>
      </c>
      <c r="Y20" s="581">
        <f t="shared" si="40"/>
        <v>0</v>
      </c>
      <c r="Z20" s="581">
        <f t="shared" si="41"/>
        <v>-20</v>
      </c>
      <c r="AA20" s="581">
        <f t="shared" si="42"/>
        <v>0</v>
      </c>
      <c r="AB20" s="581">
        <f t="shared" si="43"/>
        <v>20</v>
      </c>
      <c r="AC20" s="581">
        <f t="shared" si="44"/>
        <v>0</v>
      </c>
      <c r="AD20" s="581">
        <f t="shared" si="45"/>
        <v>-20</v>
      </c>
      <c r="AE20" s="581">
        <f t="shared" si="46"/>
        <v>0</v>
      </c>
      <c r="AF20" s="581">
        <f t="shared" si="47"/>
        <v>20</v>
      </c>
      <c r="AG20" s="581">
        <f t="shared" si="48"/>
        <v>0</v>
      </c>
      <c r="AH20" s="581">
        <f t="shared" si="49"/>
        <v>-20</v>
      </c>
      <c r="AI20" s="581">
        <f t="shared" si="50"/>
        <v>0</v>
      </c>
      <c r="AJ20" s="581">
        <f t="shared" si="51"/>
        <v>20</v>
      </c>
      <c r="AK20" s="581">
        <f t="shared" si="52"/>
        <v>0</v>
      </c>
      <c r="AL20" s="581">
        <f t="shared" si="53"/>
        <v>-20</v>
      </c>
      <c r="AM20" s="581">
        <f t="shared" si="54"/>
        <v>0</v>
      </c>
      <c r="AN20" s="581">
        <f t="shared" si="55"/>
        <v>20</v>
      </c>
      <c r="AO20" s="581">
        <f t="shared" si="56"/>
        <v>0</v>
      </c>
      <c r="AP20" s="581">
        <f t="shared" si="57"/>
        <v>-20</v>
      </c>
      <c r="AQ20" s="581">
        <f t="shared" si="58"/>
        <v>0</v>
      </c>
      <c r="AR20" s="581">
        <f t="shared" si="59"/>
        <v>20</v>
      </c>
      <c r="AS20" s="581">
        <f t="shared" si="60"/>
        <v>0</v>
      </c>
      <c r="AT20" s="581">
        <f t="shared" si="61"/>
        <v>-20</v>
      </c>
      <c r="AU20" s="581">
        <f t="shared" si="62"/>
        <v>0</v>
      </c>
      <c r="AV20" s="581">
        <f t="shared" si="63"/>
        <v>20</v>
      </c>
      <c r="AW20" s="581">
        <f t="shared" si="64"/>
        <v>0</v>
      </c>
      <c r="AX20" s="581">
        <f t="shared" si="65"/>
        <v>-20</v>
      </c>
      <c r="AY20" s="581">
        <f t="shared" si="66"/>
        <v>0</v>
      </c>
      <c r="AZ20" s="581">
        <f t="shared" si="67"/>
        <v>20</v>
      </c>
      <c r="BA20" s="581">
        <f t="shared" si="68"/>
        <v>0</v>
      </c>
      <c r="BB20" s="581">
        <f t="shared" si="69"/>
        <v>-20</v>
      </c>
      <c r="BC20" s="581">
        <f t="shared" si="70"/>
        <v>0</v>
      </c>
      <c r="BD20" s="581">
        <f t="shared" si="71"/>
        <v>20</v>
      </c>
      <c r="BE20" s="581">
        <f t="shared" si="72"/>
        <v>0</v>
      </c>
      <c r="BF20" s="581">
        <f>H20*((Resultat_liste!$M22+20)/20)+Resultat_liste!$J22</f>
        <v>37</v>
      </c>
      <c r="BG20" s="581">
        <f>I20*((Resultat_liste!$M22+20)/20)+Resultat_liste!$J22</f>
        <v>0</v>
      </c>
      <c r="BH20" s="581">
        <f>J20*((Resultat_liste!$M22+20)/20)+Resultat_liste!$J22</f>
        <v>-37</v>
      </c>
      <c r="BI20" s="581">
        <f>K20*((Resultat_liste!$M22+20)/20)+Resultat_liste!$J22</f>
        <v>0</v>
      </c>
      <c r="BJ20" s="581">
        <f>L20*((Resultat_liste!$M22+20)/20)+Resultat_liste!$J22</f>
        <v>37</v>
      </c>
      <c r="BK20" s="581">
        <f>M20*((Resultat_liste!$M22+20)/20)+Resultat_liste!$J22</f>
        <v>0</v>
      </c>
      <c r="BL20" s="581">
        <f>N20*((Resultat_liste!$M22+20)/20)+Resultat_liste!$J22</f>
        <v>-37</v>
      </c>
      <c r="BM20" s="581">
        <f>O20*((Resultat_liste!$M22+20)/20)+Resultat_liste!$J22</f>
        <v>0</v>
      </c>
      <c r="BN20" s="581">
        <f>P20*((Resultat_liste!$M22+20)/20)+Resultat_liste!$J22</f>
        <v>37</v>
      </c>
      <c r="BO20" s="581">
        <f>Q20*((Resultat_liste!$M22+20)/20)+Resultat_liste!$J22</f>
        <v>0</v>
      </c>
      <c r="BP20" s="581">
        <f>R20*((Resultat_liste!$M22+20)/20)+Resultat_liste!$J22</f>
        <v>-37</v>
      </c>
      <c r="BQ20" s="581">
        <f>S20*((Resultat_liste!$M22+20)/20)+Resultat_liste!$J22</f>
        <v>0</v>
      </c>
      <c r="BR20" s="581">
        <f>T20*((Resultat_liste!$M22+20)/20)+Resultat_liste!$J22</f>
        <v>37</v>
      </c>
      <c r="BS20" s="581">
        <f>U20*((Resultat_liste!$M22+20)/20)+Resultat_liste!$J22</f>
        <v>0</v>
      </c>
      <c r="BT20" s="581">
        <f>V20*((Resultat_liste!$M22+20)/20)+Resultat_liste!$J22</f>
        <v>-37</v>
      </c>
      <c r="BU20" s="581">
        <f>W20*((Resultat_liste!$M22+20)/20)+Resultat_liste!$J22</f>
        <v>0</v>
      </c>
      <c r="BV20" s="581">
        <f>X20*((Resultat_liste!$M22+20)/20)+Resultat_liste!$J22</f>
        <v>37</v>
      </c>
      <c r="BW20" s="581">
        <f>Y20*((Resultat_liste!$M22+20)/20)+Resultat_liste!$J22</f>
        <v>0</v>
      </c>
      <c r="BX20" s="581">
        <f>Z20*((Resultat_liste!$M22+20)/20)+Resultat_liste!$J22</f>
        <v>-37</v>
      </c>
      <c r="BY20" s="581">
        <f>AA20*((Resultat_liste!$M22+20)/20)+Resultat_liste!$J22</f>
        <v>0</v>
      </c>
      <c r="BZ20" s="581">
        <f>AB20*((Resultat_liste!$M22+20)/20)+Resultat_liste!$J22</f>
        <v>37</v>
      </c>
      <c r="CA20" s="581">
        <f>AC20*((Resultat_liste!$M22+20)/20)+Resultat_liste!$J22</f>
        <v>0</v>
      </c>
      <c r="CB20" s="581">
        <f>AD20*((Resultat_liste!$M22+20)/20)+Resultat_liste!$J22</f>
        <v>-37</v>
      </c>
      <c r="CC20" s="581">
        <f>AE20*((Resultat_liste!$M22+20)/20)+Resultat_liste!$J22</f>
        <v>0</v>
      </c>
      <c r="CD20" s="581">
        <f>AF20*((Resultat_liste!$M22+20)/20)+Resultat_liste!$J22</f>
        <v>37</v>
      </c>
      <c r="CE20" s="581">
        <f>AG20*((Resultat_liste!$M22+20)/20)+Resultat_liste!$J22</f>
        <v>0</v>
      </c>
      <c r="CF20" s="581">
        <f>AH20*((Resultat_liste!$M22+20)/20)+Resultat_liste!$J22</f>
        <v>-37</v>
      </c>
      <c r="CG20" s="581">
        <f>AI20*((Resultat_liste!$M22+20)/20)+Resultat_liste!$J22</f>
        <v>0</v>
      </c>
      <c r="CH20" s="581">
        <f>AJ20*((Resultat_liste!$M22+20)/20)+Resultat_liste!$J22</f>
        <v>37</v>
      </c>
      <c r="CI20" s="581">
        <f>AK20*((Resultat_liste!$M22+20)/20)+Resultat_liste!$J22</f>
        <v>0</v>
      </c>
      <c r="CJ20" s="581">
        <f>AL20*((Resultat_liste!$M22+20)/20)+Resultat_liste!$J22</f>
        <v>-37</v>
      </c>
      <c r="CK20" s="581">
        <f>AM20*((Resultat_liste!$M22+20)/20)+Resultat_liste!$J22</f>
        <v>0</v>
      </c>
      <c r="CL20" s="581">
        <f>AN20*((Resultat_liste!$M22+20)/20)+Resultat_liste!$J22</f>
        <v>37</v>
      </c>
      <c r="CM20" s="581">
        <f>AO20*((Resultat_liste!$M22+20)/20)+Resultat_liste!$J22</f>
        <v>0</v>
      </c>
      <c r="CN20" s="581">
        <f>AP20*((Resultat_liste!$M22+20)/20)+Resultat_liste!$J22</f>
        <v>-37</v>
      </c>
      <c r="CO20" s="581">
        <f>AQ20*((Resultat_liste!$M22+20)/20)+Resultat_liste!$J22</f>
        <v>0</v>
      </c>
      <c r="CP20" s="581">
        <f>AR20*((Resultat_liste!$M22+20)/20)+Resultat_liste!$J22</f>
        <v>37</v>
      </c>
      <c r="CQ20" s="581">
        <f>AS20*((Resultat_liste!$M22+20)/20)+Resultat_liste!$J22</f>
        <v>0</v>
      </c>
      <c r="CR20" s="581">
        <f>AT20*((Resultat_liste!$M22+20)/20)+Resultat_liste!$J22</f>
        <v>-37</v>
      </c>
      <c r="CS20" s="581">
        <f>AU20*((Resultat_liste!$M22+20)/20)+Resultat_liste!$J22</f>
        <v>0</v>
      </c>
      <c r="CT20" s="581">
        <f>AV20*((Resultat_liste!$M22+20)/20)+Resultat_liste!$J22</f>
        <v>37</v>
      </c>
      <c r="CU20" s="581">
        <f>AW20*((Resultat_liste!$M22+20)/20)+Resultat_liste!$J22</f>
        <v>0</v>
      </c>
      <c r="CV20" s="581">
        <f>AX20*((Resultat_liste!$M22+20)/20)+Resultat_liste!$J22</f>
        <v>-37</v>
      </c>
      <c r="CW20" s="581">
        <f>AY20*((Resultat_liste!$M22+20)/20)+Resultat_liste!$J22</f>
        <v>0</v>
      </c>
      <c r="CX20" s="581">
        <f>AZ20*((Resultat_liste!$M22+20)/20)+Resultat_liste!$J22</f>
        <v>37</v>
      </c>
      <c r="CY20" s="581">
        <f>BA20*((Resultat_liste!$M22+20)/20)+Resultat_liste!$J22</f>
        <v>0</v>
      </c>
      <c r="CZ20" s="581">
        <f>BB20*((Resultat_liste!$M22+20)/20)+Resultat_liste!$J22</f>
        <v>-37</v>
      </c>
      <c r="DA20" s="581">
        <f>BC20*((Resultat_liste!$M22+20)/20)+Resultat_liste!$J22</f>
        <v>0</v>
      </c>
      <c r="DB20" s="581">
        <f>BD20*((Resultat_liste!$M22+20)/20)+Resultat_liste!$J22</f>
        <v>37</v>
      </c>
      <c r="DC20" s="581">
        <f>BE20*((Resultat_liste!$M22+20)/20)+Resultat_liste!$J22</f>
        <v>0</v>
      </c>
      <c r="DD20" s="581">
        <f>H20*((Resultat_liste!$Y22+20)/20)+Resultat_liste!$V22</f>
        <v>37</v>
      </c>
      <c r="DE20" s="581">
        <f>I20*((Resultat_liste!$Y22+20)/20)+Resultat_liste!$V22</f>
        <v>0</v>
      </c>
      <c r="DF20" s="581">
        <f>J20*((Resultat_liste!$Y22+20)/20)+Resultat_liste!$V22</f>
        <v>-37</v>
      </c>
      <c r="DG20" s="581">
        <f>K20*((Resultat_liste!$Y22+20)/20)+Resultat_liste!$V22</f>
        <v>0</v>
      </c>
      <c r="DH20" s="581">
        <f>L20*((Resultat_liste!$Y22+20)/20)+Resultat_liste!$V22</f>
        <v>37</v>
      </c>
      <c r="DI20" s="581">
        <f>M20*((Resultat_liste!$Y22+20)/20)+Resultat_liste!$V22</f>
        <v>0</v>
      </c>
      <c r="DJ20" s="581">
        <f>N20*((Resultat_liste!$Y22+20)/20)+Resultat_liste!$V22</f>
        <v>-37</v>
      </c>
      <c r="DK20" s="581">
        <f>O20*((Resultat_liste!$Y22+20)/20)+Resultat_liste!$V22</f>
        <v>0</v>
      </c>
      <c r="DL20" s="581">
        <f>P20*((Resultat_liste!$Y22+20)/20)+Resultat_liste!$V22</f>
        <v>37</v>
      </c>
      <c r="DM20" s="581">
        <f>Q20*((Resultat_liste!$Y22+20)/20)+Resultat_liste!$V22</f>
        <v>0</v>
      </c>
      <c r="DN20" s="581">
        <f>R20*((Resultat_liste!$Y22+20)/20)+Resultat_liste!$V22</f>
        <v>-37</v>
      </c>
      <c r="DO20" s="581">
        <f>S20*((Resultat_liste!$Y22+20)/20)+Resultat_liste!$V22</f>
        <v>0</v>
      </c>
      <c r="DP20" s="581">
        <f>T20*((Resultat_liste!$Y22+20)/20)+Resultat_liste!$V22</f>
        <v>37</v>
      </c>
      <c r="DQ20" s="581">
        <f>U20*((Resultat_liste!$Y22+20)/20)+Resultat_liste!$V22</f>
        <v>0</v>
      </c>
      <c r="DR20" s="581">
        <f>V20*((Resultat_liste!$Y22+20)/20)+Resultat_liste!$V22</f>
        <v>-37</v>
      </c>
      <c r="DS20" s="581">
        <f>W20*((Resultat_liste!$Y22+20)/20)+Resultat_liste!$V22</f>
        <v>0</v>
      </c>
      <c r="DT20" s="581">
        <f>X20*((Resultat_liste!$Y22+20)/20)+Resultat_liste!$V22</f>
        <v>37</v>
      </c>
      <c r="DU20" s="581">
        <f>Y20*((Resultat_liste!$Y22+20)/20)+Resultat_liste!$V22</f>
        <v>0</v>
      </c>
      <c r="DV20" s="581">
        <f>Z20*((Resultat_liste!$Y22+20)/20)+Resultat_liste!$V22</f>
        <v>-37</v>
      </c>
      <c r="DW20" s="581">
        <f>AA20*((Resultat_liste!$Y22+20)/20)+Resultat_liste!$V22</f>
        <v>0</v>
      </c>
      <c r="DX20" s="581">
        <f>AB20*((Resultat_liste!$Y22+20)/20)+Resultat_liste!$V22</f>
        <v>37</v>
      </c>
      <c r="DY20" s="581">
        <f>AC20*((Resultat_liste!$Y22+20)/20)+Resultat_liste!$V22</f>
        <v>0</v>
      </c>
      <c r="DZ20" s="581">
        <f>AD20*((Resultat_liste!$Y22+20)/20)+Resultat_liste!$V22</f>
        <v>-37</v>
      </c>
      <c r="EA20" s="581">
        <f>AE20*((Resultat_liste!$Y22+20)/20)+Resultat_liste!$V22</f>
        <v>0</v>
      </c>
      <c r="EB20" s="581">
        <f>AF20*((Resultat_liste!$Y22+20)/20)+Resultat_liste!$V22</f>
        <v>37</v>
      </c>
      <c r="EC20" s="581">
        <f>AG20*((Resultat_liste!$Y22+20)/20)+Resultat_liste!$V22</f>
        <v>0</v>
      </c>
      <c r="ED20" s="581">
        <f>AH20*((Resultat_liste!$Y22+20)/20)+Resultat_liste!$V22</f>
        <v>-37</v>
      </c>
      <c r="EE20" s="581">
        <f>AI20*((Resultat_liste!$Y22+20)/20)+Resultat_liste!$V22</f>
        <v>0</v>
      </c>
      <c r="EF20" s="581">
        <f>AJ20*((Resultat_liste!$Y22+20)/20)+Resultat_liste!$V22</f>
        <v>37</v>
      </c>
      <c r="EG20" s="581">
        <f>AK20*((Resultat_liste!$Y22+20)/20)+Resultat_liste!$V22</f>
        <v>0</v>
      </c>
      <c r="EH20" s="581">
        <f>AL20*((Resultat_liste!$Y22+20)/20)+Resultat_liste!$V22</f>
        <v>-37</v>
      </c>
      <c r="EI20" s="581">
        <f>AM20*((Resultat_liste!$Y22+20)/20)+Resultat_liste!$V22</f>
        <v>0</v>
      </c>
      <c r="EJ20" s="581">
        <f>AN20*((Resultat_liste!$Y22+20)/20)+Resultat_liste!$V22</f>
        <v>37</v>
      </c>
      <c r="EK20" s="581">
        <f>AO20*((Resultat_liste!$Y22+20)/20)+Resultat_liste!$V22</f>
        <v>0</v>
      </c>
      <c r="EL20" s="581">
        <f>AP20*((Resultat_liste!$Y22+20)/20)+Resultat_liste!$V22</f>
        <v>-37</v>
      </c>
      <c r="EM20" s="581">
        <f>AQ20*((Resultat_liste!$Y22+20)/20)+Resultat_liste!$V22</f>
        <v>0</v>
      </c>
      <c r="EN20" s="581">
        <f>AR20*((Resultat_liste!$Y22+20)/20)+Resultat_liste!$V22</f>
        <v>37</v>
      </c>
      <c r="EO20" s="581">
        <f>AS20*((Resultat_liste!$Y22+20)/20)+Resultat_liste!$V22</f>
        <v>0</v>
      </c>
      <c r="EP20" s="581">
        <f>AT20*((Resultat_liste!$Y22+20)/20)+Resultat_liste!$V22</f>
        <v>-37</v>
      </c>
      <c r="EQ20" s="581">
        <f>AU20*((Resultat_liste!$Y22+20)/20)+Resultat_liste!$V22</f>
        <v>0</v>
      </c>
      <c r="ER20" s="581">
        <f>AV20*((Resultat_liste!$Y22+20)/20)+Resultat_liste!$V22</f>
        <v>37</v>
      </c>
      <c r="ES20" s="581">
        <f>AW20*((Resultat_liste!$Y22+20)/20)+Resultat_liste!$V22</f>
        <v>0</v>
      </c>
      <c r="ET20" s="581">
        <f>AX20*((Resultat_liste!$Y22+20)/20)+Resultat_liste!$V22</f>
        <v>-37</v>
      </c>
      <c r="EU20" s="581">
        <f>AY20*((Resultat_liste!$Y22+20)/20)+Resultat_liste!$V22</f>
        <v>0</v>
      </c>
      <c r="EV20" s="581">
        <f>AZ20*((Resultat_liste!$Y22+20)/20)+Resultat_liste!$V22</f>
        <v>37</v>
      </c>
      <c r="EW20" s="581">
        <f>BA20*((Resultat_liste!$Y22+20)/20)+Resultat_liste!$V22</f>
        <v>0</v>
      </c>
      <c r="EX20" s="581">
        <f>BB20*((Resultat_liste!$Y22+20)/20)+Resultat_liste!$V22</f>
        <v>-37</v>
      </c>
      <c r="EY20" s="581">
        <f>BC20*((Resultat_liste!$Y22+20)/20)+Resultat_liste!$V22</f>
        <v>0</v>
      </c>
      <c r="EZ20" s="581">
        <f>BD20*((Resultat_liste!$Y22+20)/20)+Resultat_liste!$V22</f>
        <v>37</v>
      </c>
      <c r="FA20" s="581">
        <f>BE20*((Resultat_liste!$Y22+20)/20)+Resultat_liste!$V22</f>
        <v>0</v>
      </c>
      <c r="FB20" s="581">
        <f t="shared" si="73"/>
        <v>20</v>
      </c>
      <c r="FC20" s="581">
        <f t="shared" si="74"/>
        <v>0</v>
      </c>
      <c r="FD20" s="581">
        <f t="shared" si="75"/>
        <v>-20</v>
      </c>
      <c r="FE20" s="581">
        <f t="shared" si="76"/>
        <v>0</v>
      </c>
      <c r="FF20" s="581">
        <f t="shared" si="77"/>
        <v>20</v>
      </c>
      <c r="FG20" s="581">
        <f t="shared" si="78"/>
        <v>0</v>
      </c>
      <c r="FH20" s="581">
        <f t="shared" si="79"/>
        <v>-20</v>
      </c>
      <c r="FI20" s="581">
        <f t="shared" si="80"/>
        <v>0</v>
      </c>
      <c r="FJ20" s="581">
        <f t="shared" si="81"/>
        <v>20</v>
      </c>
      <c r="FK20" s="581">
        <f t="shared" si="82"/>
        <v>0</v>
      </c>
      <c r="FL20" s="581">
        <f t="shared" si="83"/>
        <v>-20</v>
      </c>
      <c r="FM20" s="581">
        <f t="shared" si="84"/>
        <v>0</v>
      </c>
      <c r="FN20" s="581">
        <f t="shared" si="85"/>
        <v>20</v>
      </c>
      <c r="FO20" s="581">
        <f t="shared" si="86"/>
        <v>0</v>
      </c>
      <c r="FP20" s="581">
        <f t="shared" si="87"/>
        <v>-20</v>
      </c>
      <c r="FQ20" s="581">
        <f t="shared" si="88"/>
        <v>0</v>
      </c>
      <c r="FR20" s="581">
        <f t="shared" si="89"/>
        <v>20</v>
      </c>
      <c r="FS20" s="581">
        <f t="shared" si="90"/>
        <v>0</v>
      </c>
      <c r="FT20" s="581">
        <f t="shared" si="91"/>
        <v>-20</v>
      </c>
      <c r="FU20" s="581">
        <f t="shared" si="92"/>
        <v>0</v>
      </c>
      <c r="FV20" s="581">
        <f t="shared" si="93"/>
        <v>20</v>
      </c>
      <c r="FW20" s="581">
        <f t="shared" si="94"/>
        <v>0</v>
      </c>
      <c r="FX20" s="581">
        <f t="shared" si="95"/>
        <v>-20</v>
      </c>
      <c r="FY20" s="581">
        <f t="shared" si="96"/>
        <v>0</v>
      </c>
      <c r="FZ20" s="581">
        <f t="shared" si="97"/>
        <v>20</v>
      </c>
      <c r="GA20" s="581">
        <f t="shared" si="98"/>
        <v>0</v>
      </c>
      <c r="GB20" s="581">
        <f t="shared" si="2"/>
        <v>-20</v>
      </c>
      <c r="GC20" s="581">
        <f t="shared" si="3"/>
        <v>0</v>
      </c>
      <c r="GD20" s="581">
        <f t="shared" si="4"/>
        <v>20</v>
      </c>
      <c r="GE20" s="581">
        <f t="shared" si="5"/>
        <v>0</v>
      </c>
      <c r="GF20" s="581">
        <f t="shared" si="6"/>
        <v>-20</v>
      </c>
      <c r="GG20" s="581">
        <f t="shared" si="7"/>
        <v>0</v>
      </c>
      <c r="GH20" s="581">
        <f t="shared" si="8"/>
        <v>20</v>
      </c>
      <c r="GI20" s="581">
        <f t="shared" si="9"/>
        <v>0</v>
      </c>
      <c r="GJ20" s="581">
        <f t="shared" si="10"/>
        <v>-20</v>
      </c>
      <c r="GK20" s="581">
        <f t="shared" si="11"/>
        <v>0</v>
      </c>
      <c r="GL20" s="581">
        <f t="shared" si="12"/>
        <v>20</v>
      </c>
      <c r="GM20" s="581">
        <f t="shared" si="13"/>
        <v>0</v>
      </c>
      <c r="GN20" s="581">
        <f t="shared" si="14"/>
        <v>-20</v>
      </c>
      <c r="GO20" s="581">
        <f t="shared" si="15"/>
        <v>0</v>
      </c>
      <c r="GP20" s="581">
        <f t="shared" si="16"/>
        <v>20</v>
      </c>
      <c r="GQ20" s="581">
        <f t="shared" si="17"/>
        <v>0</v>
      </c>
      <c r="GR20" s="581">
        <f t="shared" si="18"/>
        <v>-20</v>
      </c>
      <c r="GS20" s="581">
        <f t="shared" si="19"/>
        <v>0</v>
      </c>
      <c r="GT20" s="581">
        <f t="shared" si="20"/>
        <v>20</v>
      </c>
      <c r="GU20" s="581">
        <f t="shared" si="21"/>
        <v>0</v>
      </c>
      <c r="GV20" s="581">
        <f t="shared" si="22"/>
        <v>-20</v>
      </c>
      <c r="GW20" s="581">
        <f t="shared" si="23"/>
        <v>0</v>
      </c>
      <c r="GX20" s="581">
        <f t="shared" si="24"/>
        <v>20</v>
      </c>
      <c r="GY20" s="581">
        <f t="shared" si="25"/>
        <v>0</v>
      </c>
    </row>
    <row r="21" spans="1:207" ht="16.5" thickTop="1" thickBot="1" x14ac:dyDescent="0.3">
      <c r="A21" s="581">
        <v>200</v>
      </c>
      <c r="B21" s="584" t="s">
        <v>31</v>
      </c>
      <c r="C21" s="581">
        <f t="shared" si="99"/>
        <v>5</v>
      </c>
      <c r="D21" s="581">
        <f t="shared" si="26"/>
        <v>502</v>
      </c>
      <c r="E21" s="581">
        <v>200</v>
      </c>
      <c r="F21" s="581">
        <f t="shared" si="100"/>
        <v>2</v>
      </c>
      <c r="G21" s="582" t="s">
        <v>29</v>
      </c>
      <c r="H21" s="581">
        <v>20</v>
      </c>
      <c r="I21" s="581">
        <v>0</v>
      </c>
      <c r="J21" s="581">
        <v>-20</v>
      </c>
      <c r="K21" s="581">
        <v>0</v>
      </c>
      <c r="L21" s="581">
        <f t="shared" si="27"/>
        <v>20</v>
      </c>
      <c r="M21" s="581">
        <f t="shared" si="28"/>
        <v>0</v>
      </c>
      <c r="N21" s="581">
        <f t="shared" si="29"/>
        <v>-20</v>
      </c>
      <c r="O21" s="581">
        <f t="shared" si="30"/>
        <v>0</v>
      </c>
      <c r="P21" s="581">
        <f t="shared" si="31"/>
        <v>20</v>
      </c>
      <c r="Q21" s="581">
        <f t="shared" si="32"/>
        <v>0</v>
      </c>
      <c r="R21" s="581">
        <f t="shared" si="33"/>
        <v>-20</v>
      </c>
      <c r="S21" s="581">
        <f t="shared" si="34"/>
        <v>0</v>
      </c>
      <c r="T21" s="581">
        <f t="shared" si="35"/>
        <v>20</v>
      </c>
      <c r="U21" s="581">
        <f t="shared" si="36"/>
        <v>0</v>
      </c>
      <c r="V21" s="581">
        <f t="shared" si="37"/>
        <v>-20</v>
      </c>
      <c r="W21" s="581">
        <f t="shared" si="38"/>
        <v>0</v>
      </c>
      <c r="X21" s="581">
        <f t="shared" si="39"/>
        <v>20</v>
      </c>
      <c r="Y21" s="581">
        <f t="shared" si="40"/>
        <v>0</v>
      </c>
      <c r="Z21" s="581">
        <f t="shared" si="41"/>
        <v>-20</v>
      </c>
      <c r="AA21" s="581">
        <f t="shared" si="42"/>
        <v>0</v>
      </c>
      <c r="AB21" s="581">
        <f t="shared" si="43"/>
        <v>20</v>
      </c>
      <c r="AC21" s="581">
        <f t="shared" si="44"/>
        <v>0</v>
      </c>
      <c r="AD21" s="581">
        <f t="shared" si="45"/>
        <v>-20</v>
      </c>
      <c r="AE21" s="581">
        <f t="shared" si="46"/>
        <v>0</v>
      </c>
      <c r="AF21" s="581">
        <f t="shared" si="47"/>
        <v>20</v>
      </c>
      <c r="AG21" s="581">
        <f t="shared" si="48"/>
        <v>0</v>
      </c>
      <c r="AH21" s="581">
        <f t="shared" si="49"/>
        <v>-20</v>
      </c>
      <c r="AI21" s="581">
        <f t="shared" si="50"/>
        <v>0</v>
      </c>
      <c r="AJ21" s="581">
        <f t="shared" si="51"/>
        <v>20</v>
      </c>
      <c r="AK21" s="581">
        <f t="shared" si="52"/>
        <v>0</v>
      </c>
      <c r="AL21" s="581">
        <f t="shared" si="53"/>
        <v>-20</v>
      </c>
      <c r="AM21" s="581">
        <f t="shared" si="54"/>
        <v>0</v>
      </c>
      <c r="AN21" s="581">
        <f t="shared" si="55"/>
        <v>20</v>
      </c>
      <c r="AO21" s="581">
        <f t="shared" si="56"/>
        <v>0</v>
      </c>
      <c r="AP21" s="581">
        <f t="shared" si="57"/>
        <v>-20</v>
      </c>
      <c r="AQ21" s="581">
        <f t="shared" si="58"/>
        <v>0</v>
      </c>
      <c r="AR21" s="581">
        <f t="shared" si="59"/>
        <v>20</v>
      </c>
      <c r="AS21" s="581">
        <f t="shared" si="60"/>
        <v>0</v>
      </c>
      <c r="AT21" s="581">
        <f t="shared" si="61"/>
        <v>-20</v>
      </c>
      <c r="AU21" s="581">
        <f t="shared" si="62"/>
        <v>0</v>
      </c>
      <c r="AV21" s="581">
        <f t="shared" si="63"/>
        <v>20</v>
      </c>
      <c r="AW21" s="581">
        <f t="shared" si="64"/>
        <v>0</v>
      </c>
      <c r="AX21" s="581">
        <f t="shared" si="65"/>
        <v>-20</v>
      </c>
      <c r="AY21" s="581">
        <f t="shared" si="66"/>
        <v>0</v>
      </c>
      <c r="AZ21" s="581">
        <f t="shared" si="67"/>
        <v>20</v>
      </c>
      <c r="BA21" s="581">
        <f t="shared" si="68"/>
        <v>0</v>
      </c>
      <c r="BB21" s="581">
        <f t="shared" si="69"/>
        <v>-20</v>
      </c>
      <c r="BC21" s="581">
        <f t="shared" si="70"/>
        <v>0</v>
      </c>
      <c r="BD21" s="581">
        <f t="shared" si="71"/>
        <v>20</v>
      </c>
      <c r="BE21" s="581">
        <f t="shared" si="72"/>
        <v>0</v>
      </c>
      <c r="BF21" s="581">
        <f>H21*((Resultat_liste!$M23+20)/20)+Resultat_liste!$J23</f>
        <v>29</v>
      </c>
      <c r="BG21" s="581">
        <f>I21*((Resultat_liste!$M23+20)/20)+Resultat_liste!$J23</f>
        <v>0</v>
      </c>
      <c r="BH21" s="581">
        <f>J21*((Resultat_liste!$M23+20)/20)+Resultat_liste!$J23</f>
        <v>-29</v>
      </c>
      <c r="BI21" s="581">
        <f>K21*((Resultat_liste!$M23+20)/20)+Resultat_liste!$J23</f>
        <v>0</v>
      </c>
      <c r="BJ21" s="581">
        <f>L21*((Resultat_liste!$M23+20)/20)+Resultat_liste!$J23</f>
        <v>29</v>
      </c>
      <c r="BK21" s="581">
        <f>M21*((Resultat_liste!$M23+20)/20)+Resultat_liste!$J23</f>
        <v>0</v>
      </c>
      <c r="BL21" s="581">
        <f>N21*((Resultat_liste!$M23+20)/20)+Resultat_liste!$J23</f>
        <v>-29</v>
      </c>
      <c r="BM21" s="581">
        <f>O21*((Resultat_liste!$M23+20)/20)+Resultat_liste!$J23</f>
        <v>0</v>
      </c>
      <c r="BN21" s="581">
        <f>P21*((Resultat_liste!$M23+20)/20)+Resultat_liste!$J23</f>
        <v>29</v>
      </c>
      <c r="BO21" s="581">
        <f>Q21*((Resultat_liste!$M23+20)/20)+Resultat_liste!$J23</f>
        <v>0</v>
      </c>
      <c r="BP21" s="581">
        <f>R21*((Resultat_liste!$M23+20)/20)+Resultat_liste!$J23</f>
        <v>-29</v>
      </c>
      <c r="BQ21" s="581">
        <f>S21*((Resultat_liste!$M23+20)/20)+Resultat_liste!$J23</f>
        <v>0</v>
      </c>
      <c r="BR21" s="581">
        <f>T21*((Resultat_liste!$M23+20)/20)+Resultat_liste!$J23</f>
        <v>29</v>
      </c>
      <c r="BS21" s="581">
        <f>U21*((Resultat_liste!$M23+20)/20)+Resultat_liste!$J23</f>
        <v>0</v>
      </c>
      <c r="BT21" s="581">
        <f>V21*((Resultat_liste!$M23+20)/20)+Resultat_liste!$J23</f>
        <v>-29</v>
      </c>
      <c r="BU21" s="581">
        <f>W21*((Resultat_liste!$M23+20)/20)+Resultat_liste!$J23</f>
        <v>0</v>
      </c>
      <c r="BV21" s="581">
        <f>X21*((Resultat_liste!$M23+20)/20)+Resultat_liste!$J23</f>
        <v>29</v>
      </c>
      <c r="BW21" s="581">
        <f>Y21*((Resultat_liste!$M23+20)/20)+Resultat_liste!$J23</f>
        <v>0</v>
      </c>
      <c r="BX21" s="581">
        <f>Z21*((Resultat_liste!$M23+20)/20)+Resultat_liste!$J23</f>
        <v>-29</v>
      </c>
      <c r="BY21" s="581">
        <f>AA21*((Resultat_liste!$M23+20)/20)+Resultat_liste!$J23</f>
        <v>0</v>
      </c>
      <c r="BZ21" s="581">
        <f>AB21*((Resultat_liste!$M23+20)/20)+Resultat_liste!$J23</f>
        <v>29</v>
      </c>
      <c r="CA21" s="581">
        <f>AC21*((Resultat_liste!$M23+20)/20)+Resultat_liste!$J23</f>
        <v>0</v>
      </c>
      <c r="CB21" s="581">
        <f>AD21*((Resultat_liste!$M23+20)/20)+Resultat_liste!$J23</f>
        <v>-29</v>
      </c>
      <c r="CC21" s="581">
        <f>AE21*((Resultat_liste!$M23+20)/20)+Resultat_liste!$J23</f>
        <v>0</v>
      </c>
      <c r="CD21" s="581">
        <f>AF21*((Resultat_liste!$M23+20)/20)+Resultat_liste!$J23</f>
        <v>29</v>
      </c>
      <c r="CE21" s="581">
        <f>AG21*((Resultat_liste!$M23+20)/20)+Resultat_liste!$J23</f>
        <v>0</v>
      </c>
      <c r="CF21" s="581">
        <f>AH21*((Resultat_liste!$M23+20)/20)+Resultat_liste!$J23</f>
        <v>-29</v>
      </c>
      <c r="CG21" s="581">
        <f>AI21*((Resultat_liste!$M23+20)/20)+Resultat_liste!$J23</f>
        <v>0</v>
      </c>
      <c r="CH21" s="581">
        <f>AJ21*((Resultat_liste!$M23+20)/20)+Resultat_liste!$J23</f>
        <v>29</v>
      </c>
      <c r="CI21" s="581">
        <f>AK21*((Resultat_liste!$M23+20)/20)+Resultat_liste!$J23</f>
        <v>0</v>
      </c>
      <c r="CJ21" s="581">
        <f>AL21*((Resultat_liste!$M23+20)/20)+Resultat_liste!$J23</f>
        <v>-29</v>
      </c>
      <c r="CK21" s="581">
        <f>AM21*((Resultat_liste!$M23+20)/20)+Resultat_liste!$J23</f>
        <v>0</v>
      </c>
      <c r="CL21" s="581">
        <f>AN21*((Resultat_liste!$M23+20)/20)+Resultat_liste!$J23</f>
        <v>29</v>
      </c>
      <c r="CM21" s="581">
        <f>AO21*((Resultat_liste!$M23+20)/20)+Resultat_liste!$J23</f>
        <v>0</v>
      </c>
      <c r="CN21" s="581">
        <f>AP21*((Resultat_liste!$M23+20)/20)+Resultat_liste!$J23</f>
        <v>-29</v>
      </c>
      <c r="CO21" s="581">
        <f>AQ21*((Resultat_liste!$M23+20)/20)+Resultat_liste!$J23</f>
        <v>0</v>
      </c>
      <c r="CP21" s="581">
        <f>AR21*((Resultat_liste!$M23+20)/20)+Resultat_liste!$J23</f>
        <v>29</v>
      </c>
      <c r="CQ21" s="581">
        <f>AS21*((Resultat_liste!$M23+20)/20)+Resultat_liste!$J23</f>
        <v>0</v>
      </c>
      <c r="CR21" s="581">
        <f>AT21*((Resultat_liste!$M23+20)/20)+Resultat_liste!$J23</f>
        <v>-29</v>
      </c>
      <c r="CS21" s="581">
        <f>AU21*((Resultat_liste!$M23+20)/20)+Resultat_liste!$J23</f>
        <v>0</v>
      </c>
      <c r="CT21" s="581">
        <f>AV21*((Resultat_liste!$M23+20)/20)+Resultat_liste!$J23</f>
        <v>29</v>
      </c>
      <c r="CU21" s="581">
        <f>AW21*((Resultat_liste!$M23+20)/20)+Resultat_liste!$J23</f>
        <v>0</v>
      </c>
      <c r="CV21" s="581">
        <f>AX21*((Resultat_liste!$M23+20)/20)+Resultat_liste!$J23</f>
        <v>-29</v>
      </c>
      <c r="CW21" s="581">
        <f>AY21*((Resultat_liste!$M23+20)/20)+Resultat_liste!$J23</f>
        <v>0</v>
      </c>
      <c r="CX21" s="581">
        <f>AZ21*((Resultat_liste!$M23+20)/20)+Resultat_liste!$J23</f>
        <v>29</v>
      </c>
      <c r="CY21" s="581">
        <f>BA21*((Resultat_liste!$M23+20)/20)+Resultat_liste!$J23</f>
        <v>0</v>
      </c>
      <c r="CZ21" s="581">
        <f>BB21*((Resultat_liste!$M23+20)/20)+Resultat_liste!$J23</f>
        <v>-29</v>
      </c>
      <c r="DA21" s="581">
        <f>BC21*((Resultat_liste!$M23+20)/20)+Resultat_liste!$J23</f>
        <v>0</v>
      </c>
      <c r="DB21" s="581">
        <f>BD21*((Resultat_liste!$M23+20)/20)+Resultat_liste!$J23</f>
        <v>29</v>
      </c>
      <c r="DC21" s="581">
        <f>BE21*((Resultat_liste!$M23+20)/20)+Resultat_liste!$J23</f>
        <v>0</v>
      </c>
      <c r="DD21" s="581">
        <f>H21*((Resultat_liste!$Y23+20)/20)+Resultat_liste!$V23</f>
        <v>33</v>
      </c>
      <c r="DE21" s="581">
        <f>I21*((Resultat_liste!$Y23+20)/20)+Resultat_liste!$V23</f>
        <v>2</v>
      </c>
      <c r="DF21" s="581">
        <f>J21*((Resultat_liste!$Y23+20)/20)+Resultat_liste!$V23</f>
        <v>-29</v>
      </c>
      <c r="DG21" s="581">
        <f>K21*((Resultat_liste!$Y23+20)/20)+Resultat_liste!$V23</f>
        <v>2</v>
      </c>
      <c r="DH21" s="581">
        <f>L21*((Resultat_liste!$Y23+20)/20)+Resultat_liste!$V23</f>
        <v>33</v>
      </c>
      <c r="DI21" s="581">
        <f>M21*((Resultat_liste!$Y23+20)/20)+Resultat_liste!$V23</f>
        <v>2</v>
      </c>
      <c r="DJ21" s="581">
        <f>N21*((Resultat_liste!$Y23+20)/20)+Resultat_liste!$V23</f>
        <v>-29</v>
      </c>
      <c r="DK21" s="581">
        <f>O21*((Resultat_liste!$Y23+20)/20)+Resultat_liste!$V23</f>
        <v>2</v>
      </c>
      <c r="DL21" s="581">
        <f>P21*((Resultat_liste!$Y23+20)/20)+Resultat_liste!$V23</f>
        <v>33</v>
      </c>
      <c r="DM21" s="581">
        <f>Q21*((Resultat_liste!$Y23+20)/20)+Resultat_liste!$V23</f>
        <v>2</v>
      </c>
      <c r="DN21" s="581">
        <f>R21*((Resultat_liste!$Y23+20)/20)+Resultat_liste!$V23</f>
        <v>-29</v>
      </c>
      <c r="DO21" s="581">
        <f>S21*((Resultat_liste!$Y23+20)/20)+Resultat_liste!$V23</f>
        <v>2</v>
      </c>
      <c r="DP21" s="581">
        <f>T21*((Resultat_liste!$Y23+20)/20)+Resultat_liste!$V23</f>
        <v>33</v>
      </c>
      <c r="DQ21" s="581">
        <f>U21*((Resultat_liste!$Y23+20)/20)+Resultat_liste!$V23</f>
        <v>2</v>
      </c>
      <c r="DR21" s="581">
        <f>V21*((Resultat_liste!$Y23+20)/20)+Resultat_liste!$V23</f>
        <v>-29</v>
      </c>
      <c r="DS21" s="581">
        <f>W21*((Resultat_liste!$Y23+20)/20)+Resultat_liste!$V23</f>
        <v>2</v>
      </c>
      <c r="DT21" s="581">
        <f>X21*((Resultat_liste!$Y23+20)/20)+Resultat_liste!$V23</f>
        <v>33</v>
      </c>
      <c r="DU21" s="581">
        <f>Y21*((Resultat_liste!$Y23+20)/20)+Resultat_liste!$V23</f>
        <v>2</v>
      </c>
      <c r="DV21" s="581">
        <f>Z21*((Resultat_liste!$Y23+20)/20)+Resultat_liste!$V23</f>
        <v>-29</v>
      </c>
      <c r="DW21" s="581">
        <f>AA21*((Resultat_liste!$Y23+20)/20)+Resultat_liste!$V23</f>
        <v>2</v>
      </c>
      <c r="DX21" s="581">
        <f>AB21*((Resultat_liste!$Y23+20)/20)+Resultat_liste!$V23</f>
        <v>33</v>
      </c>
      <c r="DY21" s="581">
        <f>AC21*((Resultat_liste!$Y23+20)/20)+Resultat_liste!$V23</f>
        <v>2</v>
      </c>
      <c r="DZ21" s="581">
        <f>AD21*((Resultat_liste!$Y23+20)/20)+Resultat_liste!$V23</f>
        <v>-29</v>
      </c>
      <c r="EA21" s="581">
        <f>AE21*((Resultat_liste!$Y23+20)/20)+Resultat_liste!$V23</f>
        <v>2</v>
      </c>
      <c r="EB21" s="581">
        <f>AF21*((Resultat_liste!$Y23+20)/20)+Resultat_liste!$V23</f>
        <v>33</v>
      </c>
      <c r="EC21" s="581">
        <f>AG21*((Resultat_liste!$Y23+20)/20)+Resultat_liste!$V23</f>
        <v>2</v>
      </c>
      <c r="ED21" s="581">
        <f>AH21*((Resultat_liste!$Y23+20)/20)+Resultat_liste!$V23</f>
        <v>-29</v>
      </c>
      <c r="EE21" s="581">
        <f>AI21*((Resultat_liste!$Y23+20)/20)+Resultat_liste!$V23</f>
        <v>2</v>
      </c>
      <c r="EF21" s="581">
        <f>AJ21*((Resultat_liste!$Y23+20)/20)+Resultat_liste!$V23</f>
        <v>33</v>
      </c>
      <c r="EG21" s="581">
        <f>AK21*((Resultat_liste!$Y23+20)/20)+Resultat_liste!$V23</f>
        <v>2</v>
      </c>
      <c r="EH21" s="581">
        <f>AL21*((Resultat_liste!$Y23+20)/20)+Resultat_liste!$V23</f>
        <v>-29</v>
      </c>
      <c r="EI21" s="581">
        <f>AM21*((Resultat_liste!$Y23+20)/20)+Resultat_liste!$V23</f>
        <v>2</v>
      </c>
      <c r="EJ21" s="581">
        <f>AN21*((Resultat_liste!$Y23+20)/20)+Resultat_liste!$V23</f>
        <v>33</v>
      </c>
      <c r="EK21" s="581">
        <f>AO21*((Resultat_liste!$Y23+20)/20)+Resultat_liste!$V23</f>
        <v>2</v>
      </c>
      <c r="EL21" s="581">
        <f>AP21*((Resultat_liste!$Y23+20)/20)+Resultat_liste!$V23</f>
        <v>-29</v>
      </c>
      <c r="EM21" s="581">
        <f>AQ21*((Resultat_liste!$Y23+20)/20)+Resultat_liste!$V23</f>
        <v>2</v>
      </c>
      <c r="EN21" s="581">
        <f>AR21*((Resultat_liste!$Y23+20)/20)+Resultat_liste!$V23</f>
        <v>33</v>
      </c>
      <c r="EO21" s="581">
        <f>AS21*((Resultat_liste!$Y23+20)/20)+Resultat_liste!$V23</f>
        <v>2</v>
      </c>
      <c r="EP21" s="581">
        <f>AT21*((Resultat_liste!$Y23+20)/20)+Resultat_liste!$V23</f>
        <v>-29</v>
      </c>
      <c r="EQ21" s="581">
        <f>AU21*((Resultat_liste!$Y23+20)/20)+Resultat_liste!$V23</f>
        <v>2</v>
      </c>
      <c r="ER21" s="581">
        <f>AV21*((Resultat_liste!$Y23+20)/20)+Resultat_liste!$V23</f>
        <v>33</v>
      </c>
      <c r="ES21" s="581">
        <f>AW21*((Resultat_liste!$Y23+20)/20)+Resultat_liste!$V23</f>
        <v>2</v>
      </c>
      <c r="ET21" s="581">
        <f>AX21*((Resultat_liste!$Y23+20)/20)+Resultat_liste!$V23</f>
        <v>-29</v>
      </c>
      <c r="EU21" s="581">
        <f>AY21*((Resultat_liste!$Y23+20)/20)+Resultat_liste!$V23</f>
        <v>2</v>
      </c>
      <c r="EV21" s="581">
        <f>AZ21*((Resultat_liste!$Y23+20)/20)+Resultat_liste!$V23</f>
        <v>33</v>
      </c>
      <c r="EW21" s="581">
        <f>BA21*((Resultat_liste!$Y23+20)/20)+Resultat_liste!$V23</f>
        <v>2</v>
      </c>
      <c r="EX21" s="581">
        <f>BB21*((Resultat_liste!$Y23+20)/20)+Resultat_liste!$V23</f>
        <v>-29</v>
      </c>
      <c r="EY21" s="581">
        <f>BC21*((Resultat_liste!$Y23+20)/20)+Resultat_liste!$V23</f>
        <v>2</v>
      </c>
      <c r="EZ21" s="581">
        <f>BD21*((Resultat_liste!$Y23+20)/20)+Resultat_liste!$V23</f>
        <v>33</v>
      </c>
      <c r="FA21" s="581">
        <f>BE21*((Resultat_liste!$Y23+20)/20)+Resultat_liste!$V23</f>
        <v>2</v>
      </c>
      <c r="FB21" s="581">
        <f t="shared" si="73"/>
        <v>20</v>
      </c>
      <c r="FC21" s="581">
        <f t="shared" si="74"/>
        <v>0</v>
      </c>
      <c r="FD21" s="581">
        <f t="shared" si="75"/>
        <v>-20</v>
      </c>
      <c r="FE21" s="581">
        <f t="shared" si="76"/>
        <v>0</v>
      </c>
      <c r="FF21" s="581">
        <f t="shared" si="77"/>
        <v>20</v>
      </c>
      <c r="FG21" s="581">
        <f t="shared" si="78"/>
        <v>0</v>
      </c>
      <c r="FH21" s="581">
        <f t="shared" si="79"/>
        <v>-20</v>
      </c>
      <c r="FI21" s="581">
        <f t="shared" si="80"/>
        <v>0</v>
      </c>
      <c r="FJ21" s="581">
        <f t="shared" si="81"/>
        <v>20</v>
      </c>
      <c r="FK21" s="581">
        <f t="shared" si="82"/>
        <v>0</v>
      </c>
      <c r="FL21" s="581">
        <f t="shared" si="83"/>
        <v>-20</v>
      </c>
      <c r="FM21" s="581">
        <f t="shared" si="84"/>
        <v>0</v>
      </c>
      <c r="FN21" s="581">
        <f t="shared" si="85"/>
        <v>20</v>
      </c>
      <c r="FO21" s="581">
        <f t="shared" si="86"/>
        <v>0</v>
      </c>
      <c r="FP21" s="581">
        <f t="shared" si="87"/>
        <v>-20</v>
      </c>
      <c r="FQ21" s="581">
        <f t="shared" si="88"/>
        <v>0</v>
      </c>
      <c r="FR21" s="581">
        <f t="shared" si="89"/>
        <v>20</v>
      </c>
      <c r="FS21" s="581">
        <f t="shared" si="90"/>
        <v>0</v>
      </c>
      <c r="FT21" s="581">
        <f t="shared" si="91"/>
        <v>-20</v>
      </c>
      <c r="FU21" s="581">
        <f t="shared" si="92"/>
        <v>0</v>
      </c>
      <c r="FV21" s="581">
        <f t="shared" si="93"/>
        <v>20</v>
      </c>
      <c r="FW21" s="581">
        <f t="shared" si="94"/>
        <v>0</v>
      </c>
      <c r="FX21" s="581">
        <f t="shared" si="95"/>
        <v>-20</v>
      </c>
      <c r="FY21" s="581">
        <f t="shared" si="96"/>
        <v>0</v>
      </c>
      <c r="FZ21" s="581">
        <f t="shared" si="97"/>
        <v>20</v>
      </c>
      <c r="GA21" s="581">
        <f t="shared" si="98"/>
        <v>0</v>
      </c>
      <c r="GB21" s="581">
        <f t="shared" si="2"/>
        <v>-20</v>
      </c>
      <c r="GC21" s="581">
        <f t="shared" si="3"/>
        <v>0</v>
      </c>
      <c r="GD21" s="581">
        <f t="shared" si="4"/>
        <v>20</v>
      </c>
      <c r="GE21" s="581">
        <f t="shared" si="5"/>
        <v>0</v>
      </c>
      <c r="GF21" s="581">
        <f t="shared" si="6"/>
        <v>-20</v>
      </c>
      <c r="GG21" s="581">
        <f t="shared" si="7"/>
        <v>0</v>
      </c>
      <c r="GH21" s="581">
        <f t="shared" si="8"/>
        <v>20</v>
      </c>
      <c r="GI21" s="581">
        <f t="shared" si="9"/>
        <v>0</v>
      </c>
      <c r="GJ21" s="581">
        <f t="shared" si="10"/>
        <v>-20</v>
      </c>
      <c r="GK21" s="581">
        <f t="shared" si="11"/>
        <v>0</v>
      </c>
      <c r="GL21" s="581">
        <f t="shared" si="12"/>
        <v>20</v>
      </c>
      <c r="GM21" s="581">
        <f t="shared" si="13"/>
        <v>0</v>
      </c>
      <c r="GN21" s="581">
        <f t="shared" si="14"/>
        <v>-20</v>
      </c>
      <c r="GO21" s="581">
        <f t="shared" si="15"/>
        <v>0</v>
      </c>
      <c r="GP21" s="581">
        <f t="shared" si="16"/>
        <v>20</v>
      </c>
      <c r="GQ21" s="581">
        <f t="shared" si="17"/>
        <v>0</v>
      </c>
      <c r="GR21" s="581">
        <f t="shared" si="18"/>
        <v>-20</v>
      </c>
      <c r="GS21" s="581">
        <f t="shared" si="19"/>
        <v>0</v>
      </c>
      <c r="GT21" s="581">
        <f t="shared" si="20"/>
        <v>20</v>
      </c>
      <c r="GU21" s="581">
        <f t="shared" si="21"/>
        <v>0</v>
      </c>
      <c r="GV21" s="581">
        <f t="shared" si="22"/>
        <v>-20</v>
      </c>
      <c r="GW21" s="581">
        <f t="shared" si="23"/>
        <v>0</v>
      </c>
      <c r="GX21" s="581">
        <f t="shared" si="24"/>
        <v>20</v>
      </c>
      <c r="GY21" s="581">
        <f t="shared" si="25"/>
        <v>0</v>
      </c>
    </row>
    <row r="22" spans="1:207" ht="16.5" thickTop="1" thickBot="1" x14ac:dyDescent="0.3">
      <c r="A22" s="581">
        <v>210</v>
      </c>
      <c r="B22" s="584" t="s">
        <v>32</v>
      </c>
      <c r="C22" s="581">
        <f t="shared" si="99"/>
        <v>5</v>
      </c>
      <c r="D22" s="581">
        <f t="shared" si="26"/>
        <v>503</v>
      </c>
      <c r="E22" s="581">
        <v>210</v>
      </c>
      <c r="F22" s="581">
        <f t="shared" si="100"/>
        <v>3</v>
      </c>
      <c r="G22" s="582" t="s">
        <v>29</v>
      </c>
      <c r="H22" s="581">
        <v>20</v>
      </c>
      <c r="I22" s="581">
        <v>0</v>
      </c>
      <c r="J22" s="581">
        <v>-20</v>
      </c>
      <c r="K22" s="581">
        <v>0</v>
      </c>
      <c r="L22" s="581">
        <f t="shared" si="27"/>
        <v>20</v>
      </c>
      <c r="M22" s="581">
        <f t="shared" si="28"/>
        <v>0</v>
      </c>
      <c r="N22" s="581">
        <f t="shared" si="29"/>
        <v>-20</v>
      </c>
      <c r="O22" s="581">
        <f t="shared" si="30"/>
        <v>0</v>
      </c>
      <c r="P22" s="581">
        <f t="shared" si="31"/>
        <v>20</v>
      </c>
      <c r="Q22" s="581">
        <f t="shared" si="32"/>
        <v>0</v>
      </c>
      <c r="R22" s="581">
        <f t="shared" si="33"/>
        <v>-20</v>
      </c>
      <c r="S22" s="581">
        <f t="shared" si="34"/>
        <v>0</v>
      </c>
      <c r="T22" s="581">
        <f t="shared" si="35"/>
        <v>20</v>
      </c>
      <c r="U22" s="581">
        <f t="shared" si="36"/>
        <v>0</v>
      </c>
      <c r="V22" s="581">
        <f t="shared" si="37"/>
        <v>-20</v>
      </c>
      <c r="W22" s="581">
        <f t="shared" si="38"/>
        <v>0</v>
      </c>
      <c r="X22" s="581">
        <f t="shared" si="39"/>
        <v>20</v>
      </c>
      <c r="Y22" s="581">
        <f t="shared" si="40"/>
        <v>0</v>
      </c>
      <c r="Z22" s="581">
        <f t="shared" si="41"/>
        <v>-20</v>
      </c>
      <c r="AA22" s="581">
        <f t="shared" si="42"/>
        <v>0</v>
      </c>
      <c r="AB22" s="581">
        <f t="shared" si="43"/>
        <v>20</v>
      </c>
      <c r="AC22" s="581">
        <f t="shared" si="44"/>
        <v>0</v>
      </c>
      <c r="AD22" s="581">
        <f t="shared" si="45"/>
        <v>-20</v>
      </c>
      <c r="AE22" s="581">
        <f t="shared" si="46"/>
        <v>0</v>
      </c>
      <c r="AF22" s="581">
        <f t="shared" si="47"/>
        <v>20</v>
      </c>
      <c r="AG22" s="581">
        <f t="shared" si="48"/>
        <v>0</v>
      </c>
      <c r="AH22" s="581">
        <f t="shared" si="49"/>
        <v>-20</v>
      </c>
      <c r="AI22" s="581">
        <f t="shared" si="50"/>
        <v>0</v>
      </c>
      <c r="AJ22" s="581">
        <f t="shared" si="51"/>
        <v>20</v>
      </c>
      <c r="AK22" s="581">
        <f t="shared" si="52"/>
        <v>0</v>
      </c>
      <c r="AL22" s="581">
        <f t="shared" si="53"/>
        <v>-20</v>
      </c>
      <c r="AM22" s="581">
        <f t="shared" si="54"/>
        <v>0</v>
      </c>
      <c r="AN22" s="581">
        <f t="shared" si="55"/>
        <v>20</v>
      </c>
      <c r="AO22" s="581">
        <f t="shared" si="56"/>
        <v>0</v>
      </c>
      <c r="AP22" s="581">
        <f t="shared" si="57"/>
        <v>-20</v>
      </c>
      <c r="AQ22" s="581">
        <f t="shared" si="58"/>
        <v>0</v>
      </c>
      <c r="AR22" s="581">
        <f t="shared" si="59"/>
        <v>20</v>
      </c>
      <c r="AS22" s="581">
        <f t="shared" si="60"/>
        <v>0</v>
      </c>
      <c r="AT22" s="581">
        <f t="shared" si="61"/>
        <v>-20</v>
      </c>
      <c r="AU22" s="581">
        <f t="shared" si="62"/>
        <v>0</v>
      </c>
      <c r="AV22" s="581">
        <f t="shared" si="63"/>
        <v>20</v>
      </c>
      <c r="AW22" s="581">
        <f t="shared" si="64"/>
        <v>0</v>
      </c>
      <c r="AX22" s="581">
        <f t="shared" si="65"/>
        <v>-20</v>
      </c>
      <c r="AY22" s="581">
        <f t="shared" si="66"/>
        <v>0</v>
      </c>
      <c r="AZ22" s="581">
        <f t="shared" si="67"/>
        <v>20</v>
      </c>
      <c r="BA22" s="581">
        <f t="shared" si="68"/>
        <v>0</v>
      </c>
      <c r="BB22" s="581">
        <f t="shared" si="69"/>
        <v>-20</v>
      </c>
      <c r="BC22" s="581">
        <f t="shared" si="70"/>
        <v>0</v>
      </c>
      <c r="BD22" s="581">
        <f t="shared" si="71"/>
        <v>20</v>
      </c>
      <c r="BE22" s="581">
        <f t="shared" si="72"/>
        <v>0</v>
      </c>
      <c r="BF22" s="581">
        <f>H22*((Resultat_liste!$M24+20)/20)+Resultat_liste!$J24</f>
        <v>27</v>
      </c>
      <c r="BG22" s="581">
        <f>I22*((Resultat_liste!$M24+20)/20)+Resultat_liste!$J24</f>
        <v>0</v>
      </c>
      <c r="BH22" s="581">
        <f>J22*((Resultat_liste!$M24+20)/20)+Resultat_liste!$J24</f>
        <v>-27</v>
      </c>
      <c r="BI22" s="581">
        <f>K22*((Resultat_liste!$M24+20)/20)+Resultat_liste!$J24</f>
        <v>0</v>
      </c>
      <c r="BJ22" s="581">
        <f>L22*((Resultat_liste!$M24+20)/20)+Resultat_liste!$J24</f>
        <v>27</v>
      </c>
      <c r="BK22" s="581">
        <f>M22*((Resultat_liste!$M24+20)/20)+Resultat_liste!$J24</f>
        <v>0</v>
      </c>
      <c r="BL22" s="581">
        <f>N22*((Resultat_liste!$M24+20)/20)+Resultat_liste!$J24</f>
        <v>-27</v>
      </c>
      <c r="BM22" s="581">
        <f>O22*((Resultat_liste!$M24+20)/20)+Resultat_liste!$J24</f>
        <v>0</v>
      </c>
      <c r="BN22" s="581">
        <f>P22*((Resultat_liste!$M24+20)/20)+Resultat_liste!$J24</f>
        <v>27</v>
      </c>
      <c r="BO22" s="581">
        <f>Q22*((Resultat_liste!$M24+20)/20)+Resultat_liste!$J24</f>
        <v>0</v>
      </c>
      <c r="BP22" s="581">
        <f>R22*((Resultat_liste!$M24+20)/20)+Resultat_liste!$J24</f>
        <v>-27</v>
      </c>
      <c r="BQ22" s="581">
        <f>S22*((Resultat_liste!$M24+20)/20)+Resultat_liste!$J24</f>
        <v>0</v>
      </c>
      <c r="BR22" s="581">
        <f>T22*((Resultat_liste!$M24+20)/20)+Resultat_liste!$J24</f>
        <v>27</v>
      </c>
      <c r="BS22" s="581">
        <f>U22*((Resultat_liste!$M24+20)/20)+Resultat_liste!$J24</f>
        <v>0</v>
      </c>
      <c r="BT22" s="581">
        <f>V22*((Resultat_liste!$M24+20)/20)+Resultat_liste!$J24</f>
        <v>-27</v>
      </c>
      <c r="BU22" s="581">
        <f>W22*((Resultat_liste!$M24+20)/20)+Resultat_liste!$J24</f>
        <v>0</v>
      </c>
      <c r="BV22" s="581">
        <f>X22*((Resultat_liste!$M24+20)/20)+Resultat_liste!$J24</f>
        <v>27</v>
      </c>
      <c r="BW22" s="581">
        <f>Y22*((Resultat_liste!$M24+20)/20)+Resultat_liste!$J24</f>
        <v>0</v>
      </c>
      <c r="BX22" s="581">
        <f>Z22*((Resultat_liste!$M24+20)/20)+Resultat_liste!$J24</f>
        <v>-27</v>
      </c>
      <c r="BY22" s="581">
        <f>AA22*((Resultat_liste!$M24+20)/20)+Resultat_liste!$J24</f>
        <v>0</v>
      </c>
      <c r="BZ22" s="581">
        <f>AB22*((Resultat_liste!$M24+20)/20)+Resultat_liste!$J24</f>
        <v>27</v>
      </c>
      <c r="CA22" s="581">
        <f>AC22*((Resultat_liste!$M24+20)/20)+Resultat_liste!$J24</f>
        <v>0</v>
      </c>
      <c r="CB22" s="581">
        <f>AD22*((Resultat_liste!$M24+20)/20)+Resultat_liste!$J24</f>
        <v>-27</v>
      </c>
      <c r="CC22" s="581">
        <f>AE22*((Resultat_liste!$M24+20)/20)+Resultat_liste!$J24</f>
        <v>0</v>
      </c>
      <c r="CD22" s="581">
        <f>AF22*((Resultat_liste!$M24+20)/20)+Resultat_liste!$J24</f>
        <v>27</v>
      </c>
      <c r="CE22" s="581">
        <f>AG22*((Resultat_liste!$M24+20)/20)+Resultat_liste!$J24</f>
        <v>0</v>
      </c>
      <c r="CF22" s="581">
        <f>AH22*((Resultat_liste!$M24+20)/20)+Resultat_liste!$J24</f>
        <v>-27</v>
      </c>
      <c r="CG22" s="581">
        <f>AI22*((Resultat_liste!$M24+20)/20)+Resultat_liste!$J24</f>
        <v>0</v>
      </c>
      <c r="CH22" s="581">
        <f>AJ22*((Resultat_liste!$M24+20)/20)+Resultat_liste!$J24</f>
        <v>27</v>
      </c>
      <c r="CI22" s="581">
        <f>AK22*((Resultat_liste!$M24+20)/20)+Resultat_liste!$J24</f>
        <v>0</v>
      </c>
      <c r="CJ22" s="581">
        <f>AL22*((Resultat_liste!$M24+20)/20)+Resultat_liste!$J24</f>
        <v>-27</v>
      </c>
      <c r="CK22" s="581">
        <f>AM22*((Resultat_liste!$M24+20)/20)+Resultat_liste!$J24</f>
        <v>0</v>
      </c>
      <c r="CL22" s="581">
        <f>AN22*((Resultat_liste!$M24+20)/20)+Resultat_liste!$J24</f>
        <v>27</v>
      </c>
      <c r="CM22" s="581">
        <f>AO22*((Resultat_liste!$M24+20)/20)+Resultat_liste!$J24</f>
        <v>0</v>
      </c>
      <c r="CN22" s="581">
        <f>AP22*((Resultat_liste!$M24+20)/20)+Resultat_liste!$J24</f>
        <v>-27</v>
      </c>
      <c r="CO22" s="581">
        <f>AQ22*((Resultat_liste!$M24+20)/20)+Resultat_liste!$J24</f>
        <v>0</v>
      </c>
      <c r="CP22" s="581">
        <f>AR22*((Resultat_liste!$M24+20)/20)+Resultat_liste!$J24</f>
        <v>27</v>
      </c>
      <c r="CQ22" s="581">
        <f>AS22*((Resultat_liste!$M24+20)/20)+Resultat_liste!$J24</f>
        <v>0</v>
      </c>
      <c r="CR22" s="581">
        <f>AT22*((Resultat_liste!$M24+20)/20)+Resultat_liste!$J24</f>
        <v>-27</v>
      </c>
      <c r="CS22" s="581">
        <f>AU22*((Resultat_liste!$M24+20)/20)+Resultat_liste!$J24</f>
        <v>0</v>
      </c>
      <c r="CT22" s="581">
        <f>AV22*((Resultat_liste!$M24+20)/20)+Resultat_liste!$J24</f>
        <v>27</v>
      </c>
      <c r="CU22" s="581">
        <f>AW22*((Resultat_liste!$M24+20)/20)+Resultat_liste!$J24</f>
        <v>0</v>
      </c>
      <c r="CV22" s="581">
        <f>AX22*((Resultat_liste!$M24+20)/20)+Resultat_liste!$J24</f>
        <v>-27</v>
      </c>
      <c r="CW22" s="581">
        <f>AY22*((Resultat_liste!$M24+20)/20)+Resultat_liste!$J24</f>
        <v>0</v>
      </c>
      <c r="CX22" s="581">
        <f>AZ22*((Resultat_liste!$M24+20)/20)+Resultat_liste!$J24</f>
        <v>27</v>
      </c>
      <c r="CY22" s="581">
        <f>BA22*((Resultat_liste!$M24+20)/20)+Resultat_liste!$J24</f>
        <v>0</v>
      </c>
      <c r="CZ22" s="581">
        <f>BB22*((Resultat_liste!$M24+20)/20)+Resultat_liste!$J24</f>
        <v>-27</v>
      </c>
      <c r="DA22" s="581">
        <f>BC22*((Resultat_liste!$M24+20)/20)+Resultat_liste!$J24</f>
        <v>0</v>
      </c>
      <c r="DB22" s="581">
        <f>BD22*((Resultat_liste!$M24+20)/20)+Resultat_liste!$J24</f>
        <v>27</v>
      </c>
      <c r="DC22" s="581">
        <f>BE22*((Resultat_liste!$M24+20)/20)+Resultat_liste!$J24</f>
        <v>0</v>
      </c>
      <c r="DD22" s="581">
        <f>H22*((Resultat_liste!$Y24+20)/20)+Resultat_liste!$V24</f>
        <v>28</v>
      </c>
      <c r="DE22" s="581">
        <f>I22*((Resultat_liste!$Y24+20)/20)+Resultat_liste!$V24</f>
        <v>0</v>
      </c>
      <c r="DF22" s="581">
        <f>J22*((Resultat_liste!$Y24+20)/20)+Resultat_liste!$V24</f>
        <v>-28</v>
      </c>
      <c r="DG22" s="581">
        <f>K22*((Resultat_liste!$Y24+20)/20)+Resultat_liste!$V24</f>
        <v>0</v>
      </c>
      <c r="DH22" s="581">
        <f>L22*((Resultat_liste!$Y24+20)/20)+Resultat_liste!$V24</f>
        <v>28</v>
      </c>
      <c r="DI22" s="581">
        <f>M22*((Resultat_liste!$Y24+20)/20)+Resultat_liste!$V24</f>
        <v>0</v>
      </c>
      <c r="DJ22" s="581">
        <f>N22*((Resultat_liste!$Y24+20)/20)+Resultat_liste!$V24</f>
        <v>-28</v>
      </c>
      <c r="DK22" s="581">
        <f>O22*((Resultat_liste!$Y24+20)/20)+Resultat_liste!$V24</f>
        <v>0</v>
      </c>
      <c r="DL22" s="581">
        <f>P22*((Resultat_liste!$Y24+20)/20)+Resultat_liste!$V24</f>
        <v>28</v>
      </c>
      <c r="DM22" s="581">
        <f>Q22*((Resultat_liste!$Y24+20)/20)+Resultat_liste!$V24</f>
        <v>0</v>
      </c>
      <c r="DN22" s="581">
        <f>R22*((Resultat_liste!$Y24+20)/20)+Resultat_liste!$V24</f>
        <v>-28</v>
      </c>
      <c r="DO22" s="581">
        <f>S22*((Resultat_liste!$Y24+20)/20)+Resultat_liste!$V24</f>
        <v>0</v>
      </c>
      <c r="DP22" s="581">
        <f>T22*((Resultat_liste!$Y24+20)/20)+Resultat_liste!$V24</f>
        <v>28</v>
      </c>
      <c r="DQ22" s="581">
        <f>U22*((Resultat_liste!$Y24+20)/20)+Resultat_liste!$V24</f>
        <v>0</v>
      </c>
      <c r="DR22" s="581">
        <f>V22*((Resultat_liste!$Y24+20)/20)+Resultat_liste!$V24</f>
        <v>-28</v>
      </c>
      <c r="DS22" s="581">
        <f>W22*((Resultat_liste!$Y24+20)/20)+Resultat_liste!$V24</f>
        <v>0</v>
      </c>
      <c r="DT22" s="581">
        <f>X22*((Resultat_liste!$Y24+20)/20)+Resultat_liste!$V24</f>
        <v>28</v>
      </c>
      <c r="DU22" s="581">
        <f>Y22*((Resultat_liste!$Y24+20)/20)+Resultat_liste!$V24</f>
        <v>0</v>
      </c>
      <c r="DV22" s="581">
        <f>Z22*((Resultat_liste!$Y24+20)/20)+Resultat_liste!$V24</f>
        <v>-28</v>
      </c>
      <c r="DW22" s="581">
        <f>AA22*((Resultat_liste!$Y24+20)/20)+Resultat_liste!$V24</f>
        <v>0</v>
      </c>
      <c r="DX22" s="581">
        <f>AB22*((Resultat_liste!$Y24+20)/20)+Resultat_liste!$V24</f>
        <v>28</v>
      </c>
      <c r="DY22" s="581">
        <f>AC22*((Resultat_liste!$Y24+20)/20)+Resultat_liste!$V24</f>
        <v>0</v>
      </c>
      <c r="DZ22" s="581">
        <f>AD22*((Resultat_liste!$Y24+20)/20)+Resultat_liste!$V24</f>
        <v>-28</v>
      </c>
      <c r="EA22" s="581">
        <f>AE22*((Resultat_liste!$Y24+20)/20)+Resultat_liste!$V24</f>
        <v>0</v>
      </c>
      <c r="EB22" s="581">
        <f>AF22*((Resultat_liste!$Y24+20)/20)+Resultat_liste!$V24</f>
        <v>28</v>
      </c>
      <c r="EC22" s="581">
        <f>AG22*((Resultat_liste!$Y24+20)/20)+Resultat_liste!$V24</f>
        <v>0</v>
      </c>
      <c r="ED22" s="581">
        <f>AH22*((Resultat_liste!$Y24+20)/20)+Resultat_liste!$V24</f>
        <v>-28</v>
      </c>
      <c r="EE22" s="581">
        <f>AI22*((Resultat_liste!$Y24+20)/20)+Resultat_liste!$V24</f>
        <v>0</v>
      </c>
      <c r="EF22" s="581">
        <f>AJ22*((Resultat_liste!$Y24+20)/20)+Resultat_liste!$V24</f>
        <v>28</v>
      </c>
      <c r="EG22" s="581">
        <f>AK22*((Resultat_liste!$Y24+20)/20)+Resultat_liste!$V24</f>
        <v>0</v>
      </c>
      <c r="EH22" s="581">
        <f>AL22*((Resultat_liste!$Y24+20)/20)+Resultat_liste!$V24</f>
        <v>-28</v>
      </c>
      <c r="EI22" s="581">
        <f>AM22*((Resultat_liste!$Y24+20)/20)+Resultat_liste!$V24</f>
        <v>0</v>
      </c>
      <c r="EJ22" s="581">
        <f>AN22*((Resultat_liste!$Y24+20)/20)+Resultat_liste!$V24</f>
        <v>28</v>
      </c>
      <c r="EK22" s="581">
        <f>AO22*((Resultat_liste!$Y24+20)/20)+Resultat_liste!$V24</f>
        <v>0</v>
      </c>
      <c r="EL22" s="581">
        <f>AP22*((Resultat_liste!$Y24+20)/20)+Resultat_liste!$V24</f>
        <v>-28</v>
      </c>
      <c r="EM22" s="581">
        <f>AQ22*((Resultat_liste!$Y24+20)/20)+Resultat_liste!$V24</f>
        <v>0</v>
      </c>
      <c r="EN22" s="581">
        <f>AR22*((Resultat_liste!$Y24+20)/20)+Resultat_liste!$V24</f>
        <v>28</v>
      </c>
      <c r="EO22" s="581">
        <f>AS22*((Resultat_liste!$Y24+20)/20)+Resultat_liste!$V24</f>
        <v>0</v>
      </c>
      <c r="EP22" s="581">
        <f>AT22*((Resultat_liste!$Y24+20)/20)+Resultat_liste!$V24</f>
        <v>-28</v>
      </c>
      <c r="EQ22" s="581">
        <f>AU22*((Resultat_liste!$Y24+20)/20)+Resultat_liste!$V24</f>
        <v>0</v>
      </c>
      <c r="ER22" s="581">
        <f>AV22*((Resultat_liste!$Y24+20)/20)+Resultat_liste!$V24</f>
        <v>28</v>
      </c>
      <c r="ES22" s="581">
        <f>AW22*((Resultat_liste!$Y24+20)/20)+Resultat_liste!$V24</f>
        <v>0</v>
      </c>
      <c r="ET22" s="581">
        <f>AX22*((Resultat_liste!$Y24+20)/20)+Resultat_liste!$V24</f>
        <v>-28</v>
      </c>
      <c r="EU22" s="581">
        <f>AY22*((Resultat_liste!$Y24+20)/20)+Resultat_liste!$V24</f>
        <v>0</v>
      </c>
      <c r="EV22" s="581">
        <f>AZ22*((Resultat_liste!$Y24+20)/20)+Resultat_liste!$V24</f>
        <v>28</v>
      </c>
      <c r="EW22" s="581">
        <f>BA22*((Resultat_liste!$Y24+20)/20)+Resultat_liste!$V24</f>
        <v>0</v>
      </c>
      <c r="EX22" s="581">
        <f>BB22*((Resultat_liste!$Y24+20)/20)+Resultat_liste!$V24</f>
        <v>-28</v>
      </c>
      <c r="EY22" s="581">
        <f>BC22*((Resultat_liste!$Y24+20)/20)+Resultat_liste!$V24</f>
        <v>0</v>
      </c>
      <c r="EZ22" s="581">
        <f>BD22*((Resultat_liste!$Y24+20)/20)+Resultat_liste!$V24</f>
        <v>28</v>
      </c>
      <c r="FA22" s="581">
        <f>BE22*((Resultat_liste!$Y24+20)/20)+Resultat_liste!$V24</f>
        <v>0</v>
      </c>
      <c r="FB22" s="581">
        <f t="shared" si="73"/>
        <v>20</v>
      </c>
      <c r="FC22" s="581">
        <f t="shared" si="74"/>
        <v>0</v>
      </c>
      <c r="FD22" s="581">
        <f t="shared" si="75"/>
        <v>-20</v>
      </c>
      <c r="FE22" s="581">
        <f t="shared" si="76"/>
        <v>0</v>
      </c>
      <c r="FF22" s="581">
        <f t="shared" si="77"/>
        <v>20</v>
      </c>
      <c r="FG22" s="581">
        <f t="shared" si="78"/>
        <v>0</v>
      </c>
      <c r="FH22" s="581">
        <f t="shared" si="79"/>
        <v>-20</v>
      </c>
      <c r="FI22" s="581">
        <f t="shared" si="80"/>
        <v>0</v>
      </c>
      <c r="FJ22" s="581">
        <f t="shared" si="81"/>
        <v>20</v>
      </c>
      <c r="FK22" s="581">
        <f t="shared" si="82"/>
        <v>0</v>
      </c>
      <c r="FL22" s="581">
        <f t="shared" si="83"/>
        <v>-20</v>
      </c>
      <c r="FM22" s="581">
        <f t="shared" si="84"/>
        <v>0</v>
      </c>
      <c r="FN22" s="581">
        <f t="shared" si="85"/>
        <v>20</v>
      </c>
      <c r="FO22" s="581">
        <f t="shared" si="86"/>
        <v>0</v>
      </c>
      <c r="FP22" s="581">
        <f t="shared" si="87"/>
        <v>-20</v>
      </c>
      <c r="FQ22" s="581">
        <f t="shared" si="88"/>
        <v>0</v>
      </c>
      <c r="FR22" s="581">
        <f t="shared" si="89"/>
        <v>20</v>
      </c>
      <c r="FS22" s="581">
        <f t="shared" si="90"/>
        <v>0</v>
      </c>
      <c r="FT22" s="581">
        <f t="shared" si="91"/>
        <v>-20</v>
      </c>
      <c r="FU22" s="581">
        <f t="shared" si="92"/>
        <v>0</v>
      </c>
      <c r="FV22" s="581">
        <f t="shared" si="93"/>
        <v>20</v>
      </c>
      <c r="FW22" s="581">
        <f t="shared" si="94"/>
        <v>0</v>
      </c>
      <c r="FX22" s="581">
        <f t="shared" si="95"/>
        <v>-20</v>
      </c>
      <c r="FY22" s="581">
        <f t="shared" si="96"/>
        <v>0</v>
      </c>
      <c r="FZ22" s="581">
        <f t="shared" si="97"/>
        <v>20</v>
      </c>
      <c r="GA22" s="581">
        <f t="shared" si="98"/>
        <v>0</v>
      </c>
      <c r="GB22" s="581">
        <f t="shared" si="2"/>
        <v>-20</v>
      </c>
      <c r="GC22" s="581">
        <f t="shared" si="3"/>
        <v>0</v>
      </c>
      <c r="GD22" s="581">
        <f t="shared" si="4"/>
        <v>20</v>
      </c>
      <c r="GE22" s="581">
        <f t="shared" si="5"/>
        <v>0</v>
      </c>
      <c r="GF22" s="581">
        <f t="shared" si="6"/>
        <v>-20</v>
      </c>
      <c r="GG22" s="581">
        <f t="shared" si="7"/>
        <v>0</v>
      </c>
      <c r="GH22" s="581">
        <f t="shared" si="8"/>
        <v>20</v>
      </c>
      <c r="GI22" s="581">
        <f t="shared" si="9"/>
        <v>0</v>
      </c>
      <c r="GJ22" s="581">
        <f t="shared" si="10"/>
        <v>-20</v>
      </c>
      <c r="GK22" s="581">
        <f t="shared" si="11"/>
        <v>0</v>
      </c>
      <c r="GL22" s="581">
        <f t="shared" si="12"/>
        <v>20</v>
      </c>
      <c r="GM22" s="581">
        <f t="shared" si="13"/>
        <v>0</v>
      </c>
      <c r="GN22" s="581">
        <f t="shared" si="14"/>
        <v>-20</v>
      </c>
      <c r="GO22" s="581">
        <f t="shared" si="15"/>
        <v>0</v>
      </c>
      <c r="GP22" s="581">
        <f t="shared" si="16"/>
        <v>20</v>
      </c>
      <c r="GQ22" s="581">
        <f t="shared" si="17"/>
        <v>0</v>
      </c>
      <c r="GR22" s="581">
        <f t="shared" si="18"/>
        <v>-20</v>
      </c>
      <c r="GS22" s="581">
        <f t="shared" si="19"/>
        <v>0</v>
      </c>
      <c r="GT22" s="581">
        <f t="shared" si="20"/>
        <v>20</v>
      </c>
      <c r="GU22" s="581">
        <f t="shared" si="21"/>
        <v>0</v>
      </c>
      <c r="GV22" s="581">
        <f t="shared" si="22"/>
        <v>-20</v>
      </c>
      <c r="GW22" s="581">
        <f t="shared" si="23"/>
        <v>0</v>
      </c>
      <c r="GX22" s="581">
        <f t="shared" si="24"/>
        <v>20</v>
      </c>
      <c r="GY22" s="581">
        <f t="shared" si="25"/>
        <v>0</v>
      </c>
    </row>
    <row r="23" spans="1:207" ht="16.5" thickTop="1" thickBot="1" x14ac:dyDescent="0.3">
      <c r="A23" s="581">
        <v>220</v>
      </c>
      <c r="B23" s="584" t="s">
        <v>33</v>
      </c>
      <c r="C23" s="581">
        <f t="shared" si="99"/>
        <v>5</v>
      </c>
      <c r="D23" s="581">
        <f t="shared" si="26"/>
        <v>504</v>
      </c>
      <c r="E23" s="581">
        <v>220</v>
      </c>
      <c r="F23" s="581">
        <f t="shared" si="100"/>
        <v>4</v>
      </c>
      <c r="G23" s="582" t="s">
        <v>29</v>
      </c>
      <c r="H23" s="581">
        <v>20</v>
      </c>
      <c r="I23" s="581">
        <v>0</v>
      </c>
      <c r="J23" s="581">
        <v>-20</v>
      </c>
      <c r="K23" s="581">
        <v>0</v>
      </c>
      <c r="L23" s="581">
        <f t="shared" si="27"/>
        <v>20</v>
      </c>
      <c r="M23" s="581">
        <f t="shared" si="28"/>
        <v>0</v>
      </c>
      <c r="N23" s="581">
        <f t="shared" si="29"/>
        <v>-20</v>
      </c>
      <c r="O23" s="581">
        <f t="shared" si="30"/>
        <v>0</v>
      </c>
      <c r="P23" s="581">
        <f t="shared" si="31"/>
        <v>20</v>
      </c>
      <c r="Q23" s="581">
        <f t="shared" si="32"/>
        <v>0</v>
      </c>
      <c r="R23" s="581">
        <f t="shared" si="33"/>
        <v>-20</v>
      </c>
      <c r="S23" s="581">
        <f t="shared" si="34"/>
        <v>0</v>
      </c>
      <c r="T23" s="581">
        <f t="shared" si="35"/>
        <v>20</v>
      </c>
      <c r="U23" s="581">
        <f t="shared" si="36"/>
        <v>0</v>
      </c>
      <c r="V23" s="581">
        <f t="shared" si="37"/>
        <v>-20</v>
      </c>
      <c r="W23" s="581">
        <f t="shared" si="38"/>
        <v>0</v>
      </c>
      <c r="X23" s="581">
        <f t="shared" si="39"/>
        <v>20</v>
      </c>
      <c r="Y23" s="581">
        <f t="shared" si="40"/>
        <v>0</v>
      </c>
      <c r="Z23" s="581">
        <f t="shared" si="41"/>
        <v>-20</v>
      </c>
      <c r="AA23" s="581">
        <f t="shared" si="42"/>
        <v>0</v>
      </c>
      <c r="AB23" s="581">
        <f t="shared" si="43"/>
        <v>20</v>
      </c>
      <c r="AC23" s="581">
        <f t="shared" si="44"/>
        <v>0</v>
      </c>
      <c r="AD23" s="581">
        <f t="shared" si="45"/>
        <v>-20</v>
      </c>
      <c r="AE23" s="581">
        <f t="shared" si="46"/>
        <v>0</v>
      </c>
      <c r="AF23" s="581">
        <f t="shared" si="47"/>
        <v>20</v>
      </c>
      <c r="AG23" s="581">
        <f t="shared" si="48"/>
        <v>0</v>
      </c>
      <c r="AH23" s="581">
        <f t="shared" si="49"/>
        <v>-20</v>
      </c>
      <c r="AI23" s="581">
        <f t="shared" si="50"/>
        <v>0</v>
      </c>
      <c r="AJ23" s="581">
        <f t="shared" si="51"/>
        <v>20</v>
      </c>
      <c r="AK23" s="581">
        <f t="shared" si="52"/>
        <v>0</v>
      </c>
      <c r="AL23" s="581">
        <f t="shared" si="53"/>
        <v>-20</v>
      </c>
      <c r="AM23" s="581">
        <f t="shared" si="54"/>
        <v>0</v>
      </c>
      <c r="AN23" s="581">
        <f t="shared" si="55"/>
        <v>20</v>
      </c>
      <c r="AO23" s="581">
        <f t="shared" si="56"/>
        <v>0</v>
      </c>
      <c r="AP23" s="581">
        <f t="shared" si="57"/>
        <v>-20</v>
      </c>
      <c r="AQ23" s="581">
        <f t="shared" si="58"/>
        <v>0</v>
      </c>
      <c r="AR23" s="581">
        <f t="shared" si="59"/>
        <v>20</v>
      </c>
      <c r="AS23" s="581">
        <f t="shared" si="60"/>
        <v>0</v>
      </c>
      <c r="AT23" s="581">
        <f t="shared" si="61"/>
        <v>-20</v>
      </c>
      <c r="AU23" s="581">
        <f t="shared" si="62"/>
        <v>0</v>
      </c>
      <c r="AV23" s="581">
        <f t="shared" si="63"/>
        <v>20</v>
      </c>
      <c r="AW23" s="581">
        <f t="shared" si="64"/>
        <v>0</v>
      </c>
      <c r="AX23" s="581">
        <f t="shared" si="65"/>
        <v>-20</v>
      </c>
      <c r="AY23" s="581">
        <f t="shared" si="66"/>
        <v>0</v>
      </c>
      <c r="AZ23" s="581">
        <f t="shared" si="67"/>
        <v>20</v>
      </c>
      <c r="BA23" s="581">
        <f t="shared" si="68"/>
        <v>0</v>
      </c>
      <c r="BB23" s="581">
        <f t="shared" si="69"/>
        <v>-20</v>
      </c>
      <c r="BC23" s="581">
        <f t="shared" si="70"/>
        <v>0</v>
      </c>
      <c r="BD23" s="581">
        <f t="shared" si="71"/>
        <v>20</v>
      </c>
      <c r="BE23" s="581">
        <f t="shared" si="72"/>
        <v>0</v>
      </c>
      <c r="BF23" s="581">
        <f>H23*((Resultat_liste!$M25+20)/20)+Resultat_liste!$J25</f>
        <v>29</v>
      </c>
      <c r="BG23" s="581">
        <f>I23*((Resultat_liste!$M25+20)/20)+Resultat_liste!$J25</f>
        <v>0</v>
      </c>
      <c r="BH23" s="581">
        <f>J23*((Resultat_liste!$M25+20)/20)+Resultat_liste!$J25</f>
        <v>-29</v>
      </c>
      <c r="BI23" s="581">
        <f>K23*((Resultat_liste!$M25+20)/20)+Resultat_liste!$J25</f>
        <v>0</v>
      </c>
      <c r="BJ23" s="581">
        <f>L23*((Resultat_liste!$M25+20)/20)+Resultat_liste!$J25</f>
        <v>29</v>
      </c>
      <c r="BK23" s="581">
        <f>M23*((Resultat_liste!$M25+20)/20)+Resultat_liste!$J25</f>
        <v>0</v>
      </c>
      <c r="BL23" s="581">
        <f>N23*((Resultat_liste!$M25+20)/20)+Resultat_liste!$J25</f>
        <v>-29</v>
      </c>
      <c r="BM23" s="581">
        <f>O23*((Resultat_liste!$M25+20)/20)+Resultat_liste!$J25</f>
        <v>0</v>
      </c>
      <c r="BN23" s="581">
        <f>P23*((Resultat_liste!$M25+20)/20)+Resultat_liste!$J25</f>
        <v>29</v>
      </c>
      <c r="BO23" s="581">
        <f>Q23*((Resultat_liste!$M25+20)/20)+Resultat_liste!$J25</f>
        <v>0</v>
      </c>
      <c r="BP23" s="581">
        <f>R23*((Resultat_liste!$M25+20)/20)+Resultat_liste!$J25</f>
        <v>-29</v>
      </c>
      <c r="BQ23" s="581">
        <f>S23*((Resultat_liste!$M25+20)/20)+Resultat_liste!$J25</f>
        <v>0</v>
      </c>
      <c r="BR23" s="581">
        <f>T23*((Resultat_liste!$M25+20)/20)+Resultat_liste!$J25</f>
        <v>29</v>
      </c>
      <c r="BS23" s="581">
        <f>U23*((Resultat_liste!$M25+20)/20)+Resultat_liste!$J25</f>
        <v>0</v>
      </c>
      <c r="BT23" s="581">
        <f>V23*((Resultat_liste!$M25+20)/20)+Resultat_liste!$J25</f>
        <v>-29</v>
      </c>
      <c r="BU23" s="581">
        <f>W23*((Resultat_liste!$M25+20)/20)+Resultat_liste!$J25</f>
        <v>0</v>
      </c>
      <c r="BV23" s="581">
        <f>X23*((Resultat_liste!$M25+20)/20)+Resultat_liste!$J25</f>
        <v>29</v>
      </c>
      <c r="BW23" s="581">
        <f>Y23*((Resultat_liste!$M25+20)/20)+Resultat_liste!$J25</f>
        <v>0</v>
      </c>
      <c r="BX23" s="581">
        <f>Z23*((Resultat_liste!$M25+20)/20)+Resultat_liste!$J25</f>
        <v>-29</v>
      </c>
      <c r="BY23" s="581">
        <f>AA23*((Resultat_liste!$M25+20)/20)+Resultat_liste!$J25</f>
        <v>0</v>
      </c>
      <c r="BZ23" s="581">
        <f>AB23*((Resultat_liste!$M25+20)/20)+Resultat_liste!$J25</f>
        <v>29</v>
      </c>
      <c r="CA23" s="581">
        <f>AC23*((Resultat_liste!$M25+20)/20)+Resultat_liste!$J25</f>
        <v>0</v>
      </c>
      <c r="CB23" s="581">
        <f>AD23*((Resultat_liste!$M25+20)/20)+Resultat_liste!$J25</f>
        <v>-29</v>
      </c>
      <c r="CC23" s="581">
        <f>AE23*((Resultat_liste!$M25+20)/20)+Resultat_liste!$J25</f>
        <v>0</v>
      </c>
      <c r="CD23" s="581">
        <f>AF23*((Resultat_liste!$M25+20)/20)+Resultat_liste!$J25</f>
        <v>29</v>
      </c>
      <c r="CE23" s="581">
        <f>AG23*((Resultat_liste!$M25+20)/20)+Resultat_liste!$J25</f>
        <v>0</v>
      </c>
      <c r="CF23" s="581">
        <f>AH23*((Resultat_liste!$M25+20)/20)+Resultat_liste!$J25</f>
        <v>-29</v>
      </c>
      <c r="CG23" s="581">
        <f>AI23*((Resultat_liste!$M25+20)/20)+Resultat_liste!$J25</f>
        <v>0</v>
      </c>
      <c r="CH23" s="581">
        <f>AJ23*((Resultat_liste!$M25+20)/20)+Resultat_liste!$J25</f>
        <v>29</v>
      </c>
      <c r="CI23" s="581">
        <f>AK23*((Resultat_liste!$M25+20)/20)+Resultat_liste!$J25</f>
        <v>0</v>
      </c>
      <c r="CJ23" s="581">
        <f>AL23*((Resultat_liste!$M25+20)/20)+Resultat_liste!$J25</f>
        <v>-29</v>
      </c>
      <c r="CK23" s="581">
        <f>AM23*((Resultat_liste!$M25+20)/20)+Resultat_liste!$J25</f>
        <v>0</v>
      </c>
      <c r="CL23" s="581">
        <f>AN23*((Resultat_liste!$M25+20)/20)+Resultat_liste!$J25</f>
        <v>29</v>
      </c>
      <c r="CM23" s="581">
        <f>AO23*((Resultat_liste!$M25+20)/20)+Resultat_liste!$J25</f>
        <v>0</v>
      </c>
      <c r="CN23" s="581">
        <f>AP23*((Resultat_liste!$M25+20)/20)+Resultat_liste!$J25</f>
        <v>-29</v>
      </c>
      <c r="CO23" s="581">
        <f>AQ23*((Resultat_liste!$M25+20)/20)+Resultat_liste!$J25</f>
        <v>0</v>
      </c>
      <c r="CP23" s="581">
        <f>AR23*((Resultat_liste!$M25+20)/20)+Resultat_liste!$J25</f>
        <v>29</v>
      </c>
      <c r="CQ23" s="581">
        <f>AS23*((Resultat_liste!$M25+20)/20)+Resultat_liste!$J25</f>
        <v>0</v>
      </c>
      <c r="CR23" s="581">
        <f>AT23*((Resultat_liste!$M25+20)/20)+Resultat_liste!$J25</f>
        <v>-29</v>
      </c>
      <c r="CS23" s="581">
        <f>AU23*((Resultat_liste!$M25+20)/20)+Resultat_liste!$J25</f>
        <v>0</v>
      </c>
      <c r="CT23" s="581">
        <f>AV23*((Resultat_liste!$M25+20)/20)+Resultat_liste!$J25</f>
        <v>29</v>
      </c>
      <c r="CU23" s="581">
        <f>AW23*((Resultat_liste!$M25+20)/20)+Resultat_liste!$J25</f>
        <v>0</v>
      </c>
      <c r="CV23" s="581">
        <f>AX23*((Resultat_liste!$M25+20)/20)+Resultat_liste!$J25</f>
        <v>-29</v>
      </c>
      <c r="CW23" s="581">
        <f>AY23*((Resultat_liste!$M25+20)/20)+Resultat_liste!$J25</f>
        <v>0</v>
      </c>
      <c r="CX23" s="581">
        <f>AZ23*((Resultat_liste!$M25+20)/20)+Resultat_liste!$J25</f>
        <v>29</v>
      </c>
      <c r="CY23" s="581">
        <f>BA23*((Resultat_liste!$M25+20)/20)+Resultat_liste!$J25</f>
        <v>0</v>
      </c>
      <c r="CZ23" s="581">
        <f>BB23*((Resultat_liste!$M25+20)/20)+Resultat_liste!$J25</f>
        <v>-29</v>
      </c>
      <c r="DA23" s="581">
        <f>BC23*((Resultat_liste!$M25+20)/20)+Resultat_liste!$J25</f>
        <v>0</v>
      </c>
      <c r="DB23" s="581">
        <f>BD23*((Resultat_liste!$M25+20)/20)+Resultat_liste!$J25</f>
        <v>29</v>
      </c>
      <c r="DC23" s="581">
        <f>BE23*((Resultat_liste!$M25+20)/20)+Resultat_liste!$J25</f>
        <v>0</v>
      </c>
      <c r="DD23" s="581">
        <f>H23*((Resultat_liste!$Y25+20)/20)+Resultat_liste!$V25</f>
        <v>29</v>
      </c>
      <c r="DE23" s="581">
        <f>I23*((Resultat_liste!$Y25+20)/20)+Resultat_liste!$V25</f>
        <v>0</v>
      </c>
      <c r="DF23" s="581">
        <f>J23*((Resultat_liste!$Y25+20)/20)+Resultat_liste!$V25</f>
        <v>-29</v>
      </c>
      <c r="DG23" s="581">
        <f>K23*((Resultat_liste!$Y25+20)/20)+Resultat_liste!$V25</f>
        <v>0</v>
      </c>
      <c r="DH23" s="581">
        <f>L23*((Resultat_liste!$Y25+20)/20)+Resultat_liste!$V25</f>
        <v>29</v>
      </c>
      <c r="DI23" s="581">
        <f>M23*((Resultat_liste!$Y25+20)/20)+Resultat_liste!$V25</f>
        <v>0</v>
      </c>
      <c r="DJ23" s="581">
        <f>N23*((Resultat_liste!$Y25+20)/20)+Resultat_liste!$V25</f>
        <v>-29</v>
      </c>
      <c r="DK23" s="581">
        <f>O23*((Resultat_liste!$Y25+20)/20)+Resultat_liste!$V25</f>
        <v>0</v>
      </c>
      <c r="DL23" s="581">
        <f>P23*((Resultat_liste!$Y25+20)/20)+Resultat_liste!$V25</f>
        <v>29</v>
      </c>
      <c r="DM23" s="581">
        <f>Q23*((Resultat_liste!$Y25+20)/20)+Resultat_liste!$V25</f>
        <v>0</v>
      </c>
      <c r="DN23" s="581">
        <f>R23*((Resultat_liste!$Y25+20)/20)+Resultat_liste!$V25</f>
        <v>-29</v>
      </c>
      <c r="DO23" s="581">
        <f>S23*((Resultat_liste!$Y25+20)/20)+Resultat_liste!$V25</f>
        <v>0</v>
      </c>
      <c r="DP23" s="581">
        <f>T23*((Resultat_liste!$Y25+20)/20)+Resultat_liste!$V25</f>
        <v>29</v>
      </c>
      <c r="DQ23" s="581">
        <f>U23*((Resultat_liste!$Y25+20)/20)+Resultat_liste!$V25</f>
        <v>0</v>
      </c>
      <c r="DR23" s="581">
        <f>V23*((Resultat_liste!$Y25+20)/20)+Resultat_liste!$V25</f>
        <v>-29</v>
      </c>
      <c r="DS23" s="581">
        <f>W23*((Resultat_liste!$Y25+20)/20)+Resultat_liste!$V25</f>
        <v>0</v>
      </c>
      <c r="DT23" s="581">
        <f>X23*((Resultat_liste!$Y25+20)/20)+Resultat_liste!$V25</f>
        <v>29</v>
      </c>
      <c r="DU23" s="581">
        <f>Y23*((Resultat_liste!$Y25+20)/20)+Resultat_liste!$V25</f>
        <v>0</v>
      </c>
      <c r="DV23" s="581">
        <f>Z23*((Resultat_liste!$Y25+20)/20)+Resultat_liste!$V25</f>
        <v>-29</v>
      </c>
      <c r="DW23" s="581">
        <f>AA23*((Resultat_liste!$Y25+20)/20)+Resultat_liste!$V25</f>
        <v>0</v>
      </c>
      <c r="DX23" s="581">
        <f>AB23*((Resultat_liste!$Y25+20)/20)+Resultat_liste!$V25</f>
        <v>29</v>
      </c>
      <c r="DY23" s="581">
        <f>AC23*((Resultat_liste!$Y25+20)/20)+Resultat_liste!$V25</f>
        <v>0</v>
      </c>
      <c r="DZ23" s="581">
        <f>AD23*((Resultat_liste!$Y25+20)/20)+Resultat_liste!$V25</f>
        <v>-29</v>
      </c>
      <c r="EA23" s="581">
        <f>AE23*((Resultat_liste!$Y25+20)/20)+Resultat_liste!$V25</f>
        <v>0</v>
      </c>
      <c r="EB23" s="581">
        <f>AF23*((Resultat_liste!$Y25+20)/20)+Resultat_liste!$V25</f>
        <v>29</v>
      </c>
      <c r="EC23" s="581">
        <f>AG23*((Resultat_liste!$Y25+20)/20)+Resultat_liste!$V25</f>
        <v>0</v>
      </c>
      <c r="ED23" s="581">
        <f>AH23*((Resultat_liste!$Y25+20)/20)+Resultat_liste!$V25</f>
        <v>-29</v>
      </c>
      <c r="EE23" s="581">
        <f>AI23*((Resultat_liste!$Y25+20)/20)+Resultat_liste!$V25</f>
        <v>0</v>
      </c>
      <c r="EF23" s="581">
        <f>AJ23*((Resultat_liste!$Y25+20)/20)+Resultat_liste!$V25</f>
        <v>29</v>
      </c>
      <c r="EG23" s="581">
        <f>AK23*((Resultat_liste!$Y25+20)/20)+Resultat_liste!$V25</f>
        <v>0</v>
      </c>
      <c r="EH23" s="581">
        <f>AL23*((Resultat_liste!$Y25+20)/20)+Resultat_liste!$V25</f>
        <v>-29</v>
      </c>
      <c r="EI23" s="581">
        <f>AM23*((Resultat_liste!$Y25+20)/20)+Resultat_liste!$V25</f>
        <v>0</v>
      </c>
      <c r="EJ23" s="581">
        <f>AN23*((Resultat_liste!$Y25+20)/20)+Resultat_liste!$V25</f>
        <v>29</v>
      </c>
      <c r="EK23" s="581">
        <f>AO23*((Resultat_liste!$Y25+20)/20)+Resultat_liste!$V25</f>
        <v>0</v>
      </c>
      <c r="EL23" s="581">
        <f>AP23*((Resultat_liste!$Y25+20)/20)+Resultat_liste!$V25</f>
        <v>-29</v>
      </c>
      <c r="EM23" s="581">
        <f>AQ23*((Resultat_liste!$Y25+20)/20)+Resultat_liste!$V25</f>
        <v>0</v>
      </c>
      <c r="EN23" s="581">
        <f>AR23*((Resultat_liste!$Y25+20)/20)+Resultat_liste!$V25</f>
        <v>29</v>
      </c>
      <c r="EO23" s="581">
        <f>AS23*((Resultat_liste!$Y25+20)/20)+Resultat_liste!$V25</f>
        <v>0</v>
      </c>
      <c r="EP23" s="581">
        <f>AT23*((Resultat_liste!$Y25+20)/20)+Resultat_liste!$V25</f>
        <v>-29</v>
      </c>
      <c r="EQ23" s="581">
        <f>AU23*((Resultat_liste!$Y25+20)/20)+Resultat_liste!$V25</f>
        <v>0</v>
      </c>
      <c r="ER23" s="581">
        <f>AV23*((Resultat_liste!$Y25+20)/20)+Resultat_liste!$V25</f>
        <v>29</v>
      </c>
      <c r="ES23" s="581">
        <f>AW23*((Resultat_liste!$Y25+20)/20)+Resultat_liste!$V25</f>
        <v>0</v>
      </c>
      <c r="ET23" s="581">
        <f>AX23*((Resultat_liste!$Y25+20)/20)+Resultat_liste!$V25</f>
        <v>-29</v>
      </c>
      <c r="EU23" s="581">
        <f>AY23*((Resultat_liste!$Y25+20)/20)+Resultat_liste!$V25</f>
        <v>0</v>
      </c>
      <c r="EV23" s="581">
        <f>AZ23*((Resultat_liste!$Y25+20)/20)+Resultat_liste!$V25</f>
        <v>29</v>
      </c>
      <c r="EW23" s="581">
        <f>BA23*((Resultat_liste!$Y25+20)/20)+Resultat_liste!$V25</f>
        <v>0</v>
      </c>
      <c r="EX23" s="581">
        <f>BB23*((Resultat_liste!$Y25+20)/20)+Resultat_liste!$V25</f>
        <v>-29</v>
      </c>
      <c r="EY23" s="581">
        <f>BC23*((Resultat_liste!$Y25+20)/20)+Resultat_liste!$V25</f>
        <v>0</v>
      </c>
      <c r="EZ23" s="581">
        <f>BD23*((Resultat_liste!$Y25+20)/20)+Resultat_liste!$V25</f>
        <v>29</v>
      </c>
      <c r="FA23" s="581">
        <f>BE23*((Resultat_liste!$Y25+20)/20)+Resultat_liste!$V25</f>
        <v>0</v>
      </c>
      <c r="FB23" s="581">
        <f t="shared" si="73"/>
        <v>20</v>
      </c>
      <c r="FC23" s="581">
        <f t="shared" si="74"/>
        <v>0</v>
      </c>
      <c r="FD23" s="581">
        <f t="shared" si="75"/>
        <v>-20</v>
      </c>
      <c r="FE23" s="581">
        <f t="shared" si="76"/>
        <v>0</v>
      </c>
      <c r="FF23" s="581">
        <f t="shared" si="77"/>
        <v>20</v>
      </c>
      <c r="FG23" s="581">
        <f t="shared" si="78"/>
        <v>0</v>
      </c>
      <c r="FH23" s="581">
        <f t="shared" si="79"/>
        <v>-20</v>
      </c>
      <c r="FI23" s="581">
        <f t="shared" si="80"/>
        <v>0</v>
      </c>
      <c r="FJ23" s="581">
        <f t="shared" si="81"/>
        <v>20</v>
      </c>
      <c r="FK23" s="581">
        <f t="shared" si="82"/>
        <v>0</v>
      </c>
      <c r="FL23" s="581">
        <f t="shared" si="83"/>
        <v>-20</v>
      </c>
      <c r="FM23" s="581">
        <f t="shared" si="84"/>
        <v>0</v>
      </c>
      <c r="FN23" s="581">
        <f t="shared" si="85"/>
        <v>20</v>
      </c>
      <c r="FO23" s="581">
        <f t="shared" si="86"/>
        <v>0</v>
      </c>
      <c r="FP23" s="581">
        <f t="shared" si="87"/>
        <v>-20</v>
      </c>
      <c r="FQ23" s="581">
        <f t="shared" si="88"/>
        <v>0</v>
      </c>
      <c r="FR23" s="581">
        <f t="shared" si="89"/>
        <v>20</v>
      </c>
      <c r="FS23" s="581">
        <f t="shared" si="90"/>
        <v>0</v>
      </c>
      <c r="FT23" s="581">
        <f t="shared" si="91"/>
        <v>-20</v>
      </c>
      <c r="FU23" s="581">
        <f t="shared" si="92"/>
        <v>0</v>
      </c>
      <c r="FV23" s="581">
        <f t="shared" si="93"/>
        <v>20</v>
      </c>
      <c r="FW23" s="581">
        <f t="shared" si="94"/>
        <v>0</v>
      </c>
      <c r="FX23" s="581">
        <f t="shared" si="95"/>
        <v>-20</v>
      </c>
      <c r="FY23" s="581">
        <f t="shared" si="96"/>
        <v>0</v>
      </c>
      <c r="FZ23" s="581">
        <f t="shared" si="97"/>
        <v>20</v>
      </c>
      <c r="GA23" s="581">
        <f t="shared" si="98"/>
        <v>0</v>
      </c>
      <c r="GB23" s="581">
        <f t="shared" si="2"/>
        <v>-20</v>
      </c>
      <c r="GC23" s="581">
        <f t="shared" si="3"/>
        <v>0</v>
      </c>
      <c r="GD23" s="581">
        <f t="shared" si="4"/>
        <v>20</v>
      </c>
      <c r="GE23" s="581">
        <f t="shared" si="5"/>
        <v>0</v>
      </c>
      <c r="GF23" s="581">
        <f t="shared" si="6"/>
        <v>-20</v>
      </c>
      <c r="GG23" s="581">
        <f t="shared" si="7"/>
        <v>0</v>
      </c>
      <c r="GH23" s="581">
        <f t="shared" si="8"/>
        <v>20</v>
      </c>
      <c r="GI23" s="581">
        <f t="shared" si="9"/>
        <v>0</v>
      </c>
      <c r="GJ23" s="581">
        <f t="shared" si="10"/>
        <v>-20</v>
      </c>
      <c r="GK23" s="581">
        <f t="shared" si="11"/>
        <v>0</v>
      </c>
      <c r="GL23" s="581">
        <f t="shared" si="12"/>
        <v>20</v>
      </c>
      <c r="GM23" s="581">
        <f t="shared" si="13"/>
        <v>0</v>
      </c>
      <c r="GN23" s="581">
        <f t="shared" si="14"/>
        <v>-20</v>
      </c>
      <c r="GO23" s="581">
        <f t="shared" si="15"/>
        <v>0</v>
      </c>
      <c r="GP23" s="581">
        <f t="shared" si="16"/>
        <v>20</v>
      </c>
      <c r="GQ23" s="581">
        <f t="shared" si="17"/>
        <v>0</v>
      </c>
      <c r="GR23" s="581">
        <f t="shared" si="18"/>
        <v>-20</v>
      </c>
      <c r="GS23" s="581">
        <f t="shared" si="19"/>
        <v>0</v>
      </c>
      <c r="GT23" s="581">
        <f t="shared" si="20"/>
        <v>20</v>
      </c>
      <c r="GU23" s="581">
        <f t="shared" si="21"/>
        <v>0</v>
      </c>
      <c r="GV23" s="581">
        <f t="shared" si="22"/>
        <v>-20</v>
      </c>
      <c r="GW23" s="581">
        <f t="shared" si="23"/>
        <v>0</v>
      </c>
      <c r="GX23" s="581">
        <f t="shared" si="24"/>
        <v>20</v>
      </c>
      <c r="GY23" s="581">
        <f t="shared" si="25"/>
        <v>0</v>
      </c>
    </row>
    <row r="24" spans="1:207" ht="16.5" thickTop="1" thickBot="1" x14ac:dyDescent="0.3">
      <c r="A24" s="581">
        <v>230</v>
      </c>
      <c r="B24" s="584" t="s">
        <v>34</v>
      </c>
      <c r="C24" s="581">
        <f t="shared" si="99"/>
        <v>5</v>
      </c>
      <c r="D24" s="581">
        <f t="shared" si="26"/>
        <v>505</v>
      </c>
      <c r="E24" s="581">
        <v>230</v>
      </c>
      <c r="F24" s="581">
        <f t="shared" si="100"/>
        <v>5</v>
      </c>
      <c r="G24" s="582" t="s">
        <v>29</v>
      </c>
      <c r="H24" s="581">
        <v>20</v>
      </c>
      <c r="I24" s="581">
        <v>0</v>
      </c>
      <c r="J24" s="581">
        <v>-20</v>
      </c>
      <c r="K24" s="581">
        <v>0</v>
      </c>
      <c r="L24" s="581">
        <f t="shared" si="27"/>
        <v>20</v>
      </c>
      <c r="M24" s="581">
        <f t="shared" si="28"/>
        <v>0</v>
      </c>
      <c r="N24" s="581">
        <f t="shared" si="29"/>
        <v>-20</v>
      </c>
      <c r="O24" s="581">
        <f t="shared" si="30"/>
        <v>0</v>
      </c>
      <c r="P24" s="581">
        <f t="shared" si="31"/>
        <v>20</v>
      </c>
      <c r="Q24" s="581">
        <f t="shared" si="32"/>
        <v>0</v>
      </c>
      <c r="R24" s="581">
        <f t="shared" si="33"/>
        <v>-20</v>
      </c>
      <c r="S24" s="581">
        <f t="shared" si="34"/>
        <v>0</v>
      </c>
      <c r="T24" s="581">
        <f t="shared" si="35"/>
        <v>20</v>
      </c>
      <c r="U24" s="581">
        <f t="shared" si="36"/>
        <v>0</v>
      </c>
      <c r="V24" s="581">
        <f t="shared" si="37"/>
        <v>-20</v>
      </c>
      <c r="W24" s="581">
        <f t="shared" si="38"/>
        <v>0</v>
      </c>
      <c r="X24" s="581">
        <f t="shared" si="39"/>
        <v>20</v>
      </c>
      <c r="Y24" s="581">
        <f t="shared" si="40"/>
        <v>0</v>
      </c>
      <c r="Z24" s="581">
        <f t="shared" si="41"/>
        <v>-20</v>
      </c>
      <c r="AA24" s="581">
        <f t="shared" si="42"/>
        <v>0</v>
      </c>
      <c r="AB24" s="581">
        <f t="shared" si="43"/>
        <v>20</v>
      </c>
      <c r="AC24" s="581">
        <f t="shared" si="44"/>
        <v>0</v>
      </c>
      <c r="AD24" s="581">
        <f t="shared" si="45"/>
        <v>-20</v>
      </c>
      <c r="AE24" s="581">
        <f t="shared" si="46"/>
        <v>0</v>
      </c>
      <c r="AF24" s="581">
        <f t="shared" si="47"/>
        <v>20</v>
      </c>
      <c r="AG24" s="581">
        <f t="shared" si="48"/>
        <v>0</v>
      </c>
      <c r="AH24" s="581">
        <f t="shared" si="49"/>
        <v>-20</v>
      </c>
      <c r="AI24" s="581">
        <f t="shared" si="50"/>
        <v>0</v>
      </c>
      <c r="AJ24" s="581">
        <f t="shared" si="51"/>
        <v>20</v>
      </c>
      <c r="AK24" s="581">
        <f t="shared" si="52"/>
        <v>0</v>
      </c>
      <c r="AL24" s="581">
        <f t="shared" si="53"/>
        <v>-20</v>
      </c>
      <c r="AM24" s="581">
        <f t="shared" si="54"/>
        <v>0</v>
      </c>
      <c r="AN24" s="581">
        <f t="shared" si="55"/>
        <v>20</v>
      </c>
      <c r="AO24" s="581">
        <f t="shared" si="56"/>
        <v>0</v>
      </c>
      <c r="AP24" s="581">
        <f t="shared" si="57"/>
        <v>-20</v>
      </c>
      <c r="AQ24" s="581">
        <f t="shared" si="58"/>
        <v>0</v>
      </c>
      <c r="AR24" s="581">
        <f t="shared" si="59"/>
        <v>20</v>
      </c>
      <c r="AS24" s="581">
        <f t="shared" si="60"/>
        <v>0</v>
      </c>
      <c r="AT24" s="581">
        <f t="shared" si="61"/>
        <v>-20</v>
      </c>
      <c r="AU24" s="581">
        <f t="shared" si="62"/>
        <v>0</v>
      </c>
      <c r="AV24" s="581">
        <f t="shared" si="63"/>
        <v>20</v>
      </c>
      <c r="AW24" s="581">
        <f t="shared" si="64"/>
        <v>0</v>
      </c>
      <c r="AX24" s="581">
        <f t="shared" si="65"/>
        <v>-20</v>
      </c>
      <c r="AY24" s="581">
        <f t="shared" si="66"/>
        <v>0</v>
      </c>
      <c r="AZ24" s="581">
        <f t="shared" si="67"/>
        <v>20</v>
      </c>
      <c r="BA24" s="581">
        <f t="shared" si="68"/>
        <v>0</v>
      </c>
      <c r="BB24" s="581">
        <f t="shared" si="69"/>
        <v>-20</v>
      </c>
      <c r="BC24" s="581">
        <f t="shared" si="70"/>
        <v>0</v>
      </c>
      <c r="BD24" s="581">
        <f t="shared" si="71"/>
        <v>20</v>
      </c>
      <c r="BE24" s="581">
        <f t="shared" si="72"/>
        <v>0</v>
      </c>
      <c r="BF24" s="581">
        <f>H24*((Resultat_liste!$M26+20)/20)+Resultat_liste!$J26</f>
        <v>29</v>
      </c>
      <c r="BG24" s="581">
        <f>I24*((Resultat_liste!$M26+20)/20)+Resultat_liste!$J26</f>
        <v>0</v>
      </c>
      <c r="BH24" s="581">
        <f>J24*((Resultat_liste!$M26+20)/20)+Resultat_liste!$J26</f>
        <v>-29</v>
      </c>
      <c r="BI24" s="581">
        <f>K24*((Resultat_liste!$M26+20)/20)+Resultat_liste!$J26</f>
        <v>0</v>
      </c>
      <c r="BJ24" s="581">
        <f>L24*((Resultat_liste!$M26+20)/20)+Resultat_liste!$J26</f>
        <v>29</v>
      </c>
      <c r="BK24" s="581">
        <f>M24*((Resultat_liste!$M26+20)/20)+Resultat_liste!$J26</f>
        <v>0</v>
      </c>
      <c r="BL24" s="581">
        <f>N24*((Resultat_liste!$M26+20)/20)+Resultat_liste!$J26</f>
        <v>-29</v>
      </c>
      <c r="BM24" s="581">
        <f>O24*((Resultat_liste!$M26+20)/20)+Resultat_liste!$J26</f>
        <v>0</v>
      </c>
      <c r="BN24" s="581">
        <f>P24*((Resultat_liste!$M26+20)/20)+Resultat_liste!$J26</f>
        <v>29</v>
      </c>
      <c r="BO24" s="581">
        <f>Q24*((Resultat_liste!$M26+20)/20)+Resultat_liste!$J26</f>
        <v>0</v>
      </c>
      <c r="BP24" s="581">
        <f>R24*((Resultat_liste!$M26+20)/20)+Resultat_liste!$J26</f>
        <v>-29</v>
      </c>
      <c r="BQ24" s="581">
        <f>S24*((Resultat_liste!$M26+20)/20)+Resultat_liste!$J26</f>
        <v>0</v>
      </c>
      <c r="BR24" s="581">
        <f>T24*((Resultat_liste!$M26+20)/20)+Resultat_liste!$J26</f>
        <v>29</v>
      </c>
      <c r="BS24" s="581">
        <f>U24*((Resultat_liste!$M26+20)/20)+Resultat_liste!$J26</f>
        <v>0</v>
      </c>
      <c r="BT24" s="581">
        <f>V24*((Resultat_liste!$M26+20)/20)+Resultat_liste!$J26</f>
        <v>-29</v>
      </c>
      <c r="BU24" s="581">
        <f>W24*((Resultat_liste!$M26+20)/20)+Resultat_liste!$J26</f>
        <v>0</v>
      </c>
      <c r="BV24" s="581">
        <f>X24*((Resultat_liste!$M26+20)/20)+Resultat_liste!$J26</f>
        <v>29</v>
      </c>
      <c r="BW24" s="581">
        <f>Y24*((Resultat_liste!$M26+20)/20)+Resultat_liste!$J26</f>
        <v>0</v>
      </c>
      <c r="BX24" s="581">
        <f>Z24*((Resultat_liste!$M26+20)/20)+Resultat_liste!$J26</f>
        <v>-29</v>
      </c>
      <c r="BY24" s="581">
        <f>AA24*((Resultat_liste!$M26+20)/20)+Resultat_liste!$J26</f>
        <v>0</v>
      </c>
      <c r="BZ24" s="581">
        <f>AB24*((Resultat_liste!$M26+20)/20)+Resultat_liste!$J26</f>
        <v>29</v>
      </c>
      <c r="CA24" s="581">
        <f>AC24*((Resultat_liste!$M26+20)/20)+Resultat_liste!$J26</f>
        <v>0</v>
      </c>
      <c r="CB24" s="581">
        <f>AD24*((Resultat_liste!$M26+20)/20)+Resultat_liste!$J26</f>
        <v>-29</v>
      </c>
      <c r="CC24" s="581">
        <f>AE24*((Resultat_liste!$M26+20)/20)+Resultat_liste!$J26</f>
        <v>0</v>
      </c>
      <c r="CD24" s="581">
        <f>AF24*((Resultat_liste!$M26+20)/20)+Resultat_liste!$J26</f>
        <v>29</v>
      </c>
      <c r="CE24" s="581">
        <f>AG24*((Resultat_liste!$M26+20)/20)+Resultat_liste!$J26</f>
        <v>0</v>
      </c>
      <c r="CF24" s="581">
        <f>AH24*((Resultat_liste!$M26+20)/20)+Resultat_liste!$J26</f>
        <v>-29</v>
      </c>
      <c r="CG24" s="581">
        <f>AI24*((Resultat_liste!$M26+20)/20)+Resultat_liste!$J26</f>
        <v>0</v>
      </c>
      <c r="CH24" s="581">
        <f>AJ24*((Resultat_liste!$M26+20)/20)+Resultat_liste!$J26</f>
        <v>29</v>
      </c>
      <c r="CI24" s="581">
        <f>AK24*((Resultat_liste!$M26+20)/20)+Resultat_liste!$J26</f>
        <v>0</v>
      </c>
      <c r="CJ24" s="581">
        <f>AL24*((Resultat_liste!$M26+20)/20)+Resultat_liste!$J26</f>
        <v>-29</v>
      </c>
      <c r="CK24" s="581">
        <f>AM24*((Resultat_liste!$M26+20)/20)+Resultat_liste!$J26</f>
        <v>0</v>
      </c>
      <c r="CL24" s="581">
        <f>AN24*((Resultat_liste!$M26+20)/20)+Resultat_liste!$J26</f>
        <v>29</v>
      </c>
      <c r="CM24" s="581">
        <f>AO24*((Resultat_liste!$M26+20)/20)+Resultat_liste!$J26</f>
        <v>0</v>
      </c>
      <c r="CN24" s="581">
        <f>AP24*((Resultat_liste!$M26+20)/20)+Resultat_liste!$J26</f>
        <v>-29</v>
      </c>
      <c r="CO24" s="581">
        <f>AQ24*((Resultat_liste!$M26+20)/20)+Resultat_liste!$J26</f>
        <v>0</v>
      </c>
      <c r="CP24" s="581">
        <f>AR24*((Resultat_liste!$M26+20)/20)+Resultat_liste!$J26</f>
        <v>29</v>
      </c>
      <c r="CQ24" s="581">
        <f>AS24*((Resultat_liste!$M26+20)/20)+Resultat_liste!$J26</f>
        <v>0</v>
      </c>
      <c r="CR24" s="581">
        <f>AT24*((Resultat_liste!$M26+20)/20)+Resultat_liste!$J26</f>
        <v>-29</v>
      </c>
      <c r="CS24" s="581">
        <f>AU24*((Resultat_liste!$M26+20)/20)+Resultat_liste!$J26</f>
        <v>0</v>
      </c>
      <c r="CT24" s="581">
        <f>AV24*((Resultat_liste!$M26+20)/20)+Resultat_liste!$J26</f>
        <v>29</v>
      </c>
      <c r="CU24" s="581">
        <f>AW24*((Resultat_liste!$M26+20)/20)+Resultat_liste!$J26</f>
        <v>0</v>
      </c>
      <c r="CV24" s="581">
        <f>AX24*((Resultat_liste!$M26+20)/20)+Resultat_liste!$J26</f>
        <v>-29</v>
      </c>
      <c r="CW24" s="581">
        <f>AY24*((Resultat_liste!$M26+20)/20)+Resultat_liste!$J26</f>
        <v>0</v>
      </c>
      <c r="CX24" s="581">
        <f>AZ24*((Resultat_liste!$M26+20)/20)+Resultat_liste!$J26</f>
        <v>29</v>
      </c>
      <c r="CY24" s="581">
        <f>BA24*((Resultat_liste!$M26+20)/20)+Resultat_liste!$J26</f>
        <v>0</v>
      </c>
      <c r="CZ24" s="581">
        <f>BB24*((Resultat_liste!$M26+20)/20)+Resultat_liste!$J26</f>
        <v>-29</v>
      </c>
      <c r="DA24" s="581">
        <f>BC24*((Resultat_liste!$M26+20)/20)+Resultat_liste!$J26</f>
        <v>0</v>
      </c>
      <c r="DB24" s="581">
        <f>BD24*((Resultat_liste!$M26+20)/20)+Resultat_liste!$J26</f>
        <v>29</v>
      </c>
      <c r="DC24" s="581">
        <f>BE24*((Resultat_liste!$M26+20)/20)+Resultat_liste!$J26</f>
        <v>0</v>
      </c>
      <c r="DD24" s="581">
        <f>H24*((Resultat_liste!$Y26+20)/20)+Resultat_liste!$V26</f>
        <v>30</v>
      </c>
      <c r="DE24" s="581">
        <f>I24*((Resultat_liste!$Y26+20)/20)+Resultat_liste!$V26</f>
        <v>0</v>
      </c>
      <c r="DF24" s="581">
        <f>J24*((Resultat_liste!$Y26+20)/20)+Resultat_liste!$V26</f>
        <v>-30</v>
      </c>
      <c r="DG24" s="581">
        <f>K24*((Resultat_liste!$Y26+20)/20)+Resultat_liste!$V26</f>
        <v>0</v>
      </c>
      <c r="DH24" s="581">
        <f>L24*((Resultat_liste!$Y26+20)/20)+Resultat_liste!$V26</f>
        <v>30</v>
      </c>
      <c r="DI24" s="581">
        <f>M24*((Resultat_liste!$Y26+20)/20)+Resultat_liste!$V26</f>
        <v>0</v>
      </c>
      <c r="DJ24" s="581">
        <f>N24*((Resultat_liste!$Y26+20)/20)+Resultat_liste!$V26</f>
        <v>-30</v>
      </c>
      <c r="DK24" s="581">
        <f>O24*((Resultat_liste!$Y26+20)/20)+Resultat_liste!$V26</f>
        <v>0</v>
      </c>
      <c r="DL24" s="581">
        <f>P24*((Resultat_liste!$Y26+20)/20)+Resultat_liste!$V26</f>
        <v>30</v>
      </c>
      <c r="DM24" s="581">
        <f>Q24*((Resultat_liste!$Y26+20)/20)+Resultat_liste!$V26</f>
        <v>0</v>
      </c>
      <c r="DN24" s="581">
        <f>R24*((Resultat_liste!$Y26+20)/20)+Resultat_liste!$V26</f>
        <v>-30</v>
      </c>
      <c r="DO24" s="581">
        <f>S24*((Resultat_liste!$Y26+20)/20)+Resultat_liste!$V26</f>
        <v>0</v>
      </c>
      <c r="DP24" s="581">
        <f>T24*((Resultat_liste!$Y26+20)/20)+Resultat_liste!$V26</f>
        <v>30</v>
      </c>
      <c r="DQ24" s="581">
        <f>U24*((Resultat_liste!$Y26+20)/20)+Resultat_liste!$V26</f>
        <v>0</v>
      </c>
      <c r="DR24" s="581">
        <f>V24*((Resultat_liste!$Y26+20)/20)+Resultat_liste!$V26</f>
        <v>-30</v>
      </c>
      <c r="DS24" s="581">
        <f>W24*((Resultat_liste!$Y26+20)/20)+Resultat_liste!$V26</f>
        <v>0</v>
      </c>
      <c r="DT24" s="581">
        <f>X24*((Resultat_liste!$Y26+20)/20)+Resultat_liste!$V26</f>
        <v>30</v>
      </c>
      <c r="DU24" s="581">
        <f>Y24*((Resultat_liste!$Y26+20)/20)+Resultat_liste!$V26</f>
        <v>0</v>
      </c>
      <c r="DV24" s="581">
        <f>Z24*((Resultat_liste!$Y26+20)/20)+Resultat_liste!$V26</f>
        <v>-30</v>
      </c>
      <c r="DW24" s="581">
        <f>AA24*((Resultat_liste!$Y26+20)/20)+Resultat_liste!$V26</f>
        <v>0</v>
      </c>
      <c r="DX24" s="581">
        <f>AB24*((Resultat_liste!$Y26+20)/20)+Resultat_liste!$V26</f>
        <v>30</v>
      </c>
      <c r="DY24" s="581">
        <f>AC24*((Resultat_liste!$Y26+20)/20)+Resultat_liste!$V26</f>
        <v>0</v>
      </c>
      <c r="DZ24" s="581">
        <f>AD24*((Resultat_liste!$Y26+20)/20)+Resultat_liste!$V26</f>
        <v>-30</v>
      </c>
      <c r="EA24" s="581">
        <f>AE24*((Resultat_liste!$Y26+20)/20)+Resultat_liste!$V26</f>
        <v>0</v>
      </c>
      <c r="EB24" s="581">
        <f>AF24*((Resultat_liste!$Y26+20)/20)+Resultat_liste!$V26</f>
        <v>30</v>
      </c>
      <c r="EC24" s="581">
        <f>AG24*((Resultat_liste!$Y26+20)/20)+Resultat_liste!$V26</f>
        <v>0</v>
      </c>
      <c r="ED24" s="581">
        <f>AH24*((Resultat_liste!$Y26+20)/20)+Resultat_liste!$V26</f>
        <v>-30</v>
      </c>
      <c r="EE24" s="581">
        <f>AI24*((Resultat_liste!$Y26+20)/20)+Resultat_liste!$V26</f>
        <v>0</v>
      </c>
      <c r="EF24" s="581">
        <f>AJ24*((Resultat_liste!$Y26+20)/20)+Resultat_liste!$V26</f>
        <v>30</v>
      </c>
      <c r="EG24" s="581">
        <f>AK24*((Resultat_liste!$Y26+20)/20)+Resultat_liste!$V26</f>
        <v>0</v>
      </c>
      <c r="EH24" s="581">
        <f>AL24*((Resultat_liste!$Y26+20)/20)+Resultat_liste!$V26</f>
        <v>-30</v>
      </c>
      <c r="EI24" s="581">
        <f>AM24*((Resultat_liste!$Y26+20)/20)+Resultat_liste!$V26</f>
        <v>0</v>
      </c>
      <c r="EJ24" s="581">
        <f>AN24*((Resultat_liste!$Y26+20)/20)+Resultat_liste!$V26</f>
        <v>30</v>
      </c>
      <c r="EK24" s="581">
        <f>AO24*((Resultat_liste!$Y26+20)/20)+Resultat_liste!$V26</f>
        <v>0</v>
      </c>
      <c r="EL24" s="581">
        <f>AP24*((Resultat_liste!$Y26+20)/20)+Resultat_liste!$V26</f>
        <v>-30</v>
      </c>
      <c r="EM24" s="581">
        <f>AQ24*((Resultat_liste!$Y26+20)/20)+Resultat_liste!$V26</f>
        <v>0</v>
      </c>
      <c r="EN24" s="581">
        <f>AR24*((Resultat_liste!$Y26+20)/20)+Resultat_liste!$V26</f>
        <v>30</v>
      </c>
      <c r="EO24" s="581">
        <f>AS24*((Resultat_liste!$Y26+20)/20)+Resultat_liste!$V26</f>
        <v>0</v>
      </c>
      <c r="EP24" s="581">
        <f>AT24*((Resultat_liste!$Y26+20)/20)+Resultat_liste!$V26</f>
        <v>-30</v>
      </c>
      <c r="EQ24" s="581">
        <f>AU24*((Resultat_liste!$Y26+20)/20)+Resultat_liste!$V26</f>
        <v>0</v>
      </c>
      <c r="ER24" s="581">
        <f>AV24*((Resultat_liste!$Y26+20)/20)+Resultat_liste!$V26</f>
        <v>30</v>
      </c>
      <c r="ES24" s="581">
        <f>AW24*((Resultat_liste!$Y26+20)/20)+Resultat_liste!$V26</f>
        <v>0</v>
      </c>
      <c r="ET24" s="581">
        <f>AX24*((Resultat_liste!$Y26+20)/20)+Resultat_liste!$V26</f>
        <v>-30</v>
      </c>
      <c r="EU24" s="581">
        <f>AY24*((Resultat_liste!$Y26+20)/20)+Resultat_liste!$V26</f>
        <v>0</v>
      </c>
      <c r="EV24" s="581">
        <f>AZ24*((Resultat_liste!$Y26+20)/20)+Resultat_liste!$V26</f>
        <v>30</v>
      </c>
      <c r="EW24" s="581">
        <f>BA24*((Resultat_liste!$Y26+20)/20)+Resultat_liste!$V26</f>
        <v>0</v>
      </c>
      <c r="EX24" s="581">
        <f>BB24*((Resultat_liste!$Y26+20)/20)+Resultat_liste!$V26</f>
        <v>-30</v>
      </c>
      <c r="EY24" s="581">
        <f>BC24*((Resultat_liste!$Y26+20)/20)+Resultat_liste!$V26</f>
        <v>0</v>
      </c>
      <c r="EZ24" s="581">
        <f>BD24*((Resultat_liste!$Y26+20)/20)+Resultat_liste!$V26</f>
        <v>30</v>
      </c>
      <c r="FA24" s="581">
        <f>BE24*((Resultat_liste!$Y26+20)/20)+Resultat_liste!$V26</f>
        <v>0</v>
      </c>
      <c r="FB24" s="581">
        <f t="shared" si="73"/>
        <v>20</v>
      </c>
      <c r="FC24" s="581">
        <f t="shared" si="74"/>
        <v>0</v>
      </c>
      <c r="FD24" s="581">
        <f t="shared" si="75"/>
        <v>-20</v>
      </c>
      <c r="FE24" s="581">
        <f t="shared" si="76"/>
        <v>0</v>
      </c>
      <c r="FF24" s="581">
        <f t="shared" si="77"/>
        <v>20</v>
      </c>
      <c r="FG24" s="581">
        <f t="shared" si="78"/>
        <v>0</v>
      </c>
      <c r="FH24" s="581">
        <f t="shared" si="79"/>
        <v>-20</v>
      </c>
      <c r="FI24" s="581">
        <f t="shared" si="80"/>
        <v>0</v>
      </c>
      <c r="FJ24" s="581">
        <f t="shared" si="81"/>
        <v>20</v>
      </c>
      <c r="FK24" s="581">
        <f t="shared" si="82"/>
        <v>0</v>
      </c>
      <c r="FL24" s="581">
        <f t="shared" si="83"/>
        <v>-20</v>
      </c>
      <c r="FM24" s="581">
        <f t="shared" si="84"/>
        <v>0</v>
      </c>
      <c r="FN24" s="581">
        <f t="shared" si="85"/>
        <v>20</v>
      </c>
      <c r="FO24" s="581">
        <f t="shared" si="86"/>
        <v>0</v>
      </c>
      <c r="FP24" s="581">
        <f t="shared" si="87"/>
        <v>-20</v>
      </c>
      <c r="FQ24" s="581">
        <f t="shared" si="88"/>
        <v>0</v>
      </c>
      <c r="FR24" s="581">
        <f t="shared" si="89"/>
        <v>20</v>
      </c>
      <c r="FS24" s="581">
        <f t="shared" si="90"/>
        <v>0</v>
      </c>
      <c r="FT24" s="581">
        <f t="shared" si="91"/>
        <v>-20</v>
      </c>
      <c r="FU24" s="581">
        <f t="shared" si="92"/>
        <v>0</v>
      </c>
      <c r="FV24" s="581">
        <f t="shared" si="93"/>
        <v>20</v>
      </c>
      <c r="FW24" s="581">
        <f t="shared" si="94"/>
        <v>0</v>
      </c>
      <c r="FX24" s="581">
        <f t="shared" si="95"/>
        <v>-20</v>
      </c>
      <c r="FY24" s="581">
        <f t="shared" si="96"/>
        <v>0</v>
      </c>
      <c r="FZ24" s="581">
        <f t="shared" si="97"/>
        <v>20</v>
      </c>
      <c r="GA24" s="581">
        <f t="shared" si="98"/>
        <v>0</v>
      </c>
      <c r="GB24" s="581">
        <f t="shared" si="2"/>
        <v>-20</v>
      </c>
      <c r="GC24" s="581">
        <f t="shared" si="3"/>
        <v>0</v>
      </c>
      <c r="GD24" s="581">
        <f t="shared" si="4"/>
        <v>20</v>
      </c>
      <c r="GE24" s="581">
        <f t="shared" si="5"/>
        <v>0</v>
      </c>
      <c r="GF24" s="581">
        <f t="shared" si="6"/>
        <v>-20</v>
      </c>
      <c r="GG24" s="581">
        <f t="shared" si="7"/>
        <v>0</v>
      </c>
      <c r="GH24" s="581">
        <f t="shared" si="8"/>
        <v>20</v>
      </c>
      <c r="GI24" s="581">
        <f t="shared" si="9"/>
        <v>0</v>
      </c>
      <c r="GJ24" s="581">
        <f t="shared" si="10"/>
        <v>-20</v>
      </c>
      <c r="GK24" s="581">
        <f t="shared" si="11"/>
        <v>0</v>
      </c>
      <c r="GL24" s="581">
        <f t="shared" si="12"/>
        <v>20</v>
      </c>
      <c r="GM24" s="581">
        <f t="shared" si="13"/>
        <v>0</v>
      </c>
      <c r="GN24" s="581">
        <f t="shared" si="14"/>
        <v>-20</v>
      </c>
      <c r="GO24" s="581">
        <f t="shared" si="15"/>
        <v>0</v>
      </c>
      <c r="GP24" s="581">
        <f t="shared" si="16"/>
        <v>20</v>
      </c>
      <c r="GQ24" s="581">
        <f t="shared" si="17"/>
        <v>0</v>
      </c>
      <c r="GR24" s="581">
        <f t="shared" si="18"/>
        <v>-20</v>
      </c>
      <c r="GS24" s="581">
        <f t="shared" si="19"/>
        <v>0</v>
      </c>
      <c r="GT24" s="581">
        <f t="shared" si="20"/>
        <v>20</v>
      </c>
      <c r="GU24" s="581">
        <f t="shared" si="21"/>
        <v>0</v>
      </c>
      <c r="GV24" s="581">
        <f t="shared" si="22"/>
        <v>-20</v>
      </c>
      <c r="GW24" s="581">
        <f t="shared" si="23"/>
        <v>0</v>
      </c>
      <c r="GX24" s="581">
        <f t="shared" si="24"/>
        <v>20</v>
      </c>
      <c r="GY24" s="581">
        <f t="shared" si="25"/>
        <v>0</v>
      </c>
    </row>
    <row r="25" spans="1:207" ht="16.5" thickTop="1" thickBot="1" x14ac:dyDescent="0.3">
      <c r="A25" s="581">
        <v>240</v>
      </c>
      <c r="B25" s="584" t="s">
        <v>36</v>
      </c>
      <c r="C25" s="581">
        <f t="shared" si="99"/>
        <v>6</v>
      </c>
      <c r="D25" s="581">
        <f t="shared" si="26"/>
        <v>601</v>
      </c>
      <c r="E25" s="581">
        <v>240</v>
      </c>
      <c r="F25" s="581">
        <f t="shared" si="100"/>
        <v>1</v>
      </c>
      <c r="G25" s="582" t="s">
        <v>35</v>
      </c>
      <c r="H25" s="581">
        <v>20</v>
      </c>
      <c r="I25" s="581">
        <v>0</v>
      </c>
      <c r="J25" s="581">
        <v>-20</v>
      </c>
      <c r="K25" s="581">
        <v>0</v>
      </c>
      <c r="L25" s="581">
        <f t="shared" si="27"/>
        <v>20</v>
      </c>
      <c r="M25" s="581">
        <f t="shared" si="28"/>
        <v>0</v>
      </c>
      <c r="N25" s="581">
        <f t="shared" si="29"/>
        <v>-20</v>
      </c>
      <c r="O25" s="581">
        <f t="shared" si="30"/>
        <v>0</v>
      </c>
      <c r="P25" s="581">
        <f t="shared" si="31"/>
        <v>20</v>
      </c>
      <c r="Q25" s="581">
        <f t="shared" si="32"/>
        <v>0</v>
      </c>
      <c r="R25" s="581">
        <f t="shared" si="33"/>
        <v>-20</v>
      </c>
      <c r="S25" s="581">
        <f t="shared" si="34"/>
        <v>0</v>
      </c>
      <c r="T25" s="581">
        <f t="shared" si="35"/>
        <v>20</v>
      </c>
      <c r="U25" s="581">
        <f t="shared" si="36"/>
        <v>0</v>
      </c>
      <c r="V25" s="581">
        <f t="shared" si="37"/>
        <v>-20</v>
      </c>
      <c r="W25" s="581">
        <f t="shared" si="38"/>
        <v>0</v>
      </c>
      <c r="X25" s="581">
        <f t="shared" si="39"/>
        <v>20</v>
      </c>
      <c r="Y25" s="581">
        <f t="shared" si="40"/>
        <v>0</v>
      </c>
      <c r="Z25" s="581">
        <f t="shared" si="41"/>
        <v>-20</v>
      </c>
      <c r="AA25" s="581">
        <f t="shared" si="42"/>
        <v>0</v>
      </c>
      <c r="AB25" s="581">
        <f t="shared" si="43"/>
        <v>20</v>
      </c>
      <c r="AC25" s="581">
        <f t="shared" si="44"/>
        <v>0</v>
      </c>
      <c r="AD25" s="581">
        <f t="shared" si="45"/>
        <v>-20</v>
      </c>
      <c r="AE25" s="581">
        <f t="shared" si="46"/>
        <v>0</v>
      </c>
      <c r="AF25" s="581">
        <f t="shared" si="47"/>
        <v>20</v>
      </c>
      <c r="AG25" s="581">
        <f t="shared" si="48"/>
        <v>0</v>
      </c>
      <c r="AH25" s="581">
        <f t="shared" si="49"/>
        <v>-20</v>
      </c>
      <c r="AI25" s="581">
        <f t="shared" si="50"/>
        <v>0</v>
      </c>
      <c r="AJ25" s="581">
        <f t="shared" si="51"/>
        <v>20</v>
      </c>
      <c r="AK25" s="581">
        <f t="shared" si="52"/>
        <v>0</v>
      </c>
      <c r="AL25" s="581">
        <f t="shared" si="53"/>
        <v>-20</v>
      </c>
      <c r="AM25" s="581">
        <f t="shared" si="54"/>
        <v>0</v>
      </c>
      <c r="AN25" s="581">
        <f t="shared" si="55"/>
        <v>20</v>
      </c>
      <c r="AO25" s="581">
        <f t="shared" si="56"/>
        <v>0</v>
      </c>
      <c r="AP25" s="581">
        <f t="shared" si="57"/>
        <v>-20</v>
      </c>
      <c r="AQ25" s="581">
        <f t="shared" si="58"/>
        <v>0</v>
      </c>
      <c r="AR25" s="581">
        <f t="shared" si="59"/>
        <v>20</v>
      </c>
      <c r="AS25" s="581">
        <f t="shared" si="60"/>
        <v>0</v>
      </c>
      <c r="AT25" s="581">
        <f t="shared" si="61"/>
        <v>-20</v>
      </c>
      <c r="AU25" s="581">
        <f t="shared" si="62"/>
        <v>0</v>
      </c>
      <c r="AV25" s="581">
        <f t="shared" si="63"/>
        <v>20</v>
      </c>
      <c r="AW25" s="581">
        <f t="shared" si="64"/>
        <v>0</v>
      </c>
      <c r="AX25" s="581">
        <f t="shared" si="65"/>
        <v>-20</v>
      </c>
      <c r="AY25" s="581">
        <f t="shared" si="66"/>
        <v>0</v>
      </c>
      <c r="AZ25" s="581">
        <f t="shared" si="67"/>
        <v>20</v>
      </c>
      <c r="BA25" s="581">
        <f t="shared" si="68"/>
        <v>0</v>
      </c>
      <c r="BB25" s="581">
        <f t="shared" si="69"/>
        <v>-20</v>
      </c>
      <c r="BC25" s="581">
        <f t="shared" si="70"/>
        <v>0</v>
      </c>
      <c r="BD25" s="581">
        <f t="shared" si="71"/>
        <v>20</v>
      </c>
      <c r="BE25" s="581">
        <f t="shared" si="72"/>
        <v>0</v>
      </c>
      <c r="BF25" s="581">
        <f>H25*((Resultat_liste!$M27+20)/20)+Resultat_liste!$J27</f>
        <v>34</v>
      </c>
      <c r="BG25" s="581">
        <f>I25*((Resultat_liste!$M27+20)/20)+Resultat_liste!$J27</f>
        <v>2</v>
      </c>
      <c r="BH25" s="581">
        <f>J25*((Resultat_liste!$M27+20)/20)+Resultat_liste!$J27</f>
        <v>-30</v>
      </c>
      <c r="BI25" s="581">
        <f>K25*((Resultat_liste!$M27+20)/20)+Resultat_liste!$J27</f>
        <v>2</v>
      </c>
      <c r="BJ25" s="581">
        <f>L25*((Resultat_liste!$M27+20)/20)+Resultat_liste!$J27</f>
        <v>34</v>
      </c>
      <c r="BK25" s="581">
        <f>M25*((Resultat_liste!$M27+20)/20)+Resultat_liste!$J27</f>
        <v>2</v>
      </c>
      <c r="BL25" s="581">
        <f>N25*((Resultat_liste!$M27+20)/20)+Resultat_liste!$J27</f>
        <v>-30</v>
      </c>
      <c r="BM25" s="581">
        <f>O25*((Resultat_liste!$M27+20)/20)+Resultat_liste!$J27</f>
        <v>2</v>
      </c>
      <c r="BN25" s="581">
        <f>P25*((Resultat_liste!$M27+20)/20)+Resultat_liste!$J27</f>
        <v>34</v>
      </c>
      <c r="BO25" s="581">
        <f>Q25*((Resultat_liste!$M27+20)/20)+Resultat_liste!$J27</f>
        <v>2</v>
      </c>
      <c r="BP25" s="581">
        <f>R25*((Resultat_liste!$M27+20)/20)+Resultat_liste!$J27</f>
        <v>-30</v>
      </c>
      <c r="BQ25" s="581">
        <f>S25*((Resultat_liste!$M27+20)/20)+Resultat_liste!$J27</f>
        <v>2</v>
      </c>
      <c r="BR25" s="581">
        <f>T25*((Resultat_liste!$M27+20)/20)+Resultat_liste!$J27</f>
        <v>34</v>
      </c>
      <c r="BS25" s="581">
        <f>U25*((Resultat_liste!$M27+20)/20)+Resultat_liste!$J27</f>
        <v>2</v>
      </c>
      <c r="BT25" s="581">
        <f>V25*((Resultat_liste!$M27+20)/20)+Resultat_liste!$J27</f>
        <v>-30</v>
      </c>
      <c r="BU25" s="581">
        <f>W25*((Resultat_liste!$M27+20)/20)+Resultat_liste!$J27</f>
        <v>2</v>
      </c>
      <c r="BV25" s="581">
        <f>X25*((Resultat_liste!$M27+20)/20)+Resultat_liste!$J27</f>
        <v>34</v>
      </c>
      <c r="BW25" s="581">
        <f>Y25*((Resultat_liste!$M27+20)/20)+Resultat_liste!$J27</f>
        <v>2</v>
      </c>
      <c r="BX25" s="581">
        <f>Z25*((Resultat_liste!$M27+20)/20)+Resultat_liste!$J27</f>
        <v>-30</v>
      </c>
      <c r="BY25" s="581">
        <f>AA25*((Resultat_liste!$M27+20)/20)+Resultat_liste!$J27</f>
        <v>2</v>
      </c>
      <c r="BZ25" s="581">
        <f>AB25*((Resultat_liste!$M27+20)/20)+Resultat_liste!$J27</f>
        <v>34</v>
      </c>
      <c r="CA25" s="581">
        <f>AC25*((Resultat_liste!$M27+20)/20)+Resultat_liste!$J27</f>
        <v>2</v>
      </c>
      <c r="CB25" s="581">
        <f>AD25*((Resultat_liste!$M27+20)/20)+Resultat_liste!$J27</f>
        <v>-30</v>
      </c>
      <c r="CC25" s="581">
        <f>AE25*((Resultat_liste!$M27+20)/20)+Resultat_liste!$J27</f>
        <v>2</v>
      </c>
      <c r="CD25" s="581">
        <f>AF25*((Resultat_liste!$M27+20)/20)+Resultat_liste!$J27</f>
        <v>34</v>
      </c>
      <c r="CE25" s="581">
        <f>AG25*((Resultat_liste!$M27+20)/20)+Resultat_liste!$J27</f>
        <v>2</v>
      </c>
      <c r="CF25" s="581">
        <f>AH25*((Resultat_liste!$M27+20)/20)+Resultat_liste!$J27</f>
        <v>-30</v>
      </c>
      <c r="CG25" s="581">
        <f>AI25*((Resultat_liste!$M27+20)/20)+Resultat_liste!$J27</f>
        <v>2</v>
      </c>
      <c r="CH25" s="581">
        <f>AJ25*((Resultat_liste!$M27+20)/20)+Resultat_liste!$J27</f>
        <v>34</v>
      </c>
      <c r="CI25" s="581">
        <f>AK25*((Resultat_liste!$M27+20)/20)+Resultat_liste!$J27</f>
        <v>2</v>
      </c>
      <c r="CJ25" s="581">
        <f>AL25*((Resultat_liste!$M27+20)/20)+Resultat_liste!$J27</f>
        <v>-30</v>
      </c>
      <c r="CK25" s="581">
        <f>AM25*((Resultat_liste!$M27+20)/20)+Resultat_liste!$J27</f>
        <v>2</v>
      </c>
      <c r="CL25" s="581">
        <f>AN25*((Resultat_liste!$M27+20)/20)+Resultat_liste!$J27</f>
        <v>34</v>
      </c>
      <c r="CM25" s="581">
        <f>AO25*((Resultat_liste!$M27+20)/20)+Resultat_liste!$J27</f>
        <v>2</v>
      </c>
      <c r="CN25" s="581">
        <f>AP25*((Resultat_liste!$M27+20)/20)+Resultat_liste!$J27</f>
        <v>-30</v>
      </c>
      <c r="CO25" s="581">
        <f>AQ25*((Resultat_liste!$M27+20)/20)+Resultat_liste!$J27</f>
        <v>2</v>
      </c>
      <c r="CP25" s="581">
        <f>AR25*((Resultat_liste!$M27+20)/20)+Resultat_liste!$J27</f>
        <v>34</v>
      </c>
      <c r="CQ25" s="581">
        <f>AS25*((Resultat_liste!$M27+20)/20)+Resultat_liste!$J27</f>
        <v>2</v>
      </c>
      <c r="CR25" s="581">
        <f>AT25*((Resultat_liste!$M27+20)/20)+Resultat_liste!$J27</f>
        <v>-30</v>
      </c>
      <c r="CS25" s="581">
        <f>AU25*((Resultat_liste!$M27+20)/20)+Resultat_liste!$J27</f>
        <v>2</v>
      </c>
      <c r="CT25" s="581">
        <f>AV25*((Resultat_liste!$M27+20)/20)+Resultat_liste!$J27</f>
        <v>34</v>
      </c>
      <c r="CU25" s="581">
        <f>AW25*((Resultat_liste!$M27+20)/20)+Resultat_liste!$J27</f>
        <v>2</v>
      </c>
      <c r="CV25" s="581">
        <f>AX25*((Resultat_liste!$M27+20)/20)+Resultat_liste!$J27</f>
        <v>-30</v>
      </c>
      <c r="CW25" s="581">
        <f>AY25*((Resultat_liste!$M27+20)/20)+Resultat_liste!$J27</f>
        <v>2</v>
      </c>
      <c r="CX25" s="581">
        <f>AZ25*((Resultat_liste!$M27+20)/20)+Resultat_liste!$J27</f>
        <v>34</v>
      </c>
      <c r="CY25" s="581">
        <f>BA25*((Resultat_liste!$M27+20)/20)+Resultat_liste!$J27</f>
        <v>2</v>
      </c>
      <c r="CZ25" s="581">
        <f>BB25*((Resultat_liste!$M27+20)/20)+Resultat_liste!$J27</f>
        <v>-30</v>
      </c>
      <c r="DA25" s="581">
        <f>BC25*((Resultat_liste!$M27+20)/20)+Resultat_liste!$J27</f>
        <v>2</v>
      </c>
      <c r="DB25" s="581">
        <f>BD25*((Resultat_liste!$M27+20)/20)+Resultat_liste!$J27</f>
        <v>34</v>
      </c>
      <c r="DC25" s="581">
        <f>BE25*((Resultat_liste!$M27+20)/20)+Resultat_liste!$J27</f>
        <v>2</v>
      </c>
      <c r="DD25" s="581">
        <f>H25*((Resultat_liste!$Y27+20)/20)+Resultat_liste!$V27</f>
        <v>35</v>
      </c>
      <c r="DE25" s="581">
        <f>I25*((Resultat_liste!$Y27+20)/20)+Resultat_liste!$V27</f>
        <v>2</v>
      </c>
      <c r="DF25" s="581">
        <f>J25*((Resultat_liste!$Y27+20)/20)+Resultat_liste!$V27</f>
        <v>-31</v>
      </c>
      <c r="DG25" s="581">
        <f>K25*((Resultat_liste!$Y27+20)/20)+Resultat_liste!$V27</f>
        <v>2</v>
      </c>
      <c r="DH25" s="581">
        <f>L25*((Resultat_liste!$Y27+20)/20)+Resultat_liste!$V27</f>
        <v>35</v>
      </c>
      <c r="DI25" s="581">
        <f>M25*((Resultat_liste!$Y27+20)/20)+Resultat_liste!$V27</f>
        <v>2</v>
      </c>
      <c r="DJ25" s="581">
        <f>N25*((Resultat_liste!$Y27+20)/20)+Resultat_liste!$V27</f>
        <v>-31</v>
      </c>
      <c r="DK25" s="581">
        <f>O25*((Resultat_liste!$Y27+20)/20)+Resultat_liste!$V27</f>
        <v>2</v>
      </c>
      <c r="DL25" s="581">
        <f>P25*((Resultat_liste!$Y27+20)/20)+Resultat_liste!$V27</f>
        <v>35</v>
      </c>
      <c r="DM25" s="581">
        <f>Q25*((Resultat_liste!$Y27+20)/20)+Resultat_liste!$V27</f>
        <v>2</v>
      </c>
      <c r="DN25" s="581">
        <f>R25*((Resultat_liste!$Y27+20)/20)+Resultat_liste!$V27</f>
        <v>-31</v>
      </c>
      <c r="DO25" s="581">
        <f>S25*((Resultat_liste!$Y27+20)/20)+Resultat_liste!$V27</f>
        <v>2</v>
      </c>
      <c r="DP25" s="581">
        <f>T25*((Resultat_liste!$Y27+20)/20)+Resultat_liste!$V27</f>
        <v>35</v>
      </c>
      <c r="DQ25" s="581">
        <f>U25*((Resultat_liste!$Y27+20)/20)+Resultat_liste!$V27</f>
        <v>2</v>
      </c>
      <c r="DR25" s="581">
        <f>V25*((Resultat_liste!$Y27+20)/20)+Resultat_liste!$V27</f>
        <v>-31</v>
      </c>
      <c r="DS25" s="581">
        <f>W25*((Resultat_liste!$Y27+20)/20)+Resultat_liste!$V27</f>
        <v>2</v>
      </c>
      <c r="DT25" s="581">
        <f>X25*((Resultat_liste!$Y27+20)/20)+Resultat_liste!$V27</f>
        <v>35</v>
      </c>
      <c r="DU25" s="581">
        <f>Y25*((Resultat_liste!$Y27+20)/20)+Resultat_liste!$V27</f>
        <v>2</v>
      </c>
      <c r="DV25" s="581">
        <f>Z25*((Resultat_liste!$Y27+20)/20)+Resultat_liste!$V27</f>
        <v>-31</v>
      </c>
      <c r="DW25" s="581">
        <f>AA25*((Resultat_liste!$Y27+20)/20)+Resultat_liste!$V27</f>
        <v>2</v>
      </c>
      <c r="DX25" s="581">
        <f>AB25*((Resultat_liste!$Y27+20)/20)+Resultat_liste!$V27</f>
        <v>35</v>
      </c>
      <c r="DY25" s="581">
        <f>AC25*((Resultat_liste!$Y27+20)/20)+Resultat_liste!$V27</f>
        <v>2</v>
      </c>
      <c r="DZ25" s="581">
        <f>AD25*((Resultat_liste!$Y27+20)/20)+Resultat_liste!$V27</f>
        <v>-31</v>
      </c>
      <c r="EA25" s="581">
        <f>AE25*((Resultat_liste!$Y27+20)/20)+Resultat_liste!$V27</f>
        <v>2</v>
      </c>
      <c r="EB25" s="581">
        <f>AF25*((Resultat_liste!$Y27+20)/20)+Resultat_liste!$V27</f>
        <v>35</v>
      </c>
      <c r="EC25" s="581">
        <f>AG25*((Resultat_liste!$Y27+20)/20)+Resultat_liste!$V27</f>
        <v>2</v>
      </c>
      <c r="ED25" s="581">
        <f>AH25*((Resultat_liste!$Y27+20)/20)+Resultat_liste!$V27</f>
        <v>-31</v>
      </c>
      <c r="EE25" s="581">
        <f>AI25*((Resultat_liste!$Y27+20)/20)+Resultat_liste!$V27</f>
        <v>2</v>
      </c>
      <c r="EF25" s="581">
        <f>AJ25*((Resultat_liste!$Y27+20)/20)+Resultat_liste!$V27</f>
        <v>35</v>
      </c>
      <c r="EG25" s="581">
        <f>AK25*((Resultat_liste!$Y27+20)/20)+Resultat_liste!$V27</f>
        <v>2</v>
      </c>
      <c r="EH25" s="581">
        <f>AL25*((Resultat_liste!$Y27+20)/20)+Resultat_liste!$V27</f>
        <v>-31</v>
      </c>
      <c r="EI25" s="581">
        <f>AM25*((Resultat_liste!$Y27+20)/20)+Resultat_liste!$V27</f>
        <v>2</v>
      </c>
      <c r="EJ25" s="581">
        <f>AN25*((Resultat_liste!$Y27+20)/20)+Resultat_liste!$V27</f>
        <v>35</v>
      </c>
      <c r="EK25" s="581">
        <f>AO25*((Resultat_liste!$Y27+20)/20)+Resultat_liste!$V27</f>
        <v>2</v>
      </c>
      <c r="EL25" s="581">
        <f>AP25*((Resultat_liste!$Y27+20)/20)+Resultat_liste!$V27</f>
        <v>-31</v>
      </c>
      <c r="EM25" s="581">
        <f>AQ25*((Resultat_liste!$Y27+20)/20)+Resultat_liste!$V27</f>
        <v>2</v>
      </c>
      <c r="EN25" s="581">
        <f>AR25*((Resultat_liste!$Y27+20)/20)+Resultat_liste!$V27</f>
        <v>35</v>
      </c>
      <c r="EO25" s="581">
        <f>AS25*((Resultat_liste!$Y27+20)/20)+Resultat_liste!$V27</f>
        <v>2</v>
      </c>
      <c r="EP25" s="581">
        <f>AT25*((Resultat_liste!$Y27+20)/20)+Resultat_liste!$V27</f>
        <v>-31</v>
      </c>
      <c r="EQ25" s="581">
        <f>AU25*((Resultat_liste!$Y27+20)/20)+Resultat_liste!$V27</f>
        <v>2</v>
      </c>
      <c r="ER25" s="581">
        <f>AV25*((Resultat_liste!$Y27+20)/20)+Resultat_liste!$V27</f>
        <v>35</v>
      </c>
      <c r="ES25" s="581">
        <f>AW25*((Resultat_liste!$Y27+20)/20)+Resultat_liste!$V27</f>
        <v>2</v>
      </c>
      <c r="ET25" s="581">
        <f>AX25*((Resultat_liste!$Y27+20)/20)+Resultat_liste!$V27</f>
        <v>-31</v>
      </c>
      <c r="EU25" s="581">
        <f>AY25*((Resultat_liste!$Y27+20)/20)+Resultat_liste!$V27</f>
        <v>2</v>
      </c>
      <c r="EV25" s="581">
        <f>AZ25*((Resultat_liste!$Y27+20)/20)+Resultat_liste!$V27</f>
        <v>35</v>
      </c>
      <c r="EW25" s="581">
        <f>BA25*((Resultat_liste!$Y27+20)/20)+Resultat_liste!$V27</f>
        <v>2</v>
      </c>
      <c r="EX25" s="581">
        <f>BB25*((Resultat_liste!$Y27+20)/20)+Resultat_liste!$V27</f>
        <v>-31</v>
      </c>
      <c r="EY25" s="581">
        <f>BC25*((Resultat_liste!$Y27+20)/20)+Resultat_liste!$V27</f>
        <v>2</v>
      </c>
      <c r="EZ25" s="581">
        <f>BD25*((Resultat_liste!$Y27+20)/20)+Resultat_liste!$V27</f>
        <v>35</v>
      </c>
      <c r="FA25" s="581">
        <f>BE25*((Resultat_liste!$Y27+20)/20)+Resultat_liste!$V27</f>
        <v>2</v>
      </c>
      <c r="FB25" s="581">
        <f t="shared" si="73"/>
        <v>20</v>
      </c>
      <c r="FC25" s="581">
        <f t="shared" si="74"/>
        <v>0</v>
      </c>
      <c r="FD25" s="581">
        <f t="shared" si="75"/>
        <v>-20</v>
      </c>
      <c r="FE25" s="581">
        <f t="shared" si="76"/>
        <v>0</v>
      </c>
      <c r="FF25" s="581">
        <f t="shared" si="77"/>
        <v>20</v>
      </c>
      <c r="FG25" s="581">
        <f t="shared" si="78"/>
        <v>0</v>
      </c>
      <c r="FH25" s="581">
        <f t="shared" si="79"/>
        <v>-20</v>
      </c>
      <c r="FI25" s="581">
        <f t="shared" si="80"/>
        <v>0</v>
      </c>
      <c r="FJ25" s="581">
        <f t="shared" si="81"/>
        <v>20</v>
      </c>
      <c r="FK25" s="581">
        <f t="shared" si="82"/>
        <v>0</v>
      </c>
      <c r="FL25" s="581">
        <f t="shared" si="83"/>
        <v>-20</v>
      </c>
      <c r="FM25" s="581">
        <f t="shared" si="84"/>
        <v>0</v>
      </c>
      <c r="FN25" s="581">
        <f t="shared" si="85"/>
        <v>20</v>
      </c>
      <c r="FO25" s="581">
        <f t="shared" si="86"/>
        <v>0</v>
      </c>
      <c r="FP25" s="581">
        <f t="shared" si="87"/>
        <v>-20</v>
      </c>
      <c r="FQ25" s="581">
        <f t="shared" si="88"/>
        <v>0</v>
      </c>
      <c r="FR25" s="581">
        <f t="shared" si="89"/>
        <v>20</v>
      </c>
      <c r="FS25" s="581">
        <f t="shared" si="90"/>
        <v>0</v>
      </c>
      <c r="FT25" s="581">
        <f t="shared" si="91"/>
        <v>-20</v>
      </c>
      <c r="FU25" s="581">
        <f t="shared" si="92"/>
        <v>0</v>
      </c>
      <c r="FV25" s="581">
        <f t="shared" si="93"/>
        <v>20</v>
      </c>
      <c r="FW25" s="581">
        <f t="shared" si="94"/>
        <v>0</v>
      </c>
      <c r="FX25" s="581">
        <f t="shared" si="95"/>
        <v>-20</v>
      </c>
      <c r="FY25" s="581">
        <f t="shared" si="96"/>
        <v>0</v>
      </c>
      <c r="FZ25" s="581">
        <f t="shared" si="97"/>
        <v>20</v>
      </c>
      <c r="GA25" s="581">
        <f t="shared" si="98"/>
        <v>0</v>
      </c>
      <c r="GB25" s="581">
        <f t="shared" si="2"/>
        <v>-20</v>
      </c>
      <c r="GC25" s="581">
        <f t="shared" si="3"/>
        <v>0</v>
      </c>
      <c r="GD25" s="581">
        <f t="shared" si="4"/>
        <v>20</v>
      </c>
      <c r="GE25" s="581">
        <f t="shared" si="5"/>
        <v>0</v>
      </c>
      <c r="GF25" s="581">
        <f t="shared" si="6"/>
        <v>-20</v>
      </c>
      <c r="GG25" s="581">
        <f t="shared" si="7"/>
        <v>0</v>
      </c>
      <c r="GH25" s="581">
        <f t="shared" si="8"/>
        <v>20</v>
      </c>
      <c r="GI25" s="581">
        <f t="shared" si="9"/>
        <v>0</v>
      </c>
      <c r="GJ25" s="581">
        <f t="shared" si="10"/>
        <v>-20</v>
      </c>
      <c r="GK25" s="581">
        <f t="shared" si="11"/>
        <v>0</v>
      </c>
      <c r="GL25" s="581">
        <f t="shared" si="12"/>
        <v>20</v>
      </c>
      <c r="GM25" s="581">
        <f t="shared" si="13"/>
        <v>0</v>
      </c>
      <c r="GN25" s="581">
        <f t="shared" si="14"/>
        <v>-20</v>
      </c>
      <c r="GO25" s="581">
        <f t="shared" si="15"/>
        <v>0</v>
      </c>
      <c r="GP25" s="581">
        <f t="shared" si="16"/>
        <v>20</v>
      </c>
      <c r="GQ25" s="581">
        <f t="shared" si="17"/>
        <v>0</v>
      </c>
      <c r="GR25" s="581">
        <f t="shared" si="18"/>
        <v>-20</v>
      </c>
      <c r="GS25" s="581">
        <f t="shared" si="19"/>
        <v>0</v>
      </c>
      <c r="GT25" s="581">
        <f t="shared" si="20"/>
        <v>20</v>
      </c>
      <c r="GU25" s="581">
        <f t="shared" si="21"/>
        <v>0</v>
      </c>
      <c r="GV25" s="581">
        <f t="shared" si="22"/>
        <v>-20</v>
      </c>
      <c r="GW25" s="581">
        <f t="shared" si="23"/>
        <v>0</v>
      </c>
      <c r="GX25" s="581">
        <f t="shared" si="24"/>
        <v>20</v>
      </c>
      <c r="GY25" s="581">
        <f t="shared" si="25"/>
        <v>0</v>
      </c>
    </row>
    <row r="26" spans="1:207" ht="16.5" thickTop="1" thickBot="1" x14ac:dyDescent="0.3">
      <c r="A26" s="581">
        <v>250</v>
      </c>
      <c r="B26" s="584" t="s">
        <v>37</v>
      </c>
      <c r="C26" s="581">
        <f t="shared" si="99"/>
        <v>6</v>
      </c>
      <c r="D26" s="581">
        <f t="shared" si="26"/>
        <v>602</v>
      </c>
      <c r="E26" s="581">
        <v>250</v>
      </c>
      <c r="F26" s="581">
        <f t="shared" si="100"/>
        <v>2</v>
      </c>
      <c r="G26" s="582" t="s">
        <v>35</v>
      </c>
      <c r="H26" s="581">
        <v>20</v>
      </c>
      <c r="I26" s="581">
        <v>0</v>
      </c>
      <c r="J26" s="581">
        <v>-20</v>
      </c>
      <c r="K26" s="581">
        <v>0</v>
      </c>
      <c r="L26" s="581">
        <f t="shared" si="27"/>
        <v>20</v>
      </c>
      <c r="M26" s="581">
        <f t="shared" si="28"/>
        <v>0</v>
      </c>
      <c r="N26" s="581">
        <f t="shared" si="29"/>
        <v>-20</v>
      </c>
      <c r="O26" s="581">
        <f t="shared" si="30"/>
        <v>0</v>
      </c>
      <c r="P26" s="581">
        <f t="shared" si="31"/>
        <v>20</v>
      </c>
      <c r="Q26" s="581">
        <f t="shared" si="32"/>
        <v>0</v>
      </c>
      <c r="R26" s="581">
        <f t="shared" si="33"/>
        <v>-20</v>
      </c>
      <c r="S26" s="581">
        <f t="shared" si="34"/>
        <v>0</v>
      </c>
      <c r="T26" s="581">
        <f t="shared" si="35"/>
        <v>20</v>
      </c>
      <c r="U26" s="581">
        <f t="shared" si="36"/>
        <v>0</v>
      </c>
      <c r="V26" s="581">
        <f t="shared" si="37"/>
        <v>-20</v>
      </c>
      <c r="W26" s="581">
        <f t="shared" si="38"/>
        <v>0</v>
      </c>
      <c r="X26" s="581">
        <f t="shared" si="39"/>
        <v>20</v>
      </c>
      <c r="Y26" s="581">
        <f t="shared" si="40"/>
        <v>0</v>
      </c>
      <c r="Z26" s="581">
        <f t="shared" si="41"/>
        <v>-20</v>
      </c>
      <c r="AA26" s="581">
        <f t="shared" si="42"/>
        <v>0</v>
      </c>
      <c r="AB26" s="581">
        <f t="shared" si="43"/>
        <v>20</v>
      </c>
      <c r="AC26" s="581">
        <f t="shared" si="44"/>
        <v>0</v>
      </c>
      <c r="AD26" s="581">
        <f t="shared" si="45"/>
        <v>-20</v>
      </c>
      <c r="AE26" s="581">
        <f t="shared" si="46"/>
        <v>0</v>
      </c>
      <c r="AF26" s="581">
        <f t="shared" si="47"/>
        <v>20</v>
      </c>
      <c r="AG26" s="581">
        <f t="shared" si="48"/>
        <v>0</v>
      </c>
      <c r="AH26" s="581">
        <f t="shared" si="49"/>
        <v>-20</v>
      </c>
      <c r="AI26" s="581">
        <f t="shared" si="50"/>
        <v>0</v>
      </c>
      <c r="AJ26" s="581">
        <f t="shared" si="51"/>
        <v>20</v>
      </c>
      <c r="AK26" s="581">
        <f t="shared" si="52"/>
        <v>0</v>
      </c>
      <c r="AL26" s="581">
        <f t="shared" si="53"/>
        <v>-20</v>
      </c>
      <c r="AM26" s="581">
        <f t="shared" si="54"/>
        <v>0</v>
      </c>
      <c r="AN26" s="581">
        <f t="shared" si="55"/>
        <v>20</v>
      </c>
      <c r="AO26" s="581">
        <f t="shared" si="56"/>
        <v>0</v>
      </c>
      <c r="AP26" s="581">
        <f t="shared" si="57"/>
        <v>-20</v>
      </c>
      <c r="AQ26" s="581">
        <f t="shared" si="58"/>
        <v>0</v>
      </c>
      <c r="AR26" s="581">
        <f t="shared" si="59"/>
        <v>20</v>
      </c>
      <c r="AS26" s="581">
        <f t="shared" si="60"/>
        <v>0</v>
      </c>
      <c r="AT26" s="581">
        <f t="shared" si="61"/>
        <v>-20</v>
      </c>
      <c r="AU26" s="581">
        <f t="shared" si="62"/>
        <v>0</v>
      </c>
      <c r="AV26" s="581">
        <f t="shared" si="63"/>
        <v>20</v>
      </c>
      <c r="AW26" s="581">
        <f t="shared" si="64"/>
        <v>0</v>
      </c>
      <c r="AX26" s="581">
        <f t="shared" si="65"/>
        <v>-20</v>
      </c>
      <c r="AY26" s="581">
        <f t="shared" si="66"/>
        <v>0</v>
      </c>
      <c r="AZ26" s="581">
        <f t="shared" si="67"/>
        <v>20</v>
      </c>
      <c r="BA26" s="581">
        <f t="shared" si="68"/>
        <v>0</v>
      </c>
      <c r="BB26" s="581">
        <f t="shared" si="69"/>
        <v>-20</v>
      </c>
      <c r="BC26" s="581">
        <f t="shared" si="70"/>
        <v>0</v>
      </c>
      <c r="BD26" s="581">
        <f t="shared" si="71"/>
        <v>20</v>
      </c>
      <c r="BE26" s="581">
        <f t="shared" si="72"/>
        <v>0</v>
      </c>
      <c r="BF26" s="581">
        <f>H26*((Resultat_liste!$M28+20)/20)+Resultat_liste!$J28</f>
        <v>35</v>
      </c>
      <c r="BG26" s="581">
        <f>I26*((Resultat_liste!$M28+20)/20)+Resultat_liste!$J28</f>
        <v>6</v>
      </c>
      <c r="BH26" s="581">
        <f>J26*((Resultat_liste!$M28+20)/20)+Resultat_liste!$J28</f>
        <v>-23</v>
      </c>
      <c r="BI26" s="581">
        <f>K26*((Resultat_liste!$M28+20)/20)+Resultat_liste!$J28</f>
        <v>6</v>
      </c>
      <c r="BJ26" s="581">
        <f>L26*((Resultat_liste!$M28+20)/20)+Resultat_liste!$J28</f>
        <v>35</v>
      </c>
      <c r="BK26" s="581">
        <f>M26*((Resultat_liste!$M28+20)/20)+Resultat_liste!$J28</f>
        <v>6</v>
      </c>
      <c r="BL26" s="581">
        <f>N26*((Resultat_liste!$M28+20)/20)+Resultat_liste!$J28</f>
        <v>-23</v>
      </c>
      <c r="BM26" s="581">
        <f>O26*((Resultat_liste!$M28+20)/20)+Resultat_liste!$J28</f>
        <v>6</v>
      </c>
      <c r="BN26" s="581">
        <f>P26*((Resultat_liste!$M28+20)/20)+Resultat_liste!$J28</f>
        <v>35</v>
      </c>
      <c r="BO26" s="581">
        <f>Q26*((Resultat_liste!$M28+20)/20)+Resultat_liste!$J28</f>
        <v>6</v>
      </c>
      <c r="BP26" s="581">
        <f>R26*((Resultat_liste!$M28+20)/20)+Resultat_liste!$J28</f>
        <v>-23</v>
      </c>
      <c r="BQ26" s="581">
        <f>S26*((Resultat_liste!$M28+20)/20)+Resultat_liste!$J28</f>
        <v>6</v>
      </c>
      <c r="BR26" s="581">
        <f>T26*((Resultat_liste!$M28+20)/20)+Resultat_liste!$J28</f>
        <v>35</v>
      </c>
      <c r="BS26" s="581">
        <f>U26*((Resultat_liste!$M28+20)/20)+Resultat_liste!$J28</f>
        <v>6</v>
      </c>
      <c r="BT26" s="581">
        <f>V26*((Resultat_liste!$M28+20)/20)+Resultat_liste!$J28</f>
        <v>-23</v>
      </c>
      <c r="BU26" s="581">
        <f>W26*((Resultat_liste!$M28+20)/20)+Resultat_liste!$J28</f>
        <v>6</v>
      </c>
      <c r="BV26" s="581">
        <f>X26*((Resultat_liste!$M28+20)/20)+Resultat_liste!$J28</f>
        <v>35</v>
      </c>
      <c r="BW26" s="581">
        <f>Y26*((Resultat_liste!$M28+20)/20)+Resultat_liste!$J28</f>
        <v>6</v>
      </c>
      <c r="BX26" s="581">
        <f>Z26*((Resultat_liste!$M28+20)/20)+Resultat_liste!$J28</f>
        <v>-23</v>
      </c>
      <c r="BY26" s="581">
        <f>AA26*((Resultat_liste!$M28+20)/20)+Resultat_liste!$J28</f>
        <v>6</v>
      </c>
      <c r="BZ26" s="581">
        <f>AB26*((Resultat_liste!$M28+20)/20)+Resultat_liste!$J28</f>
        <v>35</v>
      </c>
      <c r="CA26" s="581">
        <f>AC26*((Resultat_liste!$M28+20)/20)+Resultat_liste!$J28</f>
        <v>6</v>
      </c>
      <c r="CB26" s="581">
        <f>AD26*((Resultat_liste!$M28+20)/20)+Resultat_liste!$J28</f>
        <v>-23</v>
      </c>
      <c r="CC26" s="581">
        <f>AE26*((Resultat_liste!$M28+20)/20)+Resultat_liste!$J28</f>
        <v>6</v>
      </c>
      <c r="CD26" s="581">
        <f>AF26*((Resultat_liste!$M28+20)/20)+Resultat_liste!$J28</f>
        <v>35</v>
      </c>
      <c r="CE26" s="581">
        <f>AG26*((Resultat_liste!$M28+20)/20)+Resultat_liste!$J28</f>
        <v>6</v>
      </c>
      <c r="CF26" s="581">
        <f>AH26*((Resultat_liste!$M28+20)/20)+Resultat_liste!$J28</f>
        <v>-23</v>
      </c>
      <c r="CG26" s="581">
        <f>AI26*((Resultat_liste!$M28+20)/20)+Resultat_liste!$J28</f>
        <v>6</v>
      </c>
      <c r="CH26" s="581">
        <f>AJ26*((Resultat_liste!$M28+20)/20)+Resultat_liste!$J28</f>
        <v>35</v>
      </c>
      <c r="CI26" s="581">
        <f>AK26*((Resultat_liste!$M28+20)/20)+Resultat_liste!$J28</f>
        <v>6</v>
      </c>
      <c r="CJ26" s="581">
        <f>AL26*((Resultat_liste!$M28+20)/20)+Resultat_liste!$J28</f>
        <v>-23</v>
      </c>
      <c r="CK26" s="581">
        <f>AM26*((Resultat_liste!$M28+20)/20)+Resultat_liste!$J28</f>
        <v>6</v>
      </c>
      <c r="CL26" s="581">
        <f>AN26*((Resultat_liste!$M28+20)/20)+Resultat_liste!$J28</f>
        <v>35</v>
      </c>
      <c r="CM26" s="581">
        <f>AO26*((Resultat_liste!$M28+20)/20)+Resultat_liste!$J28</f>
        <v>6</v>
      </c>
      <c r="CN26" s="581">
        <f>AP26*((Resultat_liste!$M28+20)/20)+Resultat_liste!$J28</f>
        <v>-23</v>
      </c>
      <c r="CO26" s="581">
        <f>AQ26*((Resultat_liste!$M28+20)/20)+Resultat_liste!$J28</f>
        <v>6</v>
      </c>
      <c r="CP26" s="581">
        <f>AR26*((Resultat_liste!$M28+20)/20)+Resultat_liste!$J28</f>
        <v>35</v>
      </c>
      <c r="CQ26" s="581">
        <f>AS26*((Resultat_liste!$M28+20)/20)+Resultat_liste!$J28</f>
        <v>6</v>
      </c>
      <c r="CR26" s="581">
        <f>AT26*((Resultat_liste!$M28+20)/20)+Resultat_liste!$J28</f>
        <v>-23</v>
      </c>
      <c r="CS26" s="581">
        <f>AU26*((Resultat_liste!$M28+20)/20)+Resultat_liste!$J28</f>
        <v>6</v>
      </c>
      <c r="CT26" s="581">
        <f>AV26*((Resultat_liste!$M28+20)/20)+Resultat_liste!$J28</f>
        <v>35</v>
      </c>
      <c r="CU26" s="581">
        <f>AW26*((Resultat_liste!$M28+20)/20)+Resultat_liste!$J28</f>
        <v>6</v>
      </c>
      <c r="CV26" s="581">
        <f>AX26*((Resultat_liste!$M28+20)/20)+Resultat_liste!$J28</f>
        <v>-23</v>
      </c>
      <c r="CW26" s="581">
        <f>AY26*((Resultat_liste!$M28+20)/20)+Resultat_liste!$J28</f>
        <v>6</v>
      </c>
      <c r="CX26" s="581">
        <f>AZ26*((Resultat_liste!$M28+20)/20)+Resultat_liste!$J28</f>
        <v>35</v>
      </c>
      <c r="CY26" s="581">
        <f>BA26*((Resultat_liste!$M28+20)/20)+Resultat_liste!$J28</f>
        <v>6</v>
      </c>
      <c r="CZ26" s="581">
        <f>BB26*((Resultat_liste!$M28+20)/20)+Resultat_liste!$J28</f>
        <v>-23</v>
      </c>
      <c r="DA26" s="581">
        <f>BC26*((Resultat_liste!$M28+20)/20)+Resultat_liste!$J28</f>
        <v>6</v>
      </c>
      <c r="DB26" s="581">
        <f>BD26*((Resultat_liste!$M28+20)/20)+Resultat_liste!$J28</f>
        <v>35</v>
      </c>
      <c r="DC26" s="581">
        <f>BE26*((Resultat_liste!$M28+20)/20)+Resultat_liste!$J28</f>
        <v>6</v>
      </c>
      <c r="DD26" s="581">
        <f>H26*((Resultat_liste!$Y28+20)/20)+Resultat_liste!$V28</f>
        <v>38</v>
      </c>
      <c r="DE26" s="581">
        <f>I26*((Resultat_liste!$Y28+20)/20)+Resultat_liste!$V28</f>
        <v>6</v>
      </c>
      <c r="DF26" s="581">
        <f>J26*((Resultat_liste!$Y28+20)/20)+Resultat_liste!$V28</f>
        <v>-26</v>
      </c>
      <c r="DG26" s="581">
        <f>K26*((Resultat_liste!$Y28+20)/20)+Resultat_liste!$V28</f>
        <v>6</v>
      </c>
      <c r="DH26" s="581">
        <f>L26*((Resultat_liste!$Y28+20)/20)+Resultat_liste!$V28</f>
        <v>38</v>
      </c>
      <c r="DI26" s="581">
        <f>M26*((Resultat_liste!$Y28+20)/20)+Resultat_liste!$V28</f>
        <v>6</v>
      </c>
      <c r="DJ26" s="581">
        <f>N26*((Resultat_liste!$Y28+20)/20)+Resultat_liste!$V28</f>
        <v>-26</v>
      </c>
      <c r="DK26" s="581">
        <f>O26*((Resultat_liste!$Y28+20)/20)+Resultat_liste!$V28</f>
        <v>6</v>
      </c>
      <c r="DL26" s="581">
        <f>P26*((Resultat_liste!$Y28+20)/20)+Resultat_liste!$V28</f>
        <v>38</v>
      </c>
      <c r="DM26" s="581">
        <f>Q26*((Resultat_liste!$Y28+20)/20)+Resultat_liste!$V28</f>
        <v>6</v>
      </c>
      <c r="DN26" s="581">
        <f>R26*((Resultat_liste!$Y28+20)/20)+Resultat_liste!$V28</f>
        <v>-26</v>
      </c>
      <c r="DO26" s="581">
        <f>S26*((Resultat_liste!$Y28+20)/20)+Resultat_liste!$V28</f>
        <v>6</v>
      </c>
      <c r="DP26" s="581">
        <f>T26*((Resultat_liste!$Y28+20)/20)+Resultat_liste!$V28</f>
        <v>38</v>
      </c>
      <c r="DQ26" s="581">
        <f>U26*((Resultat_liste!$Y28+20)/20)+Resultat_liste!$V28</f>
        <v>6</v>
      </c>
      <c r="DR26" s="581">
        <f>V26*((Resultat_liste!$Y28+20)/20)+Resultat_liste!$V28</f>
        <v>-26</v>
      </c>
      <c r="DS26" s="581">
        <f>W26*((Resultat_liste!$Y28+20)/20)+Resultat_liste!$V28</f>
        <v>6</v>
      </c>
      <c r="DT26" s="581">
        <f>X26*((Resultat_liste!$Y28+20)/20)+Resultat_liste!$V28</f>
        <v>38</v>
      </c>
      <c r="DU26" s="581">
        <f>Y26*((Resultat_liste!$Y28+20)/20)+Resultat_liste!$V28</f>
        <v>6</v>
      </c>
      <c r="DV26" s="581">
        <f>Z26*((Resultat_liste!$Y28+20)/20)+Resultat_liste!$V28</f>
        <v>-26</v>
      </c>
      <c r="DW26" s="581">
        <f>AA26*((Resultat_liste!$Y28+20)/20)+Resultat_liste!$V28</f>
        <v>6</v>
      </c>
      <c r="DX26" s="581">
        <f>AB26*((Resultat_liste!$Y28+20)/20)+Resultat_liste!$V28</f>
        <v>38</v>
      </c>
      <c r="DY26" s="581">
        <f>AC26*((Resultat_liste!$Y28+20)/20)+Resultat_liste!$V28</f>
        <v>6</v>
      </c>
      <c r="DZ26" s="581">
        <f>AD26*((Resultat_liste!$Y28+20)/20)+Resultat_liste!$V28</f>
        <v>-26</v>
      </c>
      <c r="EA26" s="581">
        <f>AE26*((Resultat_liste!$Y28+20)/20)+Resultat_liste!$V28</f>
        <v>6</v>
      </c>
      <c r="EB26" s="581">
        <f>AF26*((Resultat_liste!$Y28+20)/20)+Resultat_liste!$V28</f>
        <v>38</v>
      </c>
      <c r="EC26" s="581">
        <f>AG26*((Resultat_liste!$Y28+20)/20)+Resultat_liste!$V28</f>
        <v>6</v>
      </c>
      <c r="ED26" s="581">
        <f>AH26*((Resultat_liste!$Y28+20)/20)+Resultat_liste!$V28</f>
        <v>-26</v>
      </c>
      <c r="EE26" s="581">
        <f>AI26*((Resultat_liste!$Y28+20)/20)+Resultat_liste!$V28</f>
        <v>6</v>
      </c>
      <c r="EF26" s="581">
        <f>AJ26*((Resultat_liste!$Y28+20)/20)+Resultat_liste!$V28</f>
        <v>38</v>
      </c>
      <c r="EG26" s="581">
        <f>AK26*((Resultat_liste!$Y28+20)/20)+Resultat_liste!$V28</f>
        <v>6</v>
      </c>
      <c r="EH26" s="581">
        <f>AL26*((Resultat_liste!$Y28+20)/20)+Resultat_liste!$V28</f>
        <v>-26</v>
      </c>
      <c r="EI26" s="581">
        <f>AM26*((Resultat_liste!$Y28+20)/20)+Resultat_liste!$V28</f>
        <v>6</v>
      </c>
      <c r="EJ26" s="581">
        <f>AN26*((Resultat_liste!$Y28+20)/20)+Resultat_liste!$V28</f>
        <v>38</v>
      </c>
      <c r="EK26" s="581">
        <f>AO26*((Resultat_liste!$Y28+20)/20)+Resultat_liste!$V28</f>
        <v>6</v>
      </c>
      <c r="EL26" s="581">
        <f>AP26*((Resultat_liste!$Y28+20)/20)+Resultat_liste!$V28</f>
        <v>-26</v>
      </c>
      <c r="EM26" s="581">
        <f>AQ26*((Resultat_liste!$Y28+20)/20)+Resultat_liste!$V28</f>
        <v>6</v>
      </c>
      <c r="EN26" s="581">
        <f>AR26*((Resultat_liste!$Y28+20)/20)+Resultat_liste!$V28</f>
        <v>38</v>
      </c>
      <c r="EO26" s="581">
        <f>AS26*((Resultat_liste!$Y28+20)/20)+Resultat_liste!$V28</f>
        <v>6</v>
      </c>
      <c r="EP26" s="581">
        <f>AT26*((Resultat_liste!$Y28+20)/20)+Resultat_liste!$V28</f>
        <v>-26</v>
      </c>
      <c r="EQ26" s="581">
        <f>AU26*((Resultat_liste!$Y28+20)/20)+Resultat_liste!$V28</f>
        <v>6</v>
      </c>
      <c r="ER26" s="581">
        <f>AV26*((Resultat_liste!$Y28+20)/20)+Resultat_liste!$V28</f>
        <v>38</v>
      </c>
      <c r="ES26" s="581">
        <f>AW26*((Resultat_liste!$Y28+20)/20)+Resultat_liste!$V28</f>
        <v>6</v>
      </c>
      <c r="ET26" s="581">
        <f>AX26*((Resultat_liste!$Y28+20)/20)+Resultat_liste!$V28</f>
        <v>-26</v>
      </c>
      <c r="EU26" s="581">
        <f>AY26*((Resultat_liste!$Y28+20)/20)+Resultat_liste!$V28</f>
        <v>6</v>
      </c>
      <c r="EV26" s="581">
        <f>AZ26*((Resultat_liste!$Y28+20)/20)+Resultat_liste!$V28</f>
        <v>38</v>
      </c>
      <c r="EW26" s="581">
        <f>BA26*((Resultat_liste!$Y28+20)/20)+Resultat_liste!$V28</f>
        <v>6</v>
      </c>
      <c r="EX26" s="581">
        <f>BB26*((Resultat_liste!$Y28+20)/20)+Resultat_liste!$V28</f>
        <v>-26</v>
      </c>
      <c r="EY26" s="581">
        <f>BC26*((Resultat_liste!$Y28+20)/20)+Resultat_liste!$V28</f>
        <v>6</v>
      </c>
      <c r="EZ26" s="581">
        <f>BD26*((Resultat_liste!$Y28+20)/20)+Resultat_liste!$V28</f>
        <v>38</v>
      </c>
      <c r="FA26" s="581">
        <f>BE26*((Resultat_liste!$Y28+20)/20)+Resultat_liste!$V28</f>
        <v>6</v>
      </c>
      <c r="FB26" s="581">
        <f t="shared" si="73"/>
        <v>20</v>
      </c>
      <c r="FC26" s="581">
        <f t="shared" si="74"/>
        <v>0</v>
      </c>
      <c r="FD26" s="581">
        <f t="shared" si="75"/>
        <v>-20</v>
      </c>
      <c r="FE26" s="581">
        <f t="shared" si="76"/>
        <v>0</v>
      </c>
      <c r="FF26" s="581">
        <f t="shared" si="77"/>
        <v>20</v>
      </c>
      <c r="FG26" s="581">
        <f t="shared" si="78"/>
        <v>0</v>
      </c>
      <c r="FH26" s="581">
        <f t="shared" si="79"/>
        <v>-20</v>
      </c>
      <c r="FI26" s="581">
        <f t="shared" si="80"/>
        <v>0</v>
      </c>
      <c r="FJ26" s="581">
        <f t="shared" si="81"/>
        <v>20</v>
      </c>
      <c r="FK26" s="581">
        <f t="shared" si="82"/>
        <v>0</v>
      </c>
      <c r="FL26" s="581">
        <f t="shared" si="83"/>
        <v>-20</v>
      </c>
      <c r="FM26" s="581">
        <f t="shared" si="84"/>
        <v>0</v>
      </c>
      <c r="FN26" s="581">
        <f t="shared" si="85"/>
        <v>20</v>
      </c>
      <c r="FO26" s="581">
        <f t="shared" si="86"/>
        <v>0</v>
      </c>
      <c r="FP26" s="581">
        <f t="shared" si="87"/>
        <v>-20</v>
      </c>
      <c r="FQ26" s="581">
        <f t="shared" si="88"/>
        <v>0</v>
      </c>
      <c r="FR26" s="581">
        <f t="shared" si="89"/>
        <v>20</v>
      </c>
      <c r="FS26" s="581">
        <f t="shared" si="90"/>
        <v>0</v>
      </c>
      <c r="FT26" s="581">
        <f t="shared" si="91"/>
        <v>-20</v>
      </c>
      <c r="FU26" s="581">
        <f t="shared" si="92"/>
        <v>0</v>
      </c>
      <c r="FV26" s="581">
        <f t="shared" si="93"/>
        <v>20</v>
      </c>
      <c r="FW26" s="581">
        <f t="shared" si="94"/>
        <v>0</v>
      </c>
      <c r="FX26" s="581">
        <f t="shared" si="95"/>
        <v>-20</v>
      </c>
      <c r="FY26" s="581">
        <f t="shared" si="96"/>
        <v>0</v>
      </c>
      <c r="FZ26" s="581">
        <f t="shared" si="97"/>
        <v>20</v>
      </c>
      <c r="GA26" s="581">
        <f t="shared" si="98"/>
        <v>0</v>
      </c>
      <c r="GB26" s="581">
        <f t="shared" si="2"/>
        <v>-20</v>
      </c>
      <c r="GC26" s="581">
        <f t="shared" si="3"/>
        <v>0</v>
      </c>
      <c r="GD26" s="581">
        <f t="shared" si="4"/>
        <v>20</v>
      </c>
      <c r="GE26" s="581">
        <f t="shared" si="5"/>
        <v>0</v>
      </c>
      <c r="GF26" s="581">
        <f t="shared" si="6"/>
        <v>-20</v>
      </c>
      <c r="GG26" s="581">
        <f t="shared" si="7"/>
        <v>0</v>
      </c>
      <c r="GH26" s="581">
        <f t="shared" si="8"/>
        <v>20</v>
      </c>
      <c r="GI26" s="581">
        <f t="shared" si="9"/>
        <v>0</v>
      </c>
      <c r="GJ26" s="581">
        <f t="shared" si="10"/>
        <v>-20</v>
      </c>
      <c r="GK26" s="581">
        <f t="shared" si="11"/>
        <v>0</v>
      </c>
      <c r="GL26" s="581">
        <f t="shared" si="12"/>
        <v>20</v>
      </c>
      <c r="GM26" s="581">
        <f t="shared" si="13"/>
        <v>0</v>
      </c>
      <c r="GN26" s="581">
        <f t="shared" si="14"/>
        <v>-20</v>
      </c>
      <c r="GO26" s="581">
        <f t="shared" si="15"/>
        <v>0</v>
      </c>
      <c r="GP26" s="581">
        <f t="shared" si="16"/>
        <v>20</v>
      </c>
      <c r="GQ26" s="581">
        <f t="shared" si="17"/>
        <v>0</v>
      </c>
      <c r="GR26" s="581">
        <f t="shared" si="18"/>
        <v>-20</v>
      </c>
      <c r="GS26" s="581">
        <f t="shared" si="19"/>
        <v>0</v>
      </c>
      <c r="GT26" s="581">
        <f t="shared" si="20"/>
        <v>20</v>
      </c>
      <c r="GU26" s="581">
        <f t="shared" si="21"/>
        <v>0</v>
      </c>
      <c r="GV26" s="581">
        <f t="shared" si="22"/>
        <v>-20</v>
      </c>
      <c r="GW26" s="581">
        <f t="shared" si="23"/>
        <v>0</v>
      </c>
      <c r="GX26" s="581">
        <f t="shared" si="24"/>
        <v>20</v>
      </c>
      <c r="GY26" s="581">
        <f t="shared" si="25"/>
        <v>0</v>
      </c>
    </row>
    <row r="27" spans="1:207" ht="16.5" thickTop="1" thickBot="1" x14ac:dyDescent="0.3">
      <c r="A27" s="581">
        <v>260</v>
      </c>
      <c r="B27" s="584" t="s">
        <v>38</v>
      </c>
      <c r="C27" s="581">
        <f t="shared" si="99"/>
        <v>6</v>
      </c>
      <c r="D27" s="581">
        <f t="shared" si="26"/>
        <v>603</v>
      </c>
      <c r="E27" s="581">
        <v>260</v>
      </c>
      <c r="F27" s="581">
        <f t="shared" si="100"/>
        <v>3</v>
      </c>
      <c r="G27" s="582" t="s">
        <v>35</v>
      </c>
      <c r="H27" s="581">
        <v>20</v>
      </c>
      <c r="I27" s="581">
        <v>0</v>
      </c>
      <c r="J27" s="581">
        <v>-20</v>
      </c>
      <c r="K27" s="581">
        <v>0</v>
      </c>
      <c r="L27" s="581">
        <f t="shared" si="27"/>
        <v>20</v>
      </c>
      <c r="M27" s="581">
        <f t="shared" si="28"/>
        <v>0</v>
      </c>
      <c r="N27" s="581">
        <f t="shared" si="29"/>
        <v>-20</v>
      </c>
      <c r="O27" s="581">
        <f t="shared" si="30"/>
        <v>0</v>
      </c>
      <c r="P27" s="581">
        <f t="shared" si="31"/>
        <v>20</v>
      </c>
      <c r="Q27" s="581">
        <f t="shared" si="32"/>
        <v>0</v>
      </c>
      <c r="R27" s="581">
        <f t="shared" si="33"/>
        <v>-20</v>
      </c>
      <c r="S27" s="581">
        <f t="shared" si="34"/>
        <v>0</v>
      </c>
      <c r="T27" s="581">
        <f t="shared" si="35"/>
        <v>20</v>
      </c>
      <c r="U27" s="581">
        <f t="shared" si="36"/>
        <v>0</v>
      </c>
      <c r="V27" s="581">
        <f t="shared" si="37"/>
        <v>-20</v>
      </c>
      <c r="W27" s="581">
        <f t="shared" si="38"/>
        <v>0</v>
      </c>
      <c r="X27" s="581">
        <f t="shared" si="39"/>
        <v>20</v>
      </c>
      <c r="Y27" s="581">
        <f t="shared" si="40"/>
        <v>0</v>
      </c>
      <c r="Z27" s="581">
        <f t="shared" si="41"/>
        <v>-20</v>
      </c>
      <c r="AA27" s="581">
        <f t="shared" si="42"/>
        <v>0</v>
      </c>
      <c r="AB27" s="581">
        <f t="shared" si="43"/>
        <v>20</v>
      </c>
      <c r="AC27" s="581">
        <f t="shared" si="44"/>
        <v>0</v>
      </c>
      <c r="AD27" s="581">
        <f t="shared" si="45"/>
        <v>-20</v>
      </c>
      <c r="AE27" s="581">
        <f t="shared" si="46"/>
        <v>0</v>
      </c>
      <c r="AF27" s="581">
        <f t="shared" si="47"/>
        <v>20</v>
      </c>
      <c r="AG27" s="581">
        <f t="shared" si="48"/>
        <v>0</v>
      </c>
      <c r="AH27" s="581">
        <f t="shared" si="49"/>
        <v>-20</v>
      </c>
      <c r="AI27" s="581">
        <f t="shared" si="50"/>
        <v>0</v>
      </c>
      <c r="AJ27" s="581">
        <f t="shared" si="51"/>
        <v>20</v>
      </c>
      <c r="AK27" s="581">
        <f t="shared" si="52"/>
        <v>0</v>
      </c>
      <c r="AL27" s="581">
        <f t="shared" si="53"/>
        <v>-20</v>
      </c>
      <c r="AM27" s="581">
        <f t="shared" si="54"/>
        <v>0</v>
      </c>
      <c r="AN27" s="581">
        <f t="shared" si="55"/>
        <v>20</v>
      </c>
      <c r="AO27" s="581">
        <f t="shared" si="56"/>
        <v>0</v>
      </c>
      <c r="AP27" s="581">
        <f t="shared" si="57"/>
        <v>-20</v>
      </c>
      <c r="AQ27" s="581">
        <f t="shared" si="58"/>
        <v>0</v>
      </c>
      <c r="AR27" s="581">
        <f t="shared" si="59"/>
        <v>20</v>
      </c>
      <c r="AS27" s="581">
        <f t="shared" si="60"/>
        <v>0</v>
      </c>
      <c r="AT27" s="581">
        <f t="shared" si="61"/>
        <v>-20</v>
      </c>
      <c r="AU27" s="581">
        <f t="shared" si="62"/>
        <v>0</v>
      </c>
      <c r="AV27" s="581">
        <f t="shared" si="63"/>
        <v>20</v>
      </c>
      <c r="AW27" s="581">
        <f t="shared" si="64"/>
        <v>0</v>
      </c>
      <c r="AX27" s="581">
        <f t="shared" si="65"/>
        <v>-20</v>
      </c>
      <c r="AY27" s="581">
        <f t="shared" si="66"/>
        <v>0</v>
      </c>
      <c r="AZ27" s="581">
        <f t="shared" si="67"/>
        <v>20</v>
      </c>
      <c r="BA27" s="581">
        <f t="shared" si="68"/>
        <v>0</v>
      </c>
      <c r="BB27" s="581">
        <f t="shared" si="69"/>
        <v>-20</v>
      </c>
      <c r="BC27" s="581">
        <f t="shared" si="70"/>
        <v>0</v>
      </c>
      <c r="BD27" s="581">
        <f t="shared" si="71"/>
        <v>20</v>
      </c>
      <c r="BE27" s="581">
        <f t="shared" si="72"/>
        <v>0</v>
      </c>
      <c r="BF27" s="581">
        <f>H27*((Resultat_liste!$M29+20)/20)+Resultat_liste!$J29</f>
        <v>54</v>
      </c>
      <c r="BG27" s="581">
        <f>I27*((Resultat_liste!$M29+20)/20)+Resultat_liste!$J29</f>
        <v>18</v>
      </c>
      <c r="BH27" s="581">
        <f>J27*((Resultat_liste!$M29+20)/20)+Resultat_liste!$J29</f>
        <v>-18</v>
      </c>
      <c r="BI27" s="581">
        <f>K27*((Resultat_liste!$M29+20)/20)+Resultat_liste!$J29</f>
        <v>18</v>
      </c>
      <c r="BJ27" s="581">
        <f>L27*((Resultat_liste!$M29+20)/20)+Resultat_liste!$J29</f>
        <v>54</v>
      </c>
      <c r="BK27" s="581">
        <f>M27*((Resultat_liste!$M29+20)/20)+Resultat_liste!$J29</f>
        <v>18</v>
      </c>
      <c r="BL27" s="581">
        <f>N27*((Resultat_liste!$M29+20)/20)+Resultat_liste!$J29</f>
        <v>-18</v>
      </c>
      <c r="BM27" s="581">
        <f>O27*((Resultat_liste!$M29+20)/20)+Resultat_liste!$J29</f>
        <v>18</v>
      </c>
      <c r="BN27" s="581">
        <f>P27*((Resultat_liste!$M29+20)/20)+Resultat_liste!$J29</f>
        <v>54</v>
      </c>
      <c r="BO27" s="581">
        <f>Q27*((Resultat_liste!$M29+20)/20)+Resultat_liste!$J29</f>
        <v>18</v>
      </c>
      <c r="BP27" s="581">
        <f>R27*((Resultat_liste!$M29+20)/20)+Resultat_liste!$J29</f>
        <v>-18</v>
      </c>
      <c r="BQ27" s="581">
        <f>S27*((Resultat_liste!$M29+20)/20)+Resultat_liste!$J29</f>
        <v>18</v>
      </c>
      <c r="BR27" s="581">
        <f>T27*((Resultat_liste!$M29+20)/20)+Resultat_liste!$J29</f>
        <v>54</v>
      </c>
      <c r="BS27" s="581">
        <f>U27*((Resultat_liste!$M29+20)/20)+Resultat_liste!$J29</f>
        <v>18</v>
      </c>
      <c r="BT27" s="581">
        <f>V27*((Resultat_liste!$M29+20)/20)+Resultat_liste!$J29</f>
        <v>-18</v>
      </c>
      <c r="BU27" s="581">
        <f>W27*((Resultat_liste!$M29+20)/20)+Resultat_liste!$J29</f>
        <v>18</v>
      </c>
      <c r="BV27" s="581">
        <f>X27*((Resultat_liste!$M29+20)/20)+Resultat_liste!$J29</f>
        <v>54</v>
      </c>
      <c r="BW27" s="581">
        <f>Y27*((Resultat_liste!$M29+20)/20)+Resultat_liste!$J29</f>
        <v>18</v>
      </c>
      <c r="BX27" s="581">
        <f>Z27*((Resultat_liste!$M29+20)/20)+Resultat_liste!$J29</f>
        <v>-18</v>
      </c>
      <c r="BY27" s="581">
        <f>AA27*((Resultat_liste!$M29+20)/20)+Resultat_liste!$J29</f>
        <v>18</v>
      </c>
      <c r="BZ27" s="581">
        <f>AB27*((Resultat_liste!$M29+20)/20)+Resultat_liste!$J29</f>
        <v>54</v>
      </c>
      <c r="CA27" s="581">
        <f>AC27*((Resultat_liste!$M29+20)/20)+Resultat_liste!$J29</f>
        <v>18</v>
      </c>
      <c r="CB27" s="581">
        <f>AD27*((Resultat_liste!$M29+20)/20)+Resultat_liste!$J29</f>
        <v>-18</v>
      </c>
      <c r="CC27" s="581">
        <f>AE27*((Resultat_liste!$M29+20)/20)+Resultat_liste!$J29</f>
        <v>18</v>
      </c>
      <c r="CD27" s="581">
        <f>AF27*((Resultat_liste!$M29+20)/20)+Resultat_liste!$J29</f>
        <v>54</v>
      </c>
      <c r="CE27" s="581">
        <f>AG27*((Resultat_liste!$M29+20)/20)+Resultat_liste!$J29</f>
        <v>18</v>
      </c>
      <c r="CF27" s="581">
        <f>AH27*((Resultat_liste!$M29+20)/20)+Resultat_liste!$J29</f>
        <v>-18</v>
      </c>
      <c r="CG27" s="581">
        <f>AI27*((Resultat_liste!$M29+20)/20)+Resultat_liste!$J29</f>
        <v>18</v>
      </c>
      <c r="CH27" s="581">
        <f>AJ27*((Resultat_liste!$M29+20)/20)+Resultat_liste!$J29</f>
        <v>54</v>
      </c>
      <c r="CI27" s="581">
        <f>AK27*((Resultat_liste!$M29+20)/20)+Resultat_liste!$J29</f>
        <v>18</v>
      </c>
      <c r="CJ27" s="581">
        <f>AL27*((Resultat_liste!$M29+20)/20)+Resultat_liste!$J29</f>
        <v>-18</v>
      </c>
      <c r="CK27" s="581">
        <f>AM27*((Resultat_liste!$M29+20)/20)+Resultat_liste!$J29</f>
        <v>18</v>
      </c>
      <c r="CL27" s="581">
        <f>AN27*((Resultat_liste!$M29+20)/20)+Resultat_liste!$J29</f>
        <v>54</v>
      </c>
      <c r="CM27" s="581">
        <f>AO27*((Resultat_liste!$M29+20)/20)+Resultat_liste!$J29</f>
        <v>18</v>
      </c>
      <c r="CN27" s="581">
        <f>AP27*((Resultat_liste!$M29+20)/20)+Resultat_liste!$J29</f>
        <v>-18</v>
      </c>
      <c r="CO27" s="581">
        <f>AQ27*((Resultat_liste!$M29+20)/20)+Resultat_liste!$J29</f>
        <v>18</v>
      </c>
      <c r="CP27" s="581">
        <f>AR27*((Resultat_liste!$M29+20)/20)+Resultat_liste!$J29</f>
        <v>54</v>
      </c>
      <c r="CQ27" s="581">
        <f>AS27*((Resultat_liste!$M29+20)/20)+Resultat_liste!$J29</f>
        <v>18</v>
      </c>
      <c r="CR27" s="581">
        <f>AT27*((Resultat_liste!$M29+20)/20)+Resultat_liste!$J29</f>
        <v>-18</v>
      </c>
      <c r="CS27" s="581">
        <f>AU27*((Resultat_liste!$M29+20)/20)+Resultat_liste!$J29</f>
        <v>18</v>
      </c>
      <c r="CT27" s="581">
        <f>AV27*((Resultat_liste!$M29+20)/20)+Resultat_liste!$J29</f>
        <v>54</v>
      </c>
      <c r="CU27" s="581">
        <f>AW27*((Resultat_liste!$M29+20)/20)+Resultat_liste!$J29</f>
        <v>18</v>
      </c>
      <c r="CV27" s="581">
        <f>AX27*((Resultat_liste!$M29+20)/20)+Resultat_liste!$J29</f>
        <v>-18</v>
      </c>
      <c r="CW27" s="581">
        <f>AY27*((Resultat_liste!$M29+20)/20)+Resultat_liste!$J29</f>
        <v>18</v>
      </c>
      <c r="CX27" s="581">
        <f>AZ27*((Resultat_liste!$M29+20)/20)+Resultat_liste!$J29</f>
        <v>54</v>
      </c>
      <c r="CY27" s="581">
        <f>BA27*((Resultat_liste!$M29+20)/20)+Resultat_liste!$J29</f>
        <v>18</v>
      </c>
      <c r="CZ27" s="581">
        <f>BB27*((Resultat_liste!$M29+20)/20)+Resultat_liste!$J29</f>
        <v>-18</v>
      </c>
      <c r="DA27" s="581">
        <f>BC27*((Resultat_liste!$M29+20)/20)+Resultat_liste!$J29</f>
        <v>18</v>
      </c>
      <c r="DB27" s="581">
        <f>BD27*((Resultat_liste!$M29+20)/20)+Resultat_liste!$J29</f>
        <v>54</v>
      </c>
      <c r="DC27" s="581">
        <f>BE27*((Resultat_liste!$M29+20)/20)+Resultat_liste!$J29</f>
        <v>18</v>
      </c>
      <c r="DD27" s="581">
        <f>H27*((Resultat_liste!$Y29+20)/20)+Resultat_liste!$V29</f>
        <v>54</v>
      </c>
      <c r="DE27" s="581">
        <f>I27*((Resultat_liste!$Y29+20)/20)+Resultat_liste!$V29</f>
        <v>17</v>
      </c>
      <c r="DF27" s="581">
        <f>J27*((Resultat_liste!$Y29+20)/20)+Resultat_liste!$V29</f>
        <v>-20</v>
      </c>
      <c r="DG27" s="581">
        <f>K27*((Resultat_liste!$Y29+20)/20)+Resultat_liste!$V29</f>
        <v>17</v>
      </c>
      <c r="DH27" s="581">
        <f>L27*((Resultat_liste!$Y29+20)/20)+Resultat_liste!$V29</f>
        <v>54</v>
      </c>
      <c r="DI27" s="581">
        <f>M27*((Resultat_liste!$Y29+20)/20)+Resultat_liste!$V29</f>
        <v>17</v>
      </c>
      <c r="DJ27" s="581">
        <f>N27*((Resultat_liste!$Y29+20)/20)+Resultat_liste!$V29</f>
        <v>-20</v>
      </c>
      <c r="DK27" s="581">
        <f>O27*((Resultat_liste!$Y29+20)/20)+Resultat_liste!$V29</f>
        <v>17</v>
      </c>
      <c r="DL27" s="581">
        <f>P27*((Resultat_liste!$Y29+20)/20)+Resultat_liste!$V29</f>
        <v>54</v>
      </c>
      <c r="DM27" s="581">
        <f>Q27*((Resultat_liste!$Y29+20)/20)+Resultat_liste!$V29</f>
        <v>17</v>
      </c>
      <c r="DN27" s="581">
        <f>R27*((Resultat_liste!$Y29+20)/20)+Resultat_liste!$V29</f>
        <v>-20</v>
      </c>
      <c r="DO27" s="581">
        <f>S27*((Resultat_liste!$Y29+20)/20)+Resultat_liste!$V29</f>
        <v>17</v>
      </c>
      <c r="DP27" s="581">
        <f>T27*((Resultat_liste!$Y29+20)/20)+Resultat_liste!$V29</f>
        <v>54</v>
      </c>
      <c r="DQ27" s="581">
        <f>U27*((Resultat_liste!$Y29+20)/20)+Resultat_liste!$V29</f>
        <v>17</v>
      </c>
      <c r="DR27" s="581">
        <f>V27*((Resultat_liste!$Y29+20)/20)+Resultat_liste!$V29</f>
        <v>-20</v>
      </c>
      <c r="DS27" s="581">
        <f>W27*((Resultat_liste!$Y29+20)/20)+Resultat_liste!$V29</f>
        <v>17</v>
      </c>
      <c r="DT27" s="581">
        <f>X27*((Resultat_liste!$Y29+20)/20)+Resultat_liste!$V29</f>
        <v>54</v>
      </c>
      <c r="DU27" s="581">
        <f>Y27*((Resultat_liste!$Y29+20)/20)+Resultat_liste!$V29</f>
        <v>17</v>
      </c>
      <c r="DV27" s="581">
        <f>Z27*((Resultat_liste!$Y29+20)/20)+Resultat_liste!$V29</f>
        <v>-20</v>
      </c>
      <c r="DW27" s="581">
        <f>AA27*((Resultat_liste!$Y29+20)/20)+Resultat_liste!$V29</f>
        <v>17</v>
      </c>
      <c r="DX27" s="581">
        <f>AB27*((Resultat_liste!$Y29+20)/20)+Resultat_liste!$V29</f>
        <v>54</v>
      </c>
      <c r="DY27" s="581">
        <f>AC27*((Resultat_liste!$Y29+20)/20)+Resultat_liste!$V29</f>
        <v>17</v>
      </c>
      <c r="DZ27" s="581">
        <f>AD27*((Resultat_liste!$Y29+20)/20)+Resultat_liste!$V29</f>
        <v>-20</v>
      </c>
      <c r="EA27" s="581">
        <f>AE27*((Resultat_liste!$Y29+20)/20)+Resultat_liste!$V29</f>
        <v>17</v>
      </c>
      <c r="EB27" s="581">
        <f>AF27*((Resultat_liste!$Y29+20)/20)+Resultat_liste!$V29</f>
        <v>54</v>
      </c>
      <c r="EC27" s="581">
        <f>AG27*((Resultat_liste!$Y29+20)/20)+Resultat_liste!$V29</f>
        <v>17</v>
      </c>
      <c r="ED27" s="581">
        <f>AH27*((Resultat_liste!$Y29+20)/20)+Resultat_liste!$V29</f>
        <v>-20</v>
      </c>
      <c r="EE27" s="581">
        <f>AI27*((Resultat_liste!$Y29+20)/20)+Resultat_liste!$V29</f>
        <v>17</v>
      </c>
      <c r="EF27" s="581">
        <f>AJ27*((Resultat_liste!$Y29+20)/20)+Resultat_liste!$V29</f>
        <v>54</v>
      </c>
      <c r="EG27" s="581">
        <f>AK27*((Resultat_liste!$Y29+20)/20)+Resultat_liste!$V29</f>
        <v>17</v>
      </c>
      <c r="EH27" s="581">
        <f>AL27*((Resultat_liste!$Y29+20)/20)+Resultat_liste!$V29</f>
        <v>-20</v>
      </c>
      <c r="EI27" s="581">
        <f>AM27*((Resultat_liste!$Y29+20)/20)+Resultat_liste!$V29</f>
        <v>17</v>
      </c>
      <c r="EJ27" s="581">
        <f>AN27*((Resultat_liste!$Y29+20)/20)+Resultat_liste!$V29</f>
        <v>54</v>
      </c>
      <c r="EK27" s="581">
        <f>AO27*((Resultat_liste!$Y29+20)/20)+Resultat_liste!$V29</f>
        <v>17</v>
      </c>
      <c r="EL27" s="581">
        <f>AP27*((Resultat_liste!$Y29+20)/20)+Resultat_liste!$V29</f>
        <v>-20</v>
      </c>
      <c r="EM27" s="581">
        <f>AQ27*((Resultat_liste!$Y29+20)/20)+Resultat_liste!$V29</f>
        <v>17</v>
      </c>
      <c r="EN27" s="581">
        <f>AR27*((Resultat_liste!$Y29+20)/20)+Resultat_liste!$V29</f>
        <v>54</v>
      </c>
      <c r="EO27" s="581">
        <f>AS27*((Resultat_liste!$Y29+20)/20)+Resultat_liste!$V29</f>
        <v>17</v>
      </c>
      <c r="EP27" s="581">
        <f>AT27*((Resultat_liste!$Y29+20)/20)+Resultat_liste!$V29</f>
        <v>-20</v>
      </c>
      <c r="EQ27" s="581">
        <f>AU27*((Resultat_liste!$Y29+20)/20)+Resultat_liste!$V29</f>
        <v>17</v>
      </c>
      <c r="ER27" s="581">
        <f>AV27*((Resultat_liste!$Y29+20)/20)+Resultat_liste!$V29</f>
        <v>54</v>
      </c>
      <c r="ES27" s="581">
        <f>AW27*((Resultat_liste!$Y29+20)/20)+Resultat_liste!$V29</f>
        <v>17</v>
      </c>
      <c r="ET27" s="581">
        <f>AX27*((Resultat_liste!$Y29+20)/20)+Resultat_liste!$V29</f>
        <v>-20</v>
      </c>
      <c r="EU27" s="581">
        <f>AY27*((Resultat_liste!$Y29+20)/20)+Resultat_liste!$V29</f>
        <v>17</v>
      </c>
      <c r="EV27" s="581">
        <f>AZ27*((Resultat_liste!$Y29+20)/20)+Resultat_liste!$V29</f>
        <v>54</v>
      </c>
      <c r="EW27" s="581">
        <f>BA27*((Resultat_liste!$Y29+20)/20)+Resultat_liste!$V29</f>
        <v>17</v>
      </c>
      <c r="EX27" s="581">
        <f>BB27*((Resultat_liste!$Y29+20)/20)+Resultat_liste!$V29</f>
        <v>-20</v>
      </c>
      <c r="EY27" s="581">
        <f>BC27*((Resultat_liste!$Y29+20)/20)+Resultat_liste!$V29</f>
        <v>17</v>
      </c>
      <c r="EZ27" s="581">
        <f>BD27*((Resultat_liste!$Y29+20)/20)+Resultat_liste!$V29</f>
        <v>54</v>
      </c>
      <c r="FA27" s="581">
        <f>BE27*((Resultat_liste!$Y29+20)/20)+Resultat_liste!$V29</f>
        <v>17</v>
      </c>
      <c r="FB27" s="581">
        <f t="shared" si="73"/>
        <v>20</v>
      </c>
      <c r="FC27" s="581">
        <f t="shared" si="74"/>
        <v>0</v>
      </c>
      <c r="FD27" s="581">
        <f t="shared" si="75"/>
        <v>-20</v>
      </c>
      <c r="FE27" s="581">
        <f t="shared" si="76"/>
        <v>0</v>
      </c>
      <c r="FF27" s="581">
        <f t="shared" si="77"/>
        <v>20</v>
      </c>
      <c r="FG27" s="581">
        <f t="shared" si="78"/>
        <v>0</v>
      </c>
      <c r="FH27" s="581">
        <f t="shared" si="79"/>
        <v>-20</v>
      </c>
      <c r="FI27" s="581">
        <f t="shared" si="80"/>
        <v>0</v>
      </c>
      <c r="FJ27" s="581">
        <f t="shared" si="81"/>
        <v>20</v>
      </c>
      <c r="FK27" s="581">
        <f t="shared" si="82"/>
        <v>0</v>
      </c>
      <c r="FL27" s="581">
        <f t="shared" si="83"/>
        <v>-20</v>
      </c>
      <c r="FM27" s="581">
        <f t="shared" si="84"/>
        <v>0</v>
      </c>
      <c r="FN27" s="581">
        <f t="shared" si="85"/>
        <v>20</v>
      </c>
      <c r="FO27" s="581">
        <f t="shared" si="86"/>
        <v>0</v>
      </c>
      <c r="FP27" s="581">
        <f t="shared" si="87"/>
        <v>-20</v>
      </c>
      <c r="FQ27" s="581">
        <f t="shared" si="88"/>
        <v>0</v>
      </c>
      <c r="FR27" s="581">
        <f t="shared" si="89"/>
        <v>20</v>
      </c>
      <c r="FS27" s="581">
        <f t="shared" si="90"/>
        <v>0</v>
      </c>
      <c r="FT27" s="581">
        <f t="shared" si="91"/>
        <v>-20</v>
      </c>
      <c r="FU27" s="581">
        <f t="shared" si="92"/>
        <v>0</v>
      </c>
      <c r="FV27" s="581">
        <f t="shared" si="93"/>
        <v>20</v>
      </c>
      <c r="FW27" s="581">
        <f t="shared" si="94"/>
        <v>0</v>
      </c>
      <c r="FX27" s="581">
        <f t="shared" si="95"/>
        <v>-20</v>
      </c>
      <c r="FY27" s="581">
        <f t="shared" si="96"/>
        <v>0</v>
      </c>
      <c r="FZ27" s="581">
        <f t="shared" si="97"/>
        <v>20</v>
      </c>
      <c r="GA27" s="581">
        <f t="shared" si="98"/>
        <v>0</v>
      </c>
      <c r="GB27" s="581">
        <f t="shared" si="2"/>
        <v>-20</v>
      </c>
      <c r="GC27" s="581">
        <f t="shared" si="3"/>
        <v>0</v>
      </c>
      <c r="GD27" s="581">
        <f t="shared" si="4"/>
        <v>20</v>
      </c>
      <c r="GE27" s="581">
        <f t="shared" si="5"/>
        <v>0</v>
      </c>
      <c r="GF27" s="581">
        <f t="shared" si="6"/>
        <v>-20</v>
      </c>
      <c r="GG27" s="581">
        <f t="shared" si="7"/>
        <v>0</v>
      </c>
      <c r="GH27" s="581">
        <f t="shared" si="8"/>
        <v>20</v>
      </c>
      <c r="GI27" s="581">
        <f t="shared" si="9"/>
        <v>0</v>
      </c>
      <c r="GJ27" s="581">
        <f t="shared" si="10"/>
        <v>-20</v>
      </c>
      <c r="GK27" s="581">
        <f t="shared" si="11"/>
        <v>0</v>
      </c>
      <c r="GL27" s="581">
        <f t="shared" si="12"/>
        <v>20</v>
      </c>
      <c r="GM27" s="581">
        <f t="shared" si="13"/>
        <v>0</v>
      </c>
      <c r="GN27" s="581">
        <f t="shared" si="14"/>
        <v>-20</v>
      </c>
      <c r="GO27" s="581">
        <f t="shared" si="15"/>
        <v>0</v>
      </c>
      <c r="GP27" s="581">
        <f t="shared" si="16"/>
        <v>20</v>
      </c>
      <c r="GQ27" s="581">
        <f t="shared" si="17"/>
        <v>0</v>
      </c>
      <c r="GR27" s="581">
        <f t="shared" si="18"/>
        <v>-20</v>
      </c>
      <c r="GS27" s="581">
        <f t="shared" si="19"/>
        <v>0</v>
      </c>
      <c r="GT27" s="581">
        <f t="shared" si="20"/>
        <v>20</v>
      </c>
      <c r="GU27" s="581">
        <f t="shared" si="21"/>
        <v>0</v>
      </c>
      <c r="GV27" s="581">
        <f t="shared" si="22"/>
        <v>-20</v>
      </c>
      <c r="GW27" s="581">
        <f t="shared" si="23"/>
        <v>0</v>
      </c>
      <c r="GX27" s="581">
        <f t="shared" si="24"/>
        <v>20</v>
      </c>
      <c r="GY27" s="581">
        <f t="shared" si="25"/>
        <v>0</v>
      </c>
    </row>
    <row r="28" spans="1:207" ht="16.5" thickTop="1" thickBot="1" x14ac:dyDescent="0.3">
      <c r="A28" s="581">
        <v>270</v>
      </c>
      <c r="B28" s="584" t="s">
        <v>39</v>
      </c>
      <c r="C28" s="581">
        <f t="shared" si="99"/>
        <v>6</v>
      </c>
      <c r="D28" s="581">
        <f t="shared" si="26"/>
        <v>604</v>
      </c>
      <c r="E28" s="581">
        <v>270</v>
      </c>
      <c r="F28" s="581">
        <f t="shared" si="100"/>
        <v>4</v>
      </c>
      <c r="G28" s="582" t="s">
        <v>35</v>
      </c>
      <c r="H28" s="581">
        <v>20</v>
      </c>
      <c r="I28" s="581">
        <v>0</v>
      </c>
      <c r="J28" s="581">
        <v>-20</v>
      </c>
      <c r="K28" s="581">
        <v>0</v>
      </c>
      <c r="L28" s="581">
        <f t="shared" si="27"/>
        <v>20</v>
      </c>
      <c r="M28" s="581">
        <f t="shared" si="28"/>
        <v>0</v>
      </c>
      <c r="N28" s="581">
        <f t="shared" si="29"/>
        <v>-20</v>
      </c>
      <c r="O28" s="581">
        <f t="shared" si="30"/>
        <v>0</v>
      </c>
      <c r="P28" s="581">
        <f t="shared" si="31"/>
        <v>20</v>
      </c>
      <c r="Q28" s="581">
        <f t="shared" si="32"/>
        <v>0</v>
      </c>
      <c r="R28" s="581">
        <f t="shared" si="33"/>
        <v>-20</v>
      </c>
      <c r="S28" s="581">
        <f t="shared" si="34"/>
        <v>0</v>
      </c>
      <c r="T28" s="581">
        <f t="shared" si="35"/>
        <v>20</v>
      </c>
      <c r="U28" s="581">
        <f t="shared" si="36"/>
        <v>0</v>
      </c>
      <c r="V28" s="581">
        <f t="shared" si="37"/>
        <v>-20</v>
      </c>
      <c r="W28" s="581">
        <f t="shared" si="38"/>
        <v>0</v>
      </c>
      <c r="X28" s="581">
        <f t="shared" si="39"/>
        <v>20</v>
      </c>
      <c r="Y28" s="581">
        <f t="shared" si="40"/>
        <v>0</v>
      </c>
      <c r="Z28" s="581">
        <f t="shared" si="41"/>
        <v>-20</v>
      </c>
      <c r="AA28" s="581">
        <f t="shared" si="42"/>
        <v>0</v>
      </c>
      <c r="AB28" s="581">
        <f t="shared" si="43"/>
        <v>20</v>
      </c>
      <c r="AC28" s="581">
        <f t="shared" si="44"/>
        <v>0</v>
      </c>
      <c r="AD28" s="581">
        <f t="shared" si="45"/>
        <v>-20</v>
      </c>
      <c r="AE28" s="581">
        <f t="shared" si="46"/>
        <v>0</v>
      </c>
      <c r="AF28" s="581">
        <f t="shared" si="47"/>
        <v>20</v>
      </c>
      <c r="AG28" s="581">
        <f t="shared" si="48"/>
        <v>0</v>
      </c>
      <c r="AH28" s="581">
        <f t="shared" si="49"/>
        <v>-20</v>
      </c>
      <c r="AI28" s="581">
        <f t="shared" si="50"/>
        <v>0</v>
      </c>
      <c r="AJ28" s="581">
        <f t="shared" si="51"/>
        <v>20</v>
      </c>
      <c r="AK28" s="581">
        <f t="shared" si="52"/>
        <v>0</v>
      </c>
      <c r="AL28" s="581">
        <f t="shared" si="53"/>
        <v>-20</v>
      </c>
      <c r="AM28" s="581">
        <f t="shared" si="54"/>
        <v>0</v>
      </c>
      <c r="AN28" s="581">
        <f t="shared" si="55"/>
        <v>20</v>
      </c>
      <c r="AO28" s="581">
        <f t="shared" si="56"/>
        <v>0</v>
      </c>
      <c r="AP28" s="581">
        <f t="shared" si="57"/>
        <v>-20</v>
      </c>
      <c r="AQ28" s="581">
        <f t="shared" si="58"/>
        <v>0</v>
      </c>
      <c r="AR28" s="581">
        <f t="shared" si="59"/>
        <v>20</v>
      </c>
      <c r="AS28" s="581">
        <f t="shared" si="60"/>
        <v>0</v>
      </c>
      <c r="AT28" s="581">
        <f t="shared" si="61"/>
        <v>-20</v>
      </c>
      <c r="AU28" s="581">
        <f t="shared" si="62"/>
        <v>0</v>
      </c>
      <c r="AV28" s="581">
        <f t="shared" si="63"/>
        <v>20</v>
      </c>
      <c r="AW28" s="581">
        <f t="shared" si="64"/>
        <v>0</v>
      </c>
      <c r="AX28" s="581">
        <f t="shared" si="65"/>
        <v>-20</v>
      </c>
      <c r="AY28" s="581">
        <f t="shared" si="66"/>
        <v>0</v>
      </c>
      <c r="AZ28" s="581">
        <f t="shared" si="67"/>
        <v>20</v>
      </c>
      <c r="BA28" s="581">
        <f t="shared" si="68"/>
        <v>0</v>
      </c>
      <c r="BB28" s="581">
        <f t="shared" si="69"/>
        <v>-20</v>
      </c>
      <c r="BC28" s="581">
        <f t="shared" si="70"/>
        <v>0</v>
      </c>
      <c r="BD28" s="581">
        <f t="shared" si="71"/>
        <v>20</v>
      </c>
      <c r="BE28" s="581">
        <f t="shared" si="72"/>
        <v>0</v>
      </c>
      <c r="BF28" s="581">
        <f>H28*((Resultat_liste!$M30+20)/20)+Resultat_liste!$J30</f>
        <v>37</v>
      </c>
      <c r="BG28" s="581">
        <f>I28*((Resultat_liste!$M30+20)/20)+Resultat_liste!$J30</f>
        <v>3</v>
      </c>
      <c r="BH28" s="581">
        <f>J28*((Resultat_liste!$M30+20)/20)+Resultat_liste!$J30</f>
        <v>-31</v>
      </c>
      <c r="BI28" s="581">
        <f>K28*((Resultat_liste!$M30+20)/20)+Resultat_liste!$J30</f>
        <v>3</v>
      </c>
      <c r="BJ28" s="581">
        <f>L28*((Resultat_liste!$M30+20)/20)+Resultat_liste!$J30</f>
        <v>37</v>
      </c>
      <c r="BK28" s="581">
        <f>M28*((Resultat_liste!$M30+20)/20)+Resultat_liste!$J30</f>
        <v>3</v>
      </c>
      <c r="BL28" s="581">
        <f>N28*((Resultat_liste!$M30+20)/20)+Resultat_liste!$J30</f>
        <v>-31</v>
      </c>
      <c r="BM28" s="581">
        <f>O28*((Resultat_liste!$M30+20)/20)+Resultat_liste!$J30</f>
        <v>3</v>
      </c>
      <c r="BN28" s="581">
        <f>P28*((Resultat_liste!$M30+20)/20)+Resultat_liste!$J30</f>
        <v>37</v>
      </c>
      <c r="BO28" s="581">
        <f>Q28*((Resultat_liste!$M30+20)/20)+Resultat_liste!$J30</f>
        <v>3</v>
      </c>
      <c r="BP28" s="581">
        <f>R28*((Resultat_liste!$M30+20)/20)+Resultat_liste!$J30</f>
        <v>-31</v>
      </c>
      <c r="BQ28" s="581">
        <f>S28*((Resultat_liste!$M30+20)/20)+Resultat_liste!$J30</f>
        <v>3</v>
      </c>
      <c r="BR28" s="581">
        <f>T28*((Resultat_liste!$M30+20)/20)+Resultat_liste!$J30</f>
        <v>37</v>
      </c>
      <c r="BS28" s="581">
        <f>U28*((Resultat_liste!$M30+20)/20)+Resultat_liste!$J30</f>
        <v>3</v>
      </c>
      <c r="BT28" s="581">
        <f>V28*((Resultat_liste!$M30+20)/20)+Resultat_liste!$J30</f>
        <v>-31</v>
      </c>
      <c r="BU28" s="581">
        <f>W28*((Resultat_liste!$M30+20)/20)+Resultat_liste!$J30</f>
        <v>3</v>
      </c>
      <c r="BV28" s="581">
        <f>X28*((Resultat_liste!$M30+20)/20)+Resultat_liste!$J30</f>
        <v>37</v>
      </c>
      <c r="BW28" s="581">
        <f>Y28*((Resultat_liste!$M30+20)/20)+Resultat_liste!$J30</f>
        <v>3</v>
      </c>
      <c r="BX28" s="581">
        <f>Z28*((Resultat_liste!$M30+20)/20)+Resultat_liste!$J30</f>
        <v>-31</v>
      </c>
      <c r="BY28" s="581">
        <f>AA28*((Resultat_liste!$M30+20)/20)+Resultat_liste!$J30</f>
        <v>3</v>
      </c>
      <c r="BZ28" s="581">
        <f>AB28*((Resultat_liste!$M30+20)/20)+Resultat_liste!$J30</f>
        <v>37</v>
      </c>
      <c r="CA28" s="581">
        <f>AC28*((Resultat_liste!$M30+20)/20)+Resultat_liste!$J30</f>
        <v>3</v>
      </c>
      <c r="CB28" s="581">
        <f>AD28*((Resultat_liste!$M30+20)/20)+Resultat_liste!$J30</f>
        <v>-31</v>
      </c>
      <c r="CC28" s="581">
        <f>AE28*((Resultat_liste!$M30+20)/20)+Resultat_liste!$J30</f>
        <v>3</v>
      </c>
      <c r="CD28" s="581">
        <f>AF28*((Resultat_liste!$M30+20)/20)+Resultat_liste!$J30</f>
        <v>37</v>
      </c>
      <c r="CE28" s="581">
        <f>AG28*((Resultat_liste!$M30+20)/20)+Resultat_liste!$J30</f>
        <v>3</v>
      </c>
      <c r="CF28" s="581">
        <f>AH28*((Resultat_liste!$M30+20)/20)+Resultat_liste!$J30</f>
        <v>-31</v>
      </c>
      <c r="CG28" s="581">
        <f>AI28*((Resultat_liste!$M30+20)/20)+Resultat_liste!$J30</f>
        <v>3</v>
      </c>
      <c r="CH28" s="581">
        <f>AJ28*((Resultat_liste!$M30+20)/20)+Resultat_liste!$J30</f>
        <v>37</v>
      </c>
      <c r="CI28" s="581">
        <f>AK28*((Resultat_liste!$M30+20)/20)+Resultat_liste!$J30</f>
        <v>3</v>
      </c>
      <c r="CJ28" s="581">
        <f>AL28*((Resultat_liste!$M30+20)/20)+Resultat_liste!$J30</f>
        <v>-31</v>
      </c>
      <c r="CK28" s="581">
        <f>AM28*((Resultat_liste!$M30+20)/20)+Resultat_liste!$J30</f>
        <v>3</v>
      </c>
      <c r="CL28" s="581">
        <f>AN28*((Resultat_liste!$M30+20)/20)+Resultat_liste!$J30</f>
        <v>37</v>
      </c>
      <c r="CM28" s="581">
        <f>AO28*((Resultat_liste!$M30+20)/20)+Resultat_liste!$J30</f>
        <v>3</v>
      </c>
      <c r="CN28" s="581">
        <f>AP28*((Resultat_liste!$M30+20)/20)+Resultat_liste!$J30</f>
        <v>-31</v>
      </c>
      <c r="CO28" s="581">
        <f>AQ28*((Resultat_liste!$M30+20)/20)+Resultat_liste!$J30</f>
        <v>3</v>
      </c>
      <c r="CP28" s="581">
        <f>AR28*((Resultat_liste!$M30+20)/20)+Resultat_liste!$J30</f>
        <v>37</v>
      </c>
      <c r="CQ28" s="581">
        <f>AS28*((Resultat_liste!$M30+20)/20)+Resultat_liste!$J30</f>
        <v>3</v>
      </c>
      <c r="CR28" s="581">
        <f>AT28*((Resultat_liste!$M30+20)/20)+Resultat_liste!$J30</f>
        <v>-31</v>
      </c>
      <c r="CS28" s="581">
        <f>AU28*((Resultat_liste!$M30+20)/20)+Resultat_liste!$J30</f>
        <v>3</v>
      </c>
      <c r="CT28" s="581">
        <f>AV28*((Resultat_liste!$M30+20)/20)+Resultat_liste!$J30</f>
        <v>37</v>
      </c>
      <c r="CU28" s="581">
        <f>AW28*((Resultat_liste!$M30+20)/20)+Resultat_liste!$J30</f>
        <v>3</v>
      </c>
      <c r="CV28" s="581">
        <f>AX28*((Resultat_liste!$M30+20)/20)+Resultat_liste!$J30</f>
        <v>-31</v>
      </c>
      <c r="CW28" s="581">
        <f>AY28*((Resultat_liste!$M30+20)/20)+Resultat_liste!$J30</f>
        <v>3</v>
      </c>
      <c r="CX28" s="581">
        <f>AZ28*((Resultat_liste!$M30+20)/20)+Resultat_liste!$J30</f>
        <v>37</v>
      </c>
      <c r="CY28" s="581">
        <f>BA28*((Resultat_liste!$M30+20)/20)+Resultat_liste!$J30</f>
        <v>3</v>
      </c>
      <c r="CZ28" s="581">
        <f>BB28*((Resultat_liste!$M30+20)/20)+Resultat_liste!$J30</f>
        <v>-31</v>
      </c>
      <c r="DA28" s="581">
        <f>BC28*((Resultat_liste!$M30+20)/20)+Resultat_liste!$J30</f>
        <v>3</v>
      </c>
      <c r="DB28" s="581">
        <f>BD28*((Resultat_liste!$M30+20)/20)+Resultat_liste!$J30</f>
        <v>37</v>
      </c>
      <c r="DC28" s="581">
        <f>BE28*((Resultat_liste!$M30+20)/20)+Resultat_liste!$J30</f>
        <v>3</v>
      </c>
      <c r="DD28" s="581">
        <f>H28*((Resultat_liste!$Y30+20)/20)+Resultat_liste!$V30</f>
        <v>37</v>
      </c>
      <c r="DE28" s="581">
        <f>I28*((Resultat_liste!$Y30+20)/20)+Resultat_liste!$V30</f>
        <v>3</v>
      </c>
      <c r="DF28" s="581">
        <f>J28*((Resultat_liste!$Y30+20)/20)+Resultat_liste!$V30</f>
        <v>-31</v>
      </c>
      <c r="DG28" s="581">
        <f>K28*((Resultat_liste!$Y30+20)/20)+Resultat_liste!$V30</f>
        <v>3</v>
      </c>
      <c r="DH28" s="581">
        <f>L28*((Resultat_liste!$Y30+20)/20)+Resultat_liste!$V30</f>
        <v>37</v>
      </c>
      <c r="DI28" s="581">
        <f>M28*((Resultat_liste!$Y30+20)/20)+Resultat_liste!$V30</f>
        <v>3</v>
      </c>
      <c r="DJ28" s="581">
        <f>N28*((Resultat_liste!$Y30+20)/20)+Resultat_liste!$V30</f>
        <v>-31</v>
      </c>
      <c r="DK28" s="581">
        <f>O28*((Resultat_liste!$Y30+20)/20)+Resultat_liste!$V30</f>
        <v>3</v>
      </c>
      <c r="DL28" s="581">
        <f>P28*((Resultat_liste!$Y30+20)/20)+Resultat_liste!$V30</f>
        <v>37</v>
      </c>
      <c r="DM28" s="581">
        <f>Q28*((Resultat_liste!$Y30+20)/20)+Resultat_liste!$V30</f>
        <v>3</v>
      </c>
      <c r="DN28" s="581">
        <f>R28*((Resultat_liste!$Y30+20)/20)+Resultat_liste!$V30</f>
        <v>-31</v>
      </c>
      <c r="DO28" s="581">
        <f>S28*((Resultat_liste!$Y30+20)/20)+Resultat_liste!$V30</f>
        <v>3</v>
      </c>
      <c r="DP28" s="581">
        <f>T28*((Resultat_liste!$Y30+20)/20)+Resultat_liste!$V30</f>
        <v>37</v>
      </c>
      <c r="DQ28" s="581">
        <f>U28*((Resultat_liste!$Y30+20)/20)+Resultat_liste!$V30</f>
        <v>3</v>
      </c>
      <c r="DR28" s="581">
        <f>V28*((Resultat_liste!$Y30+20)/20)+Resultat_liste!$V30</f>
        <v>-31</v>
      </c>
      <c r="DS28" s="581">
        <f>W28*((Resultat_liste!$Y30+20)/20)+Resultat_liste!$V30</f>
        <v>3</v>
      </c>
      <c r="DT28" s="581">
        <f>X28*((Resultat_liste!$Y30+20)/20)+Resultat_liste!$V30</f>
        <v>37</v>
      </c>
      <c r="DU28" s="581">
        <f>Y28*((Resultat_liste!$Y30+20)/20)+Resultat_liste!$V30</f>
        <v>3</v>
      </c>
      <c r="DV28" s="581">
        <f>Z28*((Resultat_liste!$Y30+20)/20)+Resultat_liste!$V30</f>
        <v>-31</v>
      </c>
      <c r="DW28" s="581">
        <f>AA28*((Resultat_liste!$Y30+20)/20)+Resultat_liste!$V30</f>
        <v>3</v>
      </c>
      <c r="DX28" s="581">
        <f>AB28*((Resultat_liste!$Y30+20)/20)+Resultat_liste!$V30</f>
        <v>37</v>
      </c>
      <c r="DY28" s="581">
        <f>AC28*((Resultat_liste!$Y30+20)/20)+Resultat_liste!$V30</f>
        <v>3</v>
      </c>
      <c r="DZ28" s="581">
        <f>AD28*((Resultat_liste!$Y30+20)/20)+Resultat_liste!$V30</f>
        <v>-31</v>
      </c>
      <c r="EA28" s="581">
        <f>AE28*((Resultat_liste!$Y30+20)/20)+Resultat_liste!$V30</f>
        <v>3</v>
      </c>
      <c r="EB28" s="581">
        <f>AF28*((Resultat_liste!$Y30+20)/20)+Resultat_liste!$V30</f>
        <v>37</v>
      </c>
      <c r="EC28" s="581">
        <f>AG28*((Resultat_liste!$Y30+20)/20)+Resultat_liste!$V30</f>
        <v>3</v>
      </c>
      <c r="ED28" s="581">
        <f>AH28*((Resultat_liste!$Y30+20)/20)+Resultat_liste!$V30</f>
        <v>-31</v>
      </c>
      <c r="EE28" s="581">
        <f>AI28*((Resultat_liste!$Y30+20)/20)+Resultat_liste!$V30</f>
        <v>3</v>
      </c>
      <c r="EF28" s="581">
        <f>AJ28*((Resultat_liste!$Y30+20)/20)+Resultat_liste!$V30</f>
        <v>37</v>
      </c>
      <c r="EG28" s="581">
        <f>AK28*((Resultat_liste!$Y30+20)/20)+Resultat_liste!$V30</f>
        <v>3</v>
      </c>
      <c r="EH28" s="581">
        <f>AL28*((Resultat_liste!$Y30+20)/20)+Resultat_liste!$V30</f>
        <v>-31</v>
      </c>
      <c r="EI28" s="581">
        <f>AM28*((Resultat_liste!$Y30+20)/20)+Resultat_liste!$V30</f>
        <v>3</v>
      </c>
      <c r="EJ28" s="581">
        <f>AN28*((Resultat_liste!$Y30+20)/20)+Resultat_liste!$V30</f>
        <v>37</v>
      </c>
      <c r="EK28" s="581">
        <f>AO28*((Resultat_liste!$Y30+20)/20)+Resultat_liste!$V30</f>
        <v>3</v>
      </c>
      <c r="EL28" s="581">
        <f>AP28*((Resultat_liste!$Y30+20)/20)+Resultat_liste!$V30</f>
        <v>-31</v>
      </c>
      <c r="EM28" s="581">
        <f>AQ28*((Resultat_liste!$Y30+20)/20)+Resultat_liste!$V30</f>
        <v>3</v>
      </c>
      <c r="EN28" s="581">
        <f>AR28*((Resultat_liste!$Y30+20)/20)+Resultat_liste!$V30</f>
        <v>37</v>
      </c>
      <c r="EO28" s="581">
        <f>AS28*((Resultat_liste!$Y30+20)/20)+Resultat_liste!$V30</f>
        <v>3</v>
      </c>
      <c r="EP28" s="581">
        <f>AT28*((Resultat_liste!$Y30+20)/20)+Resultat_liste!$V30</f>
        <v>-31</v>
      </c>
      <c r="EQ28" s="581">
        <f>AU28*((Resultat_liste!$Y30+20)/20)+Resultat_liste!$V30</f>
        <v>3</v>
      </c>
      <c r="ER28" s="581">
        <f>AV28*((Resultat_liste!$Y30+20)/20)+Resultat_liste!$V30</f>
        <v>37</v>
      </c>
      <c r="ES28" s="581">
        <f>AW28*((Resultat_liste!$Y30+20)/20)+Resultat_liste!$V30</f>
        <v>3</v>
      </c>
      <c r="ET28" s="581">
        <f>AX28*((Resultat_liste!$Y30+20)/20)+Resultat_liste!$V30</f>
        <v>-31</v>
      </c>
      <c r="EU28" s="581">
        <f>AY28*((Resultat_liste!$Y30+20)/20)+Resultat_liste!$V30</f>
        <v>3</v>
      </c>
      <c r="EV28" s="581">
        <f>AZ28*((Resultat_liste!$Y30+20)/20)+Resultat_liste!$V30</f>
        <v>37</v>
      </c>
      <c r="EW28" s="581">
        <f>BA28*((Resultat_liste!$Y30+20)/20)+Resultat_liste!$V30</f>
        <v>3</v>
      </c>
      <c r="EX28" s="581">
        <f>BB28*((Resultat_liste!$Y30+20)/20)+Resultat_liste!$V30</f>
        <v>-31</v>
      </c>
      <c r="EY28" s="581">
        <f>BC28*((Resultat_liste!$Y30+20)/20)+Resultat_liste!$V30</f>
        <v>3</v>
      </c>
      <c r="EZ28" s="581">
        <f>BD28*((Resultat_liste!$Y30+20)/20)+Resultat_liste!$V30</f>
        <v>37</v>
      </c>
      <c r="FA28" s="581">
        <f>BE28*((Resultat_liste!$Y30+20)/20)+Resultat_liste!$V30</f>
        <v>3</v>
      </c>
      <c r="FB28" s="581">
        <f t="shared" si="73"/>
        <v>20</v>
      </c>
      <c r="FC28" s="581">
        <f t="shared" si="74"/>
        <v>0</v>
      </c>
      <c r="FD28" s="581">
        <f t="shared" si="75"/>
        <v>-20</v>
      </c>
      <c r="FE28" s="581">
        <f t="shared" si="76"/>
        <v>0</v>
      </c>
      <c r="FF28" s="581">
        <f t="shared" si="77"/>
        <v>20</v>
      </c>
      <c r="FG28" s="581">
        <f t="shared" si="78"/>
        <v>0</v>
      </c>
      <c r="FH28" s="581">
        <f t="shared" si="79"/>
        <v>-20</v>
      </c>
      <c r="FI28" s="581">
        <f t="shared" si="80"/>
        <v>0</v>
      </c>
      <c r="FJ28" s="581">
        <f t="shared" si="81"/>
        <v>20</v>
      </c>
      <c r="FK28" s="581">
        <f t="shared" si="82"/>
        <v>0</v>
      </c>
      <c r="FL28" s="581">
        <f t="shared" si="83"/>
        <v>-20</v>
      </c>
      <c r="FM28" s="581">
        <f t="shared" si="84"/>
        <v>0</v>
      </c>
      <c r="FN28" s="581">
        <f t="shared" si="85"/>
        <v>20</v>
      </c>
      <c r="FO28" s="581">
        <f t="shared" si="86"/>
        <v>0</v>
      </c>
      <c r="FP28" s="581">
        <f t="shared" si="87"/>
        <v>-20</v>
      </c>
      <c r="FQ28" s="581">
        <f t="shared" si="88"/>
        <v>0</v>
      </c>
      <c r="FR28" s="581">
        <f t="shared" si="89"/>
        <v>20</v>
      </c>
      <c r="FS28" s="581">
        <f t="shared" si="90"/>
        <v>0</v>
      </c>
      <c r="FT28" s="581">
        <f t="shared" si="91"/>
        <v>-20</v>
      </c>
      <c r="FU28" s="581">
        <f t="shared" si="92"/>
        <v>0</v>
      </c>
      <c r="FV28" s="581">
        <f t="shared" si="93"/>
        <v>20</v>
      </c>
      <c r="FW28" s="581">
        <f t="shared" si="94"/>
        <v>0</v>
      </c>
      <c r="FX28" s="581">
        <f t="shared" si="95"/>
        <v>-20</v>
      </c>
      <c r="FY28" s="581">
        <f t="shared" si="96"/>
        <v>0</v>
      </c>
      <c r="FZ28" s="581">
        <f t="shared" si="97"/>
        <v>20</v>
      </c>
      <c r="GA28" s="581">
        <f t="shared" si="98"/>
        <v>0</v>
      </c>
      <c r="GB28" s="581">
        <f t="shared" si="2"/>
        <v>-20</v>
      </c>
      <c r="GC28" s="581">
        <f t="shared" si="3"/>
        <v>0</v>
      </c>
      <c r="GD28" s="581">
        <f t="shared" si="4"/>
        <v>20</v>
      </c>
      <c r="GE28" s="581">
        <f t="shared" si="5"/>
        <v>0</v>
      </c>
      <c r="GF28" s="581">
        <f t="shared" si="6"/>
        <v>-20</v>
      </c>
      <c r="GG28" s="581">
        <f t="shared" si="7"/>
        <v>0</v>
      </c>
      <c r="GH28" s="581">
        <f t="shared" si="8"/>
        <v>20</v>
      </c>
      <c r="GI28" s="581">
        <f t="shared" si="9"/>
        <v>0</v>
      </c>
      <c r="GJ28" s="581">
        <f t="shared" si="10"/>
        <v>-20</v>
      </c>
      <c r="GK28" s="581">
        <f t="shared" si="11"/>
        <v>0</v>
      </c>
      <c r="GL28" s="581">
        <f t="shared" si="12"/>
        <v>20</v>
      </c>
      <c r="GM28" s="581">
        <f t="shared" si="13"/>
        <v>0</v>
      </c>
      <c r="GN28" s="581">
        <f t="shared" si="14"/>
        <v>-20</v>
      </c>
      <c r="GO28" s="581">
        <f t="shared" si="15"/>
        <v>0</v>
      </c>
      <c r="GP28" s="581">
        <f t="shared" si="16"/>
        <v>20</v>
      </c>
      <c r="GQ28" s="581">
        <f t="shared" si="17"/>
        <v>0</v>
      </c>
      <c r="GR28" s="581">
        <f t="shared" si="18"/>
        <v>-20</v>
      </c>
      <c r="GS28" s="581">
        <f t="shared" si="19"/>
        <v>0</v>
      </c>
      <c r="GT28" s="581">
        <f t="shared" si="20"/>
        <v>20</v>
      </c>
      <c r="GU28" s="581">
        <f t="shared" si="21"/>
        <v>0</v>
      </c>
      <c r="GV28" s="581">
        <f t="shared" si="22"/>
        <v>-20</v>
      </c>
      <c r="GW28" s="581">
        <f t="shared" si="23"/>
        <v>0</v>
      </c>
      <c r="GX28" s="581">
        <f t="shared" si="24"/>
        <v>20</v>
      </c>
      <c r="GY28" s="581">
        <f t="shared" si="25"/>
        <v>0</v>
      </c>
    </row>
    <row r="29" spans="1:207" ht="16.5" thickTop="1" thickBot="1" x14ac:dyDescent="0.3">
      <c r="A29" s="581">
        <v>280</v>
      </c>
      <c r="B29" s="584" t="s">
        <v>323</v>
      </c>
      <c r="C29" s="581">
        <f t="shared" si="99"/>
        <v>6</v>
      </c>
      <c r="D29" s="581">
        <f t="shared" si="26"/>
        <v>605</v>
      </c>
      <c r="E29" s="581">
        <v>280</v>
      </c>
      <c r="F29" s="581">
        <f t="shared" si="100"/>
        <v>5</v>
      </c>
      <c r="G29" s="582" t="s">
        <v>35</v>
      </c>
      <c r="H29" s="581">
        <v>20</v>
      </c>
      <c r="I29" s="581">
        <v>0</v>
      </c>
      <c r="J29" s="581">
        <v>-20</v>
      </c>
      <c r="K29" s="581">
        <v>0</v>
      </c>
      <c r="L29" s="581">
        <f t="shared" si="27"/>
        <v>20</v>
      </c>
      <c r="M29" s="581">
        <f t="shared" si="28"/>
        <v>0</v>
      </c>
      <c r="N29" s="581">
        <f t="shared" si="29"/>
        <v>-20</v>
      </c>
      <c r="O29" s="581">
        <f t="shared" si="30"/>
        <v>0</v>
      </c>
      <c r="P29" s="581">
        <f t="shared" si="31"/>
        <v>20</v>
      </c>
      <c r="Q29" s="581">
        <f t="shared" si="32"/>
        <v>0</v>
      </c>
      <c r="R29" s="581">
        <f t="shared" si="33"/>
        <v>-20</v>
      </c>
      <c r="S29" s="581">
        <f t="shared" si="34"/>
        <v>0</v>
      </c>
      <c r="T29" s="581">
        <f t="shared" si="35"/>
        <v>20</v>
      </c>
      <c r="U29" s="581">
        <f t="shared" si="36"/>
        <v>0</v>
      </c>
      <c r="V29" s="581">
        <f t="shared" si="37"/>
        <v>-20</v>
      </c>
      <c r="W29" s="581">
        <f t="shared" si="38"/>
        <v>0</v>
      </c>
      <c r="X29" s="581">
        <f t="shared" si="39"/>
        <v>20</v>
      </c>
      <c r="Y29" s="581">
        <f t="shared" si="40"/>
        <v>0</v>
      </c>
      <c r="Z29" s="581">
        <f t="shared" si="41"/>
        <v>-20</v>
      </c>
      <c r="AA29" s="581">
        <f t="shared" si="42"/>
        <v>0</v>
      </c>
      <c r="AB29" s="581">
        <f t="shared" si="43"/>
        <v>20</v>
      </c>
      <c r="AC29" s="581">
        <f t="shared" si="44"/>
        <v>0</v>
      </c>
      <c r="AD29" s="581">
        <f t="shared" si="45"/>
        <v>-20</v>
      </c>
      <c r="AE29" s="581">
        <f t="shared" si="46"/>
        <v>0</v>
      </c>
      <c r="AF29" s="581">
        <f t="shared" si="47"/>
        <v>20</v>
      </c>
      <c r="AG29" s="581">
        <f t="shared" si="48"/>
        <v>0</v>
      </c>
      <c r="AH29" s="581">
        <f t="shared" si="49"/>
        <v>-20</v>
      </c>
      <c r="AI29" s="581">
        <f t="shared" si="50"/>
        <v>0</v>
      </c>
      <c r="AJ29" s="581">
        <f t="shared" si="51"/>
        <v>20</v>
      </c>
      <c r="AK29" s="581">
        <f t="shared" si="52"/>
        <v>0</v>
      </c>
      <c r="AL29" s="581">
        <f t="shared" si="53"/>
        <v>-20</v>
      </c>
      <c r="AM29" s="581">
        <f t="shared" si="54"/>
        <v>0</v>
      </c>
      <c r="AN29" s="581">
        <f t="shared" si="55"/>
        <v>20</v>
      </c>
      <c r="AO29" s="581">
        <f t="shared" si="56"/>
        <v>0</v>
      </c>
      <c r="AP29" s="581">
        <f t="shared" si="57"/>
        <v>-20</v>
      </c>
      <c r="AQ29" s="581">
        <f t="shared" si="58"/>
        <v>0</v>
      </c>
      <c r="AR29" s="581">
        <f t="shared" si="59"/>
        <v>20</v>
      </c>
      <c r="AS29" s="581">
        <f t="shared" si="60"/>
        <v>0</v>
      </c>
      <c r="AT29" s="581">
        <f t="shared" si="61"/>
        <v>-20</v>
      </c>
      <c r="AU29" s="581">
        <f t="shared" si="62"/>
        <v>0</v>
      </c>
      <c r="AV29" s="581">
        <f t="shared" si="63"/>
        <v>20</v>
      </c>
      <c r="AW29" s="581">
        <f t="shared" si="64"/>
        <v>0</v>
      </c>
      <c r="AX29" s="581">
        <f t="shared" si="65"/>
        <v>-20</v>
      </c>
      <c r="AY29" s="581">
        <f t="shared" si="66"/>
        <v>0</v>
      </c>
      <c r="AZ29" s="581">
        <f t="shared" si="67"/>
        <v>20</v>
      </c>
      <c r="BA29" s="581">
        <f t="shared" si="68"/>
        <v>0</v>
      </c>
      <c r="BB29" s="581">
        <f t="shared" si="69"/>
        <v>-20</v>
      </c>
      <c r="BC29" s="581">
        <f t="shared" si="70"/>
        <v>0</v>
      </c>
      <c r="BD29" s="581">
        <f t="shared" si="71"/>
        <v>20</v>
      </c>
      <c r="BE29" s="581">
        <f t="shared" si="72"/>
        <v>0</v>
      </c>
      <c r="BF29" s="581">
        <f>H29*((Resultat_liste!$M31+20)/20)+Resultat_liste!$J31</f>
        <v>51</v>
      </c>
      <c r="BG29" s="581">
        <f>I29*((Resultat_liste!$M31+20)/20)+Resultat_liste!$J31</f>
        <v>20</v>
      </c>
      <c r="BH29" s="581">
        <f>J29*((Resultat_liste!$M31+20)/20)+Resultat_liste!$J31</f>
        <v>-11</v>
      </c>
      <c r="BI29" s="581">
        <f>K29*((Resultat_liste!$M31+20)/20)+Resultat_liste!$J31</f>
        <v>20</v>
      </c>
      <c r="BJ29" s="581">
        <f>L29*((Resultat_liste!$M31+20)/20)+Resultat_liste!$J31</f>
        <v>51</v>
      </c>
      <c r="BK29" s="581">
        <f>M29*((Resultat_liste!$M31+20)/20)+Resultat_liste!$J31</f>
        <v>20</v>
      </c>
      <c r="BL29" s="581">
        <f>N29*((Resultat_liste!$M31+20)/20)+Resultat_liste!$J31</f>
        <v>-11</v>
      </c>
      <c r="BM29" s="581">
        <f>O29*((Resultat_liste!$M31+20)/20)+Resultat_liste!$J31</f>
        <v>20</v>
      </c>
      <c r="BN29" s="581">
        <f>P29*((Resultat_liste!$M31+20)/20)+Resultat_liste!$J31</f>
        <v>51</v>
      </c>
      <c r="BO29" s="581">
        <f>Q29*((Resultat_liste!$M31+20)/20)+Resultat_liste!$J31</f>
        <v>20</v>
      </c>
      <c r="BP29" s="581">
        <f>R29*((Resultat_liste!$M31+20)/20)+Resultat_liste!$J31</f>
        <v>-11</v>
      </c>
      <c r="BQ29" s="581">
        <f>S29*((Resultat_liste!$M31+20)/20)+Resultat_liste!$J31</f>
        <v>20</v>
      </c>
      <c r="BR29" s="581">
        <f>T29*((Resultat_liste!$M31+20)/20)+Resultat_liste!$J31</f>
        <v>51</v>
      </c>
      <c r="BS29" s="581">
        <f>U29*((Resultat_liste!$M31+20)/20)+Resultat_liste!$J31</f>
        <v>20</v>
      </c>
      <c r="BT29" s="581">
        <f>V29*((Resultat_liste!$M31+20)/20)+Resultat_liste!$J31</f>
        <v>-11</v>
      </c>
      <c r="BU29" s="581">
        <f>W29*((Resultat_liste!$M31+20)/20)+Resultat_liste!$J31</f>
        <v>20</v>
      </c>
      <c r="BV29" s="581">
        <f>X29*((Resultat_liste!$M31+20)/20)+Resultat_liste!$J31</f>
        <v>51</v>
      </c>
      <c r="BW29" s="581">
        <f>Y29*((Resultat_liste!$M31+20)/20)+Resultat_liste!$J31</f>
        <v>20</v>
      </c>
      <c r="BX29" s="581">
        <f>Z29*((Resultat_liste!$M31+20)/20)+Resultat_liste!$J31</f>
        <v>-11</v>
      </c>
      <c r="BY29" s="581">
        <f>AA29*((Resultat_liste!$M31+20)/20)+Resultat_liste!$J31</f>
        <v>20</v>
      </c>
      <c r="BZ29" s="581">
        <f>AB29*((Resultat_liste!$M31+20)/20)+Resultat_liste!$J31</f>
        <v>51</v>
      </c>
      <c r="CA29" s="581">
        <f>AC29*((Resultat_liste!$M31+20)/20)+Resultat_liste!$J31</f>
        <v>20</v>
      </c>
      <c r="CB29" s="581">
        <f>AD29*((Resultat_liste!$M31+20)/20)+Resultat_liste!$J31</f>
        <v>-11</v>
      </c>
      <c r="CC29" s="581">
        <f>AE29*((Resultat_liste!$M31+20)/20)+Resultat_liste!$J31</f>
        <v>20</v>
      </c>
      <c r="CD29" s="581">
        <f>AF29*((Resultat_liste!$M31+20)/20)+Resultat_liste!$J31</f>
        <v>51</v>
      </c>
      <c r="CE29" s="581">
        <f>AG29*((Resultat_liste!$M31+20)/20)+Resultat_liste!$J31</f>
        <v>20</v>
      </c>
      <c r="CF29" s="581">
        <f>AH29*((Resultat_liste!$M31+20)/20)+Resultat_liste!$J31</f>
        <v>-11</v>
      </c>
      <c r="CG29" s="581">
        <f>AI29*((Resultat_liste!$M31+20)/20)+Resultat_liste!$J31</f>
        <v>20</v>
      </c>
      <c r="CH29" s="581">
        <f>AJ29*((Resultat_liste!$M31+20)/20)+Resultat_liste!$J31</f>
        <v>51</v>
      </c>
      <c r="CI29" s="581">
        <f>AK29*((Resultat_liste!$M31+20)/20)+Resultat_liste!$J31</f>
        <v>20</v>
      </c>
      <c r="CJ29" s="581">
        <f>AL29*((Resultat_liste!$M31+20)/20)+Resultat_liste!$J31</f>
        <v>-11</v>
      </c>
      <c r="CK29" s="581">
        <f>AM29*((Resultat_liste!$M31+20)/20)+Resultat_liste!$J31</f>
        <v>20</v>
      </c>
      <c r="CL29" s="581">
        <f>AN29*((Resultat_liste!$M31+20)/20)+Resultat_liste!$J31</f>
        <v>51</v>
      </c>
      <c r="CM29" s="581">
        <f>AO29*((Resultat_liste!$M31+20)/20)+Resultat_liste!$J31</f>
        <v>20</v>
      </c>
      <c r="CN29" s="581">
        <f>AP29*((Resultat_liste!$M31+20)/20)+Resultat_liste!$J31</f>
        <v>-11</v>
      </c>
      <c r="CO29" s="581">
        <f>AQ29*((Resultat_liste!$M31+20)/20)+Resultat_liste!$J31</f>
        <v>20</v>
      </c>
      <c r="CP29" s="581">
        <f>AR29*((Resultat_liste!$M31+20)/20)+Resultat_liste!$J31</f>
        <v>51</v>
      </c>
      <c r="CQ29" s="581">
        <f>AS29*((Resultat_liste!$M31+20)/20)+Resultat_liste!$J31</f>
        <v>20</v>
      </c>
      <c r="CR29" s="581">
        <f>AT29*((Resultat_liste!$M31+20)/20)+Resultat_liste!$J31</f>
        <v>-11</v>
      </c>
      <c r="CS29" s="581">
        <f>AU29*((Resultat_liste!$M31+20)/20)+Resultat_liste!$J31</f>
        <v>20</v>
      </c>
      <c r="CT29" s="581">
        <f>AV29*((Resultat_liste!$M31+20)/20)+Resultat_liste!$J31</f>
        <v>51</v>
      </c>
      <c r="CU29" s="581">
        <f>AW29*((Resultat_liste!$M31+20)/20)+Resultat_liste!$J31</f>
        <v>20</v>
      </c>
      <c r="CV29" s="581">
        <f>AX29*((Resultat_liste!$M31+20)/20)+Resultat_liste!$J31</f>
        <v>-11</v>
      </c>
      <c r="CW29" s="581">
        <f>AY29*((Resultat_liste!$M31+20)/20)+Resultat_liste!$J31</f>
        <v>20</v>
      </c>
      <c r="CX29" s="581">
        <f>AZ29*((Resultat_liste!$M31+20)/20)+Resultat_liste!$J31</f>
        <v>51</v>
      </c>
      <c r="CY29" s="581">
        <f>BA29*((Resultat_liste!$M31+20)/20)+Resultat_liste!$J31</f>
        <v>20</v>
      </c>
      <c r="CZ29" s="581">
        <f>BB29*((Resultat_liste!$M31+20)/20)+Resultat_liste!$J31</f>
        <v>-11</v>
      </c>
      <c r="DA29" s="581">
        <f>BC29*((Resultat_liste!$M31+20)/20)+Resultat_liste!$J31</f>
        <v>20</v>
      </c>
      <c r="DB29" s="581">
        <f>BD29*((Resultat_liste!$M31+20)/20)+Resultat_liste!$J31</f>
        <v>51</v>
      </c>
      <c r="DC29" s="581">
        <f>BE29*((Resultat_liste!$M31+20)/20)+Resultat_liste!$J31</f>
        <v>20</v>
      </c>
      <c r="DD29" s="581">
        <f>H29*((Resultat_liste!$Y31+20)/20)+Resultat_liste!$V31</f>
        <v>53</v>
      </c>
      <c r="DE29" s="581">
        <f>I29*((Resultat_liste!$Y31+20)/20)+Resultat_liste!$V31</f>
        <v>20</v>
      </c>
      <c r="DF29" s="581">
        <f>J29*((Resultat_liste!$Y31+20)/20)+Resultat_liste!$V31</f>
        <v>-13</v>
      </c>
      <c r="DG29" s="581">
        <f>K29*((Resultat_liste!$Y31+20)/20)+Resultat_liste!$V31</f>
        <v>20</v>
      </c>
      <c r="DH29" s="581">
        <f>L29*((Resultat_liste!$Y31+20)/20)+Resultat_liste!$V31</f>
        <v>53</v>
      </c>
      <c r="DI29" s="581">
        <f>M29*((Resultat_liste!$Y31+20)/20)+Resultat_liste!$V31</f>
        <v>20</v>
      </c>
      <c r="DJ29" s="581">
        <f>N29*((Resultat_liste!$Y31+20)/20)+Resultat_liste!$V31</f>
        <v>-13</v>
      </c>
      <c r="DK29" s="581">
        <f>O29*((Resultat_liste!$Y31+20)/20)+Resultat_liste!$V31</f>
        <v>20</v>
      </c>
      <c r="DL29" s="581">
        <f>P29*((Resultat_liste!$Y31+20)/20)+Resultat_liste!$V31</f>
        <v>53</v>
      </c>
      <c r="DM29" s="581">
        <f>Q29*((Resultat_liste!$Y31+20)/20)+Resultat_liste!$V31</f>
        <v>20</v>
      </c>
      <c r="DN29" s="581">
        <f>R29*((Resultat_liste!$Y31+20)/20)+Resultat_liste!$V31</f>
        <v>-13</v>
      </c>
      <c r="DO29" s="581">
        <f>S29*((Resultat_liste!$Y31+20)/20)+Resultat_liste!$V31</f>
        <v>20</v>
      </c>
      <c r="DP29" s="581">
        <f>T29*((Resultat_liste!$Y31+20)/20)+Resultat_liste!$V31</f>
        <v>53</v>
      </c>
      <c r="DQ29" s="581">
        <f>U29*((Resultat_liste!$Y31+20)/20)+Resultat_liste!$V31</f>
        <v>20</v>
      </c>
      <c r="DR29" s="581">
        <f>V29*((Resultat_liste!$Y31+20)/20)+Resultat_liste!$V31</f>
        <v>-13</v>
      </c>
      <c r="DS29" s="581">
        <f>W29*((Resultat_liste!$Y31+20)/20)+Resultat_liste!$V31</f>
        <v>20</v>
      </c>
      <c r="DT29" s="581">
        <f>X29*((Resultat_liste!$Y31+20)/20)+Resultat_liste!$V31</f>
        <v>53</v>
      </c>
      <c r="DU29" s="581">
        <f>Y29*((Resultat_liste!$Y31+20)/20)+Resultat_liste!$V31</f>
        <v>20</v>
      </c>
      <c r="DV29" s="581">
        <f>Z29*((Resultat_liste!$Y31+20)/20)+Resultat_liste!$V31</f>
        <v>-13</v>
      </c>
      <c r="DW29" s="581">
        <f>AA29*((Resultat_liste!$Y31+20)/20)+Resultat_liste!$V31</f>
        <v>20</v>
      </c>
      <c r="DX29" s="581">
        <f>AB29*((Resultat_liste!$Y31+20)/20)+Resultat_liste!$V31</f>
        <v>53</v>
      </c>
      <c r="DY29" s="581">
        <f>AC29*((Resultat_liste!$Y31+20)/20)+Resultat_liste!$V31</f>
        <v>20</v>
      </c>
      <c r="DZ29" s="581">
        <f>AD29*((Resultat_liste!$Y31+20)/20)+Resultat_liste!$V31</f>
        <v>-13</v>
      </c>
      <c r="EA29" s="581">
        <f>AE29*((Resultat_liste!$Y31+20)/20)+Resultat_liste!$V31</f>
        <v>20</v>
      </c>
      <c r="EB29" s="581">
        <f>AF29*((Resultat_liste!$Y31+20)/20)+Resultat_liste!$V31</f>
        <v>53</v>
      </c>
      <c r="EC29" s="581">
        <f>AG29*((Resultat_liste!$Y31+20)/20)+Resultat_liste!$V31</f>
        <v>20</v>
      </c>
      <c r="ED29" s="581">
        <f>AH29*((Resultat_liste!$Y31+20)/20)+Resultat_liste!$V31</f>
        <v>-13</v>
      </c>
      <c r="EE29" s="581">
        <f>AI29*((Resultat_liste!$Y31+20)/20)+Resultat_liste!$V31</f>
        <v>20</v>
      </c>
      <c r="EF29" s="581">
        <f>AJ29*((Resultat_liste!$Y31+20)/20)+Resultat_liste!$V31</f>
        <v>53</v>
      </c>
      <c r="EG29" s="581">
        <f>AK29*((Resultat_liste!$Y31+20)/20)+Resultat_liste!$V31</f>
        <v>20</v>
      </c>
      <c r="EH29" s="581">
        <f>AL29*((Resultat_liste!$Y31+20)/20)+Resultat_liste!$V31</f>
        <v>-13</v>
      </c>
      <c r="EI29" s="581">
        <f>AM29*((Resultat_liste!$Y31+20)/20)+Resultat_liste!$V31</f>
        <v>20</v>
      </c>
      <c r="EJ29" s="581">
        <f>AN29*((Resultat_liste!$Y31+20)/20)+Resultat_liste!$V31</f>
        <v>53</v>
      </c>
      <c r="EK29" s="581">
        <f>AO29*((Resultat_liste!$Y31+20)/20)+Resultat_liste!$V31</f>
        <v>20</v>
      </c>
      <c r="EL29" s="581">
        <f>AP29*((Resultat_liste!$Y31+20)/20)+Resultat_liste!$V31</f>
        <v>-13</v>
      </c>
      <c r="EM29" s="581">
        <f>AQ29*((Resultat_liste!$Y31+20)/20)+Resultat_liste!$V31</f>
        <v>20</v>
      </c>
      <c r="EN29" s="581">
        <f>AR29*((Resultat_liste!$Y31+20)/20)+Resultat_liste!$V31</f>
        <v>53</v>
      </c>
      <c r="EO29" s="581">
        <f>AS29*((Resultat_liste!$Y31+20)/20)+Resultat_liste!$V31</f>
        <v>20</v>
      </c>
      <c r="EP29" s="581">
        <f>AT29*((Resultat_liste!$Y31+20)/20)+Resultat_liste!$V31</f>
        <v>-13</v>
      </c>
      <c r="EQ29" s="581">
        <f>AU29*((Resultat_liste!$Y31+20)/20)+Resultat_liste!$V31</f>
        <v>20</v>
      </c>
      <c r="ER29" s="581">
        <f>AV29*((Resultat_liste!$Y31+20)/20)+Resultat_liste!$V31</f>
        <v>53</v>
      </c>
      <c r="ES29" s="581">
        <f>AW29*((Resultat_liste!$Y31+20)/20)+Resultat_liste!$V31</f>
        <v>20</v>
      </c>
      <c r="ET29" s="581">
        <f>AX29*((Resultat_liste!$Y31+20)/20)+Resultat_liste!$V31</f>
        <v>-13</v>
      </c>
      <c r="EU29" s="581">
        <f>AY29*((Resultat_liste!$Y31+20)/20)+Resultat_liste!$V31</f>
        <v>20</v>
      </c>
      <c r="EV29" s="581">
        <f>AZ29*((Resultat_liste!$Y31+20)/20)+Resultat_liste!$V31</f>
        <v>53</v>
      </c>
      <c r="EW29" s="581">
        <f>BA29*((Resultat_liste!$Y31+20)/20)+Resultat_liste!$V31</f>
        <v>20</v>
      </c>
      <c r="EX29" s="581">
        <f>BB29*((Resultat_liste!$Y31+20)/20)+Resultat_liste!$V31</f>
        <v>-13</v>
      </c>
      <c r="EY29" s="581">
        <f>BC29*((Resultat_liste!$Y31+20)/20)+Resultat_liste!$V31</f>
        <v>20</v>
      </c>
      <c r="EZ29" s="581">
        <f>BD29*((Resultat_liste!$Y31+20)/20)+Resultat_liste!$V31</f>
        <v>53</v>
      </c>
      <c r="FA29" s="581">
        <f>BE29*((Resultat_liste!$Y31+20)/20)+Resultat_liste!$V31</f>
        <v>20</v>
      </c>
      <c r="FB29" s="581">
        <f t="shared" si="73"/>
        <v>20</v>
      </c>
      <c r="FC29" s="581">
        <f t="shared" si="74"/>
        <v>0</v>
      </c>
      <c r="FD29" s="581">
        <f t="shared" si="75"/>
        <v>-20</v>
      </c>
      <c r="FE29" s="581">
        <f t="shared" si="76"/>
        <v>0</v>
      </c>
      <c r="FF29" s="581">
        <f t="shared" si="77"/>
        <v>20</v>
      </c>
      <c r="FG29" s="581">
        <f t="shared" si="78"/>
        <v>0</v>
      </c>
      <c r="FH29" s="581">
        <f t="shared" si="79"/>
        <v>-20</v>
      </c>
      <c r="FI29" s="581">
        <f t="shared" si="80"/>
        <v>0</v>
      </c>
      <c r="FJ29" s="581">
        <f t="shared" si="81"/>
        <v>20</v>
      </c>
      <c r="FK29" s="581">
        <f t="shared" si="82"/>
        <v>0</v>
      </c>
      <c r="FL29" s="581">
        <f t="shared" si="83"/>
        <v>-20</v>
      </c>
      <c r="FM29" s="581">
        <f t="shared" si="84"/>
        <v>0</v>
      </c>
      <c r="FN29" s="581">
        <f t="shared" si="85"/>
        <v>20</v>
      </c>
      <c r="FO29" s="581">
        <f t="shared" si="86"/>
        <v>0</v>
      </c>
      <c r="FP29" s="581">
        <f t="shared" si="87"/>
        <v>-20</v>
      </c>
      <c r="FQ29" s="581">
        <f t="shared" si="88"/>
        <v>0</v>
      </c>
      <c r="FR29" s="581">
        <f t="shared" si="89"/>
        <v>20</v>
      </c>
      <c r="FS29" s="581">
        <f t="shared" si="90"/>
        <v>0</v>
      </c>
      <c r="FT29" s="581">
        <f t="shared" si="91"/>
        <v>-20</v>
      </c>
      <c r="FU29" s="581">
        <f t="shared" si="92"/>
        <v>0</v>
      </c>
      <c r="FV29" s="581">
        <f t="shared" si="93"/>
        <v>20</v>
      </c>
      <c r="FW29" s="581">
        <f t="shared" si="94"/>
        <v>0</v>
      </c>
      <c r="FX29" s="581">
        <f t="shared" si="95"/>
        <v>-20</v>
      </c>
      <c r="FY29" s="581">
        <f t="shared" si="96"/>
        <v>0</v>
      </c>
      <c r="FZ29" s="581">
        <f t="shared" si="97"/>
        <v>20</v>
      </c>
      <c r="GA29" s="581">
        <f t="shared" si="98"/>
        <v>0</v>
      </c>
      <c r="GB29" s="581">
        <f t="shared" si="2"/>
        <v>-20</v>
      </c>
      <c r="GC29" s="581">
        <f t="shared" si="3"/>
        <v>0</v>
      </c>
      <c r="GD29" s="581">
        <f t="shared" si="4"/>
        <v>20</v>
      </c>
      <c r="GE29" s="581">
        <f t="shared" si="5"/>
        <v>0</v>
      </c>
      <c r="GF29" s="581">
        <f t="shared" si="6"/>
        <v>-20</v>
      </c>
      <c r="GG29" s="581">
        <f t="shared" si="7"/>
        <v>0</v>
      </c>
      <c r="GH29" s="581">
        <f t="shared" si="8"/>
        <v>20</v>
      </c>
      <c r="GI29" s="581">
        <f t="shared" si="9"/>
        <v>0</v>
      </c>
      <c r="GJ29" s="581">
        <f t="shared" si="10"/>
        <v>-20</v>
      </c>
      <c r="GK29" s="581">
        <f t="shared" si="11"/>
        <v>0</v>
      </c>
      <c r="GL29" s="581">
        <f t="shared" si="12"/>
        <v>20</v>
      </c>
      <c r="GM29" s="581">
        <f t="shared" si="13"/>
        <v>0</v>
      </c>
      <c r="GN29" s="581">
        <f t="shared" si="14"/>
        <v>-20</v>
      </c>
      <c r="GO29" s="581">
        <f t="shared" si="15"/>
        <v>0</v>
      </c>
      <c r="GP29" s="581">
        <f t="shared" si="16"/>
        <v>20</v>
      </c>
      <c r="GQ29" s="581">
        <f t="shared" si="17"/>
        <v>0</v>
      </c>
      <c r="GR29" s="581">
        <f t="shared" si="18"/>
        <v>-20</v>
      </c>
      <c r="GS29" s="581">
        <f t="shared" si="19"/>
        <v>0</v>
      </c>
      <c r="GT29" s="581">
        <f t="shared" si="20"/>
        <v>20</v>
      </c>
      <c r="GU29" s="581">
        <f t="shared" si="21"/>
        <v>0</v>
      </c>
      <c r="GV29" s="581">
        <f t="shared" si="22"/>
        <v>-20</v>
      </c>
      <c r="GW29" s="581">
        <f t="shared" si="23"/>
        <v>0</v>
      </c>
      <c r="GX29" s="581">
        <f t="shared" si="24"/>
        <v>20</v>
      </c>
      <c r="GY29" s="581">
        <f t="shared" si="25"/>
        <v>0</v>
      </c>
    </row>
    <row r="30" spans="1:207" ht="16.5" thickTop="1" thickBot="1" x14ac:dyDescent="0.3">
      <c r="A30" s="581">
        <v>290</v>
      </c>
      <c r="B30" s="584" t="s">
        <v>41</v>
      </c>
      <c r="C30" s="581">
        <f t="shared" si="99"/>
        <v>6</v>
      </c>
      <c r="D30" s="581">
        <f t="shared" si="26"/>
        <v>606</v>
      </c>
      <c r="E30" s="581">
        <v>290</v>
      </c>
      <c r="F30" s="581">
        <f t="shared" si="100"/>
        <v>6</v>
      </c>
      <c r="G30" s="582" t="s">
        <v>35</v>
      </c>
      <c r="H30" s="581">
        <v>20</v>
      </c>
      <c r="I30" s="581">
        <v>0</v>
      </c>
      <c r="J30" s="581">
        <v>-20</v>
      </c>
      <c r="K30" s="581">
        <v>0</v>
      </c>
      <c r="L30" s="581">
        <f t="shared" si="27"/>
        <v>20</v>
      </c>
      <c r="M30" s="581">
        <f t="shared" si="28"/>
        <v>0</v>
      </c>
      <c r="N30" s="581">
        <f t="shared" si="29"/>
        <v>-20</v>
      </c>
      <c r="O30" s="581">
        <f t="shared" si="30"/>
        <v>0</v>
      </c>
      <c r="P30" s="581">
        <f t="shared" si="31"/>
        <v>20</v>
      </c>
      <c r="Q30" s="581">
        <f t="shared" si="32"/>
        <v>0</v>
      </c>
      <c r="R30" s="581">
        <f t="shared" si="33"/>
        <v>-20</v>
      </c>
      <c r="S30" s="581">
        <f t="shared" si="34"/>
        <v>0</v>
      </c>
      <c r="T30" s="581">
        <f t="shared" si="35"/>
        <v>20</v>
      </c>
      <c r="U30" s="581">
        <f t="shared" si="36"/>
        <v>0</v>
      </c>
      <c r="V30" s="581">
        <f t="shared" si="37"/>
        <v>-20</v>
      </c>
      <c r="W30" s="581">
        <f t="shared" si="38"/>
        <v>0</v>
      </c>
      <c r="X30" s="581">
        <f t="shared" si="39"/>
        <v>20</v>
      </c>
      <c r="Y30" s="581">
        <f t="shared" si="40"/>
        <v>0</v>
      </c>
      <c r="Z30" s="581">
        <f t="shared" si="41"/>
        <v>-20</v>
      </c>
      <c r="AA30" s="581">
        <f t="shared" si="42"/>
        <v>0</v>
      </c>
      <c r="AB30" s="581">
        <f t="shared" si="43"/>
        <v>20</v>
      </c>
      <c r="AC30" s="581">
        <f t="shared" si="44"/>
        <v>0</v>
      </c>
      <c r="AD30" s="581">
        <f t="shared" si="45"/>
        <v>-20</v>
      </c>
      <c r="AE30" s="581">
        <f t="shared" si="46"/>
        <v>0</v>
      </c>
      <c r="AF30" s="581">
        <f t="shared" si="47"/>
        <v>20</v>
      </c>
      <c r="AG30" s="581">
        <f t="shared" si="48"/>
        <v>0</v>
      </c>
      <c r="AH30" s="581">
        <f t="shared" si="49"/>
        <v>-20</v>
      </c>
      <c r="AI30" s="581">
        <f t="shared" si="50"/>
        <v>0</v>
      </c>
      <c r="AJ30" s="581">
        <f t="shared" si="51"/>
        <v>20</v>
      </c>
      <c r="AK30" s="581">
        <f t="shared" si="52"/>
        <v>0</v>
      </c>
      <c r="AL30" s="581">
        <f t="shared" si="53"/>
        <v>-20</v>
      </c>
      <c r="AM30" s="581">
        <f t="shared" si="54"/>
        <v>0</v>
      </c>
      <c r="AN30" s="581">
        <f t="shared" si="55"/>
        <v>20</v>
      </c>
      <c r="AO30" s="581">
        <f t="shared" si="56"/>
        <v>0</v>
      </c>
      <c r="AP30" s="581">
        <f t="shared" si="57"/>
        <v>-20</v>
      </c>
      <c r="AQ30" s="581">
        <f t="shared" si="58"/>
        <v>0</v>
      </c>
      <c r="AR30" s="581">
        <f t="shared" si="59"/>
        <v>20</v>
      </c>
      <c r="AS30" s="581">
        <f t="shared" si="60"/>
        <v>0</v>
      </c>
      <c r="AT30" s="581">
        <f t="shared" si="61"/>
        <v>-20</v>
      </c>
      <c r="AU30" s="581">
        <f t="shared" si="62"/>
        <v>0</v>
      </c>
      <c r="AV30" s="581">
        <f t="shared" si="63"/>
        <v>20</v>
      </c>
      <c r="AW30" s="581">
        <f t="shared" si="64"/>
        <v>0</v>
      </c>
      <c r="AX30" s="581">
        <f t="shared" si="65"/>
        <v>-20</v>
      </c>
      <c r="AY30" s="581">
        <f t="shared" si="66"/>
        <v>0</v>
      </c>
      <c r="AZ30" s="581">
        <f t="shared" si="67"/>
        <v>20</v>
      </c>
      <c r="BA30" s="581">
        <f t="shared" si="68"/>
        <v>0</v>
      </c>
      <c r="BB30" s="581">
        <f t="shared" si="69"/>
        <v>-20</v>
      </c>
      <c r="BC30" s="581">
        <f t="shared" si="70"/>
        <v>0</v>
      </c>
      <c r="BD30" s="581">
        <f t="shared" si="71"/>
        <v>20</v>
      </c>
      <c r="BE30" s="581">
        <f t="shared" si="72"/>
        <v>0</v>
      </c>
      <c r="BF30" s="581">
        <f>H30*((Resultat_liste!$M32+20)/20)+Resultat_liste!$J32</f>
        <v>42</v>
      </c>
      <c r="BG30" s="581">
        <f>I30*((Resultat_liste!$M32+20)/20)+Resultat_liste!$J32</f>
        <v>5</v>
      </c>
      <c r="BH30" s="581">
        <f>J30*((Resultat_liste!$M32+20)/20)+Resultat_liste!$J32</f>
        <v>-32</v>
      </c>
      <c r="BI30" s="581">
        <f>K30*((Resultat_liste!$M32+20)/20)+Resultat_liste!$J32</f>
        <v>5</v>
      </c>
      <c r="BJ30" s="581">
        <f>L30*((Resultat_liste!$M32+20)/20)+Resultat_liste!$J32</f>
        <v>42</v>
      </c>
      <c r="BK30" s="581">
        <f>M30*((Resultat_liste!$M32+20)/20)+Resultat_liste!$J32</f>
        <v>5</v>
      </c>
      <c r="BL30" s="581">
        <f>N30*((Resultat_liste!$M32+20)/20)+Resultat_liste!$J32</f>
        <v>-32</v>
      </c>
      <c r="BM30" s="581">
        <f>O30*((Resultat_liste!$M32+20)/20)+Resultat_liste!$J32</f>
        <v>5</v>
      </c>
      <c r="BN30" s="581">
        <f>P30*((Resultat_liste!$M32+20)/20)+Resultat_liste!$J32</f>
        <v>42</v>
      </c>
      <c r="BO30" s="581">
        <f>Q30*((Resultat_liste!$M32+20)/20)+Resultat_liste!$J32</f>
        <v>5</v>
      </c>
      <c r="BP30" s="581">
        <f>R30*((Resultat_liste!$M32+20)/20)+Resultat_liste!$J32</f>
        <v>-32</v>
      </c>
      <c r="BQ30" s="581">
        <f>S30*((Resultat_liste!$M32+20)/20)+Resultat_liste!$J32</f>
        <v>5</v>
      </c>
      <c r="BR30" s="581">
        <f>T30*((Resultat_liste!$M32+20)/20)+Resultat_liste!$J32</f>
        <v>42</v>
      </c>
      <c r="BS30" s="581">
        <f>U30*((Resultat_liste!$M32+20)/20)+Resultat_liste!$J32</f>
        <v>5</v>
      </c>
      <c r="BT30" s="581">
        <f>V30*((Resultat_liste!$M32+20)/20)+Resultat_liste!$J32</f>
        <v>-32</v>
      </c>
      <c r="BU30" s="581">
        <f>W30*((Resultat_liste!$M32+20)/20)+Resultat_liste!$J32</f>
        <v>5</v>
      </c>
      <c r="BV30" s="581">
        <f>X30*((Resultat_liste!$M32+20)/20)+Resultat_liste!$J32</f>
        <v>42</v>
      </c>
      <c r="BW30" s="581">
        <f>Y30*((Resultat_liste!$M32+20)/20)+Resultat_liste!$J32</f>
        <v>5</v>
      </c>
      <c r="BX30" s="581">
        <f>Z30*((Resultat_liste!$M32+20)/20)+Resultat_liste!$J32</f>
        <v>-32</v>
      </c>
      <c r="BY30" s="581">
        <f>AA30*((Resultat_liste!$M32+20)/20)+Resultat_liste!$J32</f>
        <v>5</v>
      </c>
      <c r="BZ30" s="581">
        <f>AB30*((Resultat_liste!$M32+20)/20)+Resultat_liste!$J32</f>
        <v>42</v>
      </c>
      <c r="CA30" s="581">
        <f>AC30*((Resultat_liste!$M32+20)/20)+Resultat_liste!$J32</f>
        <v>5</v>
      </c>
      <c r="CB30" s="581">
        <f>AD30*((Resultat_liste!$M32+20)/20)+Resultat_liste!$J32</f>
        <v>-32</v>
      </c>
      <c r="CC30" s="581">
        <f>AE30*((Resultat_liste!$M32+20)/20)+Resultat_liste!$J32</f>
        <v>5</v>
      </c>
      <c r="CD30" s="581">
        <f>AF30*((Resultat_liste!$M32+20)/20)+Resultat_liste!$J32</f>
        <v>42</v>
      </c>
      <c r="CE30" s="581">
        <f>AG30*((Resultat_liste!$M32+20)/20)+Resultat_liste!$J32</f>
        <v>5</v>
      </c>
      <c r="CF30" s="581">
        <f>AH30*((Resultat_liste!$M32+20)/20)+Resultat_liste!$J32</f>
        <v>-32</v>
      </c>
      <c r="CG30" s="581">
        <f>AI30*((Resultat_liste!$M32+20)/20)+Resultat_liste!$J32</f>
        <v>5</v>
      </c>
      <c r="CH30" s="581">
        <f>AJ30*((Resultat_liste!$M32+20)/20)+Resultat_liste!$J32</f>
        <v>42</v>
      </c>
      <c r="CI30" s="581">
        <f>AK30*((Resultat_liste!$M32+20)/20)+Resultat_liste!$J32</f>
        <v>5</v>
      </c>
      <c r="CJ30" s="581">
        <f>AL30*((Resultat_liste!$M32+20)/20)+Resultat_liste!$J32</f>
        <v>-32</v>
      </c>
      <c r="CK30" s="581">
        <f>AM30*((Resultat_liste!$M32+20)/20)+Resultat_liste!$J32</f>
        <v>5</v>
      </c>
      <c r="CL30" s="581">
        <f>AN30*((Resultat_liste!$M32+20)/20)+Resultat_liste!$J32</f>
        <v>42</v>
      </c>
      <c r="CM30" s="581">
        <f>AO30*((Resultat_liste!$M32+20)/20)+Resultat_liste!$J32</f>
        <v>5</v>
      </c>
      <c r="CN30" s="581">
        <f>AP30*((Resultat_liste!$M32+20)/20)+Resultat_liste!$J32</f>
        <v>-32</v>
      </c>
      <c r="CO30" s="581">
        <f>AQ30*((Resultat_liste!$M32+20)/20)+Resultat_liste!$J32</f>
        <v>5</v>
      </c>
      <c r="CP30" s="581">
        <f>AR30*((Resultat_liste!$M32+20)/20)+Resultat_liste!$J32</f>
        <v>42</v>
      </c>
      <c r="CQ30" s="581">
        <f>AS30*((Resultat_liste!$M32+20)/20)+Resultat_liste!$J32</f>
        <v>5</v>
      </c>
      <c r="CR30" s="581">
        <f>AT30*((Resultat_liste!$M32+20)/20)+Resultat_liste!$J32</f>
        <v>-32</v>
      </c>
      <c r="CS30" s="581">
        <f>AU30*((Resultat_liste!$M32+20)/20)+Resultat_liste!$J32</f>
        <v>5</v>
      </c>
      <c r="CT30" s="581">
        <f>AV30*((Resultat_liste!$M32+20)/20)+Resultat_liste!$J32</f>
        <v>42</v>
      </c>
      <c r="CU30" s="581">
        <f>AW30*((Resultat_liste!$M32+20)/20)+Resultat_liste!$J32</f>
        <v>5</v>
      </c>
      <c r="CV30" s="581">
        <f>AX30*((Resultat_liste!$M32+20)/20)+Resultat_liste!$J32</f>
        <v>-32</v>
      </c>
      <c r="CW30" s="581">
        <f>AY30*((Resultat_liste!$M32+20)/20)+Resultat_liste!$J32</f>
        <v>5</v>
      </c>
      <c r="CX30" s="581">
        <f>AZ30*((Resultat_liste!$M32+20)/20)+Resultat_liste!$J32</f>
        <v>42</v>
      </c>
      <c r="CY30" s="581">
        <f>BA30*((Resultat_liste!$M32+20)/20)+Resultat_liste!$J32</f>
        <v>5</v>
      </c>
      <c r="CZ30" s="581">
        <f>BB30*((Resultat_liste!$M32+20)/20)+Resultat_liste!$J32</f>
        <v>-32</v>
      </c>
      <c r="DA30" s="581">
        <f>BC30*((Resultat_liste!$M32+20)/20)+Resultat_liste!$J32</f>
        <v>5</v>
      </c>
      <c r="DB30" s="581">
        <f>BD30*((Resultat_liste!$M32+20)/20)+Resultat_liste!$J32</f>
        <v>42</v>
      </c>
      <c r="DC30" s="581">
        <f>BE30*((Resultat_liste!$M32+20)/20)+Resultat_liste!$J32</f>
        <v>5</v>
      </c>
      <c r="DD30" s="581">
        <f>H30*((Resultat_liste!$Y32+20)/20)+Resultat_liste!$V32</f>
        <v>42</v>
      </c>
      <c r="DE30" s="581">
        <f>I30*((Resultat_liste!$Y32+20)/20)+Resultat_liste!$V32</f>
        <v>5</v>
      </c>
      <c r="DF30" s="581">
        <f>J30*((Resultat_liste!$Y32+20)/20)+Resultat_liste!$V32</f>
        <v>-32</v>
      </c>
      <c r="DG30" s="581">
        <f>K30*((Resultat_liste!$Y32+20)/20)+Resultat_liste!$V32</f>
        <v>5</v>
      </c>
      <c r="DH30" s="581">
        <f>L30*((Resultat_liste!$Y32+20)/20)+Resultat_liste!$V32</f>
        <v>42</v>
      </c>
      <c r="DI30" s="581">
        <f>M30*((Resultat_liste!$Y32+20)/20)+Resultat_liste!$V32</f>
        <v>5</v>
      </c>
      <c r="DJ30" s="581">
        <f>N30*((Resultat_liste!$Y32+20)/20)+Resultat_liste!$V32</f>
        <v>-32</v>
      </c>
      <c r="DK30" s="581">
        <f>O30*((Resultat_liste!$Y32+20)/20)+Resultat_liste!$V32</f>
        <v>5</v>
      </c>
      <c r="DL30" s="581">
        <f>P30*((Resultat_liste!$Y32+20)/20)+Resultat_liste!$V32</f>
        <v>42</v>
      </c>
      <c r="DM30" s="581">
        <f>Q30*((Resultat_liste!$Y32+20)/20)+Resultat_liste!$V32</f>
        <v>5</v>
      </c>
      <c r="DN30" s="581">
        <f>R30*((Resultat_liste!$Y32+20)/20)+Resultat_liste!$V32</f>
        <v>-32</v>
      </c>
      <c r="DO30" s="581">
        <f>S30*((Resultat_liste!$Y32+20)/20)+Resultat_liste!$V32</f>
        <v>5</v>
      </c>
      <c r="DP30" s="581">
        <f>T30*((Resultat_liste!$Y32+20)/20)+Resultat_liste!$V32</f>
        <v>42</v>
      </c>
      <c r="DQ30" s="581">
        <f>U30*((Resultat_liste!$Y32+20)/20)+Resultat_liste!$V32</f>
        <v>5</v>
      </c>
      <c r="DR30" s="581">
        <f>V30*((Resultat_liste!$Y32+20)/20)+Resultat_liste!$V32</f>
        <v>-32</v>
      </c>
      <c r="DS30" s="581">
        <f>W30*((Resultat_liste!$Y32+20)/20)+Resultat_liste!$V32</f>
        <v>5</v>
      </c>
      <c r="DT30" s="581">
        <f>X30*((Resultat_liste!$Y32+20)/20)+Resultat_liste!$V32</f>
        <v>42</v>
      </c>
      <c r="DU30" s="581">
        <f>Y30*((Resultat_liste!$Y32+20)/20)+Resultat_liste!$V32</f>
        <v>5</v>
      </c>
      <c r="DV30" s="581">
        <f>Z30*((Resultat_liste!$Y32+20)/20)+Resultat_liste!$V32</f>
        <v>-32</v>
      </c>
      <c r="DW30" s="581">
        <f>AA30*((Resultat_liste!$Y32+20)/20)+Resultat_liste!$V32</f>
        <v>5</v>
      </c>
      <c r="DX30" s="581">
        <f>AB30*((Resultat_liste!$Y32+20)/20)+Resultat_liste!$V32</f>
        <v>42</v>
      </c>
      <c r="DY30" s="581">
        <f>AC30*((Resultat_liste!$Y32+20)/20)+Resultat_liste!$V32</f>
        <v>5</v>
      </c>
      <c r="DZ30" s="581">
        <f>AD30*((Resultat_liste!$Y32+20)/20)+Resultat_liste!$V32</f>
        <v>-32</v>
      </c>
      <c r="EA30" s="581">
        <f>AE30*((Resultat_liste!$Y32+20)/20)+Resultat_liste!$V32</f>
        <v>5</v>
      </c>
      <c r="EB30" s="581">
        <f>AF30*((Resultat_liste!$Y32+20)/20)+Resultat_liste!$V32</f>
        <v>42</v>
      </c>
      <c r="EC30" s="581">
        <f>AG30*((Resultat_liste!$Y32+20)/20)+Resultat_liste!$V32</f>
        <v>5</v>
      </c>
      <c r="ED30" s="581">
        <f>AH30*((Resultat_liste!$Y32+20)/20)+Resultat_liste!$V32</f>
        <v>-32</v>
      </c>
      <c r="EE30" s="581">
        <f>AI30*((Resultat_liste!$Y32+20)/20)+Resultat_liste!$V32</f>
        <v>5</v>
      </c>
      <c r="EF30" s="581">
        <f>AJ30*((Resultat_liste!$Y32+20)/20)+Resultat_liste!$V32</f>
        <v>42</v>
      </c>
      <c r="EG30" s="581">
        <f>AK30*((Resultat_liste!$Y32+20)/20)+Resultat_liste!$V32</f>
        <v>5</v>
      </c>
      <c r="EH30" s="581">
        <f>AL30*((Resultat_liste!$Y32+20)/20)+Resultat_liste!$V32</f>
        <v>-32</v>
      </c>
      <c r="EI30" s="581">
        <f>AM30*((Resultat_liste!$Y32+20)/20)+Resultat_liste!$V32</f>
        <v>5</v>
      </c>
      <c r="EJ30" s="581">
        <f>AN30*((Resultat_liste!$Y32+20)/20)+Resultat_liste!$V32</f>
        <v>42</v>
      </c>
      <c r="EK30" s="581">
        <f>AO30*((Resultat_liste!$Y32+20)/20)+Resultat_liste!$V32</f>
        <v>5</v>
      </c>
      <c r="EL30" s="581">
        <f>AP30*((Resultat_liste!$Y32+20)/20)+Resultat_liste!$V32</f>
        <v>-32</v>
      </c>
      <c r="EM30" s="581">
        <f>AQ30*((Resultat_liste!$Y32+20)/20)+Resultat_liste!$V32</f>
        <v>5</v>
      </c>
      <c r="EN30" s="581">
        <f>AR30*((Resultat_liste!$Y32+20)/20)+Resultat_liste!$V32</f>
        <v>42</v>
      </c>
      <c r="EO30" s="581">
        <f>AS30*((Resultat_liste!$Y32+20)/20)+Resultat_liste!$V32</f>
        <v>5</v>
      </c>
      <c r="EP30" s="581">
        <f>AT30*((Resultat_liste!$Y32+20)/20)+Resultat_liste!$V32</f>
        <v>-32</v>
      </c>
      <c r="EQ30" s="581">
        <f>AU30*((Resultat_liste!$Y32+20)/20)+Resultat_liste!$V32</f>
        <v>5</v>
      </c>
      <c r="ER30" s="581">
        <f>AV30*((Resultat_liste!$Y32+20)/20)+Resultat_liste!$V32</f>
        <v>42</v>
      </c>
      <c r="ES30" s="581">
        <f>AW30*((Resultat_liste!$Y32+20)/20)+Resultat_liste!$V32</f>
        <v>5</v>
      </c>
      <c r="ET30" s="581">
        <f>AX30*((Resultat_liste!$Y32+20)/20)+Resultat_liste!$V32</f>
        <v>-32</v>
      </c>
      <c r="EU30" s="581">
        <f>AY30*((Resultat_liste!$Y32+20)/20)+Resultat_liste!$V32</f>
        <v>5</v>
      </c>
      <c r="EV30" s="581">
        <f>AZ30*((Resultat_liste!$Y32+20)/20)+Resultat_liste!$V32</f>
        <v>42</v>
      </c>
      <c r="EW30" s="581">
        <f>BA30*((Resultat_liste!$Y32+20)/20)+Resultat_liste!$V32</f>
        <v>5</v>
      </c>
      <c r="EX30" s="581">
        <f>BB30*((Resultat_liste!$Y32+20)/20)+Resultat_liste!$V32</f>
        <v>-32</v>
      </c>
      <c r="EY30" s="581">
        <f>BC30*((Resultat_liste!$Y32+20)/20)+Resultat_liste!$V32</f>
        <v>5</v>
      </c>
      <c r="EZ30" s="581">
        <f>BD30*((Resultat_liste!$Y32+20)/20)+Resultat_liste!$V32</f>
        <v>42</v>
      </c>
      <c r="FA30" s="581">
        <f>BE30*((Resultat_liste!$Y32+20)/20)+Resultat_liste!$V32</f>
        <v>5</v>
      </c>
      <c r="FB30" s="581">
        <f t="shared" si="73"/>
        <v>20</v>
      </c>
      <c r="FC30" s="581">
        <f t="shared" si="74"/>
        <v>0</v>
      </c>
      <c r="FD30" s="581">
        <f t="shared" si="75"/>
        <v>-20</v>
      </c>
      <c r="FE30" s="581">
        <f t="shared" si="76"/>
        <v>0</v>
      </c>
      <c r="FF30" s="581">
        <f t="shared" si="77"/>
        <v>20</v>
      </c>
      <c r="FG30" s="581">
        <f t="shared" si="78"/>
        <v>0</v>
      </c>
      <c r="FH30" s="581">
        <f t="shared" si="79"/>
        <v>-20</v>
      </c>
      <c r="FI30" s="581">
        <f t="shared" si="80"/>
        <v>0</v>
      </c>
      <c r="FJ30" s="581">
        <f t="shared" si="81"/>
        <v>20</v>
      </c>
      <c r="FK30" s="581">
        <f t="shared" si="82"/>
        <v>0</v>
      </c>
      <c r="FL30" s="581">
        <f t="shared" si="83"/>
        <v>-20</v>
      </c>
      <c r="FM30" s="581">
        <f t="shared" si="84"/>
        <v>0</v>
      </c>
      <c r="FN30" s="581">
        <f t="shared" si="85"/>
        <v>20</v>
      </c>
      <c r="FO30" s="581">
        <f t="shared" si="86"/>
        <v>0</v>
      </c>
      <c r="FP30" s="581">
        <f t="shared" si="87"/>
        <v>-20</v>
      </c>
      <c r="FQ30" s="581">
        <f t="shared" si="88"/>
        <v>0</v>
      </c>
      <c r="FR30" s="581">
        <f t="shared" si="89"/>
        <v>20</v>
      </c>
      <c r="FS30" s="581">
        <f t="shared" si="90"/>
        <v>0</v>
      </c>
      <c r="FT30" s="581">
        <f t="shared" si="91"/>
        <v>-20</v>
      </c>
      <c r="FU30" s="581">
        <f t="shared" si="92"/>
        <v>0</v>
      </c>
      <c r="FV30" s="581">
        <f t="shared" si="93"/>
        <v>20</v>
      </c>
      <c r="FW30" s="581">
        <f t="shared" si="94"/>
        <v>0</v>
      </c>
      <c r="FX30" s="581">
        <f t="shared" si="95"/>
        <v>-20</v>
      </c>
      <c r="FY30" s="581">
        <f t="shared" si="96"/>
        <v>0</v>
      </c>
      <c r="FZ30" s="581">
        <f t="shared" si="97"/>
        <v>20</v>
      </c>
      <c r="GA30" s="581">
        <f t="shared" si="98"/>
        <v>0</v>
      </c>
      <c r="GB30" s="581">
        <f t="shared" si="2"/>
        <v>-20</v>
      </c>
      <c r="GC30" s="581">
        <f t="shared" si="3"/>
        <v>0</v>
      </c>
      <c r="GD30" s="581">
        <f t="shared" si="4"/>
        <v>20</v>
      </c>
      <c r="GE30" s="581">
        <f t="shared" si="5"/>
        <v>0</v>
      </c>
      <c r="GF30" s="581">
        <f t="shared" si="6"/>
        <v>-20</v>
      </c>
      <c r="GG30" s="581">
        <f t="shared" si="7"/>
        <v>0</v>
      </c>
      <c r="GH30" s="581">
        <f t="shared" si="8"/>
        <v>20</v>
      </c>
      <c r="GI30" s="581">
        <f t="shared" si="9"/>
        <v>0</v>
      </c>
      <c r="GJ30" s="581">
        <f t="shared" si="10"/>
        <v>-20</v>
      </c>
      <c r="GK30" s="581">
        <f t="shared" si="11"/>
        <v>0</v>
      </c>
      <c r="GL30" s="581">
        <f t="shared" si="12"/>
        <v>20</v>
      </c>
      <c r="GM30" s="581">
        <f t="shared" si="13"/>
        <v>0</v>
      </c>
      <c r="GN30" s="581">
        <f t="shared" si="14"/>
        <v>-20</v>
      </c>
      <c r="GO30" s="581">
        <f t="shared" si="15"/>
        <v>0</v>
      </c>
      <c r="GP30" s="581">
        <f t="shared" si="16"/>
        <v>20</v>
      </c>
      <c r="GQ30" s="581">
        <f t="shared" si="17"/>
        <v>0</v>
      </c>
      <c r="GR30" s="581">
        <f t="shared" si="18"/>
        <v>-20</v>
      </c>
      <c r="GS30" s="581">
        <f t="shared" si="19"/>
        <v>0</v>
      </c>
      <c r="GT30" s="581">
        <f t="shared" si="20"/>
        <v>20</v>
      </c>
      <c r="GU30" s="581">
        <f t="shared" si="21"/>
        <v>0</v>
      </c>
      <c r="GV30" s="581">
        <f t="shared" si="22"/>
        <v>-20</v>
      </c>
      <c r="GW30" s="581">
        <f t="shared" si="23"/>
        <v>0</v>
      </c>
      <c r="GX30" s="581">
        <f t="shared" si="24"/>
        <v>20</v>
      </c>
      <c r="GY30" s="581">
        <f t="shared" si="25"/>
        <v>0</v>
      </c>
    </row>
    <row r="31" spans="1:207" ht="16.5" thickTop="1" thickBot="1" x14ac:dyDescent="0.3">
      <c r="A31" s="581">
        <v>300</v>
      </c>
      <c r="B31" s="584" t="s">
        <v>42</v>
      </c>
      <c r="C31" s="581">
        <f t="shared" si="99"/>
        <v>6</v>
      </c>
      <c r="D31" s="581">
        <f t="shared" si="26"/>
        <v>607</v>
      </c>
      <c r="E31" s="581">
        <v>300</v>
      </c>
      <c r="F31" s="581">
        <f t="shared" si="100"/>
        <v>7</v>
      </c>
      <c r="G31" s="582" t="s">
        <v>35</v>
      </c>
      <c r="H31" s="581">
        <v>20</v>
      </c>
      <c r="I31" s="581">
        <v>0</v>
      </c>
      <c r="J31" s="581">
        <v>-20</v>
      </c>
      <c r="K31" s="581">
        <v>0</v>
      </c>
      <c r="L31" s="581">
        <f t="shared" si="27"/>
        <v>20</v>
      </c>
      <c r="M31" s="581">
        <f t="shared" si="28"/>
        <v>0</v>
      </c>
      <c r="N31" s="581">
        <f t="shared" si="29"/>
        <v>-20</v>
      </c>
      <c r="O31" s="581">
        <f t="shared" si="30"/>
        <v>0</v>
      </c>
      <c r="P31" s="581">
        <f t="shared" si="31"/>
        <v>20</v>
      </c>
      <c r="Q31" s="581">
        <f t="shared" si="32"/>
        <v>0</v>
      </c>
      <c r="R31" s="581">
        <f t="shared" si="33"/>
        <v>-20</v>
      </c>
      <c r="S31" s="581">
        <f t="shared" si="34"/>
        <v>0</v>
      </c>
      <c r="T31" s="581">
        <f t="shared" si="35"/>
        <v>20</v>
      </c>
      <c r="U31" s="581">
        <f t="shared" si="36"/>
        <v>0</v>
      </c>
      <c r="V31" s="581">
        <f t="shared" si="37"/>
        <v>-20</v>
      </c>
      <c r="W31" s="581">
        <f t="shared" si="38"/>
        <v>0</v>
      </c>
      <c r="X31" s="581">
        <f t="shared" si="39"/>
        <v>20</v>
      </c>
      <c r="Y31" s="581">
        <f t="shared" si="40"/>
        <v>0</v>
      </c>
      <c r="Z31" s="581">
        <f t="shared" si="41"/>
        <v>-20</v>
      </c>
      <c r="AA31" s="581">
        <f t="shared" si="42"/>
        <v>0</v>
      </c>
      <c r="AB31" s="581">
        <f t="shared" si="43"/>
        <v>20</v>
      </c>
      <c r="AC31" s="581">
        <f t="shared" si="44"/>
        <v>0</v>
      </c>
      <c r="AD31" s="581">
        <f t="shared" si="45"/>
        <v>-20</v>
      </c>
      <c r="AE31" s="581">
        <f t="shared" si="46"/>
        <v>0</v>
      </c>
      <c r="AF31" s="581">
        <f t="shared" si="47"/>
        <v>20</v>
      </c>
      <c r="AG31" s="581">
        <f t="shared" si="48"/>
        <v>0</v>
      </c>
      <c r="AH31" s="581">
        <f t="shared" si="49"/>
        <v>-20</v>
      </c>
      <c r="AI31" s="581">
        <f t="shared" si="50"/>
        <v>0</v>
      </c>
      <c r="AJ31" s="581">
        <f t="shared" si="51"/>
        <v>20</v>
      </c>
      <c r="AK31" s="581">
        <f t="shared" si="52"/>
        <v>0</v>
      </c>
      <c r="AL31" s="581">
        <f t="shared" si="53"/>
        <v>-20</v>
      </c>
      <c r="AM31" s="581">
        <f t="shared" si="54"/>
        <v>0</v>
      </c>
      <c r="AN31" s="581">
        <f t="shared" si="55"/>
        <v>20</v>
      </c>
      <c r="AO31" s="581">
        <f t="shared" si="56"/>
        <v>0</v>
      </c>
      <c r="AP31" s="581">
        <f t="shared" si="57"/>
        <v>-20</v>
      </c>
      <c r="AQ31" s="581">
        <f t="shared" si="58"/>
        <v>0</v>
      </c>
      <c r="AR31" s="581">
        <f t="shared" si="59"/>
        <v>20</v>
      </c>
      <c r="AS31" s="581">
        <f t="shared" si="60"/>
        <v>0</v>
      </c>
      <c r="AT31" s="581">
        <f t="shared" si="61"/>
        <v>-20</v>
      </c>
      <c r="AU31" s="581">
        <f t="shared" si="62"/>
        <v>0</v>
      </c>
      <c r="AV31" s="581">
        <f t="shared" si="63"/>
        <v>20</v>
      </c>
      <c r="AW31" s="581">
        <f t="shared" si="64"/>
        <v>0</v>
      </c>
      <c r="AX31" s="581">
        <f t="shared" si="65"/>
        <v>-20</v>
      </c>
      <c r="AY31" s="581">
        <f t="shared" si="66"/>
        <v>0</v>
      </c>
      <c r="AZ31" s="581">
        <f t="shared" si="67"/>
        <v>20</v>
      </c>
      <c r="BA31" s="581">
        <f t="shared" si="68"/>
        <v>0</v>
      </c>
      <c r="BB31" s="581">
        <f t="shared" si="69"/>
        <v>-20</v>
      </c>
      <c r="BC31" s="581">
        <f t="shared" si="70"/>
        <v>0</v>
      </c>
      <c r="BD31" s="581">
        <f t="shared" si="71"/>
        <v>20</v>
      </c>
      <c r="BE31" s="581">
        <f t="shared" si="72"/>
        <v>0</v>
      </c>
      <c r="BF31" s="581">
        <f>H31*((Resultat_liste!$M33+20)/20)+Resultat_liste!$J33</f>
        <v>38</v>
      </c>
      <c r="BG31" s="581">
        <f>I31*((Resultat_liste!$M33+20)/20)+Resultat_liste!$J33</f>
        <v>0</v>
      </c>
      <c r="BH31" s="581">
        <f>J31*((Resultat_liste!$M33+20)/20)+Resultat_liste!$J33</f>
        <v>-38</v>
      </c>
      <c r="BI31" s="581">
        <f>K31*((Resultat_liste!$M33+20)/20)+Resultat_liste!$J33</f>
        <v>0</v>
      </c>
      <c r="BJ31" s="581">
        <f>L31*((Resultat_liste!$M33+20)/20)+Resultat_liste!$J33</f>
        <v>38</v>
      </c>
      <c r="BK31" s="581">
        <f>M31*((Resultat_liste!$M33+20)/20)+Resultat_liste!$J33</f>
        <v>0</v>
      </c>
      <c r="BL31" s="581">
        <f>N31*((Resultat_liste!$M33+20)/20)+Resultat_liste!$J33</f>
        <v>-38</v>
      </c>
      <c r="BM31" s="581">
        <f>O31*((Resultat_liste!$M33+20)/20)+Resultat_liste!$J33</f>
        <v>0</v>
      </c>
      <c r="BN31" s="581">
        <f>P31*((Resultat_liste!$M33+20)/20)+Resultat_liste!$J33</f>
        <v>38</v>
      </c>
      <c r="BO31" s="581">
        <f>Q31*((Resultat_liste!$M33+20)/20)+Resultat_liste!$J33</f>
        <v>0</v>
      </c>
      <c r="BP31" s="581">
        <f>R31*((Resultat_liste!$M33+20)/20)+Resultat_liste!$J33</f>
        <v>-38</v>
      </c>
      <c r="BQ31" s="581">
        <f>S31*((Resultat_liste!$M33+20)/20)+Resultat_liste!$J33</f>
        <v>0</v>
      </c>
      <c r="BR31" s="581">
        <f>T31*((Resultat_liste!$M33+20)/20)+Resultat_liste!$J33</f>
        <v>38</v>
      </c>
      <c r="BS31" s="581">
        <f>U31*((Resultat_liste!$M33+20)/20)+Resultat_liste!$J33</f>
        <v>0</v>
      </c>
      <c r="BT31" s="581">
        <f>V31*((Resultat_liste!$M33+20)/20)+Resultat_liste!$J33</f>
        <v>-38</v>
      </c>
      <c r="BU31" s="581">
        <f>W31*((Resultat_liste!$M33+20)/20)+Resultat_liste!$J33</f>
        <v>0</v>
      </c>
      <c r="BV31" s="581">
        <f>X31*((Resultat_liste!$M33+20)/20)+Resultat_liste!$J33</f>
        <v>38</v>
      </c>
      <c r="BW31" s="581">
        <f>Y31*((Resultat_liste!$M33+20)/20)+Resultat_liste!$J33</f>
        <v>0</v>
      </c>
      <c r="BX31" s="581">
        <f>Z31*((Resultat_liste!$M33+20)/20)+Resultat_liste!$J33</f>
        <v>-38</v>
      </c>
      <c r="BY31" s="581">
        <f>AA31*((Resultat_liste!$M33+20)/20)+Resultat_liste!$J33</f>
        <v>0</v>
      </c>
      <c r="BZ31" s="581">
        <f>AB31*((Resultat_liste!$M33+20)/20)+Resultat_liste!$J33</f>
        <v>38</v>
      </c>
      <c r="CA31" s="581">
        <f>AC31*((Resultat_liste!$M33+20)/20)+Resultat_liste!$J33</f>
        <v>0</v>
      </c>
      <c r="CB31" s="581">
        <f>AD31*((Resultat_liste!$M33+20)/20)+Resultat_liste!$J33</f>
        <v>-38</v>
      </c>
      <c r="CC31" s="581">
        <f>AE31*((Resultat_liste!$M33+20)/20)+Resultat_liste!$J33</f>
        <v>0</v>
      </c>
      <c r="CD31" s="581">
        <f>AF31*((Resultat_liste!$M33+20)/20)+Resultat_liste!$J33</f>
        <v>38</v>
      </c>
      <c r="CE31" s="581">
        <f>AG31*((Resultat_liste!$M33+20)/20)+Resultat_liste!$J33</f>
        <v>0</v>
      </c>
      <c r="CF31" s="581">
        <f>AH31*((Resultat_liste!$M33+20)/20)+Resultat_liste!$J33</f>
        <v>-38</v>
      </c>
      <c r="CG31" s="581">
        <f>AI31*((Resultat_liste!$M33+20)/20)+Resultat_liste!$J33</f>
        <v>0</v>
      </c>
      <c r="CH31" s="581">
        <f>AJ31*((Resultat_liste!$M33+20)/20)+Resultat_liste!$J33</f>
        <v>38</v>
      </c>
      <c r="CI31" s="581">
        <f>AK31*((Resultat_liste!$M33+20)/20)+Resultat_liste!$J33</f>
        <v>0</v>
      </c>
      <c r="CJ31" s="581">
        <f>AL31*((Resultat_liste!$M33+20)/20)+Resultat_liste!$J33</f>
        <v>-38</v>
      </c>
      <c r="CK31" s="581">
        <f>AM31*((Resultat_liste!$M33+20)/20)+Resultat_liste!$J33</f>
        <v>0</v>
      </c>
      <c r="CL31" s="581">
        <f>AN31*((Resultat_liste!$M33+20)/20)+Resultat_liste!$J33</f>
        <v>38</v>
      </c>
      <c r="CM31" s="581">
        <f>AO31*((Resultat_liste!$M33+20)/20)+Resultat_liste!$J33</f>
        <v>0</v>
      </c>
      <c r="CN31" s="581">
        <f>AP31*((Resultat_liste!$M33+20)/20)+Resultat_liste!$J33</f>
        <v>-38</v>
      </c>
      <c r="CO31" s="581">
        <f>AQ31*((Resultat_liste!$M33+20)/20)+Resultat_liste!$J33</f>
        <v>0</v>
      </c>
      <c r="CP31" s="581">
        <f>AR31*((Resultat_liste!$M33+20)/20)+Resultat_liste!$J33</f>
        <v>38</v>
      </c>
      <c r="CQ31" s="581">
        <f>AS31*((Resultat_liste!$M33+20)/20)+Resultat_liste!$J33</f>
        <v>0</v>
      </c>
      <c r="CR31" s="581">
        <f>AT31*((Resultat_liste!$M33+20)/20)+Resultat_liste!$J33</f>
        <v>-38</v>
      </c>
      <c r="CS31" s="581">
        <f>AU31*((Resultat_liste!$M33+20)/20)+Resultat_liste!$J33</f>
        <v>0</v>
      </c>
      <c r="CT31" s="581">
        <f>AV31*((Resultat_liste!$M33+20)/20)+Resultat_liste!$J33</f>
        <v>38</v>
      </c>
      <c r="CU31" s="581">
        <f>AW31*((Resultat_liste!$M33+20)/20)+Resultat_liste!$J33</f>
        <v>0</v>
      </c>
      <c r="CV31" s="581">
        <f>AX31*((Resultat_liste!$M33+20)/20)+Resultat_liste!$J33</f>
        <v>-38</v>
      </c>
      <c r="CW31" s="581">
        <f>AY31*((Resultat_liste!$M33+20)/20)+Resultat_liste!$J33</f>
        <v>0</v>
      </c>
      <c r="CX31" s="581">
        <f>AZ31*((Resultat_liste!$M33+20)/20)+Resultat_liste!$J33</f>
        <v>38</v>
      </c>
      <c r="CY31" s="581">
        <f>BA31*((Resultat_liste!$M33+20)/20)+Resultat_liste!$J33</f>
        <v>0</v>
      </c>
      <c r="CZ31" s="581">
        <f>BB31*((Resultat_liste!$M33+20)/20)+Resultat_liste!$J33</f>
        <v>-38</v>
      </c>
      <c r="DA31" s="581">
        <f>BC31*((Resultat_liste!$M33+20)/20)+Resultat_liste!$J33</f>
        <v>0</v>
      </c>
      <c r="DB31" s="581">
        <f>BD31*((Resultat_liste!$M33+20)/20)+Resultat_liste!$J33</f>
        <v>38</v>
      </c>
      <c r="DC31" s="581">
        <f>BE31*((Resultat_liste!$M33+20)/20)+Resultat_liste!$J33</f>
        <v>0</v>
      </c>
      <c r="DD31" s="581">
        <f>H31*((Resultat_liste!$Y33+20)/20)+Resultat_liste!$V33</f>
        <v>39</v>
      </c>
      <c r="DE31" s="581">
        <f>I31*((Resultat_liste!$Y33+20)/20)+Resultat_liste!$V33</f>
        <v>0</v>
      </c>
      <c r="DF31" s="581">
        <f>J31*((Resultat_liste!$Y33+20)/20)+Resultat_liste!$V33</f>
        <v>-39</v>
      </c>
      <c r="DG31" s="581">
        <f>K31*((Resultat_liste!$Y33+20)/20)+Resultat_liste!$V33</f>
        <v>0</v>
      </c>
      <c r="DH31" s="581">
        <f>L31*((Resultat_liste!$Y33+20)/20)+Resultat_liste!$V33</f>
        <v>39</v>
      </c>
      <c r="DI31" s="581">
        <f>M31*((Resultat_liste!$Y33+20)/20)+Resultat_liste!$V33</f>
        <v>0</v>
      </c>
      <c r="DJ31" s="581">
        <f>N31*((Resultat_liste!$Y33+20)/20)+Resultat_liste!$V33</f>
        <v>-39</v>
      </c>
      <c r="DK31" s="581">
        <f>O31*((Resultat_liste!$Y33+20)/20)+Resultat_liste!$V33</f>
        <v>0</v>
      </c>
      <c r="DL31" s="581">
        <f>P31*((Resultat_liste!$Y33+20)/20)+Resultat_liste!$V33</f>
        <v>39</v>
      </c>
      <c r="DM31" s="581">
        <f>Q31*((Resultat_liste!$Y33+20)/20)+Resultat_liste!$V33</f>
        <v>0</v>
      </c>
      <c r="DN31" s="581">
        <f>R31*((Resultat_liste!$Y33+20)/20)+Resultat_liste!$V33</f>
        <v>-39</v>
      </c>
      <c r="DO31" s="581">
        <f>S31*((Resultat_liste!$Y33+20)/20)+Resultat_liste!$V33</f>
        <v>0</v>
      </c>
      <c r="DP31" s="581">
        <f>T31*((Resultat_liste!$Y33+20)/20)+Resultat_liste!$V33</f>
        <v>39</v>
      </c>
      <c r="DQ31" s="581">
        <f>U31*((Resultat_liste!$Y33+20)/20)+Resultat_liste!$V33</f>
        <v>0</v>
      </c>
      <c r="DR31" s="581">
        <f>V31*((Resultat_liste!$Y33+20)/20)+Resultat_liste!$V33</f>
        <v>-39</v>
      </c>
      <c r="DS31" s="581">
        <f>W31*((Resultat_liste!$Y33+20)/20)+Resultat_liste!$V33</f>
        <v>0</v>
      </c>
      <c r="DT31" s="581">
        <f>X31*((Resultat_liste!$Y33+20)/20)+Resultat_liste!$V33</f>
        <v>39</v>
      </c>
      <c r="DU31" s="581">
        <f>Y31*((Resultat_liste!$Y33+20)/20)+Resultat_liste!$V33</f>
        <v>0</v>
      </c>
      <c r="DV31" s="581">
        <f>Z31*((Resultat_liste!$Y33+20)/20)+Resultat_liste!$V33</f>
        <v>-39</v>
      </c>
      <c r="DW31" s="581">
        <f>AA31*((Resultat_liste!$Y33+20)/20)+Resultat_liste!$V33</f>
        <v>0</v>
      </c>
      <c r="DX31" s="581">
        <f>AB31*((Resultat_liste!$Y33+20)/20)+Resultat_liste!$V33</f>
        <v>39</v>
      </c>
      <c r="DY31" s="581">
        <f>AC31*((Resultat_liste!$Y33+20)/20)+Resultat_liste!$V33</f>
        <v>0</v>
      </c>
      <c r="DZ31" s="581">
        <f>AD31*((Resultat_liste!$Y33+20)/20)+Resultat_liste!$V33</f>
        <v>-39</v>
      </c>
      <c r="EA31" s="581">
        <f>AE31*((Resultat_liste!$Y33+20)/20)+Resultat_liste!$V33</f>
        <v>0</v>
      </c>
      <c r="EB31" s="581">
        <f>AF31*((Resultat_liste!$Y33+20)/20)+Resultat_liste!$V33</f>
        <v>39</v>
      </c>
      <c r="EC31" s="581">
        <f>AG31*((Resultat_liste!$Y33+20)/20)+Resultat_liste!$V33</f>
        <v>0</v>
      </c>
      <c r="ED31" s="581">
        <f>AH31*((Resultat_liste!$Y33+20)/20)+Resultat_liste!$V33</f>
        <v>-39</v>
      </c>
      <c r="EE31" s="581">
        <f>AI31*((Resultat_liste!$Y33+20)/20)+Resultat_liste!$V33</f>
        <v>0</v>
      </c>
      <c r="EF31" s="581">
        <f>AJ31*((Resultat_liste!$Y33+20)/20)+Resultat_liste!$V33</f>
        <v>39</v>
      </c>
      <c r="EG31" s="581">
        <f>AK31*((Resultat_liste!$Y33+20)/20)+Resultat_liste!$V33</f>
        <v>0</v>
      </c>
      <c r="EH31" s="581">
        <f>AL31*((Resultat_liste!$Y33+20)/20)+Resultat_liste!$V33</f>
        <v>-39</v>
      </c>
      <c r="EI31" s="581">
        <f>AM31*((Resultat_liste!$Y33+20)/20)+Resultat_liste!$V33</f>
        <v>0</v>
      </c>
      <c r="EJ31" s="581">
        <f>AN31*((Resultat_liste!$Y33+20)/20)+Resultat_liste!$V33</f>
        <v>39</v>
      </c>
      <c r="EK31" s="581">
        <f>AO31*((Resultat_liste!$Y33+20)/20)+Resultat_liste!$V33</f>
        <v>0</v>
      </c>
      <c r="EL31" s="581">
        <f>AP31*((Resultat_liste!$Y33+20)/20)+Resultat_liste!$V33</f>
        <v>-39</v>
      </c>
      <c r="EM31" s="581">
        <f>AQ31*((Resultat_liste!$Y33+20)/20)+Resultat_liste!$V33</f>
        <v>0</v>
      </c>
      <c r="EN31" s="581">
        <f>AR31*((Resultat_liste!$Y33+20)/20)+Resultat_liste!$V33</f>
        <v>39</v>
      </c>
      <c r="EO31" s="581">
        <f>AS31*((Resultat_liste!$Y33+20)/20)+Resultat_liste!$V33</f>
        <v>0</v>
      </c>
      <c r="EP31" s="581">
        <f>AT31*((Resultat_liste!$Y33+20)/20)+Resultat_liste!$V33</f>
        <v>-39</v>
      </c>
      <c r="EQ31" s="581">
        <f>AU31*((Resultat_liste!$Y33+20)/20)+Resultat_liste!$V33</f>
        <v>0</v>
      </c>
      <c r="ER31" s="581">
        <f>AV31*((Resultat_liste!$Y33+20)/20)+Resultat_liste!$V33</f>
        <v>39</v>
      </c>
      <c r="ES31" s="581">
        <f>AW31*((Resultat_liste!$Y33+20)/20)+Resultat_liste!$V33</f>
        <v>0</v>
      </c>
      <c r="ET31" s="581">
        <f>AX31*((Resultat_liste!$Y33+20)/20)+Resultat_liste!$V33</f>
        <v>-39</v>
      </c>
      <c r="EU31" s="581">
        <f>AY31*((Resultat_liste!$Y33+20)/20)+Resultat_liste!$V33</f>
        <v>0</v>
      </c>
      <c r="EV31" s="581">
        <f>AZ31*((Resultat_liste!$Y33+20)/20)+Resultat_liste!$V33</f>
        <v>39</v>
      </c>
      <c r="EW31" s="581">
        <f>BA31*((Resultat_liste!$Y33+20)/20)+Resultat_liste!$V33</f>
        <v>0</v>
      </c>
      <c r="EX31" s="581">
        <f>BB31*((Resultat_liste!$Y33+20)/20)+Resultat_liste!$V33</f>
        <v>-39</v>
      </c>
      <c r="EY31" s="581">
        <f>BC31*((Resultat_liste!$Y33+20)/20)+Resultat_liste!$V33</f>
        <v>0</v>
      </c>
      <c r="EZ31" s="581">
        <f>BD31*((Resultat_liste!$Y33+20)/20)+Resultat_liste!$V33</f>
        <v>39</v>
      </c>
      <c r="FA31" s="581">
        <f>BE31*((Resultat_liste!$Y33+20)/20)+Resultat_liste!$V33</f>
        <v>0</v>
      </c>
      <c r="FB31" s="581">
        <f t="shared" si="73"/>
        <v>20</v>
      </c>
      <c r="FC31" s="581">
        <f t="shared" si="74"/>
        <v>0</v>
      </c>
      <c r="FD31" s="581">
        <f t="shared" si="75"/>
        <v>-20</v>
      </c>
      <c r="FE31" s="581">
        <f t="shared" si="76"/>
        <v>0</v>
      </c>
      <c r="FF31" s="581">
        <f t="shared" si="77"/>
        <v>20</v>
      </c>
      <c r="FG31" s="581">
        <f t="shared" si="78"/>
        <v>0</v>
      </c>
      <c r="FH31" s="581">
        <f t="shared" si="79"/>
        <v>-20</v>
      </c>
      <c r="FI31" s="581">
        <f t="shared" si="80"/>
        <v>0</v>
      </c>
      <c r="FJ31" s="581">
        <f t="shared" si="81"/>
        <v>20</v>
      </c>
      <c r="FK31" s="581">
        <f t="shared" si="82"/>
        <v>0</v>
      </c>
      <c r="FL31" s="581">
        <f t="shared" si="83"/>
        <v>-20</v>
      </c>
      <c r="FM31" s="581">
        <f t="shared" si="84"/>
        <v>0</v>
      </c>
      <c r="FN31" s="581">
        <f t="shared" si="85"/>
        <v>20</v>
      </c>
      <c r="FO31" s="581">
        <f t="shared" si="86"/>
        <v>0</v>
      </c>
      <c r="FP31" s="581">
        <f t="shared" si="87"/>
        <v>-20</v>
      </c>
      <c r="FQ31" s="581">
        <f t="shared" si="88"/>
        <v>0</v>
      </c>
      <c r="FR31" s="581">
        <f t="shared" si="89"/>
        <v>20</v>
      </c>
      <c r="FS31" s="581">
        <f t="shared" si="90"/>
        <v>0</v>
      </c>
      <c r="FT31" s="581">
        <f t="shared" si="91"/>
        <v>-20</v>
      </c>
      <c r="FU31" s="581">
        <f t="shared" si="92"/>
        <v>0</v>
      </c>
      <c r="FV31" s="581">
        <f t="shared" si="93"/>
        <v>20</v>
      </c>
      <c r="FW31" s="581">
        <f t="shared" si="94"/>
        <v>0</v>
      </c>
      <c r="FX31" s="581">
        <f t="shared" si="95"/>
        <v>-20</v>
      </c>
      <c r="FY31" s="581">
        <f t="shared" si="96"/>
        <v>0</v>
      </c>
      <c r="FZ31" s="581">
        <f t="shared" si="97"/>
        <v>20</v>
      </c>
      <c r="GA31" s="581">
        <f t="shared" si="98"/>
        <v>0</v>
      </c>
      <c r="GB31" s="581">
        <f t="shared" si="2"/>
        <v>-20</v>
      </c>
      <c r="GC31" s="581">
        <f t="shared" si="3"/>
        <v>0</v>
      </c>
      <c r="GD31" s="581">
        <f t="shared" si="4"/>
        <v>20</v>
      </c>
      <c r="GE31" s="581">
        <f t="shared" si="5"/>
        <v>0</v>
      </c>
      <c r="GF31" s="581">
        <f t="shared" si="6"/>
        <v>-20</v>
      </c>
      <c r="GG31" s="581">
        <f t="shared" si="7"/>
        <v>0</v>
      </c>
      <c r="GH31" s="581">
        <f t="shared" si="8"/>
        <v>20</v>
      </c>
      <c r="GI31" s="581">
        <f t="shared" si="9"/>
        <v>0</v>
      </c>
      <c r="GJ31" s="581">
        <f t="shared" si="10"/>
        <v>-20</v>
      </c>
      <c r="GK31" s="581">
        <f t="shared" si="11"/>
        <v>0</v>
      </c>
      <c r="GL31" s="581">
        <f t="shared" si="12"/>
        <v>20</v>
      </c>
      <c r="GM31" s="581">
        <f t="shared" si="13"/>
        <v>0</v>
      </c>
      <c r="GN31" s="581">
        <f t="shared" si="14"/>
        <v>-20</v>
      </c>
      <c r="GO31" s="581">
        <f t="shared" si="15"/>
        <v>0</v>
      </c>
      <c r="GP31" s="581">
        <f t="shared" si="16"/>
        <v>20</v>
      </c>
      <c r="GQ31" s="581">
        <f t="shared" si="17"/>
        <v>0</v>
      </c>
      <c r="GR31" s="581">
        <f t="shared" si="18"/>
        <v>-20</v>
      </c>
      <c r="GS31" s="581">
        <f t="shared" si="19"/>
        <v>0</v>
      </c>
      <c r="GT31" s="581">
        <f t="shared" si="20"/>
        <v>20</v>
      </c>
      <c r="GU31" s="581">
        <f t="shared" si="21"/>
        <v>0</v>
      </c>
      <c r="GV31" s="581">
        <f t="shared" si="22"/>
        <v>-20</v>
      </c>
      <c r="GW31" s="581">
        <f t="shared" si="23"/>
        <v>0</v>
      </c>
      <c r="GX31" s="581">
        <f t="shared" si="24"/>
        <v>20</v>
      </c>
      <c r="GY31" s="581">
        <f t="shared" si="25"/>
        <v>0</v>
      </c>
    </row>
    <row r="32" spans="1:207" ht="16.5" thickTop="1" thickBot="1" x14ac:dyDescent="0.3">
      <c r="A32" s="581">
        <v>310</v>
      </c>
      <c r="B32" s="584" t="s">
        <v>43</v>
      </c>
      <c r="C32" s="581">
        <f t="shared" si="99"/>
        <v>6</v>
      </c>
      <c r="D32" s="581">
        <f t="shared" si="26"/>
        <v>608</v>
      </c>
      <c r="E32" s="581">
        <v>310</v>
      </c>
      <c r="F32" s="581">
        <f t="shared" si="100"/>
        <v>8</v>
      </c>
      <c r="G32" s="582" t="s">
        <v>35</v>
      </c>
      <c r="H32" s="581">
        <v>20</v>
      </c>
      <c r="I32" s="581">
        <v>0</v>
      </c>
      <c r="J32" s="581">
        <v>-20</v>
      </c>
      <c r="K32" s="581">
        <v>0</v>
      </c>
      <c r="L32" s="581">
        <f t="shared" si="27"/>
        <v>20</v>
      </c>
      <c r="M32" s="581">
        <f t="shared" si="28"/>
        <v>0</v>
      </c>
      <c r="N32" s="581">
        <f t="shared" si="29"/>
        <v>-20</v>
      </c>
      <c r="O32" s="581">
        <f t="shared" si="30"/>
        <v>0</v>
      </c>
      <c r="P32" s="581">
        <f t="shared" si="31"/>
        <v>20</v>
      </c>
      <c r="Q32" s="581">
        <f t="shared" si="32"/>
        <v>0</v>
      </c>
      <c r="R32" s="581">
        <f t="shared" si="33"/>
        <v>-20</v>
      </c>
      <c r="S32" s="581">
        <f t="shared" si="34"/>
        <v>0</v>
      </c>
      <c r="T32" s="581">
        <f t="shared" si="35"/>
        <v>20</v>
      </c>
      <c r="U32" s="581">
        <f t="shared" si="36"/>
        <v>0</v>
      </c>
      <c r="V32" s="581">
        <f t="shared" si="37"/>
        <v>-20</v>
      </c>
      <c r="W32" s="581">
        <f t="shared" si="38"/>
        <v>0</v>
      </c>
      <c r="X32" s="581">
        <f t="shared" si="39"/>
        <v>20</v>
      </c>
      <c r="Y32" s="581">
        <f t="shared" si="40"/>
        <v>0</v>
      </c>
      <c r="Z32" s="581">
        <f t="shared" si="41"/>
        <v>-20</v>
      </c>
      <c r="AA32" s="581">
        <f t="shared" si="42"/>
        <v>0</v>
      </c>
      <c r="AB32" s="581">
        <f t="shared" si="43"/>
        <v>20</v>
      </c>
      <c r="AC32" s="581">
        <f t="shared" si="44"/>
        <v>0</v>
      </c>
      <c r="AD32" s="581">
        <f t="shared" si="45"/>
        <v>-20</v>
      </c>
      <c r="AE32" s="581">
        <f t="shared" si="46"/>
        <v>0</v>
      </c>
      <c r="AF32" s="581">
        <f t="shared" si="47"/>
        <v>20</v>
      </c>
      <c r="AG32" s="581">
        <f t="shared" si="48"/>
        <v>0</v>
      </c>
      <c r="AH32" s="581">
        <f t="shared" si="49"/>
        <v>-20</v>
      </c>
      <c r="AI32" s="581">
        <f t="shared" si="50"/>
        <v>0</v>
      </c>
      <c r="AJ32" s="581">
        <f t="shared" si="51"/>
        <v>20</v>
      </c>
      <c r="AK32" s="581">
        <f t="shared" si="52"/>
        <v>0</v>
      </c>
      <c r="AL32" s="581">
        <f t="shared" si="53"/>
        <v>-20</v>
      </c>
      <c r="AM32" s="581">
        <f t="shared" si="54"/>
        <v>0</v>
      </c>
      <c r="AN32" s="581">
        <f t="shared" si="55"/>
        <v>20</v>
      </c>
      <c r="AO32" s="581">
        <f t="shared" si="56"/>
        <v>0</v>
      </c>
      <c r="AP32" s="581">
        <f t="shared" si="57"/>
        <v>-20</v>
      </c>
      <c r="AQ32" s="581">
        <f t="shared" si="58"/>
        <v>0</v>
      </c>
      <c r="AR32" s="581">
        <f t="shared" si="59"/>
        <v>20</v>
      </c>
      <c r="AS32" s="581">
        <f t="shared" si="60"/>
        <v>0</v>
      </c>
      <c r="AT32" s="581">
        <f t="shared" si="61"/>
        <v>-20</v>
      </c>
      <c r="AU32" s="581">
        <f t="shared" si="62"/>
        <v>0</v>
      </c>
      <c r="AV32" s="581">
        <f t="shared" si="63"/>
        <v>20</v>
      </c>
      <c r="AW32" s="581">
        <f t="shared" si="64"/>
        <v>0</v>
      </c>
      <c r="AX32" s="581">
        <f t="shared" si="65"/>
        <v>-20</v>
      </c>
      <c r="AY32" s="581">
        <f t="shared" si="66"/>
        <v>0</v>
      </c>
      <c r="AZ32" s="581">
        <f t="shared" si="67"/>
        <v>20</v>
      </c>
      <c r="BA32" s="581">
        <f t="shared" si="68"/>
        <v>0</v>
      </c>
      <c r="BB32" s="581">
        <f t="shared" si="69"/>
        <v>-20</v>
      </c>
      <c r="BC32" s="581">
        <f t="shared" si="70"/>
        <v>0</v>
      </c>
      <c r="BD32" s="581">
        <f t="shared" si="71"/>
        <v>20</v>
      </c>
      <c r="BE32" s="581">
        <f t="shared" si="72"/>
        <v>0</v>
      </c>
      <c r="BF32" s="581">
        <f>H32*((Resultat_liste!$M34+20)/20)+Resultat_liste!$J34</f>
        <v>44</v>
      </c>
      <c r="BG32" s="581">
        <f>I32*((Resultat_liste!$M34+20)/20)+Resultat_liste!$J34</f>
        <v>4</v>
      </c>
      <c r="BH32" s="581">
        <f>J32*((Resultat_liste!$M34+20)/20)+Resultat_liste!$J34</f>
        <v>-36</v>
      </c>
      <c r="BI32" s="581">
        <f>K32*((Resultat_liste!$M34+20)/20)+Resultat_liste!$J34</f>
        <v>4</v>
      </c>
      <c r="BJ32" s="581">
        <f>L32*((Resultat_liste!$M34+20)/20)+Resultat_liste!$J34</f>
        <v>44</v>
      </c>
      <c r="BK32" s="581">
        <f>M32*((Resultat_liste!$M34+20)/20)+Resultat_liste!$J34</f>
        <v>4</v>
      </c>
      <c r="BL32" s="581">
        <f>N32*((Resultat_liste!$M34+20)/20)+Resultat_liste!$J34</f>
        <v>-36</v>
      </c>
      <c r="BM32" s="581">
        <f>O32*((Resultat_liste!$M34+20)/20)+Resultat_liste!$J34</f>
        <v>4</v>
      </c>
      <c r="BN32" s="581">
        <f>P32*((Resultat_liste!$M34+20)/20)+Resultat_liste!$J34</f>
        <v>44</v>
      </c>
      <c r="BO32" s="581">
        <f>Q32*((Resultat_liste!$M34+20)/20)+Resultat_liste!$J34</f>
        <v>4</v>
      </c>
      <c r="BP32" s="581">
        <f>R32*((Resultat_liste!$M34+20)/20)+Resultat_liste!$J34</f>
        <v>-36</v>
      </c>
      <c r="BQ32" s="581">
        <f>S32*((Resultat_liste!$M34+20)/20)+Resultat_liste!$J34</f>
        <v>4</v>
      </c>
      <c r="BR32" s="581">
        <f>T32*((Resultat_liste!$M34+20)/20)+Resultat_liste!$J34</f>
        <v>44</v>
      </c>
      <c r="BS32" s="581">
        <f>U32*((Resultat_liste!$M34+20)/20)+Resultat_liste!$J34</f>
        <v>4</v>
      </c>
      <c r="BT32" s="581">
        <f>V32*((Resultat_liste!$M34+20)/20)+Resultat_liste!$J34</f>
        <v>-36</v>
      </c>
      <c r="BU32" s="581">
        <f>W32*((Resultat_liste!$M34+20)/20)+Resultat_liste!$J34</f>
        <v>4</v>
      </c>
      <c r="BV32" s="581">
        <f>X32*((Resultat_liste!$M34+20)/20)+Resultat_liste!$J34</f>
        <v>44</v>
      </c>
      <c r="BW32" s="581">
        <f>Y32*((Resultat_liste!$M34+20)/20)+Resultat_liste!$J34</f>
        <v>4</v>
      </c>
      <c r="BX32" s="581">
        <f>Z32*((Resultat_liste!$M34+20)/20)+Resultat_liste!$J34</f>
        <v>-36</v>
      </c>
      <c r="BY32" s="581">
        <f>AA32*((Resultat_liste!$M34+20)/20)+Resultat_liste!$J34</f>
        <v>4</v>
      </c>
      <c r="BZ32" s="581">
        <f>AB32*((Resultat_liste!$M34+20)/20)+Resultat_liste!$J34</f>
        <v>44</v>
      </c>
      <c r="CA32" s="581">
        <f>AC32*((Resultat_liste!$M34+20)/20)+Resultat_liste!$J34</f>
        <v>4</v>
      </c>
      <c r="CB32" s="581">
        <f>AD32*((Resultat_liste!$M34+20)/20)+Resultat_liste!$J34</f>
        <v>-36</v>
      </c>
      <c r="CC32" s="581">
        <f>AE32*((Resultat_liste!$M34+20)/20)+Resultat_liste!$J34</f>
        <v>4</v>
      </c>
      <c r="CD32" s="581">
        <f>AF32*((Resultat_liste!$M34+20)/20)+Resultat_liste!$J34</f>
        <v>44</v>
      </c>
      <c r="CE32" s="581">
        <f>AG32*((Resultat_liste!$M34+20)/20)+Resultat_liste!$J34</f>
        <v>4</v>
      </c>
      <c r="CF32" s="581">
        <f>AH32*((Resultat_liste!$M34+20)/20)+Resultat_liste!$J34</f>
        <v>-36</v>
      </c>
      <c r="CG32" s="581">
        <f>AI32*((Resultat_liste!$M34+20)/20)+Resultat_liste!$J34</f>
        <v>4</v>
      </c>
      <c r="CH32" s="581">
        <f>AJ32*((Resultat_liste!$M34+20)/20)+Resultat_liste!$J34</f>
        <v>44</v>
      </c>
      <c r="CI32" s="581">
        <f>AK32*((Resultat_liste!$M34+20)/20)+Resultat_liste!$J34</f>
        <v>4</v>
      </c>
      <c r="CJ32" s="581">
        <f>AL32*((Resultat_liste!$M34+20)/20)+Resultat_liste!$J34</f>
        <v>-36</v>
      </c>
      <c r="CK32" s="581">
        <f>AM32*((Resultat_liste!$M34+20)/20)+Resultat_liste!$J34</f>
        <v>4</v>
      </c>
      <c r="CL32" s="581">
        <f>AN32*((Resultat_liste!$M34+20)/20)+Resultat_liste!$J34</f>
        <v>44</v>
      </c>
      <c r="CM32" s="581">
        <f>AO32*((Resultat_liste!$M34+20)/20)+Resultat_liste!$J34</f>
        <v>4</v>
      </c>
      <c r="CN32" s="581">
        <f>AP32*((Resultat_liste!$M34+20)/20)+Resultat_liste!$J34</f>
        <v>-36</v>
      </c>
      <c r="CO32" s="581">
        <f>AQ32*((Resultat_liste!$M34+20)/20)+Resultat_liste!$J34</f>
        <v>4</v>
      </c>
      <c r="CP32" s="581">
        <f>AR32*((Resultat_liste!$M34+20)/20)+Resultat_liste!$J34</f>
        <v>44</v>
      </c>
      <c r="CQ32" s="581">
        <f>AS32*((Resultat_liste!$M34+20)/20)+Resultat_liste!$J34</f>
        <v>4</v>
      </c>
      <c r="CR32" s="581">
        <f>AT32*((Resultat_liste!$M34+20)/20)+Resultat_liste!$J34</f>
        <v>-36</v>
      </c>
      <c r="CS32" s="581">
        <f>AU32*((Resultat_liste!$M34+20)/20)+Resultat_liste!$J34</f>
        <v>4</v>
      </c>
      <c r="CT32" s="581">
        <f>AV32*((Resultat_liste!$M34+20)/20)+Resultat_liste!$J34</f>
        <v>44</v>
      </c>
      <c r="CU32" s="581">
        <f>AW32*((Resultat_liste!$M34+20)/20)+Resultat_liste!$J34</f>
        <v>4</v>
      </c>
      <c r="CV32" s="581">
        <f>AX32*((Resultat_liste!$M34+20)/20)+Resultat_liste!$J34</f>
        <v>-36</v>
      </c>
      <c r="CW32" s="581">
        <f>AY32*((Resultat_liste!$M34+20)/20)+Resultat_liste!$J34</f>
        <v>4</v>
      </c>
      <c r="CX32" s="581">
        <f>AZ32*((Resultat_liste!$M34+20)/20)+Resultat_liste!$J34</f>
        <v>44</v>
      </c>
      <c r="CY32" s="581">
        <f>BA32*((Resultat_liste!$M34+20)/20)+Resultat_liste!$J34</f>
        <v>4</v>
      </c>
      <c r="CZ32" s="581">
        <f>BB32*((Resultat_liste!$M34+20)/20)+Resultat_liste!$J34</f>
        <v>-36</v>
      </c>
      <c r="DA32" s="581">
        <f>BC32*((Resultat_liste!$M34+20)/20)+Resultat_liste!$J34</f>
        <v>4</v>
      </c>
      <c r="DB32" s="581">
        <f>BD32*((Resultat_liste!$M34+20)/20)+Resultat_liste!$J34</f>
        <v>44</v>
      </c>
      <c r="DC32" s="581">
        <f>BE32*((Resultat_liste!$M34+20)/20)+Resultat_liste!$J34</f>
        <v>4</v>
      </c>
      <c r="DD32" s="581">
        <f>H32*((Resultat_liste!$Y34+20)/20)+Resultat_liste!$V34</f>
        <v>44</v>
      </c>
      <c r="DE32" s="581">
        <f>I32*((Resultat_liste!$Y34+20)/20)+Resultat_liste!$V34</f>
        <v>4</v>
      </c>
      <c r="DF32" s="581">
        <f>J32*((Resultat_liste!$Y34+20)/20)+Resultat_liste!$V34</f>
        <v>-36</v>
      </c>
      <c r="DG32" s="581">
        <f>K32*((Resultat_liste!$Y34+20)/20)+Resultat_liste!$V34</f>
        <v>4</v>
      </c>
      <c r="DH32" s="581">
        <f>L32*((Resultat_liste!$Y34+20)/20)+Resultat_liste!$V34</f>
        <v>44</v>
      </c>
      <c r="DI32" s="581">
        <f>M32*((Resultat_liste!$Y34+20)/20)+Resultat_liste!$V34</f>
        <v>4</v>
      </c>
      <c r="DJ32" s="581">
        <f>N32*((Resultat_liste!$Y34+20)/20)+Resultat_liste!$V34</f>
        <v>-36</v>
      </c>
      <c r="DK32" s="581">
        <f>O32*((Resultat_liste!$Y34+20)/20)+Resultat_liste!$V34</f>
        <v>4</v>
      </c>
      <c r="DL32" s="581">
        <f>P32*((Resultat_liste!$Y34+20)/20)+Resultat_liste!$V34</f>
        <v>44</v>
      </c>
      <c r="DM32" s="581">
        <f>Q32*((Resultat_liste!$Y34+20)/20)+Resultat_liste!$V34</f>
        <v>4</v>
      </c>
      <c r="DN32" s="581">
        <f>R32*((Resultat_liste!$Y34+20)/20)+Resultat_liste!$V34</f>
        <v>-36</v>
      </c>
      <c r="DO32" s="581">
        <f>S32*((Resultat_liste!$Y34+20)/20)+Resultat_liste!$V34</f>
        <v>4</v>
      </c>
      <c r="DP32" s="581">
        <f>T32*((Resultat_liste!$Y34+20)/20)+Resultat_liste!$V34</f>
        <v>44</v>
      </c>
      <c r="DQ32" s="581">
        <f>U32*((Resultat_liste!$Y34+20)/20)+Resultat_liste!$V34</f>
        <v>4</v>
      </c>
      <c r="DR32" s="581">
        <f>V32*((Resultat_liste!$Y34+20)/20)+Resultat_liste!$V34</f>
        <v>-36</v>
      </c>
      <c r="DS32" s="581">
        <f>W32*((Resultat_liste!$Y34+20)/20)+Resultat_liste!$V34</f>
        <v>4</v>
      </c>
      <c r="DT32" s="581">
        <f>X32*((Resultat_liste!$Y34+20)/20)+Resultat_liste!$V34</f>
        <v>44</v>
      </c>
      <c r="DU32" s="581">
        <f>Y32*((Resultat_liste!$Y34+20)/20)+Resultat_liste!$V34</f>
        <v>4</v>
      </c>
      <c r="DV32" s="581">
        <f>Z32*((Resultat_liste!$Y34+20)/20)+Resultat_liste!$V34</f>
        <v>-36</v>
      </c>
      <c r="DW32" s="581">
        <f>AA32*((Resultat_liste!$Y34+20)/20)+Resultat_liste!$V34</f>
        <v>4</v>
      </c>
      <c r="DX32" s="581">
        <f>AB32*((Resultat_liste!$Y34+20)/20)+Resultat_liste!$V34</f>
        <v>44</v>
      </c>
      <c r="DY32" s="581">
        <f>AC32*((Resultat_liste!$Y34+20)/20)+Resultat_liste!$V34</f>
        <v>4</v>
      </c>
      <c r="DZ32" s="581">
        <f>AD32*((Resultat_liste!$Y34+20)/20)+Resultat_liste!$V34</f>
        <v>-36</v>
      </c>
      <c r="EA32" s="581">
        <f>AE32*((Resultat_liste!$Y34+20)/20)+Resultat_liste!$V34</f>
        <v>4</v>
      </c>
      <c r="EB32" s="581">
        <f>AF32*((Resultat_liste!$Y34+20)/20)+Resultat_liste!$V34</f>
        <v>44</v>
      </c>
      <c r="EC32" s="581">
        <f>AG32*((Resultat_liste!$Y34+20)/20)+Resultat_liste!$V34</f>
        <v>4</v>
      </c>
      <c r="ED32" s="581">
        <f>AH32*((Resultat_liste!$Y34+20)/20)+Resultat_liste!$V34</f>
        <v>-36</v>
      </c>
      <c r="EE32" s="581">
        <f>AI32*((Resultat_liste!$Y34+20)/20)+Resultat_liste!$V34</f>
        <v>4</v>
      </c>
      <c r="EF32" s="581">
        <f>AJ32*((Resultat_liste!$Y34+20)/20)+Resultat_liste!$V34</f>
        <v>44</v>
      </c>
      <c r="EG32" s="581">
        <f>AK32*((Resultat_liste!$Y34+20)/20)+Resultat_liste!$V34</f>
        <v>4</v>
      </c>
      <c r="EH32" s="581">
        <f>AL32*((Resultat_liste!$Y34+20)/20)+Resultat_liste!$V34</f>
        <v>-36</v>
      </c>
      <c r="EI32" s="581">
        <f>AM32*((Resultat_liste!$Y34+20)/20)+Resultat_liste!$V34</f>
        <v>4</v>
      </c>
      <c r="EJ32" s="581">
        <f>AN32*((Resultat_liste!$Y34+20)/20)+Resultat_liste!$V34</f>
        <v>44</v>
      </c>
      <c r="EK32" s="581">
        <f>AO32*((Resultat_liste!$Y34+20)/20)+Resultat_liste!$V34</f>
        <v>4</v>
      </c>
      <c r="EL32" s="581">
        <f>AP32*((Resultat_liste!$Y34+20)/20)+Resultat_liste!$V34</f>
        <v>-36</v>
      </c>
      <c r="EM32" s="581">
        <f>AQ32*((Resultat_liste!$Y34+20)/20)+Resultat_liste!$V34</f>
        <v>4</v>
      </c>
      <c r="EN32" s="581">
        <f>AR32*((Resultat_liste!$Y34+20)/20)+Resultat_liste!$V34</f>
        <v>44</v>
      </c>
      <c r="EO32" s="581">
        <f>AS32*((Resultat_liste!$Y34+20)/20)+Resultat_liste!$V34</f>
        <v>4</v>
      </c>
      <c r="EP32" s="581">
        <f>AT32*((Resultat_liste!$Y34+20)/20)+Resultat_liste!$V34</f>
        <v>-36</v>
      </c>
      <c r="EQ32" s="581">
        <f>AU32*((Resultat_liste!$Y34+20)/20)+Resultat_liste!$V34</f>
        <v>4</v>
      </c>
      <c r="ER32" s="581">
        <f>AV32*((Resultat_liste!$Y34+20)/20)+Resultat_liste!$V34</f>
        <v>44</v>
      </c>
      <c r="ES32" s="581">
        <f>AW32*((Resultat_liste!$Y34+20)/20)+Resultat_liste!$V34</f>
        <v>4</v>
      </c>
      <c r="ET32" s="581">
        <f>AX32*((Resultat_liste!$Y34+20)/20)+Resultat_liste!$V34</f>
        <v>-36</v>
      </c>
      <c r="EU32" s="581">
        <f>AY32*((Resultat_liste!$Y34+20)/20)+Resultat_liste!$V34</f>
        <v>4</v>
      </c>
      <c r="EV32" s="581">
        <f>AZ32*((Resultat_liste!$Y34+20)/20)+Resultat_liste!$V34</f>
        <v>44</v>
      </c>
      <c r="EW32" s="581">
        <f>BA32*((Resultat_liste!$Y34+20)/20)+Resultat_liste!$V34</f>
        <v>4</v>
      </c>
      <c r="EX32" s="581">
        <f>BB32*((Resultat_liste!$Y34+20)/20)+Resultat_liste!$V34</f>
        <v>-36</v>
      </c>
      <c r="EY32" s="581">
        <f>BC32*((Resultat_liste!$Y34+20)/20)+Resultat_liste!$V34</f>
        <v>4</v>
      </c>
      <c r="EZ32" s="581">
        <f>BD32*((Resultat_liste!$Y34+20)/20)+Resultat_liste!$V34</f>
        <v>44</v>
      </c>
      <c r="FA32" s="581">
        <f>BE32*((Resultat_liste!$Y34+20)/20)+Resultat_liste!$V34</f>
        <v>4</v>
      </c>
      <c r="FB32" s="581">
        <f t="shared" si="73"/>
        <v>20</v>
      </c>
      <c r="FC32" s="581">
        <f t="shared" si="74"/>
        <v>0</v>
      </c>
      <c r="FD32" s="581">
        <f t="shared" si="75"/>
        <v>-20</v>
      </c>
      <c r="FE32" s="581">
        <f t="shared" si="76"/>
        <v>0</v>
      </c>
      <c r="FF32" s="581">
        <f t="shared" si="77"/>
        <v>20</v>
      </c>
      <c r="FG32" s="581">
        <f t="shared" si="78"/>
        <v>0</v>
      </c>
      <c r="FH32" s="581">
        <f t="shared" si="79"/>
        <v>-20</v>
      </c>
      <c r="FI32" s="581">
        <f t="shared" si="80"/>
        <v>0</v>
      </c>
      <c r="FJ32" s="581">
        <f t="shared" si="81"/>
        <v>20</v>
      </c>
      <c r="FK32" s="581">
        <f t="shared" si="82"/>
        <v>0</v>
      </c>
      <c r="FL32" s="581">
        <f t="shared" si="83"/>
        <v>-20</v>
      </c>
      <c r="FM32" s="581">
        <f t="shared" si="84"/>
        <v>0</v>
      </c>
      <c r="FN32" s="581">
        <f t="shared" si="85"/>
        <v>20</v>
      </c>
      <c r="FO32" s="581">
        <f t="shared" si="86"/>
        <v>0</v>
      </c>
      <c r="FP32" s="581">
        <f t="shared" si="87"/>
        <v>-20</v>
      </c>
      <c r="FQ32" s="581">
        <f t="shared" si="88"/>
        <v>0</v>
      </c>
      <c r="FR32" s="581">
        <f t="shared" si="89"/>
        <v>20</v>
      </c>
      <c r="FS32" s="581">
        <f t="shared" si="90"/>
        <v>0</v>
      </c>
      <c r="FT32" s="581">
        <f t="shared" si="91"/>
        <v>-20</v>
      </c>
      <c r="FU32" s="581">
        <f t="shared" si="92"/>
        <v>0</v>
      </c>
      <c r="FV32" s="581">
        <f t="shared" si="93"/>
        <v>20</v>
      </c>
      <c r="FW32" s="581">
        <f t="shared" si="94"/>
        <v>0</v>
      </c>
      <c r="FX32" s="581">
        <f t="shared" si="95"/>
        <v>-20</v>
      </c>
      <c r="FY32" s="581">
        <f t="shared" si="96"/>
        <v>0</v>
      </c>
      <c r="FZ32" s="581">
        <f t="shared" si="97"/>
        <v>20</v>
      </c>
      <c r="GA32" s="581">
        <f t="shared" si="98"/>
        <v>0</v>
      </c>
      <c r="GB32" s="581">
        <f t="shared" si="2"/>
        <v>-20</v>
      </c>
      <c r="GC32" s="581">
        <f t="shared" si="3"/>
        <v>0</v>
      </c>
      <c r="GD32" s="581">
        <f t="shared" si="4"/>
        <v>20</v>
      </c>
      <c r="GE32" s="581">
        <f t="shared" si="5"/>
        <v>0</v>
      </c>
      <c r="GF32" s="581">
        <f t="shared" si="6"/>
        <v>-20</v>
      </c>
      <c r="GG32" s="581">
        <f t="shared" si="7"/>
        <v>0</v>
      </c>
      <c r="GH32" s="581">
        <f t="shared" si="8"/>
        <v>20</v>
      </c>
      <c r="GI32" s="581">
        <f t="shared" si="9"/>
        <v>0</v>
      </c>
      <c r="GJ32" s="581">
        <f t="shared" si="10"/>
        <v>-20</v>
      </c>
      <c r="GK32" s="581">
        <f t="shared" si="11"/>
        <v>0</v>
      </c>
      <c r="GL32" s="581">
        <f t="shared" si="12"/>
        <v>20</v>
      </c>
      <c r="GM32" s="581">
        <f t="shared" si="13"/>
        <v>0</v>
      </c>
      <c r="GN32" s="581">
        <f t="shared" si="14"/>
        <v>-20</v>
      </c>
      <c r="GO32" s="581">
        <f t="shared" si="15"/>
        <v>0</v>
      </c>
      <c r="GP32" s="581">
        <f t="shared" si="16"/>
        <v>20</v>
      </c>
      <c r="GQ32" s="581">
        <f t="shared" si="17"/>
        <v>0</v>
      </c>
      <c r="GR32" s="581">
        <f t="shared" si="18"/>
        <v>-20</v>
      </c>
      <c r="GS32" s="581">
        <f t="shared" si="19"/>
        <v>0</v>
      </c>
      <c r="GT32" s="581">
        <f t="shared" si="20"/>
        <v>20</v>
      </c>
      <c r="GU32" s="581">
        <f t="shared" si="21"/>
        <v>0</v>
      </c>
      <c r="GV32" s="581">
        <f t="shared" si="22"/>
        <v>-20</v>
      </c>
      <c r="GW32" s="581">
        <f t="shared" si="23"/>
        <v>0</v>
      </c>
      <c r="GX32" s="581">
        <f t="shared" si="24"/>
        <v>20</v>
      </c>
      <c r="GY32" s="581">
        <f t="shared" si="25"/>
        <v>0</v>
      </c>
    </row>
    <row r="33" spans="1:207" ht="16.5" thickTop="1" thickBot="1" x14ac:dyDescent="0.3">
      <c r="A33" s="581">
        <v>320</v>
      </c>
      <c r="B33" s="584" t="s">
        <v>44</v>
      </c>
      <c r="C33" s="581">
        <f t="shared" si="99"/>
        <v>6</v>
      </c>
      <c r="D33" s="581">
        <f t="shared" si="26"/>
        <v>609</v>
      </c>
      <c r="E33" s="581">
        <v>320</v>
      </c>
      <c r="F33" s="581">
        <f t="shared" si="100"/>
        <v>9</v>
      </c>
      <c r="G33" s="582" t="s">
        <v>35</v>
      </c>
      <c r="H33" s="581">
        <v>20</v>
      </c>
      <c r="I33" s="581">
        <v>0</v>
      </c>
      <c r="J33" s="581">
        <v>-20</v>
      </c>
      <c r="K33" s="581">
        <v>0</v>
      </c>
      <c r="L33" s="581">
        <f t="shared" si="27"/>
        <v>20</v>
      </c>
      <c r="M33" s="581">
        <f t="shared" si="28"/>
        <v>0</v>
      </c>
      <c r="N33" s="581">
        <f t="shared" si="29"/>
        <v>-20</v>
      </c>
      <c r="O33" s="581">
        <f t="shared" si="30"/>
        <v>0</v>
      </c>
      <c r="P33" s="581">
        <f t="shared" si="31"/>
        <v>20</v>
      </c>
      <c r="Q33" s="581">
        <f t="shared" si="32"/>
        <v>0</v>
      </c>
      <c r="R33" s="581">
        <f t="shared" si="33"/>
        <v>-20</v>
      </c>
      <c r="S33" s="581">
        <f t="shared" si="34"/>
        <v>0</v>
      </c>
      <c r="T33" s="581">
        <f t="shared" si="35"/>
        <v>20</v>
      </c>
      <c r="U33" s="581">
        <f t="shared" si="36"/>
        <v>0</v>
      </c>
      <c r="V33" s="581">
        <f t="shared" si="37"/>
        <v>-20</v>
      </c>
      <c r="W33" s="581">
        <f t="shared" si="38"/>
        <v>0</v>
      </c>
      <c r="X33" s="581">
        <f t="shared" si="39"/>
        <v>20</v>
      </c>
      <c r="Y33" s="581">
        <f t="shared" si="40"/>
        <v>0</v>
      </c>
      <c r="Z33" s="581">
        <f t="shared" si="41"/>
        <v>-20</v>
      </c>
      <c r="AA33" s="581">
        <f t="shared" si="42"/>
        <v>0</v>
      </c>
      <c r="AB33" s="581">
        <f t="shared" si="43"/>
        <v>20</v>
      </c>
      <c r="AC33" s="581">
        <f t="shared" si="44"/>
        <v>0</v>
      </c>
      <c r="AD33" s="581">
        <f t="shared" si="45"/>
        <v>-20</v>
      </c>
      <c r="AE33" s="581">
        <f t="shared" si="46"/>
        <v>0</v>
      </c>
      <c r="AF33" s="581">
        <f t="shared" si="47"/>
        <v>20</v>
      </c>
      <c r="AG33" s="581">
        <f t="shared" si="48"/>
        <v>0</v>
      </c>
      <c r="AH33" s="581">
        <f t="shared" si="49"/>
        <v>-20</v>
      </c>
      <c r="AI33" s="581">
        <f t="shared" si="50"/>
        <v>0</v>
      </c>
      <c r="AJ33" s="581">
        <f t="shared" si="51"/>
        <v>20</v>
      </c>
      <c r="AK33" s="581">
        <f t="shared" si="52"/>
        <v>0</v>
      </c>
      <c r="AL33" s="581">
        <f t="shared" si="53"/>
        <v>-20</v>
      </c>
      <c r="AM33" s="581">
        <f t="shared" si="54"/>
        <v>0</v>
      </c>
      <c r="AN33" s="581">
        <f t="shared" si="55"/>
        <v>20</v>
      </c>
      <c r="AO33" s="581">
        <f t="shared" si="56"/>
        <v>0</v>
      </c>
      <c r="AP33" s="581">
        <f t="shared" si="57"/>
        <v>-20</v>
      </c>
      <c r="AQ33" s="581">
        <f t="shared" si="58"/>
        <v>0</v>
      </c>
      <c r="AR33" s="581">
        <f t="shared" si="59"/>
        <v>20</v>
      </c>
      <c r="AS33" s="581">
        <f t="shared" si="60"/>
        <v>0</v>
      </c>
      <c r="AT33" s="581">
        <f t="shared" si="61"/>
        <v>-20</v>
      </c>
      <c r="AU33" s="581">
        <f t="shared" si="62"/>
        <v>0</v>
      </c>
      <c r="AV33" s="581">
        <f t="shared" si="63"/>
        <v>20</v>
      </c>
      <c r="AW33" s="581">
        <f t="shared" si="64"/>
        <v>0</v>
      </c>
      <c r="AX33" s="581">
        <f t="shared" si="65"/>
        <v>-20</v>
      </c>
      <c r="AY33" s="581">
        <f t="shared" si="66"/>
        <v>0</v>
      </c>
      <c r="AZ33" s="581">
        <f t="shared" si="67"/>
        <v>20</v>
      </c>
      <c r="BA33" s="581">
        <f t="shared" si="68"/>
        <v>0</v>
      </c>
      <c r="BB33" s="581">
        <f t="shared" si="69"/>
        <v>-20</v>
      </c>
      <c r="BC33" s="581">
        <f t="shared" si="70"/>
        <v>0</v>
      </c>
      <c r="BD33" s="581">
        <f t="shared" si="71"/>
        <v>20</v>
      </c>
      <c r="BE33" s="581">
        <f t="shared" si="72"/>
        <v>0</v>
      </c>
      <c r="BF33" s="581">
        <f>H33*((Resultat_liste!$M35+20)/20)+Resultat_liste!$J35</f>
        <v>40</v>
      </c>
      <c r="BG33" s="581">
        <f>I33*((Resultat_liste!$M35+20)/20)+Resultat_liste!$J35</f>
        <v>0</v>
      </c>
      <c r="BH33" s="581">
        <f>J33*((Resultat_liste!$M35+20)/20)+Resultat_liste!$J35</f>
        <v>-40</v>
      </c>
      <c r="BI33" s="581">
        <f>K33*((Resultat_liste!$M35+20)/20)+Resultat_liste!$J35</f>
        <v>0</v>
      </c>
      <c r="BJ33" s="581">
        <f>L33*((Resultat_liste!$M35+20)/20)+Resultat_liste!$J35</f>
        <v>40</v>
      </c>
      <c r="BK33" s="581">
        <f>M33*((Resultat_liste!$M35+20)/20)+Resultat_liste!$J35</f>
        <v>0</v>
      </c>
      <c r="BL33" s="581">
        <f>N33*((Resultat_liste!$M35+20)/20)+Resultat_liste!$J35</f>
        <v>-40</v>
      </c>
      <c r="BM33" s="581">
        <f>O33*((Resultat_liste!$M35+20)/20)+Resultat_liste!$J35</f>
        <v>0</v>
      </c>
      <c r="BN33" s="581">
        <f>P33*((Resultat_liste!$M35+20)/20)+Resultat_liste!$J35</f>
        <v>40</v>
      </c>
      <c r="BO33" s="581">
        <f>Q33*((Resultat_liste!$M35+20)/20)+Resultat_liste!$J35</f>
        <v>0</v>
      </c>
      <c r="BP33" s="581">
        <f>R33*((Resultat_liste!$M35+20)/20)+Resultat_liste!$J35</f>
        <v>-40</v>
      </c>
      <c r="BQ33" s="581">
        <f>S33*((Resultat_liste!$M35+20)/20)+Resultat_liste!$J35</f>
        <v>0</v>
      </c>
      <c r="BR33" s="581">
        <f>T33*((Resultat_liste!$M35+20)/20)+Resultat_liste!$J35</f>
        <v>40</v>
      </c>
      <c r="BS33" s="581">
        <f>U33*((Resultat_liste!$M35+20)/20)+Resultat_liste!$J35</f>
        <v>0</v>
      </c>
      <c r="BT33" s="581">
        <f>V33*((Resultat_liste!$M35+20)/20)+Resultat_liste!$J35</f>
        <v>-40</v>
      </c>
      <c r="BU33" s="581">
        <f>W33*((Resultat_liste!$M35+20)/20)+Resultat_liste!$J35</f>
        <v>0</v>
      </c>
      <c r="BV33" s="581">
        <f>X33*((Resultat_liste!$M35+20)/20)+Resultat_liste!$J35</f>
        <v>40</v>
      </c>
      <c r="BW33" s="581">
        <f>Y33*((Resultat_liste!$M35+20)/20)+Resultat_liste!$J35</f>
        <v>0</v>
      </c>
      <c r="BX33" s="581">
        <f>Z33*((Resultat_liste!$M35+20)/20)+Resultat_liste!$J35</f>
        <v>-40</v>
      </c>
      <c r="BY33" s="581">
        <f>AA33*((Resultat_liste!$M35+20)/20)+Resultat_liste!$J35</f>
        <v>0</v>
      </c>
      <c r="BZ33" s="581">
        <f>AB33*((Resultat_liste!$M35+20)/20)+Resultat_liste!$J35</f>
        <v>40</v>
      </c>
      <c r="CA33" s="581">
        <f>AC33*((Resultat_liste!$M35+20)/20)+Resultat_liste!$J35</f>
        <v>0</v>
      </c>
      <c r="CB33" s="581">
        <f>AD33*((Resultat_liste!$M35+20)/20)+Resultat_liste!$J35</f>
        <v>-40</v>
      </c>
      <c r="CC33" s="581">
        <f>AE33*((Resultat_liste!$M35+20)/20)+Resultat_liste!$J35</f>
        <v>0</v>
      </c>
      <c r="CD33" s="581">
        <f>AF33*((Resultat_liste!$M35+20)/20)+Resultat_liste!$J35</f>
        <v>40</v>
      </c>
      <c r="CE33" s="581">
        <f>AG33*((Resultat_liste!$M35+20)/20)+Resultat_liste!$J35</f>
        <v>0</v>
      </c>
      <c r="CF33" s="581">
        <f>AH33*((Resultat_liste!$M35+20)/20)+Resultat_liste!$J35</f>
        <v>-40</v>
      </c>
      <c r="CG33" s="581">
        <f>AI33*((Resultat_liste!$M35+20)/20)+Resultat_liste!$J35</f>
        <v>0</v>
      </c>
      <c r="CH33" s="581">
        <f>AJ33*((Resultat_liste!$M35+20)/20)+Resultat_liste!$J35</f>
        <v>40</v>
      </c>
      <c r="CI33" s="581">
        <f>AK33*((Resultat_liste!$M35+20)/20)+Resultat_liste!$J35</f>
        <v>0</v>
      </c>
      <c r="CJ33" s="581">
        <f>AL33*((Resultat_liste!$M35+20)/20)+Resultat_liste!$J35</f>
        <v>-40</v>
      </c>
      <c r="CK33" s="581">
        <f>AM33*((Resultat_liste!$M35+20)/20)+Resultat_liste!$J35</f>
        <v>0</v>
      </c>
      <c r="CL33" s="581">
        <f>AN33*((Resultat_liste!$M35+20)/20)+Resultat_liste!$J35</f>
        <v>40</v>
      </c>
      <c r="CM33" s="581">
        <f>AO33*((Resultat_liste!$M35+20)/20)+Resultat_liste!$J35</f>
        <v>0</v>
      </c>
      <c r="CN33" s="581">
        <f>AP33*((Resultat_liste!$M35+20)/20)+Resultat_liste!$J35</f>
        <v>-40</v>
      </c>
      <c r="CO33" s="581">
        <f>AQ33*((Resultat_liste!$M35+20)/20)+Resultat_liste!$J35</f>
        <v>0</v>
      </c>
      <c r="CP33" s="581">
        <f>AR33*((Resultat_liste!$M35+20)/20)+Resultat_liste!$J35</f>
        <v>40</v>
      </c>
      <c r="CQ33" s="581">
        <f>AS33*((Resultat_liste!$M35+20)/20)+Resultat_liste!$J35</f>
        <v>0</v>
      </c>
      <c r="CR33" s="581">
        <f>AT33*((Resultat_liste!$M35+20)/20)+Resultat_liste!$J35</f>
        <v>-40</v>
      </c>
      <c r="CS33" s="581">
        <f>AU33*((Resultat_liste!$M35+20)/20)+Resultat_liste!$J35</f>
        <v>0</v>
      </c>
      <c r="CT33" s="581">
        <f>AV33*((Resultat_liste!$M35+20)/20)+Resultat_liste!$J35</f>
        <v>40</v>
      </c>
      <c r="CU33" s="581">
        <f>AW33*((Resultat_liste!$M35+20)/20)+Resultat_liste!$J35</f>
        <v>0</v>
      </c>
      <c r="CV33" s="581">
        <f>AX33*((Resultat_liste!$M35+20)/20)+Resultat_liste!$J35</f>
        <v>-40</v>
      </c>
      <c r="CW33" s="581">
        <f>AY33*((Resultat_liste!$M35+20)/20)+Resultat_liste!$J35</f>
        <v>0</v>
      </c>
      <c r="CX33" s="581">
        <f>AZ33*((Resultat_liste!$M35+20)/20)+Resultat_liste!$J35</f>
        <v>40</v>
      </c>
      <c r="CY33" s="581">
        <f>BA33*((Resultat_liste!$M35+20)/20)+Resultat_liste!$J35</f>
        <v>0</v>
      </c>
      <c r="CZ33" s="581">
        <f>BB33*((Resultat_liste!$M35+20)/20)+Resultat_liste!$J35</f>
        <v>-40</v>
      </c>
      <c r="DA33" s="581">
        <f>BC33*((Resultat_liste!$M35+20)/20)+Resultat_liste!$J35</f>
        <v>0</v>
      </c>
      <c r="DB33" s="581">
        <f>BD33*((Resultat_liste!$M35+20)/20)+Resultat_liste!$J35</f>
        <v>40</v>
      </c>
      <c r="DC33" s="581">
        <f>BE33*((Resultat_liste!$M35+20)/20)+Resultat_liste!$J35</f>
        <v>0</v>
      </c>
      <c r="DD33" s="581">
        <f>H33*((Resultat_liste!$Y35+20)/20)+Resultat_liste!$V35</f>
        <v>40</v>
      </c>
      <c r="DE33" s="581">
        <f>I33*((Resultat_liste!$Y35+20)/20)+Resultat_liste!$V35</f>
        <v>2</v>
      </c>
      <c r="DF33" s="581">
        <f>J33*((Resultat_liste!$Y35+20)/20)+Resultat_liste!$V35</f>
        <v>-36</v>
      </c>
      <c r="DG33" s="581">
        <f>K33*((Resultat_liste!$Y35+20)/20)+Resultat_liste!$V35</f>
        <v>2</v>
      </c>
      <c r="DH33" s="581">
        <f>L33*((Resultat_liste!$Y35+20)/20)+Resultat_liste!$V35</f>
        <v>40</v>
      </c>
      <c r="DI33" s="581">
        <f>M33*((Resultat_liste!$Y35+20)/20)+Resultat_liste!$V35</f>
        <v>2</v>
      </c>
      <c r="DJ33" s="581">
        <f>N33*((Resultat_liste!$Y35+20)/20)+Resultat_liste!$V35</f>
        <v>-36</v>
      </c>
      <c r="DK33" s="581">
        <f>O33*((Resultat_liste!$Y35+20)/20)+Resultat_liste!$V35</f>
        <v>2</v>
      </c>
      <c r="DL33" s="581">
        <f>P33*((Resultat_liste!$Y35+20)/20)+Resultat_liste!$V35</f>
        <v>40</v>
      </c>
      <c r="DM33" s="581">
        <f>Q33*((Resultat_liste!$Y35+20)/20)+Resultat_liste!$V35</f>
        <v>2</v>
      </c>
      <c r="DN33" s="581">
        <f>R33*((Resultat_liste!$Y35+20)/20)+Resultat_liste!$V35</f>
        <v>-36</v>
      </c>
      <c r="DO33" s="581">
        <f>S33*((Resultat_liste!$Y35+20)/20)+Resultat_liste!$V35</f>
        <v>2</v>
      </c>
      <c r="DP33" s="581">
        <f>T33*((Resultat_liste!$Y35+20)/20)+Resultat_liste!$V35</f>
        <v>40</v>
      </c>
      <c r="DQ33" s="581">
        <f>U33*((Resultat_liste!$Y35+20)/20)+Resultat_liste!$V35</f>
        <v>2</v>
      </c>
      <c r="DR33" s="581">
        <f>V33*((Resultat_liste!$Y35+20)/20)+Resultat_liste!$V35</f>
        <v>-36</v>
      </c>
      <c r="DS33" s="581">
        <f>W33*((Resultat_liste!$Y35+20)/20)+Resultat_liste!$V35</f>
        <v>2</v>
      </c>
      <c r="DT33" s="581">
        <f>X33*((Resultat_liste!$Y35+20)/20)+Resultat_liste!$V35</f>
        <v>40</v>
      </c>
      <c r="DU33" s="581">
        <f>Y33*((Resultat_liste!$Y35+20)/20)+Resultat_liste!$V35</f>
        <v>2</v>
      </c>
      <c r="DV33" s="581">
        <f>Z33*((Resultat_liste!$Y35+20)/20)+Resultat_liste!$V35</f>
        <v>-36</v>
      </c>
      <c r="DW33" s="581">
        <f>AA33*((Resultat_liste!$Y35+20)/20)+Resultat_liste!$V35</f>
        <v>2</v>
      </c>
      <c r="DX33" s="581">
        <f>AB33*((Resultat_liste!$Y35+20)/20)+Resultat_liste!$V35</f>
        <v>40</v>
      </c>
      <c r="DY33" s="581">
        <f>AC33*((Resultat_liste!$Y35+20)/20)+Resultat_liste!$V35</f>
        <v>2</v>
      </c>
      <c r="DZ33" s="581">
        <f>AD33*((Resultat_liste!$Y35+20)/20)+Resultat_liste!$V35</f>
        <v>-36</v>
      </c>
      <c r="EA33" s="581">
        <f>AE33*((Resultat_liste!$Y35+20)/20)+Resultat_liste!$V35</f>
        <v>2</v>
      </c>
      <c r="EB33" s="581">
        <f>AF33*((Resultat_liste!$Y35+20)/20)+Resultat_liste!$V35</f>
        <v>40</v>
      </c>
      <c r="EC33" s="581">
        <f>AG33*((Resultat_liste!$Y35+20)/20)+Resultat_liste!$V35</f>
        <v>2</v>
      </c>
      <c r="ED33" s="581">
        <f>AH33*((Resultat_liste!$Y35+20)/20)+Resultat_liste!$V35</f>
        <v>-36</v>
      </c>
      <c r="EE33" s="581">
        <f>AI33*((Resultat_liste!$Y35+20)/20)+Resultat_liste!$V35</f>
        <v>2</v>
      </c>
      <c r="EF33" s="581">
        <f>AJ33*((Resultat_liste!$Y35+20)/20)+Resultat_liste!$V35</f>
        <v>40</v>
      </c>
      <c r="EG33" s="581">
        <f>AK33*((Resultat_liste!$Y35+20)/20)+Resultat_liste!$V35</f>
        <v>2</v>
      </c>
      <c r="EH33" s="581">
        <f>AL33*((Resultat_liste!$Y35+20)/20)+Resultat_liste!$V35</f>
        <v>-36</v>
      </c>
      <c r="EI33" s="581">
        <f>AM33*((Resultat_liste!$Y35+20)/20)+Resultat_liste!$V35</f>
        <v>2</v>
      </c>
      <c r="EJ33" s="581">
        <f>AN33*((Resultat_liste!$Y35+20)/20)+Resultat_liste!$V35</f>
        <v>40</v>
      </c>
      <c r="EK33" s="581">
        <f>AO33*((Resultat_liste!$Y35+20)/20)+Resultat_liste!$V35</f>
        <v>2</v>
      </c>
      <c r="EL33" s="581">
        <f>AP33*((Resultat_liste!$Y35+20)/20)+Resultat_liste!$V35</f>
        <v>-36</v>
      </c>
      <c r="EM33" s="581">
        <f>AQ33*((Resultat_liste!$Y35+20)/20)+Resultat_liste!$V35</f>
        <v>2</v>
      </c>
      <c r="EN33" s="581">
        <f>AR33*((Resultat_liste!$Y35+20)/20)+Resultat_liste!$V35</f>
        <v>40</v>
      </c>
      <c r="EO33" s="581">
        <f>AS33*((Resultat_liste!$Y35+20)/20)+Resultat_liste!$V35</f>
        <v>2</v>
      </c>
      <c r="EP33" s="581">
        <f>AT33*((Resultat_liste!$Y35+20)/20)+Resultat_liste!$V35</f>
        <v>-36</v>
      </c>
      <c r="EQ33" s="581">
        <f>AU33*((Resultat_liste!$Y35+20)/20)+Resultat_liste!$V35</f>
        <v>2</v>
      </c>
      <c r="ER33" s="581">
        <f>AV33*((Resultat_liste!$Y35+20)/20)+Resultat_liste!$V35</f>
        <v>40</v>
      </c>
      <c r="ES33" s="581">
        <f>AW33*((Resultat_liste!$Y35+20)/20)+Resultat_liste!$V35</f>
        <v>2</v>
      </c>
      <c r="ET33" s="581">
        <f>AX33*((Resultat_liste!$Y35+20)/20)+Resultat_liste!$V35</f>
        <v>-36</v>
      </c>
      <c r="EU33" s="581">
        <f>AY33*((Resultat_liste!$Y35+20)/20)+Resultat_liste!$V35</f>
        <v>2</v>
      </c>
      <c r="EV33" s="581">
        <f>AZ33*((Resultat_liste!$Y35+20)/20)+Resultat_liste!$V35</f>
        <v>40</v>
      </c>
      <c r="EW33" s="581">
        <f>BA33*((Resultat_liste!$Y35+20)/20)+Resultat_liste!$V35</f>
        <v>2</v>
      </c>
      <c r="EX33" s="581">
        <f>BB33*((Resultat_liste!$Y35+20)/20)+Resultat_liste!$V35</f>
        <v>-36</v>
      </c>
      <c r="EY33" s="581">
        <f>BC33*((Resultat_liste!$Y35+20)/20)+Resultat_liste!$V35</f>
        <v>2</v>
      </c>
      <c r="EZ33" s="581">
        <f>BD33*((Resultat_liste!$Y35+20)/20)+Resultat_liste!$V35</f>
        <v>40</v>
      </c>
      <c r="FA33" s="581">
        <f>BE33*((Resultat_liste!$Y35+20)/20)+Resultat_liste!$V35</f>
        <v>2</v>
      </c>
      <c r="FB33" s="581">
        <f t="shared" si="73"/>
        <v>20</v>
      </c>
      <c r="FC33" s="581">
        <f t="shared" si="74"/>
        <v>0</v>
      </c>
      <c r="FD33" s="581">
        <f t="shared" si="75"/>
        <v>-20</v>
      </c>
      <c r="FE33" s="581">
        <f t="shared" si="76"/>
        <v>0</v>
      </c>
      <c r="FF33" s="581">
        <f t="shared" si="77"/>
        <v>20</v>
      </c>
      <c r="FG33" s="581">
        <f t="shared" si="78"/>
        <v>0</v>
      </c>
      <c r="FH33" s="581">
        <f t="shared" si="79"/>
        <v>-20</v>
      </c>
      <c r="FI33" s="581">
        <f t="shared" si="80"/>
        <v>0</v>
      </c>
      <c r="FJ33" s="581">
        <f t="shared" si="81"/>
        <v>20</v>
      </c>
      <c r="FK33" s="581">
        <f t="shared" si="82"/>
        <v>0</v>
      </c>
      <c r="FL33" s="581">
        <f t="shared" si="83"/>
        <v>-20</v>
      </c>
      <c r="FM33" s="581">
        <f t="shared" si="84"/>
        <v>0</v>
      </c>
      <c r="FN33" s="581">
        <f t="shared" si="85"/>
        <v>20</v>
      </c>
      <c r="FO33" s="581">
        <f t="shared" si="86"/>
        <v>0</v>
      </c>
      <c r="FP33" s="581">
        <f t="shared" si="87"/>
        <v>-20</v>
      </c>
      <c r="FQ33" s="581">
        <f t="shared" si="88"/>
        <v>0</v>
      </c>
      <c r="FR33" s="581">
        <f t="shared" si="89"/>
        <v>20</v>
      </c>
      <c r="FS33" s="581">
        <f t="shared" si="90"/>
        <v>0</v>
      </c>
      <c r="FT33" s="581">
        <f t="shared" si="91"/>
        <v>-20</v>
      </c>
      <c r="FU33" s="581">
        <f t="shared" si="92"/>
        <v>0</v>
      </c>
      <c r="FV33" s="581">
        <f t="shared" si="93"/>
        <v>20</v>
      </c>
      <c r="FW33" s="581">
        <f t="shared" si="94"/>
        <v>0</v>
      </c>
      <c r="FX33" s="581">
        <f t="shared" si="95"/>
        <v>-20</v>
      </c>
      <c r="FY33" s="581">
        <f t="shared" si="96"/>
        <v>0</v>
      </c>
      <c r="FZ33" s="581">
        <f t="shared" si="97"/>
        <v>20</v>
      </c>
      <c r="GA33" s="581">
        <f t="shared" si="98"/>
        <v>0</v>
      </c>
      <c r="GB33" s="581">
        <f t="shared" si="2"/>
        <v>-20</v>
      </c>
      <c r="GC33" s="581">
        <f t="shared" si="3"/>
        <v>0</v>
      </c>
      <c r="GD33" s="581">
        <f t="shared" si="4"/>
        <v>20</v>
      </c>
      <c r="GE33" s="581">
        <f t="shared" si="5"/>
        <v>0</v>
      </c>
      <c r="GF33" s="581">
        <f t="shared" si="6"/>
        <v>-20</v>
      </c>
      <c r="GG33" s="581">
        <f t="shared" si="7"/>
        <v>0</v>
      </c>
      <c r="GH33" s="581">
        <f t="shared" si="8"/>
        <v>20</v>
      </c>
      <c r="GI33" s="581">
        <f t="shared" si="9"/>
        <v>0</v>
      </c>
      <c r="GJ33" s="581">
        <f t="shared" si="10"/>
        <v>-20</v>
      </c>
      <c r="GK33" s="581">
        <f t="shared" si="11"/>
        <v>0</v>
      </c>
      <c r="GL33" s="581">
        <f t="shared" si="12"/>
        <v>20</v>
      </c>
      <c r="GM33" s="581">
        <f t="shared" si="13"/>
        <v>0</v>
      </c>
      <c r="GN33" s="581">
        <f t="shared" si="14"/>
        <v>-20</v>
      </c>
      <c r="GO33" s="581">
        <f t="shared" si="15"/>
        <v>0</v>
      </c>
      <c r="GP33" s="581">
        <f t="shared" si="16"/>
        <v>20</v>
      </c>
      <c r="GQ33" s="581">
        <f t="shared" si="17"/>
        <v>0</v>
      </c>
      <c r="GR33" s="581">
        <f t="shared" si="18"/>
        <v>-20</v>
      </c>
      <c r="GS33" s="581">
        <f t="shared" si="19"/>
        <v>0</v>
      </c>
      <c r="GT33" s="581">
        <f t="shared" si="20"/>
        <v>20</v>
      </c>
      <c r="GU33" s="581">
        <f t="shared" si="21"/>
        <v>0</v>
      </c>
      <c r="GV33" s="581">
        <f t="shared" si="22"/>
        <v>-20</v>
      </c>
      <c r="GW33" s="581">
        <f t="shared" si="23"/>
        <v>0</v>
      </c>
      <c r="GX33" s="581">
        <f t="shared" si="24"/>
        <v>20</v>
      </c>
      <c r="GY33" s="581">
        <f t="shared" si="25"/>
        <v>0</v>
      </c>
    </row>
    <row r="34" spans="1:207" ht="16.5" thickTop="1" thickBot="1" x14ac:dyDescent="0.3">
      <c r="A34" s="581">
        <v>330</v>
      </c>
      <c r="B34" s="584" t="s">
        <v>45</v>
      </c>
      <c r="C34" s="581">
        <f t="shared" si="99"/>
        <v>6</v>
      </c>
      <c r="D34" s="581">
        <f t="shared" si="26"/>
        <v>610</v>
      </c>
      <c r="E34" s="581">
        <v>330</v>
      </c>
      <c r="F34" s="581">
        <f t="shared" si="100"/>
        <v>10</v>
      </c>
      <c r="G34" s="582" t="s">
        <v>35</v>
      </c>
      <c r="H34" s="581">
        <v>20</v>
      </c>
      <c r="I34" s="581">
        <v>0</v>
      </c>
      <c r="J34" s="581">
        <v>-20</v>
      </c>
      <c r="K34" s="581">
        <v>0</v>
      </c>
      <c r="L34" s="581">
        <f t="shared" si="27"/>
        <v>20</v>
      </c>
      <c r="M34" s="581">
        <f t="shared" si="28"/>
        <v>0</v>
      </c>
      <c r="N34" s="581">
        <f t="shared" si="29"/>
        <v>-20</v>
      </c>
      <c r="O34" s="581">
        <f t="shared" si="30"/>
        <v>0</v>
      </c>
      <c r="P34" s="581">
        <f t="shared" si="31"/>
        <v>20</v>
      </c>
      <c r="Q34" s="581">
        <f t="shared" si="32"/>
        <v>0</v>
      </c>
      <c r="R34" s="581">
        <f t="shared" si="33"/>
        <v>-20</v>
      </c>
      <c r="S34" s="581">
        <f t="shared" si="34"/>
        <v>0</v>
      </c>
      <c r="T34" s="581">
        <f t="shared" si="35"/>
        <v>20</v>
      </c>
      <c r="U34" s="581">
        <f t="shared" si="36"/>
        <v>0</v>
      </c>
      <c r="V34" s="581">
        <f t="shared" si="37"/>
        <v>-20</v>
      </c>
      <c r="W34" s="581">
        <f t="shared" si="38"/>
        <v>0</v>
      </c>
      <c r="X34" s="581">
        <f t="shared" si="39"/>
        <v>20</v>
      </c>
      <c r="Y34" s="581">
        <f t="shared" si="40"/>
        <v>0</v>
      </c>
      <c r="Z34" s="581">
        <f t="shared" si="41"/>
        <v>-20</v>
      </c>
      <c r="AA34" s="581">
        <f t="shared" si="42"/>
        <v>0</v>
      </c>
      <c r="AB34" s="581">
        <f t="shared" si="43"/>
        <v>20</v>
      </c>
      <c r="AC34" s="581">
        <f t="shared" si="44"/>
        <v>0</v>
      </c>
      <c r="AD34" s="581">
        <f t="shared" si="45"/>
        <v>-20</v>
      </c>
      <c r="AE34" s="581">
        <f t="shared" si="46"/>
        <v>0</v>
      </c>
      <c r="AF34" s="581">
        <f t="shared" si="47"/>
        <v>20</v>
      </c>
      <c r="AG34" s="581">
        <f t="shared" si="48"/>
        <v>0</v>
      </c>
      <c r="AH34" s="581">
        <f t="shared" si="49"/>
        <v>-20</v>
      </c>
      <c r="AI34" s="581">
        <f t="shared" si="50"/>
        <v>0</v>
      </c>
      <c r="AJ34" s="581">
        <f t="shared" si="51"/>
        <v>20</v>
      </c>
      <c r="AK34" s="581">
        <f t="shared" si="52"/>
        <v>0</v>
      </c>
      <c r="AL34" s="581">
        <f t="shared" si="53"/>
        <v>-20</v>
      </c>
      <c r="AM34" s="581">
        <f t="shared" si="54"/>
        <v>0</v>
      </c>
      <c r="AN34" s="581">
        <f t="shared" si="55"/>
        <v>20</v>
      </c>
      <c r="AO34" s="581">
        <f t="shared" si="56"/>
        <v>0</v>
      </c>
      <c r="AP34" s="581">
        <f t="shared" si="57"/>
        <v>-20</v>
      </c>
      <c r="AQ34" s="581">
        <f t="shared" si="58"/>
        <v>0</v>
      </c>
      <c r="AR34" s="581">
        <f t="shared" si="59"/>
        <v>20</v>
      </c>
      <c r="AS34" s="581">
        <f t="shared" si="60"/>
        <v>0</v>
      </c>
      <c r="AT34" s="581">
        <f t="shared" si="61"/>
        <v>-20</v>
      </c>
      <c r="AU34" s="581">
        <f t="shared" si="62"/>
        <v>0</v>
      </c>
      <c r="AV34" s="581">
        <f t="shared" si="63"/>
        <v>20</v>
      </c>
      <c r="AW34" s="581">
        <f t="shared" si="64"/>
        <v>0</v>
      </c>
      <c r="AX34" s="581">
        <f t="shared" si="65"/>
        <v>-20</v>
      </c>
      <c r="AY34" s="581">
        <f t="shared" si="66"/>
        <v>0</v>
      </c>
      <c r="AZ34" s="581">
        <f t="shared" si="67"/>
        <v>20</v>
      </c>
      <c r="BA34" s="581">
        <f t="shared" si="68"/>
        <v>0</v>
      </c>
      <c r="BB34" s="581">
        <f t="shared" si="69"/>
        <v>-20</v>
      </c>
      <c r="BC34" s="581">
        <f t="shared" si="70"/>
        <v>0</v>
      </c>
      <c r="BD34" s="581">
        <f t="shared" si="71"/>
        <v>20</v>
      </c>
      <c r="BE34" s="581">
        <f t="shared" si="72"/>
        <v>0</v>
      </c>
      <c r="BF34" s="581">
        <f>H34*((Resultat_liste!$M36+20)/20)+Resultat_liste!$J36</f>
        <v>44</v>
      </c>
      <c r="BG34" s="581">
        <f>I34*((Resultat_liste!$M36+20)/20)+Resultat_liste!$J36</f>
        <v>7</v>
      </c>
      <c r="BH34" s="581">
        <f>J34*((Resultat_liste!$M36+20)/20)+Resultat_liste!$J36</f>
        <v>-30</v>
      </c>
      <c r="BI34" s="581">
        <f>K34*((Resultat_liste!$M36+20)/20)+Resultat_liste!$J36</f>
        <v>7</v>
      </c>
      <c r="BJ34" s="581">
        <f>L34*((Resultat_liste!$M36+20)/20)+Resultat_liste!$J36</f>
        <v>44</v>
      </c>
      <c r="BK34" s="581">
        <f>M34*((Resultat_liste!$M36+20)/20)+Resultat_liste!$J36</f>
        <v>7</v>
      </c>
      <c r="BL34" s="581">
        <f>N34*((Resultat_liste!$M36+20)/20)+Resultat_liste!$J36</f>
        <v>-30</v>
      </c>
      <c r="BM34" s="581">
        <f>O34*((Resultat_liste!$M36+20)/20)+Resultat_liste!$J36</f>
        <v>7</v>
      </c>
      <c r="BN34" s="581">
        <f>P34*((Resultat_liste!$M36+20)/20)+Resultat_liste!$J36</f>
        <v>44</v>
      </c>
      <c r="BO34" s="581">
        <f>Q34*((Resultat_liste!$M36+20)/20)+Resultat_liste!$J36</f>
        <v>7</v>
      </c>
      <c r="BP34" s="581">
        <f>R34*((Resultat_liste!$M36+20)/20)+Resultat_liste!$J36</f>
        <v>-30</v>
      </c>
      <c r="BQ34" s="581">
        <f>S34*((Resultat_liste!$M36+20)/20)+Resultat_liste!$J36</f>
        <v>7</v>
      </c>
      <c r="BR34" s="581">
        <f>T34*((Resultat_liste!$M36+20)/20)+Resultat_liste!$J36</f>
        <v>44</v>
      </c>
      <c r="BS34" s="581">
        <f>U34*((Resultat_liste!$M36+20)/20)+Resultat_liste!$J36</f>
        <v>7</v>
      </c>
      <c r="BT34" s="581">
        <f>V34*((Resultat_liste!$M36+20)/20)+Resultat_liste!$J36</f>
        <v>-30</v>
      </c>
      <c r="BU34" s="581">
        <f>W34*((Resultat_liste!$M36+20)/20)+Resultat_liste!$J36</f>
        <v>7</v>
      </c>
      <c r="BV34" s="581">
        <f>X34*((Resultat_liste!$M36+20)/20)+Resultat_liste!$J36</f>
        <v>44</v>
      </c>
      <c r="BW34" s="581">
        <f>Y34*((Resultat_liste!$M36+20)/20)+Resultat_liste!$J36</f>
        <v>7</v>
      </c>
      <c r="BX34" s="581">
        <f>Z34*((Resultat_liste!$M36+20)/20)+Resultat_liste!$J36</f>
        <v>-30</v>
      </c>
      <c r="BY34" s="581">
        <f>AA34*((Resultat_liste!$M36+20)/20)+Resultat_liste!$J36</f>
        <v>7</v>
      </c>
      <c r="BZ34" s="581">
        <f>AB34*((Resultat_liste!$M36+20)/20)+Resultat_liste!$J36</f>
        <v>44</v>
      </c>
      <c r="CA34" s="581">
        <f>AC34*((Resultat_liste!$M36+20)/20)+Resultat_liste!$J36</f>
        <v>7</v>
      </c>
      <c r="CB34" s="581">
        <f>AD34*((Resultat_liste!$M36+20)/20)+Resultat_liste!$J36</f>
        <v>-30</v>
      </c>
      <c r="CC34" s="581">
        <f>AE34*((Resultat_liste!$M36+20)/20)+Resultat_liste!$J36</f>
        <v>7</v>
      </c>
      <c r="CD34" s="581">
        <f>AF34*((Resultat_liste!$M36+20)/20)+Resultat_liste!$J36</f>
        <v>44</v>
      </c>
      <c r="CE34" s="581">
        <f>AG34*((Resultat_liste!$M36+20)/20)+Resultat_liste!$J36</f>
        <v>7</v>
      </c>
      <c r="CF34" s="581">
        <f>AH34*((Resultat_liste!$M36+20)/20)+Resultat_liste!$J36</f>
        <v>-30</v>
      </c>
      <c r="CG34" s="581">
        <f>AI34*((Resultat_liste!$M36+20)/20)+Resultat_liste!$J36</f>
        <v>7</v>
      </c>
      <c r="CH34" s="581">
        <f>AJ34*((Resultat_liste!$M36+20)/20)+Resultat_liste!$J36</f>
        <v>44</v>
      </c>
      <c r="CI34" s="581">
        <f>AK34*((Resultat_liste!$M36+20)/20)+Resultat_liste!$J36</f>
        <v>7</v>
      </c>
      <c r="CJ34" s="581">
        <f>AL34*((Resultat_liste!$M36+20)/20)+Resultat_liste!$J36</f>
        <v>-30</v>
      </c>
      <c r="CK34" s="581">
        <f>AM34*((Resultat_liste!$M36+20)/20)+Resultat_liste!$J36</f>
        <v>7</v>
      </c>
      <c r="CL34" s="581">
        <f>AN34*((Resultat_liste!$M36+20)/20)+Resultat_liste!$J36</f>
        <v>44</v>
      </c>
      <c r="CM34" s="581">
        <f>AO34*((Resultat_liste!$M36+20)/20)+Resultat_liste!$J36</f>
        <v>7</v>
      </c>
      <c r="CN34" s="581">
        <f>AP34*((Resultat_liste!$M36+20)/20)+Resultat_liste!$J36</f>
        <v>-30</v>
      </c>
      <c r="CO34" s="581">
        <f>AQ34*((Resultat_liste!$M36+20)/20)+Resultat_liste!$J36</f>
        <v>7</v>
      </c>
      <c r="CP34" s="581">
        <f>AR34*((Resultat_liste!$M36+20)/20)+Resultat_liste!$J36</f>
        <v>44</v>
      </c>
      <c r="CQ34" s="581">
        <f>AS34*((Resultat_liste!$M36+20)/20)+Resultat_liste!$J36</f>
        <v>7</v>
      </c>
      <c r="CR34" s="581">
        <f>AT34*((Resultat_liste!$M36+20)/20)+Resultat_liste!$J36</f>
        <v>-30</v>
      </c>
      <c r="CS34" s="581">
        <f>AU34*((Resultat_liste!$M36+20)/20)+Resultat_liste!$J36</f>
        <v>7</v>
      </c>
      <c r="CT34" s="581">
        <f>AV34*((Resultat_liste!$M36+20)/20)+Resultat_liste!$J36</f>
        <v>44</v>
      </c>
      <c r="CU34" s="581">
        <f>AW34*((Resultat_liste!$M36+20)/20)+Resultat_liste!$J36</f>
        <v>7</v>
      </c>
      <c r="CV34" s="581">
        <f>AX34*((Resultat_liste!$M36+20)/20)+Resultat_liste!$J36</f>
        <v>-30</v>
      </c>
      <c r="CW34" s="581">
        <f>AY34*((Resultat_liste!$M36+20)/20)+Resultat_liste!$J36</f>
        <v>7</v>
      </c>
      <c r="CX34" s="581">
        <f>AZ34*((Resultat_liste!$M36+20)/20)+Resultat_liste!$J36</f>
        <v>44</v>
      </c>
      <c r="CY34" s="581">
        <f>BA34*((Resultat_liste!$M36+20)/20)+Resultat_liste!$J36</f>
        <v>7</v>
      </c>
      <c r="CZ34" s="581">
        <f>BB34*((Resultat_liste!$M36+20)/20)+Resultat_liste!$J36</f>
        <v>-30</v>
      </c>
      <c r="DA34" s="581">
        <f>BC34*((Resultat_liste!$M36+20)/20)+Resultat_liste!$J36</f>
        <v>7</v>
      </c>
      <c r="DB34" s="581">
        <f>BD34*((Resultat_liste!$M36+20)/20)+Resultat_liste!$J36</f>
        <v>44</v>
      </c>
      <c r="DC34" s="581">
        <f>BE34*((Resultat_liste!$M36+20)/20)+Resultat_liste!$J36</f>
        <v>7</v>
      </c>
      <c r="DD34" s="581">
        <f>H34*((Resultat_liste!$Y36+20)/20)+Resultat_liste!$V36</f>
        <v>43</v>
      </c>
      <c r="DE34" s="581">
        <f>I34*((Resultat_liste!$Y36+20)/20)+Resultat_liste!$V36</f>
        <v>7</v>
      </c>
      <c r="DF34" s="581">
        <f>J34*((Resultat_liste!$Y36+20)/20)+Resultat_liste!$V36</f>
        <v>-29</v>
      </c>
      <c r="DG34" s="581">
        <f>K34*((Resultat_liste!$Y36+20)/20)+Resultat_liste!$V36</f>
        <v>7</v>
      </c>
      <c r="DH34" s="581">
        <f>L34*((Resultat_liste!$Y36+20)/20)+Resultat_liste!$V36</f>
        <v>43</v>
      </c>
      <c r="DI34" s="581">
        <f>M34*((Resultat_liste!$Y36+20)/20)+Resultat_liste!$V36</f>
        <v>7</v>
      </c>
      <c r="DJ34" s="581">
        <f>N34*((Resultat_liste!$Y36+20)/20)+Resultat_liste!$V36</f>
        <v>-29</v>
      </c>
      <c r="DK34" s="581">
        <f>O34*((Resultat_liste!$Y36+20)/20)+Resultat_liste!$V36</f>
        <v>7</v>
      </c>
      <c r="DL34" s="581">
        <f>P34*((Resultat_liste!$Y36+20)/20)+Resultat_liste!$V36</f>
        <v>43</v>
      </c>
      <c r="DM34" s="581">
        <f>Q34*((Resultat_liste!$Y36+20)/20)+Resultat_liste!$V36</f>
        <v>7</v>
      </c>
      <c r="DN34" s="581">
        <f>R34*((Resultat_liste!$Y36+20)/20)+Resultat_liste!$V36</f>
        <v>-29</v>
      </c>
      <c r="DO34" s="581">
        <f>S34*((Resultat_liste!$Y36+20)/20)+Resultat_liste!$V36</f>
        <v>7</v>
      </c>
      <c r="DP34" s="581">
        <f>T34*((Resultat_liste!$Y36+20)/20)+Resultat_liste!$V36</f>
        <v>43</v>
      </c>
      <c r="DQ34" s="581">
        <f>U34*((Resultat_liste!$Y36+20)/20)+Resultat_liste!$V36</f>
        <v>7</v>
      </c>
      <c r="DR34" s="581">
        <f>V34*((Resultat_liste!$Y36+20)/20)+Resultat_liste!$V36</f>
        <v>-29</v>
      </c>
      <c r="DS34" s="581">
        <f>W34*((Resultat_liste!$Y36+20)/20)+Resultat_liste!$V36</f>
        <v>7</v>
      </c>
      <c r="DT34" s="581">
        <f>X34*((Resultat_liste!$Y36+20)/20)+Resultat_liste!$V36</f>
        <v>43</v>
      </c>
      <c r="DU34" s="581">
        <f>Y34*((Resultat_liste!$Y36+20)/20)+Resultat_liste!$V36</f>
        <v>7</v>
      </c>
      <c r="DV34" s="581">
        <f>Z34*((Resultat_liste!$Y36+20)/20)+Resultat_liste!$V36</f>
        <v>-29</v>
      </c>
      <c r="DW34" s="581">
        <f>AA34*((Resultat_liste!$Y36+20)/20)+Resultat_liste!$V36</f>
        <v>7</v>
      </c>
      <c r="DX34" s="581">
        <f>AB34*((Resultat_liste!$Y36+20)/20)+Resultat_liste!$V36</f>
        <v>43</v>
      </c>
      <c r="DY34" s="581">
        <f>AC34*((Resultat_liste!$Y36+20)/20)+Resultat_liste!$V36</f>
        <v>7</v>
      </c>
      <c r="DZ34" s="581">
        <f>AD34*((Resultat_liste!$Y36+20)/20)+Resultat_liste!$V36</f>
        <v>-29</v>
      </c>
      <c r="EA34" s="581">
        <f>AE34*((Resultat_liste!$Y36+20)/20)+Resultat_liste!$V36</f>
        <v>7</v>
      </c>
      <c r="EB34" s="581">
        <f>AF34*((Resultat_liste!$Y36+20)/20)+Resultat_liste!$V36</f>
        <v>43</v>
      </c>
      <c r="EC34" s="581">
        <f>AG34*((Resultat_liste!$Y36+20)/20)+Resultat_liste!$V36</f>
        <v>7</v>
      </c>
      <c r="ED34" s="581">
        <f>AH34*((Resultat_liste!$Y36+20)/20)+Resultat_liste!$V36</f>
        <v>-29</v>
      </c>
      <c r="EE34" s="581">
        <f>AI34*((Resultat_liste!$Y36+20)/20)+Resultat_liste!$V36</f>
        <v>7</v>
      </c>
      <c r="EF34" s="581">
        <f>AJ34*((Resultat_liste!$Y36+20)/20)+Resultat_liste!$V36</f>
        <v>43</v>
      </c>
      <c r="EG34" s="581">
        <f>AK34*((Resultat_liste!$Y36+20)/20)+Resultat_liste!$V36</f>
        <v>7</v>
      </c>
      <c r="EH34" s="581">
        <f>AL34*((Resultat_liste!$Y36+20)/20)+Resultat_liste!$V36</f>
        <v>-29</v>
      </c>
      <c r="EI34" s="581">
        <f>AM34*((Resultat_liste!$Y36+20)/20)+Resultat_liste!$V36</f>
        <v>7</v>
      </c>
      <c r="EJ34" s="581">
        <f>AN34*((Resultat_liste!$Y36+20)/20)+Resultat_liste!$V36</f>
        <v>43</v>
      </c>
      <c r="EK34" s="581">
        <f>AO34*((Resultat_liste!$Y36+20)/20)+Resultat_liste!$V36</f>
        <v>7</v>
      </c>
      <c r="EL34" s="581">
        <f>AP34*((Resultat_liste!$Y36+20)/20)+Resultat_liste!$V36</f>
        <v>-29</v>
      </c>
      <c r="EM34" s="581">
        <f>AQ34*((Resultat_liste!$Y36+20)/20)+Resultat_liste!$V36</f>
        <v>7</v>
      </c>
      <c r="EN34" s="581">
        <f>AR34*((Resultat_liste!$Y36+20)/20)+Resultat_liste!$V36</f>
        <v>43</v>
      </c>
      <c r="EO34" s="581">
        <f>AS34*((Resultat_liste!$Y36+20)/20)+Resultat_liste!$V36</f>
        <v>7</v>
      </c>
      <c r="EP34" s="581">
        <f>AT34*((Resultat_liste!$Y36+20)/20)+Resultat_liste!$V36</f>
        <v>-29</v>
      </c>
      <c r="EQ34" s="581">
        <f>AU34*((Resultat_liste!$Y36+20)/20)+Resultat_liste!$V36</f>
        <v>7</v>
      </c>
      <c r="ER34" s="581">
        <f>AV34*((Resultat_liste!$Y36+20)/20)+Resultat_liste!$V36</f>
        <v>43</v>
      </c>
      <c r="ES34" s="581">
        <f>AW34*((Resultat_liste!$Y36+20)/20)+Resultat_liste!$V36</f>
        <v>7</v>
      </c>
      <c r="ET34" s="581">
        <f>AX34*((Resultat_liste!$Y36+20)/20)+Resultat_liste!$V36</f>
        <v>-29</v>
      </c>
      <c r="EU34" s="581">
        <f>AY34*((Resultat_liste!$Y36+20)/20)+Resultat_liste!$V36</f>
        <v>7</v>
      </c>
      <c r="EV34" s="581">
        <f>AZ34*((Resultat_liste!$Y36+20)/20)+Resultat_liste!$V36</f>
        <v>43</v>
      </c>
      <c r="EW34" s="581">
        <f>BA34*((Resultat_liste!$Y36+20)/20)+Resultat_liste!$V36</f>
        <v>7</v>
      </c>
      <c r="EX34" s="581">
        <f>BB34*((Resultat_liste!$Y36+20)/20)+Resultat_liste!$V36</f>
        <v>-29</v>
      </c>
      <c r="EY34" s="581">
        <f>BC34*((Resultat_liste!$Y36+20)/20)+Resultat_liste!$V36</f>
        <v>7</v>
      </c>
      <c r="EZ34" s="581">
        <f>BD34*((Resultat_liste!$Y36+20)/20)+Resultat_liste!$V36</f>
        <v>43</v>
      </c>
      <c r="FA34" s="581">
        <f>BE34*((Resultat_liste!$Y36+20)/20)+Resultat_liste!$V36</f>
        <v>7</v>
      </c>
      <c r="FB34" s="581">
        <f t="shared" si="73"/>
        <v>20</v>
      </c>
      <c r="FC34" s="581">
        <f t="shared" si="74"/>
        <v>0</v>
      </c>
      <c r="FD34" s="581">
        <f t="shared" si="75"/>
        <v>-20</v>
      </c>
      <c r="FE34" s="581">
        <f t="shared" si="76"/>
        <v>0</v>
      </c>
      <c r="FF34" s="581">
        <f t="shared" si="77"/>
        <v>20</v>
      </c>
      <c r="FG34" s="581">
        <f t="shared" si="78"/>
        <v>0</v>
      </c>
      <c r="FH34" s="581">
        <f t="shared" si="79"/>
        <v>-20</v>
      </c>
      <c r="FI34" s="581">
        <f t="shared" si="80"/>
        <v>0</v>
      </c>
      <c r="FJ34" s="581">
        <f t="shared" si="81"/>
        <v>20</v>
      </c>
      <c r="FK34" s="581">
        <f t="shared" si="82"/>
        <v>0</v>
      </c>
      <c r="FL34" s="581">
        <f t="shared" si="83"/>
        <v>-20</v>
      </c>
      <c r="FM34" s="581">
        <f t="shared" si="84"/>
        <v>0</v>
      </c>
      <c r="FN34" s="581">
        <f t="shared" si="85"/>
        <v>20</v>
      </c>
      <c r="FO34" s="581">
        <f t="shared" si="86"/>
        <v>0</v>
      </c>
      <c r="FP34" s="581">
        <f t="shared" si="87"/>
        <v>-20</v>
      </c>
      <c r="FQ34" s="581">
        <f t="shared" si="88"/>
        <v>0</v>
      </c>
      <c r="FR34" s="581">
        <f t="shared" si="89"/>
        <v>20</v>
      </c>
      <c r="FS34" s="581">
        <f t="shared" si="90"/>
        <v>0</v>
      </c>
      <c r="FT34" s="581">
        <f t="shared" si="91"/>
        <v>-20</v>
      </c>
      <c r="FU34" s="581">
        <f t="shared" si="92"/>
        <v>0</v>
      </c>
      <c r="FV34" s="581">
        <f t="shared" si="93"/>
        <v>20</v>
      </c>
      <c r="FW34" s="581">
        <f t="shared" si="94"/>
        <v>0</v>
      </c>
      <c r="FX34" s="581">
        <f t="shared" si="95"/>
        <v>-20</v>
      </c>
      <c r="FY34" s="581">
        <f t="shared" si="96"/>
        <v>0</v>
      </c>
      <c r="FZ34" s="581">
        <f t="shared" si="97"/>
        <v>20</v>
      </c>
      <c r="GA34" s="581">
        <f t="shared" si="98"/>
        <v>0</v>
      </c>
      <c r="GB34" s="581">
        <f t="shared" si="2"/>
        <v>-20</v>
      </c>
      <c r="GC34" s="581">
        <f t="shared" si="3"/>
        <v>0</v>
      </c>
      <c r="GD34" s="581">
        <f t="shared" si="4"/>
        <v>20</v>
      </c>
      <c r="GE34" s="581">
        <f t="shared" si="5"/>
        <v>0</v>
      </c>
      <c r="GF34" s="581">
        <f t="shared" si="6"/>
        <v>-20</v>
      </c>
      <c r="GG34" s="581">
        <f t="shared" si="7"/>
        <v>0</v>
      </c>
      <c r="GH34" s="581">
        <f t="shared" si="8"/>
        <v>20</v>
      </c>
      <c r="GI34" s="581">
        <f t="shared" si="9"/>
        <v>0</v>
      </c>
      <c r="GJ34" s="581">
        <f t="shared" si="10"/>
        <v>-20</v>
      </c>
      <c r="GK34" s="581">
        <f t="shared" si="11"/>
        <v>0</v>
      </c>
      <c r="GL34" s="581">
        <f t="shared" si="12"/>
        <v>20</v>
      </c>
      <c r="GM34" s="581">
        <f t="shared" si="13"/>
        <v>0</v>
      </c>
      <c r="GN34" s="581">
        <f t="shared" si="14"/>
        <v>-20</v>
      </c>
      <c r="GO34" s="581">
        <f t="shared" si="15"/>
        <v>0</v>
      </c>
      <c r="GP34" s="581">
        <f t="shared" si="16"/>
        <v>20</v>
      </c>
      <c r="GQ34" s="581">
        <f t="shared" si="17"/>
        <v>0</v>
      </c>
      <c r="GR34" s="581">
        <f t="shared" si="18"/>
        <v>-20</v>
      </c>
      <c r="GS34" s="581">
        <f t="shared" si="19"/>
        <v>0</v>
      </c>
      <c r="GT34" s="581">
        <f t="shared" si="20"/>
        <v>20</v>
      </c>
      <c r="GU34" s="581">
        <f t="shared" si="21"/>
        <v>0</v>
      </c>
      <c r="GV34" s="581">
        <f t="shared" si="22"/>
        <v>-20</v>
      </c>
      <c r="GW34" s="581">
        <f t="shared" si="23"/>
        <v>0</v>
      </c>
      <c r="GX34" s="581">
        <f t="shared" si="24"/>
        <v>20</v>
      </c>
      <c r="GY34" s="581">
        <f t="shared" si="25"/>
        <v>0</v>
      </c>
    </row>
    <row r="35" spans="1:207" ht="16.5" thickTop="1" thickBot="1" x14ac:dyDescent="0.3">
      <c r="A35" s="581">
        <v>340</v>
      </c>
      <c r="B35" s="584" t="s">
        <v>47</v>
      </c>
      <c r="C35" s="581">
        <f t="shared" si="99"/>
        <v>7</v>
      </c>
      <c r="D35" s="581">
        <f t="shared" si="26"/>
        <v>701</v>
      </c>
      <c r="E35" s="581">
        <v>340</v>
      </c>
      <c r="F35" s="581">
        <f t="shared" si="100"/>
        <v>1</v>
      </c>
      <c r="G35" s="582" t="s">
        <v>46</v>
      </c>
      <c r="H35" s="581">
        <v>20</v>
      </c>
      <c r="I35" s="581">
        <v>0</v>
      </c>
      <c r="J35" s="581">
        <v>-20</v>
      </c>
      <c r="K35" s="581">
        <v>0</v>
      </c>
      <c r="L35" s="581">
        <f t="shared" si="27"/>
        <v>20</v>
      </c>
      <c r="M35" s="581">
        <f t="shared" si="28"/>
        <v>0</v>
      </c>
      <c r="N35" s="581">
        <f t="shared" si="29"/>
        <v>-20</v>
      </c>
      <c r="O35" s="581">
        <f t="shared" si="30"/>
        <v>0</v>
      </c>
      <c r="P35" s="581">
        <f t="shared" si="31"/>
        <v>20</v>
      </c>
      <c r="Q35" s="581">
        <f t="shared" si="32"/>
        <v>0</v>
      </c>
      <c r="R35" s="581">
        <f t="shared" si="33"/>
        <v>-20</v>
      </c>
      <c r="S35" s="581">
        <f t="shared" si="34"/>
        <v>0</v>
      </c>
      <c r="T35" s="581">
        <f t="shared" si="35"/>
        <v>20</v>
      </c>
      <c r="U35" s="581">
        <f t="shared" si="36"/>
        <v>0</v>
      </c>
      <c r="V35" s="581">
        <f t="shared" si="37"/>
        <v>-20</v>
      </c>
      <c r="W35" s="581">
        <f t="shared" si="38"/>
        <v>0</v>
      </c>
      <c r="X35" s="581">
        <f t="shared" si="39"/>
        <v>20</v>
      </c>
      <c r="Y35" s="581">
        <f t="shared" si="40"/>
        <v>0</v>
      </c>
      <c r="Z35" s="581">
        <f t="shared" si="41"/>
        <v>-20</v>
      </c>
      <c r="AA35" s="581">
        <f t="shared" si="42"/>
        <v>0</v>
      </c>
      <c r="AB35" s="581">
        <f t="shared" si="43"/>
        <v>20</v>
      </c>
      <c r="AC35" s="581">
        <f t="shared" si="44"/>
        <v>0</v>
      </c>
      <c r="AD35" s="581">
        <f t="shared" si="45"/>
        <v>-20</v>
      </c>
      <c r="AE35" s="581">
        <f t="shared" si="46"/>
        <v>0</v>
      </c>
      <c r="AF35" s="581">
        <f t="shared" si="47"/>
        <v>20</v>
      </c>
      <c r="AG35" s="581">
        <f t="shared" si="48"/>
        <v>0</v>
      </c>
      <c r="AH35" s="581">
        <f t="shared" si="49"/>
        <v>-20</v>
      </c>
      <c r="AI35" s="581">
        <f t="shared" si="50"/>
        <v>0</v>
      </c>
      <c r="AJ35" s="581">
        <f t="shared" si="51"/>
        <v>20</v>
      </c>
      <c r="AK35" s="581">
        <f t="shared" si="52"/>
        <v>0</v>
      </c>
      <c r="AL35" s="581">
        <f t="shared" si="53"/>
        <v>-20</v>
      </c>
      <c r="AM35" s="581">
        <f t="shared" si="54"/>
        <v>0</v>
      </c>
      <c r="AN35" s="581">
        <f t="shared" si="55"/>
        <v>20</v>
      </c>
      <c r="AO35" s="581">
        <f t="shared" si="56"/>
        <v>0</v>
      </c>
      <c r="AP35" s="581">
        <f t="shared" si="57"/>
        <v>-20</v>
      </c>
      <c r="AQ35" s="581">
        <f t="shared" si="58"/>
        <v>0</v>
      </c>
      <c r="AR35" s="581">
        <f t="shared" si="59"/>
        <v>20</v>
      </c>
      <c r="AS35" s="581">
        <f t="shared" si="60"/>
        <v>0</v>
      </c>
      <c r="AT35" s="581">
        <f t="shared" si="61"/>
        <v>-20</v>
      </c>
      <c r="AU35" s="581">
        <f t="shared" si="62"/>
        <v>0</v>
      </c>
      <c r="AV35" s="581">
        <f t="shared" si="63"/>
        <v>20</v>
      </c>
      <c r="AW35" s="581">
        <f t="shared" si="64"/>
        <v>0</v>
      </c>
      <c r="AX35" s="581">
        <f t="shared" si="65"/>
        <v>-20</v>
      </c>
      <c r="AY35" s="581">
        <f t="shared" si="66"/>
        <v>0</v>
      </c>
      <c r="AZ35" s="581">
        <f t="shared" si="67"/>
        <v>20</v>
      </c>
      <c r="BA35" s="581">
        <f t="shared" si="68"/>
        <v>0</v>
      </c>
      <c r="BB35" s="581">
        <f t="shared" si="69"/>
        <v>-20</v>
      </c>
      <c r="BC35" s="581">
        <f t="shared" si="70"/>
        <v>0</v>
      </c>
      <c r="BD35" s="581">
        <f t="shared" si="71"/>
        <v>20</v>
      </c>
      <c r="BE35" s="581">
        <f t="shared" si="72"/>
        <v>0</v>
      </c>
      <c r="BF35" s="581">
        <f>H35*((Resultat_liste!$M37+20)/20)+Resultat_liste!$J37</f>
        <v>42</v>
      </c>
      <c r="BG35" s="581">
        <f>I35*((Resultat_liste!$M37+20)/20)+Resultat_liste!$J37</f>
        <v>9</v>
      </c>
      <c r="BH35" s="581">
        <f>J35*((Resultat_liste!$M37+20)/20)+Resultat_liste!$J37</f>
        <v>-24</v>
      </c>
      <c r="BI35" s="581">
        <f>K35*((Resultat_liste!$M37+20)/20)+Resultat_liste!$J37</f>
        <v>9</v>
      </c>
      <c r="BJ35" s="581">
        <f>L35*((Resultat_liste!$M37+20)/20)+Resultat_liste!$J37</f>
        <v>42</v>
      </c>
      <c r="BK35" s="581">
        <f>M35*((Resultat_liste!$M37+20)/20)+Resultat_liste!$J37</f>
        <v>9</v>
      </c>
      <c r="BL35" s="581">
        <f>N35*((Resultat_liste!$M37+20)/20)+Resultat_liste!$J37</f>
        <v>-24</v>
      </c>
      <c r="BM35" s="581">
        <f>O35*((Resultat_liste!$M37+20)/20)+Resultat_liste!$J37</f>
        <v>9</v>
      </c>
      <c r="BN35" s="581">
        <f>P35*((Resultat_liste!$M37+20)/20)+Resultat_liste!$J37</f>
        <v>42</v>
      </c>
      <c r="BO35" s="581">
        <f>Q35*((Resultat_liste!$M37+20)/20)+Resultat_liste!$J37</f>
        <v>9</v>
      </c>
      <c r="BP35" s="581">
        <f>R35*((Resultat_liste!$M37+20)/20)+Resultat_liste!$J37</f>
        <v>-24</v>
      </c>
      <c r="BQ35" s="581">
        <f>S35*((Resultat_liste!$M37+20)/20)+Resultat_liste!$J37</f>
        <v>9</v>
      </c>
      <c r="BR35" s="581">
        <f>T35*((Resultat_liste!$M37+20)/20)+Resultat_liste!$J37</f>
        <v>42</v>
      </c>
      <c r="BS35" s="581">
        <f>U35*((Resultat_liste!$M37+20)/20)+Resultat_liste!$J37</f>
        <v>9</v>
      </c>
      <c r="BT35" s="581">
        <f>V35*((Resultat_liste!$M37+20)/20)+Resultat_liste!$J37</f>
        <v>-24</v>
      </c>
      <c r="BU35" s="581">
        <f>W35*((Resultat_liste!$M37+20)/20)+Resultat_liste!$J37</f>
        <v>9</v>
      </c>
      <c r="BV35" s="581">
        <f>X35*((Resultat_liste!$M37+20)/20)+Resultat_liste!$J37</f>
        <v>42</v>
      </c>
      <c r="BW35" s="581">
        <f>Y35*((Resultat_liste!$M37+20)/20)+Resultat_liste!$J37</f>
        <v>9</v>
      </c>
      <c r="BX35" s="581">
        <f>Z35*((Resultat_liste!$M37+20)/20)+Resultat_liste!$J37</f>
        <v>-24</v>
      </c>
      <c r="BY35" s="581">
        <f>AA35*((Resultat_liste!$M37+20)/20)+Resultat_liste!$J37</f>
        <v>9</v>
      </c>
      <c r="BZ35" s="581">
        <f>AB35*((Resultat_liste!$M37+20)/20)+Resultat_liste!$J37</f>
        <v>42</v>
      </c>
      <c r="CA35" s="581">
        <f>AC35*((Resultat_liste!$M37+20)/20)+Resultat_liste!$J37</f>
        <v>9</v>
      </c>
      <c r="CB35" s="581">
        <f>AD35*((Resultat_liste!$M37+20)/20)+Resultat_liste!$J37</f>
        <v>-24</v>
      </c>
      <c r="CC35" s="581">
        <f>AE35*((Resultat_liste!$M37+20)/20)+Resultat_liste!$J37</f>
        <v>9</v>
      </c>
      <c r="CD35" s="581">
        <f>AF35*((Resultat_liste!$M37+20)/20)+Resultat_liste!$J37</f>
        <v>42</v>
      </c>
      <c r="CE35" s="581">
        <f>AG35*((Resultat_liste!$M37+20)/20)+Resultat_liste!$J37</f>
        <v>9</v>
      </c>
      <c r="CF35" s="581">
        <f>AH35*((Resultat_liste!$M37+20)/20)+Resultat_liste!$J37</f>
        <v>-24</v>
      </c>
      <c r="CG35" s="581">
        <f>AI35*((Resultat_liste!$M37+20)/20)+Resultat_liste!$J37</f>
        <v>9</v>
      </c>
      <c r="CH35" s="581">
        <f>AJ35*((Resultat_liste!$M37+20)/20)+Resultat_liste!$J37</f>
        <v>42</v>
      </c>
      <c r="CI35" s="581">
        <f>AK35*((Resultat_liste!$M37+20)/20)+Resultat_liste!$J37</f>
        <v>9</v>
      </c>
      <c r="CJ35" s="581">
        <f>AL35*((Resultat_liste!$M37+20)/20)+Resultat_liste!$J37</f>
        <v>-24</v>
      </c>
      <c r="CK35" s="581">
        <f>AM35*((Resultat_liste!$M37+20)/20)+Resultat_liste!$J37</f>
        <v>9</v>
      </c>
      <c r="CL35" s="581">
        <f>AN35*((Resultat_liste!$M37+20)/20)+Resultat_liste!$J37</f>
        <v>42</v>
      </c>
      <c r="CM35" s="581">
        <f>AO35*((Resultat_liste!$M37+20)/20)+Resultat_liste!$J37</f>
        <v>9</v>
      </c>
      <c r="CN35" s="581">
        <f>AP35*((Resultat_liste!$M37+20)/20)+Resultat_liste!$J37</f>
        <v>-24</v>
      </c>
      <c r="CO35" s="581">
        <f>AQ35*((Resultat_liste!$M37+20)/20)+Resultat_liste!$J37</f>
        <v>9</v>
      </c>
      <c r="CP35" s="581">
        <f>AR35*((Resultat_liste!$M37+20)/20)+Resultat_liste!$J37</f>
        <v>42</v>
      </c>
      <c r="CQ35" s="581">
        <f>AS35*((Resultat_liste!$M37+20)/20)+Resultat_liste!$J37</f>
        <v>9</v>
      </c>
      <c r="CR35" s="581">
        <f>AT35*((Resultat_liste!$M37+20)/20)+Resultat_liste!$J37</f>
        <v>-24</v>
      </c>
      <c r="CS35" s="581">
        <f>AU35*((Resultat_liste!$M37+20)/20)+Resultat_liste!$J37</f>
        <v>9</v>
      </c>
      <c r="CT35" s="581">
        <f>AV35*((Resultat_liste!$M37+20)/20)+Resultat_liste!$J37</f>
        <v>42</v>
      </c>
      <c r="CU35" s="581">
        <f>AW35*((Resultat_liste!$M37+20)/20)+Resultat_liste!$J37</f>
        <v>9</v>
      </c>
      <c r="CV35" s="581">
        <f>AX35*((Resultat_liste!$M37+20)/20)+Resultat_liste!$J37</f>
        <v>-24</v>
      </c>
      <c r="CW35" s="581">
        <f>AY35*((Resultat_liste!$M37+20)/20)+Resultat_liste!$J37</f>
        <v>9</v>
      </c>
      <c r="CX35" s="581">
        <f>AZ35*((Resultat_liste!$M37+20)/20)+Resultat_liste!$J37</f>
        <v>42</v>
      </c>
      <c r="CY35" s="581">
        <f>BA35*((Resultat_liste!$M37+20)/20)+Resultat_liste!$J37</f>
        <v>9</v>
      </c>
      <c r="CZ35" s="581">
        <f>BB35*((Resultat_liste!$M37+20)/20)+Resultat_liste!$J37</f>
        <v>-24</v>
      </c>
      <c r="DA35" s="581">
        <f>BC35*((Resultat_liste!$M37+20)/20)+Resultat_liste!$J37</f>
        <v>9</v>
      </c>
      <c r="DB35" s="581">
        <f>BD35*((Resultat_liste!$M37+20)/20)+Resultat_liste!$J37</f>
        <v>42</v>
      </c>
      <c r="DC35" s="581">
        <f>BE35*((Resultat_liste!$M37+20)/20)+Resultat_liste!$J37</f>
        <v>9</v>
      </c>
      <c r="DD35" s="581">
        <f>H35*((Resultat_liste!$Y37+20)/20)+Resultat_liste!$V37</f>
        <v>44</v>
      </c>
      <c r="DE35" s="581">
        <f>I35*((Resultat_liste!$Y37+20)/20)+Resultat_liste!$V37</f>
        <v>9</v>
      </c>
      <c r="DF35" s="581">
        <f>J35*((Resultat_liste!$Y37+20)/20)+Resultat_liste!$V37</f>
        <v>-26</v>
      </c>
      <c r="DG35" s="581">
        <f>K35*((Resultat_liste!$Y37+20)/20)+Resultat_liste!$V37</f>
        <v>9</v>
      </c>
      <c r="DH35" s="581">
        <f>L35*((Resultat_liste!$Y37+20)/20)+Resultat_liste!$V37</f>
        <v>44</v>
      </c>
      <c r="DI35" s="581">
        <f>M35*((Resultat_liste!$Y37+20)/20)+Resultat_liste!$V37</f>
        <v>9</v>
      </c>
      <c r="DJ35" s="581">
        <f>N35*((Resultat_liste!$Y37+20)/20)+Resultat_liste!$V37</f>
        <v>-26</v>
      </c>
      <c r="DK35" s="581">
        <f>O35*((Resultat_liste!$Y37+20)/20)+Resultat_liste!$V37</f>
        <v>9</v>
      </c>
      <c r="DL35" s="581">
        <f>P35*((Resultat_liste!$Y37+20)/20)+Resultat_liste!$V37</f>
        <v>44</v>
      </c>
      <c r="DM35" s="581">
        <f>Q35*((Resultat_liste!$Y37+20)/20)+Resultat_liste!$V37</f>
        <v>9</v>
      </c>
      <c r="DN35" s="581">
        <f>R35*((Resultat_liste!$Y37+20)/20)+Resultat_liste!$V37</f>
        <v>-26</v>
      </c>
      <c r="DO35" s="581">
        <f>S35*((Resultat_liste!$Y37+20)/20)+Resultat_liste!$V37</f>
        <v>9</v>
      </c>
      <c r="DP35" s="581">
        <f>T35*((Resultat_liste!$Y37+20)/20)+Resultat_liste!$V37</f>
        <v>44</v>
      </c>
      <c r="DQ35" s="581">
        <f>U35*((Resultat_liste!$Y37+20)/20)+Resultat_liste!$V37</f>
        <v>9</v>
      </c>
      <c r="DR35" s="581">
        <f>V35*((Resultat_liste!$Y37+20)/20)+Resultat_liste!$V37</f>
        <v>-26</v>
      </c>
      <c r="DS35" s="581">
        <f>W35*((Resultat_liste!$Y37+20)/20)+Resultat_liste!$V37</f>
        <v>9</v>
      </c>
      <c r="DT35" s="581">
        <f>X35*((Resultat_liste!$Y37+20)/20)+Resultat_liste!$V37</f>
        <v>44</v>
      </c>
      <c r="DU35" s="581">
        <f>Y35*((Resultat_liste!$Y37+20)/20)+Resultat_liste!$V37</f>
        <v>9</v>
      </c>
      <c r="DV35" s="581">
        <f>Z35*((Resultat_liste!$Y37+20)/20)+Resultat_liste!$V37</f>
        <v>-26</v>
      </c>
      <c r="DW35" s="581">
        <f>AA35*((Resultat_liste!$Y37+20)/20)+Resultat_liste!$V37</f>
        <v>9</v>
      </c>
      <c r="DX35" s="581">
        <f>AB35*((Resultat_liste!$Y37+20)/20)+Resultat_liste!$V37</f>
        <v>44</v>
      </c>
      <c r="DY35" s="581">
        <f>AC35*((Resultat_liste!$Y37+20)/20)+Resultat_liste!$V37</f>
        <v>9</v>
      </c>
      <c r="DZ35" s="581">
        <f>AD35*((Resultat_liste!$Y37+20)/20)+Resultat_liste!$V37</f>
        <v>-26</v>
      </c>
      <c r="EA35" s="581">
        <f>AE35*((Resultat_liste!$Y37+20)/20)+Resultat_liste!$V37</f>
        <v>9</v>
      </c>
      <c r="EB35" s="581">
        <f>AF35*((Resultat_liste!$Y37+20)/20)+Resultat_liste!$V37</f>
        <v>44</v>
      </c>
      <c r="EC35" s="581">
        <f>AG35*((Resultat_liste!$Y37+20)/20)+Resultat_liste!$V37</f>
        <v>9</v>
      </c>
      <c r="ED35" s="581">
        <f>AH35*((Resultat_liste!$Y37+20)/20)+Resultat_liste!$V37</f>
        <v>-26</v>
      </c>
      <c r="EE35" s="581">
        <f>AI35*((Resultat_liste!$Y37+20)/20)+Resultat_liste!$V37</f>
        <v>9</v>
      </c>
      <c r="EF35" s="581">
        <f>AJ35*((Resultat_liste!$Y37+20)/20)+Resultat_liste!$V37</f>
        <v>44</v>
      </c>
      <c r="EG35" s="581">
        <f>AK35*((Resultat_liste!$Y37+20)/20)+Resultat_liste!$V37</f>
        <v>9</v>
      </c>
      <c r="EH35" s="581">
        <f>AL35*((Resultat_liste!$Y37+20)/20)+Resultat_liste!$V37</f>
        <v>-26</v>
      </c>
      <c r="EI35" s="581">
        <f>AM35*((Resultat_liste!$Y37+20)/20)+Resultat_liste!$V37</f>
        <v>9</v>
      </c>
      <c r="EJ35" s="581">
        <f>AN35*((Resultat_liste!$Y37+20)/20)+Resultat_liste!$V37</f>
        <v>44</v>
      </c>
      <c r="EK35" s="581">
        <f>AO35*((Resultat_liste!$Y37+20)/20)+Resultat_liste!$V37</f>
        <v>9</v>
      </c>
      <c r="EL35" s="581">
        <f>AP35*((Resultat_liste!$Y37+20)/20)+Resultat_liste!$V37</f>
        <v>-26</v>
      </c>
      <c r="EM35" s="581">
        <f>AQ35*((Resultat_liste!$Y37+20)/20)+Resultat_liste!$V37</f>
        <v>9</v>
      </c>
      <c r="EN35" s="581">
        <f>AR35*((Resultat_liste!$Y37+20)/20)+Resultat_liste!$V37</f>
        <v>44</v>
      </c>
      <c r="EO35" s="581">
        <f>AS35*((Resultat_liste!$Y37+20)/20)+Resultat_liste!$V37</f>
        <v>9</v>
      </c>
      <c r="EP35" s="581">
        <f>AT35*((Resultat_liste!$Y37+20)/20)+Resultat_liste!$V37</f>
        <v>-26</v>
      </c>
      <c r="EQ35" s="581">
        <f>AU35*((Resultat_liste!$Y37+20)/20)+Resultat_liste!$V37</f>
        <v>9</v>
      </c>
      <c r="ER35" s="581">
        <f>AV35*((Resultat_liste!$Y37+20)/20)+Resultat_liste!$V37</f>
        <v>44</v>
      </c>
      <c r="ES35" s="581">
        <f>AW35*((Resultat_liste!$Y37+20)/20)+Resultat_liste!$V37</f>
        <v>9</v>
      </c>
      <c r="ET35" s="581">
        <f>AX35*((Resultat_liste!$Y37+20)/20)+Resultat_liste!$V37</f>
        <v>-26</v>
      </c>
      <c r="EU35" s="581">
        <f>AY35*((Resultat_liste!$Y37+20)/20)+Resultat_liste!$V37</f>
        <v>9</v>
      </c>
      <c r="EV35" s="581">
        <f>AZ35*((Resultat_liste!$Y37+20)/20)+Resultat_liste!$V37</f>
        <v>44</v>
      </c>
      <c r="EW35" s="581">
        <f>BA35*((Resultat_liste!$Y37+20)/20)+Resultat_liste!$V37</f>
        <v>9</v>
      </c>
      <c r="EX35" s="581">
        <f>BB35*((Resultat_liste!$Y37+20)/20)+Resultat_liste!$V37</f>
        <v>-26</v>
      </c>
      <c r="EY35" s="581">
        <f>BC35*((Resultat_liste!$Y37+20)/20)+Resultat_liste!$V37</f>
        <v>9</v>
      </c>
      <c r="EZ35" s="581">
        <f>BD35*((Resultat_liste!$Y37+20)/20)+Resultat_liste!$V37</f>
        <v>44</v>
      </c>
      <c r="FA35" s="581">
        <f>BE35*((Resultat_liste!$Y37+20)/20)+Resultat_liste!$V37</f>
        <v>9</v>
      </c>
      <c r="FB35" s="581">
        <f t="shared" si="73"/>
        <v>20</v>
      </c>
      <c r="FC35" s="581">
        <f t="shared" si="74"/>
        <v>0</v>
      </c>
      <c r="FD35" s="581">
        <f t="shared" si="75"/>
        <v>-20</v>
      </c>
      <c r="FE35" s="581">
        <f t="shared" si="76"/>
        <v>0</v>
      </c>
      <c r="FF35" s="581">
        <f t="shared" si="77"/>
        <v>20</v>
      </c>
      <c r="FG35" s="581">
        <f t="shared" si="78"/>
        <v>0</v>
      </c>
      <c r="FH35" s="581">
        <f t="shared" si="79"/>
        <v>-20</v>
      </c>
      <c r="FI35" s="581">
        <f t="shared" si="80"/>
        <v>0</v>
      </c>
      <c r="FJ35" s="581">
        <f t="shared" si="81"/>
        <v>20</v>
      </c>
      <c r="FK35" s="581">
        <f t="shared" si="82"/>
        <v>0</v>
      </c>
      <c r="FL35" s="581">
        <f t="shared" si="83"/>
        <v>-20</v>
      </c>
      <c r="FM35" s="581">
        <f t="shared" si="84"/>
        <v>0</v>
      </c>
      <c r="FN35" s="581">
        <f t="shared" si="85"/>
        <v>20</v>
      </c>
      <c r="FO35" s="581">
        <f t="shared" si="86"/>
        <v>0</v>
      </c>
      <c r="FP35" s="581">
        <f t="shared" si="87"/>
        <v>-20</v>
      </c>
      <c r="FQ35" s="581">
        <f t="shared" si="88"/>
        <v>0</v>
      </c>
      <c r="FR35" s="581">
        <f t="shared" si="89"/>
        <v>20</v>
      </c>
      <c r="FS35" s="581">
        <f t="shared" si="90"/>
        <v>0</v>
      </c>
      <c r="FT35" s="581">
        <f t="shared" si="91"/>
        <v>-20</v>
      </c>
      <c r="FU35" s="581">
        <f t="shared" si="92"/>
        <v>0</v>
      </c>
      <c r="FV35" s="581">
        <f t="shared" si="93"/>
        <v>20</v>
      </c>
      <c r="FW35" s="581">
        <f t="shared" si="94"/>
        <v>0</v>
      </c>
      <c r="FX35" s="581">
        <f t="shared" si="95"/>
        <v>-20</v>
      </c>
      <c r="FY35" s="581">
        <f t="shared" si="96"/>
        <v>0</v>
      </c>
      <c r="FZ35" s="581">
        <f t="shared" si="97"/>
        <v>20</v>
      </c>
      <c r="GA35" s="581">
        <f t="shared" si="98"/>
        <v>0</v>
      </c>
      <c r="GB35" s="581">
        <f t="shared" si="2"/>
        <v>-20</v>
      </c>
      <c r="GC35" s="581">
        <f t="shared" si="3"/>
        <v>0</v>
      </c>
      <c r="GD35" s="581">
        <f t="shared" si="4"/>
        <v>20</v>
      </c>
      <c r="GE35" s="581">
        <f t="shared" si="5"/>
        <v>0</v>
      </c>
      <c r="GF35" s="581">
        <f t="shared" si="6"/>
        <v>-20</v>
      </c>
      <c r="GG35" s="581">
        <f t="shared" si="7"/>
        <v>0</v>
      </c>
      <c r="GH35" s="581">
        <f t="shared" si="8"/>
        <v>20</v>
      </c>
      <c r="GI35" s="581">
        <f t="shared" si="9"/>
        <v>0</v>
      </c>
      <c r="GJ35" s="581">
        <f t="shared" si="10"/>
        <v>-20</v>
      </c>
      <c r="GK35" s="581">
        <f t="shared" si="11"/>
        <v>0</v>
      </c>
      <c r="GL35" s="581">
        <f t="shared" si="12"/>
        <v>20</v>
      </c>
      <c r="GM35" s="581">
        <f t="shared" si="13"/>
        <v>0</v>
      </c>
      <c r="GN35" s="581">
        <f t="shared" si="14"/>
        <v>-20</v>
      </c>
      <c r="GO35" s="581">
        <f t="shared" si="15"/>
        <v>0</v>
      </c>
      <c r="GP35" s="581">
        <f t="shared" si="16"/>
        <v>20</v>
      </c>
      <c r="GQ35" s="581">
        <f t="shared" si="17"/>
        <v>0</v>
      </c>
      <c r="GR35" s="581">
        <f t="shared" si="18"/>
        <v>-20</v>
      </c>
      <c r="GS35" s="581">
        <f t="shared" si="19"/>
        <v>0</v>
      </c>
      <c r="GT35" s="581">
        <f t="shared" si="20"/>
        <v>20</v>
      </c>
      <c r="GU35" s="581">
        <f t="shared" si="21"/>
        <v>0</v>
      </c>
      <c r="GV35" s="581">
        <f t="shared" si="22"/>
        <v>-20</v>
      </c>
      <c r="GW35" s="581">
        <f t="shared" si="23"/>
        <v>0</v>
      </c>
      <c r="GX35" s="581">
        <f t="shared" si="24"/>
        <v>20</v>
      </c>
      <c r="GY35" s="581">
        <f t="shared" si="25"/>
        <v>0</v>
      </c>
    </row>
    <row r="36" spans="1:207" ht="16.5" thickTop="1" thickBot="1" x14ac:dyDescent="0.3">
      <c r="A36" s="581">
        <v>350</v>
      </c>
      <c r="B36" s="584" t="s">
        <v>48</v>
      </c>
      <c r="C36" s="581">
        <f t="shared" si="99"/>
        <v>7</v>
      </c>
      <c r="D36" s="581">
        <f t="shared" si="26"/>
        <v>702</v>
      </c>
      <c r="E36" s="581">
        <v>350</v>
      </c>
      <c r="F36" s="581">
        <f t="shared" si="100"/>
        <v>2</v>
      </c>
      <c r="G36" s="586" t="s">
        <v>46</v>
      </c>
      <c r="H36" s="581">
        <v>20</v>
      </c>
      <c r="I36" s="581">
        <v>0</v>
      </c>
      <c r="J36" s="581">
        <v>-20</v>
      </c>
      <c r="K36" s="581">
        <v>0</v>
      </c>
      <c r="L36" s="581">
        <f t="shared" si="27"/>
        <v>20</v>
      </c>
      <c r="M36" s="581">
        <f t="shared" si="28"/>
        <v>0</v>
      </c>
      <c r="N36" s="581">
        <f t="shared" si="29"/>
        <v>-20</v>
      </c>
      <c r="O36" s="581">
        <f t="shared" si="30"/>
        <v>0</v>
      </c>
      <c r="P36" s="581">
        <f t="shared" si="31"/>
        <v>20</v>
      </c>
      <c r="Q36" s="581">
        <f t="shared" si="32"/>
        <v>0</v>
      </c>
      <c r="R36" s="581">
        <f t="shared" si="33"/>
        <v>-20</v>
      </c>
      <c r="S36" s="581">
        <f t="shared" si="34"/>
        <v>0</v>
      </c>
      <c r="T36" s="581">
        <f t="shared" si="35"/>
        <v>20</v>
      </c>
      <c r="U36" s="581">
        <f t="shared" si="36"/>
        <v>0</v>
      </c>
      <c r="V36" s="581">
        <f t="shared" si="37"/>
        <v>-20</v>
      </c>
      <c r="W36" s="581">
        <f t="shared" si="38"/>
        <v>0</v>
      </c>
      <c r="X36" s="581">
        <f t="shared" si="39"/>
        <v>20</v>
      </c>
      <c r="Y36" s="581">
        <f t="shared" si="40"/>
        <v>0</v>
      </c>
      <c r="Z36" s="581">
        <f t="shared" si="41"/>
        <v>-20</v>
      </c>
      <c r="AA36" s="581">
        <f t="shared" si="42"/>
        <v>0</v>
      </c>
      <c r="AB36" s="581">
        <f t="shared" si="43"/>
        <v>20</v>
      </c>
      <c r="AC36" s="581">
        <f t="shared" si="44"/>
        <v>0</v>
      </c>
      <c r="AD36" s="581">
        <f t="shared" si="45"/>
        <v>-20</v>
      </c>
      <c r="AE36" s="581">
        <f t="shared" si="46"/>
        <v>0</v>
      </c>
      <c r="AF36" s="581">
        <f t="shared" si="47"/>
        <v>20</v>
      </c>
      <c r="AG36" s="581">
        <f t="shared" si="48"/>
        <v>0</v>
      </c>
      <c r="AH36" s="581">
        <f t="shared" si="49"/>
        <v>-20</v>
      </c>
      <c r="AI36" s="581">
        <f t="shared" si="50"/>
        <v>0</v>
      </c>
      <c r="AJ36" s="581">
        <f t="shared" si="51"/>
        <v>20</v>
      </c>
      <c r="AK36" s="581">
        <f t="shared" si="52"/>
        <v>0</v>
      </c>
      <c r="AL36" s="581">
        <f t="shared" si="53"/>
        <v>-20</v>
      </c>
      <c r="AM36" s="581">
        <f t="shared" si="54"/>
        <v>0</v>
      </c>
      <c r="AN36" s="581">
        <f t="shared" si="55"/>
        <v>20</v>
      </c>
      <c r="AO36" s="581">
        <f t="shared" si="56"/>
        <v>0</v>
      </c>
      <c r="AP36" s="581">
        <f t="shared" si="57"/>
        <v>-20</v>
      </c>
      <c r="AQ36" s="581">
        <f t="shared" si="58"/>
        <v>0</v>
      </c>
      <c r="AR36" s="581">
        <f t="shared" si="59"/>
        <v>20</v>
      </c>
      <c r="AS36" s="581">
        <f t="shared" si="60"/>
        <v>0</v>
      </c>
      <c r="AT36" s="581">
        <f t="shared" si="61"/>
        <v>-20</v>
      </c>
      <c r="AU36" s="581">
        <f t="shared" si="62"/>
        <v>0</v>
      </c>
      <c r="AV36" s="581">
        <f t="shared" si="63"/>
        <v>20</v>
      </c>
      <c r="AW36" s="581">
        <f t="shared" si="64"/>
        <v>0</v>
      </c>
      <c r="AX36" s="581">
        <f t="shared" si="65"/>
        <v>-20</v>
      </c>
      <c r="AY36" s="581">
        <f t="shared" si="66"/>
        <v>0</v>
      </c>
      <c r="AZ36" s="581">
        <f t="shared" si="67"/>
        <v>20</v>
      </c>
      <c r="BA36" s="581">
        <f t="shared" si="68"/>
        <v>0</v>
      </c>
      <c r="BB36" s="581">
        <f t="shared" si="69"/>
        <v>-20</v>
      </c>
      <c r="BC36" s="581">
        <f t="shared" si="70"/>
        <v>0</v>
      </c>
      <c r="BD36" s="581">
        <f t="shared" si="71"/>
        <v>20</v>
      </c>
      <c r="BE36" s="581">
        <f t="shared" si="72"/>
        <v>0</v>
      </c>
      <c r="BF36" s="581">
        <f>H36*((Resultat_liste!$M38+20)/20)+Resultat_liste!$J38</f>
        <v>35</v>
      </c>
      <c r="BG36" s="581">
        <f>I36*((Resultat_liste!$M38+20)/20)+Resultat_liste!$J38</f>
        <v>0</v>
      </c>
      <c r="BH36" s="581">
        <f>J36*((Resultat_liste!$M38+20)/20)+Resultat_liste!$J38</f>
        <v>-35</v>
      </c>
      <c r="BI36" s="581">
        <f>K36*((Resultat_liste!$M38+20)/20)+Resultat_liste!$J38</f>
        <v>0</v>
      </c>
      <c r="BJ36" s="581">
        <f>L36*((Resultat_liste!$M38+20)/20)+Resultat_liste!$J38</f>
        <v>35</v>
      </c>
      <c r="BK36" s="581">
        <f>M36*((Resultat_liste!$M38+20)/20)+Resultat_liste!$J38</f>
        <v>0</v>
      </c>
      <c r="BL36" s="581">
        <f>N36*((Resultat_liste!$M38+20)/20)+Resultat_liste!$J38</f>
        <v>-35</v>
      </c>
      <c r="BM36" s="581">
        <f>O36*((Resultat_liste!$M38+20)/20)+Resultat_liste!$J38</f>
        <v>0</v>
      </c>
      <c r="BN36" s="581">
        <f>P36*((Resultat_liste!$M38+20)/20)+Resultat_liste!$J38</f>
        <v>35</v>
      </c>
      <c r="BO36" s="581">
        <f>Q36*((Resultat_liste!$M38+20)/20)+Resultat_liste!$J38</f>
        <v>0</v>
      </c>
      <c r="BP36" s="581">
        <f>R36*((Resultat_liste!$M38+20)/20)+Resultat_liste!$J38</f>
        <v>-35</v>
      </c>
      <c r="BQ36" s="581">
        <f>S36*((Resultat_liste!$M38+20)/20)+Resultat_liste!$J38</f>
        <v>0</v>
      </c>
      <c r="BR36" s="581">
        <f>T36*((Resultat_liste!$M38+20)/20)+Resultat_liste!$J38</f>
        <v>35</v>
      </c>
      <c r="BS36" s="581">
        <f>U36*((Resultat_liste!$M38+20)/20)+Resultat_liste!$J38</f>
        <v>0</v>
      </c>
      <c r="BT36" s="581">
        <f>V36*((Resultat_liste!$M38+20)/20)+Resultat_liste!$J38</f>
        <v>-35</v>
      </c>
      <c r="BU36" s="581">
        <f>W36*((Resultat_liste!$M38+20)/20)+Resultat_liste!$J38</f>
        <v>0</v>
      </c>
      <c r="BV36" s="581">
        <f>X36*((Resultat_liste!$M38+20)/20)+Resultat_liste!$J38</f>
        <v>35</v>
      </c>
      <c r="BW36" s="581">
        <f>Y36*((Resultat_liste!$M38+20)/20)+Resultat_liste!$J38</f>
        <v>0</v>
      </c>
      <c r="BX36" s="581">
        <f>Z36*((Resultat_liste!$M38+20)/20)+Resultat_liste!$J38</f>
        <v>-35</v>
      </c>
      <c r="BY36" s="581">
        <f>AA36*((Resultat_liste!$M38+20)/20)+Resultat_liste!$J38</f>
        <v>0</v>
      </c>
      <c r="BZ36" s="581">
        <f>AB36*((Resultat_liste!$M38+20)/20)+Resultat_liste!$J38</f>
        <v>35</v>
      </c>
      <c r="CA36" s="581">
        <f>AC36*((Resultat_liste!$M38+20)/20)+Resultat_liste!$J38</f>
        <v>0</v>
      </c>
      <c r="CB36" s="581">
        <f>AD36*((Resultat_liste!$M38+20)/20)+Resultat_liste!$J38</f>
        <v>-35</v>
      </c>
      <c r="CC36" s="581">
        <f>AE36*((Resultat_liste!$M38+20)/20)+Resultat_liste!$J38</f>
        <v>0</v>
      </c>
      <c r="CD36" s="581">
        <f>AF36*((Resultat_liste!$M38+20)/20)+Resultat_liste!$J38</f>
        <v>35</v>
      </c>
      <c r="CE36" s="581">
        <f>AG36*((Resultat_liste!$M38+20)/20)+Resultat_liste!$J38</f>
        <v>0</v>
      </c>
      <c r="CF36" s="581">
        <f>AH36*((Resultat_liste!$M38+20)/20)+Resultat_liste!$J38</f>
        <v>-35</v>
      </c>
      <c r="CG36" s="581">
        <f>AI36*((Resultat_liste!$M38+20)/20)+Resultat_liste!$J38</f>
        <v>0</v>
      </c>
      <c r="CH36" s="581">
        <f>AJ36*((Resultat_liste!$M38+20)/20)+Resultat_liste!$J38</f>
        <v>35</v>
      </c>
      <c r="CI36" s="581">
        <f>AK36*((Resultat_liste!$M38+20)/20)+Resultat_liste!$J38</f>
        <v>0</v>
      </c>
      <c r="CJ36" s="581">
        <f>AL36*((Resultat_liste!$M38+20)/20)+Resultat_liste!$J38</f>
        <v>-35</v>
      </c>
      <c r="CK36" s="581">
        <f>AM36*((Resultat_liste!$M38+20)/20)+Resultat_liste!$J38</f>
        <v>0</v>
      </c>
      <c r="CL36" s="581">
        <f>AN36*((Resultat_liste!$M38+20)/20)+Resultat_liste!$J38</f>
        <v>35</v>
      </c>
      <c r="CM36" s="581">
        <f>AO36*((Resultat_liste!$M38+20)/20)+Resultat_liste!$J38</f>
        <v>0</v>
      </c>
      <c r="CN36" s="581">
        <f>AP36*((Resultat_liste!$M38+20)/20)+Resultat_liste!$J38</f>
        <v>-35</v>
      </c>
      <c r="CO36" s="581">
        <f>AQ36*((Resultat_liste!$M38+20)/20)+Resultat_liste!$J38</f>
        <v>0</v>
      </c>
      <c r="CP36" s="581">
        <f>AR36*((Resultat_liste!$M38+20)/20)+Resultat_liste!$J38</f>
        <v>35</v>
      </c>
      <c r="CQ36" s="581">
        <f>AS36*((Resultat_liste!$M38+20)/20)+Resultat_liste!$J38</f>
        <v>0</v>
      </c>
      <c r="CR36" s="581">
        <f>AT36*((Resultat_liste!$M38+20)/20)+Resultat_liste!$J38</f>
        <v>-35</v>
      </c>
      <c r="CS36" s="581">
        <f>AU36*((Resultat_liste!$M38+20)/20)+Resultat_liste!$J38</f>
        <v>0</v>
      </c>
      <c r="CT36" s="581">
        <f>AV36*((Resultat_liste!$M38+20)/20)+Resultat_liste!$J38</f>
        <v>35</v>
      </c>
      <c r="CU36" s="581">
        <f>AW36*((Resultat_liste!$M38+20)/20)+Resultat_liste!$J38</f>
        <v>0</v>
      </c>
      <c r="CV36" s="581">
        <f>AX36*((Resultat_liste!$M38+20)/20)+Resultat_liste!$J38</f>
        <v>-35</v>
      </c>
      <c r="CW36" s="581">
        <f>AY36*((Resultat_liste!$M38+20)/20)+Resultat_liste!$J38</f>
        <v>0</v>
      </c>
      <c r="CX36" s="581">
        <f>AZ36*((Resultat_liste!$M38+20)/20)+Resultat_liste!$J38</f>
        <v>35</v>
      </c>
      <c r="CY36" s="581">
        <f>BA36*((Resultat_liste!$M38+20)/20)+Resultat_liste!$J38</f>
        <v>0</v>
      </c>
      <c r="CZ36" s="581">
        <f>BB36*((Resultat_liste!$M38+20)/20)+Resultat_liste!$J38</f>
        <v>-35</v>
      </c>
      <c r="DA36" s="581">
        <f>BC36*((Resultat_liste!$M38+20)/20)+Resultat_liste!$J38</f>
        <v>0</v>
      </c>
      <c r="DB36" s="581">
        <f>BD36*((Resultat_liste!$M38+20)/20)+Resultat_liste!$J38</f>
        <v>35</v>
      </c>
      <c r="DC36" s="581">
        <f>BE36*((Resultat_liste!$M38+20)/20)+Resultat_liste!$J38</f>
        <v>0</v>
      </c>
      <c r="DD36" s="581">
        <f>H36*((Resultat_liste!$Y38+20)/20)+Resultat_liste!$V38</f>
        <v>38</v>
      </c>
      <c r="DE36" s="581">
        <f>I36*((Resultat_liste!$Y38+20)/20)+Resultat_liste!$V38</f>
        <v>0</v>
      </c>
      <c r="DF36" s="581">
        <f>J36*((Resultat_liste!$Y38+20)/20)+Resultat_liste!$V38</f>
        <v>-38</v>
      </c>
      <c r="DG36" s="581">
        <f>K36*((Resultat_liste!$Y38+20)/20)+Resultat_liste!$V38</f>
        <v>0</v>
      </c>
      <c r="DH36" s="581">
        <f>L36*((Resultat_liste!$Y38+20)/20)+Resultat_liste!$V38</f>
        <v>38</v>
      </c>
      <c r="DI36" s="581">
        <f>M36*((Resultat_liste!$Y38+20)/20)+Resultat_liste!$V38</f>
        <v>0</v>
      </c>
      <c r="DJ36" s="581">
        <f>N36*((Resultat_liste!$Y38+20)/20)+Resultat_liste!$V38</f>
        <v>-38</v>
      </c>
      <c r="DK36" s="581">
        <f>O36*((Resultat_liste!$Y38+20)/20)+Resultat_liste!$V38</f>
        <v>0</v>
      </c>
      <c r="DL36" s="581">
        <f>P36*((Resultat_liste!$Y38+20)/20)+Resultat_liste!$V38</f>
        <v>38</v>
      </c>
      <c r="DM36" s="581">
        <f>Q36*((Resultat_liste!$Y38+20)/20)+Resultat_liste!$V38</f>
        <v>0</v>
      </c>
      <c r="DN36" s="581">
        <f>R36*((Resultat_liste!$Y38+20)/20)+Resultat_liste!$V38</f>
        <v>-38</v>
      </c>
      <c r="DO36" s="581">
        <f>S36*((Resultat_liste!$Y38+20)/20)+Resultat_liste!$V38</f>
        <v>0</v>
      </c>
      <c r="DP36" s="581">
        <f>T36*((Resultat_liste!$Y38+20)/20)+Resultat_liste!$V38</f>
        <v>38</v>
      </c>
      <c r="DQ36" s="581">
        <f>U36*((Resultat_liste!$Y38+20)/20)+Resultat_liste!$V38</f>
        <v>0</v>
      </c>
      <c r="DR36" s="581">
        <f>V36*((Resultat_liste!$Y38+20)/20)+Resultat_liste!$V38</f>
        <v>-38</v>
      </c>
      <c r="DS36" s="581">
        <f>W36*((Resultat_liste!$Y38+20)/20)+Resultat_liste!$V38</f>
        <v>0</v>
      </c>
      <c r="DT36" s="581">
        <f>X36*((Resultat_liste!$Y38+20)/20)+Resultat_liste!$V38</f>
        <v>38</v>
      </c>
      <c r="DU36" s="581">
        <f>Y36*((Resultat_liste!$Y38+20)/20)+Resultat_liste!$V38</f>
        <v>0</v>
      </c>
      <c r="DV36" s="581">
        <f>Z36*((Resultat_liste!$Y38+20)/20)+Resultat_liste!$V38</f>
        <v>-38</v>
      </c>
      <c r="DW36" s="581">
        <f>AA36*((Resultat_liste!$Y38+20)/20)+Resultat_liste!$V38</f>
        <v>0</v>
      </c>
      <c r="DX36" s="581">
        <f>AB36*((Resultat_liste!$Y38+20)/20)+Resultat_liste!$V38</f>
        <v>38</v>
      </c>
      <c r="DY36" s="581">
        <f>AC36*((Resultat_liste!$Y38+20)/20)+Resultat_liste!$V38</f>
        <v>0</v>
      </c>
      <c r="DZ36" s="581">
        <f>AD36*((Resultat_liste!$Y38+20)/20)+Resultat_liste!$V38</f>
        <v>-38</v>
      </c>
      <c r="EA36" s="581">
        <f>AE36*((Resultat_liste!$Y38+20)/20)+Resultat_liste!$V38</f>
        <v>0</v>
      </c>
      <c r="EB36" s="581">
        <f>AF36*((Resultat_liste!$Y38+20)/20)+Resultat_liste!$V38</f>
        <v>38</v>
      </c>
      <c r="EC36" s="581">
        <f>AG36*((Resultat_liste!$Y38+20)/20)+Resultat_liste!$V38</f>
        <v>0</v>
      </c>
      <c r="ED36" s="581">
        <f>AH36*((Resultat_liste!$Y38+20)/20)+Resultat_liste!$V38</f>
        <v>-38</v>
      </c>
      <c r="EE36" s="581">
        <f>AI36*((Resultat_liste!$Y38+20)/20)+Resultat_liste!$V38</f>
        <v>0</v>
      </c>
      <c r="EF36" s="581">
        <f>AJ36*((Resultat_liste!$Y38+20)/20)+Resultat_liste!$V38</f>
        <v>38</v>
      </c>
      <c r="EG36" s="581">
        <f>AK36*((Resultat_liste!$Y38+20)/20)+Resultat_liste!$V38</f>
        <v>0</v>
      </c>
      <c r="EH36" s="581">
        <f>AL36*((Resultat_liste!$Y38+20)/20)+Resultat_liste!$V38</f>
        <v>-38</v>
      </c>
      <c r="EI36" s="581">
        <f>AM36*((Resultat_liste!$Y38+20)/20)+Resultat_liste!$V38</f>
        <v>0</v>
      </c>
      <c r="EJ36" s="581">
        <f>AN36*((Resultat_liste!$Y38+20)/20)+Resultat_liste!$V38</f>
        <v>38</v>
      </c>
      <c r="EK36" s="581">
        <f>AO36*((Resultat_liste!$Y38+20)/20)+Resultat_liste!$V38</f>
        <v>0</v>
      </c>
      <c r="EL36" s="581">
        <f>AP36*((Resultat_liste!$Y38+20)/20)+Resultat_liste!$V38</f>
        <v>-38</v>
      </c>
      <c r="EM36" s="581">
        <f>AQ36*((Resultat_liste!$Y38+20)/20)+Resultat_liste!$V38</f>
        <v>0</v>
      </c>
      <c r="EN36" s="581">
        <f>AR36*((Resultat_liste!$Y38+20)/20)+Resultat_liste!$V38</f>
        <v>38</v>
      </c>
      <c r="EO36" s="581">
        <f>AS36*((Resultat_liste!$Y38+20)/20)+Resultat_liste!$V38</f>
        <v>0</v>
      </c>
      <c r="EP36" s="581">
        <f>AT36*((Resultat_liste!$Y38+20)/20)+Resultat_liste!$V38</f>
        <v>-38</v>
      </c>
      <c r="EQ36" s="581">
        <f>AU36*((Resultat_liste!$Y38+20)/20)+Resultat_liste!$V38</f>
        <v>0</v>
      </c>
      <c r="ER36" s="581">
        <f>AV36*((Resultat_liste!$Y38+20)/20)+Resultat_liste!$V38</f>
        <v>38</v>
      </c>
      <c r="ES36" s="581">
        <f>AW36*((Resultat_liste!$Y38+20)/20)+Resultat_liste!$V38</f>
        <v>0</v>
      </c>
      <c r="ET36" s="581">
        <f>AX36*((Resultat_liste!$Y38+20)/20)+Resultat_liste!$V38</f>
        <v>-38</v>
      </c>
      <c r="EU36" s="581">
        <f>AY36*((Resultat_liste!$Y38+20)/20)+Resultat_liste!$V38</f>
        <v>0</v>
      </c>
      <c r="EV36" s="581">
        <f>AZ36*((Resultat_liste!$Y38+20)/20)+Resultat_liste!$V38</f>
        <v>38</v>
      </c>
      <c r="EW36" s="581">
        <f>BA36*((Resultat_liste!$Y38+20)/20)+Resultat_liste!$V38</f>
        <v>0</v>
      </c>
      <c r="EX36" s="581">
        <f>BB36*((Resultat_liste!$Y38+20)/20)+Resultat_liste!$V38</f>
        <v>-38</v>
      </c>
      <c r="EY36" s="581">
        <f>BC36*((Resultat_liste!$Y38+20)/20)+Resultat_liste!$V38</f>
        <v>0</v>
      </c>
      <c r="EZ36" s="581">
        <f>BD36*((Resultat_liste!$Y38+20)/20)+Resultat_liste!$V38</f>
        <v>38</v>
      </c>
      <c r="FA36" s="581">
        <f>BE36*((Resultat_liste!$Y38+20)/20)+Resultat_liste!$V38</f>
        <v>0</v>
      </c>
      <c r="FB36" s="581">
        <f t="shared" si="73"/>
        <v>20</v>
      </c>
      <c r="FC36" s="581">
        <f t="shared" si="74"/>
        <v>0</v>
      </c>
      <c r="FD36" s="581">
        <f t="shared" si="75"/>
        <v>-20</v>
      </c>
      <c r="FE36" s="581">
        <f t="shared" si="76"/>
        <v>0</v>
      </c>
      <c r="FF36" s="581">
        <f t="shared" si="77"/>
        <v>20</v>
      </c>
      <c r="FG36" s="581">
        <f t="shared" si="78"/>
        <v>0</v>
      </c>
      <c r="FH36" s="581">
        <f t="shared" si="79"/>
        <v>-20</v>
      </c>
      <c r="FI36" s="581">
        <f t="shared" si="80"/>
        <v>0</v>
      </c>
      <c r="FJ36" s="581">
        <f t="shared" si="81"/>
        <v>20</v>
      </c>
      <c r="FK36" s="581">
        <f t="shared" si="82"/>
        <v>0</v>
      </c>
      <c r="FL36" s="581">
        <f t="shared" si="83"/>
        <v>-20</v>
      </c>
      <c r="FM36" s="581">
        <f t="shared" si="84"/>
        <v>0</v>
      </c>
      <c r="FN36" s="581">
        <f t="shared" si="85"/>
        <v>20</v>
      </c>
      <c r="FO36" s="581">
        <f t="shared" si="86"/>
        <v>0</v>
      </c>
      <c r="FP36" s="581">
        <f t="shared" si="87"/>
        <v>-20</v>
      </c>
      <c r="FQ36" s="581">
        <f t="shared" si="88"/>
        <v>0</v>
      </c>
      <c r="FR36" s="581">
        <f t="shared" si="89"/>
        <v>20</v>
      </c>
      <c r="FS36" s="581">
        <f t="shared" si="90"/>
        <v>0</v>
      </c>
      <c r="FT36" s="581">
        <f t="shared" si="91"/>
        <v>-20</v>
      </c>
      <c r="FU36" s="581">
        <f t="shared" si="92"/>
        <v>0</v>
      </c>
      <c r="FV36" s="581">
        <f t="shared" si="93"/>
        <v>20</v>
      </c>
      <c r="FW36" s="581">
        <f t="shared" si="94"/>
        <v>0</v>
      </c>
      <c r="FX36" s="581">
        <f t="shared" si="95"/>
        <v>-20</v>
      </c>
      <c r="FY36" s="581">
        <f t="shared" si="96"/>
        <v>0</v>
      </c>
      <c r="FZ36" s="581">
        <f t="shared" si="97"/>
        <v>20</v>
      </c>
      <c r="GA36" s="581">
        <f t="shared" si="98"/>
        <v>0</v>
      </c>
      <c r="GB36" s="581">
        <f t="shared" si="2"/>
        <v>-20</v>
      </c>
      <c r="GC36" s="581">
        <f t="shared" si="3"/>
        <v>0</v>
      </c>
      <c r="GD36" s="581">
        <f t="shared" si="4"/>
        <v>20</v>
      </c>
      <c r="GE36" s="581">
        <f t="shared" si="5"/>
        <v>0</v>
      </c>
      <c r="GF36" s="581">
        <f t="shared" si="6"/>
        <v>-20</v>
      </c>
      <c r="GG36" s="581">
        <f t="shared" si="7"/>
        <v>0</v>
      </c>
      <c r="GH36" s="581">
        <f t="shared" si="8"/>
        <v>20</v>
      </c>
      <c r="GI36" s="581">
        <f t="shared" si="9"/>
        <v>0</v>
      </c>
      <c r="GJ36" s="581">
        <f t="shared" si="10"/>
        <v>-20</v>
      </c>
      <c r="GK36" s="581">
        <f t="shared" si="11"/>
        <v>0</v>
      </c>
      <c r="GL36" s="581">
        <f t="shared" si="12"/>
        <v>20</v>
      </c>
      <c r="GM36" s="581">
        <f t="shared" si="13"/>
        <v>0</v>
      </c>
      <c r="GN36" s="581">
        <f t="shared" si="14"/>
        <v>-20</v>
      </c>
      <c r="GO36" s="581">
        <f t="shared" si="15"/>
        <v>0</v>
      </c>
      <c r="GP36" s="581">
        <f t="shared" si="16"/>
        <v>20</v>
      </c>
      <c r="GQ36" s="581">
        <f t="shared" si="17"/>
        <v>0</v>
      </c>
      <c r="GR36" s="581">
        <f t="shared" si="18"/>
        <v>-20</v>
      </c>
      <c r="GS36" s="581">
        <f t="shared" si="19"/>
        <v>0</v>
      </c>
      <c r="GT36" s="581">
        <f t="shared" si="20"/>
        <v>20</v>
      </c>
      <c r="GU36" s="581">
        <f t="shared" si="21"/>
        <v>0</v>
      </c>
      <c r="GV36" s="581">
        <f t="shared" si="22"/>
        <v>-20</v>
      </c>
      <c r="GW36" s="581">
        <f t="shared" si="23"/>
        <v>0</v>
      </c>
      <c r="GX36" s="581">
        <f t="shared" si="24"/>
        <v>20</v>
      </c>
      <c r="GY36" s="581">
        <f t="shared" si="25"/>
        <v>0</v>
      </c>
    </row>
    <row r="37" spans="1:207" ht="16.5" thickTop="1" thickBot="1" x14ac:dyDescent="0.3">
      <c r="A37" s="581">
        <v>360</v>
      </c>
      <c r="B37" s="584" t="s">
        <v>49</v>
      </c>
      <c r="C37" s="581">
        <f t="shared" si="99"/>
        <v>7</v>
      </c>
      <c r="D37" s="581">
        <f t="shared" si="26"/>
        <v>703</v>
      </c>
      <c r="E37" s="581">
        <v>360</v>
      </c>
      <c r="F37" s="581">
        <f t="shared" si="100"/>
        <v>3</v>
      </c>
      <c r="G37" s="582" t="s">
        <v>46</v>
      </c>
      <c r="H37" s="581">
        <v>20</v>
      </c>
      <c r="I37" s="581">
        <v>0</v>
      </c>
      <c r="J37" s="581">
        <v>-20</v>
      </c>
      <c r="K37" s="581">
        <v>0</v>
      </c>
      <c r="L37" s="581">
        <f t="shared" si="27"/>
        <v>20</v>
      </c>
      <c r="M37" s="581">
        <f t="shared" si="28"/>
        <v>0</v>
      </c>
      <c r="N37" s="581">
        <f t="shared" si="29"/>
        <v>-20</v>
      </c>
      <c r="O37" s="581">
        <f t="shared" si="30"/>
        <v>0</v>
      </c>
      <c r="P37" s="581">
        <f t="shared" si="31"/>
        <v>20</v>
      </c>
      <c r="Q37" s="581">
        <f t="shared" si="32"/>
        <v>0</v>
      </c>
      <c r="R37" s="581">
        <f t="shared" si="33"/>
        <v>-20</v>
      </c>
      <c r="S37" s="581">
        <f t="shared" si="34"/>
        <v>0</v>
      </c>
      <c r="T37" s="581">
        <f t="shared" si="35"/>
        <v>20</v>
      </c>
      <c r="U37" s="581">
        <f t="shared" si="36"/>
        <v>0</v>
      </c>
      <c r="V37" s="581">
        <f t="shared" si="37"/>
        <v>-20</v>
      </c>
      <c r="W37" s="581">
        <f t="shared" si="38"/>
        <v>0</v>
      </c>
      <c r="X37" s="581">
        <f t="shared" si="39"/>
        <v>20</v>
      </c>
      <c r="Y37" s="581">
        <f t="shared" si="40"/>
        <v>0</v>
      </c>
      <c r="Z37" s="581">
        <f t="shared" si="41"/>
        <v>-20</v>
      </c>
      <c r="AA37" s="581">
        <f t="shared" si="42"/>
        <v>0</v>
      </c>
      <c r="AB37" s="581">
        <f t="shared" si="43"/>
        <v>20</v>
      </c>
      <c r="AC37" s="581">
        <f t="shared" si="44"/>
        <v>0</v>
      </c>
      <c r="AD37" s="581">
        <f t="shared" si="45"/>
        <v>-20</v>
      </c>
      <c r="AE37" s="581">
        <f t="shared" si="46"/>
        <v>0</v>
      </c>
      <c r="AF37" s="581">
        <f t="shared" si="47"/>
        <v>20</v>
      </c>
      <c r="AG37" s="581">
        <f t="shared" si="48"/>
        <v>0</v>
      </c>
      <c r="AH37" s="581">
        <f t="shared" si="49"/>
        <v>-20</v>
      </c>
      <c r="AI37" s="581">
        <f t="shared" si="50"/>
        <v>0</v>
      </c>
      <c r="AJ37" s="581">
        <f t="shared" si="51"/>
        <v>20</v>
      </c>
      <c r="AK37" s="581">
        <f t="shared" si="52"/>
        <v>0</v>
      </c>
      <c r="AL37" s="581">
        <f t="shared" si="53"/>
        <v>-20</v>
      </c>
      <c r="AM37" s="581">
        <f t="shared" si="54"/>
        <v>0</v>
      </c>
      <c r="AN37" s="581">
        <f t="shared" si="55"/>
        <v>20</v>
      </c>
      <c r="AO37" s="581">
        <f t="shared" si="56"/>
        <v>0</v>
      </c>
      <c r="AP37" s="581">
        <f t="shared" si="57"/>
        <v>-20</v>
      </c>
      <c r="AQ37" s="581">
        <f t="shared" si="58"/>
        <v>0</v>
      </c>
      <c r="AR37" s="581">
        <f t="shared" si="59"/>
        <v>20</v>
      </c>
      <c r="AS37" s="581">
        <f t="shared" si="60"/>
        <v>0</v>
      </c>
      <c r="AT37" s="581">
        <f t="shared" si="61"/>
        <v>-20</v>
      </c>
      <c r="AU37" s="581">
        <f t="shared" si="62"/>
        <v>0</v>
      </c>
      <c r="AV37" s="581">
        <f t="shared" si="63"/>
        <v>20</v>
      </c>
      <c r="AW37" s="581">
        <f t="shared" si="64"/>
        <v>0</v>
      </c>
      <c r="AX37" s="581">
        <f t="shared" si="65"/>
        <v>-20</v>
      </c>
      <c r="AY37" s="581">
        <f t="shared" si="66"/>
        <v>0</v>
      </c>
      <c r="AZ37" s="581">
        <f t="shared" si="67"/>
        <v>20</v>
      </c>
      <c r="BA37" s="581">
        <f t="shared" si="68"/>
        <v>0</v>
      </c>
      <c r="BB37" s="581">
        <f t="shared" si="69"/>
        <v>-20</v>
      </c>
      <c r="BC37" s="581">
        <f t="shared" si="70"/>
        <v>0</v>
      </c>
      <c r="BD37" s="581">
        <f t="shared" si="71"/>
        <v>20</v>
      </c>
      <c r="BE37" s="581">
        <f t="shared" si="72"/>
        <v>0</v>
      </c>
      <c r="BF37" s="581">
        <f>H37*((Resultat_liste!$M39+20)/20)+Resultat_liste!$J39</f>
        <v>30</v>
      </c>
      <c r="BG37" s="581">
        <f>I37*((Resultat_liste!$M39+20)/20)+Resultat_liste!$J39</f>
        <v>0</v>
      </c>
      <c r="BH37" s="581">
        <f>J37*((Resultat_liste!$M39+20)/20)+Resultat_liste!$J39</f>
        <v>-30</v>
      </c>
      <c r="BI37" s="581">
        <f>K37*((Resultat_liste!$M39+20)/20)+Resultat_liste!$J39</f>
        <v>0</v>
      </c>
      <c r="BJ37" s="581">
        <f>L37*((Resultat_liste!$M39+20)/20)+Resultat_liste!$J39</f>
        <v>30</v>
      </c>
      <c r="BK37" s="581">
        <f>M37*((Resultat_liste!$M39+20)/20)+Resultat_liste!$J39</f>
        <v>0</v>
      </c>
      <c r="BL37" s="581">
        <f>N37*((Resultat_liste!$M39+20)/20)+Resultat_liste!$J39</f>
        <v>-30</v>
      </c>
      <c r="BM37" s="581">
        <f>O37*((Resultat_liste!$M39+20)/20)+Resultat_liste!$J39</f>
        <v>0</v>
      </c>
      <c r="BN37" s="581">
        <f>P37*((Resultat_liste!$M39+20)/20)+Resultat_liste!$J39</f>
        <v>30</v>
      </c>
      <c r="BO37" s="581">
        <f>Q37*((Resultat_liste!$M39+20)/20)+Resultat_liste!$J39</f>
        <v>0</v>
      </c>
      <c r="BP37" s="581">
        <f>R37*((Resultat_liste!$M39+20)/20)+Resultat_liste!$J39</f>
        <v>-30</v>
      </c>
      <c r="BQ37" s="581">
        <f>S37*((Resultat_liste!$M39+20)/20)+Resultat_liste!$J39</f>
        <v>0</v>
      </c>
      <c r="BR37" s="581">
        <f>T37*((Resultat_liste!$M39+20)/20)+Resultat_liste!$J39</f>
        <v>30</v>
      </c>
      <c r="BS37" s="581">
        <f>U37*((Resultat_liste!$M39+20)/20)+Resultat_liste!$J39</f>
        <v>0</v>
      </c>
      <c r="BT37" s="581">
        <f>V37*((Resultat_liste!$M39+20)/20)+Resultat_liste!$J39</f>
        <v>-30</v>
      </c>
      <c r="BU37" s="581">
        <f>W37*((Resultat_liste!$M39+20)/20)+Resultat_liste!$J39</f>
        <v>0</v>
      </c>
      <c r="BV37" s="581">
        <f>X37*((Resultat_liste!$M39+20)/20)+Resultat_liste!$J39</f>
        <v>30</v>
      </c>
      <c r="BW37" s="581">
        <f>Y37*((Resultat_liste!$M39+20)/20)+Resultat_liste!$J39</f>
        <v>0</v>
      </c>
      <c r="BX37" s="581">
        <f>Z37*((Resultat_liste!$M39+20)/20)+Resultat_liste!$J39</f>
        <v>-30</v>
      </c>
      <c r="BY37" s="581">
        <f>AA37*((Resultat_liste!$M39+20)/20)+Resultat_liste!$J39</f>
        <v>0</v>
      </c>
      <c r="BZ37" s="581">
        <f>AB37*((Resultat_liste!$M39+20)/20)+Resultat_liste!$J39</f>
        <v>30</v>
      </c>
      <c r="CA37" s="581">
        <f>AC37*((Resultat_liste!$M39+20)/20)+Resultat_liste!$J39</f>
        <v>0</v>
      </c>
      <c r="CB37" s="581">
        <f>AD37*((Resultat_liste!$M39+20)/20)+Resultat_liste!$J39</f>
        <v>-30</v>
      </c>
      <c r="CC37" s="581">
        <f>AE37*((Resultat_liste!$M39+20)/20)+Resultat_liste!$J39</f>
        <v>0</v>
      </c>
      <c r="CD37" s="581">
        <f>AF37*((Resultat_liste!$M39+20)/20)+Resultat_liste!$J39</f>
        <v>30</v>
      </c>
      <c r="CE37" s="581">
        <f>AG37*((Resultat_liste!$M39+20)/20)+Resultat_liste!$J39</f>
        <v>0</v>
      </c>
      <c r="CF37" s="581">
        <f>AH37*((Resultat_liste!$M39+20)/20)+Resultat_liste!$J39</f>
        <v>-30</v>
      </c>
      <c r="CG37" s="581">
        <f>AI37*((Resultat_liste!$M39+20)/20)+Resultat_liste!$J39</f>
        <v>0</v>
      </c>
      <c r="CH37" s="581">
        <f>AJ37*((Resultat_liste!$M39+20)/20)+Resultat_liste!$J39</f>
        <v>30</v>
      </c>
      <c r="CI37" s="581">
        <f>AK37*((Resultat_liste!$M39+20)/20)+Resultat_liste!$J39</f>
        <v>0</v>
      </c>
      <c r="CJ37" s="581">
        <f>AL37*((Resultat_liste!$M39+20)/20)+Resultat_liste!$J39</f>
        <v>-30</v>
      </c>
      <c r="CK37" s="581">
        <f>AM37*((Resultat_liste!$M39+20)/20)+Resultat_liste!$J39</f>
        <v>0</v>
      </c>
      <c r="CL37" s="581">
        <f>AN37*((Resultat_liste!$M39+20)/20)+Resultat_liste!$J39</f>
        <v>30</v>
      </c>
      <c r="CM37" s="581">
        <f>AO37*((Resultat_liste!$M39+20)/20)+Resultat_liste!$J39</f>
        <v>0</v>
      </c>
      <c r="CN37" s="581">
        <f>AP37*((Resultat_liste!$M39+20)/20)+Resultat_liste!$J39</f>
        <v>-30</v>
      </c>
      <c r="CO37" s="581">
        <f>AQ37*((Resultat_liste!$M39+20)/20)+Resultat_liste!$J39</f>
        <v>0</v>
      </c>
      <c r="CP37" s="581">
        <f>AR37*((Resultat_liste!$M39+20)/20)+Resultat_liste!$J39</f>
        <v>30</v>
      </c>
      <c r="CQ37" s="581">
        <f>AS37*((Resultat_liste!$M39+20)/20)+Resultat_liste!$J39</f>
        <v>0</v>
      </c>
      <c r="CR37" s="581">
        <f>AT37*((Resultat_liste!$M39+20)/20)+Resultat_liste!$J39</f>
        <v>-30</v>
      </c>
      <c r="CS37" s="581">
        <f>AU37*((Resultat_liste!$M39+20)/20)+Resultat_liste!$J39</f>
        <v>0</v>
      </c>
      <c r="CT37" s="581">
        <f>AV37*((Resultat_liste!$M39+20)/20)+Resultat_liste!$J39</f>
        <v>30</v>
      </c>
      <c r="CU37" s="581">
        <f>AW37*((Resultat_liste!$M39+20)/20)+Resultat_liste!$J39</f>
        <v>0</v>
      </c>
      <c r="CV37" s="581">
        <f>AX37*((Resultat_liste!$M39+20)/20)+Resultat_liste!$J39</f>
        <v>-30</v>
      </c>
      <c r="CW37" s="581">
        <f>AY37*((Resultat_liste!$M39+20)/20)+Resultat_liste!$J39</f>
        <v>0</v>
      </c>
      <c r="CX37" s="581">
        <f>AZ37*((Resultat_liste!$M39+20)/20)+Resultat_liste!$J39</f>
        <v>30</v>
      </c>
      <c r="CY37" s="581">
        <f>BA37*((Resultat_liste!$M39+20)/20)+Resultat_liste!$J39</f>
        <v>0</v>
      </c>
      <c r="CZ37" s="581">
        <f>BB37*((Resultat_liste!$M39+20)/20)+Resultat_liste!$J39</f>
        <v>-30</v>
      </c>
      <c r="DA37" s="581">
        <f>BC37*((Resultat_liste!$M39+20)/20)+Resultat_liste!$J39</f>
        <v>0</v>
      </c>
      <c r="DB37" s="581">
        <f>BD37*((Resultat_liste!$M39+20)/20)+Resultat_liste!$J39</f>
        <v>30</v>
      </c>
      <c r="DC37" s="581">
        <f>BE37*((Resultat_liste!$M39+20)/20)+Resultat_liste!$J39</f>
        <v>0</v>
      </c>
      <c r="DD37" s="581">
        <f>H37*((Resultat_liste!$Y39+20)/20)+Resultat_liste!$V39</f>
        <v>35</v>
      </c>
      <c r="DE37" s="581">
        <f>I37*((Resultat_liste!$Y39+20)/20)+Resultat_liste!$V39</f>
        <v>0</v>
      </c>
      <c r="DF37" s="581">
        <f>J37*((Resultat_liste!$Y39+20)/20)+Resultat_liste!$V39</f>
        <v>-35</v>
      </c>
      <c r="DG37" s="581">
        <f>K37*((Resultat_liste!$Y39+20)/20)+Resultat_liste!$V39</f>
        <v>0</v>
      </c>
      <c r="DH37" s="581">
        <f>L37*((Resultat_liste!$Y39+20)/20)+Resultat_liste!$V39</f>
        <v>35</v>
      </c>
      <c r="DI37" s="581">
        <f>M37*((Resultat_liste!$Y39+20)/20)+Resultat_liste!$V39</f>
        <v>0</v>
      </c>
      <c r="DJ37" s="581">
        <f>N37*((Resultat_liste!$Y39+20)/20)+Resultat_liste!$V39</f>
        <v>-35</v>
      </c>
      <c r="DK37" s="581">
        <f>O37*((Resultat_liste!$Y39+20)/20)+Resultat_liste!$V39</f>
        <v>0</v>
      </c>
      <c r="DL37" s="581">
        <f>P37*((Resultat_liste!$Y39+20)/20)+Resultat_liste!$V39</f>
        <v>35</v>
      </c>
      <c r="DM37" s="581">
        <f>Q37*((Resultat_liste!$Y39+20)/20)+Resultat_liste!$V39</f>
        <v>0</v>
      </c>
      <c r="DN37" s="581">
        <f>R37*((Resultat_liste!$Y39+20)/20)+Resultat_liste!$V39</f>
        <v>-35</v>
      </c>
      <c r="DO37" s="581">
        <f>S37*((Resultat_liste!$Y39+20)/20)+Resultat_liste!$V39</f>
        <v>0</v>
      </c>
      <c r="DP37" s="581">
        <f>T37*((Resultat_liste!$Y39+20)/20)+Resultat_liste!$V39</f>
        <v>35</v>
      </c>
      <c r="DQ37" s="581">
        <f>U37*((Resultat_liste!$Y39+20)/20)+Resultat_liste!$V39</f>
        <v>0</v>
      </c>
      <c r="DR37" s="581">
        <f>V37*((Resultat_liste!$Y39+20)/20)+Resultat_liste!$V39</f>
        <v>-35</v>
      </c>
      <c r="DS37" s="581">
        <f>W37*((Resultat_liste!$Y39+20)/20)+Resultat_liste!$V39</f>
        <v>0</v>
      </c>
      <c r="DT37" s="581">
        <f>X37*((Resultat_liste!$Y39+20)/20)+Resultat_liste!$V39</f>
        <v>35</v>
      </c>
      <c r="DU37" s="581">
        <f>Y37*((Resultat_liste!$Y39+20)/20)+Resultat_liste!$V39</f>
        <v>0</v>
      </c>
      <c r="DV37" s="581">
        <f>Z37*((Resultat_liste!$Y39+20)/20)+Resultat_liste!$V39</f>
        <v>-35</v>
      </c>
      <c r="DW37" s="581">
        <f>AA37*((Resultat_liste!$Y39+20)/20)+Resultat_liste!$V39</f>
        <v>0</v>
      </c>
      <c r="DX37" s="581">
        <f>AB37*((Resultat_liste!$Y39+20)/20)+Resultat_liste!$V39</f>
        <v>35</v>
      </c>
      <c r="DY37" s="581">
        <f>AC37*((Resultat_liste!$Y39+20)/20)+Resultat_liste!$V39</f>
        <v>0</v>
      </c>
      <c r="DZ37" s="581">
        <f>AD37*((Resultat_liste!$Y39+20)/20)+Resultat_liste!$V39</f>
        <v>-35</v>
      </c>
      <c r="EA37" s="581">
        <f>AE37*((Resultat_liste!$Y39+20)/20)+Resultat_liste!$V39</f>
        <v>0</v>
      </c>
      <c r="EB37" s="581">
        <f>AF37*((Resultat_liste!$Y39+20)/20)+Resultat_liste!$V39</f>
        <v>35</v>
      </c>
      <c r="EC37" s="581">
        <f>AG37*((Resultat_liste!$Y39+20)/20)+Resultat_liste!$V39</f>
        <v>0</v>
      </c>
      <c r="ED37" s="581">
        <f>AH37*((Resultat_liste!$Y39+20)/20)+Resultat_liste!$V39</f>
        <v>-35</v>
      </c>
      <c r="EE37" s="581">
        <f>AI37*((Resultat_liste!$Y39+20)/20)+Resultat_liste!$V39</f>
        <v>0</v>
      </c>
      <c r="EF37" s="581">
        <f>AJ37*((Resultat_liste!$Y39+20)/20)+Resultat_liste!$V39</f>
        <v>35</v>
      </c>
      <c r="EG37" s="581">
        <f>AK37*((Resultat_liste!$Y39+20)/20)+Resultat_liste!$V39</f>
        <v>0</v>
      </c>
      <c r="EH37" s="581">
        <f>AL37*((Resultat_liste!$Y39+20)/20)+Resultat_liste!$V39</f>
        <v>-35</v>
      </c>
      <c r="EI37" s="581">
        <f>AM37*((Resultat_liste!$Y39+20)/20)+Resultat_liste!$V39</f>
        <v>0</v>
      </c>
      <c r="EJ37" s="581">
        <f>AN37*((Resultat_liste!$Y39+20)/20)+Resultat_liste!$V39</f>
        <v>35</v>
      </c>
      <c r="EK37" s="581">
        <f>AO37*((Resultat_liste!$Y39+20)/20)+Resultat_liste!$V39</f>
        <v>0</v>
      </c>
      <c r="EL37" s="581">
        <f>AP37*((Resultat_liste!$Y39+20)/20)+Resultat_liste!$V39</f>
        <v>-35</v>
      </c>
      <c r="EM37" s="581">
        <f>AQ37*((Resultat_liste!$Y39+20)/20)+Resultat_liste!$V39</f>
        <v>0</v>
      </c>
      <c r="EN37" s="581">
        <f>AR37*((Resultat_liste!$Y39+20)/20)+Resultat_liste!$V39</f>
        <v>35</v>
      </c>
      <c r="EO37" s="581">
        <f>AS37*((Resultat_liste!$Y39+20)/20)+Resultat_liste!$V39</f>
        <v>0</v>
      </c>
      <c r="EP37" s="581">
        <f>AT37*((Resultat_liste!$Y39+20)/20)+Resultat_liste!$V39</f>
        <v>-35</v>
      </c>
      <c r="EQ37" s="581">
        <f>AU37*((Resultat_liste!$Y39+20)/20)+Resultat_liste!$V39</f>
        <v>0</v>
      </c>
      <c r="ER37" s="581">
        <f>AV37*((Resultat_liste!$Y39+20)/20)+Resultat_liste!$V39</f>
        <v>35</v>
      </c>
      <c r="ES37" s="581">
        <f>AW37*((Resultat_liste!$Y39+20)/20)+Resultat_liste!$V39</f>
        <v>0</v>
      </c>
      <c r="ET37" s="581">
        <f>AX37*((Resultat_liste!$Y39+20)/20)+Resultat_liste!$V39</f>
        <v>-35</v>
      </c>
      <c r="EU37" s="581">
        <f>AY37*((Resultat_liste!$Y39+20)/20)+Resultat_liste!$V39</f>
        <v>0</v>
      </c>
      <c r="EV37" s="581">
        <f>AZ37*((Resultat_liste!$Y39+20)/20)+Resultat_liste!$V39</f>
        <v>35</v>
      </c>
      <c r="EW37" s="581">
        <f>BA37*((Resultat_liste!$Y39+20)/20)+Resultat_liste!$V39</f>
        <v>0</v>
      </c>
      <c r="EX37" s="581">
        <f>BB37*((Resultat_liste!$Y39+20)/20)+Resultat_liste!$V39</f>
        <v>-35</v>
      </c>
      <c r="EY37" s="581">
        <f>BC37*((Resultat_liste!$Y39+20)/20)+Resultat_liste!$V39</f>
        <v>0</v>
      </c>
      <c r="EZ37" s="581">
        <f>BD37*((Resultat_liste!$Y39+20)/20)+Resultat_liste!$V39</f>
        <v>35</v>
      </c>
      <c r="FA37" s="581">
        <f>BE37*((Resultat_liste!$Y39+20)/20)+Resultat_liste!$V39</f>
        <v>0</v>
      </c>
      <c r="FB37" s="581">
        <f t="shared" si="73"/>
        <v>20</v>
      </c>
      <c r="FC37" s="581">
        <f t="shared" si="74"/>
        <v>0</v>
      </c>
      <c r="FD37" s="581">
        <f t="shared" si="75"/>
        <v>-20</v>
      </c>
      <c r="FE37" s="581">
        <f t="shared" si="76"/>
        <v>0</v>
      </c>
      <c r="FF37" s="581">
        <f t="shared" si="77"/>
        <v>20</v>
      </c>
      <c r="FG37" s="581">
        <f t="shared" si="78"/>
        <v>0</v>
      </c>
      <c r="FH37" s="581">
        <f t="shared" si="79"/>
        <v>-20</v>
      </c>
      <c r="FI37" s="581">
        <f t="shared" si="80"/>
        <v>0</v>
      </c>
      <c r="FJ37" s="581">
        <f t="shared" si="81"/>
        <v>20</v>
      </c>
      <c r="FK37" s="581">
        <f t="shared" si="82"/>
        <v>0</v>
      </c>
      <c r="FL37" s="581">
        <f t="shared" si="83"/>
        <v>-20</v>
      </c>
      <c r="FM37" s="581">
        <f t="shared" si="84"/>
        <v>0</v>
      </c>
      <c r="FN37" s="581">
        <f t="shared" si="85"/>
        <v>20</v>
      </c>
      <c r="FO37" s="581">
        <f t="shared" si="86"/>
        <v>0</v>
      </c>
      <c r="FP37" s="581">
        <f t="shared" si="87"/>
        <v>-20</v>
      </c>
      <c r="FQ37" s="581">
        <f t="shared" si="88"/>
        <v>0</v>
      </c>
      <c r="FR37" s="581">
        <f t="shared" si="89"/>
        <v>20</v>
      </c>
      <c r="FS37" s="581">
        <f t="shared" si="90"/>
        <v>0</v>
      </c>
      <c r="FT37" s="581">
        <f t="shared" si="91"/>
        <v>-20</v>
      </c>
      <c r="FU37" s="581">
        <f t="shared" si="92"/>
        <v>0</v>
      </c>
      <c r="FV37" s="581">
        <f t="shared" si="93"/>
        <v>20</v>
      </c>
      <c r="FW37" s="581">
        <f t="shared" si="94"/>
        <v>0</v>
      </c>
      <c r="FX37" s="581">
        <f t="shared" si="95"/>
        <v>-20</v>
      </c>
      <c r="FY37" s="581">
        <f t="shared" si="96"/>
        <v>0</v>
      </c>
      <c r="FZ37" s="581">
        <f t="shared" si="97"/>
        <v>20</v>
      </c>
      <c r="GA37" s="581">
        <f t="shared" si="98"/>
        <v>0</v>
      </c>
      <c r="GB37" s="581">
        <f t="shared" si="2"/>
        <v>-20</v>
      </c>
      <c r="GC37" s="581">
        <f t="shared" si="3"/>
        <v>0</v>
      </c>
      <c r="GD37" s="581">
        <f t="shared" si="4"/>
        <v>20</v>
      </c>
      <c r="GE37" s="581">
        <f t="shared" si="5"/>
        <v>0</v>
      </c>
      <c r="GF37" s="581">
        <f t="shared" si="6"/>
        <v>-20</v>
      </c>
      <c r="GG37" s="581">
        <f t="shared" si="7"/>
        <v>0</v>
      </c>
      <c r="GH37" s="581">
        <f t="shared" si="8"/>
        <v>20</v>
      </c>
      <c r="GI37" s="581">
        <f t="shared" si="9"/>
        <v>0</v>
      </c>
      <c r="GJ37" s="581">
        <f t="shared" si="10"/>
        <v>-20</v>
      </c>
      <c r="GK37" s="581">
        <f t="shared" si="11"/>
        <v>0</v>
      </c>
      <c r="GL37" s="581">
        <f t="shared" si="12"/>
        <v>20</v>
      </c>
      <c r="GM37" s="581">
        <f t="shared" si="13"/>
        <v>0</v>
      </c>
      <c r="GN37" s="581">
        <f t="shared" si="14"/>
        <v>-20</v>
      </c>
      <c r="GO37" s="581">
        <f t="shared" si="15"/>
        <v>0</v>
      </c>
      <c r="GP37" s="581">
        <f t="shared" si="16"/>
        <v>20</v>
      </c>
      <c r="GQ37" s="581">
        <f t="shared" si="17"/>
        <v>0</v>
      </c>
      <c r="GR37" s="581">
        <f t="shared" si="18"/>
        <v>-20</v>
      </c>
      <c r="GS37" s="581">
        <f t="shared" si="19"/>
        <v>0</v>
      </c>
      <c r="GT37" s="581">
        <f t="shared" si="20"/>
        <v>20</v>
      </c>
      <c r="GU37" s="581">
        <f t="shared" si="21"/>
        <v>0</v>
      </c>
      <c r="GV37" s="581">
        <f t="shared" si="22"/>
        <v>-20</v>
      </c>
      <c r="GW37" s="581">
        <f t="shared" si="23"/>
        <v>0</v>
      </c>
      <c r="GX37" s="581">
        <f t="shared" si="24"/>
        <v>20</v>
      </c>
      <c r="GY37" s="581">
        <f t="shared" si="25"/>
        <v>0</v>
      </c>
    </row>
    <row r="38" spans="1:207" ht="16.5" thickTop="1" thickBot="1" x14ac:dyDescent="0.3">
      <c r="A38" s="581">
        <v>370</v>
      </c>
      <c r="B38" s="584" t="s">
        <v>50</v>
      </c>
      <c r="C38" s="581">
        <f t="shared" si="99"/>
        <v>7</v>
      </c>
      <c r="D38" s="581">
        <f t="shared" si="26"/>
        <v>704</v>
      </c>
      <c r="E38" s="581">
        <v>370</v>
      </c>
      <c r="F38" s="581">
        <f t="shared" si="100"/>
        <v>4</v>
      </c>
      <c r="G38" s="582" t="s">
        <v>46</v>
      </c>
      <c r="H38" s="581">
        <v>20</v>
      </c>
      <c r="I38" s="581">
        <v>0</v>
      </c>
      <c r="J38" s="581">
        <v>-20</v>
      </c>
      <c r="K38" s="581">
        <v>0</v>
      </c>
      <c r="L38" s="581">
        <f t="shared" si="27"/>
        <v>20</v>
      </c>
      <c r="M38" s="581">
        <f t="shared" si="28"/>
        <v>0</v>
      </c>
      <c r="N38" s="581">
        <f t="shared" si="29"/>
        <v>-20</v>
      </c>
      <c r="O38" s="581">
        <f t="shared" si="30"/>
        <v>0</v>
      </c>
      <c r="P38" s="581">
        <f t="shared" si="31"/>
        <v>20</v>
      </c>
      <c r="Q38" s="581">
        <f t="shared" si="32"/>
        <v>0</v>
      </c>
      <c r="R38" s="581">
        <f t="shared" si="33"/>
        <v>-20</v>
      </c>
      <c r="S38" s="581">
        <f t="shared" si="34"/>
        <v>0</v>
      </c>
      <c r="T38" s="581">
        <f t="shared" si="35"/>
        <v>20</v>
      </c>
      <c r="U38" s="581">
        <f t="shared" si="36"/>
        <v>0</v>
      </c>
      <c r="V38" s="581">
        <f t="shared" si="37"/>
        <v>-20</v>
      </c>
      <c r="W38" s="581">
        <f t="shared" si="38"/>
        <v>0</v>
      </c>
      <c r="X38" s="581">
        <f t="shared" si="39"/>
        <v>20</v>
      </c>
      <c r="Y38" s="581">
        <f t="shared" si="40"/>
        <v>0</v>
      </c>
      <c r="Z38" s="581">
        <f t="shared" si="41"/>
        <v>-20</v>
      </c>
      <c r="AA38" s="581">
        <f t="shared" si="42"/>
        <v>0</v>
      </c>
      <c r="AB38" s="581">
        <f t="shared" si="43"/>
        <v>20</v>
      </c>
      <c r="AC38" s="581">
        <f t="shared" si="44"/>
        <v>0</v>
      </c>
      <c r="AD38" s="581">
        <f t="shared" si="45"/>
        <v>-20</v>
      </c>
      <c r="AE38" s="581">
        <f t="shared" si="46"/>
        <v>0</v>
      </c>
      <c r="AF38" s="581">
        <f t="shared" si="47"/>
        <v>20</v>
      </c>
      <c r="AG38" s="581">
        <f t="shared" si="48"/>
        <v>0</v>
      </c>
      <c r="AH38" s="581">
        <f t="shared" si="49"/>
        <v>-20</v>
      </c>
      <c r="AI38" s="581">
        <f t="shared" si="50"/>
        <v>0</v>
      </c>
      <c r="AJ38" s="581">
        <f t="shared" si="51"/>
        <v>20</v>
      </c>
      <c r="AK38" s="581">
        <f t="shared" si="52"/>
        <v>0</v>
      </c>
      <c r="AL38" s="581">
        <f t="shared" si="53"/>
        <v>-20</v>
      </c>
      <c r="AM38" s="581">
        <f t="shared" si="54"/>
        <v>0</v>
      </c>
      <c r="AN38" s="581">
        <f t="shared" si="55"/>
        <v>20</v>
      </c>
      <c r="AO38" s="581">
        <f t="shared" si="56"/>
        <v>0</v>
      </c>
      <c r="AP38" s="581">
        <f t="shared" si="57"/>
        <v>-20</v>
      </c>
      <c r="AQ38" s="581">
        <f t="shared" si="58"/>
        <v>0</v>
      </c>
      <c r="AR38" s="581">
        <f t="shared" si="59"/>
        <v>20</v>
      </c>
      <c r="AS38" s="581">
        <f t="shared" si="60"/>
        <v>0</v>
      </c>
      <c r="AT38" s="581">
        <f t="shared" si="61"/>
        <v>-20</v>
      </c>
      <c r="AU38" s="581">
        <f t="shared" si="62"/>
        <v>0</v>
      </c>
      <c r="AV38" s="581">
        <f t="shared" si="63"/>
        <v>20</v>
      </c>
      <c r="AW38" s="581">
        <f t="shared" si="64"/>
        <v>0</v>
      </c>
      <c r="AX38" s="581">
        <f t="shared" si="65"/>
        <v>-20</v>
      </c>
      <c r="AY38" s="581">
        <f t="shared" si="66"/>
        <v>0</v>
      </c>
      <c r="AZ38" s="581">
        <f t="shared" si="67"/>
        <v>20</v>
      </c>
      <c r="BA38" s="581">
        <f t="shared" si="68"/>
        <v>0</v>
      </c>
      <c r="BB38" s="581">
        <f t="shared" si="69"/>
        <v>-20</v>
      </c>
      <c r="BC38" s="581">
        <f t="shared" si="70"/>
        <v>0</v>
      </c>
      <c r="BD38" s="581">
        <f t="shared" si="71"/>
        <v>20</v>
      </c>
      <c r="BE38" s="581">
        <f t="shared" si="72"/>
        <v>0</v>
      </c>
      <c r="BF38" s="581">
        <f>H38*((Resultat_liste!$M40+20)/20)+Resultat_liste!$J40</f>
        <v>34</v>
      </c>
      <c r="BG38" s="581">
        <f>I38*((Resultat_liste!$M40+20)/20)+Resultat_liste!$J40</f>
        <v>0</v>
      </c>
      <c r="BH38" s="581">
        <f>J38*((Resultat_liste!$M40+20)/20)+Resultat_liste!$J40</f>
        <v>-34</v>
      </c>
      <c r="BI38" s="581">
        <f>K38*((Resultat_liste!$M40+20)/20)+Resultat_liste!$J40</f>
        <v>0</v>
      </c>
      <c r="BJ38" s="581">
        <f>L38*((Resultat_liste!$M40+20)/20)+Resultat_liste!$J40</f>
        <v>34</v>
      </c>
      <c r="BK38" s="581">
        <f>M38*((Resultat_liste!$M40+20)/20)+Resultat_liste!$J40</f>
        <v>0</v>
      </c>
      <c r="BL38" s="581">
        <f>N38*((Resultat_liste!$M40+20)/20)+Resultat_liste!$J40</f>
        <v>-34</v>
      </c>
      <c r="BM38" s="581">
        <f>O38*((Resultat_liste!$M40+20)/20)+Resultat_liste!$J40</f>
        <v>0</v>
      </c>
      <c r="BN38" s="581">
        <f>P38*((Resultat_liste!$M40+20)/20)+Resultat_liste!$J40</f>
        <v>34</v>
      </c>
      <c r="BO38" s="581">
        <f>Q38*((Resultat_liste!$M40+20)/20)+Resultat_liste!$J40</f>
        <v>0</v>
      </c>
      <c r="BP38" s="581">
        <f>R38*((Resultat_liste!$M40+20)/20)+Resultat_liste!$J40</f>
        <v>-34</v>
      </c>
      <c r="BQ38" s="581">
        <f>S38*((Resultat_liste!$M40+20)/20)+Resultat_liste!$J40</f>
        <v>0</v>
      </c>
      <c r="BR38" s="581">
        <f>T38*((Resultat_liste!$M40+20)/20)+Resultat_liste!$J40</f>
        <v>34</v>
      </c>
      <c r="BS38" s="581">
        <f>U38*((Resultat_liste!$M40+20)/20)+Resultat_liste!$J40</f>
        <v>0</v>
      </c>
      <c r="BT38" s="581">
        <f>V38*((Resultat_liste!$M40+20)/20)+Resultat_liste!$J40</f>
        <v>-34</v>
      </c>
      <c r="BU38" s="581">
        <f>W38*((Resultat_liste!$M40+20)/20)+Resultat_liste!$J40</f>
        <v>0</v>
      </c>
      <c r="BV38" s="581">
        <f>X38*((Resultat_liste!$M40+20)/20)+Resultat_liste!$J40</f>
        <v>34</v>
      </c>
      <c r="BW38" s="581">
        <f>Y38*((Resultat_liste!$M40+20)/20)+Resultat_liste!$J40</f>
        <v>0</v>
      </c>
      <c r="BX38" s="581">
        <f>Z38*((Resultat_liste!$M40+20)/20)+Resultat_liste!$J40</f>
        <v>-34</v>
      </c>
      <c r="BY38" s="581">
        <f>AA38*((Resultat_liste!$M40+20)/20)+Resultat_liste!$J40</f>
        <v>0</v>
      </c>
      <c r="BZ38" s="581">
        <f>AB38*((Resultat_liste!$M40+20)/20)+Resultat_liste!$J40</f>
        <v>34</v>
      </c>
      <c r="CA38" s="581">
        <f>AC38*((Resultat_liste!$M40+20)/20)+Resultat_liste!$J40</f>
        <v>0</v>
      </c>
      <c r="CB38" s="581">
        <f>AD38*((Resultat_liste!$M40+20)/20)+Resultat_liste!$J40</f>
        <v>-34</v>
      </c>
      <c r="CC38" s="581">
        <f>AE38*((Resultat_liste!$M40+20)/20)+Resultat_liste!$J40</f>
        <v>0</v>
      </c>
      <c r="CD38" s="581">
        <f>AF38*((Resultat_liste!$M40+20)/20)+Resultat_liste!$J40</f>
        <v>34</v>
      </c>
      <c r="CE38" s="581">
        <f>AG38*((Resultat_liste!$M40+20)/20)+Resultat_liste!$J40</f>
        <v>0</v>
      </c>
      <c r="CF38" s="581">
        <f>AH38*((Resultat_liste!$M40+20)/20)+Resultat_liste!$J40</f>
        <v>-34</v>
      </c>
      <c r="CG38" s="581">
        <f>AI38*((Resultat_liste!$M40+20)/20)+Resultat_liste!$J40</f>
        <v>0</v>
      </c>
      <c r="CH38" s="581">
        <f>AJ38*((Resultat_liste!$M40+20)/20)+Resultat_liste!$J40</f>
        <v>34</v>
      </c>
      <c r="CI38" s="581">
        <f>AK38*((Resultat_liste!$M40+20)/20)+Resultat_liste!$J40</f>
        <v>0</v>
      </c>
      <c r="CJ38" s="581">
        <f>AL38*((Resultat_liste!$M40+20)/20)+Resultat_liste!$J40</f>
        <v>-34</v>
      </c>
      <c r="CK38" s="581">
        <f>AM38*((Resultat_liste!$M40+20)/20)+Resultat_liste!$J40</f>
        <v>0</v>
      </c>
      <c r="CL38" s="581">
        <f>AN38*((Resultat_liste!$M40+20)/20)+Resultat_liste!$J40</f>
        <v>34</v>
      </c>
      <c r="CM38" s="581">
        <f>AO38*((Resultat_liste!$M40+20)/20)+Resultat_liste!$J40</f>
        <v>0</v>
      </c>
      <c r="CN38" s="581">
        <f>AP38*((Resultat_liste!$M40+20)/20)+Resultat_liste!$J40</f>
        <v>-34</v>
      </c>
      <c r="CO38" s="581">
        <f>AQ38*((Resultat_liste!$M40+20)/20)+Resultat_liste!$J40</f>
        <v>0</v>
      </c>
      <c r="CP38" s="581">
        <f>AR38*((Resultat_liste!$M40+20)/20)+Resultat_liste!$J40</f>
        <v>34</v>
      </c>
      <c r="CQ38" s="581">
        <f>AS38*((Resultat_liste!$M40+20)/20)+Resultat_liste!$J40</f>
        <v>0</v>
      </c>
      <c r="CR38" s="581">
        <f>AT38*((Resultat_liste!$M40+20)/20)+Resultat_liste!$J40</f>
        <v>-34</v>
      </c>
      <c r="CS38" s="581">
        <f>AU38*((Resultat_liste!$M40+20)/20)+Resultat_liste!$J40</f>
        <v>0</v>
      </c>
      <c r="CT38" s="581">
        <f>AV38*((Resultat_liste!$M40+20)/20)+Resultat_liste!$J40</f>
        <v>34</v>
      </c>
      <c r="CU38" s="581">
        <f>AW38*((Resultat_liste!$M40+20)/20)+Resultat_liste!$J40</f>
        <v>0</v>
      </c>
      <c r="CV38" s="581">
        <f>AX38*((Resultat_liste!$M40+20)/20)+Resultat_liste!$J40</f>
        <v>-34</v>
      </c>
      <c r="CW38" s="581">
        <f>AY38*((Resultat_liste!$M40+20)/20)+Resultat_liste!$J40</f>
        <v>0</v>
      </c>
      <c r="CX38" s="581">
        <f>AZ38*((Resultat_liste!$M40+20)/20)+Resultat_liste!$J40</f>
        <v>34</v>
      </c>
      <c r="CY38" s="581">
        <f>BA38*((Resultat_liste!$M40+20)/20)+Resultat_liste!$J40</f>
        <v>0</v>
      </c>
      <c r="CZ38" s="581">
        <f>BB38*((Resultat_liste!$M40+20)/20)+Resultat_liste!$J40</f>
        <v>-34</v>
      </c>
      <c r="DA38" s="581">
        <f>BC38*((Resultat_liste!$M40+20)/20)+Resultat_liste!$J40</f>
        <v>0</v>
      </c>
      <c r="DB38" s="581">
        <f>BD38*((Resultat_liste!$M40+20)/20)+Resultat_liste!$J40</f>
        <v>34</v>
      </c>
      <c r="DC38" s="581">
        <f>BE38*((Resultat_liste!$M40+20)/20)+Resultat_liste!$J40</f>
        <v>0</v>
      </c>
      <c r="DD38" s="581">
        <f>H38*((Resultat_liste!$Y40+20)/20)+Resultat_liste!$V40</f>
        <v>40</v>
      </c>
      <c r="DE38" s="581">
        <f>I38*((Resultat_liste!$Y40+20)/20)+Resultat_liste!$V40</f>
        <v>4</v>
      </c>
      <c r="DF38" s="581">
        <f>J38*((Resultat_liste!$Y40+20)/20)+Resultat_liste!$V40</f>
        <v>-32</v>
      </c>
      <c r="DG38" s="581">
        <f>K38*((Resultat_liste!$Y40+20)/20)+Resultat_liste!$V40</f>
        <v>4</v>
      </c>
      <c r="DH38" s="581">
        <f>L38*((Resultat_liste!$Y40+20)/20)+Resultat_liste!$V40</f>
        <v>40</v>
      </c>
      <c r="DI38" s="581">
        <f>M38*((Resultat_liste!$Y40+20)/20)+Resultat_liste!$V40</f>
        <v>4</v>
      </c>
      <c r="DJ38" s="581">
        <f>N38*((Resultat_liste!$Y40+20)/20)+Resultat_liste!$V40</f>
        <v>-32</v>
      </c>
      <c r="DK38" s="581">
        <f>O38*((Resultat_liste!$Y40+20)/20)+Resultat_liste!$V40</f>
        <v>4</v>
      </c>
      <c r="DL38" s="581">
        <f>P38*((Resultat_liste!$Y40+20)/20)+Resultat_liste!$V40</f>
        <v>40</v>
      </c>
      <c r="DM38" s="581">
        <f>Q38*((Resultat_liste!$Y40+20)/20)+Resultat_liste!$V40</f>
        <v>4</v>
      </c>
      <c r="DN38" s="581">
        <f>R38*((Resultat_liste!$Y40+20)/20)+Resultat_liste!$V40</f>
        <v>-32</v>
      </c>
      <c r="DO38" s="581">
        <f>S38*((Resultat_liste!$Y40+20)/20)+Resultat_liste!$V40</f>
        <v>4</v>
      </c>
      <c r="DP38" s="581">
        <f>T38*((Resultat_liste!$Y40+20)/20)+Resultat_liste!$V40</f>
        <v>40</v>
      </c>
      <c r="DQ38" s="581">
        <f>U38*((Resultat_liste!$Y40+20)/20)+Resultat_liste!$V40</f>
        <v>4</v>
      </c>
      <c r="DR38" s="581">
        <f>V38*((Resultat_liste!$Y40+20)/20)+Resultat_liste!$V40</f>
        <v>-32</v>
      </c>
      <c r="DS38" s="581">
        <f>W38*((Resultat_liste!$Y40+20)/20)+Resultat_liste!$V40</f>
        <v>4</v>
      </c>
      <c r="DT38" s="581">
        <f>X38*((Resultat_liste!$Y40+20)/20)+Resultat_liste!$V40</f>
        <v>40</v>
      </c>
      <c r="DU38" s="581">
        <f>Y38*((Resultat_liste!$Y40+20)/20)+Resultat_liste!$V40</f>
        <v>4</v>
      </c>
      <c r="DV38" s="581">
        <f>Z38*((Resultat_liste!$Y40+20)/20)+Resultat_liste!$V40</f>
        <v>-32</v>
      </c>
      <c r="DW38" s="581">
        <f>AA38*((Resultat_liste!$Y40+20)/20)+Resultat_liste!$V40</f>
        <v>4</v>
      </c>
      <c r="DX38" s="581">
        <f>AB38*((Resultat_liste!$Y40+20)/20)+Resultat_liste!$V40</f>
        <v>40</v>
      </c>
      <c r="DY38" s="581">
        <f>AC38*((Resultat_liste!$Y40+20)/20)+Resultat_liste!$V40</f>
        <v>4</v>
      </c>
      <c r="DZ38" s="581">
        <f>AD38*((Resultat_liste!$Y40+20)/20)+Resultat_liste!$V40</f>
        <v>-32</v>
      </c>
      <c r="EA38" s="581">
        <f>AE38*((Resultat_liste!$Y40+20)/20)+Resultat_liste!$V40</f>
        <v>4</v>
      </c>
      <c r="EB38" s="581">
        <f>AF38*((Resultat_liste!$Y40+20)/20)+Resultat_liste!$V40</f>
        <v>40</v>
      </c>
      <c r="EC38" s="581">
        <f>AG38*((Resultat_liste!$Y40+20)/20)+Resultat_liste!$V40</f>
        <v>4</v>
      </c>
      <c r="ED38" s="581">
        <f>AH38*((Resultat_liste!$Y40+20)/20)+Resultat_liste!$V40</f>
        <v>-32</v>
      </c>
      <c r="EE38" s="581">
        <f>AI38*((Resultat_liste!$Y40+20)/20)+Resultat_liste!$V40</f>
        <v>4</v>
      </c>
      <c r="EF38" s="581">
        <f>AJ38*((Resultat_liste!$Y40+20)/20)+Resultat_liste!$V40</f>
        <v>40</v>
      </c>
      <c r="EG38" s="581">
        <f>AK38*((Resultat_liste!$Y40+20)/20)+Resultat_liste!$V40</f>
        <v>4</v>
      </c>
      <c r="EH38" s="581">
        <f>AL38*((Resultat_liste!$Y40+20)/20)+Resultat_liste!$V40</f>
        <v>-32</v>
      </c>
      <c r="EI38" s="581">
        <f>AM38*((Resultat_liste!$Y40+20)/20)+Resultat_liste!$V40</f>
        <v>4</v>
      </c>
      <c r="EJ38" s="581">
        <f>AN38*((Resultat_liste!$Y40+20)/20)+Resultat_liste!$V40</f>
        <v>40</v>
      </c>
      <c r="EK38" s="581">
        <f>AO38*((Resultat_liste!$Y40+20)/20)+Resultat_liste!$V40</f>
        <v>4</v>
      </c>
      <c r="EL38" s="581">
        <f>AP38*((Resultat_liste!$Y40+20)/20)+Resultat_liste!$V40</f>
        <v>-32</v>
      </c>
      <c r="EM38" s="581">
        <f>AQ38*((Resultat_liste!$Y40+20)/20)+Resultat_liste!$V40</f>
        <v>4</v>
      </c>
      <c r="EN38" s="581">
        <f>AR38*((Resultat_liste!$Y40+20)/20)+Resultat_liste!$V40</f>
        <v>40</v>
      </c>
      <c r="EO38" s="581">
        <f>AS38*((Resultat_liste!$Y40+20)/20)+Resultat_liste!$V40</f>
        <v>4</v>
      </c>
      <c r="EP38" s="581">
        <f>AT38*((Resultat_liste!$Y40+20)/20)+Resultat_liste!$V40</f>
        <v>-32</v>
      </c>
      <c r="EQ38" s="581">
        <f>AU38*((Resultat_liste!$Y40+20)/20)+Resultat_liste!$V40</f>
        <v>4</v>
      </c>
      <c r="ER38" s="581">
        <f>AV38*((Resultat_liste!$Y40+20)/20)+Resultat_liste!$V40</f>
        <v>40</v>
      </c>
      <c r="ES38" s="581">
        <f>AW38*((Resultat_liste!$Y40+20)/20)+Resultat_liste!$V40</f>
        <v>4</v>
      </c>
      <c r="ET38" s="581">
        <f>AX38*((Resultat_liste!$Y40+20)/20)+Resultat_liste!$V40</f>
        <v>-32</v>
      </c>
      <c r="EU38" s="581">
        <f>AY38*((Resultat_liste!$Y40+20)/20)+Resultat_liste!$V40</f>
        <v>4</v>
      </c>
      <c r="EV38" s="581">
        <f>AZ38*((Resultat_liste!$Y40+20)/20)+Resultat_liste!$V40</f>
        <v>40</v>
      </c>
      <c r="EW38" s="581">
        <f>BA38*((Resultat_liste!$Y40+20)/20)+Resultat_liste!$V40</f>
        <v>4</v>
      </c>
      <c r="EX38" s="581">
        <f>BB38*((Resultat_liste!$Y40+20)/20)+Resultat_liste!$V40</f>
        <v>-32</v>
      </c>
      <c r="EY38" s="581">
        <f>BC38*((Resultat_liste!$Y40+20)/20)+Resultat_liste!$V40</f>
        <v>4</v>
      </c>
      <c r="EZ38" s="581">
        <f>BD38*((Resultat_liste!$Y40+20)/20)+Resultat_liste!$V40</f>
        <v>40</v>
      </c>
      <c r="FA38" s="581">
        <f>BE38*((Resultat_liste!$Y40+20)/20)+Resultat_liste!$V40</f>
        <v>4</v>
      </c>
      <c r="FB38" s="581">
        <f t="shared" si="73"/>
        <v>20</v>
      </c>
      <c r="FC38" s="581">
        <f t="shared" si="74"/>
        <v>0</v>
      </c>
      <c r="FD38" s="581">
        <f t="shared" si="75"/>
        <v>-20</v>
      </c>
      <c r="FE38" s="581">
        <f t="shared" si="76"/>
        <v>0</v>
      </c>
      <c r="FF38" s="581">
        <f t="shared" si="77"/>
        <v>20</v>
      </c>
      <c r="FG38" s="581">
        <f t="shared" si="78"/>
        <v>0</v>
      </c>
      <c r="FH38" s="581">
        <f t="shared" si="79"/>
        <v>-20</v>
      </c>
      <c r="FI38" s="581">
        <f t="shared" si="80"/>
        <v>0</v>
      </c>
      <c r="FJ38" s="581">
        <f t="shared" si="81"/>
        <v>20</v>
      </c>
      <c r="FK38" s="581">
        <f t="shared" si="82"/>
        <v>0</v>
      </c>
      <c r="FL38" s="581">
        <f t="shared" si="83"/>
        <v>-20</v>
      </c>
      <c r="FM38" s="581">
        <f t="shared" si="84"/>
        <v>0</v>
      </c>
      <c r="FN38" s="581">
        <f t="shared" si="85"/>
        <v>20</v>
      </c>
      <c r="FO38" s="581">
        <f t="shared" si="86"/>
        <v>0</v>
      </c>
      <c r="FP38" s="581">
        <f t="shared" si="87"/>
        <v>-20</v>
      </c>
      <c r="FQ38" s="581">
        <f t="shared" si="88"/>
        <v>0</v>
      </c>
      <c r="FR38" s="581">
        <f t="shared" si="89"/>
        <v>20</v>
      </c>
      <c r="FS38" s="581">
        <f t="shared" si="90"/>
        <v>0</v>
      </c>
      <c r="FT38" s="581">
        <f t="shared" si="91"/>
        <v>-20</v>
      </c>
      <c r="FU38" s="581">
        <f t="shared" si="92"/>
        <v>0</v>
      </c>
      <c r="FV38" s="581">
        <f t="shared" si="93"/>
        <v>20</v>
      </c>
      <c r="FW38" s="581">
        <f t="shared" si="94"/>
        <v>0</v>
      </c>
      <c r="FX38" s="581">
        <f t="shared" si="95"/>
        <v>-20</v>
      </c>
      <c r="FY38" s="581">
        <f t="shared" si="96"/>
        <v>0</v>
      </c>
      <c r="FZ38" s="581">
        <f t="shared" si="97"/>
        <v>20</v>
      </c>
      <c r="GA38" s="581">
        <f t="shared" si="98"/>
        <v>0</v>
      </c>
      <c r="GB38" s="581">
        <f t="shared" si="2"/>
        <v>-20</v>
      </c>
      <c r="GC38" s="581">
        <f t="shared" si="3"/>
        <v>0</v>
      </c>
      <c r="GD38" s="581">
        <f t="shared" si="4"/>
        <v>20</v>
      </c>
      <c r="GE38" s="581">
        <f t="shared" si="5"/>
        <v>0</v>
      </c>
      <c r="GF38" s="581">
        <f t="shared" si="6"/>
        <v>-20</v>
      </c>
      <c r="GG38" s="581">
        <f t="shared" si="7"/>
        <v>0</v>
      </c>
      <c r="GH38" s="581">
        <f t="shared" si="8"/>
        <v>20</v>
      </c>
      <c r="GI38" s="581">
        <f t="shared" si="9"/>
        <v>0</v>
      </c>
      <c r="GJ38" s="581">
        <f t="shared" si="10"/>
        <v>-20</v>
      </c>
      <c r="GK38" s="581">
        <f t="shared" si="11"/>
        <v>0</v>
      </c>
      <c r="GL38" s="581">
        <f t="shared" si="12"/>
        <v>20</v>
      </c>
      <c r="GM38" s="581">
        <f t="shared" si="13"/>
        <v>0</v>
      </c>
      <c r="GN38" s="581">
        <f t="shared" si="14"/>
        <v>-20</v>
      </c>
      <c r="GO38" s="581">
        <f t="shared" si="15"/>
        <v>0</v>
      </c>
      <c r="GP38" s="581">
        <f t="shared" si="16"/>
        <v>20</v>
      </c>
      <c r="GQ38" s="581">
        <f t="shared" si="17"/>
        <v>0</v>
      </c>
      <c r="GR38" s="581">
        <f t="shared" si="18"/>
        <v>-20</v>
      </c>
      <c r="GS38" s="581">
        <f t="shared" si="19"/>
        <v>0</v>
      </c>
      <c r="GT38" s="581">
        <f t="shared" si="20"/>
        <v>20</v>
      </c>
      <c r="GU38" s="581">
        <f t="shared" si="21"/>
        <v>0</v>
      </c>
      <c r="GV38" s="581">
        <f t="shared" si="22"/>
        <v>-20</v>
      </c>
      <c r="GW38" s="581">
        <f t="shared" si="23"/>
        <v>0</v>
      </c>
      <c r="GX38" s="581">
        <f t="shared" si="24"/>
        <v>20</v>
      </c>
      <c r="GY38" s="581">
        <f t="shared" si="25"/>
        <v>0</v>
      </c>
    </row>
    <row r="39" spans="1:207" ht="16.5" thickTop="1" thickBot="1" x14ac:dyDescent="0.3">
      <c r="A39" s="581">
        <v>380</v>
      </c>
      <c r="B39" s="584" t="s">
        <v>51</v>
      </c>
      <c r="C39" s="581">
        <f t="shared" si="99"/>
        <v>7</v>
      </c>
      <c r="D39" s="581">
        <f t="shared" si="26"/>
        <v>705</v>
      </c>
      <c r="E39" s="581">
        <v>380</v>
      </c>
      <c r="F39" s="581">
        <f t="shared" si="100"/>
        <v>5</v>
      </c>
      <c r="G39" s="582" t="s">
        <v>46</v>
      </c>
      <c r="H39" s="581">
        <v>20</v>
      </c>
      <c r="I39" s="581">
        <v>0</v>
      </c>
      <c r="J39" s="581">
        <v>-20</v>
      </c>
      <c r="K39" s="581">
        <v>0</v>
      </c>
      <c r="L39" s="581">
        <f t="shared" si="27"/>
        <v>20</v>
      </c>
      <c r="M39" s="581">
        <f t="shared" si="28"/>
        <v>0</v>
      </c>
      <c r="N39" s="581">
        <f t="shared" si="29"/>
        <v>-20</v>
      </c>
      <c r="O39" s="581">
        <f t="shared" si="30"/>
        <v>0</v>
      </c>
      <c r="P39" s="581">
        <f t="shared" si="31"/>
        <v>20</v>
      </c>
      <c r="Q39" s="581">
        <f t="shared" si="32"/>
        <v>0</v>
      </c>
      <c r="R39" s="581">
        <f t="shared" si="33"/>
        <v>-20</v>
      </c>
      <c r="S39" s="581">
        <f t="shared" si="34"/>
        <v>0</v>
      </c>
      <c r="T39" s="581">
        <f t="shared" si="35"/>
        <v>20</v>
      </c>
      <c r="U39" s="581">
        <f t="shared" si="36"/>
        <v>0</v>
      </c>
      <c r="V39" s="581">
        <f t="shared" si="37"/>
        <v>-20</v>
      </c>
      <c r="W39" s="581">
        <f t="shared" si="38"/>
        <v>0</v>
      </c>
      <c r="X39" s="581">
        <f t="shared" si="39"/>
        <v>20</v>
      </c>
      <c r="Y39" s="581">
        <f t="shared" si="40"/>
        <v>0</v>
      </c>
      <c r="Z39" s="581">
        <f t="shared" si="41"/>
        <v>-20</v>
      </c>
      <c r="AA39" s="581">
        <f t="shared" si="42"/>
        <v>0</v>
      </c>
      <c r="AB39" s="581">
        <f t="shared" si="43"/>
        <v>20</v>
      </c>
      <c r="AC39" s="581">
        <f t="shared" si="44"/>
        <v>0</v>
      </c>
      <c r="AD39" s="581">
        <f t="shared" si="45"/>
        <v>-20</v>
      </c>
      <c r="AE39" s="581">
        <f t="shared" si="46"/>
        <v>0</v>
      </c>
      <c r="AF39" s="581">
        <f t="shared" si="47"/>
        <v>20</v>
      </c>
      <c r="AG39" s="581">
        <f t="shared" si="48"/>
        <v>0</v>
      </c>
      <c r="AH39" s="581">
        <f t="shared" si="49"/>
        <v>-20</v>
      </c>
      <c r="AI39" s="581">
        <f t="shared" si="50"/>
        <v>0</v>
      </c>
      <c r="AJ39" s="581">
        <f t="shared" si="51"/>
        <v>20</v>
      </c>
      <c r="AK39" s="581">
        <f t="shared" si="52"/>
        <v>0</v>
      </c>
      <c r="AL39" s="581">
        <f t="shared" si="53"/>
        <v>-20</v>
      </c>
      <c r="AM39" s="581">
        <f t="shared" si="54"/>
        <v>0</v>
      </c>
      <c r="AN39" s="581">
        <f t="shared" si="55"/>
        <v>20</v>
      </c>
      <c r="AO39" s="581">
        <f t="shared" si="56"/>
        <v>0</v>
      </c>
      <c r="AP39" s="581">
        <f t="shared" si="57"/>
        <v>-20</v>
      </c>
      <c r="AQ39" s="581">
        <f t="shared" si="58"/>
        <v>0</v>
      </c>
      <c r="AR39" s="581">
        <f t="shared" si="59"/>
        <v>20</v>
      </c>
      <c r="AS39" s="581">
        <f t="shared" si="60"/>
        <v>0</v>
      </c>
      <c r="AT39" s="581">
        <f t="shared" si="61"/>
        <v>-20</v>
      </c>
      <c r="AU39" s="581">
        <f t="shared" si="62"/>
        <v>0</v>
      </c>
      <c r="AV39" s="581">
        <f t="shared" si="63"/>
        <v>20</v>
      </c>
      <c r="AW39" s="581">
        <f t="shared" si="64"/>
        <v>0</v>
      </c>
      <c r="AX39" s="581">
        <f t="shared" si="65"/>
        <v>-20</v>
      </c>
      <c r="AY39" s="581">
        <f t="shared" si="66"/>
        <v>0</v>
      </c>
      <c r="AZ39" s="581">
        <f t="shared" si="67"/>
        <v>20</v>
      </c>
      <c r="BA39" s="581">
        <f t="shared" si="68"/>
        <v>0</v>
      </c>
      <c r="BB39" s="581">
        <f t="shared" si="69"/>
        <v>-20</v>
      </c>
      <c r="BC39" s="581">
        <f t="shared" si="70"/>
        <v>0</v>
      </c>
      <c r="BD39" s="581">
        <f t="shared" si="71"/>
        <v>20</v>
      </c>
      <c r="BE39" s="581">
        <f t="shared" si="72"/>
        <v>0</v>
      </c>
      <c r="BF39" s="581">
        <f>H39*((Resultat_liste!$M41+20)/20)+Resultat_liste!$J41</f>
        <v>29</v>
      </c>
      <c r="BG39" s="581">
        <f>I39*((Resultat_liste!$M41+20)/20)+Resultat_liste!$J41</f>
        <v>0</v>
      </c>
      <c r="BH39" s="581">
        <f>J39*((Resultat_liste!$M41+20)/20)+Resultat_liste!$J41</f>
        <v>-29</v>
      </c>
      <c r="BI39" s="581">
        <f>K39*((Resultat_liste!$M41+20)/20)+Resultat_liste!$J41</f>
        <v>0</v>
      </c>
      <c r="BJ39" s="581">
        <f>L39*((Resultat_liste!$M41+20)/20)+Resultat_liste!$J41</f>
        <v>29</v>
      </c>
      <c r="BK39" s="581">
        <f>M39*((Resultat_liste!$M41+20)/20)+Resultat_liste!$J41</f>
        <v>0</v>
      </c>
      <c r="BL39" s="581">
        <f>N39*((Resultat_liste!$M41+20)/20)+Resultat_liste!$J41</f>
        <v>-29</v>
      </c>
      <c r="BM39" s="581">
        <f>O39*((Resultat_liste!$M41+20)/20)+Resultat_liste!$J41</f>
        <v>0</v>
      </c>
      <c r="BN39" s="581">
        <f>P39*((Resultat_liste!$M41+20)/20)+Resultat_liste!$J41</f>
        <v>29</v>
      </c>
      <c r="BO39" s="581">
        <f>Q39*((Resultat_liste!$M41+20)/20)+Resultat_liste!$J41</f>
        <v>0</v>
      </c>
      <c r="BP39" s="581">
        <f>R39*((Resultat_liste!$M41+20)/20)+Resultat_liste!$J41</f>
        <v>-29</v>
      </c>
      <c r="BQ39" s="581">
        <f>S39*((Resultat_liste!$M41+20)/20)+Resultat_liste!$J41</f>
        <v>0</v>
      </c>
      <c r="BR39" s="581">
        <f>T39*((Resultat_liste!$M41+20)/20)+Resultat_liste!$J41</f>
        <v>29</v>
      </c>
      <c r="BS39" s="581">
        <f>U39*((Resultat_liste!$M41+20)/20)+Resultat_liste!$J41</f>
        <v>0</v>
      </c>
      <c r="BT39" s="581">
        <f>V39*((Resultat_liste!$M41+20)/20)+Resultat_liste!$J41</f>
        <v>-29</v>
      </c>
      <c r="BU39" s="581">
        <f>W39*((Resultat_liste!$M41+20)/20)+Resultat_liste!$J41</f>
        <v>0</v>
      </c>
      <c r="BV39" s="581">
        <f>X39*((Resultat_liste!$M41+20)/20)+Resultat_liste!$J41</f>
        <v>29</v>
      </c>
      <c r="BW39" s="581">
        <f>Y39*((Resultat_liste!$M41+20)/20)+Resultat_liste!$J41</f>
        <v>0</v>
      </c>
      <c r="BX39" s="581">
        <f>Z39*((Resultat_liste!$M41+20)/20)+Resultat_liste!$J41</f>
        <v>-29</v>
      </c>
      <c r="BY39" s="581">
        <f>AA39*((Resultat_liste!$M41+20)/20)+Resultat_liste!$J41</f>
        <v>0</v>
      </c>
      <c r="BZ39" s="581">
        <f>AB39*((Resultat_liste!$M41+20)/20)+Resultat_liste!$J41</f>
        <v>29</v>
      </c>
      <c r="CA39" s="581">
        <f>AC39*((Resultat_liste!$M41+20)/20)+Resultat_liste!$J41</f>
        <v>0</v>
      </c>
      <c r="CB39" s="581">
        <f>AD39*((Resultat_liste!$M41+20)/20)+Resultat_liste!$J41</f>
        <v>-29</v>
      </c>
      <c r="CC39" s="581">
        <f>AE39*((Resultat_liste!$M41+20)/20)+Resultat_liste!$J41</f>
        <v>0</v>
      </c>
      <c r="CD39" s="581">
        <f>AF39*((Resultat_liste!$M41+20)/20)+Resultat_liste!$J41</f>
        <v>29</v>
      </c>
      <c r="CE39" s="581">
        <f>AG39*((Resultat_liste!$M41+20)/20)+Resultat_liste!$J41</f>
        <v>0</v>
      </c>
      <c r="CF39" s="581">
        <f>AH39*((Resultat_liste!$M41+20)/20)+Resultat_liste!$J41</f>
        <v>-29</v>
      </c>
      <c r="CG39" s="581">
        <f>AI39*((Resultat_liste!$M41+20)/20)+Resultat_liste!$J41</f>
        <v>0</v>
      </c>
      <c r="CH39" s="581">
        <f>AJ39*((Resultat_liste!$M41+20)/20)+Resultat_liste!$J41</f>
        <v>29</v>
      </c>
      <c r="CI39" s="581">
        <f>AK39*((Resultat_liste!$M41+20)/20)+Resultat_liste!$J41</f>
        <v>0</v>
      </c>
      <c r="CJ39" s="581">
        <f>AL39*((Resultat_liste!$M41+20)/20)+Resultat_liste!$J41</f>
        <v>-29</v>
      </c>
      <c r="CK39" s="581">
        <f>AM39*((Resultat_liste!$M41+20)/20)+Resultat_liste!$J41</f>
        <v>0</v>
      </c>
      <c r="CL39" s="581">
        <f>AN39*((Resultat_liste!$M41+20)/20)+Resultat_liste!$J41</f>
        <v>29</v>
      </c>
      <c r="CM39" s="581">
        <f>AO39*((Resultat_liste!$M41+20)/20)+Resultat_liste!$J41</f>
        <v>0</v>
      </c>
      <c r="CN39" s="581">
        <f>AP39*((Resultat_liste!$M41+20)/20)+Resultat_liste!$J41</f>
        <v>-29</v>
      </c>
      <c r="CO39" s="581">
        <f>AQ39*((Resultat_liste!$M41+20)/20)+Resultat_liste!$J41</f>
        <v>0</v>
      </c>
      <c r="CP39" s="581">
        <f>AR39*((Resultat_liste!$M41+20)/20)+Resultat_liste!$J41</f>
        <v>29</v>
      </c>
      <c r="CQ39" s="581">
        <f>AS39*((Resultat_liste!$M41+20)/20)+Resultat_liste!$J41</f>
        <v>0</v>
      </c>
      <c r="CR39" s="581">
        <f>AT39*((Resultat_liste!$M41+20)/20)+Resultat_liste!$J41</f>
        <v>-29</v>
      </c>
      <c r="CS39" s="581">
        <f>AU39*((Resultat_liste!$M41+20)/20)+Resultat_liste!$J41</f>
        <v>0</v>
      </c>
      <c r="CT39" s="581">
        <f>AV39*((Resultat_liste!$M41+20)/20)+Resultat_liste!$J41</f>
        <v>29</v>
      </c>
      <c r="CU39" s="581">
        <f>AW39*((Resultat_liste!$M41+20)/20)+Resultat_liste!$J41</f>
        <v>0</v>
      </c>
      <c r="CV39" s="581">
        <f>AX39*((Resultat_liste!$M41+20)/20)+Resultat_liste!$J41</f>
        <v>-29</v>
      </c>
      <c r="CW39" s="581">
        <f>AY39*((Resultat_liste!$M41+20)/20)+Resultat_liste!$J41</f>
        <v>0</v>
      </c>
      <c r="CX39" s="581">
        <f>AZ39*((Resultat_liste!$M41+20)/20)+Resultat_liste!$J41</f>
        <v>29</v>
      </c>
      <c r="CY39" s="581">
        <f>BA39*((Resultat_liste!$M41+20)/20)+Resultat_liste!$J41</f>
        <v>0</v>
      </c>
      <c r="CZ39" s="581">
        <f>BB39*((Resultat_liste!$M41+20)/20)+Resultat_liste!$J41</f>
        <v>-29</v>
      </c>
      <c r="DA39" s="581">
        <f>BC39*((Resultat_liste!$M41+20)/20)+Resultat_liste!$J41</f>
        <v>0</v>
      </c>
      <c r="DB39" s="581">
        <f>BD39*((Resultat_liste!$M41+20)/20)+Resultat_liste!$J41</f>
        <v>29</v>
      </c>
      <c r="DC39" s="581">
        <f>BE39*((Resultat_liste!$M41+20)/20)+Resultat_liste!$J41</f>
        <v>0</v>
      </c>
      <c r="DD39" s="581">
        <f>H39*((Resultat_liste!$Y41+20)/20)+Resultat_liste!$V41</f>
        <v>32</v>
      </c>
      <c r="DE39" s="581">
        <f>I39*((Resultat_liste!$Y41+20)/20)+Resultat_liste!$V41</f>
        <v>0</v>
      </c>
      <c r="DF39" s="581">
        <f>J39*((Resultat_liste!$Y41+20)/20)+Resultat_liste!$V41</f>
        <v>-32</v>
      </c>
      <c r="DG39" s="581">
        <f>K39*((Resultat_liste!$Y41+20)/20)+Resultat_liste!$V41</f>
        <v>0</v>
      </c>
      <c r="DH39" s="581">
        <f>L39*((Resultat_liste!$Y41+20)/20)+Resultat_liste!$V41</f>
        <v>32</v>
      </c>
      <c r="DI39" s="581">
        <f>M39*((Resultat_liste!$Y41+20)/20)+Resultat_liste!$V41</f>
        <v>0</v>
      </c>
      <c r="DJ39" s="581">
        <f>N39*((Resultat_liste!$Y41+20)/20)+Resultat_liste!$V41</f>
        <v>-32</v>
      </c>
      <c r="DK39" s="581">
        <f>O39*((Resultat_liste!$Y41+20)/20)+Resultat_liste!$V41</f>
        <v>0</v>
      </c>
      <c r="DL39" s="581">
        <f>P39*((Resultat_liste!$Y41+20)/20)+Resultat_liste!$V41</f>
        <v>32</v>
      </c>
      <c r="DM39" s="581">
        <f>Q39*((Resultat_liste!$Y41+20)/20)+Resultat_liste!$V41</f>
        <v>0</v>
      </c>
      <c r="DN39" s="581">
        <f>R39*((Resultat_liste!$Y41+20)/20)+Resultat_liste!$V41</f>
        <v>-32</v>
      </c>
      <c r="DO39" s="581">
        <f>S39*((Resultat_liste!$Y41+20)/20)+Resultat_liste!$V41</f>
        <v>0</v>
      </c>
      <c r="DP39" s="581">
        <f>T39*((Resultat_liste!$Y41+20)/20)+Resultat_liste!$V41</f>
        <v>32</v>
      </c>
      <c r="DQ39" s="581">
        <f>U39*((Resultat_liste!$Y41+20)/20)+Resultat_liste!$V41</f>
        <v>0</v>
      </c>
      <c r="DR39" s="581">
        <f>V39*((Resultat_liste!$Y41+20)/20)+Resultat_liste!$V41</f>
        <v>-32</v>
      </c>
      <c r="DS39" s="581">
        <f>W39*((Resultat_liste!$Y41+20)/20)+Resultat_liste!$V41</f>
        <v>0</v>
      </c>
      <c r="DT39" s="581">
        <f>X39*((Resultat_liste!$Y41+20)/20)+Resultat_liste!$V41</f>
        <v>32</v>
      </c>
      <c r="DU39" s="581">
        <f>Y39*((Resultat_liste!$Y41+20)/20)+Resultat_liste!$V41</f>
        <v>0</v>
      </c>
      <c r="DV39" s="581">
        <f>Z39*((Resultat_liste!$Y41+20)/20)+Resultat_liste!$V41</f>
        <v>-32</v>
      </c>
      <c r="DW39" s="581">
        <f>AA39*((Resultat_liste!$Y41+20)/20)+Resultat_liste!$V41</f>
        <v>0</v>
      </c>
      <c r="DX39" s="581">
        <f>AB39*((Resultat_liste!$Y41+20)/20)+Resultat_liste!$V41</f>
        <v>32</v>
      </c>
      <c r="DY39" s="581">
        <f>AC39*((Resultat_liste!$Y41+20)/20)+Resultat_liste!$V41</f>
        <v>0</v>
      </c>
      <c r="DZ39" s="581">
        <f>AD39*((Resultat_liste!$Y41+20)/20)+Resultat_liste!$V41</f>
        <v>-32</v>
      </c>
      <c r="EA39" s="581">
        <f>AE39*((Resultat_liste!$Y41+20)/20)+Resultat_liste!$V41</f>
        <v>0</v>
      </c>
      <c r="EB39" s="581">
        <f>AF39*((Resultat_liste!$Y41+20)/20)+Resultat_liste!$V41</f>
        <v>32</v>
      </c>
      <c r="EC39" s="581">
        <f>AG39*((Resultat_liste!$Y41+20)/20)+Resultat_liste!$V41</f>
        <v>0</v>
      </c>
      <c r="ED39" s="581">
        <f>AH39*((Resultat_liste!$Y41+20)/20)+Resultat_liste!$V41</f>
        <v>-32</v>
      </c>
      <c r="EE39" s="581">
        <f>AI39*((Resultat_liste!$Y41+20)/20)+Resultat_liste!$V41</f>
        <v>0</v>
      </c>
      <c r="EF39" s="581">
        <f>AJ39*((Resultat_liste!$Y41+20)/20)+Resultat_liste!$V41</f>
        <v>32</v>
      </c>
      <c r="EG39" s="581">
        <f>AK39*((Resultat_liste!$Y41+20)/20)+Resultat_liste!$V41</f>
        <v>0</v>
      </c>
      <c r="EH39" s="581">
        <f>AL39*((Resultat_liste!$Y41+20)/20)+Resultat_liste!$V41</f>
        <v>-32</v>
      </c>
      <c r="EI39" s="581">
        <f>AM39*((Resultat_liste!$Y41+20)/20)+Resultat_liste!$V41</f>
        <v>0</v>
      </c>
      <c r="EJ39" s="581">
        <f>AN39*((Resultat_liste!$Y41+20)/20)+Resultat_liste!$V41</f>
        <v>32</v>
      </c>
      <c r="EK39" s="581">
        <f>AO39*((Resultat_liste!$Y41+20)/20)+Resultat_liste!$V41</f>
        <v>0</v>
      </c>
      <c r="EL39" s="581">
        <f>AP39*((Resultat_liste!$Y41+20)/20)+Resultat_liste!$V41</f>
        <v>-32</v>
      </c>
      <c r="EM39" s="581">
        <f>AQ39*((Resultat_liste!$Y41+20)/20)+Resultat_liste!$V41</f>
        <v>0</v>
      </c>
      <c r="EN39" s="581">
        <f>AR39*((Resultat_liste!$Y41+20)/20)+Resultat_liste!$V41</f>
        <v>32</v>
      </c>
      <c r="EO39" s="581">
        <f>AS39*((Resultat_liste!$Y41+20)/20)+Resultat_liste!$V41</f>
        <v>0</v>
      </c>
      <c r="EP39" s="581">
        <f>AT39*((Resultat_liste!$Y41+20)/20)+Resultat_liste!$V41</f>
        <v>-32</v>
      </c>
      <c r="EQ39" s="581">
        <f>AU39*((Resultat_liste!$Y41+20)/20)+Resultat_liste!$V41</f>
        <v>0</v>
      </c>
      <c r="ER39" s="581">
        <f>AV39*((Resultat_liste!$Y41+20)/20)+Resultat_liste!$V41</f>
        <v>32</v>
      </c>
      <c r="ES39" s="581">
        <f>AW39*((Resultat_liste!$Y41+20)/20)+Resultat_liste!$V41</f>
        <v>0</v>
      </c>
      <c r="ET39" s="581">
        <f>AX39*((Resultat_liste!$Y41+20)/20)+Resultat_liste!$V41</f>
        <v>-32</v>
      </c>
      <c r="EU39" s="581">
        <f>AY39*((Resultat_liste!$Y41+20)/20)+Resultat_liste!$V41</f>
        <v>0</v>
      </c>
      <c r="EV39" s="581">
        <f>AZ39*((Resultat_liste!$Y41+20)/20)+Resultat_liste!$V41</f>
        <v>32</v>
      </c>
      <c r="EW39" s="581">
        <f>BA39*((Resultat_liste!$Y41+20)/20)+Resultat_liste!$V41</f>
        <v>0</v>
      </c>
      <c r="EX39" s="581">
        <f>BB39*((Resultat_liste!$Y41+20)/20)+Resultat_liste!$V41</f>
        <v>-32</v>
      </c>
      <c r="EY39" s="581">
        <f>BC39*((Resultat_liste!$Y41+20)/20)+Resultat_liste!$V41</f>
        <v>0</v>
      </c>
      <c r="EZ39" s="581">
        <f>BD39*((Resultat_liste!$Y41+20)/20)+Resultat_liste!$V41</f>
        <v>32</v>
      </c>
      <c r="FA39" s="581">
        <f>BE39*((Resultat_liste!$Y41+20)/20)+Resultat_liste!$V41</f>
        <v>0</v>
      </c>
      <c r="FB39" s="581">
        <f t="shared" si="73"/>
        <v>20</v>
      </c>
      <c r="FC39" s="581">
        <f t="shared" si="74"/>
        <v>0</v>
      </c>
      <c r="FD39" s="581">
        <f t="shared" si="75"/>
        <v>-20</v>
      </c>
      <c r="FE39" s="581">
        <f t="shared" si="76"/>
        <v>0</v>
      </c>
      <c r="FF39" s="581">
        <f t="shared" si="77"/>
        <v>20</v>
      </c>
      <c r="FG39" s="581">
        <f t="shared" si="78"/>
        <v>0</v>
      </c>
      <c r="FH39" s="581">
        <f t="shared" si="79"/>
        <v>-20</v>
      </c>
      <c r="FI39" s="581">
        <f t="shared" si="80"/>
        <v>0</v>
      </c>
      <c r="FJ39" s="581">
        <f t="shared" si="81"/>
        <v>20</v>
      </c>
      <c r="FK39" s="581">
        <f t="shared" si="82"/>
        <v>0</v>
      </c>
      <c r="FL39" s="581">
        <f t="shared" si="83"/>
        <v>-20</v>
      </c>
      <c r="FM39" s="581">
        <f t="shared" si="84"/>
        <v>0</v>
      </c>
      <c r="FN39" s="581">
        <f t="shared" si="85"/>
        <v>20</v>
      </c>
      <c r="FO39" s="581">
        <f t="shared" si="86"/>
        <v>0</v>
      </c>
      <c r="FP39" s="581">
        <f t="shared" si="87"/>
        <v>-20</v>
      </c>
      <c r="FQ39" s="581">
        <f t="shared" si="88"/>
        <v>0</v>
      </c>
      <c r="FR39" s="581">
        <f t="shared" si="89"/>
        <v>20</v>
      </c>
      <c r="FS39" s="581">
        <f t="shared" si="90"/>
        <v>0</v>
      </c>
      <c r="FT39" s="581">
        <f t="shared" si="91"/>
        <v>-20</v>
      </c>
      <c r="FU39" s="581">
        <f t="shared" si="92"/>
        <v>0</v>
      </c>
      <c r="FV39" s="581">
        <f t="shared" si="93"/>
        <v>20</v>
      </c>
      <c r="FW39" s="581">
        <f t="shared" si="94"/>
        <v>0</v>
      </c>
      <c r="FX39" s="581">
        <f t="shared" si="95"/>
        <v>-20</v>
      </c>
      <c r="FY39" s="581">
        <f t="shared" si="96"/>
        <v>0</v>
      </c>
      <c r="FZ39" s="581">
        <f t="shared" si="97"/>
        <v>20</v>
      </c>
      <c r="GA39" s="581">
        <f t="shared" si="98"/>
        <v>0</v>
      </c>
      <c r="GB39" s="581">
        <f t="shared" si="2"/>
        <v>-20</v>
      </c>
      <c r="GC39" s="581">
        <f t="shared" si="3"/>
        <v>0</v>
      </c>
      <c r="GD39" s="581">
        <f t="shared" si="4"/>
        <v>20</v>
      </c>
      <c r="GE39" s="581">
        <f t="shared" si="5"/>
        <v>0</v>
      </c>
      <c r="GF39" s="581">
        <f t="shared" si="6"/>
        <v>-20</v>
      </c>
      <c r="GG39" s="581">
        <f t="shared" si="7"/>
        <v>0</v>
      </c>
      <c r="GH39" s="581">
        <f t="shared" si="8"/>
        <v>20</v>
      </c>
      <c r="GI39" s="581">
        <f t="shared" si="9"/>
        <v>0</v>
      </c>
      <c r="GJ39" s="581">
        <f t="shared" si="10"/>
        <v>-20</v>
      </c>
      <c r="GK39" s="581">
        <f t="shared" si="11"/>
        <v>0</v>
      </c>
      <c r="GL39" s="581">
        <f t="shared" si="12"/>
        <v>20</v>
      </c>
      <c r="GM39" s="581">
        <f t="shared" si="13"/>
        <v>0</v>
      </c>
      <c r="GN39" s="581">
        <f t="shared" si="14"/>
        <v>-20</v>
      </c>
      <c r="GO39" s="581">
        <f t="shared" si="15"/>
        <v>0</v>
      </c>
      <c r="GP39" s="581">
        <f t="shared" si="16"/>
        <v>20</v>
      </c>
      <c r="GQ39" s="581">
        <f t="shared" si="17"/>
        <v>0</v>
      </c>
      <c r="GR39" s="581">
        <f t="shared" si="18"/>
        <v>-20</v>
      </c>
      <c r="GS39" s="581">
        <f t="shared" si="19"/>
        <v>0</v>
      </c>
      <c r="GT39" s="581">
        <f t="shared" si="20"/>
        <v>20</v>
      </c>
      <c r="GU39" s="581">
        <f t="shared" si="21"/>
        <v>0</v>
      </c>
      <c r="GV39" s="581">
        <f t="shared" si="22"/>
        <v>-20</v>
      </c>
      <c r="GW39" s="581">
        <f t="shared" si="23"/>
        <v>0</v>
      </c>
      <c r="GX39" s="581">
        <f t="shared" si="24"/>
        <v>20</v>
      </c>
      <c r="GY39" s="581">
        <f t="shared" si="25"/>
        <v>0</v>
      </c>
    </row>
    <row r="40" spans="1:207" ht="16.5" thickTop="1" thickBot="1" x14ac:dyDescent="0.3">
      <c r="A40" s="581">
        <v>390</v>
      </c>
      <c r="B40" s="584" t="s">
        <v>52</v>
      </c>
      <c r="C40" s="581">
        <f t="shared" si="99"/>
        <v>7</v>
      </c>
      <c r="D40" s="581">
        <f t="shared" si="26"/>
        <v>706</v>
      </c>
      <c r="E40" s="581">
        <v>390</v>
      </c>
      <c r="F40" s="581">
        <f t="shared" si="100"/>
        <v>6</v>
      </c>
      <c r="G40" s="582" t="s">
        <v>46</v>
      </c>
      <c r="H40" s="581">
        <v>20</v>
      </c>
      <c r="I40" s="581">
        <v>0</v>
      </c>
      <c r="J40" s="581">
        <v>-20</v>
      </c>
      <c r="K40" s="581">
        <v>0</v>
      </c>
      <c r="L40" s="581">
        <f t="shared" si="27"/>
        <v>20</v>
      </c>
      <c r="M40" s="581">
        <f t="shared" si="28"/>
        <v>0</v>
      </c>
      <c r="N40" s="581">
        <f t="shared" si="29"/>
        <v>-20</v>
      </c>
      <c r="O40" s="581">
        <f t="shared" si="30"/>
        <v>0</v>
      </c>
      <c r="P40" s="581">
        <f t="shared" si="31"/>
        <v>20</v>
      </c>
      <c r="Q40" s="581">
        <f t="shared" si="32"/>
        <v>0</v>
      </c>
      <c r="R40" s="581">
        <f t="shared" si="33"/>
        <v>-20</v>
      </c>
      <c r="S40" s="581">
        <f t="shared" si="34"/>
        <v>0</v>
      </c>
      <c r="T40" s="581">
        <f t="shared" si="35"/>
        <v>20</v>
      </c>
      <c r="U40" s="581">
        <f t="shared" si="36"/>
        <v>0</v>
      </c>
      <c r="V40" s="581">
        <f t="shared" si="37"/>
        <v>-20</v>
      </c>
      <c r="W40" s="581">
        <f t="shared" si="38"/>
        <v>0</v>
      </c>
      <c r="X40" s="581">
        <f t="shared" si="39"/>
        <v>20</v>
      </c>
      <c r="Y40" s="581">
        <f t="shared" si="40"/>
        <v>0</v>
      </c>
      <c r="Z40" s="581">
        <f t="shared" si="41"/>
        <v>-20</v>
      </c>
      <c r="AA40" s="581">
        <f t="shared" si="42"/>
        <v>0</v>
      </c>
      <c r="AB40" s="581">
        <f t="shared" si="43"/>
        <v>20</v>
      </c>
      <c r="AC40" s="581">
        <f t="shared" si="44"/>
        <v>0</v>
      </c>
      <c r="AD40" s="581">
        <f t="shared" si="45"/>
        <v>-20</v>
      </c>
      <c r="AE40" s="581">
        <f t="shared" si="46"/>
        <v>0</v>
      </c>
      <c r="AF40" s="581">
        <f t="shared" si="47"/>
        <v>20</v>
      </c>
      <c r="AG40" s="581">
        <f t="shared" si="48"/>
        <v>0</v>
      </c>
      <c r="AH40" s="581">
        <f t="shared" si="49"/>
        <v>-20</v>
      </c>
      <c r="AI40" s="581">
        <f t="shared" si="50"/>
        <v>0</v>
      </c>
      <c r="AJ40" s="581">
        <f t="shared" si="51"/>
        <v>20</v>
      </c>
      <c r="AK40" s="581">
        <f t="shared" si="52"/>
        <v>0</v>
      </c>
      <c r="AL40" s="581">
        <f t="shared" si="53"/>
        <v>-20</v>
      </c>
      <c r="AM40" s="581">
        <f t="shared" si="54"/>
        <v>0</v>
      </c>
      <c r="AN40" s="581">
        <f t="shared" si="55"/>
        <v>20</v>
      </c>
      <c r="AO40" s="581">
        <f t="shared" si="56"/>
        <v>0</v>
      </c>
      <c r="AP40" s="581">
        <f t="shared" si="57"/>
        <v>-20</v>
      </c>
      <c r="AQ40" s="581">
        <f t="shared" si="58"/>
        <v>0</v>
      </c>
      <c r="AR40" s="581">
        <f t="shared" si="59"/>
        <v>20</v>
      </c>
      <c r="AS40" s="581">
        <f t="shared" si="60"/>
        <v>0</v>
      </c>
      <c r="AT40" s="581">
        <f t="shared" si="61"/>
        <v>-20</v>
      </c>
      <c r="AU40" s="581">
        <f t="shared" si="62"/>
        <v>0</v>
      </c>
      <c r="AV40" s="581">
        <f t="shared" si="63"/>
        <v>20</v>
      </c>
      <c r="AW40" s="581">
        <f t="shared" si="64"/>
        <v>0</v>
      </c>
      <c r="AX40" s="581">
        <f t="shared" si="65"/>
        <v>-20</v>
      </c>
      <c r="AY40" s="581">
        <f t="shared" si="66"/>
        <v>0</v>
      </c>
      <c r="AZ40" s="581">
        <f t="shared" si="67"/>
        <v>20</v>
      </c>
      <c r="BA40" s="581">
        <f t="shared" si="68"/>
        <v>0</v>
      </c>
      <c r="BB40" s="581">
        <f t="shared" si="69"/>
        <v>-20</v>
      </c>
      <c r="BC40" s="581">
        <f t="shared" si="70"/>
        <v>0</v>
      </c>
      <c r="BD40" s="581">
        <f t="shared" si="71"/>
        <v>20</v>
      </c>
      <c r="BE40" s="581">
        <f t="shared" si="72"/>
        <v>0</v>
      </c>
      <c r="BF40" s="581">
        <f>H40*((Resultat_liste!$M42+20)/20)+Resultat_liste!$J42</f>
        <v>20</v>
      </c>
      <c r="BG40" s="581">
        <f>I40*((Resultat_liste!$M42+20)/20)+Resultat_liste!$J42</f>
        <v>0</v>
      </c>
      <c r="BH40" s="581">
        <f>J40*((Resultat_liste!$M42+20)/20)+Resultat_liste!$J42</f>
        <v>-20</v>
      </c>
      <c r="BI40" s="581">
        <f>K40*((Resultat_liste!$M42+20)/20)+Resultat_liste!$J42</f>
        <v>0</v>
      </c>
      <c r="BJ40" s="581">
        <f>L40*((Resultat_liste!$M42+20)/20)+Resultat_liste!$J42</f>
        <v>20</v>
      </c>
      <c r="BK40" s="581">
        <f>M40*((Resultat_liste!$M42+20)/20)+Resultat_liste!$J42</f>
        <v>0</v>
      </c>
      <c r="BL40" s="581">
        <f>N40*((Resultat_liste!$M42+20)/20)+Resultat_liste!$J42</f>
        <v>-20</v>
      </c>
      <c r="BM40" s="581">
        <f>O40*((Resultat_liste!$M42+20)/20)+Resultat_liste!$J42</f>
        <v>0</v>
      </c>
      <c r="BN40" s="581">
        <f>P40*((Resultat_liste!$M42+20)/20)+Resultat_liste!$J42</f>
        <v>20</v>
      </c>
      <c r="BO40" s="581">
        <f>Q40*((Resultat_liste!$M42+20)/20)+Resultat_liste!$J42</f>
        <v>0</v>
      </c>
      <c r="BP40" s="581">
        <f>R40*((Resultat_liste!$M42+20)/20)+Resultat_liste!$J42</f>
        <v>-20</v>
      </c>
      <c r="BQ40" s="581">
        <f>S40*((Resultat_liste!$M42+20)/20)+Resultat_liste!$J42</f>
        <v>0</v>
      </c>
      <c r="BR40" s="581">
        <f>T40*((Resultat_liste!$M42+20)/20)+Resultat_liste!$J42</f>
        <v>20</v>
      </c>
      <c r="BS40" s="581">
        <f>U40*((Resultat_liste!$M42+20)/20)+Resultat_liste!$J42</f>
        <v>0</v>
      </c>
      <c r="BT40" s="581">
        <f>V40*((Resultat_liste!$M42+20)/20)+Resultat_liste!$J42</f>
        <v>-20</v>
      </c>
      <c r="BU40" s="581">
        <f>W40*((Resultat_liste!$M42+20)/20)+Resultat_liste!$J42</f>
        <v>0</v>
      </c>
      <c r="BV40" s="581">
        <f>X40*((Resultat_liste!$M42+20)/20)+Resultat_liste!$J42</f>
        <v>20</v>
      </c>
      <c r="BW40" s="581">
        <f>Y40*((Resultat_liste!$M42+20)/20)+Resultat_liste!$J42</f>
        <v>0</v>
      </c>
      <c r="BX40" s="581">
        <f>Z40*((Resultat_liste!$M42+20)/20)+Resultat_liste!$J42</f>
        <v>-20</v>
      </c>
      <c r="BY40" s="581">
        <f>AA40*((Resultat_liste!$M42+20)/20)+Resultat_liste!$J42</f>
        <v>0</v>
      </c>
      <c r="BZ40" s="581">
        <f>AB40*((Resultat_liste!$M42+20)/20)+Resultat_liste!$J42</f>
        <v>20</v>
      </c>
      <c r="CA40" s="581">
        <f>AC40*((Resultat_liste!$M42+20)/20)+Resultat_liste!$J42</f>
        <v>0</v>
      </c>
      <c r="CB40" s="581">
        <f>AD40*((Resultat_liste!$M42+20)/20)+Resultat_liste!$J42</f>
        <v>-20</v>
      </c>
      <c r="CC40" s="581">
        <f>AE40*((Resultat_liste!$M42+20)/20)+Resultat_liste!$J42</f>
        <v>0</v>
      </c>
      <c r="CD40" s="581">
        <f>AF40*((Resultat_liste!$M42+20)/20)+Resultat_liste!$J42</f>
        <v>20</v>
      </c>
      <c r="CE40" s="581">
        <f>AG40*((Resultat_liste!$M42+20)/20)+Resultat_liste!$J42</f>
        <v>0</v>
      </c>
      <c r="CF40" s="581">
        <f>AH40*((Resultat_liste!$M42+20)/20)+Resultat_liste!$J42</f>
        <v>-20</v>
      </c>
      <c r="CG40" s="581">
        <f>AI40*((Resultat_liste!$M42+20)/20)+Resultat_liste!$J42</f>
        <v>0</v>
      </c>
      <c r="CH40" s="581">
        <f>AJ40*((Resultat_liste!$M42+20)/20)+Resultat_liste!$J42</f>
        <v>20</v>
      </c>
      <c r="CI40" s="581">
        <f>AK40*((Resultat_liste!$M42+20)/20)+Resultat_liste!$J42</f>
        <v>0</v>
      </c>
      <c r="CJ40" s="581">
        <f>AL40*((Resultat_liste!$M42+20)/20)+Resultat_liste!$J42</f>
        <v>-20</v>
      </c>
      <c r="CK40" s="581">
        <f>AM40*((Resultat_liste!$M42+20)/20)+Resultat_liste!$J42</f>
        <v>0</v>
      </c>
      <c r="CL40" s="581">
        <f>AN40*((Resultat_liste!$M42+20)/20)+Resultat_liste!$J42</f>
        <v>20</v>
      </c>
      <c r="CM40" s="581">
        <f>AO40*((Resultat_liste!$M42+20)/20)+Resultat_liste!$J42</f>
        <v>0</v>
      </c>
      <c r="CN40" s="581">
        <f>AP40*((Resultat_liste!$M42+20)/20)+Resultat_liste!$J42</f>
        <v>-20</v>
      </c>
      <c r="CO40" s="581">
        <f>AQ40*((Resultat_liste!$M42+20)/20)+Resultat_liste!$J42</f>
        <v>0</v>
      </c>
      <c r="CP40" s="581">
        <f>AR40*((Resultat_liste!$M42+20)/20)+Resultat_liste!$J42</f>
        <v>20</v>
      </c>
      <c r="CQ40" s="581">
        <f>AS40*((Resultat_liste!$M42+20)/20)+Resultat_liste!$J42</f>
        <v>0</v>
      </c>
      <c r="CR40" s="581">
        <f>AT40*((Resultat_liste!$M42+20)/20)+Resultat_liste!$J42</f>
        <v>-20</v>
      </c>
      <c r="CS40" s="581">
        <f>AU40*((Resultat_liste!$M42+20)/20)+Resultat_liste!$J42</f>
        <v>0</v>
      </c>
      <c r="CT40" s="581">
        <f>AV40*((Resultat_liste!$M42+20)/20)+Resultat_liste!$J42</f>
        <v>20</v>
      </c>
      <c r="CU40" s="581">
        <f>AW40*((Resultat_liste!$M42+20)/20)+Resultat_liste!$J42</f>
        <v>0</v>
      </c>
      <c r="CV40" s="581">
        <f>AX40*((Resultat_liste!$M42+20)/20)+Resultat_liste!$J42</f>
        <v>-20</v>
      </c>
      <c r="CW40" s="581">
        <f>AY40*((Resultat_liste!$M42+20)/20)+Resultat_liste!$J42</f>
        <v>0</v>
      </c>
      <c r="CX40" s="581">
        <f>AZ40*((Resultat_liste!$M42+20)/20)+Resultat_liste!$J42</f>
        <v>20</v>
      </c>
      <c r="CY40" s="581">
        <f>BA40*((Resultat_liste!$M42+20)/20)+Resultat_liste!$J42</f>
        <v>0</v>
      </c>
      <c r="CZ40" s="581">
        <f>BB40*((Resultat_liste!$M42+20)/20)+Resultat_liste!$J42</f>
        <v>-20</v>
      </c>
      <c r="DA40" s="581">
        <f>BC40*((Resultat_liste!$M42+20)/20)+Resultat_liste!$J42</f>
        <v>0</v>
      </c>
      <c r="DB40" s="581">
        <f>BD40*((Resultat_liste!$M42+20)/20)+Resultat_liste!$J42</f>
        <v>20</v>
      </c>
      <c r="DC40" s="581">
        <f>BE40*((Resultat_liste!$M42+20)/20)+Resultat_liste!$J42</f>
        <v>0</v>
      </c>
      <c r="DD40" s="581">
        <f>H40*((Resultat_liste!$Y42+20)/20)+Resultat_liste!$V42</f>
        <v>20</v>
      </c>
      <c r="DE40" s="581">
        <f>I40*((Resultat_liste!$Y42+20)/20)+Resultat_liste!$V42</f>
        <v>0</v>
      </c>
      <c r="DF40" s="581">
        <f>J40*((Resultat_liste!$Y42+20)/20)+Resultat_liste!$V42</f>
        <v>-20</v>
      </c>
      <c r="DG40" s="581">
        <f>K40*((Resultat_liste!$Y42+20)/20)+Resultat_liste!$V42</f>
        <v>0</v>
      </c>
      <c r="DH40" s="581">
        <f>L40*((Resultat_liste!$Y42+20)/20)+Resultat_liste!$V42</f>
        <v>20</v>
      </c>
      <c r="DI40" s="581">
        <f>M40*((Resultat_liste!$Y42+20)/20)+Resultat_liste!$V42</f>
        <v>0</v>
      </c>
      <c r="DJ40" s="581">
        <f>N40*((Resultat_liste!$Y42+20)/20)+Resultat_liste!$V42</f>
        <v>-20</v>
      </c>
      <c r="DK40" s="581">
        <f>O40*((Resultat_liste!$Y42+20)/20)+Resultat_liste!$V42</f>
        <v>0</v>
      </c>
      <c r="DL40" s="581">
        <f>P40*((Resultat_liste!$Y42+20)/20)+Resultat_liste!$V42</f>
        <v>20</v>
      </c>
      <c r="DM40" s="581">
        <f>Q40*((Resultat_liste!$Y42+20)/20)+Resultat_liste!$V42</f>
        <v>0</v>
      </c>
      <c r="DN40" s="581">
        <f>R40*((Resultat_liste!$Y42+20)/20)+Resultat_liste!$V42</f>
        <v>-20</v>
      </c>
      <c r="DO40" s="581">
        <f>S40*((Resultat_liste!$Y42+20)/20)+Resultat_liste!$V42</f>
        <v>0</v>
      </c>
      <c r="DP40" s="581">
        <f>T40*((Resultat_liste!$Y42+20)/20)+Resultat_liste!$V42</f>
        <v>20</v>
      </c>
      <c r="DQ40" s="581">
        <f>U40*((Resultat_liste!$Y42+20)/20)+Resultat_liste!$V42</f>
        <v>0</v>
      </c>
      <c r="DR40" s="581">
        <f>V40*((Resultat_liste!$Y42+20)/20)+Resultat_liste!$V42</f>
        <v>-20</v>
      </c>
      <c r="DS40" s="581">
        <f>W40*((Resultat_liste!$Y42+20)/20)+Resultat_liste!$V42</f>
        <v>0</v>
      </c>
      <c r="DT40" s="581">
        <f>X40*((Resultat_liste!$Y42+20)/20)+Resultat_liste!$V42</f>
        <v>20</v>
      </c>
      <c r="DU40" s="581">
        <f>Y40*((Resultat_liste!$Y42+20)/20)+Resultat_liste!$V42</f>
        <v>0</v>
      </c>
      <c r="DV40" s="581">
        <f>Z40*((Resultat_liste!$Y42+20)/20)+Resultat_liste!$V42</f>
        <v>-20</v>
      </c>
      <c r="DW40" s="581">
        <f>AA40*((Resultat_liste!$Y42+20)/20)+Resultat_liste!$V42</f>
        <v>0</v>
      </c>
      <c r="DX40" s="581">
        <f>AB40*((Resultat_liste!$Y42+20)/20)+Resultat_liste!$V42</f>
        <v>20</v>
      </c>
      <c r="DY40" s="581">
        <f>AC40*((Resultat_liste!$Y42+20)/20)+Resultat_liste!$V42</f>
        <v>0</v>
      </c>
      <c r="DZ40" s="581">
        <f>AD40*((Resultat_liste!$Y42+20)/20)+Resultat_liste!$V42</f>
        <v>-20</v>
      </c>
      <c r="EA40" s="581">
        <f>AE40*((Resultat_liste!$Y42+20)/20)+Resultat_liste!$V42</f>
        <v>0</v>
      </c>
      <c r="EB40" s="581">
        <f>AF40*((Resultat_liste!$Y42+20)/20)+Resultat_liste!$V42</f>
        <v>20</v>
      </c>
      <c r="EC40" s="581">
        <f>AG40*((Resultat_liste!$Y42+20)/20)+Resultat_liste!$V42</f>
        <v>0</v>
      </c>
      <c r="ED40" s="581">
        <f>AH40*((Resultat_liste!$Y42+20)/20)+Resultat_liste!$V42</f>
        <v>-20</v>
      </c>
      <c r="EE40" s="581">
        <f>AI40*((Resultat_liste!$Y42+20)/20)+Resultat_liste!$V42</f>
        <v>0</v>
      </c>
      <c r="EF40" s="581">
        <f>AJ40*((Resultat_liste!$Y42+20)/20)+Resultat_liste!$V42</f>
        <v>20</v>
      </c>
      <c r="EG40" s="581">
        <f>AK40*((Resultat_liste!$Y42+20)/20)+Resultat_liste!$V42</f>
        <v>0</v>
      </c>
      <c r="EH40" s="581">
        <f>AL40*((Resultat_liste!$Y42+20)/20)+Resultat_liste!$V42</f>
        <v>-20</v>
      </c>
      <c r="EI40" s="581">
        <f>AM40*((Resultat_liste!$Y42+20)/20)+Resultat_liste!$V42</f>
        <v>0</v>
      </c>
      <c r="EJ40" s="581">
        <f>AN40*((Resultat_liste!$Y42+20)/20)+Resultat_liste!$V42</f>
        <v>20</v>
      </c>
      <c r="EK40" s="581">
        <f>AO40*((Resultat_liste!$Y42+20)/20)+Resultat_liste!$V42</f>
        <v>0</v>
      </c>
      <c r="EL40" s="581">
        <f>AP40*((Resultat_liste!$Y42+20)/20)+Resultat_liste!$V42</f>
        <v>-20</v>
      </c>
      <c r="EM40" s="581">
        <f>AQ40*((Resultat_liste!$Y42+20)/20)+Resultat_liste!$V42</f>
        <v>0</v>
      </c>
      <c r="EN40" s="581">
        <f>AR40*((Resultat_liste!$Y42+20)/20)+Resultat_liste!$V42</f>
        <v>20</v>
      </c>
      <c r="EO40" s="581">
        <f>AS40*((Resultat_liste!$Y42+20)/20)+Resultat_liste!$V42</f>
        <v>0</v>
      </c>
      <c r="EP40" s="581">
        <f>AT40*((Resultat_liste!$Y42+20)/20)+Resultat_liste!$V42</f>
        <v>-20</v>
      </c>
      <c r="EQ40" s="581">
        <f>AU40*((Resultat_liste!$Y42+20)/20)+Resultat_liste!$V42</f>
        <v>0</v>
      </c>
      <c r="ER40" s="581">
        <f>AV40*((Resultat_liste!$Y42+20)/20)+Resultat_liste!$V42</f>
        <v>20</v>
      </c>
      <c r="ES40" s="581">
        <f>AW40*((Resultat_liste!$Y42+20)/20)+Resultat_liste!$V42</f>
        <v>0</v>
      </c>
      <c r="ET40" s="581">
        <f>AX40*((Resultat_liste!$Y42+20)/20)+Resultat_liste!$V42</f>
        <v>-20</v>
      </c>
      <c r="EU40" s="581">
        <f>AY40*((Resultat_liste!$Y42+20)/20)+Resultat_liste!$V42</f>
        <v>0</v>
      </c>
      <c r="EV40" s="581">
        <f>AZ40*((Resultat_liste!$Y42+20)/20)+Resultat_liste!$V42</f>
        <v>20</v>
      </c>
      <c r="EW40" s="581">
        <f>BA40*((Resultat_liste!$Y42+20)/20)+Resultat_liste!$V42</f>
        <v>0</v>
      </c>
      <c r="EX40" s="581">
        <f>BB40*((Resultat_liste!$Y42+20)/20)+Resultat_liste!$V42</f>
        <v>-20</v>
      </c>
      <c r="EY40" s="581">
        <f>BC40*((Resultat_liste!$Y42+20)/20)+Resultat_liste!$V42</f>
        <v>0</v>
      </c>
      <c r="EZ40" s="581">
        <f>BD40*((Resultat_liste!$Y42+20)/20)+Resultat_liste!$V42</f>
        <v>20</v>
      </c>
      <c r="FA40" s="581">
        <f>BE40*((Resultat_liste!$Y42+20)/20)+Resultat_liste!$V42</f>
        <v>0</v>
      </c>
      <c r="FB40" s="581">
        <f t="shared" si="73"/>
        <v>20</v>
      </c>
      <c r="FC40" s="581">
        <f t="shared" si="74"/>
        <v>0</v>
      </c>
      <c r="FD40" s="581">
        <f t="shared" si="75"/>
        <v>-20</v>
      </c>
      <c r="FE40" s="581">
        <f t="shared" si="76"/>
        <v>0</v>
      </c>
      <c r="FF40" s="581">
        <f t="shared" si="77"/>
        <v>20</v>
      </c>
      <c r="FG40" s="581">
        <f t="shared" si="78"/>
        <v>0</v>
      </c>
      <c r="FH40" s="581">
        <f t="shared" si="79"/>
        <v>-20</v>
      </c>
      <c r="FI40" s="581">
        <f t="shared" si="80"/>
        <v>0</v>
      </c>
      <c r="FJ40" s="581">
        <f t="shared" si="81"/>
        <v>20</v>
      </c>
      <c r="FK40" s="581">
        <f t="shared" si="82"/>
        <v>0</v>
      </c>
      <c r="FL40" s="581">
        <f t="shared" si="83"/>
        <v>-20</v>
      </c>
      <c r="FM40" s="581">
        <f t="shared" si="84"/>
        <v>0</v>
      </c>
      <c r="FN40" s="581">
        <f t="shared" si="85"/>
        <v>20</v>
      </c>
      <c r="FO40" s="581">
        <f t="shared" si="86"/>
        <v>0</v>
      </c>
      <c r="FP40" s="581">
        <f t="shared" si="87"/>
        <v>-20</v>
      </c>
      <c r="FQ40" s="581">
        <f t="shared" si="88"/>
        <v>0</v>
      </c>
      <c r="FR40" s="581">
        <f t="shared" si="89"/>
        <v>20</v>
      </c>
      <c r="FS40" s="581">
        <f t="shared" si="90"/>
        <v>0</v>
      </c>
      <c r="FT40" s="581">
        <f t="shared" si="91"/>
        <v>-20</v>
      </c>
      <c r="FU40" s="581">
        <f t="shared" si="92"/>
        <v>0</v>
      </c>
      <c r="FV40" s="581">
        <f t="shared" si="93"/>
        <v>20</v>
      </c>
      <c r="FW40" s="581">
        <f t="shared" si="94"/>
        <v>0</v>
      </c>
      <c r="FX40" s="581">
        <f t="shared" si="95"/>
        <v>-20</v>
      </c>
      <c r="FY40" s="581">
        <f t="shared" si="96"/>
        <v>0</v>
      </c>
      <c r="FZ40" s="581">
        <f t="shared" si="97"/>
        <v>20</v>
      </c>
      <c r="GA40" s="581">
        <f t="shared" si="98"/>
        <v>0</v>
      </c>
      <c r="GB40" s="581">
        <f t="shared" si="2"/>
        <v>-20</v>
      </c>
      <c r="GC40" s="581">
        <f t="shared" si="3"/>
        <v>0</v>
      </c>
      <c r="GD40" s="581">
        <f t="shared" si="4"/>
        <v>20</v>
      </c>
      <c r="GE40" s="581">
        <f t="shared" si="5"/>
        <v>0</v>
      </c>
      <c r="GF40" s="581">
        <f t="shared" si="6"/>
        <v>-20</v>
      </c>
      <c r="GG40" s="581">
        <f t="shared" si="7"/>
        <v>0</v>
      </c>
      <c r="GH40" s="581">
        <f t="shared" si="8"/>
        <v>20</v>
      </c>
      <c r="GI40" s="581">
        <f t="shared" si="9"/>
        <v>0</v>
      </c>
      <c r="GJ40" s="581">
        <f t="shared" si="10"/>
        <v>-20</v>
      </c>
      <c r="GK40" s="581">
        <f t="shared" si="11"/>
        <v>0</v>
      </c>
      <c r="GL40" s="581">
        <f t="shared" si="12"/>
        <v>20</v>
      </c>
      <c r="GM40" s="581">
        <f t="shared" si="13"/>
        <v>0</v>
      </c>
      <c r="GN40" s="581">
        <f t="shared" si="14"/>
        <v>-20</v>
      </c>
      <c r="GO40" s="581">
        <f t="shared" si="15"/>
        <v>0</v>
      </c>
      <c r="GP40" s="581">
        <f t="shared" si="16"/>
        <v>20</v>
      </c>
      <c r="GQ40" s="581">
        <f t="shared" si="17"/>
        <v>0</v>
      </c>
      <c r="GR40" s="581">
        <f t="shared" si="18"/>
        <v>-20</v>
      </c>
      <c r="GS40" s="581">
        <f t="shared" si="19"/>
        <v>0</v>
      </c>
      <c r="GT40" s="581">
        <f t="shared" si="20"/>
        <v>20</v>
      </c>
      <c r="GU40" s="581">
        <f t="shared" si="21"/>
        <v>0</v>
      </c>
      <c r="GV40" s="581">
        <f t="shared" si="22"/>
        <v>-20</v>
      </c>
      <c r="GW40" s="581">
        <f t="shared" si="23"/>
        <v>0</v>
      </c>
      <c r="GX40" s="581">
        <f t="shared" si="24"/>
        <v>20</v>
      </c>
      <c r="GY40" s="581">
        <f t="shared" si="25"/>
        <v>0</v>
      </c>
    </row>
    <row r="41" spans="1:207" ht="16.5" thickTop="1" thickBot="1" x14ac:dyDescent="0.3">
      <c r="A41" s="581">
        <v>400</v>
      </c>
      <c r="B41" s="584" t="s">
        <v>53</v>
      </c>
      <c r="C41" s="581">
        <f t="shared" si="99"/>
        <v>7</v>
      </c>
      <c r="D41" s="581">
        <f t="shared" si="26"/>
        <v>707</v>
      </c>
      <c r="E41" s="581">
        <v>400</v>
      </c>
      <c r="F41" s="581">
        <f t="shared" si="100"/>
        <v>7</v>
      </c>
      <c r="G41" s="582" t="s">
        <v>46</v>
      </c>
      <c r="H41" s="581">
        <v>20</v>
      </c>
      <c r="I41" s="581">
        <v>0</v>
      </c>
      <c r="J41" s="581">
        <v>-20</v>
      </c>
      <c r="K41" s="581">
        <v>0</v>
      </c>
      <c r="L41" s="581">
        <f t="shared" si="27"/>
        <v>20</v>
      </c>
      <c r="M41" s="581">
        <f t="shared" si="28"/>
        <v>0</v>
      </c>
      <c r="N41" s="581">
        <f t="shared" si="29"/>
        <v>-20</v>
      </c>
      <c r="O41" s="581">
        <f t="shared" si="30"/>
        <v>0</v>
      </c>
      <c r="P41" s="581">
        <f t="shared" si="31"/>
        <v>20</v>
      </c>
      <c r="Q41" s="581">
        <f t="shared" si="32"/>
        <v>0</v>
      </c>
      <c r="R41" s="581">
        <f t="shared" si="33"/>
        <v>-20</v>
      </c>
      <c r="S41" s="581">
        <f t="shared" si="34"/>
        <v>0</v>
      </c>
      <c r="T41" s="581">
        <f t="shared" si="35"/>
        <v>20</v>
      </c>
      <c r="U41" s="581">
        <f t="shared" si="36"/>
        <v>0</v>
      </c>
      <c r="V41" s="581">
        <f t="shared" si="37"/>
        <v>-20</v>
      </c>
      <c r="W41" s="581">
        <f t="shared" si="38"/>
        <v>0</v>
      </c>
      <c r="X41" s="581">
        <f t="shared" si="39"/>
        <v>20</v>
      </c>
      <c r="Y41" s="581">
        <f t="shared" si="40"/>
        <v>0</v>
      </c>
      <c r="Z41" s="581">
        <f t="shared" si="41"/>
        <v>-20</v>
      </c>
      <c r="AA41" s="581">
        <f t="shared" si="42"/>
        <v>0</v>
      </c>
      <c r="AB41" s="581">
        <f t="shared" si="43"/>
        <v>20</v>
      </c>
      <c r="AC41" s="581">
        <f t="shared" si="44"/>
        <v>0</v>
      </c>
      <c r="AD41" s="581">
        <f t="shared" si="45"/>
        <v>-20</v>
      </c>
      <c r="AE41" s="581">
        <f t="shared" si="46"/>
        <v>0</v>
      </c>
      <c r="AF41" s="581">
        <f t="shared" si="47"/>
        <v>20</v>
      </c>
      <c r="AG41" s="581">
        <f t="shared" si="48"/>
        <v>0</v>
      </c>
      <c r="AH41" s="581">
        <f t="shared" si="49"/>
        <v>-20</v>
      </c>
      <c r="AI41" s="581">
        <f t="shared" si="50"/>
        <v>0</v>
      </c>
      <c r="AJ41" s="581">
        <f t="shared" si="51"/>
        <v>20</v>
      </c>
      <c r="AK41" s="581">
        <f t="shared" si="52"/>
        <v>0</v>
      </c>
      <c r="AL41" s="581">
        <f t="shared" si="53"/>
        <v>-20</v>
      </c>
      <c r="AM41" s="581">
        <f t="shared" si="54"/>
        <v>0</v>
      </c>
      <c r="AN41" s="581">
        <f t="shared" si="55"/>
        <v>20</v>
      </c>
      <c r="AO41" s="581">
        <f t="shared" si="56"/>
        <v>0</v>
      </c>
      <c r="AP41" s="581">
        <f t="shared" si="57"/>
        <v>-20</v>
      </c>
      <c r="AQ41" s="581">
        <f t="shared" si="58"/>
        <v>0</v>
      </c>
      <c r="AR41" s="581">
        <f t="shared" si="59"/>
        <v>20</v>
      </c>
      <c r="AS41" s="581">
        <f t="shared" si="60"/>
        <v>0</v>
      </c>
      <c r="AT41" s="581">
        <f t="shared" si="61"/>
        <v>-20</v>
      </c>
      <c r="AU41" s="581">
        <f t="shared" si="62"/>
        <v>0</v>
      </c>
      <c r="AV41" s="581">
        <f t="shared" si="63"/>
        <v>20</v>
      </c>
      <c r="AW41" s="581">
        <f t="shared" si="64"/>
        <v>0</v>
      </c>
      <c r="AX41" s="581">
        <f t="shared" si="65"/>
        <v>-20</v>
      </c>
      <c r="AY41" s="581">
        <f t="shared" si="66"/>
        <v>0</v>
      </c>
      <c r="AZ41" s="581">
        <f t="shared" si="67"/>
        <v>20</v>
      </c>
      <c r="BA41" s="581">
        <f t="shared" si="68"/>
        <v>0</v>
      </c>
      <c r="BB41" s="581">
        <f t="shared" si="69"/>
        <v>-20</v>
      </c>
      <c r="BC41" s="581">
        <f t="shared" si="70"/>
        <v>0</v>
      </c>
      <c r="BD41" s="581">
        <f t="shared" si="71"/>
        <v>20</v>
      </c>
      <c r="BE41" s="581">
        <f t="shared" si="72"/>
        <v>0</v>
      </c>
      <c r="BF41" s="581">
        <f>H41*((Resultat_liste!$M43+20)/20)+Resultat_liste!$J43</f>
        <v>20</v>
      </c>
      <c r="BG41" s="581">
        <f>I41*((Resultat_liste!$M43+20)/20)+Resultat_liste!$J43</f>
        <v>0</v>
      </c>
      <c r="BH41" s="581">
        <f>J41*((Resultat_liste!$M43+20)/20)+Resultat_liste!$J43</f>
        <v>-20</v>
      </c>
      <c r="BI41" s="581">
        <f>K41*((Resultat_liste!$M43+20)/20)+Resultat_liste!$J43</f>
        <v>0</v>
      </c>
      <c r="BJ41" s="581">
        <f>L41*((Resultat_liste!$M43+20)/20)+Resultat_liste!$J43</f>
        <v>20</v>
      </c>
      <c r="BK41" s="581">
        <f>M41*((Resultat_liste!$M43+20)/20)+Resultat_liste!$J43</f>
        <v>0</v>
      </c>
      <c r="BL41" s="581">
        <f>N41*((Resultat_liste!$M43+20)/20)+Resultat_liste!$J43</f>
        <v>-20</v>
      </c>
      <c r="BM41" s="581">
        <f>O41*((Resultat_liste!$M43+20)/20)+Resultat_liste!$J43</f>
        <v>0</v>
      </c>
      <c r="BN41" s="581">
        <f>P41*((Resultat_liste!$M43+20)/20)+Resultat_liste!$J43</f>
        <v>20</v>
      </c>
      <c r="BO41" s="581">
        <f>Q41*((Resultat_liste!$M43+20)/20)+Resultat_liste!$J43</f>
        <v>0</v>
      </c>
      <c r="BP41" s="581">
        <f>R41*((Resultat_liste!$M43+20)/20)+Resultat_liste!$J43</f>
        <v>-20</v>
      </c>
      <c r="BQ41" s="581">
        <f>S41*((Resultat_liste!$M43+20)/20)+Resultat_liste!$J43</f>
        <v>0</v>
      </c>
      <c r="BR41" s="581">
        <f>T41*((Resultat_liste!$M43+20)/20)+Resultat_liste!$J43</f>
        <v>20</v>
      </c>
      <c r="BS41" s="581">
        <f>U41*((Resultat_liste!$M43+20)/20)+Resultat_liste!$J43</f>
        <v>0</v>
      </c>
      <c r="BT41" s="581">
        <f>V41*((Resultat_liste!$M43+20)/20)+Resultat_liste!$J43</f>
        <v>-20</v>
      </c>
      <c r="BU41" s="581">
        <f>W41*((Resultat_liste!$M43+20)/20)+Resultat_liste!$J43</f>
        <v>0</v>
      </c>
      <c r="BV41" s="581">
        <f>X41*((Resultat_liste!$M43+20)/20)+Resultat_liste!$J43</f>
        <v>20</v>
      </c>
      <c r="BW41" s="581">
        <f>Y41*((Resultat_liste!$M43+20)/20)+Resultat_liste!$J43</f>
        <v>0</v>
      </c>
      <c r="BX41" s="581">
        <f>Z41*((Resultat_liste!$M43+20)/20)+Resultat_liste!$J43</f>
        <v>-20</v>
      </c>
      <c r="BY41" s="581">
        <f>AA41*((Resultat_liste!$M43+20)/20)+Resultat_liste!$J43</f>
        <v>0</v>
      </c>
      <c r="BZ41" s="581">
        <f>AB41*((Resultat_liste!$M43+20)/20)+Resultat_liste!$J43</f>
        <v>20</v>
      </c>
      <c r="CA41" s="581">
        <f>AC41*((Resultat_liste!$M43+20)/20)+Resultat_liste!$J43</f>
        <v>0</v>
      </c>
      <c r="CB41" s="581">
        <f>AD41*((Resultat_liste!$M43+20)/20)+Resultat_liste!$J43</f>
        <v>-20</v>
      </c>
      <c r="CC41" s="581">
        <f>AE41*((Resultat_liste!$M43+20)/20)+Resultat_liste!$J43</f>
        <v>0</v>
      </c>
      <c r="CD41" s="581">
        <f>AF41*((Resultat_liste!$M43+20)/20)+Resultat_liste!$J43</f>
        <v>20</v>
      </c>
      <c r="CE41" s="581">
        <f>AG41*((Resultat_liste!$M43+20)/20)+Resultat_liste!$J43</f>
        <v>0</v>
      </c>
      <c r="CF41" s="581">
        <f>AH41*((Resultat_liste!$M43+20)/20)+Resultat_liste!$J43</f>
        <v>-20</v>
      </c>
      <c r="CG41" s="581">
        <f>AI41*((Resultat_liste!$M43+20)/20)+Resultat_liste!$J43</f>
        <v>0</v>
      </c>
      <c r="CH41" s="581">
        <f>AJ41*((Resultat_liste!$M43+20)/20)+Resultat_liste!$J43</f>
        <v>20</v>
      </c>
      <c r="CI41" s="581">
        <f>AK41*((Resultat_liste!$M43+20)/20)+Resultat_liste!$J43</f>
        <v>0</v>
      </c>
      <c r="CJ41" s="581">
        <f>AL41*((Resultat_liste!$M43+20)/20)+Resultat_liste!$J43</f>
        <v>-20</v>
      </c>
      <c r="CK41" s="581">
        <f>AM41*((Resultat_liste!$M43+20)/20)+Resultat_liste!$J43</f>
        <v>0</v>
      </c>
      <c r="CL41" s="581">
        <f>AN41*((Resultat_liste!$M43+20)/20)+Resultat_liste!$J43</f>
        <v>20</v>
      </c>
      <c r="CM41" s="581">
        <f>AO41*((Resultat_liste!$M43+20)/20)+Resultat_liste!$J43</f>
        <v>0</v>
      </c>
      <c r="CN41" s="581">
        <f>AP41*((Resultat_liste!$M43+20)/20)+Resultat_liste!$J43</f>
        <v>-20</v>
      </c>
      <c r="CO41" s="581">
        <f>AQ41*((Resultat_liste!$M43+20)/20)+Resultat_liste!$J43</f>
        <v>0</v>
      </c>
      <c r="CP41" s="581">
        <f>AR41*((Resultat_liste!$M43+20)/20)+Resultat_liste!$J43</f>
        <v>20</v>
      </c>
      <c r="CQ41" s="581">
        <f>AS41*((Resultat_liste!$M43+20)/20)+Resultat_liste!$J43</f>
        <v>0</v>
      </c>
      <c r="CR41" s="581">
        <f>AT41*((Resultat_liste!$M43+20)/20)+Resultat_liste!$J43</f>
        <v>-20</v>
      </c>
      <c r="CS41" s="581">
        <f>AU41*((Resultat_liste!$M43+20)/20)+Resultat_liste!$J43</f>
        <v>0</v>
      </c>
      <c r="CT41" s="581">
        <f>AV41*((Resultat_liste!$M43+20)/20)+Resultat_liste!$J43</f>
        <v>20</v>
      </c>
      <c r="CU41" s="581">
        <f>AW41*((Resultat_liste!$M43+20)/20)+Resultat_liste!$J43</f>
        <v>0</v>
      </c>
      <c r="CV41" s="581">
        <f>AX41*((Resultat_liste!$M43+20)/20)+Resultat_liste!$J43</f>
        <v>-20</v>
      </c>
      <c r="CW41" s="581">
        <f>AY41*((Resultat_liste!$M43+20)/20)+Resultat_liste!$J43</f>
        <v>0</v>
      </c>
      <c r="CX41" s="581">
        <f>AZ41*((Resultat_liste!$M43+20)/20)+Resultat_liste!$J43</f>
        <v>20</v>
      </c>
      <c r="CY41" s="581">
        <f>BA41*((Resultat_liste!$M43+20)/20)+Resultat_liste!$J43</f>
        <v>0</v>
      </c>
      <c r="CZ41" s="581">
        <f>BB41*((Resultat_liste!$M43+20)/20)+Resultat_liste!$J43</f>
        <v>-20</v>
      </c>
      <c r="DA41" s="581">
        <f>BC41*((Resultat_liste!$M43+20)/20)+Resultat_liste!$J43</f>
        <v>0</v>
      </c>
      <c r="DB41" s="581">
        <f>BD41*((Resultat_liste!$M43+20)/20)+Resultat_liste!$J43</f>
        <v>20</v>
      </c>
      <c r="DC41" s="581">
        <f>BE41*((Resultat_liste!$M43+20)/20)+Resultat_liste!$J43</f>
        <v>0</v>
      </c>
      <c r="DD41" s="581">
        <f>H41*((Resultat_liste!$Y43+20)/20)+Resultat_liste!$V43</f>
        <v>26</v>
      </c>
      <c r="DE41" s="581">
        <f>I41*((Resultat_liste!$Y43+20)/20)+Resultat_liste!$V43</f>
        <v>6</v>
      </c>
      <c r="DF41" s="581">
        <f>J41*((Resultat_liste!$Y43+20)/20)+Resultat_liste!$V43</f>
        <v>-14</v>
      </c>
      <c r="DG41" s="581">
        <f>K41*((Resultat_liste!$Y43+20)/20)+Resultat_liste!$V43</f>
        <v>6</v>
      </c>
      <c r="DH41" s="581">
        <f>L41*((Resultat_liste!$Y43+20)/20)+Resultat_liste!$V43</f>
        <v>26</v>
      </c>
      <c r="DI41" s="581">
        <f>M41*((Resultat_liste!$Y43+20)/20)+Resultat_liste!$V43</f>
        <v>6</v>
      </c>
      <c r="DJ41" s="581">
        <f>N41*((Resultat_liste!$Y43+20)/20)+Resultat_liste!$V43</f>
        <v>-14</v>
      </c>
      <c r="DK41" s="581">
        <f>O41*((Resultat_liste!$Y43+20)/20)+Resultat_liste!$V43</f>
        <v>6</v>
      </c>
      <c r="DL41" s="581">
        <f>P41*((Resultat_liste!$Y43+20)/20)+Resultat_liste!$V43</f>
        <v>26</v>
      </c>
      <c r="DM41" s="581">
        <f>Q41*((Resultat_liste!$Y43+20)/20)+Resultat_liste!$V43</f>
        <v>6</v>
      </c>
      <c r="DN41" s="581">
        <f>R41*((Resultat_liste!$Y43+20)/20)+Resultat_liste!$V43</f>
        <v>-14</v>
      </c>
      <c r="DO41" s="581">
        <f>S41*((Resultat_liste!$Y43+20)/20)+Resultat_liste!$V43</f>
        <v>6</v>
      </c>
      <c r="DP41" s="581">
        <f>T41*((Resultat_liste!$Y43+20)/20)+Resultat_liste!$V43</f>
        <v>26</v>
      </c>
      <c r="DQ41" s="581">
        <f>U41*((Resultat_liste!$Y43+20)/20)+Resultat_liste!$V43</f>
        <v>6</v>
      </c>
      <c r="DR41" s="581">
        <f>V41*((Resultat_liste!$Y43+20)/20)+Resultat_liste!$V43</f>
        <v>-14</v>
      </c>
      <c r="DS41" s="581">
        <f>W41*((Resultat_liste!$Y43+20)/20)+Resultat_liste!$V43</f>
        <v>6</v>
      </c>
      <c r="DT41" s="581">
        <f>X41*((Resultat_liste!$Y43+20)/20)+Resultat_liste!$V43</f>
        <v>26</v>
      </c>
      <c r="DU41" s="581">
        <f>Y41*((Resultat_liste!$Y43+20)/20)+Resultat_liste!$V43</f>
        <v>6</v>
      </c>
      <c r="DV41" s="581">
        <f>Z41*((Resultat_liste!$Y43+20)/20)+Resultat_liste!$V43</f>
        <v>-14</v>
      </c>
      <c r="DW41" s="581">
        <f>AA41*((Resultat_liste!$Y43+20)/20)+Resultat_liste!$V43</f>
        <v>6</v>
      </c>
      <c r="DX41" s="581">
        <f>AB41*((Resultat_liste!$Y43+20)/20)+Resultat_liste!$V43</f>
        <v>26</v>
      </c>
      <c r="DY41" s="581">
        <f>AC41*((Resultat_liste!$Y43+20)/20)+Resultat_liste!$V43</f>
        <v>6</v>
      </c>
      <c r="DZ41" s="581">
        <f>AD41*((Resultat_liste!$Y43+20)/20)+Resultat_liste!$V43</f>
        <v>-14</v>
      </c>
      <c r="EA41" s="581">
        <f>AE41*((Resultat_liste!$Y43+20)/20)+Resultat_liste!$V43</f>
        <v>6</v>
      </c>
      <c r="EB41" s="581">
        <f>AF41*((Resultat_liste!$Y43+20)/20)+Resultat_liste!$V43</f>
        <v>26</v>
      </c>
      <c r="EC41" s="581">
        <f>AG41*((Resultat_liste!$Y43+20)/20)+Resultat_liste!$V43</f>
        <v>6</v>
      </c>
      <c r="ED41" s="581">
        <f>AH41*((Resultat_liste!$Y43+20)/20)+Resultat_liste!$V43</f>
        <v>-14</v>
      </c>
      <c r="EE41" s="581">
        <f>AI41*((Resultat_liste!$Y43+20)/20)+Resultat_liste!$V43</f>
        <v>6</v>
      </c>
      <c r="EF41" s="581">
        <f>AJ41*((Resultat_liste!$Y43+20)/20)+Resultat_liste!$V43</f>
        <v>26</v>
      </c>
      <c r="EG41" s="581">
        <f>AK41*((Resultat_liste!$Y43+20)/20)+Resultat_liste!$V43</f>
        <v>6</v>
      </c>
      <c r="EH41" s="581">
        <f>AL41*((Resultat_liste!$Y43+20)/20)+Resultat_liste!$V43</f>
        <v>-14</v>
      </c>
      <c r="EI41" s="581">
        <f>AM41*((Resultat_liste!$Y43+20)/20)+Resultat_liste!$V43</f>
        <v>6</v>
      </c>
      <c r="EJ41" s="581">
        <f>AN41*((Resultat_liste!$Y43+20)/20)+Resultat_liste!$V43</f>
        <v>26</v>
      </c>
      <c r="EK41" s="581">
        <f>AO41*((Resultat_liste!$Y43+20)/20)+Resultat_liste!$V43</f>
        <v>6</v>
      </c>
      <c r="EL41" s="581">
        <f>AP41*((Resultat_liste!$Y43+20)/20)+Resultat_liste!$V43</f>
        <v>-14</v>
      </c>
      <c r="EM41" s="581">
        <f>AQ41*((Resultat_liste!$Y43+20)/20)+Resultat_liste!$V43</f>
        <v>6</v>
      </c>
      <c r="EN41" s="581">
        <f>AR41*((Resultat_liste!$Y43+20)/20)+Resultat_liste!$V43</f>
        <v>26</v>
      </c>
      <c r="EO41" s="581">
        <f>AS41*((Resultat_liste!$Y43+20)/20)+Resultat_liste!$V43</f>
        <v>6</v>
      </c>
      <c r="EP41" s="581">
        <f>AT41*((Resultat_liste!$Y43+20)/20)+Resultat_liste!$V43</f>
        <v>-14</v>
      </c>
      <c r="EQ41" s="581">
        <f>AU41*((Resultat_liste!$Y43+20)/20)+Resultat_liste!$V43</f>
        <v>6</v>
      </c>
      <c r="ER41" s="581">
        <f>AV41*((Resultat_liste!$Y43+20)/20)+Resultat_liste!$V43</f>
        <v>26</v>
      </c>
      <c r="ES41" s="581">
        <f>AW41*((Resultat_liste!$Y43+20)/20)+Resultat_liste!$V43</f>
        <v>6</v>
      </c>
      <c r="ET41" s="581">
        <f>AX41*((Resultat_liste!$Y43+20)/20)+Resultat_liste!$V43</f>
        <v>-14</v>
      </c>
      <c r="EU41" s="581">
        <f>AY41*((Resultat_liste!$Y43+20)/20)+Resultat_liste!$V43</f>
        <v>6</v>
      </c>
      <c r="EV41" s="581">
        <f>AZ41*((Resultat_liste!$Y43+20)/20)+Resultat_liste!$V43</f>
        <v>26</v>
      </c>
      <c r="EW41" s="581">
        <f>BA41*((Resultat_liste!$Y43+20)/20)+Resultat_liste!$V43</f>
        <v>6</v>
      </c>
      <c r="EX41" s="581">
        <f>BB41*((Resultat_liste!$Y43+20)/20)+Resultat_liste!$V43</f>
        <v>-14</v>
      </c>
      <c r="EY41" s="581">
        <f>BC41*((Resultat_liste!$Y43+20)/20)+Resultat_liste!$V43</f>
        <v>6</v>
      </c>
      <c r="EZ41" s="581">
        <f>BD41*((Resultat_liste!$Y43+20)/20)+Resultat_liste!$V43</f>
        <v>26</v>
      </c>
      <c r="FA41" s="581">
        <f>BE41*((Resultat_liste!$Y43+20)/20)+Resultat_liste!$V43</f>
        <v>6</v>
      </c>
      <c r="FB41" s="581">
        <f t="shared" si="73"/>
        <v>20</v>
      </c>
      <c r="FC41" s="581">
        <f t="shared" si="74"/>
        <v>0</v>
      </c>
      <c r="FD41" s="581">
        <f t="shared" si="75"/>
        <v>-20</v>
      </c>
      <c r="FE41" s="581">
        <f t="shared" si="76"/>
        <v>0</v>
      </c>
      <c r="FF41" s="581">
        <f t="shared" si="77"/>
        <v>20</v>
      </c>
      <c r="FG41" s="581">
        <f t="shared" si="78"/>
        <v>0</v>
      </c>
      <c r="FH41" s="581">
        <f t="shared" si="79"/>
        <v>-20</v>
      </c>
      <c r="FI41" s="581">
        <f t="shared" si="80"/>
        <v>0</v>
      </c>
      <c r="FJ41" s="581">
        <f t="shared" si="81"/>
        <v>20</v>
      </c>
      <c r="FK41" s="581">
        <f t="shared" si="82"/>
        <v>0</v>
      </c>
      <c r="FL41" s="581">
        <f t="shared" si="83"/>
        <v>-20</v>
      </c>
      <c r="FM41" s="581">
        <f t="shared" si="84"/>
        <v>0</v>
      </c>
      <c r="FN41" s="581">
        <f t="shared" si="85"/>
        <v>20</v>
      </c>
      <c r="FO41" s="581">
        <f t="shared" si="86"/>
        <v>0</v>
      </c>
      <c r="FP41" s="581">
        <f t="shared" si="87"/>
        <v>-20</v>
      </c>
      <c r="FQ41" s="581">
        <f t="shared" si="88"/>
        <v>0</v>
      </c>
      <c r="FR41" s="581">
        <f t="shared" si="89"/>
        <v>20</v>
      </c>
      <c r="FS41" s="581">
        <f t="shared" si="90"/>
        <v>0</v>
      </c>
      <c r="FT41" s="581">
        <f t="shared" si="91"/>
        <v>-20</v>
      </c>
      <c r="FU41" s="581">
        <f t="shared" si="92"/>
        <v>0</v>
      </c>
      <c r="FV41" s="581">
        <f t="shared" si="93"/>
        <v>20</v>
      </c>
      <c r="FW41" s="581">
        <f t="shared" si="94"/>
        <v>0</v>
      </c>
      <c r="FX41" s="581">
        <f t="shared" si="95"/>
        <v>-20</v>
      </c>
      <c r="FY41" s="581">
        <f t="shared" si="96"/>
        <v>0</v>
      </c>
      <c r="FZ41" s="581">
        <f t="shared" si="97"/>
        <v>20</v>
      </c>
      <c r="GA41" s="581">
        <f t="shared" si="98"/>
        <v>0</v>
      </c>
      <c r="GB41" s="581">
        <f t="shared" si="2"/>
        <v>-20</v>
      </c>
      <c r="GC41" s="581">
        <f t="shared" si="3"/>
        <v>0</v>
      </c>
      <c r="GD41" s="581">
        <f t="shared" si="4"/>
        <v>20</v>
      </c>
      <c r="GE41" s="581">
        <f t="shared" si="5"/>
        <v>0</v>
      </c>
      <c r="GF41" s="581">
        <f t="shared" si="6"/>
        <v>-20</v>
      </c>
      <c r="GG41" s="581">
        <f t="shared" si="7"/>
        <v>0</v>
      </c>
      <c r="GH41" s="581">
        <f t="shared" si="8"/>
        <v>20</v>
      </c>
      <c r="GI41" s="581">
        <f t="shared" si="9"/>
        <v>0</v>
      </c>
      <c r="GJ41" s="581">
        <f t="shared" si="10"/>
        <v>-20</v>
      </c>
      <c r="GK41" s="581">
        <f t="shared" si="11"/>
        <v>0</v>
      </c>
      <c r="GL41" s="581">
        <f t="shared" si="12"/>
        <v>20</v>
      </c>
      <c r="GM41" s="581">
        <f t="shared" si="13"/>
        <v>0</v>
      </c>
      <c r="GN41" s="581">
        <f t="shared" si="14"/>
        <v>-20</v>
      </c>
      <c r="GO41" s="581">
        <f t="shared" si="15"/>
        <v>0</v>
      </c>
      <c r="GP41" s="581">
        <f t="shared" si="16"/>
        <v>20</v>
      </c>
      <c r="GQ41" s="581">
        <f t="shared" si="17"/>
        <v>0</v>
      </c>
      <c r="GR41" s="581">
        <f t="shared" si="18"/>
        <v>-20</v>
      </c>
      <c r="GS41" s="581">
        <f t="shared" si="19"/>
        <v>0</v>
      </c>
      <c r="GT41" s="581">
        <f t="shared" si="20"/>
        <v>20</v>
      </c>
      <c r="GU41" s="581">
        <f t="shared" si="21"/>
        <v>0</v>
      </c>
      <c r="GV41" s="581">
        <f t="shared" si="22"/>
        <v>-20</v>
      </c>
      <c r="GW41" s="581">
        <f t="shared" si="23"/>
        <v>0</v>
      </c>
      <c r="GX41" s="581">
        <f t="shared" si="24"/>
        <v>20</v>
      </c>
      <c r="GY41" s="581">
        <f t="shared" si="25"/>
        <v>0</v>
      </c>
    </row>
    <row r="42" spans="1:207" ht="16.5" thickTop="1" thickBot="1" x14ac:dyDescent="0.3">
      <c r="A42" s="581">
        <v>410</v>
      </c>
      <c r="B42" s="584" t="s">
        <v>54</v>
      </c>
      <c r="C42" s="581">
        <f t="shared" si="99"/>
        <v>7</v>
      </c>
      <c r="D42" s="581">
        <f t="shared" si="26"/>
        <v>708</v>
      </c>
      <c r="E42" s="581">
        <v>410</v>
      </c>
      <c r="F42" s="581">
        <f t="shared" si="100"/>
        <v>8</v>
      </c>
      <c r="G42" s="582" t="s">
        <v>46</v>
      </c>
      <c r="H42" s="581">
        <v>20</v>
      </c>
      <c r="I42" s="581">
        <v>0</v>
      </c>
      <c r="J42" s="581">
        <v>-20</v>
      </c>
      <c r="K42" s="581">
        <v>0</v>
      </c>
      <c r="L42" s="581">
        <f t="shared" si="27"/>
        <v>20</v>
      </c>
      <c r="M42" s="581">
        <f t="shared" si="28"/>
        <v>0</v>
      </c>
      <c r="N42" s="581">
        <f t="shared" si="29"/>
        <v>-20</v>
      </c>
      <c r="O42" s="581">
        <f t="shared" si="30"/>
        <v>0</v>
      </c>
      <c r="P42" s="581">
        <f t="shared" si="31"/>
        <v>20</v>
      </c>
      <c r="Q42" s="581">
        <f t="shared" si="32"/>
        <v>0</v>
      </c>
      <c r="R42" s="581">
        <f t="shared" si="33"/>
        <v>-20</v>
      </c>
      <c r="S42" s="581">
        <f t="shared" si="34"/>
        <v>0</v>
      </c>
      <c r="T42" s="581">
        <f t="shared" si="35"/>
        <v>20</v>
      </c>
      <c r="U42" s="581">
        <f t="shared" si="36"/>
        <v>0</v>
      </c>
      <c r="V42" s="581">
        <f t="shared" si="37"/>
        <v>-20</v>
      </c>
      <c r="W42" s="581">
        <f t="shared" si="38"/>
        <v>0</v>
      </c>
      <c r="X42" s="581">
        <f t="shared" si="39"/>
        <v>20</v>
      </c>
      <c r="Y42" s="581">
        <f t="shared" si="40"/>
        <v>0</v>
      </c>
      <c r="Z42" s="581">
        <f t="shared" si="41"/>
        <v>-20</v>
      </c>
      <c r="AA42" s="581">
        <f t="shared" si="42"/>
        <v>0</v>
      </c>
      <c r="AB42" s="581">
        <f t="shared" si="43"/>
        <v>20</v>
      </c>
      <c r="AC42" s="581">
        <f t="shared" si="44"/>
        <v>0</v>
      </c>
      <c r="AD42" s="581">
        <f t="shared" si="45"/>
        <v>-20</v>
      </c>
      <c r="AE42" s="581">
        <f t="shared" si="46"/>
        <v>0</v>
      </c>
      <c r="AF42" s="581">
        <f t="shared" si="47"/>
        <v>20</v>
      </c>
      <c r="AG42" s="581">
        <f t="shared" si="48"/>
        <v>0</v>
      </c>
      <c r="AH42" s="581">
        <f t="shared" si="49"/>
        <v>-20</v>
      </c>
      <c r="AI42" s="581">
        <f t="shared" si="50"/>
        <v>0</v>
      </c>
      <c r="AJ42" s="581">
        <f t="shared" si="51"/>
        <v>20</v>
      </c>
      <c r="AK42" s="581">
        <f t="shared" si="52"/>
        <v>0</v>
      </c>
      <c r="AL42" s="581">
        <f t="shared" si="53"/>
        <v>-20</v>
      </c>
      <c r="AM42" s="581">
        <f t="shared" si="54"/>
        <v>0</v>
      </c>
      <c r="AN42" s="581">
        <f t="shared" si="55"/>
        <v>20</v>
      </c>
      <c r="AO42" s="581">
        <f t="shared" si="56"/>
        <v>0</v>
      </c>
      <c r="AP42" s="581">
        <f t="shared" si="57"/>
        <v>-20</v>
      </c>
      <c r="AQ42" s="581">
        <f t="shared" si="58"/>
        <v>0</v>
      </c>
      <c r="AR42" s="581">
        <f t="shared" si="59"/>
        <v>20</v>
      </c>
      <c r="AS42" s="581">
        <f t="shared" si="60"/>
        <v>0</v>
      </c>
      <c r="AT42" s="581">
        <f t="shared" si="61"/>
        <v>-20</v>
      </c>
      <c r="AU42" s="581">
        <f t="shared" si="62"/>
        <v>0</v>
      </c>
      <c r="AV42" s="581">
        <f t="shared" si="63"/>
        <v>20</v>
      </c>
      <c r="AW42" s="581">
        <f t="shared" si="64"/>
        <v>0</v>
      </c>
      <c r="AX42" s="581">
        <f t="shared" si="65"/>
        <v>-20</v>
      </c>
      <c r="AY42" s="581">
        <f t="shared" si="66"/>
        <v>0</v>
      </c>
      <c r="AZ42" s="581">
        <f t="shared" si="67"/>
        <v>20</v>
      </c>
      <c r="BA42" s="581">
        <f t="shared" si="68"/>
        <v>0</v>
      </c>
      <c r="BB42" s="581">
        <f t="shared" si="69"/>
        <v>-20</v>
      </c>
      <c r="BC42" s="581">
        <f t="shared" si="70"/>
        <v>0</v>
      </c>
      <c r="BD42" s="581">
        <f t="shared" si="71"/>
        <v>20</v>
      </c>
      <c r="BE42" s="581">
        <f t="shared" si="72"/>
        <v>0</v>
      </c>
      <c r="BF42" s="581">
        <f>H42*((Resultat_liste!$M44+20)/20)+Resultat_liste!$J44</f>
        <v>20</v>
      </c>
      <c r="BG42" s="581">
        <f>I42*((Resultat_liste!$M44+20)/20)+Resultat_liste!$J44</f>
        <v>0</v>
      </c>
      <c r="BH42" s="581">
        <f>J42*((Resultat_liste!$M44+20)/20)+Resultat_liste!$J44</f>
        <v>-20</v>
      </c>
      <c r="BI42" s="581">
        <f>K42*((Resultat_liste!$M44+20)/20)+Resultat_liste!$J44</f>
        <v>0</v>
      </c>
      <c r="BJ42" s="581">
        <f>L42*((Resultat_liste!$M44+20)/20)+Resultat_liste!$J44</f>
        <v>20</v>
      </c>
      <c r="BK42" s="581">
        <f>M42*((Resultat_liste!$M44+20)/20)+Resultat_liste!$J44</f>
        <v>0</v>
      </c>
      <c r="BL42" s="581">
        <f>N42*((Resultat_liste!$M44+20)/20)+Resultat_liste!$J44</f>
        <v>-20</v>
      </c>
      <c r="BM42" s="581">
        <f>O42*((Resultat_liste!$M44+20)/20)+Resultat_liste!$J44</f>
        <v>0</v>
      </c>
      <c r="BN42" s="581">
        <f>P42*((Resultat_liste!$M44+20)/20)+Resultat_liste!$J44</f>
        <v>20</v>
      </c>
      <c r="BO42" s="581">
        <f>Q42*((Resultat_liste!$M44+20)/20)+Resultat_liste!$J44</f>
        <v>0</v>
      </c>
      <c r="BP42" s="581">
        <f>R42*((Resultat_liste!$M44+20)/20)+Resultat_liste!$J44</f>
        <v>-20</v>
      </c>
      <c r="BQ42" s="581">
        <f>S42*((Resultat_liste!$M44+20)/20)+Resultat_liste!$J44</f>
        <v>0</v>
      </c>
      <c r="BR42" s="581">
        <f>T42*((Resultat_liste!$M44+20)/20)+Resultat_liste!$J44</f>
        <v>20</v>
      </c>
      <c r="BS42" s="581">
        <f>U42*((Resultat_liste!$M44+20)/20)+Resultat_liste!$J44</f>
        <v>0</v>
      </c>
      <c r="BT42" s="581">
        <f>V42*((Resultat_liste!$M44+20)/20)+Resultat_liste!$J44</f>
        <v>-20</v>
      </c>
      <c r="BU42" s="581">
        <f>W42*((Resultat_liste!$M44+20)/20)+Resultat_liste!$J44</f>
        <v>0</v>
      </c>
      <c r="BV42" s="581">
        <f>X42*((Resultat_liste!$M44+20)/20)+Resultat_liste!$J44</f>
        <v>20</v>
      </c>
      <c r="BW42" s="581">
        <f>Y42*((Resultat_liste!$M44+20)/20)+Resultat_liste!$J44</f>
        <v>0</v>
      </c>
      <c r="BX42" s="581">
        <f>Z42*((Resultat_liste!$M44+20)/20)+Resultat_liste!$J44</f>
        <v>-20</v>
      </c>
      <c r="BY42" s="581">
        <f>AA42*((Resultat_liste!$M44+20)/20)+Resultat_liste!$J44</f>
        <v>0</v>
      </c>
      <c r="BZ42" s="581">
        <f>AB42*((Resultat_liste!$M44+20)/20)+Resultat_liste!$J44</f>
        <v>20</v>
      </c>
      <c r="CA42" s="581">
        <f>AC42*((Resultat_liste!$M44+20)/20)+Resultat_liste!$J44</f>
        <v>0</v>
      </c>
      <c r="CB42" s="581">
        <f>AD42*((Resultat_liste!$M44+20)/20)+Resultat_liste!$J44</f>
        <v>-20</v>
      </c>
      <c r="CC42" s="581">
        <f>AE42*((Resultat_liste!$M44+20)/20)+Resultat_liste!$J44</f>
        <v>0</v>
      </c>
      <c r="CD42" s="581">
        <f>AF42*((Resultat_liste!$M44+20)/20)+Resultat_liste!$J44</f>
        <v>20</v>
      </c>
      <c r="CE42" s="581">
        <f>AG42*((Resultat_liste!$M44+20)/20)+Resultat_liste!$J44</f>
        <v>0</v>
      </c>
      <c r="CF42" s="581">
        <f>AH42*((Resultat_liste!$M44+20)/20)+Resultat_liste!$J44</f>
        <v>-20</v>
      </c>
      <c r="CG42" s="581">
        <f>AI42*((Resultat_liste!$M44+20)/20)+Resultat_liste!$J44</f>
        <v>0</v>
      </c>
      <c r="CH42" s="581">
        <f>AJ42*((Resultat_liste!$M44+20)/20)+Resultat_liste!$J44</f>
        <v>20</v>
      </c>
      <c r="CI42" s="581">
        <f>AK42*((Resultat_liste!$M44+20)/20)+Resultat_liste!$J44</f>
        <v>0</v>
      </c>
      <c r="CJ42" s="581">
        <f>AL42*((Resultat_liste!$M44+20)/20)+Resultat_liste!$J44</f>
        <v>-20</v>
      </c>
      <c r="CK42" s="581">
        <f>AM42*((Resultat_liste!$M44+20)/20)+Resultat_liste!$J44</f>
        <v>0</v>
      </c>
      <c r="CL42" s="581">
        <f>AN42*((Resultat_liste!$M44+20)/20)+Resultat_liste!$J44</f>
        <v>20</v>
      </c>
      <c r="CM42" s="581">
        <f>AO42*((Resultat_liste!$M44+20)/20)+Resultat_liste!$J44</f>
        <v>0</v>
      </c>
      <c r="CN42" s="581">
        <f>AP42*((Resultat_liste!$M44+20)/20)+Resultat_liste!$J44</f>
        <v>-20</v>
      </c>
      <c r="CO42" s="581">
        <f>AQ42*((Resultat_liste!$M44+20)/20)+Resultat_liste!$J44</f>
        <v>0</v>
      </c>
      <c r="CP42" s="581">
        <f>AR42*((Resultat_liste!$M44+20)/20)+Resultat_liste!$J44</f>
        <v>20</v>
      </c>
      <c r="CQ42" s="581">
        <f>AS42*((Resultat_liste!$M44+20)/20)+Resultat_liste!$J44</f>
        <v>0</v>
      </c>
      <c r="CR42" s="581">
        <f>AT42*((Resultat_liste!$M44+20)/20)+Resultat_liste!$J44</f>
        <v>-20</v>
      </c>
      <c r="CS42" s="581">
        <f>AU42*((Resultat_liste!$M44+20)/20)+Resultat_liste!$J44</f>
        <v>0</v>
      </c>
      <c r="CT42" s="581">
        <f>AV42*((Resultat_liste!$M44+20)/20)+Resultat_liste!$J44</f>
        <v>20</v>
      </c>
      <c r="CU42" s="581">
        <f>AW42*((Resultat_liste!$M44+20)/20)+Resultat_liste!$J44</f>
        <v>0</v>
      </c>
      <c r="CV42" s="581">
        <f>AX42*((Resultat_liste!$M44+20)/20)+Resultat_liste!$J44</f>
        <v>-20</v>
      </c>
      <c r="CW42" s="581">
        <f>AY42*((Resultat_liste!$M44+20)/20)+Resultat_liste!$J44</f>
        <v>0</v>
      </c>
      <c r="CX42" s="581">
        <f>AZ42*((Resultat_liste!$M44+20)/20)+Resultat_liste!$J44</f>
        <v>20</v>
      </c>
      <c r="CY42" s="581">
        <f>BA42*((Resultat_liste!$M44+20)/20)+Resultat_liste!$J44</f>
        <v>0</v>
      </c>
      <c r="CZ42" s="581">
        <f>BB42*((Resultat_liste!$M44+20)/20)+Resultat_liste!$J44</f>
        <v>-20</v>
      </c>
      <c r="DA42" s="581">
        <f>BC42*((Resultat_liste!$M44+20)/20)+Resultat_liste!$J44</f>
        <v>0</v>
      </c>
      <c r="DB42" s="581">
        <f>BD42*((Resultat_liste!$M44+20)/20)+Resultat_liste!$J44</f>
        <v>20</v>
      </c>
      <c r="DC42" s="581">
        <f>BE42*((Resultat_liste!$M44+20)/20)+Resultat_liste!$J44</f>
        <v>0</v>
      </c>
      <c r="DD42" s="581">
        <f>H42*((Resultat_liste!$Y44+20)/20)+Resultat_liste!$V44</f>
        <v>26</v>
      </c>
      <c r="DE42" s="581">
        <f>I42*((Resultat_liste!$Y44+20)/20)+Resultat_liste!$V44</f>
        <v>6</v>
      </c>
      <c r="DF42" s="581">
        <f>J42*((Resultat_liste!$Y44+20)/20)+Resultat_liste!$V44</f>
        <v>-14</v>
      </c>
      <c r="DG42" s="581">
        <f>K42*((Resultat_liste!$Y44+20)/20)+Resultat_liste!$V44</f>
        <v>6</v>
      </c>
      <c r="DH42" s="581">
        <f>L42*((Resultat_liste!$Y44+20)/20)+Resultat_liste!$V44</f>
        <v>26</v>
      </c>
      <c r="DI42" s="581">
        <f>M42*((Resultat_liste!$Y44+20)/20)+Resultat_liste!$V44</f>
        <v>6</v>
      </c>
      <c r="DJ42" s="581">
        <f>N42*((Resultat_liste!$Y44+20)/20)+Resultat_liste!$V44</f>
        <v>-14</v>
      </c>
      <c r="DK42" s="581">
        <f>O42*((Resultat_liste!$Y44+20)/20)+Resultat_liste!$V44</f>
        <v>6</v>
      </c>
      <c r="DL42" s="581">
        <f>P42*((Resultat_liste!$Y44+20)/20)+Resultat_liste!$V44</f>
        <v>26</v>
      </c>
      <c r="DM42" s="581">
        <f>Q42*((Resultat_liste!$Y44+20)/20)+Resultat_liste!$V44</f>
        <v>6</v>
      </c>
      <c r="DN42" s="581">
        <f>R42*((Resultat_liste!$Y44+20)/20)+Resultat_liste!$V44</f>
        <v>-14</v>
      </c>
      <c r="DO42" s="581">
        <f>S42*((Resultat_liste!$Y44+20)/20)+Resultat_liste!$V44</f>
        <v>6</v>
      </c>
      <c r="DP42" s="581">
        <f>T42*((Resultat_liste!$Y44+20)/20)+Resultat_liste!$V44</f>
        <v>26</v>
      </c>
      <c r="DQ42" s="581">
        <f>U42*((Resultat_liste!$Y44+20)/20)+Resultat_liste!$V44</f>
        <v>6</v>
      </c>
      <c r="DR42" s="581">
        <f>V42*((Resultat_liste!$Y44+20)/20)+Resultat_liste!$V44</f>
        <v>-14</v>
      </c>
      <c r="DS42" s="581">
        <f>W42*((Resultat_liste!$Y44+20)/20)+Resultat_liste!$V44</f>
        <v>6</v>
      </c>
      <c r="DT42" s="581">
        <f>X42*((Resultat_liste!$Y44+20)/20)+Resultat_liste!$V44</f>
        <v>26</v>
      </c>
      <c r="DU42" s="581">
        <f>Y42*((Resultat_liste!$Y44+20)/20)+Resultat_liste!$V44</f>
        <v>6</v>
      </c>
      <c r="DV42" s="581">
        <f>Z42*((Resultat_liste!$Y44+20)/20)+Resultat_liste!$V44</f>
        <v>-14</v>
      </c>
      <c r="DW42" s="581">
        <f>AA42*((Resultat_liste!$Y44+20)/20)+Resultat_liste!$V44</f>
        <v>6</v>
      </c>
      <c r="DX42" s="581">
        <f>AB42*((Resultat_liste!$Y44+20)/20)+Resultat_liste!$V44</f>
        <v>26</v>
      </c>
      <c r="DY42" s="581">
        <f>AC42*((Resultat_liste!$Y44+20)/20)+Resultat_liste!$V44</f>
        <v>6</v>
      </c>
      <c r="DZ42" s="581">
        <f>AD42*((Resultat_liste!$Y44+20)/20)+Resultat_liste!$V44</f>
        <v>-14</v>
      </c>
      <c r="EA42" s="581">
        <f>AE42*((Resultat_liste!$Y44+20)/20)+Resultat_liste!$V44</f>
        <v>6</v>
      </c>
      <c r="EB42" s="581">
        <f>AF42*((Resultat_liste!$Y44+20)/20)+Resultat_liste!$V44</f>
        <v>26</v>
      </c>
      <c r="EC42" s="581">
        <f>AG42*((Resultat_liste!$Y44+20)/20)+Resultat_liste!$V44</f>
        <v>6</v>
      </c>
      <c r="ED42" s="581">
        <f>AH42*((Resultat_liste!$Y44+20)/20)+Resultat_liste!$V44</f>
        <v>-14</v>
      </c>
      <c r="EE42" s="581">
        <f>AI42*((Resultat_liste!$Y44+20)/20)+Resultat_liste!$V44</f>
        <v>6</v>
      </c>
      <c r="EF42" s="581">
        <f>AJ42*((Resultat_liste!$Y44+20)/20)+Resultat_liste!$V44</f>
        <v>26</v>
      </c>
      <c r="EG42" s="581">
        <f>AK42*((Resultat_liste!$Y44+20)/20)+Resultat_liste!$V44</f>
        <v>6</v>
      </c>
      <c r="EH42" s="581">
        <f>AL42*((Resultat_liste!$Y44+20)/20)+Resultat_liste!$V44</f>
        <v>-14</v>
      </c>
      <c r="EI42" s="581">
        <f>AM42*((Resultat_liste!$Y44+20)/20)+Resultat_liste!$V44</f>
        <v>6</v>
      </c>
      <c r="EJ42" s="581">
        <f>AN42*((Resultat_liste!$Y44+20)/20)+Resultat_liste!$V44</f>
        <v>26</v>
      </c>
      <c r="EK42" s="581">
        <f>AO42*((Resultat_liste!$Y44+20)/20)+Resultat_liste!$V44</f>
        <v>6</v>
      </c>
      <c r="EL42" s="581">
        <f>AP42*((Resultat_liste!$Y44+20)/20)+Resultat_liste!$V44</f>
        <v>-14</v>
      </c>
      <c r="EM42" s="581">
        <f>AQ42*((Resultat_liste!$Y44+20)/20)+Resultat_liste!$V44</f>
        <v>6</v>
      </c>
      <c r="EN42" s="581">
        <f>AR42*((Resultat_liste!$Y44+20)/20)+Resultat_liste!$V44</f>
        <v>26</v>
      </c>
      <c r="EO42" s="581">
        <f>AS42*((Resultat_liste!$Y44+20)/20)+Resultat_liste!$V44</f>
        <v>6</v>
      </c>
      <c r="EP42" s="581">
        <f>AT42*((Resultat_liste!$Y44+20)/20)+Resultat_liste!$V44</f>
        <v>-14</v>
      </c>
      <c r="EQ42" s="581">
        <f>AU42*((Resultat_liste!$Y44+20)/20)+Resultat_liste!$V44</f>
        <v>6</v>
      </c>
      <c r="ER42" s="581">
        <f>AV42*((Resultat_liste!$Y44+20)/20)+Resultat_liste!$V44</f>
        <v>26</v>
      </c>
      <c r="ES42" s="581">
        <f>AW42*((Resultat_liste!$Y44+20)/20)+Resultat_liste!$V44</f>
        <v>6</v>
      </c>
      <c r="ET42" s="581">
        <f>AX42*((Resultat_liste!$Y44+20)/20)+Resultat_liste!$V44</f>
        <v>-14</v>
      </c>
      <c r="EU42" s="581">
        <f>AY42*((Resultat_liste!$Y44+20)/20)+Resultat_liste!$V44</f>
        <v>6</v>
      </c>
      <c r="EV42" s="581">
        <f>AZ42*((Resultat_liste!$Y44+20)/20)+Resultat_liste!$V44</f>
        <v>26</v>
      </c>
      <c r="EW42" s="581">
        <f>BA42*((Resultat_liste!$Y44+20)/20)+Resultat_liste!$V44</f>
        <v>6</v>
      </c>
      <c r="EX42" s="581">
        <f>BB42*((Resultat_liste!$Y44+20)/20)+Resultat_liste!$V44</f>
        <v>-14</v>
      </c>
      <c r="EY42" s="581">
        <f>BC42*((Resultat_liste!$Y44+20)/20)+Resultat_liste!$V44</f>
        <v>6</v>
      </c>
      <c r="EZ42" s="581">
        <f>BD42*((Resultat_liste!$Y44+20)/20)+Resultat_liste!$V44</f>
        <v>26</v>
      </c>
      <c r="FA42" s="581">
        <f>BE42*((Resultat_liste!$Y44+20)/20)+Resultat_liste!$V44</f>
        <v>6</v>
      </c>
      <c r="FB42" s="581">
        <f t="shared" si="73"/>
        <v>20</v>
      </c>
      <c r="FC42" s="581">
        <f t="shared" si="74"/>
        <v>0</v>
      </c>
      <c r="FD42" s="581">
        <f t="shared" si="75"/>
        <v>-20</v>
      </c>
      <c r="FE42" s="581">
        <f t="shared" si="76"/>
        <v>0</v>
      </c>
      <c r="FF42" s="581">
        <f t="shared" si="77"/>
        <v>20</v>
      </c>
      <c r="FG42" s="581">
        <f t="shared" si="78"/>
        <v>0</v>
      </c>
      <c r="FH42" s="581">
        <f t="shared" si="79"/>
        <v>-20</v>
      </c>
      <c r="FI42" s="581">
        <f t="shared" si="80"/>
        <v>0</v>
      </c>
      <c r="FJ42" s="581">
        <f t="shared" si="81"/>
        <v>20</v>
      </c>
      <c r="FK42" s="581">
        <f t="shared" si="82"/>
        <v>0</v>
      </c>
      <c r="FL42" s="581">
        <f t="shared" si="83"/>
        <v>-20</v>
      </c>
      <c r="FM42" s="581">
        <f t="shared" si="84"/>
        <v>0</v>
      </c>
      <c r="FN42" s="581">
        <f t="shared" si="85"/>
        <v>20</v>
      </c>
      <c r="FO42" s="581">
        <f t="shared" si="86"/>
        <v>0</v>
      </c>
      <c r="FP42" s="581">
        <f t="shared" si="87"/>
        <v>-20</v>
      </c>
      <c r="FQ42" s="581">
        <f t="shared" si="88"/>
        <v>0</v>
      </c>
      <c r="FR42" s="581">
        <f t="shared" si="89"/>
        <v>20</v>
      </c>
      <c r="FS42" s="581">
        <f t="shared" si="90"/>
        <v>0</v>
      </c>
      <c r="FT42" s="581">
        <f t="shared" si="91"/>
        <v>-20</v>
      </c>
      <c r="FU42" s="581">
        <f t="shared" si="92"/>
        <v>0</v>
      </c>
      <c r="FV42" s="581">
        <f t="shared" si="93"/>
        <v>20</v>
      </c>
      <c r="FW42" s="581">
        <f t="shared" si="94"/>
        <v>0</v>
      </c>
      <c r="FX42" s="581">
        <f t="shared" si="95"/>
        <v>-20</v>
      </c>
      <c r="FY42" s="581">
        <f t="shared" si="96"/>
        <v>0</v>
      </c>
      <c r="FZ42" s="581">
        <f t="shared" si="97"/>
        <v>20</v>
      </c>
      <c r="GA42" s="581">
        <f t="shared" si="98"/>
        <v>0</v>
      </c>
      <c r="GB42" s="581">
        <f t="shared" si="2"/>
        <v>-20</v>
      </c>
      <c r="GC42" s="581">
        <f t="shared" si="3"/>
        <v>0</v>
      </c>
      <c r="GD42" s="581">
        <f t="shared" si="4"/>
        <v>20</v>
      </c>
      <c r="GE42" s="581">
        <f t="shared" si="5"/>
        <v>0</v>
      </c>
      <c r="GF42" s="581">
        <f t="shared" si="6"/>
        <v>-20</v>
      </c>
      <c r="GG42" s="581">
        <f t="shared" si="7"/>
        <v>0</v>
      </c>
      <c r="GH42" s="581">
        <f t="shared" si="8"/>
        <v>20</v>
      </c>
      <c r="GI42" s="581">
        <f t="shared" si="9"/>
        <v>0</v>
      </c>
      <c r="GJ42" s="581">
        <f t="shared" si="10"/>
        <v>-20</v>
      </c>
      <c r="GK42" s="581">
        <f t="shared" si="11"/>
        <v>0</v>
      </c>
      <c r="GL42" s="581">
        <f t="shared" si="12"/>
        <v>20</v>
      </c>
      <c r="GM42" s="581">
        <f t="shared" si="13"/>
        <v>0</v>
      </c>
      <c r="GN42" s="581">
        <f t="shared" si="14"/>
        <v>-20</v>
      </c>
      <c r="GO42" s="581">
        <f t="shared" si="15"/>
        <v>0</v>
      </c>
      <c r="GP42" s="581">
        <f t="shared" si="16"/>
        <v>20</v>
      </c>
      <c r="GQ42" s="581">
        <f t="shared" si="17"/>
        <v>0</v>
      </c>
      <c r="GR42" s="581">
        <f t="shared" si="18"/>
        <v>-20</v>
      </c>
      <c r="GS42" s="581">
        <f t="shared" si="19"/>
        <v>0</v>
      </c>
      <c r="GT42" s="581">
        <f t="shared" si="20"/>
        <v>20</v>
      </c>
      <c r="GU42" s="581">
        <f t="shared" si="21"/>
        <v>0</v>
      </c>
      <c r="GV42" s="581">
        <f t="shared" si="22"/>
        <v>-20</v>
      </c>
      <c r="GW42" s="581">
        <f t="shared" si="23"/>
        <v>0</v>
      </c>
      <c r="GX42" s="581">
        <f t="shared" si="24"/>
        <v>20</v>
      </c>
      <c r="GY42" s="581">
        <f t="shared" si="25"/>
        <v>0</v>
      </c>
    </row>
    <row r="43" spans="1:207" ht="16.5" thickTop="1" thickBot="1" x14ac:dyDescent="0.3">
      <c r="A43" s="581">
        <v>420</v>
      </c>
      <c r="B43" s="584" t="s">
        <v>55</v>
      </c>
      <c r="C43" s="581">
        <f t="shared" si="99"/>
        <v>7</v>
      </c>
      <c r="D43" s="581">
        <f t="shared" si="26"/>
        <v>709</v>
      </c>
      <c r="E43" s="581">
        <v>420</v>
      </c>
      <c r="F43" s="581">
        <f t="shared" si="100"/>
        <v>9</v>
      </c>
      <c r="G43" s="582" t="s">
        <v>46</v>
      </c>
      <c r="H43" s="581">
        <v>20</v>
      </c>
      <c r="I43" s="581">
        <v>0</v>
      </c>
      <c r="J43" s="581">
        <v>-20</v>
      </c>
      <c r="K43" s="581">
        <v>0</v>
      </c>
      <c r="L43" s="581">
        <f t="shared" si="27"/>
        <v>20</v>
      </c>
      <c r="M43" s="581">
        <f t="shared" si="28"/>
        <v>0</v>
      </c>
      <c r="N43" s="581">
        <f t="shared" si="29"/>
        <v>-20</v>
      </c>
      <c r="O43" s="581">
        <f t="shared" si="30"/>
        <v>0</v>
      </c>
      <c r="P43" s="581">
        <f t="shared" si="31"/>
        <v>20</v>
      </c>
      <c r="Q43" s="581">
        <f t="shared" si="32"/>
        <v>0</v>
      </c>
      <c r="R43" s="581">
        <f t="shared" si="33"/>
        <v>-20</v>
      </c>
      <c r="S43" s="581">
        <f t="shared" si="34"/>
        <v>0</v>
      </c>
      <c r="T43" s="581">
        <f t="shared" si="35"/>
        <v>20</v>
      </c>
      <c r="U43" s="581">
        <f t="shared" si="36"/>
        <v>0</v>
      </c>
      <c r="V43" s="581">
        <f t="shared" si="37"/>
        <v>-20</v>
      </c>
      <c r="W43" s="581">
        <f t="shared" si="38"/>
        <v>0</v>
      </c>
      <c r="X43" s="581">
        <f t="shared" si="39"/>
        <v>20</v>
      </c>
      <c r="Y43" s="581">
        <f t="shared" si="40"/>
        <v>0</v>
      </c>
      <c r="Z43" s="581">
        <f t="shared" si="41"/>
        <v>-20</v>
      </c>
      <c r="AA43" s="581">
        <f t="shared" si="42"/>
        <v>0</v>
      </c>
      <c r="AB43" s="581">
        <f t="shared" si="43"/>
        <v>20</v>
      </c>
      <c r="AC43" s="581">
        <f t="shared" si="44"/>
        <v>0</v>
      </c>
      <c r="AD43" s="581">
        <f t="shared" si="45"/>
        <v>-20</v>
      </c>
      <c r="AE43" s="581">
        <f t="shared" si="46"/>
        <v>0</v>
      </c>
      <c r="AF43" s="581">
        <f t="shared" si="47"/>
        <v>20</v>
      </c>
      <c r="AG43" s="581">
        <f t="shared" si="48"/>
        <v>0</v>
      </c>
      <c r="AH43" s="581">
        <f t="shared" si="49"/>
        <v>-20</v>
      </c>
      <c r="AI43" s="581">
        <f t="shared" si="50"/>
        <v>0</v>
      </c>
      <c r="AJ43" s="581">
        <f t="shared" si="51"/>
        <v>20</v>
      </c>
      <c r="AK43" s="581">
        <f t="shared" si="52"/>
        <v>0</v>
      </c>
      <c r="AL43" s="581">
        <f t="shared" si="53"/>
        <v>-20</v>
      </c>
      <c r="AM43" s="581">
        <f t="shared" si="54"/>
        <v>0</v>
      </c>
      <c r="AN43" s="581">
        <f t="shared" si="55"/>
        <v>20</v>
      </c>
      <c r="AO43" s="581">
        <f t="shared" si="56"/>
        <v>0</v>
      </c>
      <c r="AP43" s="581">
        <f t="shared" si="57"/>
        <v>-20</v>
      </c>
      <c r="AQ43" s="581">
        <f t="shared" si="58"/>
        <v>0</v>
      </c>
      <c r="AR43" s="581">
        <f t="shared" si="59"/>
        <v>20</v>
      </c>
      <c r="AS43" s="581">
        <f t="shared" si="60"/>
        <v>0</v>
      </c>
      <c r="AT43" s="581">
        <f t="shared" si="61"/>
        <v>-20</v>
      </c>
      <c r="AU43" s="581">
        <f t="shared" si="62"/>
        <v>0</v>
      </c>
      <c r="AV43" s="581">
        <f t="shared" si="63"/>
        <v>20</v>
      </c>
      <c r="AW43" s="581">
        <f t="shared" si="64"/>
        <v>0</v>
      </c>
      <c r="AX43" s="581">
        <f t="shared" si="65"/>
        <v>-20</v>
      </c>
      <c r="AY43" s="581">
        <f t="shared" si="66"/>
        <v>0</v>
      </c>
      <c r="AZ43" s="581">
        <f t="shared" si="67"/>
        <v>20</v>
      </c>
      <c r="BA43" s="581">
        <f t="shared" si="68"/>
        <v>0</v>
      </c>
      <c r="BB43" s="581">
        <f t="shared" si="69"/>
        <v>-20</v>
      </c>
      <c r="BC43" s="581">
        <f t="shared" si="70"/>
        <v>0</v>
      </c>
      <c r="BD43" s="581">
        <f t="shared" si="71"/>
        <v>20</v>
      </c>
      <c r="BE43" s="581">
        <f t="shared" si="72"/>
        <v>0</v>
      </c>
      <c r="BF43" s="581">
        <f>H43*((Resultat_liste!$M45+20)/20)+Resultat_liste!$J45</f>
        <v>20</v>
      </c>
      <c r="BG43" s="581">
        <f>I43*((Resultat_liste!$M45+20)/20)+Resultat_liste!$J45</f>
        <v>0</v>
      </c>
      <c r="BH43" s="581">
        <f>J43*((Resultat_liste!$M45+20)/20)+Resultat_liste!$J45</f>
        <v>-20</v>
      </c>
      <c r="BI43" s="581">
        <f>K43*((Resultat_liste!$M45+20)/20)+Resultat_liste!$J45</f>
        <v>0</v>
      </c>
      <c r="BJ43" s="581">
        <f>L43*((Resultat_liste!$M45+20)/20)+Resultat_liste!$J45</f>
        <v>20</v>
      </c>
      <c r="BK43" s="581">
        <f>M43*((Resultat_liste!$M45+20)/20)+Resultat_liste!$J45</f>
        <v>0</v>
      </c>
      <c r="BL43" s="581">
        <f>N43*((Resultat_liste!$M45+20)/20)+Resultat_liste!$J45</f>
        <v>-20</v>
      </c>
      <c r="BM43" s="581">
        <f>O43*((Resultat_liste!$M45+20)/20)+Resultat_liste!$J45</f>
        <v>0</v>
      </c>
      <c r="BN43" s="581">
        <f>P43*((Resultat_liste!$M45+20)/20)+Resultat_liste!$J45</f>
        <v>20</v>
      </c>
      <c r="BO43" s="581">
        <f>Q43*((Resultat_liste!$M45+20)/20)+Resultat_liste!$J45</f>
        <v>0</v>
      </c>
      <c r="BP43" s="581">
        <f>R43*((Resultat_liste!$M45+20)/20)+Resultat_liste!$J45</f>
        <v>-20</v>
      </c>
      <c r="BQ43" s="581">
        <f>S43*((Resultat_liste!$M45+20)/20)+Resultat_liste!$J45</f>
        <v>0</v>
      </c>
      <c r="BR43" s="581">
        <f>T43*((Resultat_liste!$M45+20)/20)+Resultat_liste!$J45</f>
        <v>20</v>
      </c>
      <c r="BS43" s="581">
        <f>U43*((Resultat_liste!$M45+20)/20)+Resultat_liste!$J45</f>
        <v>0</v>
      </c>
      <c r="BT43" s="581">
        <f>V43*((Resultat_liste!$M45+20)/20)+Resultat_liste!$J45</f>
        <v>-20</v>
      </c>
      <c r="BU43" s="581">
        <f>W43*((Resultat_liste!$M45+20)/20)+Resultat_liste!$J45</f>
        <v>0</v>
      </c>
      <c r="BV43" s="581">
        <f>X43*((Resultat_liste!$M45+20)/20)+Resultat_liste!$J45</f>
        <v>20</v>
      </c>
      <c r="BW43" s="581">
        <f>Y43*((Resultat_liste!$M45+20)/20)+Resultat_liste!$J45</f>
        <v>0</v>
      </c>
      <c r="BX43" s="581">
        <f>Z43*((Resultat_liste!$M45+20)/20)+Resultat_liste!$J45</f>
        <v>-20</v>
      </c>
      <c r="BY43" s="581">
        <f>AA43*((Resultat_liste!$M45+20)/20)+Resultat_liste!$J45</f>
        <v>0</v>
      </c>
      <c r="BZ43" s="581">
        <f>AB43*((Resultat_liste!$M45+20)/20)+Resultat_liste!$J45</f>
        <v>20</v>
      </c>
      <c r="CA43" s="581">
        <f>AC43*((Resultat_liste!$M45+20)/20)+Resultat_liste!$J45</f>
        <v>0</v>
      </c>
      <c r="CB43" s="581">
        <f>AD43*((Resultat_liste!$M45+20)/20)+Resultat_liste!$J45</f>
        <v>-20</v>
      </c>
      <c r="CC43" s="581">
        <f>AE43*((Resultat_liste!$M45+20)/20)+Resultat_liste!$J45</f>
        <v>0</v>
      </c>
      <c r="CD43" s="581">
        <f>AF43*((Resultat_liste!$M45+20)/20)+Resultat_liste!$J45</f>
        <v>20</v>
      </c>
      <c r="CE43" s="581">
        <f>AG43*((Resultat_liste!$M45+20)/20)+Resultat_liste!$J45</f>
        <v>0</v>
      </c>
      <c r="CF43" s="581">
        <f>AH43*((Resultat_liste!$M45+20)/20)+Resultat_liste!$J45</f>
        <v>-20</v>
      </c>
      <c r="CG43" s="581">
        <f>AI43*((Resultat_liste!$M45+20)/20)+Resultat_liste!$J45</f>
        <v>0</v>
      </c>
      <c r="CH43" s="581">
        <f>AJ43*((Resultat_liste!$M45+20)/20)+Resultat_liste!$J45</f>
        <v>20</v>
      </c>
      <c r="CI43" s="581">
        <f>AK43*((Resultat_liste!$M45+20)/20)+Resultat_liste!$J45</f>
        <v>0</v>
      </c>
      <c r="CJ43" s="581">
        <f>AL43*((Resultat_liste!$M45+20)/20)+Resultat_liste!$J45</f>
        <v>-20</v>
      </c>
      <c r="CK43" s="581">
        <f>AM43*((Resultat_liste!$M45+20)/20)+Resultat_liste!$J45</f>
        <v>0</v>
      </c>
      <c r="CL43" s="581">
        <f>AN43*((Resultat_liste!$M45+20)/20)+Resultat_liste!$J45</f>
        <v>20</v>
      </c>
      <c r="CM43" s="581">
        <f>AO43*((Resultat_liste!$M45+20)/20)+Resultat_liste!$J45</f>
        <v>0</v>
      </c>
      <c r="CN43" s="581">
        <f>AP43*((Resultat_liste!$M45+20)/20)+Resultat_liste!$J45</f>
        <v>-20</v>
      </c>
      <c r="CO43" s="581">
        <f>AQ43*((Resultat_liste!$M45+20)/20)+Resultat_liste!$J45</f>
        <v>0</v>
      </c>
      <c r="CP43" s="581">
        <f>AR43*((Resultat_liste!$M45+20)/20)+Resultat_liste!$J45</f>
        <v>20</v>
      </c>
      <c r="CQ43" s="581">
        <f>AS43*((Resultat_liste!$M45+20)/20)+Resultat_liste!$J45</f>
        <v>0</v>
      </c>
      <c r="CR43" s="581">
        <f>AT43*((Resultat_liste!$M45+20)/20)+Resultat_liste!$J45</f>
        <v>-20</v>
      </c>
      <c r="CS43" s="581">
        <f>AU43*((Resultat_liste!$M45+20)/20)+Resultat_liste!$J45</f>
        <v>0</v>
      </c>
      <c r="CT43" s="581">
        <f>AV43*((Resultat_liste!$M45+20)/20)+Resultat_liste!$J45</f>
        <v>20</v>
      </c>
      <c r="CU43" s="581">
        <f>AW43*((Resultat_liste!$M45+20)/20)+Resultat_liste!$J45</f>
        <v>0</v>
      </c>
      <c r="CV43" s="581">
        <f>AX43*((Resultat_liste!$M45+20)/20)+Resultat_liste!$J45</f>
        <v>-20</v>
      </c>
      <c r="CW43" s="581">
        <f>AY43*((Resultat_liste!$M45+20)/20)+Resultat_liste!$J45</f>
        <v>0</v>
      </c>
      <c r="CX43" s="581">
        <f>AZ43*((Resultat_liste!$M45+20)/20)+Resultat_liste!$J45</f>
        <v>20</v>
      </c>
      <c r="CY43" s="581">
        <f>BA43*((Resultat_liste!$M45+20)/20)+Resultat_liste!$J45</f>
        <v>0</v>
      </c>
      <c r="CZ43" s="581">
        <f>BB43*((Resultat_liste!$M45+20)/20)+Resultat_liste!$J45</f>
        <v>-20</v>
      </c>
      <c r="DA43" s="581">
        <f>BC43*((Resultat_liste!$M45+20)/20)+Resultat_liste!$J45</f>
        <v>0</v>
      </c>
      <c r="DB43" s="581">
        <f>BD43*((Resultat_liste!$M45+20)/20)+Resultat_liste!$J45</f>
        <v>20</v>
      </c>
      <c r="DC43" s="581">
        <f>BE43*((Resultat_liste!$M45+20)/20)+Resultat_liste!$J45</f>
        <v>0</v>
      </c>
      <c r="DD43" s="581">
        <f>H43*((Resultat_liste!$Y45+20)/20)+Resultat_liste!$V45</f>
        <v>20</v>
      </c>
      <c r="DE43" s="581">
        <f>I43*((Resultat_liste!$Y45+20)/20)+Resultat_liste!$V45</f>
        <v>0</v>
      </c>
      <c r="DF43" s="581">
        <f>J43*((Resultat_liste!$Y45+20)/20)+Resultat_liste!$V45</f>
        <v>-20</v>
      </c>
      <c r="DG43" s="581">
        <f>K43*((Resultat_liste!$Y45+20)/20)+Resultat_liste!$V45</f>
        <v>0</v>
      </c>
      <c r="DH43" s="581">
        <f>L43*((Resultat_liste!$Y45+20)/20)+Resultat_liste!$V45</f>
        <v>20</v>
      </c>
      <c r="DI43" s="581">
        <f>M43*((Resultat_liste!$Y45+20)/20)+Resultat_liste!$V45</f>
        <v>0</v>
      </c>
      <c r="DJ43" s="581">
        <f>N43*((Resultat_liste!$Y45+20)/20)+Resultat_liste!$V45</f>
        <v>-20</v>
      </c>
      <c r="DK43" s="581">
        <f>O43*((Resultat_liste!$Y45+20)/20)+Resultat_liste!$V45</f>
        <v>0</v>
      </c>
      <c r="DL43" s="581">
        <f>P43*((Resultat_liste!$Y45+20)/20)+Resultat_liste!$V45</f>
        <v>20</v>
      </c>
      <c r="DM43" s="581">
        <f>Q43*((Resultat_liste!$Y45+20)/20)+Resultat_liste!$V45</f>
        <v>0</v>
      </c>
      <c r="DN43" s="581">
        <f>R43*((Resultat_liste!$Y45+20)/20)+Resultat_liste!$V45</f>
        <v>-20</v>
      </c>
      <c r="DO43" s="581">
        <f>S43*((Resultat_liste!$Y45+20)/20)+Resultat_liste!$V45</f>
        <v>0</v>
      </c>
      <c r="DP43" s="581">
        <f>T43*((Resultat_liste!$Y45+20)/20)+Resultat_liste!$V45</f>
        <v>20</v>
      </c>
      <c r="DQ43" s="581">
        <f>U43*((Resultat_liste!$Y45+20)/20)+Resultat_liste!$V45</f>
        <v>0</v>
      </c>
      <c r="DR43" s="581">
        <f>V43*((Resultat_liste!$Y45+20)/20)+Resultat_liste!$V45</f>
        <v>-20</v>
      </c>
      <c r="DS43" s="581">
        <f>W43*((Resultat_liste!$Y45+20)/20)+Resultat_liste!$V45</f>
        <v>0</v>
      </c>
      <c r="DT43" s="581">
        <f>X43*((Resultat_liste!$Y45+20)/20)+Resultat_liste!$V45</f>
        <v>20</v>
      </c>
      <c r="DU43" s="581">
        <f>Y43*((Resultat_liste!$Y45+20)/20)+Resultat_liste!$V45</f>
        <v>0</v>
      </c>
      <c r="DV43" s="581">
        <f>Z43*((Resultat_liste!$Y45+20)/20)+Resultat_liste!$V45</f>
        <v>-20</v>
      </c>
      <c r="DW43" s="581">
        <f>AA43*((Resultat_liste!$Y45+20)/20)+Resultat_liste!$V45</f>
        <v>0</v>
      </c>
      <c r="DX43" s="581">
        <f>AB43*((Resultat_liste!$Y45+20)/20)+Resultat_liste!$V45</f>
        <v>20</v>
      </c>
      <c r="DY43" s="581">
        <f>AC43*((Resultat_liste!$Y45+20)/20)+Resultat_liste!$V45</f>
        <v>0</v>
      </c>
      <c r="DZ43" s="581">
        <f>AD43*((Resultat_liste!$Y45+20)/20)+Resultat_liste!$V45</f>
        <v>-20</v>
      </c>
      <c r="EA43" s="581">
        <f>AE43*((Resultat_liste!$Y45+20)/20)+Resultat_liste!$V45</f>
        <v>0</v>
      </c>
      <c r="EB43" s="581">
        <f>AF43*((Resultat_liste!$Y45+20)/20)+Resultat_liste!$V45</f>
        <v>20</v>
      </c>
      <c r="EC43" s="581">
        <f>AG43*((Resultat_liste!$Y45+20)/20)+Resultat_liste!$V45</f>
        <v>0</v>
      </c>
      <c r="ED43" s="581">
        <f>AH43*((Resultat_liste!$Y45+20)/20)+Resultat_liste!$V45</f>
        <v>-20</v>
      </c>
      <c r="EE43" s="581">
        <f>AI43*((Resultat_liste!$Y45+20)/20)+Resultat_liste!$V45</f>
        <v>0</v>
      </c>
      <c r="EF43" s="581">
        <f>AJ43*((Resultat_liste!$Y45+20)/20)+Resultat_liste!$V45</f>
        <v>20</v>
      </c>
      <c r="EG43" s="581">
        <f>AK43*((Resultat_liste!$Y45+20)/20)+Resultat_liste!$V45</f>
        <v>0</v>
      </c>
      <c r="EH43" s="581">
        <f>AL43*((Resultat_liste!$Y45+20)/20)+Resultat_liste!$V45</f>
        <v>-20</v>
      </c>
      <c r="EI43" s="581">
        <f>AM43*((Resultat_liste!$Y45+20)/20)+Resultat_liste!$V45</f>
        <v>0</v>
      </c>
      <c r="EJ43" s="581">
        <f>AN43*((Resultat_liste!$Y45+20)/20)+Resultat_liste!$V45</f>
        <v>20</v>
      </c>
      <c r="EK43" s="581">
        <f>AO43*((Resultat_liste!$Y45+20)/20)+Resultat_liste!$V45</f>
        <v>0</v>
      </c>
      <c r="EL43" s="581">
        <f>AP43*((Resultat_liste!$Y45+20)/20)+Resultat_liste!$V45</f>
        <v>-20</v>
      </c>
      <c r="EM43" s="581">
        <f>AQ43*((Resultat_liste!$Y45+20)/20)+Resultat_liste!$V45</f>
        <v>0</v>
      </c>
      <c r="EN43" s="581">
        <f>AR43*((Resultat_liste!$Y45+20)/20)+Resultat_liste!$V45</f>
        <v>20</v>
      </c>
      <c r="EO43" s="581">
        <f>AS43*((Resultat_liste!$Y45+20)/20)+Resultat_liste!$V45</f>
        <v>0</v>
      </c>
      <c r="EP43" s="581">
        <f>AT43*((Resultat_liste!$Y45+20)/20)+Resultat_liste!$V45</f>
        <v>-20</v>
      </c>
      <c r="EQ43" s="581">
        <f>AU43*((Resultat_liste!$Y45+20)/20)+Resultat_liste!$V45</f>
        <v>0</v>
      </c>
      <c r="ER43" s="581">
        <f>AV43*((Resultat_liste!$Y45+20)/20)+Resultat_liste!$V45</f>
        <v>20</v>
      </c>
      <c r="ES43" s="581">
        <f>AW43*((Resultat_liste!$Y45+20)/20)+Resultat_liste!$V45</f>
        <v>0</v>
      </c>
      <c r="ET43" s="581">
        <f>AX43*((Resultat_liste!$Y45+20)/20)+Resultat_liste!$V45</f>
        <v>-20</v>
      </c>
      <c r="EU43" s="581">
        <f>AY43*((Resultat_liste!$Y45+20)/20)+Resultat_liste!$V45</f>
        <v>0</v>
      </c>
      <c r="EV43" s="581">
        <f>AZ43*((Resultat_liste!$Y45+20)/20)+Resultat_liste!$V45</f>
        <v>20</v>
      </c>
      <c r="EW43" s="581">
        <f>BA43*((Resultat_liste!$Y45+20)/20)+Resultat_liste!$V45</f>
        <v>0</v>
      </c>
      <c r="EX43" s="581">
        <f>BB43*((Resultat_liste!$Y45+20)/20)+Resultat_liste!$V45</f>
        <v>-20</v>
      </c>
      <c r="EY43" s="581">
        <f>BC43*((Resultat_liste!$Y45+20)/20)+Resultat_liste!$V45</f>
        <v>0</v>
      </c>
      <c r="EZ43" s="581">
        <f>BD43*((Resultat_liste!$Y45+20)/20)+Resultat_liste!$V45</f>
        <v>20</v>
      </c>
      <c r="FA43" s="581">
        <f>BE43*((Resultat_liste!$Y45+20)/20)+Resultat_liste!$V45</f>
        <v>0</v>
      </c>
      <c r="FB43" s="581">
        <f t="shared" si="73"/>
        <v>20</v>
      </c>
      <c r="FC43" s="581">
        <f t="shared" si="74"/>
        <v>0</v>
      </c>
      <c r="FD43" s="581">
        <f t="shared" si="75"/>
        <v>-20</v>
      </c>
      <c r="FE43" s="581">
        <f t="shared" si="76"/>
        <v>0</v>
      </c>
      <c r="FF43" s="581">
        <f t="shared" si="77"/>
        <v>20</v>
      </c>
      <c r="FG43" s="581">
        <f t="shared" si="78"/>
        <v>0</v>
      </c>
      <c r="FH43" s="581">
        <f t="shared" si="79"/>
        <v>-20</v>
      </c>
      <c r="FI43" s="581">
        <f t="shared" si="80"/>
        <v>0</v>
      </c>
      <c r="FJ43" s="581">
        <f t="shared" si="81"/>
        <v>20</v>
      </c>
      <c r="FK43" s="581">
        <f t="shared" si="82"/>
        <v>0</v>
      </c>
      <c r="FL43" s="581">
        <f t="shared" si="83"/>
        <v>-20</v>
      </c>
      <c r="FM43" s="581">
        <f t="shared" si="84"/>
        <v>0</v>
      </c>
      <c r="FN43" s="581">
        <f t="shared" si="85"/>
        <v>20</v>
      </c>
      <c r="FO43" s="581">
        <f t="shared" si="86"/>
        <v>0</v>
      </c>
      <c r="FP43" s="581">
        <f t="shared" si="87"/>
        <v>-20</v>
      </c>
      <c r="FQ43" s="581">
        <f t="shared" si="88"/>
        <v>0</v>
      </c>
      <c r="FR43" s="581">
        <f t="shared" si="89"/>
        <v>20</v>
      </c>
      <c r="FS43" s="581">
        <f t="shared" si="90"/>
        <v>0</v>
      </c>
      <c r="FT43" s="581">
        <f t="shared" si="91"/>
        <v>-20</v>
      </c>
      <c r="FU43" s="581">
        <f t="shared" si="92"/>
        <v>0</v>
      </c>
      <c r="FV43" s="581">
        <f t="shared" si="93"/>
        <v>20</v>
      </c>
      <c r="FW43" s="581">
        <f t="shared" si="94"/>
        <v>0</v>
      </c>
      <c r="FX43" s="581">
        <f t="shared" si="95"/>
        <v>-20</v>
      </c>
      <c r="FY43" s="581">
        <f t="shared" si="96"/>
        <v>0</v>
      </c>
      <c r="FZ43" s="581">
        <f t="shared" si="97"/>
        <v>20</v>
      </c>
      <c r="GA43" s="581">
        <f t="shared" si="98"/>
        <v>0</v>
      </c>
      <c r="GB43" s="581">
        <f t="shared" si="2"/>
        <v>-20</v>
      </c>
      <c r="GC43" s="581">
        <f t="shared" si="3"/>
        <v>0</v>
      </c>
      <c r="GD43" s="581">
        <f t="shared" si="4"/>
        <v>20</v>
      </c>
      <c r="GE43" s="581">
        <f t="shared" si="5"/>
        <v>0</v>
      </c>
      <c r="GF43" s="581">
        <f t="shared" si="6"/>
        <v>-20</v>
      </c>
      <c r="GG43" s="581">
        <f t="shared" si="7"/>
        <v>0</v>
      </c>
      <c r="GH43" s="581">
        <f t="shared" si="8"/>
        <v>20</v>
      </c>
      <c r="GI43" s="581">
        <f t="shared" si="9"/>
        <v>0</v>
      </c>
      <c r="GJ43" s="581">
        <f t="shared" si="10"/>
        <v>-20</v>
      </c>
      <c r="GK43" s="581">
        <f t="shared" si="11"/>
        <v>0</v>
      </c>
      <c r="GL43" s="581">
        <f t="shared" si="12"/>
        <v>20</v>
      </c>
      <c r="GM43" s="581">
        <f t="shared" si="13"/>
        <v>0</v>
      </c>
      <c r="GN43" s="581">
        <f t="shared" si="14"/>
        <v>-20</v>
      </c>
      <c r="GO43" s="581">
        <f t="shared" si="15"/>
        <v>0</v>
      </c>
      <c r="GP43" s="581">
        <f t="shared" si="16"/>
        <v>20</v>
      </c>
      <c r="GQ43" s="581">
        <f t="shared" si="17"/>
        <v>0</v>
      </c>
      <c r="GR43" s="581">
        <f t="shared" si="18"/>
        <v>-20</v>
      </c>
      <c r="GS43" s="581">
        <f t="shared" si="19"/>
        <v>0</v>
      </c>
      <c r="GT43" s="581">
        <f t="shared" si="20"/>
        <v>20</v>
      </c>
      <c r="GU43" s="581">
        <f t="shared" si="21"/>
        <v>0</v>
      </c>
      <c r="GV43" s="581">
        <f t="shared" si="22"/>
        <v>-20</v>
      </c>
      <c r="GW43" s="581">
        <f t="shared" si="23"/>
        <v>0</v>
      </c>
      <c r="GX43" s="581">
        <f t="shared" si="24"/>
        <v>20</v>
      </c>
      <c r="GY43" s="581">
        <f t="shared" si="25"/>
        <v>0</v>
      </c>
    </row>
    <row r="44" spans="1:207" ht="16.5" thickTop="1" thickBot="1" x14ac:dyDescent="0.3">
      <c r="A44" s="581">
        <v>430</v>
      </c>
      <c r="B44" s="584" t="s">
        <v>56</v>
      </c>
      <c r="C44" s="581">
        <f t="shared" si="99"/>
        <v>7</v>
      </c>
      <c r="D44" s="581">
        <f t="shared" si="26"/>
        <v>710</v>
      </c>
      <c r="E44" s="581">
        <v>430</v>
      </c>
      <c r="F44" s="581">
        <f t="shared" si="100"/>
        <v>10</v>
      </c>
      <c r="G44" s="582" t="s">
        <v>46</v>
      </c>
      <c r="H44" s="581">
        <v>20</v>
      </c>
      <c r="I44" s="581">
        <v>0</v>
      </c>
      <c r="J44" s="581">
        <v>-20</v>
      </c>
      <c r="K44" s="581">
        <v>0</v>
      </c>
      <c r="L44" s="581">
        <f t="shared" si="27"/>
        <v>20</v>
      </c>
      <c r="M44" s="581">
        <f t="shared" si="28"/>
        <v>0</v>
      </c>
      <c r="N44" s="581">
        <f t="shared" si="29"/>
        <v>-20</v>
      </c>
      <c r="O44" s="581">
        <f t="shared" si="30"/>
        <v>0</v>
      </c>
      <c r="P44" s="581">
        <f t="shared" si="31"/>
        <v>20</v>
      </c>
      <c r="Q44" s="581">
        <f t="shared" si="32"/>
        <v>0</v>
      </c>
      <c r="R44" s="581">
        <f t="shared" si="33"/>
        <v>-20</v>
      </c>
      <c r="S44" s="581">
        <f t="shared" si="34"/>
        <v>0</v>
      </c>
      <c r="T44" s="581">
        <f t="shared" si="35"/>
        <v>20</v>
      </c>
      <c r="U44" s="581">
        <f t="shared" si="36"/>
        <v>0</v>
      </c>
      <c r="V44" s="581">
        <f t="shared" si="37"/>
        <v>-20</v>
      </c>
      <c r="W44" s="581">
        <f t="shared" si="38"/>
        <v>0</v>
      </c>
      <c r="X44" s="581">
        <f t="shared" si="39"/>
        <v>20</v>
      </c>
      <c r="Y44" s="581">
        <f t="shared" si="40"/>
        <v>0</v>
      </c>
      <c r="Z44" s="581">
        <f t="shared" si="41"/>
        <v>-20</v>
      </c>
      <c r="AA44" s="581">
        <f t="shared" si="42"/>
        <v>0</v>
      </c>
      <c r="AB44" s="581">
        <f t="shared" si="43"/>
        <v>20</v>
      </c>
      <c r="AC44" s="581">
        <f t="shared" si="44"/>
        <v>0</v>
      </c>
      <c r="AD44" s="581">
        <f t="shared" si="45"/>
        <v>-20</v>
      </c>
      <c r="AE44" s="581">
        <f t="shared" si="46"/>
        <v>0</v>
      </c>
      <c r="AF44" s="581">
        <f t="shared" si="47"/>
        <v>20</v>
      </c>
      <c r="AG44" s="581">
        <f t="shared" si="48"/>
        <v>0</v>
      </c>
      <c r="AH44" s="581">
        <f t="shared" si="49"/>
        <v>-20</v>
      </c>
      <c r="AI44" s="581">
        <f t="shared" si="50"/>
        <v>0</v>
      </c>
      <c r="AJ44" s="581">
        <f t="shared" si="51"/>
        <v>20</v>
      </c>
      <c r="AK44" s="581">
        <f t="shared" si="52"/>
        <v>0</v>
      </c>
      <c r="AL44" s="581">
        <f t="shared" si="53"/>
        <v>-20</v>
      </c>
      <c r="AM44" s="581">
        <f t="shared" si="54"/>
        <v>0</v>
      </c>
      <c r="AN44" s="581">
        <f t="shared" si="55"/>
        <v>20</v>
      </c>
      <c r="AO44" s="581">
        <f t="shared" si="56"/>
        <v>0</v>
      </c>
      <c r="AP44" s="581">
        <f t="shared" si="57"/>
        <v>-20</v>
      </c>
      <c r="AQ44" s="581">
        <f t="shared" si="58"/>
        <v>0</v>
      </c>
      <c r="AR44" s="581">
        <f t="shared" si="59"/>
        <v>20</v>
      </c>
      <c r="AS44" s="581">
        <f t="shared" si="60"/>
        <v>0</v>
      </c>
      <c r="AT44" s="581">
        <f t="shared" si="61"/>
        <v>-20</v>
      </c>
      <c r="AU44" s="581">
        <f t="shared" si="62"/>
        <v>0</v>
      </c>
      <c r="AV44" s="581">
        <f t="shared" si="63"/>
        <v>20</v>
      </c>
      <c r="AW44" s="581">
        <f t="shared" si="64"/>
        <v>0</v>
      </c>
      <c r="AX44" s="581">
        <f t="shared" si="65"/>
        <v>-20</v>
      </c>
      <c r="AY44" s="581">
        <f t="shared" si="66"/>
        <v>0</v>
      </c>
      <c r="AZ44" s="581">
        <f t="shared" si="67"/>
        <v>20</v>
      </c>
      <c r="BA44" s="581">
        <f t="shared" si="68"/>
        <v>0</v>
      </c>
      <c r="BB44" s="581">
        <f t="shared" si="69"/>
        <v>-20</v>
      </c>
      <c r="BC44" s="581">
        <f t="shared" si="70"/>
        <v>0</v>
      </c>
      <c r="BD44" s="581">
        <f t="shared" si="71"/>
        <v>20</v>
      </c>
      <c r="BE44" s="581">
        <f t="shared" si="72"/>
        <v>0</v>
      </c>
      <c r="BF44" s="581">
        <f>H44*((Resultat_liste!$M46+20)/20)+Resultat_liste!$J46</f>
        <v>20</v>
      </c>
      <c r="BG44" s="581">
        <f>I44*((Resultat_liste!$M46+20)/20)+Resultat_liste!$J46</f>
        <v>0</v>
      </c>
      <c r="BH44" s="581">
        <f>J44*((Resultat_liste!$M46+20)/20)+Resultat_liste!$J46</f>
        <v>-20</v>
      </c>
      <c r="BI44" s="581">
        <f>K44*((Resultat_liste!$M46+20)/20)+Resultat_liste!$J46</f>
        <v>0</v>
      </c>
      <c r="BJ44" s="581">
        <f>L44*((Resultat_liste!$M46+20)/20)+Resultat_liste!$J46</f>
        <v>20</v>
      </c>
      <c r="BK44" s="581">
        <f>M44*((Resultat_liste!$M46+20)/20)+Resultat_liste!$J46</f>
        <v>0</v>
      </c>
      <c r="BL44" s="581">
        <f>N44*((Resultat_liste!$M46+20)/20)+Resultat_liste!$J46</f>
        <v>-20</v>
      </c>
      <c r="BM44" s="581">
        <f>O44*((Resultat_liste!$M46+20)/20)+Resultat_liste!$J46</f>
        <v>0</v>
      </c>
      <c r="BN44" s="581">
        <f>P44*((Resultat_liste!$M46+20)/20)+Resultat_liste!$J46</f>
        <v>20</v>
      </c>
      <c r="BO44" s="581">
        <f>Q44*((Resultat_liste!$M46+20)/20)+Resultat_liste!$J46</f>
        <v>0</v>
      </c>
      <c r="BP44" s="581">
        <f>R44*((Resultat_liste!$M46+20)/20)+Resultat_liste!$J46</f>
        <v>-20</v>
      </c>
      <c r="BQ44" s="581">
        <f>S44*((Resultat_liste!$M46+20)/20)+Resultat_liste!$J46</f>
        <v>0</v>
      </c>
      <c r="BR44" s="581">
        <f>T44*((Resultat_liste!$M46+20)/20)+Resultat_liste!$J46</f>
        <v>20</v>
      </c>
      <c r="BS44" s="581">
        <f>U44*((Resultat_liste!$M46+20)/20)+Resultat_liste!$J46</f>
        <v>0</v>
      </c>
      <c r="BT44" s="581">
        <f>V44*((Resultat_liste!$M46+20)/20)+Resultat_liste!$J46</f>
        <v>-20</v>
      </c>
      <c r="BU44" s="581">
        <f>W44*((Resultat_liste!$M46+20)/20)+Resultat_liste!$J46</f>
        <v>0</v>
      </c>
      <c r="BV44" s="581">
        <f>X44*((Resultat_liste!$M46+20)/20)+Resultat_liste!$J46</f>
        <v>20</v>
      </c>
      <c r="BW44" s="581">
        <f>Y44*((Resultat_liste!$M46+20)/20)+Resultat_liste!$J46</f>
        <v>0</v>
      </c>
      <c r="BX44" s="581">
        <f>Z44*((Resultat_liste!$M46+20)/20)+Resultat_liste!$J46</f>
        <v>-20</v>
      </c>
      <c r="BY44" s="581">
        <f>AA44*((Resultat_liste!$M46+20)/20)+Resultat_liste!$J46</f>
        <v>0</v>
      </c>
      <c r="BZ44" s="581">
        <f>AB44*((Resultat_liste!$M46+20)/20)+Resultat_liste!$J46</f>
        <v>20</v>
      </c>
      <c r="CA44" s="581">
        <f>AC44*((Resultat_liste!$M46+20)/20)+Resultat_liste!$J46</f>
        <v>0</v>
      </c>
      <c r="CB44" s="581">
        <f>AD44*((Resultat_liste!$M46+20)/20)+Resultat_liste!$J46</f>
        <v>-20</v>
      </c>
      <c r="CC44" s="581">
        <f>AE44*((Resultat_liste!$M46+20)/20)+Resultat_liste!$J46</f>
        <v>0</v>
      </c>
      <c r="CD44" s="581">
        <f>AF44*((Resultat_liste!$M46+20)/20)+Resultat_liste!$J46</f>
        <v>20</v>
      </c>
      <c r="CE44" s="581">
        <f>AG44*((Resultat_liste!$M46+20)/20)+Resultat_liste!$J46</f>
        <v>0</v>
      </c>
      <c r="CF44" s="581">
        <f>AH44*((Resultat_liste!$M46+20)/20)+Resultat_liste!$J46</f>
        <v>-20</v>
      </c>
      <c r="CG44" s="581">
        <f>AI44*((Resultat_liste!$M46+20)/20)+Resultat_liste!$J46</f>
        <v>0</v>
      </c>
      <c r="CH44" s="581">
        <f>AJ44*((Resultat_liste!$M46+20)/20)+Resultat_liste!$J46</f>
        <v>20</v>
      </c>
      <c r="CI44" s="581">
        <f>AK44*((Resultat_liste!$M46+20)/20)+Resultat_liste!$J46</f>
        <v>0</v>
      </c>
      <c r="CJ44" s="581">
        <f>AL44*((Resultat_liste!$M46+20)/20)+Resultat_liste!$J46</f>
        <v>-20</v>
      </c>
      <c r="CK44" s="581">
        <f>AM44*((Resultat_liste!$M46+20)/20)+Resultat_liste!$J46</f>
        <v>0</v>
      </c>
      <c r="CL44" s="581">
        <f>AN44*((Resultat_liste!$M46+20)/20)+Resultat_liste!$J46</f>
        <v>20</v>
      </c>
      <c r="CM44" s="581">
        <f>AO44*((Resultat_liste!$M46+20)/20)+Resultat_liste!$J46</f>
        <v>0</v>
      </c>
      <c r="CN44" s="581">
        <f>AP44*((Resultat_liste!$M46+20)/20)+Resultat_liste!$J46</f>
        <v>-20</v>
      </c>
      <c r="CO44" s="581">
        <f>AQ44*((Resultat_liste!$M46+20)/20)+Resultat_liste!$J46</f>
        <v>0</v>
      </c>
      <c r="CP44" s="581">
        <f>AR44*((Resultat_liste!$M46+20)/20)+Resultat_liste!$J46</f>
        <v>20</v>
      </c>
      <c r="CQ44" s="581">
        <f>AS44*((Resultat_liste!$M46+20)/20)+Resultat_liste!$J46</f>
        <v>0</v>
      </c>
      <c r="CR44" s="581">
        <f>AT44*((Resultat_liste!$M46+20)/20)+Resultat_liste!$J46</f>
        <v>-20</v>
      </c>
      <c r="CS44" s="581">
        <f>AU44*((Resultat_liste!$M46+20)/20)+Resultat_liste!$J46</f>
        <v>0</v>
      </c>
      <c r="CT44" s="581">
        <f>AV44*((Resultat_liste!$M46+20)/20)+Resultat_liste!$J46</f>
        <v>20</v>
      </c>
      <c r="CU44" s="581">
        <f>AW44*((Resultat_liste!$M46+20)/20)+Resultat_liste!$J46</f>
        <v>0</v>
      </c>
      <c r="CV44" s="581">
        <f>AX44*((Resultat_liste!$M46+20)/20)+Resultat_liste!$J46</f>
        <v>-20</v>
      </c>
      <c r="CW44" s="581">
        <f>AY44*((Resultat_liste!$M46+20)/20)+Resultat_liste!$J46</f>
        <v>0</v>
      </c>
      <c r="CX44" s="581">
        <f>AZ44*((Resultat_liste!$M46+20)/20)+Resultat_liste!$J46</f>
        <v>20</v>
      </c>
      <c r="CY44" s="581">
        <f>BA44*((Resultat_liste!$M46+20)/20)+Resultat_liste!$J46</f>
        <v>0</v>
      </c>
      <c r="CZ44" s="581">
        <f>BB44*((Resultat_liste!$M46+20)/20)+Resultat_liste!$J46</f>
        <v>-20</v>
      </c>
      <c r="DA44" s="581">
        <f>BC44*((Resultat_liste!$M46+20)/20)+Resultat_liste!$J46</f>
        <v>0</v>
      </c>
      <c r="DB44" s="581">
        <f>BD44*((Resultat_liste!$M46+20)/20)+Resultat_liste!$J46</f>
        <v>20</v>
      </c>
      <c r="DC44" s="581">
        <f>BE44*((Resultat_liste!$M46+20)/20)+Resultat_liste!$J46</f>
        <v>0</v>
      </c>
      <c r="DD44" s="581">
        <f>H44*((Resultat_liste!$Y46+20)/20)+Resultat_liste!$V46</f>
        <v>20</v>
      </c>
      <c r="DE44" s="581">
        <f>I44*((Resultat_liste!$Y46+20)/20)+Resultat_liste!$V46</f>
        <v>0</v>
      </c>
      <c r="DF44" s="581">
        <f>J44*((Resultat_liste!$Y46+20)/20)+Resultat_liste!$V46</f>
        <v>-20</v>
      </c>
      <c r="DG44" s="581">
        <f>K44*((Resultat_liste!$Y46+20)/20)+Resultat_liste!$V46</f>
        <v>0</v>
      </c>
      <c r="DH44" s="581">
        <f>L44*((Resultat_liste!$Y46+20)/20)+Resultat_liste!$V46</f>
        <v>20</v>
      </c>
      <c r="DI44" s="581">
        <f>M44*((Resultat_liste!$Y46+20)/20)+Resultat_liste!$V46</f>
        <v>0</v>
      </c>
      <c r="DJ44" s="581">
        <f>N44*((Resultat_liste!$Y46+20)/20)+Resultat_liste!$V46</f>
        <v>-20</v>
      </c>
      <c r="DK44" s="581">
        <f>O44*((Resultat_liste!$Y46+20)/20)+Resultat_liste!$V46</f>
        <v>0</v>
      </c>
      <c r="DL44" s="581">
        <f>P44*((Resultat_liste!$Y46+20)/20)+Resultat_liste!$V46</f>
        <v>20</v>
      </c>
      <c r="DM44" s="581">
        <f>Q44*((Resultat_liste!$Y46+20)/20)+Resultat_liste!$V46</f>
        <v>0</v>
      </c>
      <c r="DN44" s="581">
        <f>R44*((Resultat_liste!$Y46+20)/20)+Resultat_liste!$V46</f>
        <v>-20</v>
      </c>
      <c r="DO44" s="581">
        <f>S44*((Resultat_liste!$Y46+20)/20)+Resultat_liste!$V46</f>
        <v>0</v>
      </c>
      <c r="DP44" s="581">
        <f>T44*((Resultat_liste!$Y46+20)/20)+Resultat_liste!$V46</f>
        <v>20</v>
      </c>
      <c r="DQ44" s="581">
        <f>U44*((Resultat_liste!$Y46+20)/20)+Resultat_liste!$V46</f>
        <v>0</v>
      </c>
      <c r="DR44" s="581">
        <f>V44*((Resultat_liste!$Y46+20)/20)+Resultat_liste!$V46</f>
        <v>-20</v>
      </c>
      <c r="DS44" s="581">
        <f>W44*((Resultat_liste!$Y46+20)/20)+Resultat_liste!$V46</f>
        <v>0</v>
      </c>
      <c r="DT44" s="581">
        <f>X44*((Resultat_liste!$Y46+20)/20)+Resultat_liste!$V46</f>
        <v>20</v>
      </c>
      <c r="DU44" s="581">
        <f>Y44*((Resultat_liste!$Y46+20)/20)+Resultat_liste!$V46</f>
        <v>0</v>
      </c>
      <c r="DV44" s="581">
        <f>Z44*((Resultat_liste!$Y46+20)/20)+Resultat_liste!$V46</f>
        <v>-20</v>
      </c>
      <c r="DW44" s="581">
        <f>AA44*((Resultat_liste!$Y46+20)/20)+Resultat_liste!$V46</f>
        <v>0</v>
      </c>
      <c r="DX44" s="581">
        <f>AB44*((Resultat_liste!$Y46+20)/20)+Resultat_liste!$V46</f>
        <v>20</v>
      </c>
      <c r="DY44" s="581">
        <f>AC44*((Resultat_liste!$Y46+20)/20)+Resultat_liste!$V46</f>
        <v>0</v>
      </c>
      <c r="DZ44" s="581">
        <f>AD44*((Resultat_liste!$Y46+20)/20)+Resultat_liste!$V46</f>
        <v>-20</v>
      </c>
      <c r="EA44" s="581">
        <f>AE44*((Resultat_liste!$Y46+20)/20)+Resultat_liste!$V46</f>
        <v>0</v>
      </c>
      <c r="EB44" s="581">
        <f>AF44*((Resultat_liste!$Y46+20)/20)+Resultat_liste!$V46</f>
        <v>20</v>
      </c>
      <c r="EC44" s="581">
        <f>AG44*((Resultat_liste!$Y46+20)/20)+Resultat_liste!$V46</f>
        <v>0</v>
      </c>
      <c r="ED44" s="581">
        <f>AH44*((Resultat_liste!$Y46+20)/20)+Resultat_liste!$V46</f>
        <v>-20</v>
      </c>
      <c r="EE44" s="581">
        <f>AI44*((Resultat_liste!$Y46+20)/20)+Resultat_liste!$V46</f>
        <v>0</v>
      </c>
      <c r="EF44" s="581">
        <f>AJ44*((Resultat_liste!$Y46+20)/20)+Resultat_liste!$V46</f>
        <v>20</v>
      </c>
      <c r="EG44" s="581">
        <f>AK44*((Resultat_liste!$Y46+20)/20)+Resultat_liste!$V46</f>
        <v>0</v>
      </c>
      <c r="EH44" s="581">
        <f>AL44*((Resultat_liste!$Y46+20)/20)+Resultat_liste!$V46</f>
        <v>-20</v>
      </c>
      <c r="EI44" s="581">
        <f>AM44*((Resultat_liste!$Y46+20)/20)+Resultat_liste!$V46</f>
        <v>0</v>
      </c>
      <c r="EJ44" s="581">
        <f>AN44*((Resultat_liste!$Y46+20)/20)+Resultat_liste!$V46</f>
        <v>20</v>
      </c>
      <c r="EK44" s="581">
        <f>AO44*((Resultat_liste!$Y46+20)/20)+Resultat_liste!$V46</f>
        <v>0</v>
      </c>
      <c r="EL44" s="581">
        <f>AP44*((Resultat_liste!$Y46+20)/20)+Resultat_liste!$V46</f>
        <v>-20</v>
      </c>
      <c r="EM44" s="581">
        <f>AQ44*((Resultat_liste!$Y46+20)/20)+Resultat_liste!$V46</f>
        <v>0</v>
      </c>
      <c r="EN44" s="581">
        <f>AR44*((Resultat_liste!$Y46+20)/20)+Resultat_liste!$V46</f>
        <v>20</v>
      </c>
      <c r="EO44" s="581">
        <f>AS44*((Resultat_liste!$Y46+20)/20)+Resultat_liste!$V46</f>
        <v>0</v>
      </c>
      <c r="EP44" s="581">
        <f>AT44*((Resultat_liste!$Y46+20)/20)+Resultat_liste!$V46</f>
        <v>-20</v>
      </c>
      <c r="EQ44" s="581">
        <f>AU44*((Resultat_liste!$Y46+20)/20)+Resultat_liste!$V46</f>
        <v>0</v>
      </c>
      <c r="ER44" s="581">
        <f>AV44*((Resultat_liste!$Y46+20)/20)+Resultat_liste!$V46</f>
        <v>20</v>
      </c>
      <c r="ES44" s="581">
        <f>AW44*((Resultat_liste!$Y46+20)/20)+Resultat_liste!$V46</f>
        <v>0</v>
      </c>
      <c r="ET44" s="581">
        <f>AX44*((Resultat_liste!$Y46+20)/20)+Resultat_liste!$V46</f>
        <v>-20</v>
      </c>
      <c r="EU44" s="581">
        <f>AY44*((Resultat_liste!$Y46+20)/20)+Resultat_liste!$V46</f>
        <v>0</v>
      </c>
      <c r="EV44" s="581">
        <f>AZ44*((Resultat_liste!$Y46+20)/20)+Resultat_liste!$V46</f>
        <v>20</v>
      </c>
      <c r="EW44" s="581">
        <f>BA44*((Resultat_liste!$Y46+20)/20)+Resultat_liste!$V46</f>
        <v>0</v>
      </c>
      <c r="EX44" s="581">
        <f>BB44*((Resultat_liste!$Y46+20)/20)+Resultat_liste!$V46</f>
        <v>-20</v>
      </c>
      <c r="EY44" s="581">
        <f>BC44*((Resultat_liste!$Y46+20)/20)+Resultat_liste!$V46</f>
        <v>0</v>
      </c>
      <c r="EZ44" s="581">
        <f>BD44*((Resultat_liste!$Y46+20)/20)+Resultat_liste!$V46</f>
        <v>20</v>
      </c>
      <c r="FA44" s="581">
        <f>BE44*((Resultat_liste!$Y46+20)/20)+Resultat_liste!$V46</f>
        <v>0</v>
      </c>
      <c r="FB44" s="581">
        <f t="shared" si="73"/>
        <v>20</v>
      </c>
      <c r="FC44" s="581">
        <f t="shared" si="74"/>
        <v>0</v>
      </c>
      <c r="FD44" s="581">
        <f t="shared" si="75"/>
        <v>-20</v>
      </c>
      <c r="FE44" s="581">
        <f t="shared" si="76"/>
        <v>0</v>
      </c>
      <c r="FF44" s="581">
        <f t="shared" si="77"/>
        <v>20</v>
      </c>
      <c r="FG44" s="581">
        <f t="shared" si="78"/>
        <v>0</v>
      </c>
      <c r="FH44" s="581">
        <f t="shared" si="79"/>
        <v>-20</v>
      </c>
      <c r="FI44" s="581">
        <f t="shared" si="80"/>
        <v>0</v>
      </c>
      <c r="FJ44" s="581">
        <f t="shared" si="81"/>
        <v>20</v>
      </c>
      <c r="FK44" s="581">
        <f t="shared" si="82"/>
        <v>0</v>
      </c>
      <c r="FL44" s="581">
        <f t="shared" si="83"/>
        <v>-20</v>
      </c>
      <c r="FM44" s="581">
        <f t="shared" si="84"/>
        <v>0</v>
      </c>
      <c r="FN44" s="581">
        <f t="shared" si="85"/>
        <v>20</v>
      </c>
      <c r="FO44" s="581">
        <f t="shared" si="86"/>
        <v>0</v>
      </c>
      <c r="FP44" s="581">
        <f t="shared" si="87"/>
        <v>-20</v>
      </c>
      <c r="FQ44" s="581">
        <f t="shared" si="88"/>
        <v>0</v>
      </c>
      <c r="FR44" s="581">
        <f t="shared" si="89"/>
        <v>20</v>
      </c>
      <c r="FS44" s="581">
        <f t="shared" si="90"/>
        <v>0</v>
      </c>
      <c r="FT44" s="581">
        <f t="shared" si="91"/>
        <v>-20</v>
      </c>
      <c r="FU44" s="581">
        <f t="shared" si="92"/>
        <v>0</v>
      </c>
      <c r="FV44" s="581">
        <f t="shared" si="93"/>
        <v>20</v>
      </c>
      <c r="FW44" s="581">
        <f t="shared" si="94"/>
        <v>0</v>
      </c>
      <c r="FX44" s="581">
        <f t="shared" si="95"/>
        <v>-20</v>
      </c>
      <c r="FY44" s="581">
        <f t="shared" si="96"/>
        <v>0</v>
      </c>
      <c r="FZ44" s="581">
        <f t="shared" si="97"/>
        <v>20</v>
      </c>
      <c r="GA44" s="581">
        <f t="shared" si="98"/>
        <v>0</v>
      </c>
      <c r="GB44" s="581">
        <f t="shared" si="2"/>
        <v>-20</v>
      </c>
      <c r="GC44" s="581">
        <f t="shared" si="3"/>
        <v>0</v>
      </c>
      <c r="GD44" s="581">
        <f t="shared" si="4"/>
        <v>20</v>
      </c>
      <c r="GE44" s="581">
        <f t="shared" si="5"/>
        <v>0</v>
      </c>
      <c r="GF44" s="581">
        <f t="shared" si="6"/>
        <v>-20</v>
      </c>
      <c r="GG44" s="581">
        <f t="shared" si="7"/>
        <v>0</v>
      </c>
      <c r="GH44" s="581">
        <f t="shared" si="8"/>
        <v>20</v>
      </c>
      <c r="GI44" s="581">
        <f t="shared" si="9"/>
        <v>0</v>
      </c>
      <c r="GJ44" s="581">
        <f t="shared" si="10"/>
        <v>-20</v>
      </c>
      <c r="GK44" s="581">
        <f t="shared" si="11"/>
        <v>0</v>
      </c>
      <c r="GL44" s="581">
        <f t="shared" si="12"/>
        <v>20</v>
      </c>
      <c r="GM44" s="581">
        <f t="shared" si="13"/>
        <v>0</v>
      </c>
      <c r="GN44" s="581">
        <f t="shared" si="14"/>
        <v>-20</v>
      </c>
      <c r="GO44" s="581">
        <f t="shared" si="15"/>
        <v>0</v>
      </c>
      <c r="GP44" s="581">
        <f t="shared" si="16"/>
        <v>20</v>
      </c>
      <c r="GQ44" s="581">
        <f t="shared" si="17"/>
        <v>0</v>
      </c>
      <c r="GR44" s="581">
        <f t="shared" si="18"/>
        <v>-20</v>
      </c>
      <c r="GS44" s="581">
        <f t="shared" si="19"/>
        <v>0</v>
      </c>
      <c r="GT44" s="581">
        <f t="shared" si="20"/>
        <v>20</v>
      </c>
      <c r="GU44" s="581">
        <f t="shared" si="21"/>
        <v>0</v>
      </c>
      <c r="GV44" s="581">
        <f t="shared" si="22"/>
        <v>-20</v>
      </c>
      <c r="GW44" s="581">
        <f t="shared" si="23"/>
        <v>0</v>
      </c>
      <c r="GX44" s="581">
        <f t="shared" si="24"/>
        <v>20</v>
      </c>
      <c r="GY44" s="581">
        <f t="shared" si="25"/>
        <v>0</v>
      </c>
    </row>
    <row r="45" spans="1:207" ht="16.5" thickTop="1" thickBot="1" x14ac:dyDescent="0.3">
      <c r="A45" s="581">
        <v>440</v>
      </c>
      <c r="B45" s="584" t="s">
        <v>57</v>
      </c>
      <c r="C45" s="581">
        <f t="shared" si="99"/>
        <v>7</v>
      </c>
      <c r="D45" s="581">
        <f t="shared" si="26"/>
        <v>711</v>
      </c>
      <c r="E45" s="581">
        <v>440</v>
      </c>
      <c r="F45" s="581">
        <f t="shared" si="100"/>
        <v>11</v>
      </c>
      <c r="G45" s="582" t="s">
        <v>46</v>
      </c>
      <c r="H45" s="581">
        <v>20</v>
      </c>
      <c r="I45" s="581">
        <v>0</v>
      </c>
      <c r="J45" s="581">
        <v>-20</v>
      </c>
      <c r="K45" s="581">
        <v>0</v>
      </c>
      <c r="L45" s="581">
        <f t="shared" si="27"/>
        <v>20</v>
      </c>
      <c r="M45" s="581">
        <f t="shared" si="28"/>
        <v>0</v>
      </c>
      <c r="N45" s="581">
        <f t="shared" si="29"/>
        <v>-20</v>
      </c>
      <c r="O45" s="581">
        <f t="shared" si="30"/>
        <v>0</v>
      </c>
      <c r="P45" s="581">
        <f t="shared" si="31"/>
        <v>20</v>
      </c>
      <c r="Q45" s="581">
        <f t="shared" si="32"/>
        <v>0</v>
      </c>
      <c r="R45" s="581">
        <f t="shared" si="33"/>
        <v>-20</v>
      </c>
      <c r="S45" s="581">
        <f t="shared" si="34"/>
        <v>0</v>
      </c>
      <c r="T45" s="581">
        <f t="shared" si="35"/>
        <v>20</v>
      </c>
      <c r="U45" s="581">
        <f t="shared" si="36"/>
        <v>0</v>
      </c>
      <c r="V45" s="581">
        <f t="shared" si="37"/>
        <v>-20</v>
      </c>
      <c r="W45" s="581">
        <f t="shared" si="38"/>
        <v>0</v>
      </c>
      <c r="X45" s="581">
        <f t="shared" si="39"/>
        <v>20</v>
      </c>
      <c r="Y45" s="581">
        <f t="shared" si="40"/>
        <v>0</v>
      </c>
      <c r="Z45" s="581">
        <f t="shared" si="41"/>
        <v>-20</v>
      </c>
      <c r="AA45" s="581">
        <f t="shared" si="42"/>
        <v>0</v>
      </c>
      <c r="AB45" s="581">
        <f t="shared" si="43"/>
        <v>20</v>
      </c>
      <c r="AC45" s="581">
        <f t="shared" si="44"/>
        <v>0</v>
      </c>
      <c r="AD45" s="581">
        <f t="shared" si="45"/>
        <v>-20</v>
      </c>
      <c r="AE45" s="581">
        <f t="shared" si="46"/>
        <v>0</v>
      </c>
      <c r="AF45" s="581">
        <f t="shared" si="47"/>
        <v>20</v>
      </c>
      <c r="AG45" s="581">
        <f t="shared" si="48"/>
        <v>0</v>
      </c>
      <c r="AH45" s="581">
        <f t="shared" si="49"/>
        <v>-20</v>
      </c>
      <c r="AI45" s="581">
        <f t="shared" si="50"/>
        <v>0</v>
      </c>
      <c r="AJ45" s="581">
        <f t="shared" si="51"/>
        <v>20</v>
      </c>
      <c r="AK45" s="581">
        <f t="shared" si="52"/>
        <v>0</v>
      </c>
      <c r="AL45" s="581">
        <f t="shared" si="53"/>
        <v>-20</v>
      </c>
      <c r="AM45" s="581">
        <f t="shared" si="54"/>
        <v>0</v>
      </c>
      <c r="AN45" s="581">
        <f t="shared" si="55"/>
        <v>20</v>
      </c>
      <c r="AO45" s="581">
        <f t="shared" si="56"/>
        <v>0</v>
      </c>
      <c r="AP45" s="581">
        <f t="shared" si="57"/>
        <v>-20</v>
      </c>
      <c r="AQ45" s="581">
        <f t="shared" si="58"/>
        <v>0</v>
      </c>
      <c r="AR45" s="581">
        <f t="shared" si="59"/>
        <v>20</v>
      </c>
      <c r="AS45" s="581">
        <f t="shared" si="60"/>
        <v>0</v>
      </c>
      <c r="AT45" s="581">
        <f t="shared" si="61"/>
        <v>-20</v>
      </c>
      <c r="AU45" s="581">
        <f t="shared" si="62"/>
        <v>0</v>
      </c>
      <c r="AV45" s="581">
        <f t="shared" si="63"/>
        <v>20</v>
      </c>
      <c r="AW45" s="581">
        <f t="shared" si="64"/>
        <v>0</v>
      </c>
      <c r="AX45" s="581">
        <f t="shared" si="65"/>
        <v>-20</v>
      </c>
      <c r="AY45" s="581">
        <f t="shared" si="66"/>
        <v>0</v>
      </c>
      <c r="AZ45" s="581">
        <f t="shared" si="67"/>
        <v>20</v>
      </c>
      <c r="BA45" s="581">
        <f t="shared" si="68"/>
        <v>0</v>
      </c>
      <c r="BB45" s="581">
        <f t="shared" si="69"/>
        <v>-20</v>
      </c>
      <c r="BC45" s="581">
        <f t="shared" si="70"/>
        <v>0</v>
      </c>
      <c r="BD45" s="581">
        <f t="shared" si="71"/>
        <v>20</v>
      </c>
      <c r="BE45" s="581">
        <f t="shared" si="72"/>
        <v>0</v>
      </c>
      <c r="BF45" s="581">
        <f>H45*((Resultat_liste!$M47+20)/20)+Resultat_liste!$J47</f>
        <v>20</v>
      </c>
      <c r="BG45" s="581">
        <f>I45*((Resultat_liste!$M47+20)/20)+Resultat_liste!$J47</f>
        <v>0</v>
      </c>
      <c r="BH45" s="581">
        <f>J45*((Resultat_liste!$M47+20)/20)+Resultat_liste!$J47</f>
        <v>-20</v>
      </c>
      <c r="BI45" s="581">
        <f>K45*((Resultat_liste!$M47+20)/20)+Resultat_liste!$J47</f>
        <v>0</v>
      </c>
      <c r="BJ45" s="581">
        <f>L45*((Resultat_liste!$M47+20)/20)+Resultat_liste!$J47</f>
        <v>20</v>
      </c>
      <c r="BK45" s="581">
        <f>M45*((Resultat_liste!$M47+20)/20)+Resultat_liste!$J47</f>
        <v>0</v>
      </c>
      <c r="BL45" s="581">
        <f>N45*((Resultat_liste!$M47+20)/20)+Resultat_liste!$J47</f>
        <v>-20</v>
      </c>
      <c r="BM45" s="581">
        <f>O45*((Resultat_liste!$M47+20)/20)+Resultat_liste!$J47</f>
        <v>0</v>
      </c>
      <c r="BN45" s="581">
        <f>P45*((Resultat_liste!$M47+20)/20)+Resultat_liste!$J47</f>
        <v>20</v>
      </c>
      <c r="BO45" s="581">
        <f>Q45*((Resultat_liste!$M47+20)/20)+Resultat_liste!$J47</f>
        <v>0</v>
      </c>
      <c r="BP45" s="581">
        <f>R45*((Resultat_liste!$M47+20)/20)+Resultat_liste!$J47</f>
        <v>-20</v>
      </c>
      <c r="BQ45" s="581">
        <f>S45*((Resultat_liste!$M47+20)/20)+Resultat_liste!$J47</f>
        <v>0</v>
      </c>
      <c r="BR45" s="581">
        <f>T45*((Resultat_liste!$M47+20)/20)+Resultat_liste!$J47</f>
        <v>20</v>
      </c>
      <c r="BS45" s="581">
        <f>U45*((Resultat_liste!$M47+20)/20)+Resultat_liste!$J47</f>
        <v>0</v>
      </c>
      <c r="BT45" s="581">
        <f>V45*((Resultat_liste!$M47+20)/20)+Resultat_liste!$J47</f>
        <v>-20</v>
      </c>
      <c r="BU45" s="581">
        <f>W45*((Resultat_liste!$M47+20)/20)+Resultat_liste!$J47</f>
        <v>0</v>
      </c>
      <c r="BV45" s="581">
        <f>X45*((Resultat_liste!$M47+20)/20)+Resultat_liste!$J47</f>
        <v>20</v>
      </c>
      <c r="BW45" s="581">
        <f>Y45*((Resultat_liste!$M47+20)/20)+Resultat_liste!$J47</f>
        <v>0</v>
      </c>
      <c r="BX45" s="581">
        <f>Z45*((Resultat_liste!$M47+20)/20)+Resultat_liste!$J47</f>
        <v>-20</v>
      </c>
      <c r="BY45" s="581">
        <f>AA45*((Resultat_liste!$M47+20)/20)+Resultat_liste!$J47</f>
        <v>0</v>
      </c>
      <c r="BZ45" s="581">
        <f>AB45*((Resultat_liste!$M47+20)/20)+Resultat_liste!$J47</f>
        <v>20</v>
      </c>
      <c r="CA45" s="581">
        <f>AC45*((Resultat_liste!$M47+20)/20)+Resultat_liste!$J47</f>
        <v>0</v>
      </c>
      <c r="CB45" s="581">
        <f>AD45*((Resultat_liste!$M47+20)/20)+Resultat_liste!$J47</f>
        <v>-20</v>
      </c>
      <c r="CC45" s="581">
        <f>AE45*((Resultat_liste!$M47+20)/20)+Resultat_liste!$J47</f>
        <v>0</v>
      </c>
      <c r="CD45" s="581">
        <f>AF45*((Resultat_liste!$M47+20)/20)+Resultat_liste!$J47</f>
        <v>20</v>
      </c>
      <c r="CE45" s="581">
        <f>AG45*((Resultat_liste!$M47+20)/20)+Resultat_liste!$J47</f>
        <v>0</v>
      </c>
      <c r="CF45" s="581">
        <f>AH45*((Resultat_liste!$M47+20)/20)+Resultat_liste!$J47</f>
        <v>-20</v>
      </c>
      <c r="CG45" s="581">
        <f>AI45*((Resultat_liste!$M47+20)/20)+Resultat_liste!$J47</f>
        <v>0</v>
      </c>
      <c r="CH45" s="581">
        <f>AJ45*((Resultat_liste!$M47+20)/20)+Resultat_liste!$J47</f>
        <v>20</v>
      </c>
      <c r="CI45" s="581">
        <f>AK45*((Resultat_liste!$M47+20)/20)+Resultat_liste!$J47</f>
        <v>0</v>
      </c>
      <c r="CJ45" s="581">
        <f>AL45*((Resultat_liste!$M47+20)/20)+Resultat_liste!$J47</f>
        <v>-20</v>
      </c>
      <c r="CK45" s="581">
        <f>AM45*((Resultat_liste!$M47+20)/20)+Resultat_liste!$J47</f>
        <v>0</v>
      </c>
      <c r="CL45" s="581">
        <f>AN45*((Resultat_liste!$M47+20)/20)+Resultat_liste!$J47</f>
        <v>20</v>
      </c>
      <c r="CM45" s="581">
        <f>AO45*((Resultat_liste!$M47+20)/20)+Resultat_liste!$J47</f>
        <v>0</v>
      </c>
      <c r="CN45" s="581">
        <f>AP45*((Resultat_liste!$M47+20)/20)+Resultat_liste!$J47</f>
        <v>-20</v>
      </c>
      <c r="CO45" s="581">
        <f>AQ45*((Resultat_liste!$M47+20)/20)+Resultat_liste!$J47</f>
        <v>0</v>
      </c>
      <c r="CP45" s="581">
        <f>AR45*((Resultat_liste!$M47+20)/20)+Resultat_liste!$J47</f>
        <v>20</v>
      </c>
      <c r="CQ45" s="581">
        <f>AS45*((Resultat_liste!$M47+20)/20)+Resultat_liste!$J47</f>
        <v>0</v>
      </c>
      <c r="CR45" s="581">
        <f>AT45*((Resultat_liste!$M47+20)/20)+Resultat_liste!$J47</f>
        <v>-20</v>
      </c>
      <c r="CS45" s="581">
        <f>AU45*((Resultat_liste!$M47+20)/20)+Resultat_liste!$J47</f>
        <v>0</v>
      </c>
      <c r="CT45" s="581">
        <f>AV45*((Resultat_liste!$M47+20)/20)+Resultat_liste!$J47</f>
        <v>20</v>
      </c>
      <c r="CU45" s="581">
        <f>AW45*((Resultat_liste!$M47+20)/20)+Resultat_liste!$J47</f>
        <v>0</v>
      </c>
      <c r="CV45" s="581">
        <f>AX45*((Resultat_liste!$M47+20)/20)+Resultat_liste!$J47</f>
        <v>-20</v>
      </c>
      <c r="CW45" s="581">
        <f>AY45*((Resultat_liste!$M47+20)/20)+Resultat_liste!$J47</f>
        <v>0</v>
      </c>
      <c r="CX45" s="581">
        <f>AZ45*((Resultat_liste!$M47+20)/20)+Resultat_liste!$J47</f>
        <v>20</v>
      </c>
      <c r="CY45" s="581">
        <f>BA45*((Resultat_liste!$M47+20)/20)+Resultat_liste!$J47</f>
        <v>0</v>
      </c>
      <c r="CZ45" s="581">
        <f>BB45*((Resultat_liste!$M47+20)/20)+Resultat_liste!$J47</f>
        <v>-20</v>
      </c>
      <c r="DA45" s="581">
        <f>BC45*((Resultat_liste!$M47+20)/20)+Resultat_liste!$J47</f>
        <v>0</v>
      </c>
      <c r="DB45" s="581">
        <f>BD45*((Resultat_liste!$M47+20)/20)+Resultat_liste!$J47</f>
        <v>20</v>
      </c>
      <c r="DC45" s="581">
        <f>BE45*((Resultat_liste!$M47+20)/20)+Resultat_liste!$J47</f>
        <v>0</v>
      </c>
      <c r="DD45" s="581">
        <f>H45*((Resultat_liste!$Y47+20)/20)+Resultat_liste!$V47</f>
        <v>20</v>
      </c>
      <c r="DE45" s="581">
        <f>I45*((Resultat_liste!$Y47+20)/20)+Resultat_liste!$V47</f>
        <v>0</v>
      </c>
      <c r="DF45" s="581">
        <f>J45*((Resultat_liste!$Y47+20)/20)+Resultat_liste!$V47</f>
        <v>-20</v>
      </c>
      <c r="DG45" s="581">
        <f>K45*((Resultat_liste!$Y47+20)/20)+Resultat_liste!$V47</f>
        <v>0</v>
      </c>
      <c r="DH45" s="581">
        <f>L45*((Resultat_liste!$Y47+20)/20)+Resultat_liste!$V47</f>
        <v>20</v>
      </c>
      <c r="DI45" s="581">
        <f>M45*((Resultat_liste!$Y47+20)/20)+Resultat_liste!$V47</f>
        <v>0</v>
      </c>
      <c r="DJ45" s="581">
        <f>N45*((Resultat_liste!$Y47+20)/20)+Resultat_liste!$V47</f>
        <v>-20</v>
      </c>
      <c r="DK45" s="581">
        <f>O45*((Resultat_liste!$Y47+20)/20)+Resultat_liste!$V47</f>
        <v>0</v>
      </c>
      <c r="DL45" s="581">
        <f>P45*((Resultat_liste!$Y47+20)/20)+Resultat_liste!$V47</f>
        <v>20</v>
      </c>
      <c r="DM45" s="581">
        <f>Q45*((Resultat_liste!$Y47+20)/20)+Resultat_liste!$V47</f>
        <v>0</v>
      </c>
      <c r="DN45" s="581">
        <f>R45*((Resultat_liste!$Y47+20)/20)+Resultat_liste!$V47</f>
        <v>-20</v>
      </c>
      <c r="DO45" s="581">
        <f>S45*((Resultat_liste!$Y47+20)/20)+Resultat_liste!$V47</f>
        <v>0</v>
      </c>
      <c r="DP45" s="581">
        <f>T45*((Resultat_liste!$Y47+20)/20)+Resultat_liste!$V47</f>
        <v>20</v>
      </c>
      <c r="DQ45" s="581">
        <f>U45*((Resultat_liste!$Y47+20)/20)+Resultat_liste!$V47</f>
        <v>0</v>
      </c>
      <c r="DR45" s="581">
        <f>V45*((Resultat_liste!$Y47+20)/20)+Resultat_liste!$V47</f>
        <v>-20</v>
      </c>
      <c r="DS45" s="581">
        <f>W45*((Resultat_liste!$Y47+20)/20)+Resultat_liste!$V47</f>
        <v>0</v>
      </c>
      <c r="DT45" s="581">
        <f>X45*((Resultat_liste!$Y47+20)/20)+Resultat_liste!$V47</f>
        <v>20</v>
      </c>
      <c r="DU45" s="581">
        <f>Y45*((Resultat_liste!$Y47+20)/20)+Resultat_liste!$V47</f>
        <v>0</v>
      </c>
      <c r="DV45" s="581">
        <f>Z45*((Resultat_liste!$Y47+20)/20)+Resultat_liste!$V47</f>
        <v>-20</v>
      </c>
      <c r="DW45" s="581">
        <f>AA45*((Resultat_liste!$Y47+20)/20)+Resultat_liste!$V47</f>
        <v>0</v>
      </c>
      <c r="DX45" s="581">
        <f>AB45*((Resultat_liste!$Y47+20)/20)+Resultat_liste!$V47</f>
        <v>20</v>
      </c>
      <c r="DY45" s="581">
        <f>AC45*((Resultat_liste!$Y47+20)/20)+Resultat_liste!$V47</f>
        <v>0</v>
      </c>
      <c r="DZ45" s="581">
        <f>AD45*((Resultat_liste!$Y47+20)/20)+Resultat_liste!$V47</f>
        <v>-20</v>
      </c>
      <c r="EA45" s="581">
        <f>AE45*((Resultat_liste!$Y47+20)/20)+Resultat_liste!$V47</f>
        <v>0</v>
      </c>
      <c r="EB45" s="581">
        <f>AF45*((Resultat_liste!$Y47+20)/20)+Resultat_liste!$V47</f>
        <v>20</v>
      </c>
      <c r="EC45" s="581">
        <f>AG45*((Resultat_liste!$Y47+20)/20)+Resultat_liste!$V47</f>
        <v>0</v>
      </c>
      <c r="ED45" s="581">
        <f>AH45*((Resultat_liste!$Y47+20)/20)+Resultat_liste!$V47</f>
        <v>-20</v>
      </c>
      <c r="EE45" s="581">
        <f>AI45*((Resultat_liste!$Y47+20)/20)+Resultat_liste!$V47</f>
        <v>0</v>
      </c>
      <c r="EF45" s="581">
        <f>AJ45*((Resultat_liste!$Y47+20)/20)+Resultat_liste!$V47</f>
        <v>20</v>
      </c>
      <c r="EG45" s="581">
        <f>AK45*((Resultat_liste!$Y47+20)/20)+Resultat_liste!$V47</f>
        <v>0</v>
      </c>
      <c r="EH45" s="581">
        <f>AL45*((Resultat_liste!$Y47+20)/20)+Resultat_liste!$V47</f>
        <v>-20</v>
      </c>
      <c r="EI45" s="581">
        <f>AM45*((Resultat_liste!$Y47+20)/20)+Resultat_liste!$V47</f>
        <v>0</v>
      </c>
      <c r="EJ45" s="581">
        <f>AN45*((Resultat_liste!$Y47+20)/20)+Resultat_liste!$V47</f>
        <v>20</v>
      </c>
      <c r="EK45" s="581">
        <f>AO45*((Resultat_liste!$Y47+20)/20)+Resultat_liste!$V47</f>
        <v>0</v>
      </c>
      <c r="EL45" s="581">
        <f>AP45*((Resultat_liste!$Y47+20)/20)+Resultat_liste!$V47</f>
        <v>-20</v>
      </c>
      <c r="EM45" s="581">
        <f>AQ45*((Resultat_liste!$Y47+20)/20)+Resultat_liste!$V47</f>
        <v>0</v>
      </c>
      <c r="EN45" s="581">
        <f>AR45*((Resultat_liste!$Y47+20)/20)+Resultat_liste!$V47</f>
        <v>20</v>
      </c>
      <c r="EO45" s="581">
        <f>AS45*((Resultat_liste!$Y47+20)/20)+Resultat_liste!$V47</f>
        <v>0</v>
      </c>
      <c r="EP45" s="581">
        <f>AT45*((Resultat_liste!$Y47+20)/20)+Resultat_liste!$V47</f>
        <v>-20</v>
      </c>
      <c r="EQ45" s="581">
        <f>AU45*((Resultat_liste!$Y47+20)/20)+Resultat_liste!$V47</f>
        <v>0</v>
      </c>
      <c r="ER45" s="581">
        <f>AV45*((Resultat_liste!$Y47+20)/20)+Resultat_liste!$V47</f>
        <v>20</v>
      </c>
      <c r="ES45" s="581">
        <f>AW45*((Resultat_liste!$Y47+20)/20)+Resultat_liste!$V47</f>
        <v>0</v>
      </c>
      <c r="ET45" s="581">
        <f>AX45*((Resultat_liste!$Y47+20)/20)+Resultat_liste!$V47</f>
        <v>-20</v>
      </c>
      <c r="EU45" s="581">
        <f>AY45*((Resultat_liste!$Y47+20)/20)+Resultat_liste!$V47</f>
        <v>0</v>
      </c>
      <c r="EV45" s="581">
        <f>AZ45*((Resultat_liste!$Y47+20)/20)+Resultat_liste!$V47</f>
        <v>20</v>
      </c>
      <c r="EW45" s="581">
        <f>BA45*((Resultat_liste!$Y47+20)/20)+Resultat_liste!$V47</f>
        <v>0</v>
      </c>
      <c r="EX45" s="581">
        <f>BB45*((Resultat_liste!$Y47+20)/20)+Resultat_liste!$V47</f>
        <v>-20</v>
      </c>
      <c r="EY45" s="581">
        <f>BC45*((Resultat_liste!$Y47+20)/20)+Resultat_liste!$V47</f>
        <v>0</v>
      </c>
      <c r="EZ45" s="581">
        <f>BD45*((Resultat_liste!$Y47+20)/20)+Resultat_liste!$V47</f>
        <v>20</v>
      </c>
      <c r="FA45" s="581">
        <f>BE45*((Resultat_liste!$Y47+20)/20)+Resultat_liste!$V47</f>
        <v>0</v>
      </c>
      <c r="FB45" s="581">
        <f t="shared" si="73"/>
        <v>20</v>
      </c>
      <c r="FC45" s="581">
        <f t="shared" si="74"/>
        <v>0</v>
      </c>
      <c r="FD45" s="581">
        <f t="shared" si="75"/>
        <v>-20</v>
      </c>
      <c r="FE45" s="581">
        <f t="shared" si="76"/>
        <v>0</v>
      </c>
      <c r="FF45" s="581">
        <f t="shared" si="77"/>
        <v>20</v>
      </c>
      <c r="FG45" s="581">
        <f t="shared" si="78"/>
        <v>0</v>
      </c>
      <c r="FH45" s="581">
        <f t="shared" si="79"/>
        <v>-20</v>
      </c>
      <c r="FI45" s="581">
        <f t="shared" si="80"/>
        <v>0</v>
      </c>
      <c r="FJ45" s="581">
        <f t="shared" si="81"/>
        <v>20</v>
      </c>
      <c r="FK45" s="581">
        <f t="shared" si="82"/>
        <v>0</v>
      </c>
      <c r="FL45" s="581">
        <f t="shared" si="83"/>
        <v>-20</v>
      </c>
      <c r="FM45" s="581">
        <f t="shared" si="84"/>
        <v>0</v>
      </c>
      <c r="FN45" s="581">
        <f t="shared" si="85"/>
        <v>20</v>
      </c>
      <c r="FO45" s="581">
        <f t="shared" si="86"/>
        <v>0</v>
      </c>
      <c r="FP45" s="581">
        <f t="shared" si="87"/>
        <v>-20</v>
      </c>
      <c r="FQ45" s="581">
        <f t="shared" si="88"/>
        <v>0</v>
      </c>
      <c r="FR45" s="581">
        <f t="shared" si="89"/>
        <v>20</v>
      </c>
      <c r="FS45" s="581">
        <f t="shared" si="90"/>
        <v>0</v>
      </c>
      <c r="FT45" s="581">
        <f t="shared" si="91"/>
        <v>-20</v>
      </c>
      <c r="FU45" s="581">
        <f t="shared" si="92"/>
        <v>0</v>
      </c>
      <c r="FV45" s="581">
        <f t="shared" si="93"/>
        <v>20</v>
      </c>
      <c r="FW45" s="581">
        <f t="shared" si="94"/>
        <v>0</v>
      </c>
      <c r="FX45" s="581">
        <f t="shared" si="95"/>
        <v>-20</v>
      </c>
      <c r="FY45" s="581">
        <f t="shared" si="96"/>
        <v>0</v>
      </c>
      <c r="FZ45" s="581">
        <f t="shared" si="97"/>
        <v>20</v>
      </c>
      <c r="GA45" s="581">
        <f t="shared" si="98"/>
        <v>0</v>
      </c>
      <c r="GB45" s="581">
        <f t="shared" si="2"/>
        <v>-20</v>
      </c>
      <c r="GC45" s="581">
        <f t="shared" si="3"/>
        <v>0</v>
      </c>
      <c r="GD45" s="581">
        <f t="shared" si="4"/>
        <v>20</v>
      </c>
      <c r="GE45" s="581">
        <f t="shared" si="5"/>
        <v>0</v>
      </c>
      <c r="GF45" s="581">
        <f t="shared" si="6"/>
        <v>-20</v>
      </c>
      <c r="GG45" s="581">
        <f t="shared" si="7"/>
        <v>0</v>
      </c>
      <c r="GH45" s="581">
        <f t="shared" si="8"/>
        <v>20</v>
      </c>
      <c r="GI45" s="581">
        <f t="shared" si="9"/>
        <v>0</v>
      </c>
      <c r="GJ45" s="581">
        <f t="shared" si="10"/>
        <v>-20</v>
      </c>
      <c r="GK45" s="581">
        <f t="shared" si="11"/>
        <v>0</v>
      </c>
      <c r="GL45" s="581">
        <f t="shared" si="12"/>
        <v>20</v>
      </c>
      <c r="GM45" s="581">
        <f t="shared" si="13"/>
        <v>0</v>
      </c>
      <c r="GN45" s="581">
        <f t="shared" si="14"/>
        <v>-20</v>
      </c>
      <c r="GO45" s="581">
        <f t="shared" si="15"/>
        <v>0</v>
      </c>
      <c r="GP45" s="581">
        <f t="shared" si="16"/>
        <v>20</v>
      </c>
      <c r="GQ45" s="581">
        <f t="shared" si="17"/>
        <v>0</v>
      </c>
      <c r="GR45" s="581">
        <f t="shared" si="18"/>
        <v>-20</v>
      </c>
      <c r="GS45" s="581">
        <f t="shared" si="19"/>
        <v>0</v>
      </c>
      <c r="GT45" s="581">
        <f t="shared" si="20"/>
        <v>20</v>
      </c>
      <c r="GU45" s="581">
        <f t="shared" si="21"/>
        <v>0</v>
      </c>
      <c r="GV45" s="581">
        <f t="shared" si="22"/>
        <v>-20</v>
      </c>
      <c r="GW45" s="581">
        <f t="shared" si="23"/>
        <v>0</v>
      </c>
      <c r="GX45" s="581">
        <f t="shared" si="24"/>
        <v>20</v>
      </c>
      <c r="GY45" s="581">
        <f t="shared" si="25"/>
        <v>0</v>
      </c>
    </row>
    <row r="46" spans="1:207" ht="31.5" thickTop="1" thickBot="1" x14ac:dyDescent="0.3">
      <c r="A46" s="581">
        <v>450</v>
      </c>
      <c r="B46" s="584" t="s">
        <v>59</v>
      </c>
      <c r="C46" s="581">
        <f t="shared" si="99"/>
        <v>8</v>
      </c>
      <c r="D46" s="581">
        <f t="shared" si="26"/>
        <v>801</v>
      </c>
      <c r="E46" s="581">
        <v>450</v>
      </c>
      <c r="F46" s="581">
        <f t="shared" si="100"/>
        <v>1</v>
      </c>
      <c r="G46" s="582" t="s">
        <v>58</v>
      </c>
      <c r="H46" s="581">
        <v>20</v>
      </c>
      <c r="I46" s="581">
        <v>0</v>
      </c>
      <c r="J46" s="581">
        <v>-20</v>
      </c>
      <c r="K46" s="581">
        <v>0</v>
      </c>
      <c r="L46" s="581">
        <f t="shared" si="27"/>
        <v>20</v>
      </c>
      <c r="M46" s="581">
        <f t="shared" si="28"/>
        <v>0</v>
      </c>
      <c r="N46" s="581">
        <f t="shared" si="29"/>
        <v>-20</v>
      </c>
      <c r="O46" s="581">
        <f t="shared" si="30"/>
        <v>0</v>
      </c>
      <c r="P46" s="581">
        <f t="shared" si="31"/>
        <v>20</v>
      </c>
      <c r="Q46" s="581">
        <f t="shared" si="32"/>
        <v>0</v>
      </c>
      <c r="R46" s="581">
        <f t="shared" si="33"/>
        <v>-20</v>
      </c>
      <c r="S46" s="581">
        <f t="shared" si="34"/>
        <v>0</v>
      </c>
      <c r="T46" s="581">
        <f t="shared" si="35"/>
        <v>20</v>
      </c>
      <c r="U46" s="581">
        <f t="shared" si="36"/>
        <v>0</v>
      </c>
      <c r="V46" s="581">
        <f t="shared" si="37"/>
        <v>-20</v>
      </c>
      <c r="W46" s="581">
        <f t="shared" si="38"/>
        <v>0</v>
      </c>
      <c r="X46" s="581">
        <f t="shared" si="39"/>
        <v>20</v>
      </c>
      <c r="Y46" s="581">
        <f t="shared" si="40"/>
        <v>0</v>
      </c>
      <c r="Z46" s="581">
        <f t="shared" si="41"/>
        <v>-20</v>
      </c>
      <c r="AA46" s="581">
        <f t="shared" si="42"/>
        <v>0</v>
      </c>
      <c r="AB46" s="581">
        <f t="shared" si="43"/>
        <v>20</v>
      </c>
      <c r="AC46" s="581">
        <f t="shared" si="44"/>
        <v>0</v>
      </c>
      <c r="AD46" s="581">
        <f t="shared" si="45"/>
        <v>-20</v>
      </c>
      <c r="AE46" s="581">
        <f t="shared" si="46"/>
        <v>0</v>
      </c>
      <c r="AF46" s="581">
        <f t="shared" si="47"/>
        <v>20</v>
      </c>
      <c r="AG46" s="581">
        <f t="shared" si="48"/>
        <v>0</v>
      </c>
      <c r="AH46" s="581">
        <f t="shared" si="49"/>
        <v>-20</v>
      </c>
      <c r="AI46" s="581">
        <f t="shared" si="50"/>
        <v>0</v>
      </c>
      <c r="AJ46" s="581">
        <f t="shared" si="51"/>
        <v>20</v>
      </c>
      <c r="AK46" s="581">
        <f t="shared" si="52"/>
        <v>0</v>
      </c>
      <c r="AL46" s="581">
        <f t="shared" si="53"/>
        <v>-20</v>
      </c>
      <c r="AM46" s="581">
        <f t="shared" si="54"/>
        <v>0</v>
      </c>
      <c r="AN46" s="581">
        <f t="shared" si="55"/>
        <v>20</v>
      </c>
      <c r="AO46" s="581">
        <f t="shared" si="56"/>
        <v>0</v>
      </c>
      <c r="AP46" s="581">
        <f t="shared" si="57"/>
        <v>-20</v>
      </c>
      <c r="AQ46" s="581">
        <f t="shared" si="58"/>
        <v>0</v>
      </c>
      <c r="AR46" s="581">
        <f t="shared" si="59"/>
        <v>20</v>
      </c>
      <c r="AS46" s="581">
        <f t="shared" si="60"/>
        <v>0</v>
      </c>
      <c r="AT46" s="581">
        <f t="shared" si="61"/>
        <v>-20</v>
      </c>
      <c r="AU46" s="581">
        <f t="shared" si="62"/>
        <v>0</v>
      </c>
      <c r="AV46" s="581">
        <f t="shared" si="63"/>
        <v>20</v>
      </c>
      <c r="AW46" s="581">
        <f t="shared" si="64"/>
        <v>0</v>
      </c>
      <c r="AX46" s="581">
        <f t="shared" si="65"/>
        <v>-20</v>
      </c>
      <c r="AY46" s="581">
        <f t="shared" si="66"/>
        <v>0</v>
      </c>
      <c r="AZ46" s="581">
        <f t="shared" si="67"/>
        <v>20</v>
      </c>
      <c r="BA46" s="581">
        <f t="shared" si="68"/>
        <v>0</v>
      </c>
      <c r="BB46" s="581">
        <f t="shared" si="69"/>
        <v>-20</v>
      </c>
      <c r="BC46" s="581">
        <f t="shared" si="70"/>
        <v>0</v>
      </c>
      <c r="BD46" s="581">
        <f t="shared" si="71"/>
        <v>20</v>
      </c>
      <c r="BE46" s="581">
        <f t="shared" si="72"/>
        <v>0</v>
      </c>
      <c r="BF46" s="581">
        <f>H46*((Resultat_liste!$M48+20)/20)+Resultat_liste!$J48</f>
        <v>25</v>
      </c>
      <c r="BG46" s="581">
        <f>I46*((Resultat_liste!$M48+20)/20)+Resultat_liste!$J48</f>
        <v>0</v>
      </c>
      <c r="BH46" s="581">
        <f>J46*((Resultat_liste!$M48+20)/20)+Resultat_liste!$J48</f>
        <v>-25</v>
      </c>
      <c r="BI46" s="581">
        <f>K46*((Resultat_liste!$M48+20)/20)+Resultat_liste!$J48</f>
        <v>0</v>
      </c>
      <c r="BJ46" s="581">
        <f>L46*((Resultat_liste!$M48+20)/20)+Resultat_liste!$J48</f>
        <v>25</v>
      </c>
      <c r="BK46" s="581">
        <f>M46*((Resultat_liste!$M48+20)/20)+Resultat_liste!$J48</f>
        <v>0</v>
      </c>
      <c r="BL46" s="581">
        <f>N46*((Resultat_liste!$M48+20)/20)+Resultat_liste!$J48</f>
        <v>-25</v>
      </c>
      <c r="BM46" s="581">
        <f>O46*((Resultat_liste!$M48+20)/20)+Resultat_liste!$J48</f>
        <v>0</v>
      </c>
      <c r="BN46" s="581">
        <f>P46*((Resultat_liste!$M48+20)/20)+Resultat_liste!$J48</f>
        <v>25</v>
      </c>
      <c r="BO46" s="581">
        <f>Q46*((Resultat_liste!$M48+20)/20)+Resultat_liste!$J48</f>
        <v>0</v>
      </c>
      <c r="BP46" s="581">
        <f>R46*((Resultat_liste!$M48+20)/20)+Resultat_liste!$J48</f>
        <v>-25</v>
      </c>
      <c r="BQ46" s="581">
        <f>S46*((Resultat_liste!$M48+20)/20)+Resultat_liste!$J48</f>
        <v>0</v>
      </c>
      <c r="BR46" s="581">
        <f>T46*((Resultat_liste!$M48+20)/20)+Resultat_liste!$J48</f>
        <v>25</v>
      </c>
      <c r="BS46" s="581">
        <f>U46*((Resultat_liste!$M48+20)/20)+Resultat_liste!$J48</f>
        <v>0</v>
      </c>
      <c r="BT46" s="581">
        <f>V46*((Resultat_liste!$M48+20)/20)+Resultat_liste!$J48</f>
        <v>-25</v>
      </c>
      <c r="BU46" s="581">
        <f>W46*((Resultat_liste!$M48+20)/20)+Resultat_liste!$J48</f>
        <v>0</v>
      </c>
      <c r="BV46" s="581">
        <f>X46*((Resultat_liste!$M48+20)/20)+Resultat_liste!$J48</f>
        <v>25</v>
      </c>
      <c r="BW46" s="581">
        <f>Y46*((Resultat_liste!$M48+20)/20)+Resultat_liste!$J48</f>
        <v>0</v>
      </c>
      <c r="BX46" s="581">
        <f>Z46*((Resultat_liste!$M48+20)/20)+Resultat_liste!$J48</f>
        <v>-25</v>
      </c>
      <c r="BY46" s="581">
        <f>AA46*((Resultat_liste!$M48+20)/20)+Resultat_liste!$J48</f>
        <v>0</v>
      </c>
      <c r="BZ46" s="581">
        <f>AB46*((Resultat_liste!$M48+20)/20)+Resultat_liste!$J48</f>
        <v>25</v>
      </c>
      <c r="CA46" s="581">
        <f>AC46*((Resultat_liste!$M48+20)/20)+Resultat_liste!$J48</f>
        <v>0</v>
      </c>
      <c r="CB46" s="581">
        <f>AD46*((Resultat_liste!$M48+20)/20)+Resultat_liste!$J48</f>
        <v>-25</v>
      </c>
      <c r="CC46" s="581">
        <f>AE46*((Resultat_liste!$M48+20)/20)+Resultat_liste!$J48</f>
        <v>0</v>
      </c>
      <c r="CD46" s="581">
        <f>AF46*((Resultat_liste!$M48+20)/20)+Resultat_liste!$J48</f>
        <v>25</v>
      </c>
      <c r="CE46" s="581">
        <f>AG46*((Resultat_liste!$M48+20)/20)+Resultat_liste!$J48</f>
        <v>0</v>
      </c>
      <c r="CF46" s="581">
        <f>AH46*((Resultat_liste!$M48+20)/20)+Resultat_liste!$J48</f>
        <v>-25</v>
      </c>
      <c r="CG46" s="581">
        <f>AI46*((Resultat_liste!$M48+20)/20)+Resultat_liste!$J48</f>
        <v>0</v>
      </c>
      <c r="CH46" s="581">
        <f>AJ46*((Resultat_liste!$M48+20)/20)+Resultat_liste!$J48</f>
        <v>25</v>
      </c>
      <c r="CI46" s="581">
        <f>AK46*((Resultat_liste!$M48+20)/20)+Resultat_liste!$J48</f>
        <v>0</v>
      </c>
      <c r="CJ46" s="581">
        <f>AL46*((Resultat_liste!$M48+20)/20)+Resultat_liste!$J48</f>
        <v>-25</v>
      </c>
      <c r="CK46" s="581">
        <f>AM46*((Resultat_liste!$M48+20)/20)+Resultat_liste!$J48</f>
        <v>0</v>
      </c>
      <c r="CL46" s="581">
        <f>AN46*((Resultat_liste!$M48+20)/20)+Resultat_liste!$J48</f>
        <v>25</v>
      </c>
      <c r="CM46" s="581">
        <f>AO46*((Resultat_liste!$M48+20)/20)+Resultat_liste!$J48</f>
        <v>0</v>
      </c>
      <c r="CN46" s="581">
        <f>AP46*((Resultat_liste!$M48+20)/20)+Resultat_liste!$J48</f>
        <v>-25</v>
      </c>
      <c r="CO46" s="581">
        <f>AQ46*((Resultat_liste!$M48+20)/20)+Resultat_liste!$J48</f>
        <v>0</v>
      </c>
      <c r="CP46" s="581">
        <f>AR46*((Resultat_liste!$M48+20)/20)+Resultat_liste!$J48</f>
        <v>25</v>
      </c>
      <c r="CQ46" s="581">
        <f>AS46*((Resultat_liste!$M48+20)/20)+Resultat_liste!$J48</f>
        <v>0</v>
      </c>
      <c r="CR46" s="581">
        <f>AT46*((Resultat_liste!$M48+20)/20)+Resultat_liste!$J48</f>
        <v>-25</v>
      </c>
      <c r="CS46" s="581">
        <f>AU46*((Resultat_liste!$M48+20)/20)+Resultat_liste!$J48</f>
        <v>0</v>
      </c>
      <c r="CT46" s="581">
        <f>AV46*((Resultat_liste!$M48+20)/20)+Resultat_liste!$J48</f>
        <v>25</v>
      </c>
      <c r="CU46" s="581">
        <f>AW46*((Resultat_liste!$M48+20)/20)+Resultat_liste!$J48</f>
        <v>0</v>
      </c>
      <c r="CV46" s="581">
        <f>AX46*((Resultat_liste!$M48+20)/20)+Resultat_liste!$J48</f>
        <v>-25</v>
      </c>
      <c r="CW46" s="581">
        <f>AY46*((Resultat_liste!$M48+20)/20)+Resultat_liste!$J48</f>
        <v>0</v>
      </c>
      <c r="CX46" s="581">
        <f>AZ46*((Resultat_liste!$M48+20)/20)+Resultat_liste!$J48</f>
        <v>25</v>
      </c>
      <c r="CY46" s="581">
        <f>BA46*((Resultat_liste!$M48+20)/20)+Resultat_liste!$J48</f>
        <v>0</v>
      </c>
      <c r="CZ46" s="581">
        <f>BB46*((Resultat_liste!$M48+20)/20)+Resultat_liste!$J48</f>
        <v>-25</v>
      </c>
      <c r="DA46" s="581">
        <f>BC46*((Resultat_liste!$M48+20)/20)+Resultat_liste!$J48</f>
        <v>0</v>
      </c>
      <c r="DB46" s="581">
        <f>BD46*((Resultat_liste!$M48+20)/20)+Resultat_liste!$J48</f>
        <v>25</v>
      </c>
      <c r="DC46" s="581">
        <f>BE46*((Resultat_liste!$M48+20)/20)+Resultat_liste!$J48</f>
        <v>0</v>
      </c>
      <c r="DD46" s="581">
        <f>H46*((Resultat_liste!$Y48+20)/20)+Resultat_liste!$V48</f>
        <v>27</v>
      </c>
      <c r="DE46" s="581">
        <f>I46*((Resultat_liste!$Y48+20)/20)+Resultat_liste!$V48</f>
        <v>0</v>
      </c>
      <c r="DF46" s="581">
        <f>J46*((Resultat_liste!$Y48+20)/20)+Resultat_liste!$V48</f>
        <v>-27</v>
      </c>
      <c r="DG46" s="581">
        <f>K46*((Resultat_liste!$Y48+20)/20)+Resultat_liste!$V48</f>
        <v>0</v>
      </c>
      <c r="DH46" s="581">
        <f>L46*((Resultat_liste!$Y48+20)/20)+Resultat_liste!$V48</f>
        <v>27</v>
      </c>
      <c r="DI46" s="581">
        <f>M46*((Resultat_liste!$Y48+20)/20)+Resultat_liste!$V48</f>
        <v>0</v>
      </c>
      <c r="DJ46" s="581">
        <f>N46*((Resultat_liste!$Y48+20)/20)+Resultat_liste!$V48</f>
        <v>-27</v>
      </c>
      <c r="DK46" s="581">
        <f>O46*((Resultat_liste!$Y48+20)/20)+Resultat_liste!$V48</f>
        <v>0</v>
      </c>
      <c r="DL46" s="581">
        <f>P46*((Resultat_liste!$Y48+20)/20)+Resultat_liste!$V48</f>
        <v>27</v>
      </c>
      <c r="DM46" s="581">
        <f>Q46*((Resultat_liste!$Y48+20)/20)+Resultat_liste!$V48</f>
        <v>0</v>
      </c>
      <c r="DN46" s="581">
        <f>R46*((Resultat_liste!$Y48+20)/20)+Resultat_liste!$V48</f>
        <v>-27</v>
      </c>
      <c r="DO46" s="581">
        <f>S46*((Resultat_liste!$Y48+20)/20)+Resultat_liste!$V48</f>
        <v>0</v>
      </c>
      <c r="DP46" s="581">
        <f>T46*((Resultat_liste!$Y48+20)/20)+Resultat_liste!$V48</f>
        <v>27</v>
      </c>
      <c r="DQ46" s="581">
        <f>U46*((Resultat_liste!$Y48+20)/20)+Resultat_liste!$V48</f>
        <v>0</v>
      </c>
      <c r="DR46" s="581">
        <f>V46*((Resultat_liste!$Y48+20)/20)+Resultat_liste!$V48</f>
        <v>-27</v>
      </c>
      <c r="DS46" s="581">
        <f>W46*((Resultat_liste!$Y48+20)/20)+Resultat_liste!$V48</f>
        <v>0</v>
      </c>
      <c r="DT46" s="581">
        <f>X46*((Resultat_liste!$Y48+20)/20)+Resultat_liste!$V48</f>
        <v>27</v>
      </c>
      <c r="DU46" s="581">
        <f>Y46*((Resultat_liste!$Y48+20)/20)+Resultat_liste!$V48</f>
        <v>0</v>
      </c>
      <c r="DV46" s="581">
        <f>Z46*((Resultat_liste!$Y48+20)/20)+Resultat_liste!$V48</f>
        <v>-27</v>
      </c>
      <c r="DW46" s="581">
        <f>AA46*((Resultat_liste!$Y48+20)/20)+Resultat_liste!$V48</f>
        <v>0</v>
      </c>
      <c r="DX46" s="581">
        <f>AB46*((Resultat_liste!$Y48+20)/20)+Resultat_liste!$V48</f>
        <v>27</v>
      </c>
      <c r="DY46" s="581">
        <f>AC46*((Resultat_liste!$Y48+20)/20)+Resultat_liste!$V48</f>
        <v>0</v>
      </c>
      <c r="DZ46" s="581">
        <f>AD46*((Resultat_liste!$Y48+20)/20)+Resultat_liste!$V48</f>
        <v>-27</v>
      </c>
      <c r="EA46" s="581">
        <f>AE46*((Resultat_liste!$Y48+20)/20)+Resultat_liste!$V48</f>
        <v>0</v>
      </c>
      <c r="EB46" s="581">
        <f>AF46*((Resultat_liste!$Y48+20)/20)+Resultat_liste!$V48</f>
        <v>27</v>
      </c>
      <c r="EC46" s="581">
        <f>AG46*((Resultat_liste!$Y48+20)/20)+Resultat_liste!$V48</f>
        <v>0</v>
      </c>
      <c r="ED46" s="581">
        <f>AH46*((Resultat_liste!$Y48+20)/20)+Resultat_liste!$V48</f>
        <v>-27</v>
      </c>
      <c r="EE46" s="581">
        <f>AI46*((Resultat_liste!$Y48+20)/20)+Resultat_liste!$V48</f>
        <v>0</v>
      </c>
      <c r="EF46" s="581">
        <f>AJ46*((Resultat_liste!$Y48+20)/20)+Resultat_liste!$V48</f>
        <v>27</v>
      </c>
      <c r="EG46" s="581">
        <f>AK46*((Resultat_liste!$Y48+20)/20)+Resultat_liste!$V48</f>
        <v>0</v>
      </c>
      <c r="EH46" s="581">
        <f>AL46*((Resultat_liste!$Y48+20)/20)+Resultat_liste!$V48</f>
        <v>-27</v>
      </c>
      <c r="EI46" s="581">
        <f>AM46*((Resultat_liste!$Y48+20)/20)+Resultat_liste!$V48</f>
        <v>0</v>
      </c>
      <c r="EJ46" s="581">
        <f>AN46*((Resultat_liste!$Y48+20)/20)+Resultat_liste!$V48</f>
        <v>27</v>
      </c>
      <c r="EK46" s="581">
        <f>AO46*((Resultat_liste!$Y48+20)/20)+Resultat_liste!$V48</f>
        <v>0</v>
      </c>
      <c r="EL46" s="581">
        <f>AP46*((Resultat_liste!$Y48+20)/20)+Resultat_liste!$V48</f>
        <v>-27</v>
      </c>
      <c r="EM46" s="581">
        <f>AQ46*((Resultat_liste!$Y48+20)/20)+Resultat_liste!$V48</f>
        <v>0</v>
      </c>
      <c r="EN46" s="581">
        <f>AR46*((Resultat_liste!$Y48+20)/20)+Resultat_liste!$V48</f>
        <v>27</v>
      </c>
      <c r="EO46" s="581">
        <f>AS46*((Resultat_liste!$Y48+20)/20)+Resultat_liste!$V48</f>
        <v>0</v>
      </c>
      <c r="EP46" s="581">
        <f>AT46*((Resultat_liste!$Y48+20)/20)+Resultat_liste!$V48</f>
        <v>-27</v>
      </c>
      <c r="EQ46" s="581">
        <f>AU46*((Resultat_liste!$Y48+20)/20)+Resultat_liste!$V48</f>
        <v>0</v>
      </c>
      <c r="ER46" s="581">
        <f>AV46*((Resultat_liste!$Y48+20)/20)+Resultat_liste!$V48</f>
        <v>27</v>
      </c>
      <c r="ES46" s="581">
        <f>AW46*((Resultat_liste!$Y48+20)/20)+Resultat_liste!$V48</f>
        <v>0</v>
      </c>
      <c r="ET46" s="581">
        <f>AX46*((Resultat_liste!$Y48+20)/20)+Resultat_liste!$V48</f>
        <v>-27</v>
      </c>
      <c r="EU46" s="581">
        <f>AY46*((Resultat_liste!$Y48+20)/20)+Resultat_liste!$V48</f>
        <v>0</v>
      </c>
      <c r="EV46" s="581">
        <f>AZ46*((Resultat_liste!$Y48+20)/20)+Resultat_liste!$V48</f>
        <v>27</v>
      </c>
      <c r="EW46" s="581">
        <f>BA46*((Resultat_liste!$Y48+20)/20)+Resultat_liste!$V48</f>
        <v>0</v>
      </c>
      <c r="EX46" s="581">
        <f>BB46*((Resultat_liste!$Y48+20)/20)+Resultat_liste!$V48</f>
        <v>-27</v>
      </c>
      <c r="EY46" s="581">
        <f>BC46*((Resultat_liste!$Y48+20)/20)+Resultat_liste!$V48</f>
        <v>0</v>
      </c>
      <c r="EZ46" s="581">
        <f>BD46*((Resultat_liste!$Y48+20)/20)+Resultat_liste!$V48</f>
        <v>27</v>
      </c>
      <c r="FA46" s="581">
        <f>BE46*((Resultat_liste!$Y48+20)/20)+Resultat_liste!$V48</f>
        <v>0</v>
      </c>
      <c r="FB46" s="581">
        <f t="shared" si="73"/>
        <v>20</v>
      </c>
      <c r="FC46" s="581">
        <f t="shared" si="74"/>
        <v>0</v>
      </c>
      <c r="FD46" s="581">
        <f t="shared" si="75"/>
        <v>-20</v>
      </c>
      <c r="FE46" s="581">
        <f t="shared" si="76"/>
        <v>0</v>
      </c>
      <c r="FF46" s="581">
        <f t="shared" si="77"/>
        <v>20</v>
      </c>
      <c r="FG46" s="581">
        <f t="shared" si="78"/>
        <v>0</v>
      </c>
      <c r="FH46" s="581">
        <f t="shared" si="79"/>
        <v>-20</v>
      </c>
      <c r="FI46" s="581">
        <f t="shared" si="80"/>
        <v>0</v>
      </c>
      <c r="FJ46" s="581">
        <f t="shared" si="81"/>
        <v>20</v>
      </c>
      <c r="FK46" s="581">
        <f t="shared" si="82"/>
        <v>0</v>
      </c>
      <c r="FL46" s="581">
        <f t="shared" si="83"/>
        <v>-20</v>
      </c>
      <c r="FM46" s="581">
        <f t="shared" si="84"/>
        <v>0</v>
      </c>
      <c r="FN46" s="581">
        <f t="shared" si="85"/>
        <v>20</v>
      </c>
      <c r="FO46" s="581">
        <f t="shared" si="86"/>
        <v>0</v>
      </c>
      <c r="FP46" s="581">
        <f t="shared" si="87"/>
        <v>-20</v>
      </c>
      <c r="FQ46" s="581">
        <f t="shared" si="88"/>
        <v>0</v>
      </c>
      <c r="FR46" s="581">
        <f t="shared" si="89"/>
        <v>20</v>
      </c>
      <c r="FS46" s="581">
        <f t="shared" si="90"/>
        <v>0</v>
      </c>
      <c r="FT46" s="581">
        <f t="shared" si="91"/>
        <v>-20</v>
      </c>
      <c r="FU46" s="581">
        <f t="shared" si="92"/>
        <v>0</v>
      </c>
      <c r="FV46" s="581">
        <f t="shared" si="93"/>
        <v>20</v>
      </c>
      <c r="FW46" s="581">
        <f t="shared" si="94"/>
        <v>0</v>
      </c>
      <c r="FX46" s="581">
        <f t="shared" si="95"/>
        <v>-20</v>
      </c>
      <c r="FY46" s="581">
        <f t="shared" si="96"/>
        <v>0</v>
      </c>
      <c r="FZ46" s="581">
        <f t="shared" si="97"/>
        <v>20</v>
      </c>
      <c r="GA46" s="581">
        <f t="shared" si="98"/>
        <v>0</v>
      </c>
      <c r="GB46" s="581">
        <f t="shared" si="2"/>
        <v>-20</v>
      </c>
      <c r="GC46" s="581">
        <f t="shared" si="3"/>
        <v>0</v>
      </c>
      <c r="GD46" s="581">
        <f t="shared" si="4"/>
        <v>20</v>
      </c>
      <c r="GE46" s="581">
        <f t="shared" si="5"/>
        <v>0</v>
      </c>
      <c r="GF46" s="581">
        <f t="shared" si="6"/>
        <v>-20</v>
      </c>
      <c r="GG46" s="581">
        <f t="shared" si="7"/>
        <v>0</v>
      </c>
      <c r="GH46" s="581">
        <f t="shared" si="8"/>
        <v>20</v>
      </c>
      <c r="GI46" s="581">
        <f t="shared" si="9"/>
        <v>0</v>
      </c>
      <c r="GJ46" s="581">
        <f t="shared" si="10"/>
        <v>-20</v>
      </c>
      <c r="GK46" s="581">
        <f t="shared" si="11"/>
        <v>0</v>
      </c>
      <c r="GL46" s="581">
        <f t="shared" si="12"/>
        <v>20</v>
      </c>
      <c r="GM46" s="581">
        <f t="shared" si="13"/>
        <v>0</v>
      </c>
      <c r="GN46" s="581">
        <f t="shared" si="14"/>
        <v>-20</v>
      </c>
      <c r="GO46" s="581">
        <f t="shared" si="15"/>
        <v>0</v>
      </c>
      <c r="GP46" s="581">
        <f t="shared" si="16"/>
        <v>20</v>
      </c>
      <c r="GQ46" s="581">
        <f t="shared" si="17"/>
        <v>0</v>
      </c>
      <c r="GR46" s="581">
        <f t="shared" si="18"/>
        <v>-20</v>
      </c>
      <c r="GS46" s="581">
        <f t="shared" si="19"/>
        <v>0</v>
      </c>
      <c r="GT46" s="581">
        <f t="shared" si="20"/>
        <v>20</v>
      </c>
      <c r="GU46" s="581">
        <f t="shared" si="21"/>
        <v>0</v>
      </c>
      <c r="GV46" s="581">
        <f t="shared" si="22"/>
        <v>-20</v>
      </c>
      <c r="GW46" s="581">
        <f t="shared" si="23"/>
        <v>0</v>
      </c>
      <c r="GX46" s="581">
        <f t="shared" si="24"/>
        <v>20</v>
      </c>
      <c r="GY46" s="581">
        <f t="shared" si="25"/>
        <v>0</v>
      </c>
    </row>
    <row r="47" spans="1:207" ht="31.5" thickTop="1" thickBot="1" x14ac:dyDescent="0.3">
      <c r="A47" s="581">
        <v>460</v>
      </c>
      <c r="B47" s="584" t="s">
        <v>60</v>
      </c>
      <c r="C47" s="581">
        <f t="shared" si="99"/>
        <v>8</v>
      </c>
      <c r="D47" s="581">
        <f t="shared" si="26"/>
        <v>802</v>
      </c>
      <c r="E47" s="581">
        <v>460</v>
      </c>
      <c r="F47" s="581">
        <f t="shared" si="100"/>
        <v>2</v>
      </c>
      <c r="G47" s="582" t="s">
        <v>58</v>
      </c>
      <c r="H47" s="581">
        <v>20</v>
      </c>
      <c r="I47" s="581">
        <v>0</v>
      </c>
      <c r="J47" s="581">
        <v>-20</v>
      </c>
      <c r="K47" s="581">
        <v>0</v>
      </c>
      <c r="L47" s="581">
        <f t="shared" si="27"/>
        <v>20</v>
      </c>
      <c r="M47" s="581">
        <f t="shared" si="28"/>
        <v>0</v>
      </c>
      <c r="N47" s="581">
        <f t="shared" si="29"/>
        <v>-20</v>
      </c>
      <c r="O47" s="581">
        <f t="shared" si="30"/>
        <v>0</v>
      </c>
      <c r="P47" s="581">
        <f t="shared" si="31"/>
        <v>20</v>
      </c>
      <c r="Q47" s="581">
        <f t="shared" si="32"/>
        <v>0</v>
      </c>
      <c r="R47" s="581">
        <f t="shared" si="33"/>
        <v>-20</v>
      </c>
      <c r="S47" s="581">
        <f t="shared" si="34"/>
        <v>0</v>
      </c>
      <c r="T47" s="581">
        <f t="shared" si="35"/>
        <v>20</v>
      </c>
      <c r="U47" s="581">
        <f t="shared" si="36"/>
        <v>0</v>
      </c>
      <c r="V47" s="581">
        <f t="shared" si="37"/>
        <v>-20</v>
      </c>
      <c r="W47" s="581">
        <f t="shared" si="38"/>
        <v>0</v>
      </c>
      <c r="X47" s="581">
        <f t="shared" si="39"/>
        <v>20</v>
      </c>
      <c r="Y47" s="581">
        <f t="shared" si="40"/>
        <v>0</v>
      </c>
      <c r="Z47" s="581">
        <f t="shared" si="41"/>
        <v>-20</v>
      </c>
      <c r="AA47" s="581">
        <f t="shared" si="42"/>
        <v>0</v>
      </c>
      <c r="AB47" s="581">
        <f t="shared" si="43"/>
        <v>20</v>
      </c>
      <c r="AC47" s="581">
        <f t="shared" si="44"/>
        <v>0</v>
      </c>
      <c r="AD47" s="581">
        <f t="shared" si="45"/>
        <v>-20</v>
      </c>
      <c r="AE47" s="581">
        <f t="shared" si="46"/>
        <v>0</v>
      </c>
      <c r="AF47" s="581">
        <f t="shared" si="47"/>
        <v>20</v>
      </c>
      <c r="AG47" s="581">
        <f t="shared" si="48"/>
        <v>0</v>
      </c>
      <c r="AH47" s="581">
        <f t="shared" si="49"/>
        <v>-20</v>
      </c>
      <c r="AI47" s="581">
        <f t="shared" si="50"/>
        <v>0</v>
      </c>
      <c r="AJ47" s="581">
        <f t="shared" si="51"/>
        <v>20</v>
      </c>
      <c r="AK47" s="581">
        <f t="shared" si="52"/>
        <v>0</v>
      </c>
      <c r="AL47" s="581">
        <f t="shared" si="53"/>
        <v>-20</v>
      </c>
      <c r="AM47" s="581">
        <f t="shared" si="54"/>
        <v>0</v>
      </c>
      <c r="AN47" s="581">
        <f t="shared" si="55"/>
        <v>20</v>
      </c>
      <c r="AO47" s="581">
        <f t="shared" si="56"/>
        <v>0</v>
      </c>
      <c r="AP47" s="581">
        <f t="shared" si="57"/>
        <v>-20</v>
      </c>
      <c r="AQ47" s="581">
        <f t="shared" si="58"/>
        <v>0</v>
      </c>
      <c r="AR47" s="581">
        <f t="shared" si="59"/>
        <v>20</v>
      </c>
      <c r="AS47" s="581">
        <f t="shared" si="60"/>
        <v>0</v>
      </c>
      <c r="AT47" s="581">
        <f t="shared" si="61"/>
        <v>-20</v>
      </c>
      <c r="AU47" s="581">
        <f t="shared" si="62"/>
        <v>0</v>
      </c>
      <c r="AV47" s="581">
        <f t="shared" si="63"/>
        <v>20</v>
      </c>
      <c r="AW47" s="581">
        <f t="shared" si="64"/>
        <v>0</v>
      </c>
      <c r="AX47" s="581">
        <f t="shared" si="65"/>
        <v>-20</v>
      </c>
      <c r="AY47" s="581">
        <f t="shared" si="66"/>
        <v>0</v>
      </c>
      <c r="AZ47" s="581">
        <f t="shared" si="67"/>
        <v>20</v>
      </c>
      <c r="BA47" s="581">
        <f t="shared" si="68"/>
        <v>0</v>
      </c>
      <c r="BB47" s="581">
        <f t="shared" si="69"/>
        <v>-20</v>
      </c>
      <c r="BC47" s="581">
        <f t="shared" si="70"/>
        <v>0</v>
      </c>
      <c r="BD47" s="581">
        <f t="shared" si="71"/>
        <v>20</v>
      </c>
      <c r="BE47" s="581">
        <f t="shared" si="72"/>
        <v>0</v>
      </c>
      <c r="BF47" s="581">
        <f>H47*((Resultat_liste!$M49+20)/20)+Resultat_liste!$J49</f>
        <v>25</v>
      </c>
      <c r="BG47" s="581">
        <f>I47*((Resultat_liste!$M49+20)/20)+Resultat_liste!$J49</f>
        <v>0</v>
      </c>
      <c r="BH47" s="581">
        <f>J47*((Resultat_liste!$M49+20)/20)+Resultat_liste!$J49</f>
        <v>-25</v>
      </c>
      <c r="BI47" s="581">
        <f>K47*((Resultat_liste!$M49+20)/20)+Resultat_liste!$J49</f>
        <v>0</v>
      </c>
      <c r="BJ47" s="581">
        <f>L47*((Resultat_liste!$M49+20)/20)+Resultat_liste!$J49</f>
        <v>25</v>
      </c>
      <c r="BK47" s="581">
        <f>M47*((Resultat_liste!$M49+20)/20)+Resultat_liste!$J49</f>
        <v>0</v>
      </c>
      <c r="BL47" s="581">
        <f>N47*((Resultat_liste!$M49+20)/20)+Resultat_liste!$J49</f>
        <v>-25</v>
      </c>
      <c r="BM47" s="581">
        <f>O47*((Resultat_liste!$M49+20)/20)+Resultat_liste!$J49</f>
        <v>0</v>
      </c>
      <c r="BN47" s="581">
        <f>P47*((Resultat_liste!$M49+20)/20)+Resultat_liste!$J49</f>
        <v>25</v>
      </c>
      <c r="BO47" s="581">
        <f>Q47*((Resultat_liste!$M49+20)/20)+Resultat_liste!$J49</f>
        <v>0</v>
      </c>
      <c r="BP47" s="581">
        <f>R47*((Resultat_liste!$M49+20)/20)+Resultat_liste!$J49</f>
        <v>-25</v>
      </c>
      <c r="BQ47" s="581">
        <f>S47*((Resultat_liste!$M49+20)/20)+Resultat_liste!$J49</f>
        <v>0</v>
      </c>
      <c r="BR47" s="581">
        <f>T47*((Resultat_liste!$M49+20)/20)+Resultat_liste!$J49</f>
        <v>25</v>
      </c>
      <c r="BS47" s="581">
        <f>U47*((Resultat_liste!$M49+20)/20)+Resultat_liste!$J49</f>
        <v>0</v>
      </c>
      <c r="BT47" s="581">
        <f>V47*((Resultat_liste!$M49+20)/20)+Resultat_liste!$J49</f>
        <v>-25</v>
      </c>
      <c r="BU47" s="581">
        <f>W47*((Resultat_liste!$M49+20)/20)+Resultat_liste!$J49</f>
        <v>0</v>
      </c>
      <c r="BV47" s="581">
        <f>X47*((Resultat_liste!$M49+20)/20)+Resultat_liste!$J49</f>
        <v>25</v>
      </c>
      <c r="BW47" s="581">
        <f>Y47*((Resultat_liste!$M49+20)/20)+Resultat_liste!$J49</f>
        <v>0</v>
      </c>
      <c r="BX47" s="581">
        <f>Z47*((Resultat_liste!$M49+20)/20)+Resultat_liste!$J49</f>
        <v>-25</v>
      </c>
      <c r="BY47" s="581">
        <f>AA47*((Resultat_liste!$M49+20)/20)+Resultat_liste!$J49</f>
        <v>0</v>
      </c>
      <c r="BZ47" s="581">
        <f>AB47*((Resultat_liste!$M49+20)/20)+Resultat_liste!$J49</f>
        <v>25</v>
      </c>
      <c r="CA47" s="581">
        <f>AC47*((Resultat_liste!$M49+20)/20)+Resultat_liste!$J49</f>
        <v>0</v>
      </c>
      <c r="CB47" s="581">
        <f>AD47*((Resultat_liste!$M49+20)/20)+Resultat_liste!$J49</f>
        <v>-25</v>
      </c>
      <c r="CC47" s="581">
        <f>AE47*((Resultat_liste!$M49+20)/20)+Resultat_liste!$J49</f>
        <v>0</v>
      </c>
      <c r="CD47" s="581">
        <f>AF47*((Resultat_liste!$M49+20)/20)+Resultat_liste!$J49</f>
        <v>25</v>
      </c>
      <c r="CE47" s="581">
        <f>AG47*((Resultat_liste!$M49+20)/20)+Resultat_liste!$J49</f>
        <v>0</v>
      </c>
      <c r="CF47" s="581">
        <f>AH47*((Resultat_liste!$M49+20)/20)+Resultat_liste!$J49</f>
        <v>-25</v>
      </c>
      <c r="CG47" s="581">
        <f>AI47*((Resultat_liste!$M49+20)/20)+Resultat_liste!$J49</f>
        <v>0</v>
      </c>
      <c r="CH47" s="581">
        <f>AJ47*((Resultat_liste!$M49+20)/20)+Resultat_liste!$J49</f>
        <v>25</v>
      </c>
      <c r="CI47" s="581">
        <f>AK47*((Resultat_liste!$M49+20)/20)+Resultat_liste!$J49</f>
        <v>0</v>
      </c>
      <c r="CJ47" s="581">
        <f>AL47*((Resultat_liste!$M49+20)/20)+Resultat_liste!$J49</f>
        <v>-25</v>
      </c>
      <c r="CK47" s="581">
        <f>AM47*((Resultat_liste!$M49+20)/20)+Resultat_liste!$J49</f>
        <v>0</v>
      </c>
      <c r="CL47" s="581">
        <f>AN47*((Resultat_liste!$M49+20)/20)+Resultat_liste!$J49</f>
        <v>25</v>
      </c>
      <c r="CM47" s="581">
        <f>AO47*((Resultat_liste!$M49+20)/20)+Resultat_liste!$J49</f>
        <v>0</v>
      </c>
      <c r="CN47" s="581">
        <f>AP47*((Resultat_liste!$M49+20)/20)+Resultat_liste!$J49</f>
        <v>-25</v>
      </c>
      <c r="CO47" s="581">
        <f>AQ47*((Resultat_liste!$M49+20)/20)+Resultat_liste!$J49</f>
        <v>0</v>
      </c>
      <c r="CP47" s="581">
        <f>AR47*((Resultat_liste!$M49+20)/20)+Resultat_liste!$J49</f>
        <v>25</v>
      </c>
      <c r="CQ47" s="581">
        <f>AS47*((Resultat_liste!$M49+20)/20)+Resultat_liste!$J49</f>
        <v>0</v>
      </c>
      <c r="CR47" s="581">
        <f>AT47*((Resultat_liste!$M49+20)/20)+Resultat_liste!$J49</f>
        <v>-25</v>
      </c>
      <c r="CS47" s="581">
        <f>AU47*((Resultat_liste!$M49+20)/20)+Resultat_liste!$J49</f>
        <v>0</v>
      </c>
      <c r="CT47" s="581">
        <f>AV47*((Resultat_liste!$M49+20)/20)+Resultat_liste!$J49</f>
        <v>25</v>
      </c>
      <c r="CU47" s="581">
        <f>AW47*((Resultat_liste!$M49+20)/20)+Resultat_liste!$J49</f>
        <v>0</v>
      </c>
      <c r="CV47" s="581">
        <f>AX47*((Resultat_liste!$M49+20)/20)+Resultat_liste!$J49</f>
        <v>-25</v>
      </c>
      <c r="CW47" s="581">
        <f>AY47*((Resultat_liste!$M49+20)/20)+Resultat_liste!$J49</f>
        <v>0</v>
      </c>
      <c r="CX47" s="581">
        <f>AZ47*((Resultat_liste!$M49+20)/20)+Resultat_liste!$J49</f>
        <v>25</v>
      </c>
      <c r="CY47" s="581">
        <f>BA47*((Resultat_liste!$M49+20)/20)+Resultat_liste!$J49</f>
        <v>0</v>
      </c>
      <c r="CZ47" s="581">
        <f>BB47*((Resultat_liste!$M49+20)/20)+Resultat_liste!$J49</f>
        <v>-25</v>
      </c>
      <c r="DA47" s="581">
        <f>BC47*((Resultat_liste!$M49+20)/20)+Resultat_liste!$J49</f>
        <v>0</v>
      </c>
      <c r="DB47" s="581">
        <f>BD47*((Resultat_liste!$M49+20)/20)+Resultat_liste!$J49</f>
        <v>25</v>
      </c>
      <c r="DC47" s="581">
        <f>BE47*((Resultat_liste!$M49+20)/20)+Resultat_liste!$J49</f>
        <v>0</v>
      </c>
      <c r="DD47" s="581">
        <f>H47*((Resultat_liste!$Y49+20)/20)+Resultat_liste!$V49</f>
        <v>28</v>
      </c>
      <c r="DE47" s="581">
        <f>I47*((Resultat_liste!$Y49+20)/20)+Resultat_liste!$V49</f>
        <v>0</v>
      </c>
      <c r="DF47" s="581">
        <f>J47*((Resultat_liste!$Y49+20)/20)+Resultat_liste!$V49</f>
        <v>-28</v>
      </c>
      <c r="DG47" s="581">
        <f>K47*((Resultat_liste!$Y49+20)/20)+Resultat_liste!$V49</f>
        <v>0</v>
      </c>
      <c r="DH47" s="581">
        <f>L47*((Resultat_liste!$Y49+20)/20)+Resultat_liste!$V49</f>
        <v>28</v>
      </c>
      <c r="DI47" s="581">
        <f>M47*((Resultat_liste!$Y49+20)/20)+Resultat_liste!$V49</f>
        <v>0</v>
      </c>
      <c r="DJ47" s="581">
        <f>N47*((Resultat_liste!$Y49+20)/20)+Resultat_liste!$V49</f>
        <v>-28</v>
      </c>
      <c r="DK47" s="581">
        <f>O47*((Resultat_liste!$Y49+20)/20)+Resultat_liste!$V49</f>
        <v>0</v>
      </c>
      <c r="DL47" s="581">
        <f>P47*((Resultat_liste!$Y49+20)/20)+Resultat_liste!$V49</f>
        <v>28</v>
      </c>
      <c r="DM47" s="581">
        <f>Q47*((Resultat_liste!$Y49+20)/20)+Resultat_liste!$V49</f>
        <v>0</v>
      </c>
      <c r="DN47" s="581">
        <f>R47*((Resultat_liste!$Y49+20)/20)+Resultat_liste!$V49</f>
        <v>-28</v>
      </c>
      <c r="DO47" s="581">
        <f>S47*((Resultat_liste!$Y49+20)/20)+Resultat_liste!$V49</f>
        <v>0</v>
      </c>
      <c r="DP47" s="581">
        <f>T47*((Resultat_liste!$Y49+20)/20)+Resultat_liste!$V49</f>
        <v>28</v>
      </c>
      <c r="DQ47" s="581">
        <f>U47*((Resultat_liste!$Y49+20)/20)+Resultat_liste!$V49</f>
        <v>0</v>
      </c>
      <c r="DR47" s="581">
        <f>V47*((Resultat_liste!$Y49+20)/20)+Resultat_liste!$V49</f>
        <v>-28</v>
      </c>
      <c r="DS47" s="581">
        <f>W47*((Resultat_liste!$Y49+20)/20)+Resultat_liste!$V49</f>
        <v>0</v>
      </c>
      <c r="DT47" s="581">
        <f>X47*((Resultat_liste!$Y49+20)/20)+Resultat_liste!$V49</f>
        <v>28</v>
      </c>
      <c r="DU47" s="581">
        <f>Y47*((Resultat_liste!$Y49+20)/20)+Resultat_liste!$V49</f>
        <v>0</v>
      </c>
      <c r="DV47" s="581">
        <f>Z47*((Resultat_liste!$Y49+20)/20)+Resultat_liste!$V49</f>
        <v>-28</v>
      </c>
      <c r="DW47" s="581">
        <f>AA47*((Resultat_liste!$Y49+20)/20)+Resultat_liste!$V49</f>
        <v>0</v>
      </c>
      <c r="DX47" s="581">
        <f>AB47*((Resultat_liste!$Y49+20)/20)+Resultat_liste!$V49</f>
        <v>28</v>
      </c>
      <c r="DY47" s="581">
        <f>AC47*((Resultat_liste!$Y49+20)/20)+Resultat_liste!$V49</f>
        <v>0</v>
      </c>
      <c r="DZ47" s="581">
        <f>AD47*((Resultat_liste!$Y49+20)/20)+Resultat_liste!$V49</f>
        <v>-28</v>
      </c>
      <c r="EA47" s="581">
        <f>AE47*((Resultat_liste!$Y49+20)/20)+Resultat_liste!$V49</f>
        <v>0</v>
      </c>
      <c r="EB47" s="581">
        <f>AF47*((Resultat_liste!$Y49+20)/20)+Resultat_liste!$V49</f>
        <v>28</v>
      </c>
      <c r="EC47" s="581">
        <f>AG47*((Resultat_liste!$Y49+20)/20)+Resultat_liste!$V49</f>
        <v>0</v>
      </c>
      <c r="ED47" s="581">
        <f>AH47*((Resultat_liste!$Y49+20)/20)+Resultat_liste!$V49</f>
        <v>-28</v>
      </c>
      <c r="EE47" s="581">
        <f>AI47*((Resultat_liste!$Y49+20)/20)+Resultat_liste!$V49</f>
        <v>0</v>
      </c>
      <c r="EF47" s="581">
        <f>AJ47*((Resultat_liste!$Y49+20)/20)+Resultat_liste!$V49</f>
        <v>28</v>
      </c>
      <c r="EG47" s="581">
        <f>AK47*((Resultat_liste!$Y49+20)/20)+Resultat_liste!$V49</f>
        <v>0</v>
      </c>
      <c r="EH47" s="581">
        <f>AL47*((Resultat_liste!$Y49+20)/20)+Resultat_liste!$V49</f>
        <v>-28</v>
      </c>
      <c r="EI47" s="581">
        <f>AM47*((Resultat_liste!$Y49+20)/20)+Resultat_liste!$V49</f>
        <v>0</v>
      </c>
      <c r="EJ47" s="581">
        <f>AN47*((Resultat_liste!$Y49+20)/20)+Resultat_liste!$V49</f>
        <v>28</v>
      </c>
      <c r="EK47" s="581">
        <f>AO47*((Resultat_liste!$Y49+20)/20)+Resultat_liste!$V49</f>
        <v>0</v>
      </c>
      <c r="EL47" s="581">
        <f>AP47*((Resultat_liste!$Y49+20)/20)+Resultat_liste!$V49</f>
        <v>-28</v>
      </c>
      <c r="EM47" s="581">
        <f>AQ47*((Resultat_liste!$Y49+20)/20)+Resultat_liste!$V49</f>
        <v>0</v>
      </c>
      <c r="EN47" s="581">
        <f>AR47*((Resultat_liste!$Y49+20)/20)+Resultat_liste!$V49</f>
        <v>28</v>
      </c>
      <c r="EO47" s="581">
        <f>AS47*((Resultat_liste!$Y49+20)/20)+Resultat_liste!$V49</f>
        <v>0</v>
      </c>
      <c r="EP47" s="581">
        <f>AT47*((Resultat_liste!$Y49+20)/20)+Resultat_liste!$V49</f>
        <v>-28</v>
      </c>
      <c r="EQ47" s="581">
        <f>AU47*((Resultat_liste!$Y49+20)/20)+Resultat_liste!$V49</f>
        <v>0</v>
      </c>
      <c r="ER47" s="581">
        <f>AV47*((Resultat_liste!$Y49+20)/20)+Resultat_liste!$V49</f>
        <v>28</v>
      </c>
      <c r="ES47" s="581">
        <f>AW47*((Resultat_liste!$Y49+20)/20)+Resultat_liste!$V49</f>
        <v>0</v>
      </c>
      <c r="ET47" s="581">
        <f>AX47*((Resultat_liste!$Y49+20)/20)+Resultat_liste!$V49</f>
        <v>-28</v>
      </c>
      <c r="EU47" s="581">
        <f>AY47*((Resultat_liste!$Y49+20)/20)+Resultat_liste!$V49</f>
        <v>0</v>
      </c>
      <c r="EV47" s="581">
        <f>AZ47*((Resultat_liste!$Y49+20)/20)+Resultat_liste!$V49</f>
        <v>28</v>
      </c>
      <c r="EW47" s="581">
        <f>BA47*((Resultat_liste!$Y49+20)/20)+Resultat_liste!$V49</f>
        <v>0</v>
      </c>
      <c r="EX47" s="581">
        <f>BB47*((Resultat_liste!$Y49+20)/20)+Resultat_liste!$V49</f>
        <v>-28</v>
      </c>
      <c r="EY47" s="581">
        <f>BC47*((Resultat_liste!$Y49+20)/20)+Resultat_liste!$V49</f>
        <v>0</v>
      </c>
      <c r="EZ47" s="581">
        <f>BD47*((Resultat_liste!$Y49+20)/20)+Resultat_liste!$V49</f>
        <v>28</v>
      </c>
      <c r="FA47" s="581">
        <f>BE47*((Resultat_liste!$Y49+20)/20)+Resultat_liste!$V49</f>
        <v>0</v>
      </c>
      <c r="FB47" s="581">
        <f t="shared" si="73"/>
        <v>20</v>
      </c>
      <c r="FC47" s="581">
        <f t="shared" si="74"/>
        <v>0</v>
      </c>
      <c r="FD47" s="581">
        <f t="shared" si="75"/>
        <v>-20</v>
      </c>
      <c r="FE47" s="581">
        <f t="shared" si="76"/>
        <v>0</v>
      </c>
      <c r="FF47" s="581">
        <f t="shared" si="77"/>
        <v>20</v>
      </c>
      <c r="FG47" s="581">
        <f t="shared" si="78"/>
        <v>0</v>
      </c>
      <c r="FH47" s="581">
        <f t="shared" si="79"/>
        <v>-20</v>
      </c>
      <c r="FI47" s="581">
        <f t="shared" si="80"/>
        <v>0</v>
      </c>
      <c r="FJ47" s="581">
        <f t="shared" si="81"/>
        <v>20</v>
      </c>
      <c r="FK47" s="581">
        <f t="shared" si="82"/>
        <v>0</v>
      </c>
      <c r="FL47" s="581">
        <f t="shared" si="83"/>
        <v>-20</v>
      </c>
      <c r="FM47" s="581">
        <f t="shared" si="84"/>
        <v>0</v>
      </c>
      <c r="FN47" s="581">
        <f t="shared" si="85"/>
        <v>20</v>
      </c>
      <c r="FO47" s="581">
        <f t="shared" si="86"/>
        <v>0</v>
      </c>
      <c r="FP47" s="581">
        <f t="shared" si="87"/>
        <v>-20</v>
      </c>
      <c r="FQ47" s="581">
        <f t="shared" si="88"/>
        <v>0</v>
      </c>
      <c r="FR47" s="581">
        <f t="shared" si="89"/>
        <v>20</v>
      </c>
      <c r="FS47" s="581">
        <f t="shared" si="90"/>
        <v>0</v>
      </c>
      <c r="FT47" s="581">
        <f t="shared" si="91"/>
        <v>-20</v>
      </c>
      <c r="FU47" s="581">
        <f t="shared" si="92"/>
        <v>0</v>
      </c>
      <c r="FV47" s="581">
        <f t="shared" si="93"/>
        <v>20</v>
      </c>
      <c r="FW47" s="581">
        <f t="shared" si="94"/>
        <v>0</v>
      </c>
      <c r="FX47" s="581">
        <f t="shared" si="95"/>
        <v>-20</v>
      </c>
      <c r="FY47" s="581">
        <f t="shared" si="96"/>
        <v>0</v>
      </c>
      <c r="FZ47" s="581">
        <f t="shared" si="97"/>
        <v>20</v>
      </c>
      <c r="GA47" s="581">
        <f t="shared" si="98"/>
        <v>0</v>
      </c>
      <c r="GB47" s="581">
        <f t="shared" si="2"/>
        <v>-20</v>
      </c>
      <c r="GC47" s="581">
        <f t="shared" si="3"/>
        <v>0</v>
      </c>
      <c r="GD47" s="581">
        <f t="shared" si="4"/>
        <v>20</v>
      </c>
      <c r="GE47" s="581">
        <f t="shared" si="5"/>
        <v>0</v>
      </c>
      <c r="GF47" s="581">
        <f t="shared" si="6"/>
        <v>-20</v>
      </c>
      <c r="GG47" s="581">
        <f t="shared" si="7"/>
        <v>0</v>
      </c>
      <c r="GH47" s="581">
        <f t="shared" si="8"/>
        <v>20</v>
      </c>
      <c r="GI47" s="581">
        <f t="shared" si="9"/>
        <v>0</v>
      </c>
      <c r="GJ47" s="581">
        <f t="shared" si="10"/>
        <v>-20</v>
      </c>
      <c r="GK47" s="581">
        <f t="shared" si="11"/>
        <v>0</v>
      </c>
      <c r="GL47" s="581">
        <f t="shared" si="12"/>
        <v>20</v>
      </c>
      <c r="GM47" s="581">
        <f t="shared" si="13"/>
        <v>0</v>
      </c>
      <c r="GN47" s="581">
        <f t="shared" si="14"/>
        <v>-20</v>
      </c>
      <c r="GO47" s="581">
        <f t="shared" si="15"/>
        <v>0</v>
      </c>
      <c r="GP47" s="581">
        <f t="shared" si="16"/>
        <v>20</v>
      </c>
      <c r="GQ47" s="581">
        <f t="shared" si="17"/>
        <v>0</v>
      </c>
      <c r="GR47" s="581">
        <f t="shared" si="18"/>
        <v>-20</v>
      </c>
      <c r="GS47" s="581">
        <f t="shared" si="19"/>
        <v>0</v>
      </c>
      <c r="GT47" s="581">
        <f t="shared" si="20"/>
        <v>20</v>
      </c>
      <c r="GU47" s="581">
        <f t="shared" si="21"/>
        <v>0</v>
      </c>
      <c r="GV47" s="581">
        <f t="shared" si="22"/>
        <v>-20</v>
      </c>
      <c r="GW47" s="581">
        <f t="shared" si="23"/>
        <v>0</v>
      </c>
      <c r="GX47" s="581">
        <f t="shared" si="24"/>
        <v>20</v>
      </c>
      <c r="GY47" s="581">
        <f t="shared" si="25"/>
        <v>0</v>
      </c>
    </row>
    <row r="48" spans="1:207" ht="31.5" thickTop="1" thickBot="1" x14ac:dyDescent="0.3">
      <c r="A48" s="581">
        <v>470</v>
      </c>
      <c r="B48" s="584" t="s">
        <v>61</v>
      </c>
      <c r="C48" s="581">
        <f t="shared" si="99"/>
        <v>8</v>
      </c>
      <c r="D48" s="581">
        <f t="shared" si="26"/>
        <v>803</v>
      </c>
      <c r="E48" s="581">
        <v>470</v>
      </c>
      <c r="F48" s="581">
        <f t="shared" si="100"/>
        <v>3</v>
      </c>
      <c r="G48" s="582" t="s">
        <v>58</v>
      </c>
      <c r="H48" s="581">
        <v>20</v>
      </c>
      <c r="I48" s="581">
        <v>0</v>
      </c>
      <c r="J48" s="581">
        <v>-20</v>
      </c>
      <c r="K48" s="581">
        <v>0</v>
      </c>
      <c r="L48" s="581">
        <f t="shared" si="27"/>
        <v>20</v>
      </c>
      <c r="M48" s="581">
        <f t="shared" si="28"/>
        <v>0</v>
      </c>
      <c r="N48" s="581">
        <f t="shared" si="29"/>
        <v>-20</v>
      </c>
      <c r="O48" s="581">
        <f t="shared" si="30"/>
        <v>0</v>
      </c>
      <c r="P48" s="581">
        <f t="shared" si="31"/>
        <v>20</v>
      </c>
      <c r="Q48" s="581">
        <f t="shared" si="32"/>
        <v>0</v>
      </c>
      <c r="R48" s="581">
        <f t="shared" si="33"/>
        <v>-20</v>
      </c>
      <c r="S48" s="581">
        <f t="shared" si="34"/>
        <v>0</v>
      </c>
      <c r="T48" s="581">
        <f t="shared" si="35"/>
        <v>20</v>
      </c>
      <c r="U48" s="581">
        <f t="shared" si="36"/>
        <v>0</v>
      </c>
      <c r="V48" s="581">
        <f t="shared" si="37"/>
        <v>-20</v>
      </c>
      <c r="W48" s="581">
        <f t="shared" si="38"/>
        <v>0</v>
      </c>
      <c r="X48" s="581">
        <f t="shared" si="39"/>
        <v>20</v>
      </c>
      <c r="Y48" s="581">
        <f t="shared" si="40"/>
        <v>0</v>
      </c>
      <c r="Z48" s="581">
        <f t="shared" si="41"/>
        <v>-20</v>
      </c>
      <c r="AA48" s="581">
        <f t="shared" si="42"/>
        <v>0</v>
      </c>
      <c r="AB48" s="581">
        <f t="shared" si="43"/>
        <v>20</v>
      </c>
      <c r="AC48" s="581">
        <f t="shared" si="44"/>
        <v>0</v>
      </c>
      <c r="AD48" s="581">
        <f t="shared" si="45"/>
        <v>-20</v>
      </c>
      <c r="AE48" s="581">
        <f t="shared" si="46"/>
        <v>0</v>
      </c>
      <c r="AF48" s="581">
        <f t="shared" si="47"/>
        <v>20</v>
      </c>
      <c r="AG48" s="581">
        <f t="shared" si="48"/>
        <v>0</v>
      </c>
      <c r="AH48" s="581">
        <f t="shared" si="49"/>
        <v>-20</v>
      </c>
      <c r="AI48" s="581">
        <f t="shared" si="50"/>
        <v>0</v>
      </c>
      <c r="AJ48" s="581">
        <f t="shared" si="51"/>
        <v>20</v>
      </c>
      <c r="AK48" s="581">
        <f t="shared" si="52"/>
        <v>0</v>
      </c>
      <c r="AL48" s="581">
        <f t="shared" si="53"/>
        <v>-20</v>
      </c>
      <c r="AM48" s="581">
        <f t="shared" si="54"/>
        <v>0</v>
      </c>
      <c r="AN48" s="581">
        <f t="shared" si="55"/>
        <v>20</v>
      </c>
      <c r="AO48" s="581">
        <f t="shared" si="56"/>
        <v>0</v>
      </c>
      <c r="AP48" s="581">
        <f t="shared" si="57"/>
        <v>-20</v>
      </c>
      <c r="AQ48" s="581">
        <f t="shared" si="58"/>
        <v>0</v>
      </c>
      <c r="AR48" s="581">
        <f t="shared" si="59"/>
        <v>20</v>
      </c>
      <c r="AS48" s="581">
        <f t="shared" si="60"/>
        <v>0</v>
      </c>
      <c r="AT48" s="581">
        <f t="shared" si="61"/>
        <v>-20</v>
      </c>
      <c r="AU48" s="581">
        <f t="shared" si="62"/>
        <v>0</v>
      </c>
      <c r="AV48" s="581">
        <f t="shared" si="63"/>
        <v>20</v>
      </c>
      <c r="AW48" s="581">
        <f t="shared" si="64"/>
        <v>0</v>
      </c>
      <c r="AX48" s="581">
        <f t="shared" si="65"/>
        <v>-20</v>
      </c>
      <c r="AY48" s="581">
        <f t="shared" si="66"/>
        <v>0</v>
      </c>
      <c r="AZ48" s="581">
        <f t="shared" si="67"/>
        <v>20</v>
      </c>
      <c r="BA48" s="581">
        <f t="shared" si="68"/>
        <v>0</v>
      </c>
      <c r="BB48" s="581">
        <f t="shared" si="69"/>
        <v>-20</v>
      </c>
      <c r="BC48" s="581">
        <f t="shared" si="70"/>
        <v>0</v>
      </c>
      <c r="BD48" s="581">
        <f t="shared" si="71"/>
        <v>20</v>
      </c>
      <c r="BE48" s="581">
        <f t="shared" si="72"/>
        <v>0</v>
      </c>
      <c r="BF48" s="581">
        <f>H48*((Resultat_liste!$M50+20)/20)+Resultat_liste!$J50</f>
        <v>32</v>
      </c>
      <c r="BG48" s="581">
        <f>I48*((Resultat_liste!$M50+20)/20)+Resultat_liste!$J50</f>
        <v>0</v>
      </c>
      <c r="BH48" s="581">
        <f>J48*((Resultat_liste!$M50+20)/20)+Resultat_liste!$J50</f>
        <v>-32</v>
      </c>
      <c r="BI48" s="581">
        <f>K48*((Resultat_liste!$M50+20)/20)+Resultat_liste!$J50</f>
        <v>0</v>
      </c>
      <c r="BJ48" s="581">
        <f>L48*((Resultat_liste!$M50+20)/20)+Resultat_liste!$J50</f>
        <v>32</v>
      </c>
      <c r="BK48" s="581">
        <f>M48*((Resultat_liste!$M50+20)/20)+Resultat_liste!$J50</f>
        <v>0</v>
      </c>
      <c r="BL48" s="581">
        <f>N48*((Resultat_liste!$M50+20)/20)+Resultat_liste!$J50</f>
        <v>-32</v>
      </c>
      <c r="BM48" s="581">
        <f>O48*((Resultat_liste!$M50+20)/20)+Resultat_liste!$J50</f>
        <v>0</v>
      </c>
      <c r="BN48" s="581">
        <f>P48*((Resultat_liste!$M50+20)/20)+Resultat_liste!$J50</f>
        <v>32</v>
      </c>
      <c r="BO48" s="581">
        <f>Q48*((Resultat_liste!$M50+20)/20)+Resultat_liste!$J50</f>
        <v>0</v>
      </c>
      <c r="BP48" s="581">
        <f>R48*((Resultat_liste!$M50+20)/20)+Resultat_liste!$J50</f>
        <v>-32</v>
      </c>
      <c r="BQ48" s="581">
        <f>S48*((Resultat_liste!$M50+20)/20)+Resultat_liste!$J50</f>
        <v>0</v>
      </c>
      <c r="BR48" s="581">
        <f>T48*((Resultat_liste!$M50+20)/20)+Resultat_liste!$J50</f>
        <v>32</v>
      </c>
      <c r="BS48" s="581">
        <f>U48*((Resultat_liste!$M50+20)/20)+Resultat_liste!$J50</f>
        <v>0</v>
      </c>
      <c r="BT48" s="581">
        <f>V48*((Resultat_liste!$M50+20)/20)+Resultat_liste!$J50</f>
        <v>-32</v>
      </c>
      <c r="BU48" s="581">
        <f>W48*((Resultat_liste!$M50+20)/20)+Resultat_liste!$J50</f>
        <v>0</v>
      </c>
      <c r="BV48" s="581">
        <f>X48*((Resultat_liste!$M50+20)/20)+Resultat_liste!$J50</f>
        <v>32</v>
      </c>
      <c r="BW48" s="581">
        <f>Y48*((Resultat_liste!$M50+20)/20)+Resultat_liste!$J50</f>
        <v>0</v>
      </c>
      <c r="BX48" s="581">
        <f>Z48*((Resultat_liste!$M50+20)/20)+Resultat_liste!$J50</f>
        <v>-32</v>
      </c>
      <c r="BY48" s="581">
        <f>AA48*((Resultat_liste!$M50+20)/20)+Resultat_liste!$J50</f>
        <v>0</v>
      </c>
      <c r="BZ48" s="581">
        <f>AB48*((Resultat_liste!$M50+20)/20)+Resultat_liste!$J50</f>
        <v>32</v>
      </c>
      <c r="CA48" s="581">
        <f>AC48*((Resultat_liste!$M50+20)/20)+Resultat_liste!$J50</f>
        <v>0</v>
      </c>
      <c r="CB48" s="581">
        <f>AD48*((Resultat_liste!$M50+20)/20)+Resultat_liste!$J50</f>
        <v>-32</v>
      </c>
      <c r="CC48" s="581">
        <f>AE48*((Resultat_liste!$M50+20)/20)+Resultat_liste!$J50</f>
        <v>0</v>
      </c>
      <c r="CD48" s="581">
        <f>AF48*((Resultat_liste!$M50+20)/20)+Resultat_liste!$J50</f>
        <v>32</v>
      </c>
      <c r="CE48" s="581">
        <f>AG48*((Resultat_liste!$M50+20)/20)+Resultat_liste!$J50</f>
        <v>0</v>
      </c>
      <c r="CF48" s="581">
        <f>AH48*((Resultat_liste!$M50+20)/20)+Resultat_liste!$J50</f>
        <v>-32</v>
      </c>
      <c r="CG48" s="581">
        <f>AI48*((Resultat_liste!$M50+20)/20)+Resultat_liste!$J50</f>
        <v>0</v>
      </c>
      <c r="CH48" s="581">
        <f>AJ48*((Resultat_liste!$M50+20)/20)+Resultat_liste!$J50</f>
        <v>32</v>
      </c>
      <c r="CI48" s="581">
        <f>AK48*((Resultat_liste!$M50+20)/20)+Resultat_liste!$J50</f>
        <v>0</v>
      </c>
      <c r="CJ48" s="581">
        <f>AL48*((Resultat_liste!$M50+20)/20)+Resultat_liste!$J50</f>
        <v>-32</v>
      </c>
      <c r="CK48" s="581">
        <f>AM48*((Resultat_liste!$M50+20)/20)+Resultat_liste!$J50</f>
        <v>0</v>
      </c>
      <c r="CL48" s="581">
        <f>AN48*((Resultat_liste!$M50+20)/20)+Resultat_liste!$J50</f>
        <v>32</v>
      </c>
      <c r="CM48" s="581">
        <f>AO48*((Resultat_liste!$M50+20)/20)+Resultat_liste!$J50</f>
        <v>0</v>
      </c>
      <c r="CN48" s="581">
        <f>AP48*((Resultat_liste!$M50+20)/20)+Resultat_liste!$J50</f>
        <v>-32</v>
      </c>
      <c r="CO48" s="581">
        <f>AQ48*((Resultat_liste!$M50+20)/20)+Resultat_liste!$J50</f>
        <v>0</v>
      </c>
      <c r="CP48" s="581">
        <f>AR48*((Resultat_liste!$M50+20)/20)+Resultat_liste!$J50</f>
        <v>32</v>
      </c>
      <c r="CQ48" s="581">
        <f>AS48*((Resultat_liste!$M50+20)/20)+Resultat_liste!$J50</f>
        <v>0</v>
      </c>
      <c r="CR48" s="581">
        <f>AT48*((Resultat_liste!$M50+20)/20)+Resultat_liste!$J50</f>
        <v>-32</v>
      </c>
      <c r="CS48" s="581">
        <f>AU48*((Resultat_liste!$M50+20)/20)+Resultat_liste!$J50</f>
        <v>0</v>
      </c>
      <c r="CT48" s="581">
        <f>AV48*((Resultat_liste!$M50+20)/20)+Resultat_liste!$J50</f>
        <v>32</v>
      </c>
      <c r="CU48" s="581">
        <f>AW48*((Resultat_liste!$M50+20)/20)+Resultat_liste!$J50</f>
        <v>0</v>
      </c>
      <c r="CV48" s="581">
        <f>AX48*((Resultat_liste!$M50+20)/20)+Resultat_liste!$J50</f>
        <v>-32</v>
      </c>
      <c r="CW48" s="581">
        <f>AY48*((Resultat_liste!$M50+20)/20)+Resultat_liste!$J50</f>
        <v>0</v>
      </c>
      <c r="CX48" s="581">
        <f>AZ48*((Resultat_liste!$M50+20)/20)+Resultat_liste!$J50</f>
        <v>32</v>
      </c>
      <c r="CY48" s="581">
        <f>BA48*((Resultat_liste!$M50+20)/20)+Resultat_liste!$J50</f>
        <v>0</v>
      </c>
      <c r="CZ48" s="581">
        <f>BB48*((Resultat_liste!$M50+20)/20)+Resultat_liste!$J50</f>
        <v>-32</v>
      </c>
      <c r="DA48" s="581">
        <f>BC48*((Resultat_liste!$M50+20)/20)+Resultat_liste!$J50</f>
        <v>0</v>
      </c>
      <c r="DB48" s="581">
        <f>BD48*((Resultat_liste!$M50+20)/20)+Resultat_liste!$J50</f>
        <v>32</v>
      </c>
      <c r="DC48" s="581">
        <f>BE48*((Resultat_liste!$M50+20)/20)+Resultat_liste!$J50</f>
        <v>0</v>
      </c>
      <c r="DD48" s="581">
        <f>H48*((Resultat_liste!$Y50+20)/20)+Resultat_liste!$V50</f>
        <v>23</v>
      </c>
      <c r="DE48" s="581">
        <f>I48*((Resultat_liste!$Y50+20)/20)+Resultat_liste!$V50</f>
        <v>0</v>
      </c>
      <c r="DF48" s="581">
        <f>J48*((Resultat_liste!$Y50+20)/20)+Resultat_liste!$V50</f>
        <v>-23</v>
      </c>
      <c r="DG48" s="581">
        <f>K48*((Resultat_liste!$Y50+20)/20)+Resultat_liste!$V50</f>
        <v>0</v>
      </c>
      <c r="DH48" s="581">
        <f>L48*((Resultat_liste!$Y50+20)/20)+Resultat_liste!$V50</f>
        <v>23</v>
      </c>
      <c r="DI48" s="581">
        <f>M48*((Resultat_liste!$Y50+20)/20)+Resultat_liste!$V50</f>
        <v>0</v>
      </c>
      <c r="DJ48" s="581">
        <f>N48*((Resultat_liste!$Y50+20)/20)+Resultat_liste!$V50</f>
        <v>-23</v>
      </c>
      <c r="DK48" s="581">
        <f>O48*((Resultat_liste!$Y50+20)/20)+Resultat_liste!$V50</f>
        <v>0</v>
      </c>
      <c r="DL48" s="581">
        <f>P48*((Resultat_liste!$Y50+20)/20)+Resultat_liste!$V50</f>
        <v>23</v>
      </c>
      <c r="DM48" s="581">
        <f>Q48*((Resultat_liste!$Y50+20)/20)+Resultat_liste!$V50</f>
        <v>0</v>
      </c>
      <c r="DN48" s="581">
        <f>R48*((Resultat_liste!$Y50+20)/20)+Resultat_liste!$V50</f>
        <v>-23</v>
      </c>
      <c r="DO48" s="581">
        <f>S48*((Resultat_liste!$Y50+20)/20)+Resultat_liste!$V50</f>
        <v>0</v>
      </c>
      <c r="DP48" s="581">
        <f>T48*((Resultat_liste!$Y50+20)/20)+Resultat_liste!$V50</f>
        <v>23</v>
      </c>
      <c r="DQ48" s="581">
        <f>U48*((Resultat_liste!$Y50+20)/20)+Resultat_liste!$V50</f>
        <v>0</v>
      </c>
      <c r="DR48" s="581">
        <f>V48*((Resultat_liste!$Y50+20)/20)+Resultat_liste!$V50</f>
        <v>-23</v>
      </c>
      <c r="DS48" s="581">
        <f>W48*((Resultat_liste!$Y50+20)/20)+Resultat_liste!$V50</f>
        <v>0</v>
      </c>
      <c r="DT48" s="581">
        <f>X48*((Resultat_liste!$Y50+20)/20)+Resultat_liste!$V50</f>
        <v>23</v>
      </c>
      <c r="DU48" s="581">
        <f>Y48*((Resultat_liste!$Y50+20)/20)+Resultat_liste!$V50</f>
        <v>0</v>
      </c>
      <c r="DV48" s="581">
        <f>Z48*((Resultat_liste!$Y50+20)/20)+Resultat_liste!$V50</f>
        <v>-23</v>
      </c>
      <c r="DW48" s="581">
        <f>AA48*((Resultat_liste!$Y50+20)/20)+Resultat_liste!$V50</f>
        <v>0</v>
      </c>
      <c r="DX48" s="581">
        <f>AB48*((Resultat_liste!$Y50+20)/20)+Resultat_liste!$V50</f>
        <v>23</v>
      </c>
      <c r="DY48" s="581">
        <f>AC48*((Resultat_liste!$Y50+20)/20)+Resultat_liste!$V50</f>
        <v>0</v>
      </c>
      <c r="DZ48" s="581">
        <f>AD48*((Resultat_liste!$Y50+20)/20)+Resultat_liste!$V50</f>
        <v>-23</v>
      </c>
      <c r="EA48" s="581">
        <f>AE48*((Resultat_liste!$Y50+20)/20)+Resultat_liste!$V50</f>
        <v>0</v>
      </c>
      <c r="EB48" s="581">
        <f>AF48*((Resultat_liste!$Y50+20)/20)+Resultat_liste!$V50</f>
        <v>23</v>
      </c>
      <c r="EC48" s="581">
        <f>AG48*((Resultat_liste!$Y50+20)/20)+Resultat_liste!$V50</f>
        <v>0</v>
      </c>
      <c r="ED48" s="581">
        <f>AH48*((Resultat_liste!$Y50+20)/20)+Resultat_liste!$V50</f>
        <v>-23</v>
      </c>
      <c r="EE48" s="581">
        <f>AI48*((Resultat_liste!$Y50+20)/20)+Resultat_liste!$V50</f>
        <v>0</v>
      </c>
      <c r="EF48" s="581">
        <f>AJ48*((Resultat_liste!$Y50+20)/20)+Resultat_liste!$V50</f>
        <v>23</v>
      </c>
      <c r="EG48" s="581">
        <f>AK48*((Resultat_liste!$Y50+20)/20)+Resultat_liste!$V50</f>
        <v>0</v>
      </c>
      <c r="EH48" s="581">
        <f>AL48*((Resultat_liste!$Y50+20)/20)+Resultat_liste!$V50</f>
        <v>-23</v>
      </c>
      <c r="EI48" s="581">
        <f>AM48*((Resultat_liste!$Y50+20)/20)+Resultat_liste!$V50</f>
        <v>0</v>
      </c>
      <c r="EJ48" s="581">
        <f>AN48*((Resultat_liste!$Y50+20)/20)+Resultat_liste!$V50</f>
        <v>23</v>
      </c>
      <c r="EK48" s="581">
        <f>AO48*((Resultat_liste!$Y50+20)/20)+Resultat_liste!$V50</f>
        <v>0</v>
      </c>
      <c r="EL48" s="581">
        <f>AP48*((Resultat_liste!$Y50+20)/20)+Resultat_liste!$V50</f>
        <v>-23</v>
      </c>
      <c r="EM48" s="581">
        <f>AQ48*((Resultat_liste!$Y50+20)/20)+Resultat_liste!$V50</f>
        <v>0</v>
      </c>
      <c r="EN48" s="581">
        <f>AR48*((Resultat_liste!$Y50+20)/20)+Resultat_liste!$V50</f>
        <v>23</v>
      </c>
      <c r="EO48" s="581">
        <f>AS48*((Resultat_liste!$Y50+20)/20)+Resultat_liste!$V50</f>
        <v>0</v>
      </c>
      <c r="EP48" s="581">
        <f>AT48*((Resultat_liste!$Y50+20)/20)+Resultat_liste!$V50</f>
        <v>-23</v>
      </c>
      <c r="EQ48" s="581">
        <f>AU48*((Resultat_liste!$Y50+20)/20)+Resultat_liste!$V50</f>
        <v>0</v>
      </c>
      <c r="ER48" s="581">
        <f>AV48*((Resultat_liste!$Y50+20)/20)+Resultat_liste!$V50</f>
        <v>23</v>
      </c>
      <c r="ES48" s="581">
        <f>AW48*((Resultat_liste!$Y50+20)/20)+Resultat_liste!$V50</f>
        <v>0</v>
      </c>
      <c r="ET48" s="581">
        <f>AX48*((Resultat_liste!$Y50+20)/20)+Resultat_liste!$V50</f>
        <v>-23</v>
      </c>
      <c r="EU48" s="581">
        <f>AY48*((Resultat_liste!$Y50+20)/20)+Resultat_liste!$V50</f>
        <v>0</v>
      </c>
      <c r="EV48" s="581">
        <f>AZ48*((Resultat_liste!$Y50+20)/20)+Resultat_liste!$V50</f>
        <v>23</v>
      </c>
      <c r="EW48" s="581">
        <f>BA48*((Resultat_liste!$Y50+20)/20)+Resultat_liste!$V50</f>
        <v>0</v>
      </c>
      <c r="EX48" s="581">
        <f>BB48*((Resultat_liste!$Y50+20)/20)+Resultat_liste!$V50</f>
        <v>-23</v>
      </c>
      <c r="EY48" s="581">
        <f>BC48*((Resultat_liste!$Y50+20)/20)+Resultat_liste!$V50</f>
        <v>0</v>
      </c>
      <c r="EZ48" s="581">
        <f>BD48*((Resultat_liste!$Y50+20)/20)+Resultat_liste!$V50</f>
        <v>23</v>
      </c>
      <c r="FA48" s="581">
        <f>BE48*((Resultat_liste!$Y50+20)/20)+Resultat_liste!$V50</f>
        <v>0</v>
      </c>
      <c r="FB48" s="581">
        <f t="shared" si="73"/>
        <v>20</v>
      </c>
      <c r="FC48" s="581">
        <f t="shared" si="74"/>
        <v>0</v>
      </c>
      <c r="FD48" s="581">
        <f t="shared" si="75"/>
        <v>-20</v>
      </c>
      <c r="FE48" s="581">
        <f t="shared" si="76"/>
        <v>0</v>
      </c>
      <c r="FF48" s="581">
        <f t="shared" si="77"/>
        <v>20</v>
      </c>
      <c r="FG48" s="581">
        <f t="shared" si="78"/>
        <v>0</v>
      </c>
      <c r="FH48" s="581">
        <f t="shared" si="79"/>
        <v>-20</v>
      </c>
      <c r="FI48" s="581">
        <f t="shared" si="80"/>
        <v>0</v>
      </c>
      <c r="FJ48" s="581">
        <f t="shared" si="81"/>
        <v>20</v>
      </c>
      <c r="FK48" s="581">
        <f t="shared" si="82"/>
        <v>0</v>
      </c>
      <c r="FL48" s="581">
        <f t="shared" si="83"/>
        <v>-20</v>
      </c>
      <c r="FM48" s="581">
        <f t="shared" si="84"/>
        <v>0</v>
      </c>
      <c r="FN48" s="581">
        <f t="shared" si="85"/>
        <v>20</v>
      </c>
      <c r="FO48" s="581">
        <f t="shared" si="86"/>
        <v>0</v>
      </c>
      <c r="FP48" s="581">
        <f t="shared" si="87"/>
        <v>-20</v>
      </c>
      <c r="FQ48" s="581">
        <f t="shared" si="88"/>
        <v>0</v>
      </c>
      <c r="FR48" s="581">
        <f t="shared" si="89"/>
        <v>20</v>
      </c>
      <c r="FS48" s="581">
        <f t="shared" si="90"/>
        <v>0</v>
      </c>
      <c r="FT48" s="581">
        <f t="shared" si="91"/>
        <v>-20</v>
      </c>
      <c r="FU48" s="581">
        <f t="shared" si="92"/>
        <v>0</v>
      </c>
      <c r="FV48" s="581">
        <f t="shared" si="93"/>
        <v>20</v>
      </c>
      <c r="FW48" s="581">
        <f t="shared" si="94"/>
        <v>0</v>
      </c>
      <c r="FX48" s="581">
        <f t="shared" si="95"/>
        <v>-20</v>
      </c>
      <c r="FY48" s="581">
        <f t="shared" si="96"/>
        <v>0</v>
      </c>
      <c r="FZ48" s="581">
        <f t="shared" si="97"/>
        <v>20</v>
      </c>
      <c r="GA48" s="581">
        <f t="shared" si="98"/>
        <v>0</v>
      </c>
      <c r="GB48" s="581">
        <f t="shared" si="2"/>
        <v>-20</v>
      </c>
      <c r="GC48" s="581">
        <f t="shared" si="3"/>
        <v>0</v>
      </c>
      <c r="GD48" s="581">
        <f t="shared" si="4"/>
        <v>20</v>
      </c>
      <c r="GE48" s="581">
        <f t="shared" si="5"/>
        <v>0</v>
      </c>
      <c r="GF48" s="581">
        <f t="shared" si="6"/>
        <v>-20</v>
      </c>
      <c r="GG48" s="581">
        <f t="shared" si="7"/>
        <v>0</v>
      </c>
      <c r="GH48" s="581">
        <f t="shared" si="8"/>
        <v>20</v>
      </c>
      <c r="GI48" s="581">
        <f t="shared" si="9"/>
        <v>0</v>
      </c>
      <c r="GJ48" s="581">
        <f t="shared" si="10"/>
        <v>-20</v>
      </c>
      <c r="GK48" s="581">
        <f t="shared" si="11"/>
        <v>0</v>
      </c>
      <c r="GL48" s="581">
        <f t="shared" si="12"/>
        <v>20</v>
      </c>
      <c r="GM48" s="581">
        <f t="shared" si="13"/>
        <v>0</v>
      </c>
      <c r="GN48" s="581">
        <f t="shared" si="14"/>
        <v>-20</v>
      </c>
      <c r="GO48" s="581">
        <f t="shared" si="15"/>
        <v>0</v>
      </c>
      <c r="GP48" s="581">
        <f t="shared" si="16"/>
        <v>20</v>
      </c>
      <c r="GQ48" s="581">
        <f t="shared" si="17"/>
        <v>0</v>
      </c>
      <c r="GR48" s="581">
        <f t="shared" si="18"/>
        <v>-20</v>
      </c>
      <c r="GS48" s="581">
        <f t="shared" si="19"/>
        <v>0</v>
      </c>
      <c r="GT48" s="581">
        <f t="shared" si="20"/>
        <v>20</v>
      </c>
      <c r="GU48" s="581">
        <f t="shared" si="21"/>
        <v>0</v>
      </c>
      <c r="GV48" s="581">
        <f t="shared" si="22"/>
        <v>-20</v>
      </c>
      <c r="GW48" s="581">
        <f t="shared" si="23"/>
        <v>0</v>
      </c>
      <c r="GX48" s="581">
        <f t="shared" si="24"/>
        <v>20</v>
      </c>
      <c r="GY48" s="581">
        <f t="shared" si="25"/>
        <v>0</v>
      </c>
    </row>
    <row r="49" spans="1:207" ht="31.5" thickTop="1" thickBot="1" x14ac:dyDescent="0.3">
      <c r="A49" s="581">
        <v>480</v>
      </c>
      <c r="B49" s="584" t="s">
        <v>62</v>
      </c>
      <c r="C49" s="581">
        <f t="shared" si="99"/>
        <v>8</v>
      </c>
      <c r="D49" s="581">
        <f t="shared" si="26"/>
        <v>804</v>
      </c>
      <c r="E49" s="581">
        <v>480</v>
      </c>
      <c r="F49" s="581">
        <f t="shared" si="100"/>
        <v>4</v>
      </c>
      <c r="G49" s="582" t="s">
        <v>58</v>
      </c>
      <c r="H49" s="581">
        <v>20</v>
      </c>
      <c r="I49" s="581">
        <v>0</v>
      </c>
      <c r="J49" s="581">
        <v>-20</v>
      </c>
      <c r="K49" s="581">
        <v>0</v>
      </c>
      <c r="L49" s="581">
        <f t="shared" si="27"/>
        <v>20</v>
      </c>
      <c r="M49" s="581">
        <f t="shared" si="28"/>
        <v>0</v>
      </c>
      <c r="N49" s="581">
        <f t="shared" si="29"/>
        <v>-20</v>
      </c>
      <c r="O49" s="581">
        <f t="shared" si="30"/>
        <v>0</v>
      </c>
      <c r="P49" s="581">
        <f t="shared" si="31"/>
        <v>20</v>
      </c>
      <c r="Q49" s="581">
        <f t="shared" si="32"/>
        <v>0</v>
      </c>
      <c r="R49" s="581">
        <f t="shared" si="33"/>
        <v>-20</v>
      </c>
      <c r="S49" s="581">
        <f t="shared" si="34"/>
        <v>0</v>
      </c>
      <c r="T49" s="581">
        <f t="shared" si="35"/>
        <v>20</v>
      </c>
      <c r="U49" s="581">
        <f t="shared" si="36"/>
        <v>0</v>
      </c>
      <c r="V49" s="581">
        <f t="shared" si="37"/>
        <v>-20</v>
      </c>
      <c r="W49" s="581">
        <f t="shared" si="38"/>
        <v>0</v>
      </c>
      <c r="X49" s="581">
        <f t="shared" si="39"/>
        <v>20</v>
      </c>
      <c r="Y49" s="581">
        <f t="shared" si="40"/>
        <v>0</v>
      </c>
      <c r="Z49" s="581">
        <f t="shared" si="41"/>
        <v>-20</v>
      </c>
      <c r="AA49" s="581">
        <f t="shared" si="42"/>
        <v>0</v>
      </c>
      <c r="AB49" s="581">
        <f t="shared" si="43"/>
        <v>20</v>
      </c>
      <c r="AC49" s="581">
        <f t="shared" si="44"/>
        <v>0</v>
      </c>
      <c r="AD49" s="581">
        <f t="shared" si="45"/>
        <v>-20</v>
      </c>
      <c r="AE49" s="581">
        <f t="shared" si="46"/>
        <v>0</v>
      </c>
      <c r="AF49" s="581">
        <f t="shared" si="47"/>
        <v>20</v>
      </c>
      <c r="AG49" s="581">
        <f t="shared" si="48"/>
        <v>0</v>
      </c>
      <c r="AH49" s="581">
        <f t="shared" si="49"/>
        <v>-20</v>
      </c>
      <c r="AI49" s="581">
        <f t="shared" si="50"/>
        <v>0</v>
      </c>
      <c r="AJ49" s="581">
        <f t="shared" si="51"/>
        <v>20</v>
      </c>
      <c r="AK49" s="581">
        <f t="shared" si="52"/>
        <v>0</v>
      </c>
      <c r="AL49" s="581">
        <f t="shared" si="53"/>
        <v>-20</v>
      </c>
      <c r="AM49" s="581">
        <f t="shared" si="54"/>
        <v>0</v>
      </c>
      <c r="AN49" s="581">
        <f t="shared" si="55"/>
        <v>20</v>
      </c>
      <c r="AO49" s="581">
        <f t="shared" si="56"/>
        <v>0</v>
      </c>
      <c r="AP49" s="581">
        <f t="shared" si="57"/>
        <v>-20</v>
      </c>
      <c r="AQ49" s="581">
        <f t="shared" si="58"/>
        <v>0</v>
      </c>
      <c r="AR49" s="581">
        <f t="shared" si="59"/>
        <v>20</v>
      </c>
      <c r="AS49" s="581">
        <f t="shared" si="60"/>
        <v>0</v>
      </c>
      <c r="AT49" s="581">
        <f t="shared" si="61"/>
        <v>-20</v>
      </c>
      <c r="AU49" s="581">
        <f t="shared" si="62"/>
        <v>0</v>
      </c>
      <c r="AV49" s="581">
        <f t="shared" si="63"/>
        <v>20</v>
      </c>
      <c r="AW49" s="581">
        <f t="shared" si="64"/>
        <v>0</v>
      </c>
      <c r="AX49" s="581">
        <f t="shared" si="65"/>
        <v>-20</v>
      </c>
      <c r="AY49" s="581">
        <f t="shared" si="66"/>
        <v>0</v>
      </c>
      <c r="AZ49" s="581">
        <f t="shared" si="67"/>
        <v>20</v>
      </c>
      <c r="BA49" s="581">
        <f t="shared" si="68"/>
        <v>0</v>
      </c>
      <c r="BB49" s="581">
        <f t="shared" si="69"/>
        <v>-20</v>
      </c>
      <c r="BC49" s="581">
        <f t="shared" si="70"/>
        <v>0</v>
      </c>
      <c r="BD49" s="581">
        <f t="shared" si="71"/>
        <v>20</v>
      </c>
      <c r="BE49" s="581">
        <f t="shared" si="72"/>
        <v>0</v>
      </c>
      <c r="BF49" s="581">
        <f>H49*((Resultat_liste!$M51+20)/20)+Resultat_liste!$J51</f>
        <v>20</v>
      </c>
      <c r="BG49" s="581">
        <f>I49*((Resultat_liste!$M51+20)/20)+Resultat_liste!$J51</f>
        <v>0</v>
      </c>
      <c r="BH49" s="581">
        <f>J49*((Resultat_liste!$M51+20)/20)+Resultat_liste!$J51</f>
        <v>-20</v>
      </c>
      <c r="BI49" s="581">
        <f>K49*((Resultat_liste!$M51+20)/20)+Resultat_liste!$J51</f>
        <v>0</v>
      </c>
      <c r="BJ49" s="581">
        <f>L49*((Resultat_liste!$M51+20)/20)+Resultat_liste!$J51</f>
        <v>20</v>
      </c>
      <c r="BK49" s="581">
        <f>M49*((Resultat_liste!$M51+20)/20)+Resultat_liste!$J51</f>
        <v>0</v>
      </c>
      <c r="BL49" s="581">
        <f>N49*((Resultat_liste!$M51+20)/20)+Resultat_liste!$J51</f>
        <v>-20</v>
      </c>
      <c r="BM49" s="581">
        <f>O49*((Resultat_liste!$M51+20)/20)+Resultat_liste!$J51</f>
        <v>0</v>
      </c>
      <c r="BN49" s="581">
        <f>P49*((Resultat_liste!$M51+20)/20)+Resultat_liste!$J51</f>
        <v>20</v>
      </c>
      <c r="BO49" s="581">
        <f>Q49*((Resultat_liste!$M51+20)/20)+Resultat_liste!$J51</f>
        <v>0</v>
      </c>
      <c r="BP49" s="581">
        <f>R49*((Resultat_liste!$M51+20)/20)+Resultat_liste!$J51</f>
        <v>-20</v>
      </c>
      <c r="BQ49" s="581">
        <f>S49*((Resultat_liste!$M51+20)/20)+Resultat_liste!$J51</f>
        <v>0</v>
      </c>
      <c r="BR49" s="581">
        <f>T49*((Resultat_liste!$M51+20)/20)+Resultat_liste!$J51</f>
        <v>20</v>
      </c>
      <c r="BS49" s="581">
        <f>U49*((Resultat_liste!$M51+20)/20)+Resultat_liste!$J51</f>
        <v>0</v>
      </c>
      <c r="BT49" s="581">
        <f>V49*((Resultat_liste!$M51+20)/20)+Resultat_liste!$J51</f>
        <v>-20</v>
      </c>
      <c r="BU49" s="581">
        <f>W49*((Resultat_liste!$M51+20)/20)+Resultat_liste!$J51</f>
        <v>0</v>
      </c>
      <c r="BV49" s="581">
        <f>X49*((Resultat_liste!$M51+20)/20)+Resultat_liste!$J51</f>
        <v>20</v>
      </c>
      <c r="BW49" s="581">
        <f>Y49*((Resultat_liste!$M51+20)/20)+Resultat_liste!$J51</f>
        <v>0</v>
      </c>
      <c r="BX49" s="581">
        <f>Z49*((Resultat_liste!$M51+20)/20)+Resultat_liste!$J51</f>
        <v>-20</v>
      </c>
      <c r="BY49" s="581">
        <f>AA49*((Resultat_liste!$M51+20)/20)+Resultat_liste!$J51</f>
        <v>0</v>
      </c>
      <c r="BZ49" s="581">
        <f>AB49*((Resultat_liste!$M51+20)/20)+Resultat_liste!$J51</f>
        <v>20</v>
      </c>
      <c r="CA49" s="581">
        <f>AC49*((Resultat_liste!$M51+20)/20)+Resultat_liste!$J51</f>
        <v>0</v>
      </c>
      <c r="CB49" s="581">
        <f>AD49*((Resultat_liste!$M51+20)/20)+Resultat_liste!$J51</f>
        <v>-20</v>
      </c>
      <c r="CC49" s="581">
        <f>AE49*((Resultat_liste!$M51+20)/20)+Resultat_liste!$J51</f>
        <v>0</v>
      </c>
      <c r="CD49" s="581">
        <f>AF49*((Resultat_liste!$M51+20)/20)+Resultat_liste!$J51</f>
        <v>20</v>
      </c>
      <c r="CE49" s="581">
        <f>AG49*((Resultat_liste!$M51+20)/20)+Resultat_liste!$J51</f>
        <v>0</v>
      </c>
      <c r="CF49" s="581">
        <f>AH49*((Resultat_liste!$M51+20)/20)+Resultat_liste!$J51</f>
        <v>-20</v>
      </c>
      <c r="CG49" s="581">
        <f>AI49*((Resultat_liste!$M51+20)/20)+Resultat_liste!$J51</f>
        <v>0</v>
      </c>
      <c r="CH49" s="581">
        <f>AJ49*((Resultat_liste!$M51+20)/20)+Resultat_liste!$J51</f>
        <v>20</v>
      </c>
      <c r="CI49" s="581">
        <f>AK49*((Resultat_liste!$M51+20)/20)+Resultat_liste!$J51</f>
        <v>0</v>
      </c>
      <c r="CJ49" s="581">
        <f>AL49*((Resultat_liste!$M51+20)/20)+Resultat_liste!$J51</f>
        <v>-20</v>
      </c>
      <c r="CK49" s="581">
        <f>AM49*((Resultat_liste!$M51+20)/20)+Resultat_liste!$J51</f>
        <v>0</v>
      </c>
      <c r="CL49" s="581">
        <f>AN49*((Resultat_liste!$M51+20)/20)+Resultat_liste!$J51</f>
        <v>20</v>
      </c>
      <c r="CM49" s="581">
        <f>AO49*((Resultat_liste!$M51+20)/20)+Resultat_liste!$J51</f>
        <v>0</v>
      </c>
      <c r="CN49" s="581">
        <f>AP49*((Resultat_liste!$M51+20)/20)+Resultat_liste!$J51</f>
        <v>-20</v>
      </c>
      <c r="CO49" s="581">
        <f>AQ49*((Resultat_liste!$M51+20)/20)+Resultat_liste!$J51</f>
        <v>0</v>
      </c>
      <c r="CP49" s="581">
        <f>AR49*((Resultat_liste!$M51+20)/20)+Resultat_liste!$J51</f>
        <v>20</v>
      </c>
      <c r="CQ49" s="581">
        <f>AS49*((Resultat_liste!$M51+20)/20)+Resultat_liste!$J51</f>
        <v>0</v>
      </c>
      <c r="CR49" s="581">
        <f>AT49*((Resultat_liste!$M51+20)/20)+Resultat_liste!$J51</f>
        <v>-20</v>
      </c>
      <c r="CS49" s="581">
        <f>AU49*((Resultat_liste!$M51+20)/20)+Resultat_liste!$J51</f>
        <v>0</v>
      </c>
      <c r="CT49" s="581">
        <f>AV49*((Resultat_liste!$M51+20)/20)+Resultat_liste!$J51</f>
        <v>20</v>
      </c>
      <c r="CU49" s="581">
        <f>AW49*((Resultat_liste!$M51+20)/20)+Resultat_liste!$J51</f>
        <v>0</v>
      </c>
      <c r="CV49" s="581">
        <f>AX49*((Resultat_liste!$M51+20)/20)+Resultat_liste!$J51</f>
        <v>-20</v>
      </c>
      <c r="CW49" s="581">
        <f>AY49*((Resultat_liste!$M51+20)/20)+Resultat_liste!$J51</f>
        <v>0</v>
      </c>
      <c r="CX49" s="581">
        <f>AZ49*((Resultat_liste!$M51+20)/20)+Resultat_liste!$J51</f>
        <v>20</v>
      </c>
      <c r="CY49" s="581">
        <f>BA49*((Resultat_liste!$M51+20)/20)+Resultat_liste!$J51</f>
        <v>0</v>
      </c>
      <c r="CZ49" s="581">
        <f>BB49*((Resultat_liste!$M51+20)/20)+Resultat_liste!$J51</f>
        <v>-20</v>
      </c>
      <c r="DA49" s="581">
        <f>BC49*((Resultat_liste!$M51+20)/20)+Resultat_liste!$J51</f>
        <v>0</v>
      </c>
      <c r="DB49" s="581">
        <f>BD49*((Resultat_liste!$M51+20)/20)+Resultat_liste!$J51</f>
        <v>20</v>
      </c>
      <c r="DC49" s="581">
        <f>BE49*((Resultat_liste!$M51+20)/20)+Resultat_liste!$J51</f>
        <v>0</v>
      </c>
      <c r="DD49" s="581">
        <f>H49*((Resultat_liste!$Y51+20)/20)+Resultat_liste!$V51</f>
        <v>25</v>
      </c>
      <c r="DE49" s="581">
        <f>I49*((Resultat_liste!$Y51+20)/20)+Resultat_liste!$V51</f>
        <v>0</v>
      </c>
      <c r="DF49" s="581">
        <f>J49*((Resultat_liste!$Y51+20)/20)+Resultat_liste!$V51</f>
        <v>-25</v>
      </c>
      <c r="DG49" s="581">
        <f>K49*((Resultat_liste!$Y51+20)/20)+Resultat_liste!$V51</f>
        <v>0</v>
      </c>
      <c r="DH49" s="581">
        <f>L49*((Resultat_liste!$Y51+20)/20)+Resultat_liste!$V51</f>
        <v>25</v>
      </c>
      <c r="DI49" s="581">
        <f>M49*((Resultat_liste!$Y51+20)/20)+Resultat_liste!$V51</f>
        <v>0</v>
      </c>
      <c r="DJ49" s="581">
        <f>N49*((Resultat_liste!$Y51+20)/20)+Resultat_liste!$V51</f>
        <v>-25</v>
      </c>
      <c r="DK49" s="581">
        <f>O49*((Resultat_liste!$Y51+20)/20)+Resultat_liste!$V51</f>
        <v>0</v>
      </c>
      <c r="DL49" s="581">
        <f>P49*((Resultat_liste!$Y51+20)/20)+Resultat_liste!$V51</f>
        <v>25</v>
      </c>
      <c r="DM49" s="581">
        <f>Q49*((Resultat_liste!$Y51+20)/20)+Resultat_liste!$V51</f>
        <v>0</v>
      </c>
      <c r="DN49" s="581">
        <f>R49*((Resultat_liste!$Y51+20)/20)+Resultat_liste!$V51</f>
        <v>-25</v>
      </c>
      <c r="DO49" s="581">
        <f>S49*((Resultat_liste!$Y51+20)/20)+Resultat_liste!$V51</f>
        <v>0</v>
      </c>
      <c r="DP49" s="581">
        <f>T49*((Resultat_liste!$Y51+20)/20)+Resultat_liste!$V51</f>
        <v>25</v>
      </c>
      <c r="DQ49" s="581">
        <f>U49*((Resultat_liste!$Y51+20)/20)+Resultat_liste!$V51</f>
        <v>0</v>
      </c>
      <c r="DR49" s="581">
        <f>V49*((Resultat_liste!$Y51+20)/20)+Resultat_liste!$V51</f>
        <v>-25</v>
      </c>
      <c r="DS49" s="581">
        <f>W49*((Resultat_liste!$Y51+20)/20)+Resultat_liste!$V51</f>
        <v>0</v>
      </c>
      <c r="DT49" s="581">
        <f>X49*((Resultat_liste!$Y51+20)/20)+Resultat_liste!$V51</f>
        <v>25</v>
      </c>
      <c r="DU49" s="581">
        <f>Y49*((Resultat_liste!$Y51+20)/20)+Resultat_liste!$V51</f>
        <v>0</v>
      </c>
      <c r="DV49" s="581">
        <f>Z49*((Resultat_liste!$Y51+20)/20)+Resultat_liste!$V51</f>
        <v>-25</v>
      </c>
      <c r="DW49" s="581">
        <f>AA49*((Resultat_liste!$Y51+20)/20)+Resultat_liste!$V51</f>
        <v>0</v>
      </c>
      <c r="DX49" s="581">
        <f>AB49*((Resultat_liste!$Y51+20)/20)+Resultat_liste!$V51</f>
        <v>25</v>
      </c>
      <c r="DY49" s="581">
        <f>AC49*((Resultat_liste!$Y51+20)/20)+Resultat_liste!$V51</f>
        <v>0</v>
      </c>
      <c r="DZ49" s="581">
        <f>AD49*((Resultat_liste!$Y51+20)/20)+Resultat_liste!$V51</f>
        <v>-25</v>
      </c>
      <c r="EA49" s="581">
        <f>AE49*((Resultat_liste!$Y51+20)/20)+Resultat_liste!$V51</f>
        <v>0</v>
      </c>
      <c r="EB49" s="581">
        <f>AF49*((Resultat_liste!$Y51+20)/20)+Resultat_liste!$V51</f>
        <v>25</v>
      </c>
      <c r="EC49" s="581">
        <f>AG49*((Resultat_liste!$Y51+20)/20)+Resultat_liste!$V51</f>
        <v>0</v>
      </c>
      <c r="ED49" s="581">
        <f>AH49*((Resultat_liste!$Y51+20)/20)+Resultat_liste!$V51</f>
        <v>-25</v>
      </c>
      <c r="EE49" s="581">
        <f>AI49*((Resultat_liste!$Y51+20)/20)+Resultat_liste!$V51</f>
        <v>0</v>
      </c>
      <c r="EF49" s="581">
        <f>AJ49*((Resultat_liste!$Y51+20)/20)+Resultat_liste!$V51</f>
        <v>25</v>
      </c>
      <c r="EG49" s="581">
        <f>AK49*((Resultat_liste!$Y51+20)/20)+Resultat_liste!$V51</f>
        <v>0</v>
      </c>
      <c r="EH49" s="581">
        <f>AL49*((Resultat_liste!$Y51+20)/20)+Resultat_liste!$V51</f>
        <v>-25</v>
      </c>
      <c r="EI49" s="581">
        <f>AM49*((Resultat_liste!$Y51+20)/20)+Resultat_liste!$V51</f>
        <v>0</v>
      </c>
      <c r="EJ49" s="581">
        <f>AN49*((Resultat_liste!$Y51+20)/20)+Resultat_liste!$V51</f>
        <v>25</v>
      </c>
      <c r="EK49" s="581">
        <f>AO49*((Resultat_liste!$Y51+20)/20)+Resultat_liste!$V51</f>
        <v>0</v>
      </c>
      <c r="EL49" s="581">
        <f>AP49*((Resultat_liste!$Y51+20)/20)+Resultat_liste!$V51</f>
        <v>-25</v>
      </c>
      <c r="EM49" s="581">
        <f>AQ49*((Resultat_liste!$Y51+20)/20)+Resultat_liste!$V51</f>
        <v>0</v>
      </c>
      <c r="EN49" s="581">
        <f>AR49*((Resultat_liste!$Y51+20)/20)+Resultat_liste!$V51</f>
        <v>25</v>
      </c>
      <c r="EO49" s="581">
        <f>AS49*((Resultat_liste!$Y51+20)/20)+Resultat_liste!$V51</f>
        <v>0</v>
      </c>
      <c r="EP49" s="581">
        <f>AT49*((Resultat_liste!$Y51+20)/20)+Resultat_liste!$V51</f>
        <v>-25</v>
      </c>
      <c r="EQ49" s="581">
        <f>AU49*((Resultat_liste!$Y51+20)/20)+Resultat_liste!$V51</f>
        <v>0</v>
      </c>
      <c r="ER49" s="581">
        <f>AV49*((Resultat_liste!$Y51+20)/20)+Resultat_liste!$V51</f>
        <v>25</v>
      </c>
      <c r="ES49" s="581">
        <f>AW49*((Resultat_liste!$Y51+20)/20)+Resultat_liste!$V51</f>
        <v>0</v>
      </c>
      <c r="ET49" s="581">
        <f>AX49*((Resultat_liste!$Y51+20)/20)+Resultat_liste!$V51</f>
        <v>-25</v>
      </c>
      <c r="EU49" s="581">
        <f>AY49*((Resultat_liste!$Y51+20)/20)+Resultat_liste!$V51</f>
        <v>0</v>
      </c>
      <c r="EV49" s="581">
        <f>AZ49*((Resultat_liste!$Y51+20)/20)+Resultat_liste!$V51</f>
        <v>25</v>
      </c>
      <c r="EW49" s="581">
        <f>BA49*((Resultat_liste!$Y51+20)/20)+Resultat_liste!$V51</f>
        <v>0</v>
      </c>
      <c r="EX49" s="581">
        <f>BB49*((Resultat_liste!$Y51+20)/20)+Resultat_liste!$V51</f>
        <v>-25</v>
      </c>
      <c r="EY49" s="581">
        <f>BC49*((Resultat_liste!$Y51+20)/20)+Resultat_liste!$V51</f>
        <v>0</v>
      </c>
      <c r="EZ49" s="581">
        <f>BD49*((Resultat_liste!$Y51+20)/20)+Resultat_liste!$V51</f>
        <v>25</v>
      </c>
      <c r="FA49" s="581">
        <f>BE49*((Resultat_liste!$Y51+20)/20)+Resultat_liste!$V51</f>
        <v>0</v>
      </c>
      <c r="FB49" s="581">
        <f t="shared" si="73"/>
        <v>20</v>
      </c>
      <c r="FC49" s="581">
        <f t="shared" si="74"/>
        <v>0</v>
      </c>
      <c r="FD49" s="581">
        <f t="shared" si="75"/>
        <v>-20</v>
      </c>
      <c r="FE49" s="581">
        <f t="shared" si="76"/>
        <v>0</v>
      </c>
      <c r="FF49" s="581">
        <f t="shared" si="77"/>
        <v>20</v>
      </c>
      <c r="FG49" s="581">
        <f t="shared" si="78"/>
        <v>0</v>
      </c>
      <c r="FH49" s="581">
        <f t="shared" si="79"/>
        <v>-20</v>
      </c>
      <c r="FI49" s="581">
        <f t="shared" si="80"/>
        <v>0</v>
      </c>
      <c r="FJ49" s="581">
        <f t="shared" si="81"/>
        <v>20</v>
      </c>
      <c r="FK49" s="581">
        <f t="shared" si="82"/>
        <v>0</v>
      </c>
      <c r="FL49" s="581">
        <f t="shared" si="83"/>
        <v>-20</v>
      </c>
      <c r="FM49" s="581">
        <f t="shared" si="84"/>
        <v>0</v>
      </c>
      <c r="FN49" s="581">
        <f t="shared" si="85"/>
        <v>20</v>
      </c>
      <c r="FO49" s="581">
        <f t="shared" si="86"/>
        <v>0</v>
      </c>
      <c r="FP49" s="581">
        <f t="shared" si="87"/>
        <v>-20</v>
      </c>
      <c r="FQ49" s="581">
        <f t="shared" si="88"/>
        <v>0</v>
      </c>
      <c r="FR49" s="581">
        <f t="shared" si="89"/>
        <v>20</v>
      </c>
      <c r="FS49" s="581">
        <f t="shared" si="90"/>
        <v>0</v>
      </c>
      <c r="FT49" s="581">
        <f t="shared" si="91"/>
        <v>-20</v>
      </c>
      <c r="FU49" s="581">
        <f t="shared" si="92"/>
        <v>0</v>
      </c>
      <c r="FV49" s="581">
        <f t="shared" si="93"/>
        <v>20</v>
      </c>
      <c r="FW49" s="581">
        <f t="shared" si="94"/>
        <v>0</v>
      </c>
      <c r="FX49" s="581">
        <f t="shared" si="95"/>
        <v>-20</v>
      </c>
      <c r="FY49" s="581">
        <f t="shared" si="96"/>
        <v>0</v>
      </c>
      <c r="FZ49" s="581">
        <f t="shared" si="97"/>
        <v>20</v>
      </c>
      <c r="GA49" s="581">
        <f t="shared" si="98"/>
        <v>0</v>
      </c>
      <c r="GB49" s="581">
        <f t="shared" si="2"/>
        <v>-20</v>
      </c>
      <c r="GC49" s="581">
        <f t="shared" si="3"/>
        <v>0</v>
      </c>
      <c r="GD49" s="581">
        <f t="shared" si="4"/>
        <v>20</v>
      </c>
      <c r="GE49" s="581">
        <f t="shared" si="5"/>
        <v>0</v>
      </c>
      <c r="GF49" s="581">
        <f t="shared" si="6"/>
        <v>-20</v>
      </c>
      <c r="GG49" s="581">
        <f t="shared" si="7"/>
        <v>0</v>
      </c>
      <c r="GH49" s="581">
        <f t="shared" si="8"/>
        <v>20</v>
      </c>
      <c r="GI49" s="581">
        <f t="shared" si="9"/>
        <v>0</v>
      </c>
      <c r="GJ49" s="581">
        <f t="shared" si="10"/>
        <v>-20</v>
      </c>
      <c r="GK49" s="581">
        <f t="shared" si="11"/>
        <v>0</v>
      </c>
      <c r="GL49" s="581">
        <f t="shared" si="12"/>
        <v>20</v>
      </c>
      <c r="GM49" s="581">
        <f t="shared" si="13"/>
        <v>0</v>
      </c>
      <c r="GN49" s="581">
        <f t="shared" si="14"/>
        <v>-20</v>
      </c>
      <c r="GO49" s="581">
        <f t="shared" si="15"/>
        <v>0</v>
      </c>
      <c r="GP49" s="581">
        <f t="shared" si="16"/>
        <v>20</v>
      </c>
      <c r="GQ49" s="581">
        <f t="shared" si="17"/>
        <v>0</v>
      </c>
      <c r="GR49" s="581">
        <f t="shared" si="18"/>
        <v>-20</v>
      </c>
      <c r="GS49" s="581">
        <f t="shared" si="19"/>
        <v>0</v>
      </c>
      <c r="GT49" s="581">
        <f t="shared" si="20"/>
        <v>20</v>
      </c>
      <c r="GU49" s="581">
        <f t="shared" si="21"/>
        <v>0</v>
      </c>
      <c r="GV49" s="581">
        <f t="shared" si="22"/>
        <v>-20</v>
      </c>
      <c r="GW49" s="581">
        <f t="shared" si="23"/>
        <v>0</v>
      </c>
      <c r="GX49" s="581">
        <f t="shared" si="24"/>
        <v>20</v>
      </c>
      <c r="GY49" s="581">
        <f t="shared" si="25"/>
        <v>0</v>
      </c>
    </row>
    <row r="50" spans="1:207" ht="31.5" thickTop="1" thickBot="1" x14ac:dyDescent="0.3">
      <c r="A50" s="581">
        <v>490</v>
      </c>
      <c r="B50" s="584" t="s">
        <v>63</v>
      </c>
      <c r="C50" s="581">
        <f t="shared" si="99"/>
        <v>8</v>
      </c>
      <c r="D50" s="581">
        <f t="shared" si="26"/>
        <v>805</v>
      </c>
      <c r="E50" s="581">
        <v>490</v>
      </c>
      <c r="F50" s="581">
        <f t="shared" si="100"/>
        <v>5</v>
      </c>
      <c r="G50" s="582" t="s">
        <v>58</v>
      </c>
      <c r="H50" s="581">
        <v>20</v>
      </c>
      <c r="I50" s="581">
        <v>0</v>
      </c>
      <c r="J50" s="581">
        <v>-20</v>
      </c>
      <c r="K50" s="581">
        <v>0</v>
      </c>
      <c r="L50" s="581">
        <f t="shared" si="27"/>
        <v>20</v>
      </c>
      <c r="M50" s="581">
        <f t="shared" si="28"/>
        <v>0</v>
      </c>
      <c r="N50" s="581">
        <f t="shared" si="29"/>
        <v>-20</v>
      </c>
      <c r="O50" s="581">
        <f t="shared" si="30"/>
        <v>0</v>
      </c>
      <c r="P50" s="581">
        <f t="shared" si="31"/>
        <v>20</v>
      </c>
      <c r="Q50" s="581">
        <f t="shared" si="32"/>
        <v>0</v>
      </c>
      <c r="R50" s="581">
        <f t="shared" si="33"/>
        <v>-20</v>
      </c>
      <c r="S50" s="581">
        <f t="shared" si="34"/>
        <v>0</v>
      </c>
      <c r="T50" s="581">
        <f t="shared" si="35"/>
        <v>20</v>
      </c>
      <c r="U50" s="581">
        <f t="shared" si="36"/>
        <v>0</v>
      </c>
      <c r="V50" s="581">
        <f t="shared" si="37"/>
        <v>-20</v>
      </c>
      <c r="W50" s="581">
        <f t="shared" si="38"/>
        <v>0</v>
      </c>
      <c r="X50" s="581">
        <f t="shared" si="39"/>
        <v>20</v>
      </c>
      <c r="Y50" s="581">
        <f t="shared" si="40"/>
        <v>0</v>
      </c>
      <c r="Z50" s="581">
        <f t="shared" si="41"/>
        <v>-20</v>
      </c>
      <c r="AA50" s="581">
        <f t="shared" si="42"/>
        <v>0</v>
      </c>
      <c r="AB50" s="581">
        <f t="shared" si="43"/>
        <v>20</v>
      </c>
      <c r="AC50" s="581">
        <f t="shared" si="44"/>
        <v>0</v>
      </c>
      <c r="AD50" s="581">
        <f t="shared" si="45"/>
        <v>-20</v>
      </c>
      <c r="AE50" s="581">
        <f t="shared" si="46"/>
        <v>0</v>
      </c>
      <c r="AF50" s="581">
        <f t="shared" si="47"/>
        <v>20</v>
      </c>
      <c r="AG50" s="581">
        <f t="shared" si="48"/>
        <v>0</v>
      </c>
      <c r="AH50" s="581">
        <f t="shared" si="49"/>
        <v>-20</v>
      </c>
      <c r="AI50" s="581">
        <f t="shared" si="50"/>
        <v>0</v>
      </c>
      <c r="AJ50" s="581">
        <f t="shared" si="51"/>
        <v>20</v>
      </c>
      <c r="AK50" s="581">
        <f t="shared" si="52"/>
        <v>0</v>
      </c>
      <c r="AL50" s="581">
        <f t="shared" si="53"/>
        <v>-20</v>
      </c>
      <c r="AM50" s="581">
        <f t="shared" si="54"/>
        <v>0</v>
      </c>
      <c r="AN50" s="581">
        <f t="shared" si="55"/>
        <v>20</v>
      </c>
      <c r="AO50" s="581">
        <f t="shared" si="56"/>
        <v>0</v>
      </c>
      <c r="AP50" s="581">
        <f t="shared" si="57"/>
        <v>-20</v>
      </c>
      <c r="AQ50" s="581">
        <f t="shared" si="58"/>
        <v>0</v>
      </c>
      <c r="AR50" s="581">
        <f t="shared" si="59"/>
        <v>20</v>
      </c>
      <c r="AS50" s="581">
        <f t="shared" si="60"/>
        <v>0</v>
      </c>
      <c r="AT50" s="581">
        <f t="shared" si="61"/>
        <v>-20</v>
      </c>
      <c r="AU50" s="581">
        <f t="shared" si="62"/>
        <v>0</v>
      </c>
      <c r="AV50" s="581">
        <f t="shared" si="63"/>
        <v>20</v>
      </c>
      <c r="AW50" s="581">
        <f t="shared" si="64"/>
        <v>0</v>
      </c>
      <c r="AX50" s="581">
        <f t="shared" si="65"/>
        <v>-20</v>
      </c>
      <c r="AY50" s="581">
        <f t="shared" si="66"/>
        <v>0</v>
      </c>
      <c r="AZ50" s="581">
        <f t="shared" si="67"/>
        <v>20</v>
      </c>
      <c r="BA50" s="581">
        <f t="shared" si="68"/>
        <v>0</v>
      </c>
      <c r="BB50" s="581">
        <f t="shared" si="69"/>
        <v>-20</v>
      </c>
      <c r="BC50" s="581">
        <f t="shared" si="70"/>
        <v>0</v>
      </c>
      <c r="BD50" s="581">
        <f t="shared" si="71"/>
        <v>20</v>
      </c>
      <c r="BE50" s="581">
        <f t="shared" si="72"/>
        <v>0</v>
      </c>
      <c r="BF50" s="581">
        <f>H50*((Resultat_liste!$M52+20)/20)+Resultat_liste!$J52</f>
        <v>26</v>
      </c>
      <c r="BG50" s="581">
        <f>I50*((Resultat_liste!$M52+20)/20)+Resultat_liste!$J52</f>
        <v>0</v>
      </c>
      <c r="BH50" s="581">
        <f>J50*((Resultat_liste!$M52+20)/20)+Resultat_liste!$J52</f>
        <v>-26</v>
      </c>
      <c r="BI50" s="581">
        <f>K50*((Resultat_liste!$M52+20)/20)+Resultat_liste!$J52</f>
        <v>0</v>
      </c>
      <c r="BJ50" s="581">
        <f>L50*((Resultat_liste!$M52+20)/20)+Resultat_liste!$J52</f>
        <v>26</v>
      </c>
      <c r="BK50" s="581">
        <f>M50*((Resultat_liste!$M52+20)/20)+Resultat_liste!$J52</f>
        <v>0</v>
      </c>
      <c r="BL50" s="581">
        <f>N50*((Resultat_liste!$M52+20)/20)+Resultat_liste!$J52</f>
        <v>-26</v>
      </c>
      <c r="BM50" s="581">
        <f>O50*((Resultat_liste!$M52+20)/20)+Resultat_liste!$J52</f>
        <v>0</v>
      </c>
      <c r="BN50" s="581">
        <f>P50*((Resultat_liste!$M52+20)/20)+Resultat_liste!$J52</f>
        <v>26</v>
      </c>
      <c r="BO50" s="581">
        <f>Q50*((Resultat_liste!$M52+20)/20)+Resultat_liste!$J52</f>
        <v>0</v>
      </c>
      <c r="BP50" s="581">
        <f>R50*((Resultat_liste!$M52+20)/20)+Resultat_liste!$J52</f>
        <v>-26</v>
      </c>
      <c r="BQ50" s="581">
        <f>S50*((Resultat_liste!$M52+20)/20)+Resultat_liste!$J52</f>
        <v>0</v>
      </c>
      <c r="BR50" s="581">
        <f>T50*((Resultat_liste!$M52+20)/20)+Resultat_liste!$J52</f>
        <v>26</v>
      </c>
      <c r="BS50" s="581">
        <f>U50*((Resultat_liste!$M52+20)/20)+Resultat_liste!$J52</f>
        <v>0</v>
      </c>
      <c r="BT50" s="581">
        <f>V50*((Resultat_liste!$M52+20)/20)+Resultat_liste!$J52</f>
        <v>-26</v>
      </c>
      <c r="BU50" s="581">
        <f>W50*((Resultat_liste!$M52+20)/20)+Resultat_liste!$J52</f>
        <v>0</v>
      </c>
      <c r="BV50" s="581">
        <f>X50*((Resultat_liste!$M52+20)/20)+Resultat_liste!$J52</f>
        <v>26</v>
      </c>
      <c r="BW50" s="581">
        <f>Y50*((Resultat_liste!$M52+20)/20)+Resultat_liste!$J52</f>
        <v>0</v>
      </c>
      <c r="BX50" s="581">
        <f>Z50*((Resultat_liste!$M52+20)/20)+Resultat_liste!$J52</f>
        <v>-26</v>
      </c>
      <c r="BY50" s="581">
        <f>AA50*((Resultat_liste!$M52+20)/20)+Resultat_liste!$J52</f>
        <v>0</v>
      </c>
      <c r="BZ50" s="581">
        <f>AB50*((Resultat_liste!$M52+20)/20)+Resultat_liste!$J52</f>
        <v>26</v>
      </c>
      <c r="CA50" s="581">
        <f>AC50*((Resultat_liste!$M52+20)/20)+Resultat_liste!$J52</f>
        <v>0</v>
      </c>
      <c r="CB50" s="581">
        <f>AD50*((Resultat_liste!$M52+20)/20)+Resultat_liste!$J52</f>
        <v>-26</v>
      </c>
      <c r="CC50" s="581">
        <f>AE50*((Resultat_liste!$M52+20)/20)+Resultat_liste!$J52</f>
        <v>0</v>
      </c>
      <c r="CD50" s="581">
        <f>AF50*((Resultat_liste!$M52+20)/20)+Resultat_liste!$J52</f>
        <v>26</v>
      </c>
      <c r="CE50" s="581">
        <f>AG50*((Resultat_liste!$M52+20)/20)+Resultat_liste!$J52</f>
        <v>0</v>
      </c>
      <c r="CF50" s="581">
        <f>AH50*((Resultat_liste!$M52+20)/20)+Resultat_liste!$J52</f>
        <v>-26</v>
      </c>
      <c r="CG50" s="581">
        <f>AI50*((Resultat_liste!$M52+20)/20)+Resultat_liste!$J52</f>
        <v>0</v>
      </c>
      <c r="CH50" s="581">
        <f>AJ50*((Resultat_liste!$M52+20)/20)+Resultat_liste!$J52</f>
        <v>26</v>
      </c>
      <c r="CI50" s="581">
        <f>AK50*((Resultat_liste!$M52+20)/20)+Resultat_liste!$J52</f>
        <v>0</v>
      </c>
      <c r="CJ50" s="581">
        <f>AL50*((Resultat_liste!$M52+20)/20)+Resultat_liste!$J52</f>
        <v>-26</v>
      </c>
      <c r="CK50" s="581">
        <f>AM50*((Resultat_liste!$M52+20)/20)+Resultat_liste!$J52</f>
        <v>0</v>
      </c>
      <c r="CL50" s="581">
        <f>AN50*((Resultat_liste!$M52+20)/20)+Resultat_liste!$J52</f>
        <v>26</v>
      </c>
      <c r="CM50" s="581">
        <f>AO50*((Resultat_liste!$M52+20)/20)+Resultat_liste!$J52</f>
        <v>0</v>
      </c>
      <c r="CN50" s="581">
        <f>AP50*((Resultat_liste!$M52+20)/20)+Resultat_liste!$J52</f>
        <v>-26</v>
      </c>
      <c r="CO50" s="581">
        <f>AQ50*((Resultat_liste!$M52+20)/20)+Resultat_liste!$J52</f>
        <v>0</v>
      </c>
      <c r="CP50" s="581">
        <f>AR50*((Resultat_liste!$M52+20)/20)+Resultat_liste!$J52</f>
        <v>26</v>
      </c>
      <c r="CQ50" s="581">
        <f>AS50*((Resultat_liste!$M52+20)/20)+Resultat_liste!$J52</f>
        <v>0</v>
      </c>
      <c r="CR50" s="581">
        <f>AT50*((Resultat_liste!$M52+20)/20)+Resultat_liste!$J52</f>
        <v>-26</v>
      </c>
      <c r="CS50" s="581">
        <f>AU50*((Resultat_liste!$M52+20)/20)+Resultat_liste!$J52</f>
        <v>0</v>
      </c>
      <c r="CT50" s="581">
        <f>AV50*((Resultat_liste!$M52+20)/20)+Resultat_liste!$J52</f>
        <v>26</v>
      </c>
      <c r="CU50" s="581">
        <f>AW50*((Resultat_liste!$M52+20)/20)+Resultat_liste!$J52</f>
        <v>0</v>
      </c>
      <c r="CV50" s="581">
        <f>AX50*((Resultat_liste!$M52+20)/20)+Resultat_liste!$J52</f>
        <v>-26</v>
      </c>
      <c r="CW50" s="581">
        <f>AY50*((Resultat_liste!$M52+20)/20)+Resultat_liste!$J52</f>
        <v>0</v>
      </c>
      <c r="CX50" s="581">
        <f>AZ50*((Resultat_liste!$M52+20)/20)+Resultat_liste!$J52</f>
        <v>26</v>
      </c>
      <c r="CY50" s="581">
        <f>BA50*((Resultat_liste!$M52+20)/20)+Resultat_liste!$J52</f>
        <v>0</v>
      </c>
      <c r="CZ50" s="581">
        <f>BB50*((Resultat_liste!$M52+20)/20)+Resultat_liste!$J52</f>
        <v>-26</v>
      </c>
      <c r="DA50" s="581">
        <f>BC50*((Resultat_liste!$M52+20)/20)+Resultat_liste!$J52</f>
        <v>0</v>
      </c>
      <c r="DB50" s="581">
        <f>BD50*((Resultat_liste!$M52+20)/20)+Resultat_liste!$J52</f>
        <v>26</v>
      </c>
      <c r="DC50" s="581">
        <f>BE50*((Resultat_liste!$M52+20)/20)+Resultat_liste!$J52</f>
        <v>0</v>
      </c>
      <c r="DD50" s="581">
        <f>H50*((Resultat_liste!$Y52+20)/20)+Resultat_liste!$V52</f>
        <v>28</v>
      </c>
      <c r="DE50" s="581">
        <f>I50*((Resultat_liste!$Y52+20)/20)+Resultat_liste!$V52</f>
        <v>3</v>
      </c>
      <c r="DF50" s="581">
        <f>J50*((Resultat_liste!$Y52+20)/20)+Resultat_liste!$V52</f>
        <v>-22</v>
      </c>
      <c r="DG50" s="581">
        <f>K50*((Resultat_liste!$Y52+20)/20)+Resultat_liste!$V52</f>
        <v>3</v>
      </c>
      <c r="DH50" s="581">
        <f>L50*((Resultat_liste!$Y52+20)/20)+Resultat_liste!$V52</f>
        <v>28</v>
      </c>
      <c r="DI50" s="581">
        <f>M50*((Resultat_liste!$Y52+20)/20)+Resultat_liste!$V52</f>
        <v>3</v>
      </c>
      <c r="DJ50" s="581">
        <f>N50*((Resultat_liste!$Y52+20)/20)+Resultat_liste!$V52</f>
        <v>-22</v>
      </c>
      <c r="DK50" s="581">
        <f>O50*((Resultat_liste!$Y52+20)/20)+Resultat_liste!$V52</f>
        <v>3</v>
      </c>
      <c r="DL50" s="581">
        <f>P50*((Resultat_liste!$Y52+20)/20)+Resultat_liste!$V52</f>
        <v>28</v>
      </c>
      <c r="DM50" s="581">
        <f>Q50*((Resultat_liste!$Y52+20)/20)+Resultat_liste!$V52</f>
        <v>3</v>
      </c>
      <c r="DN50" s="581">
        <f>R50*((Resultat_liste!$Y52+20)/20)+Resultat_liste!$V52</f>
        <v>-22</v>
      </c>
      <c r="DO50" s="581">
        <f>S50*((Resultat_liste!$Y52+20)/20)+Resultat_liste!$V52</f>
        <v>3</v>
      </c>
      <c r="DP50" s="581">
        <f>T50*((Resultat_liste!$Y52+20)/20)+Resultat_liste!$V52</f>
        <v>28</v>
      </c>
      <c r="DQ50" s="581">
        <f>U50*((Resultat_liste!$Y52+20)/20)+Resultat_liste!$V52</f>
        <v>3</v>
      </c>
      <c r="DR50" s="581">
        <f>V50*((Resultat_liste!$Y52+20)/20)+Resultat_liste!$V52</f>
        <v>-22</v>
      </c>
      <c r="DS50" s="581">
        <f>W50*((Resultat_liste!$Y52+20)/20)+Resultat_liste!$V52</f>
        <v>3</v>
      </c>
      <c r="DT50" s="581">
        <f>X50*((Resultat_liste!$Y52+20)/20)+Resultat_liste!$V52</f>
        <v>28</v>
      </c>
      <c r="DU50" s="581">
        <f>Y50*((Resultat_liste!$Y52+20)/20)+Resultat_liste!$V52</f>
        <v>3</v>
      </c>
      <c r="DV50" s="581">
        <f>Z50*((Resultat_liste!$Y52+20)/20)+Resultat_liste!$V52</f>
        <v>-22</v>
      </c>
      <c r="DW50" s="581">
        <f>AA50*((Resultat_liste!$Y52+20)/20)+Resultat_liste!$V52</f>
        <v>3</v>
      </c>
      <c r="DX50" s="581">
        <f>AB50*((Resultat_liste!$Y52+20)/20)+Resultat_liste!$V52</f>
        <v>28</v>
      </c>
      <c r="DY50" s="581">
        <f>AC50*((Resultat_liste!$Y52+20)/20)+Resultat_liste!$V52</f>
        <v>3</v>
      </c>
      <c r="DZ50" s="581">
        <f>AD50*((Resultat_liste!$Y52+20)/20)+Resultat_liste!$V52</f>
        <v>-22</v>
      </c>
      <c r="EA50" s="581">
        <f>AE50*((Resultat_liste!$Y52+20)/20)+Resultat_liste!$V52</f>
        <v>3</v>
      </c>
      <c r="EB50" s="581">
        <f>AF50*((Resultat_liste!$Y52+20)/20)+Resultat_liste!$V52</f>
        <v>28</v>
      </c>
      <c r="EC50" s="581">
        <f>AG50*((Resultat_liste!$Y52+20)/20)+Resultat_liste!$V52</f>
        <v>3</v>
      </c>
      <c r="ED50" s="581">
        <f>AH50*((Resultat_liste!$Y52+20)/20)+Resultat_liste!$V52</f>
        <v>-22</v>
      </c>
      <c r="EE50" s="581">
        <f>AI50*((Resultat_liste!$Y52+20)/20)+Resultat_liste!$V52</f>
        <v>3</v>
      </c>
      <c r="EF50" s="581">
        <f>AJ50*((Resultat_liste!$Y52+20)/20)+Resultat_liste!$V52</f>
        <v>28</v>
      </c>
      <c r="EG50" s="581">
        <f>AK50*((Resultat_liste!$Y52+20)/20)+Resultat_liste!$V52</f>
        <v>3</v>
      </c>
      <c r="EH50" s="581">
        <f>AL50*((Resultat_liste!$Y52+20)/20)+Resultat_liste!$V52</f>
        <v>-22</v>
      </c>
      <c r="EI50" s="581">
        <f>AM50*((Resultat_liste!$Y52+20)/20)+Resultat_liste!$V52</f>
        <v>3</v>
      </c>
      <c r="EJ50" s="581">
        <f>AN50*((Resultat_liste!$Y52+20)/20)+Resultat_liste!$V52</f>
        <v>28</v>
      </c>
      <c r="EK50" s="581">
        <f>AO50*((Resultat_liste!$Y52+20)/20)+Resultat_liste!$V52</f>
        <v>3</v>
      </c>
      <c r="EL50" s="581">
        <f>AP50*((Resultat_liste!$Y52+20)/20)+Resultat_liste!$V52</f>
        <v>-22</v>
      </c>
      <c r="EM50" s="581">
        <f>AQ50*((Resultat_liste!$Y52+20)/20)+Resultat_liste!$V52</f>
        <v>3</v>
      </c>
      <c r="EN50" s="581">
        <f>AR50*((Resultat_liste!$Y52+20)/20)+Resultat_liste!$V52</f>
        <v>28</v>
      </c>
      <c r="EO50" s="581">
        <f>AS50*((Resultat_liste!$Y52+20)/20)+Resultat_liste!$V52</f>
        <v>3</v>
      </c>
      <c r="EP50" s="581">
        <f>AT50*((Resultat_liste!$Y52+20)/20)+Resultat_liste!$V52</f>
        <v>-22</v>
      </c>
      <c r="EQ50" s="581">
        <f>AU50*((Resultat_liste!$Y52+20)/20)+Resultat_liste!$V52</f>
        <v>3</v>
      </c>
      <c r="ER50" s="581">
        <f>AV50*((Resultat_liste!$Y52+20)/20)+Resultat_liste!$V52</f>
        <v>28</v>
      </c>
      <c r="ES50" s="581">
        <f>AW50*((Resultat_liste!$Y52+20)/20)+Resultat_liste!$V52</f>
        <v>3</v>
      </c>
      <c r="ET50" s="581">
        <f>AX50*((Resultat_liste!$Y52+20)/20)+Resultat_liste!$V52</f>
        <v>-22</v>
      </c>
      <c r="EU50" s="581">
        <f>AY50*((Resultat_liste!$Y52+20)/20)+Resultat_liste!$V52</f>
        <v>3</v>
      </c>
      <c r="EV50" s="581">
        <f>AZ50*((Resultat_liste!$Y52+20)/20)+Resultat_liste!$V52</f>
        <v>28</v>
      </c>
      <c r="EW50" s="581">
        <f>BA50*((Resultat_liste!$Y52+20)/20)+Resultat_liste!$V52</f>
        <v>3</v>
      </c>
      <c r="EX50" s="581">
        <f>BB50*((Resultat_liste!$Y52+20)/20)+Resultat_liste!$V52</f>
        <v>-22</v>
      </c>
      <c r="EY50" s="581">
        <f>BC50*((Resultat_liste!$Y52+20)/20)+Resultat_liste!$V52</f>
        <v>3</v>
      </c>
      <c r="EZ50" s="581">
        <f>BD50*((Resultat_liste!$Y52+20)/20)+Resultat_liste!$V52</f>
        <v>28</v>
      </c>
      <c r="FA50" s="581">
        <f>BE50*((Resultat_liste!$Y52+20)/20)+Resultat_liste!$V52</f>
        <v>3</v>
      </c>
      <c r="FB50" s="581">
        <f t="shared" si="73"/>
        <v>20</v>
      </c>
      <c r="FC50" s="581">
        <f t="shared" si="74"/>
        <v>0</v>
      </c>
      <c r="FD50" s="581">
        <f t="shared" si="75"/>
        <v>-20</v>
      </c>
      <c r="FE50" s="581">
        <f t="shared" si="76"/>
        <v>0</v>
      </c>
      <c r="FF50" s="581">
        <f t="shared" si="77"/>
        <v>20</v>
      </c>
      <c r="FG50" s="581">
        <f t="shared" si="78"/>
        <v>0</v>
      </c>
      <c r="FH50" s="581">
        <f t="shared" si="79"/>
        <v>-20</v>
      </c>
      <c r="FI50" s="581">
        <f t="shared" si="80"/>
        <v>0</v>
      </c>
      <c r="FJ50" s="581">
        <f t="shared" si="81"/>
        <v>20</v>
      </c>
      <c r="FK50" s="581">
        <f t="shared" si="82"/>
        <v>0</v>
      </c>
      <c r="FL50" s="581">
        <f t="shared" si="83"/>
        <v>-20</v>
      </c>
      <c r="FM50" s="581">
        <f t="shared" si="84"/>
        <v>0</v>
      </c>
      <c r="FN50" s="581">
        <f t="shared" si="85"/>
        <v>20</v>
      </c>
      <c r="FO50" s="581">
        <f t="shared" si="86"/>
        <v>0</v>
      </c>
      <c r="FP50" s="581">
        <f t="shared" si="87"/>
        <v>-20</v>
      </c>
      <c r="FQ50" s="581">
        <f t="shared" si="88"/>
        <v>0</v>
      </c>
      <c r="FR50" s="581">
        <f t="shared" si="89"/>
        <v>20</v>
      </c>
      <c r="FS50" s="581">
        <f t="shared" si="90"/>
        <v>0</v>
      </c>
      <c r="FT50" s="581">
        <f t="shared" si="91"/>
        <v>-20</v>
      </c>
      <c r="FU50" s="581">
        <f t="shared" si="92"/>
        <v>0</v>
      </c>
      <c r="FV50" s="581">
        <f t="shared" si="93"/>
        <v>20</v>
      </c>
      <c r="FW50" s="581">
        <f t="shared" si="94"/>
        <v>0</v>
      </c>
      <c r="FX50" s="581">
        <f t="shared" si="95"/>
        <v>-20</v>
      </c>
      <c r="FY50" s="581">
        <f t="shared" si="96"/>
        <v>0</v>
      </c>
      <c r="FZ50" s="581">
        <f t="shared" si="97"/>
        <v>20</v>
      </c>
      <c r="GA50" s="581">
        <f t="shared" si="98"/>
        <v>0</v>
      </c>
      <c r="GB50" s="581">
        <f t="shared" si="2"/>
        <v>-20</v>
      </c>
      <c r="GC50" s="581">
        <f t="shared" si="3"/>
        <v>0</v>
      </c>
      <c r="GD50" s="581">
        <f t="shared" si="4"/>
        <v>20</v>
      </c>
      <c r="GE50" s="581">
        <f t="shared" si="5"/>
        <v>0</v>
      </c>
      <c r="GF50" s="581">
        <f t="shared" si="6"/>
        <v>-20</v>
      </c>
      <c r="GG50" s="581">
        <f t="shared" si="7"/>
        <v>0</v>
      </c>
      <c r="GH50" s="581">
        <f t="shared" si="8"/>
        <v>20</v>
      </c>
      <c r="GI50" s="581">
        <f t="shared" si="9"/>
        <v>0</v>
      </c>
      <c r="GJ50" s="581">
        <f t="shared" si="10"/>
        <v>-20</v>
      </c>
      <c r="GK50" s="581">
        <f t="shared" si="11"/>
        <v>0</v>
      </c>
      <c r="GL50" s="581">
        <f t="shared" si="12"/>
        <v>20</v>
      </c>
      <c r="GM50" s="581">
        <f t="shared" si="13"/>
        <v>0</v>
      </c>
      <c r="GN50" s="581">
        <f t="shared" si="14"/>
        <v>-20</v>
      </c>
      <c r="GO50" s="581">
        <f t="shared" si="15"/>
        <v>0</v>
      </c>
      <c r="GP50" s="581">
        <f t="shared" si="16"/>
        <v>20</v>
      </c>
      <c r="GQ50" s="581">
        <f t="shared" si="17"/>
        <v>0</v>
      </c>
      <c r="GR50" s="581">
        <f t="shared" si="18"/>
        <v>-20</v>
      </c>
      <c r="GS50" s="581">
        <f t="shared" si="19"/>
        <v>0</v>
      </c>
      <c r="GT50" s="581">
        <f t="shared" si="20"/>
        <v>20</v>
      </c>
      <c r="GU50" s="581">
        <f t="shared" si="21"/>
        <v>0</v>
      </c>
      <c r="GV50" s="581">
        <f t="shared" si="22"/>
        <v>-20</v>
      </c>
      <c r="GW50" s="581">
        <f t="shared" si="23"/>
        <v>0</v>
      </c>
      <c r="GX50" s="581">
        <f t="shared" si="24"/>
        <v>20</v>
      </c>
      <c r="GY50" s="581">
        <f t="shared" si="25"/>
        <v>0</v>
      </c>
    </row>
    <row r="51" spans="1:207" ht="31.5" thickTop="1" thickBot="1" x14ac:dyDescent="0.3">
      <c r="A51" s="581">
        <v>500</v>
      </c>
      <c r="B51" s="584" t="s">
        <v>64</v>
      </c>
      <c r="C51" s="581">
        <f t="shared" si="99"/>
        <v>8</v>
      </c>
      <c r="D51" s="581">
        <f t="shared" si="26"/>
        <v>806</v>
      </c>
      <c r="E51" s="581">
        <v>500</v>
      </c>
      <c r="F51" s="581">
        <f t="shared" si="100"/>
        <v>6</v>
      </c>
      <c r="G51" s="582" t="s">
        <v>58</v>
      </c>
      <c r="H51" s="581">
        <v>20</v>
      </c>
      <c r="I51" s="581">
        <v>0</v>
      </c>
      <c r="J51" s="581">
        <v>-20</v>
      </c>
      <c r="K51" s="581">
        <v>0</v>
      </c>
      <c r="L51" s="581">
        <f t="shared" si="27"/>
        <v>20</v>
      </c>
      <c r="M51" s="581">
        <f t="shared" si="28"/>
        <v>0</v>
      </c>
      <c r="N51" s="581">
        <f t="shared" si="29"/>
        <v>-20</v>
      </c>
      <c r="O51" s="581">
        <f t="shared" si="30"/>
        <v>0</v>
      </c>
      <c r="P51" s="581">
        <f t="shared" si="31"/>
        <v>20</v>
      </c>
      <c r="Q51" s="581">
        <f t="shared" si="32"/>
        <v>0</v>
      </c>
      <c r="R51" s="581">
        <f t="shared" si="33"/>
        <v>-20</v>
      </c>
      <c r="S51" s="581">
        <f t="shared" si="34"/>
        <v>0</v>
      </c>
      <c r="T51" s="581">
        <f t="shared" si="35"/>
        <v>20</v>
      </c>
      <c r="U51" s="581">
        <f t="shared" si="36"/>
        <v>0</v>
      </c>
      <c r="V51" s="581">
        <f t="shared" si="37"/>
        <v>-20</v>
      </c>
      <c r="W51" s="581">
        <f t="shared" si="38"/>
        <v>0</v>
      </c>
      <c r="X51" s="581">
        <f t="shared" si="39"/>
        <v>20</v>
      </c>
      <c r="Y51" s="581">
        <f t="shared" si="40"/>
        <v>0</v>
      </c>
      <c r="Z51" s="581">
        <f t="shared" si="41"/>
        <v>-20</v>
      </c>
      <c r="AA51" s="581">
        <f t="shared" si="42"/>
        <v>0</v>
      </c>
      <c r="AB51" s="581">
        <f t="shared" si="43"/>
        <v>20</v>
      </c>
      <c r="AC51" s="581">
        <f t="shared" si="44"/>
        <v>0</v>
      </c>
      <c r="AD51" s="581">
        <f t="shared" si="45"/>
        <v>-20</v>
      </c>
      <c r="AE51" s="581">
        <f t="shared" si="46"/>
        <v>0</v>
      </c>
      <c r="AF51" s="581">
        <f t="shared" si="47"/>
        <v>20</v>
      </c>
      <c r="AG51" s="581">
        <f t="shared" si="48"/>
        <v>0</v>
      </c>
      <c r="AH51" s="581">
        <f t="shared" si="49"/>
        <v>-20</v>
      </c>
      <c r="AI51" s="581">
        <f t="shared" si="50"/>
        <v>0</v>
      </c>
      <c r="AJ51" s="581">
        <f t="shared" si="51"/>
        <v>20</v>
      </c>
      <c r="AK51" s="581">
        <f t="shared" si="52"/>
        <v>0</v>
      </c>
      <c r="AL51" s="581">
        <f t="shared" si="53"/>
        <v>-20</v>
      </c>
      <c r="AM51" s="581">
        <f t="shared" si="54"/>
        <v>0</v>
      </c>
      <c r="AN51" s="581">
        <f t="shared" si="55"/>
        <v>20</v>
      </c>
      <c r="AO51" s="581">
        <f t="shared" si="56"/>
        <v>0</v>
      </c>
      <c r="AP51" s="581">
        <f t="shared" si="57"/>
        <v>-20</v>
      </c>
      <c r="AQ51" s="581">
        <f t="shared" si="58"/>
        <v>0</v>
      </c>
      <c r="AR51" s="581">
        <f t="shared" si="59"/>
        <v>20</v>
      </c>
      <c r="AS51" s="581">
        <f t="shared" si="60"/>
        <v>0</v>
      </c>
      <c r="AT51" s="581">
        <f t="shared" si="61"/>
        <v>-20</v>
      </c>
      <c r="AU51" s="581">
        <f t="shared" si="62"/>
        <v>0</v>
      </c>
      <c r="AV51" s="581">
        <f t="shared" si="63"/>
        <v>20</v>
      </c>
      <c r="AW51" s="581">
        <f t="shared" si="64"/>
        <v>0</v>
      </c>
      <c r="AX51" s="581">
        <f t="shared" si="65"/>
        <v>-20</v>
      </c>
      <c r="AY51" s="581">
        <f t="shared" si="66"/>
        <v>0</v>
      </c>
      <c r="AZ51" s="581">
        <f t="shared" si="67"/>
        <v>20</v>
      </c>
      <c r="BA51" s="581">
        <f t="shared" si="68"/>
        <v>0</v>
      </c>
      <c r="BB51" s="581">
        <f t="shared" si="69"/>
        <v>-20</v>
      </c>
      <c r="BC51" s="581">
        <f t="shared" si="70"/>
        <v>0</v>
      </c>
      <c r="BD51" s="581">
        <f t="shared" si="71"/>
        <v>20</v>
      </c>
      <c r="BE51" s="581">
        <f t="shared" si="72"/>
        <v>0</v>
      </c>
      <c r="BF51" s="581">
        <f>H51*((Resultat_liste!$M53+20)/20)+Resultat_liste!$J53</f>
        <v>28</v>
      </c>
      <c r="BG51" s="581">
        <f>I51*((Resultat_liste!$M53+20)/20)+Resultat_liste!$J53</f>
        <v>0</v>
      </c>
      <c r="BH51" s="581">
        <f>J51*((Resultat_liste!$M53+20)/20)+Resultat_liste!$J53</f>
        <v>-28</v>
      </c>
      <c r="BI51" s="581">
        <f>K51*((Resultat_liste!$M53+20)/20)+Resultat_liste!$J53</f>
        <v>0</v>
      </c>
      <c r="BJ51" s="581">
        <f>L51*((Resultat_liste!$M53+20)/20)+Resultat_liste!$J53</f>
        <v>28</v>
      </c>
      <c r="BK51" s="581">
        <f>M51*((Resultat_liste!$M53+20)/20)+Resultat_liste!$J53</f>
        <v>0</v>
      </c>
      <c r="BL51" s="581">
        <f>N51*((Resultat_liste!$M53+20)/20)+Resultat_liste!$J53</f>
        <v>-28</v>
      </c>
      <c r="BM51" s="581">
        <f>O51*((Resultat_liste!$M53+20)/20)+Resultat_liste!$J53</f>
        <v>0</v>
      </c>
      <c r="BN51" s="581">
        <f>P51*((Resultat_liste!$M53+20)/20)+Resultat_liste!$J53</f>
        <v>28</v>
      </c>
      <c r="BO51" s="581">
        <f>Q51*((Resultat_liste!$M53+20)/20)+Resultat_liste!$J53</f>
        <v>0</v>
      </c>
      <c r="BP51" s="581">
        <f>R51*((Resultat_liste!$M53+20)/20)+Resultat_liste!$J53</f>
        <v>-28</v>
      </c>
      <c r="BQ51" s="581">
        <f>S51*((Resultat_liste!$M53+20)/20)+Resultat_liste!$J53</f>
        <v>0</v>
      </c>
      <c r="BR51" s="581">
        <f>T51*((Resultat_liste!$M53+20)/20)+Resultat_liste!$J53</f>
        <v>28</v>
      </c>
      <c r="BS51" s="581">
        <f>U51*((Resultat_liste!$M53+20)/20)+Resultat_liste!$J53</f>
        <v>0</v>
      </c>
      <c r="BT51" s="581">
        <f>V51*((Resultat_liste!$M53+20)/20)+Resultat_liste!$J53</f>
        <v>-28</v>
      </c>
      <c r="BU51" s="581">
        <f>W51*((Resultat_liste!$M53+20)/20)+Resultat_liste!$J53</f>
        <v>0</v>
      </c>
      <c r="BV51" s="581">
        <f>X51*((Resultat_liste!$M53+20)/20)+Resultat_liste!$J53</f>
        <v>28</v>
      </c>
      <c r="BW51" s="581">
        <f>Y51*((Resultat_liste!$M53+20)/20)+Resultat_liste!$J53</f>
        <v>0</v>
      </c>
      <c r="BX51" s="581">
        <f>Z51*((Resultat_liste!$M53+20)/20)+Resultat_liste!$J53</f>
        <v>-28</v>
      </c>
      <c r="BY51" s="581">
        <f>AA51*((Resultat_liste!$M53+20)/20)+Resultat_liste!$J53</f>
        <v>0</v>
      </c>
      <c r="BZ51" s="581">
        <f>AB51*((Resultat_liste!$M53+20)/20)+Resultat_liste!$J53</f>
        <v>28</v>
      </c>
      <c r="CA51" s="581">
        <f>AC51*((Resultat_liste!$M53+20)/20)+Resultat_liste!$J53</f>
        <v>0</v>
      </c>
      <c r="CB51" s="581">
        <f>AD51*((Resultat_liste!$M53+20)/20)+Resultat_liste!$J53</f>
        <v>-28</v>
      </c>
      <c r="CC51" s="581">
        <f>AE51*((Resultat_liste!$M53+20)/20)+Resultat_liste!$J53</f>
        <v>0</v>
      </c>
      <c r="CD51" s="581">
        <f>AF51*((Resultat_liste!$M53+20)/20)+Resultat_liste!$J53</f>
        <v>28</v>
      </c>
      <c r="CE51" s="581">
        <f>AG51*((Resultat_liste!$M53+20)/20)+Resultat_liste!$J53</f>
        <v>0</v>
      </c>
      <c r="CF51" s="581">
        <f>AH51*((Resultat_liste!$M53+20)/20)+Resultat_liste!$J53</f>
        <v>-28</v>
      </c>
      <c r="CG51" s="581">
        <f>AI51*((Resultat_liste!$M53+20)/20)+Resultat_liste!$J53</f>
        <v>0</v>
      </c>
      <c r="CH51" s="581">
        <f>AJ51*((Resultat_liste!$M53+20)/20)+Resultat_liste!$J53</f>
        <v>28</v>
      </c>
      <c r="CI51" s="581">
        <f>AK51*((Resultat_liste!$M53+20)/20)+Resultat_liste!$J53</f>
        <v>0</v>
      </c>
      <c r="CJ51" s="581">
        <f>AL51*((Resultat_liste!$M53+20)/20)+Resultat_liste!$J53</f>
        <v>-28</v>
      </c>
      <c r="CK51" s="581">
        <f>AM51*((Resultat_liste!$M53+20)/20)+Resultat_liste!$J53</f>
        <v>0</v>
      </c>
      <c r="CL51" s="581">
        <f>AN51*((Resultat_liste!$M53+20)/20)+Resultat_liste!$J53</f>
        <v>28</v>
      </c>
      <c r="CM51" s="581">
        <f>AO51*((Resultat_liste!$M53+20)/20)+Resultat_liste!$J53</f>
        <v>0</v>
      </c>
      <c r="CN51" s="581">
        <f>AP51*((Resultat_liste!$M53+20)/20)+Resultat_liste!$J53</f>
        <v>-28</v>
      </c>
      <c r="CO51" s="581">
        <f>AQ51*((Resultat_liste!$M53+20)/20)+Resultat_liste!$J53</f>
        <v>0</v>
      </c>
      <c r="CP51" s="581">
        <f>AR51*((Resultat_liste!$M53+20)/20)+Resultat_liste!$J53</f>
        <v>28</v>
      </c>
      <c r="CQ51" s="581">
        <f>AS51*((Resultat_liste!$M53+20)/20)+Resultat_liste!$J53</f>
        <v>0</v>
      </c>
      <c r="CR51" s="581">
        <f>AT51*((Resultat_liste!$M53+20)/20)+Resultat_liste!$J53</f>
        <v>-28</v>
      </c>
      <c r="CS51" s="581">
        <f>AU51*((Resultat_liste!$M53+20)/20)+Resultat_liste!$J53</f>
        <v>0</v>
      </c>
      <c r="CT51" s="581">
        <f>AV51*((Resultat_liste!$M53+20)/20)+Resultat_liste!$J53</f>
        <v>28</v>
      </c>
      <c r="CU51" s="581">
        <f>AW51*((Resultat_liste!$M53+20)/20)+Resultat_liste!$J53</f>
        <v>0</v>
      </c>
      <c r="CV51" s="581">
        <f>AX51*((Resultat_liste!$M53+20)/20)+Resultat_liste!$J53</f>
        <v>-28</v>
      </c>
      <c r="CW51" s="581">
        <f>AY51*((Resultat_liste!$M53+20)/20)+Resultat_liste!$J53</f>
        <v>0</v>
      </c>
      <c r="CX51" s="581">
        <f>AZ51*((Resultat_liste!$M53+20)/20)+Resultat_liste!$J53</f>
        <v>28</v>
      </c>
      <c r="CY51" s="581">
        <f>BA51*((Resultat_liste!$M53+20)/20)+Resultat_liste!$J53</f>
        <v>0</v>
      </c>
      <c r="CZ51" s="581">
        <f>BB51*((Resultat_liste!$M53+20)/20)+Resultat_liste!$J53</f>
        <v>-28</v>
      </c>
      <c r="DA51" s="581">
        <f>BC51*((Resultat_liste!$M53+20)/20)+Resultat_liste!$J53</f>
        <v>0</v>
      </c>
      <c r="DB51" s="581">
        <f>BD51*((Resultat_liste!$M53+20)/20)+Resultat_liste!$J53</f>
        <v>28</v>
      </c>
      <c r="DC51" s="581">
        <f>BE51*((Resultat_liste!$M53+20)/20)+Resultat_liste!$J53</f>
        <v>0</v>
      </c>
      <c r="DD51" s="581">
        <f>H51*((Resultat_liste!$Y53+20)/20)+Resultat_liste!$V53</f>
        <v>27</v>
      </c>
      <c r="DE51" s="581">
        <f>I51*((Resultat_liste!$Y53+20)/20)+Resultat_liste!$V53</f>
        <v>0</v>
      </c>
      <c r="DF51" s="581">
        <f>J51*((Resultat_liste!$Y53+20)/20)+Resultat_liste!$V53</f>
        <v>-27</v>
      </c>
      <c r="DG51" s="581">
        <f>K51*((Resultat_liste!$Y53+20)/20)+Resultat_liste!$V53</f>
        <v>0</v>
      </c>
      <c r="DH51" s="581">
        <f>L51*((Resultat_liste!$Y53+20)/20)+Resultat_liste!$V53</f>
        <v>27</v>
      </c>
      <c r="DI51" s="581">
        <f>M51*((Resultat_liste!$Y53+20)/20)+Resultat_liste!$V53</f>
        <v>0</v>
      </c>
      <c r="DJ51" s="581">
        <f>N51*((Resultat_liste!$Y53+20)/20)+Resultat_liste!$V53</f>
        <v>-27</v>
      </c>
      <c r="DK51" s="581">
        <f>O51*((Resultat_liste!$Y53+20)/20)+Resultat_liste!$V53</f>
        <v>0</v>
      </c>
      <c r="DL51" s="581">
        <f>P51*((Resultat_liste!$Y53+20)/20)+Resultat_liste!$V53</f>
        <v>27</v>
      </c>
      <c r="DM51" s="581">
        <f>Q51*((Resultat_liste!$Y53+20)/20)+Resultat_liste!$V53</f>
        <v>0</v>
      </c>
      <c r="DN51" s="581">
        <f>R51*((Resultat_liste!$Y53+20)/20)+Resultat_liste!$V53</f>
        <v>-27</v>
      </c>
      <c r="DO51" s="581">
        <f>S51*((Resultat_liste!$Y53+20)/20)+Resultat_liste!$V53</f>
        <v>0</v>
      </c>
      <c r="DP51" s="581">
        <f>T51*((Resultat_liste!$Y53+20)/20)+Resultat_liste!$V53</f>
        <v>27</v>
      </c>
      <c r="DQ51" s="581">
        <f>U51*((Resultat_liste!$Y53+20)/20)+Resultat_liste!$V53</f>
        <v>0</v>
      </c>
      <c r="DR51" s="581">
        <f>V51*((Resultat_liste!$Y53+20)/20)+Resultat_liste!$V53</f>
        <v>-27</v>
      </c>
      <c r="DS51" s="581">
        <f>W51*((Resultat_liste!$Y53+20)/20)+Resultat_liste!$V53</f>
        <v>0</v>
      </c>
      <c r="DT51" s="581">
        <f>X51*((Resultat_liste!$Y53+20)/20)+Resultat_liste!$V53</f>
        <v>27</v>
      </c>
      <c r="DU51" s="581">
        <f>Y51*((Resultat_liste!$Y53+20)/20)+Resultat_liste!$V53</f>
        <v>0</v>
      </c>
      <c r="DV51" s="581">
        <f>Z51*((Resultat_liste!$Y53+20)/20)+Resultat_liste!$V53</f>
        <v>-27</v>
      </c>
      <c r="DW51" s="581">
        <f>AA51*((Resultat_liste!$Y53+20)/20)+Resultat_liste!$V53</f>
        <v>0</v>
      </c>
      <c r="DX51" s="581">
        <f>AB51*((Resultat_liste!$Y53+20)/20)+Resultat_liste!$V53</f>
        <v>27</v>
      </c>
      <c r="DY51" s="581">
        <f>AC51*((Resultat_liste!$Y53+20)/20)+Resultat_liste!$V53</f>
        <v>0</v>
      </c>
      <c r="DZ51" s="581">
        <f>AD51*((Resultat_liste!$Y53+20)/20)+Resultat_liste!$V53</f>
        <v>-27</v>
      </c>
      <c r="EA51" s="581">
        <f>AE51*((Resultat_liste!$Y53+20)/20)+Resultat_liste!$V53</f>
        <v>0</v>
      </c>
      <c r="EB51" s="581">
        <f>AF51*((Resultat_liste!$Y53+20)/20)+Resultat_liste!$V53</f>
        <v>27</v>
      </c>
      <c r="EC51" s="581">
        <f>AG51*((Resultat_liste!$Y53+20)/20)+Resultat_liste!$V53</f>
        <v>0</v>
      </c>
      <c r="ED51" s="581">
        <f>AH51*((Resultat_liste!$Y53+20)/20)+Resultat_liste!$V53</f>
        <v>-27</v>
      </c>
      <c r="EE51" s="581">
        <f>AI51*((Resultat_liste!$Y53+20)/20)+Resultat_liste!$V53</f>
        <v>0</v>
      </c>
      <c r="EF51" s="581">
        <f>AJ51*((Resultat_liste!$Y53+20)/20)+Resultat_liste!$V53</f>
        <v>27</v>
      </c>
      <c r="EG51" s="581">
        <f>AK51*((Resultat_liste!$Y53+20)/20)+Resultat_liste!$V53</f>
        <v>0</v>
      </c>
      <c r="EH51" s="581">
        <f>AL51*((Resultat_liste!$Y53+20)/20)+Resultat_liste!$V53</f>
        <v>-27</v>
      </c>
      <c r="EI51" s="581">
        <f>AM51*((Resultat_liste!$Y53+20)/20)+Resultat_liste!$V53</f>
        <v>0</v>
      </c>
      <c r="EJ51" s="581">
        <f>AN51*((Resultat_liste!$Y53+20)/20)+Resultat_liste!$V53</f>
        <v>27</v>
      </c>
      <c r="EK51" s="581">
        <f>AO51*((Resultat_liste!$Y53+20)/20)+Resultat_liste!$V53</f>
        <v>0</v>
      </c>
      <c r="EL51" s="581">
        <f>AP51*((Resultat_liste!$Y53+20)/20)+Resultat_liste!$V53</f>
        <v>-27</v>
      </c>
      <c r="EM51" s="581">
        <f>AQ51*((Resultat_liste!$Y53+20)/20)+Resultat_liste!$V53</f>
        <v>0</v>
      </c>
      <c r="EN51" s="581">
        <f>AR51*((Resultat_liste!$Y53+20)/20)+Resultat_liste!$V53</f>
        <v>27</v>
      </c>
      <c r="EO51" s="581">
        <f>AS51*((Resultat_liste!$Y53+20)/20)+Resultat_liste!$V53</f>
        <v>0</v>
      </c>
      <c r="EP51" s="581">
        <f>AT51*((Resultat_liste!$Y53+20)/20)+Resultat_liste!$V53</f>
        <v>-27</v>
      </c>
      <c r="EQ51" s="581">
        <f>AU51*((Resultat_liste!$Y53+20)/20)+Resultat_liste!$V53</f>
        <v>0</v>
      </c>
      <c r="ER51" s="581">
        <f>AV51*((Resultat_liste!$Y53+20)/20)+Resultat_liste!$V53</f>
        <v>27</v>
      </c>
      <c r="ES51" s="581">
        <f>AW51*((Resultat_liste!$Y53+20)/20)+Resultat_liste!$V53</f>
        <v>0</v>
      </c>
      <c r="ET51" s="581">
        <f>AX51*((Resultat_liste!$Y53+20)/20)+Resultat_liste!$V53</f>
        <v>-27</v>
      </c>
      <c r="EU51" s="581">
        <f>AY51*((Resultat_liste!$Y53+20)/20)+Resultat_liste!$V53</f>
        <v>0</v>
      </c>
      <c r="EV51" s="581">
        <f>AZ51*((Resultat_liste!$Y53+20)/20)+Resultat_liste!$V53</f>
        <v>27</v>
      </c>
      <c r="EW51" s="581">
        <f>BA51*((Resultat_liste!$Y53+20)/20)+Resultat_liste!$V53</f>
        <v>0</v>
      </c>
      <c r="EX51" s="581">
        <f>BB51*((Resultat_liste!$Y53+20)/20)+Resultat_liste!$V53</f>
        <v>-27</v>
      </c>
      <c r="EY51" s="581">
        <f>BC51*((Resultat_liste!$Y53+20)/20)+Resultat_liste!$V53</f>
        <v>0</v>
      </c>
      <c r="EZ51" s="581">
        <f>BD51*((Resultat_liste!$Y53+20)/20)+Resultat_liste!$V53</f>
        <v>27</v>
      </c>
      <c r="FA51" s="581">
        <f>BE51*((Resultat_liste!$Y53+20)/20)+Resultat_liste!$V53</f>
        <v>0</v>
      </c>
      <c r="FB51" s="581">
        <f t="shared" si="73"/>
        <v>20</v>
      </c>
      <c r="FC51" s="581">
        <f t="shared" si="74"/>
        <v>0</v>
      </c>
      <c r="FD51" s="581">
        <f t="shared" si="75"/>
        <v>-20</v>
      </c>
      <c r="FE51" s="581">
        <f t="shared" si="76"/>
        <v>0</v>
      </c>
      <c r="FF51" s="581">
        <f t="shared" si="77"/>
        <v>20</v>
      </c>
      <c r="FG51" s="581">
        <f t="shared" si="78"/>
        <v>0</v>
      </c>
      <c r="FH51" s="581">
        <f t="shared" si="79"/>
        <v>-20</v>
      </c>
      <c r="FI51" s="581">
        <f t="shared" si="80"/>
        <v>0</v>
      </c>
      <c r="FJ51" s="581">
        <f t="shared" si="81"/>
        <v>20</v>
      </c>
      <c r="FK51" s="581">
        <f t="shared" si="82"/>
        <v>0</v>
      </c>
      <c r="FL51" s="581">
        <f t="shared" si="83"/>
        <v>-20</v>
      </c>
      <c r="FM51" s="581">
        <f t="shared" si="84"/>
        <v>0</v>
      </c>
      <c r="FN51" s="581">
        <f t="shared" si="85"/>
        <v>20</v>
      </c>
      <c r="FO51" s="581">
        <f t="shared" si="86"/>
        <v>0</v>
      </c>
      <c r="FP51" s="581">
        <f t="shared" si="87"/>
        <v>-20</v>
      </c>
      <c r="FQ51" s="581">
        <f t="shared" si="88"/>
        <v>0</v>
      </c>
      <c r="FR51" s="581">
        <f t="shared" si="89"/>
        <v>20</v>
      </c>
      <c r="FS51" s="581">
        <f t="shared" si="90"/>
        <v>0</v>
      </c>
      <c r="FT51" s="581">
        <f t="shared" si="91"/>
        <v>-20</v>
      </c>
      <c r="FU51" s="581">
        <f t="shared" si="92"/>
        <v>0</v>
      </c>
      <c r="FV51" s="581">
        <f t="shared" si="93"/>
        <v>20</v>
      </c>
      <c r="FW51" s="581">
        <f t="shared" si="94"/>
        <v>0</v>
      </c>
      <c r="FX51" s="581">
        <f t="shared" si="95"/>
        <v>-20</v>
      </c>
      <c r="FY51" s="581">
        <f t="shared" si="96"/>
        <v>0</v>
      </c>
      <c r="FZ51" s="581">
        <f t="shared" si="97"/>
        <v>20</v>
      </c>
      <c r="GA51" s="581">
        <f t="shared" si="98"/>
        <v>0</v>
      </c>
      <c r="GB51" s="581">
        <f t="shared" si="2"/>
        <v>-20</v>
      </c>
      <c r="GC51" s="581">
        <f t="shared" si="3"/>
        <v>0</v>
      </c>
      <c r="GD51" s="581">
        <f t="shared" si="4"/>
        <v>20</v>
      </c>
      <c r="GE51" s="581">
        <f t="shared" si="5"/>
        <v>0</v>
      </c>
      <c r="GF51" s="581">
        <f t="shared" si="6"/>
        <v>-20</v>
      </c>
      <c r="GG51" s="581">
        <f t="shared" si="7"/>
        <v>0</v>
      </c>
      <c r="GH51" s="581">
        <f t="shared" si="8"/>
        <v>20</v>
      </c>
      <c r="GI51" s="581">
        <f t="shared" si="9"/>
        <v>0</v>
      </c>
      <c r="GJ51" s="581">
        <f t="shared" si="10"/>
        <v>-20</v>
      </c>
      <c r="GK51" s="581">
        <f t="shared" si="11"/>
        <v>0</v>
      </c>
      <c r="GL51" s="581">
        <f t="shared" si="12"/>
        <v>20</v>
      </c>
      <c r="GM51" s="581">
        <f t="shared" si="13"/>
        <v>0</v>
      </c>
      <c r="GN51" s="581">
        <f t="shared" si="14"/>
        <v>-20</v>
      </c>
      <c r="GO51" s="581">
        <f t="shared" si="15"/>
        <v>0</v>
      </c>
      <c r="GP51" s="581">
        <f t="shared" si="16"/>
        <v>20</v>
      </c>
      <c r="GQ51" s="581">
        <f t="shared" si="17"/>
        <v>0</v>
      </c>
      <c r="GR51" s="581">
        <f t="shared" si="18"/>
        <v>-20</v>
      </c>
      <c r="GS51" s="581">
        <f t="shared" si="19"/>
        <v>0</v>
      </c>
      <c r="GT51" s="581">
        <f t="shared" si="20"/>
        <v>20</v>
      </c>
      <c r="GU51" s="581">
        <f t="shared" si="21"/>
        <v>0</v>
      </c>
      <c r="GV51" s="581">
        <f t="shared" si="22"/>
        <v>-20</v>
      </c>
      <c r="GW51" s="581">
        <f t="shared" si="23"/>
        <v>0</v>
      </c>
      <c r="GX51" s="581">
        <f t="shared" si="24"/>
        <v>20</v>
      </c>
      <c r="GY51" s="581">
        <f t="shared" si="25"/>
        <v>0</v>
      </c>
    </row>
    <row r="52" spans="1:207" ht="31.5" thickTop="1" thickBot="1" x14ac:dyDescent="0.3">
      <c r="A52" s="581">
        <v>510</v>
      </c>
      <c r="B52" s="584" t="s">
        <v>65</v>
      </c>
      <c r="C52" s="581">
        <f t="shared" si="99"/>
        <v>8</v>
      </c>
      <c r="D52" s="581">
        <f t="shared" si="26"/>
        <v>807</v>
      </c>
      <c r="E52" s="581">
        <v>510</v>
      </c>
      <c r="F52" s="581">
        <f t="shared" si="100"/>
        <v>7</v>
      </c>
      <c r="G52" s="582" t="s">
        <v>58</v>
      </c>
      <c r="H52" s="581">
        <v>20</v>
      </c>
      <c r="I52" s="581">
        <v>0</v>
      </c>
      <c r="J52" s="581">
        <v>-20</v>
      </c>
      <c r="K52" s="581">
        <v>0</v>
      </c>
      <c r="L52" s="581">
        <f t="shared" si="27"/>
        <v>20</v>
      </c>
      <c r="M52" s="581">
        <f t="shared" si="28"/>
        <v>0</v>
      </c>
      <c r="N52" s="581">
        <f t="shared" si="29"/>
        <v>-20</v>
      </c>
      <c r="O52" s="581">
        <f t="shared" si="30"/>
        <v>0</v>
      </c>
      <c r="P52" s="581">
        <f t="shared" si="31"/>
        <v>20</v>
      </c>
      <c r="Q52" s="581">
        <f t="shared" si="32"/>
        <v>0</v>
      </c>
      <c r="R52" s="581">
        <f t="shared" si="33"/>
        <v>-20</v>
      </c>
      <c r="S52" s="581">
        <f t="shared" si="34"/>
        <v>0</v>
      </c>
      <c r="T52" s="581">
        <f t="shared" si="35"/>
        <v>20</v>
      </c>
      <c r="U52" s="581">
        <f t="shared" si="36"/>
        <v>0</v>
      </c>
      <c r="V52" s="581">
        <f t="shared" si="37"/>
        <v>-20</v>
      </c>
      <c r="W52" s="581">
        <f t="shared" si="38"/>
        <v>0</v>
      </c>
      <c r="X52" s="581">
        <f t="shared" si="39"/>
        <v>20</v>
      </c>
      <c r="Y52" s="581">
        <f t="shared" si="40"/>
        <v>0</v>
      </c>
      <c r="Z52" s="581">
        <f t="shared" si="41"/>
        <v>-20</v>
      </c>
      <c r="AA52" s="581">
        <f t="shared" si="42"/>
        <v>0</v>
      </c>
      <c r="AB52" s="581">
        <f t="shared" si="43"/>
        <v>20</v>
      </c>
      <c r="AC52" s="581">
        <f t="shared" si="44"/>
        <v>0</v>
      </c>
      <c r="AD52" s="581">
        <f t="shared" si="45"/>
        <v>-20</v>
      </c>
      <c r="AE52" s="581">
        <f t="shared" si="46"/>
        <v>0</v>
      </c>
      <c r="AF52" s="581">
        <f t="shared" si="47"/>
        <v>20</v>
      </c>
      <c r="AG52" s="581">
        <f t="shared" si="48"/>
        <v>0</v>
      </c>
      <c r="AH52" s="581">
        <f t="shared" si="49"/>
        <v>-20</v>
      </c>
      <c r="AI52" s="581">
        <f t="shared" si="50"/>
        <v>0</v>
      </c>
      <c r="AJ52" s="581">
        <f t="shared" si="51"/>
        <v>20</v>
      </c>
      <c r="AK52" s="581">
        <f t="shared" si="52"/>
        <v>0</v>
      </c>
      <c r="AL52" s="581">
        <f t="shared" si="53"/>
        <v>-20</v>
      </c>
      <c r="AM52" s="581">
        <f t="shared" si="54"/>
        <v>0</v>
      </c>
      <c r="AN52" s="581">
        <f t="shared" si="55"/>
        <v>20</v>
      </c>
      <c r="AO52" s="581">
        <f t="shared" si="56"/>
        <v>0</v>
      </c>
      <c r="AP52" s="581">
        <f t="shared" si="57"/>
        <v>-20</v>
      </c>
      <c r="AQ52" s="581">
        <f t="shared" si="58"/>
        <v>0</v>
      </c>
      <c r="AR52" s="581">
        <f t="shared" si="59"/>
        <v>20</v>
      </c>
      <c r="AS52" s="581">
        <f t="shared" si="60"/>
        <v>0</v>
      </c>
      <c r="AT52" s="581">
        <f t="shared" si="61"/>
        <v>-20</v>
      </c>
      <c r="AU52" s="581">
        <f t="shared" si="62"/>
        <v>0</v>
      </c>
      <c r="AV52" s="581">
        <f t="shared" si="63"/>
        <v>20</v>
      </c>
      <c r="AW52" s="581">
        <f t="shared" si="64"/>
        <v>0</v>
      </c>
      <c r="AX52" s="581">
        <f t="shared" si="65"/>
        <v>-20</v>
      </c>
      <c r="AY52" s="581">
        <f t="shared" si="66"/>
        <v>0</v>
      </c>
      <c r="AZ52" s="581">
        <f t="shared" si="67"/>
        <v>20</v>
      </c>
      <c r="BA52" s="581">
        <f t="shared" si="68"/>
        <v>0</v>
      </c>
      <c r="BB52" s="581">
        <f t="shared" si="69"/>
        <v>-20</v>
      </c>
      <c r="BC52" s="581">
        <f t="shared" si="70"/>
        <v>0</v>
      </c>
      <c r="BD52" s="581">
        <f t="shared" si="71"/>
        <v>20</v>
      </c>
      <c r="BE52" s="581">
        <f t="shared" si="72"/>
        <v>0</v>
      </c>
      <c r="BF52" s="581">
        <f>H52*((Resultat_liste!$M54+20)/20)+Resultat_liste!$J54</f>
        <v>29</v>
      </c>
      <c r="BG52" s="581">
        <f>I52*((Resultat_liste!$M54+20)/20)+Resultat_liste!$J54</f>
        <v>0</v>
      </c>
      <c r="BH52" s="581">
        <f>J52*((Resultat_liste!$M54+20)/20)+Resultat_liste!$J54</f>
        <v>-29</v>
      </c>
      <c r="BI52" s="581">
        <f>K52*((Resultat_liste!$M54+20)/20)+Resultat_liste!$J54</f>
        <v>0</v>
      </c>
      <c r="BJ52" s="581">
        <f>L52*((Resultat_liste!$M54+20)/20)+Resultat_liste!$J54</f>
        <v>29</v>
      </c>
      <c r="BK52" s="581">
        <f>M52*((Resultat_liste!$M54+20)/20)+Resultat_liste!$J54</f>
        <v>0</v>
      </c>
      <c r="BL52" s="581">
        <f>N52*((Resultat_liste!$M54+20)/20)+Resultat_liste!$J54</f>
        <v>-29</v>
      </c>
      <c r="BM52" s="581">
        <f>O52*((Resultat_liste!$M54+20)/20)+Resultat_liste!$J54</f>
        <v>0</v>
      </c>
      <c r="BN52" s="581">
        <f>P52*((Resultat_liste!$M54+20)/20)+Resultat_liste!$J54</f>
        <v>29</v>
      </c>
      <c r="BO52" s="581">
        <f>Q52*((Resultat_liste!$M54+20)/20)+Resultat_liste!$J54</f>
        <v>0</v>
      </c>
      <c r="BP52" s="581">
        <f>R52*((Resultat_liste!$M54+20)/20)+Resultat_liste!$J54</f>
        <v>-29</v>
      </c>
      <c r="BQ52" s="581">
        <f>S52*((Resultat_liste!$M54+20)/20)+Resultat_liste!$J54</f>
        <v>0</v>
      </c>
      <c r="BR52" s="581">
        <f>T52*((Resultat_liste!$M54+20)/20)+Resultat_liste!$J54</f>
        <v>29</v>
      </c>
      <c r="BS52" s="581">
        <f>U52*((Resultat_liste!$M54+20)/20)+Resultat_liste!$J54</f>
        <v>0</v>
      </c>
      <c r="BT52" s="581">
        <f>V52*((Resultat_liste!$M54+20)/20)+Resultat_liste!$J54</f>
        <v>-29</v>
      </c>
      <c r="BU52" s="581">
        <f>W52*((Resultat_liste!$M54+20)/20)+Resultat_liste!$J54</f>
        <v>0</v>
      </c>
      <c r="BV52" s="581">
        <f>X52*((Resultat_liste!$M54+20)/20)+Resultat_liste!$J54</f>
        <v>29</v>
      </c>
      <c r="BW52" s="581">
        <f>Y52*((Resultat_liste!$M54+20)/20)+Resultat_liste!$J54</f>
        <v>0</v>
      </c>
      <c r="BX52" s="581">
        <f>Z52*((Resultat_liste!$M54+20)/20)+Resultat_liste!$J54</f>
        <v>-29</v>
      </c>
      <c r="BY52" s="581">
        <f>AA52*((Resultat_liste!$M54+20)/20)+Resultat_liste!$J54</f>
        <v>0</v>
      </c>
      <c r="BZ52" s="581">
        <f>AB52*((Resultat_liste!$M54+20)/20)+Resultat_liste!$J54</f>
        <v>29</v>
      </c>
      <c r="CA52" s="581">
        <f>AC52*((Resultat_liste!$M54+20)/20)+Resultat_liste!$J54</f>
        <v>0</v>
      </c>
      <c r="CB52" s="581">
        <f>AD52*((Resultat_liste!$M54+20)/20)+Resultat_liste!$J54</f>
        <v>-29</v>
      </c>
      <c r="CC52" s="581">
        <f>AE52*((Resultat_liste!$M54+20)/20)+Resultat_liste!$J54</f>
        <v>0</v>
      </c>
      <c r="CD52" s="581">
        <f>AF52*((Resultat_liste!$M54+20)/20)+Resultat_liste!$J54</f>
        <v>29</v>
      </c>
      <c r="CE52" s="581">
        <f>AG52*((Resultat_liste!$M54+20)/20)+Resultat_liste!$J54</f>
        <v>0</v>
      </c>
      <c r="CF52" s="581">
        <f>AH52*((Resultat_liste!$M54+20)/20)+Resultat_liste!$J54</f>
        <v>-29</v>
      </c>
      <c r="CG52" s="581">
        <f>AI52*((Resultat_liste!$M54+20)/20)+Resultat_liste!$J54</f>
        <v>0</v>
      </c>
      <c r="CH52" s="581">
        <f>AJ52*((Resultat_liste!$M54+20)/20)+Resultat_liste!$J54</f>
        <v>29</v>
      </c>
      <c r="CI52" s="581">
        <f>AK52*((Resultat_liste!$M54+20)/20)+Resultat_liste!$J54</f>
        <v>0</v>
      </c>
      <c r="CJ52" s="581">
        <f>AL52*((Resultat_liste!$M54+20)/20)+Resultat_liste!$J54</f>
        <v>-29</v>
      </c>
      <c r="CK52" s="581">
        <f>AM52*((Resultat_liste!$M54+20)/20)+Resultat_liste!$J54</f>
        <v>0</v>
      </c>
      <c r="CL52" s="581">
        <f>AN52*((Resultat_liste!$M54+20)/20)+Resultat_liste!$J54</f>
        <v>29</v>
      </c>
      <c r="CM52" s="581">
        <f>AO52*((Resultat_liste!$M54+20)/20)+Resultat_liste!$J54</f>
        <v>0</v>
      </c>
      <c r="CN52" s="581">
        <f>AP52*((Resultat_liste!$M54+20)/20)+Resultat_liste!$J54</f>
        <v>-29</v>
      </c>
      <c r="CO52" s="581">
        <f>AQ52*((Resultat_liste!$M54+20)/20)+Resultat_liste!$J54</f>
        <v>0</v>
      </c>
      <c r="CP52" s="581">
        <f>AR52*((Resultat_liste!$M54+20)/20)+Resultat_liste!$J54</f>
        <v>29</v>
      </c>
      <c r="CQ52" s="581">
        <f>AS52*((Resultat_liste!$M54+20)/20)+Resultat_liste!$J54</f>
        <v>0</v>
      </c>
      <c r="CR52" s="581">
        <f>AT52*((Resultat_liste!$M54+20)/20)+Resultat_liste!$J54</f>
        <v>-29</v>
      </c>
      <c r="CS52" s="581">
        <f>AU52*((Resultat_liste!$M54+20)/20)+Resultat_liste!$J54</f>
        <v>0</v>
      </c>
      <c r="CT52" s="581">
        <f>AV52*((Resultat_liste!$M54+20)/20)+Resultat_liste!$J54</f>
        <v>29</v>
      </c>
      <c r="CU52" s="581">
        <f>AW52*((Resultat_liste!$M54+20)/20)+Resultat_liste!$J54</f>
        <v>0</v>
      </c>
      <c r="CV52" s="581">
        <f>AX52*((Resultat_liste!$M54+20)/20)+Resultat_liste!$J54</f>
        <v>-29</v>
      </c>
      <c r="CW52" s="581">
        <f>AY52*((Resultat_liste!$M54+20)/20)+Resultat_liste!$J54</f>
        <v>0</v>
      </c>
      <c r="CX52" s="581">
        <f>AZ52*((Resultat_liste!$M54+20)/20)+Resultat_liste!$J54</f>
        <v>29</v>
      </c>
      <c r="CY52" s="581">
        <f>BA52*((Resultat_liste!$M54+20)/20)+Resultat_liste!$J54</f>
        <v>0</v>
      </c>
      <c r="CZ52" s="581">
        <f>BB52*((Resultat_liste!$M54+20)/20)+Resultat_liste!$J54</f>
        <v>-29</v>
      </c>
      <c r="DA52" s="581">
        <f>BC52*((Resultat_liste!$M54+20)/20)+Resultat_liste!$J54</f>
        <v>0</v>
      </c>
      <c r="DB52" s="581">
        <f>BD52*((Resultat_liste!$M54+20)/20)+Resultat_liste!$J54</f>
        <v>29</v>
      </c>
      <c r="DC52" s="581">
        <f>BE52*((Resultat_liste!$M54+20)/20)+Resultat_liste!$J54</f>
        <v>0</v>
      </c>
      <c r="DD52" s="581">
        <f>H52*((Resultat_liste!$Y54+20)/20)+Resultat_liste!$V54</f>
        <v>29</v>
      </c>
      <c r="DE52" s="581">
        <f>I52*((Resultat_liste!$Y54+20)/20)+Resultat_liste!$V54</f>
        <v>0</v>
      </c>
      <c r="DF52" s="581">
        <f>J52*((Resultat_liste!$Y54+20)/20)+Resultat_liste!$V54</f>
        <v>-29</v>
      </c>
      <c r="DG52" s="581">
        <f>K52*((Resultat_liste!$Y54+20)/20)+Resultat_liste!$V54</f>
        <v>0</v>
      </c>
      <c r="DH52" s="581">
        <f>L52*((Resultat_liste!$Y54+20)/20)+Resultat_liste!$V54</f>
        <v>29</v>
      </c>
      <c r="DI52" s="581">
        <f>M52*((Resultat_liste!$Y54+20)/20)+Resultat_liste!$V54</f>
        <v>0</v>
      </c>
      <c r="DJ52" s="581">
        <f>N52*((Resultat_liste!$Y54+20)/20)+Resultat_liste!$V54</f>
        <v>-29</v>
      </c>
      <c r="DK52" s="581">
        <f>O52*((Resultat_liste!$Y54+20)/20)+Resultat_liste!$V54</f>
        <v>0</v>
      </c>
      <c r="DL52" s="581">
        <f>P52*((Resultat_liste!$Y54+20)/20)+Resultat_liste!$V54</f>
        <v>29</v>
      </c>
      <c r="DM52" s="581">
        <f>Q52*((Resultat_liste!$Y54+20)/20)+Resultat_liste!$V54</f>
        <v>0</v>
      </c>
      <c r="DN52" s="581">
        <f>R52*((Resultat_liste!$Y54+20)/20)+Resultat_liste!$V54</f>
        <v>-29</v>
      </c>
      <c r="DO52" s="581">
        <f>S52*((Resultat_liste!$Y54+20)/20)+Resultat_liste!$V54</f>
        <v>0</v>
      </c>
      <c r="DP52" s="581">
        <f>T52*((Resultat_liste!$Y54+20)/20)+Resultat_liste!$V54</f>
        <v>29</v>
      </c>
      <c r="DQ52" s="581">
        <f>U52*((Resultat_liste!$Y54+20)/20)+Resultat_liste!$V54</f>
        <v>0</v>
      </c>
      <c r="DR52" s="581">
        <f>V52*((Resultat_liste!$Y54+20)/20)+Resultat_liste!$V54</f>
        <v>-29</v>
      </c>
      <c r="DS52" s="581">
        <f>W52*((Resultat_liste!$Y54+20)/20)+Resultat_liste!$V54</f>
        <v>0</v>
      </c>
      <c r="DT52" s="581">
        <f>X52*((Resultat_liste!$Y54+20)/20)+Resultat_liste!$V54</f>
        <v>29</v>
      </c>
      <c r="DU52" s="581">
        <f>Y52*((Resultat_liste!$Y54+20)/20)+Resultat_liste!$V54</f>
        <v>0</v>
      </c>
      <c r="DV52" s="581">
        <f>Z52*((Resultat_liste!$Y54+20)/20)+Resultat_liste!$V54</f>
        <v>-29</v>
      </c>
      <c r="DW52" s="581">
        <f>AA52*((Resultat_liste!$Y54+20)/20)+Resultat_liste!$V54</f>
        <v>0</v>
      </c>
      <c r="DX52" s="581">
        <f>AB52*((Resultat_liste!$Y54+20)/20)+Resultat_liste!$V54</f>
        <v>29</v>
      </c>
      <c r="DY52" s="581">
        <f>AC52*((Resultat_liste!$Y54+20)/20)+Resultat_liste!$V54</f>
        <v>0</v>
      </c>
      <c r="DZ52" s="581">
        <f>AD52*((Resultat_liste!$Y54+20)/20)+Resultat_liste!$V54</f>
        <v>-29</v>
      </c>
      <c r="EA52" s="581">
        <f>AE52*((Resultat_liste!$Y54+20)/20)+Resultat_liste!$V54</f>
        <v>0</v>
      </c>
      <c r="EB52" s="581">
        <f>AF52*((Resultat_liste!$Y54+20)/20)+Resultat_liste!$V54</f>
        <v>29</v>
      </c>
      <c r="EC52" s="581">
        <f>AG52*((Resultat_liste!$Y54+20)/20)+Resultat_liste!$V54</f>
        <v>0</v>
      </c>
      <c r="ED52" s="581">
        <f>AH52*((Resultat_liste!$Y54+20)/20)+Resultat_liste!$V54</f>
        <v>-29</v>
      </c>
      <c r="EE52" s="581">
        <f>AI52*((Resultat_liste!$Y54+20)/20)+Resultat_liste!$V54</f>
        <v>0</v>
      </c>
      <c r="EF52" s="581">
        <f>AJ52*((Resultat_liste!$Y54+20)/20)+Resultat_liste!$V54</f>
        <v>29</v>
      </c>
      <c r="EG52" s="581">
        <f>AK52*((Resultat_liste!$Y54+20)/20)+Resultat_liste!$V54</f>
        <v>0</v>
      </c>
      <c r="EH52" s="581">
        <f>AL52*((Resultat_liste!$Y54+20)/20)+Resultat_liste!$V54</f>
        <v>-29</v>
      </c>
      <c r="EI52" s="581">
        <f>AM52*((Resultat_liste!$Y54+20)/20)+Resultat_liste!$V54</f>
        <v>0</v>
      </c>
      <c r="EJ52" s="581">
        <f>AN52*((Resultat_liste!$Y54+20)/20)+Resultat_liste!$V54</f>
        <v>29</v>
      </c>
      <c r="EK52" s="581">
        <f>AO52*((Resultat_liste!$Y54+20)/20)+Resultat_liste!$V54</f>
        <v>0</v>
      </c>
      <c r="EL52" s="581">
        <f>AP52*((Resultat_liste!$Y54+20)/20)+Resultat_liste!$V54</f>
        <v>-29</v>
      </c>
      <c r="EM52" s="581">
        <f>AQ52*((Resultat_liste!$Y54+20)/20)+Resultat_liste!$V54</f>
        <v>0</v>
      </c>
      <c r="EN52" s="581">
        <f>AR52*((Resultat_liste!$Y54+20)/20)+Resultat_liste!$V54</f>
        <v>29</v>
      </c>
      <c r="EO52" s="581">
        <f>AS52*((Resultat_liste!$Y54+20)/20)+Resultat_liste!$V54</f>
        <v>0</v>
      </c>
      <c r="EP52" s="581">
        <f>AT52*((Resultat_liste!$Y54+20)/20)+Resultat_liste!$V54</f>
        <v>-29</v>
      </c>
      <c r="EQ52" s="581">
        <f>AU52*((Resultat_liste!$Y54+20)/20)+Resultat_liste!$V54</f>
        <v>0</v>
      </c>
      <c r="ER52" s="581">
        <f>AV52*((Resultat_liste!$Y54+20)/20)+Resultat_liste!$V54</f>
        <v>29</v>
      </c>
      <c r="ES52" s="581">
        <f>AW52*((Resultat_liste!$Y54+20)/20)+Resultat_liste!$V54</f>
        <v>0</v>
      </c>
      <c r="ET52" s="581">
        <f>AX52*((Resultat_liste!$Y54+20)/20)+Resultat_liste!$V54</f>
        <v>-29</v>
      </c>
      <c r="EU52" s="581">
        <f>AY52*((Resultat_liste!$Y54+20)/20)+Resultat_liste!$V54</f>
        <v>0</v>
      </c>
      <c r="EV52" s="581">
        <f>AZ52*((Resultat_liste!$Y54+20)/20)+Resultat_liste!$V54</f>
        <v>29</v>
      </c>
      <c r="EW52" s="581">
        <f>BA52*((Resultat_liste!$Y54+20)/20)+Resultat_liste!$V54</f>
        <v>0</v>
      </c>
      <c r="EX52" s="581">
        <f>BB52*((Resultat_liste!$Y54+20)/20)+Resultat_liste!$V54</f>
        <v>-29</v>
      </c>
      <c r="EY52" s="581">
        <f>BC52*((Resultat_liste!$Y54+20)/20)+Resultat_liste!$V54</f>
        <v>0</v>
      </c>
      <c r="EZ52" s="581">
        <f>BD52*((Resultat_liste!$Y54+20)/20)+Resultat_liste!$V54</f>
        <v>29</v>
      </c>
      <c r="FA52" s="581">
        <f>BE52*((Resultat_liste!$Y54+20)/20)+Resultat_liste!$V54</f>
        <v>0</v>
      </c>
      <c r="FB52" s="581">
        <f t="shared" si="73"/>
        <v>20</v>
      </c>
      <c r="FC52" s="581">
        <f t="shared" si="74"/>
        <v>0</v>
      </c>
      <c r="FD52" s="581">
        <f t="shared" si="75"/>
        <v>-20</v>
      </c>
      <c r="FE52" s="581">
        <f t="shared" si="76"/>
        <v>0</v>
      </c>
      <c r="FF52" s="581">
        <f t="shared" si="77"/>
        <v>20</v>
      </c>
      <c r="FG52" s="581">
        <f t="shared" si="78"/>
        <v>0</v>
      </c>
      <c r="FH52" s="581">
        <f t="shared" si="79"/>
        <v>-20</v>
      </c>
      <c r="FI52" s="581">
        <f t="shared" si="80"/>
        <v>0</v>
      </c>
      <c r="FJ52" s="581">
        <f t="shared" si="81"/>
        <v>20</v>
      </c>
      <c r="FK52" s="581">
        <f t="shared" si="82"/>
        <v>0</v>
      </c>
      <c r="FL52" s="581">
        <f t="shared" si="83"/>
        <v>-20</v>
      </c>
      <c r="FM52" s="581">
        <f t="shared" si="84"/>
        <v>0</v>
      </c>
      <c r="FN52" s="581">
        <f t="shared" si="85"/>
        <v>20</v>
      </c>
      <c r="FO52" s="581">
        <f t="shared" si="86"/>
        <v>0</v>
      </c>
      <c r="FP52" s="581">
        <f t="shared" si="87"/>
        <v>-20</v>
      </c>
      <c r="FQ52" s="581">
        <f t="shared" si="88"/>
        <v>0</v>
      </c>
      <c r="FR52" s="581">
        <f t="shared" si="89"/>
        <v>20</v>
      </c>
      <c r="FS52" s="581">
        <f t="shared" si="90"/>
        <v>0</v>
      </c>
      <c r="FT52" s="581">
        <f t="shared" si="91"/>
        <v>-20</v>
      </c>
      <c r="FU52" s="581">
        <f t="shared" si="92"/>
        <v>0</v>
      </c>
      <c r="FV52" s="581">
        <f t="shared" si="93"/>
        <v>20</v>
      </c>
      <c r="FW52" s="581">
        <f t="shared" si="94"/>
        <v>0</v>
      </c>
      <c r="FX52" s="581">
        <f t="shared" si="95"/>
        <v>-20</v>
      </c>
      <c r="FY52" s="581">
        <f t="shared" si="96"/>
        <v>0</v>
      </c>
      <c r="FZ52" s="581">
        <f t="shared" si="97"/>
        <v>20</v>
      </c>
      <c r="GA52" s="581">
        <f t="shared" si="98"/>
        <v>0</v>
      </c>
      <c r="GB52" s="581">
        <f t="shared" si="2"/>
        <v>-20</v>
      </c>
      <c r="GC52" s="581">
        <f t="shared" si="3"/>
        <v>0</v>
      </c>
      <c r="GD52" s="581">
        <f t="shared" si="4"/>
        <v>20</v>
      </c>
      <c r="GE52" s="581">
        <f t="shared" si="5"/>
        <v>0</v>
      </c>
      <c r="GF52" s="581">
        <f t="shared" si="6"/>
        <v>-20</v>
      </c>
      <c r="GG52" s="581">
        <f t="shared" si="7"/>
        <v>0</v>
      </c>
      <c r="GH52" s="581">
        <f t="shared" si="8"/>
        <v>20</v>
      </c>
      <c r="GI52" s="581">
        <f t="shared" si="9"/>
        <v>0</v>
      </c>
      <c r="GJ52" s="581">
        <f t="shared" si="10"/>
        <v>-20</v>
      </c>
      <c r="GK52" s="581">
        <f t="shared" si="11"/>
        <v>0</v>
      </c>
      <c r="GL52" s="581">
        <f t="shared" si="12"/>
        <v>20</v>
      </c>
      <c r="GM52" s="581">
        <f t="shared" si="13"/>
        <v>0</v>
      </c>
      <c r="GN52" s="581">
        <f t="shared" si="14"/>
        <v>-20</v>
      </c>
      <c r="GO52" s="581">
        <f t="shared" si="15"/>
        <v>0</v>
      </c>
      <c r="GP52" s="581">
        <f t="shared" si="16"/>
        <v>20</v>
      </c>
      <c r="GQ52" s="581">
        <f t="shared" si="17"/>
        <v>0</v>
      </c>
      <c r="GR52" s="581">
        <f t="shared" si="18"/>
        <v>-20</v>
      </c>
      <c r="GS52" s="581">
        <f t="shared" si="19"/>
        <v>0</v>
      </c>
      <c r="GT52" s="581">
        <f t="shared" si="20"/>
        <v>20</v>
      </c>
      <c r="GU52" s="581">
        <f t="shared" si="21"/>
        <v>0</v>
      </c>
      <c r="GV52" s="581">
        <f t="shared" si="22"/>
        <v>-20</v>
      </c>
      <c r="GW52" s="581">
        <f t="shared" si="23"/>
        <v>0</v>
      </c>
      <c r="GX52" s="581">
        <f t="shared" si="24"/>
        <v>20</v>
      </c>
      <c r="GY52" s="581">
        <f t="shared" si="25"/>
        <v>0</v>
      </c>
    </row>
    <row r="53" spans="1:207" ht="31.5" thickTop="1" thickBot="1" x14ac:dyDescent="0.3">
      <c r="A53" s="581">
        <v>520</v>
      </c>
      <c r="B53" s="584" t="s">
        <v>66</v>
      </c>
      <c r="C53" s="581">
        <f t="shared" si="99"/>
        <v>8</v>
      </c>
      <c r="D53" s="581">
        <f t="shared" si="26"/>
        <v>808</v>
      </c>
      <c r="E53" s="581">
        <v>520</v>
      </c>
      <c r="F53" s="581">
        <f t="shared" si="100"/>
        <v>8</v>
      </c>
      <c r="G53" s="582" t="s">
        <v>58</v>
      </c>
      <c r="H53" s="581">
        <v>20</v>
      </c>
      <c r="I53" s="581">
        <v>0</v>
      </c>
      <c r="J53" s="581">
        <v>-20</v>
      </c>
      <c r="K53" s="581">
        <v>0</v>
      </c>
      <c r="L53" s="581">
        <f t="shared" si="27"/>
        <v>20</v>
      </c>
      <c r="M53" s="581">
        <f t="shared" si="28"/>
        <v>0</v>
      </c>
      <c r="N53" s="581">
        <f t="shared" si="29"/>
        <v>-20</v>
      </c>
      <c r="O53" s="581">
        <f t="shared" si="30"/>
        <v>0</v>
      </c>
      <c r="P53" s="581">
        <f t="shared" si="31"/>
        <v>20</v>
      </c>
      <c r="Q53" s="581">
        <f t="shared" si="32"/>
        <v>0</v>
      </c>
      <c r="R53" s="581">
        <f t="shared" si="33"/>
        <v>-20</v>
      </c>
      <c r="S53" s="581">
        <f t="shared" si="34"/>
        <v>0</v>
      </c>
      <c r="T53" s="581">
        <f t="shared" si="35"/>
        <v>20</v>
      </c>
      <c r="U53" s="581">
        <f t="shared" si="36"/>
        <v>0</v>
      </c>
      <c r="V53" s="581">
        <f t="shared" si="37"/>
        <v>-20</v>
      </c>
      <c r="W53" s="581">
        <f t="shared" si="38"/>
        <v>0</v>
      </c>
      <c r="X53" s="581">
        <f t="shared" si="39"/>
        <v>20</v>
      </c>
      <c r="Y53" s="581">
        <f t="shared" si="40"/>
        <v>0</v>
      </c>
      <c r="Z53" s="581">
        <f t="shared" si="41"/>
        <v>-20</v>
      </c>
      <c r="AA53" s="581">
        <f t="shared" si="42"/>
        <v>0</v>
      </c>
      <c r="AB53" s="581">
        <f t="shared" si="43"/>
        <v>20</v>
      </c>
      <c r="AC53" s="581">
        <f t="shared" si="44"/>
        <v>0</v>
      </c>
      <c r="AD53" s="581">
        <f t="shared" si="45"/>
        <v>-20</v>
      </c>
      <c r="AE53" s="581">
        <f t="shared" si="46"/>
        <v>0</v>
      </c>
      <c r="AF53" s="581">
        <f t="shared" si="47"/>
        <v>20</v>
      </c>
      <c r="AG53" s="581">
        <f t="shared" si="48"/>
        <v>0</v>
      </c>
      <c r="AH53" s="581">
        <f t="shared" si="49"/>
        <v>-20</v>
      </c>
      <c r="AI53" s="581">
        <f t="shared" si="50"/>
        <v>0</v>
      </c>
      <c r="AJ53" s="581">
        <f t="shared" si="51"/>
        <v>20</v>
      </c>
      <c r="AK53" s="581">
        <f t="shared" si="52"/>
        <v>0</v>
      </c>
      <c r="AL53" s="581">
        <f t="shared" si="53"/>
        <v>-20</v>
      </c>
      <c r="AM53" s="581">
        <f t="shared" si="54"/>
        <v>0</v>
      </c>
      <c r="AN53" s="581">
        <f t="shared" si="55"/>
        <v>20</v>
      </c>
      <c r="AO53" s="581">
        <f t="shared" si="56"/>
        <v>0</v>
      </c>
      <c r="AP53" s="581">
        <f t="shared" si="57"/>
        <v>-20</v>
      </c>
      <c r="AQ53" s="581">
        <f t="shared" si="58"/>
        <v>0</v>
      </c>
      <c r="AR53" s="581">
        <f t="shared" si="59"/>
        <v>20</v>
      </c>
      <c r="AS53" s="581">
        <f t="shared" si="60"/>
        <v>0</v>
      </c>
      <c r="AT53" s="581">
        <f t="shared" si="61"/>
        <v>-20</v>
      </c>
      <c r="AU53" s="581">
        <f t="shared" si="62"/>
        <v>0</v>
      </c>
      <c r="AV53" s="581">
        <f t="shared" si="63"/>
        <v>20</v>
      </c>
      <c r="AW53" s="581">
        <f t="shared" si="64"/>
        <v>0</v>
      </c>
      <c r="AX53" s="581">
        <f t="shared" si="65"/>
        <v>-20</v>
      </c>
      <c r="AY53" s="581">
        <f t="shared" si="66"/>
        <v>0</v>
      </c>
      <c r="AZ53" s="581">
        <f t="shared" si="67"/>
        <v>20</v>
      </c>
      <c r="BA53" s="581">
        <f t="shared" si="68"/>
        <v>0</v>
      </c>
      <c r="BB53" s="581">
        <f t="shared" si="69"/>
        <v>-20</v>
      </c>
      <c r="BC53" s="581">
        <f t="shared" si="70"/>
        <v>0</v>
      </c>
      <c r="BD53" s="581">
        <f t="shared" si="71"/>
        <v>20</v>
      </c>
      <c r="BE53" s="581">
        <f t="shared" si="72"/>
        <v>0</v>
      </c>
      <c r="BF53" s="581">
        <f>H53*((Resultat_liste!$M55+20)/20)+Resultat_liste!$J55</f>
        <v>30</v>
      </c>
      <c r="BG53" s="581">
        <f>I53*((Resultat_liste!$M55+20)/20)+Resultat_liste!$J55</f>
        <v>0</v>
      </c>
      <c r="BH53" s="581">
        <f>J53*((Resultat_liste!$M55+20)/20)+Resultat_liste!$J55</f>
        <v>-30</v>
      </c>
      <c r="BI53" s="581">
        <f>K53*((Resultat_liste!$M55+20)/20)+Resultat_liste!$J55</f>
        <v>0</v>
      </c>
      <c r="BJ53" s="581">
        <f>L53*((Resultat_liste!$M55+20)/20)+Resultat_liste!$J55</f>
        <v>30</v>
      </c>
      <c r="BK53" s="581">
        <f>M53*((Resultat_liste!$M55+20)/20)+Resultat_liste!$J55</f>
        <v>0</v>
      </c>
      <c r="BL53" s="581">
        <f>N53*((Resultat_liste!$M55+20)/20)+Resultat_liste!$J55</f>
        <v>-30</v>
      </c>
      <c r="BM53" s="581">
        <f>O53*((Resultat_liste!$M55+20)/20)+Resultat_liste!$J55</f>
        <v>0</v>
      </c>
      <c r="BN53" s="581">
        <f>P53*((Resultat_liste!$M55+20)/20)+Resultat_liste!$J55</f>
        <v>30</v>
      </c>
      <c r="BO53" s="581">
        <f>Q53*((Resultat_liste!$M55+20)/20)+Resultat_liste!$J55</f>
        <v>0</v>
      </c>
      <c r="BP53" s="581">
        <f>R53*((Resultat_liste!$M55+20)/20)+Resultat_liste!$J55</f>
        <v>-30</v>
      </c>
      <c r="BQ53" s="581">
        <f>S53*((Resultat_liste!$M55+20)/20)+Resultat_liste!$J55</f>
        <v>0</v>
      </c>
      <c r="BR53" s="581">
        <f>T53*((Resultat_liste!$M55+20)/20)+Resultat_liste!$J55</f>
        <v>30</v>
      </c>
      <c r="BS53" s="581">
        <f>U53*((Resultat_liste!$M55+20)/20)+Resultat_liste!$J55</f>
        <v>0</v>
      </c>
      <c r="BT53" s="581">
        <f>V53*((Resultat_liste!$M55+20)/20)+Resultat_liste!$J55</f>
        <v>-30</v>
      </c>
      <c r="BU53" s="581">
        <f>W53*((Resultat_liste!$M55+20)/20)+Resultat_liste!$J55</f>
        <v>0</v>
      </c>
      <c r="BV53" s="581">
        <f>X53*((Resultat_liste!$M55+20)/20)+Resultat_liste!$J55</f>
        <v>30</v>
      </c>
      <c r="BW53" s="581">
        <f>Y53*((Resultat_liste!$M55+20)/20)+Resultat_liste!$J55</f>
        <v>0</v>
      </c>
      <c r="BX53" s="581">
        <f>Z53*((Resultat_liste!$M55+20)/20)+Resultat_liste!$J55</f>
        <v>-30</v>
      </c>
      <c r="BY53" s="581">
        <f>AA53*((Resultat_liste!$M55+20)/20)+Resultat_liste!$J55</f>
        <v>0</v>
      </c>
      <c r="BZ53" s="581">
        <f>AB53*((Resultat_liste!$M55+20)/20)+Resultat_liste!$J55</f>
        <v>30</v>
      </c>
      <c r="CA53" s="581">
        <f>AC53*((Resultat_liste!$M55+20)/20)+Resultat_liste!$J55</f>
        <v>0</v>
      </c>
      <c r="CB53" s="581">
        <f>AD53*((Resultat_liste!$M55+20)/20)+Resultat_liste!$J55</f>
        <v>-30</v>
      </c>
      <c r="CC53" s="581">
        <f>AE53*((Resultat_liste!$M55+20)/20)+Resultat_liste!$J55</f>
        <v>0</v>
      </c>
      <c r="CD53" s="581">
        <f>AF53*((Resultat_liste!$M55+20)/20)+Resultat_liste!$J55</f>
        <v>30</v>
      </c>
      <c r="CE53" s="581">
        <f>AG53*((Resultat_liste!$M55+20)/20)+Resultat_liste!$J55</f>
        <v>0</v>
      </c>
      <c r="CF53" s="581">
        <f>AH53*((Resultat_liste!$M55+20)/20)+Resultat_liste!$J55</f>
        <v>-30</v>
      </c>
      <c r="CG53" s="581">
        <f>AI53*((Resultat_liste!$M55+20)/20)+Resultat_liste!$J55</f>
        <v>0</v>
      </c>
      <c r="CH53" s="581">
        <f>AJ53*((Resultat_liste!$M55+20)/20)+Resultat_liste!$J55</f>
        <v>30</v>
      </c>
      <c r="CI53" s="581">
        <f>AK53*((Resultat_liste!$M55+20)/20)+Resultat_liste!$J55</f>
        <v>0</v>
      </c>
      <c r="CJ53" s="581">
        <f>AL53*((Resultat_liste!$M55+20)/20)+Resultat_liste!$J55</f>
        <v>-30</v>
      </c>
      <c r="CK53" s="581">
        <f>AM53*((Resultat_liste!$M55+20)/20)+Resultat_liste!$J55</f>
        <v>0</v>
      </c>
      <c r="CL53" s="581">
        <f>AN53*((Resultat_liste!$M55+20)/20)+Resultat_liste!$J55</f>
        <v>30</v>
      </c>
      <c r="CM53" s="581">
        <f>AO53*((Resultat_liste!$M55+20)/20)+Resultat_liste!$J55</f>
        <v>0</v>
      </c>
      <c r="CN53" s="581">
        <f>AP53*((Resultat_liste!$M55+20)/20)+Resultat_liste!$J55</f>
        <v>-30</v>
      </c>
      <c r="CO53" s="581">
        <f>AQ53*((Resultat_liste!$M55+20)/20)+Resultat_liste!$J55</f>
        <v>0</v>
      </c>
      <c r="CP53" s="581">
        <f>AR53*((Resultat_liste!$M55+20)/20)+Resultat_liste!$J55</f>
        <v>30</v>
      </c>
      <c r="CQ53" s="581">
        <f>AS53*((Resultat_liste!$M55+20)/20)+Resultat_liste!$J55</f>
        <v>0</v>
      </c>
      <c r="CR53" s="581">
        <f>AT53*((Resultat_liste!$M55+20)/20)+Resultat_liste!$J55</f>
        <v>-30</v>
      </c>
      <c r="CS53" s="581">
        <f>AU53*((Resultat_liste!$M55+20)/20)+Resultat_liste!$J55</f>
        <v>0</v>
      </c>
      <c r="CT53" s="581">
        <f>AV53*((Resultat_liste!$M55+20)/20)+Resultat_liste!$J55</f>
        <v>30</v>
      </c>
      <c r="CU53" s="581">
        <f>AW53*((Resultat_liste!$M55+20)/20)+Resultat_liste!$J55</f>
        <v>0</v>
      </c>
      <c r="CV53" s="581">
        <f>AX53*((Resultat_liste!$M55+20)/20)+Resultat_liste!$J55</f>
        <v>-30</v>
      </c>
      <c r="CW53" s="581">
        <f>AY53*((Resultat_liste!$M55+20)/20)+Resultat_liste!$J55</f>
        <v>0</v>
      </c>
      <c r="CX53" s="581">
        <f>AZ53*((Resultat_liste!$M55+20)/20)+Resultat_liste!$J55</f>
        <v>30</v>
      </c>
      <c r="CY53" s="581">
        <f>BA53*((Resultat_liste!$M55+20)/20)+Resultat_liste!$J55</f>
        <v>0</v>
      </c>
      <c r="CZ53" s="581">
        <f>BB53*((Resultat_liste!$M55+20)/20)+Resultat_liste!$J55</f>
        <v>-30</v>
      </c>
      <c r="DA53" s="581">
        <f>BC53*((Resultat_liste!$M55+20)/20)+Resultat_liste!$J55</f>
        <v>0</v>
      </c>
      <c r="DB53" s="581">
        <f>BD53*((Resultat_liste!$M55+20)/20)+Resultat_liste!$J55</f>
        <v>30</v>
      </c>
      <c r="DC53" s="581">
        <f>BE53*((Resultat_liste!$M55+20)/20)+Resultat_liste!$J55</f>
        <v>0</v>
      </c>
      <c r="DD53" s="581">
        <f>H53*((Resultat_liste!$Y55+20)/20)+Resultat_liste!$V55</f>
        <v>32</v>
      </c>
      <c r="DE53" s="581">
        <f>I53*((Resultat_liste!$Y55+20)/20)+Resultat_liste!$V55</f>
        <v>0</v>
      </c>
      <c r="DF53" s="581">
        <f>J53*((Resultat_liste!$Y55+20)/20)+Resultat_liste!$V55</f>
        <v>-32</v>
      </c>
      <c r="DG53" s="581">
        <f>K53*((Resultat_liste!$Y55+20)/20)+Resultat_liste!$V55</f>
        <v>0</v>
      </c>
      <c r="DH53" s="581">
        <f>L53*((Resultat_liste!$Y55+20)/20)+Resultat_liste!$V55</f>
        <v>32</v>
      </c>
      <c r="DI53" s="581">
        <f>M53*((Resultat_liste!$Y55+20)/20)+Resultat_liste!$V55</f>
        <v>0</v>
      </c>
      <c r="DJ53" s="581">
        <f>N53*((Resultat_liste!$Y55+20)/20)+Resultat_liste!$V55</f>
        <v>-32</v>
      </c>
      <c r="DK53" s="581">
        <f>O53*((Resultat_liste!$Y55+20)/20)+Resultat_liste!$V55</f>
        <v>0</v>
      </c>
      <c r="DL53" s="581">
        <f>P53*((Resultat_liste!$Y55+20)/20)+Resultat_liste!$V55</f>
        <v>32</v>
      </c>
      <c r="DM53" s="581">
        <f>Q53*((Resultat_liste!$Y55+20)/20)+Resultat_liste!$V55</f>
        <v>0</v>
      </c>
      <c r="DN53" s="581">
        <f>R53*((Resultat_liste!$Y55+20)/20)+Resultat_liste!$V55</f>
        <v>-32</v>
      </c>
      <c r="DO53" s="581">
        <f>S53*((Resultat_liste!$Y55+20)/20)+Resultat_liste!$V55</f>
        <v>0</v>
      </c>
      <c r="DP53" s="581">
        <f>T53*((Resultat_liste!$Y55+20)/20)+Resultat_liste!$V55</f>
        <v>32</v>
      </c>
      <c r="DQ53" s="581">
        <f>U53*((Resultat_liste!$Y55+20)/20)+Resultat_liste!$V55</f>
        <v>0</v>
      </c>
      <c r="DR53" s="581">
        <f>V53*((Resultat_liste!$Y55+20)/20)+Resultat_liste!$V55</f>
        <v>-32</v>
      </c>
      <c r="DS53" s="581">
        <f>W53*((Resultat_liste!$Y55+20)/20)+Resultat_liste!$V55</f>
        <v>0</v>
      </c>
      <c r="DT53" s="581">
        <f>X53*((Resultat_liste!$Y55+20)/20)+Resultat_liste!$V55</f>
        <v>32</v>
      </c>
      <c r="DU53" s="581">
        <f>Y53*((Resultat_liste!$Y55+20)/20)+Resultat_liste!$V55</f>
        <v>0</v>
      </c>
      <c r="DV53" s="581">
        <f>Z53*((Resultat_liste!$Y55+20)/20)+Resultat_liste!$V55</f>
        <v>-32</v>
      </c>
      <c r="DW53" s="581">
        <f>AA53*((Resultat_liste!$Y55+20)/20)+Resultat_liste!$V55</f>
        <v>0</v>
      </c>
      <c r="DX53" s="581">
        <f>AB53*((Resultat_liste!$Y55+20)/20)+Resultat_liste!$V55</f>
        <v>32</v>
      </c>
      <c r="DY53" s="581">
        <f>AC53*((Resultat_liste!$Y55+20)/20)+Resultat_liste!$V55</f>
        <v>0</v>
      </c>
      <c r="DZ53" s="581">
        <f>AD53*((Resultat_liste!$Y55+20)/20)+Resultat_liste!$V55</f>
        <v>-32</v>
      </c>
      <c r="EA53" s="581">
        <f>AE53*((Resultat_liste!$Y55+20)/20)+Resultat_liste!$V55</f>
        <v>0</v>
      </c>
      <c r="EB53" s="581">
        <f>AF53*((Resultat_liste!$Y55+20)/20)+Resultat_liste!$V55</f>
        <v>32</v>
      </c>
      <c r="EC53" s="581">
        <f>AG53*((Resultat_liste!$Y55+20)/20)+Resultat_liste!$V55</f>
        <v>0</v>
      </c>
      <c r="ED53" s="581">
        <f>AH53*((Resultat_liste!$Y55+20)/20)+Resultat_liste!$V55</f>
        <v>-32</v>
      </c>
      <c r="EE53" s="581">
        <f>AI53*((Resultat_liste!$Y55+20)/20)+Resultat_liste!$V55</f>
        <v>0</v>
      </c>
      <c r="EF53" s="581">
        <f>AJ53*((Resultat_liste!$Y55+20)/20)+Resultat_liste!$V55</f>
        <v>32</v>
      </c>
      <c r="EG53" s="581">
        <f>AK53*((Resultat_liste!$Y55+20)/20)+Resultat_liste!$V55</f>
        <v>0</v>
      </c>
      <c r="EH53" s="581">
        <f>AL53*((Resultat_liste!$Y55+20)/20)+Resultat_liste!$V55</f>
        <v>-32</v>
      </c>
      <c r="EI53" s="581">
        <f>AM53*((Resultat_liste!$Y55+20)/20)+Resultat_liste!$V55</f>
        <v>0</v>
      </c>
      <c r="EJ53" s="581">
        <f>AN53*((Resultat_liste!$Y55+20)/20)+Resultat_liste!$V55</f>
        <v>32</v>
      </c>
      <c r="EK53" s="581">
        <f>AO53*((Resultat_liste!$Y55+20)/20)+Resultat_liste!$V55</f>
        <v>0</v>
      </c>
      <c r="EL53" s="581">
        <f>AP53*((Resultat_liste!$Y55+20)/20)+Resultat_liste!$V55</f>
        <v>-32</v>
      </c>
      <c r="EM53" s="581">
        <f>AQ53*((Resultat_liste!$Y55+20)/20)+Resultat_liste!$V55</f>
        <v>0</v>
      </c>
      <c r="EN53" s="581">
        <f>AR53*((Resultat_liste!$Y55+20)/20)+Resultat_liste!$V55</f>
        <v>32</v>
      </c>
      <c r="EO53" s="581">
        <f>AS53*((Resultat_liste!$Y55+20)/20)+Resultat_liste!$V55</f>
        <v>0</v>
      </c>
      <c r="EP53" s="581">
        <f>AT53*((Resultat_liste!$Y55+20)/20)+Resultat_liste!$V55</f>
        <v>-32</v>
      </c>
      <c r="EQ53" s="581">
        <f>AU53*((Resultat_liste!$Y55+20)/20)+Resultat_liste!$V55</f>
        <v>0</v>
      </c>
      <c r="ER53" s="581">
        <f>AV53*((Resultat_liste!$Y55+20)/20)+Resultat_liste!$V55</f>
        <v>32</v>
      </c>
      <c r="ES53" s="581">
        <f>AW53*((Resultat_liste!$Y55+20)/20)+Resultat_liste!$V55</f>
        <v>0</v>
      </c>
      <c r="ET53" s="581">
        <f>AX53*((Resultat_liste!$Y55+20)/20)+Resultat_liste!$V55</f>
        <v>-32</v>
      </c>
      <c r="EU53" s="581">
        <f>AY53*((Resultat_liste!$Y55+20)/20)+Resultat_liste!$V55</f>
        <v>0</v>
      </c>
      <c r="EV53" s="581">
        <f>AZ53*((Resultat_liste!$Y55+20)/20)+Resultat_liste!$V55</f>
        <v>32</v>
      </c>
      <c r="EW53" s="581">
        <f>BA53*((Resultat_liste!$Y55+20)/20)+Resultat_liste!$V55</f>
        <v>0</v>
      </c>
      <c r="EX53" s="581">
        <f>BB53*((Resultat_liste!$Y55+20)/20)+Resultat_liste!$V55</f>
        <v>-32</v>
      </c>
      <c r="EY53" s="581">
        <f>BC53*((Resultat_liste!$Y55+20)/20)+Resultat_liste!$V55</f>
        <v>0</v>
      </c>
      <c r="EZ53" s="581">
        <f>BD53*((Resultat_liste!$Y55+20)/20)+Resultat_liste!$V55</f>
        <v>32</v>
      </c>
      <c r="FA53" s="581">
        <f>BE53*((Resultat_liste!$Y55+20)/20)+Resultat_liste!$V55</f>
        <v>0</v>
      </c>
      <c r="FB53" s="581">
        <f t="shared" si="73"/>
        <v>20</v>
      </c>
      <c r="FC53" s="581">
        <f t="shared" si="74"/>
        <v>0</v>
      </c>
      <c r="FD53" s="581">
        <f t="shared" si="75"/>
        <v>-20</v>
      </c>
      <c r="FE53" s="581">
        <f t="shared" si="76"/>
        <v>0</v>
      </c>
      <c r="FF53" s="581">
        <f t="shared" si="77"/>
        <v>20</v>
      </c>
      <c r="FG53" s="581">
        <f t="shared" si="78"/>
        <v>0</v>
      </c>
      <c r="FH53" s="581">
        <f t="shared" si="79"/>
        <v>-20</v>
      </c>
      <c r="FI53" s="581">
        <f t="shared" si="80"/>
        <v>0</v>
      </c>
      <c r="FJ53" s="581">
        <f t="shared" si="81"/>
        <v>20</v>
      </c>
      <c r="FK53" s="581">
        <f t="shared" si="82"/>
        <v>0</v>
      </c>
      <c r="FL53" s="581">
        <f t="shared" si="83"/>
        <v>-20</v>
      </c>
      <c r="FM53" s="581">
        <f t="shared" si="84"/>
        <v>0</v>
      </c>
      <c r="FN53" s="581">
        <f t="shared" si="85"/>
        <v>20</v>
      </c>
      <c r="FO53" s="581">
        <f t="shared" si="86"/>
        <v>0</v>
      </c>
      <c r="FP53" s="581">
        <f t="shared" si="87"/>
        <v>-20</v>
      </c>
      <c r="FQ53" s="581">
        <f t="shared" si="88"/>
        <v>0</v>
      </c>
      <c r="FR53" s="581">
        <f t="shared" si="89"/>
        <v>20</v>
      </c>
      <c r="FS53" s="581">
        <f t="shared" si="90"/>
        <v>0</v>
      </c>
      <c r="FT53" s="581">
        <f t="shared" si="91"/>
        <v>-20</v>
      </c>
      <c r="FU53" s="581">
        <f t="shared" si="92"/>
        <v>0</v>
      </c>
      <c r="FV53" s="581">
        <f t="shared" si="93"/>
        <v>20</v>
      </c>
      <c r="FW53" s="581">
        <f t="shared" si="94"/>
        <v>0</v>
      </c>
      <c r="FX53" s="581">
        <f t="shared" si="95"/>
        <v>-20</v>
      </c>
      <c r="FY53" s="581">
        <f t="shared" si="96"/>
        <v>0</v>
      </c>
      <c r="FZ53" s="581">
        <f t="shared" si="97"/>
        <v>20</v>
      </c>
      <c r="GA53" s="581">
        <f t="shared" si="98"/>
        <v>0</v>
      </c>
      <c r="GB53" s="581">
        <f t="shared" si="2"/>
        <v>-20</v>
      </c>
      <c r="GC53" s="581">
        <f t="shared" si="3"/>
        <v>0</v>
      </c>
      <c r="GD53" s="581">
        <f t="shared" si="4"/>
        <v>20</v>
      </c>
      <c r="GE53" s="581">
        <f t="shared" si="5"/>
        <v>0</v>
      </c>
      <c r="GF53" s="581">
        <f t="shared" si="6"/>
        <v>-20</v>
      </c>
      <c r="GG53" s="581">
        <f t="shared" si="7"/>
        <v>0</v>
      </c>
      <c r="GH53" s="581">
        <f t="shared" si="8"/>
        <v>20</v>
      </c>
      <c r="GI53" s="581">
        <f t="shared" si="9"/>
        <v>0</v>
      </c>
      <c r="GJ53" s="581">
        <f t="shared" si="10"/>
        <v>-20</v>
      </c>
      <c r="GK53" s="581">
        <f t="shared" si="11"/>
        <v>0</v>
      </c>
      <c r="GL53" s="581">
        <f t="shared" si="12"/>
        <v>20</v>
      </c>
      <c r="GM53" s="581">
        <f t="shared" si="13"/>
        <v>0</v>
      </c>
      <c r="GN53" s="581">
        <f t="shared" si="14"/>
        <v>-20</v>
      </c>
      <c r="GO53" s="581">
        <f t="shared" si="15"/>
        <v>0</v>
      </c>
      <c r="GP53" s="581">
        <f t="shared" si="16"/>
        <v>20</v>
      </c>
      <c r="GQ53" s="581">
        <f t="shared" si="17"/>
        <v>0</v>
      </c>
      <c r="GR53" s="581">
        <f t="shared" si="18"/>
        <v>-20</v>
      </c>
      <c r="GS53" s="581">
        <f t="shared" si="19"/>
        <v>0</v>
      </c>
      <c r="GT53" s="581">
        <f t="shared" si="20"/>
        <v>20</v>
      </c>
      <c r="GU53" s="581">
        <f t="shared" si="21"/>
        <v>0</v>
      </c>
      <c r="GV53" s="581">
        <f t="shared" si="22"/>
        <v>-20</v>
      </c>
      <c r="GW53" s="581">
        <f t="shared" si="23"/>
        <v>0</v>
      </c>
      <c r="GX53" s="581">
        <f t="shared" si="24"/>
        <v>20</v>
      </c>
      <c r="GY53" s="581">
        <f t="shared" si="25"/>
        <v>0</v>
      </c>
    </row>
    <row r="54" spans="1:207" ht="31.5" thickTop="1" thickBot="1" x14ac:dyDescent="0.3">
      <c r="A54" s="581">
        <v>530</v>
      </c>
      <c r="B54" s="584" t="s">
        <v>67</v>
      </c>
      <c r="C54" s="581">
        <f t="shared" si="99"/>
        <v>8</v>
      </c>
      <c r="D54" s="581">
        <f t="shared" si="26"/>
        <v>809</v>
      </c>
      <c r="E54" s="581">
        <v>530</v>
      </c>
      <c r="F54" s="581">
        <f t="shared" si="100"/>
        <v>9</v>
      </c>
      <c r="G54" s="582" t="s">
        <v>58</v>
      </c>
      <c r="H54" s="581">
        <v>20</v>
      </c>
      <c r="I54" s="581">
        <v>0</v>
      </c>
      <c r="J54" s="581">
        <v>-20</v>
      </c>
      <c r="K54" s="581">
        <v>0</v>
      </c>
      <c r="L54" s="581">
        <f t="shared" si="27"/>
        <v>20</v>
      </c>
      <c r="M54" s="581">
        <f t="shared" si="28"/>
        <v>0</v>
      </c>
      <c r="N54" s="581">
        <f t="shared" si="29"/>
        <v>-20</v>
      </c>
      <c r="O54" s="581">
        <f t="shared" si="30"/>
        <v>0</v>
      </c>
      <c r="P54" s="581">
        <f t="shared" si="31"/>
        <v>20</v>
      </c>
      <c r="Q54" s="581">
        <f t="shared" si="32"/>
        <v>0</v>
      </c>
      <c r="R54" s="581">
        <f t="shared" si="33"/>
        <v>-20</v>
      </c>
      <c r="S54" s="581">
        <f t="shared" si="34"/>
        <v>0</v>
      </c>
      <c r="T54" s="581">
        <f t="shared" si="35"/>
        <v>20</v>
      </c>
      <c r="U54" s="581">
        <f t="shared" si="36"/>
        <v>0</v>
      </c>
      <c r="V54" s="581">
        <f t="shared" si="37"/>
        <v>-20</v>
      </c>
      <c r="W54" s="581">
        <f t="shared" si="38"/>
        <v>0</v>
      </c>
      <c r="X54" s="581">
        <f t="shared" si="39"/>
        <v>20</v>
      </c>
      <c r="Y54" s="581">
        <f t="shared" si="40"/>
        <v>0</v>
      </c>
      <c r="Z54" s="581">
        <f t="shared" si="41"/>
        <v>-20</v>
      </c>
      <c r="AA54" s="581">
        <f t="shared" si="42"/>
        <v>0</v>
      </c>
      <c r="AB54" s="581">
        <f t="shared" si="43"/>
        <v>20</v>
      </c>
      <c r="AC54" s="581">
        <f t="shared" si="44"/>
        <v>0</v>
      </c>
      <c r="AD54" s="581">
        <f t="shared" si="45"/>
        <v>-20</v>
      </c>
      <c r="AE54" s="581">
        <f t="shared" si="46"/>
        <v>0</v>
      </c>
      <c r="AF54" s="581">
        <f t="shared" si="47"/>
        <v>20</v>
      </c>
      <c r="AG54" s="581">
        <f t="shared" si="48"/>
        <v>0</v>
      </c>
      <c r="AH54" s="581">
        <f t="shared" si="49"/>
        <v>-20</v>
      </c>
      <c r="AI54" s="581">
        <f t="shared" si="50"/>
        <v>0</v>
      </c>
      <c r="AJ54" s="581">
        <f t="shared" si="51"/>
        <v>20</v>
      </c>
      <c r="AK54" s="581">
        <f t="shared" si="52"/>
        <v>0</v>
      </c>
      <c r="AL54" s="581">
        <f t="shared" si="53"/>
        <v>-20</v>
      </c>
      <c r="AM54" s="581">
        <f t="shared" si="54"/>
        <v>0</v>
      </c>
      <c r="AN54" s="581">
        <f t="shared" si="55"/>
        <v>20</v>
      </c>
      <c r="AO54" s="581">
        <f t="shared" si="56"/>
        <v>0</v>
      </c>
      <c r="AP54" s="581">
        <f t="shared" si="57"/>
        <v>-20</v>
      </c>
      <c r="AQ54" s="581">
        <f t="shared" si="58"/>
        <v>0</v>
      </c>
      <c r="AR54" s="581">
        <f t="shared" si="59"/>
        <v>20</v>
      </c>
      <c r="AS54" s="581">
        <f t="shared" si="60"/>
        <v>0</v>
      </c>
      <c r="AT54" s="581">
        <f t="shared" si="61"/>
        <v>-20</v>
      </c>
      <c r="AU54" s="581">
        <f t="shared" si="62"/>
        <v>0</v>
      </c>
      <c r="AV54" s="581">
        <f t="shared" si="63"/>
        <v>20</v>
      </c>
      <c r="AW54" s="581">
        <f t="shared" si="64"/>
        <v>0</v>
      </c>
      <c r="AX54" s="581">
        <f t="shared" si="65"/>
        <v>-20</v>
      </c>
      <c r="AY54" s="581">
        <f t="shared" si="66"/>
        <v>0</v>
      </c>
      <c r="AZ54" s="581">
        <f t="shared" si="67"/>
        <v>20</v>
      </c>
      <c r="BA54" s="581">
        <f t="shared" si="68"/>
        <v>0</v>
      </c>
      <c r="BB54" s="581">
        <f t="shared" si="69"/>
        <v>-20</v>
      </c>
      <c r="BC54" s="581">
        <f t="shared" si="70"/>
        <v>0</v>
      </c>
      <c r="BD54" s="581">
        <f t="shared" si="71"/>
        <v>20</v>
      </c>
      <c r="BE54" s="581">
        <f t="shared" si="72"/>
        <v>0</v>
      </c>
      <c r="BF54" s="581">
        <f>H54*((Resultat_liste!$M56+20)/20)+Resultat_liste!$J56</f>
        <v>28</v>
      </c>
      <c r="BG54" s="581">
        <f>I54*((Resultat_liste!$M56+20)/20)+Resultat_liste!$J56</f>
        <v>0</v>
      </c>
      <c r="BH54" s="581">
        <f>J54*((Resultat_liste!$M56+20)/20)+Resultat_liste!$J56</f>
        <v>-28</v>
      </c>
      <c r="BI54" s="581">
        <f>K54*((Resultat_liste!$M56+20)/20)+Resultat_liste!$J56</f>
        <v>0</v>
      </c>
      <c r="BJ54" s="581">
        <f>L54*((Resultat_liste!$M56+20)/20)+Resultat_liste!$J56</f>
        <v>28</v>
      </c>
      <c r="BK54" s="581">
        <f>M54*((Resultat_liste!$M56+20)/20)+Resultat_liste!$J56</f>
        <v>0</v>
      </c>
      <c r="BL54" s="581">
        <f>N54*((Resultat_liste!$M56+20)/20)+Resultat_liste!$J56</f>
        <v>-28</v>
      </c>
      <c r="BM54" s="581">
        <f>O54*((Resultat_liste!$M56+20)/20)+Resultat_liste!$J56</f>
        <v>0</v>
      </c>
      <c r="BN54" s="581">
        <f>P54*((Resultat_liste!$M56+20)/20)+Resultat_liste!$J56</f>
        <v>28</v>
      </c>
      <c r="BO54" s="581">
        <f>Q54*((Resultat_liste!$M56+20)/20)+Resultat_liste!$J56</f>
        <v>0</v>
      </c>
      <c r="BP54" s="581">
        <f>R54*((Resultat_liste!$M56+20)/20)+Resultat_liste!$J56</f>
        <v>-28</v>
      </c>
      <c r="BQ54" s="581">
        <f>S54*((Resultat_liste!$M56+20)/20)+Resultat_liste!$J56</f>
        <v>0</v>
      </c>
      <c r="BR54" s="581">
        <f>T54*((Resultat_liste!$M56+20)/20)+Resultat_liste!$J56</f>
        <v>28</v>
      </c>
      <c r="BS54" s="581">
        <f>U54*((Resultat_liste!$M56+20)/20)+Resultat_liste!$J56</f>
        <v>0</v>
      </c>
      <c r="BT54" s="581">
        <f>V54*((Resultat_liste!$M56+20)/20)+Resultat_liste!$J56</f>
        <v>-28</v>
      </c>
      <c r="BU54" s="581">
        <f>W54*((Resultat_liste!$M56+20)/20)+Resultat_liste!$J56</f>
        <v>0</v>
      </c>
      <c r="BV54" s="581">
        <f>X54*((Resultat_liste!$M56+20)/20)+Resultat_liste!$J56</f>
        <v>28</v>
      </c>
      <c r="BW54" s="581">
        <f>Y54*((Resultat_liste!$M56+20)/20)+Resultat_liste!$J56</f>
        <v>0</v>
      </c>
      <c r="BX54" s="581">
        <f>Z54*((Resultat_liste!$M56+20)/20)+Resultat_liste!$J56</f>
        <v>-28</v>
      </c>
      <c r="BY54" s="581">
        <f>AA54*((Resultat_liste!$M56+20)/20)+Resultat_liste!$J56</f>
        <v>0</v>
      </c>
      <c r="BZ54" s="581">
        <f>AB54*((Resultat_liste!$M56+20)/20)+Resultat_liste!$J56</f>
        <v>28</v>
      </c>
      <c r="CA54" s="581">
        <f>AC54*((Resultat_liste!$M56+20)/20)+Resultat_liste!$J56</f>
        <v>0</v>
      </c>
      <c r="CB54" s="581">
        <f>AD54*((Resultat_liste!$M56+20)/20)+Resultat_liste!$J56</f>
        <v>-28</v>
      </c>
      <c r="CC54" s="581">
        <f>AE54*((Resultat_liste!$M56+20)/20)+Resultat_liste!$J56</f>
        <v>0</v>
      </c>
      <c r="CD54" s="581">
        <f>AF54*((Resultat_liste!$M56+20)/20)+Resultat_liste!$J56</f>
        <v>28</v>
      </c>
      <c r="CE54" s="581">
        <f>AG54*((Resultat_liste!$M56+20)/20)+Resultat_liste!$J56</f>
        <v>0</v>
      </c>
      <c r="CF54" s="581">
        <f>AH54*((Resultat_liste!$M56+20)/20)+Resultat_liste!$J56</f>
        <v>-28</v>
      </c>
      <c r="CG54" s="581">
        <f>AI54*((Resultat_liste!$M56+20)/20)+Resultat_liste!$J56</f>
        <v>0</v>
      </c>
      <c r="CH54" s="581">
        <f>AJ54*((Resultat_liste!$M56+20)/20)+Resultat_liste!$J56</f>
        <v>28</v>
      </c>
      <c r="CI54" s="581">
        <f>AK54*((Resultat_liste!$M56+20)/20)+Resultat_liste!$J56</f>
        <v>0</v>
      </c>
      <c r="CJ54" s="581">
        <f>AL54*((Resultat_liste!$M56+20)/20)+Resultat_liste!$J56</f>
        <v>-28</v>
      </c>
      <c r="CK54" s="581">
        <f>AM54*((Resultat_liste!$M56+20)/20)+Resultat_liste!$J56</f>
        <v>0</v>
      </c>
      <c r="CL54" s="581">
        <f>AN54*((Resultat_liste!$M56+20)/20)+Resultat_liste!$J56</f>
        <v>28</v>
      </c>
      <c r="CM54" s="581">
        <f>AO54*((Resultat_liste!$M56+20)/20)+Resultat_liste!$J56</f>
        <v>0</v>
      </c>
      <c r="CN54" s="581">
        <f>AP54*((Resultat_liste!$M56+20)/20)+Resultat_liste!$J56</f>
        <v>-28</v>
      </c>
      <c r="CO54" s="581">
        <f>AQ54*((Resultat_liste!$M56+20)/20)+Resultat_liste!$J56</f>
        <v>0</v>
      </c>
      <c r="CP54" s="581">
        <f>AR54*((Resultat_liste!$M56+20)/20)+Resultat_liste!$J56</f>
        <v>28</v>
      </c>
      <c r="CQ54" s="581">
        <f>AS54*((Resultat_liste!$M56+20)/20)+Resultat_liste!$J56</f>
        <v>0</v>
      </c>
      <c r="CR54" s="581">
        <f>AT54*((Resultat_liste!$M56+20)/20)+Resultat_liste!$J56</f>
        <v>-28</v>
      </c>
      <c r="CS54" s="581">
        <f>AU54*((Resultat_liste!$M56+20)/20)+Resultat_liste!$J56</f>
        <v>0</v>
      </c>
      <c r="CT54" s="581">
        <f>AV54*((Resultat_liste!$M56+20)/20)+Resultat_liste!$J56</f>
        <v>28</v>
      </c>
      <c r="CU54" s="581">
        <f>AW54*((Resultat_liste!$M56+20)/20)+Resultat_liste!$J56</f>
        <v>0</v>
      </c>
      <c r="CV54" s="581">
        <f>AX54*((Resultat_liste!$M56+20)/20)+Resultat_liste!$J56</f>
        <v>-28</v>
      </c>
      <c r="CW54" s="581">
        <f>AY54*((Resultat_liste!$M56+20)/20)+Resultat_liste!$J56</f>
        <v>0</v>
      </c>
      <c r="CX54" s="581">
        <f>AZ54*((Resultat_liste!$M56+20)/20)+Resultat_liste!$J56</f>
        <v>28</v>
      </c>
      <c r="CY54" s="581">
        <f>BA54*((Resultat_liste!$M56+20)/20)+Resultat_liste!$J56</f>
        <v>0</v>
      </c>
      <c r="CZ54" s="581">
        <f>BB54*((Resultat_liste!$M56+20)/20)+Resultat_liste!$J56</f>
        <v>-28</v>
      </c>
      <c r="DA54" s="581">
        <f>BC54*((Resultat_liste!$M56+20)/20)+Resultat_liste!$J56</f>
        <v>0</v>
      </c>
      <c r="DB54" s="581">
        <f>BD54*((Resultat_liste!$M56+20)/20)+Resultat_liste!$J56</f>
        <v>28</v>
      </c>
      <c r="DC54" s="581">
        <f>BE54*((Resultat_liste!$M56+20)/20)+Resultat_liste!$J56</f>
        <v>0</v>
      </c>
      <c r="DD54" s="581">
        <f>H54*((Resultat_liste!$Y56+20)/20)+Resultat_liste!$V56</f>
        <v>26</v>
      </c>
      <c r="DE54" s="581">
        <f>I54*((Resultat_liste!$Y56+20)/20)+Resultat_liste!$V56</f>
        <v>0</v>
      </c>
      <c r="DF54" s="581">
        <f>J54*((Resultat_liste!$Y56+20)/20)+Resultat_liste!$V56</f>
        <v>-26</v>
      </c>
      <c r="DG54" s="581">
        <f>K54*((Resultat_liste!$Y56+20)/20)+Resultat_liste!$V56</f>
        <v>0</v>
      </c>
      <c r="DH54" s="581">
        <f>L54*((Resultat_liste!$Y56+20)/20)+Resultat_liste!$V56</f>
        <v>26</v>
      </c>
      <c r="DI54" s="581">
        <f>M54*((Resultat_liste!$Y56+20)/20)+Resultat_liste!$V56</f>
        <v>0</v>
      </c>
      <c r="DJ54" s="581">
        <f>N54*((Resultat_liste!$Y56+20)/20)+Resultat_liste!$V56</f>
        <v>-26</v>
      </c>
      <c r="DK54" s="581">
        <f>O54*((Resultat_liste!$Y56+20)/20)+Resultat_liste!$V56</f>
        <v>0</v>
      </c>
      <c r="DL54" s="581">
        <f>P54*((Resultat_liste!$Y56+20)/20)+Resultat_liste!$V56</f>
        <v>26</v>
      </c>
      <c r="DM54" s="581">
        <f>Q54*((Resultat_liste!$Y56+20)/20)+Resultat_liste!$V56</f>
        <v>0</v>
      </c>
      <c r="DN54" s="581">
        <f>R54*((Resultat_liste!$Y56+20)/20)+Resultat_liste!$V56</f>
        <v>-26</v>
      </c>
      <c r="DO54" s="581">
        <f>S54*((Resultat_liste!$Y56+20)/20)+Resultat_liste!$V56</f>
        <v>0</v>
      </c>
      <c r="DP54" s="581">
        <f>T54*((Resultat_liste!$Y56+20)/20)+Resultat_liste!$V56</f>
        <v>26</v>
      </c>
      <c r="DQ54" s="581">
        <f>U54*((Resultat_liste!$Y56+20)/20)+Resultat_liste!$V56</f>
        <v>0</v>
      </c>
      <c r="DR54" s="581">
        <f>V54*((Resultat_liste!$Y56+20)/20)+Resultat_liste!$V56</f>
        <v>-26</v>
      </c>
      <c r="DS54" s="581">
        <f>W54*((Resultat_liste!$Y56+20)/20)+Resultat_liste!$V56</f>
        <v>0</v>
      </c>
      <c r="DT54" s="581">
        <f>X54*((Resultat_liste!$Y56+20)/20)+Resultat_liste!$V56</f>
        <v>26</v>
      </c>
      <c r="DU54" s="581">
        <f>Y54*((Resultat_liste!$Y56+20)/20)+Resultat_liste!$V56</f>
        <v>0</v>
      </c>
      <c r="DV54" s="581">
        <f>Z54*((Resultat_liste!$Y56+20)/20)+Resultat_liste!$V56</f>
        <v>-26</v>
      </c>
      <c r="DW54" s="581">
        <f>AA54*((Resultat_liste!$Y56+20)/20)+Resultat_liste!$V56</f>
        <v>0</v>
      </c>
      <c r="DX54" s="581">
        <f>AB54*((Resultat_liste!$Y56+20)/20)+Resultat_liste!$V56</f>
        <v>26</v>
      </c>
      <c r="DY54" s="581">
        <f>AC54*((Resultat_liste!$Y56+20)/20)+Resultat_liste!$V56</f>
        <v>0</v>
      </c>
      <c r="DZ54" s="581">
        <f>AD54*((Resultat_liste!$Y56+20)/20)+Resultat_liste!$V56</f>
        <v>-26</v>
      </c>
      <c r="EA54" s="581">
        <f>AE54*((Resultat_liste!$Y56+20)/20)+Resultat_liste!$V56</f>
        <v>0</v>
      </c>
      <c r="EB54" s="581">
        <f>AF54*((Resultat_liste!$Y56+20)/20)+Resultat_liste!$V56</f>
        <v>26</v>
      </c>
      <c r="EC54" s="581">
        <f>AG54*((Resultat_liste!$Y56+20)/20)+Resultat_liste!$V56</f>
        <v>0</v>
      </c>
      <c r="ED54" s="581">
        <f>AH54*((Resultat_liste!$Y56+20)/20)+Resultat_liste!$V56</f>
        <v>-26</v>
      </c>
      <c r="EE54" s="581">
        <f>AI54*((Resultat_liste!$Y56+20)/20)+Resultat_liste!$V56</f>
        <v>0</v>
      </c>
      <c r="EF54" s="581">
        <f>AJ54*((Resultat_liste!$Y56+20)/20)+Resultat_liste!$V56</f>
        <v>26</v>
      </c>
      <c r="EG54" s="581">
        <f>AK54*((Resultat_liste!$Y56+20)/20)+Resultat_liste!$V56</f>
        <v>0</v>
      </c>
      <c r="EH54" s="581">
        <f>AL54*((Resultat_liste!$Y56+20)/20)+Resultat_liste!$V56</f>
        <v>-26</v>
      </c>
      <c r="EI54" s="581">
        <f>AM54*((Resultat_liste!$Y56+20)/20)+Resultat_liste!$V56</f>
        <v>0</v>
      </c>
      <c r="EJ54" s="581">
        <f>AN54*((Resultat_liste!$Y56+20)/20)+Resultat_liste!$V56</f>
        <v>26</v>
      </c>
      <c r="EK54" s="581">
        <f>AO54*((Resultat_liste!$Y56+20)/20)+Resultat_liste!$V56</f>
        <v>0</v>
      </c>
      <c r="EL54" s="581">
        <f>AP54*((Resultat_liste!$Y56+20)/20)+Resultat_liste!$V56</f>
        <v>-26</v>
      </c>
      <c r="EM54" s="581">
        <f>AQ54*((Resultat_liste!$Y56+20)/20)+Resultat_liste!$V56</f>
        <v>0</v>
      </c>
      <c r="EN54" s="581">
        <f>AR54*((Resultat_liste!$Y56+20)/20)+Resultat_liste!$V56</f>
        <v>26</v>
      </c>
      <c r="EO54" s="581">
        <f>AS54*((Resultat_liste!$Y56+20)/20)+Resultat_liste!$V56</f>
        <v>0</v>
      </c>
      <c r="EP54" s="581">
        <f>AT54*((Resultat_liste!$Y56+20)/20)+Resultat_liste!$V56</f>
        <v>-26</v>
      </c>
      <c r="EQ54" s="581">
        <f>AU54*((Resultat_liste!$Y56+20)/20)+Resultat_liste!$V56</f>
        <v>0</v>
      </c>
      <c r="ER54" s="581">
        <f>AV54*((Resultat_liste!$Y56+20)/20)+Resultat_liste!$V56</f>
        <v>26</v>
      </c>
      <c r="ES54" s="581">
        <f>AW54*((Resultat_liste!$Y56+20)/20)+Resultat_liste!$V56</f>
        <v>0</v>
      </c>
      <c r="ET54" s="581">
        <f>AX54*((Resultat_liste!$Y56+20)/20)+Resultat_liste!$V56</f>
        <v>-26</v>
      </c>
      <c r="EU54" s="581">
        <f>AY54*((Resultat_liste!$Y56+20)/20)+Resultat_liste!$V56</f>
        <v>0</v>
      </c>
      <c r="EV54" s="581">
        <f>AZ54*((Resultat_liste!$Y56+20)/20)+Resultat_liste!$V56</f>
        <v>26</v>
      </c>
      <c r="EW54" s="581">
        <f>BA54*((Resultat_liste!$Y56+20)/20)+Resultat_liste!$V56</f>
        <v>0</v>
      </c>
      <c r="EX54" s="581">
        <f>BB54*((Resultat_liste!$Y56+20)/20)+Resultat_liste!$V56</f>
        <v>-26</v>
      </c>
      <c r="EY54" s="581">
        <f>BC54*((Resultat_liste!$Y56+20)/20)+Resultat_liste!$V56</f>
        <v>0</v>
      </c>
      <c r="EZ54" s="581">
        <f>BD54*((Resultat_liste!$Y56+20)/20)+Resultat_liste!$V56</f>
        <v>26</v>
      </c>
      <c r="FA54" s="581">
        <f>BE54*((Resultat_liste!$Y56+20)/20)+Resultat_liste!$V56</f>
        <v>0</v>
      </c>
      <c r="FB54" s="581">
        <f t="shared" si="73"/>
        <v>20</v>
      </c>
      <c r="FC54" s="581">
        <f t="shared" si="74"/>
        <v>0</v>
      </c>
      <c r="FD54" s="581">
        <f t="shared" si="75"/>
        <v>-20</v>
      </c>
      <c r="FE54" s="581">
        <f t="shared" si="76"/>
        <v>0</v>
      </c>
      <c r="FF54" s="581">
        <f t="shared" si="77"/>
        <v>20</v>
      </c>
      <c r="FG54" s="581">
        <f t="shared" si="78"/>
        <v>0</v>
      </c>
      <c r="FH54" s="581">
        <f t="shared" si="79"/>
        <v>-20</v>
      </c>
      <c r="FI54" s="581">
        <f t="shared" si="80"/>
        <v>0</v>
      </c>
      <c r="FJ54" s="581">
        <f t="shared" si="81"/>
        <v>20</v>
      </c>
      <c r="FK54" s="581">
        <f t="shared" si="82"/>
        <v>0</v>
      </c>
      <c r="FL54" s="581">
        <f t="shared" si="83"/>
        <v>-20</v>
      </c>
      <c r="FM54" s="581">
        <f t="shared" si="84"/>
        <v>0</v>
      </c>
      <c r="FN54" s="581">
        <f t="shared" si="85"/>
        <v>20</v>
      </c>
      <c r="FO54" s="581">
        <f t="shared" si="86"/>
        <v>0</v>
      </c>
      <c r="FP54" s="581">
        <f t="shared" si="87"/>
        <v>-20</v>
      </c>
      <c r="FQ54" s="581">
        <f t="shared" si="88"/>
        <v>0</v>
      </c>
      <c r="FR54" s="581">
        <f t="shared" si="89"/>
        <v>20</v>
      </c>
      <c r="FS54" s="581">
        <f t="shared" si="90"/>
        <v>0</v>
      </c>
      <c r="FT54" s="581">
        <f t="shared" si="91"/>
        <v>-20</v>
      </c>
      <c r="FU54" s="581">
        <f t="shared" si="92"/>
        <v>0</v>
      </c>
      <c r="FV54" s="581">
        <f t="shared" si="93"/>
        <v>20</v>
      </c>
      <c r="FW54" s="581">
        <f t="shared" si="94"/>
        <v>0</v>
      </c>
      <c r="FX54" s="581">
        <f t="shared" si="95"/>
        <v>-20</v>
      </c>
      <c r="FY54" s="581">
        <f t="shared" si="96"/>
        <v>0</v>
      </c>
      <c r="FZ54" s="581">
        <f t="shared" si="97"/>
        <v>20</v>
      </c>
      <c r="GA54" s="581">
        <f t="shared" si="98"/>
        <v>0</v>
      </c>
      <c r="GB54" s="581">
        <f t="shared" si="2"/>
        <v>-20</v>
      </c>
      <c r="GC54" s="581">
        <f t="shared" si="3"/>
        <v>0</v>
      </c>
      <c r="GD54" s="581">
        <f t="shared" si="4"/>
        <v>20</v>
      </c>
      <c r="GE54" s="581">
        <f t="shared" si="5"/>
        <v>0</v>
      </c>
      <c r="GF54" s="581">
        <f t="shared" si="6"/>
        <v>-20</v>
      </c>
      <c r="GG54" s="581">
        <f t="shared" si="7"/>
        <v>0</v>
      </c>
      <c r="GH54" s="581">
        <f t="shared" si="8"/>
        <v>20</v>
      </c>
      <c r="GI54" s="581">
        <f t="shared" si="9"/>
        <v>0</v>
      </c>
      <c r="GJ54" s="581">
        <f t="shared" si="10"/>
        <v>-20</v>
      </c>
      <c r="GK54" s="581">
        <f t="shared" si="11"/>
        <v>0</v>
      </c>
      <c r="GL54" s="581">
        <f t="shared" si="12"/>
        <v>20</v>
      </c>
      <c r="GM54" s="581">
        <f t="shared" si="13"/>
        <v>0</v>
      </c>
      <c r="GN54" s="581">
        <f t="shared" si="14"/>
        <v>-20</v>
      </c>
      <c r="GO54" s="581">
        <f t="shared" si="15"/>
        <v>0</v>
      </c>
      <c r="GP54" s="581">
        <f t="shared" si="16"/>
        <v>20</v>
      </c>
      <c r="GQ54" s="581">
        <f t="shared" si="17"/>
        <v>0</v>
      </c>
      <c r="GR54" s="581">
        <f t="shared" si="18"/>
        <v>-20</v>
      </c>
      <c r="GS54" s="581">
        <f t="shared" si="19"/>
        <v>0</v>
      </c>
      <c r="GT54" s="581">
        <f t="shared" si="20"/>
        <v>20</v>
      </c>
      <c r="GU54" s="581">
        <f t="shared" si="21"/>
        <v>0</v>
      </c>
      <c r="GV54" s="581">
        <f t="shared" si="22"/>
        <v>-20</v>
      </c>
      <c r="GW54" s="581">
        <f t="shared" si="23"/>
        <v>0</v>
      </c>
      <c r="GX54" s="581">
        <f t="shared" si="24"/>
        <v>20</v>
      </c>
      <c r="GY54" s="581">
        <f t="shared" si="25"/>
        <v>0</v>
      </c>
    </row>
    <row r="55" spans="1:207" ht="16.5" thickTop="1" thickBot="1" x14ac:dyDescent="0.3">
      <c r="A55" s="581">
        <v>540</v>
      </c>
      <c r="B55" s="584" t="s">
        <v>69</v>
      </c>
      <c r="C55" s="581">
        <f t="shared" si="99"/>
        <v>9</v>
      </c>
      <c r="D55" s="581">
        <f t="shared" si="26"/>
        <v>901</v>
      </c>
      <c r="E55" s="581">
        <v>540</v>
      </c>
      <c r="F55" s="581">
        <f t="shared" si="100"/>
        <v>1</v>
      </c>
      <c r="G55" s="582" t="s">
        <v>68</v>
      </c>
      <c r="H55" s="581">
        <v>20</v>
      </c>
      <c r="I55" s="581">
        <v>0</v>
      </c>
      <c r="J55" s="581">
        <v>-20</v>
      </c>
      <c r="K55" s="581">
        <v>0</v>
      </c>
      <c r="L55" s="581">
        <f t="shared" si="27"/>
        <v>20</v>
      </c>
      <c r="M55" s="581">
        <f t="shared" si="28"/>
        <v>0</v>
      </c>
      <c r="N55" s="581">
        <f t="shared" si="29"/>
        <v>-20</v>
      </c>
      <c r="O55" s="581">
        <f t="shared" si="30"/>
        <v>0</v>
      </c>
      <c r="P55" s="581">
        <f t="shared" si="31"/>
        <v>20</v>
      </c>
      <c r="Q55" s="581">
        <f t="shared" si="32"/>
        <v>0</v>
      </c>
      <c r="R55" s="581">
        <f t="shared" si="33"/>
        <v>-20</v>
      </c>
      <c r="S55" s="581">
        <f t="shared" si="34"/>
        <v>0</v>
      </c>
      <c r="T55" s="581">
        <f t="shared" si="35"/>
        <v>20</v>
      </c>
      <c r="U55" s="581">
        <f t="shared" si="36"/>
        <v>0</v>
      </c>
      <c r="V55" s="581">
        <f t="shared" si="37"/>
        <v>-20</v>
      </c>
      <c r="W55" s="581">
        <f t="shared" si="38"/>
        <v>0</v>
      </c>
      <c r="X55" s="581">
        <f t="shared" si="39"/>
        <v>20</v>
      </c>
      <c r="Y55" s="581">
        <f t="shared" si="40"/>
        <v>0</v>
      </c>
      <c r="Z55" s="581">
        <f t="shared" si="41"/>
        <v>-20</v>
      </c>
      <c r="AA55" s="581">
        <f t="shared" si="42"/>
        <v>0</v>
      </c>
      <c r="AB55" s="581">
        <f t="shared" si="43"/>
        <v>20</v>
      </c>
      <c r="AC55" s="581">
        <f t="shared" si="44"/>
        <v>0</v>
      </c>
      <c r="AD55" s="581">
        <f t="shared" si="45"/>
        <v>-20</v>
      </c>
      <c r="AE55" s="581">
        <f t="shared" si="46"/>
        <v>0</v>
      </c>
      <c r="AF55" s="581">
        <f t="shared" si="47"/>
        <v>20</v>
      </c>
      <c r="AG55" s="581">
        <f t="shared" si="48"/>
        <v>0</v>
      </c>
      <c r="AH55" s="581">
        <f t="shared" si="49"/>
        <v>-20</v>
      </c>
      <c r="AI55" s="581">
        <f t="shared" si="50"/>
        <v>0</v>
      </c>
      <c r="AJ55" s="581">
        <f t="shared" si="51"/>
        <v>20</v>
      </c>
      <c r="AK55" s="581">
        <f t="shared" si="52"/>
        <v>0</v>
      </c>
      <c r="AL55" s="581">
        <f t="shared" si="53"/>
        <v>-20</v>
      </c>
      <c r="AM55" s="581">
        <f t="shared" si="54"/>
        <v>0</v>
      </c>
      <c r="AN55" s="581">
        <f t="shared" si="55"/>
        <v>20</v>
      </c>
      <c r="AO55" s="581">
        <f t="shared" si="56"/>
        <v>0</v>
      </c>
      <c r="AP55" s="581">
        <f t="shared" si="57"/>
        <v>-20</v>
      </c>
      <c r="AQ55" s="581">
        <f t="shared" si="58"/>
        <v>0</v>
      </c>
      <c r="AR55" s="581">
        <f t="shared" si="59"/>
        <v>20</v>
      </c>
      <c r="AS55" s="581">
        <f t="shared" si="60"/>
        <v>0</v>
      </c>
      <c r="AT55" s="581">
        <f t="shared" si="61"/>
        <v>-20</v>
      </c>
      <c r="AU55" s="581">
        <f t="shared" si="62"/>
        <v>0</v>
      </c>
      <c r="AV55" s="581">
        <f t="shared" si="63"/>
        <v>20</v>
      </c>
      <c r="AW55" s="581">
        <f t="shared" si="64"/>
        <v>0</v>
      </c>
      <c r="AX55" s="581">
        <f t="shared" si="65"/>
        <v>-20</v>
      </c>
      <c r="AY55" s="581">
        <f t="shared" si="66"/>
        <v>0</v>
      </c>
      <c r="AZ55" s="581">
        <f t="shared" si="67"/>
        <v>20</v>
      </c>
      <c r="BA55" s="581">
        <f t="shared" si="68"/>
        <v>0</v>
      </c>
      <c r="BB55" s="581">
        <f t="shared" si="69"/>
        <v>-20</v>
      </c>
      <c r="BC55" s="581">
        <f t="shared" si="70"/>
        <v>0</v>
      </c>
      <c r="BD55" s="581">
        <f t="shared" si="71"/>
        <v>20</v>
      </c>
      <c r="BE55" s="581">
        <f t="shared" si="72"/>
        <v>0</v>
      </c>
      <c r="BF55" s="581">
        <f>H55*((Resultat_liste!$M57+20)/20)+Resultat_liste!$J57</f>
        <v>26</v>
      </c>
      <c r="BG55" s="581">
        <f>I55*((Resultat_liste!$M57+20)/20)+Resultat_liste!$J57</f>
        <v>0</v>
      </c>
      <c r="BH55" s="581">
        <f>J55*((Resultat_liste!$M57+20)/20)+Resultat_liste!$J57</f>
        <v>-26</v>
      </c>
      <c r="BI55" s="581">
        <f>K55*((Resultat_liste!$M57+20)/20)+Resultat_liste!$J57</f>
        <v>0</v>
      </c>
      <c r="BJ55" s="581">
        <f>L55*((Resultat_liste!$M57+20)/20)+Resultat_liste!$J57</f>
        <v>26</v>
      </c>
      <c r="BK55" s="581">
        <f>M55*((Resultat_liste!$M57+20)/20)+Resultat_liste!$J57</f>
        <v>0</v>
      </c>
      <c r="BL55" s="581">
        <f>N55*((Resultat_liste!$M57+20)/20)+Resultat_liste!$J57</f>
        <v>-26</v>
      </c>
      <c r="BM55" s="581">
        <f>O55*((Resultat_liste!$M57+20)/20)+Resultat_liste!$J57</f>
        <v>0</v>
      </c>
      <c r="BN55" s="581">
        <f>P55*((Resultat_liste!$M57+20)/20)+Resultat_liste!$J57</f>
        <v>26</v>
      </c>
      <c r="BO55" s="581">
        <f>Q55*((Resultat_liste!$M57+20)/20)+Resultat_liste!$J57</f>
        <v>0</v>
      </c>
      <c r="BP55" s="581">
        <f>R55*((Resultat_liste!$M57+20)/20)+Resultat_liste!$J57</f>
        <v>-26</v>
      </c>
      <c r="BQ55" s="581">
        <f>S55*((Resultat_liste!$M57+20)/20)+Resultat_liste!$J57</f>
        <v>0</v>
      </c>
      <c r="BR55" s="581">
        <f>T55*((Resultat_liste!$M57+20)/20)+Resultat_liste!$J57</f>
        <v>26</v>
      </c>
      <c r="BS55" s="581">
        <f>U55*((Resultat_liste!$M57+20)/20)+Resultat_liste!$J57</f>
        <v>0</v>
      </c>
      <c r="BT55" s="581">
        <f>V55*((Resultat_liste!$M57+20)/20)+Resultat_liste!$J57</f>
        <v>-26</v>
      </c>
      <c r="BU55" s="581">
        <f>W55*((Resultat_liste!$M57+20)/20)+Resultat_liste!$J57</f>
        <v>0</v>
      </c>
      <c r="BV55" s="581">
        <f>X55*((Resultat_liste!$M57+20)/20)+Resultat_liste!$J57</f>
        <v>26</v>
      </c>
      <c r="BW55" s="581">
        <f>Y55*((Resultat_liste!$M57+20)/20)+Resultat_liste!$J57</f>
        <v>0</v>
      </c>
      <c r="BX55" s="581">
        <f>Z55*((Resultat_liste!$M57+20)/20)+Resultat_liste!$J57</f>
        <v>-26</v>
      </c>
      <c r="BY55" s="581">
        <f>AA55*((Resultat_liste!$M57+20)/20)+Resultat_liste!$J57</f>
        <v>0</v>
      </c>
      <c r="BZ55" s="581">
        <f>AB55*((Resultat_liste!$M57+20)/20)+Resultat_liste!$J57</f>
        <v>26</v>
      </c>
      <c r="CA55" s="581">
        <f>AC55*((Resultat_liste!$M57+20)/20)+Resultat_liste!$J57</f>
        <v>0</v>
      </c>
      <c r="CB55" s="581">
        <f>AD55*((Resultat_liste!$M57+20)/20)+Resultat_liste!$J57</f>
        <v>-26</v>
      </c>
      <c r="CC55" s="581">
        <f>AE55*((Resultat_liste!$M57+20)/20)+Resultat_liste!$J57</f>
        <v>0</v>
      </c>
      <c r="CD55" s="581">
        <f>AF55*((Resultat_liste!$M57+20)/20)+Resultat_liste!$J57</f>
        <v>26</v>
      </c>
      <c r="CE55" s="581">
        <f>AG55*((Resultat_liste!$M57+20)/20)+Resultat_liste!$J57</f>
        <v>0</v>
      </c>
      <c r="CF55" s="581">
        <f>AH55*((Resultat_liste!$M57+20)/20)+Resultat_liste!$J57</f>
        <v>-26</v>
      </c>
      <c r="CG55" s="581">
        <f>AI55*((Resultat_liste!$M57+20)/20)+Resultat_liste!$J57</f>
        <v>0</v>
      </c>
      <c r="CH55" s="581">
        <f>AJ55*((Resultat_liste!$M57+20)/20)+Resultat_liste!$J57</f>
        <v>26</v>
      </c>
      <c r="CI55" s="581">
        <f>AK55*((Resultat_liste!$M57+20)/20)+Resultat_liste!$J57</f>
        <v>0</v>
      </c>
      <c r="CJ55" s="581">
        <f>AL55*((Resultat_liste!$M57+20)/20)+Resultat_liste!$J57</f>
        <v>-26</v>
      </c>
      <c r="CK55" s="581">
        <f>AM55*((Resultat_liste!$M57+20)/20)+Resultat_liste!$J57</f>
        <v>0</v>
      </c>
      <c r="CL55" s="581">
        <f>AN55*((Resultat_liste!$M57+20)/20)+Resultat_liste!$J57</f>
        <v>26</v>
      </c>
      <c r="CM55" s="581">
        <f>AO55*((Resultat_liste!$M57+20)/20)+Resultat_liste!$J57</f>
        <v>0</v>
      </c>
      <c r="CN55" s="581">
        <f>AP55*((Resultat_liste!$M57+20)/20)+Resultat_liste!$J57</f>
        <v>-26</v>
      </c>
      <c r="CO55" s="581">
        <f>AQ55*((Resultat_liste!$M57+20)/20)+Resultat_liste!$J57</f>
        <v>0</v>
      </c>
      <c r="CP55" s="581">
        <f>AR55*((Resultat_liste!$M57+20)/20)+Resultat_liste!$J57</f>
        <v>26</v>
      </c>
      <c r="CQ55" s="581">
        <f>AS55*((Resultat_liste!$M57+20)/20)+Resultat_liste!$J57</f>
        <v>0</v>
      </c>
      <c r="CR55" s="581">
        <f>AT55*((Resultat_liste!$M57+20)/20)+Resultat_liste!$J57</f>
        <v>-26</v>
      </c>
      <c r="CS55" s="581">
        <f>AU55*((Resultat_liste!$M57+20)/20)+Resultat_liste!$J57</f>
        <v>0</v>
      </c>
      <c r="CT55" s="581">
        <f>AV55*((Resultat_liste!$M57+20)/20)+Resultat_liste!$J57</f>
        <v>26</v>
      </c>
      <c r="CU55" s="581">
        <f>AW55*((Resultat_liste!$M57+20)/20)+Resultat_liste!$J57</f>
        <v>0</v>
      </c>
      <c r="CV55" s="581">
        <f>AX55*((Resultat_liste!$M57+20)/20)+Resultat_liste!$J57</f>
        <v>-26</v>
      </c>
      <c r="CW55" s="581">
        <f>AY55*((Resultat_liste!$M57+20)/20)+Resultat_liste!$J57</f>
        <v>0</v>
      </c>
      <c r="CX55" s="581">
        <f>AZ55*((Resultat_liste!$M57+20)/20)+Resultat_liste!$J57</f>
        <v>26</v>
      </c>
      <c r="CY55" s="581">
        <f>BA55*((Resultat_liste!$M57+20)/20)+Resultat_liste!$J57</f>
        <v>0</v>
      </c>
      <c r="CZ55" s="581">
        <f>BB55*((Resultat_liste!$M57+20)/20)+Resultat_liste!$J57</f>
        <v>-26</v>
      </c>
      <c r="DA55" s="581">
        <f>BC55*((Resultat_liste!$M57+20)/20)+Resultat_liste!$J57</f>
        <v>0</v>
      </c>
      <c r="DB55" s="581">
        <f>BD55*((Resultat_liste!$M57+20)/20)+Resultat_liste!$J57</f>
        <v>26</v>
      </c>
      <c r="DC55" s="581">
        <f>BE55*((Resultat_liste!$M57+20)/20)+Resultat_liste!$J57</f>
        <v>0</v>
      </c>
      <c r="DD55" s="581">
        <f>H55*((Resultat_liste!$Y57+20)/20)+Resultat_liste!$V57</f>
        <v>29</v>
      </c>
      <c r="DE55" s="581">
        <f>I55*((Resultat_liste!$Y57+20)/20)+Resultat_liste!$V57</f>
        <v>2</v>
      </c>
      <c r="DF55" s="581">
        <f>J55*((Resultat_liste!$Y57+20)/20)+Resultat_liste!$V57</f>
        <v>-25</v>
      </c>
      <c r="DG55" s="581">
        <f>K55*((Resultat_liste!$Y57+20)/20)+Resultat_liste!$V57</f>
        <v>2</v>
      </c>
      <c r="DH55" s="581">
        <f>L55*((Resultat_liste!$Y57+20)/20)+Resultat_liste!$V57</f>
        <v>29</v>
      </c>
      <c r="DI55" s="581">
        <f>M55*((Resultat_liste!$Y57+20)/20)+Resultat_liste!$V57</f>
        <v>2</v>
      </c>
      <c r="DJ55" s="581">
        <f>N55*((Resultat_liste!$Y57+20)/20)+Resultat_liste!$V57</f>
        <v>-25</v>
      </c>
      <c r="DK55" s="581">
        <f>O55*((Resultat_liste!$Y57+20)/20)+Resultat_liste!$V57</f>
        <v>2</v>
      </c>
      <c r="DL55" s="581">
        <f>P55*((Resultat_liste!$Y57+20)/20)+Resultat_liste!$V57</f>
        <v>29</v>
      </c>
      <c r="DM55" s="581">
        <f>Q55*((Resultat_liste!$Y57+20)/20)+Resultat_liste!$V57</f>
        <v>2</v>
      </c>
      <c r="DN55" s="581">
        <f>R55*((Resultat_liste!$Y57+20)/20)+Resultat_liste!$V57</f>
        <v>-25</v>
      </c>
      <c r="DO55" s="581">
        <f>S55*((Resultat_liste!$Y57+20)/20)+Resultat_liste!$V57</f>
        <v>2</v>
      </c>
      <c r="DP55" s="581">
        <f>T55*((Resultat_liste!$Y57+20)/20)+Resultat_liste!$V57</f>
        <v>29</v>
      </c>
      <c r="DQ55" s="581">
        <f>U55*((Resultat_liste!$Y57+20)/20)+Resultat_liste!$V57</f>
        <v>2</v>
      </c>
      <c r="DR55" s="581">
        <f>V55*((Resultat_liste!$Y57+20)/20)+Resultat_liste!$V57</f>
        <v>-25</v>
      </c>
      <c r="DS55" s="581">
        <f>W55*((Resultat_liste!$Y57+20)/20)+Resultat_liste!$V57</f>
        <v>2</v>
      </c>
      <c r="DT55" s="581">
        <f>X55*((Resultat_liste!$Y57+20)/20)+Resultat_liste!$V57</f>
        <v>29</v>
      </c>
      <c r="DU55" s="581">
        <f>Y55*((Resultat_liste!$Y57+20)/20)+Resultat_liste!$V57</f>
        <v>2</v>
      </c>
      <c r="DV55" s="581">
        <f>Z55*((Resultat_liste!$Y57+20)/20)+Resultat_liste!$V57</f>
        <v>-25</v>
      </c>
      <c r="DW55" s="581">
        <f>AA55*((Resultat_liste!$Y57+20)/20)+Resultat_liste!$V57</f>
        <v>2</v>
      </c>
      <c r="DX55" s="581">
        <f>AB55*((Resultat_liste!$Y57+20)/20)+Resultat_liste!$V57</f>
        <v>29</v>
      </c>
      <c r="DY55" s="581">
        <f>AC55*((Resultat_liste!$Y57+20)/20)+Resultat_liste!$V57</f>
        <v>2</v>
      </c>
      <c r="DZ55" s="581">
        <f>AD55*((Resultat_liste!$Y57+20)/20)+Resultat_liste!$V57</f>
        <v>-25</v>
      </c>
      <c r="EA55" s="581">
        <f>AE55*((Resultat_liste!$Y57+20)/20)+Resultat_liste!$V57</f>
        <v>2</v>
      </c>
      <c r="EB55" s="581">
        <f>AF55*((Resultat_liste!$Y57+20)/20)+Resultat_liste!$V57</f>
        <v>29</v>
      </c>
      <c r="EC55" s="581">
        <f>AG55*((Resultat_liste!$Y57+20)/20)+Resultat_liste!$V57</f>
        <v>2</v>
      </c>
      <c r="ED55" s="581">
        <f>AH55*((Resultat_liste!$Y57+20)/20)+Resultat_liste!$V57</f>
        <v>-25</v>
      </c>
      <c r="EE55" s="581">
        <f>AI55*((Resultat_liste!$Y57+20)/20)+Resultat_liste!$V57</f>
        <v>2</v>
      </c>
      <c r="EF55" s="581">
        <f>AJ55*((Resultat_liste!$Y57+20)/20)+Resultat_liste!$V57</f>
        <v>29</v>
      </c>
      <c r="EG55" s="581">
        <f>AK55*((Resultat_liste!$Y57+20)/20)+Resultat_liste!$V57</f>
        <v>2</v>
      </c>
      <c r="EH55" s="581">
        <f>AL55*((Resultat_liste!$Y57+20)/20)+Resultat_liste!$V57</f>
        <v>-25</v>
      </c>
      <c r="EI55" s="581">
        <f>AM55*((Resultat_liste!$Y57+20)/20)+Resultat_liste!$V57</f>
        <v>2</v>
      </c>
      <c r="EJ55" s="581">
        <f>AN55*((Resultat_liste!$Y57+20)/20)+Resultat_liste!$V57</f>
        <v>29</v>
      </c>
      <c r="EK55" s="581">
        <f>AO55*((Resultat_liste!$Y57+20)/20)+Resultat_liste!$V57</f>
        <v>2</v>
      </c>
      <c r="EL55" s="581">
        <f>AP55*((Resultat_liste!$Y57+20)/20)+Resultat_liste!$V57</f>
        <v>-25</v>
      </c>
      <c r="EM55" s="581">
        <f>AQ55*((Resultat_liste!$Y57+20)/20)+Resultat_liste!$V57</f>
        <v>2</v>
      </c>
      <c r="EN55" s="581">
        <f>AR55*((Resultat_liste!$Y57+20)/20)+Resultat_liste!$V57</f>
        <v>29</v>
      </c>
      <c r="EO55" s="581">
        <f>AS55*((Resultat_liste!$Y57+20)/20)+Resultat_liste!$V57</f>
        <v>2</v>
      </c>
      <c r="EP55" s="581">
        <f>AT55*((Resultat_liste!$Y57+20)/20)+Resultat_liste!$V57</f>
        <v>-25</v>
      </c>
      <c r="EQ55" s="581">
        <f>AU55*((Resultat_liste!$Y57+20)/20)+Resultat_liste!$V57</f>
        <v>2</v>
      </c>
      <c r="ER55" s="581">
        <f>AV55*((Resultat_liste!$Y57+20)/20)+Resultat_liste!$V57</f>
        <v>29</v>
      </c>
      <c r="ES55" s="581">
        <f>AW55*((Resultat_liste!$Y57+20)/20)+Resultat_liste!$V57</f>
        <v>2</v>
      </c>
      <c r="ET55" s="581">
        <f>AX55*((Resultat_liste!$Y57+20)/20)+Resultat_liste!$V57</f>
        <v>-25</v>
      </c>
      <c r="EU55" s="581">
        <f>AY55*((Resultat_liste!$Y57+20)/20)+Resultat_liste!$V57</f>
        <v>2</v>
      </c>
      <c r="EV55" s="581">
        <f>AZ55*((Resultat_liste!$Y57+20)/20)+Resultat_liste!$V57</f>
        <v>29</v>
      </c>
      <c r="EW55" s="581">
        <f>BA55*((Resultat_liste!$Y57+20)/20)+Resultat_liste!$V57</f>
        <v>2</v>
      </c>
      <c r="EX55" s="581">
        <f>BB55*((Resultat_liste!$Y57+20)/20)+Resultat_liste!$V57</f>
        <v>-25</v>
      </c>
      <c r="EY55" s="581">
        <f>BC55*((Resultat_liste!$Y57+20)/20)+Resultat_liste!$V57</f>
        <v>2</v>
      </c>
      <c r="EZ55" s="581">
        <f>BD55*((Resultat_liste!$Y57+20)/20)+Resultat_liste!$V57</f>
        <v>29</v>
      </c>
      <c r="FA55" s="581">
        <f>BE55*((Resultat_liste!$Y57+20)/20)+Resultat_liste!$V57</f>
        <v>2</v>
      </c>
      <c r="FB55" s="581">
        <f t="shared" si="73"/>
        <v>20</v>
      </c>
      <c r="FC55" s="581">
        <f t="shared" si="74"/>
        <v>0</v>
      </c>
      <c r="FD55" s="581">
        <f t="shared" si="75"/>
        <v>-20</v>
      </c>
      <c r="FE55" s="581">
        <f t="shared" si="76"/>
        <v>0</v>
      </c>
      <c r="FF55" s="581">
        <f t="shared" si="77"/>
        <v>20</v>
      </c>
      <c r="FG55" s="581">
        <f t="shared" si="78"/>
        <v>0</v>
      </c>
      <c r="FH55" s="581">
        <f t="shared" si="79"/>
        <v>-20</v>
      </c>
      <c r="FI55" s="581">
        <f t="shared" si="80"/>
        <v>0</v>
      </c>
      <c r="FJ55" s="581">
        <f t="shared" si="81"/>
        <v>20</v>
      </c>
      <c r="FK55" s="581">
        <f t="shared" si="82"/>
        <v>0</v>
      </c>
      <c r="FL55" s="581">
        <f t="shared" si="83"/>
        <v>-20</v>
      </c>
      <c r="FM55" s="581">
        <f t="shared" si="84"/>
        <v>0</v>
      </c>
      <c r="FN55" s="581">
        <f t="shared" si="85"/>
        <v>20</v>
      </c>
      <c r="FO55" s="581">
        <f t="shared" si="86"/>
        <v>0</v>
      </c>
      <c r="FP55" s="581">
        <f t="shared" si="87"/>
        <v>-20</v>
      </c>
      <c r="FQ55" s="581">
        <f t="shared" si="88"/>
        <v>0</v>
      </c>
      <c r="FR55" s="581">
        <f t="shared" si="89"/>
        <v>20</v>
      </c>
      <c r="FS55" s="581">
        <f t="shared" si="90"/>
        <v>0</v>
      </c>
      <c r="FT55" s="581">
        <f t="shared" si="91"/>
        <v>-20</v>
      </c>
      <c r="FU55" s="581">
        <f t="shared" si="92"/>
        <v>0</v>
      </c>
      <c r="FV55" s="581">
        <f t="shared" si="93"/>
        <v>20</v>
      </c>
      <c r="FW55" s="581">
        <f t="shared" si="94"/>
        <v>0</v>
      </c>
      <c r="FX55" s="581">
        <f t="shared" si="95"/>
        <v>-20</v>
      </c>
      <c r="FY55" s="581">
        <f t="shared" si="96"/>
        <v>0</v>
      </c>
      <c r="FZ55" s="581">
        <f t="shared" si="97"/>
        <v>20</v>
      </c>
      <c r="GA55" s="581">
        <f t="shared" si="98"/>
        <v>0</v>
      </c>
      <c r="GB55" s="581">
        <f t="shared" si="2"/>
        <v>-20</v>
      </c>
      <c r="GC55" s="581">
        <f t="shared" si="3"/>
        <v>0</v>
      </c>
      <c r="GD55" s="581">
        <f t="shared" si="4"/>
        <v>20</v>
      </c>
      <c r="GE55" s="581">
        <f t="shared" si="5"/>
        <v>0</v>
      </c>
      <c r="GF55" s="581">
        <f t="shared" si="6"/>
        <v>-20</v>
      </c>
      <c r="GG55" s="581">
        <f t="shared" si="7"/>
        <v>0</v>
      </c>
      <c r="GH55" s="581">
        <f t="shared" si="8"/>
        <v>20</v>
      </c>
      <c r="GI55" s="581">
        <f t="shared" si="9"/>
        <v>0</v>
      </c>
      <c r="GJ55" s="581">
        <f t="shared" si="10"/>
        <v>-20</v>
      </c>
      <c r="GK55" s="581">
        <f t="shared" si="11"/>
        <v>0</v>
      </c>
      <c r="GL55" s="581">
        <f t="shared" si="12"/>
        <v>20</v>
      </c>
      <c r="GM55" s="581">
        <f t="shared" si="13"/>
        <v>0</v>
      </c>
      <c r="GN55" s="581">
        <f t="shared" si="14"/>
        <v>-20</v>
      </c>
      <c r="GO55" s="581">
        <f t="shared" si="15"/>
        <v>0</v>
      </c>
      <c r="GP55" s="581">
        <f t="shared" si="16"/>
        <v>20</v>
      </c>
      <c r="GQ55" s="581">
        <f t="shared" si="17"/>
        <v>0</v>
      </c>
      <c r="GR55" s="581">
        <f t="shared" si="18"/>
        <v>-20</v>
      </c>
      <c r="GS55" s="581">
        <f t="shared" si="19"/>
        <v>0</v>
      </c>
      <c r="GT55" s="581">
        <f t="shared" si="20"/>
        <v>20</v>
      </c>
      <c r="GU55" s="581">
        <f t="shared" si="21"/>
        <v>0</v>
      </c>
      <c r="GV55" s="581">
        <f t="shared" si="22"/>
        <v>-20</v>
      </c>
      <c r="GW55" s="581">
        <f t="shared" si="23"/>
        <v>0</v>
      </c>
      <c r="GX55" s="581">
        <f t="shared" si="24"/>
        <v>20</v>
      </c>
      <c r="GY55" s="581">
        <f t="shared" si="25"/>
        <v>0</v>
      </c>
    </row>
    <row r="56" spans="1:207" ht="16.5" thickTop="1" thickBot="1" x14ac:dyDescent="0.3">
      <c r="A56" s="581">
        <v>550</v>
      </c>
      <c r="B56" s="584" t="s">
        <v>70</v>
      </c>
      <c r="C56" s="581">
        <f t="shared" si="99"/>
        <v>9</v>
      </c>
      <c r="D56" s="581">
        <f t="shared" si="26"/>
        <v>902</v>
      </c>
      <c r="E56" s="581">
        <v>550</v>
      </c>
      <c r="F56" s="581">
        <f t="shared" si="100"/>
        <v>2</v>
      </c>
      <c r="G56" s="582" t="s">
        <v>68</v>
      </c>
      <c r="H56" s="581">
        <v>20</v>
      </c>
      <c r="I56" s="581">
        <v>0</v>
      </c>
      <c r="J56" s="581">
        <v>-20</v>
      </c>
      <c r="K56" s="581">
        <v>0</v>
      </c>
      <c r="L56" s="581">
        <f t="shared" si="27"/>
        <v>20</v>
      </c>
      <c r="M56" s="581">
        <f t="shared" si="28"/>
        <v>0</v>
      </c>
      <c r="N56" s="581">
        <f t="shared" si="29"/>
        <v>-20</v>
      </c>
      <c r="O56" s="581">
        <f t="shared" si="30"/>
        <v>0</v>
      </c>
      <c r="P56" s="581">
        <f t="shared" si="31"/>
        <v>20</v>
      </c>
      <c r="Q56" s="581">
        <f t="shared" si="32"/>
        <v>0</v>
      </c>
      <c r="R56" s="581">
        <f t="shared" si="33"/>
        <v>-20</v>
      </c>
      <c r="S56" s="581">
        <f t="shared" si="34"/>
        <v>0</v>
      </c>
      <c r="T56" s="581">
        <f t="shared" si="35"/>
        <v>20</v>
      </c>
      <c r="U56" s="581">
        <f t="shared" si="36"/>
        <v>0</v>
      </c>
      <c r="V56" s="581">
        <f t="shared" si="37"/>
        <v>-20</v>
      </c>
      <c r="W56" s="581">
        <f t="shared" si="38"/>
        <v>0</v>
      </c>
      <c r="X56" s="581">
        <f t="shared" si="39"/>
        <v>20</v>
      </c>
      <c r="Y56" s="581">
        <f t="shared" si="40"/>
        <v>0</v>
      </c>
      <c r="Z56" s="581">
        <f t="shared" si="41"/>
        <v>-20</v>
      </c>
      <c r="AA56" s="581">
        <f t="shared" si="42"/>
        <v>0</v>
      </c>
      <c r="AB56" s="581">
        <f t="shared" si="43"/>
        <v>20</v>
      </c>
      <c r="AC56" s="581">
        <f t="shared" si="44"/>
        <v>0</v>
      </c>
      <c r="AD56" s="581">
        <f t="shared" si="45"/>
        <v>-20</v>
      </c>
      <c r="AE56" s="581">
        <f t="shared" si="46"/>
        <v>0</v>
      </c>
      <c r="AF56" s="581">
        <f t="shared" si="47"/>
        <v>20</v>
      </c>
      <c r="AG56" s="581">
        <f t="shared" si="48"/>
        <v>0</v>
      </c>
      <c r="AH56" s="581">
        <f t="shared" si="49"/>
        <v>-20</v>
      </c>
      <c r="AI56" s="581">
        <f t="shared" si="50"/>
        <v>0</v>
      </c>
      <c r="AJ56" s="581">
        <f t="shared" si="51"/>
        <v>20</v>
      </c>
      <c r="AK56" s="581">
        <f t="shared" si="52"/>
        <v>0</v>
      </c>
      <c r="AL56" s="581">
        <f t="shared" si="53"/>
        <v>-20</v>
      </c>
      <c r="AM56" s="581">
        <f t="shared" si="54"/>
        <v>0</v>
      </c>
      <c r="AN56" s="581">
        <f t="shared" si="55"/>
        <v>20</v>
      </c>
      <c r="AO56" s="581">
        <f t="shared" si="56"/>
        <v>0</v>
      </c>
      <c r="AP56" s="581">
        <f t="shared" si="57"/>
        <v>-20</v>
      </c>
      <c r="AQ56" s="581">
        <f t="shared" si="58"/>
        <v>0</v>
      </c>
      <c r="AR56" s="581">
        <f t="shared" si="59"/>
        <v>20</v>
      </c>
      <c r="AS56" s="581">
        <f t="shared" si="60"/>
        <v>0</v>
      </c>
      <c r="AT56" s="581">
        <f t="shared" si="61"/>
        <v>-20</v>
      </c>
      <c r="AU56" s="581">
        <f t="shared" si="62"/>
        <v>0</v>
      </c>
      <c r="AV56" s="581">
        <f t="shared" si="63"/>
        <v>20</v>
      </c>
      <c r="AW56" s="581">
        <f t="shared" si="64"/>
        <v>0</v>
      </c>
      <c r="AX56" s="581">
        <f t="shared" si="65"/>
        <v>-20</v>
      </c>
      <c r="AY56" s="581">
        <f t="shared" si="66"/>
        <v>0</v>
      </c>
      <c r="AZ56" s="581">
        <f t="shared" si="67"/>
        <v>20</v>
      </c>
      <c r="BA56" s="581">
        <f t="shared" si="68"/>
        <v>0</v>
      </c>
      <c r="BB56" s="581">
        <f t="shared" si="69"/>
        <v>-20</v>
      </c>
      <c r="BC56" s="581">
        <f t="shared" si="70"/>
        <v>0</v>
      </c>
      <c r="BD56" s="581">
        <f t="shared" si="71"/>
        <v>20</v>
      </c>
      <c r="BE56" s="581">
        <f t="shared" si="72"/>
        <v>0</v>
      </c>
      <c r="BF56" s="581">
        <f>H56*((Resultat_liste!$M58+20)/20)+Resultat_liste!$J58</f>
        <v>29</v>
      </c>
      <c r="BG56" s="581">
        <f>I56*((Resultat_liste!$M58+20)/20)+Resultat_liste!$J58</f>
        <v>0</v>
      </c>
      <c r="BH56" s="581">
        <f>J56*((Resultat_liste!$M58+20)/20)+Resultat_liste!$J58</f>
        <v>-29</v>
      </c>
      <c r="BI56" s="581">
        <f>K56*((Resultat_liste!$M58+20)/20)+Resultat_liste!$J58</f>
        <v>0</v>
      </c>
      <c r="BJ56" s="581">
        <f>L56*((Resultat_liste!$M58+20)/20)+Resultat_liste!$J58</f>
        <v>29</v>
      </c>
      <c r="BK56" s="581">
        <f>M56*((Resultat_liste!$M58+20)/20)+Resultat_liste!$J58</f>
        <v>0</v>
      </c>
      <c r="BL56" s="581">
        <f>N56*((Resultat_liste!$M58+20)/20)+Resultat_liste!$J58</f>
        <v>-29</v>
      </c>
      <c r="BM56" s="581">
        <f>O56*((Resultat_liste!$M58+20)/20)+Resultat_liste!$J58</f>
        <v>0</v>
      </c>
      <c r="BN56" s="581">
        <f>P56*((Resultat_liste!$M58+20)/20)+Resultat_liste!$J58</f>
        <v>29</v>
      </c>
      <c r="BO56" s="581">
        <f>Q56*((Resultat_liste!$M58+20)/20)+Resultat_liste!$J58</f>
        <v>0</v>
      </c>
      <c r="BP56" s="581">
        <f>R56*((Resultat_liste!$M58+20)/20)+Resultat_liste!$J58</f>
        <v>-29</v>
      </c>
      <c r="BQ56" s="581">
        <f>S56*((Resultat_liste!$M58+20)/20)+Resultat_liste!$J58</f>
        <v>0</v>
      </c>
      <c r="BR56" s="581">
        <f>T56*((Resultat_liste!$M58+20)/20)+Resultat_liste!$J58</f>
        <v>29</v>
      </c>
      <c r="BS56" s="581">
        <f>U56*((Resultat_liste!$M58+20)/20)+Resultat_liste!$J58</f>
        <v>0</v>
      </c>
      <c r="BT56" s="581">
        <f>V56*((Resultat_liste!$M58+20)/20)+Resultat_liste!$J58</f>
        <v>-29</v>
      </c>
      <c r="BU56" s="581">
        <f>W56*((Resultat_liste!$M58+20)/20)+Resultat_liste!$J58</f>
        <v>0</v>
      </c>
      <c r="BV56" s="581">
        <f>X56*((Resultat_liste!$M58+20)/20)+Resultat_liste!$J58</f>
        <v>29</v>
      </c>
      <c r="BW56" s="581">
        <f>Y56*((Resultat_liste!$M58+20)/20)+Resultat_liste!$J58</f>
        <v>0</v>
      </c>
      <c r="BX56" s="581">
        <f>Z56*((Resultat_liste!$M58+20)/20)+Resultat_liste!$J58</f>
        <v>-29</v>
      </c>
      <c r="BY56" s="581">
        <f>AA56*((Resultat_liste!$M58+20)/20)+Resultat_liste!$J58</f>
        <v>0</v>
      </c>
      <c r="BZ56" s="581">
        <f>AB56*((Resultat_liste!$M58+20)/20)+Resultat_liste!$J58</f>
        <v>29</v>
      </c>
      <c r="CA56" s="581">
        <f>AC56*((Resultat_liste!$M58+20)/20)+Resultat_liste!$J58</f>
        <v>0</v>
      </c>
      <c r="CB56" s="581">
        <f>AD56*((Resultat_liste!$M58+20)/20)+Resultat_liste!$J58</f>
        <v>-29</v>
      </c>
      <c r="CC56" s="581">
        <f>AE56*((Resultat_liste!$M58+20)/20)+Resultat_liste!$J58</f>
        <v>0</v>
      </c>
      <c r="CD56" s="581">
        <f>AF56*((Resultat_liste!$M58+20)/20)+Resultat_liste!$J58</f>
        <v>29</v>
      </c>
      <c r="CE56" s="581">
        <f>AG56*((Resultat_liste!$M58+20)/20)+Resultat_liste!$J58</f>
        <v>0</v>
      </c>
      <c r="CF56" s="581">
        <f>AH56*((Resultat_liste!$M58+20)/20)+Resultat_liste!$J58</f>
        <v>-29</v>
      </c>
      <c r="CG56" s="581">
        <f>AI56*((Resultat_liste!$M58+20)/20)+Resultat_liste!$J58</f>
        <v>0</v>
      </c>
      <c r="CH56" s="581">
        <f>AJ56*((Resultat_liste!$M58+20)/20)+Resultat_liste!$J58</f>
        <v>29</v>
      </c>
      <c r="CI56" s="581">
        <f>AK56*((Resultat_liste!$M58+20)/20)+Resultat_liste!$J58</f>
        <v>0</v>
      </c>
      <c r="CJ56" s="581">
        <f>AL56*((Resultat_liste!$M58+20)/20)+Resultat_liste!$J58</f>
        <v>-29</v>
      </c>
      <c r="CK56" s="581">
        <f>AM56*((Resultat_liste!$M58+20)/20)+Resultat_liste!$J58</f>
        <v>0</v>
      </c>
      <c r="CL56" s="581">
        <f>AN56*((Resultat_liste!$M58+20)/20)+Resultat_liste!$J58</f>
        <v>29</v>
      </c>
      <c r="CM56" s="581">
        <f>AO56*((Resultat_liste!$M58+20)/20)+Resultat_liste!$J58</f>
        <v>0</v>
      </c>
      <c r="CN56" s="581">
        <f>AP56*((Resultat_liste!$M58+20)/20)+Resultat_liste!$J58</f>
        <v>-29</v>
      </c>
      <c r="CO56" s="581">
        <f>AQ56*((Resultat_liste!$M58+20)/20)+Resultat_liste!$J58</f>
        <v>0</v>
      </c>
      <c r="CP56" s="581">
        <f>AR56*((Resultat_liste!$M58+20)/20)+Resultat_liste!$J58</f>
        <v>29</v>
      </c>
      <c r="CQ56" s="581">
        <f>AS56*((Resultat_liste!$M58+20)/20)+Resultat_liste!$J58</f>
        <v>0</v>
      </c>
      <c r="CR56" s="581">
        <f>AT56*((Resultat_liste!$M58+20)/20)+Resultat_liste!$J58</f>
        <v>-29</v>
      </c>
      <c r="CS56" s="581">
        <f>AU56*((Resultat_liste!$M58+20)/20)+Resultat_liste!$J58</f>
        <v>0</v>
      </c>
      <c r="CT56" s="581">
        <f>AV56*((Resultat_liste!$M58+20)/20)+Resultat_liste!$J58</f>
        <v>29</v>
      </c>
      <c r="CU56" s="581">
        <f>AW56*((Resultat_liste!$M58+20)/20)+Resultat_liste!$J58</f>
        <v>0</v>
      </c>
      <c r="CV56" s="581">
        <f>AX56*((Resultat_liste!$M58+20)/20)+Resultat_liste!$J58</f>
        <v>-29</v>
      </c>
      <c r="CW56" s="581">
        <f>AY56*((Resultat_liste!$M58+20)/20)+Resultat_liste!$J58</f>
        <v>0</v>
      </c>
      <c r="CX56" s="581">
        <f>AZ56*((Resultat_liste!$M58+20)/20)+Resultat_liste!$J58</f>
        <v>29</v>
      </c>
      <c r="CY56" s="581">
        <f>BA56*((Resultat_liste!$M58+20)/20)+Resultat_liste!$J58</f>
        <v>0</v>
      </c>
      <c r="CZ56" s="581">
        <f>BB56*((Resultat_liste!$M58+20)/20)+Resultat_liste!$J58</f>
        <v>-29</v>
      </c>
      <c r="DA56" s="581">
        <f>BC56*((Resultat_liste!$M58+20)/20)+Resultat_liste!$J58</f>
        <v>0</v>
      </c>
      <c r="DB56" s="581">
        <f>BD56*((Resultat_liste!$M58+20)/20)+Resultat_liste!$J58</f>
        <v>29</v>
      </c>
      <c r="DC56" s="581">
        <f>BE56*((Resultat_liste!$M58+20)/20)+Resultat_liste!$J58</f>
        <v>0</v>
      </c>
      <c r="DD56" s="581">
        <f>H56*((Resultat_liste!$Y58+20)/20)+Resultat_liste!$V58</f>
        <v>30</v>
      </c>
      <c r="DE56" s="581">
        <f>I56*((Resultat_liste!$Y58+20)/20)+Resultat_liste!$V58</f>
        <v>4</v>
      </c>
      <c r="DF56" s="581">
        <f>J56*((Resultat_liste!$Y58+20)/20)+Resultat_liste!$V58</f>
        <v>-22</v>
      </c>
      <c r="DG56" s="581">
        <f>K56*((Resultat_liste!$Y58+20)/20)+Resultat_liste!$V58</f>
        <v>4</v>
      </c>
      <c r="DH56" s="581">
        <f>L56*((Resultat_liste!$Y58+20)/20)+Resultat_liste!$V58</f>
        <v>30</v>
      </c>
      <c r="DI56" s="581">
        <f>M56*((Resultat_liste!$Y58+20)/20)+Resultat_liste!$V58</f>
        <v>4</v>
      </c>
      <c r="DJ56" s="581">
        <f>N56*((Resultat_liste!$Y58+20)/20)+Resultat_liste!$V58</f>
        <v>-22</v>
      </c>
      <c r="DK56" s="581">
        <f>O56*((Resultat_liste!$Y58+20)/20)+Resultat_liste!$V58</f>
        <v>4</v>
      </c>
      <c r="DL56" s="581">
        <f>P56*((Resultat_liste!$Y58+20)/20)+Resultat_liste!$V58</f>
        <v>30</v>
      </c>
      <c r="DM56" s="581">
        <f>Q56*((Resultat_liste!$Y58+20)/20)+Resultat_liste!$V58</f>
        <v>4</v>
      </c>
      <c r="DN56" s="581">
        <f>R56*((Resultat_liste!$Y58+20)/20)+Resultat_liste!$V58</f>
        <v>-22</v>
      </c>
      <c r="DO56" s="581">
        <f>S56*((Resultat_liste!$Y58+20)/20)+Resultat_liste!$V58</f>
        <v>4</v>
      </c>
      <c r="DP56" s="581">
        <f>T56*((Resultat_liste!$Y58+20)/20)+Resultat_liste!$V58</f>
        <v>30</v>
      </c>
      <c r="DQ56" s="581">
        <f>U56*((Resultat_liste!$Y58+20)/20)+Resultat_liste!$V58</f>
        <v>4</v>
      </c>
      <c r="DR56" s="581">
        <f>V56*((Resultat_liste!$Y58+20)/20)+Resultat_liste!$V58</f>
        <v>-22</v>
      </c>
      <c r="DS56" s="581">
        <f>W56*((Resultat_liste!$Y58+20)/20)+Resultat_liste!$V58</f>
        <v>4</v>
      </c>
      <c r="DT56" s="581">
        <f>X56*((Resultat_liste!$Y58+20)/20)+Resultat_liste!$V58</f>
        <v>30</v>
      </c>
      <c r="DU56" s="581">
        <f>Y56*((Resultat_liste!$Y58+20)/20)+Resultat_liste!$V58</f>
        <v>4</v>
      </c>
      <c r="DV56" s="581">
        <f>Z56*((Resultat_liste!$Y58+20)/20)+Resultat_liste!$V58</f>
        <v>-22</v>
      </c>
      <c r="DW56" s="581">
        <f>AA56*((Resultat_liste!$Y58+20)/20)+Resultat_liste!$V58</f>
        <v>4</v>
      </c>
      <c r="DX56" s="581">
        <f>AB56*((Resultat_liste!$Y58+20)/20)+Resultat_liste!$V58</f>
        <v>30</v>
      </c>
      <c r="DY56" s="581">
        <f>AC56*((Resultat_liste!$Y58+20)/20)+Resultat_liste!$V58</f>
        <v>4</v>
      </c>
      <c r="DZ56" s="581">
        <f>AD56*((Resultat_liste!$Y58+20)/20)+Resultat_liste!$V58</f>
        <v>-22</v>
      </c>
      <c r="EA56" s="581">
        <f>AE56*((Resultat_liste!$Y58+20)/20)+Resultat_liste!$V58</f>
        <v>4</v>
      </c>
      <c r="EB56" s="581">
        <f>AF56*((Resultat_liste!$Y58+20)/20)+Resultat_liste!$V58</f>
        <v>30</v>
      </c>
      <c r="EC56" s="581">
        <f>AG56*((Resultat_liste!$Y58+20)/20)+Resultat_liste!$V58</f>
        <v>4</v>
      </c>
      <c r="ED56" s="581">
        <f>AH56*((Resultat_liste!$Y58+20)/20)+Resultat_liste!$V58</f>
        <v>-22</v>
      </c>
      <c r="EE56" s="581">
        <f>AI56*((Resultat_liste!$Y58+20)/20)+Resultat_liste!$V58</f>
        <v>4</v>
      </c>
      <c r="EF56" s="581">
        <f>AJ56*((Resultat_liste!$Y58+20)/20)+Resultat_liste!$V58</f>
        <v>30</v>
      </c>
      <c r="EG56" s="581">
        <f>AK56*((Resultat_liste!$Y58+20)/20)+Resultat_liste!$V58</f>
        <v>4</v>
      </c>
      <c r="EH56" s="581">
        <f>AL56*((Resultat_liste!$Y58+20)/20)+Resultat_liste!$V58</f>
        <v>-22</v>
      </c>
      <c r="EI56" s="581">
        <f>AM56*((Resultat_liste!$Y58+20)/20)+Resultat_liste!$V58</f>
        <v>4</v>
      </c>
      <c r="EJ56" s="581">
        <f>AN56*((Resultat_liste!$Y58+20)/20)+Resultat_liste!$V58</f>
        <v>30</v>
      </c>
      <c r="EK56" s="581">
        <f>AO56*((Resultat_liste!$Y58+20)/20)+Resultat_liste!$V58</f>
        <v>4</v>
      </c>
      <c r="EL56" s="581">
        <f>AP56*((Resultat_liste!$Y58+20)/20)+Resultat_liste!$V58</f>
        <v>-22</v>
      </c>
      <c r="EM56" s="581">
        <f>AQ56*((Resultat_liste!$Y58+20)/20)+Resultat_liste!$V58</f>
        <v>4</v>
      </c>
      <c r="EN56" s="581">
        <f>AR56*((Resultat_liste!$Y58+20)/20)+Resultat_liste!$V58</f>
        <v>30</v>
      </c>
      <c r="EO56" s="581">
        <f>AS56*((Resultat_liste!$Y58+20)/20)+Resultat_liste!$V58</f>
        <v>4</v>
      </c>
      <c r="EP56" s="581">
        <f>AT56*((Resultat_liste!$Y58+20)/20)+Resultat_liste!$V58</f>
        <v>-22</v>
      </c>
      <c r="EQ56" s="581">
        <f>AU56*((Resultat_liste!$Y58+20)/20)+Resultat_liste!$V58</f>
        <v>4</v>
      </c>
      <c r="ER56" s="581">
        <f>AV56*((Resultat_liste!$Y58+20)/20)+Resultat_liste!$V58</f>
        <v>30</v>
      </c>
      <c r="ES56" s="581">
        <f>AW56*((Resultat_liste!$Y58+20)/20)+Resultat_liste!$V58</f>
        <v>4</v>
      </c>
      <c r="ET56" s="581">
        <f>AX56*((Resultat_liste!$Y58+20)/20)+Resultat_liste!$V58</f>
        <v>-22</v>
      </c>
      <c r="EU56" s="581">
        <f>AY56*((Resultat_liste!$Y58+20)/20)+Resultat_liste!$V58</f>
        <v>4</v>
      </c>
      <c r="EV56" s="581">
        <f>AZ56*((Resultat_liste!$Y58+20)/20)+Resultat_liste!$V58</f>
        <v>30</v>
      </c>
      <c r="EW56" s="581">
        <f>BA56*((Resultat_liste!$Y58+20)/20)+Resultat_liste!$V58</f>
        <v>4</v>
      </c>
      <c r="EX56" s="581">
        <f>BB56*((Resultat_liste!$Y58+20)/20)+Resultat_liste!$V58</f>
        <v>-22</v>
      </c>
      <c r="EY56" s="581">
        <f>BC56*((Resultat_liste!$Y58+20)/20)+Resultat_liste!$V58</f>
        <v>4</v>
      </c>
      <c r="EZ56" s="581">
        <f>BD56*((Resultat_liste!$Y58+20)/20)+Resultat_liste!$V58</f>
        <v>30</v>
      </c>
      <c r="FA56" s="581">
        <f>BE56*((Resultat_liste!$Y58+20)/20)+Resultat_liste!$V58</f>
        <v>4</v>
      </c>
      <c r="FB56" s="581">
        <f t="shared" si="73"/>
        <v>20</v>
      </c>
      <c r="FC56" s="581">
        <f t="shared" si="74"/>
        <v>0</v>
      </c>
      <c r="FD56" s="581">
        <f t="shared" si="75"/>
        <v>-20</v>
      </c>
      <c r="FE56" s="581">
        <f t="shared" si="76"/>
        <v>0</v>
      </c>
      <c r="FF56" s="581">
        <f t="shared" si="77"/>
        <v>20</v>
      </c>
      <c r="FG56" s="581">
        <f t="shared" si="78"/>
        <v>0</v>
      </c>
      <c r="FH56" s="581">
        <f t="shared" si="79"/>
        <v>-20</v>
      </c>
      <c r="FI56" s="581">
        <f t="shared" si="80"/>
        <v>0</v>
      </c>
      <c r="FJ56" s="581">
        <f t="shared" si="81"/>
        <v>20</v>
      </c>
      <c r="FK56" s="581">
        <f t="shared" si="82"/>
        <v>0</v>
      </c>
      <c r="FL56" s="581">
        <f t="shared" si="83"/>
        <v>-20</v>
      </c>
      <c r="FM56" s="581">
        <f t="shared" si="84"/>
        <v>0</v>
      </c>
      <c r="FN56" s="581">
        <f t="shared" si="85"/>
        <v>20</v>
      </c>
      <c r="FO56" s="581">
        <f t="shared" si="86"/>
        <v>0</v>
      </c>
      <c r="FP56" s="581">
        <f t="shared" si="87"/>
        <v>-20</v>
      </c>
      <c r="FQ56" s="581">
        <f t="shared" si="88"/>
        <v>0</v>
      </c>
      <c r="FR56" s="581">
        <f t="shared" si="89"/>
        <v>20</v>
      </c>
      <c r="FS56" s="581">
        <f t="shared" si="90"/>
        <v>0</v>
      </c>
      <c r="FT56" s="581">
        <f t="shared" si="91"/>
        <v>-20</v>
      </c>
      <c r="FU56" s="581">
        <f t="shared" si="92"/>
        <v>0</v>
      </c>
      <c r="FV56" s="581">
        <f t="shared" si="93"/>
        <v>20</v>
      </c>
      <c r="FW56" s="581">
        <f t="shared" si="94"/>
        <v>0</v>
      </c>
      <c r="FX56" s="581">
        <f t="shared" si="95"/>
        <v>-20</v>
      </c>
      <c r="FY56" s="581">
        <f t="shared" si="96"/>
        <v>0</v>
      </c>
      <c r="FZ56" s="581">
        <f t="shared" si="97"/>
        <v>20</v>
      </c>
      <c r="GA56" s="581">
        <f t="shared" si="98"/>
        <v>0</v>
      </c>
      <c r="GB56" s="581">
        <f t="shared" si="2"/>
        <v>-20</v>
      </c>
      <c r="GC56" s="581">
        <f t="shared" si="3"/>
        <v>0</v>
      </c>
      <c r="GD56" s="581">
        <f t="shared" si="4"/>
        <v>20</v>
      </c>
      <c r="GE56" s="581">
        <f t="shared" si="5"/>
        <v>0</v>
      </c>
      <c r="GF56" s="581">
        <f t="shared" si="6"/>
        <v>-20</v>
      </c>
      <c r="GG56" s="581">
        <f t="shared" si="7"/>
        <v>0</v>
      </c>
      <c r="GH56" s="581">
        <f t="shared" si="8"/>
        <v>20</v>
      </c>
      <c r="GI56" s="581">
        <f t="shared" si="9"/>
        <v>0</v>
      </c>
      <c r="GJ56" s="581">
        <f t="shared" si="10"/>
        <v>-20</v>
      </c>
      <c r="GK56" s="581">
        <f t="shared" si="11"/>
        <v>0</v>
      </c>
      <c r="GL56" s="581">
        <f t="shared" si="12"/>
        <v>20</v>
      </c>
      <c r="GM56" s="581">
        <f t="shared" si="13"/>
        <v>0</v>
      </c>
      <c r="GN56" s="581">
        <f t="shared" si="14"/>
        <v>-20</v>
      </c>
      <c r="GO56" s="581">
        <f t="shared" si="15"/>
        <v>0</v>
      </c>
      <c r="GP56" s="581">
        <f t="shared" si="16"/>
        <v>20</v>
      </c>
      <c r="GQ56" s="581">
        <f t="shared" si="17"/>
        <v>0</v>
      </c>
      <c r="GR56" s="581">
        <f t="shared" si="18"/>
        <v>-20</v>
      </c>
      <c r="GS56" s="581">
        <f t="shared" si="19"/>
        <v>0</v>
      </c>
      <c r="GT56" s="581">
        <f t="shared" si="20"/>
        <v>20</v>
      </c>
      <c r="GU56" s="581">
        <f t="shared" si="21"/>
        <v>0</v>
      </c>
      <c r="GV56" s="581">
        <f t="shared" si="22"/>
        <v>-20</v>
      </c>
      <c r="GW56" s="581">
        <f t="shared" si="23"/>
        <v>0</v>
      </c>
      <c r="GX56" s="581">
        <f t="shared" si="24"/>
        <v>20</v>
      </c>
      <c r="GY56" s="581">
        <f t="shared" si="25"/>
        <v>0</v>
      </c>
    </row>
    <row r="57" spans="1:207" ht="16.5" thickTop="1" thickBot="1" x14ac:dyDescent="0.3">
      <c r="A57" s="581">
        <v>560</v>
      </c>
      <c r="B57" s="584" t="s">
        <v>71</v>
      </c>
      <c r="C57" s="581">
        <f t="shared" si="99"/>
        <v>9</v>
      </c>
      <c r="D57" s="581">
        <f t="shared" si="26"/>
        <v>903</v>
      </c>
      <c r="E57" s="581">
        <v>560</v>
      </c>
      <c r="F57" s="581">
        <f t="shared" si="100"/>
        <v>3</v>
      </c>
      <c r="G57" s="582" t="s">
        <v>68</v>
      </c>
      <c r="H57" s="581">
        <v>20</v>
      </c>
      <c r="I57" s="581">
        <v>0</v>
      </c>
      <c r="J57" s="581">
        <v>-20</v>
      </c>
      <c r="K57" s="581">
        <v>0</v>
      </c>
      <c r="L57" s="581">
        <f t="shared" si="27"/>
        <v>20</v>
      </c>
      <c r="M57" s="581">
        <f t="shared" si="28"/>
        <v>0</v>
      </c>
      <c r="N57" s="581">
        <f t="shared" si="29"/>
        <v>-20</v>
      </c>
      <c r="O57" s="581">
        <f t="shared" si="30"/>
        <v>0</v>
      </c>
      <c r="P57" s="581">
        <f t="shared" si="31"/>
        <v>20</v>
      </c>
      <c r="Q57" s="581">
        <f t="shared" si="32"/>
        <v>0</v>
      </c>
      <c r="R57" s="581">
        <f t="shared" si="33"/>
        <v>-20</v>
      </c>
      <c r="S57" s="581">
        <f t="shared" si="34"/>
        <v>0</v>
      </c>
      <c r="T57" s="581">
        <f t="shared" si="35"/>
        <v>20</v>
      </c>
      <c r="U57" s="581">
        <f t="shared" si="36"/>
        <v>0</v>
      </c>
      <c r="V57" s="581">
        <f t="shared" si="37"/>
        <v>-20</v>
      </c>
      <c r="W57" s="581">
        <f t="shared" si="38"/>
        <v>0</v>
      </c>
      <c r="X57" s="581">
        <f t="shared" si="39"/>
        <v>20</v>
      </c>
      <c r="Y57" s="581">
        <f t="shared" si="40"/>
        <v>0</v>
      </c>
      <c r="Z57" s="581">
        <f t="shared" si="41"/>
        <v>-20</v>
      </c>
      <c r="AA57" s="581">
        <f t="shared" si="42"/>
        <v>0</v>
      </c>
      <c r="AB57" s="581">
        <f t="shared" si="43"/>
        <v>20</v>
      </c>
      <c r="AC57" s="581">
        <f t="shared" si="44"/>
        <v>0</v>
      </c>
      <c r="AD57" s="581">
        <f t="shared" si="45"/>
        <v>-20</v>
      </c>
      <c r="AE57" s="581">
        <f t="shared" si="46"/>
        <v>0</v>
      </c>
      <c r="AF57" s="581">
        <f t="shared" si="47"/>
        <v>20</v>
      </c>
      <c r="AG57" s="581">
        <f t="shared" si="48"/>
        <v>0</v>
      </c>
      <c r="AH57" s="581">
        <f t="shared" si="49"/>
        <v>-20</v>
      </c>
      <c r="AI57" s="581">
        <f t="shared" si="50"/>
        <v>0</v>
      </c>
      <c r="AJ57" s="581">
        <f t="shared" si="51"/>
        <v>20</v>
      </c>
      <c r="AK57" s="581">
        <f t="shared" si="52"/>
        <v>0</v>
      </c>
      <c r="AL57" s="581">
        <f t="shared" si="53"/>
        <v>-20</v>
      </c>
      <c r="AM57" s="581">
        <f t="shared" si="54"/>
        <v>0</v>
      </c>
      <c r="AN57" s="581">
        <f t="shared" si="55"/>
        <v>20</v>
      </c>
      <c r="AO57" s="581">
        <f t="shared" si="56"/>
        <v>0</v>
      </c>
      <c r="AP57" s="581">
        <f t="shared" si="57"/>
        <v>-20</v>
      </c>
      <c r="AQ57" s="581">
        <f t="shared" si="58"/>
        <v>0</v>
      </c>
      <c r="AR57" s="581">
        <f t="shared" si="59"/>
        <v>20</v>
      </c>
      <c r="AS57" s="581">
        <f t="shared" si="60"/>
        <v>0</v>
      </c>
      <c r="AT57" s="581">
        <f t="shared" si="61"/>
        <v>-20</v>
      </c>
      <c r="AU57" s="581">
        <f t="shared" si="62"/>
        <v>0</v>
      </c>
      <c r="AV57" s="581">
        <f t="shared" si="63"/>
        <v>20</v>
      </c>
      <c r="AW57" s="581">
        <f t="shared" si="64"/>
        <v>0</v>
      </c>
      <c r="AX57" s="581">
        <f t="shared" si="65"/>
        <v>-20</v>
      </c>
      <c r="AY57" s="581">
        <f t="shared" si="66"/>
        <v>0</v>
      </c>
      <c r="AZ57" s="581">
        <f t="shared" si="67"/>
        <v>20</v>
      </c>
      <c r="BA57" s="581">
        <f t="shared" si="68"/>
        <v>0</v>
      </c>
      <c r="BB57" s="581">
        <f t="shared" si="69"/>
        <v>-20</v>
      </c>
      <c r="BC57" s="581">
        <f t="shared" si="70"/>
        <v>0</v>
      </c>
      <c r="BD57" s="581">
        <f t="shared" si="71"/>
        <v>20</v>
      </c>
      <c r="BE57" s="581">
        <f t="shared" si="72"/>
        <v>0</v>
      </c>
      <c r="BF57" s="581">
        <f>H57*((Resultat_liste!$M59+20)/20)+Resultat_liste!$J59</f>
        <v>23</v>
      </c>
      <c r="BG57" s="581">
        <f>I57*((Resultat_liste!$M59+20)/20)+Resultat_liste!$J59</f>
        <v>0</v>
      </c>
      <c r="BH57" s="581">
        <f>J57*((Resultat_liste!$M59+20)/20)+Resultat_liste!$J59</f>
        <v>-23</v>
      </c>
      <c r="BI57" s="581">
        <f>K57*((Resultat_liste!$M59+20)/20)+Resultat_liste!$J59</f>
        <v>0</v>
      </c>
      <c r="BJ57" s="581">
        <f>L57*((Resultat_liste!$M59+20)/20)+Resultat_liste!$J59</f>
        <v>23</v>
      </c>
      <c r="BK57" s="581">
        <f>M57*((Resultat_liste!$M59+20)/20)+Resultat_liste!$J59</f>
        <v>0</v>
      </c>
      <c r="BL57" s="581">
        <f>N57*((Resultat_liste!$M59+20)/20)+Resultat_liste!$J59</f>
        <v>-23</v>
      </c>
      <c r="BM57" s="581">
        <f>O57*((Resultat_liste!$M59+20)/20)+Resultat_liste!$J59</f>
        <v>0</v>
      </c>
      <c r="BN57" s="581">
        <f>P57*((Resultat_liste!$M59+20)/20)+Resultat_liste!$J59</f>
        <v>23</v>
      </c>
      <c r="BO57" s="581">
        <f>Q57*((Resultat_liste!$M59+20)/20)+Resultat_liste!$J59</f>
        <v>0</v>
      </c>
      <c r="BP57" s="581">
        <f>R57*((Resultat_liste!$M59+20)/20)+Resultat_liste!$J59</f>
        <v>-23</v>
      </c>
      <c r="BQ57" s="581">
        <f>S57*((Resultat_liste!$M59+20)/20)+Resultat_liste!$J59</f>
        <v>0</v>
      </c>
      <c r="BR57" s="581">
        <f>T57*((Resultat_liste!$M59+20)/20)+Resultat_liste!$J59</f>
        <v>23</v>
      </c>
      <c r="BS57" s="581">
        <f>U57*((Resultat_liste!$M59+20)/20)+Resultat_liste!$J59</f>
        <v>0</v>
      </c>
      <c r="BT57" s="581">
        <f>V57*((Resultat_liste!$M59+20)/20)+Resultat_liste!$J59</f>
        <v>-23</v>
      </c>
      <c r="BU57" s="581">
        <f>W57*((Resultat_liste!$M59+20)/20)+Resultat_liste!$J59</f>
        <v>0</v>
      </c>
      <c r="BV57" s="581">
        <f>X57*((Resultat_liste!$M59+20)/20)+Resultat_liste!$J59</f>
        <v>23</v>
      </c>
      <c r="BW57" s="581">
        <f>Y57*((Resultat_liste!$M59+20)/20)+Resultat_liste!$J59</f>
        <v>0</v>
      </c>
      <c r="BX57" s="581">
        <f>Z57*((Resultat_liste!$M59+20)/20)+Resultat_liste!$J59</f>
        <v>-23</v>
      </c>
      <c r="BY57" s="581">
        <f>AA57*((Resultat_liste!$M59+20)/20)+Resultat_liste!$J59</f>
        <v>0</v>
      </c>
      <c r="BZ57" s="581">
        <f>AB57*((Resultat_liste!$M59+20)/20)+Resultat_liste!$J59</f>
        <v>23</v>
      </c>
      <c r="CA57" s="581">
        <f>AC57*((Resultat_liste!$M59+20)/20)+Resultat_liste!$J59</f>
        <v>0</v>
      </c>
      <c r="CB57" s="581">
        <f>AD57*((Resultat_liste!$M59+20)/20)+Resultat_liste!$J59</f>
        <v>-23</v>
      </c>
      <c r="CC57" s="581">
        <f>AE57*((Resultat_liste!$M59+20)/20)+Resultat_liste!$J59</f>
        <v>0</v>
      </c>
      <c r="CD57" s="581">
        <f>AF57*((Resultat_liste!$M59+20)/20)+Resultat_liste!$J59</f>
        <v>23</v>
      </c>
      <c r="CE57" s="581">
        <f>AG57*((Resultat_liste!$M59+20)/20)+Resultat_liste!$J59</f>
        <v>0</v>
      </c>
      <c r="CF57" s="581">
        <f>AH57*((Resultat_liste!$M59+20)/20)+Resultat_liste!$J59</f>
        <v>-23</v>
      </c>
      <c r="CG57" s="581">
        <f>AI57*((Resultat_liste!$M59+20)/20)+Resultat_liste!$J59</f>
        <v>0</v>
      </c>
      <c r="CH57" s="581">
        <f>AJ57*((Resultat_liste!$M59+20)/20)+Resultat_liste!$J59</f>
        <v>23</v>
      </c>
      <c r="CI57" s="581">
        <f>AK57*((Resultat_liste!$M59+20)/20)+Resultat_liste!$J59</f>
        <v>0</v>
      </c>
      <c r="CJ57" s="581">
        <f>AL57*((Resultat_liste!$M59+20)/20)+Resultat_liste!$J59</f>
        <v>-23</v>
      </c>
      <c r="CK57" s="581">
        <f>AM57*((Resultat_liste!$M59+20)/20)+Resultat_liste!$J59</f>
        <v>0</v>
      </c>
      <c r="CL57" s="581">
        <f>AN57*((Resultat_liste!$M59+20)/20)+Resultat_liste!$J59</f>
        <v>23</v>
      </c>
      <c r="CM57" s="581">
        <f>AO57*((Resultat_liste!$M59+20)/20)+Resultat_liste!$J59</f>
        <v>0</v>
      </c>
      <c r="CN57" s="581">
        <f>AP57*((Resultat_liste!$M59+20)/20)+Resultat_liste!$J59</f>
        <v>-23</v>
      </c>
      <c r="CO57" s="581">
        <f>AQ57*((Resultat_liste!$M59+20)/20)+Resultat_liste!$J59</f>
        <v>0</v>
      </c>
      <c r="CP57" s="581">
        <f>AR57*((Resultat_liste!$M59+20)/20)+Resultat_liste!$J59</f>
        <v>23</v>
      </c>
      <c r="CQ57" s="581">
        <f>AS57*((Resultat_liste!$M59+20)/20)+Resultat_liste!$J59</f>
        <v>0</v>
      </c>
      <c r="CR57" s="581">
        <f>AT57*((Resultat_liste!$M59+20)/20)+Resultat_liste!$J59</f>
        <v>-23</v>
      </c>
      <c r="CS57" s="581">
        <f>AU57*((Resultat_liste!$M59+20)/20)+Resultat_liste!$J59</f>
        <v>0</v>
      </c>
      <c r="CT57" s="581">
        <f>AV57*((Resultat_liste!$M59+20)/20)+Resultat_liste!$J59</f>
        <v>23</v>
      </c>
      <c r="CU57" s="581">
        <f>AW57*((Resultat_liste!$M59+20)/20)+Resultat_liste!$J59</f>
        <v>0</v>
      </c>
      <c r="CV57" s="581">
        <f>AX57*((Resultat_liste!$M59+20)/20)+Resultat_liste!$J59</f>
        <v>-23</v>
      </c>
      <c r="CW57" s="581">
        <f>AY57*((Resultat_liste!$M59+20)/20)+Resultat_liste!$J59</f>
        <v>0</v>
      </c>
      <c r="CX57" s="581">
        <f>AZ57*((Resultat_liste!$M59+20)/20)+Resultat_liste!$J59</f>
        <v>23</v>
      </c>
      <c r="CY57" s="581">
        <f>BA57*((Resultat_liste!$M59+20)/20)+Resultat_liste!$J59</f>
        <v>0</v>
      </c>
      <c r="CZ57" s="581">
        <f>BB57*((Resultat_liste!$M59+20)/20)+Resultat_liste!$J59</f>
        <v>-23</v>
      </c>
      <c r="DA57" s="581">
        <f>BC57*((Resultat_liste!$M59+20)/20)+Resultat_liste!$J59</f>
        <v>0</v>
      </c>
      <c r="DB57" s="581">
        <f>BD57*((Resultat_liste!$M59+20)/20)+Resultat_liste!$J59</f>
        <v>23</v>
      </c>
      <c r="DC57" s="581">
        <f>BE57*((Resultat_liste!$M59+20)/20)+Resultat_liste!$J59</f>
        <v>0</v>
      </c>
      <c r="DD57" s="581">
        <f>H57*((Resultat_liste!$Y59+20)/20)+Resultat_liste!$V59</f>
        <v>21</v>
      </c>
      <c r="DE57" s="581">
        <f>I57*((Resultat_liste!$Y59+20)/20)+Resultat_liste!$V59</f>
        <v>0</v>
      </c>
      <c r="DF57" s="581">
        <f>J57*((Resultat_liste!$Y59+20)/20)+Resultat_liste!$V59</f>
        <v>-21</v>
      </c>
      <c r="DG57" s="581">
        <f>K57*((Resultat_liste!$Y59+20)/20)+Resultat_liste!$V59</f>
        <v>0</v>
      </c>
      <c r="DH57" s="581">
        <f>L57*((Resultat_liste!$Y59+20)/20)+Resultat_liste!$V59</f>
        <v>21</v>
      </c>
      <c r="DI57" s="581">
        <f>M57*((Resultat_liste!$Y59+20)/20)+Resultat_liste!$V59</f>
        <v>0</v>
      </c>
      <c r="DJ57" s="581">
        <f>N57*((Resultat_liste!$Y59+20)/20)+Resultat_liste!$V59</f>
        <v>-21</v>
      </c>
      <c r="DK57" s="581">
        <f>O57*((Resultat_liste!$Y59+20)/20)+Resultat_liste!$V59</f>
        <v>0</v>
      </c>
      <c r="DL57" s="581">
        <f>P57*((Resultat_liste!$Y59+20)/20)+Resultat_liste!$V59</f>
        <v>21</v>
      </c>
      <c r="DM57" s="581">
        <f>Q57*((Resultat_liste!$Y59+20)/20)+Resultat_liste!$V59</f>
        <v>0</v>
      </c>
      <c r="DN57" s="581">
        <f>R57*((Resultat_liste!$Y59+20)/20)+Resultat_liste!$V59</f>
        <v>-21</v>
      </c>
      <c r="DO57" s="581">
        <f>S57*((Resultat_liste!$Y59+20)/20)+Resultat_liste!$V59</f>
        <v>0</v>
      </c>
      <c r="DP57" s="581">
        <f>T57*((Resultat_liste!$Y59+20)/20)+Resultat_liste!$V59</f>
        <v>21</v>
      </c>
      <c r="DQ57" s="581">
        <f>U57*((Resultat_liste!$Y59+20)/20)+Resultat_liste!$V59</f>
        <v>0</v>
      </c>
      <c r="DR57" s="581">
        <f>V57*((Resultat_liste!$Y59+20)/20)+Resultat_liste!$V59</f>
        <v>-21</v>
      </c>
      <c r="DS57" s="581">
        <f>W57*((Resultat_liste!$Y59+20)/20)+Resultat_liste!$V59</f>
        <v>0</v>
      </c>
      <c r="DT57" s="581">
        <f>X57*((Resultat_liste!$Y59+20)/20)+Resultat_liste!$V59</f>
        <v>21</v>
      </c>
      <c r="DU57" s="581">
        <f>Y57*((Resultat_liste!$Y59+20)/20)+Resultat_liste!$V59</f>
        <v>0</v>
      </c>
      <c r="DV57" s="581">
        <f>Z57*((Resultat_liste!$Y59+20)/20)+Resultat_liste!$V59</f>
        <v>-21</v>
      </c>
      <c r="DW57" s="581">
        <f>AA57*((Resultat_liste!$Y59+20)/20)+Resultat_liste!$V59</f>
        <v>0</v>
      </c>
      <c r="DX57" s="581">
        <f>AB57*((Resultat_liste!$Y59+20)/20)+Resultat_liste!$V59</f>
        <v>21</v>
      </c>
      <c r="DY57" s="581">
        <f>AC57*((Resultat_liste!$Y59+20)/20)+Resultat_liste!$V59</f>
        <v>0</v>
      </c>
      <c r="DZ57" s="581">
        <f>AD57*((Resultat_liste!$Y59+20)/20)+Resultat_liste!$V59</f>
        <v>-21</v>
      </c>
      <c r="EA57" s="581">
        <f>AE57*((Resultat_liste!$Y59+20)/20)+Resultat_liste!$V59</f>
        <v>0</v>
      </c>
      <c r="EB57" s="581">
        <f>AF57*((Resultat_liste!$Y59+20)/20)+Resultat_liste!$V59</f>
        <v>21</v>
      </c>
      <c r="EC57" s="581">
        <f>AG57*((Resultat_liste!$Y59+20)/20)+Resultat_liste!$V59</f>
        <v>0</v>
      </c>
      <c r="ED57" s="581">
        <f>AH57*((Resultat_liste!$Y59+20)/20)+Resultat_liste!$V59</f>
        <v>-21</v>
      </c>
      <c r="EE57" s="581">
        <f>AI57*((Resultat_liste!$Y59+20)/20)+Resultat_liste!$V59</f>
        <v>0</v>
      </c>
      <c r="EF57" s="581">
        <f>AJ57*((Resultat_liste!$Y59+20)/20)+Resultat_liste!$V59</f>
        <v>21</v>
      </c>
      <c r="EG57" s="581">
        <f>AK57*((Resultat_liste!$Y59+20)/20)+Resultat_liste!$V59</f>
        <v>0</v>
      </c>
      <c r="EH57" s="581">
        <f>AL57*((Resultat_liste!$Y59+20)/20)+Resultat_liste!$V59</f>
        <v>-21</v>
      </c>
      <c r="EI57" s="581">
        <f>AM57*((Resultat_liste!$Y59+20)/20)+Resultat_liste!$V59</f>
        <v>0</v>
      </c>
      <c r="EJ57" s="581">
        <f>AN57*((Resultat_liste!$Y59+20)/20)+Resultat_liste!$V59</f>
        <v>21</v>
      </c>
      <c r="EK57" s="581">
        <f>AO57*((Resultat_liste!$Y59+20)/20)+Resultat_liste!$V59</f>
        <v>0</v>
      </c>
      <c r="EL57" s="581">
        <f>AP57*((Resultat_liste!$Y59+20)/20)+Resultat_liste!$V59</f>
        <v>-21</v>
      </c>
      <c r="EM57" s="581">
        <f>AQ57*((Resultat_liste!$Y59+20)/20)+Resultat_liste!$V59</f>
        <v>0</v>
      </c>
      <c r="EN57" s="581">
        <f>AR57*((Resultat_liste!$Y59+20)/20)+Resultat_liste!$V59</f>
        <v>21</v>
      </c>
      <c r="EO57" s="581">
        <f>AS57*((Resultat_liste!$Y59+20)/20)+Resultat_liste!$V59</f>
        <v>0</v>
      </c>
      <c r="EP57" s="581">
        <f>AT57*((Resultat_liste!$Y59+20)/20)+Resultat_liste!$V59</f>
        <v>-21</v>
      </c>
      <c r="EQ57" s="581">
        <f>AU57*((Resultat_liste!$Y59+20)/20)+Resultat_liste!$V59</f>
        <v>0</v>
      </c>
      <c r="ER57" s="581">
        <f>AV57*((Resultat_liste!$Y59+20)/20)+Resultat_liste!$V59</f>
        <v>21</v>
      </c>
      <c r="ES57" s="581">
        <f>AW57*((Resultat_liste!$Y59+20)/20)+Resultat_liste!$V59</f>
        <v>0</v>
      </c>
      <c r="ET57" s="581">
        <f>AX57*((Resultat_liste!$Y59+20)/20)+Resultat_liste!$V59</f>
        <v>-21</v>
      </c>
      <c r="EU57" s="581">
        <f>AY57*((Resultat_liste!$Y59+20)/20)+Resultat_liste!$V59</f>
        <v>0</v>
      </c>
      <c r="EV57" s="581">
        <f>AZ57*((Resultat_liste!$Y59+20)/20)+Resultat_liste!$V59</f>
        <v>21</v>
      </c>
      <c r="EW57" s="581">
        <f>BA57*((Resultat_liste!$Y59+20)/20)+Resultat_liste!$V59</f>
        <v>0</v>
      </c>
      <c r="EX57" s="581">
        <f>BB57*((Resultat_liste!$Y59+20)/20)+Resultat_liste!$V59</f>
        <v>-21</v>
      </c>
      <c r="EY57" s="581">
        <f>BC57*((Resultat_liste!$Y59+20)/20)+Resultat_liste!$V59</f>
        <v>0</v>
      </c>
      <c r="EZ57" s="581">
        <f>BD57*((Resultat_liste!$Y59+20)/20)+Resultat_liste!$V59</f>
        <v>21</v>
      </c>
      <c r="FA57" s="581">
        <f>BE57*((Resultat_liste!$Y59+20)/20)+Resultat_liste!$V59</f>
        <v>0</v>
      </c>
      <c r="FB57" s="581">
        <f t="shared" si="73"/>
        <v>20</v>
      </c>
      <c r="FC57" s="581">
        <f t="shared" si="74"/>
        <v>0</v>
      </c>
      <c r="FD57" s="581">
        <f t="shared" si="75"/>
        <v>-20</v>
      </c>
      <c r="FE57" s="581">
        <f t="shared" si="76"/>
        <v>0</v>
      </c>
      <c r="FF57" s="581">
        <f t="shared" si="77"/>
        <v>20</v>
      </c>
      <c r="FG57" s="581">
        <f t="shared" si="78"/>
        <v>0</v>
      </c>
      <c r="FH57" s="581">
        <f t="shared" si="79"/>
        <v>-20</v>
      </c>
      <c r="FI57" s="581">
        <f t="shared" si="80"/>
        <v>0</v>
      </c>
      <c r="FJ57" s="581">
        <f t="shared" si="81"/>
        <v>20</v>
      </c>
      <c r="FK57" s="581">
        <f t="shared" si="82"/>
        <v>0</v>
      </c>
      <c r="FL57" s="581">
        <f t="shared" si="83"/>
        <v>-20</v>
      </c>
      <c r="FM57" s="581">
        <f t="shared" si="84"/>
        <v>0</v>
      </c>
      <c r="FN57" s="581">
        <f t="shared" si="85"/>
        <v>20</v>
      </c>
      <c r="FO57" s="581">
        <f t="shared" si="86"/>
        <v>0</v>
      </c>
      <c r="FP57" s="581">
        <f t="shared" si="87"/>
        <v>-20</v>
      </c>
      <c r="FQ57" s="581">
        <f t="shared" si="88"/>
        <v>0</v>
      </c>
      <c r="FR57" s="581">
        <f t="shared" si="89"/>
        <v>20</v>
      </c>
      <c r="FS57" s="581">
        <f t="shared" si="90"/>
        <v>0</v>
      </c>
      <c r="FT57" s="581">
        <f t="shared" si="91"/>
        <v>-20</v>
      </c>
      <c r="FU57" s="581">
        <f t="shared" si="92"/>
        <v>0</v>
      </c>
      <c r="FV57" s="581">
        <f t="shared" si="93"/>
        <v>20</v>
      </c>
      <c r="FW57" s="581">
        <f t="shared" si="94"/>
        <v>0</v>
      </c>
      <c r="FX57" s="581">
        <f t="shared" si="95"/>
        <v>-20</v>
      </c>
      <c r="FY57" s="581">
        <f t="shared" si="96"/>
        <v>0</v>
      </c>
      <c r="FZ57" s="581">
        <f t="shared" si="97"/>
        <v>20</v>
      </c>
      <c r="GA57" s="581">
        <f t="shared" si="98"/>
        <v>0</v>
      </c>
      <c r="GB57" s="581">
        <f t="shared" si="2"/>
        <v>-20</v>
      </c>
      <c r="GC57" s="581">
        <f t="shared" si="3"/>
        <v>0</v>
      </c>
      <c r="GD57" s="581">
        <f t="shared" si="4"/>
        <v>20</v>
      </c>
      <c r="GE57" s="581">
        <f t="shared" si="5"/>
        <v>0</v>
      </c>
      <c r="GF57" s="581">
        <f t="shared" si="6"/>
        <v>-20</v>
      </c>
      <c r="GG57" s="581">
        <f t="shared" si="7"/>
        <v>0</v>
      </c>
      <c r="GH57" s="581">
        <f t="shared" si="8"/>
        <v>20</v>
      </c>
      <c r="GI57" s="581">
        <f t="shared" si="9"/>
        <v>0</v>
      </c>
      <c r="GJ57" s="581">
        <f t="shared" si="10"/>
        <v>-20</v>
      </c>
      <c r="GK57" s="581">
        <f t="shared" si="11"/>
        <v>0</v>
      </c>
      <c r="GL57" s="581">
        <f t="shared" si="12"/>
        <v>20</v>
      </c>
      <c r="GM57" s="581">
        <f t="shared" si="13"/>
        <v>0</v>
      </c>
      <c r="GN57" s="581">
        <f t="shared" si="14"/>
        <v>-20</v>
      </c>
      <c r="GO57" s="581">
        <f t="shared" si="15"/>
        <v>0</v>
      </c>
      <c r="GP57" s="581">
        <f t="shared" si="16"/>
        <v>20</v>
      </c>
      <c r="GQ57" s="581">
        <f t="shared" si="17"/>
        <v>0</v>
      </c>
      <c r="GR57" s="581">
        <f t="shared" si="18"/>
        <v>-20</v>
      </c>
      <c r="GS57" s="581">
        <f t="shared" si="19"/>
        <v>0</v>
      </c>
      <c r="GT57" s="581">
        <f t="shared" si="20"/>
        <v>20</v>
      </c>
      <c r="GU57" s="581">
        <f t="shared" si="21"/>
        <v>0</v>
      </c>
      <c r="GV57" s="581">
        <f t="shared" si="22"/>
        <v>-20</v>
      </c>
      <c r="GW57" s="581">
        <f t="shared" si="23"/>
        <v>0</v>
      </c>
      <c r="GX57" s="581">
        <f t="shared" si="24"/>
        <v>20</v>
      </c>
      <c r="GY57" s="581">
        <f t="shared" si="25"/>
        <v>0</v>
      </c>
    </row>
    <row r="58" spans="1:207" ht="16.5" thickTop="1" thickBot="1" x14ac:dyDescent="0.3">
      <c r="A58" s="581">
        <v>570</v>
      </c>
      <c r="B58" s="584" t="s">
        <v>72</v>
      </c>
      <c r="C58" s="581">
        <f t="shared" si="99"/>
        <v>9</v>
      </c>
      <c r="D58" s="581">
        <f t="shared" si="26"/>
        <v>904</v>
      </c>
      <c r="E58" s="581">
        <v>570</v>
      </c>
      <c r="F58" s="581">
        <f t="shared" si="100"/>
        <v>4</v>
      </c>
      <c r="G58" s="582" t="s">
        <v>68</v>
      </c>
      <c r="H58" s="581">
        <v>20</v>
      </c>
      <c r="I58" s="581">
        <v>0</v>
      </c>
      <c r="J58" s="581">
        <v>-20</v>
      </c>
      <c r="K58" s="581">
        <v>0</v>
      </c>
      <c r="L58" s="581">
        <f t="shared" si="27"/>
        <v>20</v>
      </c>
      <c r="M58" s="581">
        <f t="shared" si="28"/>
        <v>0</v>
      </c>
      <c r="N58" s="581">
        <f t="shared" si="29"/>
        <v>-20</v>
      </c>
      <c r="O58" s="581">
        <f t="shared" si="30"/>
        <v>0</v>
      </c>
      <c r="P58" s="581">
        <f t="shared" si="31"/>
        <v>20</v>
      </c>
      <c r="Q58" s="581">
        <f t="shared" si="32"/>
        <v>0</v>
      </c>
      <c r="R58" s="581">
        <f t="shared" si="33"/>
        <v>-20</v>
      </c>
      <c r="S58" s="581">
        <f t="shared" si="34"/>
        <v>0</v>
      </c>
      <c r="T58" s="581">
        <f t="shared" si="35"/>
        <v>20</v>
      </c>
      <c r="U58" s="581">
        <f t="shared" si="36"/>
        <v>0</v>
      </c>
      <c r="V58" s="581">
        <f t="shared" si="37"/>
        <v>-20</v>
      </c>
      <c r="W58" s="581">
        <f t="shared" si="38"/>
        <v>0</v>
      </c>
      <c r="X58" s="581">
        <f t="shared" si="39"/>
        <v>20</v>
      </c>
      <c r="Y58" s="581">
        <f t="shared" si="40"/>
        <v>0</v>
      </c>
      <c r="Z58" s="581">
        <f t="shared" si="41"/>
        <v>-20</v>
      </c>
      <c r="AA58" s="581">
        <f t="shared" si="42"/>
        <v>0</v>
      </c>
      <c r="AB58" s="581">
        <f t="shared" si="43"/>
        <v>20</v>
      </c>
      <c r="AC58" s="581">
        <f t="shared" si="44"/>
        <v>0</v>
      </c>
      <c r="AD58" s="581">
        <f t="shared" si="45"/>
        <v>-20</v>
      </c>
      <c r="AE58" s="581">
        <f t="shared" si="46"/>
        <v>0</v>
      </c>
      <c r="AF58" s="581">
        <f t="shared" si="47"/>
        <v>20</v>
      </c>
      <c r="AG58" s="581">
        <f t="shared" si="48"/>
        <v>0</v>
      </c>
      <c r="AH58" s="581">
        <f t="shared" si="49"/>
        <v>-20</v>
      </c>
      <c r="AI58" s="581">
        <f t="shared" si="50"/>
        <v>0</v>
      </c>
      <c r="AJ58" s="581">
        <f t="shared" si="51"/>
        <v>20</v>
      </c>
      <c r="AK58" s="581">
        <f t="shared" si="52"/>
        <v>0</v>
      </c>
      <c r="AL58" s="581">
        <f t="shared" si="53"/>
        <v>-20</v>
      </c>
      <c r="AM58" s="581">
        <f t="shared" si="54"/>
        <v>0</v>
      </c>
      <c r="AN58" s="581">
        <f t="shared" si="55"/>
        <v>20</v>
      </c>
      <c r="AO58" s="581">
        <f t="shared" si="56"/>
        <v>0</v>
      </c>
      <c r="AP58" s="581">
        <f t="shared" si="57"/>
        <v>-20</v>
      </c>
      <c r="AQ58" s="581">
        <f t="shared" si="58"/>
        <v>0</v>
      </c>
      <c r="AR58" s="581">
        <f t="shared" si="59"/>
        <v>20</v>
      </c>
      <c r="AS58" s="581">
        <f t="shared" si="60"/>
        <v>0</v>
      </c>
      <c r="AT58" s="581">
        <f t="shared" si="61"/>
        <v>-20</v>
      </c>
      <c r="AU58" s="581">
        <f t="shared" si="62"/>
        <v>0</v>
      </c>
      <c r="AV58" s="581">
        <f t="shared" si="63"/>
        <v>20</v>
      </c>
      <c r="AW58" s="581">
        <f t="shared" si="64"/>
        <v>0</v>
      </c>
      <c r="AX58" s="581">
        <f t="shared" si="65"/>
        <v>-20</v>
      </c>
      <c r="AY58" s="581">
        <f t="shared" si="66"/>
        <v>0</v>
      </c>
      <c r="AZ58" s="581">
        <f t="shared" si="67"/>
        <v>20</v>
      </c>
      <c r="BA58" s="581">
        <f t="shared" si="68"/>
        <v>0</v>
      </c>
      <c r="BB58" s="581">
        <f t="shared" si="69"/>
        <v>-20</v>
      </c>
      <c r="BC58" s="581">
        <f t="shared" si="70"/>
        <v>0</v>
      </c>
      <c r="BD58" s="581">
        <f t="shared" si="71"/>
        <v>20</v>
      </c>
      <c r="BE58" s="581">
        <f t="shared" si="72"/>
        <v>0</v>
      </c>
      <c r="BF58" s="581">
        <f>H58*((Resultat_liste!$M60+20)/20)+Resultat_liste!$J60</f>
        <v>22</v>
      </c>
      <c r="BG58" s="581">
        <f>I58*((Resultat_liste!$M60+20)/20)+Resultat_liste!$J60</f>
        <v>0</v>
      </c>
      <c r="BH58" s="581">
        <f>J58*((Resultat_liste!$M60+20)/20)+Resultat_liste!$J60</f>
        <v>-22</v>
      </c>
      <c r="BI58" s="581">
        <f>K58*((Resultat_liste!$M60+20)/20)+Resultat_liste!$J60</f>
        <v>0</v>
      </c>
      <c r="BJ58" s="581">
        <f>L58*((Resultat_liste!$M60+20)/20)+Resultat_liste!$J60</f>
        <v>22</v>
      </c>
      <c r="BK58" s="581">
        <f>M58*((Resultat_liste!$M60+20)/20)+Resultat_liste!$J60</f>
        <v>0</v>
      </c>
      <c r="BL58" s="581">
        <f>N58*((Resultat_liste!$M60+20)/20)+Resultat_liste!$J60</f>
        <v>-22</v>
      </c>
      <c r="BM58" s="581">
        <f>O58*((Resultat_liste!$M60+20)/20)+Resultat_liste!$J60</f>
        <v>0</v>
      </c>
      <c r="BN58" s="581">
        <f>P58*((Resultat_liste!$M60+20)/20)+Resultat_liste!$J60</f>
        <v>22</v>
      </c>
      <c r="BO58" s="581">
        <f>Q58*((Resultat_liste!$M60+20)/20)+Resultat_liste!$J60</f>
        <v>0</v>
      </c>
      <c r="BP58" s="581">
        <f>R58*((Resultat_liste!$M60+20)/20)+Resultat_liste!$J60</f>
        <v>-22</v>
      </c>
      <c r="BQ58" s="581">
        <f>S58*((Resultat_liste!$M60+20)/20)+Resultat_liste!$J60</f>
        <v>0</v>
      </c>
      <c r="BR58" s="581">
        <f>T58*((Resultat_liste!$M60+20)/20)+Resultat_liste!$J60</f>
        <v>22</v>
      </c>
      <c r="BS58" s="581">
        <f>U58*((Resultat_liste!$M60+20)/20)+Resultat_liste!$J60</f>
        <v>0</v>
      </c>
      <c r="BT58" s="581">
        <f>V58*((Resultat_liste!$M60+20)/20)+Resultat_liste!$J60</f>
        <v>-22</v>
      </c>
      <c r="BU58" s="581">
        <f>W58*((Resultat_liste!$M60+20)/20)+Resultat_liste!$J60</f>
        <v>0</v>
      </c>
      <c r="BV58" s="581">
        <f>X58*((Resultat_liste!$M60+20)/20)+Resultat_liste!$J60</f>
        <v>22</v>
      </c>
      <c r="BW58" s="581">
        <f>Y58*((Resultat_liste!$M60+20)/20)+Resultat_liste!$J60</f>
        <v>0</v>
      </c>
      <c r="BX58" s="581">
        <f>Z58*((Resultat_liste!$M60+20)/20)+Resultat_liste!$J60</f>
        <v>-22</v>
      </c>
      <c r="BY58" s="581">
        <f>AA58*((Resultat_liste!$M60+20)/20)+Resultat_liste!$J60</f>
        <v>0</v>
      </c>
      <c r="BZ58" s="581">
        <f>AB58*((Resultat_liste!$M60+20)/20)+Resultat_liste!$J60</f>
        <v>22</v>
      </c>
      <c r="CA58" s="581">
        <f>AC58*((Resultat_liste!$M60+20)/20)+Resultat_liste!$J60</f>
        <v>0</v>
      </c>
      <c r="CB58" s="581">
        <f>AD58*((Resultat_liste!$M60+20)/20)+Resultat_liste!$J60</f>
        <v>-22</v>
      </c>
      <c r="CC58" s="581">
        <f>AE58*((Resultat_liste!$M60+20)/20)+Resultat_liste!$J60</f>
        <v>0</v>
      </c>
      <c r="CD58" s="581">
        <f>AF58*((Resultat_liste!$M60+20)/20)+Resultat_liste!$J60</f>
        <v>22</v>
      </c>
      <c r="CE58" s="581">
        <f>AG58*((Resultat_liste!$M60+20)/20)+Resultat_liste!$J60</f>
        <v>0</v>
      </c>
      <c r="CF58" s="581">
        <f>AH58*((Resultat_liste!$M60+20)/20)+Resultat_liste!$J60</f>
        <v>-22</v>
      </c>
      <c r="CG58" s="581">
        <f>AI58*((Resultat_liste!$M60+20)/20)+Resultat_liste!$J60</f>
        <v>0</v>
      </c>
      <c r="CH58" s="581">
        <f>AJ58*((Resultat_liste!$M60+20)/20)+Resultat_liste!$J60</f>
        <v>22</v>
      </c>
      <c r="CI58" s="581">
        <f>AK58*((Resultat_liste!$M60+20)/20)+Resultat_liste!$J60</f>
        <v>0</v>
      </c>
      <c r="CJ58" s="581">
        <f>AL58*((Resultat_liste!$M60+20)/20)+Resultat_liste!$J60</f>
        <v>-22</v>
      </c>
      <c r="CK58" s="581">
        <f>AM58*((Resultat_liste!$M60+20)/20)+Resultat_liste!$J60</f>
        <v>0</v>
      </c>
      <c r="CL58" s="581">
        <f>AN58*((Resultat_liste!$M60+20)/20)+Resultat_liste!$J60</f>
        <v>22</v>
      </c>
      <c r="CM58" s="581">
        <f>AO58*((Resultat_liste!$M60+20)/20)+Resultat_liste!$J60</f>
        <v>0</v>
      </c>
      <c r="CN58" s="581">
        <f>AP58*((Resultat_liste!$M60+20)/20)+Resultat_liste!$J60</f>
        <v>-22</v>
      </c>
      <c r="CO58" s="581">
        <f>AQ58*((Resultat_liste!$M60+20)/20)+Resultat_liste!$J60</f>
        <v>0</v>
      </c>
      <c r="CP58" s="581">
        <f>AR58*((Resultat_liste!$M60+20)/20)+Resultat_liste!$J60</f>
        <v>22</v>
      </c>
      <c r="CQ58" s="581">
        <f>AS58*((Resultat_liste!$M60+20)/20)+Resultat_liste!$J60</f>
        <v>0</v>
      </c>
      <c r="CR58" s="581">
        <f>AT58*((Resultat_liste!$M60+20)/20)+Resultat_liste!$J60</f>
        <v>-22</v>
      </c>
      <c r="CS58" s="581">
        <f>AU58*((Resultat_liste!$M60+20)/20)+Resultat_liste!$J60</f>
        <v>0</v>
      </c>
      <c r="CT58" s="581">
        <f>AV58*((Resultat_liste!$M60+20)/20)+Resultat_liste!$J60</f>
        <v>22</v>
      </c>
      <c r="CU58" s="581">
        <f>AW58*((Resultat_liste!$M60+20)/20)+Resultat_liste!$J60</f>
        <v>0</v>
      </c>
      <c r="CV58" s="581">
        <f>AX58*((Resultat_liste!$M60+20)/20)+Resultat_liste!$J60</f>
        <v>-22</v>
      </c>
      <c r="CW58" s="581">
        <f>AY58*((Resultat_liste!$M60+20)/20)+Resultat_liste!$J60</f>
        <v>0</v>
      </c>
      <c r="CX58" s="581">
        <f>AZ58*((Resultat_liste!$M60+20)/20)+Resultat_liste!$J60</f>
        <v>22</v>
      </c>
      <c r="CY58" s="581">
        <f>BA58*((Resultat_liste!$M60+20)/20)+Resultat_liste!$J60</f>
        <v>0</v>
      </c>
      <c r="CZ58" s="581">
        <f>BB58*((Resultat_liste!$M60+20)/20)+Resultat_liste!$J60</f>
        <v>-22</v>
      </c>
      <c r="DA58" s="581">
        <f>BC58*((Resultat_liste!$M60+20)/20)+Resultat_liste!$J60</f>
        <v>0</v>
      </c>
      <c r="DB58" s="581">
        <f>BD58*((Resultat_liste!$M60+20)/20)+Resultat_liste!$J60</f>
        <v>22</v>
      </c>
      <c r="DC58" s="581">
        <f>BE58*((Resultat_liste!$M60+20)/20)+Resultat_liste!$J60</f>
        <v>0</v>
      </c>
      <c r="DD58" s="581">
        <f>H58*((Resultat_liste!$Y60+20)/20)+Resultat_liste!$V60</f>
        <v>18</v>
      </c>
      <c r="DE58" s="581">
        <f>I58*((Resultat_liste!$Y60+20)/20)+Resultat_liste!$V60</f>
        <v>0</v>
      </c>
      <c r="DF58" s="581">
        <f>J58*((Resultat_liste!$Y60+20)/20)+Resultat_liste!$V60</f>
        <v>-18</v>
      </c>
      <c r="DG58" s="581">
        <f>K58*((Resultat_liste!$Y60+20)/20)+Resultat_liste!$V60</f>
        <v>0</v>
      </c>
      <c r="DH58" s="581">
        <f>L58*((Resultat_liste!$Y60+20)/20)+Resultat_liste!$V60</f>
        <v>18</v>
      </c>
      <c r="DI58" s="581">
        <f>M58*((Resultat_liste!$Y60+20)/20)+Resultat_liste!$V60</f>
        <v>0</v>
      </c>
      <c r="DJ58" s="581">
        <f>N58*((Resultat_liste!$Y60+20)/20)+Resultat_liste!$V60</f>
        <v>-18</v>
      </c>
      <c r="DK58" s="581">
        <f>O58*((Resultat_liste!$Y60+20)/20)+Resultat_liste!$V60</f>
        <v>0</v>
      </c>
      <c r="DL58" s="581">
        <f>P58*((Resultat_liste!$Y60+20)/20)+Resultat_liste!$V60</f>
        <v>18</v>
      </c>
      <c r="DM58" s="581">
        <f>Q58*((Resultat_liste!$Y60+20)/20)+Resultat_liste!$V60</f>
        <v>0</v>
      </c>
      <c r="DN58" s="581">
        <f>R58*((Resultat_liste!$Y60+20)/20)+Resultat_liste!$V60</f>
        <v>-18</v>
      </c>
      <c r="DO58" s="581">
        <f>S58*((Resultat_liste!$Y60+20)/20)+Resultat_liste!$V60</f>
        <v>0</v>
      </c>
      <c r="DP58" s="581">
        <f>T58*((Resultat_liste!$Y60+20)/20)+Resultat_liste!$V60</f>
        <v>18</v>
      </c>
      <c r="DQ58" s="581">
        <f>U58*((Resultat_liste!$Y60+20)/20)+Resultat_liste!$V60</f>
        <v>0</v>
      </c>
      <c r="DR58" s="581">
        <f>V58*((Resultat_liste!$Y60+20)/20)+Resultat_liste!$V60</f>
        <v>-18</v>
      </c>
      <c r="DS58" s="581">
        <f>W58*((Resultat_liste!$Y60+20)/20)+Resultat_liste!$V60</f>
        <v>0</v>
      </c>
      <c r="DT58" s="581">
        <f>X58*((Resultat_liste!$Y60+20)/20)+Resultat_liste!$V60</f>
        <v>18</v>
      </c>
      <c r="DU58" s="581">
        <f>Y58*((Resultat_liste!$Y60+20)/20)+Resultat_liste!$V60</f>
        <v>0</v>
      </c>
      <c r="DV58" s="581">
        <f>Z58*((Resultat_liste!$Y60+20)/20)+Resultat_liste!$V60</f>
        <v>-18</v>
      </c>
      <c r="DW58" s="581">
        <f>AA58*((Resultat_liste!$Y60+20)/20)+Resultat_liste!$V60</f>
        <v>0</v>
      </c>
      <c r="DX58" s="581">
        <f>AB58*((Resultat_liste!$Y60+20)/20)+Resultat_liste!$V60</f>
        <v>18</v>
      </c>
      <c r="DY58" s="581">
        <f>AC58*((Resultat_liste!$Y60+20)/20)+Resultat_liste!$V60</f>
        <v>0</v>
      </c>
      <c r="DZ58" s="581">
        <f>AD58*((Resultat_liste!$Y60+20)/20)+Resultat_liste!$V60</f>
        <v>-18</v>
      </c>
      <c r="EA58" s="581">
        <f>AE58*((Resultat_liste!$Y60+20)/20)+Resultat_liste!$V60</f>
        <v>0</v>
      </c>
      <c r="EB58" s="581">
        <f>AF58*((Resultat_liste!$Y60+20)/20)+Resultat_liste!$V60</f>
        <v>18</v>
      </c>
      <c r="EC58" s="581">
        <f>AG58*((Resultat_liste!$Y60+20)/20)+Resultat_liste!$V60</f>
        <v>0</v>
      </c>
      <c r="ED58" s="581">
        <f>AH58*((Resultat_liste!$Y60+20)/20)+Resultat_liste!$V60</f>
        <v>-18</v>
      </c>
      <c r="EE58" s="581">
        <f>AI58*((Resultat_liste!$Y60+20)/20)+Resultat_liste!$V60</f>
        <v>0</v>
      </c>
      <c r="EF58" s="581">
        <f>AJ58*((Resultat_liste!$Y60+20)/20)+Resultat_liste!$V60</f>
        <v>18</v>
      </c>
      <c r="EG58" s="581">
        <f>AK58*((Resultat_liste!$Y60+20)/20)+Resultat_liste!$V60</f>
        <v>0</v>
      </c>
      <c r="EH58" s="581">
        <f>AL58*((Resultat_liste!$Y60+20)/20)+Resultat_liste!$V60</f>
        <v>-18</v>
      </c>
      <c r="EI58" s="581">
        <f>AM58*((Resultat_liste!$Y60+20)/20)+Resultat_liste!$V60</f>
        <v>0</v>
      </c>
      <c r="EJ58" s="581">
        <f>AN58*((Resultat_liste!$Y60+20)/20)+Resultat_liste!$V60</f>
        <v>18</v>
      </c>
      <c r="EK58" s="581">
        <f>AO58*((Resultat_liste!$Y60+20)/20)+Resultat_liste!$V60</f>
        <v>0</v>
      </c>
      <c r="EL58" s="581">
        <f>AP58*((Resultat_liste!$Y60+20)/20)+Resultat_liste!$V60</f>
        <v>-18</v>
      </c>
      <c r="EM58" s="581">
        <f>AQ58*((Resultat_liste!$Y60+20)/20)+Resultat_liste!$V60</f>
        <v>0</v>
      </c>
      <c r="EN58" s="581">
        <f>AR58*((Resultat_liste!$Y60+20)/20)+Resultat_liste!$V60</f>
        <v>18</v>
      </c>
      <c r="EO58" s="581">
        <f>AS58*((Resultat_liste!$Y60+20)/20)+Resultat_liste!$V60</f>
        <v>0</v>
      </c>
      <c r="EP58" s="581">
        <f>AT58*((Resultat_liste!$Y60+20)/20)+Resultat_liste!$V60</f>
        <v>-18</v>
      </c>
      <c r="EQ58" s="581">
        <f>AU58*((Resultat_liste!$Y60+20)/20)+Resultat_liste!$V60</f>
        <v>0</v>
      </c>
      <c r="ER58" s="581">
        <f>AV58*((Resultat_liste!$Y60+20)/20)+Resultat_liste!$V60</f>
        <v>18</v>
      </c>
      <c r="ES58" s="581">
        <f>AW58*((Resultat_liste!$Y60+20)/20)+Resultat_liste!$V60</f>
        <v>0</v>
      </c>
      <c r="ET58" s="581">
        <f>AX58*((Resultat_liste!$Y60+20)/20)+Resultat_liste!$V60</f>
        <v>-18</v>
      </c>
      <c r="EU58" s="581">
        <f>AY58*((Resultat_liste!$Y60+20)/20)+Resultat_liste!$V60</f>
        <v>0</v>
      </c>
      <c r="EV58" s="581">
        <f>AZ58*((Resultat_liste!$Y60+20)/20)+Resultat_liste!$V60</f>
        <v>18</v>
      </c>
      <c r="EW58" s="581">
        <f>BA58*((Resultat_liste!$Y60+20)/20)+Resultat_liste!$V60</f>
        <v>0</v>
      </c>
      <c r="EX58" s="581">
        <f>BB58*((Resultat_liste!$Y60+20)/20)+Resultat_liste!$V60</f>
        <v>-18</v>
      </c>
      <c r="EY58" s="581">
        <f>BC58*((Resultat_liste!$Y60+20)/20)+Resultat_liste!$V60</f>
        <v>0</v>
      </c>
      <c r="EZ58" s="581">
        <f>BD58*((Resultat_liste!$Y60+20)/20)+Resultat_liste!$V60</f>
        <v>18</v>
      </c>
      <c r="FA58" s="581">
        <f>BE58*((Resultat_liste!$Y60+20)/20)+Resultat_liste!$V60</f>
        <v>0</v>
      </c>
      <c r="FB58" s="581">
        <f t="shared" si="73"/>
        <v>20</v>
      </c>
      <c r="FC58" s="581">
        <f t="shared" si="74"/>
        <v>0</v>
      </c>
      <c r="FD58" s="581">
        <f t="shared" si="75"/>
        <v>-20</v>
      </c>
      <c r="FE58" s="581">
        <f t="shared" si="76"/>
        <v>0</v>
      </c>
      <c r="FF58" s="581">
        <f t="shared" si="77"/>
        <v>20</v>
      </c>
      <c r="FG58" s="581">
        <f t="shared" si="78"/>
        <v>0</v>
      </c>
      <c r="FH58" s="581">
        <f t="shared" si="79"/>
        <v>-20</v>
      </c>
      <c r="FI58" s="581">
        <f t="shared" si="80"/>
        <v>0</v>
      </c>
      <c r="FJ58" s="581">
        <f t="shared" si="81"/>
        <v>20</v>
      </c>
      <c r="FK58" s="581">
        <f t="shared" si="82"/>
        <v>0</v>
      </c>
      <c r="FL58" s="581">
        <f t="shared" si="83"/>
        <v>-20</v>
      </c>
      <c r="FM58" s="581">
        <f t="shared" si="84"/>
        <v>0</v>
      </c>
      <c r="FN58" s="581">
        <f t="shared" si="85"/>
        <v>20</v>
      </c>
      <c r="FO58" s="581">
        <f t="shared" si="86"/>
        <v>0</v>
      </c>
      <c r="FP58" s="581">
        <f t="shared" si="87"/>
        <v>-20</v>
      </c>
      <c r="FQ58" s="581">
        <f t="shared" si="88"/>
        <v>0</v>
      </c>
      <c r="FR58" s="581">
        <f t="shared" si="89"/>
        <v>20</v>
      </c>
      <c r="FS58" s="581">
        <f t="shared" si="90"/>
        <v>0</v>
      </c>
      <c r="FT58" s="581">
        <f t="shared" si="91"/>
        <v>-20</v>
      </c>
      <c r="FU58" s="581">
        <f t="shared" si="92"/>
        <v>0</v>
      </c>
      <c r="FV58" s="581">
        <f t="shared" si="93"/>
        <v>20</v>
      </c>
      <c r="FW58" s="581">
        <f t="shared" si="94"/>
        <v>0</v>
      </c>
      <c r="FX58" s="581">
        <f t="shared" si="95"/>
        <v>-20</v>
      </c>
      <c r="FY58" s="581">
        <f t="shared" si="96"/>
        <v>0</v>
      </c>
      <c r="FZ58" s="581">
        <f t="shared" si="97"/>
        <v>20</v>
      </c>
      <c r="GA58" s="581">
        <f t="shared" si="98"/>
        <v>0</v>
      </c>
      <c r="GB58" s="581">
        <f t="shared" si="2"/>
        <v>-20</v>
      </c>
      <c r="GC58" s="581">
        <f t="shared" si="3"/>
        <v>0</v>
      </c>
      <c r="GD58" s="581">
        <f t="shared" si="4"/>
        <v>20</v>
      </c>
      <c r="GE58" s="581">
        <f t="shared" si="5"/>
        <v>0</v>
      </c>
      <c r="GF58" s="581">
        <f t="shared" si="6"/>
        <v>-20</v>
      </c>
      <c r="GG58" s="581">
        <f t="shared" si="7"/>
        <v>0</v>
      </c>
      <c r="GH58" s="581">
        <f t="shared" si="8"/>
        <v>20</v>
      </c>
      <c r="GI58" s="581">
        <f t="shared" si="9"/>
        <v>0</v>
      </c>
      <c r="GJ58" s="581">
        <f t="shared" si="10"/>
        <v>-20</v>
      </c>
      <c r="GK58" s="581">
        <f t="shared" si="11"/>
        <v>0</v>
      </c>
      <c r="GL58" s="581">
        <f t="shared" si="12"/>
        <v>20</v>
      </c>
      <c r="GM58" s="581">
        <f t="shared" si="13"/>
        <v>0</v>
      </c>
      <c r="GN58" s="581">
        <f t="shared" si="14"/>
        <v>-20</v>
      </c>
      <c r="GO58" s="581">
        <f t="shared" si="15"/>
        <v>0</v>
      </c>
      <c r="GP58" s="581">
        <f t="shared" si="16"/>
        <v>20</v>
      </c>
      <c r="GQ58" s="581">
        <f t="shared" si="17"/>
        <v>0</v>
      </c>
      <c r="GR58" s="581">
        <f t="shared" si="18"/>
        <v>-20</v>
      </c>
      <c r="GS58" s="581">
        <f t="shared" si="19"/>
        <v>0</v>
      </c>
      <c r="GT58" s="581">
        <f t="shared" si="20"/>
        <v>20</v>
      </c>
      <c r="GU58" s="581">
        <f t="shared" si="21"/>
        <v>0</v>
      </c>
      <c r="GV58" s="581">
        <f t="shared" si="22"/>
        <v>-20</v>
      </c>
      <c r="GW58" s="581">
        <f t="shared" si="23"/>
        <v>0</v>
      </c>
      <c r="GX58" s="581">
        <f t="shared" si="24"/>
        <v>20</v>
      </c>
      <c r="GY58" s="581">
        <f t="shared" si="25"/>
        <v>0</v>
      </c>
    </row>
    <row r="59" spans="1:207" ht="16.5" thickTop="1" thickBot="1" x14ac:dyDescent="0.3">
      <c r="A59" s="581">
        <v>580</v>
      </c>
      <c r="B59" s="584" t="s">
        <v>73</v>
      </c>
      <c r="C59" s="581">
        <f t="shared" si="99"/>
        <v>9</v>
      </c>
      <c r="D59" s="581">
        <f t="shared" si="26"/>
        <v>905</v>
      </c>
      <c r="E59" s="581">
        <v>580</v>
      </c>
      <c r="F59" s="581">
        <f t="shared" si="100"/>
        <v>5</v>
      </c>
      <c r="G59" s="582" t="s">
        <v>68</v>
      </c>
      <c r="H59" s="581">
        <v>20</v>
      </c>
      <c r="I59" s="581">
        <v>0</v>
      </c>
      <c r="J59" s="581">
        <v>-20</v>
      </c>
      <c r="K59" s="581">
        <v>0</v>
      </c>
      <c r="L59" s="581">
        <f t="shared" si="27"/>
        <v>20</v>
      </c>
      <c r="M59" s="581">
        <f t="shared" si="28"/>
        <v>0</v>
      </c>
      <c r="N59" s="581">
        <f t="shared" si="29"/>
        <v>-20</v>
      </c>
      <c r="O59" s="581">
        <f t="shared" si="30"/>
        <v>0</v>
      </c>
      <c r="P59" s="581">
        <f t="shared" si="31"/>
        <v>20</v>
      </c>
      <c r="Q59" s="581">
        <f t="shared" si="32"/>
        <v>0</v>
      </c>
      <c r="R59" s="581">
        <f t="shared" si="33"/>
        <v>-20</v>
      </c>
      <c r="S59" s="581">
        <f t="shared" si="34"/>
        <v>0</v>
      </c>
      <c r="T59" s="581">
        <f t="shared" si="35"/>
        <v>20</v>
      </c>
      <c r="U59" s="581">
        <f t="shared" si="36"/>
        <v>0</v>
      </c>
      <c r="V59" s="581">
        <f t="shared" si="37"/>
        <v>-20</v>
      </c>
      <c r="W59" s="581">
        <f t="shared" si="38"/>
        <v>0</v>
      </c>
      <c r="X59" s="581">
        <f t="shared" si="39"/>
        <v>20</v>
      </c>
      <c r="Y59" s="581">
        <f t="shared" si="40"/>
        <v>0</v>
      </c>
      <c r="Z59" s="581">
        <f t="shared" si="41"/>
        <v>-20</v>
      </c>
      <c r="AA59" s="581">
        <f t="shared" si="42"/>
        <v>0</v>
      </c>
      <c r="AB59" s="581">
        <f t="shared" si="43"/>
        <v>20</v>
      </c>
      <c r="AC59" s="581">
        <f t="shared" si="44"/>
        <v>0</v>
      </c>
      <c r="AD59" s="581">
        <f t="shared" si="45"/>
        <v>-20</v>
      </c>
      <c r="AE59" s="581">
        <f t="shared" si="46"/>
        <v>0</v>
      </c>
      <c r="AF59" s="581">
        <f t="shared" si="47"/>
        <v>20</v>
      </c>
      <c r="AG59" s="581">
        <f t="shared" si="48"/>
        <v>0</v>
      </c>
      <c r="AH59" s="581">
        <f t="shared" si="49"/>
        <v>-20</v>
      </c>
      <c r="AI59" s="581">
        <f t="shared" si="50"/>
        <v>0</v>
      </c>
      <c r="AJ59" s="581">
        <f t="shared" si="51"/>
        <v>20</v>
      </c>
      <c r="AK59" s="581">
        <f t="shared" si="52"/>
        <v>0</v>
      </c>
      <c r="AL59" s="581">
        <f t="shared" si="53"/>
        <v>-20</v>
      </c>
      <c r="AM59" s="581">
        <f t="shared" si="54"/>
        <v>0</v>
      </c>
      <c r="AN59" s="581">
        <f t="shared" si="55"/>
        <v>20</v>
      </c>
      <c r="AO59" s="581">
        <f t="shared" si="56"/>
        <v>0</v>
      </c>
      <c r="AP59" s="581">
        <f t="shared" si="57"/>
        <v>-20</v>
      </c>
      <c r="AQ59" s="581">
        <f t="shared" si="58"/>
        <v>0</v>
      </c>
      <c r="AR59" s="581">
        <f t="shared" si="59"/>
        <v>20</v>
      </c>
      <c r="AS59" s="581">
        <f t="shared" si="60"/>
        <v>0</v>
      </c>
      <c r="AT59" s="581">
        <f t="shared" si="61"/>
        <v>-20</v>
      </c>
      <c r="AU59" s="581">
        <f t="shared" si="62"/>
        <v>0</v>
      </c>
      <c r="AV59" s="581">
        <f t="shared" si="63"/>
        <v>20</v>
      </c>
      <c r="AW59" s="581">
        <f t="shared" si="64"/>
        <v>0</v>
      </c>
      <c r="AX59" s="581">
        <f t="shared" si="65"/>
        <v>-20</v>
      </c>
      <c r="AY59" s="581">
        <f t="shared" si="66"/>
        <v>0</v>
      </c>
      <c r="AZ59" s="581">
        <f t="shared" si="67"/>
        <v>20</v>
      </c>
      <c r="BA59" s="581">
        <f t="shared" si="68"/>
        <v>0</v>
      </c>
      <c r="BB59" s="581">
        <f t="shared" si="69"/>
        <v>-20</v>
      </c>
      <c r="BC59" s="581">
        <f t="shared" si="70"/>
        <v>0</v>
      </c>
      <c r="BD59" s="581">
        <f t="shared" si="71"/>
        <v>20</v>
      </c>
      <c r="BE59" s="581">
        <f t="shared" si="72"/>
        <v>0</v>
      </c>
      <c r="BF59" s="581">
        <f>H59*((Resultat_liste!$M61+20)/20)+Resultat_liste!$J61</f>
        <v>26</v>
      </c>
      <c r="BG59" s="581">
        <f>I59*((Resultat_liste!$M61+20)/20)+Resultat_liste!$J61</f>
        <v>0</v>
      </c>
      <c r="BH59" s="581">
        <f>J59*((Resultat_liste!$M61+20)/20)+Resultat_liste!$J61</f>
        <v>-26</v>
      </c>
      <c r="BI59" s="581">
        <f>K59*((Resultat_liste!$M61+20)/20)+Resultat_liste!$J61</f>
        <v>0</v>
      </c>
      <c r="BJ59" s="581">
        <f>L59*((Resultat_liste!$M61+20)/20)+Resultat_liste!$J61</f>
        <v>26</v>
      </c>
      <c r="BK59" s="581">
        <f>M59*((Resultat_liste!$M61+20)/20)+Resultat_liste!$J61</f>
        <v>0</v>
      </c>
      <c r="BL59" s="581">
        <f>N59*((Resultat_liste!$M61+20)/20)+Resultat_liste!$J61</f>
        <v>-26</v>
      </c>
      <c r="BM59" s="581">
        <f>O59*((Resultat_liste!$M61+20)/20)+Resultat_liste!$J61</f>
        <v>0</v>
      </c>
      <c r="BN59" s="581">
        <f>P59*((Resultat_liste!$M61+20)/20)+Resultat_liste!$J61</f>
        <v>26</v>
      </c>
      <c r="BO59" s="581">
        <f>Q59*((Resultat_liste!$M61+20)/20)+Resultat_liste!$J61</f>
        <v>0</v>
      </c>
      <c r="BP59" s="581">
        <f>R59*((Resultat_liste!$M61+20)/20)+Resultat_liste!$J61</f>
        <v>-26</v>
      </c>
      <c r="BQ59" s="581">
        <f>S59*((Resultat_liste!$M61+20)/20)+Resultat_liste!$J61</f>
        <v>0</v>
      </c>
      <c r="BR59" s="581">
        <f>T59*((Resultat_liste!$M61+20)/20)+Resultat_liste!$J61</f>
        <v>26</v>
      </c>
      <c r="BS59" s="581">
        <f>U59*((Resultat_liste!$M61+20)/20)+Resultat_liste!$J61</f>
        <v>0</v>
      </c>
      <c r="BT59" s="581">
        <f>V59*((Resultat_liste!$M61+20)/20)+Resultat_liste!$J61</f>
        <v>-26</v>
      </c>
      <c r="BU59" s="581">
        <f>W59*((Resultat_liste!$M61+20)/20)+Resultat_liste!$J61</f>
        <v>0</v>
      </c>
      <c r="BV59" s="581">
        <f>X59*((Resultat_liste!$M61+20)/20)+Resultat_liste!$J61</f>
        <v>26</v>
      </c>
      <c r="BW59" s="581">
        <f>Y59*((Resultat_liste!$M61+20)/20)+Resultat_liste!$J61</f>
        <v>0</v>
      </c>
      <c r="BX59" s="581">
        <f>Z59*((Resultat_liste!$M61+20)/20)+Resultat_liste!$J61</f>
        <v>-26</v>
      </c>
      <c r="BY59" s="581">
        <f>AA59*((Resultat_liste!$M61+20)/20)+Resultat_liste!$J61</f>
        <v>0</v>
      </c>
      <c r="BZ59" s="581">
        <f>AB59*((Resultat_liste!$M61+20)/20)+Resultat_liste!$J61</f>
        <v>26</v>
      </c>
      <c r="CA59" s="581">
        <f>AC59*((Resultat_liste!$M61+20)/20)+Resultat_liste!$J61</f>
        <v>0</v>
      </c>
      <c r="CB59" s="581">
        <f>AD59*((Resultat_liste!$M61+20)/20)+Resultat_liste!$J61</f>
        <v>-26</v>
      </c>
      <c r="CC59" s="581">
        <f>AE59*((Resultat_liste!$M61+20)/20)+Resultat_liste!$J61</f>
        <v>0</v>
      </c>
      <c r="CD59" s="581">
        <f>AF59*((Resultat_liste!$M61+20)/20)+Resultat_liste!$J61</f>
        <v>26</v>
      </c>
      <c r="CE59" s="581">
        <f>AG59*((Resultat_liste!$M61+20)/20)+Resultat_liste!$J61</f>
        <v>0</v>
      </c>
      <c r="CF59" s="581">
        <f>AH59*((Resultat_liste!$M61+20)/20)+Resultat_liste!$J61</f>
        <v>-26</v>
      </c>
      <c r="CG59" s="581">
        <f>AI59*((Resultat_liste!$M61+20)/20)+Resultat_liste!$J61</f>
        <v>0</v>
      </c>
      <c r="CH59" s="581">
        <f>AJ59*((Resultat_liste!$M61+20)/20)+Resultat_liste!$J61</f>
        <v>26</v>
      </c>
      <c r="CI59" s="581">
        <f>AK59*((Resultat_liste!$M61+20)/20)+Resultat_liste!$J61</f>
        <v>0</v>
      </c>
      <c r="CJ59" s="581">
        <f>AL59*((Resultat_liste!$M61+20)/20)+Resultat_liste!$J61</f>
        <v>-26</v>
      </c>
      <c r="CK59" s="581">
        <f>AM59*((Resultat_liste!$M61+20)/20)+Resultat_liste!$J61</f>
        <v>0</v>
      </c>
      <c r="CL59" s="581">
        <f>AN59*((Resultat_liste!$M61+20)/20)+Resultat_liste!$J61</f>
        <v>26</v>
      </c>
      <c r="CM59" s="581">
        <f>AO59*((Resultat_liste!$M61+20)/20)+Resultat_liste!$J61</f>
        <v>0</v>
      </c>
      <c r="CN59" s="581">
        <f>AP59*((Resultat_liste!$M61+20)/20)+Resultat_liste!$J61</f>
        <v>-26</v>
      </c>
      <c r="CO59" s="581">
        <f>AQ59*((Resultat_liste!$M61+20)/20)+Resultat_liste!$J61</f>
        <v>0</v>
      </c>
      <c r="CP59" s="581">
        <f>AR59*((Resultat_liste!$M61+20)/20)+Resultat_liste!$J61</f>
        <v>26</v>
      </c>
      <c r="CQ59" s="581">
        <f>AS59*((Resultat_liste!$M61+20)/20)+Resultat_liste!$J61</f>
        <v>0</v>
      </c>
      <c r="CR59" s="581">
        <f>AT59*((Resultat_liste!$M61+20)/20)+Resultat_liste!$J61</f>
        <v>-26</v>
      </c>
      <c r="CS59" s="581">
        <f>AU59*((Resultat_liste!$M61+20)/20)+Resultat_liste!$J61</f>
        <v>0</v>
      </c>
      <c r="CT59" s="581">
        <f>AV59*((Resultat_liste!$M61+20)/20)+Resultat_liste!$J61</f>
        <v>26</v>
      </c>
      <c r="CU59" s="581">
        <f>AW59*((Resultat_liste!$M61+20)/20)+Resultat_liste!$J61</f>
        <v>0</v>
      </c>
      <c r="CV59" s="581">
        <f>AX59*((Resultat_liste!$M61+20)/20)+Resultat_liste!$J61</f>
        <v>-26</v>
      </c>
      <c r="CW59" s="581">
        <f>AY59*((Resultat_liste!$M61+20)/20)+Resultat_liste!$J61</f>
        <v>0</v>
      </c>
      <c r="CX59" s="581">
        <f>AZ59*((Resultat_liste!$M61+20)/20)+Resultat_liste!$J61</f>
        <v>26</v>
      </c>
      <c r="CY59" s="581">
        <f>BA59*((Resultat_liste!$M61+20)/20)+Resultat_liste!$J61</f>
        <v>0</v>
      </c>
      <c r="CZ59" s="581">
        <f>BB59*((Resultat_liste!$M61+20)/20)+Resultat_liste!$J61</f>
        <v>-26</v>
      </c>
      <c r="DA59" s="581">
        <f>BC59*((Resultat_liste!$M61+20)/20)+Resultat_liste!$J61</f>
        <v>0</v>
      </c>
      <c r="DB59" s="581">
        <f>BD59*((Resultat_liste!$M61+20)/20)+Resultat_liste!$J61</f>
        <v>26</v>
      </c>
      <c r="DC59" s="581">
        <f>BE59*((Resultat_liste!$M61+20)/20)+Resultat_liste!$J61</f>
        <v>0</v>
      </c>
      <c r="DD59" s="581">
        <f>H59*((Resultat_liste!$Y61+20)/20)+Resultat_liste!$V61</f>
        <v>24</v>
      </c>
      <c r="DE59" s="581">
        <f>I59*((Resultat_liste!$Y61+20)/20)+Resultat_liste!$V61</f>
        <v>0</v>
      </c>
      <c r="DF59" s="581">
        <f>J59*((Resultat_liste!$Y61+20)/20)+Resultat_liste!$V61</f>
        <v>-24</v>
      </c>
      <c r="DG59" s="581">
        <f>K59*((Resultat_liste!$Y61+20)/20)+Resultat_liste!$V61</f>
        <v>0</v>
      </c>
      <c r="DH59" s="581">
        <f>L59*((Resultat_liste!$Y61+20)/20)+Resultat_liste!$V61</f>
        <v>24</v>
      </c>
      <c r="DI59" s="581">
        <f>M59*((Resultat_liste!$Y61+20)/20)+Resultat_liste!$V61</f>
        <v>0</v>
      </c>
      <c r="DJ59" s="581">
        <f>N59*((Resultat_liste!$Y61+20)/20)+Resultat_liste!$V61</f>
        <v>-24</v>
      </c>
      <c r="DK59" s="581">
        <f>O59*((Resultat_liste!$Y61+20)/20)+Resultat_liste!$V61</f>
        <v>0</v>
      </c>
      <c r="DL59" s="581">
        <f>P59*((Resultat_liste!$Y61+20)/20)+Resultat_liste!$V61</f>
        <v>24</v>
      </c>
      <c r="DM59" s="581">
        <f>Q59*((Resultat_liste!$Y61+20)/20)+Resultat_liste!$V61</f>
        <v>0</v>
      </c>
      <c r="DN59" s="581">
        <f>R59*((Resultat_liste!$Y61+20)/20)+Resultat_liste!$V61</f>
        <v>-24</v>
      </c>
      <c r="DO59" s="581">
        <f>S59*((Resultat_liste!$Y61+20)/20)+Resultat_liste!$V61</f>
        <v>0</v>
      </c>
      <c r="DP59" s="581">
        <f>T59*((Resultat_liste!$Y61+20)/20)+Resultat_liste!$V61</f>
        <v>24</v>
      </c>
      <c r="DQ59" s="581">
        <f>U59*((Resultat_liste!$Y61+20)/20)+Resultat_liste!$V61</f>
        <v>0</v>
      </c>
      <c r="DR59" s="581">
        <f>V59*((Resultat_liste!$Y61+20)/20)+Resultat_liste!$V61</f>
        <v>-24</v>
      </c>
      <c r="DS59" s="581">
        <f>W59*((Resultat_liste!$Y61+20)/20)+Resultat_liste!$V61</f>
        <v>0</v>
      </c>
      <c r="DT59" s="581">
        <f>X59*((Resultat_liste!$Y61+20)/20)+Resultat_liste!$V61</f>
        <v>24</v>
      </c>
      <c r="DU59" s="581">
        <f>Y59*((Resultat_liste!$Y61+20)/20)+Resultat_liste!$V61</f>
        <v>0</v>
      </c>
      <c r="DV59" s="581">
        <f>Z59*((Resultat_liste!$Y61+20)/20)+Resultat_liste!$V61</f>
        <v>-24</v>
      </c>
      <c r="DW59" s="581">
        <f>AA59*((Resultat_liste!$Y61+20)/20)+Resultat_liste!$V61</f>
        <v>0</v>
      </c>
      <c r="DX59" s="581">
        <f>AB59*((Resultat_liste!$Y61+20)/20)+Resultat_liste!$V61</f>
        <v>24</v>
      </c>
      <c r="DY59" s="581">
        <f>AC59*((Resultat_liste!$Y61+20)/20)+Resultat_liste!$V61</f>
        <v>0</v>
      </c>
      <c r="DZ59" s="581">
        <f>AD59*((Resultat_liste!$Y61+20)/20)+Resultat_liste!$V61</f>
        <v>-24</v>
      </c>
      <c r="EA59" s="581">
        <f>AE59*((Resultat_liste!$Y61+20)/20)+Resultat_liste!$V61</f>
        <v>0</v>
      </c>
      <c r="EB59" s="581">
        <f>AF59*((Resultat_liste!$Y61+20)/20)+Resultat_liste!$V61</f>
        <v>24</v>
      </c>
      <c r="EC59" s="581">
        <f>AG59*((Resultat_liste!$Y61+20)/20)+Resultat_liste!$V61</f>
        <v>0</v>
      </c>
      <c r="ED59" s="581">
        <f>AH59*((Resultat_liste!$Y61+20)/20)+Resultat_liste!$V61</f>
        <v>-24</v>
      </c>
      <c r="EE59" s="581">
        <f>AI59*((Resultat_liste!$Y61+20)/20)+Resultat_liste!$V61</f>
        <v>0</v>
      </c>
      <c r="EF59" s="581">
        <f>AJ59*((Resultat_liste!$Y61+20)/20)+Resultat_liste!$V61</f>
        <v>24</v>
      </c>
      <c r="EG59" s="581">
        <f>AK59*((Resultat_liste!$Y61+20)/20)+Resultat_liste!$V61</f>
        <v>0</v>
      </c>
      <c r="EH59" s="581">
        <f>AL59*((Resultat_liste!$Y61+20)/20)+Resultat_liste!$V61</f>
        <v>-24</v>
      </c>
      <c r="EI59" s="581">
        <f>AM59*((Resultat_liste!$Y61+20)/20)+Resultat_liste!$V61</f>
        <v>0</v>
      </c>
      <c r="EJ59" s="581">
        <f>AN59*((Resultat_liste!$Y61+20)/20)+Resultat_liste!$V61</f>
        <v>24</v>
      </c>
      <c r="EK59" s="581">
        <f>AO59*((Resultat_liste!$Y61+20)/20)+Resultat_liste!$V61</f>
        <v>0</v>
      </c>
      <c r="EL59" s="581">
        <f>AP59*((Resultat_liste!$Y61+20)/20)+Resultat_liste!$V61</f>
        <v>-24</v>
      </c>
      <c r="EM59" s="581">
        <f>AQ59*((Resultat_liste!$Y61+20)/20)+Resultat_liste!$V61</f>
        <v>0</v>
      </c>
      <c r="EN59" s="581">
        <f>AR59*((Resultat_liste!$Y61+20)/20)+Resultat_liste!$V61</f>
        <v>24</v>
      </c>
      <c r="EO59" s="581">
        <f>AS59*((Resultat_liste!$Y61+20)/20)+Resultat_liste!$V61</f>
        <v>0</v>
      </c>
      <c r="EP59" s="581">
        <f>AT59*((Resultat_liste!$Y61+20)/20)+Resultat_liste!$V61</f>
        <v>-24</v>
      </c>
      <c r="EQ59" s="581">
        <f>AU59*((Resultat_liste!$Y61+20)/20)+Resultat_liste!$V61</f>
        <v>0</v>
      </c>
      <c r="ER59" s="581">
        <f>AV59*((Resultat_liste!$Y61+20)/20)+Resultat_liste!$V61</f>
        <v>24</v>
      </c>
      <c r="ES59" s="581">
        <f>AW59*((Resultat_liste!$Y61+20)/20)+Resultat_liste!$V61</f>
        <v>0</v>
      </c>
      <c r="ET59" s="581">
        <f>AX59*((Resultat_liste!$Y61+20)/20)+Resultat_liste!$V61</f>
        <v>-24</v>
      </c>
      <c r="EU59" s="581">
        <f>AY59*((Resultat_liste!$Y61+20)/20)+Resultat_liste!$V61</f>
        <v>0</v>
      </c>
      <c r="EV59" s="581">
        <f>AZ59*((Resultat_liste!$Y61+20)/20)+Resultat_liste!$V61</f>
        <v>24</v>
      </c>
      <c r="EW59" s="581">
        <f>BA59*((Resultat_liste!$Y61+20)/20)+Resultat_liste!$V61</f>
        <v>0</v>
      </c>
      <c r="EX59" s="581">
        <f>BB59*((Resultat_liste!$Y61+20)/20)+Resultat_liste!$V61</f>
        <v>-24</v>
      </c>
      <c r="EY59" s="581">
        <f>BC59*((Resultat_liste!$Y61+20)/20)+Resultat_liste!$V61</f>
        <v>0</v>
      </c>
      <c r="EZ59" s="581">
        <f>BD59*((Resultat_liste!$Y61+20)/20)+Resultat_liste!$V61</f>
        <v>24</v>
      </c>
      <c r="FA59" s="581">
        <f>BE59*((Resultat_liste!$Y61+20)/20)+Resultat_liste!$V61</f>
        <v>0</v>
      </c>
      <c r="FB59" s="581">
        <f t="shared" si="73"/>
        <v>20</v>
      </c>
      <c r="FC59" s="581">
        <f t="shared" si="74"/>
        <v>0</v>
      </c>
      <c r="FD59" s="581">
        <f t="shared" si="75"/>
        <v>-20</v>
      </c>
      <c r="FE59" s="581">
        <f t="shared" si="76"/>
        <v>0</v>
      </c>
      <c r="FF59" s="581">
        <f t="shared" si="77"/>
        <v>20</v>
      </c>
      <c r="FG59" s="581">
        <f t="shared" si="78"/>
        <v>0</v>
      </c>
      <c r="FH59" s="581">
        <f t="shared" si="79"/>
        <v>-20</v>
      </c>
      <c r="FI59" s="581">
        <f t="shared" si="80"/>
        <v>0</v>
      </c>
      <c r="FJ59" s="581">
        <f t="shared" si="81"/>
        <v>20</v>
      </c>
      <c r="FK59" s="581">
        <f t="shared" si="82"/>
        <v>0</v>
      </c>
      <c r="FL59" s="581">
        <f t="shared" si="83"/>
        <v>-20</v>
      </c>
      <c r="FM59" s="581">
        <f t="shared" si="84"/>
        <v>0</v>
      </c>
      <c r="FN59" s="581">
        <f t="shared" si="85"/>
        <v>20</v>
      </c>
      <c r="FO59" s="581">
        <f t="shared" si="86"/>
        <v>0</v>
      </c>
      <c r="FP59" s="581">
        <f t="shared" si="87"/>
        <v>-20</v>
      </c>
      <c r="FQ59" s="581">
        <f t="shared" si="88"/>
        <v>0</v>
      </c>
      <c r="FR59" s="581">
        <f t="shared" si="89"/>
        <v>20</v>
      </c>
      <c r="FS59" s="581">
        <f t="shared" si="90"/>
        <v>0</v>
      </c>
      <c r="FT59" s="581">
        <f t="shared" si="91"/>
        <v>-20</v>
      </c>
      <c r="FU59" s="581">
        <f t="shared" si="92"/>
        <v>0</v>
      </c>
      <c r="FV59" s="581">
        <f t="shared" si="93"/>
        <v>20</v>
      </c>
      <c r="FW59" s="581">
        <f t="shared" si="94"/>
        <v>0</v>
      </c>
      <c r="FX59" s="581">
        <f t="shared" si="95"/>
        <v>-20</v>
      </c>
      <c r="FY59" s="581">
        <f t="shared" si="96"/>
        <v>0</v>
      </c>
      <c r="FZ59" s="581">
        <f t="shared" si="97"/>
        <v>20</v>
      </c>
      <c r="GA59" s="581">
        <f t="shared" si="98"/>
        <v>0</v>
      </c>
      <c r="GB59" s="581">
        <f t="shared" si="2"/>
        <v>-20</v>
      </c>
      <c r="GC59" s="581">
        <f t="shared" si="3"/>
        <v>0</v>
      </c>
      <c r="GD59" s="581">
        <f t="shared" si="4"/>
        <v>20</v>
      </c>
      <c r="GE59" s="581">
        <f t="shared" si="5"/>
        <v>0</v>
      </c>
      <c r="GF59" s="581">
        <f t="shared" si="6"/>
        <v>-20</v>
      </c>
      <c r="GG59" s="581">
        <f t="shared" si="7"/>
        <v>0</v>
      </c>
      <c r="GH59" s="581">
        <f t="shared" si="8"/>
        <v>20</v>
      </c>
      <c r="GI59" s="581">
        <f t="shared" si="9"/>
        <v>0</v>
      </c>
      <c r="GJ59" s="581">
        <f t="shared" si="10"/>
        <v>-20</v>
      </c>
      <c r="GK59" s="581">
        <f t="shared" si="11"/>
        <v>0</v>
      </c>
      <c r="GL59" s="581">
        <f t="shared" si="12"/>
        <v>20</v>
      </c>
      <c r="GM59" s="581">
        <f t="shared" si="13"/>
        <v>0</v>
      </c>
      <c r="GN59" s="581">
        <f t="shared" si="14"/>
        <v>-20</v>
      </c>
      <c r="GO59" s="581">
        <f t="shared" si="15"/>
        <v>0</v>
      </c>
      <c r="GP59" s="581">
        <f t="shared" si="16"/>
        <v>20</v>
      </c>
      <c r="GQ59" s="581">
        <f t="shared" si="17"/>
        <v>0</v>
      </c>
      <c r="GR59" s="581">
        <f t="shared" si="18"/>
        <v>-20</v>
      </c>
      <c r="GS59" s="581">
        <f t="shared" si="19"/>
        <v>0</v>
      </c>
      <c r="GT59" s="581">
        <f t="shared" si="20"/>
        <v>20</v>
      </c>
      <c r="GU59" s="581">
        <f t="shared" si="21"/>
        <v>0</v>
      </c>
      <c r="GV59" s="581">
        <f t="shared" si="22"/>
        <v>-20</v>
      </c>
      <c r="GW59" s="581">
        <f t="shared" si="23"/>
        <v>0</v>
      </c>
      <c r="GX59" s="581">
        <f t="shared" si="24"/>
        <v>20</v>
      </c>
      <c r="GY59" s="581">
        <f t="shared" si="25"/>
        <v>0</v>
      </c>
    </row>
    <row r="60" spans="1:207" ht="16.5" thickTop="1" thickBot="1" x14ac:dyDescent="0.3">
      <c r="A60" s="581">
        <v>590</v>
      </c>
      <c r="B60" s="584" t="s">
        <v>74</v>
      </c>
      <c r="C60" s="581">
        <f t="shared" si="99"/>
        <v>9</v>
      </c>
      <c r="D60" s="581">
        <f t="shared" si="26"/>
        <v>906</v>
      </c>
      <c r="E60" s="581">
        <v>590</v>
      </c>
      <c r="F60" s="581">
        <f t="shared" si="100"/>
        <v>6</v>
      </c>
      <c r="G60" s="582" t="s">
        <v>68</v>
      </c>
      <c r="H60" s="581">
        <v>20</v>
      </c>
      <c r="I60" s="581">
        <v>0</v>
      </c>
      <c r="J60" s="581">
        <v>-20</v>
      </c>
      <c r="K60" s="581">
        <v>0</v>
      </c>
      <c r="L60" s="581">
        <f t="shared" si="27"/>
        <v>20</v>
      </c>
      <c r="M60" s="581">
        <f t="shared" si="28"/>
        <v>0</v>
      </c>
      <c r="N60" s="581">
        <f t="shared" si="29"/>
        <v>-20</v>
      </c>
      <c r="O60" s="581">
        <f t="shared" si="30"/>
        <v>0</v>
      </c>
      <c r="P60" s="581">
        <f t="shared" si="31"/>
        <v>20</v>
      </c>
      <c r="Q60" s="581">
        <f t="shared" si="32"/>
        <v>0</v>
      </c>
      <c r="R60" s="581">
        <f t="shared" si="33"/>
        <v>-20</v>
      </c>
      <c r="S60" s="581">
        <f t="shared" si="34"/>
        <v>0</v>
      </c>
      <c r="T60" s="581">
        <f t="shared" si="35"/>
        <v>20</v>
      </c>
      <c r="U60" s="581">
        <f t="shared" si="36"/>
        <v>0</v>
      </c>
      <c r="V60" s="581">
        <f t="shared" si="37"/>
        <v>-20</v>
      </c>
      <c r="W60" s="581">
        <f t="shared" si="38"/>
        <v>0</v>
      </c>
      <c r="X60" s="581">
        <f t="shared" si="39"/>
        <v>20</v>
      </c>
      <c r="Y60" s="581">
        <f t="shared" si="40"/>
        <v>0</v>
      </c>
      <c r="Z60" s="581">
        <f t="shared" si="41"/>
        <v>-20</v>
      </c>
      <c r="AA60" s="581">
        <f t="shared" si="42"/>
        <v>0</v>
      </c>
      <c r="AB60" s="581">
        <f t="shared" si="43"/>
        <v>20</v>
      </c>
      <c r="AC60" s="581">
        <f t="shared" si="44"/>
        <v>0</v>
      </c>
      <c r="AD60" s="581">
        <f t="shared" si="45"/>
        <v>-20</v>
      </c>
      <c r="AE60" s="581">
        <f t="shared" si="46"/>
        <v>0</v>
      </c>
      <c r="AF60" s="581">
        <f t="shared" si="47"/>
        <v>20</v>
      </c>
      <c r="AG60" s="581">
        <f t="shared" si="48"/>
        <v>0</v>
      </c>
      <c r="AH60" s="581">
        <f t="shared" si="49"/>
        <v>-20</v>
      </c>
      <c r="AI60" s="581">
        <f t="shared" si="50"/>
        <v>0</v>
      </c>
      <c r="AJ60" s="581">
        <f t="shared" si="51"/>
        <v>20</v>
      </c>
      <c r="AK60" s="581">
        <f t="shared" si="52"/>
        <v>0</v>
      </c>
      <c r="AL60" s="581">
        <f t="shared" si="53"/>
        <v>-20</v>
      </c>
      <c r="AM60" s="581">
        <f t="shared" si="54"/>
        <v>0</v>
      </c>
      <c r="AN60" s="581">
        <f t="shared" si="55"/>
        <v>20</v>
      </c>
      <c r="AO60" s="581">
        <f t="shared" si="56"/>
        <v>0</v>
      </c>
      <c r="AP60" s="581">
        <f t="shared" si="57"/>
        <v>-20</v>
      </c>
      <c r="AQ60" s="581">
        <f t="shared" si="58"/>
        <v>0</v>
      </c>
      <c r="AR60" s="581">
        <f t="shared" si="59"/>
        <v>20</v>
      </c>
      <c r="AS60" s="581">
        <f t="shared" si="60"/>
        <v>0</v>
      </c>
      <c r="AT60" s="581">
        <f t="shared" si="61"/>
        <v>-20</v>
      </c>
      <c r="AU60" s="581">
        <f t="shared" si="62"/>
        <v>0</v>
      </c>
      <c r="AV60" s="581">
        <f t="shared" si="63"/>
        <v>20</v>
      </c>
      <c r="AW60" s="581">
        <f t="shared" si="64"/>
        <v>0</v>
      </c>
      <c r="AX60" s="581">
        <f t="shared" si="65"/>
        <v>-20</v>
      </c>
      <c r="AY60" s="581">
        <f t="shared" si="66"/>
        <v>0</v>
      </c>
      <c r="AZ60" s="581">
        <f t="shared" si="67"/>
        <v>20</v>
      </c>
      <c r="BA60" s="581">
        <f t="shared" si="68"/>
        <v>0</v>
      </c>
      <c r="BB60" s="581">
        <f t="shared" si="69"/>
        <v>-20</v>
      </c>
      <c r="BC60" s="581">
        <f t="shared" si="70"/>
        <v>0</v>
      </c>
      <c r="BD60" s="581">
        <f t="shared" si="71"/>
        <v>20</v>
      </c>
      <c r="BE60" s="581">
        <f t="shared" si="72"/>
        <v>0</v>
      </c>
      <c r="BF60" s="581">
        <f>H60*((Resultat_liste!$M62+20)/20)+Resultat_liste!$J62</f>
        <v>29</v>
      </c>
      <c r="BG60" s="581">
        <f>I60*((Resultat_liste!$M62+20)/20)+Resultat_liste!$J62</f>
        <v>2</v>
      </c>
      <c r="BH60" s="581">
        <f>J60*((Resultat_liste!$M62+20)/20)+Resultat_liste!$J62</f>
        <v>-25</v>
      </c>
      <c r="BI60" s="581">
        <f>K60*((Resultat_liste!$M62+20)/20)+Resultat_liste!$J62</f>
        <v>2</v>
      </c>
      <c r="BJ60" s="581">
        <f>L60*((Resultat_liste!$M62+20)/20)+Resultat_liste!$J62</f>
        <v>29</v>
      </c>
      <c r="BK60" s="581">
        <f>M60*((Resultat_liste!$M62+20)/20)+Resultat_liste!$J62</f>
        <v>2</v>
      </c>
      <c r="BL60" s="581">
        <f>N60*((Resultat_liste!$M62+20)/20)+Resultat_liste!$J62</f>
        <v>-25</v>
      </c>
      <c r="BM60" s="581">
        <f>O60*((Resultat_liste!$M62+20)/20)+Resultat_liste!$J62</f>
        <v>2</v>
      </c>
      <c r="BN60" s="581">
        <f>P60*((Resultat_liste!$M62+20)/20)+Resultat_liste!$J62</f>
        <v>29</v>
      </c>
      <c r="BO60" s="581">
        <f>Q60*((Resultat_liste!$M62+20)/20)+Resultat_liste!$J62</f>
        <v>2</v>
      </c>
      <c r="BP60" s="581">
        <f>R60*((Resultat_liste!$M62+20)/20)+Resultat_liste!$J62</f>
        <v>-25</v>
      </c>
      <c r="BQ60" s="581">
        <f>S60*((Resultat_liste!$M62+20)/20)+Resultat_liste!$J62</f>
        <v>2</v>
      </c>
      <c r="BR60" s="581">
        <f>T60*((Resultat_liste!$M62+20)/20)+Resultat_liste!$J62</f>
        <v>29</v>
      </c>
      <c r="BS60" s="581">
        <f>U60*((Resultat_liste!$M62+20)/20)+Resultat_liste!$J62</f>
        <v>2</v>
      </c>
      <c r="BT60" s="581">
        <f>V60*((Resultat_liste!$M62+20)/20)+Resultat_liste!$J62</f>
        <v>-25</v>
      </c>
      <c r="BU60" s="581">
        <f>W60*((Resultat_liste!$M62+20)/20)+Resultat_liste!$J62</f>
        <v>2</v>
      </c>
      <c r="BV60" s="581">
        <f>X60*((Resultat_liste!$M62+20)/20)+Resultat_liste!$J62</f>
        <v>29</v>
      </c>
      <c r="BW60" s="581">
        <f>Y60*((Resultat_liste!$M62+20)/20)+Resultat_liste!$J62</f>
        <v>2</v>
      </c>
      <c r="BX60" s="581">
        <f>Z60*((Resultat_liste!$M62+20)/20)+Resultat_liste!$J62</f>
        <v>-25</v>
      </c>
      <c r="BY60" s="581">
        <f>AA60*((Resultat_liste!$M62+20)/20)+Resultat_liste!$J62</f>
        <v>2</v>
      </c>
      <c r="BZ60" s="581">
        <f>AB60*((Resultat_liste!$M62+20)/20)+Resultat_liste!$J62</f>
        <v>29</v>
      </c>
      <c r="CA60" s="581">
        <f>AC60*((Resultat_liste!$M62+20)/20)+Resultat_liste!$J62</f>
        <v>2</v>
      </c>
      <c r="CB60" s="581">
        <f>AD60*((Resultat_liste!$M62+20)/20)+Resultat_liste!$J62</f>
        <v>-25</v>
      </c>
      <c r="CC60" s="581">
        <f>AE60*((Resultat_liste!$M62+20)/20)+Resultat_liste!$J62</f>
        <v>2</v>
      </c>
      <c r="CD60" s="581">
        <f>AF60*((Resultat_liste!$M62+20)/20)+Resultat_liste!$J62</f>
        <v>29</v>
      </c>
      <c r="CE60" s="581">
        <f>AG60*((Resultat_liste!$M62+20)/20)+Resultat_liste!$J62</f>
        <v>2</v>
      </c>
      <c r="CF60" s="581">
        <f>AH60*((Resultat_liste!$M62+20)/20)+Resultat_liste!$J62</f>
        <v>-25</v>
      </c>
      <c r="CG60" s="581">
        <f>AI60*((Resultat_liste!$M62+20)/20)+Resultat_liste!$J62</f>
        <v>2</v>
      </c>
      <c r="CH60" s="581">
        <f>AJ60*((Resultat_liste!$M62+20)/20)+Resultat_liste!$J62</f>
        <v>29</v>
      </c>
      <c r="CI60" s="581">
        <f>AK60*((Resultat_liste!$M62+20)/20)+Resultat_liste!$J62</f>
        <v>2</v>
      </c>
      <c r="CJ60" s="581">
        <f>AL60*((Resultat_liste!$M62+20)/20)+Resultat_liste!$J62</f>
        <v>-25</v>
      </c>
      <c r="CK60" s="581">
        <f>AM60*((Resultat_liste!$M62+20)/20)+Resultat_liste!$J62</f>
        <v>2</v>
      </c>
      <c r="CL60" s="581">
        <f>AN60*((Resultat_liste!$M62+20)/20)+Resultat_liste!$J62</f>
        <v>29</v>
      </c>
      <c r="CM60" s="581">
        <f>AO60*((Resultat_liste!$M62+20)/20)+Resultat_liste!$J62</f>
        <v>2</v>
      </c>
      <c r="CN60" s="581">
        <f>AP60*((Resultat_liste!$M62+20)/20)+Resultat_liste!$J62</f>
        <v>-25</v>
      </c>
      <c r="CO60" s="581">
        <f>AQ60*((Resultat_liste!$M62+20)/20)+Resultat_liste!$J62</f>
        <v>2</v>
      </c>
      <c r="CP60" s="581">
        <f>AR60*((Resultat_liste!$M62+20)/20)+Resultat_liste!$J62</f>
        <v>29</v>
      </c>
      <c r="CQ60" s="581">
        <f>AS60*((Resultat_liste!$M62+20)/20)+Resultat_liste!$J62</f>
        <v>2</v>
      </c>
      <c r="CR60" s="581">
        <f>AT60*((Resultat_liste!$M62+20)/20)+Resultat_liste!$J62</f>
        <v>-25</v>
      </c>
      <c r="CS60" s="581">
        <f>AU60*((Resultat_liste!$M62+20)/20)+Resultat_liste!$J62</f>
        <v>2</v>
      </c>
      <c r="CT60" s="581">
        <f>AV60*((Resultat_liste!$M62+20)/20)+Resultat_liste!$J62</f>
        <v>29</v>
      </c>
      <c r="CU60" s="581">
        <f>AW60*((Resultat_liste!$M62+20)/20)+Resultat_liste!$J62</f>
        <v>2</v>
      </c>
      <c r="CV60" s="581">
        <f>AX60*((Resultat_liste!$M62+20)/20)+Resultat_liste!$J62</f>
        <v>-25</v>
      </c>
      <c r="CW60" s="581">
        <f>AY60*((Resultat_liste!$M62+20)/20)+Resultat_liste!$J62</f>
        <v>2</v>
      </c>
      <c r="CX60" s="581">
        <f>AZ60*((Resultat_liste!$M62+20)/20)+Resultat_liste!$J62</f>
        <v>29</v>
      </c>
      <c r="CY60" s="581">
        <f>BA60*((Resultat_liste!$M62+20)/20)+Resultat_liste!$J62</f>
        <v>2</v>
      </c>
      <c r="CZ60" s="581">
        <f>BB60*((Resultat_liste!$M62+20)/20)+Resultat_liste!$J62</f>
        <v>-25</v>
      </c>
      <c r="DA60" s="581">
        <f>BC60*((Resultat_liste!$M62+20)/20)+Resultat_liste!$J62</f>
        <v>2</v>
      </c>
      <c r="DB60" s="581">
        <f>BD60*((Resultat_liste!$M62+20)/20)+Resultat_liste!$J62</f>
        <v>29</v>
      </c>
      <c r="DC60" s="581">
        <f>BE60*((Resultat_liste!$M62+20)/20)+Resultat_liste!$J62</f>
        <v>2</v>
      </c>
      <c r="DD60" s="581">
        <f>H60*((Resultat_liste!$Y62+20)/20)+Resultat_liste!$V62</f>
        <v>32</v>
      </c>
      <c r="DE60" s="581">
        <f>I60*((Resultat_liste!$Y62+20)/20)+Resultat_liste!$V62</f>
        <v>2</v>
      </c>
      <c r="DF60" s="581">
        <f>J60*((Resultat_liste!$Y62+20)/20)+Resultat_liste!$V62</f>
        <v>-28</v>
      </c>
      <c r="DG60" s="581">
        <f>K60*((Resultat_liste!$Y62+20)/20)+Resultat_liste!$V62</f>
        <v>2</v>
      </c>
      <c r="DH60" s="581">
        <f>L60*((Resultat_liste!$Y62+20)/20)+Resultat_liste!$V62</f>
        <v>32</v>
      </c>
      <c r="DI60" s="581">
        <f>M60*((Resultat_liste!$Y62+20)/20)+Resultat_liste!$V62</f>
        <v>2</v>
      </c>
      <c r="DJ60" s="581">
        <f>N60*((Resultat_liste!$Y62+20)/20)+Resultat_liste!$V62</f>
        <v>-28</v>
      </c>
      <c r="DK60" s="581">
        <f>O60*((Resultat_liste!$Y62+20)/20)+Resultat_liste!$V62</f>
        <v>2</v>
      </c>
      <c r="DL60" s="581">
        <f>P60*((Resultat_liste!$Y62+20)/20)+Resultat_liste!$V62</f>
        <v>32</v>
      </c>
      <c r="DM60" s="581">
        <f>Q60*((Resultat_liste!$Y62+20)/20)+Resultat_liste!$V62</f>
        <v>2</v>
      </c>
      <c r="DN60" s="581">
        <f>R60*((Resultat_liste!$Y62+20)/20)+Resultat_liste!$V62</f>
        <v>-28</v>
      </c>
      <c r="DO60" s="581">
        <f>S60*((Resultat_liste!$Y62+20)/20)+Resultat_liste!$V62</f>
        <v>2</v>
      </c>
      <c r="DP60" s="581">
        <f>T60*((Resultat_liste!$Y62+20)/20)+Resultat_liste!$V62</f>
        <v>32</v>
      </c>
      <c r="DQ60" s="581">
        <f>U60*((Resultat_liste!$Y62+20)/20)+Resultat_liste!$V62</f>
        <v>2</v>
      </c>
      <c r="DR60" s="581">
        <f>V60*((Resultat_liste!$Y62+20)/20)+Resultat_liste!$V62</f>
        <v>-28</v>
      </c>
      <c r="DS60" s="581">
        <f>W60*((Resultat_liste!$Y62+20)/20)+Resultat_liste!$V62</f>
        <v>2</v>
      </c>
      <c r="DT60" s="581">
        <f>X60*((Resultat_liste!$Y62+20)/20)+Resultat_liste!$V62</f>
        <v>32</v>
      </c>
      <c r="DU60" s="581">
        <f>Y60*((Resultat_liste!$Y62+20)/20)+Resultat_liste!$V62</f>
        <v>2</v>
      </c>
      <c r="DV60" s="581">
        <f>Z60*((Resultat_liste!$Y62+20)/20)+Resultat_liste!$V62</f>
        <v>-28</v>
      </c>
      <c r="DW60" s="581">
        <f>AA60*((Resultat_liste!$Y62+20)/20)+Resultat_liste!$V62</f>
        <v>2</v>
      </c>
      <c r="DX60" s="581">
        <f>AB60*((Resultat_liste!$Y62+20)/20)+Resultat_liste!$V62</f>
        <v>32</v>
      </c>
      <c r="DY60" s="581">
        <f>AC60*((Resultat_liste!$Y62+20)/20)+Resultat_liste!$V62</f>
        <v>2</v>
      </c>
      <c r="DZ60" s="581">
        <f>AD60*((Resultat_liste!$Y62+20)/20)+Resultat_liste!$V62</f>
        <v>-28</v>
      </c>
      <c r="EA60" s="581">
        <f>AE60*((Resultat_liste!$Y62+20)/20)+Resultat_liste!$V62</f>
        <v>2</v>
      </c>
      <c r="EB60" s="581">
        <f>AF60*((Resultat_liste!$Y62+20)/20)+Resultat_liste!$V62</f>
        <v>32</v>
      </c>
      <c r="EC60" s="581">
        <f>AG60*((Resultat_liste!$Y62+20)/20)+Resultat_liste!$V62</f>
        <v>2</v>
      </c>
      <c r="ED60" s="581">
        <f>AH60*((Resultat_liste!$Y62+20)/20)+Resultat_liste!$V62</f>
        <v>-28</v>
      </c>
      <c r="EE60" s="581">
        <f>AI60*((Resultat_liste!$Y62+20)/20)+Resultat_liste!$V62</f>
        <v>2</v>
      </c>
      <c r="EF60" s="581">
        <f>AJ60*((Resultat_liste!$Y62+20)/20)+Resultat_liste!$V62</f>
        <v>32</v>
      </c>
      <c r="EG60" s="581">
        <f>AK60*((Resultat_liste!$Y62+20)/20)+Resultat_liste!$V62</f>
        <v>2</v>
      </c>
      <c r="EH60" s="581">
        <f>AL60*((Resultat_liste!$Y62+20)/20)+Resultat_liste!$V62</f>
        <v>-28</v>
      </c>
      <c r="EI60" s="581">
        <f>AM60*((Resultat_liste!$Y62+20)/20)+Resultat_liste!$V62</f>
        <v>2</v>
      </c>
      <c r="EJ60" s="581">
        <f>AN60*((Resultat_liste!$Y62+20)/20)+Resultat_liste!$V62</f>
        <v>32</v>
      </c>
      <c r="EK60" s="581">
        <f>AO60*((Resultat_liste!$Y62+20)/20)+Resultat_liste!$V62</f>
        <v>2</v>
      </c>
      <c r="EL60" s="581">
        <f>AP60*((Resultat_liste!$Y62+20)/20)+Resultat_liste!$V62</f>
        <v>-28</v>
      </c>
      <c r="EM60" s="581">
        <f>AQ60*((Resultat_liste!$Y62+20)/20)+Resultat_liste!$V62</f>
        <v>2</v>
      </c>
      <c r="EN60" s="581">
        <f>AR60*((Resultat_liste!$Y62+20)/20)+Resultat_liste!$V62</f>
        <v>32</v>
      </c>
      <c r="EO60" s="581">
        <f>AS60*((Resultat_liste!$Y62+20)/20)+Resultat_liste!$V62</f>
        <v>2</v>
      </c>
      <c r="EP60" s="581">
        <f>AT60*((Resultat_liste!$Y62+20)/20)+Resultat_liste!$V62</f>
        <v>-28</v>
      </c>
      <c r="EQ60" s="581">
        <f>AU60*((Resultat_liste!$Y62+20)/20)+Resultat_liste!$V62</f>
        <v>2</v>
      </c>
      <c r="ER60" s="581">
        <f>AV60*((Resultat_liste!$Y62+20)/20)+Resultat_liste!$V62</f>
        <v>32</v>
      </c>
      <c r="ES60" s="581">
        <f>AW60*((Resultat_liste!$Y62+20)/20)+Resultat_liste!$V62</f>
        <v>2</v>
      </c>
      <c r="ET60" s="581">
        <f>AX60*((Resultat_liste!$Y62+20)/20)+Resultat_liste!$V62</f>
        <v>-28</v>
      </c>
      <c r="EU60" s="581">
        <f>AY60*((Resultat_liste!$Y62+20)/20)+Resultat_liste!$V62</f>
        <v>2</v>
      </c>
      <c r="EV60" s="581">
        <f>AZ60*((Resultat_liste!$Y62+20)/20)+Resultat_liste!$V62</f>
        <v>32</v>
      </c>
      <c r="EW60" s="581">
        <f>BA60*((Resultat_liste!$Y62+20)/20)+Resultat_liste!$V62</f>
        <v>2</v>
      </c>
      <c r="EX60" s="581">
        <f>BB60*((Resultat_liste!$Y62+20)/20)+Resultat_liste!$V62</f>
        <v>-28</v>
      </c>
      <c r="EY60" s="581">
        <f>BC60*((Resultat_liste!$Y62+20)/20)+Resultat_liste!$V62</f>
        <v>2</v>
      </c>
      <c r="EZ60" s="581">
        <f>BD60*((Resultat_liste!$Y62+20)/20)+Resultat_liste!$V62</f>
        <v>32</v>
      </c>
      <c r="FA60" s="581">
        <f>BE60*((Resultat_liste!$Y62+20)/20)+Resultat_liste!$V62</f>
        <v>2</v>
      </c>
      <c r="FB60" s="581">
        <f t="shared" si="73"/>
        <v>20</v>
      </c>
      <c r="FC60" s="581">
        <f t="shared" si="74"/>
        <v>0</v>
      </c>
      <c r="FD60" s="581">
        <f t="shared" si="75"/>
        <v>-20</v>
      </c>
      <c r="FE60" s="581">
        <f t="shared" si="76"/>
        <v>0</v>
      </c>
      <c r="FF60" s="581">
        <f t="shared" si="77"/>
        <v>20</v>
      </c>
      <c r="FG60" s="581">
        <f t="shared" si="78"/>
        <v>0</v>
      </c>
      <c r="FH60" s="581">
        <f t="shared" si="79"/>
        <v>-20</v>
      </c>
      <c r="FI60" s="581">
        <f t="shared" si="80"/>
        <v>0</v>
      </c>
      <c r="FJ60" s="581">
        <f t="shared" si="81"/>
        <v>20</v>
      </c>
      <c r="FK60" s="581">
        <f t="shared" si="82"/>
        <v>0</v>
      </c>
      <c r="FL60" s="581">
        <f t="shared" si="83"/>
        <v>-20</v>
      </c>
      <c r="FM60" s="581">
        <f t="shared" si="84"/>
        <v>0</v>
      </c>
      <c r="FN60" s="581">
        <f t="shared" si="85"/>
        <v>20</v>
      </c>
      <c r="FO60" s="581">
        <f t="shared" si="86"/>
        <v>0</v>
      </c>
      <c r="FP60" s="581">
        <f t="shared" si="87"/>
        <v>-20</v>
      </c>
      <c r="FQ60" s="581">
        <f t="shared" si="88"/>
        <v>0</v>
      </c>
      <c r="FR60" s="581">
        <f t="shared" si="89"/>
        <v>20</v>
      </c>
      <c r="FS60" s="581">
        <f t="shared" si="90"/>
        <v>0</v>
      </c>
      <c r="FT60" s="581">
        <f t="shared" si="91"/>
        <v>-20</v>
      </c>
      <c r="FU60" s="581">
        <f t="shared" si="92"/>
        <v>0</v>
      </c>
      <c r="FV60" s="581">
        <f t="shared" si="93"/>
        <v>20</v>
      </c>
      <c r="FW60" s="581">
        <f t="shared" si="94"/>
        <v>0</v>
      </c>
      <c r="FX60" s="581">
        <f t="shared" si="95"/>
        <v>-20</v>
      </c>
      <c r="FY60" s="581">
        <f t="shared" si="96"/>
        <v>0</v>
      </c>
      <c r="FZ60" s="581">
        <f t="shared" si="97"/>
        <v>20</v>
      </c>
      <c r="GA60" s="581">
        <f t="shared" si="98"/>
        <v>0</v>
      </c>
      <c r="GB60" s="581">
        <f t="shared" si="2"/>
        <v>-20</v>
      </c>
      <c r="GC60" s="581">
        <f t="shared" si="3"/>
        <v>0</v>
      </c>
      <c r="GD60" s="581">
        <f t="shared" si="4"/>
        <v>20</v>
      </c>
      <c r="GE60" s="581">
        <f t="shared" si="5"/>
        <v>0</v>
      </c>
      <c r="GF60" s="581">
        <f t="shared" si="6"/>
        <v>-20</v>
      </c>
      <c r="GG60" s="581">
        <f t="shared" si="7"/>
        <v>0</v>
      </c>
      <c r="GH60" s="581">
        <f t="shared" si="8"/>
        <v>20</v>
      </c>
      <c r="GI60" s="581">
        <f t="shared" si="9"/>
        <v>0</v>
      </c>
      <c r="GJ60" s="581">
        <f t="shared" si="10"/>
        <v>-20</v>
      </c>
      <c r="GK60" s="581">
        <f t="shared" si="11"/>
        <v>0</v>
      </c>
      <c r="GL60" s="581">
        <f t="shared" si="12"/>
        <v>20</v>
      </c>
      <c r="GM60" s="581">
        <f t="shared" si="13"/>
        <v>0</v>
      </c>
      <c r="GN60" s="581">
        <f t="shared" si="14"/>
        <v>-20</v>
      </c>
      <c r="GO60" s="581">
        <f t="shared" si="15"/>
        <v>0</v>
      </c>
      <c r="GP60" s="581">
        <f t="shared" si="16"/>
        <v>20</v>
      </c>
      <c r="GQ60" s="581">
        <f t="shared" si="17"/>
        <v>0</v>
      </c>
      <c r="GR60" s="581">
        <f t="shared" si="18"/>
        <v>-20</v>
      </c>
      <c r="GS60" s="581">
        <f t="shared" si="19"/>
        <v>0</v>
      </c>
      <c r="GT60" s="581">
        <f t="shared" si="20"/>
        <v>20</v>
      </c>
      <c r="GU60" s="581">
        <f t="shared" si="21"/>
        <v>0</v>
      </c>
      <c r="GV60" s="581">
        <f t="shared" si="22"/>
        <v>-20</v>
      </c>
      <c r="GW60" s="581">
        <f t="shared" si="23"/>
        <v>0</v>
      </c>
      <c r="GX60" s="581">
        <f t="shared" si="24"/>
        <v>20</v>
      </c>
      <c r="GY60" s="581">
        <f t="shared" si="25"/>
        <v>0</v>
      </c>
    </row>
    <row r="61" spans="1:207" ht="16.5" thickTop="1" thickBot="1" x14ac:dyDescent="0.3">
      <c r="A61" s="581">
        <v>600</v>
      </c>
      <c r="B61" s="584" t="s">
        <v>75</v>
      </c>
      <c r="C61" s="581">
        <f t="shared" si="99"/>
        <v>9</v>
      </c>
      <c r="D61" s="581">
        <f t="shared" si="26"/>
        <v>907</v>
      </c>
      <c r="E61" s="581">
        <v>600</v>
      </c>
      <c r="F61" s="581">
        <f t="shared" si="100"/>
        <v>7</v>
      </c>
      <c r="G61" s="582" t="s">
        <v>68</v>
      </c>
      <c r="H61" s="581">
        <v>20</v>
      </c>
      <c r="I61" s="581">
        <v>0</v>
      </c>
      <c r="J61" s="581">
        <v>-20</v>
      </c>
      <c r="K61" s="581">
        <v>0</v>
      </c>
      <c r="L61" s="581">
        <f t="shared" si="27"/>
        <v>20</v>
      </c>
      <c r="M61" s="581">
        <f t="shared" si="28"/>
        <v>0</v>
      </c>
      <c r="N61" s="581">
        <f t="shared" si="29"/>
        <v>-20</v>
      </c>
      <c r="O61" s="581">
        <f t="shared" si="30"/>
        <v>0</v>
      </c>
      <c r="P61" s="581">
        <f t="shared" si="31"/>
        <v>20</v>
      </c>
      <c r="Q61" s="581">
        <f t="shared" si="32"/>
        <v>0</v>
      </c>
      <c r="R61" s="581">
        <f t="shared" si="33"/>
        <v>-20</v>
      </c>
      <c r="S61" s="581">
        <f t="shared" si="34"/>
        <v>0</v>
      </c>
      <c r="T61" s="581">
        <f t="shared" si="35"/>
        <v>20</v>
      </c>
      <c r="U61" s="581">
        <f t="shared" si="36"/>
        <v>0</v>
      </c>
      <c r="V61" s="581">
        <f t="shared" si="37"/>
        <v>-20</v>
      </c>
      <c r="W61" s="581">
        <f t="shared" si="38"/>
        <v>0</v>
      </c>
      <c r="X61" s="581">
        <f t="shared" si="39"/>
        <v>20</v>
      </c>
      <c r="Y61" s="581">
        <f t="shared" si="40"/>
        <v>0</v>
      </c>
      <c r="Z61" s="581">
        <f t="shared" si="41"/>
        <v>-20</v>
      </c>
      <c r="AA61" s="581">
        <f t="shared" si="42"/>
        <v>0</v>
      </c>
      <c r="AB61" s="581">
        <f t="shared" si="43"/>
        <v>20</v>
      </c>
      <c r="AC61" s="581">
        <f t="shared" si="44"/>
        <v>0</v>
      </c>
      <c r="AD61" s="581">
        <f t="shared" si="45"/>
        <v>-20</v>
      </c>
      <c r="AE61" s="581">
        <f t="shared" si="46"/>
        <v>0</v>
      </c>
      <c r="AF61" s="581">
        <f t="shared" si="47"/>
        <v>20</v>
      </c>
      <c r="AG61" s="581">
        <f t="shared" si="48"/>
        <v>0</v>
      </c>
      <c r="AH61" s="581">
        <f t="shared" si="49"/>
        <v>-20</v>
      </c>
      <c r="AI61" s="581">
        <f t="shared" si="50"/>
        <v>0</v>
      </c>
      <c r="AJ61" s="581">
        <f t="shared" si="51"/>
        <v>20</v>
      </c>
      <c r="AK61" s="581">
        <f t="shared" si="52"/>
        <v>0</v>
      </c>
      <c r="AL61" s="581">
        <f t="shared" si="53"/>
        <v>-20</v>
      </c>
      <c r="AM61" s="581">
        <f t="shared" si="54"/>
        <v>0</v>
      </c>
      <c r="AN61" s="581">
        <f t="shared" si="55"/>
        <v>20</v>
      </c>
      <c r="AO61" s="581">
        <f t="shared" si="56"/>
        <v>0</v>
      </c>
      <c r="AP61" s="581">
        <f t="shared" si="57"/>
        <v>-20</v>
      </c>
      <c r="AQ61" s="581">
        <f t="shared" si="58"/>
        <v>0</v>
      </c>
      <c r="AR61" s="581">
        <f t="shared" si="59"/>
        <v>20</v>
      </c>
      <c r="AS61" s="581">
        <f t="shared" si="60"/>
        <v>0</v>
      </c>
      <c r="AT61" s="581">
        <f t="shared" si="61"/>
        <v>-20</v>
      </c>
      <c r="AU61" s="581">
        <f t="shared" si="62"/>
        <v>0</v>
      </c>
      <c r="AV61" s="581">
        <f t="shared" si="63"/>
        <v>20</v>
      </c>
      <c r="AW61" s="581">
        <f t="shared" si="64"/>
        <v>0</v>
      </c>
      <c r="AX61" s="581">
        <f t="shared" si="65"/>
        <v>-20</v>
      </c>
      <c r="AY61" s="581">
        <f t="shared" si="66"/>
        <v>0</v>
      </c>
      <c r="AZ61" s="581">
        <f t="shared" si="67"/>
        <v>20</v>
      </c>
      <c r="BA61" s="581">
        <f t="shared" si="68"/>
        <v>0</v>
      </c>
      <c r="BB61" s="581">
        <f t="shared" si="69"/>
        <v>-20</v>
      </c>
      <c r="BC61" s="581">
        <f t="shared" si="70"/>
        <v>0</v>
      </c>
      <c r="BD61" s="581">
        <f t="shared" si="71"/>
        <v>20</v>
      </c>
      <c r="BE61" s="581">
        <f t="shared" si="72"/>
        <v>0</v>
      </c>
      <c r="BF61" s="581">
        <f>H61*((Resultat_liste!$M63+20)/20)+Resultat_liste!$J63</f>
        <v>21</v>
      </c>
      <c r="BG61" s="581">
        <f>I61*((Resultat_liste!$M63+20)/20)+Resultat_liste!$J63</f>
        <v>0</v>
      </c>
      <c r="BH61" s="581">
        <f>J61*((Resultat_liste!$M63+20)/20)+Resultat_liste!$J63</f>
        <v>-21</v>
      </c>
      <c r="BI61" s="581">
        <f>K61*((Resultat_liste!$M63+20)/20)+Resultat_liste!$J63</f>
        <v>0</v>
      </c>
      <c r="BJ61" s="581">
        <f>L61*((Resultat_liste!$M63+20)/20)+Resultat_liste!$J63</f>
        <v>21</v>
      </c>
      <c r="BK61" s="581">
        <f>M61*((Resultat_liste!$M63+20)/20)+Resultat_liste!$J63</f>
        <v>0</v>
      </c>
      <c r="BL61" s="581">
        <f>N61*((Resultat_liste!$M63+20)/20)+Resultat_liste!$J63</f>
        <v>-21</v>
      </c>
      <c r="BM61" s="581">
        <f>O61*((Resultat_liste!$M63+20)/20)+Resultat_liste!$J63</f>
        <v>0</v>
      </c>
      <c r="BN61" s="581">
        <f>P61*((Resultat_liste!$M63+20)/20)+Resultat_liste!$J63</f>
        <v>21</v>
      </c>
      <c r="BO61" s="581">
        <f>Q61*((Resultat_liste!$M63+20)/20)+Resultat_liste!$J63</f>
        <v>0</v>
      </c>
      <c r="BP61" s="581">
        <f>R61*((Resultat_liste!$M63+20)/20)+Resultat_liste!$J63</f>
        <v>-21</v>
      </c>
      <c r="BQ61" s="581">
        <f>S61*((Resultat_liste!$M63+20)/20)+Resultat_liste!$J63</f>
        <v>0</v>
      </c>
      <c r="BR61" s="581">
        <f>T61*((Resultat_liste!$M63+20)/20)+Resultat_liste!$J63</f>
        <v>21</v>
      </c>
      <c r="BS61" s="581">
        <f>U61*((Resultat_liste!$M63+20)/20)+Resultat_liste!$J63</f>
        <v>0</v>
      </c>
      <c r="BT61" s="581">
        <f>V61*((Resultat_liste!$M63+20)/20)+Resultat_liste!$J63</f>
        <v>-21</v>
      </c>
      <c r="BU61" s="581">
        <f>W61*((Resultat_liste!$M63+20)/20)+Resultat_liste!$J63</f>
        <v>0</v>
      </c>
      <c r="BV61" s="581">
        <f>X61*((Resultat_liste!$M63+20)/20)+Resultat_liste!$J63</f>
        <v>21</v>
      </c>
      <c r="BW61" s="581">
        <f>Y61*((Resultat_liste!$M63+20)/20)+Resultat_liste!$J63</f>
        <v>0</v>
      </c>
      <c r="BX61" s="581">
        <f>Z61*((Resultat_liste!$M63+20)/20)+Resultat_liste!$J63</f>
        <v>-21</v>
      </c>
      <c r="BY61" s="581">
        <f>AA61*((Resultat_liste!$M63+20)/20)+Resultat_liste!$J63</f>
        <v>0</v>
      </c>
      <c r="BZ61" s="581">
        <f>AB61*((Resultat_liste!$M63+20)/20)+Resultat_liste!$J63</f>
        <v>21</v>
      </c>
      <c r="CA61" s="581">
        <f>AC61*((Resultat_liste!$M63+20)/20)+Resultat_liste!$J63</f>
        <v>0</v>
      </c>
      <c r="CB61" s="581">
        <f>AD61*((Resultat_liste!$M63+20)/20)+Resultat_liste!$J63</f>
        <v>-21</v>
      </c>
      <c r="CC61" s="581">
        <f>AE61*((Resultat_liste!$M63+20)/20)+Resultat_liste!$J63</f>
        <v>0</v>
      </c>
      <c r="CD61" s="581">
        <f>AF61*((Resultat_liste!$M63+20)/20)+Resultat_liste!$J63</f>
        <v>21</v>
      </c>
      <c r="CE61" s="581">
        <f>AG61*((Resultat_liste!$M63+20)/20)+Resultat_liste!$J63</f>
        <v>0</v>
      </c>
      <c r="CF61" s="581">
        <f>AH61*((Resultat_liste!$M63+20)/20)+Resultat_liste!$J63</f>
        <v>-21</v>
      </c>
      <c r="CG61" s="581">
        <f>AI61*((Resultat_liste!$M63+20)/20)+Resultat_liste!$J63</f>
        <v>0</v>
      </c>
      <c r="CH61" s="581">
        <f>AJ61*((Resultat_liste!$M63+20)/20)+Resultat_liste!$J63</f>
        <v>21</v>
      </c>
      <c r="CI61" s="581">
        <f>AK61*((Resultat_liste!$M63+20)/20)+Resultat_liste!$J63</f>
        <v>0</v>
      </c>
      <c r="CJ61" s="581">
        <f>AL61*((Resultat_liste!$M63+20)/20)+Resultat_liste!$J63</f>
        <v>-21</v>
      </c>
      <c r="CK61" s="581">
        <f>AM61*((Resultat_liste!$M63+20)/20)+Resultat_liste!$J63</f>
        <v>0</v>
      </c>
      <c r="CL61" s="581">
        <f>AN61*((Resultat_liste!$M63+20)/20)+Resultat_liste!$J63</f>
        <v>21</v>
      </c>
      <c r="CM61" s="581">
        <f>AO61*((Resultat_liste!$M63+20)/20)+Resultat_liste!$J63</f>
        <v>0</v>
      </c>
      <c r="CN61" s="581">
        <f>AP61*((Resultat_liste!$M63+20)/20)+Resultat_liste!$J63</f>
        <v>-21</v>
      </c>
      <c r="CO61" s="581">
        <f>AQ61*((Resultat_liste!$M63+20)/20)+Resultat_liste!$J63</f>
        <v>0</v>
      </c>
      <c r="CP61" s="581">
        <f>AR61*((Resultat_liste!$M63+20)/20)+Resultat_liste!$J63</f>
        <v>21</v>
      </c>
      <c r="CQ61" s="581">
        <f>AS61*((Resultat_liste!$M63+20)/20)+Resultat_liste!$J63</f>
        <v>0</v>
      </c>
      <c r="CR61" s="581">
        <f>AT61*((Resultat_liste!$M63+20)/20)+Resultat_liste!$J63</f>
        <v>-21</v>
      </c>
      <c r="CS61" s="581">
        <f>AU61*((Resultat_liste!$M63+20)/20)+Resultat_liste!$J63</f>
        <v>0</v>
      </c>
      <c r="CT61" s="581">
        <f>AV61*((Resultat_liste!$M63+20)/20)+Resultat_liste!$J63</f>
        <v>21</v>
      </c>
      <c r="CU61" s="581">
        <f>AW61*((Resultat_liste!$M63+20)/20)+Resultat_liste!$J63</f>
        <v>0</v>
      </c>
      <c r="CV61" s="581">
        <f>AX61*((Resultat_liste!$M63+20)/20)+Resultat_liste!$J63</f>
        <v>-21</v>
      </c>
      <c r="CW61" s="581">
        <f>AY61*((Resultat_liste!$M63+20)/20)+Resultat_liste!$J63</f>
        <v>0</v>
      </c>
      <c r="CX61" s="581">
        <f>AZ61*((Resultat_liste!$M63+20)/20)+Resultat_liste!$J63</f>
        <v>21</v>
      </c>
      <c r="CY61" s="581">
        <f>BA61*((Resultat_liste!$M63+20)/20)+Resultat_liste!$J63</f>
        <v>0</v>
      </c>
      <c r="CZ61" s="581">
        <f>BB61*((Resultat_liste!$M63+20)/20)+Resultat_liste!$J63</f>
        <v>-21</v>
      </c>
      <c r="DA61" s="581">
        <f>BC61*((Resultat_liste!$M63+20)/20)+Resultat_liste!$J63</f>
        <v>0</v>
      </c>
      <c r="DB61" s="581">
        <f>BD61*((Resultat_liste!$M63+20)/20)+Resultat_liste!$J63</f>
        <v>21</v>
      </c>
      <c r="DC61" s="581">
        <f>BE61*((Resultat_liste!$M63+20)/20)+Resultat_liste!$J63</f>
        <v>0</v>
      </c>
      <c r="DD61" s="581">
        <f>H61*((Resultat_liste!$Y63+20)/20)+Resultat_liste!$V63</f>
        <v>32</v>
      </c>
      <c r="DE61" s="581">
        <f>I61*((Resultat_liste!$Y63+20)/20)+Resultat_liste!$V63</f>
        <v>0</v>
      </c>
      <c r="DF61" s="581">
        <f>J61*((Resultat_liste!$Y63+20)/20)+Resultat_liste!$V63</f>
        <v>-32</v>
      </c>
      <c r="DG61" s="581">
        <f>K61*((Resultat_liste!$Y63+20)/20)+Resultat_liste!$V63</f>
        <v>0</v>
      </c>
      <c r="DH61" s="581">
        <f>L61*((Resultat_liste!$Y63+20)/20)+Resultat_liste!$V63</f>
        <v>32</v>
      </c>
      <c r="DI61" s="581">
        <f>M61*((Resultat_liste!$Y63+20)/20)+Resultat_liste!$V63</f>
        <v>0</v>
      </c>
      <c r="DJ61" s="581">
        <f>N61*((Resultat_liste!$Y63+20)/20)+Resultat_liste!$V63</f>
        <v>-32</v>
      </c>
      <c r="DK61" s="581">
        <f>O61*((Resultat_liste!$Y63+20)/20)+Resultat_liste!$V63</f>
        <v>0</v>
      </c>
      <c r="DL61" s="581">
        <f>P61*((Resultat_liste!$Y63+20)/20)+Resultat_liste!$V63</f>
        <v>32</v>
      </c>
      <c r="DM61" s="581">
        <f>Q61*((Resultat_liste!$Y63+20)/20)+Resultat_liste!$V63</f>
        <v>0</v>
      </c>
      <c r="DN61" s="581">
        <f>R61*((Resultat_liste!$Y63+20)/20)+Resultat_liste!$V63</f>
        <v>-32</v>
      </c>
      <c r="DO61" s="581">
        <f>S61*((Resultat_liste!$Y63+20)/20)+Resultat_liste!$V63</f>
        <v>0</v>
      </c>
      <c r="DP61" s="581">
        <f>T61*((Resultat_liste!$Y63+20)/20)+Resultat_liste!$V63</f>
        <v>32</v>
      </c>
      <c r="DQ61" s="581">
        <f>U61*((Resultat_liste!$Y63+20)/20)+Resultat_liste!$V63</f>
        <v>0</v>
      </c>
      <c r="DR61" s="581">
        <f>V61*((Resultat_liste!$Y63+20)/20)+Resultat_liste!$V63</f>
        <v>-32</v>
      </c>
      <c r="DS61" s="581">
        <f>W61*((Resultat_liste!$Y63+20)/20)+Resultat_liste!$V63</f>
        <v>0</v>
      </c>
      <c r="DT61" s="581">
        <f>X61*((Resultat_liste!$Y63+20)/20)+Resultat_liste!$V63</f>
        <v>32</v>
      </c>
      <c r="DU61" s="581">
        <f>Y61*((Resultat_liste!$Y63+20)/20)+Resultat_liste!$V63</f>
        <v>0</v>
      </c>
      <c r="DV61" s="581">
        <f>Z61*((Resultat_liste!$Y63+20)/20)+Resultat_liste!$V63</f>
        <v>-32</v>
      </c>
      <c r="DW61" s="581">
        <f>AA61*((Resultat_liste!$Y63+20)/20)+Resultat_liste!$V63</f>
        <v>0</v>
      </c>
      <c r="DX61" s="581">
        <f>AB61*((Resultat_liste!$Y63+20)/20)+Resultat_liste!$V63</f>
        <v>32</v>
      </c>
      <c r="DY61" s="581">
        <f>AC61*((Resultat_liste!$Y63+20)/20)+Resultat_liste!$V63</f>
        <v>0</v>
      </c>
      <c r="DZ61" s="581">
        <f>AD61*((Resultat_liste!$Y63+20)/20)+Resultat_liste!$V63</f>
        <v>-32</v>
      </c>
      <c r="EA61" s="581">
        <f>AE61*((Resultat_liste!$Y63+20)/20)+Resultat_liste!$V63</f>
        <v>0</v>
      </c>
      <c r="EB61" s="581">
        <f>AF61*((Resultat_liste!$Y63+20)/20)+Resultat_liste!$V63</f>
        <v>32</v>
      </c>
      <c r="EC61" s="581">
        <f>AG61*((Resultat_liste!$Y63+20)/20)+Resultat_liste!$V63</f>
        <v>0</v>
      </c>
      <c r="ED61" s="581">
        <f>AH61*((Resultat_liste!$Y63+20)/20)+Resultat_liste!$V63</f>
        <v>-32</v>
      </c>
      <c r="EE61" s="581">
        <f>AI61*((Resultat_liste!$Y63+20)/20)+Resultat_liste!$V63</f>
        <v>0</v>
      </c>
      <c r="EF61" s="581">
        <f>AJ61*((Resultat_liste!$Y63+20)/20)+Resultat_liste!$V63</f>
        <v>32</v>
      </c>
      <c r="EG61" s="581">
        <f>AK61*((Resultat_liste!$Y63+20)/20)+Resultat_liste!$V63</f>
        <v>0</v>
      </c>
      <c r="EH61" s="581">
        <f>AL61*((Resultat_liste!$Y63+20)/20)+Resultat_liste!$V63</f>
        <v>-32</v>
      </c>
      <c r="EI61" s="581">
        <f>AM61*((Resultat_liste!$Y63+20)/20)+Resultat_liste!$V63</f>
        <v>0</v>
      </c>
      <c r="EJ61" s="581">
        <f>AN61*((Resultat_liste!$Y63+20)/20)+Resultat_liste!$V63</f>
        <v>32</v>
      </c>
      <c r="EK61" s="581">
        <f>AO61*((Resultat_liste!$Y63+20)/20)+Resultat_liste!$V63</f>
        <v>0</v>
      </c>
      <c r="EL61" s="581">
        <f>AP61*((Resultat_liste!$Y63+20)/20)+Resultat_liste!$V63</f>
        <v>-32</v>
      </c>
      <c r="EM61" s="581">
        <f>AQ61*((Resultat_liste!$Y63+20)/20)+Resultat_liste!$V63</f>
        <v>0</v>
      </c>
      <c r="EN61" s="581">
        <f>AR61*((Resultat_liste!$Y63+20)/20)+Resultat_liste!$V63</f>
        <v>32</v>
      </c>
      <c r="EO61" s="581">
        <f>AS61*((Resultat_liste!$Y63+20)/20)+Resultat_liste!$V63</f>
        <v>0</v>
      </c>
      <c r="EP61" s="581">
        <f>AT61*((Resultat_liste!$Y63+20)/20)+Resultat_liste!$V63</f>
        <v>-32</v>
      </c>
      <c r="EQ61" s="581">
        <f>AU61*((Resultat_liste!$Y63+20)/20)+Resultat_liste!$V63</f>
        <v>0</v>
      </c>
      <c r="ER61" s="581">
        <f>AV61*((Resultat_liste!$Y63+20)/20)+Resultat_liste!$V63</f>
        <v>32</v>
      </c>
      <c r="ES61" s="581">
        <f>AW61*((Resultat_liste!$Y63+20)/20)+Resultat_liste!$V63</f>
        <v>0</v>
      </c>
      <c r="ET61" s="581">
        <f>AX61*((Resultat_liste!$Y63+20)/20)+Resultat_liste!$V63</f>
        <v>-32</v>
      </c>
      <c r="EU61" s="581">
        <f>AY61*((Resultat_liste!$Y63+20)/20)+Resultat_liste!$V63</f>
        <v>0</v>
      </c>
      <c r="EV61" s="581">
        <f>AZ61*((Resultat_liste!$Y63+20)/20)+Resultat_liste!$V63</f>
        <v>32</v>
      </c>
      <c r="EW61" s="581">
        <f>BA61*((Resultat_liste!$Y63+20)/20)+Resultat_liste!$V63</f>
        <v>0</v>
      </c>
      <c r="EX61" s="581">
        <f>BB61*((Resultat_liste!$Y63+20)/20)+Resultat_liste!$V63</f>
        <v>-32</v>
      </c>
      <c r="EY61" s="581">
        <f>BC61*((Resultat_liste!$Y63+20)/20)+Resultat_liste!$V63</f>
        <v>0</v>
      </c>
      <c r="EZ61" s="581">
        <f>BD61*((Resultat_liste!$Y63+20)/20)+Resultat_liste!$V63</f>
        <v>32</v>
      </c>
      <c r="FA61" s="581">
        <f>BE61*((Resultat_liste!$Y63+20)/20)+Resultat_liste!$V63</f>
        <v>0</v>
      </c>
      <c r="FB61" s="581">
        <f t="shared" si="73"/>
        <v>20</v>
      </c>
      <c r="FC61" s="581">
        <f t="shared" si="74"/>
        <v>0</v>
      </c>
      <c r="FD61" s="581">
        <f t="shared" si="75"/>
        <v>-20</v>
      </c>
      <c r="FE61" s="581">
        <f t="shared" si="76"/>
        <v>0</v>
      </c>
      <c r="FF61" s="581">
        <f t="shared" si="77"/>
        <v>20</v>
      </c>
      <c r="FG61" s="581">
        <f t="shared" si="78"/>
        <v>0</v>
      </c>
      <c r="FH61" s="581">
        <f t="shared" si="79"/>
        <v>-20</v>
      </c>
      <c r="FI61" s="581">
        <f t="shared" si="80"/>
        <v>0</v>
      </c>
      <c r="FJ61" s="581">
        <f t="shared" si="81"/>
        <v>20</v>
      </c>
      <c r="FK61" s="581">
        <f t="shared" si="82"/>
        <v>0</v>
      </c>
      <c r="FL61" s="581">
        <f t="shared" si="83"/>
        <v>-20</v>
      </c>
      <c r="FM61" s="581">
        <f t="shared" si="84"/>
        <v>0</v>
      </c>
      <c r="FN61" s="581">
        <f t="shared" si="85"/>
        <v>20</v>
      </c>
      <c r="FO61" s="581">
        <f t="shared" si="86"/>
        <v>0</v>
      </c>
      <c r="FP61" s="581">
        <f t="shared" si="87"/>
        <v>-20</v>
      </c>
      <c r="FQ61" s="581">
        <f t="shared" si="88"/>
        <v>0</v>
      </c>
      <c r="FR61" s="581">
        <f t="shared" si="89"/>
        <v>20</v>
      </c>
      <c r="FS61" s="581">
        <f t="shared" si="90"/>
        <v>0</v>
      </c>
      <c r="FT61" s="581">
        <f t="shared" si="91"/>
        <v>-20</v>
      </c>
      <c r="FU61" s="581">
        <f t="shared" si="92"/>
        <v>0</v>
      </c>
      <c r="FV61" s="581">
        <f t="shared" si="93"/>
        <v>20</v>
      </c>
      <c r="FW61" s="581">
        <f t="shared" si="94"/>
        <v>0</v>
      </c>
      <c r="FX61" s="581">
        <f t="shared" si="95"/>
        <v>-20</v>
      </c>
      <c r="FY61" s="581">
        <f t="shared" si="96"/>
        <v>0</v>
      </c>
      <c r="FZ61" s="581">
        <f t="shared" si="97"/>
        <v>20</v>
      </c>
      <c r="GA61" s="581">
        <f t="shared" si="98"/>
        <v>0</v>
      </c>
      <c r="GB61" s="581">
        <f t="shared" si="2"/>
        <v>-20</v>
      </c>
      <c r="GC61" s="581">
        <f t="shared" si="3"/>
        <v>0</v>
      </c>
      <c r="GD61" s="581">
        <f t="shared" si="4"/>
        <v>20</v>
      </c>
      <c r="GE61" s="581">
        <f t="shared" si="5"/>
        <v>0</v>
      </c>
      <c r="GF61" s="581">
        <f t="shared" si="6"/>
        <v>-20</v>
      </c>
      <c r="GG61" s="581">
        <f t="shared" si="7"/>
        <v>0</v>
      </c>
      <c r="GH61" s="581">
        <f t="shared" si="8"/>
        <v>20</v>
      </c>
      <c r="GI61" s="581">
        <f t="shared" si="9"/>
        <v>0</v>
      </c>
      <c r="GJ61" s="581">
        <f t="shared" si="10"/>
        <v>-20</v>
      </c>
      <c r="GK61" s="581">
        <f t="shared" si="11"/>
        <v>0</v>
      </c>
      <c r="GL61" s="581">
        <f t="shared" si="12"/>
        <v>20</v>
      </c>
      <c r="GM61" s="581">
        <f t="shared" si="13"/>
        <v>0</v>
      </c>
      <c r="GN61" s="581">
        <f t="shared" si="14"/>
        <v>-20</v>
      </c>
      <c r="GO61" s="581">
        <f t="shared" si="15"/>
        <v>0</v>
      </c>
      <c r="GP61" s="581">
        <f t="shared" si="16"/>
        <v>20</v>
      </c>
      <c r="GQ61" s="581">
        <f t="shared" si="17"/>
        <v>0</v>
      </c>
      <c r="GR61" s="581">
        <f t="shared" si="18"/>
        <v>-20</v>
      </c>
      <c r="GS61" s="581">
        <f t="shared" si="19"/>
        <v>0</v>
      </c>
      <c r="GT61" s="581">
        <f t="shared" si="20"/>
        <v>20</v>
      </c>
      <c r="GU61" s="581">
        <f t="shared" si="21"/>
        <v>0</v>
      </c>
      <c r="GV61" s="581">
        <f t="shared" si="22"/>
        <v>-20</v>
      </c>
      <c r="GW61" s="581">
        <f t="shared" si="23"/>
        <v>0</v>
      </c>
      <c r="GX61" s="581">
        <f t="shared" si="24"/>
        <v>20</v>
      </c>
      <c r="GY61" s="581">
        <f t="shared" si="25"/>
        <v>0</v>
      </c>
    </row>
    <row r="62" spans="1:207" ht="16.5" thickTop="1" thickBot="1" x14ac:dyDescent="0.3">
      <c r="A62" s="581">
        <v>610</v>
      </c>
      <c r="B62" s="584" t="s">
        <v>76</v>
      </c>
      <c r="C62" s="581">
        <f t="shared" si="99"/>
        <v>9</v>
      </c>
      <c r="D62" s="581">
        <f t="shared" si="26"/>
        <v>908</v>
      </c>
      <c r="E62" s="581">
        <v>610</v>
      </c>
      <c r="F62" s="581">
        <f t="shared" si="100"/>
        <v>8</v>
      </c>
      <c r="G62" s="582" t="s">
        <v>68</v>
      </c>
      <c r="H62" s="581">
        <v>20</v>
      </c>
      <c r="I62" s="581">
        <v>0</v>
      </c>
      <c r="J62" s="581">
        <v>-20</v>
      </c>
      <c r="K62" s="581">
        <v>0</v>
      </c>
      <c r="L62" s="581">
        <f t="shared" si="27"/>
        <v>20</v>
      </c>
      <c r="M62" s="581">
        <f t="shared" si="28"/>
        <v>0</v>
      </c>
      <c r="N62" s="581">
        <f t="shared" si="29"/>
        <v>-20</v>
      </c>
      <c r="O62" s="581">
        <f t="shared" si="30"/>
        <v>0</v>
      </c>
      <c r="P62" s="581">
        <f t="shared" si="31"/>
        <v>20</v>
      </c>
      <c r="Q62" s="581">
        <f t="shared" si="32"/>
        <v>0</v>
      </c>
      <c r="R62" s="581">
        <f t="shared" si="33"/>
        <v>-20</v>
      </c>
      <c r="S62" s="581">
        <f t="shared" si="34"/>
        <v>0</v>
      </c>
      <c r="T62" s="581">
        <f t="shared" si="35"/>
        <v>20</v>
      </c>
      <c r="U62" s="581">
        <f t="shared" si="36"/>
        <v>0</v>
      </c>
      <c r="V62" s="581">
        <f t="shared" si="37"/>
        <v>-20</v>
      </c>
      <c r="W62" s="581">
        <f t="shared" si="38"/>
        <v>0</v>
      </c>
      <c r="X62" s="581">
        <f t="shared" si="39"/>
        <v>20</v>
      </c>
      <c r="Y62" s="581">
        <f t="shared" si="40"/>
        <v>0</v>
      </c>
      <c r="Z62" s="581">
        <f t="shared" si="41"/>
        <v>-20</v>
      </c>
      <c r="AA62" s="581">
        <f t="shared" si="42"/>
        <v>0</v>
      </c>
      <c r="AB62" s="581">
        <f t="shared" si="43"/>
        <v>20</v>
      </c>
      <c r="AC62" s="581">
        <f t="shared" si="44"/>
        <v>0</v>
      </c>
      <c r="AD62" s="581">
        <f t="shared" si="45"/>
        <v>-20</v>
      </c>
      <c r="AE62" s="581">
        <f t="shared" si="46"/>
        <v>0</v>
      </c>
      <c r="AF62" s="581">
        <f t="shared" si="47"/>
        <v>20</v>
      </c>
      <c r="AG62" s="581">
        <f t="shared" si="48"/>
        <v>0</v>
      </c>
      <c r="AH62" s="581">
        <f t="shared" si="49"/>
        <v>-20</v>
      </c>
      <c r="AI62" s="581">
        <f t="shared" si="50"/>
        <v>0</v>
      </c>
      <c r="AJ62" s="581">
        <f t="shared" si="51"/>
        <v>20</v>
      </c>
      <c r="AK62" s="581">
        <f t="shared" si="52"/>
        <v>0</v>
      </c>
      <c r="AL62" s="581">
        <f t="shared" si="53"/>
        <v>-20</v>
      </c>
      <c r="AM62" s="581">
        <f t="shared" si="54"/>
        <v>0</v>
      </c>
      <c r="AN62" s="581">
        <f t="shared" si="55"/>
        <v>20</v>
      </c>
      <c r="AO62" s="581">
        <f t="shared" si="56"/>
        <v>0</v>
      </c>
      <c r="AP62" s="581">
        <f t="shared" si="57"/>
        <v>-20</v>
      </c>
      <c r="AQ62" s="581">
        <f t="shared" si="58"/>
        <v>0</v>
      </c>
      <c r="AR62" s="581">
        <f t="shared" si="59"/>
        <v>20</v>
      </c>
      <c r="AS62" s="581">
        <f t="shared" si="60"/>
        <v>0</v>
      </c>
      <c r="AT62" s="581">
        <f t="shared" si="61"/>
        <v>-20</v>
      </c>
      <c r="AU62" s="581">
        <f t="shared" si="62"/>
        <v>0</v>
      </c>
      <c r="AV62" s="581">
        <f t="shared" si="63"/>
        <v>20</v>
      </c>
      <c r="AW62" s="581">
        <f t="shared" si="64"/>
        <v>0</v>
      </c>
      <c r="AX62" s="581">
        <f t="shared" si="65"/>
        <v>-20</v>
      </c>
      <c r="AY62" s="581">
        <f t="shared" si="66"/>
        <v>0</v>
      </c>
      <c r="AZ62" s="581">
        <f t="shared" si="67"/>
        <v>20</v>
      </c>
      <c r="BA62" s="581">
        <f t="shared" si="68"/>
        <v>0</v>
      </c>
      <c r="BB62" s="581">
        <f t="shared" si="69"/>
        <v>-20</v>
      </c>
      <c r="BC62" s="581">
        <f t="shared" si="70"/>
        <v>0</v>
      </c>
      <c r="BD62" s="581">
        <f t="shared" si="71"/>
        <v>20</v>
      </c>
      <c r="BE62" s="581">
        <f t="shared" si="72"/>
        <v>0</v>
      </c>
      <c r="BF62" s="581">
        <f>H62*((Resultat_liste!$M64+20)/20)+Resultat_liste!$J64</f>
        <v>20</v>
      </c>
      <c r="BG62" s="581">
        <f>I62*((Resultat_liste!$M64+20)/20)+Resultat_liste!$J64</f>
        <v>0</v>
      </c>
      <c r="BH62" s="581">
        <f>J62*((Resultat_liste!$M64+20)/20)+Resultat_liste!$J64</f>
        <v>-20</v>
      </c>
      <c r="BI62" s="581">
        <f>K62*((Resultat_liste!$M64+20)/20)+Resultat_liste!$J64</f>
        <v>0</v>
      </c>
      <c r="BJ62" s="581">
        <f>L62*((Resultat_liste!$M64+20)/20)+Resultat_liste!$J64</f>
        <v>20</v>
      </c>
      <c r="BK62" s="581">
        <f>M62*((Resultat_liste!$M64+20)/20)+Resultat_liste!$J64</f>
        <v>0</v>
      </c>
      <c r="BL62" s="581">
        <f>N62*((Resultat_liste!$M64+20)/20)+Resultat_liste!$J64</f>
        <v>-20</v>
      </c>
      <c r="BM62" s="581">
        <f>O62*((Resultat_liste!$M64+20)/20)+Resultat_liste!$J64</f>
        <v>0</v>
      </c>
      <c r="BN62" s="581">
        <f>P62*((Resultat_liste!$M64+20)/20)+Resultat_liste!$J64</f>
        <v>20</v>
      </c>
      <c r="BO62" s="581">
        <f>Q62*((Resultat_liste!$M64+20)/20)+Resultat_liste!$J64</f>
        <v>0</v>
      </c>
      <c r="BP62" s="581">
        <f>R62*((Resultat_liste!$M64+20)/20)+Resultat_liste!$J64</f>
        <v>-20</v>
      </c>
      <c r="BQ62" s="581">
        <f>S62*((Resultat_liste!$M64+20)/20)+Resultat_liste!$J64</f>
        <v>0</v>
      </c>
      <c r="BR62" s="581">
        <f>T62*((Resultat_liste!$M64+20)/20)+Resultat_liste!$J64</f>
        <v>20</v>
      </c>
      <c r="BS62" s="581">
        <f>U62*((Resultat_liste!$M64+20)/20)+Resultat_liste!$J64</f>
        <v>0</v>
      </c>
      <c r="BT62" s="581">
        <f>V62*((Resultat_liste!$M64+20)/20)+Resultat_liste!$J64</f>
        <v>-20</v>
      </c>
      <c r="BU62" s="581">
        <f>W62*((Resultat_liste!$M64+20)/20)+Resultat_liste!$J64</f>
        <v>0</v>
      </c>
      <c r="BV62" s="581">
        <f>X62*((Resultat_liste!$M64+20)/20)+Resultat_liste!$J64</f>
        <v>20</v>
      </c>
      <c r="BW62" s="581">
        <f>Y62*((Resultat_liste!$M64+20)/20)+Resultat_liste!$J64</f>
        <v>0</v>
      </c>
      <c r="BX62" s="581">
        <f>Z62*((Resultat_liste!$M64+20)/20)+Resultat_liste!$J64</f>
        <v>-20</v>
      </c>
      <c r="BY62" s="581">
        <f>AA62*((Resultat_liste!$M64+20)/20)+Resultat_liste!$J64</f>
        <v>0</v>
      </c>
      <c r="BZ62" s="581">
        <f>AB62*((Resultat_liste!$M64+20)/20)+Resultat_liste!$J64</f>
        <v>20</v>
      </c>
      <c r="CA62" s="581">
        <f>AC62*((Resultat_liste!$M64+20)/20)+Resultat_liste!$J64</f>
        <v>0</v>
      </c>
      <c r="CB62" s="581">
        <f>AD62*((Resultat_liste!$M64+20)/20)+Resultat_liste!$J64</f>
        <v>-20</v>
      </c>
      <c r="CC62" s="581">
        <f>AE62*((Resultat_liste!$M64+20)/20)+Resultat_liste!$J64</f>
        <v>0</v>
      </c>
      <c r="CD62" s="581">
        <f>AF62*((Resultat_liste!$M64+20)/20)+Resultat_liste!$J64</f>
        <v>20</v>
      </c>
      <c r="CE62" s="581">
        <f>AG62*((Resultat_liste!$M64+20)/20)+Resultat_liste!$J64</f>
        <v>0</v>
      </c>
      <c r="CF62" s="581">
        <f>AH62*((Resultat_liste!$M64+20)/20)+Resultat_liste!$J64</f>
        <v>-20</v>
      </c>
      <c r="CG62" s="581">
        <f>AI62*((Resultat_liste!$M64+20)/20)+Resultat_liste!$J64</f>
        <v>0</v>
      </c>
      <c r="CH62" s="581">
        <f>AJ62*((Resultat_liste!$M64+20)/20)+Resultat_liste!$J64</f>
        <v>20</v>
      </c>
      <c r="CI62" s="581">
        <f>AK62*((Resultat_liste!$M64+20)/20)+Resultat_liste!$J64</f>
        <v>0</v>
      </c>
      <c r="CJ62" s="581">
        <f>AL62*((Resultat_liste!$M64+20)/20)+Resultat_liste!$J64</f>
        <v>-20</v>
      </c>
      <c r="CK62" s="581">
        <f>AM62*((Resultat_liste!$M64+20)/20)+Resultat_liste!$J64</f>
        <v>0</v>
      </c>
      <c r="CL62" s="581">
        <f>AN62*((Resultat_liste!$M64+20)/20)+Resultat_liste!$J64</f>
        <v>20</v>
      </c>
      <c r="CM62" s="581">
        <f>AO62*((Resultat_liste!$M64+20)/20)+Resultat_liste!$J64</f>
        <v>0</v>
      </c>
      <c r="CN62" s="581">
        <f>AP62*((Resultat_liste!$M64+20)/20)+Resultat_liste!$J64</f>
        <v>-20</v>
      </c>
      <c r="CO62" s="581">
        <f>AQ62*((Resultat_liste!$M64+20)/20)+Resultat_liste!$J64</f>
        <v>0</v>
      </c>
      <c r="CP62" s="581">
        <f>AR62*((Resultat_liste!$M64+20)/20)+Resultat_liste!$J64</f>
        <v>20</v>
      </c>
      <c r="CQ62" s="581">
        <f>AS62*((Resultat_liste!$M64+20)/20)+Resultat_liste!$J64</f>
        <v>0</v>
      </c>
      <c r="CR62" s="581">
        <f>AT62*((Resultat_liste!$M64+20)/20)+Resultat_liste!$J64</f>
        <v>-20</v>
      </c>
      <c r="CS62" s="581">
        <f>AU62*((Resultat_liste!$M64+20)/20)+Resultat_liste!$J64</f>
        <v>0</v>
      </c>
      <c r="CT62" s="581">
        <f>AV62*((Resultat_liste!$M64+20)/20)+Resultat_liste!$J64</f>
        <v>20</v>
      </c>
      <c r="CU62" s="581">
        <f>AW62*((Resultat_liste!$M64+20)/20)+Resultat_liste!$J64</f>
        <v>0</v>
      </c>
      <c r="CV62" s="581">
        <f>AX62*((Resultat_liste!$M64+20)/20)+Resultat_liste!$J64</f>
        <v>-20</v>
      </c>
      <c r="CW62" s="581">
        <f>AY62*((Resultat_liste!$M64+20)/20)+Resultat_liste!$J64</f>
        <v>0</v>
      </c>
      <c r="CX62" s="581">
        <f>AZ62*((Resultat_liste!$M64+20)/20)+Resultat_liste!$J64</f>
        <v>20</v>
      </c>
      <c r="CY62" s="581">
        <f>BA62*((Resultat_liste!$M64+20)/20)+Resultat_liste!$J64</f>
        <v>0</v>
      </c>
      <c r="CZ62" s="581">
        <f>BB62*((Resultat_liste!$M64+20)/20)+Resultat_liste!$J64</f>
        <v>-20</v>
      </c>
      <c r="DA62" s="581">
        <f>BC62*((Resultat_liste!$M64+20)/20)+Resultat_liste!$J64</f>
        <v>0</v>
      </c>
      <c r="DB62" s="581">
        <f>BD62*((Resultat_liste!$M64+20)/20)+Resultat_liste!$J64</f>
        <v>20</v>
      </c>
      <c r="DC62" s="581">
        <f>BE62*((Resultat_liste!$M64+20)/20)+Resultat_liste!$J64</f>
        <v>0</v>
      </c>
      <c r="DD62" s="581">
        <f>H62*((Resultat_liste!$Y64+20)/20)+Resultat_liste!$V64</f>
        <v>31</v>
      </c>
      <c r="DE62" s="581">
        <f>I62*((Resultat_liste!$Y64+20)/20)+Resultat_liste!$V64</f>
        <v>0</v>
      </c>
      <c r="DF62" s="581">
        <f>J62*((Resultat_liste!$Y64+20)/20)+Resultat_liste!$V64</f>
        <v>-31</v>
      </c>
      <c r="DG62" s="581">
        <f>K62*((Resultat_liste!$Y64+20)/20)+Resultat_liste!$V64</f>
        <v>0</v>
      </c>
      <c r="DH62" s="581">
        <f>L62*((Resultat_liste!$Y64+20)/20)+Resultat_liste!$V64</f>
        <v>31</v>
      </c>
      <c r="DI62" s="581">
        <f>M62*((Resultat_liste!$Y64+20)/20)+Resultat_liste!$V64</f>
        <v>0</v>
      </c>
      <c r="DJ62" s="581">
        <f>N62*((Resultat_liste!$Y64+20)/20)+Resultat_liste!$V64</f>
        <v>-31</v>
      </c>
      <c r="DK62" s="581">
        <f>O62*((Resultat_liste!$Y64+20)/20)+Resultat_liste!$V64</f>
        <v>0</v>
      </c>
      <c r="DL62" s="581">
        <f>P62*((Resultat_liste!$Y64+20)/20)+Resultat_liste!$V64</f>
        <v>31</v>
      </c>
      <c r="DM62" s="581">
        <f>Q62*((Resultat_liste!$Y64+20)/20)+Resultat_liste!$V64</f>
        <v>0</v>
      </c>
      <c r="DN62" s="581">
        <f>R62*((Resultat_liste!$Y64+20)/20)+Resultat_liste!$V64</f>
        <v>-31</v>
      </c>
      <c r="DO62" s="581">
        <f>S62*((Resultat_liste!$Y64+20)/20)+Resultat_liste!$V64</f>
        <v>0</v>
      </c>
      <c r="DP62" s="581">
        <f>T62*((Resultat_liste!$Y64+20)/20)+Resultat_liste!$V64</f>
        <v>31</v>
      </c>
      <c r="DQ62" s="581">
        <f>U62*((Resultat_liste!$Y64+20)/20)+Resultat_liste!$V64</f>
        <v>0</v>
      </c>
      <c r="DR62" s="581">
        <f>V62*((Resultat_liste!$Y64+20)/20)+Resultat_liste!$V64</f>
        <v>-31</v>
      </c>
      <c r="DS62" s="581">
        <f>W62*((Resultat_liste!$Y64+20)/20)+Resultat_liste!$V64</f>
        <v>0</v>
      </c>
      <c r="DT62" s="581">
        <f>X62*((Resultat_liste!$Y64+20)/20)+Resultat_liste!$V64</f>
        <v>31</v>
      </c>
      <c r="DU62" s="581">
        <f>Y62*((Resultat_liste!$Y64+20)/20)+Resultat_liste!$V64</f>
        <v>0</v>
      </c>
      <c r="DV62" s="581">
        <f>Z62*((Resultat_liste!$Y64+20)/20)+Resultat_liste!$V64</f>
        <v>-31</v>
      </c>
      <c r="DW62" s="581">
        <f>AA62*((Resultat_liste!$Y64+20)/20)+Resultat_liste!$V64</f>
        <v>0</v>
      </c>
      <c r="DX62" s="581">
        <f>AB62*((Resultat_liste!$Y64+20)/20)+Resultat_liste!$V64</f>
        <v>31</v>
      </c>
      <c r="DY62" s="581">
        <f>AC62*((Resultat_liste!$Y64+20)/20)+Resultat_liste!$V64</f>
        <v>0</v>
      </c>
      <c r="DZ62" s="581">
        <f>AD62*((Resultat_liste!$Y64+20)/20)+Resultat_liste!$V64</f>
        <v>-31</v>
      </c>
      <c r="EA62" s="581">
        <f>AE62*((Resultat_liste!$Y64+20)/20)+Resultat_liste!$V64</f>
        <v>0</v>
      </c>
      <c r="EB62" s="581">
        <f>AF62*((Resultat_liste!$Y64+20)/20)+Resultat_liste!$V64</f>
        <v>31</v>
      </c>
      <c r="EC62" s="581">
        <f>AG62*((Resultat_liste!$Y64+20)/20)+Resultat_liste!$V64</f>
        <v>0</v>
      </c>
      <c r="ED62" s="581">
        <f>AH62*((Resultat_liste!$Y64+20)/20)+Resultat_liste!$V64</f>
        <v>-31</v>
      </c>
      <c r="EE62" s="581">
        <f>AI62*((Resultat_liste!$Y64+20)/20)+Resultat_liste!$V64</f>
        <v>0</v>
      </c>
      <c r="EF62" s="581">
        <f>AJ62*((Resultat_liste!$Y64+20)/20)+Resultat_liste!$V64</f>
        <v>31</v>
      </c>
      <c r="EG62" s="581">
        <f>AK62*((Resultat_liste!$Y64+20)/20)+Resultat_liste!$V64</f>
        <v>0</v>
      </c>
      <c r="EH62" s="581">
        <f>AL62*((Resultat_liste!$Y64+20)/20)+Resultat_liste!$V64</f>
        <v>-31</v>
      </c>
      <c r="EI62" s="581">
        <f>AM62*((Resultat_liste!$Y64+20)/20)+Resultat_liste!$V64</f>
        <v>0</v>
      </c>
      <c r="EJ62" s="581">
        <f>AN62*((Resultat_liste!$Y64+20)/20)+Resultat_liste!$V64</f>
        <v>31</v>
      </c>
      <c r="EK62" s="581">
        <f>AO62*((Resultat_liste!$Y64+20)/20)+Resultat_liste!$V64</f>
        <v>0</v>
      </c>
      <c r="EL62" s="581">
        <f>AP62*((Resultat_liste!$Y64+20)/20)+Resultat_liste!$V64</f>
        <v>-31</v>
      </c>
      <c r="EM62" s="581">
        <f>AQ62*((Resultat_liste!$Y64+20)/20)+Resultat_liste!$V64</f>
        <v>0</v>
      </c>
      <c r="EN62" s="581">
        <f>AR62*((Resultat_liste!$Y64+20)/20)+Resultat_liste!$V64</f>
        <v>31</v>
      </c>
      <c r="EO62" s="581">
        <f>AS62*((Resultat_liste!$Y64+20)/20)+Resultat_liste!$V64</f>
        <v>0</v>
      </c>
      <c r="EP62" s="581">
        <f>AT62*((Resultat_liste!$Y64+20)/20)+Resultat_liste!$V64</f>
        <v>-31</v>
      </c>
      <c r="EQ62" s="581">
        <f>AU62*((Resultat_liste!$Y64+20)/20)+Resultat_liste!$V64</f>
        <v>0</v>
      </c>
      <c r="ER62" s="581">
        <f>AV62*((Resultat_liste!$Y64+20)/20)+Resultat_liste!$V64</f>
        <v>31</v>
      </c>
      <c r="ES62" s="581">
        <f>AW62*((Resultat_liste!$Y64+20)/20)+Resultat_liste!$V64</f>
        <v>0</v>
      </c>
      <c r="ET62" s="581">
        <f>AX62*((Resultat_liste!$Y64+20)/20)+Resultat_liste!$V64</f>
        <v>-31</v>
      </c>
      <c r="EU62" s="581">
        <f>AY62*((Resultat_liste!$Y64+20)/20)+Resultat_liste!$V64</f>
        <v>0</v>
      </c>
      <c r="EV62" s="581">
        <f>AZ62*((Resultat_liste!$Y64+20)/20)+Resultat_liste!$V64</f>
        <v>31</v>
      </c>
      <c r="EW62" s="581">
        <f>BA62*((Resultat_liste!$Y64+20)/20)+Resultat_liste!$V64</f>
        <v>0</v>
      </c>
      <c r="EX62" s="581">
        <f>BB62*((Resultat_liste!$Y64+20)/20)+Resultat_liste!$V64</f>
        <v>-31</v>
      </c>
      <c r="EY62" s="581">
        <f>BC62*((Resultat_liste!$Y64+20)/20)+Resultat_liste!$V64</f>
        <v>0</v>
      </c>
      <c r="EZ62" s="581">
        <f>BD62*((Resultat_liste!$Y64+20)/20)+Resultat_liste!$V64</f>
        <v>31</v>
      </c>
      <c r="FA62" s="581">
        <f>BE62*((Resultat_liste!$Y64+20)/20)+Resultat_liste!$V64</f>
        <v>0</v>
      </c>
      <c r="FB62" s="581">
        <f t="shared" si="73"/>
        <v>20</v>
      </c>
      <c r="FC62" s="581">
        <f t="shared" si="74"/>
        <v>0</v>
      </c>
      <c r="FD62" s="581">
        <f t="shared" si="75"/>
        <v>-20</v>
      </c>
      <c r="FE62" s="581">
        <f t="shared" si="76"/>
        <v>0</v>
      </c>
      <c r="FF62" s="581">
        <f t="shared" si="77"/>
        <v>20</v>
      </c>
      <c r="FG62" s="581">
        <f t="shared" si="78"/>
        <v>0</v>
      </c>
      <c r="FH62" s="581">
        <f t="shared" si="79"/>
        <v>-20</v>
      </c>
      <c r="FI62" s="581">
        <f t="shared" si="80"/>
        <v>0</v>
      </c>
      <c r="FJ62" s="581">
        <f t="shared" si="81"/>
        <v>20</v>
      </c>
      <c r="FK62" s="581">
        <f t="shared" si="82"/>
        <v>0</v>
      </c>
      <c r="FL62" s="581">
        <f t="shared" si="83"/>
        <v>-20</v>
      </c>
      <c r="FM62" s="581">
        <f t="shared" si="84"/>
        <v>0</v>
      </c>
      <c r="FN62" s="581">
        <f t="shared" si="85"/>
        <v>20</v>
      </c>
      <c r="FO62" s="581">
        <f t="shared" si="86"/>
        <v>0</v>
      </c>
      <c r="FP62" s="581">
        <f t="shared" si="87"/>
        <v>-20</v>
      </c>
      <c r="FQ62" s="581">
        <f t="shared" si="88"/>
        <v>0</v>
      </c>
      <c r="FR62" s="581">
        <f t="shared" si="89"/>
        <v>20</v>
      </c>
      <c r="FS62" s="581">
        <f t="shared" si="90"/>
        <v>0</v>
      </c>
      <c r="FT62" s="581">
        <f t="shared" si="91"/>
        <v>-20</v>
      </c>
      <c r="FU62" s="581">
        <f t="shared" si="92"/>
        <v>0</v>
      </c>
      <c r="FV62" s="581">
        <f t="shared" si="93"/>
        <v>20</v>
      </c>
      <c r="FW62" s="581">
        <f t="shared" si="94"/>
        <v>0</v>
      </c>
      <c r="FX62" s="581">
        <f t="shared" si="95"/>
        <v>-20</v>
      </c>
      <c r="FY62" s="581">
        <f t="shared" si="96"/>
        <v>0</v>
      </c>
      <c r="FZ62" s="581">
        <f t="shared" si="97"/>
        <v>20</v>
      </c>
      <c r="GA62" s="581">
        <f t="shared" si="98"/>
        <v>0</v>
      </c>
      <c r="GB62" s="581">
        <f t="shared" si="2"/>
        <v>-20</v>
      </c>
      <c r="GC62" s="581">
        <f t="shared" si="3"/>
        <v>0</v>
      </c>
      <c r="GD62" s="581">
        <f t="shared" si="4"/>
        <v>20</v>
      </c>
      <c r="GE62" s="581">
        <f t="shared" si="5"/>
        <v>0</v>
      </c>
      <c r="GF62" s="581">
        <f t="shared" si="6"/>
        <v>-20</v>
      </c>
      <c r="GG62" s="581">
        <f t="shared" si="7"/>
        <v>0</v>
      </c>
      <c r="GH62" s="581">
        <f t="shared" si="8"/>
        <v>20</v>
      </c>
      <c r="GI62" s="581">
        <f t="shared" si="9"/>
        <v>0</v>
      </c>
      <c r="GJ62" s="581">
        <f t="shared" si="10"/>
        <v>-20</v>
      </c>
      <c r="GK62" s="581">
        <f t="shared" si="11"/>
        <v>0</v>
      </c>
      <c r="GL62" s="581">
        <f t="shared" si="12"/>
        <v>20</v>
      </c>
      <c r="GM62" s="581">
        <f t="shared" si="13"/>
        <v>0</v>
      </c>
      <c r="GN62" s="581">
        <f t="shared" si="14"/>
        <v>-20</v>
      </c>
      <c r="GO62" s="581">
        <f t="shared" si="15"/>
        <v>0</v>
      </c>
      <c r="GP62" s="581">
        <f t="shared" si="16"/>
        <v>20</v>
      </c>
      <c r="GQ62" s="581">
        <f t="shared" si="17"/>
        <v>0</v>
      </c>
      <c r="GR62" s="581">
        <f t="shared" si="18"/>
        <v>-20</v>
      </c>
      <c r="GS62" s="581">
        <f t="shared" si="19"/>
        <v>0</v>
      </c>
      <c r="GT62" s="581">
        <f t="shared" si="20"/>
        <v>20</v>
      </c>
      <c r="GU62" s="581">
        <f t="shared" si="21"/>
        <v>0</v>
      </c>
      <c r="GV62" s="581">
        <f t="shared" si="22"/>
        <v>-20</v>
      </c>
      <c r="GW62" s="581">
        <f t="shared" si="23"/>
        <v>0</v>
      </c>
      <c r="GX62" s="581">
        <f t="shared" si="24"/>
        <v>20</v>
      </c>
      <c r="GY62" s="581">
        <f t="shared" si="25"/>
        <v>0</v>
      </c>
    </row>
    <row r="63" spans="1:207" ht="16.5" thickTop="1" thickBot="1" x14ac:dyDescent="0.3">
      <c r="A63" s="581">
        <v>620</v>
      </c>
      <c r="B63" s="584" t="s">
        <v>77</v>
      </c>
      <c r="C63" s="581">
        <f t="shared" si="99"/>
        <v>9</v>
      </c>
      <c r="D63" s="581">
        <f t="shared" si="26"/>
        <v>909</v>
      </c>
      <c r="E63" s="581">
        <v>620</v>
      </c>
      <c r="F63" s="581">
        <f t="shared" si="100"/>
        <v>9</v>
      </c>
      <c r="G63" s="582" t="s">
        <v>68</v>
      </c>
      <c r="H63" s="581">
        <v>20</v>
      </c>
      <c r="I63" s="581">
        <v>0</v>
      </c>
      <c r="J63" s="581">
        <v>-20</v>
      </c>
      <c r="K63" s="581">
        <v>0</v>
      </c>
      <c r="L63" s="581">
        <f t="shared" si="27"/>
        <v>20</v>
      </c>
      <c r="M63" s="581">
        <f t="shared" si="28"/>
        <v>0</v>
      </c>
      <c r="N63" s="581">
        <f t="shared" si="29"/>
        <v>-20</v>
      </c>
      <c r="O63" s="581">
        <f t="shared" si="30"/>
        <v>0</v>
      </c>
      <c r="P63" s="581">
        <f t="shared" si="31"/>
        <v>20</v>
      </c>
      <c r="Q63" s="581">
        <f t="shared" si="32"/>
        <v>0</v>
      </c>
      <c r="R63" s="581">
        <f t="shared" si="33"/>
        <v>-20</v>
      </c>
      <c r="S63" s="581">
        <f t="shared" si="34"/>
        <v>0</v>
      </c>
      <c r="T63" s="581">
        <f t="shared" si="35"/>
        <v>20</v>
      </c>
      <c r="U63" s="581">
        <f t="shared" si="36"/>
        <v>0</v>
      </c>
      <c r="V63" s="581">
        <f t="shared" si="37"/>
        <v>-20</v>
      </c>
      <c r="W63" s="581">
        <f t="shared" si="38"/>
        <v>0</v>
      </c>
      <c r="X63" s="581">
        <f t="shared" si="39"/>
        <v>20</v>
      </c>
      <c r="Y63" s="581">
        <f t="shared" si="40"/>
        <v>0</v>
      </c>
      <c r="Z63" s="581">
        <f t="shared" si="41"/>
        <v>-20</v>
      </c>
      <c r="AA63" s="581">
        <f t="shared" si="42"/>
        <v>0</v>
      </c>
      <c r="AB63" s="581">
        <f t="shared" si="43"/>
        <v>20</v>
      </c>
      <c r="AC63" s="581">
        <f t="shared" si="44"/>
        <v>0</v>
      </c>
      <c r="AD63" s="581">
        <f t="shared" si="45"/>
        <v>-20</v>
      </c>
      <c r="AE63" s="581">
        <f t="shared" si="46"/>
        <v>0</v>
      </c>
      <c r="AF63" s="581">
        <f t="shared" si="47"/>
        <v>20</v>
      </c>
      <c r="AG63" s="581">
        <f t="shared" si="48"/>
        <v>0</v>
      </c>
      <c r="AH63" s="581">
        <f t="shared" si="49"/>
        <v>-20</v>
      </c>
      <c r="AI63" s="581">
        <f t="shared" si="50"/>
        <v>0</v>
      </c>
      <c r="AJ63" s="581">
        <f t="shared" si="51"/>
        <v>20</v>
      </c>
      <c r="AK63" s="581">
        <f t="shared" si="52"/>
        <v>0</v>
      </c>
      <c r="AL63" s="581">
        <f t="shared" si="53"/>
        <v>-20</v>
      </c>
      <c r="AM63" s="581">
        <f t="shared" si="54"/>
        <v>0</v>
      </c>
      <c r="AN63" s="581">
        <f t="shared" si="55"/>
        <v>20</v>
      </c>
      <c r="AO63" s="581">
        <f t="shared" si="56"/>
        <v>0</v>
      </c>
      <c r="AP63" s="581">
        <f t="shared" si="57"/>
        <v>-20</v>
      </c>
      <c r="AQ63" s="581">
        <f t="shared" si="58"/>
        <v>0</v>
      </c>
      <c r="AR63" s="581">
        <f t="shared" si="59"/>
        <v>20</v>
      </c>
      <c r="AS63" s="581">
        <f t="shared" si="60"/>
        <v>0</v>
      </c>
      <c r="AT63" s="581">
        <f t="shared" si="61"/>
        <v>-20</v>
      </c>
      <c r="AU63" s="581">
        <f t="shared" si="62"/>
        <v>0</v>
      </c>
      <c r="AV63" s="581">
        <f t="shared" si="63"/>
        <v>20</v>
      </c>
      <c r="AW63" s="581">
        <f t="shared" si="64"/>
        <v>0</v>
      </c>
      <c r="AX63" s="581">
        <f t="shared" si="65"/>
        <v>-20</v>
      </c>
      <c r="AY63" s="581">
        <f t="shared" si="66"/>
        <v>0</v>
      </c>
      <c r="AZ63" s="581">
        <f t="shared" si="67"/>
        <v>20</v>
      </c>
      <c r="BA63" s="581">
        <f t="shared" si="68"/>
        <v>0</v>
      </c>
      <c r="BB63" s="581">
        <f t="shared" si="69"/>
        <v>-20</v>
      </c>
      <c r="BC63" s="581">
        <f t="shared" si="70"/>
        <v>0</v>
      </c>
      <c r="BD63" s="581">
        <f t="shared" si="71"/>
        <v>20</v>
      </c>
      <c r="BE63" s="581">
        <f t="shared" si="72"/>
        <v>0</v>
      </c>
      <c r="BF63" s="581">
        <f>H63*((Resultat_liste!$M65+20)/20)+Resultat_liste!$J65</f>
        <v>26</v>
      </c>
      <c r="BG63" s="581">
        <f>I63*((Resultat_liste!$M65+20)/20)+Resultat_liste!$J65</f>
        <v>0</v>
      </c>
      <c r="BH63" s="581">
        <f>J63*((Resultat_liste!$M65+20)/20)+Resultat_liste!$J65</f>
        <v>-26</v>
      </c>
      <c r="BI63" s="581">
        <f>K63*((Resultat_liste!$M65+20)/20)+Resultat_liste!$J65</f>
        <v>0</v>
      </c>
      <c r="BJ63" s="581">
        <f>L63*((Resultat_liste!$M65+20)/20)+Resultat_liste!$J65</f>
        <v>26</v>
      </c>
      <c r="BK63" s="581">
        <f>M63*((Resultat_liste!$M65+20)/20)+Resultat_liste!$J65</f>
        <v>0</v>
      </c>
      <c r="BL63" s="581">
        <f>N63*((Resultat_liste!$M65+20)/20)+Resultat_liste!$J65</f>
        <v>-26</v>
      </c>
      <c r="BM63" s="581">
        <f>O63*((Resultat_liste!$M65+20)/20)+Resultat_liste!$J65</f>
        <v>0</v>
      </c>
      <c r="BN63" s="581">
        <f>P63*((Resultat_liste!$M65+20)/20)+Resultat_liste!$J65</f>
        <v>26</v>
      </c>
      <c r="BO63" s="581">
        <f>Q63*((Resultat_liste!$M65+20)/20)+Resultat_liste!$J65</f>
        <v>0</v>
      </c>
      <c r="BP63" s="581">
        <f>R63*((Resultat_liste!$M65+20)/20)+Resultat_liste!$J65</f>
        <v>-26</v>
      </c>
      <c r="BQ63" s="581">
        <f>S63*((Resultat_liste!$M65+20)/20)+Resultat_liste!$J65</f>
        <v>0</v>
      </c>
      <c r="BR63" s="581">
        <f>T63*((Resultat_liste!$M65+20)/20)+Resultat_liste!$J65</f>
        <v>26</v>
      </c>
      <c r="BS63" s="581">
        <f>U63*((Resultat_liste!$M65+20)/20)+Resultat_liste!$J65</f>
        <v>0</v>
      </c>
      <c r="BT63" s="581">
        <f>V63*((Resultat_liste!$M65+20)/20)+Resultat_liste!$J65</f>
        <v>-26</v>
      </c>
      <c r="BU63" s="581">
        <f>W63*((Resultat_liste!$M65+20)/20)+Resultat_liste!$J65</f>
        <v>0</v>
      </c>
      <c r="BV63" s="581">
        <f>X63*((Resultat_liste!$M65+20)/20)+Resultat_liste!$J65</f>
        <v>26</v>
      </c>
      <c r="BW63" s="581">
        <f>Y63*((Resultat_liste!$M65+20)/20)+Resultat_liste!$J65</f>
        <v>0</v>
      </c>
      <c r="BX63" s="581">
        <f>Z63*((Resultat_liste!$M65+20)/20)+Resultat_liste!$J65</f>
        <v>-26</v>
      </c>
      <c r="BY63" s="581">
        <f>AA63*((Resultat_liste!$M65+20)/20)+Resultat_liste!$J65</f>
        <v>0</v>
      </c>
      <c r="BZ63" s="581">
        <f>AB63*((Resultat_liste!$M65+20)/20)+Resultat_liste!$J65</f>
        <v>26</v>
      </c>
      <c r="CA63" s="581">
        <f>AC63*((Resultat_liste!$M65+20)/20)+Resultat_liste!$J65</f>
        <v>0</v>
      </c>
      <c r="CB63" s="581">
        <f>AD63*((Resultat_liste!$M65+20)/20)+Resultat_liste!$J65</f>
        <v>-26</v>
      </c>
      <c r="CC63" s="581">
        <f>AE63*((Resultat_liste!$M65+20)/20)+Resultat_liste!$J65</f>
        <v>0</v>
      </c>
      <c r="CD63" s="581">
        <f>AF63*((Resultat_liste!$M65+20)/20)+Resultat_liste!$J65</f>
        <v>26</v>
      </c>
      <c r="CE63" s="581">
        <f>AG63*((Resultat_liste!$M65+20)/20)+Resultat_liste!$J65</f>
        <v>0</v>
      </c>
      <c r="CF63" s="581">
        <f>AH63*((Resultat_liste!$M65+20)/20)+Resultat_liste!$J65</f>
        <v>-26</v>
      </c>
      <c r="CG63" s="581">
        <f>AI63*((Resultat_liste!$M65+20)/20)+Resultat_liste!$J65</f>
        <v>0</v>
      </c>
      <c r="CH63" s="581">
        <f>AJ63*((Resultat_liste!$M65+20)/20)+Resultat_liste!$J65</f>
        <v>26</v>
      </c>
      <c r="CI63" s="581">
        <f>AK63*((Resultat_liste!$M65+20)/20)+Resultat_liste!$J65</f>
        <v>0</v>
      </c>
      <c r="CJ63" s="581">
        <f>AL63*((Resultat_liste!$M65+20)/20)+Resultat_liste!$J65</f>
        <v>-26</v>
      </c>
      <c r="CK63" s="581">
        <f>AM63*((Resultat_liste!$M65+20)/20)+Resultat_liste!$J65</f>
        <v>0</v>
      </c>
      <c r="CL63" s="581">
        <f>AN63*((Resultat_liste!$M65+20)/20)+Resultat_liste!$J65</f>
        <v>26</v>
      </c>
      <c r="CM63" s="581">
        <f>AO63*((Resultat_liste!$M65+20)/20)+Resultat_liste!$J65</f>
        <v>0</v>
      </c>
      <c r="CN63" s="581">
        <f>AP63*((Resultat_liste!$M65+20)/20)+Resultat_liste!$J65</f>
        <v>-26</v>
      </c>
      <c r="CO63" s="581">
        <f>AQ63*((Resultat_liste!$M65+20)/20)+Resultat_liste!$J65</f>
        <v>0</v>
      </c>
      <c r="CP63" s="581">
        <f>AR63*((Resultat_liste!$M65+20)/20)+Resultat_liste!$J65</f>
        <v>26</v>
      </c>
      <c r="CQ63" s="581">
        <f>AS63*((Resultat_liste!$M65+20)/20)+Resultat_liste!$J65</f>
        <v>0</v>
      </c>
      <c r="CR63" s="581">
        <f>AT63*((Resultat_liste!$M65+20)/20)+Resultat_liste!$J65</f>
        <v>-26</v>
      </c>
      <c r="CS63" s="581">
        <f>AU63*((Resultat_liste!$M65+20)/20)+Resultat_liste!$J65</f>
        <v>0</v>
      </c>
      <c r="CT63" s="581">
        <f>AV63*((Resultat_liste!$M65+20)/20)+Resultat_liste!$J65</f>
        <v>26</v>
      </c>
      <c r="CU63" s="581">
        <f>AW63*((Resultat_liste!$M65+20)/20)+Resultat_liste!$J65</f>
        <v>0</v>
      </c>
      <c r="CV63" s="581">
        <f>AX63*((Resultat_liste!$M65+20)/20)+Resultat_liste!$J65</f>
        <v>-26</v>
      </c>
      <c r="CW63" s="581">
        <f>AY63*((Resultat_liste!$M65+20)/20)+Resultat_liste!$J65</f>
        <v>0</v>
      </c>
      <c r="CX63" s="581">
        <f>AZ63*((Resultat_liste!$M65+20)/20)+Resultat_liste!$J65</f>
        <v>26</v>
      </c>
      <c r="CY63" s="581">
        <f>BA63*((Resultat_liste!$M65+20)/20)+Resultat_liste!$J65</f>
        <v>0</v>
      </c>
      <c r="CZ63" s="581">
        <f>BB63*((Resultat_liste!$M65+20)/20)+Resultat_liste!$J65</f>
        <v>-26</v>
      </c>
      <c r="DA63" s="581">
        <f>BC63*((Resultat_liste!$M65+20)/20)+Resultat_liste!$J65</f>
        <v>0</v>
      </c>
      <c r="DB63" s="581">
        <f>BD63*((Resultat_liste!$M65+20)/20)+Resultat_liste!$J65</f>
        <v>26</v>
      </c>
      <c r="DC63" s="581">
        <f>BE63*((Resultat_liste!$M65+20)/20)+Resultat_liste!$J65</f>
        <v>0</v>
      </c>
      <c r="DD63" s="581">
        <f>H63*((Resultat_liste!$Y65+20)/20)+Resultat_liste!$V65</f>
        <v>27</v>
      </c>
      <c r="DE63" s="581">
        <f>I63*((Resultat_liste!$Y65+20)/20)+Resultat_liste!$V65</f>
        <v>0</v>
      </c>
      <c r="DF63" s="581">
        <f>J63*((Resultat_liste!$Y65+20)/20)+Resultat_liste!$V65</f>
        <v>-27</v>
      </c>
      <c r="DG63" s="581">
        <f>K63*((Resultat_liste!$Y65+20)/20)+Resultat_liste!$V65</f>
        <v>0</v>
      </c>
      <c r="DH63" s="581">
        <f>L63*((Resultat_liste!$Y65+20)/20)+Resultat_liste!$V65</f>
        <v>27</v>
      </c>
      <c r="DI63" s="581">
        <f>M63*((Resultat_liste!$Y65+20)/20)+Resultat_liste!$V65</f>
        <v>0</v>
      </c>
      <c r="DJ63" s="581">
        <f>N63*((Resultat_liste!$Y65+20)/20)+Resultat_liste!$V65</f>
        <v>-27</v>
      </c>
      <c r="DK63" s="581">
        <f>O63*((Resultat_liste!$Y65+20)/20)+Resultat_liste!$V65</f>
        <v>0</v>
      </c>
      <c r="DL63" s="581">
        <f>P63*((Resultat_liste!$Y65+20)/20)+Resultat_liste!$V65</f>
        <v>27</v>
      </c>
      <c r="DM63" s="581">
        <f>Q63*((Resultat_liste!$Y65+20)/20)+Resultat_liste!$V65</f>
        <v>0</v>
      </c>
      <c r="DN63" s="581">
        <f>R63*((Resultat_liste!$Y65+20)/20)+Resultat_liste!$V65</f>
        <v>-27</v>
      </c>
      <c r="DO63" s="581">
        <f>S63*((Resultat_liste!$Y65+20)/20)+Resultat_liste!$V65</f>
        <v>0</v>
      </c>
      <c r="DP63" s="581">
        <f>T63*((Resultat_liste!$Y65+20)/20)+Resultat_liste!$V65</f>
        <v>27</v>
      </c>
      <c r="DQ63" s="581">
        <f>U63*((Resultat_liste!$Y65+20)/20)+Resultat_liste!$V65</f>
        <v>0</v>
      </c>
      <c r="DR63" s="581">
        <f>V63*((Resultat_liste!$Y65+20)/20)+Resultat_liste!$V65</f>
        <v>-27</v>
      </c>
      <c r="DS63" s="581">
        <f>W63*((Resultat_liste!$Y65+20)/20)+Resultat_liste!$V65</f>
        <v>0</v>
      </c>
      <c r="DT63" s="581">
        <f>X63*((Resultat_liste!$Y65+20)/20)+Resultat_liste!$V65</f>
        <v>27</v>
      </c>
      <c r="DU63" s="581">
        <f>Y63*((Resultat_liste!$Y65+20)/20)+Resultat_liste!$V65</f>
        <v>0</v>
      </c>
      <c r="DV63" s="581">
        <f>Z63*((Resultat_liste!$Y65+20)/20)+Resultat_liste!$V65</f>
        <v>-27</v>
      </c>
      <c r="DW63" s="581">
        <f>AA63*((Resultat_liste!$Y65+20)/20)+Resultat_liste!$V65</f>
        <v>0</v>
      </c>
      <c r="DX63" s="581">
        <f>AB63*((Resultat_liste!$Y65+20)/20)+Resultat_liste!$V65</f>
        <v>27</v>
      </c>
      <c r="DY63" s="581">
        <f>AC63*((Resultat_liste!$Y65+20)/20)+Resultat_liste!$V65</f>
        <v>0</v>
      </c>
      <c r="DZ63" s="581">
        <f>AD63*((Resultat_liste!$Y65+20)/20)+Resultat_liste!$V65</f>
        <v>-27</v>
      </c>
      <c r="EA63" s="581">
        <f>AE63*((Resultat_liste!$Y65+20)/20)+Resultat_liste!$V65</f>
        <v>0</v>
      </c>
      <c r="EB63" s="581">
        <f>AF63*((Resultat_liste!$Y65+20)/20)+Resultat_liste!$V65</f>
        <v>27</v>
      </c>
      <c r="EC63" s="581">
        <f>AG63*((Resultat_liste!$Y65+20)/20)+Resultat_liste!$V65</f>
        <v>0</v>
      </c>
      <c r="ED63" s="581">
        <f>AH63*((Resultat_liste!$Y65+20)/20)+Resultat_liste!$V65</f>
        <v>-27</v>
      </c>
      <c r="EE63" s="581">
        <f>AI63*((Resultat_liste!$Y65+20)/20)+Resultat_liste!$V65</f>
        <v>0</v>
      </c>
      <c r="EF63" s="581">
        <f>AJ63*((Resultat_liste!$Y65+20)/20)+Resultat_liste!$V65</f>
        <v>27</v>
      </c>
      <c r="EG63" s="581">
        <f>AK63*((Resultat_liste!$Y65+20)/20)+Resultat_liste!$V65</f>
        <v>0</v>
      </c>
      <c r="EH63" s="581">
        <f>AL63*((Resultat_liste!$Y65+20)/20)+Resultat_liste!$V65</f>
        <v>-27</v>
      </c>
      <c r="EI63" s="581">
        <f>AM63*((Resultat_liste!$Y65+20)/20)+Resultat_liste!$V65</f>
        <v>0</v>
      </c>
      <c r="EJ63" s="581">
        <f>AN63*((Resultat_liste!$Y65+20)/20)+Resultat_liste!$V65</f>
        <v>27</v>
      </c>
      <c r="EK63" s="581">
        <f>AO63*((Resultat_liste!$Y65+20)/20)+Resultat_liste!$V65</f>
        <v>0</v>
      </c>
      <c r="EL63" s="581">
        <f>AP63*((Resultat_liste!$Y65+20)/20)+Resultat_liste!$V65</f>
        <v>-27</v>
      </c>
      <c r="EM63" s="581">
        <f>AQ63*((Resultat_liste!$Y65+20)/20)+Resultat_liste!$V65</f>
        <v>0</v>
      </c>
      <c r="EN63" s="581">
        <f>AR63*((Resultat_liste!$Y65+20)/20)+Resultat_liste!$V65</f>
        <v>27</v>
      </c>
      <c r="EO63" s="581">
        <f>AS63*((Resultat_liste!$Y65+20)/20)+Resultat_liste!$V65</f>
        <v>0</v>
      </c>
      <c r="EP63" s="581">
        <f>AT63*((Resultat_liste!$Y65+20)/20)+Resultat_liste!$V65</f>
        <v>-27</v>
      </c>
      <c r="EQ63" s="581">
        <f>AU63*((Resultat_liste!$Y65+20)/20)+Resultat_liste!$V65</f>
        <v>0</v>
      </c>
      <c r="ER63" s="581">
        <f>AV63*((Resultat_liste!$Y65+20)/20)+Resultat_liste!$V65</f>
        <v>27</v>
      </c>
      <c r="ES63" s="581">
        <f>AW63*((Resultat_liste!$Y65+20)/20)+Resultat_liste!$V65</f>
        <v>0</v>
      </c>
      <c r="ET63" s="581">
        <f>AX63*((Resultat_liste!$Y65+20)/20)+Resultat_liste!$V65</f>
        <v>-27</v>
      </c>
      <c r="EU63" s="581">
        <f>AY63*((Resultat_liste!$Y65+20)/20)+Resultat_liste!$V65</f>
        <v>0</v>
      </c>
      <c r="EV63" s="581">
        <f>AZ63*((Resultat_liste!$Y65+20)/20)+Resultat_liste!$V65</f>
        <v>27</v>
      </c>
      <c r="EW63" s="581">
        <f>BA63*((Resultat_liste!$Y65+20)/20)+Resultat_liste!$V65</f>
        <v>0</v>
      </c>
      <c r="EX63" s="581">
        <f>BB63*((Resultat_liste!$Y65+20)/20)+Resultat_liste!$V65</f>
        <v>-27</v>
      </c>
      <c r="EY63" s="581">
        <f>BC63*((Resultat_liste!$Y65+20)/20)+Resultat_liste!$V65</f>
        <v>0</v>
      </c>
      <c r="EZ63" s="581">
        <f>BD63*((Resultat_liste!$Y65+20)/20)+Resultat_liste!$V65</f>
        <v>27</v>
      </c>
      <c r="FA63" s="581">
        <f>BE63*((Resultat_liste!$Y65+20)/20)+Resultat_liste!$V65</f>
        <v>0</v>
      </c>
      <c r="FB63" s="581">
        <f t="shared" si="73"/>
        <v>20</v>
      </c>
      <c r="FC63" s="581">
        <f t="shared" si="74"/>
        <v>0</v>
      </c>
      <c r="FD63" s="581">
        <f t="shared" si="75"/>
        <v>-20</v>
      </c>
      <c r="FE63" s="581">
        <f t="shared" si="76"/>
        <v>0</v>
      </c>
      <c r="FF63" s="581">
        <f t="shared" si="77"/>
        <v>20</v>
      </c>
      <c r="FG63" s="581">
        <f t="shared" si="78"/>
        <v>0</v>
      </c>
      <c r="FH63" s="581">
        <f t="shared" si="79"/>
        <v>-20</v>
      </c>
      <c r="FI63" s="581">
        <f t="shared" si="80"/>
        <v>0</v>
      </c>
      <c r="FJ63" s="581">
        <f t="shared" si="81"/>
        <v>20</v>
      </c>
      <c r="FK63" s="581">
        <f t="shared" si="82"/>
        <v>0</v>
      </c>
      <c r="FL63" s="581">
        <f t="shared" si="83"/>
        <v>-20</v>
      </c>
      <c r="FM63" s="581">
        <f t="shared" si="84"/>
        <v>0</v>
      </c>
      <c r="FN63" s="581">
        <f t="shared" si="85"/>
        <v>20</v>
      </c>
      <c r="FO63" s="581">
        <f t="shared" si="86"/>
        <v>0</v>
      </c>
      <c r="FP63" s="581">
        <f t="shared" si="87"/>
        <v>-20</v>
      </c>
      <c r="FQ63" s="581">
        <f t="shared" si="88"/>
        <v>0</v>
      </c>
      <c r="FR63" s="581">
        <f t="shared" si="89"/>
        <v>20</v>
      </c>
      <c r="FS63" s="581">
        <f t="shared" si="90"/>
        <v>0</v>
      </c>
      <c r="FT63" s="581">
        <f t="shared" si="91"/>
        <v>-20</v>
      </c>
      <c r="FU63" s="581">
        <f t="shared" si="92"/>
        <v>0</v>
      </c>
      <c r="FV63" s="581">
        <f t="shared" si="93"/>
        <v>20</v>
      </c>
      <c r="FW63" s="581">
        <f t="shared" si="94"/>
        <v>0</v>
      </c>
      <c r="FX63" s="581">
        <f t="shared" si="95"/>
        <v>-20</v>
      </c>
      <c r="FY63" s="581">
        <f t="shared" si="96"/>
        <v>0</v>
      </c>
      <c r="FZ63" s="581">
        <f t="shared" si="97"/>
        <v>20</v>
      </c>
      <c r="GA63" s="581">
        <f t="shared" si="98"/>
        <v>0</v>
      </c>
      <c r="GB63" s="581">
        <f t="shared" si="2"/>
        <v>-20</v>
      </c>
      <c r="GC63" s="581">
        <f t="shared" si="3"/>
        <v>0</v>
      </c>
      <c r="GD63" s="581">
        <f t="shared" si="4"/>
        <v>20</v>
      </c>
      <c r="GE63" s="581">
        <f t="shared" si="5"/>
        <v>0</v>
      </c>
      <c r="GF63" s="581">
        <f t="shared" si="6"/>
        <v>-20</v>
      </c>
      <c r="GG63" s="581">
        <f t="shared" si="7"/>
        <v>0</v>
      </c>
      <c r="GH63" s="581">
        <f t="shared" si="8"/>
        <v>20</v>
      </c>
      <c r="GI63" s="581">
        <f t="shared" si="9"/>
        <v>0</v>
      </c>
      <c r="GJ63" s="581">
        <f t="shared" si="10"/>
        <v>-20</v>
      </c>
      <c r="GK63" s="581">
        <f t="shared" si="11"/>
        <v>0</v>
      </c>
      <c r="GL63" s="581">
        <f t="shared" si="12"/>
        <v>20</v>
      </c>
      <c r="GM63" s="581">
        <f t="shared" si="13"/>
        <v>0</v>
      </c>
      <c r="GN63" s="581">
        <f t="shared" si="14"/>
        <v>-20</v>
      </c>
      <c r="GO63" s="581">
        <f t="shared" si="15"/>
        <v>0</v>
      </c>
      <c r="GP63" s="581">
        <f t="shared" si="16"/>
        <v>20</v>
      </c>
      <c r="GQ63" s="581">
        <f t="shared" si="17"/>
        <v>0</v>
      </c>
      <c r="GR63" s="581">
        <f t="shared" si="18"/>
        <v>-20</v>
      </c>
      <c r="GS63" s="581">
        <f t="shared" si="19"/>
        <v>0</v>
      </c>
      <c r="GT63" s="581">
        <f t="shared" si="20"/>
        <v>20</v>
      </c>
      <c r="GU63" s="581">
        <f t="shared" si="21"/>
        <v>0</v>
      </c>
      <c r="GV63" s="581">
        <f t="shared" si="22"/>
        <v>-20</v>
      </c>
      <c r="GW63" s="581">
        <f t="shared" si="23"/>
        <v>0</v>
      </c>
      <c r="GX63" s="581">
        <f t="shared" si="24"/>
        <v>20</v>
      </c>
      <c r="GY63" s="581">
        <f t="shared" si="25"/>
        <v>0</v>
      </c>
    </row>
    <row r="64" spans="1:207" ht="16.5" thickTop="1" thickBot="1" x14ac:dyDescent="0.3">
      <c r="A64" s="581">
        <v>630</v>
      </c>
      <c r="B64" s="584" t="s">
        <v>79</v>
      </c>
      <c r="C64" s="581">
        <f t="shared" si="99"/>
        <v>10</v>
      </c>
      <c r="D64" s="581">
        <f t="shared" si="26"/>
        <v>1001</v>
      </c>
      <c r="E64" s="581">
        <v>630</v>
      </c>
      <c r="F64" s="581">
        <f t="shared" si="100"/>
        <v>1</v>
      </c>
      <c r="G64" s="582" t="s">
        <v>78</v>
      </c>
      <c r="H64" s="581">
        <v>20</v>
      </c>
      <c r="I64" s="581">
        <v>0</v>
      </c>
      <c r="J64" s="581">
        <v>-20</v>
      </c>
      <c r="K64" s="581">
        <v>0</v>
      </c>
      <c r="L64" s="581">
        <f t="shared" si="27"/>
        <v>20</v>
      </c>
      <c r="M64" s="581">
        <f t="shared" si="28"/>
        <v>0</v>
      </c>
      <c r="N64" s="581">
        <f t="shared" si="29"/>
        <v>-20</v>
      </c>
      <c r="O64" s="581">
        <f t="shared" si="30"/>
        <v>0</v>
      </c>
      <c r="P64" s="581">
        <f t="shared" si="31"/>
        <v>20</v>
      </c>
      <c r="Q64" s="581">
        <f t="shared" si="32"/>
        <v>0</v>
      </c>
      <c r="R64" s="581">
        <f t="shared" si="33"/>
        <v>-20</v>
      </c>
      <c r="S64" s="581">
        <f t="shared" si="34"/>
        <v>0</v>
      </c>
      <c r="T64" s="581">
        <f t="shared" si="35"/>
        <v>20</v>
      </c>
      <c r="U64" s="581">
        <f t="shared" si="36"/>
        <v>0</v>
      </c>
      <c r="V64" s="581">
        <f t="shared" si="37"/>
        <v>-20</v>
      </c>
      <c r="W64" s="581">
        <f t="shared" si="38"/>
        <v>0</v>
      </c>
      <c r="X64" s="581">
        <f t="shared" si="39"/>
        <v>20</v>
      </c>
      <c r="Y64" s="581">
        <f t="shared" si="40"/>
        <v>0</v>
      </c>
      <c r="Z64" s="581">
        <f t="shared" si="41"/>
        <v>-20</v>
      </c>
      <c r="AA64" s="581">
        <f t="shared" si="42"/>
        <v>0</v>
      </c>
      <c r="AB64" s="581">
        <f t="shared" si="43"/>
        <v>20</v>
      </c>
      <c r="AC64" s="581">
        <f t="shared" si="44"/>
        <v>0</v>
      </c>
      <c r="AD64" s="581">
        <f t="shared" si="45"/>
        <v>-20</v>
      </c>
      <c r="AE64" s="581">
        <f t="shared" si="46"/>
        <v>0</v>
      </c>
      <c r="AF64" s="581">
        <f t="shared" si="47"/>
        <v>20</v>
      </c>
      <c r="AG64" s="581">
        <f t="shared" si="48"/>
        <v>0</v>
      </c>
      <c r="AH64" s="581">
        <f t="shared" si="49"/>
        <v>-20</v>
      </c>
      <c r="AI64" s="581">
        <f t="shared" si="50"/>
        <v>0</v>
      </c>
      <c r="AJ64" s="581">
        <f t="shared" si="51"/>
        <v>20</v>
      </c>
      <c r="AK64" s="581">
        <f t="shared" si="52"/>
        <v>0</v>
      </c>
      <c r="AL64" s="581">
        <f t="shared" si="53"/>
        <v>-20</v>
      </c>
      <c r="AM64" s="581">
        <f t="shared" si="54"/>
        <v>0</v>
      </c>
      <c r="AN64" s="581">
        <f t="shared" si="55"/>
        <v>20</v>
      </c>
      <c r="AO64" s="581">
        <f t="shared" si="56"/>
        <v>0</v>
      </c>
      <c r="AP64" s="581">
        <f t="shared" si="57"/>
        <v>-20</v>
      </c>
      <c r="AQ64" s="581">
        <f t="shared" si="58"/>
        <v>0</v>
      </c>
      <c r="AR64" s="581">
        <f t="shared" si="59"/>
        <v>20</v>
      </c>
      <c r="AS64" s="581">
        <f t="shared" si="60"/>
        <v>0</v>
      </c>
      <c r="AT64" s="581">
        <f t="shared" si="61"/>
        <v>-20</v>
      </c>
      <c r="AU64" s="581">
        <f t="shared" si="62"/>
        <v>0</v>
      </c>
      <c r="AV64" s="581">
        <f t="shared" si="63"/>
        <v>20</v>
      </c>
      <c r="AW64" s="581">
        <f t="shared" si="64"/>
        <v>0</v>
      </c>
      <c r="AX64" s="581">
        <f t="shared" si="65"/>
        <v>-20</v>
      </c>
      <c r="AY64" s="581">
        <f t="shared" si="66"/>
        <v>0</v>
      </c>
      <c r="AZ64" s="581">
        <f t="shared" si="67"/>
        <v>20</v>
      </c>
      <c r="BA64" s="581">
        <f t="shared" si="68"/>
        <v>0</v>
      </c>
      <c r="BB64" s="581">
        <f t="shared" si="69"/>
        <v>-20</v>
      </c>
      <c r="BC64" s="581">
        <f t="shared" si="70"/>
        <v>0</v>
      </c>
      <c r="BD64" s="581">
        <f t="shared" si="71"/>
        <v>20</v>
      </c>
      <c r="BE64" s="581">
        <f t="shared" si="72"/>
        <v>0</v>
      </c>
      <c r="BF64" s="581">
        <f>H64*((Resultat_liste!$M66+20)/20)+Resultat_liste!$J66</f>
        <v>34</v>
      </c>
      <c r="BG64" s="581">
        <f>I64*((Resultat_liste!$M66+20)/20)+Resultat_liste!$J66</f>
        <v>6</v>
      </c>
      <c r="BH64" s="581">
        <f>J64*((Resultat_liste!$M66+20)/20)+Resultat_liste!$J66</f>
        <v>-22</v>
      </c>
      <c r="BI64" s="581">
        <f>K64*((Resultat_liste!$M66+20)/20)+Resultat_liste!$J66</f>
        <v>6</v>
      </c>
      <c r="BJ64" s="581">
        <f>L64*((Resultat_liste!$M66+20)/20)+Resultat_liste!$J66</f>
        <v>34</v>
      </c>
      <c r="BK64" s="581">
        <f>M64*((Resultat_liste!$M66+20)/20)+Resultat_liste!$J66</f>
        <v>6</v>
      </c>
      <c r="BL64" s="581">
        <f>N64*((Resultat_liste!$M66+20)/20)+Resultat_liste!$J66</f>
        <v>-22</v>
      </c>
      <c r="BM64" s="581">
        <f>O64*((Resultat_liste!$M66+20)/20)+Resultat_liste!$J66</f>
        <v>6</v>
      </c>
      <c r="BN64" s="581">
        <f>P64*((Resultat_liste!$M66+20)/20)+Resultat_liste!$J66</f>
        <v>34</v>
      </c>
      <c r="BO64" s="581">
        <f>Q64*((Resultat_liste!$M66+20)/20)+Resultat_liste!$J66</f>
        <v>6</v>
      </c>
      <c r="BP64" s="581">
        <f>R64*((Resultat_liste!$M66+20)/20)+Resultat_liste!$J66</f>
        <v>-22</v>
      </c>
      <c r="BQ64" s="581">
        <f>S64*((Resultat_liste!$M66+20)/20)+Resultat_liste!$J66</f>
        <v>6</v>
      </c>
      <c r="BR64" s="581">
        <f>T64*((Resultat_liste!$M66+20)/20)+Resultat_liste!$J66</f>
        <v>34</v>
      </c>
      <c r="BS64" s="581">
        <f>U64*((Resultat_liste!$M66+20)/20)+Resultat_liste!$J66</f>
        <v>6</v>
      </c>
      <c r="BT64" s="581">
        <f>V64*((Resultat_liste!$M66+20)/20)+Resultat_liste!$J66</f>
        <v>-22</v>
      </c>
      <c r="BU64" s="581">
        <f>W64*((Resultat_liste!$M66+20)/20)+Resultat_liste!$J66</f>
        <v>6</v>
      </c>
      <c r="BV64" s="581">
        <f>X64*((Resultat_liste!$M66+20)/20)+Resultat_liste!$J66</f>
        <v>34</v>
      </c>
      <c r="BW64" s="581">
        <f>Y64*((Resultat_liste!$M66+20)/20)+Resultat_liste!$J66</f>
        <v>6</v>
      </c>
      <c r="BX64" s="581">
        <f>Z64*((Resultat_liste!$M66+20)/20)+Resultat_liste!$J66</f>
        <v>-22</v>
      </c>
      <c r="BY64" s="581">
        <f>AA64*((Resultat_liste!$M66+20)/20)+Resultat_liste!$J66</f>
        <v>6</v>
      </c>
      <c r="BZ64" s="581">
        <f>AB64*((Resultat_liste!$M66+20)/20)+Resultat_liste!$J66</f>
        <v>34</v>
      </c>
      <c r="CA64" s="581">
        <f>AC64*((Resultat_liste!$M66+20)/20)+Resultat_liste!$J66</f>
        <v>6</v>
      </c>
      <c r="CB64" s="581">
        <f>AD64*((Resultat_liste!$M66+20)/20)+Resultat_liste!$J66</f>
        <v>-22</v>
      </c>
      <c r="CC64" s="581">
        <f>AE64*((Resultat_liste!$M66+20)/20)+Resultat_liste!$J66</f>
        <v>6</v>
      </c>
      <c r="CD64" s="581">
        <f>AF64*((Resultat_liste!$M66+20)/20)+Resultat_liste!$J66</f>
        <v>34</v>
      </c>
      <c r="CE64" s="581">
        <f>AG64*((Resultat_liste!$M66+20)/20)+Resultat_liste!$J66</f>
        <v>6</v>
      </c>
      <c r="CF64" s="581">
        <f>AH64*((Resultat_liste!$M66+20)/20)+Resultat_liste!$J66</f>
        <v>-22</v>
      </c>
      <c r="CG64" s="581">
        <f>AI64*((Resultat_liste!$M66+20)/20)+Resultat_liste!$J66</f>
        <v>6</v>
      </c>
      <c r="CH64" s="581">
        <f>AJ64*((Resultat_liste!$M66+20)/20)+Resultat_liste!$J66</f>
        <v>34</v>
      </c>
      <c r="CI64" s="581">
        <f>AK64*((Resultat_liste!$M66+20)/20)+Resultat_liste!$J66</f>
        <v>6</v>
      </c>
      <c r="CJ64" s="581">
        <f>AL64*((Resultat_liste!$M66+20)/20)+Resultat_liste!$J66</f>
        <v>-22</v>
      </c>
      <c r="CK64" s="581">
        <f>AM64*((Resultat_liste!$M66+20)/20)+Resultat_liste!$J66</f>
        <v>6</v>
      </c>
      <c r="CL64" s="581">
        <f>AN64*((Resultat_liste!$M66+20)/20)+Resultat_liste!$J66</f>
        <v>34</v>
      </c>
      <c r="CM64" s="581">
        <f>AO64*((Resultat_liste!$M66+20)/20)+Resultat_liste!$J66</f>
        <v>6</v>
      </c>
      <c r="CN64" s="581">
        <f>AP64*((Resultat_liste!$M66+20)/20)+Resultat_liste!$J66</f>
        <v>-22</v>
      </c>
      <c r="CO64" s="581">
        <f>AQ64*((Resultat_liste!$M66+20)/20)+Resultat_liste!$J66</f>
        <v>6</v>
      </c>
      <c r="CP64" s="581">
        <f>AR64*((Resultat_liste!$M66+20)/20)+Resultat_liste!$J66</f>
        <v>34</v>
      </c>
      <c r="CQ64" s="581">
        <f>AS64*((Resultat_liste!$M66+20)/20)+Resultat_liste!$J66</f>
        <v>6</v>
      </c>
      <c r="CR64" s="581">
        <f>AT64*((Resultat_liste!$M66+20)/20)+Resultat_liste!$J66</f>
        <v>-22</v>
      </c>
      <c r="CS64" s="581">
        <f>AU64*((Resultat_liste!$M66+20)/20)+Resultat_liste!$J66</f>
        <v>6</v>
      </c>
      <c r="CT64" s="581">
        <f>AV64*((Resultat_liste!$M66+20)/20)+Resultat_liste!$J66</f>
        <v>34</v>
      </c>
      <c r="CU64" s="581">
        <f>AW64*((Resultat_liste!$M66+20)/20)+Resultat_liste!$J66</f>
        <v>6</v>
      </c>
      <c r="CV64" s="581">
        <f>AX64*((Resultat_liste!$M66+20)/20)+Resultat_liste!$J66</f>
        <v>-22</v>
      </c>
      <c r="CW64" s="581">
        <f>AY64*((Resultat_liste!$M66+20)/20)+Resultat_liste!$J66</f>
        <v>6</v>
      </c>
      <c r="CX64" s="581">
        <f>AZ64*((Resultat_liste!$M66+20)/20)+Resultat_liste!$J66</f>
        <v>34</v>
      </c>
      <c r="CY64" s="581">
        <f>BA64*((Resultat_liste!$M66+20)/20)+Resultat_liste!$J66</f>
        <v>6</v>
      </c>
      <c r="CZ64" s="581">
        <f>BB64*((Resultat_liste!$M66+20)/20)+Resultat_liste!$J66</f>
        <v>-22</v>
      </c>
      <c r="DA64" s="581">
        <f>BC64*((Resultat_liste!$M66+20)/20)+Resultat_liste!$J66</f>
        <v>6</v>
      </c>
      <c r="DB64" s="581">
        <f>BD64*((Resultat_liste!$M66+20)/20)+Resultat_liste!$J66</f>
        <v>34</v>
      </c>
      <c r="DC64" s="581">
        <f>BE64*((Resultat_liste!$M66+20)/20)+Resultat_liste!$J66</f>
        <v>6</v>
      </c>
      <c r="DD64" s="581">
        <f>H64*((Resultat_liste!$Y66+20)/20)+Resultat_liste!$V66</f>
        <v>34</v>
      </c>
      <c r="DE64" s="581">
        <f>I64*((Resultat_liste!$Y66+20)/20)+Resultat_liste!$V66</f>
        <v>6</v>
      </c>
      <c r="DF64" s="581">
        <f>J64*((Resultat_liste!$Y66+20)/20)+Resultat_liste!$V66</f>
        <v>-22</v>
      </c>
      <c r="DG64" s="581">
        <f>K64*((Resultat_liste!$Y66+20)/20)+Resultat_liste!$V66</f>
        <v>6</v>
      </c>
      <c r="DH64" s="581">
        <f>L64*((Resultat_liste!$Y66+20)/20)+Resultat_liste!$V66</f>
        <v>34</v>
      </c>
      <c r="DI64" s="581">
        <f>M64*((Resultat_liste!$Y66+20)/20)+Resultat_liste!$V66</f>
        <v>6</v>
      </c>
      <c r="DJ64" s="581">
        <f>N64*((Resultat_liste!$Y66+20)/20)+Resultat_liste!$V66</f>
        <v>-22</v>
      </c>
      <c r="DK64" s="581">
        <f>O64*((Resultat_liste!$Y66+20)/20)+Resultat_liste!$V66</f>
        <v>6</v>
      </c>
      <c r="DL64" s="581">
        <f>P64*((Resultat_liste!$Y66+20)/20)+Resultat_liste!$V66</f>
        <v>34</v>
      </c>
      <c r="DM64" s="581">
        <f>Q64*((Resultat_liste!$Y66+20)/20)+Resultat_liste!$V66</f>
        <v>6</v>
      </c>
      <c r="DN64" s="581">
        <f>R64*((Resultat_liste!$Y66+20)/20)+Resultat_liste!$V66</f>
        <v>-22</v>
      </c>
      <c r="DO64" s="581">
        <f>S64*((Resultat_liste!$Y66+20)/20)+Resultat_liste!$V66</f>
        <v>6</v>
      </c>
      <c r="DP64" s="581">
        <f>T64*((Resultat_liste!$Y66+20)/20)+Resultat_liste!$V66</f>
        <v>34</v>
      </c>
      <c r="DQ64" s="581">
        <f>U64*((Resultat_liste!$Y66+20)/20)+Resultat_liste!$V66</f>
        <v>6</v>
      </c>
      <c r="DR64" s="581">
        <f>V64*((Resultat_liste!$Y66+20)/20)+Resultat_liste!$V66</f>
        <v>-22</v>
      </c>
      <c r="DS64" s="581">
        <f>W64*((Resultat_liste!$Y66+20)/20)+Resultat_liste!$V66</f>
        <v>6</v>
      </c>
      <c r="DT64" s="581">
        <f>X64*((Resultat_liste!$Y66+20)/20)+Resultat_liste!$V66</f>
        <v>34</v>
      </c>
      <c r="DU64" s="581">
        <f>Y64*((Resultat_liste!$Y66+20)/20)+Resultat_liste!$V66</f>
        <v>6</v>
      </c>
      <c r="DV64" s="581">
        <f>Z64*((Resultat_liste!$Y66+20)/20)+Resultat_liste!$V66</f>
        <v>-22</v>
      </c>
      <c r="DW64" s="581">
        <f>AA64*((Resultat_liste!$Y66+20)/20)+Resultat_liste!$V66</f>
        <v>6</v>
      </c>
      <c r="DX64" s="581">
        <f>AB64*((Resultat_liste!$Y66+20)/20)+Resultat_liste!$V66</f>
        <v>34</v>
      </c>
      <c r="DY64" s="581">
        <f>AC64*((Resultat_liste!$Y66+20)/20)+Resultat_liste!$V66</f>
        <v>6</v>
      </c>
      <c r="DZ64" s="581">
        <f>AD64*((Resultat_liste!$Y66+20)/20)+Resultat_liste!$V66</f>
        <v>-22</v>
      </c>
      <c r="EA64" s="581">
        <f>AE64*((Resultat_liste!$Y66+20)/20)+Resultat_liste!$V66</f>
        <v>6</v>
      </c>
      <c r="EB64" s="581">
        <f>AF64*((Resultat_liste!$Y66+20)/20)+Resultat_liste!$V66</f>
        <v>34</v>
      </c>
      <c r="EC64" s="581">
        <f>AG64*((Resultat_liste!$Y66+20)/20)+Resultat_liste!$V66</f>
        <v>6</v>
      </c>
      <c r="ED64" s="581">
        <f>AH64*((Resultat_liste!$Y66+20)/20)+Resultat_liste!$V66</f>
        <v>-22</v>
      </c>
      <c r="EE64" s="581">
        <f>AI64*((Resultat_liste!$Y66+20)/20)+Resultat_liste!$V66</f>
        <v>6</v>
      </c>
      <c r="EF64" s="581">
        <f>AJ64*((Resultat_liste!$Y66+20)/20)+Resultat_liste!$V66</f>
        <v>34</v>
      </c>
      <c r="EG64" s="581">
        <f>AK64*((Resultat_liste!$Y66+20)/20)+Resultat_liste!$V66</f>
        <v>6</v>
      </c>
      <c r="EH64" s="581">
        <f>AL64*((Resultat_liste!$Y66+20)/20)+Resultat_liste!$V66</f>
        <v>-22</v>
      </c>
      <c r="EI64" s="581">
        <f>AM64*((Resultat_liste!$Y66+20)/20)+Resultat_liste!$V66</f>
        <v>6</v>
      </c>
      <c r="EJ64" s="581">
        <f>AN64*((Resultat_liste!$Y66+20)/20)+Resultat_liste!$V66</f>
        <v>34</v>
      </c>
      <c r="EK64" s="581">
        <f>AO64*((Resultat_liste!$Y66+20)/20)+Resultat_liste!$V66</f>
        <v>6</v>
      </c>
      <c r="EL64" s="581">
        <f>AP64*((Resultat_liste!$Y66+20)/20)+Resultat_liste!$V66</f>
        <v>-22</v>
      </c>
      <c r="EM64" s="581">
        <f>AQ64*((Resultat_liste!$Y66+20)/20)+Resultat_liste!$V66</f>
        <v>6</v>
      </c>
      <c r="EN64" s="581">
        <f>AR64*((Resultat_liste!$Y66+20)/20)+Resultat_liste!$V66</f>
        <v>34</v>
      </c>
      <c r="EO64" s="581">
        <f>AS64*((Resultat_liste!$Y66+20)/20)+Resultat_liste!$V66</f>
        <v>6</v>
      </c>
      <c r="EP64" s="581">
        <f>AT64*((Resultat_liste!$Y66+20)/20)+Resultat_liste!$V66</f>
        <v>-22</v>
      </c>
      <c r="EQ64" s="581">
        <f>AU64*((Resultat_liste!$Y66+20)/20)+Resultat_liste!$V66</f>
        <v>6</v>
      </c>
      <c r="ER64" s="581">
        <f>AV64*((Resultat_liste!$Y66+20)/20)+Resultat_liste!$V66</f>
        <v>34</v>
      </c>
      <c r="ES64" s="581">
        <f>AW64*((Resultat_liste!$Y66+20)/20)+Resultat_liste!$V66</f>
        <v>6</v>
      </c>
      <c r="ET64" s="581">
        <f>AX64*((Resultat_liste!$Y66+20)/20)+Resultat_liste!$V66</f>
        <v>-22</v>
      </c>
      <c r="EU64" s="581">
        <f>AY64*((Resultat_liste!$Y66+20)/20)+Resultat_liste!$V66</f>
        <v>6</v>
      </c>
      <c r="EV64" s="581">
        <f>AZ64*((Resultat_liste!$Y66+20)/20)+Resultat_liste!$V66</f>
        <v>34</v>
      </c>
      <c r="EW64" s="581">
        <f>BA64*((Resultat_liste!$Y66+20)/20)+Resultat_liste!$V66</f>
        <v>6</v>
      </c>
      <c r="EX64" s="581">
        <f>BB64*((Resultat_liste!$Y66+20)/20)+Resultat_liste!$V66</f>
        <v>-22</v>
      </c>
      <c r="EY64" s="581">
        <f>BC64*((Resultat_liste!$Y66+20)/20)+Resultat_liste!$V66</f>
        <v>6</v>
      </c>
      <c r="EZ64" s="581">
        <f>BD64*((Resultat_liste!$Y66+20)/20)+Resultat_liste!$V66</f>
        <v>34</v>
      </c>
      <c r="FA64" s="581">
        <f>BE64*((Resultat_liste!$Y66+20)/20)+Resultat_liste!$V66</f>
        <v>6</v>
      </c>
      <c r="FB64" s="581">
        <f t="shared" si="73"/>
        <v>20</v>
      </c>
      <c r="FC64" s="581">
        <f t="shared" si="74"/>
        <v>0</v>
      </c>
      <c r="FD64" s="581">
        <f t="shared" si="75"/>
        <v>-20</v>
      </c>
      <c r="FE64" s="581">
        <f t="shared" si="76"/>
        <v>0</v>
      </c>
      <c r="FF64" s="581">
        <f t="shared" si="77"/>
        <v>20</v>
      </c>
      <c r="FG64" s="581">
        <f t="shared" si="78"/>
        <v>0</v>
      </c>
      <c r="FH64" s="581">
        <f t="shared" si="79"/>
        <v>-20</v>
      </c>
      <c r="FI64" s="581">
        <f t="shared" si="80"/>
        <v>0</v>
      </c>
      <c r="FJ64" s="581">
        <f t="shared" si="81"/>
        <v>20</v>
      </c>
      <c r="FK64" s="581">
        <f t="shared" si="82"/>
        <v>0</v>
      </c>
      <c r="FL64" s="581">
        <f t="shared" si="83"/>
        <v>-20</v>
      </c>
      <c r="FM64" s="581">
        <f t="shared" si="84"/>
        <v>0</v>
      </c>
      <c r="FN64" s="581">
        <f t="shared" si="85"/>
        <v>20</v>
      </c>
      <c r="FO64" s="581">
        <f t="shared" si="86"/>
        <v>0</v>
      </c>
      <c r="FP64" s="581">
        <f t="shared" si="87"/>
        <v>-20</v>
      </c>
      <c r="FQ64" s="581">
        <f t="shared" si="88"/>
        <v>0</v>
      </c>
      <c r="FR64" s="581">
        <f t="shared" si="89"/>
        <v>20</v>
      </c>
      <c r="FS64" s="581">
        <f t="shared" si="90"/>
        <v>0</v>
      </c>
      <c r="FT64" s="581">
        <f t="shared" si="91"/>
        <v>-20</v>
      </c>
      <c r="FU64" s="581">
        <f t="shared" si="92"/>
        <v>0</v>
      </c>
      <c r="FV64" s="581">
        <f t="shared" si="93"/>
        <v>20</v>
      </c>
      <c r="FW64" s="581">
        <f t="shared" si="94"/>
        <v>0</v>
      </c>
      <c r="FX64" s="581">
        <f t="shared" si="95"/>
        <v>-20</v>
      </c>
      <c r="FY64" s="581">
        <f t="shared" si="96"/>
        <v>0</v>
      </c>
      <c r="FZ64" s="581">
        <f t="shared" si="97"/>
        <v>20</v>
      </c>
      <c r="GA64" s="581">
        <f t="shared" si="98"/>
        <v>0</v>
      </c>
      <c r="GB64" s="581">
        <f t="shared" si="2"/>
        <v>-20</v>
      </c>
      <c r="GC64" s="581">
        <f t="shared" si="3"/>
        <v>0</v>
      </c>
      <c r="GD64" s="581">
        <f t="shared" si="4"/>
        <v>20</v>
      </c>
      <c r="GE64" s="581">
        <f t="shared" si="5"/>
        <v>0</v>
      </c>
      <c r="GF64" s="581">
        <f t="shared" si="6"/>
        <v>-20</v>
      </c>
      <c r="GG64" s="581">
        <f t="shared" si="7"/>
        <v>0</v>
      </c>
      <c r="GH64" s="581">
        <f t="shared" si="8"/>
        <v>20</v>
      </c>
      <c r="GI64" s="581">
        <f t="shared" si="9"/>
        <v>0</v>
      </c>
      <c r="GJ64" s="581">
        <f t="shared" si="10"/>
        <v>-20</v>
      </c>
      <c r="GK64" s="581">
        <f t="shared" si="11"/>
        <v>0</v>
      </c>
      <c r="GL64" s="581">
        <f t="shared" si="12"/>
        <v>20</v>
      </c>
      <c r="GM64" s="581">
        <f t="shared" si="13"/>
        <v>0</v>
      </c>
      <c r="GN64" s="581">
        <f t="shared" si="14"/>
        <v>-20</v>
      </c>
      <c r="GO64" s="581">
        <f t="shared" si="15"/>
        <v>0</v>
      </c>
      <c r="GP64" s="581">
        <f t="shared" si="16"/>
        <v>20</v>
      </c>
      <c r="GQ64" s="581">
        <f t="shared" si="17"/>
        <v>0</v>
      </c>
      <c r="GR64" s="581">
        <f t="shared" si="18"/>
        <v>-20</v>
      </c>
      <c r="GS64" s="581">
        <f t="shared" si="19"/>
        <v>0</v>
      </c>
      <c r="GT64" s="581">
        <f t="shared" si="20"/>
        <v>20</v>
      </c>
      <c r="GU64" s="581">
        <f t="shared" si="21"/>
        <v>0</v>
      </c>
      <c r="GV64" s="581">
        <f t="shared" si="22"/>
        <v>-20</v>
      </c>
      <c r="GW64" s="581">
        <f t="shared" si="23"/>
        <v>0</v>
      </c>
      <c r="GX64" s="581">
        <f t="shared" si="24"/>
        <v>20</v>
      </c>
      <c r="GY64" s="581">
        <f t="shared" si="25"/>
        <v>0</v>
      </c>
    </row>
    <row r="65" spans="1:207" ht="16.5" thickTop="1" thickBot="1" x14ac:dyDescent="0.3">
      <c r="A65" s="581">
        <v>640</v>
      </c>
      <c r="B65" s="584" t="s">
        <v>80</v>
      </c>
      <c r="C65" s="581">
        <f t="shared" si="99"/>
        <v>10</v>
      </c>
      <c r="D65" s="581">
        <f t="shared" si="26"/>
        <v>1002</v>
      </c>
      <c r="E65" s="581">
        <v>640</v>
      </c>
      <c r="F65" s="581">
        <f t="shared" si="100"/>
        <v>2</v>
      </c>
      <c r="G65" s="582" t="s">
        <v>78</v>
      </c>
      <c r="H65" s="581">
        <v>20</v>
      </c>
      <c r="I65" s="581">
        <v>0</v>
      </c>
      <c r="J65" s="581">
        <v>-20</v>
      </c>
      <c r="K65" s="581">
        <v>0</v>
      </c>
      <c r="L65" s="581">
        <f t="shared" si="27"/>
        <v>20</v>
      </c>
      <c r="M65" s="581">
        <f t="shared" si="28"/>
        <v>0</v>
      </c>
      <c r="N65" s="581">
        <f t="shared" si="29"/>
        <v>-20</v>
      </c>
      <c r="O65" s="581">
        <f t="shared" si="30"/>
        <v>0</v>
      </c>
      <c r="P65" s="581">
        <f t="shared" si="31"/>
        <v>20</v>
      </c>
      <c r="Q65" s="581">
        <f t="shared" si="32"/>
        <v>0</v>
      </c>
      <c r="R65" s="581">
        <f t="shared" si="33"/>
        <v>-20</v>
      </c>
      <c r="S65" s="581">
        <f t="shared" si="34"/>
        <v>0</v>
      </c>
      <c r="T65" s="581">
        <f t="shared" si="35"/>
        <v>20</v>
      </c>
      <c r="U65" s="581">
        <f t="shared" si="36"/>
        <v>0</v>
      </c>
      <c r="V65" s="581">
        <f t="shared" si="37"/>
        <v>-20</v>
      </c>
      <c r="W65" s="581">
        <f t="shared" si="38"/>
        <v>0</v>
      </c>
      <c r="X65" s="581">
        <f t="shared" si="39"/>
        <v>20</v>
      </c>
      <c r="Y65" s="581">
        <f t="shared" si="40"/>
        <v>0</v>
      </c>
      <c r="Z65" s="581">
        <f t="shared" si="41"/>
        <v>-20</v>
      </c>
      <c r="AA65" s="581">
        <f t="shared" si="42"/>
        <v>0</v>
      </c>
      <c r="AB65" s="581">
        <f t="shared" si="43"/>
        <v>20</v>
      </c>
      <c r="AC65" s="581">
        <f t="shared" si="44"/>
        <v>0</v>
      </c>
      <c r="AD65" s="581">
        <f t="shared" si="45"/>
        <v>-20</v>
      </c>
      <c r="AE65" s="581">
        <f t="shared" si="46"/>
        <v>0</v>
      </c>
      <c r="AF65" s="581">
        <f t="shared" si="47"/>
        <v>20</v>
      </c>
      <c r="AG65" s="581">
        <f t="shared" si="48"/>
        <v>0</v>
      </c>
      <c r="AH65" s="581">
        <f t="shared" si="49"/>
        <v>-20</v>
      </c>
      <c r="AI65" s="581">
        <f t="shared" si="50"/>
        <v>0</v>
      </c>
      <c r="AJ65" s="581">
        <f t="shared" si="51"/>
        <v>20</v>
      </c>
      <c r="AK65" s="581">
        <f t="shared" si="52"/>
        <v>0</v>
      </c>
      <c r="AL65" s="581">
        <f t="shared" si="53"/>
        <v>-20</v>
      </c>
      <c r="AM65" s="581">
        <f t="shared" si="54"/>
        <v>0</v>
      </c>
      <c r="AN65" s="581">
        <f t="shared" si="55"/>
        <v>20</v>
      </c>
      <c r="AO65" s="581">
        <f t="shared" si="56"/>
        <v>0</v>
      </c>
      <c r="AP65" s="581">
        <f t="shared" si="57"/>
        <v>-20</v>
      </c>
      <c r="AQ65" s="581">
        <f t="shared" si="58"/>
        <v>0</v>
      </c>
      <c r="AR65" s="581">
        <f t="shared" si="59"/>
        <v>20</v>
      </c>
      <c r="AS65" s="581">
        <f t="shared" si="60"/>
        <v>0</v>
      </c>
      <c r="AT65" s="581">
        <f t="shared" si="61"/>
        <v>-20</v>
      </c>
      <c r="AU65" s="581">
        <f t="shared" si="62"/>
        <v>0</v>
      </c>
      <c r="AV65" s="581">
        <f t="shared" si="63"/>
        <v>20</v>
      </c>
      <c r="AW65" s="581">
        <f t="shared" si="64"/>
        <v>0</v>
      </c>
      <c r="AX65" s="581">
        <f t="shared" si="65"/>
        <v>-20</v>
      </c>
      <c r="AY65" s="581">
        <f t="shared" si="66"/>
        <v>0</v>
      </c>
      <c r="AZ65" s="581">
        <f t="shared" si="67"/>
        <v>20</v>
      </c>
      <c r="BA65" s="581">
        <f t="shared" si="68"/>
        <v>0</v>
      </c>
      <c r="BB65" s="581">
        <f t="shared" si="69"/>
        <v>-20</v>
      </c>
      <c r="BC65" s="581">
        <f t="shared" si="70"/>
        <v>0</v>
      </c>
      <c r="BD65" s="581">
        <f t="shared" si="71"/>
        <v>20</v>
      </c>
      <c r="BE65" s="581">
        <f t="shared" si="72"/>
        <v>0</v>
      </c>
      <c r="BF65" s="581">
        <f>H65*((Resultat_liste!$M67+20)/20)+Resultat_liste!$J67</f>
        <v>33</v>
      </c>
      <c r="BG65" s="581">
        <f>I65*((Resultat_liste!$M67+20)/20)+Resultat_liste!$J67</f>
        <v>6</v>
      </c>
      <c r="BH65" s="581">
        <f>J65*((Resultat_liste!$M67+20)/20)+Resultat_liste!$J67</f>
        <v>-21</v>
      </c>
      <c r="BI65" s="581">
        <f>K65*((Resultat_liste!$M67+20)/20)+Resultat_liste!$J67</f>
        <v>6</v>
      </c>
      <c r="BJ65" s="581">
        <f>L65*((Resultat_liste!$M67+20)/20)+Resultat_liste!$J67</f>
        <v>33</v>
      </c>
      <c r="BK65" s="581">
        <f>M65*((Resultat_liste!$M67+20)/20)+Resultat_liste!$J67</f>
        <v>6</v>
      </c>
      <c r="BL65" s="581">
        <f>N65*((Resultat_liste!$M67+20)/20)+Resultat_liste!$J67</f>
        <v>-21</v>
      </c>
      <c r="BM65" s="581">
        <f>O65*((Resultat_liste!$M67+20)/20)+Resultat_liste!$J67</f>
        <v>6</v>
      </c>
      <c r="BN65" s="581">
        <f>P65*((Resultat_liste!$M67+20)/20)+Resultat_liste!$J67</f>
        <v>33</v>
      </c>
      <c r="BO65" s="581">
        <f>Q65*((Resultat_liste!$M67+20)/20)+Resultat_liste!$J67</f>
        <v>6</v>
      </c>
      <c r="BP65" s="581">
        <f>R65*((Resultat_liste!$M67+20)/20)+Resultat_liste!$J67</f>
        <v>-21</v>
      </c>
      <c r="BQ65" s="581">
        <f>S65*((Resultat_liste!$M67+20)/20)+Resultat_liste!$J67</f>
        <v>6</v>
      </c>
      <c r="BR65" s="581">
        <f>T65*((Resultat_liste!$M67+20)/20)+Resultat_liste!$J67</f>
        <v>33</v>
      </c>
      <c r="BS65" s="581">
        <f>U65*((Resultat_liste!$M67+20)/20)+Resultat_liste!$J67</f>
        <v>6</v>
      </c>
      <c r="BT65" s="581">
        <f>V65*((Resultat_liste!$M67+20)/20)+Resultat_liste!$J67</f>
        <v>-21</v>
      </c>
      <c r="BU65" s="581">
        <f>W65*((Resultat_liste!$M67+20)/20)+Resultat_liste!$J67</f>
        <v>6</v>
      </c>
      <c r="BV65" s="581">
        <f>X65*((Resultat_liste!$M67+20)/20)+Resultat_liste!$J67</f>
        <v>33</v>
      </c>
      <c r="BW65" s="581">
        <f>Y65*((Resultat_liste!$M67+20)/20)+Resultat_liste!$J67</f>
        <v>6</v>
      </c>
      <c r="BX65" s="581">
        <f>Z65*((Resultat_liste!$M67+20)/20)+Resultat_liste!$J67</f>
        <v>-21</v>
      </c>
      <c r="BY65" s="581">
        <f>AA65*((Resultat_liste!$M67+20)/20)+Resultat_liste!$J67</f>
        <v>6</v>
      </c>
      <c r="BZ65" s="581">
        <f>AB65*((Resultat_liste!$M67+20)/20)+Resultat_liste!$J67</f>
        <v>33</v>
      </c>
      <c r="CA65" s="581">
        <f>AC65*((Resultat_liste!$M67+20)/20)+Resultat_liste!$J67</f>
        <v>6</v>
      </c>
      <c r="CB65" s="581">
        <f>AD65*((Resultat_liste!$M67+20)/20)+Resultat_liste!$J67</f>
        <v>-21</v>
      </c>
      <c r="CC65" s="581">
        <f>AE65*((Resultat_liste!$M67+20)/20)+Resultat_liste!$J67</f>
        <v>6</v>
      </c>
      <c r="CD65" s="581">
        <f>AF65*((Resultat_liste!$M67+20)/20)+Resultat_liste!$J67</f>
        <v>33</v>
      </c>
      <c r="CE65" s="581">
        <f>AG65*((Resultat_liste!$M67+20)/20)+Resultat_liste!$J67</f>
        <v>6</v>
      </c>
      <c r="CF65" s="581">
        <f>AH65*((Resultat_liste!$M67+20)/20)+Resultat_liste!$J67</f>
        <v>-21</v>
      </c>
      <c r="CG65" s="581">
        <f>AI65*((Resultat_liste!$M67+20)/20)+Resultat_liste!$J67</f>
        <v>6</v>
      </c>
      <c r="CH65" s="581">
        <f>AJ65*((Resultat_liste!$M67+20)/20)+Resultat_liste!$J67</f>
        <v>33</v>
      </c>
      <c r="CI65" s="581">
        <f>AK65*((Resultat_liste!$M67+20)/20)+Resultat_liste!$J67</f>
        <v>6</v>
      </c>
      <c r="CJ65" s="581">
        <f>AL65*((Resultat_liste!$M67+20)/20)+Resultat_liste!$J67</f>
        <v>-21</v>
      </c>
      <c r="CK65" s="581">
        <f>AM65*((Resultat_liste!$M67+20)/20)+Resultat_liste!$J67</f>
        <v>6</v>
      </c>
      <c r="CL65" s="581">
        <f>AN65*((Resultat_liste!$M67+20)/20)+Resultat_liste!$J67</f>
        <v>33</v>
      </c>
      <c r="CM65" s="581">
        <f>AO65*((Resultat_liste!$M67+20)/20)+Resultat_liste!$J67</f>
        <v>6</v>
      </c>
      <c r="CN65" s="581">
        <f>AP65*((Resultat_liste!$M67+20)/20)+Resultat_liste!$J67</f>
        <v>-21</v>
      </c>
      <c r="CO65" s="581">
        <f>AQ65*((Resultat_liste!$M67+20)/20)+Resultat_liste!$J67</f>
        <v>6</v>
      </c>
      <c r="CP65" s="581">
        <f>AR65*((Resultat_liste!$M67+20)/20)+Resultat_liste!$J67</f>
        <v>33</v>
      </c>
      <c r="CQ65" s="581">
        <f>AS65*((Resultat_liste!$M67+20)/20)+Resultat_liste!$J67</f>
        <v>6</v>
      </c>
      <c r="CR65" s="581">
        <f>AT65*((Resultat_liste!$M67+20)/20)+Resultat_liste!$J67</f>
        <v>-21</v>
      </c>
      <c r="CS65" s="581">
        <f>AU65*((Resultat_liste!$M67+20)/20)+Resultat_liste!$J67</f>
        <v>6</v>
      </c>
      <c r="CT65" s="581">
        <f>AV65*((Resultat_liste!$M67+20)/20)+Resultat_liste!$J67</f>
        <v>33</v>
      </c>
      <c r="CU65" s="581">
        <f>AW65*((Resultat_liste!$M67+20)/20)+Resultat_liste!$J67</f>
        <v>6</v>
      </c>
      <c r="CV65" s="581">
        <f>AX65*((Resultat_liste!$M67+20)/20)+Resultat_liste!$J67</f>
        <v>-21</v>
      </c>
      <c r="CW65" s="581">
        <f>AY65*((Resultat_liste!$M67+20)/20)+Resultat_liste!$J67</f>
        <v>6</v>
      </c>
      <c r="CX65" s="581">
        <f>AZ65*((Resultat_liste!$M67+20)/20)+Resultat_liste!$J67</f>
        <v>33</v>
      </c>
      <c r="CY65" s="581">
        <f>BA65*((Resultat_liste!$M67+20)/20)+Resultat_liste!$J67</f>
        <v>6</v>
      </c>
      <c r="CZ65" s="581">
        <f>BB65*((Resultat_liste!$M67+20)/20)+Resultat_liste!$J67</f>
        <v>-21</v>
      </c>
      <c r="DA65" s="581">
        <f>BC65*((Resultat_liste!$M67+20)/20)+Resultat_liste!$J67</f>
        <v>6</v>
      </c>
      <c r="DB65" s="581">
        <f>BD65*((Resultat_liste!$M67+20)/20)+Resultat_liste!$J67</f>
        <v>33</v>
      </c>
      <c r="DC65" s="581">
        <f>BE65*((Resultat_liste!$M67+20)/20)+Resultat_liste!$J67</f>
        <v>6</v>
      </c>
      <c r="DD65" s="581">
        <f>H65*((Resultat_liste!$Y67+20)/20)+Resultat_liste!$V67</f>
        <v>33</v>
      </c>
      <c r="DE65" s="581">
        <f>I65*((Resultat_liste!$Y67+20)/20)+Resultat_liste!$V67</f>
        <v>5</v>
      </c>
      <c r="DF65" s="581">
        <f>J65*((Resultat_liste!$Y67+20)/20)+Resultat_liste!$V67</f>
        <v>-23</v>
      </c>
      <c r="DG65" s="581">
        <f>K65*((Resultat_liste!$Y67+20)/20)+Resultat_liste!$V67</f>
        <v>5</v>
      </c>
      <c r="DH65" s="581">
        <f>L65*((Resultat_liste!$Y67+20)/20)+Resultat_liste!$V67</f>
        <v>33</v>
      </c>
      <c r="DI65" s="581">
        <f>M65*((Resultat_liste!$Y67+20)/20)+Resultat_liste!$V67</f>
        <v>5</v>
      </c>
      <c r="DJ65" s="581">
        <f>N65*((Resultat_liste!$Y67+20)/20)+Resultat_liste!$V67</f>
        <v>-23</v>
      </c>
      <c r="DK65" s="581">
        <f>O65*((Resultat_liste!$Y67+20)/20)+Resultat_liste!$V67</f>
        <v>5</v>
      </c>
      <c r="DL65" s="581">
        <f>P65*((Resultat_liste!$Y67+20)/20)+Resultat_liste!$V67</f>
        <v>33</v>
      </c>
      <c r="DM65" s="581">
        <f>Q65*((Resultat_liste!$Y67+20)/20)+Resultat_liste!$V67</f>
        <v>5</v>
      </c>
      <c r="DN65" s="581">
        <f>R65*((Resultat_liste!$Y67+20)/20)+Resultat_liste!$V67</f>
        <v>-23</v>
      </c>
      <c r="DO65" s="581">
        <f>S65*((Resultat_liste!$Y67+20)/20)+Resultat_liste!$V67</f>
        <v>5</v>
      </c>
      <c r="DP65" s="581">
        <f>T65*((Resultat_liste!$Y67+20)/20)+Resultat_liste!$V67</f>
        <v>33</v>
      </c>
      <c r="DQ65" s="581">
        <f>U65*((Resultat_liste!$Y67+20)/20)+Resultat_liste!$V67</f>
        <v>5</v>
      </c>
      <c r="DR65" s="581">
        <f>V65*((Resultat_liste!$Y67+20)/20)+Resultat_liste!$V67</f>
        <v>-23</v>
      </c>
      <c r="DS65" s="581">
        <f>W65*((Resultat_liste!$Y67+20)/20)+Resultat_liste!$V67</f>
        <v>5</v>
      </c>
      <c r="DT65" s="581">
        <f>X65*((Resultat_liste!$Y67+20)/20)+Resultat_liste!$V67</f>
        <v>33</v>
      </c>
      <c r="DU65" s="581">
        <f>Y65*((Resultat_liste!$Y67+20)/20)+Resultat_liste!$V67</f>
        <v>5</v>
      </c>
      <c r="DV65" s="581">
        <f>Z65*((Resultat_liste!$Y67+20)/20)+Resultat_liste!$V67</f>
        <v>-23</v>
      </c>
      <c r="DW65" s="581">
        <f>AA65*((Resultat_liste!$Y67+20)/20)+Resultat_liste!$V67</f>
        <v>5</v>
      </c>
      <c r="DX65" s="581">
        <f>AB65*((Resultat_liste!$Y67+20)/20)+Resultat_liste!$V67</f>
        <v>33</v>
      </c>
      <c r="DY65" s="581">
        <f>AC65*((Resultat_liste!$Y67+20)/20)+Resultat_liste!$V67</f>
        <v>5</v>
      </c>
      <c r="DZ65" s="581">
        <f>AD65*((Resultat_liste!$Y67+20)/20)+Resultat_liste!$V67</f>
        <v>-23</v>
      </c>
      <c r="EA65" s="581">
        <f>AE65*((Resultat_liste!$Y67+20)/20)+Resultat_liste!$V67</f>
        <v>5</v>
      </c>
      <c r="EB65" s="581">
        <f>AF65*((Resultat_liste!$Y67+20)/20)+Resultat_liste!$V67</f>
        <v>33</v>
      </c>
      <c r="EC65" s="581">
        <f>AG65*((Resultat_liste!$Y67+20)/20)+Resultat_liste!$V67</f>
        <v>5</v>
      </c>
      <c r="ED65" s="581">
        <f>AH65*((Resultat_liste!$Y67+20)/20)+Resultat_liste!$V67</f>
        <v>-23</v>
      </c>
      <c r="EE65" s="581">
        <f>AI65*((Resultat_liste!$Y67+20)/20)+Resultat_liste!$V67</f>
        <v>5</v>
      </c>
      <c r="EF65" s="581">
        <f>AJ65*((Resultat_liste!$Y67+20)/20)+Resultat_liste!$V67</f>
        <v>33</v>
      </c>
      <c r="EG65" s="581">
        <f>AK65*((Resultat_liste!$Y67+20)/20)+Resultat_liste!$V67</f>
        <v>5</v>
      </c>
      <c r="EH65" s="581">
        <f>AL65*((Resultat_liste!$Y67+20)/20)+Resultat_liste!$V67</f>
        <v>-23</v>
      </c>
      <c r="EI65" s="581">
        <f>AM65*((Resultat_liste!$Y67+20)/20)+Resultat_liste!$V67</f>
        <v>5</v>
      </c>
      <c r="EJ65" s="581">
        <f>AN65*((Resultat_liste!$Y67+20)/20)+Resultat_liste!$V67</f>
        <v>33</v>
      </c>
      <c r="EK65" s="581">
        <f>AO65*((Resultat_liste!$Y67+20)/20)+Resultat_liste!$V67</f>
        <v>5</v>
      </c>
      <c r="EL65" s="581">
        <f>AP65*((Resultat_liste!$Y67+20)/20)+Resultat_liste!$V67</f>
        <v>-23</v>
      </c>
      <c r="EM65" s="581">
        <f>AQ65*((Resultat_liste!$Y67+20)/20)+Resultat_liste!$V67</f>
        <v>5</v>
      </c>
      <c r="EN65" s="581">
        <f>AR65*((Resultat_liste!$Y67+20)/20)+Resultat_liste!$V67</f>
        <v>33</v>
      </c>
      <c r="EO65" s="581">
        <f>AS65*((Resultat_liste!$Y67+20)/20)+Resultat_liste!$V67</f>
        <v>5</v>
      </c>
      <c r="EP65" s="581">
        <f>AT65*((Resultat_liste!$Y67+20)/20)+Resultat_liste!$V67</f>
        <v>-23</v>
      </c>
      <c r="EQ65" s="581">
        <f>AU65*((Resultat_liste!$Y67+20)/20)+Resultat_liste!$V67</f>
        <v>5</v>
      </c>
      <c r="ER65" s="581">
        <f>AV65*((Resultat_liste!$Y67+20)/20)+Resultat_liste!$V67</f>
        <v>33</v>
      </c>
      <c r="ES65" s="581">
        <f>AW65*((Resultat_liste!$Y67+20)/20)+Resultat_liste!$V67</f>
        <v>5</v>
      </c>
      <c r="ET65" s="581">
        <f>AX65*((Resultat_liste!$Y67+20)/20)+Resultat_liste!$V67</f>
        <v>-23</v>
      </c>
      <c r="EU65" s="581">
        <f>AY65*((Resultat_liste!$Y67+20)/20)+Resultat_liste!$V67</f>
        <v>5</v>
      </c>
      <c r="EV65" s="581">
        <f>AZ65*((Resultat_liste!$Y67+20)/20)+Resultat_liste!$V67</f>
        <v>33</v>
      </c>
      <c r="EW65" s="581">
        <f>BA65*((Resultat_liste!$Y67+20)/20)+Resultat_liste!$V67</f>
        <v>5</v>
      </c>
      <c r="EX65" s="581">
        <f>BB65*((Resultat_liste!$Y67+20)/20)+Resultat_liste!$V67</f>
        <v>-23</v>
      </c>
      <c r="EY65" s="581">
        <f>BC65*((Resultat_liste!$Y67+20)/20)+Resultat_liste!$V67</f>
        <v>5</v>
      </c>
      <c r="EZ65" s="581">
        <f>BD65*((Resultat_liste!$Y67+20)/20)+Resultat_liste!$V67</f>
        <v>33</v>
      </c>
      <c r="FA65" s="581">
        <f>BE65*((Resultat_liste!$Y67+20)/20)+Resultat_liste!$V67</f>
        <v>5</v>
      </c>
      <c r="FB65" s="581">
        <f t="shared" si="73"/>
        <v>20</v>
      </c>
      <c r="FC65" s="581">
        <f t="shared" si="74"/>
        <v>0</v>
      </c>
      <c r="FD65" s="581">
        <f t="shared" si="75"/>
        <v>-20</v>
      </c>
      <c r="FE65" s="581">
        <f t="shared" si="76"/>
        <v>0</v>
      </c>
      <c r="FF65" s="581">
        <f t="shared" si="77"/>
        <v>20</v>
      </c>
      <c r="FG65" s="581">
        <f t="shared" si="78"/>
        <v>0</v>
      </c>
      <c r="FH65" s="581">
        <f t="shared" si="79"/>
        <v>-20</v>
      </c>
      <c r="FI65" s="581">
        <f t="shared" si="80"/>
        <v>0</v>
      </c>
      <c r="FJ65" s="581">
        <f t="shared" si="81"/>
        <v>20</v>
      </c>
      <c r="FK65" s="581">
        <f t="shared" si="82"/>
        <v>0</v>
      </c>
      <c r="FL65" s="581">
        <f t="shared" si="83"/>
        <v>-20</v>
      </c>
      <c r="FM65" s="581">
        <f t="shared" si="84"/>
        <v>0</v>
      </c>
      <c r="FN65" s="581">
        <f t="shared" si="85"/>
        <v>20</v>
      </c>
      <c r="FO65" s="581">
        <f t="shared" si="86"/>
        <v>0</v>
      </c>
      <c r="FP65" s="581">
        <f t="shared" si="87"/>
        <v>-20</v>
      </c>
      <c r="FQ65" s="581">
        <f t="shared" si="88"/>
        <v>0</v>
      </c>
      <c r="FR65" s="581">
        <f t="shared" si="89"/>
        <v>20</v>
      </c>
      <c r="FS65" s="581">
        <f t="shared" si="90"/>
        <v>0</v>
      </c>
      <c r="FT65" s="581">
        <f t="shared" si="91"/>
        <v>-20</v>
      </c>
      <c r="FU65" s="581">
        <f t="shared" si="92"/>
        <v>0</v>
      </c>
      <c r="FV65" s="581">
        <f t="shared" si="93"/>
        <v>20</v>
      </c>
      <c r="FW65" s="581">
        <f t="shared" si="94"/>
        <v>0</v>
      </c>
      <c r="FX65" s="581">
        <f t="shared" si="95"/>
        <v>-20</v>
      </c>
      <c r="FY65" s="581">
        <f t="shared" si="96"/>
        <v>0</v>
      </c>
      <c r="FZ65" s="581">
        <f t="shared" si="97"/>
        <v>20</v>
      </c>
      <c r="GA65" s="581">
        <f t="shared" si="98"/>
        <v>0</v>
      </c>
      <c r="GB65" s="581">
        <f t="shared" si="2"/>
        <v>-20</v>
      </c>
      <c r="GC65" s="581">
        <f t="shared" si="3"/>
        <v>0</v>
      </c>
      <c r="GD65" s="581">
        <f t="shared" si="4"/>
        <v>20</v>
      </c>
      <c r="GE65" s="581">
        <f t="shared" si="5"/>
        <v>0</v>
      </c>
      <c r="GF65" s="581">
        <f t="shared" si="6"/>
        <v>-20</v>
      </c>
      <c r="GG65" s="581">
        <f t="shared" si="7"/>
        <v>0</v>
      </c>
      <c r="GH65" s="581">
        <f t="shared" si="8"/>
        <v>20</v>
      </c>
      <c r="GI65" s="581">
        <f t="shared" si="9"/>
        <v>0</v>
      </c>
      <c r="GJ65" s="581">
        <f t="shared" si="10"/>
        <v>-20</v>
      </c>
      <c r="GK65" s="581">
        <f t="shared" si="11"/>
        <v>0</v>
      </c>
      <c r="GL65" s="581">
        <f t="shared" si="12"/>
        <v>20</v>
      </c>
      <c r="GM65" s="581">
        <f t="shared" si="13"/>
        <v>0</v>
      </c>
      <c r="GN65" s="581">
        <f t="shared" si="14"/>
        <v>-20</v>
      </c>
      <c r="GO65" s="581">
        <f t="shared" si="15"/>
        <v>0</v>
      </c>
      <c r="GP65" s="581">
        <f t="shared" si="16"/>
        <v>20</v>
      </c>
      <c r="GQ65" s="581">
        <f t="shared" si="17"/>
        <v>0</v>
      </c>
      <c r="GR65" s="581">
        <f t="shared" si="18"/>
        <v>-20</v>
      </c>
      <c r="GS65" s="581">
        <f t="shared" si="19"/>
        <v>0</v>
      </c>
      <c r="GT65" s="581">
        <f t="shared" si="20"/>
        <v>20</v>
      </c>
      <c r="GU65" s="581">
        <f t="shared" si="21"/>
        <v>0</v>
      </c>
      <c r="GV65" s="581">
        <f t="shared" si="22"/>
        <v>-20</v>
      </c>
      <c r="GW65" s="581">
        <f t="shared" si="23"/>
        <v>0</v>
      </c>
      <c r="GX65" s="581">
        <f t="shared" si="24"/>
        <v>20</v>
      </c>
      <c r="GY65" s="581">
        <f t="shared" si="25"/>
        <v>0</v>
      </c>
    </row>
    <row r="66" spans="1:207" ht="16.5" thickTop="1" thickBot="1" x14ac:dyDescent="0.3">
      <c r="A66" s="581">
        <v>650</v>
      </c>
      <c r="B66" s="584" t="s">
        <v>81</v>
      </c>
      <c r="C66" s="581">
        <f t="shared" si="99"/>
        <v>10</v>
      </c>
      <c r="D66" s="581">
        <f t="shared" si="26"/>
        <v>1003</v>
      </c>
      <c r="E66" s="581">
        <v>650</v>
      </c>
      <c r="F66" s="581">
        <f t="shared" si="100"/>
        <v>3</v>
      </c>
      <c r="G66" s="582" t="s">
        <v>78</v>
      </c>
      <c r="H66" s="581">
        <v>20</v>
      </c>
      <c r="I66" s="581">
        <v>0</v>
      </c>
      <c r="J66" s="581">
        <v>-20</v>
      </c>
      <c r="K66" s="581">
        <v>0</v>
      </c>
      <c r="L66" s="581">
        <f t="shared" si="27"/>
        <v>20</v>
      </c>
      <c r="M66" s="581">
        <f t="shared" si="28"/>
        <v>0</v>
      </c>
      <c r="N66" s="581">
        <f t="shared" si="29"/>
        <v>-20</v>
      </c>
      <c r="O66" s="581">
        <f t="shared" si="30"/>
        <v>0</v>
      </c>
      <c r="P66" s="581">
        <f t="shared" si="31"/>
        <v>20</v>
      </c>
      <c r="Q66" s="581">
        <f t="shared" si="32"/>
        <v>0</v>
      </c>
      <c r="R66" s="581">
        <f t="shared" si="33"/>
        <v>-20</v>
      </c>
      <c r="S66" s="581">
        <f t="shared" si="34"/>
        <v>0</v>
      </c>
      <c r="T66" s="581">
        <f t="shared" si="35"/>
        <v>20</v>
      </c>
      <c r="U66" s="581">
        <f t="shared" si="36"/>
        <v>0</v>
      </c>
      <c r="V66" s="581">
        <f t="shared" si="37"/>
        <v>-20</v>
      </c>
      <c r="W66" s="581">
        <f t="shared" si="38"/>
        <v>0</v>
      </c>
      <c r="X66" s="581">
        <f t="shared" si="39"/>
        <v>20</v>
      </c>
      <c r="Y66" s="581">
        <f t="shared" si="40"/>
        <v>0</v>
      </c>
      <c r="Z66" s="581">
        <f t="shared" si="41"/>
        <v>-20</v>
      </c>
      <c r="AA66" s="581">
        <f t="shared" si="42"/>
        <v>0</v>
      </c>
      <c r="AB66" s="581">
        <f t="shared" si="43"/>
        <v>20</v>
      </c>
      <c r="AC66" s="581">
        <f t="shared" si="44"/>
        <v>0</v>
      </c>
      <c r="AD66" s="581">
        <f t="shared" si="45"/>
        <v>-20</v>
      </c>
      <c r="AE66" s="581">
        <f t="shared" si="46"/>
        <v>0</v>
      </c>
      <c r="AF66" s="581">
        <f t="shared" si="47"/>
        <v>20</v>
      </c>
      <c r="AG66" s="581">
        <f t="shared" si="48"/>
        <v>0</v>
      </c>
      <c r="AH66" s="581">
        <f t="shared" si="49"/>
        <v>-20</v>
      </c>
      <c r="AI66" s="581">
        <f t="shared" si="50"/>
        <v>0</v>
      </c>
      <c r="AJ66" s="581">
        <f t="shared" si="51"/>
        <v>20</v>
      </c>
      <c r="AK66" s="581">
        <f t="shared" si="52"/>
        <v>0</v>
      </c>
      <c r="AL66" s="581">
        <f t="shared" si="53"/>
        <v>-20</v>
      </c>
      <c r="AM66" s="581">
        <f t="shared" si="54"/>
        <v>0</v>
      </c>
      <c r="AN66" s="581">
        <f t="shared" si="55"/>
        <v>20</v>
      </c>
      <c r="AO66" s="581">
        <f t="shared" si="56"/>
        <v>0</v>
      </c>
      <c r="AP66" s="581">
        <f t="shared" si="57"/>
        <v>-20</v>
      </c>
      <c r="AQ66" s="581">
        <f t="shared" si="58"/>
        <v>0</v>
      </c>
      <c r="AR66" s="581">
        <f t="shared" si="59"/>
        <v>20</v>
      </c>
      <c r="AS66" s="581">
        <f t="shared" si="60"/>
        <v>0</v>
      </c>
      <c r="AT66" s="581">
        <f t="shared" si="61"/>
        <v>-20</v>
      </c>
      <c r="AU66" s="581">
        <f t="shared" si="62"/>
        <v>0</v>
      </c>
      <c r="AV66" s="581">
        <f t="shared" si="63"/>
        <v>20</v>
      </c>
      <c r="AW66" s="581">
        <f t="shared" si="64"/>
        <v>0</v>
      </c>
      <c r="AX66" s="581">
        <f t="shared" si="65"/>
        <v>-20</v>
      </c>
      <c r="AY66" s="581">
        <f t="shared" si="66"/>
        <v>0</v>
      </c>
      <c r="AZ66" s="581">
        <f t="shared" si="67"/>
        <v>20</v>
      </c>
      <c r="BA66" s="581">
        <f t="shared" si="68"/>
        <v>0</v>
      </c>
      <c r="BB66" s="581">
        <f t="shared" si="69"/>
        <v>-20</v>
      </c>
      <c r="BC66" s="581">
        <f t="shared" si="70"/>
        <v>0</v>
      </c>
      <c r="BD66" s="581">
        <f t="shared" si="71"/>
        <v>20</v>
      </c>
      <c r="BE66" s="581">
        <f t="shared" si="72"/>
        <v>0</v>
      </c>
      <c r="BF66" s="581">
        <f>H66*((Resultat_liste!$M68+20)/20)+Resultat_liste!$J68</f>
        <v>32</v>
      </c>
      <c r="BG66" s="581">
        <f>I66*((Resultat_liste!$M68+20)/20)+Resultat_liste!$J68</f>
        <v>3</v>
      </c>
      <c r="BH66" s="581">
        <f>J66*((Resultat_liste!$M68+20)/20)+Resultat_liste!$J68</f>
        <v>-26</v>
      </c>
      <c r="BI66" s="581">
        <f>K66*((Resultat_liste!$M68+20)/20)+Resultat_liste!$J68</f>
        <v>3</v>
      </c>
      <c r="BJ66" s="581">
        <f>L66*((Resultat_liste!$M68+20)/20)+Resultat_liste!$J68</f>
        <v>32</v>
      </c>
      <c r="BK66" s="581">
        <f>M66*((Resultat_liste!$M68+20)/20)+Resultat_liste!$J68</f>
        <v>3</v>
      </c>
      <c r="BL66" s="581">
        <f>N66*((Resultat_liste!$M68+20)/20)+Resultat_liste!$J68</f>
        <v>-26</v>
      </c>
      <c r="BM66" s="581">
        <f>O66*((Resultat_liste!$M68+20)/20)+Resultat_liste!$J68</f>
        <v>3</v>
      </c>
      <c r="BN66" s="581">
        <f>P66*((Resultat_liste!$M68+20)/20)+Resultat_liste!$J68</f>
        <v>32</v>
      </c>
      <c r="BO66" s="581">
        <f>Q66*((Resultat_liste!$M68+20)/20)+Resultat_liste!$J68</f>
        <v>3</v>
      </c>
      <c r="BP66" s="581">
        <f>R66*((Resultat_liste!$M68+20)/20)+Resultat_liste!$J68</f>
        <v>-26</v>
      </c>
      <c r="BQ66" s="581">
        <f>S66*((Resultat_liste!$M68+20)/20)+Resultat_liste!$J68</f>
        <v>3</v>
      </c>
      <c r="BR66" s="581">
        <f>T66*((Resultat_liste!$M68+20)/20)+Resultat_liste!$J68</f>
        <v>32</v>
      </c>
      <c r="BS66" s="581">
        <f>U66*((Resultat_liste!$M68+20)/20)+Resultat_liste!$J68</f>
        <v>3</v>
      </c>
      <c r="BT66" s="581">
        <f>V66*((Resultat_liste!$M68+20)/20)+Resultat_liste!$J68</f>
        <v>-26</v>
      </c>
      <c r="BU66" s="581">
        <f>W66*((Resultat_liste!$M68+20)/20)+Resultat_liste!$J68</f>
        <v>3</v>
      </c>
      <c r="BV66" s="581">
        <f>X66*((Resultat_liste!$M68+20)/20)+Resultat_liste!$J68</f>
        <v>32</v>
      </c>
      <c r="BW66" s="581">
        <f>Y66*((Resultat_liste!$M68+20)/20)+Resultat_liste!$J68</f>
        <v>3</v>
      </c>
      <c r="BX66" s="581">
        <f>Z66*((Resultat_liste!$M68+20)/20)+Resultat_liste!$J68</f>
        <v>-26</v>
      </c>
      <c r="BY66" s="581">
        <f>AA66*((Resultat_liste!$M68+20)/20)+Resultat_liste!$J68</f>
        <v>3</v>
      </c>
      <c r="BZ66" s="581">
        <f>AB66*((Resultat_liste!$M68+20)/20)+Resultat_liste!$J68</f>
        <v>32</v>
      </c>
      <c r="CA66" s="581">
        <f>AC66*((Resultat_liste!$M68+20)/20)+Resultat_liste!$J68</f>
        <v>3</v>
      </c>
      <c r="CB66" s="581">
        <f>AD66*((Resultat_liste!$M68+20)/20)+Resultat_liste!$J68</f>
        <v>-26</v>
      </c>
      <c r="CC66" s="581">
        <f>AE66*((Resultat_liste!$M68+20)/20)+Resultat_liste!$J68</f>
        <v>3</v>
      </c>
      <c r="CD66" s="581">
        <f>AF66*((Resultat_liste!$M68+20)/20)+Resultat_liste!$J68</f>
        <v>32</v>
      </c>
      <c r="CE66" s="581">
        <f>AG66*((Resultat_liste!$M68+20)/20)+Resultat_liste!$J68</f>
        <v>3</v>
      </c>
      <c r="CF66" s="581">
        <f>AH66*((Resultat_liste!$M68+20)/20)+Resultat_liste!$J68</f>
        <v>-26</v>
      </c>
      <c r="CG66" s="581">
        <f>AI66*((Resultat_liste!$M68+20)/20)+Resultat_liste!$J68</f>
        <v>3</v>
      </c>
      <c r="CH66" s="581">
        <f>AJ66*((Resultat_liste!$M68+20)/20)+Resultat_liste!$J68</f>
        <v>32</v>
      </c>
      <c r="CI66" s="581">
        <f>AK66*((Resultat_liste!$M68+20)/20)+Resultat_liste!$J68</f>
        <v>3</v>
      </c>
      <c r="CJ66" s="581">
        <f>AL66*((Resultat_liste!$M68+20)/20)+Resultat_liste!$J68</f>
        <v>-26</v>
      </c>
      <c r="CK66" s="581">
        <f>AM66*((Resultat_liste!$M68+20)/20)+Resultat_liste!$J68</f>
        <v>3</v>
      </c>
      <c r="CL66" s="581">
        <f>AN66*((Resultat_liste!$M68+20)/20)+Resultat_liste!$J68</f>
        <v>32</v>
      </c>
      <c r="CM66" s="581">
        <f>AO66*((Resultat_liste!$M68+20)/20)+Resultat_liste!$J68</f>
        <v>3</v>
      </c>
      <c r="CN66" s="581">
        <f>AP66*((Resultat_liste!$M68+20)/20)+Resultat_liste!$J68</f>
        <v>-26</v>
      </c>
      <c r="CO66" s="581">
        <f>AQ66*((Resultat_liste!$M68+20)/20)+Resultat_liste!$J68</f>
        <v>3</v>
      </c>
      <c r="CP66" s="581">
        <f>AR66*((Resultat_liste!$M68+20)/20)+Resultat_liste!$J68</f>
        <v>32</v>
      </c>
      <c r="CQ66" s="581">
        <f>AS66*((Resultat_liste!$M68+20)/20)+Resultat_liste!$J68</f>
        <v>3</v>
      </c>
      <c r="CR66" s="581">
        <f>AT66*((Resultat_liste!$M68+20)/20)+Resultat_liste!$J68</f>
        <v>-26</v>
      </c>
      <c r="CS66" s="581">
        <f>AU66*((Resultat_liste!$M68+20)/20)+Resultat_liste!$J68</f>
        <v>3</v>
      </c>
      <c r="CT66" s="581">
        <f>AV66*((Resultat_liste!$M68+20)/20)+Resultat_liste!$J68</f>
        <v>32</v>
      </c>
      <c r="CU66" s="581">
        <f>AW66*((Resultat_liste!$M68+20)/20)+Resultat_liste!$J68</f>
        <v>3</v>
      </c>
      <c r="CV66" s="581">
        <f>AX66*((Resultat_liste!$M68+20)/20)+Resultat_liste!$J68</f>
        <v>-26</v>
      </c>
      <c r="CW66" s="581">
        <f>AY66*((Resultat_liste!$M68+20)/20)+Resultat_liste!$J68</f>
        <v>3</v>
      </c>
      <c r="CX66" s="581">
        <f>AZ66*((Resultat_liste!$M68+20)/20)+Resultat_liste!$J68</f>
        <v>32</v>
      </c>
      <c r="CY66" s="581">
        <f>BA66*((Resultat_liste!$M68+20)/20)+Resultat_liste!$J68</f>
        <v>3</v>
      </c>
      <c r="CZ66" s="581">
        <f>BB66*((Resultat_liste!$M68+20)/20)+Resultat_liste!$J68</f>
        <v>-26</v>
      </c>
      <c r="DA66" s="581">
        <f>BC66*((Resultat_liste!$M68+20)/20)+Resultat_liste!$J68</f>
        <v>3</v>
      </c>
      <c r="DB66" s="581">
        <f>BD66*((Resultat_liste!$M68+20)/20)+Resultat_liste!$J68</f>
        <v>32</v>
      </c>
      <c r="DC66" s="581">
        <f>BE66*((Resultat_liste!$M68+20)/20)+Resultat_liste!$J68</f>
        <v>3</v>
      </c>
      <c r="DD66" s="581">
        <f>H66*((Resultat_liste!$Y68+20)/20)+Resultat_liste!$V68</f>
        <v>33</v>
      </c>
      <c r="DE66" s="581">
        <f>I66*((Resultat_liste!$Y68+20)/20)+Resultat_liste!$V68</f>
        <v>3</v>
      </c>
      <c r="DF66" s="581">
        <f>J66*((Resultat_liste!$Y68+20)/20)+Resultat_liste!$V68</f>
        <v>-27</v>
      </c>
      <c r="DG66" s="581">
        <f>K66*((Resultat_liste!$Y68+20)/20)+Resultat_liste!$V68</f>
        <v>3</v>
      </c>
      <c r="DH66" s="581">
        <f>L66*((Resultat_liste!$Y68+20)/20)+Resultat_liste!$V68</f>
        <v>33</v>
      </c>
      <c r="DI66" s="581">
        <f>M66*((Resultat_liste!$Y68+20)/20)+Resultat_liste!$V68</f>
        <v>3</v>
      </c>
      <c r="DJ66" s="581">
        <f>N66*((Resultat_liste!$Y68+20)/20)+Resultat_liste!$V68</f>
        <v>-27</v>
      </c>
      <c r="DK66" s="581">
        <f>O66*((Resultat_liste!$Y68+20)/20)+Resultat_liste!$V68</f>
        <v>3</v>
      </c>
      <c r="DL66" s="581">
        <f>P66*((Resultat_liste!$Y68+20)/20)+Resultat_liste!$V68</f>
        <v>33</v>
      </c>
      <c r="DM66" s="581">
        <f>Q66*((Resultat_liste!$Y68+20)/20)+Resultat_liste!$V68</f>
        <v>3</v>
      </c>
      <c r="DN66" s="581">
        <f>R66*((Resultat_liste!$Y68+20)/20)+Resultat_liste!$V68</f>
        <v>-27</v>
      </c>
      <c r="DO66" s="581">
        <f>S66*((Resultat_liste!$Y68+20)/20)+Resultat_liste!$V68</f>
        <v>3</v>
      </c>
      <c r="DP66" s="581">
        <f>T66*((Resultat_liste!$Y68+20)/20)+Resultat_liste!$V68</f>
        <v>33</v>
      </c>
      <c r="DQ66" s="581">
        <f>U66*((Resultat_liste!$Y68+20)/20)+Resultat_liste!$V68</f>
        <v>3</v>
      </c>
      <c r="DR66" s="581">
        <f>V66*((Resultat_liste!$Y68+20)/20)+Resultat_liste!$V68</f>
        <v>-27</v>
      </c>
      <c r="DS66" s="581">
        <f>W66*((Resultat_liste!$Y68+20)/20)+Resultat_liste!$V68</f>
        <v>3</v>
      </c>
      <c r="DT66" s="581">
        <f>X66*((Resultat_liste!$Y68+20)/20)+Resultat_liste!$V68</f>
        <v>33</v>
      </c>
      <c r="DU66" s="581">
        <f>Y66*((Resultat_liste!$Y68+20)/20)+Resultat_liste!$V68</f>
        <v>3</v>
      </c>
      <c r="DV66" s="581">
        <f>Z66*((Resultat_liste!$Y68+20)/20)+Resultat_liste!$V68</f>
        <v>-27</v>
      </c>
      <c r="DW66" s="581">
        <f>AA66*((Resultat_liste!$Y68+20)/20)+Resultat_liste!$V68</f>
        <v>3</v>
      </c>
      <c r="DX66" s="581">
        <f>AB66*((Resultat_liste!$Y68+20)/20)+Resultat_liste!$V68</f>
        <v>33</v>
      </c>
      <c r="DY66" s="581">
        <f>AC66*((Resultat_liste!$Y68+20)/20)+Resultat_liste!$V68</f>
        <v>3</v>
      </c>
      <c r="DZ66" s="581">
        <f>AD66*((Resultat_liste!$Y68+20)/20)+Resultat_liste!$V68</f>
        <v>-27</v>
      </c>
      <c r="EA66" s="581">
        <f>AE66*((Resultat_liste!$Y68+20)/20)+Resultat_liste!$V68</f>
        <v>3</v>
      </c>
      <c r="EB66" s="581">
        <f>AF66*((Resultat_liste!$Y68+20)/20)+Resultat_liste!$V68</f>
        <v>33</v>
      </c>
      <c r="EC66" s="581">
        <f>AG66*((Resultat_liste!$Y68+20)/20)+Resultat_liste!$V68</f>
        <v>3</v>
      </c>
      <c r="ED66" s="581">
        <f>AH66*((Resultat_liste!$Y68+20)/20)+Resultat_liste!$V68</f>
        <v>-27</v>
      </c>
      <c r="EE66" s="581">
        <f>AI66*((Resultat_liste!$Y68+20)/20)+Resultat_liste!$V68</f>
        <v>3</v>
      </c>
      <c r="EF66" s="581">
        <f>AJ66*((Resultat_liste!$Y68+20)/20)+Resultat_liste!$V68</f>
        <v>33</v>
      </c>
      <c r="EG66" s="581">
        <f>AK66*((Resultat_liste!$Y68+20)/20)+Resultat_liste!$V68</f>
        <v>3</v>
      </c>
      <c r="EH66" s="581">
        <f>AL66*((Resultat_liste!$Y68+20)/20)+Resultat_liste!$V68</f>
        <v>-27</v>
      </c>
      <c r="EI66" s="581">
        <f>AM66*((Resultat_liste!$Y68+20)/20)+Resultat_liste!$V68</f>
        <v>3</v>
      </c>
      <c r="EJ66" s="581">
        <f>AN66*((Resultat_liste!$Y68+20)/20)+Resultat_liste!$V68</f>
        <v>33</v>
      </c>
      <c r="EK66" s="581">
        <f>AO66*((Resultat_liste!$Y68+20)/20)+Resultat_liste!$V68</f>
        <v>3</v>
      </c>
      <c r="EL66" s="581">
        <f>AP66*((Resultat_liste!$Y68+20)/20)+Resultat_liste!$V68</f>
        <v>-27</v>
      </c>
      <c r="EM66" s="581">
        <f>AQ66*((Resultat_liste!$Y68+20)/20)+Resultat_liste!$V68</f>
        <v>3</v>
      </c>
      <c r="EN66" s="581">
        <f>AR66*((Resultat_liste!$Y68+20)/20)+Resultat_liste!$V68</f>
        <v>33</v>
      </c>
      <c r="EO66" s="581">
        <f>AS66*((Resultat_liste!$Y68+20)/20)+Resultat_liste!$V68</f>
        <v>3</v>
      </c>
      <c r="EP66" s="581">
        <f>AT66*((Resultat_liste!$Y68+20)/20)+Resultat_liste!$V68</f>
        <v>-27</v>
      </c>
      <c r="EQ66" s="581">
        <f>AU66*((Resultat_liste!$Y68+20)/20)+Resultat_liste!$V68</f>
        <v>3</v>
      </c>
      <c r="ER66" s="581">
        <f>AV66*((Resultat_liste!$Y68+20)/20)+Resultat_liste!$V68</f>
        <v>33</v>
      </c>
      <c r="ES66" s="581">
        <f>AW66*((Resultat_liste!$Y68+20)/20)+Resultat_liste!$V68</f>
        <v>3</v>
      </c>
      <c r="ET66" s="581">
        <f>AX66*((Resultat_liste!$Y68+20)/20)+Resultat_liste!$V68</f>
        <v>-27</v>
      </c>
      <c r="EU66" s="581">
        <f>AY66*((Resultat_liste!$Y68+20)/20)+Resultat_liste!$V68</f>
        <v>3</v>
      </c>
      <c r="EV66" s="581">
        <f>AZ66*((Resultat_liste!$Y68+20)/20)+Resultat_liste!$V68</f>
        <v>33</v>
      </c>
      <c r="EW66" s="581">
        <f>BA66*((Resultat_liste!$Y68+20)/20)+Resultat_liste!$V68</f>
        <v>3</v>
      </c>
      <c r="EX66" s="581">
        <f>BB66*((Resultat_liste!$Y68+20)/20)+Resultat_liste!$V68</f>
        <v>-27</v>
      </c>
      <c r="EY66" s="581">
        <f>BC66*((Resultat_liste!$Y68+20)/20)+Resultat_liste!$V68</f>
        <v>3</v>
      </c>
      <c r="EZ66" s="581">
        <f>BD66*((Resultat_liste!$Y68+20)/20)+Resultat_liste!$V68</f>
        <v>33</v>
      </c>
      <c r="FA66" s="581">
        <f>BE66*((Resultat_liste!$Y68+20)/20)+Resultat_liste!$V68</f>
        <v>3</v>
      </c>
      <c r="FB66" s="581">
        <f t="shared" si="73"/>
        <v>20</v>
      </c>
      <c r="FC66" s="581">
        <f t="shared" si="74"/>
        <v>0</v>
      </c>
      <c r="FD66" s="581">
        <f t="shared" si="75"/>
        <v>-20</v>
      </c>
      <c r="FE66" s="581">
        <f t="shared" si="76"/>
        <v>0</v>
      </c>
      <c r="FF66" s="581">
        <f t="shared" si="77"/>
        <v>20</v>
      </c>
      <c r="FG66" s="581">
        <f t="shared" si="78"/>
        <v>0</v>
      </c>
      <c r="FH66" s="581">
        <f t="shared" si="79"/>
        <v>-20</v>
      </c>
      <c r="FI66" s="581">
        <f t="shared" si="80"/>
        <v>0</v>
      </c>
      <c r="FJ66" s="581">
        <f t="shared" si="81"/>
        <v>20</v>
      </c>
      <c r="FK66" s="581">
        <f t="shared" si="82"/>
        <v>0</v>
      </c>
      <c r="FL66" s="581">
        <f t="shared" si="83"/>
        <v>-20</v>
      </c>
      <c r="FM66" s="581">
        <f t="shared" si="84"/>
        <v>0</v>
      </c>
      <c r="FN66" s="581">
        <f t="shared" si="85"/>
        <v>20</v>
      </c>
      <c r="FO66" s="581">
        <f t="shared" si="86"/>
        <v>0</v>
      </c>
      <c r="FP66" s="581">
        <f t="shared" si="87"/>
        <v>-20</v>
      </c>
      <c r="FQ66" s="581">
        <f t="shared" si="88"/>
        <v>0</v>
      </c>
      <c r="FR66" s="581">
        <f t="shared" si="89"/>
        <v>20</v>
      </c>
      <c r="FS66" s="581">
        <f t="shared" si="90"/>
        <v>0</v>
      </c>
      <c r="FT66" s="581">
        <f t="shared" si="91"/>
        <v>-20</v>
      </c>
      <c r="FU66" s="581">
        <f t="shared" si="92"/>
        <v>0</v>
      </c>
      <c r="FV66" s="581">
        <f t="shared" si="93"/>
        <v>20</v>
      </c>
      <c r="FW66" s="581">
        <f t="shared" si="94"/>
        <v>0</v>
      </c>
      <c r="FX66" s="581">
        <f t="shared" si="95"/>
        <v>-20</v>
      </c>
      <c r="FY66" s="581">
        <f t="shared" si="96"/>
        <v>0</v>
      </c>
      <c r="FZ66" s="581">
        <f t="shared" si="97"/>
        <v>20</v>
      </c>
      <c r="GA66" s="581">
        <f t="shared" si="98"/>
        <v>0</v>
      </c>
      <c r="GB66" s="581">
        <f t="shared" ref="GB66:GB129" si="101">AH66</f>
        <v>-20</v>
      </c>
      <c r="GC66" s="581">
        <f t="shared" ref="GC66:GC129" si="102">AI66</f>
        <v>0</v>
      </c>
      <c r="GD66" s="581">
        <f t="shared" ref="GD66:GD129" si="103">AJ66</f>
        <v>20</v>
      </c>
      <c r="GE66" s="581">
        <f t="shared" ref="GE66:GE129" si="104">AK66</f>
        <v>0</v>
      </c>
      <c r="GF66" s="581">
        <f t="shared" ref="GF66:GF129" si="105">AL66</f>
        <v>-20</v>
      </c>
      <c r="GG66" s="581">
        <f t="shared" ref="GG66:GG129" si="106">AM66</f>
        <v>0</v>
      </c>
      <c r="GH66" s="581">
        <f t="shared" ref="GH66:GH129" si="107">AN66</f>
        <v>20</v>
      </c>
      <c r="GI66" s="581">
        <f t="shared" ref="GI66:GI129" si="108">AO66</f>
        <v>0</v>
      </c>
      <c r="GJ66" s="581">
        <f t="shared" ref="GJ66:GJ129" si="109">AP66</f>
        <v>-20</v>
      </c>
      <c r="GK66" s="581">
        <f t="shared" ref="GK66:GK129" si="110">AQ66</f>
        <v>0</v>
      </c>
      <c r="GL66" s="581">
        <f t="shared" ref="GL66:GL129" si="111">AR66</f>
        <v>20</v>
      </c>
      <c r="GM66" s="581">
        <f t="shared" ref="GM66:GM129" si="112">AS66</f>
        <v>0</v>
      </c>
      <c r="GN66" s="581">
        <f t="shared" ref="GN66:GN129" si="113">AT66</f>
        <v>-20</v>
      </c>
      <c r="GO66" s="581">
        <f t="shared" ref="GO66:GO129" si="114">AU66</f>
        <v>0</v>
      </c>
      <c r="GP66" s="581">
        <f t="shared" ref="GP66:GP129" si="115">AV66</f>
        <v>20</v>
      </c>
      <c r="GQ66" s="581">
        <f t="shared" ref="GQ66:GQ129" si="116">AW66</f>
        <v>0</v>
      </c>
      <c r="GR66" s="581">
        <f t="shared" ref="GR66:GR129" si="117">AX66</f>
        <v>-20</v>
      </c>
      <c r="GS66" s="581">
        <f t="shared" ref="GS66:GS129" si="118">AY66</f>
        <v>0</v>
      </c>
      <c r="GT66" s="581">
        <f t="shared" ref="GT66:GT129" si="119">AZ66</f>
        <v>20</v>
      </c>
      <c r="GU66" s="581">
        <f t="shared" ref="GU66:GU129" si="120">BA66</f>
        <v>0</v>
      </c>
      <c r="GV66" s="581">
        <f t="shared" ref="GV66:GV129" si="121">BB66</f>
        <v>-20</v>
      </c>
      <c r="GW66" s="581">
        <f t="shared" ref="GW66:GW129" si="122">BC66</f>
        <v>0</v>
      </c>
      <c r="GX66" s="581">
        <f t="shared" ref="GX66:GX129" si="123">BD66</f>
        <v>20</v>
      </c>
      <c r="GY66" s="581">
        <f t="shared" ref="GY66:GY129" si="124">BE66</f>
        <v>0</v>
      </c>
    </row>
    <row r="67" spans="1:207" ht="16.5" thickTop="1" thickBot="1" x14ac:dyDescent="0.3">
      <c r="A67" s="581">
        <v>660</v>
      </c>
      <c r="B67" s="584" t="s">
        <v>82</v>
      </c>
      <c r="C67" s="581">
        <f t="shared" si="99"/>
        <v>10</v>
      </c>
      <c r="D67" s="581">
        <f t="shared" ref="D67:D130" si="125">100*C67+F67</f>
        <v>1004</v>
      </c>
      <c r="E67" s="581">
        <v>660</v>
      </c>
      <c r="F67" s="581">
        <f t="shared" si="100"/>
        <v>4</v>
      </c>
      <c r="G67" s="582" t="s">
        <v>78</v>
      </c>
      <c r="H67" s="581">
        <v>20</v>
      </c>
      <c r="I67" s="581">
        <v>0</v>
      </c>
      <c r="J67" s="581">
        <v>-20</v>
      </c>
      <c r="K67" s="581">
        <v>0</v>
      </c>
      <c r="L67" s="581">
        <f t="shared" ref="L67:L130" si="126">H67</f>
        <v>20</v>
      </c>
      <c r="M67" s="581">
        <f t="shared" ref="M67:M130" si="127">I67</f>
        <v>0</v>
      </c>
      <c r="N67" s="581">
        <f t="shared" ref="N67:N130" si="128">J67</f>
        <v>-20</v>
      </c>
      <c r="O67" s="581">
        <f t="shared" ref="O67:O130" si="129">K67</f>
        <v>0</v>
      </c>
      <c r="P67" s="581">
        <f t="shared" ref="P67:P130" si="130">L67</f>
        <v>20</v>
      </c>
      <c r="Q67" s="581">
        <f t="shared" ref="Q67:Q130" si="131">M67</f>
        <v>0</v>
      </c>
      <c r="R67" s="581">
        <f t="shared" ref="R67:R130" si="132">N67</f>
        <v>-20</v>
      </c>
      <c r="S67" s="581">
        <f t="shared" ref="S67:S130" si="133">O67</f>
        <v>0</v>
      </c>
      <c r="T67" s="581">
        <f t="shared" ref="T67:T130" si="134">P67</f>
        <v>20</v>
      </c>
      <c r="U67" s="581">
        <f t="shared" ref="U67:U130" si="135">Q67</f>
        <v>0</v>
      </c>
      <c r="V67" s="581">
        <f t="shared" ref="V67:V130" si="136">R67</f>
        <v>-20</v>
      </c>
      <c r="W67" s="581">
        <f t="shared" ref="W67:W130" si="137">S67</f>
        <v>0</v>
      </c>
      <c r="X67" s="581">
        <f t="shared" ref="X67:X130" si="138">T67</f>
        <v>20</v>
      </c>
      <c r="Y67" s="581">
        <f t="shared" ref="Y67:Y130" si="139">U67</f>
        <v>0</v>
      </c>
      <c r="Z67" s="581">
        <f t="shared" ref="Z67:Z130" si="140">V67</f>
        <v>-20</v>
      </c>
      <c r="AA67" s="581">
        <f t="shared" ref="AA67:AA130" si="141">W67</f>
        <v>0</v>
      </c>
      <c r="AB67" s="581">
        <f t="shared" ref="AB67:AB130" si="142">X67</f>
        <v>20</v>
      </c>
      <c r="AC67" s="581">
        <f t="shared" ref="AC67:AC130" si="143">Y67</f>
        <v>0</v>
      </c>
      <c r="AD67" s="581">
        <f t="shared" ref="AD67:AD130" si="144">Z67</f>
        <v>-20</v>
      </c>
      <c r="AE67" s="581">
        <f t="shared" ref="AE67:AE130" si="145">AA67</f>
        <v>0</v>
      </c>
      <c r="AF67" s="581">
        <f t="shared" ref="AF67:AF130" si="146">AB67</f>
        <v>20</v>
      </c>
      <c r="AG67" s="581">
        <f t="shared" ref="AG67:AG130" si="147">AC67</f>
        <v>0</v>
      </c>
      <c r="AH67" s="581">
        <f t="shared" ref="AH67:AH130" si="148">AD67</f>
        <v>-20</v>
      </c>
      <c r="AI67" s="581">
        <f t="shared" ref="AI67:AI130" si="149">AE67</f>
        <v>0</v>
      </c>
      <c r="AJ67" s="581">
        <f t="shared" ref="AJ67:AJ130" si="150">AF67</f>
        <v>20</v>
      </c>
      <c r="AK67" s="581">
        <f t="shared" ref="AK67:AK130" si="151">AG67</f>
        <v>0</v>
      </c>
      <c r="AL67" s="581">
        <f t="shared" ref="AL67:AL130" si="152">AH67</f>
        <v>-20</v>
      </c>
      <c r="AM67" s="581">
        <f t="shared" ref="AM67:AM130" si="153">AI67</f>
        <v>0</v>
      </c>
      <c r="AN67" s="581">
        <f t="shared" ref="AN67:AN130" si="154">AJ67</f>
        <v>20</v>
      </c>
      <c r="AO67" s="581">
        <f t="shared" ref="AO67:AO130" si="155">AK67</f>
        <v>0</v>
      </c>
      <c r="AP67" s="581">
        <f t="shared" ref="AP67:AP130" si="156">AL67</f>
        <v>-20</v>
      </c>
      <c r="AQ67" s="581">
        <f t="shared" ref="AQ67:AQ130" si="157">AM67</f>
        <v>0</v>
      </c>
      <c r="AR67" s="581">
        <f t="shared" ref="AR67:AR130" si="158">AN67</f>
        <v>20</v>
      </c>
      <c r="AS67" s="581">
        <f t="shared" ref="AS67:AS130" si="159">AO67</f>
        <v>0</v>
      </c>
      <c r="AT67" s="581">
        <f t="shared" ref="AT67:AT130" si="160">AP67</f>
        <v>-20</v>
      </c>
      <c r="AU67" s="581">
        <f t="shared" ref="AU67:AU130" si="161">AQ67</f>
        <v>0</v>
      </c>
      <c r="AV67" s="581">
        <f t="shared" ref="AV67:AV130" si="162">AR67</f>
        <v>20</v>
      </c>
      <c r="AW67" s="581">
        <f t="shared" ref="AW67:AW130" si="163">AS67</f>
        <v>0</v>
      </c>
      <c r="AX67" s="581">
        <f t="shared" ref="AX67:AX130" si="164">AT67</f>
        <v>-20</v>
      </c>
      <c r="AY67" s="581">
        <f t="shared" ref="AY67:AY130" si="165">AU67</f>
        <v>0</v>
      </c>
      <c r="AZ67" s="581">
        <f t="shared" ref="AZ67:AZ130" si="166">AV67</f>
        <v>20</v>
      </c>
      <c r="BA67" s="581">
        <f t="shared" ref="BA67:BA130" si="167">AW67</f>
        <v>0</v>
      </c>
      <c r="BB67" s="581">
        <f t="shared" ref="BB67:BB130" si="168">AX67</f>
        <v>-20</v>
      </c>
      <c r="BC67" s="581">
        <f t="shared" ref="BC67:BC130" si="169">AY67</f>
        <v>0</v>
      </c>
      <c r="BD67" s="581">
        <f t="shared" ref="BD67:BD130" si="170">AZ67</f>
        <v>20</v>
      </c>
      <c r="BE67" s="581">
        <f t="shared" ref="BE67:BE130" si="171">BA67</f>
        <v>0</v>
      </c>
      <c r="BF67" s="581">
        <f>H67*((Resultat_liste!$M69+20)/20)+Resultat_liste!$J69</f>
        <v>26</v>
      </c>
      <c r="BG67" s="581">
        <f>I67*((Resultat_liste!$M69+20)/20)+Resultat_liste!$J69</f>
        <v>0</v>
      </c>
      <c r="BH67" s="581">
        <f>J67*((Resultat_liste!$M69+20)/20)+Resultat_liste!$J69</f>
        <v>-26</v>
      </c>
      <c r="BI67" s="581">
        <f>K67*((Resultat_liste!$M69+20)/20)+Resultat_liste!$J69</f>
        <v>0</v>
      </c>
      <c r="BJ67" s="581">
        <f>L67*((Resultat_liste!$M69+20)/20)+Resultat_liste!$J69</f>
        <v>26</v>
      </c>
      <c r="BK67" s="581">
        <f>M67*((Resultat_liste!$M69+20)/20)+Resultat_liste!$J69</f>
        <v>0</v>
      </c>
      <c r="BL67" s="581">
        <f>N67*((Resultat_liste!$M69+20)/20)+Resultat_liste!$J69</f>
        <v>-26</v>
      </c>
      <c r="BM67" s="581">
        <f>O67*((Resultat_liste!$M69+20)/20)+Resultat_liste!$J69</f>
        <v>0</v>
      </c>
      <c r="BN67" s="581">
        <f>P67*((Resultat_liste!$M69+20)/20)+Resultat_liste!$J69</f>
        <v>26</v>
      </c>
      <c r="BO67" s="581">
        <f>Q67*((Resultat_liste!$M69+20)/20)+Resultat_liste!$J69</f>
        <v>0</v>
      </c>
      <c r="BP67" s="581">
        <f>R67*((Resultat_liste!$M69+20)/20)+Resultat_liste!$J69</f>
        <v>-26</v>
      </c>
      <c r="BQ67" s="581">
        <f>S67*((Resultat_liste!$M69+20)/20)+Resultat_liste!$J69</f>
        <v>0</v>
      </c>
      <c r="BR67" s="581">
        <f>T67*((Resultat_liste!$M69+20)/20)+Resultat_liste!$J69</f>
        <v>26</v>
      </c>
      <c r="BS67" s="581">
        <f>U67*((Resultat_liste!$M69+20)/20)+Resultat_liste!$J69</f>
        <v>0</v>
      </c>
      <c r="BT67" s="581">
        <f>V67*((Resultat_liste!$M69+20)/20)+Resultat_liste!$J69</f>
        <v>-26</v>
      </c>
      <c r="BU67" s="581">
        <f>W67*((Resultat_liste!$M69+20)/20)+Resultat_liste!$J69</f>
        <v>0</v>
      </c>
      <c r="BV67" s="581">
        <f>X67*((Resultat_liste!$M69+20)/20)+Resultat_liste!$J69</f>
        <v>26</v>
      </c>
      <c r="BW67" s="581">
        <f>Y67*((Resultat_liste!$M69+20)/20)+Resultat_liste!$J69</f>
        <v>0</v>
      </c>
      <c r="BX67" s="581">
        <f>Z67*((Resultat_liste!$M69+20)/20)+Resultat_liste!$J69</f>
        <v>-26</v>
      </c>
      <c r="BY67" s="581">
        <f>AA67*((Resultat_liste!$M69+20)/20)+Resultat_liste!$J69</f>
        <v>0</v>
      </c>
      <c r="BZ67" s="581">
        <f>AB67*((Resultat_liste!$M69+20)/20)+Resultat_liste!$J69</f>
        <v>26</v>
      </c>
      <c r="CA67" s="581">
        <f>AC67*((Resultat_liste!$M69+20)/20)+Resultat_liste!$J69</f>
        <v>0</v>
      </c>
      <c r="CB67" s="581">
        <f>AD67*((Resultat_liste!$M69+20)/20)+Resultat_liste!$J69</f>
        <v>-26</v>
      </c>
      <c r="CC67" s="581">
        <f>AE67*((Resultat_liste!$M69+20)/20)+Resultat_liste!$J69</f>
        <v>0</v>
      </c>
      <c r="CD67" s="581">
        <f>AF67*((Resultat_liste!$M69+20)/20)+Resultat_liste!$J69</f>
        <v>26</v>
      </c>
      <c r="CE67" s="581">
        <f>AG67*((Resultat_liste!$M69+20)/20)+Resultat_liste!$J69</f>
        <v>0</v>
      </c>
      <c r="CF67" s="581">
        <f>AH67*((Resultat_liste!$M69+20)/20)+Resultat_liste!$J69</f>
        <v>-26</v>
      </c>
      <c r="CG67" s="581">
        <f>AI67*((Resultat_liste!$M69+20)/20)+Resultat_liste!$J69</f>
        <v>0</v>
      </c>
      <c r="CH67" s="581">
        <f>AJ67*((Resultat_liste!$M69+20)/20)+Resultat_liste!$J69</f>
        <v>26</v>
      </c>
      <c r="CI67" s="581">
        <f>AK67*((Resultat_liste!$M69+20)/20)+Resultat_liste!$J69</f>
        <v>0</v>
      </c>
      <c r="CJ67" s="581">
        <f>AL67*((Resultat_liste!$M69+20)/20)+Resultat_liste!$J69</f>
        <v>-26</v>
      </c>
      <c r="CK67" s="581">
        <f>AM67*((Resultat_liste!$M69+20)/20)+Resultat_liste!$J69</f>
        <v>0</v>
      </c>
      <c r="CL67" s="581">
        <f>AN67*((Resultat_liste!$M69+20)/20)+Resultat_liste!$J69</f>
        <v>26</v>
      </c>
      <c r="CM67" s="581">
        <f>AO67*((Resultat_liste!$M69+20)/20)+Resultat_liste!$J69</f>
        <v>0</v>
      </c>
      <c r="CN67" s="581">
        <f>AP67*((Resultat_liste!$M69+20)/20)+Resultat_liste!$J69</f>
        <v>-26</v>
      </c>
      <c r="CO67" s="581">
        <f>AQ67*((Resultat_liste!$M69+20)/20)+Resultat_liste!$J69</f>
        <v>0</v>
      </c>
      <c r="CP67" s="581">
        <f>AR67*((Resultat_liste!$M69+20)/20)+Resultat_liste!$J69</f>
        <v>26</v>
      </c>
      <c r="CQ67" s="581">
        <f>AS67*((Resultat_liste!$M69+20)/20)+Resultat_liste!$J69</f>
        <v>0</v>
      </c>
      <c r="CR67" s="581">
        <f>AT67*((Resultat_liste!$M69+20)/20)+Resultat_liste!$J69</f>
        <v>-26</v>
      </c>
      <c r="CS67" s="581">
        <f>AU67*((Resultat_liste!$M69+20)/20)+Resultat_liste!$J69</f>
        <v>0</v>
      </c>
      <c r="CT67" s="581">
        <f>AV67*((Resultat_liste!$M69+20)/20)+Resultat_liste!$J69</f>
        <v>26</v>
      </c>
      <c r="CU67" s="581">
        <f>AW67*((Resultat_liste!$M69+20)/20)+Resultat_liste!$J69</f>
        <v>0</v>
      </c>
      <c r="CV67" s="581">
        <f>AX67*((Resultat_liste!$M69+20)/20)+Resultat_liste!$J69</f>
        <v>-26</v>
      </c>
      <c r="CW67" s="581">
        <f>AY67*((Resultat_liste!$M69+20)/20)+Resultat_liste!$J69</f>
        <v>0</v>
      </c>
      <c r="CX67" s="581">
        <f>AZ67*((Resultat_liste!$M69+20)/20)+Resultat_liste!$J69</f>
        <v>26</v>
      </c>
      <c r="CY67" s="581">
        <f>BA67*((Resultat_liste!$M69+20)/20)+Resultat_liste!$J69</f>
        <v>0</v>
      </c>
      <c r="CZ67" s="581">
        <f>BB67*((Resultat_liste!$M69+20)/20)+Resultat_liste!$J69</f>
        <v>-26</v>
      </c>
      <c r="DA67" s="581">
        <f>BC67*((Resultat_liste!$M69+20)/20)+Resultat_liste!$J69</f>
        <v>0</v>
      </c>
      <c r="DB67" s="581">
        <f>BD67*((Resultat_liste!$M69+20)/20)+Resultat_liste!$J69</f>
        <v>26</v>
      </c>
      <c r="DC67" s="581">
        <f>BE67*((Resultat_liste!$M69+20)/20)+Resultat_liste!$J69</f>
        <v>0</v>
      </c>
      <c r="DD67" s="581">
        <f>H67*((Resultat_liste!$Y69+20)/20)+Resultat_liste!$V69</f>
        <v>23</v>
      </c>
      <c r="DE67" s="581">
        <f>I67*((Resultat_liste!$Y69+20)/20)+Resultat_liste!$V69</f>
        <v>0</v>
      </c>
      <c r="DF67" s="581">
        <f>J67*((Resultat_liste!$Y69+20)/20)+Resultat_liste!$V69</f>
        <v>-23</v>
      </c>
      <c r="DG67" s="581">
        <f>K67*((Resultat_liste!$Y69+20)/20)+Resultat_liste!$V69</f>
        <v>0</v>
      </c>
      <c r="DH67" s="581">
        <f>L67*((Resultat_liste!$Y69+20)/20)+Resultat_liste!$V69</f>
        <v>23</v>
      </c>
      <c r="DI67" s="581">
        <f>M67*((Resultat_liste!$Y69+20)/20)+Resultat_liste!$V69</f>
        <v>0</v>
      </c>
      <c r="DJ67" s="581">
        <f>N67*((Resultat_liste!$Y69+20)/20)+Resultat_liste!$V69</f>
        <v>-23</v>
      </c>
      <c r="DK67" s="581">
        <f>O67*((Resultat_liste!$Y69+20)/20)+Resultat_liste!$V69</f>
        <v>0</v>
      </c>
      <c r="DL67" s="581">
        <f>P67*((Resultat_liste!$Y69+20)/20)+Resultat_liste!$V69</f>
        <v>23</v>
      </c>
      <c r="DM67" s="581">
        <f>Q67*((Resultat_liste!$Y69+20)/20)+Resultat_liste!$V69</f>
        <v>0</v>
      </c>
      <c r="DN67" s="581">
        <f>R67*((Resultat_liste!$Y69+20)/20)+Resultat_liste!$V69</f>
        <v>-23</v>
      </c>
      <c r="DO67" s="581">
        <f>S67*((Resultat_liste!$Y69+20)/20)+Resultat_liste!$V69</f>
        <v>0</v>
      </c>
      <c r="DP67" s="581">
        <f>T67*((Resultat_liste!$Y69+20)/20)+Resultat_liste!$V69</f>
        <v>23</v>
      </c>
      <c r="DQ67" s="581">
        <f>U67*((Resultat_liste!$Y69+20)/20)+Resultat_liste!$V69</f>
        <v>0</v>
      </c>
      <c r="DR67" s="581">
        <f>V67*((Resultat_liste!$Y69+20)/20)+Resultat_liste!$V69</f>
        <v>-23</v>
      </c>
      <c r="DS67" s="581">
        <f>W67*((Resultat_liste!$Y69+20)/20)+Resultat_liste!$V69</f>
        <v>0</v>
      </c>
      <c r="DT67" s="581">
        <f>X67*((Resultat_liste!$Y69+20)/20)+Resultat_liste!$V69</f>
        <v>23</v>
      </c>
      <c r="DU67" s="581">
        <f>Y67*((Resultat_liste!$Y69+20)/20)+Resultat_liste!$V69</f>
        <v>0</v>
      </c>
      <c r="DV67" s="581">
        <f>Z67*((Resultat_liste!$Y69+20)/20)+Resultat_liste!$V69</f>
        <v>-23</v>
      </c>
      <c r="DW67" s="581">
        <f>AA67*((Resultat_liste!$Y69+20)/20)+Resultat_liste!$V69</f>
        <v>0</v>
      </c>
      <c r="DX67" s="581">
        <f>AB67*((Resultat_liste!$Y69+20)/20)+Resultat_liste!$V69</f>
        <v>23</v>
      </c>
      <c r="DY67" s="581">
        <f>AC67*((Resultat_liste!$Y69+20)/20)+Resultat_liste!$V69</f>
        <v>0</v>
      </c>
      <c r="DZ67" s="581">
        <f>AD67*((Resultat_liste!$Y69+20)/20)+Resultat_liste!$V69</f>
        <v>-23</v>
      </c>
      <c r="EA67" s="581">
        <f>AE67*((Resultat_liste!$Y69+20)/20)+Resultat_liste!$V69</f>
        <v>0</v>
      </c>
      <c r="EB67" s="581">
        <f>AF67*((Resultat_liste!$Y69+20)/20)+Resultat_liste!$V69</f>
        <v>23</v>
      </c>
      <c r="EC67" s="581">
        <f>AG67*((Resultat_liste!$Y69+20)/20)+Resultat_liste!$V69</f>
        <v>0</v>
      </c>
      <c r="ED67" s="581">
        <f>AH67*((Resultat_liste!$Y69+20)/20)+Resultat_liste!$V69</f>
        <v>-23</v>
      </c>
      <c r="EE67" s="581">
        <f>AI67*((Resultat_liste!$Y69+20)/20)+Resultat_liste!$V69</f>
        <v>0</v>
      </c>
      <c r="EF67" s="581">
        <f>AJ67*((Resultat_liste!$Y69+20)/20)+Resultat_liste!$V69</f>
        <v>23</v>
      </c>
      <c r="EG67" s="581">
        <f>AK67*((Resultat_liste!$Y69+20)/20)+Resultat_liste!$V69</f>
        <v>0</v>
      </c>
      <c r="EH67" s="581">
        <f>AL67*((Resultat_liste!$Y69+20)/20)+Resultat_liste!$V69</f>
        <v>-23</v>
      </c>
      <c r="EI67" s="581">
        <f>AM67*((Resultat_liste!$Y69+20)/20)+Resultat_liste!$V69</f>
        <v>0</v>
      </c>
      <c r="EJ67" s="581">
        <f>AN67*((Resultat_liste!$Y69+20)/20)+Resultat_liste!$V69</f>
        <v>23</v>
      </c>
      <c r="EK67" s="581">
        <f>AO67*((Resultat_liste!$Y69+20)/20)+Resultat_liste!$V69</f>
        <v>0</v>
      </c>
      <c r="EL67" s="581">
        <f>AP67*((Resultat_liste!$Y69+20)/20)+Resultat_liste!$V69</f>
        <v>-23</v>
      </c>
      <c r="EM67" s="581">
        <f>AQ67*((Resultat_liste!$Y69+20)/20)+Resultat_liste!$V69</f>
        <v>0</v>
      </c>
      <c r="EN67" s="581">
        <f>AR67*((Resultat_liste!$Y69+20)/20)+Resultat_liste!$V69</f>
        <v>23</v>
      </c>
      <c r="EO67" s="581">
        <f>AS67*((Resultat_liste!$Y69+20)/20)+Resultat_liste!$V69</f>
        <v>0</v>
      </c>
      <c r="EP67" s="581">
        <f>AT67*((Resultat_liste!$Y69+20)/20)+Resultat_liste!$V69</f>
        <v>-23</v>
      </c>
      <c r="EQ67" s="581">
        <f>AU67*((Resultat_liste!$Y69+20)/20)+Resultat_liste!$V69</f>
        <v>0</v>
      </c>
      <c r="ER67" s="581">
        <f>AV67*((Resultat_liste!$Y69+20)/20)+Resultat_liste!$V69</f>
        <v>23</v>
      </c>
      <c r="ES67" s="581">
        <f>AW67*((Resultat_liste!$Y69+20)/20)+Resultat_liste!$V69</f>
        <v>0</v>
      </c>
      <c r="ET67" s="581">
        <f>AX67*((Resultat_liste!$Y69+20)/20)+Resultat_liste!$V69</f>
        <v>-23</v>
      </c>
      <c r="EU67" s="581">
        <f>AY67*((Resultat_liste!$Y69+20)/20)+Resultat_liste!$V69</f>
        <v>0</v>
      </c>
      <c r="EV67" s="581">
        <f>AZ67*((Resultat_liste!$Y69+20)/20)+Resultat_liste!$V69</f>
        <v>23</v>
      </c>
      <c r="EW67" s="581">
        <f>BA67*((Resultat_liste!$Y69+20)/20)+Resultat_liste!$V69</f>
        <v>0</v>
      </c>
      <c r="EX67" s="581">
        <f>BB67*((Resultat_liste!$Y69+20)/20)+Resultat_liste!$V69</f>
        <v>-23</v>
      </c>
      <c r="EY67" s="581">
        <f>BC67*((Resultat_liste!$Y69+20)/20)+Resultat_liste!$V69</f>
        <v>0</v>
      </c>
      <c r="EZ67" s="581">
        <f>BD67*((Resultat_liste!$Y69+20)/20)+Resultat_liste!$V69</f>
        <v>23</v>
      </c>
      <c r="FA67" s="581">
        <f>BE67*((Resultat_liste!$Y69+20)/20)+Resultat_liste!$V69</f>
        <v>0</v>
      </c>
      <c r="FB67" s="581">
        <f t="shared" ref="FB67:FB130" si="172">H67</f>
        <v>20</v>
      </c>
      <c r="FC67" s="581">
        <f t="shared" ref="FC67:FC130" si="173">I67</f>
        <v>0</v>
      </c>
      <c r="FD67" s="581">
        <f t="shared" ref="FD67:FD130" si="174">J67</f>
        <v>-20</v>
      </c>
      <c r="FE67" s="581">
        <f t="shared" ref="FE67:FE130" si="175">K67</f>
        <v>0</v>
      </c>
      <c r="FF67" s="581">
        <f t="shared" ref="FF67:FF130" si="176">L67</f>
        <v>20</v>
      </c>
      <c r="FG67" s="581">
        <f t="shared" ref="FG67:FG130" si="177">M67</f>
        <v>0</v>
      </c>
      <c r="FH67" s="581">
        <f t="shared" ref="FH67:FH130" si="178">N67</f>
        <v>-20</v>
      </c>
      <c r="FI67" s="581">
        <f t="shared" ref="FI67:FI130" si="179">O67</f>
        <v>0</v>
      </c>
      <c r="FJ67" s="581">
        <f t="shared" ref="FJ67:FJ130" si="180">P67</f>
        <v>20</v>
      </c>
      <c r="FK67" s="581">
        <f t="shared" ref="FK67:FK130" si="181">Q67</f>
        <v>0</v>
      </c>
      <c r="FL67" s="581">
        <f t="shared" ref="FL67:FL130" si="182">R67</f>
        <v>-20</v>
      </c>
      <c r="FM67" s="581">
        <f t="shared" ref="FM67:FM130" si="183">S67</f>
        <v>0</v>
      </c>
      <c r="FN67" s="581">
        <f t="shared" ref="FN67:FN130" si="184">T67</f>
        <v>20</v>
      </c>
      <c r="FO67" s="581">
        <f t="shared" ref="FO67:FO130" si="185">U67</f>
        <v>0</v>
      </c>
      <c r="FP67" s="581">
        <f t="shared" ref="FP67:FP130" si="186">V67</f>
        <v>-20</v>
      </c>
      <c r="FQ67" s="581">
        <f t="shared" ref="FQ67:FQ130" si="187">W67</f>
        <v>0</v>
      </c>
      <c r="FR67" s="581">
        <f t="shared" ref="FR67:FR130" si="188">X67</f>
        <v>20</v>
      </c>
      <c r="FS67" s="581">
        <f t="shared" ref="FS67:FS130" si="189">Y67</f>
        <v>0</v>
      </c>
      <c r="FT67" s="581">
        <f t="shared" ref="FT67:FT130" si="190">Z67</f>
        <v>-20</v>
      </c>
      <c r="FU67" s="581">
        <f t="shared" ref="FU67:FU130" si="191">AA67</f>
        <v>0</v>
      </c>
      <c r="FV67" s="581">
        <f t="shared" ref="FV67:FV130" si="192">AB67</f>
        <v>20</v>
      </c>
      <c r="FW67" s="581">
        <f t="shared" ref="FW67:FW130" si="193">AC67</f>
        <v>0</v>
      </c>
      <c r="FX67" s="581">
        <f t="shared" ref="FX67:FX130" si="194">AD67</f>
        <v>-20</v>
      </c>
      <c r="FY67" s="581">
        <f t="shared" ref="FY67:FY130" si="195">AE67</f>
        <v>0</v>
      </c>
      <c r="FZ67" s="581">
        <f t="shared" ref="FZ67:FZ130" si="196">AF67</f>
        <v>20</v>
      </c>
      <c r="GA67" s="581">
        <f t="shared" ref="GA67:GA130" si="197">AG67</f>
        <v>0</v>
      </c>
      <c r="GB67" s="581">
        <f t="shared" si="101"/>
        <v>-20</v>
      </c>
      <c r="GC67" s="581">
        <f t="shared" si="102"/>
        <v>0</v>
      </c>
      <c r="GD67" s="581">
        <f t="shared" si="103"/>
        <v>20</v>
      </c>
      <c r="GE67" s="581">
        <f t="shared" si="104"/>
        <v>0</v>
      </c>
      <c r="GF67" s="581">
        <f t="shared" si="105"/>
        <v>-20</v>
      </c>
      <c r="GG67" s="581">
        <f t="shared" si="106"/>
        <v>0</v>
      </c>
      <c r="GH67" s="581">
        <f t="shared" si="107"/>
        <v>20</v>
      </c>
      <c r="GI67" s="581">
        <f t="shared" si="108"/>
        <v>0</v>
      </c>
      <c r="GJ67" s="581">
        <f t="shared" si="109"/>
        <v>-20</v>
      </c>
      <c r="GK67" s="581">
        <f t="shared" si="110"/>
        <v>0</v>
      </c>
      <c r="GL67" s="581">
        <f t="shared" si="111"/>
        <v>20</v>
      </c>
      <c r="GM67" s="581">
        <f t="shared" si="112"/>
        <v>0</v>
      </c>
      <c r="GN67" s="581">
        <f t="shared" si="113"/>
        <v>-20</v>
      </c>
      <c r="GO67" s="581">
        <f t="shared" si="114"/>
        <v>0</v>
      </c>
      <c r="GP67" s="581">
        <f t="shared" si="115"/>
        <v>20</v>
      </c>
      <c r="GQ67" s="581">
        <f t="shared" si="116"/>
        <v>0</v>
      </c>
      <c r="GR67" s="581">
        <f t="shared" si="117"/>
        <v>-20</v>
      </c>
      <c r="GS67" s="581">
        <f t="shared" si="118"/>
        <v>0</v>
      </c>
      <c r="GT67" s="581">
        <f t="shared" si="119"/>
        <v>20</v>
      </c>
      <c r="GU67" s="581">
        <f t="shared" si="120"/>
        <v>0</v>
      </c>
      <c r="GV67" s="581">
        <f t="shared" si="121"/>
        <v>-20</v>
      </c>
      <c r="GW67" s="581">
        <f t="shared" si="122"/>
        <v>0</v>
      </c>
      <c r="GX67" s="581">
        <f t="shared" si="123"/>
        <v>20</v>
      </c>
      <c r="GY67" s="581">
        <f t="shared" si="124"/>
        <v>0</v>
      </c>
    </row>
    <row r="68" spans="1:207" ht="16.5" thickTop="1" thickBot="1" x14ac:dyDescent="0.3">
      <c r="A68" s="581">
        <v>670</v>
      </c>
      <c r="B68" s="584" t="s">
        <v>83</v>
      </c>
      <c r="C68" s="581">
        <f t="shared" ref="C68:C131" si="198">IF(G68=G67,C67,C67+1)</f>
        <v>10</v>
      </c>
      <c r="D68" s="581">
        <f t="shared" si="125"/>
        <v>1005</v>
      </c>
      <c r="E68" s="581">
        <v>670</v>
      </c>
      <c r="F68" s="581">
        <f t="shared" ref="F68:F131" si="199">IF(C68=C67,F67+1,1)</f>
        <v>5</v>
      </c>
      <c r="G68" s="582" t="s">
        <v>78</v>
      </c>
      <c r="H68" s="581">
        <v>20</v>
      </c>
      <c r="I68" s="581">
        <v>0</v>
      </c>
      <c r="J68" s="581">
        <v>-20</v>
      </c>
      <c r="K68" s="581">
        <v>0</v>
      </c>
      <c r="L68" s="581">
        <f t="shared" si="126"/>
        <v>20</v>
      </c>
      <c r="M68" s="581">
        <f t="shared" si="127"/>
        <v>0</v>
      </c>
      <c r="N68" s="581">
        <f t="shared" si="128"/>
        <v>-20</v>
      </c>
      <c r="O68" s="581">
        <f t="shared" si="129"/>
        <v>0</v>
      </c>
      <c r="P68" s="581">
        <f t="shared" si="130"/>
        <v>20</v>
      </c>
      <c r="Q68" s="581">
        <f t="shared" si="131"/>
        <v>0</v>
      </c>
      <c r="R68" s="581">
        <f t="shared" si="132"/>
        <v>-20</v>
      </c>
      <c r="S68" s="581">
        <f t="shared" si="133"/>
        <v>0</v>
      </c>
      <c r="T68" s="581">
        <f t="shared" si="134"/>
        <v>20</v>
      </c>
      <c r="U68" s="581">
        <f t="shared" si="135"/>
        <v>0</v>
      </c>
      <c r="V68" s="581">
        <f t="shared" si="136"/>
        <v>-20</v>
      </c>
      <c r="W68" s="581">
        <f t="shared" si="137"/>
        <v>0</v>
      </c>
      <c r="X68" s="581">
        <f t="shared" si="138"/>
        <v>20</v>
      </c>
      <c r="Y68" s="581">
        <f t="shared" si="139"/>
        <v>0</v>
      </c>
      <c r="Z68" s="581">
        <f t="shared" si="140"/>
        <v>-20</v>
      </c>
      <c r="AA68" s="581">
        <f t="shared" si="141"/>
        <v>0</v>
      </c>
      <c r="AB68" s="581">
        <f t="shared" si="142"/>
        <v>20</v>
      </c>
      <c r="AC68" s="581">
        <f t="shared" si="143"/>
        <v>0</v>
      </c>
      <c r="AD68" s="581">
        <f t="shared" si="144"/>
        <v>-20</v>
      </c>
      <c r="AE68" s="581">
        <f t="shared" si="145"/>
        <v>0</v>
      </c>
      <c r="AF68" s="581">
        <f t="shared" si="146"/>
        <v>20</v>
      </c>
      <c r="AG68" s="581">
        <f t="shared" si="147"/>
        <v>0</v>
      </c>
      <c r="AH68" s="581">
        <f t="shared" si="148"/>
        <v>-20</v>
      </c>
      <c r="AI68" s="581">
        <f t="shared" si="149"/>
        <v>0</v>
      </c>
      <c r="AJ68" s="581">
        <f t="shared" si="150"/>
        <v>20</v>
      </c>
      <c r="AK68" s="581">
        <f t="shared" si="151"/>
        <v>0</v>
      </c>
      <c r="AL68" s="581">
        <f t="shared" si="152"/>
        <v>-20</v>
      </c>
      <c r="AM68" s="581">
        <f t="shared" si="153"/>
        <v>0</v>
      </c>
      <c r="AN68" s="581">
        <f t="shared" si="154"/>
        <v>20</v>
      </c>
      <c r="AO68" s="581">
        <f t="shared" si="155"/>
        <v>0</v>
      </c>
      <c r="AP68" s="581">
        <f t="shared" si="156"/>
        <v>-20</v>
      </c>
      <c r="AQ68" s="581">
        <f t="shared" si="157"/>
        <v>0</v>
      </c>
      <c r="AR68" s="581">
        <f t="shared" si="158"/>
        <v>20</v>
      </c>
      <c r="AS68" s="581">
        <f t="shared" si="159"/>
        <v>0</v>
      </c>
      <c r="AT68" s="581">
        <f t="shared" si="160"/>
        <v>-20</v>
      </c>
      <c r="AU68" s="581">
        <f t="shared" si="161"/>
        <v>0</v>
      </c>
      <c r="AV68" s="581">
        <f t="shared" si="162"/>
        <v>20</v>
      </c>
      <c r="AW68" s="581">
        <f t="shared" si="163"/>
        <v>0</v>
      </c>
      <c r="AX68" s="581">
        <f t="shared" si="164"/>
        <v>-20</v>
      </c>
      <c r="AY68" s="581">
        <f t="shared" si="165"/>
        <v>0</v>
      </c>
      <c r="AZ68" s="581">
        <f t="shared" si="166"/>
        <v>20</v>
      </c>
      <c r="BA68" s="581">
        <f t="shared" si="167"/>
        <v>0</v>
      </c>
      <c r="BB68" s="581">
        <f t="shared" si="168"/>
        <v>-20</v>
      </c>
      <c r="BC68" s="581">
        <f t="shared" si="169"/>
        <v>0</v>
      </c>
      <c r="BD68" s="581">
        <f t="shared" si="170"/>
        <v>20</v>
      </c>
      <c r="BE68" s="581">
        <f t="shared" si="171"/>
        <v>0</v>
      </c>
      <c r="BF68" s="581">
        <f>H68*((Resultat_liste!$M70+20)/20)+Resultat_liste!$J70</f>
        <v>25</v>
      </c>
      <c r="BG68" s="581">
        <f>I68*((Resultat_liste!$M70+20)/20)+Resultat_liste!$J70</f>
        <v>0</v>
      </c>
      <c r="BH68" s="581">
        <f>J68*((Resultat_liste!$M70+20)/20)+Resultat_liste!$J70</f>
        <v>-25</v>
      </c>
      <c r="BI68" s="581">
        <f>K68*((Resultat_liste!$M70+20)/20)+Resultat_liste!$J70</f>
        <v>0</v>
      </c>
      <c r="BJ68" s="581">
        <f>L68*((Resultat_liste!$M70+20)/20)+Resultat_liste!$J70</f>
        <v>25</v>
      </c>
      <c r="BK68" s="581">
        <f>M68*((Resultat_liste!$M70+20)/20)+Resultat_liste!$J70</f>
        <v>0</v>
      </c>
      <c r="BL68" s="581">
        <f>N68*((Resultat_liste!$M70+20)/20)+Resultat_liste!$J70</f>
        <v>-25</v>
      </c>
      <c r="BM68" s="581">
        <f>O68*((Resultat_liste!$M70+20)/20)+Resultat_liste!$J70</f>
        <v>0</v>
      </c>
      <c r="BN68" s="581">
        <f>P68*((Resultat_liste!$M70+20)/20)+Resultat_liste!$J70</f>
        <v>25</v>
      </c>
      <c r="BO68" s="581">
        <f>Q68*((Resultat_liste!$M70+20)/20)+Resultat_liste!$J70</f>
        <v>0</v>
      </c>
      <c r="BP68" s="581">
        <f>R68*((Resultat_liste!$M70+20)/20)+Resultat_liste!$J70</f>
        <v>-25</v>
      </c>
      <c r="BQ68" s="581">
        <f>S68*((Resultat_liste!$M70+20)/20)+Resultat_liste!$J70</f>
        <v>0</v>
      </c>
      <c r="BR68" s="581">
        <f>T68*((Resultat_liste!$M70+20)/20)+Resultat_liste!$J70</f>
        <v>25</v>
      </c>
      <c r="BS68" s="581">
        <f>U68*((Resultat_liste!$M70+20)/20)+Resultat_liste!$J70</f>
        <v>0</v>
      </c>
      <c r="BT68" s="581">
        <f>V68*((Resultat_liste!$M70+20)/20)+Resultat_liste!$J70</f>
        <v>-25</v>
      </c>
      <c r="BU68" s="581">
        <f>W68*((Resultat_liste!$M70+20)/20)+Resultat_liste!$J70</f>
        <v>0</v>
      </c>
      <c r="BV68" s="581">
        <f>X68*((Resultat_liste!$M70+20)/20)+Resultat_liste!$J70</f>
        <v>25</v>
      </c>
      <c r="BW68" s="581">
        <f>Y68*((Resultat_liste!$M70+20)/20)+Resultat_liste!$J70</f>
        <v>0</v>
      </c>
      <c r="BX68" s="581">
        <f>Z68*((Resultat_liste!$M70+20)/20)+Resultat_liste!$J70</f>
        <v>-25</v>
      </c>
      <c r="BY68" s="581">
        <f>AA68*((Resultat_liste!$M70+20)/20)+Resultat_liste!$J70</f>
        <v>0</v>
      </c>
      <c r="BZ68" s="581">
        <f>AB68*((Resultat_liste!$M70+20)/20)+Resultat_liste!$J70</f>
        <v>25</v>
      </c>
      <c r="CA68" s="581">
        <f>AC68*((Resultat_liste!$M70+20)/20)+Resultat_liste!$J70</f>
        <v>0</v>
      </c>
      <c r="CB68" s="581">
        <f>AD68*((Resultat_liste!$M70+20)/20)+Resultat_liste!$J70</f>
        <v>-25</v>
      </c>
      <c r="CC68" s="581">
        <f>AE68*((Resultat_liste!$M70+20)/20)+Resultat_liste!$J70</f>
        <v>0</v>
      </c>
      <c r="CD68" s="581">
        <f>AF68*((Resultat_liste!$M70+20)/20)+Resultat_liste!$J70</f>
        <v>25</v>
      </c>
      <c r="CE68" s="581">
        <f>AG68*((Resultat_liste!$M70+20)/20)+Resultat_liste!$J70</f>
        <v>0</v>
      </c>
      <c r="CF68" s="581">
        <f>AH68*((Resultat_liste!$M70+20)/20)+Resultat_liste!$J70</f>
        <v>-25</v>
      </c>
      <c r="CG68" s="581">
        <f>AI68*((Resultat_liste!$M70+20)/20)+Resultat_liste!$J70</f>
        <v>0</v>
      </c>
      <c r="CH68" s="581">
        <f>AJ68*((Resultat_liste!$M70+20)/20)+Resultat_liste!$J70</f>
        <v>25</v>
      </c>
      <c r="CI68" s="581">
        <f>AK68*((Resultat_liste!$M70+20)/20)+Resultat_liste!$J70</f>
        <v>0</v>
      </c>
      <c r="CJ68" s="581">
        <f>AL68*((Resultat_liste!$M70+20)/20)+Resultat_liste!$J70</f>
        <v>-25</v>
      </c>
      <c r="CK68" s="581">
        <f>AM68*((Resultat_liste!$M70+20)/20)+Resultat_liste!$J70</f>
        <v>0</v>
      </c>
      <c r="CL68" s="581">
        <f>AN68*((Resultat_liste!$M70+20)/20)+Resultat_liste!$J70</f>
        <v>25</v>
      </c>
      <c r="CM68" s="581">
        <f>AO68*((Resultat_liste!$M70+20)/20)+Resultat_liste!$J70</f>
        <v>0</v>
      </c>
      <c r="CN68" s="581">
        <f>AP68*((Resultat_liste!$M70+20)/20)+Resultat_liste!$J70</f>
        <v>-25</v>
      </c>
      <c r="CO68" s="581">
        <f>AQ68*((Resultat_liste!$M70+20)/20)+Resultat_liste!$J70</f>
        <v>0</v>
      </c>
      <c r="CP68" s="581">
        <f>AR68*((Resultat_liste!$M70+20)/20)+Resultat_liste!$J70</f>
        <v>25</v>
      </c>
      <c r="CQ68" s="581">
        <f>AS68*((Resultat_liste!$M70+20)/20)+Resultat_liste!$J70</f>
        <v>0</v>
      </c>
      <c r="CR68" s="581">
        <f>AT68*((Resultat_liste!$M70+20)/20)+Resultat_liste!$J70</f>
        <v>-25</v>
      </c>
      <c r="CS68" s="581">
        <f>AU68*((Resultat_liste!$M70+20)/20)+Resultat_liste!$J70</f>
        <v>0</v>
      </c>
      <c r="CT68" s="581">
        <f>AV68*((Resultat_liste!$M70+20)/20)+Resultat_liste!$J70</f>
        <v>25</v>
      </c>
      <c r="CU68" s="581">
        <f>AW68*((Resultat_liste!$M70+20)/20)+Resultat_liste!$J70</f>
        <v>0</v>
      </c>
      <c r="CV68" s="581">
        <f>AX68*((Resultat_liste!$M70+20)/20)+Resultat_liste!$J70</f>
        <v>-25</v>
      </c>
      <c r="CW68" s="581">
        <f>AY68*((Resultat_liste!$M70+20)/20)+Resultat_liste!$J70</f>
        <v>0</v>
      </c>
      <c r="CX68" s="581">
        <f>AZ68*((Resultat_liste!$M70+20)/20)+Resultat_liste!$J70</f>
        <v>25</v>
      </c>
      <c r="CY68" s="581">
        <f>BA68*((Resultat_liste!$M70+20)/20)+Resultat_liste!$J70</f>
        <v>0</v>
      </c>
      <c r="CZ68" s="581">
        <f>BB68*((Resultat_liste!$M70+20)/20)+Resultat_liste!$J70</f>
        <v>-25</v>
      </c>
      <c r="DA68" s="581">
        <f>BC68*((Resultat_liste!$M70+20)/20)+Resultat_liste!$J70</f>
        <v>0</v>
      </c>
      <c r="DB68" s="581">
        <f>BD68*((Resultat_liste!$M70+20)/20)+Resultat_liste!$J70</f>
        <v>25</v>
      </c>
      <c r="DC68" s="581">
        <f>BE68*((Resultat_liste!$M70+20)/20)+Resultat_liste!$J70</f>
        <v>0</v>
      </c>
      <c r="DD68" s="581">
        <f>H68*((Resultat_liste!$Y70+20)/20)+Resultat_liste!$V70</f>
        <v>23</v>
      </c>
      <c r="DE68" s="581">
        <f>I68*((Resultat_liste!$Y70+20)/20)+Resultat_liste!$V70</f>
        <v>0</v>
      </c>
      <c r="DF68" s="581">
        <f>J68*((Resultat_liste!$Y70+20)/20)+Resultat_liste!$V70</f>
        <v>-23</v>
      </c>
      <c r="DG68" s="581">
        <f>K68*((Resultat_liste!$Y70+20)/20)+Resultat_liste!$V70</f>
        <v>0</v>
      </c>
      <c r="DH68" s="581">
        <f>L68*((Resultat_liste!$Y70+20)/20)+Resultat_liste!$V70</f>
        <v>23</v>
      </c>
      <c r="DI68" s="581">
        <f>M68*((Resultat_liste!$Y70+20)/20)+Resultat_liste!$V70</f>
        <v>0</v>
      </c>
      <c r="DJ68" s="581">
        <f>N68*((Resultat_liste!$Y70+20)/20)+Resultat_liste!$V70</f>
        <v>-23</v>
      </c>
      <c r="DK68" s="581">
        <f>O68*((Resultat_liste!$Y70+20)/20)+Resultat_liste!$V70</f>
        <v>0</v>
      </c>
      <c r="DL68" s="581">
        <f>P68*((Resultat_liste!$Y70+20)/20)+Resultat_liste!$V70</f>
        <v>23</v>
      </c>
      <c r="DM68" s="581">
        <f>Q68*((Resultat_liste!$Y70+20)/20)+Resultat_liste!$V70</f>
        <v>0</v>
      </c>
      <c r="DN68" s="581">
        <f>R68*((Resultat_liste!$Y70+20)/20)+Resultat_liste!$V70</f>
        <v>-23</v>
      </c>
      <c r="DO68" s="581">
        <f>S68*((Resultat_liste!$Y70+20)/20)+Resultat_liste!$V70</f>
        <v>0</v>
      </c>
      <c r="DP68" s="581">
        <f>T68*((Resultat_liste!$Y70+20)/20)+Resultat_liste!$V70</f>
        <v>23</v>
      </c>
      <c r="DQ68" s="581">
        <f>U68*((Resultat_liste!$Y70+20)/20)+Resultat_liste!$V70</f>
        <v>0</v>
      </c>
      <c r="DR68" s="581">
        <f>V68*((Resultat_liste!$Y70+20)/20)+Resultat_liste!$V70</f>
        <v>-23</v>
      </c>
      <c r="DS68" s="581">
        <f>W68*((Resultat_liste!$Y70+20)/20)+Resultat_liste!$V70</f>
        <v>0</v>
      </c>
      <c r="DT68" s="581">
        <f>X68*((Resultat_liste!$Y70+20)/20)+Resultat_liste!$V70</f>
        <v>23</v>
      </c>
      <c r="DU68" s="581">
        <f>Y68*((Resultat_liste!$Y70+20)/20)+Resultat_liste!$V70</f>
        <v>0</v>
      </c>
      <c r="DV68" s="581">
        <f>Z68*((Resultat_liste!$Y70+20)/20)+Resultat_liste!$V70</f>
        <v>-23</v>
      </c>
      <c r="DW68" s="581">
        <f>AA68*((Resultat_liste!$Y70+20)/20)+Resultat_liste!$V70</f>
        <v>0</v>
      </c>
      <c r="DX68" s="581">
        <f>AB68*((Resultat_liste!$Y70+20)/20)+Resultat_liste!$V70</f>
        <v>23</v>
      </c>
      <c r="DY68" s="581">
        <f>AC68*((Resultat_liste!$Y70+20)/20)+Resultat_liste!$V70</f>
        <v>0</v>
      </c>
      <c r="DZ68" s="581">
        <f>AD68*((Resultat_liste!$Y70+20)/20)+Resultat_liste!$V70</f>
        <v>-23</v>
      </c>
      <c r="EA68" s="581">
        <f>AE68*((Resultat_liste!$Y70+20)/20)+Resultat_liste!$V70</f>
        <v>0</v>
      </c>
      <c r="EB68" s="581">
        <f>AF68*((Resultat_liste!$Y70+20)/20)+Resultat_liste!$V70</f>
        <v>23</v>
      </c>
      <c r="EC68" s="581">
        <f>AG68*((Resultat_liste!$Y70+20)/20)+Resultat_liste!$V70</f>
        <v>0</v>
      </c>
      <c r="ED68" s="581">
        <f>AH68*((Resultat_liste!$Y70+20)/20)+Resultat_liste!$V70</f>
        <v>-23</v>
      </c>
      <c r="EE68" s="581">
        <f>AI68*((Resultat_liste!$Y70+20)/20)+Resultat_liste!$V70</f>
        <v>0</v>
      </c>
      <c r="EF68" s="581">
        <f>AJ68*((Resultat_liste!$Y70+20)/20)+Resultat_liste!$V70</f>
        <v>23</v>
      </c>
      <c r="EG68" s="581">
        <f>AK68*((Resultat_liste!$Y70+20)/20)+Resultat_liste!$V70</f>
        <v>0</v>
      </c>
      <c r="EH68" s="581">
        <f>AL68*((Resultat_liste!$Y70+20)/20)+Resultat_liste!$V70</f>
        <v>-23</v>
      </c>
      <c r="EI68" s="581">
        <f>AM68*((Resultat_liste!$Y70+20)/20)+Resultat_liste!$V70</f>
        <v>0</v>
      </c>
      <c r="EJ68" s="581">
        <f>AN68*((Resultat_liste!$Y70+20)/20)+Resultat_liste!$V70</f>
        <v>23</v>
      </c>
      <c r="EK68" s="581">
        <f>AO68*((Resultat_liste!$Y70+20)/20)+Resultat_liste!$V70</f>
        <v>0</v>
      </c>
      <c r="EL68" s="581">
        <f>AP68*((Resultat_liste!$Y70+20)/20)+Resultat_liste!$V70</f>
        <v>-23</v>
      </c>
      <c r="EM68" s="581">
        <f>AQ68*((Resultat_liste!$Y70+20)/20)+Resultat_liste!$V70</f>
        <v>0</v>
      </c>
      <c r="EN68" s="581">
        <f>AR68*((Resultat_liste!$Y70+20)/20)+Resultat_liste!$V70</f>
        <v>23</v>
      </c>
      <c r="EO68" s="581">
        <f>AS68*((Resultat_liste!$Y70+20)/20)+Resultat_liste!$V70</f>
        <v>0</v>
      </c>
      <c r="EP68" s="581">
        <f>AT68*((Resultat_liste!$Y70+20)/20)+Resultat_liste!$V70</f>
        <v>-23</v>
      </c>
      <c r="EQ68" s="581">
        <f>AU68*((Resultat_liste!$Y70+20)/20)+Resultat_liste!$V70</f>
        <v>0</v>
      </c>
      <c r="ER68" s="581">
        <f>AV68*((Resultat_liste!$Y70+20)/20)+Resultat_liste!$V70</f>
        <v>23</v>
      </c>
      <c r="ES68" s="581">
        <f>AW68*((Resultat_liste!$Y70+20)/20)+Resultat_liste!$V70</f>
        <v>0</v>
      </c>
      <c r="ET68" s="581">
        <f>AX68*((Resultat_liste!$Y70+20)/20)+Resultat_liste!$V70</f>
        <v>-23</v>
      </c>
      <c r="EU68" s="581">
        <f>AY68*((Resultat_liste!$Y70+20)/20)+Resultat_liste!$V70</f>
        <v>0</v>
      </c>
      <c r="EV68" s="581">
        <f>AZ68*((Resultat_liste!$Y70+20)/20)+Resultat_liste!$V70</f>
        <v>23</v>
      </c>
      <c r="EW68" s="581">
        <f>BA68*((Resultat_liste!$Y70+20)/20)+Resultat_liste!$V70</f>
        <v>0</v>
      </c>
      <c r="EX68" s="581">
        <f>BB68*((Resultat_liste!$Y70+20)/20)+Resultat_liste!$V70</f>
        <v>-23</v>
      </c>
      <c r="EY68" s="581">
        <f>BC68*((Resultat_liste!$Y70+20)/20)+Resultat_liste!$V70</f>
        <v>0</v>
      </c>
      <c r="EZ68" s="581">
        <f>BD68*((Resultat_liste!$Y70+20)/20)+Resultat_liste!$V70</f>
        <v>23</v>
      </c>
      <c r="FA68" s="581">
        <f>BE68*((Resultat_liste!$Y70+20)/20)+Resultat_liste!$V70</f>
        <v>0</v>
      </c>
      <c r="FB68" s="581">
        <f t="shared" si="172"/>
        <v>20</v>
      </c>
      <c r="FC68" s="581">
        <f t="shared" si="173"/>
        <v>0</v>
      </c>
      <c r="FD68" s="581">
        <f t="shared" si="174"/>
        <v>-20</v>
      </c>
      <c r="FE68" s="581">
        <f t="shared" si="175"/>
        <v>0</v>
      </c>
      <c r="FF68" s="581">
        <f t="shared" si="176"/>
        <v>20</v>
      </c>
      <c r="FG68" s="581">
        <f t="shared" si="177"/>
        <v>0</v>
      </c>
      <c r="FH68" s="581">
        <f t="shared" si="178"/>
        <v>-20</v>
      </c>
      <c r="FI68" s="581">
        <f t="shared" si="179"/>
        <v>0</v>
      </c>
      <c r="FJ68" s="581">
        <f t="shared" si="180"/>
        <v>20</v>
      </c>
      <c r="FK68" s="581">
        <f t="shared" si="181"/>
        <v>0</v>
      </c>
      <c r="FL68" s="581">
        <f t="shared" si="182"/>
        <v>-20</v>
      </c>
      <c r="FM68" s="581">
        <f t="shared" si="183"/>
        <v>0</v>
      </c>
      <c r="FN68" s="581">
        <f t="shared" si="184"/>
        <v>20</v>
      </c>
      <c r="FO68" s="581">
        <f t="shared" si="185"/>
        <v>0</v>
      </c>
      <c r="FP68" s="581">
        <f t="shared" si="186"/>
        <v>-20</v>
      </c>
      <c r="FQ68" s="581">
        <f t="shared" si="187"/>
        <v>0</v>
      </c>
      <c r="FR68" s="581">
        <f t="shared" si="188"/>
        <v>20</v>
      </c>
      <c r="FS68" s="581">
        <f t="shared" si="189"/>
        <v>0</v>
      </c>
      <c r="FT68" s="581">
        <f t="shared" si="190"/>
        <v>-20</v>
      </c>
      <c r="FU68" s="581">
        <f t="shared" si="191"/>
        <v>0</v>
      </c>
      <c r="FV68" s="581">
        <f t="shared" si="192"/>
        <v>20</v>
      </c>
      <c r="FW68" s="581">
        <f t="shared" si="193"/>
        <v>0</v>
      </c>
      <c r="FX68" s="581">
        <f t="shared" si="194"/>
        <v>-20</v>
      </c>
      <c r="FY68" s="581">
        <f t="shared" si="195"/>
        <v>0</v>
      </c>
      <c r="FZ68" s="581">
        <f t="shared" si="196"/>
        <v>20</v>
      </c>
      <c r="GA68" s="581">
        <f t="shared" si="197"/>
        <v>0</v>
      </c>
      <c r="GB68" s="581">
        <f t="shared" si="101"/>
        <v>-20</v>
      </c>
      <c r="GC68" s="581">
        <f t="shared" si="102"/>
        <v>0</v>
      </c>
      <c r="GD68" s="581">
        <f t="shared" si="103"/>
        <v>20</v>
      </c>
      <c r="GE68" s="581">
        <f t="shared" si="104"/>
        <v>0</v>
      </c>
      <c r="GF68" s="581">
        <f t="shared" si="105"/>
        <v>-20</v>
      </c>
      <c r="GG68" s="581">
        <f t="shared" si="106"/>
        <v>0</v>
      </c>
      <c r="GH68" s="581">
        <f t="shared" si="107"/>
        <v>20</v>
      </c>
      <c r="GI68" s="581">
        <f t="shared" si="108"/>
        <v>0</v>
      </c>
      <c r="GJ68" s="581">
        <f t="shared" si="109"/>
        <v>-20</v>
      </c>
      <c r="GK68" s="581">
        <f t="shared" si="110"/>
        <v>0</v>
      </c>
      <c r="GL68" s="581">
        <f t="shared" si="111"/>
        <v>20</v>
      </c>
      <c r="GM68" s="581">
        <f t="shared" si="112"/>
        <v>0</v>
      </c>
      <c r="GN68" s="581">
        <f t="shared" si="113"/>
        <v>-20</v>
      </c>
      <c r="GO68" s="581">
        <f t="shared" si="114"/>
        <v>0</v>
      </c>
      <c r="GP68" s="581">
        <f t="shared" si="115"/>
        <v>20</v>
      </c>
      <c r="GQ68" s="581">
        <f t="shared" si="116"/>
        <v>0</v>
      </c>
      <c r="GR68" s="581">
        <f t="shared" si="117"/>
        <v>-20</v>
      </c>
      <c r="GS68" s="581">
        <f t="shared" si="118"/>
        <v>0</v>
      </c>
      <c r="GT68" s="581">
        <f t="shared" si="119"/>
        <v>20</v>
      </c>
      <c r="GU68" s="581">
        <f t="shared" si="120"/>
        <v>0</v>
      </c>
      <c r="GV68" s="581">
        <f t="shared" si="121"/>
        <v>-20</v>
      </c>
      <c r="GW68" s="581">
        <f t="shared" si="122"/>
        <v>0</v>
      </c>
      <c r="GX68" s="581">
        <f t="shared" si="123"/>
        <v>20</v>
      </c>
      <c r="GY68" s="581">
        <f t="shared" si="124"/>
        <v>0</v>
      </c>
    </row>
    <row r="69" spans="1:207" ht="16.5" thickTop="1" thickBot="1" x14ac:dyDescent="0.3">
      <c r="A69" s="581">
        <v>680</v>
      </c>
      <c r="B69" s="584" t="s">
        <v>84</v>
      </c>
      <c r="C69" s="581">
        <f t="shared" si="198"/>
        <v>10</v>
      </c>
      <c r="D69" s="581">
        <f t="shared" si="125"/>
        <v>1006</v>
      </c>
      <c r="E69" s="581">
        <v>680</v>
      </c>
      <c r="F69" s="581">
        <f t="shared" si="199"/>
        <v>6</v>
      </c>
      <c r="G69" s="582" t="s">
        <v>78</v>
      </c>
      <c r="H69" s="581">
        <v>20</v>
      </c>
      <c r="I69" s="581">
        <v>0</v>
      </c>
      <c r="J69" s="581">
        <v>-20</v>
      </c>
      <c r="K69" s="581">
        <v>0</v>
      </c>
      <c r="L69" s="581">
        <f t="shared" si="126"/>
        <v>20</v>
      </c>
      <c r="M69" s="581">
        <f t="shared" si="127"/>
        <v>0</v>
      </c>
      <c r="N69" s="581">
        <f t="shared" si="128"/>
        <v>-20</v>
      </c>
      <c r="O69" s="581">
        <f t="shared" si="129"/>
        <v>0</v>
      </c>
      <c r="P69" s="581">
        <f t="shared" si="130"/>
        <v>20</v>
      </c>
      <c r="Q69" s="581">
        <f t="shared" si="131"/>
        <v>0</v>
      </c>
      <c r="R69" s="581">
        <f t="shared" si="132"/>
        <v>-20</v>
      </c>
      <c r="S69" s="581">
        <f t="shared" si="133"/>
        <v>0</v>
      </c>
      <c r="T69" s="581">
        <f t="shared" si="134"/>
        <v>20</v>
      </c>
      <c r="U69" s="581">
        <f t="shared" si="135"/>
        <v>0</v>
      </c>
      <c r="V69" s="581">
        <f t="shared" si="136"/>
        <v>-20</v>
      </c>
      <c r="W69" s="581">
        <f t="shared" si="137"/>
        <v>0</v>
      </c>
      <c r="X69" s="581">
        <f t="shared" si="138"/>
        <v>20</v>
      </c>
      <c r="Y69" s="581">
        <f t="shared" si="139"/>
        <v>0</v>
      </c>
      <c r="Z69" s="581">
        <f t="shared" si="140"/>
        <v>-20</v>
      </c>
      <c r="AA69" s="581">
        <f t="shared" si="141"/>
        <v>0</v>
      </c>
      <c r="AB69" s="581">
        <f t="shared" si="142"/>
        <v>20</v>
      </c>
      <c r="AC69" s="581">
        <f t="shared" si="143"/>
        <v>0</v>
      </c>
      <c r="AD69" s="581">
        <f t="shared" si="144"/>
        <v>-20</v>
      </c>
      <c r="AE69" s="581">
        <f t="shared" si="145"/>
        <v>0</v>
      </c>
      <c r="AF69" s="581">
        <f t="shared" si="146"/>
        <v>20</v>
      </c>
      <c r="AG69" s="581">
        <f t="shared" si="147"/>
        <v>0</v>
      </c>
      <c r="AH69" s="581">
        <f t="shared" si="148"/>
        <v>-20</v>
      </c>
      <c r="AI69" s="581">
        <f t="shared" si="149"/>
        <v>0</v>
      </c>
      <c r="AJ69" s="581">
        <f t="shared" si="150"/>
        <v>20</v>
      </c>
      <c r="AK69" s="581">
        <f t="shared" si="151"/>
        <v>0</v>
      </c>
      <c r="AL69" s="581">
        <f t="shared" si="152"/>
        <v>-20</v>
      </c>
      <c r="AM69" s="581">
        <f t="shared" si="153"/>
        <v>0</v>
      </c>
      <c r="AN69" s="581">
        <f t="shared" si="154"/>
        <v>20</v>
      </c>
      <c r="AO69" s="581">
        <f t="shared" si="155"/>
        <v>0</v>
      </c>
      <c r="AP69" s="581">
        <f t="shared" si="156"/>
        <v>-20</v>
      </c>
      <c r="AQ69" s="581">
        <f t="shared" si="157"/>
        <v>0</v>
      </c>
      <c r="AR69" s="581">
        <f t="shared" si="158"/>
        <v>20</v>
      </c>
      <c r="AS69" s="581">
        <f t="shared" si="159"/>
        <v>0</v>
      </c>
      <c r="AT69" s="581">
        <f t="shared" si="160"/>
        <v>-20</v>
      </c>
      <c r="AU69" s="581">
        <f t="shared" si="161"/>
        <v>0</v>
      </c>
      <c r="AV69" s="581">
        <f t="shared" si="162"/>
        <v>20</v>
      </c>
      <c r="AW69" s="581">
        <f t="shared" si="163"/>
        <v>0</v>
      </c>
      <c r="AX69" s="581">
        <f t="shared" si="164"/>
        <v>-20</v>
      </c>
      <c r="AY69" s="581">
        <f t="shared" si="165"/>
        <v>0</v>
      </c>
      <c r="AZ69" s="581">
        <f t="shared" si="166"/>
        <v>20</v>
      </c>
      <c r="BA69" s="581">
        <f t="shared" si="167"/>
        <v>0</v>
      </c>
      <c r="BB69" s="581">
        <f t="shared" si="168"/>
        <v>-20</v>
      </c>
      <c r="BC69" s="581">
        <f t="shared" si="169"/>
        <v>0</v>
      </c>
      <c r="BD69" s="581">
        <f t="shared" si="170"/>
        <v>20</v>
      </c>
      <c r="BE69" s="581">
        <f t="shared" si="171"/>
        <v>0</v>
      </c>
      <c r="BF69" s="581">
        <f>H69*((Resultat_liste!$M71+20)/20)+Resultat_liste!$J71</f>
        <v>26</v>
      </c>
      <c r="BG69" s="581">
        <f>I69*((Resultat_liste!$M71+20)/20)+Resultat_liste!$J71</f>
        <v>0</v>
      </c>
      <c r="BH69" s="581">
        <f>J69*((Resultat_liste!$M71+20)/20)+Resultat_liste!$J71</f>
        <v>-26</v>
      </c>
      <c r="BI69" s="581">
        <f>K69*((Resultat_liste!$M71+20)/20)+Resultat_liste!$J71</f>
        <v>0</v>
      </c>
      <c r="BJ69" s="581">
        <f>L69*((Resultat_liste!$M71+20)/20)+Resultat_liste!$J71</f>
        <v>26</v>
      </c>
      <c r="BK69" s="581">
        <f>M69*((Resultat_liste!$M71+20)/20)+Resultat_liste!$J71</f>
        <v>0</v>
      </c>
      <c r="BL69" s="581">
        <f>N69*((Resultat_liste!$M71+20)/20)+Resultat_liste!$J71</f>
        <v>-26</v>
      </c>
      <c r="BM69" s="581">
        <f>O69*((Resultat_liste!$M71+20)/20)+Resultat_liste!$J71</f>
        <v>0</v>
      </c>
      <c r="BN69" s="581">
        <f>P69*((Resultat_liste!$M71+20)/20)+Resultat_liste!$J71</f>
        <v>26</v>
      </c>
      <c r="BO69" s="581">
        <f>Q69*((Resultat_liste!$M71+20)/20)+Resultat_liste!$J71</f>
        <v>0</v>
      </c>
      <c r="BP69" s="581">
        <f>R69*((Resultat_liste!$M71+20)/20)+Resultat_liste!$J71</f>
        <v>-26</v>
      </c>
      <c r="BQ69" s="581">
        <f>S69*((Resultat_liste!$M71+20)/20)+Resultat_liste!$J71</f>
        <v>0</v>
      </c>
      <c r="BR69" s="581">
        <f>T69*((Resultat_liste!$M71+20)/20)+Resultat_liste!$J71</f>
        <v>26</v>
      </c>
      <c r="BS69" s="581">
        <f>U69*((Resultat_liste!$M71+20)/20)+Resultat_liste!$J71</f>
        <v>0</v>
      </c>
      <c r="BT69" s="581">
        <f>V69*((Resultat_liste!$M71+20)/20)+Resultat_liste!$J71</f>
        <v>-26</v>
      </c>
      <c r="BU69" s="581">
        <f>W69*((Resultat_liste!$M71+20)/20)+Resultat_liste!$J71</f>
        <v>0</v>
      </c>
      <c r="BV69" s="581">
        <f>X69*((Resultat_liste!$M71+20)/20)+Resultat_liste!$J71</f>
        <v>26</v>
      </c>
      <c r="BW69" s="581">
        <f>Y69*((Resultat_liste!$M71+20)/20)+Resultat_liste!$J71</f>
        <v>0</v>
      </c>
      <c r="BX69" s="581">
        <f>Z69*((Resultat_liste!$M71+20)/20)+Resultat_liste!$J71</f>
        <v>-26</v>
      </c>
      <c r="BY69" s="581">
        <f>AA69*((Resultat_liste!$M71+20)/20)+Resultat_liste!$J71</f>
        <v>0</v>
      </c>
      <c r="BZ69" s="581">
        <f>AB69*((Resultat_liste!$M71+20)/20)+Resultat_liste!$J71</f>
        <v>26</v>
      </c>
      <c r="CA69" s="581">
        <f>AC69*((Resultat_liste!$M71+20)/20)+Resultat_liste!$J71</f>
        <v>0</v>
      </c>
      <c r="CB69" s="581">
        <f>AD69*((Resultat_liste!$M71+20)/20)+Resultat_liste!$J71</f>
        <v>-26</v>
      </c>
      <c r="CC69" s="581">
        <f>AE69*((Resultat_liste!$M71+20)/20)+Resultat_liste!$J71</f>
        <v>0</v>
      </c>
      <c r="CD69" s="581">
        <f>AF69*((Resultat_liste!$M71+20)/20)+Resultat_liste!$J71</f>
        <v>26</v>
      </c>
      <c r="CE69" s="581">
        <f>AG69*((Resultat_liste!$M71+20)/20)+Resultat_liste!$J71</f>
        <v>0</v>
      </c>
      <c r="CF69" s="581">
        <f>AH69*((Resultat_liste!$M71+20)/20)+Resultat_liste!$J71</f>
        <v>-26</v>
      </c>
      <c r="CG69" s="581">
        <f>AI69*((Resultat_liste!$M71+20)/20)+Resultat_liste!$J71</f>
        <v>0</v>
      </c>
      <c r="CH69" s="581">
        <f>AJ69*((Resultat_liste!$M71+20)/20)+Resultat_liste!$J71</f>
        <v>26</v>
      </c>
      <c r="CI69" s="581">
        <f>AK69*((Resultat_liste!$M71+20)/20)+Resultat_liste!$J71</f>
        <v>0</v>
      </c>
      <c r="CJ69" s="581">
        <f>AL69*((Resultat_liste!$M71+20)/20)+Resultat_liste!$J71</f>
        <v>-26</v>
      </c>
      <c r="CK69" s="581">
        <f>AM69*((Resultat_liste!$M71+20)/20)+Resultat_liste!$J71</f>
        <v>0</v>
      </c>
      <c r="CL69" s="581">
        <f>AN69*((Resultat_liste!$M71+20)/20)+Resultat_liste!$J71</f>
        <v>26</v>
      </c>
      <c r="CM69" s="581">
        <f>AO69*((Resultat_liste!$M71+20)/20)+Resultat_liste!$J71</f>
        <v>0</v>
      </c>
      <c r="CN69" s="581">
        <f>AP69*((Resultat_liste!$M71+20)/20)+Resultat_liste!$J71</f>
        <v>-26</v>
      </c>
      <c r="CO69" s="581">
        <f>AQ69*((Resultat_liste!$M71+20)/20)+Resultat_liste!$J71</f>
        <v>0</v>
      </c>
      <c r="CP69" s="581">
        <f>AR69*((Resultat_liste!$M71+20)/20)+Resultat_liste!$J71</f>
        <v>26</v>
      </c>
      <c r="CQ69" s="581">
        <f>AS69*((Resultat_liste!$M71+20)/20)+Resultat_liste!$J71</f>
        <v>0</v>
      </c>
      <c r="CR69" s="581">
        <f>AT69*((Resultat_liste!$M71+20)/20)+Resultat_liste!$J71</f>
        <v>-26</v>
      </c>
      <c r="CS69" s="581">
        <f>AU69*((Resultat_liste!$M71+20)/20)+Resultat_liste!$J71</f>
        <v>0</v>
      </c>
      <c r="CT69" s="581">
        <f>AV69*((Resultat_liste!$M71+20)/20)+Resultat_liste!$J71</f>
        <v>26</v>
      </c>
      <c r="CU69" s="581">
        <f>AW69*((Resultat_liste!$M71+20)/20)+Resultat_liste!$J71</f>
        <v>0</v>
      </c>
      <c r="CV69" s="581">
        <f>AX69*((Resultat_liste!$M71+20)/20)+Resultat_liste!$J71</f>
        <v>-26</v>
      </c>
      <c r="CW69" s="581">
        <f>AY69*((Resultat_liste!$M71+20)/20)+Resultat_liste!$J71</f>
        <v>0</v>
      </c>
      <c r="CX69" s="581">
        <f>AZ69*((Resultat_liste!$M71+20)/20)+Resultat_liste!$J71</f>
        <v>26</v>
      </c>
      <c r="CY69" s="581">
        <f>BA69*((Resultat_liste!$M71+20)/20)+Resultat_liste!$J71</f>
        <v>0</v>
      </c>
      <c r="CZ69" s="581">
        <f>BB69*((Resultat_liste!$M71+20)/20)+Resultat_liste!$J71</f>
        <v>-26</v>
      </c>
      <c r="DA69" s="581">
        <f>BC69*((Resultat_liste!$M71+20)/20)+Resultat_liste!$J71</f>
        <v>0</v>
      </c>
      <c r="DB69" s="581">
        <f>BD69*((Resultat_liste!$M71+20)/20)+Resultat_liste!$J71</f>
        <v>26</v>
      </c>
      <c r="DC69" s="581">
        <f>BE69*((Resultat_liste!$M71+20)/20)+Resultat_liste!$J71</f>
        <v>0</v>
      </c>
      <c r="DD69" s="581">
        <f>H69*((Resultat_liste!$Y71+20)/20)+Resultat_liste!$V71</f>
        <v>23</v>
      </c>
      <c r="DE69" s="581">
        <f>I69*((Resultat_liste!$Y71+20)/20)+Resultat_liste!$V71</f>
        <v>0</v>
      </c>
      <c r="DF69" s="581">
        <f>J69*((Resultat_liste!$Y71+20)/20)+Resultat_liste!$V71</f>
        <v>-23</v>
      </c>
      <c r="DG69" s="581">
        <f>K69*((Resultat_liste!$Y71+20)/20)+Resultat_liste!$V71</f>
        <v>0</v>
      </c>
      <c r="DH69" s="581">
        <f>L69*((Resultat_liste!$Y71+20)/20)+Resultat_liste!$V71</f>
        <v>23</v>
      </c>
      <c r="DI69" s="581">
        <f>M69*((Resultat_liste!$Y71+20)/20)+Resultat_liste!$V71</f>
        <v>0</v>
      </c>
      <c r="DJ69" s="581">
        <f>N69*((Resultat_liste!$Y71+20)/20)+Resultat_liste!$V71</f>
        <v>-23</v>
      </c>
      <c r="DK69" s="581">
        <f>O69*((Resultat_liste!$Y71+20)/20)+Resultat_liste!$V71</f>
        <v>0</v>
      </c>
      <c r="DL69" s="581">
        <f>P69*((Resultat_liste!$Y71+20)/20)+Resultat_liste!$V71</f>
        <v>23</v>
      </c>
      <c r="DM69" s="581">
        <f>Q69*((Resultat_liste!$Y71+20)/20)+Resultat_liste!$V71</f>
        <v>0</v>
      </c>
      <c r="DN69" s="581">
        <f>R69*((Resultat_liste!$Y71+20)/20)+Resultat_liste!$V71</f>
        <v>-23</v>
      </c>
      <c r="DO69" s="581">
        <f>S69*((Resultat_liste!$Y71+20)/20)+Resultat_liste!$V71</f>
        <v>0</v>
      </c>
      <c r="DP69" s="581">
        <f>T69*((Resultat_liste!$Y71+20)/20)+Resultat_liste!$V71</f>
        <v>23</v>
      </c>
      <c r="DQ69" s="581">
        <f>U69*((Resultat_liste!$Y71+20)/20)+Resultat_liste!$V71</f>
        <v>0</v>
      </c>
      <c r="DR69" s="581">
        <f>V69*((Resultat_liste!$Y71+20)/20)+Resultat_liste!$V71</f>
        <v>-23</v>
      </c>
      <c r="DS69" s="581">
        <f>W69*((Resultat_liste!$Y71+20)/20)+Resultat_liste!$V71</f>
        <v>0</v>
      </c>
      <c r="DT69" s="581">
        <f>X69*((Resultat_liste!$Y71+20)/20)+Resultat_liste!$V71</f>
        <v>23</v>
      </c>
      <c r="DU69" s="581">
        <f>Y69*((Resultat_liste!$Y71+20)/20)+Resultat_liste!$V71</f>
        <v>0</v>
      </c>
      <c r="DV69" s="581">
        <f>Z69*((Resultat_liste!$Y71+20)/20)+Resultat_liste!$V71</f>
        <v>-23</v>
      </c>
      <c r="DW69" s="581">
        <f>AA69*((Resultat_liste!$Y71+20)/20)+Resultat_liste!$V71</f>
        <v>0</v>
      </c>
      <c r="DX69" s="581">
        <f>AB69*((Resultat_liste!$Y71+20)/20)+Resultat_liste!$V71</f>
        <v>23</v>
      </c>
      <c r="DY69" s="581">
        <f>AC69*((Resultat_liste!$Y71+20)/20)+Resultat_liste!$V71</f>
        <v>0</v>
      </c>
      <c r="DZ69" s="581">
        <f>AD69*((Resultat_liste!$Y71+20)/20)+Resultat_liste!$V71</f>
        <v>-23</v>
      </c>
      <c r="EA69" s="581">
        <f>AE69*((Resultat_liste!$Y71+20)/20)+Resultat_liste!$V71</f>
        <v>0</v>
      </c>
      <c r="EB69" s="581">
        <f>AF69*((Resultat_liste!$Y71+20)/20)+Resultat_liste!$V71</f>
        <v>23</v>
      </c>
      <c r="EC69" s="581">
        <f>AG69*((Resultat_liste!$Y71+20)/20)+Resultat_liste!$V71</f>
        <v>0</v>
      </c>
      <c r="ED69" s="581">
        <f>AH69*((Resultat_liste!$Y71+20)/20)+Resultat_liste!$V71</f>
        <v>-23</v>
      </c>
      <c r="EE69" s="581">
        <f>AI69*((Resultat_liste!$Y71+20)/20)+Resultat_liste!$V71</f>
        <v>0</v>
      </c>
      <c r="EF69" s="581">
        <f>AJ69*((Resultat_liste!$Y71+20)/20)+Resultat_liste!$V71</f>
        <v>23</v>
      </c>
      <c r="EG69" s="581">
        <f>AK69*((Resultat_liste!$Y71+20)/20)+Resultat_liste!$V71</f>
        <v>0</v>
      </c>
      <c r="EH69" s="581">
        <f>AL69*((Resultat_liste!$Y71+20)/20)+Resultat_liste!$V71</f>
        <v>-23</v>
      </c>
      <c r="EI69" s="581">
        <f>AM69*((Resultat_liste!$Y71+20)/20)+Resultat_liste!$V71</f>
        <v>0</v>
      </c>
      <c r="EJ69" s="581">
        <f>AN69*((Resultat_liste!$Y71+20)/20)+Resultat_liste!$V71</f>
        <v>23</v>
      </c>
      <c r="EK69" s="581">
        <f>AO69*((Resultat_liste!$Y71+20)/20)+Resultat_liste!$V71</f>
        <v>0</v>
      </c>
      <c r="EL69" s="581">
        <f>AP69*((Resultat_liste!$Y71+20)/20)+Resultat_liste!$V71</f>
        <v>-23</v>
      </c>
      <c r="EM69" s="581">
        <f>AQ69*((Resultat_liste!$Y71+20)/20)+Resultat_liste!$V71</f>
        <v>0</v>
      </c>
      <c r="EN69" s="581">
        <f>AR69*((Resultat_liste!$Y71+20)/20)+Resultat_liste!$V71</f>
        <v>23</v>
      </c>
      <c r="EO69" s="581">
        <f>AS69*((Resultat_liste!$Y71+20)/20)+Resultat_liste!$V71</f>
        <v>0</v>
      </c>
      <c r="EP69" s="581">
        <f>AT69*((Resultat_liste!$Y71+20)/20)+Resultat_liste!$V71</f>
        <v>-23</v>
      </c>
      <c r="EQ69" s="581">
        <f>AU69*((Resultat_liste!$Y71+20)/20)+Resultat_liste!$V71</f>
        <v>0</v>
      </c>
      <c r="ER69" s="581">
        <f>AV69*((Resultat_liste!$Y71+20)/20)+Resultat_liste!$V71</f>
        <v>23</v>
      </c>
      <c r="ES69" s="581">
        <f>AW69*((Resultat_liste!$Y71+20)/20)+Resultat_liste!$V71</f>
        <v>0</v>
      </c>
      <c r="ET69" s="581">
        <f>AX69*((Resultat_liste!$Y71+20)/20)+Resultat_liste!$V71</f>
        <v>-23</v>
      </c>
      <c r="EU69" s="581">
        <f>AY69*((Resultat_liste!$Y71+20)/20)+Resultat_liste!$V71</f>
        <v>0</v>
      </c>
      <c r="EV69" s="581">
        <f>AZ69*((Resultat_liste!$Y71+20)/20)+Resultat_liste!$V71</f>
        <v>23</v>
      </c>
      <c r="EW69" s="581">
        <f>BA69*((Resultat_liste!$Y71+20)/20)+Resultat_liste!$V71</f>
        <v>0</v>
      </c>
      <c r="EX69" s="581">
        <f>BB69*((Resultat_liste!$Y71+20)/20)+Resultat_liste!$V71</f>
        <v>-23</v>
      </c>
      <c r="EY69" s="581">
        <f>BC69*((Resultat_liste!$Y71+20)/20)+Resultat_liste!$V71</f>
        <v>0</v>
      </c>
      <c r="EZ69" s="581">
        <f>BD69*((Resultat_liste!$Y71+20)/20)+Resultat_liste!$V71</f>
        <v>23</v>
      </c>
      <c r="FA69" s="581">
        <f>BE69*((Resultat_liste!$Y71+20)/20)+Resultat_liste!$V71</f>
        <v>0</v>
      </c>
      <c r="FB69" s="581">
        <f t="shared" si="172"/>
        <v>20</v>
      </c>
      <c r="FC69" s="581">
        <f t="shared" si="173"/>
        <v>0</v>
      </c>
      <c r="FD69" s="581">
        <f t="shared" si="174"/>
        <v>-20</v>
      </c>
      <c r="FE69" s="581">
        <f t="shared" si="175"/>
        <v>0</v>
      </c>
      <c r="FF69" s="581">
        <f t="shared" si="176"/>
        <v>20</v>
      </c>
      <c r="FG69" s="581">
        <f t="shared" si="177"/>
        <v>0</v>
      </c>
      <c r="FH69" s="581">
        <f t="shared" si="178"/>
        <v>-20</v>
      </c>
      <c r="FI69" s="581">
        <f t="shared" si="179"/>
        <v>0</v>
      </c>
      <c r="FJ69" s="581">
        <f t="shared" si="180"/>
        <v>20</v>
      </c>
      <c r="FK69" s="581">
        <f t="shared" si="181"/>
        <v>0</v>
      </c>
      <c r="FL69" s="581">
        <f t="shared" si="182"/>
        <v>-20</v>
      </c>
      <c r="FM69" s="581">
        <f t="shared" si="183"/>
        <v>0</v>
      </c>
      <c r="FN69" s="581">
        <f t="shared" si="184"/>
        <v>20</v>
      </c>
      <c r="FO69" s="581">
        <f t="shared" si="185"/>
        <v>0</v>
      </c>
      <c r="FP69" s="581">
        <f t="shared" si="186"/>
        <v>-20</v>
      </c>
      <c r="FQ69" s="581">
        <f t="shared" si="187"/>
        <v>0</v>
      </c>
      <c r="FR69" s="581">
        <f t="shared" si="188"/>
        <v>20</v>
      </c>
      <c r="FS69" s="581">
        <f t="shared" si="189"/>
        <v>0</v>
      </c>
      <c r="FT69" s="581">
        <f t="shared" si="190"/>
        <v>-20</v>
      </c>
      <c r="FU69" s="581">
        <f t="shared" si="191"/>
        <v>0</v>
      </c>
      <c r="FV69" s="581">
        <f t="shared" si="192"/>
        <v>20</v>
      </c>
      <c r="FW69" s="581">
        <f t="shared" si="193"/>
        <v>0</v>
      </c>
      <c r="FX69" s="581">
        <f t="shared" si="194"/>
        <v>-20</v>
      </c>
      <c r="FY69" s="581">
        <f t="shared" si="195"/>
        <v>0</v>
      </c>
      <c r="FZ69" s="581">
        <f t="shared" si="196"/>
        <v>20</v>
      </c>
      <c r="GA69" s="581">
        <f t="shared" si="197"/>
        <v>0</v>
      </c>
      <c r="GB69" s="581">
        <f t="shared" si="101"/>
        <v>-20</v>
      </c>
      <c r="GC69" s="581">
        <f t="shared" si="102"/>
        <v>0</v>
      </c>
      <c r="GD69" s="581">
        <f t="shared" si="103"/>
        <v>20</v>
      </c>
      <c r="GE69" s="581">
        <f t="shared" si="104"/>
        <v>0</v>
      </c>
      <c r="GF69" s="581">
        <f t="shared" si="105"/>
        <v>-20</v>
      </c>
      <c r="GG69" s="581">
        <f t="shared" si="106"/>
        <v>0</v>
      </c>
      <c r="GH69" s="581">
        <f t="shared" si="107"/>
        <v>20</v>
      </c>
      <c r="GI69" s="581">
        <f t="shared" si="108"/>
        <v>0</v>
      </c>
      <c r="GJ69" s="581">
        <f t="shared" si="109"/>
        <v>-20</v>
      </c>
      <c r="GK69" s="581">
        <f t="shared" si="110"/>
        <v>0</v>
      </c>
      <c r="GL69" s="581">
        <f t="shared" si="111"/>
        <v>20</v>
      </c>
      <c r="GM69" s="581">
        <f t="shared" si="112"/>
        <v>0</v>
      </c>
      <c r="GN69" s="581">
        <f t="shared" si="113"/>
        <v>-20</v>
      </c>
      <c r="GO69" s="581">
        <f t="shared" si="114"/>
        <v>0</v>
      </c>
      <c r="GP69" s="581">
        <f t="shared" si="115"/>
        <v>20</v>
      </c>
      <c r="GQ69" s="581">
        <f t="shared" si="116"/>
        <v>0</v>
      </c>
      <c r="GR69" s="581">
        <f t="shared" si="117"/>
        <v>-20</v>
      </c>
      <c r="GS69" s="581">
        <f t="shared" si="118"/>
        <v>0</v>
      </c>
      <c r="GT69" s="581">
        <f t="shared" si="119"/>
        <v>20</v>
      </c>
      <c r="GU69" s="581">
        <f t="shared" si="120"/>
        <v>0</v>
      </c>
      <c r="GV69" s="581">
        <f t="shared" si="121"/>
        <v>-20</v>
      </c>
      <c r="GW69" s="581">
        <f t="shared" si="122"/>
        <v>0</v>
      </c>
      <c r="GX69" s="581">
        <f t="shared" si="123"/>
        <v>20</v>
      </c>
      <c r="GY69" s="581">
        <f t="shared" si="124"/>
        <v>0</v>
      </c>
    </row>
    <row r="70" spans="1:207" ht="16.5" thickTop="1" thickBot="1" x14ac:dyDescent="0.3">
      <c r="A70" s="581">
        <v>690</v>
      </c>
      <c r="B70" s="584" t="s">
        <v>85</v>
      </c>
      <c r="C70" s="581">
        <f t="shared" si="198"/>
        <v>10</v>
      </c>
      <c r="D70" s="581">
        <f t="shared" si="125"/>
        <v>1007</v>
      </c>
      <c r="E70" s="581">
        <v>690</v>
      </c>
      <c r="F70" s="581">
        <f t="shared" si="199"/>
        <v>7</v>
      </c>
      <c r="G70" s="582" t="s">
        <v>78</v>
      </c>
      <c r="H70" s="581">
        <v>20</v>
      </c>
      <c r="I70" s="581">
        <v>0</v>
      </c>
      <c r="J70" s="581">
        <v>-20</v>
      </c>
      <c r="K70" s="581">
        <v>0</v>
      </c>
      <c r="L70" s="581">
        <f t="shared" si="126"/>
        <v>20</v>
      </c>
      <c r="M70" s="581">
        <f t="shared" si="127"/>
        <v>0</v>
      </c>
      <c r="N70" s="581">
        <f t="shared" si="128"/>
        <v>-20</v>
      </c>
      <c r="O70" s="581">
        <f t="shared" si="129"/>
        <v>0</v>
      </c>
      <c r="P70" s="581">
        <f t="shared" si="130"/>
        <v>20</v>
      </c>
      <c r="Q70" s="581">
        <f t="shared" si="131"/>
        <v>0</v>
      </c>
      <c r="R70" s="581">
        <f t="shared" si="132"/>
        <v>-20</v>
      </c>
      <c r="S70" s="581">
        <f t="shared" si="133"/>
        <v>0</v>
      </c>
      <c r="T70" s="581">
        <f t="shared" si="134"/>
        <v>20</v>
      </c>
      <c r="U70" s="581">
        <f t="shared" si="135"/>
        <v>0</v>
      </c>
      <c r="V70" s="581">
        <f t="shared" si="136"/>
        <v>-20</v>
      </c>
      <c r="W70" s="581">
        <f t="shared" si="137"/>
        <v>0</v>
      </c>
      <c r="X70" s="581">
        <f t="shared" si="138"/>
        <v>20</v>
      </c>
      <c r="Y70" s="581">
        <f t="shared" si="139"/>
        <v>0</v>
      </c>
      <c r="Z70" s="581">
        <f t="shared" si="140"/>
        <v>-20</v>
      </c>
      <c r="AA70" s="581">
        <f t="shared" si="141"/>
        <v>0</v>
      </c>
      <c r="AB70" s="581">
        <f t="shared" si="142"/>
        <v>20</v>
      </c>
      <c r="AC70" s="581">
        <f t="shared" si="143"/>
        <v>0</v>
      </c>
      <c r="AD70" s="581">
        <f t="shared" si="144"/>
        <v>-20</v>
      </c>
      <c r="AE70" s="581">
        <f t="shared" si="145"/>
        <v>0</v>
      </c>
      <c r="AF70" s="581">
        <f t="shared" si="146"/>
        <v>20</v>
      </c>
      <c r="AG70" s="581">
        <f t="shared" si="147"/>
        <v>0</v>
      </c>
      <c r="AH70" s="581">
        <f t="shared" si="148"/>
        <v>-20</v>
      </c>
      <c r="AI70" s="581">
        <f t="shared" si="149"/>
        <v>0</v>
      </c>
      <c r="AJ70" s="581">
        <f t="shared" si="150"/>
        <v>20</v>
      </c>
      <c r="AK70" s="581">
        <f t="shared" si="151"/>
        <v>0</v>
      </c>
      <c r="AL70" s="581">
        <f t="shared" si="152"/>
        <v>-20</v>
      </c>
      <c r="AM70" s="581">
        <f t="shared" si="153"/>
        <v>0</v>
      </c>
      <c r="AN70" s="581">
        <f t="shared" si="154"/>
        <v>20</v>
      </c>
      <c r="AO70" s="581">
        <f t="shared" si="155"/>
        <v>0</v>
      </c>
      <c r="AP70" s="581">
        <f t="shared" si="156"/>
        <v>-20</v>
      </c>
      <c r="AQ70" s="581">
        <f t="shared" si="157"/>
        <v>0</v>
      </c>
      <c r="AR70" s="581">
        <f t="shared" si="158"/>
        <v>20</v>
      </c>
      <c r="AS70" s="581">
        <f t="shared" si="159"/>
        <v>0</v>
      </c>
      <c r="AT70" s="581">
        <f t="shared" si="160"/>
        <v>-20</v>
      </c>
      <c r="AU70" s="581">
        <f t="shared" si="161"/>
        <v>0</v>
      </c>
      <c r="AV70" s="581">
        <f t="shared" si="162"/>
        <v>20</v>
      </c>
      <c r="AW70" s="581">
        <f t="shared" si="163"/>
        <v>0</v>
      </c>
      <c r="AX70" s="581">
        <f t="shared" si="164"/>
        <v>-20</v>
      </c>
      <c r="AY70" s="581">
        <f t="shared" si="165"/>
        <v>0</v>
      </c>
      <c r="AZ70" s="581">
        <f t="shared" si="166"/>
        <v>20</v>
      </c>
      <c r="BA70" s="581">
        <f t="shared" si="167"/>
        <v>0</v>
      </c>
      <c r="BB70" s="581">
        <f t="shared" si="168"/>
        <v>-20</v>
      </c>
      <c r="BC70" s="581">
        <f t="shared" si="169"/>
        <v>0</v>
      </c>
      <c r="BD70" s="581">
        <f t="shared" si="170"/>
        <v>20</v>
      </c>
      <c r="BE70" s="581">
        <f t="shared" si="171"/>
        <v>0</v>
      </c>
      <c r="BF70" s="581">
        <f>H70*((Resultat_liste!$M72+20)/20)+Resultat_liste!$J72</f>
        <v>22</v>
      </c>
      <c r="BG70" s="581">
        <f>I70*((Resultat_liste!$M72+20)/20)+Resultat_liste!$J72</f>
        <v>2</v>
      </c>
      <c r="BH70" s="581">
        <f>J70*((Resultat_liste!$M72+20)/20)+Resultat_liste!$J72</f>
        <v>-18</v>
      </c>
      <c r="BI70" s="581">
        <f>K70*((Resultat_liste!$M72+20)/20)+Resultat_liste!$J72</f>
        <v>2</v>
      </c>
      <c r="BJ70" s="581">
        <f>L70*((Resultat_liste!$M72+20)/20)+Resultat_liste!$J72</f>
        <v>22</v>
      </c>
      <c r="BK70" s="581">
        <f>M70*((Resultat_liste!$M72+20)/20)+Resultat_liste!$J72</f>
        <v>2</v>
      </c>
      <c r="BL70" s="581">
        <f>N70*((Resultat_liste!$M72+20)/20)+Resultat_liste!$J72</f>
        <v>-18</v>
      </c>
      <c r="BM70" s="581">
        <f>O70*((Resultat_liste!$M72+20)/20)+Resultat_liste!$J72</f>
        <v>2</v>
      </c>
      <c r="BN70" s="581">
        <f>P70*((Resultat_liste!$M72+20)/20)+Resultat_liste!$J72</f>
        <v>22</v>
      </c>
      <c r="BO70" s="581">
        <f>Q70*((Resultat_liste!$M72+20)/20)+Resultat_liste!$J72</f>
        <v>2</v>
      </c>
      <c r="BP70" s="581">
        <f>R70*((Resultat_liste!$M72+20)/20)+Resultat_liste!$J72</f>
        <v>-18</v>
      </c>
      <c r="BQ70" s="581">
        <f>S70*((Resultat_liste!$M72+20)/20)+Resultat_liste!$J72</f>
        <v>2</v>
      </c>
      <c r="BR70" s="581">
        <f>T70*((Resultat_liste!$M72+20)/20)+Resultat_liste!$J72</f>
        <v>22</v>
      </c>
      <c r="BS70" s="581">
        <f>U70*((Resultat_liste!$M72+20)/20)+Resultat_liste!$J72</f>
        <v>2</v>
      </c>
      <c r="BT70" s="581">
        <f>V70*((Resultat_liste!$M72+20)/20)+Resultat_liste!$J72</f>
        <v>-18</v>
      </c>
      <c r="BU70" s="581">
        <f>W70*((Resultat_liste!$M72+20)/20)+Resultat_liste!$J72</f>
        <v>2</v>
      </c>
      <c r="BV70" s="581">
        <f>X70*((Resultat_liste!$M72+20)/20)+Resultat_liste!$J72</f>
        <v>22</v>
      </c>
      <c r="BW70" s="581">
        <f>Y70*((Resultat_liste!$M72+20)/20)+Resultat_liste!$J72</f>
        <v>2</v>
      </c>
      <c r="BX70" s="581">
        <f>Z70*((Resultat_liste!$M72+20)/20)+Resultat_liste!$J72</f>
        <v>-18</v>
      </c>
      <c r="BY70" s="581">
        <f>AA70*((Resultat_liste!$M72+20)/20)+Resultat_liste!$J72</f>
        <v>2</v>
      </c>
      <c r="BZ70" s="581">
        <f>AB70*((Resultat_liste!$M72+20)/20)+Resultat_liste!$J72</f>
        <v>22</v>
      </c>
      <c r="CA70" s="581">
        <f>AC70*((Resultat_liste!$M72+20)/20)+Resultat_liste!$J72</f>
        <v>2</v>
      </c>
      <c r="CB70" s="581">
        <f>AD70*((Resultat_liste!$M72+20)/20)+Resultat_liste!$J72</f>
        <v>-18</v>
      </c>
      <c r="CC70" s="581">
        <f>AE70*((Resultat_liste!$M72+20)/20)+Resultat_liste!$J72</f>
        <v>2</v>
      </c>
      <c r="CD70" s="581">
        <f>AF70*((Resultat_liste!$M72+20)/20)+Resultat_liste!$J72</f>
        <v>22</v>
      </c>
      <c r="CE70" s="581">
        <f>AG70*((Resultat_liste!$M72+20)/20)+Resultat_liste!$J72</f>
        <v>2</v>
      </c>
      <c r="CF70" s="581">
        <f>AH70*((Resultat_liste!$M72+20)/20)+Resultat_liste!$J72</f>
        <v>-18</v>
      </c>
      <c r="CG70" s="581">
        <f>AI70*((Resultat_liste!$M72+20)/20)+Resultat_liste!$J72</f>
        <v>2</v>
      </c>
      <c r="CH70" s="581">
        <f>AJ70*((Resultat_liste!$M72+20)/20)+Resultat_liste!$J72</f>
        <v>22</v>
      </c>
      <c r="CI70" s="581">
        <f>AK70*((Resultat_liste!$M72+20)/20)+Resultat_liste!$J72</f>
        <v>2</v>
      </c>
      <c r="CJ70" s="581">
        <f>AL70*((Resultat_liste!$M72+20)/20)+Resultat_liste!$J72</f>
        <v>-18</v>
      </c>
      <c r="CK70" s="581">
        <f>AM70*((Resultat_liste!$M72+20)/20)+Resultat_liste!$J72</f>
        <v>2</v>
      </c>
      <c r="CL70" s="581">
        <f>AN70*((Resultat_liste!$M72+20)/20)+Resultat_liste!$J72</f>
        <v>22</v>
      </c>
      <c r="CM70" s="581">
        <f>AO70*((Resultat_liste!$M72+20)/20)+Resultat_liste!$J72</f>
        <v>2</v>
      </c>
      <c r="CN70" s="581">
        <f>AP70*((Resultat_liste!$M72+20)/20)+Resultat_liste!$J72</f>
        <v>-18</v>
      </c>
      <c r="CO70" s="581">
        <f>AQ70*((Resultat_liste!$M72+20)/20)+Resultat_liste!$J72</f>
        <v>2</v>
      </c>
      <c r="CP70" s="581">
        <f>AR70*((Resultat_liste!$M72+20)/20)+Resultat_liste!$J72</f>
        <v>22</v>
      </c>
      <c r="CQ70" s="581">
        <f>AS70*((Resultat_liste!$M72+20)/20)+Resultat_liste!$J72</f>
        <v>2</v>
      </c>
      <c r="CR70" s="581">
        <f>AT70*((Resultat_liste!$M72+20)/20)+Resultat_liste!$J72</f>
        <v>-18</v>
      </c>
      <c r="CS70" s="581">
        <f>AU70*((Resultat_liste!$M72+20)/20)+Resultat_liste!$J72</f>
        <v>2</v>
      </c>
      <c r="CT70" s="581">
        <f>AV70*((Resultat_liste!$M72+20)/20)+Resultat_liste!$J72</f>
        <v>22</v>
      </c>
      <c r="CU70" s="581">
        <f>AW70*((Resultat_liste!$M72+20)/20)+Resultat_liste!$J72</f>
        <v>2</v>
      </c>
      <c r="CV70" s="581">
        <f>AX70*((Resultat_liste!$M72+20)/20)+Resultat_liste!$J72</f>
        <v>-18</v>
      </c>
      <c r="CW70" s="581">
        <f>AY70*((Resultat_liste!$M72+20)/20)+Resultat_liste!$J72</f>
        <v>2</v>
      </c>
      <c r="CX70" s="581">
        <f>AZ70*((Resultat_liste!$M72+20)/20)+Resultat_liste!$J72</f>
        <v>22</v>
      </c>
      <c r="CY70" s="581">
        <f>BA70*((Resultat_liste!$M72+20)/20)+Resultat_liste!$J72</f>
        <v>2</v>
      </c>
      <c r="CZ70" s="581">
        <f>BB70*((Resultat_liste!$M72+20)/20)+Resultat_liste!$J72</f>
        <v>-18</v>
      </c>
      <c r="DA70" s="581">
        <f>BC70*((Resultat_liste!$M72+20)/20)+Resultat_liste!$J72</f>
        <v>2</v>
      </c>
      <c r="DB70" s="581">
        <f>BD70*((Resultat_liste!$M72+20)/20)+Resultat_liste!$J72</f>
        <v>22</v>
      </c>
      <c r="DC70" s="581">
        <f>BE70*((Resultat_liste!$M72+20)/20)+Resultat_liste!$J72</f>
        <v>2</v>
      </c>
      <c r="DD70" s="581">
        <f>H70*((Resultat_liste!$Y72+20)/20)+Resultat_liste!$V72</f>
        <v>26</v>
      </c>
      <c r="DE70" s="581">
        <f>I70*((Resultat_liste!$Y72+20)/20)+Resultat_liste!$V72</f>
        <v>1</v>
      </c>
      <c r="DF70" s="581">
        <f>J70*((Resultat_liste!$Y72+20)/20)+Resultat_liste!$V72</f>
        <v>-24</v>
      </c>
      <c r="DG70" s="581">
        <f>K70*((Resultat_liste!$Y72+20)/20)+Resultat_liste!$V72</f>
        <v>1</v>
      </c>
      <c r="DH70" s="581">
        <f>L70*((Resultat_liste!$Y72+20)/20)+Resultat_liste!$V72</f>
        <v>26</v>
      </c>
      <c r="DI70" s="581">
        <f>M70*((Resultat_liste!$Y72+20)/20)+Resultat_liste!$V72</f>
        <v>1</v>
      </c>
      <c r="DJ70" s="581">
        <f>N70*((Resultat_liste!$Y72+20)/20)+Resultat_liste!$V72</f>
        <v>-24</v>
      </c>
      <c r="DK70" s="581">
        <f>O70*((Resultat_liste!$Y72+20)/20)+Resultat_liste!$V72</f>
        <v>1</v>
      </c>
      <c r="DL70" s="581">
        <f>P70*((Resultat_liste!$Y72+20)/20)+Resultat_liste!$V72</f>
        <v>26</v>
      </c>
      <c r="DM70" s="581">
        <f>Q70*((Resultat_liste!$Y72+20)/20)+Resultat_liste!$V72</f>
        <v>1</v>
      </c>
      <c r="DN70" s="581">
        <f>R70*((Resultat_liste!$Y72+20)/20)+Resultat_liste!$V72</f>
        <v>-24</v>
      </c>
      <c r="DO70" s="581">
        <f>S70*((Resultat_liste!$Y72+20)/20)+Resultat_liste!$V72</f>
        <v>1</v>
      </c>
      <c r="DP70" s="581">
        <f>T70*((Resultat_liste!$Y72+20)/20)+Resultat_liste!$V72</f>
        <v>26</v>
      </c>
      <c r="DQ70" s="581">
        <f>U70*((Resultat_liste!$Y72+20)/20)+Resultat_liste!$V72</f>
        <v>1</v>
      </c>
      <c r="DR70" s="581">
        <f>V70*((Resultat_liste!$Y72+20)/20)+Resultat_liste!$V72</f>
        <v>-24</v>
      </c>
      <c r="DS70" s="581">
        <f>W70*((Resultat_liste!$Y72+20)/20)+Resultat_liste!$V72</f>
        <v>1</v>
      </c>
      <c r="DT70" s="581">
        <f>X70*((Resultat_liste!$Y72+20)/20)+Resultat_liste!$V72</f>
        <v>26</v>
      </c>
      <c r="DU70" s="581">
        <f>Y70*((Resultat_liste!$Y72+20)/20)+Resultat_liste!$V72</f>
        <v>1</v>
      </c>
      <c r="DV70" s="581">
        <f>Z70*((Resultat_liste!$Y72+20)/20)+Resultat_liste!$V72</f>
        <v>-24</v>
      </c>
      <c r="DW70" s="581">
        <f>AA70*((Resultat_liste!$Y72+20)/20)+Resultat_liste!$V72</f>
        <v>1</v>
      </c>
      <c r="DX70" s="581">
        <f>AB70*((Resultat_liste!$Y72+20)/20)+Resultat_liste!$V72</f>
        <v>26</v>
      </c>
      <c r="DY70" s="581">
        <f>AC70*((Resultat_liste!$Y72+20)/20)+Resultat_liste!$V72</f>
        <v>1</v>
      </c>
      <c r="DZ70" s="581">
        <f>AD70*((Resultat_liste!$Y72+20)/20)+Resultat_liste!$V72</f>
        <v>-24</v>
      </c>
      <c r="EA70" s="581">
        <f>AE70*((Resultat_liste!$Y72+20)/20)+Resultat_liste!$V72</f>
        <v>1</v>
      </c>
      <c r="EB70" s="581">
        <f>AF70*((Resultat_liste!$Y72+20)/20)+Resultat_liste!$V72</f>
        <v>26</v>
      </c>
      <c r="EC70" s="581">
        <f>AG70*((Resultat_liste!$Y72+20)/20)+Resultat_liste!$V72</f>
        <v>1</v>
      </c>
      <c r="ED70" s="581">
        <f>AH70*((Resultat_liste!$Y72+20)/20)+Resultat_liste!$V72</f>
        <v>-24</v>
      </c>
      <c r="EE70" s="581">
        <f>AI70*((Resultat_liste!$Y72+20)/20)+Resultat_liste!$V72</f>
        <v>1</v>
      </c>
      <c r="EF70" s="581">
        <f>AJ70*((Resultat_liste!$Y72+20)/20)+Resultat_liste!$V72</f>
        <v>26</v>
      </c>
      <c r="EG70" s="581">
        <f>AK70*((Resultat_liste!$Y72+20)/20)+Resultat_liste!$V72</f>
        <v>1</v>
      </c>
      <c r="EH70" s="581">
        <f>AL70*((Resultat_liste!$Y72+20)/20)+Resultat_liste!$V72</f>
        <v>-24</v>
      </c>
      <c r="EI70" s="581">
        <f>AM70*((Resultat_liste!$Y72+20)/20)+Resultat_liste!$V72</f>
        <v>1</v>
      </c>
      <c r="EJ70" s="581">
        <f>AN70*((Resultat_liste!$Y72+20)/20)+Resultat_liste!$V72</f>
        <v>26</v>
      </c>
      <c r="EK70" s="581">
        <f>AO70*((Resultat_liste!$Y72+20)/20)+Resultat_liste!$V72</f>
        <v>1</v>
      </c>
      <c r="EL70" s="581">
        <f>AP70*((Resultat_liste!$Y72+20)/20)+Resultat_liste!$V72</f>
        <v>-24</v>
      </c>
      <c r="EM70" s="581">
        <f>AQ70*((Resultat_liste!$Y72+20)/20)+Resultat_liste!$V72</f>
        <v>1</v>
      </c>
      <c r="EN70" s="581">
        <f>AR70*((Resultat_liste!$Y72+20)/20)+Resultat_liste!$V72</f>
        <v>26</v>
      </c>
      <c r="EO70" s="581">
        <f>AS70*((Resultat_liste!$Y72+20)/20)+Resultat_liste!$V72</f>
        <v>1</v>
      </c>
      <c r="EP70" s="581">
        <f>AT70*((Resultat_liste!$Y72+20)/20)+Resultat_liste!$V72</f>
        <v>-24</v>
      </c>
      <c r="EQ70" s="581">
        <f>AU70*((Resultat_liste!$Y72+20)/20)+Resultat_liste!$V72</f>
        <v>1</v>
      </c>
      <c r="ER70" s="581">
        <f>AV70*((Resultat_liste!$Y72+20)/20)+Resultat_liste!$V72</f>
        <v>26</v>
      </c>
      <c r="ES70" s="581">
        <f>AW70*((Resultat_liste!$Y72+20)/20)+Resultat_liste!$V72</f>
        <v>1</v>
      </c>
      <c r="ET70" s="581">
        <f>AX70*((Resultat_liste!$Y72+20)/20)+Resultat_liste!$V72</f>
        <v>-24</v>
      </c>
      <c r="EU70" s="581">
        <f>AY70*((Resultat_liste!$Y72+20)/20)+Resultat_liste!$V72</f>
        <v>1</v>
      </c>
      <c r="EV70" s="581">
        <f>AZ70*((Resultat_liste!$Y72+20)/20)+Resultat_liste!$V72</f>
        <v>26</v>
      </c>
      <c r="EW70" s="581">
        <f>BA70*((Resultat_liste!$Y72+20)/20)+Resultat_liste!$V72</f>
        <v>1</v>
      </c>
      <c r="EX70" s="581">
        <f>BB70*((Resultat_liste!$Y72+20)/20)+Resultat_liste!$V72</f>
        <v>-24</v>
      </c>
      <c r="EY70" s="581">
        <f>BC70*((Resultat_liste!$Y72+20)/20)+Resultat_liste!$V72</f>
        <v>1</v>
      </c>
      <c r="EZ70" s="581">
        <f>BD70*((Resultat_liste!$Y72+20)/20)+Resultat_liste!$V72</f>
        <v>26</v>
      </c>
      <c r="FA70" s="581">
        <f>BE70*((Resultat_liste!$Y72+20)/20)+Resultat_liste!$V72</f>
        <v>1</v>
      </c>
      <c r="FB70" s="581">
        <f t="shared" si="172"/>
        <v>20</v>
      </c>
      <c r="FC70" s="581">
        <f t="shared" si="173"/>
        <v>0</v>
      </c>
      <c r="FD70" s="581">
        <f t="shared" si="174"/>
        <v>-20</v>
      </c>
      <c r="FE70" s="581">
        <f t="shared" si="175"/>
        <v>0</v>
      </c>
      <c r="FF70" s="581">
        <f t="shared" si="176"/>
        <v>20</v>
      </c>
      <c r="FG70" s="581">
        <f t="shared" si="177"/>
        <v>0</v>
      </c>
      <c r="FH70" s="581">
        <f t="shared" si="178"/>
        <v>-20</v>
      </c>
      <c r="FI70" s="581">
        <f t="shared" si="179"/>
        <v>0</v>
      </c>
      <c r="FJ70" s="581">
        <f t="shared" si="180"/>
        <v>20</v>
      </c>
      <c r="FK70" s="581">
        <f t="shared" si="181"/>
        <v>0</v>
      </c>
      <c r="FL70" s="581">
        <f t="shared" si="182"/>
        <v>-20</v>
      </c>
      <c r="FM70" s="581">
        <f t="shared" si="183"/>
        <v>0</v>
      </c>
      <c r="FN70" s="581">
        <f t="shared" si="184"/>
        <v>20</v>
      </c>
      <c r="FO70" s="581">
        <f t="shared" si="185"/>
        <v>0</v>
      </c>
      <c r="FP70" s="581">
        <f t="shared" si="186"/>
        <v>-20</v>
      </c>
      <c r="FQ70" s="581">
        <f t="shared" si="187"/>
        <v>0</v>
      </c>
      <c r="FR70" s="581">
        <f t="shared" si="188"/>
        <v>20</v>
      </c>
      <c r="FS70" s="581">
        <f t="shared" si="189"/>
        <v>0</v>
      </c>
      <c r="FT70" s="581">
        <f t="shared" si="190"/>
        <v>-20</v>
      </c>
      <c r="FU70" s="581">
        <f t="shared" si="191"/>
        <v>0</v>
      </c>
      <c r="FV70" s="581">
        <f t="shared" si="192"/>
        <v>20</v>
      </c>
      <c r="FW70" s="581">
        <f t="shared" si="193"/>
        <v>0</v>
      </c>
      <c r="FX70" s="581">
        <f t="shared" si="194"/>
        <v>-20</v>
      </c>
      <c r="FY70" s="581">
        <f t="shared" si="195"/>
        <v>0</v>
      </c>
      <c r="FZ70" s="581">
        <f t="shared" si="196"/>
        <v>20</v>
      </c>
      <c r="GA70" s="581">
        <f t="shared" si="197"/>
        <v>0</v>
      </c>
      <c r="GB70" s="581">
        <f t="shared" si="101"/>
        <v>-20</v>
      </c>
      <c r="GC70" s="581">
        <f t="shared" si="102"/>
        <v>0</v>
      </c>
      <c r="GD70" s="581">
        <f t="shared" si="103"/>
        <v>20</v>
      </c>
      <c r="GE70" s="581">
        <f t="shared" si="104"/>
        <v>0</v>
      </c>
      <c r="GF70" s="581">
        <f t="shared" si="105"/>
        <v>-20</v>
      </c>
      <c r="GG70" s="581">
        <f t="shared" si="106"/>
        <v>0</v>
      </c>
      <c r="GH70" s="581">
        <f t="shared" si="107"/>
        <v>20</v>
      </c>
      <c r="GI70" s="581">
        <f t="shared" si="108"/>
        <v>0</v>
      </c>
      <c r="GJ70" s="581">
        <f t="shared" si="109"/>
        <v>-20</v>
      </c>
      <c r="GK70" s="581">
        <f t="shared" si="110"/>
        <v>0</v>
      </c>
      <c r="GL70" s="581">
        <f t="shared" si="111"/>
        <v>20</v>
      </c>
      <c r="GM70" s="581">
        <f t="shared" si="112"/>
        <v>0</v>
      </c>
      <c r="GN70" s="581">
        <f t="shared" si="113"/>
        <v>-20</v>
      </c>
      <c r="GO70" s="581">
        <f t="shared" si="114"/>
        <v>0</v>
      </c>
      <c r="GP70" s="581">
        <f t="shared" si="115"/>
        <v>20</v>
      </c>
      <c r="GQ70" s="581">
        <f t="shared" si="116"/>
        <v>0</v>
      </c>
      <c r="GR70" s="581">
        <f t="shared" si="117"/>
        <v>-20</v>
      </c>
      <c r="GS70" s="581">
        <f t="shared" si="118"/>
        <v>0</v>
      </c>
      <c r="GT70" s="581">
        <f t="shared" si="119"/>
        <v>20</v>
      </c>
      <c r="GU70" s="581">
        <f t="shared" si="120"/>
        <v>0</v>
      </c>
      <c r="GV70" s="581">
        <f t="shared" si="121"/>
        <v>-20</v>
      </c>
      <c r="GW70" s="581">
        <f t="shared" si="122"/>
        <v>0</v>
      </c>
      <c r="GX70" s="581">
        <f t="shared" si="123"/>
        <v>20</v>
      </c>
      <c r="GY70" s="581">
        <f t="shared" si="124"/>
        <v>0</v>
      </c>
    </row>
    <row r="71" spans="1:207" ht="16.5" thickTop="1" thickBot="1" x14ac:dyDescent="0.3">
      <c r="A71" s="581">
        <v>700</v>
      </c>
      <c r="B71" s="584" t="s">
        <v>86</v>
      </c>
      <c r="C71" s="581">
        <f t="shared" si="198"/>
        <v>10</v>
      </c>
      <c r="D71" s="581">
        <f t="shared" si="125"/>
        <v>1008</v>
      </c>
      <c r="E71" s="581">
        <v>700</v>
      </c>
      <c r="F71" s="581">
        <f t="shared" si="199"/>
        <v>8</v>
      </c>
      <c r="G71" s="582" t="s">
        <v>78</v>
      </c>
      <c r="H71" s="581">
        <v>20</v>
      </c>
      <c r="I71" s="581">
        <v>0</v>
      </c>
      <c r="J71" s="581">
        <v>-20</v>
      </c>
      <c r="K71" s="581">
        <v>0</v>
      </c>
      <c r="L71" s="581">
        <f t="shared" si="126"/>
        <v>20</v>
      </c>
      <c r="M71" s="581">
        <f t="shared" si="127"/>
        <v>0</v>
      </c>
      <c r="N71" s="581">
        <f t="shared" si="128"/>
        <v>-20</v>
      </c>
      <c r="O71" s="581">
        <f t="shared" si="129"/>
        <v>0</v>
      </c>
      <c r="P71" s="581">
        <f t="shared" si="130"/>
        <v>20</v>
      </c>
      <c r="Q71" s="581">
        <f t="shared" si="131"/>
        <v>0</v>
      </c>
      <c r="R71" s="581">
        <f t="shared" si="132"/>
        <v>-20</v>
      </c>
      <c r="S71" s="581">
        <f t="shared" si="133"/>
        <v>0</v>
      </c>
      <c r="T71" s="581">
        <f t="shared" si="134"/>
        <v>20</v>
      </c>
      <c r="U71" s="581">
        <f t="shared" si="135"/>
        <v>0</v>
      </c>
      <c r="V71" s="581">
        <f t="shared" si="136"/>
        <v>-20</v>
      </c>
      <c r="W71" s="581">
        <f t="shared" si="137"/>
        <v>0</v>
      </c>
      <c r="X71" s="581">
        <f t="shared" si="138"/>
        <v>20</v>
      </c>
      <c r="Y71" s="581">
        <f t="shared" si="139"/>
        <v>0</v>
      </c>
      <c r="Z71" s="581">
        <f t="shared" si="140"/>
        <v>-20</v>
      </c>
      <c r="AA71" s="581">
        <f t="shared" si="141"/>
        <v>0</v>
      </c>
      <c r="AB71" s="581">
        <f t="shared" si="142"/>
        <v>20</v>
      </c>
      <c r="AC71" s="581">
        <f t="shared" si="143"/>
        <v>0</v>
      </c>
      <c r="AD71" s="581">
        <f t="shared" si="144"/>
        <v>-20</v>
      </c>
      <c r="AE71" s="581">
        <f t="shared" si="145"/>
        <v>0</v>
      </c>
      <c r="AF71" s="581">
        <f t="shared" si="146"/>
        <v>20</v>
      </c>
      <c r="AG71" s="581">
        <f t="shared" si="147"/>
        <v>0</v>
      </c>
      <c r="AH71" s="581">
        <f t="shared" si="148"/>
        <v>-20</v>
      </c>
      <c r="AI71" s="581">
        <f t="shared" si="149"/>
        <v>0</v>
      </c>
      <c r="AJ71" s="581">
        <f t="shared" si="150"/>
        <v>20</v>
      </c>
      <c r="AK71" s="581">
        <f t="shared" si="151"/>
        <v>0</v>
      </c>
      <c r="AL71" s="581">
        <f t="shared" si="152"/>
        <v>-20</v>
      </c>
      <c r="AM71" s="581">
        <f t="shared" si="153"/>
        <v>0</v>
      </c>
      <c r="AN71" s="581">
        <f t="shared" si="154"/>
        <v>20</v>
      </c>
      <c r="AO71" s="581">
        <f t="shared" si="155"/>
        <v>0</v>
      </c>
      <c r="AP71" s="581">
        <f t="shared" si="156"/>
        <v>-20</v>
      </c>
      <c r="AQ71" s="581">
        <f t="shared" si="157"/>
        <v>0</v>
      </c>
      <c r="AR71" s="581">
        <f t="shared" si="158"/>
        <v>20</v>
      </c>
      <c r="AS71" s="581">
        <f t="shared" si="159"/>
        <v>0</v>
      </c>
      <c r="AT71" s="581">
        <f t="shared" si="160"/>
        <v>-20</v>
      </c>
      <c r="AU71" s="581">
        <f t="shared" si="161"/>
        <v>0</v>
      </c>
      <c r="AV71" s="581">
        <f t="shared" si="162"/>
        <v>20</v>
      </c>
      <c r="AW71" s="581">
        <f t="shared" si="163"/>
        <v>0</v>
      </c>
      <c r="AX71" s="581">
        <f t="shared" si="164"/>
        <v>-20</v>
      </c>
      <c r="AY71" s="581">
        <f t="shared" si="165"/>
        <v>0</v>
      </c>
      <c r="AZ71" s="581">
        <f t="shared" si="166"/>
        <v>20</v>
      </c>
      <c r="BA71" s="581">
        <f t="shared" si="167"/>
        <v>0</v>
      </c>
      <c r="BB71" s="581">
        <f t="shared" si="168"/>
        <v>-20</v>
      </c>
      <c r="BC71" s="581">
        <f t="shared" si="169"/>
        <v>0</v>
      </c>
      <c r="BD71" s="581">
        <f t="shared" si="170"/>
        <v>20</v>
      </c>
      <c r="BE71" s="581">
        <f t="shared" si="171"/>
        <v>0</v>
      </c>
      <c r="BF71" s="581">
        <f>H71*((Resultat_liste!$M73+20)/20)+Resultat_liste!$J73</f>
        <v>30</v>
      </c>
      <c r="BG71" s="581">
        <f>I71*((Resultat_liste!$M73+20)/20)+Resultat_liste!$J73</f>
        <v>2</v>
      </c>
      <c r="BH71" s="581">
        <f>J71*((Resultat_liste!$M73+20)/20)+Resultat_liste!$J73</f>
        <v>-26</v>
      </c>
      <c r="BI71" s="581">
        <f>K71*((Resultat_liste!$M73+20)/20)+Resultat_liste!$J73</f>
        <v>2</v>
      </c>
      <c r="BJ71" s="581">
        <f>L71*((Resultat_liste!$M73+20)/20)+Resultat_liste!$J73</f>
        <v>30</v>
      </c>
      <c r="BK71" s="581">
        <f>M71*((Resultat_liste!$M73+20)/20)+Resultat_liste!$J73</f>
        <v>2</v>
      </c>
      <c r="BL71" s="581">
        <f>N71*((Resultat_liste!$M73+20)/20)+Resultat_liste!$J73</f>
        <v>-26</v>
      </c>
      <c r="BM71" s="581">
        <f>O71*((Resultat_liste!$M73+20)/20)+Resultat_liste!$J73</f>
        <v>2</v>
      </c>
      <c r="BN71" s="581">
        <f>P71*((Resultat_liste!$M73+20)/20)+Resultat_liste!$J73</f>
        <v>30</v>
      </c>
      <c r="BO71" s="581">
        <f>Q71*((Resultat_liste!$M73+20)/20)+Resultat_liste!$J73</f>
        <v>2</v>
      </c>
      <c r="BP71" s="581">
        <f>R71*((Resultat_liste!$M73+20)/20)+Resultat_liste!$J73</f>
        <v>-26</v>
      </c>
      <c r="BQ71" s="581">
        <f>S71*((Resultat_liste!$M73+20)/20)+Resultat_liste!$J73</f>
        <v>2</v>
      </c>
      <c r="BR71" s="581">
        <f>T71*((Resultat_liste!$M73+20)/20)+Resultat_liste!$J73</f>
        <v>30</v>
      </c>
      <c r="BS71" s="581">
        <f>U71*((Resultat_liste!$M73+20)/20)+Resultat_liste!$J73</f>
        <v>2</v>
      </c>
      <c r="BT71" s="581">
        <f>V71*((Resultat_liste!$M73+20)/20)+Resultat_liste!$J73</f>
        <v>-26</v>
      </c>
      <c r="BU71" s="581">
        <f>W71*((Resultat_liste!$M73+20)/20)+Resultat_liste!$J73</f>
        <v>2</v>
      </c>
      <c r="BV71" s="581">
        <f>X71*((Resultat_liste!$M73+20)/20)+Resultat_liste!$J73</f>
        <v>30</v>
      </c>
      <c r="BW71" s="581">
        <f>Y71*((Resultat_liste!$M73+20)/20)+Resultat_liste!$J73</f>
        <v>2</v>
      </c>
      <c r="BX71" s="581">
        <f>Z71*((Resultat_liste!$M73+20)/20)+Resultat_liste!$J73</f>
        <v>-26</v>
      </c>
      <c r="BY71" s="581">
        <f>AA71*((Resultat_liste!$M73+20)/20)+Resultat_liste!$J73</f>
        <v>2</v>
      </c>
      <c r="BZ71" s="581">
        <f>AB71*((Resultat_liste!$M73+20)/20)+Resultat_liste!$J73</f>
        <v>30</v>
      </c>
      <c r="CA71" s="581">
        <f>AC71*((Resultat_liste!$M73+20)/20)+Resultat_liste!$J73</f>
        <v>2</v>
      </c>
      <c r="CB71" s="581">
        <f>AD71*((Resultat_liste!$M73+20)/20)+Resultat_liste!$J73</f>
        <v>-26</v>
      </c>
      <c r="CC71" s="581">
        <f>AE71*((Resultat_liste!$M73+20)/20)+Resultat_liste!$J73</f>
        <v>2</v>
      </c>
      <c r="CD71" s="581">
        <f>AF71*((Resultat_liste!$M73+20)/20)+Resultat_liste!$J73</f>
        <v>30</v>
      </c>
      <c r="CE71" s="581">
        <f>AG71*((Resultat_liste!$M73+20)/20)+Resultat_liste!$J73</f>
        <v>2</v>
      </c>
      <c r="CF71" s="581">
        <f>AH71*((Resultat_liste!$M73+20)/20)+Resultat_liste!$J73</f>
        <v>-26</v>
      </c>
      <c r="CG71" s="581">
        <f>AI71*((Resultat_liste!$M73+20)/20)+Resultat_liste!$J73</f>
        <v>2</v>
      </c>
      <c r="CH71" s="581">
        <f>AJ71*((Resultat_liste!$M73+20)/20)+Resultat_liste!$J73</f>
        <v>30</v>
      </c>
      <c r="CI71" s="581">
        <f>AK71*((Resultat_liste!$M73+20)/20)+Resultat_liste!$J73</f>
        <v>2</v>
      </c>
      <c r="CJ71" s="581">
        <f>AL71*((Resultat_liste!$M73+20)/20)+Resultat_liste!$J73</f>
        <v>-26</v>
      </c>
      <c r="CK71" s="581">
        <f>AM71*((Resultat_liste!$M73+20)/20)+Resultat_liste!$J73</f>
        <v>2</v>
      </c>
      <c r="CL71" s="581">
        <f>AN71*((Resultat_liste!$M73+20)/20)+Resultat_liste!$J73</f>
        <v>30</v>
      </c>
      <c r="CM71" s="581">
        <f>AO71*((Resultat_liste!$M73+20)/20)+Resultat_liste!$J73</f>
        <v>2</v>
      </c>
      <c r="CN71" s="581">
        <f>AP71*((Resultat_liste!$M73+20)/20)+Resultat_liste!$J73</f>
        <v>-26</v>
      </c>
      <c r="CO71" s="581">
        <f>AQ71*((Resultat_liste!$M73+20)/20)+Resultat_liste!$J73</f>
        <v>2</v>
      </c>
      <c r="CP71" s="581">
        <f>AR71*((Resultat_liste!$M73+20)/20)+Resultat_liste!$J73</f>
        <v>30</v>
      </c>
      <c r="CQ71" s="581">
        <f>AS71*((Resultat_liste!$M73+20)/20)+Resultat_liste!$J73</f>
        <v>2</v>
      </c>
      <c r="CR71" s="581">
        <f>AT71*((Resultat_liste!$M73+20)/20)+Resultat_liste!$J73</f>
        <v>-26</v>
      </c>
      <c r="CS71" s="581">
        <f>AU71*((Resultat_liste!$M73+20)/20)+Resultat_liste!$J73</f>
        <v>2</v>
      </c>
      <c r="CT71" s="581">
        <f>AV71*((Resultat_liste!$M73+20)/20)+Resultat_liste!$J73</f>
        <v>30</v>
      </c>
      <c r="CU71" s="581">
        <f>AW71*((Resultat_liste!$M73+20)/20)+Resultat_liste!$J73</f>
        <v>2</v>
      </c>
      <c r="CV71" s="581">
        <f>AX71*((Resultat_liste!$M73+20)/20)+Resultat_liste!$J73</f>
        <v>-26</v>
      </c>
      <c r="CW71" s="581">
        <f>AY71*((Resultat_liste!$M73+20)/20)+Resultat_liste!$J73</f>
        <v>2</v>
      </c>
      <c r="CX71" s="581">
        <f>AZ71*((Resultat_liste!$M73+20)/20)+Resultat_liste!$J73</f>
        <v>30</v>
      </c>
      <c r="CY71" s="581">
        <f>BA71*((Resultat_liste!$M73+20)/20)+Resultat_liste!$J73</f>
        <v>2</v>
      </c>
      <c r="CZ71" s="581">
        <f>BB71*((Resultat_liste!$M73+20)/20)+Resultat_liste!$J73</f>
        <v>-26</v>
      </c>
      <c r="DA71" s="581">
        <f>BC71*((Resultat_liste!$M73+20)/20)+Resultat_liste!$J73</f>
        <v>2</v>
      </c>
      <c r="DB71" s="581">
        <f>BD71*((Resultat_liste!$M73+20)/20)+Resultat_liste!$J73</f>
        <v>30</v>
      </c>
      <c r="DC71" s="581">
        <f>BE71*((Resultat_liste!$M73+20)/20)+Resultat_liste!$J73</f>
        <v>2</v>
      </c>
      <c r="DD71" s="581">
        <f>H71*((Resultat_liste!$Y73+20)/20)+Resultat_liste!$V73</f>
        <v>24</v>
      </c>
      <c r="DE71" s="581">
        <f>I71*((Resultat_liste!$Y73+20)/20)+Resultat_liste!$V73</f>
        <v>0</v>
      </c>
      <c r="DF71" s="581">
        <f>J71*((Resultat_liste!$Y73+20)/20)+Resultat_liste!$V73</f>
        <v>-24</v>
      </c>
      <c r="DG71" s="581">
        <f>K71*((Resultat_liste!$Y73+20)/20)+Resultat_liste!$V73</f>
        <v>0</v>
      </c>
      <c r="DH71" s="581">
        <f>L71*((Resultat_liste!$Y73+20)/20)+Resultat_liste!$V73</f>
        <v>24</v>
      </c>
      <c r="DI71" s="581">
        <f>M71*((Resultat_liste!$Y73+20)/20)+Resultat_liste!$V73</f>
        <v>0</v>
      </c>
      <c r="DJ71" s="581">
        <f>N71*((Resultat_liste!$Y73+20)/20)+Resultat_liste!$V73</f>
        <v>-24</v>
      </c>
      <c r="DK71" s="581">
        <f>O71*((Resultat_liste!$Y73+20)/20)+Resultat_liste!$V73</f>
        <v>0</v>
      </c>
      <c r="DL71" s="581">
        <f>P71*((Resultat_liste!$Y73+20)/20)+Resultat_liste!$V73</f>
        <v>24</v>
      </c>
      <c r="DM71" s="581">
        <f>Q71*((Resultat_liste!$Y73+20)/20)+Resultat_liste!$V73</f>
        <v>0</v>
      </c>
      <c r="DN71" s="581">
        <f>R71*((Resultat_liste!$Y73+20)/20)+Resultat_liste!$V73</f>
        <v>-24</v>
      </c>
      <c r="DO71" s="581">
        <f>S71*((Resultat_liste!$Y73+20)/20)+Resultat_liste!$V73</f>
        <v>0</v>
      </c>
      <c r="DP71" s="581">
        <f>T71*((Resultat_liste!$Y73+20)/20)+Resultat_liste!$V73</f>
        <v>24</v>
      </c>
      <c r="DQ71" s="581">
        <f>U71*((Resultat_liste!$Y73+20)/20)+Resultat_liste!$V73</f>
        <v>0</v>
      </c>
      <c r="DR71" s="581">
        <f>V71*((Resultat_liste!$Y73+20)/20)+Resultat_liste!$V73</f>
        <v>-24</v>
      </c>
      <c r="DS71" s="581">
        <f>W71*((Resultat_liste!$Y73+20)/20)+Resultat_liste!$V73</f>
        <v>0</v>
      </c>
      <c r="DT71" s="581">
        <f>X71*((Resultat_liste!$Y73+20)/20)+Resultat_liste!$V73</f>
        <v>24</v>
      </c>
      <c r="DU71" s="581">
        <f>Y71*((Resultat_liste!$Y73+20)/20)+Resultat_liste!$V73</f>
        <v>0</v>
      </c>
      <c r="DV71" s="581">
        <f>Z71*((Resultat_liste!$Y73+20)/20)+Resultat_liste!$V73</f>
        <v>-24</v>
      </c>
      <c r="DW71" s="581">
        <f>AA71*((Resultat_liste!$Y73+20)/20)+Resultat_liste!$V73</f>
        <v>0</v>
      </c>
      <c r="DX71" s="581">
        <f>AB71*((Resultat_liste!$Y73+20)/20)+Resultat_liste!$V73</f>
        <v>24</v>
      </c>
      <c r="DY71" s="581">
        <f>AC71*((Resultat_liste!$Y73+20)/20)+Resultat_liste!$V73</f>
        <v>0</v>
      </c>
      <c r="DZ71" s="581">
        <f>AD71*((Resultat_liste!$Y73+20)/20)+Resultat_liste!$V73</f>
        <v>-24</v>
      </c>
      <c r="EA71" s="581">
        <f>AE71*((Resultat_liste!$Y73+20)/20)+Resultat_liste!$V73</f>
        <v>0</v>
      </c>
      <c r="EB71" s="581">
        <f>AF71*((Resultat_liste!$Y73+20)/20)+Resultat_liste!$V73</f>
        <v>24</v>
      </c>
      <c r="EC71" s="581">
        <f>AG71*((Resultat_liste!$Y73+20)/20)+Resultat_liste!$V73</f>
        <v>0</v>
      </c>
      <c r="ED71" s="581">
        <f>AH71*((Resultat_liste!$Y73+20)/20)+Resultat_liste!$V73</f>
        <v>-24</v>
      </c>
      <c r="EE71" s="581">
        <f>AI71*((Resultat_liste!$Y73+20)/20)+Resultat_liste!$V73</f>
        <v>0</v>
      </c>
      <c r="EF71" s="581">
        <f>AJ71*((Resultat_liste!$Y73+20)/20)+Resultat_liste!$V73</f>
        <v>24</v>
      </c>
      <c r="EG71" s="581">
        <f>AK71*((Resultat_liste!$Y73+20)/20)+Resultat_liste!$V73</f>
        <v>0</v>
      </c>
      <c r="EH71" s="581">
        <f>AL71*((Resultat_liste!$Y73+20)/20)+Resultat_liste!$V73</f>
        <v>-24</v>
      </c>
      <c r="EI71" s="581">
        <f>AM71*((Resultat_liste!$Y73+20)/20)+Resultat_liste!$V73</f>
        <v>0</v>
      </c>
      <c r="EJ71" s="581">
        <f>AN71*((Resultat_liste!$Y73+20)/20)+Resultat_liste!$V73</f>
        <v>24</v>
      </c>
      <c r="EK71" s="581">
        <f>AO71*((Resultat_liste!$Y73+20)/20)+Resultat_liste!$V73</f>
        <v>0</v>
      </c>
      <c r="EL71" s="581">
        <f>AP71*((Resultat_liste!$Y73+20)/20)+Resultat_liste!$V73</f>
        <v>-24</v>
      </c>
      <c r="EM71" s="581">
        <f>AQ71*((Resultat_liste!$Y73+20)/20)+Resultat_liste!$V73</f>
        <v>0</v>
      </c>
      <c r="EN71" s="581">
        <f>AR71*((Resultat_liste!$Y73+20)/20)+Resultat_liste!$V73</f>
        <v>24</v>
      </c>
      <c r="EO71" s="581">
        <f>AS71*((Resultat_liste!$Y73+20)/20)+Resultat_liste!$V73</f>
        <v>0</v>
      </c>
      <c r="EP71" s="581">
        <f>AT71*((Resultat_liste!$Y73+20)/20)+Resultat_liste!$V73</f>
        <v>-24</v>
      </c>
      <c r="EQ71" s="581">
        <f>AU71*((Resultat_liste!$Y73+20)/20)+Resultat_liste!$V73</f>
        <v>0</v>
      </c>
      <c r="ER71" s="581">
        <f>AV71*((Resultat_liste!$Y73+20)/20)+Resultat_liste!$V73</f>
        <v>24</v>
      </c>
      <c r="ES71" s="581">
        <f>AW71*((Resultat_liste!$Y73+20)/20)+Resultat_liste!$V73</f>
        <v>0</v>
      </c>
      <c r="ET71" s="581">
        <f>AX71*((Resultat_liste!$Y73+20)/20)+Resultat_liste!$V73</f>
        <v>-24</v>
      </c>
      <c r="EU71" s="581">
        <f>AY71*((Resultat_liste!$Y73+20)/20)+Resultat_liste!$V73</f>
        <v>0</v>
      </c>
      <c r="EV71" s="581">
        <f>AZ71*((Resultat_liste!$Y73+20)/20)+Resultat_liste!$V73</f>
        <v>24</v>
      </c>
      <c r="EW71" s="581">
        <f>BA71*((Resultat_liste!$Y73+20)/20)+Resultat_liste!$V73</f>
        <v>0</v>
      </c>
      <c r="EX71" s="581">
        <f>BB71*((Resultat_liste!$Y73+20)/20)+Resultat_liste!$V73</f>
        <v>-24</v>
      </c>
      <c r="EY71" s="581">
        <f>BC71*((Resultat_liste!$Y73+20)/20)+Resultat_liste!$V73</f>
        <v>0</v>
      </c>
      <c r="EZ71" s="581">
        <f>BD71*((Resultat_liste!$Y73+20)/20)+Resultat_liste!$V73</f>
        <v>24</v>
      </c>
      <c r="FA71" s="581">
        <f>BE71*((Resultat_liste!$Y73+20)/20)+Resultat_liste!$V73</f>
        <v>0</v>
      </c>
      <c r="FB71" s="581">
        <f t="shared" si="172"/>
        <v>20</v>
      </c>
      <c r="FC71" s="581">
        <f t="shared" si="173"/>
        <v>0</v>
      </c>
      <c r="FD71" s="581">
        <f t="shared" si="174"/>
        <v>-20</v>
      </c>
      <c r="FE71" s="581">
        <f t="shared" si="175"/>
        <v>0</v>
      </c>
      <c r="FF71" s="581">
        <f t="shared" si="176"/>
        <v>20</v>
      </c>
      <c r="FG71" s="581">
        <f t="shared" si="177"/>
        <v>0</v>
      </c>
      <c r="FH71" s="581">
        <f t="shared" si="178"/>
        <v>-20</v>
      </c>
      <c r="FI71" s="581">
        <f t="shared" si="179"/>
        <v>0</v>
      </c>
      <c r="FJ71" s="581">
        <f t="shared" si="180"/>
        <v>20</v>
      </c>
      <c r="FK71" s="581">
        <f t="shared" si="181"/>
        <v>0</v>
      </c>
      <c r="FL71" s="581">
        <f t="shared" si="182"/>
        <v>-20</v>
      </c>
      <c r="FM71" s="581">
        <f t="shared" si="183"/>
        <v>0</v>
      </c>
      <c r="FN71" s="581">
        <f t="shared" si="184"/>
        <v>20</v>
      </c>
      <c r="FO71" s="581">
        <f t="shared" si="185"/>
        <v>0</v>
      </c>
      <c r="FP71" s="581">
        <f t="shared" si="186"/>
        <v>-20</v>
      </c>
      <c r="FQ71" s="581">
        <f t="shared" si="187"/>
        <v>0</v>
      </c>
      <c r="FR71" s="581">
        <f t="shared" si="188"/>
        <v>20</v>
      </c>
      <c r="FS71" s="581">
        <f t="shared" si="189"/>
        <v>0</v>
      </c>
      <c r="FT71" s="581">
        <f t="shared" si="190"/>
        <v>-20</v>
      </c>
      <c r="FU71" s="581">
        <f t="shared" si="191"/>
        <v>0</v>
      </c>
      <c r="FV71" s="581">
        <f t="shared" si="192"/>
        <v>20</v>
      </c>
      <c r="FW71" s="581">
        <f t="shared" si="193"/>
        <v>0</v>
      </c>
      <c r="FX71" s="581">
        <f t="shared" si="194"/>
        <v>-20</v>
      </c>
      <c r="FY71" s="581">
        <f t="shared" si="195"/>
        <v>0</v>
      </c>
      <c r="FZ71" s="581">
        <f t="shared" si="196"/>
        <v>20</v>
      </c>
      <c r="GA71" s="581">
        <f t="shared" si="197"/>
        <v>0</v>
      </c>
      <c r="GB71" s="581">
        <f t="shared" si="101"/>
        <v>-20</v>
      </c>
      <c r="GC71" s="581">
        <f t="shared" si="102"/>
        <v>0</v>
      </c>
      <c r="GD71" s="581">
        <f t="shared" si="103"/>
        <v>20</v>
      </c>
      <c r="GE71" s="581">
        <f t="shared" si="104"/>
        <v>0</v>
      </c>
      <c r="GF71" s="581">
        <f t="shared" si="105"/>
        <v>-20</v>
      </c>
      <c r="GG71" s="581">
        <f t="shared" si="106"/>
        <v>0</v>
      </c>
      <c r="GH71" s="581">
        <f t="shared" si="107"/>
        <v>20</v>
      </c>
      <c r="GI71" s="581">
        <f t="shared" si="108"/>
        <v>0</v>
      </c>
      <c r="GJ71" s="581">
        <f t="shared" si="109"/>
        <v>-20</v>
      </c>
      <c r="GK71" s="581">
        <f t="shared" si="110"/>
        <v>0</v>
      </c>
      <c r="GL71" s="581">
        <f t="shared" si="111"/>
        <v>20</v>
      </c>
      <c r="GM71" s="581">
        <f t="shared" si="112"/>
        <v>0</v>
      </c>
      <c r="GN71" s="581">
        <f t="shared" si="113"/>
        <v>-20</v>
      </c>
      <c r="GO71" s="581">
        <f t="shared" si="114"/>
        <v>0</v>
      </c>
      <c r="GP71" s="581">
        <f t="shared" si="115"/>
        <v>20</v>
      </c>
      <c r="GQ71" s="581">
        <f t="shared" si="116"/>
        <v>0</v>
      </c>
      <c r="GR71" s="581">
        <f t="shared" si="117"/>
        <v>-20</v>
      </c>
      <c r="GS71" s="581">
        <f t="shared" si="118"/>
        <v>0</v>
      </c>
      <c r="GT71" s="581">
        <f t="shared" si="119"/>
        <v>20</v>
      </c>
      <c r="GU71" s="581">
        <f t="shared" si="120"/>
        <v>0</v>
      </c>
      <c r="GV71" s="581">
        <f t="shared" si="121"/>
        <v>-20</v>
      </c>
      <c r="GW71" s="581">
        <f t="shared" si="122"/>
        <v>0</v>
      </c>
      <c r="GX71" s="581">
        <f t="shared" si="123"/>
        <v>20</v>
      </c>
      <c r="GY71" s="581">
        <f t="shared" si="124"/>
        <v>0</v>
      </c>
    </row>
    <row r="72" spans="1:207" ht="16.5" thickTop="1" thickBot="1" x14ac:dyDescent="0.3">
      <c r="A72" s="581">
        <v>710</v>
      </c>
      <c r="B72" s="584" t="s">
        <v>87</v>
      </c>
      <c r="C72" s="581">
        <f t="shared" si="198"/>
        <v>10</v>
      </c>
      <c r="D72" s="581">
        <f t="shared" si="125"/>
        <v>1009</v>
      </c>
      <c r="E72" s="581">
        <v>710</v>
      </c>
      <c r="F72" s="581">
        <f t="shared" si="199"/>
        <v>9</v>
      </c>
      <c r="G72" s="582" t="s">
        <v>78</v>
      </c>
      <c r="H72" s="581">
        <v>20</v>
      </c>
      <c r="I72" s="581">
        <v>0</v>
      </c>
      <c r="J72" s="581">
        <v>-20</v>
      </c>
      <c r="K72" s="581">
        <v>0</v>
      </c>
      <c r="L72" s="581">
        <f t="shared" si="126"/>
        <v>20</v>
      </c>
      <c r="M72" s="581">
        <f t="shared" si="127"/>
        <v>0</v>
      </c>
      <c r="N72" s="581">
        <f t="shared" si="128"/>
        <v>-20</v>
      </c>
      <c r="O72" s="581">
        <f t="shared" si="129"/>
        <v>0</v>
      </c>
      <c r="P72" s="581">
        <f t="shared" si="130"/>
        <v>20</v>
      </c>
      <c r="Q72" s="581">
        <f t="shared" si="131"/>
        <v>0</v>
      </c>
      <c r="R72" s="581">
        <f t="shared" si="132"/>
        <v>-20</v>
      </c>
      <c r="S72" s="581">
        <f t="shared" si="133"/>
        <v>0</v>
      </c>
      <c r="T72" s="581">
        <f t="shared" si="134"/>
        <v>20</v>
      </c>
      <c r="U72" s="581">
        <f t="shared" si="135"/>
        <v>0</v>
      </c>
      <c r="V72" s="581">
        <f t="shared" si="136"/>
        <v>-20</v>
      </c>
      <c r="W72" s="581">
        <f t="shared" si="137"/>
        <v>0</v>
      </c>
      <c r="X72" s="581">
        <f t="shared" si="138"/>
        <v>20</v>
      </c>
      <c r="Y72" s="581">
        <f t="shared" si="139"/>
        <v>0</v>
      </c>
      <c r="Z72" s="581">
        <f t="shared" si="140"/>
        <v>-20</v>
      </c>
      <c r="AA72" s="581">
        <f t="shared" si="141"/>
        <v>0</v>
      </c>
      <c r="AB72" s="581">
        <f t="shared" si="142"/>
        <v>20</v>
      </c>
      <c r="AC72" s="581">
        <f t="shared" si="143"/>
        <v>0</v>
      </c>
      <c r="AD72" s="581">
        <f t="shared" si="144"/>
        <v>-20</v>
      </c>
      <c r="AE72" s="581">
        <f t="shared" si="145"/>
        <v>0</v>
      </c>
      <c r="AF72" s="581">
        <f t="shared" si="146"/>
        <v>20</v>
      </c>
      <c r="AG72" s="581">
        <f t="shared" si="147"/>
        <v>0</v>
      </c>
      <c r="AH72" s="581">
        <f t="shared" si="148"/>
        <v>-20</v>
      </c>
      <c r="AI72" s="581">
        <f t="shared" si="149"/>
        <v>0</v>
      </c>
      <c r="AJ72" s="581">
        <f t="shared" si="150"/>
        <v>20</v>
      </c>
      <c r="AK72" s="581">
        <f t="shared" si="151"/>
        <v>0</v>
      </c>
      <c r="AL72" s="581">
        <f t="shared" si="152"/>
        <v>-20</v>
      </c>
      <c r="AM72" s="581">
        <f t="shared" si="153"/>
        <v>0</v>
      </c>
      <c r="AN72" s="581">
        <f t="shared" si="154"/>
        <v>20</v>
      </c>
      <c r="AO72" s="581">
        <f t="shared" si="155"/>
        <v>0</v>
      </c>
      <c r="AP72" s="581">
        <f t="shared" si="156"/>
        <v>-20</v>
      </c>
      <c r="AQ72" s="581">
        <f t="shared" si="157"/>
        <v>0</v>
      </c>
      <c r="AR72" s="581">
        <f t="shared" si="158"/>
        <v>20</v>
      </c>
      <c r="AS72" s="581">
        <f t="shared" si="159"/>
        <v>0</v>
      </c>
      <c r="AT72" s="581">
        <f t="shared" si="160"/>
        <v>-20</v>
      </c>
      <c r="AU72" s="581">
        <f t="shared" si="161"/>
        <v>0</v>
      </c>
      <c r="AV72" s="581">
        <f t="shared" si="162"/>
        <v>20</v>
      </c>
      <c r="AW72" s="581">
        <f t="shared" si="163"/>
        <v>0</v>
      </c>
      <c r="AX72" s="581">
        <f t="shared" si="164"/>
        <v>-20</v>
      </c>
      <c r="AY72" s="581">
        <f t="shared" si="165"/>
        <v>0</v>
      </c>
      <c r="AZ72" s="581">
        <f t="shared" si="166"/>
        <v>20</v>
      </c>
      <c r="BA72" s="581">
        <f t="shared" si="167"/>
        <v>0</v>
      </c>
      <c r="BB72" s="581">
        <f t="shared" si="168"/>
        <v>-20</v>
      </c>
      <c r="BC72" s="581">
        <f t="shared" si="169"/>
        <v>0</v>
      </c>
      <c r="BD72" s="581">
        <f t="shared" si="170"/>
        <v>20</v>
      </c>
      <c r="BE72" s="581">
        <f t="shared" si="171"/>
        <v>0</v>
      </c>
      <c r="BF72" s="581">
        <f>H72*((Resultat_liste!$M74+20)/20)+Resultat_liste!$J74</f>
        <v>26</v>
      </c>
      <c r="BG72" s="581">
        <f>I72*((Resultat_liste!$M74+20)/20)+Resultat_liste!$J74</f>
        <v>2</v>
      </c>
      <c r="BH72" s="581">
        <f>J72*((Resultat_liste!$M74+20)/20)+Resultat_liste!$J74</f>
        <v>-22</v>
      </c>
      <c r="BI72" s="581">
        <f>K72*((Resultat_liste!$M74+20)/20)+Resultat_liste!$J74</f>
        <v>2</v>
      </c>
      <c r="BJ72" s="581">
        <f>L72*((Resultat_liste!$M74+20)/20)+Resultat_liste!$J74</f>
        <v>26</v>
      </c>
      <c r="BK72" s="581">
        <f>M72*((Resultat_liste!$M74+20)/20)+Resultat_liste!$J74</f>
        <v>2</v>
      </c>
      <c r="BL72" s="581">
        <f>N72*((Resultat_liste!$M74+20)/20)+Resultat_liste!$J74</f>
        <v>-22</v>
      </c>
      <c r="BM72" s="581">
        <f>O72*((Resultat_liste!$M74+20)/20)+Resultat_liste!$J74</f>
        <v>2</v>
      </c>
      <c r="BN72" s="581">
        <f>P72*((Resultat_liste!$M74+20)/20)+Resultat_liste!$J74</f>
        <v>26</v>
      </c>
      <c r="BO72" s="581">
        <f>Q72*((Resultat_liste!$M74+20)/20)+Resultat_liste!$J74</f>
        <v>2</v>
      </c>
      <c r="BP72" s="581">
        <f>R72*((Resultat_liste!$M74+20)/20)+Resultat_liste!$J74</f>
        <v>-22</v>
      </c>
      <c r="BQ72" s="581">
        <f>S72*((Resultat_liste!$M74+20)/20)+Resultat_liste!$J74</f>
        <v>2</v>
      </c>
      <c r="BR72" s="581">
        <f>T72*((Resultat_liste!$M74+20)/20)+Resultat_liste!$J74</f>
        <v>26</v>
      </c>
      <c r="BS72" s="581">
        <f>U72*((Resultat_liste!$M74+20)/20)+Resultat_liste!$J74</f>
        <v>2</v>
      </c>
      <c r="BT72" s="581">
        <f>V72*((Resultat_liste!$M74+20)/20)+Resultat_liste!$J74</f>
        <v>-22</v>
      </c>
      <c r="BU72" s="581">
        <f>W72*((Resultat_liste!$M74+20)/20)+Resultat_liste!$J74</f>
        <v>2</v>
      </c>
      <c r="BV72" s="581">
        <f>X72*((Resultat_liste!$M74+20)/20)+Resultat_liste!$J74</f>
        <v>26</v>
      </c>
      <c r="BW72" s="581">
        <f>Y72*((Resultat_liste!$M74+20)/20)+Resultat_liste!$J74</f>
        <v>2</v>
      </c>
      <c r="BX72" s="581">
        <f>Z72*((Resultat_liste!$M74+20)/20)+Resultat_liste!$J74</f>
        <v>-22</v>
      </c>
      <c r="BY72" s="581">
        <f>AA72*((Resultat_liste!$M74+20)/20)+Resultat_liste!$J74</f>
        <v>2</v>
      </c>
      <c r="BZ72" s="581">
        <f>AB72*((Resultat_liste!$M74+20)/20)+Resultat_liste!$J74</f>
        <v>26</v>
      </c>
      <c r="CA72" s="581">
        <f>AC72*((Resultat_liste!$M74+20)/20)+Resultat_liste!$J74</f>
        <v>2</v>
      </c>
      <c r="CB72" s="581">
        <f>AD72*((Resultat_liste!$M74+20)/20)+Resultat_liste!$J74</f>
        <v>-22</v>
      </c>
      <c r="CC72" s="581">
        <f>AE72*((Resultat_liste!$M74+20)/20)+Resultat_liste!$J74</f>
        <v>2</v>
      </c>
      <c r="CD72" s="581">
        <f>AF72*((Resultat_liste!$M74+20)/20)+Resultat_liste!$J74</f>
        <v>26</v>
      </c>
      <c r="CE72" s="581">
        <f>AG72*((Resultat_liste!$M74+20)/20)+Resultat_liste!$J74</f>
        <v>2</v>
      </c>
      <c r="CF72" s="581">
        <f>AH72*((Resultat_liste!$M74+20)/20)+Resultat_liste!$J74</f>
        <v>-22</v>
      </c>
      <c r="CG72" s="581">
        <f>AI72*((Resultat_liste!$M74+20)/20)+Resultat_liste!$J74</f>
        <v>2</v>
      </c>
      <c r="CH72" s="581">
        <f>AJ72*((Resultat_liste!$M74+20)/20)+Resultat_liste!$J74</f>
        <v>26</v>
      </c>
      <c r="CI72" s="581">
        <f>AK72*((Resultat_liste!$M74+20)/20)+Resultat_liste!$J74</f>
        <v>2</v>
      </c>
      <c r="CJ72" s="581">
        <f>AL72*((Resultat_liste!$M74+20)/20)+Resultat_liste!$J74</f>
        <v>-22</v>
      </c>
      <c r="CK72" s="581">
        <f>AM72*((Resultat_liste!$M74+20)/20)+Resultat_liste!$J74</f>
        <v>2</v>
      </c>
      <c r="CL72" s="581">
        <f>AN72*((Resultat_liste!$M74+20)/20)+Resultat_liste!$J74</f>
        <v>26</v>
      </c>
      <c r="CM72" s="581">
        <f>AO72*((Resultat_liste!$M74+20)/20)+Resultat_liste!$J74</f>
        <v>2</v>
      </c>
      <c r="CN72" s="581">
        <f>AP72*((Resultat_liste!$M74+20)/20)+Resultat_liste!$J74</f>
        <v>-22</v>
      </c>
      <c r="CO72" s="581">
        <f>AQ72*((Resultat_liste!$M74+20)/20)+Resultat_liste!$J74</f>
        <v>2</v>
      </c>
      <c r="CP72" s="581">
        <f>AR72*((Resultat_liste!$M74+20)/20)+Resultat_liste!$J74</f>
        <v>26</v>
      </c>
      <c r="CQ72" s="581">
        <f>AS72*((Resultat_liste!$M74+20)/20)+Resultat_liste!$J74</f>
        <v>2</v>
      </c>
      <c r="CR72" s="581">
        <f>AT72*((Resultat_liste!$M74+20)/20)+Resultat_liste!$J74</f>
        <v>-22</v>
      </c>
      <c r="CS72" s="581">
        <f>AU72*((Resultat_liste!$M74+20)/20)+Resultat_liste!$J74</f>
        <v>2</v>
      </c>
      <c r="CT72" s="581">
        <f>AV72*((Resultat_liste!$M74+20)/20)+Resultat_liste!$J74</f>
        <v>26</v>
      </c>
      <c r="CU72" s="581">
        <f>AW72*((Resultat_liste!$M74+20)/20)+Resultat_liste!$J74</f>
        <v>2</v>
      </c>
      <c r="CV72" s="581">
        <f>AX72*((Resultat_liste!$M74+20)/20)+Resultat_liste!$J74</f>
        <v>-22</v>
      </c>
      <c r="CW72" s="581">
        <f>AY72*((Resultat_liste!$M74+20)/20)+Resultat_liste!$J74</f>
        <v>2</v>
      </c>
      <c r="CX72" s="581">
        <f>AZ72*((Resultat_liste!$M74+20)/20)+Resultat_liste!$J74</f>
        <v>26</v>
      </c>
      <c r="CY72" s="581">
        <f>BA72*((Resultat_liste!$M74+20)/20)+Resultat_liste!$J74</f>
        <v>2</v>
      </c>
      <c r="CZ72" s="581">
        <f>BB72*((Resultat_liste!$M74+20)/20)+Resultat_liste!$J74</f>
        <v>-22</v>
      </c>
      <c r="DA72" s="581">
        <f>BC72*((Resultat_liste!$M74+20)/20)+Resultat_liste!$J74</f>
        <v>2</v>
      </c>
      <c r="DB72" s="581">
        <f>BD72*((Resultat_liste!$M74+20)/20)+Resultat_liste!$J74</f>
        <v>26</v>
      </c>
      <c r="DC72" s="581">
        <f>BE72*((Resultat_liste!$M74+20)/20)+Resultat_liste!$J74</f>
        <v>2</v>
      </c>
      <c r="DD72" s="581">
        <f>H72*((Resultat_liste!$Y74+20)/20)+Resultat_liste!$V74</f>
        <v>25</v>
      </c>
      <c r="DE72" s="581">
        <f>I72*((Resultat_liste!$Y74+20)/20)+Resultat_liste!$V74</f>
        <v>0</v>
      </c>
      <c r="DF72" s="581">
        <f>J72*((Resultat_liste!$Y74+20)/20)+Resultat_liste!$V74</f>
        <v>-25</v>
      </c>
      <c r="DG72" s="581">
        <f>K72*((Resultat_liste!$Y74+20)/20)+Resultat_liste!$V74</f>
        <v>0</v>
      </c>
      <c r="DH72" s="581">
        <f>L72*((Resultat_liste!$Y74+20)/20)+Resultat_liste!$V74</f>
        <v>25</v>
      </c>
      <c r="DI72" s="581">
        <f>M72*((Resultat_liste!$Y74+20)/20)+Resultat_liste!$V74</f>
        <v>0</v>
      </c>
      <c r="DJ72" s="581">
        <f>N72*((Resultat_liste!$Y74+20)/20)+Resultat_liste!$V74</f>
        <v>-25</v>
      </c>
      <c r="DK72" s="581">
        <f>O72*((Resultat_liste!$Y74+20)/20)+Resultat_liste!$V74</f>
        <v>0</v>
      </c>
      <c r="DL72" s="581">
        <f>P72*((Resultat_liste!$Y74+20)/20)+Resultat_liste!$V74</f>
        <v>25</v>
      </c>
      <c r="DM72" s="581">
        <f>Q72*((Resultat_liste!$Y74+20)/20)+Resultat_liste!$V74</f>
        <v>0</v>
      </c>
      <c r="DN72" s="581">
        <f>R72*((Resultat_liste!$Y74+20)/20)+Resultat_liste!$V74</f>
        <v>-25</v>
      </c>
      <c r="DO72" s="581">
        <f>S72*((Resultat_liste!$Y74+20)/20)+Resultat_liste!$V74</f>
        <v>0</v>
      </c>
      <c r="DP72" s="581">
        <f>T72*((Resultat_liste!$Y74+20)/20)+Resultat_liste!$V74</f>
        <v>25</v>
      </c>
      <c r="DQ72" s="581">
        <f>U72*((Resultat_liste!$Y74+20)/20)+Resultat_liste!$V74</f>
        <v>0</v>
      </c>
      <c r="DR72" s="581">
        <f>V72*((Resultat_liste!$Y74+20)/20)+Resultat_liste!$V74</f>
        <v>-25</v>
      </c>
      <c r="DS72" s="581">
        <f>W72*((Resultat_liste!$Y74+20)/20)+Resultat_liste!$V74</f>
        <v>0</v>
      </c>
      <c r="DT72" s="581">
        <f>X72*((Resultat_liste!$Y74+20)/20)+Resultat_liste!$V74</f>
        <v>25</v>
      </c>
      <c r="DU72" s="581">
        <f>Y72*((Resultat_liste!$Y74+20)/20)+Resultat_liste!$V74</f>
        <v>0</v>
      </c>
      <c r="DV72" s="581">
        <f>Z72*((Resultat_liste!$Y74+20)/20)+Resultat_liste!$V74</f>
        <v>-25</v>
      </c>
      <c r="DW72" s="581">
        <f>AA72*((Resultat_liste!$Y74+20)/20)+Resultat_liste!$V74</f>
        <v>0</v>
      </c>
      <c r="DX72" s="581">
        <f>AB72*((Resultat_liste!$Y74+20)/20)+Resultat_liste!$V74</f>
        <v>25</v>
      </c>
      <c r="DY72" s="581">
        <f>AC72*((Resultat_liste!$Y74+20)/20)+Resultat_liste!$V74</f>
        <v>0</v>
      </c>
      <c r="DZ72" s="581">
        <f>AD72*((Resultat_liste!$Y74+20)/20)+Resultat_liste!$V74</f>
        <v>-25</v>
      </c>
      <c r="EA72" s="581">
        <f>AE72*((Resultat_liste!$Y74+20)/20)+Resultat_liste!$V74</f>
        <v>0</v>
      </c>
      <c r="EB72" s="581">
        <f>AF72*((Resultat_liste!$Y74+20)/20)+Resultat_liste!$V74</f>
        <v>25</v>
      </c>
      <c r="EC72" s="581">
        <f>AG72*((Resultat_liste!$Y74+20)/20)+Resultat_liste!$V74</f>
        <v>0</v>
      </c>
      <c r="ED72" s="581">
        <f>AH72*((Resultat_liste!$Y74+20)/20)+Resultat_liste!$V74</f>
        <v>-25</v>
      </c>
      <c r="EE72" s="581">
        <f>AI72*((Resultat_liste!$Y74+20)/20)+Resultat_liste!$V74</f>
        <v>0</v>
      </c>
      <c r="EF72" s="581">
        <f>AJ72*((Resultat_liste!$Y74+20)/20)+Resultat_liste!$V74</f>
        <v>25</v>
      </c>
      <c r="EG72" s="581">
        <f>AK72*((Resultat_liste!$Y74+20)/20)+Resultat_liste!$V74</f>
        <v>0</v>
      </c>
      <c r="EH72" s="581">
        <f>AL72*((Resultat_liste!$Y74+20)/20)+Resultat_liste!$V74</f>
        <v>-25</v>
      </c>
      <c r="EI72" s="581">
        <f>AM72*((Resultat_liste!$Y74+20)/20)+Resultat_liste!$V74</f>
        <v>0</v>
      </c>
      <c r="EJ72" s="581">
        <f>AN72*((Resultat_liste!$Y74+20)/20)+Resultat_liste!$V74</f>
        <v>25</v>
      </c>
      <c r="EK72" s="581">
        <f>AO72*((Resultat_liste!$Y74+20)/20)+Resultat_liste!$V74</f>
        <v>0</v>
      </c>
      <c r="EL72" s="581">
        <f>AP72*((Resultat_liste!$Y74+20)/20)+Resultat_liste!$V74</f>
        <v>-25</v>
      </c>
      <c r="EM72" s="581">
        <f>AQ72*((Resultat_liste!$Y74+20)/20)+Resultat_liste!$V74</f>
        <v>0</v>
      </c>
      <c r="EN72" s="581">
        <f>AR72*((Resultat_liste!$Y74+20)/20)+Resultat_liste!$V74</f>
        <v>25</v>
      </c>
      <c r="EO72" s="581">
        <f>AS72*((Resultat_liste!$Y74+20)/20)+Resultat_liste!$V74</f>
        <v>0</v>
      </c>
      <c r="EP72" s="581">
        <f>AT72*((Resultat_liste!$Y74+20)/20)+Resultat_liste!$V74</f>
        <v>-25</v>
      </c>
      <c r="EQ72" s="581">
        <f>AU72*((Resultat_liste!$Y74+20)/20)+Resultat_liste!$V74</f>
        <v>0</v>
      </c>
      <c r="ER72" s="581">
        <f>AV72*((Resultat_liste!$Y74+20)/20)+Resultat_liste!$V74</f>
        <v>25</v>
      </c>
      <c r="ES72" s="581">
        <f>AW72*((Resultat_liste!$Y74+20)/20)+Resultat_liste!$V74</f>
        <v>0</v>
      </c>
      <c r="ET72" s="581">
        <f>AX72*((Resultat_liste!$Y74+20)/20)+Resultat_liste!$V74</f>
        <v>-25</v>
      </c>
      <c r="EU72" s="581">
        <f>AY72*((Resultat_liste!$Y74+20)/20)+Resultat_liste!$V74</f>
        <v>0</v>
      </c>
      <c r="EV72" s="581">
        <f>AZ72*((Resultat_liste!$Y74+20)/20)+Resultat_liste!$V74</f>
        <v>25</v>
      </c>
      <c r="EW72" s="581">
        <f>BA72*((Resultat_liste!$Y74+20)/20)+Resultat_liste!$V74</f>
        <v>0</v>
      </c>
      <c r="EX72" s="581">
        <f>BB72*((Resultat_liste!$Y74+20)/20)+Resultat_liste!$V74</f>
        <v>-25</v>
      </c>
      <c r="EY72" s="581">
        <f>BC72*((Resultat_liste!$Y74+20)/20)+Resultat_liste!$V74</f>
        <v>0</v>
      </c>
      <c r="EZ72" s="581">
        <f>BD72*((Resultat_liste!$Y74+20)/20)+Resultat_liste!$V74</f>
        <v>25</v>
      </c>
      <c r="FA72" s="581">
        <f>BE72*((Resultat_liste!$Y74+20)/20)+Resultat_liste!$V74</f>
        <v>0</v>
      </c>
      <c r="FB72" s="581">
        <f t="shared" si="172"/>
        <v>20</v>
      </c>
      <c r="FC72" s="581">
        <f t="shared" si="173"/>
        <v>0</v>
      </c>
      <c r="FD72" s="581">
        <f t="shared" si="174"/>
        <v>-20</v>
      </c>
      <c r="FE72" s="581">
        <f t="shared" si="175"/>
        <v>0</v>
      </c>
      <c r="FF72" s="581">
        <f t="shared" si="176"/>
        <v>20</v>
      </c>
      <c r="FG72" s="581">
        <f t="shared" si="177"/>
        <v>0</v>
      </c>
      <c r="FH72" s="581">
        <f t="shared" si="178"/>
        <v>-20</v>
      </c>
      <c r="FI72" s="581">
        <f t="shared" si="179"/>
        <v>0</v>
      </c>
      <c r="FJ72" s="581">
        <f t="shared" si="180"/>
        <v>20</v>
      </c>
      <c r="FK72" s="581">
        <f t="shared" si="181"/>
        <v>0</v>
      </c>
      <c r="FL72" s="581">
        <f t="shared" si="182"/>
        <v>-20</v>
      </c>
      <c r="FM72" s="581">
        <f t="shared" si="183"/>
        <v>0</v>
      </c>
      <c r="FN72" s="581">
        <f t="shared" si="184"/>
        <v>20</v>
      </c>
      <c r="FO72" s="581">
        <f t="shared" si="185"/>
        <v>0</v>
      </c>
      <c r="FP72" s="581">
        <f t="shared" si="186"/>
        <v>-20</v>
      </c>
      <c r="FQ72" s="581">
        <f t="shared" si="187"/>
        <v>0</v>
      </c>
      <c r="FR72" s="581">
        <f t="shared" si="188"/>
        <v>20</v>
      </c>
      <c r="FS72" s="581">
        <f t="shared" si="189"/>
        <v>0</v>
      </c>
      <c r="FT72" s="581">
        <f t="shared" si="190"/>
        <v>-20</v>
      </c>
      <c r="FU72" s="581">
        <f t="shared" si="191"/>
        <v>0</v>
      </c>
      <c r="FV72" s="581">
        <f t="shared" si="192"/>
        <v>20</v>
      </c>
      <c r="FW72" s="581">
        <f t="shared" si="193"/>
        <v>0</v>
      </c>
      <c r="FX72" s="581">
        <f t="shared" si="194"/>
        <v>-20</v>
      </c>
      <c r="FY72" s="581">
        <f t="shared" si="195"/>
        <v>0</v>
      </c>
      <c r="FZ72" s="581">
        <f t="shared" si="196"/>
        <v>20</v>
      </c>
      <c r="GA72" s="581">
        <f t="shared" si="197"/>
        <v>0</v>
      </c>
      <c r="GB72" s="581">
        <f t="shared" si="101"/>
        <v>-20</v>
      </c>
      <c r="GC72" s="581">
        <f t="shared" si="102"/>
        <v>0</v>
      </c>
      <c r="GD72" s="581">
        <f t="shared" si="103"/>
        <v>20</v>
      </c>
      <c r="GE72" s="581">
        <f t="shared" si="104"/>
        <v>0</v>
      </c>
      <c r="GF72" s="581">
        <f t="shared" si="105"/>
        <v>-20</v>
      </c>
      <c r="GG72" s="581">
        <f t="shared" si="106"/>
        <v>0</v>
      </c>
      <c r="GH72" s="581">
        <f t="shared" si="107"/>
        <v>20</v>
      </c>
      <c r="GI72" s="581">
        <f t="shared" si="108"/>
        <v>0</v>
      </c>
      <c r="GJ72" s="581">
        <f t="shared" si="109"/>
        <v>-20</v>
      </c>
      <c r="GK72" s="581">
        <f t="shared" si="110"/>
        <v>0</v>
      </c>
      <c r="GL72" s="581">
        <f t="shared" si="111"/>
        <v>20</v>
      </c>
      <c r="GM72" s="581">
        <f t="shared" si="112"/>
        <v>0</v>
      </c>
      <c r="GN72" s="581">
        <f t="shared" si="113"/>
        <v>-20</v>
      </c>
      <c r="GO72" s="581">
        <f t="shared" si="114"/>
        <v>0</v>
      </c>
      <c r="GP72" s="581">
        <f t="shared" si="115"/>
        <v>20</v>
      </c>
      <c r="GQ72" s="581">
        <f t="shared" si="116"/>
        <v>0</v>
      </c>
      <c r="GR72" s="581">
        <f t="shared" si="117"/>
        <v>-20</v>
      </c>
      <c r="GS72" s="581">
        <f t="shared" si="118"/>
        <v>0</v>
      </c>
      <c r="GT72" s="581">
        <f t="shared" si="119"/>
        <v>20</v>
      </c>
      <c r="GU72" s="581">
        <f t="shared" si="120"/>
        <v>0</v>
      </c>
      <c r="GV72" s="581">
        <f t="shared" si="121"/>
        <v>-20</v>
      </c>
      <c r="GW72" s="581">
        <f t="shared" si="122"/>
        <v>0</v>
      </c>
      <c r="GX72" s="581">
        <f t="shared" si="123"/>
        <v>20</v>
      </c>
      <c r="GY72" s="581">
        <f t="shared" si="124"/>
        <v>0</v>
      </c>
    </row>
    <row r="73" spans="1:207" ht="16.5" thickTop="1" thickBot="1" x14ac:dyDescent="0.3">
      <c r="A73" s="581">
        <v>720</v>
      </c>
      <c r="B73" s="584" t="s">
        <v>89</v>
      </c>
      <c r="C73" s="581">
        <f t="shared" si="198"/>
        <v>11</v>
      </c>
      <c r="D73" s="581">
        <f t="shared" si="125"/>
        <v>1101</v>
      </c>
      <c r="E73" s="581">
        <v>720</v>
      </c>
      <c r="F73" s="581">
        <f t="shared" si="199"/>
        <v>1</v>
      </c>
      <c r="G73" s="582" t="s">
        <v>88</v>
      </c>
      <c r="H73" s="581">
        <v>20</v>
      </c>
      <c r="I73" s="581">
        <v>0</v>
      </c>
      <c r="J73" s="581">
        <v>-20</v>
      </c>
      <c r="K73" s="581">
        <v>0</v>
      </c>
      <c r="L73" s="581">
        <f t="shared" si="126"/>
        <v>20</v>
      </c>
      <c r="M73" s="581">
        <f t="shared" si="127"/>
        <v>0</v>
      </c>
      <c r="N73" s="581">
        <f t="shared" si="128"/>
        <v>-20</v>
      </c>
      <c r="O73" s="581">
        <f t="shared" si="129"/>
        <v>0</v>
      </c>
      <c r="P73" s="581">
        <f t="shared" si="130"/>
        <v>20</v>
      </c>
      <c r="Q73" s="581">
        <f t="shared" si="131"/>
        <v>0</v>
      </c>
      <c r="R73" s="581">
        <f t="shared" si="132"/>
        <v>-20</v>
      </c>
      <c r="S73" s="581">
        <f t="shared" si="133"/>
        <v>0</v>
      </c>
      <c r="T73" s="581">
        <f t="shared" si="134"/>
        <v>20</v>
      </c>
      <c r="U73" s="581">
        <f t="shared" si="135"/>
        <v>0</v>
      </c>
      <c r="V73" s="581">
        <f t="shared" si="136"/>
        <v>-20</v>
      </c>
      <c r="W73" s="581">
        <f t="shared" si="137"/>
        <v>0</v>
      </c>
      <c r="X73" s="581">
        <f t="shared" si="138"/>
        <v>20</v>
      </c>
      <c r="Y73" s="581">
        <f t="shared" si="139"/>
        <v>0</v>
      </c>
      <c r="Z73" s="581">
        <f t="shared" si="140"/>
        <v>-20</v>
      </c>
      <c r="AA73" s="581">
        <f t="shared" si="141"/>
        <v>0</v>
      </c>
      <c r="AB73" s="581">
        <f t="shared" si="142"/>
        <v>20</v>
      </c>
      <c r="AC73" s="581">
        <f t="shared" si="143"/>
        <v>0</v>
      </c>
      <c r="AD73" s="581">
        <f t="shared" si="144"/>
        <v>-20</v>
      </c>
      <c r="AE73" s="581">
        <f t="shared" si="145"/>
        <v>0</v>
      </c>
      <c r="AF73" s="581">
        <f t="shared" si="146"/>
        <v>20</v>
      </c>
      <c r="AG73" s="581">
        <f t="shared" si="147"/>
        <v>0</v>
      </c>
      <c r="AH73" s="581">
        <f t="shared" si="148"/>
        <v>-20</v>
      </c>
      <c r="AI73" s="581">
        <f t="shared" si="149"/>
        <v>0</v>
      </c>
      <c r="AJ73" s="581">
        <f t="shared" si="150"/>
        <v>20</v>
      </c>
      <c r="AK73" s="581">
        <f t="shared" si="151"/>
        <v>0</v>
      </c>
      <c r="AL73" s="581">
        <f t="shared" si="152"/>
        <v>-20</v>
      </c>
      <c r="AM73" s="581">
        <f t="shared" si="153"/>
        <v>0</v>
      </c>
      <c r="AN73" s="581">
        <f t="shared" si="154"/>
        <v>20</v>
      </c>
      <c r="AO73" s="581">
        <f t="shared" si="155"/>
        <v>0</v>
      </c>
      <c r="AP73" s="581">
        <f t="shared" si="156"/>
        <v>-20</v>
      </c>
      <c r="AQ73" s="581">
        <f t="shared" si="157"/>
        <v>0</v>
      </c>
      <c r="AR73" s="581">
        <f t="shared" si="158"/>
        <v>20</v>
      </c>
      <c r="AS73" s="581">
        <f t="shared" si="159"/>
        <v>0</v>
      </c>
      <c r="AT73" s="581">
        <f t="shared" si="160"/>
        <v>-20</v>
      </c>
      <c r="AU73" s="581">
        <f t="shared" si="161"/>
        <v>0</v>
      </c>
      <c r="AV73" s="581">
        <f t="shared" si="162"/>
        <v>20</v>
      </c>
      <c r="AW73" s="581">
        <f t="shared" si="163"/>
        <v>0</v>
      </c>
      <c r="AX73" s="581">
        <f t="shared" si="164"/>
        <v>-20</v>
      </c>
      <c r="AY73" s="581">
        <f t="shared" si="165"/>
        <v>0</v>
      </c>
      <c r="AZ73" s="581">
        <f t="shared" si="166"/>
        <v>20</v>
      </c>
      <c r="BA73" s="581">
        <f t="shared" si="167"/>
        <v>0</v>
      </c>
      <c r="BB73" s="581">
        <f t="shared" si="168"/>
        <v>-20</v>
      </c>
      <c r="BC73" s="581">
        <f t="shared" si="169"/>
        <v>0</v>
      </c>
      <c r="BD73" s="581">
        <f t="shared" si="170"/>
        <v>20</v>
      </c>
      <c r="BE73" s="581">
        <f t="shared" si="171"/>
        <v>0</v>
      </c>
      <c r="BF73" s="581">
        <f>H73*((Resultat_liste!$M75+20)/20)+Resultat_liste!$J75</f>
        <v>26</v>
      </c>
      <c r="BG73" s="581">
        <f>I73*((Resultat_liste!$M75+20)/20)+Resultat_liste!$J75</f>
        <v>0</v>
      </c>
      <c r="BH73" s="581">
        <f>J73*((Resultat_liste!$M75+20)/20)+Resultat_liste!$J75</f>
        <v>-26</v>
      </c>
      <c r="BI73" s="581">
        <f>K73*((Resultat_liste!$M75+20)/20)+Resultat_liste!$J75</f>
        <v>0</v>
      </c>
      <c r="BJ73" s="581">
        <f>L73*((Resultat_liste!$M75+20)/20)+Resultat_liste!$J75</f>
        <v>26</v>
      </c>
      <c r="BK73" s="581">
        <f>M73*((Resultat_liste!$M75+20)/20)+Resultat_liste!$J75</f>
        <v>0</v>
      </c>
      <c r="BL73" s="581">
        <f>N73*((Resultat_liste!$M75+20)/20)+Resultat_liste!$J75</f>
        <v>-26</v>
      </c>
      <c r="BM73" s="581">
        <f>O73*((Resultat_liste!$M75+20)/20)+Resultat_liste!$J75</f>
        <v>0</v>
      </c>
      <c r="BN73" s="581">
        <f>P73*((Resultat_liste!$M75+20)/20)+Resultat_liste!$J75</f>
        <v>26</v>
      </c>
      <c r="BO73" s="581">
        <f>Q73*((Resultat_liste!$M75+20)/20)+Resultat_liste!$J75</f>
        <v>0</v>
      </c>
      <c r="BP73" s="581">
        <f>R73*((Resultat_liste!$M75+20)/20)+Resultat_liste!$J75</f>
        <v>-26</v>
      </c>
      <c r="BQ73" s="581">
        <f>S73*((Resultat_liste!$M75+20)/20)+Resultat_liste!$J75</f>
        <v>0</v>
      </c>
      <c r="BR73" s="581">
        <f>T73*((Resultat_liste!$M75+20)/20)+Resultat_liste!$J75</f>
        <v>26</v>
      </c>
      <c r="BS73" s="581">
        <f>U73*((Resultat_liste!$M75+20)/20)+Resultat_liste!$J75</f>
        <v>0</v>
      </c>
      <c r="BT73" s="581">
        <f>V73*((Resultat_liste!$M75+20)/20)+Resultat_liste!$J75</f>
        <v>-26</v>
      </c>
      <c r="BU73" s="581">
        <f>W73*((Resultat_liste!$M75+20)/20)+Resultat_liste!$J75</f>
        <v>0</v>
      </c>
      <c r="BV73" s="581">
        <f>X73*((Resultat_liste!$M75+20)/20)+Resultat_liste!$J75</f>
        <v>26</v>
      </c>
      <c r="BW73" s="581">
        <f>Y73*((Resultat_liste!$M75+20)/20)+Resultat_liste!$J75</f>
        <v>0</v>
      </c>
      <c r="BX73" s="581">
        <f>Z73*((Resultat_liste!$M75+20)/20)+Resultat_liste!$J75</f>
        <v>-26</v>
      </c>
      <c r="BY73" s="581">
        <f>AA73*((Resultat_liste!$M75+20)/20)+Resultat_liste!$J75</f>
        <v>0</v>
      </c>
      <c r="BZ73" s="581">
        <f>AB73*((Resultat_liste!$M75+20)/20)+Resultat_liste!$J75</f>
        <v>26</v>
      </c>
      <c r="CA73" s="581">
        <f>AC73*((Resultat_liste!$M75+20)/20)+Resultat_liste!$J75</f>
        <v>0</v>
      </c>
      <c r="CB73" s="581">
        <f>AD73*((Resultat_liste!$M75+20)/20)+Resultat_liste!$J75</f>
        <v>-26</v>
      </c>
      <c r="CC73" s="581">
        <f>AE73*((Resultat_liste!$M75+20)/20)+Resultat_liste!$J75</f>
        <v>0</v>
      </c>
      <c r="CD73" s="581">
        <f>AF73*((Resultat_liste!$M75+20)/20)+Resultat_liste!$J75</f>
        <v>26</v>
      </c>
      <c r="CE73" s="581">
        <f>AG73*((Resultat_liste!$M75+20)/20)+Resultat_liste!$J75</f>
        <v>0</v>
      </c>
      <c r="CF73" s="581">
        <f>AH73*((Resultat_liste!$M75+20)/20)+Resultat_liste!$J75</f>
        <v>-26</v>
      </c>
      <c r="CG73" s="581">
        <f>AI73*((Resultat_liste!$M75+20)/20)+Resultat_liste!$J75</f>
        <v>0</v>
      </c>
      <c r="CH73" s="581">
        <f>AJ73*((Resultat_liste!$M75+20)/20)+Resultat_liste!$J75</f>
        <v>26</v>
      </c>
      <c r="CI73" s="581">
        <f>AK73*((Resultat_liste!$M75+20)/20)+Resultat_liste!$J75</f>
        <v>0</v>
      </c>
      <c r="CJ73" s="581">
        <f>AL73*((Resultat_liste!$M75+20)/20)+Resultat_liste!$J75</f>
        <v>-26</v>
      </c>
      <c r="CK73" s="581">
        <f>AM73*((Resultat_liste!$M75+20)/20)+Resultat_liste!$J75</f>
        <v>0</v>
      </c>
      <c r="CL73" s="581">
        <f>AN73*((Resultat_liste!$M75+20)/20)+Resultat_liste!$J75</f>
        <v>26</v>
      </c>
      <c r="CM73" s="581">
        <f>AO73*((Resultat_liste!$M75+20)/20)+Resultat_liste!$J75</f>
        <v>0</v>
      </c>
      <c r="CN73" s="581">
        <f>AP73*((Resultat_liste!$M75+20)/20)+Resultat_liste!$J75</f>
        <v>-26</v>
      </c>
      <c r="CO73" s="581">
        <f>AQ73*((Resultat_liste!$M75+20)/20)+Resultat_liste!$J75</f>
        <v>0</v>
      </c>
      <c r="CP73" s="581">
        <f>AR73*((Resultat_liste!$M75+20)/20)+Resultat_liste!$J75</f>
        <v>26</v>
      </c>
      <c r="CQ73" s="581">
        <f>AS73*((Resultat_liste!$M75+20)/20)+Resultat_liste!$J75</f>
        <v>0</v>
      </c>
      <c r="CR73" s="581">
        <f>AT73*((Resultat_liste!$M75+20)/20)+Resultat_liste!$J75</f>
        <v>-26</v>
      </c>
      <c r="CS73" s="581">
        <f>AU73*((Resultat_liste!$M75+20)/20)+Resultat_liste!$J75</f>
        <v>0</v>
      </c>
      <c r="CT73" s="581">
        <f>AV73*((Resultat_liste!$M75+20)/20)+Resultat_liste!$J75</f>
        <v>26</v>
      </c>
      <c r="CU73" s="581">
        <f>AW73*((Resultat_liste!$M75+20)/20)+Resultat_liste!$J75</f>
        <v>0</v>
      </c>
      <c r="CV73" s="581">
        <f>AX73*((Resultat_liste!$M75+20)/20)+Resultat_liste!$J75</f>
        <v>-26</v>
      </c>
      <c r="CW73" s="581">
        <f>AY73*((Resultat_liste!$M75+20)/20)+Resultat_liste!$J75</f>
        <v>0</v>
      </c>
      <c r="CX73" s="581">
        <f>AZ73*((Resultat_liste!$M75+20)/20)+Resultat_liste!$J75</f>
        <v>26</v>
      </c>
      <c r="CY73" s="581">
        <f>BA73*((Resultat_liste!$M75+20)/20)+Resultat_liste!$J75</f>
        <v>0</v>
      </c>
      <c r="CZ73" s="581">
        <f>BB73*((Resultat_liste!$M75+20)/20)+Resultat_liste!$J75</f>
        <v>-26</v>
      </c>
      <c r="DA73" s="581">
        <f>BC73*((Resultat_liste!$M75+20)/20)+Resultat_liste!$J75</f>
        <v>0</v>
      </c>
      <c r="DB73" s="581">
        <f>BD73*((Resultat_liste!$M75+20)/20)+Resultat_liste!$J75</f>
        <v>26</v>
      </c>
      <c r="DC73" s="581">
        <f>BE73*((Resultat_liste!$M75+20)/20)+Resultat_liste!$J75</f>
        <v>0</v>
      </c>
      <c r="DD73" s="581">
        <f>H73*((Resultat_liste!$Y75+20)/20)+Resultat_liste!$V75</f>
        <v>22</v>
      </c>
      <c r="DE73" s="581">
        <f>I73*((Resultat_liste!$Y75+20)/20)+Resultat_liste!$V75</f>
        <v>1</v>
      </c>
      <c r="DF73" s="581">
        <f>J73*((Resultat_liste!$Y75+20)/20)+Resultat_liste!$V75</f>
        <v>-20</v>
      </c>
      <c r="DG73" s="581">
        <f>K73*((Resultat_liste!$Y75+20)/20)+Resultat_liste!$V75</f>
        <v>1</v>
      </c>
      <c r="DH73" s="581">
        <f>L73*((Resultat_liste!$Y75+20)/20)+Resultat_liste!$V75</f>
        <v>22</v>
      </c>
      <c r="DI73" s="581">
        <f>M73*((Resultat_liste!$Y75+20)/20)+Resultat_liste!$V75</f>
        <v>1</v>
      </c>
      <c r="DJ73" s="581">
        <f>N73*((Resultat_liste!$Y75+20)/20)+Resultat_liste!$V75</f>
        <v>-20</v>
      </c>
      <c r="DK73" s="581">
        <f>O73*((Resultat_liste!$Y75+20)/20)+Resultat_liste!$V75</f>
        <v>1</v>
      </c>
      <c r="DL73" s="581">
        <f>P73*((Resultat_liste!$Y75+20)/20)+Resultat_liste!$V75</f>
        <v>22</v>
      </c>
      <c r="DM73" s="581">
        <f>Q73*((Resultat_liste!$Y75+20)/20)+Resultat_liste!$V75</f>
        <v>1</v>
      </c>
      <c r="DN73" s="581">
        <f>R73*((Resultat_liste!$Y75+20)/20)+Resultat_liste!$V75</f>
        <v>-20</v>
      </c>
      <c r="DO73" s="581">
        <f>S73*((Resultat_liste!$Y75+20)/20)+Resultat_liste!$V75</f>
        <v>1</v>
      </c>
      <c r="DP73" s="581">
        <f>T73*((Resultat_liste!$Y75+20)/20)+Resultat_liste!$V75</f>
        <v>22</v>
      </c>
      <c r="DQ73" s="581">
        <f>U73*((Resultat_liste!$Y75+20)/20)+Resultat_liste!$V75</f>
        <v>1</v>
      </c>
      <c r="DR73" s="581">
        <f>V73*((Resultat_liste!$Y75+20)/20)+Resultat_liste!$V75</f>
        <v>-20</v>
      </c>
      <c r="DS73" s="581">
        <f>W73*((Resultat_liste!$Y75+20)/20)+Resultat_liste!$V75</f>
        <v>1</v>
      </c>
      <c r="DT73" s="581">
        <f>X73*((Resultat_liste!$Y75+20)/20)+Resultat_liste!$V75</f>
        <v>22</v>
      </c>
      <c r="DU73" s="581">
        <f>Y73*((Resultat_liste!$Y75+20)/20)+Resultat_liste!$V75</f>
        <v>1</v>
      </c>
      <c r="DV73" s="581">
        <f>Z73*((Resultat_liste!$Y75+20)/20)+Resultat_liste!$V75</f>
        <v>-20</v>
      </c>
      <c r="DW73" s="581">
        <f>AA73*((Resultat_liste!$Y75+20)/20)+Resultat_liste!$V75</f>
        <v>1</v>
      </c>
      <c r="DX73" s="581">
        <f>AB73*((Resultat_liste!$Y75+20)/20)+Resultat_liste!$V75</f>
        <v>22</v>
      </c>
      <c r="DY73" s="581">
        <f>AC73*((Resultat_liste!$Y75+20)/20)+Resultat_liste!$V75</f>
        <v>1</v>
      </c>
      <c r="DZ73" s="581">
        <f>AD73*((Resultat_liste!$Y75+20)/20)+Resultat_liste!$V75</f>
        <v>-20</v>
      </c>
      <c r="EA73" s="581">
        <f>AE73*((Resultat_liste!$Y75+20)/20)+Resultat_liste!$V75</f>
        <v>1</v>
      </c>
      <c r="EB73" s="581">
        <f>AF73*((Resultat_liste!$Y75+20)/20)+Resultat_liste!$V75</f>
        <v>22</v>
      </c>
      <c r="EC73" s="581">
        <f>AG73*((Resultat_liste!$Y75+20)/20)+Resultat_liste!$V75</f>
        <v>1</v>
      </c>
      <c r="ED73" s="581">
        <f>AH73*((Resultat_liste!$Y75+20)/20)+Resultat_liste!$V75</f>
        <v>-20</v>
      </c>
      <c r="EE73" s="581">
        <f>AI73*((Resultat_liste!$Y75+20)/20)+Resultat_liste!$V75</f>
        <v>1</v>
      </c>
      <c r="EF73" s="581">
        <f>AJ73*((Resultat_liste!$Y75+20)/20)+Resultat_liste!$V75</f>
        <v>22</v>
      </c>
      <c r="EG73" s="581">
        <f>AK73*((Resultat_liste!$Y75+20)/20)+Resultat_liste!$V75</f>
        <v>1</v>
      </c>
      <c r="EH73" s="581">
        <f>AL73*((Resultat_liste!$Y75+20)/20)+Resultat_liste!$V75</f>
        <v>-20</v>
      </c>
      <c r="EI73" s="581">
        <f>AM73*((Resultat_liste!$Y75+20)/20)+Resultat_liste!$V75</f>
        <v>1</v>
      </c>
      <c r="EJ73" s="581">
        <f>AN73*((Resultat_liste!$Y75+20)/20)+Resultat_liste!$V75</f>
        <v>22</v>
      </c>
      <c r="EK73" s="581">
        <f>AO73*((Resultat_liste!$Y75+20)/20)+Resultat_liste!$V75</f>
        <v>1</v>
      </c>
      <c r="EL73" s="581">
        <f>AP73*((Resultat_liste!$Y75+20)/20)+Resultat_liste!$V75</f>
        <v>-20</v>
      </c>
      <c r="EM73" s="581">
        <f>AQ73*((Resultat_liste!$Y75+20)/20)+Resultat_liste!$V75</f>
        <v>1</v>
      </c>
      <c r="EN73" s="581">
        <f>AR73*((Resultat_liste!$Y75+20)/20)+Resultat_liste!$V75</f>
        <v>22</v>
      </c>
      <c r="EO73" s="581">
        <f>AS73*((Resultat_liste!$Y75+20)/20)+Resultat_liste!$V75</f>
        <v>1</v>
      </c>
      <c r="EP73" s="581">
        <f>AT73*((Resultat_liste!$Y75+20)/20)+Resultat_liste!$V75</f>
        <v>-20</v>
      </c>
      <c r="EQ73" s="581">
        <f>AU73*((Resultat_liste!$Y75+20)/20)+Resultat_liste!$V75</f>
        <v>1</v>
      </c>
      <c r="ER73" s="581">
        <f>AV73*((Resultat_liste!$Y75+20)/20)+Resultat_liste!$V75</f>
        <v>22</v>
      </c>
      <c r="ES73" s="581">
        <f>AW73*((Resultat_liste!$Y75+20)/20)+Resultat_liste!$V75</f>
        <v>1</v>
      </c>
      <c r="ET73" s="581">
        <f>AX73*((Resultat_liste!$Y75+20)/20)+Resultat_liste!$V75</f>
        <v>-20</v>
      </c>
      <c r="EU73" s="581">
        <f>AY73*((Resultat_liste!$Y75+20)/20)+Resultat_liste!$V75</f>
        <v>1</v>
      </c>
      <c r="EV73" s="581">
        <f>AZ73*((Resultat_liste!$Y75+20)/20)+Resultat_liste!$V75</f>
        <v>22</v>
      </c>
      <c r="EW73" s="581">
        <f>BA73*((Resultat_liste!$Y75+20)/20)+Resultat_liste!$V75</f>
        <v>1</v>
      </c>
      <c r="EX73" s="581">
        <f>BB73*((Resultat_liste!$Y75+20)/20)+Resultat_liste!$V75</f>
        <v>-20</v>
      </c>
      <c r="EY73" s="581">
        <f>BC73*((Resultat_liste!$Y75+20)/20)+Resultat_liste!$V75</f>
        <v>1</v>
      </c>
      <c r="EZ73" s="581">
        <f>BD73*((Resultat_liste!$Y75+20)/20)+Resultat_liste!$V75</f>
        <v>22</v>
      </c>
      <c r="FA73" s="581">
        <f>BE73*((Resultat_liste!$Y75+20)/20)+Resultat_liste!$V75</f>
        <v>1</v>
      </c>
      <c r="FB73" s="581">
        <f t="shared" si="172"/>
        <v>20</v>
      </c>
      <c r="FC73" s="581">
        <f t="shared" si="173"/>
        <v>0</v>
      </c>
      <c r="FD73" s="581">
        <f t="shared" si="174"/>
        <v>-20</v>
      </c>
      <c r="FE73" s="581">
        <f t="shared" si="175"/>
        <v>0</v>
      </c>
      <c r="FF73" s="581">
        <f t="shared" si="176"/>
        <v>20</v>
      </c>
      <c r="FG73" s="581">
        <f t="shared" si="177"/>
        <v>0</v>
      </c>
      <c r="FH73" s="581">
        <f t="shared" si="178"/>
        <v>-20</v>
      </c>
      <c r="FI73" s="581">
        <f t="shared" si="179"/>
        <v>0</v>
      </c>
      <c r="FJ73" s="581">
        <f t="shared" si="180"/>
        <v>20</v>
      </c>
      <c r="FK73" s="581">
        <f t="shared" si="181"/>
        <v>0</v>
      </c>
      <c r="FL73" s="581">
        <f t="shared" si="182"/>
        <v>-20</v>
      </c>
      <c r="FM73" s="581">
        <f t="shared" si="183"/>
        <v>0</v>
      </c>
      <c r="FN73" s="581">
        <f t="shared" si="184"/>
        <v>20</v>
      </c>
      <c r="FO73" s="581">
        <f t="shared" si="185"/>
        <v>0</v>
      </c>
      <c r="FP73" s="581">
        <f t="shared" si="186"/>
        <v>-20</v>
      </c>
      <c r="FQ73" s="581">
        <f t="shared" si="187"/>
        <v>0</v>
      </c>
      <c r="FR73" s="581">
        <f t="shared" si="188"/>
        <v>20</v>
      </c>
      <c r="FS73" s="581">
        <f t="shared" si="189"/>
        <v>0</v>
      </c>
      <c r="FT73" s="581">
        <f t="shared" si="190"/>
        <v>-20</v>
      </c>
      <c r="FU73" s="581">
        <f t="shared" si="191"/>
        <v>0</v>
      </c>
      <c r="FV73" s="581">
        <f t="shared" si="192"/>
        <v>20</v>
      </c>
      <c r="FW73" s="581">
        <f t="shared" si="193"/>
        <v>0</v>
      </c>
      <c r="FX73" s="581">
        <f t="shared" si="194"/>
        <v>-20</v>
      </c>
      <c r="FY73" s="581">
        <f t="shared" si="195"/>
        <v>0</v>
      </c>
      <c r="FZ73" s="581">
        <f t="shared" si="196"/>
        <v>20</v>
      </c>
      <c r="GA73" s="581">
        <f t="shared" si="197"/>
        <v>0</v>
      </c>
      <c r="GB73" s="581">
        <f t="shared" si="101"/>
        <v>-20</v>
      </c>
      <c r="GC73" s="581">
        <f t="shared" si="102"/>
        <v>0</v>
      </c>
      <c r="GD73" s="581">
        <f t="shared" si="103"/>
        <v>20</v>
      </c>
      <c r="GE73" s="581">
        <f t="shared" si="104"/>
        <v>0</v>
      </c>
      <c r="GF73" s="581">
        <f t="shared" si="105"/>
        <v>-20</v>
      </c>
      <c r="GG73" s="581">
        <f t="shared" si="106"/>
        <v>0</v>
      </c>
      <c r="GH73" s="581">
        <f t="shared" si="107"/>
        <v>20</v>
      </c>
      <c r="GI73" s="581">
        <f t="shared" si="108"/>
        <v>0</v>
      </c>
      <c r="GJ73" s="581">
        <f t="shared" si="109"/>
        <v>-20</v>
      </c>
      <c r="GK73" s="581">
        <f t="shared" si="110"/>
        <v>0</v>
      </c>
      <c r="GL73" s="581">
        <f t="shared" si="111"/>
        <v>20</v>
      </c>
      <c r="GM73" s="581">
        <f t="shared" si="112"/>
        <v>0</v>
      </c>
      <c r="GN73" s="581">
        <f t="shared" si="113"/>
        <v>-20</v>
      </c>
      <c r="GO73" s="581">
        <f t="shared" si="114"/>
        <v>0</v>
      </c>
      <c r="GP73" s="581">
        <f t="shared" si="115"/>
        <v>20</v>
      </c>
      <c r="GQ73" s="581">
        <f t="shared" si="116"/>
        <v>0</v>
      </c>
      <c r="GR73" s="581">
        <f t="shared" si="117"/>
        <v>-20</v>
      </c>
      <c r="GS73" s="581">
        <f t="shared" si="118"/>
        <v>0</v>
      </c>
      <c r="GT73" s="581">
        <f t="shared" si="119"/>
        <v>20</v>
      </c>
      <c r="GU73" s="581">
        <f t="shared" si="120"/>
        <v>0</v>
      </c>
      <c r="GV73" s="581">
        <f t="shared" si="121"/>
        <v>-20</v>
      </c>
      <c r="GW73" s="581">
        <f t="shared" si="122"/>
        <v>0</v>
      </c>
      <c r="GX73" s="581">
        <f t="shared" si="123"/>
        <v>20</v>
      </c>
      <c r="GY73" s="581">
        <f t="shared" si="124"/>
        <v>0</v>
      </c>
    </row>
    <row r="74" spans="1:207" ht="16.5" thickTop="1" thickBot="1" x14ac:dyDescent="0.3">
      <c r="A74" s="581">
        <v>730</v>
      </c>
      <c r="B74" s="584" t="s">
        <v>90</v>
      </c>
      <c r="C74" s="581">
        <f t="shared" si="198"/>
        <v>11</v>
      </c>
      <c r="D74" s="581">
        <f t="shared" si="125"/>
        <v>1102</v>
      </c>
      <c r="E74" s="581">
        <v>730</v>
      </c>
      <c r="F74" s="581">
        <f t="shared" si="199"/>
        <v>2</v>
      </c>
      <c r="G74" s="582" t="s">
        <v>88</v>
      </c>
      <c r="H74" s="581">
        <v>20</v>
      </c>
      <c r="I74" s="581">
        <v>0</v>
      </c>
      <c r="J74" s="581">
        <v>-20</v>
      </c>
      <c r="K74" s="581">
        <v>0</v>
      </c>
      <c r="L74" s="581">
        <f t="shared" si="126"/>
        <v>20</v>
      </c>
      <c r="M74" s="581">
        <f t="shared" si="127"/>
        <v>0</v>
      </c>
      <c r="N74" s="581">
        <f t="shared" si="128"/>
        <v>-20</v>
      </c>
      <c r="O74" s="581">
        <f t="shared" si="129"/>
        <v>0</v>
      </c>
      <c r="P74" s="581">
        <f t="shared" si="130"/>
        <v>20</v>
      </c>
      <c r="Q74" s="581">
        <f t="shared" si="131"/>
        <v>0</v>
      </c>
      <c r="R74" s="581">
        <f t="shared" si="132"/>
        <v>-20</v>
      </c>
      <c r="S74" s="581">
        <f t="shared" si="133"/>
        <v>0</v>
      </c>
      <c r="T74" s="581">
        <f t="shared" si="134"/>
        <v>20</v>
      </c>
      <c r="U74" s="581">
        <f t="shared" si="135"/>
        <v>0</v>
      </c>
      <c r="V74" s="581">
        <f t="shared" si="136"/>
        <v>-20</v>
      </c>
      <c r="W74" s="581">
        <f t="shared" si="137"/>
        <v>0</v>
      </c>
      <c r="X74" s="581">
        <f t="shared" si="138"/>
        <v>20</v>
      </c>
      <c r="Y74" s="581">
        <f t="shared" si="139"/>
        <v>0</v>
      </c>
      <c r="Z74" s="581">
        <f t="shared" si="140"/>
        <v>-20</v>
      </c>
      <c r="AA74" s="581">
        <f t="shared" si="141"/>
        <v>0</v>
      </c>
      <c r="AB74" s="581">
        <f t="shared" si="142"/>
        <v>20</v>
      </c>
      <c r="AC74" s="581">
        <f t="shared" si="143"/>
        <v>0</v>
      </c>
      <c r="AD74" s="581">
        <f t="shared" si="144"/>
        <v>-20</v>
      </c>
      <c r="AE74" s="581">
        <f t="shared" si="145"/>
        <v>0</v>
      </c>
      <c r="AF74" s="581">
        <f t="shared" si="146"/>
        <v>20</v>
      </c>
      <c r="AG74" s="581">
        <f t="shared" si="147"/>
        <v>0</v>
      </c>
      <c r="AH74" s="581">
        <f t="shared" si="148"/>
        <v>-20</v>
      </c>
      <c r="AI74" s="581">
        <f t="shared" si="149"/>
        <v>0</v>
      </c>
      <c r="AJ74" s="581">
        <f t="shared" si="150"/>
        <v>20</v>
      </c>
      <c r="AK74" s="581">
        <f t="shared" si="151"/>
        <v>0</v>
      </c>
      <c r="AL74" s="581">
        <f t="shared" si="152"/>
        <v>-20</v>
      </c>
      <c r="AM74" s="581">
        <f t="shared" si="153"/>
        <v>0</v>
      </c>
      <c r="AN74" s="581">
        <f t="shared" si="154"/>
        <v>20</v>
      </c>
      <c r="AO74" s="581">
        <f t="shared" si="155"/>
        <v>0</v>
      </c>
      <c r="AP74" s="581">
        <f t="shared" si="156"/>
        <v>-20</v>
      </c>
      <c r="AQ74" s="581">
        <f t="shared" si="157"/>
        <v>0</v>
      </c>
      <c r="AR74" s="581">
        <f t="shared" si="158"/>
        <v>20</v>
      </c>
      <c r="AS74" s="581">
        <f t="shared" si="159"/>
        <v>0</v>
      </c>
      <c r="AT74" s="581">
        <f t="shared" si="160"/>
        <v>-20</v>
      </c>
      <c r="AU74" s="581">
        <f t="shared" si="161"/>
        <v>0</v>
      </c>
      <c r="AV74" s="581">
        <f t="shared" si="162"/>
        <v>20</v>
      </c>
      <c r="AW74" s="581">
        <f t="shared" si="163"/>
        <v>0</v>
      </c>
      <c r="AX74" s="581">
        <f t="shared" si="164"/>
        <v>-20</v>
      </c>
      <c r="AY74" s="581">
        <f t="shared" si="165"/>
        <v>0</v>
      </c>
      <c r="AZ74" s="581">
        <f t="shared" si="166"/>
        <v>20</v>
      </c>
      <c r="BA74" s="581">
        <f t="shared" si="167"/>
        <v>0</v>
      </c>
      <c r="BB74" s="581">
        <f t="shared" si="168"/>
        <v>-20</v>
      </c>
      <c r="BC74" s="581">
        <f t="shared" si="169"/>
        <v>0</v>
      </c>
      <c r="BD74" s="581">
        <f t="shared" si="170"/>
        <v>20</v>
      </c>
      <c r="BE74" s="581">
        <f t="shared" si="171"/>
        <v>0</v>
      </c>
      <c r="BF74" s="581">
        <f>H74*((Resultat_liste!$M76+20)/20)+Resultat_liste!$J76</f>
        <v>26</v>
      </c>
      <c r="BG74" s="581">
        <f>I74*((Resultat_liste!$M76+20)/20)+Resultat_liste!$J76</f>
        <v>0</v>
      </c>
      <c r="BH74" s="581">
        <f>J74*((Resultat_liste!$M76+20)/20)+Resultat_liste!$J76</f>
        <v>-26</v>
      </c>
      <c r="BI74" s="581">
        <f>K74*((Resultat_liste!$M76+20)/20)+Resultat_liste!$J76</f>
        <v>0</v>
      </c>
      <c r="BJ74" s="581">
        <f>L74*((Resultat_liste!$M76+20)/20)+Resultat_liste!$J76</f>
        <v>26</v>
      </c>
      <c r="BK74" s="581">
        <f>M74*((Resultat_liste!$M76+20)/20)+Resultat_liste!$J76</f>
        <v>0</v>
      </c>
      <c r="BL74" s="581">
        <f>N74*((Resultat_liste!$M76+20)/20)+Resultat_liste!$J76</f>
        <v>-26</v>
      </c>
      <c r="BM74" s="581">
        <f>O74*((Resultat_liste!$M76+20)/20)+Resultat_liste!$J76</f>
        <v>0</v>
      </c>
      <c r="BN74" s="581">
        <f>P74*((Resultat_liste!$M76+20)/20)+Resultat_liste!$J76</f>
        <v>26</v>
      </c>
      <c r="BO74" s="581">
        <f>Q74*((Resultat_liste!$M76+20)/20)+Resultat_liste!$J76</f>
        <v>0</v>
      </c>
      <c r="BP74" s="581">
        <f>R74*((Resultat_liste!$M76+20)/20)+Resultat_liste!$J76</f>
        <v>-26</v>
      </c>
      <c r="BQ74" s="581">
        <f>S74*((Resultat_liste!$M76+20)/20)+Resultat_liste!$J76</f>
        <v>0</v>
      </c>
      <c r="BR74" s="581">
        <f>T74*((Resultat_liste!$M76+20)/20)+Resultat_liste!$J76</f>
        <v>26</v>
      </c>
      <c r="BS74" s="581">
        <f>U74*((Resultat_liste!$M76+20)/20)+Resultat_liste!$J76</f>
        <v>0</v>
      </c>
      <c r="BT74" s="581">
        <f>V74*((Resultat_liste!$M76+20)/20)+Resultat_liste!$J76</f>
        <v>-26</v>
      </c>
      <c r="BU74" s="581">
        <f>W74*((Resultat_liste!$M76+20)/20)+Resultat_liste!$J76</f>
        <v>0</v>
      </c>
      <c r="BV74" s="581">
        <f>X74*((Resultat_liste!$M76+20)/20)+Resultat_liste!$J76</f>
        <v>26</v>
      </c>
      <c r="BW74" s="581">
        <f>Y74*((Resultat_liste!$M76+20)/20)+Resultat_liste!$J76</f>
        <v>0</v>
      </c>
      <c r="BX74" s="581">
        <f>Z74*((Resultat_liste!$M76+20)/20)+Resultat_liste!$J76</f>
        <v>-26</v>
      </c>
      <c r="BY74" s="581">
        <f>AA74*((Resultat_liste!$M76+20)/20)+Resultat_liste!$J76</f>
        <v>0</v>
      </c>
      <c r="BZ74" s="581">
        <f>AB74*((Resultat_liste!$M76+20)/20)+Resultat_liste!$J76</f>
        <v>26</v>
      </c>
      <c r="CA74" s="581">
        <f>AC74*((Resultat_liste!$M76+20)/20)+Resultat_liste!$J76</f>
        <v>0</v>
      </c>
      <c r="CB74" s="581">
        <f>AD74*((Resultat_liste!$M76+20)/20)+Resultat_liste!$J76</f>
        <v>-26</v>
      </c>
      <c r="CC74" s="581">
        <f>AE74*((Resultat_liste!$M76+20)/20)+Resultat_liste!$J76</f>
        <v>0</v>
      </c>
      <c r="CD74" s="581">
        <f>AF74*((Resultat_liste!$M76+20)/20)+Resultat_liste!$J76</f>
        <v>26</v>
      </c>
      <c r="CE74" s="581">
        <f>AG74*((Resultat_liste!$M76+20)/20)+Resultat_liste!$J76</f>
        <v>0</v>
      </c>
      <c r="CF74" s="581">
        <f>AH74*((Resultat_liste!$M76+20)/20)+Resultat_liste!$J76</f>
        <v>-26</v>
      </c>
      <c r="CG74" s="581">
        <f>AI74*((Resultat_liste!$M76+20)/20)+Resultat_liste!$J76</f>
        <v>0</v>
      </c>
      <c r="CH74" s="581">
        <f>AJ74*((Resultat_liste!$M76+20)/20)+Resultat_liste!$J76</f>
        <v>26</v>
      </c>
      <c r="CI74" s="581">
        <f>AK74*((Resultat_liste!$M76+20)/20)+Resultat_liste!$J76</f>
        <v>0</v>
      </c>
      <c r="CJ74" s="581">
        <f>AL74*((Resultat_liste!$M76+20)/20)+Resultat_liste!$J76</f>
        <v>-26</v>
      </c>
      <c r="CK74" s="581">
        <f>AM74*((Resultat_liste!$M76+20)/20)+Resultat_liste!$J76</f>
        <v>0</v>
      </c>
      <c r="CL74" s="581">
        <f>AN74*((Resultat_liste!$M76+20)/20)+Resultat_liste!$J76</f>
        <v>26</v>
      </c>
      <c r="CM74" s="581">
        <f>AO74*((Resultat_liste!$M76+20)/20)+Resultat_liste!$J76</f>
        <v>0</v>
      </c>
      <c r="CN74" s="581">
        <f>AP74*((Resultat_liste!$M76+20)/20)+Resultat_liste!$J76</f>
        <v>-26</v>
      </c>
      <c r="CO74" s="581">
        <f>AQ74*((Resultat_liste!$M76+20)/20)+Resultat_liste!$J76</f>
        <v>0</v>
      </c>
      <c r="CP74" s="581">
        <f>AR74*((Resultat_liste!$M76+20)/20)+Resultat_liste!$J76</f>
        <v>26</v>
      </c>
      <c r="CQ74" s="581">
        <f>AS74*((Resultat_liste!$M76+20)/20)+Resultat_liste!$J76</f>
        <v>0</v>
      </c>
      <c r="CR74" s="581">
        <f>AT74*((Resultat_liste!$M76+20)/20)+Resultat_liste!$J76</f>
        <v>-26</v>
      </c>
      <c r="CS74" s="581">
        <f>AU74*((Resultat_liste!$M76+20)/20)+Resultat_liste!$J76</f>
        <v>0</v>
      </c>
      <c r="CT74" s="581">
        <f>AV74*((Resultat_liste!$M76+20)/20)+Resultat_liste!$J76</f>
        <v>26</v>
      </c>
      <c r="CU74" s="581">
        <f>AW74*((Resultat_liste!$M76+20)/20)+Resultat_liste!$J76</f>
        <v>0</v>
      </c>
      <c r="CV74" s="581">
        <f>AX74*((Resultat_liste!$M76+20)/20)+Resultat_liste!$J76</f>
        <v>-26</v>
      </c>
      <c r="CW74" s="581">
        <f>AY74*((Resultat_liste!$M76+20)/20)+Resultat_liste!$J76</f>
        <v>0</v>
      </c>
      <c r="CX74" s="581">
        <f>AZ74*((Resultat_liste!$M76+20)/20)+Resultat_liste!$J76</f>
        <v>26</v>
      </c>
      <c r="CY74" s="581">
        <f>BA74*((Resultat_liste!$M76+20)/20)+Resultat_liste!$J76</f>
        <v>0</v>
      </c>
      <c r="CZ74" s="581">
        <f>BB74*((Resultat_liste!$M76+20)/20)+Resultat_liste!$J76</f>
        <v>-26</v>
      </c>
      <c r="DA74" s="581">
        <f>BC74*((Resultat_liste!$M76+20)/20)+Resultat_liste!$J76</f>
        <v>0</v>
      </c>
      <c r="DB74" s="581">
        <f>BD74*((Resultat_liste!$M76+20)/20)+Resultat_liste!$J76</f>
        <v>26</v>
      </c>
      <c r="DC74" s="581">
        <f>BE74*((Resultat_liste!$M76+20)/20)+Resultat_liste!$J76</f>
        <v>0</v>
      </c>
      <c r="DD74" s="581">
        <f>H74*((Resultat_liste!$Y76+20)/20)+Resultat_liste!$V76</f>
        <v>20</v>
      </c>
      <c r="DE74" s="581">
        <f>I74*((Resultat_liste!$Y76+20)/20)+Resultat_liste!$V76</f>
        <v>0</v>
      </c>
      <c r="DF74" s="581">
        <f>J74*((Resultat_liste!$Y76+20)/20)+Resultat_liste!$V76</f>
        <v>-20</v>
      </c>
      <c r="DG74" s="581">
        <f>K74*((Resultat_liste!$Y76+20)/20)+Resultat_liste!$V76</f>
        <v>0</v>
      </c>
      <c r="DH74" s="581">
        <f>L74*((Resultat_liste!$Y76+20)/20)+Resultat_liste!$V76</f>
        <v>20</v>
      </c>
      <c r="DI74" s="581">
        <f>M74*((Resultat_liste!$Y76+20)/20)+Resultat_liste!$V76</f>
        <v>0</v>
      </c>
      <c r="DJ74" s="581">
        <f>N74*((Resultat_liste!$Y76+20)/20)+Resultat_liste!$V76</f>
        <v>-20</v>
      </c>
      <c r="DK74" s="581">
        <f>O74*((Resultat_liste!$Y76+20)/20)+Resultat_liste!$V76</f>
        <v>0</v>
      </c>
      <c r="DL74" s="581">
        <f>P74*((Resultat_liste!$Y76+20)/20)+Resultat_liste!$V76</f>
        <v>20</v>
      </c>
      <c r="DM74" s="581">
        <f>Q74*((Resultat_liste!$Y76+20)/20)+Resultat_liste!$V76</f>
        <v>0</v>
      </c>
      <c r="DN74" s="581">
        <f>R74*((Resultat_liste!$Y76+20)/20)+Resultat_liste!$V76</f>
        <v>-20</v>
      </c>
      <c r="DO74" s="581">
        <f>S74*((Resultat_liste!$Y76+20)/20)+Resultat_liste!$V76</f>
        <v>0</v>
      </c>
      <c r="DP74" s="581">
        <f>T74*((Resultat_liste!$Y76+20)/20)+Resultat_liste!$V76</f>
        <v>20</v>
      </c>
      <c r="DQ74" s="581">
        <f>U74*((Resultat_liste!$Y76+20)/20)+Resultat_liste!$V76</f>
        <v>0</v>
      </c>
      <c r="DR74" s="581">
        <f>V74*((Resultat_liste!$Y76+20)/20)+Resultat_liste!$V76</f>
        <v>-20</v>
      </c>
      <c r="DS74" s="581">
        <f>W74*((Resultat_liste!$Y76+20)/20)+Resultat_liste!$V76</f>
        <v>0</v>
      </c>
      <c r="DT74" s="581">
        <f>X74*((Resultat_liste!$Y76+20)/20)+Resultat_liste!$V76</f>
        <v>20</v>
      </c>
      <c r="DU74" s="581">
        <f>Y74*((Resultat_liste!$Y76+20)/20)+Resultat_liste!$V76</f>
        <v>0</v>
      </c>
      <c r="DV74" s="581">
        <f>Z74*((Resultat_liste!$Y76+20)/20)+Resultat_liste!$V76</f>
        <v>-20</v>
      </c>
      <c r="DW74" s="581">
        <f>AA74*((Resultat_liste!$Y76+20)/20)+Resultat_liste!$V76</f>
        <v>0</v>
      </c>
      <c r="DX74" s="581">
        <f>AB74*((Resultat_liste!$Y76+20)/20)+Resultat_liste!$V76</f>
        <v>20</v>
      </c>
      <c r="DY74" s="581">
        <f>AC74*((Resultat_liste!$Y76+20)/20)+Resultat_liste!$V76</f>
        <v>0</v>
      </c>
      <c r="DZ74" s="581">
        <f>AD74*((Resultat_liste!$Y76+20)/20)+Resultat_liste!$V76</f>
        <v>-20</v>
      </c>
      <c r="EA74" s="581">
        <f>AE74*((Resultat_liste!$Y76+20)/20)+Resultat_liste!$V76</f>
        <v>0</v>
      </c>
      <c r="EB74" s="581">
        <f>AF74*((Resultat_liste!$Y76+20)/20)+Resultat_liste!$V76</f>
        <v>20</v>
      </c>
      <c r="EC74" s="581">
        <f>AG74*((Resultat_liste!$Y76+20)/20)+Resultat_liste!$V76</f>
        <v>0</v>
      </c>
      <c r="ED74" s="581">
        <f>AH74*((Resultat_liste!$Y76+20)/20)+Resultat_liste!$V76</f>
        <v>-20</v>
      </c>
      <c r="EE74" s="581">
        <f>AI74*((Resultat_liste!$Y76+20)/20)+Resultat_liste!$V76</f>
        <v>0</v>
      </c>
      <c r="EF74" s="581">
        <f>AJ74*((Resultat_liste!$Y76+20)/20)+Resultat_liste!$V76</f>
        <v>20</v>
      </c>
      <c r="EG74" s="581">
        <f>AK74*((Resultat_liste!$Y76+20)/20)+Resultat_liste!$V76</f>
        <v>0</v>
      </c>
      <c r="EH74" s="581">
        <f>AL74*((Resultat_liste!$Y76+20)/20)+Resultat_liste!$V76</f>
        <v>-20</v>
      </c>
      <c r="EI74" s="581">
        <f>AM74*((Resultat_liste!$Y76+20)/20)+Resultat_liste!$V76</f>
        <v>0</v>
      </c>
      <c r="EJ74" s="581">
        <f>AN74*((Resultat_liste!$Y76+20)/20)+Resultat_liste!$V76</f>
        <v>20</v>
      </c>
      <c r="EK74" s="581">
        <f>AO74*((Resultat_liste!$Y76+20)/20)+Resultat_liste!$V76</f>
        <v>0</v>
      </c>
      <c r="EL74" s="581">
        <f>AP74*((Resultat_liste!$Y76+20)/20)+Resultat_liste!$V76</f>
        <v>-20</v>
      </c>
      <c r="EM74" s="581">
        <f>AQ74*((Resultat_liste!$Y76+20)/20)+Resultat_liste!$V76</f>
        <v>0</v>
      </c>
      <c r="EN74" s="581">
        <f>AR74*((Resultat_liste!$Y76+20)/20)+Resultat_liste!$V76</f>
        <v>20</v>
      </c>
      <c r="EO74" s="581">
        <f>AS74*((Resultat_liste!$Y76+20)/20)+Resultat_liste!$V76</f>
        <v>0</v>
      </c>
      <c r="EP74" s="581">
        <f>AT74*((Resultat_liste!$Y76+20)/20)+Resultat_liste!$V76</f>
        <v>-20</v>
      </c>
      <c r="EQ74" s="581">
        <f>AU74*((Resultat_liste!$Y76+20)/20)+Resultat_liste!$V76</f>
        <v>0</v>
      </c>
      <c r="ER74" s="581">
        <f>AV74*((Resultat_liste!$Y76+20)/20)+Resultat_liste!$V76</f>
        <v>20</v>
      </c>
      <c r="ES74" s="581">
        <f>AW74*((Resultat_liste!$Y76+20)/20)+Resultat_liste!$V76</f>
        <v>0</v>
      </c>
      <c r="ET74" s="581">
        <f>AX74*((Resultat_liste!$Y76+20)/20)+Resultat_liste!$V76</f>
        <v>-20</v>
      </c>
      <c r="EU74" s="581">
        <f>AY74*((Resultat_liste!$Y76+20)/20)+Resultat_liste!$V76</f>
        <v>0</v>
      </c>
      <c r="EV74" s="581">
        <f>AZ74*((Resultat_liste!$Y76+20)/20)+Resultat_liste!$V76</f>
        <v>20</v>
      </c>
      <c r="EW74" s="581">
        <f>BA74*((Resultat_liste!$Y76+20)/20)+Resultat_liste!$V76</f>
        <v>0</v>
      </c>
      <c r="EX74" s="581">
        <f>BB74*((Resultat_liste!$Y76+20)/20)+Resultat_liste!$V76</f>
        <v>-20</v>
      </c>
      <c r="EY74" s="581">
        <f>BC74*((Resultat_liste!$Y76+20)/20)+Resultat_liste!$V76</f>
        <v>0</v>
      </c>
      <c r="EZ74" s="581">
        <f>BD74*((Resultat_liste!$Y76+20)/20)+Resultat_liste!$V76</f>
        <v>20</v>
      </c>
      <c r="FA74" s="581">
        <f>BE74*((Resultat_liste!$Y76+20)/20)+Resultat_liste!$V76</f>
        <v>0</v>
      </c>
      <c r="FB74" s="581">
        <f t="shared" si="172"/>
        <v>20</v>
      </c>
      <c r="FC74" s="581">
        <f t="shared" si="173"/>
        <v>0</v>
      </c>
      <c r="FD74" s="581">
        <f t="shared" si="174"/>
        <v>-20</v>
      </c>
      <c r="FE74" s="581">
        <f t="shared" si="175"/>
        <v>0</v>
      </c>
      <c r="FF74" s="581">
        <f t="shared" si="176"/>
        <v>20</v>
      </c>
      <c r="FG74" s="581">
        <f t="shared" si="177"/>
        <v>0</v>
      </c>
      <c r="FH74" s="581">
        <f t="shared" si="178"/>
        <v>-20</v>
      </c>
      <c r="FI74" s="581">
        <f t="shared" si="179"/>
        <v>0</v>
      </c>
      <c r="FJ74" s="581">
        <f t="shared" si="180"/>
        <v>20</v>
      </c>
      <c r="FK74" s="581">
        <f t="shared" si="181"/>
        <v>0</v>
      </c>
      <c r="FL74" s="581">
        <f t="shared" si="182"/>
        <v>-20</v>
      </c>
      <c r="FM74" s="581">
        <f t="shared" si="183"/>
        <v>0</v>
      </c>
      <c r="FN74" s="581">
        <f t="shared" si="184"/>
        <v>20</v>
      </c>
      <c r="FO74" s="581">
        <f t="shared" si="185"/>
        <v>0</v>
      </c>
      <c r="FP74" s="581">
        <f t="shared" si="186"/>
        <v>-20</v>
      </c>
      <c r="FQ74" s="581">
        <f t="shared" si="187"/>
        <v>0</v>
      </c>
      <c r="FR74" s="581">
        <f t="shared" si="188"/>
        <v>20</v>
      </c>
      <c r="FS74" s="581">
        <f t="shared" si="189"/>
        <v>0</v>
      </c>
      <c r="FT74" s="581">
        <f t="shared" si="190"/>
        <v>-20</v>
      </c>
      <c r="FU74" s="581">
        <f t="shared" si="191"/>
        <v>0</v>
      </c>
      <c r="FV74" s="581">
        <f t="shared" si="192"/>
        <v>20</v>
      </c>
      <c r="FW74" s="581">
        <f t="shared" si="193"/>
        <v>0</v>
      </c>
      <c r="FX74" s="581">
        <f t="shared" si="194"/>
        <v>-20</v>
      </c>
      <c r="FY74" s="581">
        <f t="shared" si="195"/>
        <v>0</v>
      </c>
      <c r="FZ74" s="581">
        <f t="shared" si="196"/>
        <v>20</v>
      </c>
      <c r="GA74" s="581">
        <f t="shared" si="197"/>
        <v>0</v>
      </c>
      <c r="GB74" s="581">
        <f t="shared" si="101"/>
        <v>-20</v>
      </c>
      <c r="GC74" s="581">
        <f t="shared" si="102"/>
        <v>0</v>
      </c>
      <c r="GD74" s="581">
        <f t="shared" si="103"/>
        <v>20</v>
      </c>
      <c r="GE74" s="581">
        <f t="shared" si="104"/>
        <v>0</v>
      </c>
      <c r="GF74" s="581">
        <f t="shared" si="105"/>
        <v>-20</v>
      </c>
      <c r="GG74" s="581">
        <f t="shared" si="106"/>
        <v>0</v>
      </c>
      <c r="GH74" s="581">
        <f t="shared" si="107"/>
        <v>20</v>
      </c>
      <c r="GI74" s="581">
        <f t="shared" si="108"/>
        <v>0</v>
      </c>
      <c r="GJ74" s="581">
        <f t="shared" si="109"/>
        <v>-20</v>
      </c>
      <c r="GK74" s="581">
        <f t="shared" si="110"/>
        <v>0</v>
      </c>
      <c r="GL74" s="581">
        <f t="shared" si="111"/>
        <v>20</v>
      </c>
      <c r="GM74" s="581">
        <f t="shared" si="112"/>
        <v>0</v>
      </c>
      <c r="GN74" s="581">
        <f t="shared" si="113"/>
        <v>-20</v>
      </c>
      <c r="GO74" s="581">
        <f t="shared" si="114"/>
        <v>0</v>
      </c>
      <c r="GP74" s="581">
        <f t="shared" si="115"/>
        <v>20</v>
      </c>
      <c r="GQ74" s="581">
        <f t="shared" si="116"/>
        <v>0</v>
      </c>
      <c r="GR74" s="581">
        <f t="shared" si="117"/>
        <v>-20</v>
      </c>
      <c r="GS74" s="581">
        <f t="shared" si="118"/>
        <v>0</v>
      </c>
      <c r="GT74" s="581">
        <f t="shared" si="119"/>
        <v>20</v>
      </c>
      <c r="GU74" s="581">
        <f t="shared" si="120"/>
        <v>0</v>
      </c>
      <c r="GV74" s="581">
        <f t="shared" si="121"/>
        <v>-20</v>
      </c>
      <c r="GW74" s="581">
        <f t="shared" si="122"/>
        <v>0</v>
      </c>
      <c r="GX74" s="581">
        <f t="shared" si="123"/>
        <v>20</v>
      </c>
      <c r="GY74" s="581">
        <f t="shared" si="124"/>
        <v>0</v>
      </c>
    </row>
    <row r="75" spans="1:207" ht="16.5" thickTop="1" thickBot="1" x14ac:dyDescent="0.3">
      <c r="A75" s="581">
        <v>740</v>
      </c>
      <c r="B75" s="584" t="s">
        <v>91</v>
      </c>
      <c r="C75" s="581">
        <f t="shared" si="198"/>
        <v>11</v>
      </c>
      <c r="D75" s="581">
        <f t="shared" si="125"/>
        <v>1103</v>
      </c>
      <c r="E75" s="581">
        <v>740</v>
      </c>
      <c r="F75" s="581">
        <f t="shared" si="199"/>
        <v>3</v>
      </c>
      <c r="G75" s="582" t="s">
        <v>88</v>
      </c>
      <c r="H75" s="581">
        <v>20</v>
      </c>
      <c r="I75" s="581">
        <v>0</v>
      </c>
      <c r="J75" s="581">
        <v>-20</v>
      </c>
      <c r="K75" s="581">
        <v>0</v>
      </c>
      <c r="L75" s="581">
        <f t="shared" si="126"/>
        <v>20</v>
      </c>
      <c r="M75" s="581">
        <f t="shared" si="127"/>
        <v>0</v>
      </c>
      <c r="N75" s="581">
        <f t="shared" si="128"/>
        <v>-20</v>
      </c>
      <c r="O75" s="581">
        <f t="shared" si="129"/>
        <v>0</v>
      </c>
      <c r="P75" s="581">
        <f t="shared" si="130"/>
        <v>20</v>
      </c>
      <c r="Q75" s="581">
        <f t="shared" si="131"/>
        <v>0</v>
      </c>
      <c r="R75" s="581">
        <f t="shared" si="132"/>
        <v>-20</v>
      </c>
      <c r="S75" s="581">
        <f t="shared" si="133"/>
        <v>0</v>
      </c>
      <c r="T75" s="581">
        <f t="shared" si="134"/>
        <v>20</v>
      </c>
      <c r="U75" s="581">
        <f t="shared" si="135"/>
        <v>0</v>
      </c>
      <c r="V75" s="581">
        <f t="shared" si="136"/>
        <v>-20</v>
      </c>
      <c r="W75" s="581">
        <f t="shared" si="137"/>
        <v>0</v>
      </c>
      <c r="X75" s="581">
        <f t="shared" si="138"/>
        <v>20</v>
      </c>
      <c r="Y75" s="581">
        <f t="shared" si="139"/>
        <v>0</v>
      </c>
      <c r="Z75" s="581">
        <f t="shared" si="140"/>
        <v>-20</v>
      </c>
      <c r="AA75" s="581">
        <f t="shared" si="141"/>
        <v>0</v>
      </c>
      <c r="AB75" s="581">
        <f t="shared" si="142"/>
        <v>20</v>
      </c>
      <c r="AC75" s="581">
        <f t="shared" si="143"/>
        <v>0</v>
      </c>
      <c r="AD75" s="581">
        <f t="shared" si="144"/>
        <v>-20</v>
      </c>
      <c r="AE75" s="581">
        <f t="shared" si="145"/>
        <v>0</v>
      </c>
      <c r="AF75" s="581">
        <f t="shared" si="146"/>
        <v>20</v>
      </c>
      <c r="AG75" s="581">
        <f t="shared" si="147"/>
        <v>0</v>
      </c>
      <c r="AH75" s="581">
        <f t="shared" si="148"/>
        <v>-20</v>
      </c>
      <c r="AI75" s="581">
        <f t="shared" si="149"/>
        <v>0</v>
      </c>
      <c r="AJ75" s="581">
        <f t="shared" si="150"/>
        <v>20</v>
      </c>
      <c r="AK75" s="581">
        <f t="shared" si="151"/>
        <v>0</v>
      </c>
      <c r="AL75" s="581">
        <f t="shared" si="152"/>
        <v>-20</v>
      </c>
      <c r="AM75" s="581">
        <f t="shared" si="153"/>
        <v>0</v>
      </c>
      <c r="AN75" s="581">
        <f t="shared" si="154"/>
        <v>20</v>
      </c>
      <c r="AO75" s="581">
        <f t="shared" si="155"/>
        <v>0</v>
      </c>
      <c r="AP75" s="581">
        <f t="shared" si="156"/>
        <v>-20</v>
      </c>
      <c r="AQ75" s="581">
        <f t="shared" si="157"/>
        <v>0</v>
      </c>
      <c r="AR75" s="581">
        <f t="shared" si="158"/>
        <v>20</v>
      </c>
      <c r="AS75" s="581">
        <f t="shared" si="159"/>
        <v>0</v>
      </c>
      <c r="AT75" s="581">
        <f t="shared" si="160"/>
        <v>-20</v>
      </c>
      <c r="AU75" s="581">
        <f t="shared" si="161"/>
        <v>0</v>
      </c>
      <c r="AV75" s="581">
        <f t="shared" si="162"/>
        <v>20</v>
      </c>
      <c r="AW75" s="581">
        <f t="shared" si="163"/>
        <v>0</v>
      </c>
      <c r="AX75" s="581">
        <f t="shared" si="164"/>
        <v>-20</v>
      </c>
      <c r="AY75" s="581">
        <f t="shared" si="165"/>
        <v>0</v>
      </c>
      <c r="AZ75" s="581">
        <f t="shared" si="166"/>
        <v>20</v>
      </c>
      <c r="BA75" s="581">
        <f t="shared" si="167"/>
        <v>0</v>
      </c>
      <c r="BB75" s="581">
        <f t="shared" si="168"/>
        <v>-20</v>
      </c>
      <c r="BC75" s="581">
        <f t="shared" si="169"/>
        <v>0</v>
      </c>
      <c r="BD75" s="581">
        <f t="shared" si="170"/>
        <v>20</v>
      </c>
      <c r="BE75" s="581">
        <f t="shared" si="171"/>
        <v>0</v>
      </c>
      <c r="BF75" s="581">
        <f>H75*((Resultat_liste!$M77+20)/20)+Resultat_liste!$J77</f>
        <v>21</v>
      </c>
      <c r="BG75" s="581">
        <f>I75*((Resultat_liste!$M77+20)/20)+Resultat_liste!$J77</f>
        <v>0</v>
      </c>
      <c r="BH75" s="581">
        <f>J75*((Resultat_liste!$M77+20)/20)+Resultat_liste!$J77</f>
        <v>-21</v>
      </c>
      <c r="BI75" s="581">
        <f>K75*((Resultat_liste!$M77+20)/20)+Resultat_liste!$J77</f>
        <v>0</v>
      </c>
      <c r="BJ75" s="581">
        <f>L75*((Resultat_liste!$M77+20)/20)+Resultat_liste!$J77</f>
        <v>21</v>
      </c>
      <c r="BK75" s="581">
        <f>M75*((Resultat_liste!$M77+20)/20)+Resultat_liste!$J77</f>
        <v>0</v>
      </c>
      <c r="BL75" s="581">
        <f>N75*((Resultat_liste!$M77+20)/20)+Resultat_liste!$J77</f>
        <v>-21</v>
      </c>
      <c r="BM75" s="581">
        <f>O75*((Resultat_liste!$M77+20)/20)+Resultat_liste!$J77</f>
        <v>0</v>
      </c>
      <c r="BN75" s="581">
        <f>P75*((Resultat_liste!$M77+20)/20)+Resultat_liste!$J77</f>
        <v>21</v>
      </c>
      <c r="BO75" s="581">
        <f>Q75*((Resultat_liste!$M77+20)/20)+Resultat_liste!$J77</f>
        <v>0</v>
      </c>
      <c r="BP75" s="581">
        <f>R75*((Resultat_liste!$M77+20)/20)+Resultat_liste!$J77</f>
        <v>-21</v>
      </c>
      <c r="BQ75" s="581">
        <f>S75*((Resultat_liste!$M77+20)/20)+Resultat_liste!$J77</f>
        <v>0</v>
      </c>
      <c r="BR75" s="581">
        <f>T75*((Resultat_liste!$M77+20)/20)+Resultat_liste!$J77</f>
        <v>21</v>
      </c>
      <c r="BS75" s="581">
        <f>U75*((Resultat_liste!$M77+20)/20)+Resultat_liste!$J77</f>
        <v>0</v>
      </c>
      <c r="BT75" s="581">
        <f>V75*((Resultat_liste!$M77+20)/20)+Resultat_liste!$J77</f>
        <v>-21</v>
      </c>
      <c r="BU75" s="581">
        <f>W75*((Resultat_liste!$M77+20)/20)+Resultat_liste!$J77</f>
        <v>0</v>
      </c>
      <c r="BV75" s="581">
        <f>X75*((Resultat_liste!$M77+20)/20)+Resultat_liste!$J77</f>
        <v>21</v>
      </c>
      <c r="BW75" s="581">
        <f>Y75*((Resultat_liste!$M77+20)/20)+Resultat_liste!$J77</f>
        <v>0</v>
      </c>
      <c r="BX75" s="581">
        <f>Z75*((Resultat_liste!$M77+20)/20)+Resultat_liste!$J77</f>
        <v>-21</v>
      </c>
      <c r="BY75" s="581">
        <f>AA75*((Resultat_liste!$M77+20)/20)+Resultat_liste!$J77</f>
        <v>0</v>
      </c>
      <c r="BZ75" s="581">
        <f>AB75*((Resultat_liste!$M77+20)/20)+Resultat_liste!$J77</f>
        <v>21</v>
      </c>
      <c r="CA75" s="581">
        <f>AC75*((Resultat_liste!$M77+20)/20)+Resultat_liste!$J77</f>
        <v>0</v>
      </c>
      <c r="CB75" s="581">
        <f>AD75*((Resultat_liste!$M77+20)/20)+Resultat_liste!$J77</f>
        <v>-21</v>
      </c>
      <c r="CC75" s="581">
        <f>AE75*((Resultat_liste!$M77+20)/20)+Resultat_liste!$J77</f>
        <v>0</v>
      </c>
      <c r="CD75" s="581">
        <f>AF75*((Resultat_liste!$M77+20)/20)+Resultat_liste!$J77</f>
        <v>21</v>
      </c>
      <c r="CE75" s="581">
        <f>AG75*((Resultat_liste!$M77+20)/20)+Resultat_liste!$J77</f>
        <v>0</v>
      </c>
      <c r="CF75" s="581">
        <f>AH75*((Resultat_liste!$M77+20)/20)+Resultat_liste!$J77</f>
        <v>-21</v>
      </c>
      <c r="CG75" s="581">
        <f>AI75*((Resultat_liste!$M77+20)/20)+Resultat_liste!$J77</f>
        <v>0</v>
      </c>
      <c r="CH75" s="581">
        <f>AJ75*((Resultat_liste!$M77+20)/20)+Resultat_liste!$J77</f>
        <v>21</v>
      </c>
      <c r="CI75" s="581">
        <f>AK75*((Resultat_liste!$M77+20)/20)+Resultat_liste!$J77</f>
        <v>0</v>
      </c>
      <c r="CJ75" s="581">
        <f>AL75*((Resultat_liste!$M77+20)/20)+Resultat_liste!$J77</f>
        <v>-21</v>
      </c>
      <c r="CK75" s="581">
        <f>AM75*((Resultat_liste!$M77+20)/20)+Resultat_liste!$J77</f>
        <v>0</v>
      </c>
      <c r="CL75" s="581">
        <f>AN75*((Resultat_liste!$M77+20)/20)+Resultat_liste!$J77</f>
        <v>21</v>
      </c>
      <c r="CM75" s="581">
        <f>AO75*((Resultat_liste!$M77+20)/20)+Resultat_liste!$J77</f>
        <v>0</v>
      </c>
      <c r="CN75" s="581">
        <f>AP75*((Resultat_liste!$M77+20)/20)+Resultat_liste!$J77</f>
        <v>-21</v>
      </c>
      <c r="CO75" s="581">
        <f>AQ75*((Resultat_liste!$M77+20)/20)+Resultat_liste!$J77</f>
        <v>0</v>
      </c>
      <c r="CP75" s="581">
        <f>AR75*((Resultat_liste!$M77+20)/20)+Resultat_liste!$J77</f>
        <v>21</v>
      </c>
      <c r="CQ75" s="581">
        <f>AS75*((Resultat_liste!$M77+20)/20)+Resultat_liste!$J77</f>
        <v>0</v>
      </c>
      <c r="CR75" s="581">
        <f>AT75*((Resultat_liste!$M77+20)/20)+Resultat_liste!$J77</f>
        <v>-21</v>
      </c>
      <c r="CS75" s="581">
        <f>AU75*((Resultat_liste!$M77+20)/20)+Resultat_liste!$J77</f>
        <v>0</v>
      </c>
      <c r="CT75" s="581">
        <f>AV75*((Resultat_liste!$M77+20)/20)+Resultat_liste!$J77</f>
        <v>21</v>
      </c>
      <c r="CU75" s="581">
        <f>AW75*((Resultat_liste!$M77+20)/20)+Resultat_liste!$J77</f>
        <v>0</v>
      </c>
      <c r="CV75" s="581">
        <f>AX75*((Resultat_liste!$M77+20)/20)+Resultat_liste!$J77</f>
        <v>-21</v>
      </c>
      <c r="CW75" s="581">
        <f>AY75*((Resultat_liste!$M77+20)/20)+Resultat_liste!$J77</f>
        <v>0</v>
      </c>
      <c r="CX75" s="581">
        <f>AZ75*((Resultat_liste!$M77+20)/20)+Resultat_liste!$J77</f>
        <v>21</v>
      </c>
      <c r="CY75" s="581">
        <f>BA75*((Resultat_liste!$M77+20)/20)+Resultat_liste!$J77</f>
        <v>0</v>
      </c>
      <c r="CZ75" s="581">
        <f>BB75*((Resultat_liste!$M77+20)/20)+Resultat_liste!$J77</f>
        <v>-21</v>
      </c>
      <c r="DA75" s="581">
        <f>BC75*((Resultat_liste!$M77+20)/20)+Resultat_liste!$J77</f>
        <v>0</v>
      </c>
      <c r="DB75" s="581">
        <f>BD75*((Resultat_liste!$M77+20)/20)+Resultat_liste!$J77</f>
        <v>21</v>
      </c>
      <c r="DC75" s="581">
        <f>BE75*((Resultat_liste!$M77+20)/20)+Resultat_liste!$J77</f>
        <v>0</v>
      </c>
      <c r="DD75" s="581">
        <f>H75*((Resultat_liste!$Y77+20)/20)+Resultat_liste!$V77</f>
        <v>21</v>
      </c>
      <c r="DE75" s="581">
        <f>I75*((Resultat_liste!$Y77+20)/20)+Resultat_liste!$V77</f>
        <v>0</v>
      </c>
      <c r="DF75" s="581">
        <f>J75*((Resultat_liste!$Y77+20)/20)+Resultat_liste!$V77</f>
        <v>-21</v>
      </c>
      <c r="DG75" s="581">
        <f>K75*((Resultat_liste!$Y77+20)/20)+Resultat_liste!$V77</f>
        <v>0</v>
      </c>
      <c r="DH75" s="581">
        <f>L75*((Resultat_liste!$Y77+20)/20)+Resultat_liste!$V77</f>
        <v>21</v>
      </c>
      <c r="DI75" s="581">
        <f>M75*((Resultat_liste!$Y77+20)/20)+Resultat_liste!$V77</f>
        <v>0</v>
      </c>
      <c r="DJ75" s="581">
        <f>N75*((Resultat_liste!$Y77+20)/20)+Resultat_liste!$V77</f>
        <v>-21</v>
      </c>
      <c r="DK75" s="581">
        <f>O75*((Resultat_liste!$Y77+20)/20)+Resultat_liste!$V77</f>
        <v>0</v>
      </c>
      <c r="DL75" s="581">
        <f>P75*((Resultat_liste!$Y77+20)/20)+Resultat_liste!$V77</f>
        <v>21</v>
      </c>
      <c r="DM75" s="581">
        <f>Q75*((Resultat_liste!$Y77+20)/20)+Resultat_liste!$V77</f>
        <v>0</v>
      </c>
      <c r="DN75" s="581">
        <f>R75*((Resultat_liste!$Y77+20)/20)+Resultat_liste!$V77</f>
        <v>-21</v>
      </c>
      <c r="DO75" s="581">
        <f>S75*((Resultat_liste!$Y77+20)/20)+Resultat_liste!$V77</f>
        <v>0</v>
      </c>
      <c r="DP75" s="581">
        <f>T75*((Resultat_liste!$Y77+20)/20)+Resultat_liste!$V77</f>
        <v>21</v>
      </c>
      <c r="DQ75" s="581">
        <f>U75*((Resultat_liste!$Y77+20)/20)+Resultat_liste!$V77</f>
        <v>0</v>
      </c>
      <c r="DR75" s="581">
        <f>V75*((Resultat_liste!$Y77+20)/20)+Resultat_liste!$V77</f>
        <v>-21</v>
      </c>
      <c r="DS75" s="581">
        <f>W75*((Resultat_liste!$Y77+20)/20)+Resultat_liste!$V77</f>
        <v>0</v>
      </c>
      <c r="DT75" s="581">
        <f>X75*((Resultat_liste!$Y77+20)/20)+Resultat_liste!$V77</f>
        <v>21</v>
      </c>
      <c r="DU75" s="581">
        <f>Y75*((Resultat_liste!$Y77+20)/20)+Resultat_liste!$V77</f>
        <v>0</v>
      </c>
      <c r="DV75" s="581">
        <f>Z75*((Resultat_liste!$Y77+20)/20)+Resultat_liste!$V77</f>
        <v>-21</v>
      </c>
      <c r="DW75" s="581">
        <f>AA75*((Resultat_liste!$Y77+20)/20)+Resultat_liste!$V77</f>
        <v>0</v>
      </c>
      <c r="DX75" s="581">
        <f>AB75*((Resultat_liste!$Y77+20)/20)+Resultat_liste!$V77</f>
        <v>21</v>
      </c>
      <c r="DY75" s="581">
        <f>AC75*((Resultat_liste!$Y77+20)/20)+Resultat_liste!$V77</f>
        <v>0</v>
      </c>
      <c r="DZ75" s="581">
        <f>AD75*((Resultat_liste!$Y77+20)/20)+Resultat_liste!$V77</f>
        <v>-21</v>
      </c>
      <c r="EA75" s="581">
        <f>AE75*((Resultat_liste!$Y77+20)/20)+Resultat_liste!$V77</f>
        <v>0</v>
      </c>
      <c r="EB75" s="581">
        <f>AF75*((Resultat_liste!$Y77+20)/20)+Resultat_liste!$V77</f>
        <v>21</v>
      </c>
      <c r="EC75" s="581">
        <f>AG75*((Resultat_liste!$Y77+20)/20)+Resultat_liste!$V77</f>
        <v>0</v>
      </c>
      <c r="ED75" s="581">
        <f>AH75*((Resultat_liste!$Y77+20)/20)+Resultat_liste!$V77</f>
        <v>-21</v>
      </c>
      <c r="EE75" s="581">
        <f>AI75*((Resultat_liste!$Y77+20)/20)+Resultat_liste!$V77</f>
        <v>0</v>
      </c>
      <c r="EF75" s="581">
        <f>AJ75*((Resultat_liste!$Y77+20)/20)+Resultat_liste!$V77</f>
        <v>21</v>
      </c>
      <c r="EG75" s="581">
        <f>AK75*((Resultat_liste!$Y77+20)/20)+Resultat_liste!$V77</f>
        <v>0</v>
      </c>
      <c r="EH75" s="581">
        <f>AL75*((Resultat_liste!$Y77+20)/20)+Resultat_liste!$V77</f>
        <v>-21</v>
      </c>
      <c r="EI75" s="581">
        <f>AM75*((Resultat_liste!$Y77+20)/20)+Resultat_liste!$V77</f>
        <v>0</v>
      </c>
      <c r="EJ75" s="581">
        <f>AN75*((Resultat_liste!$Y77+20)/20)+Resultat_liste!$V77</f>
        <v>21</v>
      </c>
      <c r="EK75" s="581">
        <f>AO75*((Resultat_liste!$Y77+20)/20)+Resultat_liste!$V77</f>
        <v>0</v>
      </c>
      <c r="EL75" s="581">
        <f>AP75*((Resultat_liste!$Y77+20)/20)+Resultat_liste!$V77</f>
        <v>-21</v>
      </c>
      <c r="EM75" s="581">
        <f>AQ75*((Resultat_liste!$Y77+20)/20)+Resultat_liste!$V77</f>
        <v>0</v>
      </c>
      <c r="EN75" s="581">
        <f>AR75*((Resultat_liste!$Y77+20)/20)+Resultat_liste!$V77</f>
        <v>21</v>
      </c>
      <c r="EO75" s="581">
        <f>AS75*((Resultat_liste!$Y77+20)/20)+Resultat_liste!$V77</f>
        <v>0</v>
      </c>
      <c r="EP75" s="581">
        <f>AT75*((Resultat_liste!$Y77+20)/20)+Resultat_liste!$V77</f>
        <v>-21</v>
      </c>
      <c r="EQ75" s="581">
        <f>AU75*((Resultat_liste!$Y77+20)/20)+Resultat_liste!$V77</f>
        <v>0</v>
      </c>
      <c r="ER75" s="581">
        <f>AV75*((Resultat_liste!$Y77+20)/20)+Resultat_liste!$V77</f>
        <v>21</v>
      </c>
      <c r="ES75" s="581">
        <f>AW75*((Resultat_liste!$Y77+20)/20)+Resultat_liste!$V77</f>
        <v>0</v>
      </c>
      <c r="ET75" s="581">
        <f>AX75*((Resultat_liste!$Y77+20)/20)+Resultat_liste!$V77</f>
        <v>-21</v>
      </c>
      <c r="EU75" s="581">
        <f>AY75*((Resultat_liste!$Y77+20)/20)+Resultat_liste!$V77</f>
        <v>0</v>
      </c>
      <c r="EV75" s="581">
        <f>AZ75*((Resultat_liste!$Y77+20)/20)+Resultat_liste!$V77</f>
        <v>21</v>
      </c>
      <c r="EW75" s="581">
        <f>BA75*((Resultat_liste!$Y77+20)/20)+Resultat_liste!$V77</f>
        <v>0</v>
      </c>
      <c r="EX75" s="581">
        <f>BB75*((Resultat_liste!$Y77+20)/20)+Resultat_liste!$V77</f>
        <v>-21</v>
      </c>
      <c r="EY75" s="581">
        <f>BC75*((Resultat_liste!$Y77+20)/20)+Resultat_liste!$V77</f>
        <v>0</v>
      </c>
      <c r="EZ75" s="581">
        <f>BD75*((Resultat_liste!$Y77+20)/20)+Resultat_liste!$V77</f>
        <v>21</v>
      </c>
      <c r="FA75" s="581">
        <f>BE75*((Resultat_liste!$Y77+20)/20)+Resultat_liste!$V77</f>
        <v>0</v>
      </c>
      <c r="FB75" s="581">
        <f t="shared" si="172"/>
        <v>20</v>
      </c>
      <c r="FC75" s="581">
        <f t="shared" si="173"/>
        <v>0</v>
      </c>
      <c r="FD75" s="581">
        <f t="shared" si="174"/>
        <v>-20</v>
      </c>
      <c r="FE75" s="581">
        <f t="shared" si="175"/>
        <v>0</v>
      </c>
      <c r="FF75" s="581">
        <f t="shared" si="176"/>
        <v>20</v>
      </c>
      <c r="FG75" s="581">
        <f t="shared" si="177"/>
        <v>0</v>
      </c>
      <c r="FH75" s="581">
        <f t="shared" si="178"/>
        <v>-20</v>
      </c>
      <c r="FI75" s="581">
        <f t="shared" si="179"/>
        <v>0</v>
      </c>
      <c r="FJ75" s="581">
        <f t="shared" si="180"/>
        <v>20</v>
      </c>
      <c r="FK75" s="581">
        <f t="shared" si="181"/>
        <v>0</v>
      </c>
      <c r="FL75" s="581">
        <f t="shared" si="182"/>
        <v>-20</v>
      </c>
      <c r="FM75" s="581">
        <f t="shared" si="183"/>
        <v>0</v>
      </c>
      <c r="FN75" s="581">
        <f t="shared" si="184"/>
        <v>20</v>
      </c>
      <c r="FO75" s="581">
        <f t="shared" si="185"/>
        <v>0</v>
      </c>
      <c r="FP75" s="581">
        <f t="shared" si="186"/>
        <v>-20</v>
      </c>
      <c r="FQ75" s="581">
        <f t="shared" si="187"/>
        <v>0</v>
      </c>
      <c r="FR75" s="581">
        <f t="shared" si="188"/>
        <v>20</v>
      </c>
      <c r="FS75" s="581">
        <f t="shared" si="189"/>
        <v>0</v>
      </c>
      <c r="FT75" s="581">
        <f t="shared" si="190"/>
        <v>-20</v>
      </c>
      <c r="FU75" s="581">
        <f t="shared" si="191"/>
        <v>0</v>
      </c>
      <c r="FV75" s="581">
        <f t="shared" si="192"/>
        <v>20</v>
      </c>
      <c r="FW75" s="581">
        <f t="shared" si="193"/>
        <v>0</v>
      </c>
      <c r="FX75" s="581">
        <f t="shared" si="194"/>
        <v>-20</v>
      </c>
      <c r="FY75" s="581">
        <f t="shared" si="195"/>
        <v>0</v>
      </c>
      <c r="FZ75" s="581">
        <f t="shared" si="196"/>
        <v>20</v>
      </c>
      <c r="GA75" s="581">
        <f t="shared" si="197"/>
        <v>0</v>
      </c>
      <c r="GB75" s="581">
        <f t="shared" si="101"/>
        <v>-20</v>
      </c>
      <c r="GC75" s="581">
        <f t="shared" si="102"/>
        <v>0</v>
      </c>
      <c r="GD75" s="581">
        <f t="shared" si="103"/>
        <v>20</v>
      </c>
      <c r="GE75" s="581">
        <f t="shared" si="104"/>
        <v>0</v>
      </c>
      <c r="GF75" s="581">
        <f t="shared" si="105"/>
        <v>-20</v>
      </c>
      <c r="GG75" s="581">
        <f t="shared" si="106"/>
        <v>0</v>
      </c>
      <c r="GH75" s="581">
        <f t="shared" si="107"/>
        <v>20</v>
      </c>
      <c r="GI75" s="581">
        <f t="shared" si="108"/>
        <v>0</v>
      </c>
      <c r="GJ75" s="581">
        <f t="shared" si="109"/>
        <v>-20</v>
      </c>
      <c r="GK75" s="581">
        <f t="shared" si="110"/>
        <v>0</v>
      </c>
      <c r="GL75" s="581">
        <f t="shared" si="111"/>
        <v>20</v>
      </c>
      <c r="GM75" s="581">
        <f t="shared" si="112"/>
        <v>0</v>
      </c>
      <c r="GN75" s="581">
        <f t="shared" si="113"/>
        <v>-20</v>
      </c>
      <c r="GO75" s="581">
        <f t="shared" si="114"/>
        <v>0</v>
      </c>
      <c r="GP75" s="581">
        <f t="shared" si="115"/>
        <v>20</v>
      </c>
      <c r="GQ75" s="581">
        <f t="shared" si="116"/>
        <v>0</v>
      </c>
      <c r="GR75" s="581">
        <f t="shared" si="117"/>
        <v>-20</v>
      </c>
      <c r="GS75" s="581">
        <f t="shared" si="118"/>
        <v>0</v>
      </c>
      <c r="GT75" s="581">
        <f t="shared" si="119"/>
        <v>20</v>
      </c>
      <c r="GU75" s="581">
        <f t="shared" si="120"/>
        <v>0</v>
      </c>
      <c r="GV75" s="581">
        <f t="shared" si="121"/>
        <v>-20</v>
      </c>
      <c r="GW75" s="581">
        <f t="shared" si="122"/>
        <v>0</v>
      </c>
      <c r="GX75" s="581">
        <f t="shared" si="123"/>
        <v>20</v>
      </c>
      <c r="GY75" s="581">
        <f t="shared" si="124"/>
        <v>0</v>
      </c>
    </row>
    <row r="76" spans="1:207" ht="16.5" thickTop="1" thickBot="1" x14ac:dyDescent="0.3">
      <c r="A76" s="581">
        <v>750</v>
      </c>
      <c r="B76" s="584" t="s">
        <v>92</v>
      </c>
      <c r="C76" s="581">
        <f t="shared" si="198"/>
        <v>11</v>
      </c>
      <c r="D76" s="581">
        <f t="shared" si="125"/>
        <v>1104</v>
      </c>
      <c r="E76" s="581">
        <v>750</v>
      </c>
      <c r="F76" s="581">
        <f t="shared" si="199"/>
        <v>4</v>
      </c>
      <c r="G76" s="582" t="s">
        <v>88</v>
      </c>
      <c r="H76" s="581">
        <v>20</v>
      </c>
      <c r="I76" s="581">
        <v>0</v>
      </c>
      <c r="J76" s="581">
        <v>-20</v>
      </c>
      <c r="K76" s="581">
        <v>0</v>
      </c>
      <c r="L76" s="581">
        <f t="shared" si="126"/>
        <v>20</v>
      </c>
      <c r="M76" s="581">
        <f t="shared" si="127"/>
        <v>0</v>
      </c>
      <c r="N76" s="581">
        <f t="shared" si="128"/>
        <v>-20</v>
      </c>
      <c r="O76" s="581">
        <f t="shared" si="129"/>
        <v>0</v>
      </c>
      <c r="P76" s="581">
        <f t="shared" si="130"/>
        <v>20</v>
      </c>
      <c r="Q76" s="581">
        <f t="shared" si="131"/>
        <v>0</v>
      </c>
      <c r="R76" s="581">
        <f t="shared" si="132"/>
        <v>-20</v>
      </c>
      <c r="S76" s="581">
        <f t="shared" si="133"/>
        <v>0</v>
      </c>
      <c r="T76" s="581">
        <f t="shared" si="134"/>
        <v>20</v>
      </c>
      <c r="U76" s="581">
        <f t="shared" si="135"/>
        <v>0</v>
      </c>
      <c r="V76" s="581">
        <f t="shared" si="136"/>
        <v>-20</v>
      </c>
      <c r="W76" s="581">
        <f t="shared" si="137"/>
        <v>0</v>
      </c>
      <c r="X76" s="581">
        <f t="shared" si="138"/>
        <v>20</v>
      </c>
      <c r="Y76" s="581">
        <f t="shared" si="139"/>
        <v>0</v>
      </c>
      <c r="Z76" s="581">
        <f t="shared" si="140"/>
        <v>-20</v>
      </c>
      <c r="AA76" s="581">
        <f t="shared" si="141"/>
        <v>0</v>
      </c>
      <c r="AB76" s="581">
        <f t="shared" si="142"/>
        <v>20</v>
      </c>
      <c r="AC76" s="581">
        <f t="shared" si="143"/>
        <v>0</v>
      </c>
      <c r="AD76" s="581">
        <f t="shared" si="144"/>
        <v>-20</v>
      </c>
      <c r="AE76" s="581">
        <f t="shared" si="145"/>
        <v>0</v>
      </c>
      <c r="AF76" s="581">
        <f t="shared" si="146"/>
        <v>20</v>
      </c>
      <c r="AG76" s="581">
        <f t="shared" si="147"/>
        <v>0</v>
      </c>
      <c r="AH76" s="581">
        <f t="shared" si="148"/>
        <v>-20</v>
      </c>
      <c r="AI76" s="581">
        <f t="shared" si="149"/>
        <v>0</v>
      </c>
      <c r="AJ76" s="581">
        <f t="shared" si="150"/>
        <v>20</v>
      </c>
      <c r="AK76" s="581">
        <f t="shared" si="151"/>
        <v>0</v>
      </c>
      <c r="AL76" s="581">
        <f t="shared" si="152"/>
        <v>-20</v>
      </c>
      <c r="AM76" s="581">
        <f t="shared" si="153"/>
        <v>0</v>
      </c>
      <c r="AN76" s="581">
        <f t="shared" si="154"/>
        <v>20</v>
      </c>
      <c r="AO76" s="581">
        <f t="shared" si="155"/>
        <v>0</v>
      </c>
      <c r="AP76" s="581">
        <f t="shared" si="156"/>
        <v>-20</v>
      </c>
      <c r="AQ76" s="581">
        <f t="shared" si="157"/>
        <v>0</v>
      </c>
      <c r="AR76" s="581">
        <f t="shared" si="158"/>
        <v>20</v>
      </c>
      <c r="AS76" s="581">
        <f t="shared" si="159"/>
        <v>0</v>
      </c>
      <c r="AT76" s="581">
        <f t="shared" si="160"/>
        <v>-20</v>
      </c>
      <c r="AU76" s="581">
        <f t="shared" si="161"/>
        <v>0</v>
      </c>
      <c r="AV76" s="581">
        <f t="shared" si="162"/>
        <v>20</v>
      </c>
      <c r="AW76" s="581">
        <f t="shared" si="163"/>
        <v>0</v>
      </c>
      <c r="AX76" s="581">
        <f t="shared" si="164"/>
        <v>-20</v>
      </c>
      <c r="AY76" s="581">
        <f t="shared" si="165"/>
        <v>0</v>
      </c>
      <c r="AZ76" s="581">
        <f t="shared" si="166"/>
        <v>20</v>
      </c>
      <c r="BA76" s="581">
        <f t="shared" si="167"/>
        <v>0</v>
      </c>
      <c r="BB76" s="581">
        <f t="shared" si="168"/>
        <v>-20</v>
      </c>
      <c r="BC76" s="581">
        <f t="shared" si="169"/>
        <v>0</v>
      </c>
      <c r="BD76" s="581">
        <f t="shared" si="170"/>
        <v>20</v>
      </c>
      <c r="BE76" s="581">
        <f t="shared" si="171"/>
        <v>0</v>
      </c>
      <c r="BF76" s="581">
        <f>H76*((Resultat_liste!$M78+20)/20)+Resultat_liste!$J78</f>
        <v>27</v>
      </c>
      <c r="BG76" s="581">
        <f>I76*((Resultat_liste!$M78+20)/20)+Resultat_liste!$J78</f>
        <v>2</v>
      </c>
      <c r="BH76" s="581">
        <f>J76*((Resultat_liste!$M78+20)/20)+Resultat_liste!$J78</f>
        <v>-23</v>
      </c>
      <c r="BI76" s="581">
        <f>K76*((Resultat_liste!$M78+20)/20)+Resultat_liste!$J78</f>
        <v>2</v>
      </c>
      <c r="BJ76" s="581">
        <f>L76*((Resultat_liste!$M78+20)/20)+Resultat_liste!$J78</f>
        <v>27</v>
      </c>
      <c r="BK76" s="581">
        <f>M76*((Resultat_liste!$M78+20)/20)+Resultat_liste!$J78</f>
        <v>2</v>
      </c>
      <c r="BL76" s="581">
        <f>N76*((Resultat_liste!$M78+20)/20)+Resultat_liste!$J78</f>
        <v>-23</v>
      </c>
      <c r="BM76" s="581">
        <f>O76*((Resultat_liste!$M78+20)/20)+Resultat_liste!$J78</f>
        <v>2</v>
      </c>
      <c r="BN76" s="581">
        <f>P76*((Resultat_liste!$M78+20)/20)+Resultat_liste!$J78</f>
        <v>27</v>
      </c>
      <c r="BO76" s="581">
        <f>Q76*((Resultat_liste!$M78+20)/20)+Resultat_liste!$J78</f>
        <v>2</v>
      </c>
      <c r="BP76" s="581">
        <f>R76*((Resultat_liste!$M78+20)/20)+Resultat_liste!$J78</f>
        <v>-23</v>
      </c>
      <c r="BQ76" s="581">
        <f>S76*((Resultat_liste!$M78+20)/20)+Resultat_liste!$J78</f>
        <v>2</v>
      </c>
      <c r="BR76" s="581">
        <f>T76*((Resultat_liste!$M78+20)/20)+Resultat_liste!$J78</f>
        <v>27</v>
      </c>
      <c r="BS76" s="581">
        <f>U76*((Resultat_liste!$M78+20)/20)+Resultat_liste!$J78</f>
        <v>2</v>
      </c>
      <c r="BT76" s="581">
        <f>V76*((Resultat_liste!$M78+20)/20)+Resultat_liste!$J78</f>
        <v>-23</v>
      </c>
      <c r="BU76" s="581">
        <f>W76*((Resultat_liste!$M78+20)/20)+Resultat_liste!$J78</f>
        <v>2</v>
      </c>
      <c r="BV76" s="581">
        <f>X76*((Resultat_liste!$M78+20)/20)+Resultat_liste!$J78</f>
        <v>27</v>
      </c>
      <c r="BW76" s="581">
        <f>Y76*((Resultat_liste!$M78+20)/20)+Resultat_liste!$J78</f>
        <v>2</v>
      </c>
      <c r="BX76" s="581">
        <f>Z76*((Resultat_liste!$M78+20)/20)+Resultat_liste!$J78</f>
        <v>-23</v>
      </c>
      <c r="BY76" s="581">
        <f>AA76*((Resultat_liste!$M78+20)/20)+Resultat_liste!$J78</f>
        <v>2</v>
      </c>
      <c r="BZ76" s="581">
        <f>AB76*((Resultat_liste!$M78+20)/20)+Resultat_liste!$J78</f>
        <v>27</v>
      </c>
      <c r="CA76" s="581">
        <f>AC76*((Resultat_liste!$M78+20)/20)+Resultat_liste!$J78</f>
        <v>2</v>
      </c>
      <c r="CB76" s="581">
        <f>AD76*((Resultat_liste!$M78+20)/20)+Resultat_liste!$J78</f>
        <v>-23</v>
      </c>
      <c r="CC76" s="581">
        <f>AE76*((Resultat_liste!$M78+20)/20)+Resultat_liste!$J78</f>
        <v>2</v>
      </c>
      <c r="CD76" s="581">
        <f>AF76*((Resultat_liste!$M78+20)/20)+Resultat_liste!$J78</f>
        <v>27</v>
      </c>
      <c r="CE76" s="581">
        <f>AG76*((Resultat_liste!$M78+20)/20)+Resultat_liste!$J78</f>
        <v>2</v>
      </c>
      <c r="CF76" s="581">
        <f>AH76*((Resultat_liste!$M78+20)/20)+Resultat_liste!$J78</f>
        <v>-23</v>
      </c>
      <c r="CG76" s="581">
        <f>AI76*((Resultat_liste!$M78+20)/20)+Resultat_liste!$J78</f>
        <v>2</v>
      </c>
      <c r="CH76" s="581">
        <f>AJ76*((Resultat_liste!$M78+20)/20)+Resultat_liste!$J78</f>
        <v>27</v>
      </c>
      <c r="CI76" s="581">
        <f>AK76*((Resultat_liste!$M78+20)/20)+Resultat_liste!$J78</f>
        <v>2</v>
      </c>
      <c r="CJ76" s="581">
        <f>AL76*((Resultat_liste!$M78+20)/20)+Resultat_liste!$J78</f>
        <v>-23</v>
      </c>
      <c r="CK76" s="581">
        <f>AM76*((Resultat_liste!$M78+20)/20)+Resultat_liste!$J78</f>
        <v>2</v>
      </c>
      <c r="CL76" s="581">
        <f>AN76*((Resultat_liste!$M78+20)/20)+Resultat_liste!$J78</f>
        <v>27</v>
      </c>
      <c r="CM76" s="581">
        <f>AO76*((Resultat_liste!$M78+20)/20)+Resultat_liste!$J78</f>
        <v>2</v>
      </c>
      <c r="CN76" s="581">
        <f>AP76*((Resultat_liste!$M78+20)/20)+Resultat_liste!$J78</f>
        <v>-23</v>
      </c>
      <c r="CO76" s="581">
        <f>AQ76*((Resultat_liste!$M78+20)/20)+Resultat_liste!$J78</f>
        <v>2</v>
      </c>
      <c r="CP76" s="581">
        <f>AR76*((Resultat_liste!$M78+20)/20)+Resultat_liste!$J78</f>
        <v>27</v>
      </c>
      <c r="CQ76" s="581">
        <f>AS76*((Resultat_liste!$M78+20)/20)+Resultat_liste!$J78</f>
        <v>2</v>
      </c>
      <c r="CR76" s="581">
        <f>AT76*((Resultat_liste!$M78+20)/20)+Resultat_liste!$J78</f>
        <v>-23</v>
      </c>
      <c r="CS76" s="581">
        <f>AU76*((Resultat_liste!$M78+20)/20)+Resultat_liste!$J78</f>
        <v>2</v>
      </c>
      <c r="CT76" s="581">
        <f>AV76*((Resultat_liste!$M78+20)/20)+Resultat_liste!$J78</f>
        <v>27</v>
      </c>
      <c r="CU76" s="581">
        <f>AW76*((Resultat_liste!$M78+20)/20)+Resultat_liste!$J78</f>
        <v>2</v>
      </c>
      <c r="CV76" s="581">
        <f>AX76*((Resultat_liste!$M78+20)/20)+Resultat_liste!$J78</f>
        <v>-23</v>
      </c>
      <c r="CW76" s="581">
        <f>AY76*((Resultat_liste!$M78+20)/20)+Resultat_liste!$J78</f>
        <v>2</v>
      </c>
      <c r="CX76" s="581">
        <f>AZ76*((Resultat_liste!$M78+20)/20)+Resultat_liste!$J78</f>
        <v>27</v>
      </c>
      <c r="CY76" s="581">
        <f>BA76*((Resultat_liste!$M78+20)/20)+Resultat_liste!$J78</f>
        <v>2</v>
      </c>
      <c r="CZ76" s="581">
        <f>BB76*((Resultat_liste!$M78+20)/20)+Resultat_liste!$J78</f>
        <v>-23</v>
      </c>
      <c r="DA76" s="581">
        <f>BC76*((Resultat_liste!$M78+20)/20)+Resultat_liste!$J78</f>
        <v>2</v>
      </c>
      <c r="DB76" s="581">
        <f>BD76*((Resultat_liste!$M78+20)/20)+Resultat_liste!$J78</f>
        <v>27</v>
      </c>
      <c r="DC76" s="581">
        <f>BE76*((Resultat_liste!$M78+20)/20)+Resultat_liste!$J78</f>
        <v>2</v>
      </c>
      <c r="DD76" s="581">
        <f>H76*((Resultat_liste!$Y78+20)/20)+Resultat_liste!$V78</f>
        <v>31</v>
      </c>
      <c r="DE76" s="581">
        <f>I76*((Resultat_liste!$Y78+20)/20)+Resultat_liste!$V78</f>
        <v>4</v>
      </c>
      <c r="DF76" s="581">
        <f>J76*((Resultat_liste!$Y78+20)/20)+Resultat_liste!$V78</f>
        <v>-23</v>
      </c>
      <c r="DG76" s="581">
        <f>K76*((Resultat_liste!$Y78+20)/20)+Resultat_liste!$V78</f>
        <v>4</v>
      </c>
      <c r="DH76" s="581">
        <f>L76*((Resultat_liste!$Y78+20)/20)+Resultat_liste!$V78</f>
        <v>31</v>
      </c>
      <c r="DI76" s="581">
        <f>M76*((Resultat_liste!$Y78+20)/20)+Resultat_liste!$V78</f>
        <v>4</v>
      </c>
      <c r="DJ76" s="581">
        <f>N76*((Resultat_liste!$Y78+20)/20)+Resultat_liste!$V78</f>
        <v>-23</v>
      </c>
      <c r="DK76" s="581">
        <f>O76*((Resultat_liste!$Y78+20)/20)+Resultat_liste!$V78</f>
        <v>4</v>
      </c>
      <c r="DL76" s="581">
        <f>P76*((Resultat_liste!$Y78+20)/20)+Resultat_liste!$V78</f>
        <v>31</v>
      </c>
      <c r="DM76" s="581">
        <f>Q76*((Resultat_liste!$Y78+20)/20)+Resultat_liste!$V78</f>
        <v>4</v>
      </c>
      <c r="DN76" s="581">
        <f>R76*((Resultat_liste!$Y78+20)/20)+Resultat_liste!$V78</f>
        <v>-23</v>
      </c>
      <c r="DO76" s="581">
        <f>S76*((Resultat_liste!$Y78+20)/20)+Resultat_liste!$V78</f>
        <v>4</v>
      </c>
      <c r="DP76" s="581">
        <f>T76*((Resultat_liste!$Y78+20)/20)+Resultat_liste!$V78</f>
        <v>31</v>
      </c>
      <c r="DQ76" s="581">
        <f>U76*((Resultat_liste!$Y78+20)/20)+Resultat_liste!$V78</f>
        <v>4</v>
      </c>
      <c r="DR76" s="581">
        <f>V76*((Resultat_liste!$Y78+20)/20)+Resultat_liste!$V78</f>
        <v>-23</v>
      </c>
      <c r="DS76" s="581">
        <f>W76*((Resultat_liste!$Y78+20)/20)+Resultat_liste!$V78</f>
        <v>4</v>
      </c>
      <c r="DT76" s="581">
        <f>X76*((Resultat_liste!$Y78+20)/20)+Resultat_liste!$V78</f>
        <v>31</v>
      </c>
      <c r="DU76" s="581">
        <f>Y76*((Resultat_liste!$Y78+20)/20)+Resultat_liste!$V78</f>
        <v>4</v>
      </c>
      <c r="DV76" s="581">
        <f>Z76*((Resultat_liste!$Y78+20)/20)+Resultat_liste!$V78</f>
        <v>-23</v>
      </c>
      <c r="DW76" s="581">
        <f>AA76*((Resultat_liste!$Y78+20)/20)+Resultat_liste!$V78</f>
        <v>4</v>
      </c>
      <c r="DX76" s="581">
        <f>AB76*((Resultat_liste!$Y78+20)/20)+Resultat_liste!$V78</f>
        <v>31</v>
      </c>
      <c r="DY76" s="581">
        <f>AC76*((Resultat_liste!$Y78+20)/20)+Resultat_liste!$V78</f>
        <v>4</v>
      </c>
      <c r="DZ76" s="581">
        <f>AD76*((Resultat_liste!$Y78+20)/20)+Resultat_liste!$V78</f>
        <v>-23</v>
      </c>
      <c r="EA76" s="581">
        <f>AE76*((Resultat_liste!$Y78+20)/20)+Resultat_liste!$V78</f>
        <v>4</v>
      </c>
      <c r="EB76" s="581">
        <f>AF76*((Resultat_liste!$Y78+20)/20)+Resultat_liste!$V78</f>
        <v>31</v>
      </c>
      <c r="EC76" s="581">
        <f>AG76*((Resultat_liste!$Y78+20)/20)+Resultat_liste!$V78</f>
        <v>4</v>
      </c>
      <c r="ED76" s="581">
        <f>AH76*((Resultat_liste!$Y78+20)/20)+Resultat_liste!$V78</f>
        <v>-23</v>
      </c>
      <c r="EE76" s="581">
        <f>AI76*((Resultat_liste!$Y78+20)/20)+Resultat_liste!$V78</f>
        <v>4</v>
      </c>
      <c r="EF76" s="581">
        <f>AJ76*((Resultat_liste!$Y78+20)/20)+Resultat_liste!$V78</f>
        <v>31</v>
      </c>
      <c r="EG76" s="581">
        <f>AK76*((Resultat_liste!$Y78+20)/20)+Resultat_liste!$V78</f>
        <v>4</v>
      </c>
      <c r="EH76" s="581">
        <f>AL76*((Resultat_liste!$Y78+20)/20)+Resultat_liste!$V78</f>
        <v>-23</v>
      </c>
      <c r="EI76" s="581">
        <f>AM76*((Resultat_liste!$Y78+20)/20)+Resultat_liste!$V78</f>
        <v>4</v>
      </c>
      <c r="EJ76" s="581">
        <f>AN76*((Resultat_liste!$Y78+20)/20)+Resultat_liste!$V78</f>
        <v>31</v>
      </c>
      <c r="EK76" s="581">
        <f>AO76*((Resultat_liste!$Y78+20)/20)+Resultat_liste!$V78</f>
        <v>4</v>
      </c>
      <c r="EL76" s="581">
        <f>AP76*((Resultat_liste!$Y78+20)/20)+Resultat_liste!$V78</f>
        <v>-23</v>
      </c>
      <c r="EM76" s="581">
        <f>AQ76*((Resultat_liste!$Y78+20)/20)+Resultat_liste!$V78</f>
        <v>4</v>
      </c>
      <c r="EN76" s="581">
        <f>AR76*((Resultat_liste!$Y78+20)/20)+Resultat_liste!$V78</f>
        <v>31</v>
      </c>
      <c r="EO76" s="581">
        <f>AS76*((Resultat_liste!$Y78+20)/20)+Resultat_liste!$V78</f>
        <v>4</v>
      </c>
      <c r="EP76" s="581">
        <f>AT76*((Resultat_liste!$Y78+20)/20)+Resultat_liste!$V78</f>
        <v>-23</v>
      </c>
      <c r="EQ76" s="581">
        <f>AU76*((Resultat_liste!$Y78+20)/20)+Resultat_liste!$V78</f>
        <v>4</v>
      </c>
      <c r="ER76" s="581">
        <f>AV76*((Resultat_liste!$Y78+20)/20)+Resultat_liste!$V78</f>
        <v>31</v>
      </c>
      <c r="ES76" s="581">
        <f>AW76*((Resultat_liste!$Y78+20)/20)+Resultat_liste!$V78</f>
        <v>4</v>
      </c>
      <c r="ET76" s="581">
        <f>AX76*((Resultat_liste!$Y78+20)/20)+Resultat_liste!$V78</f>
        <v>-23</v>
      </c>
      <c r="EU76" s="581">
        <f>AY76*((Resultat_liste!$Y78+20)/20)+Resultat_liste!$V78</f>
        <v>4</v>
      </c>
      <c r="EV76" s="581">
        <f>AZ76*((Resultat_liste!$Y78+20)/20)+Resultat_liste!$V78</f>
        <v>31</v>
      </c>
      <c r="EW76" s="581">
        <f>BA76*((Resultat_liste!$Y78+20)/20)+Resultat_liste!$V78</f>
        <v>4</v>
      </c>
      <c r="EX76" s="581">
        <f>BB76*((Resultat_liste!$Y78+20)/20)+Resultat_liste!$V78</f>
        <v>-23</v>
      </c>
      <c r="EY76" s="581">
        <f>BC76*((Resultat_liste!$Y78+20)/20)+Resultat_liste!$V78</f>
        <v>4</v>
      </c>
      <c r="EZ76" s="581">
        <f>BD76*((Resultat_liste!$Y78+20)/20)+Resultat_liste!$V78</f>
        <v>31</v>
      </c>
      <c r="FA76" s="581">
        <f>BE76*((Resultat_liste!$Y78+20)/20)+Resultat_liste!$V78</f>
        <v>4</v>
      </c>
      <c r="FB76" s="581">
        <f t="shared" si="172"/>
        <v>20</v>
      </c>
      <c r="FC76" s="581">
        <f t="shared" si="173"/>
        <v>0</v>
      </c>
      <c r="FD76" s="581">
        <f t="shared" si="174"/>
        <v>-20</v>
      </c>
      <c r="FE76" s="581">
        <f t="shared" si="175"/>
        <v>0</v>
      </c>
      <c r="FF76" s="581">
        <f t="shared" si="176"/>
        <v>20</v>
      </c>
      <c r="FG76" s="581">
        <f t="shared" si="177"/>
        <v>0</v>
      </c>
      <c r="FH76" s="581">
        <f t="shared" si="178"/>
        <v>-20</v>
      </c>
      <c r="FI76" s="581">
        <f t="shared" si="179"/>
        <v>0</v>
      </c>
      <c r="FJ76" s="581">
        <f t="shared" si="180"/>
        <v>20</v>
      </c>
      <c r="FK76" s="581">
        <f t="shared" si="181"/>
        <v>0</v>
      </c>
      <c r="FL76" s="581">
        <f t="shared" si="182"/>
        <v>-20</v>
      </c>
      <c r="FM76" s="581">
        <f t="shared" si="183"/>
        <v>0</v>
      </c>
      <c r="FN76" s="581">
        <f t="shared" si="184"/>
        <v>20</v>
      </c>
      <c r="FO76" s="581">
        <f t="shared" si="185"/>
        <v>0</v>
      </c>
      <c r="FP76" s="581">
        <f t="shared" si="186"/>
        <v>-20</v>
      </c>
      <c r="FQ76" s="581">
        <f t="shared" si="187"/>
        <v>0</v>
      </c>
      <c r="FR76" s="581">
        <f t="shared" si="188"/>
        <v>20</v>
      </c>
      <c r="FS76" s="581">
        <f t="shared" si="189"/>
        <v>0</v>
      </c>
      <c r="FT76" s="581">
        <f t="shared" si="190"/>
        <v>-20</v>
      </c>
      <c r="FU76" s="581">
        <f t="shared" si="191"/>
        <v>0</v>
      </c>
      <c r="FV76" s="581">
        <f t="shared" si="192"/>
        <v>20</v>
      </c>
      <c r="FW76" s="581">
        <f t="shared" si="193"/>
        <v>0</v>
      </c>
      <c r="FX76" s="581">
        <f t="shared" si="194"/>
        <v>-20</v>
      </c>
      <c r="FY76" s="581">
        <f t="shared" si="195"/>
        <v>0</v>
      </c>
      <c r="FZ76" s="581">
        <f t="shared" si="196"/>
        <v>20</v>
      </c>
      <c r="GA76" s="581">
        <f t="shared" si="197"/>
        <v>0</v>
      </c>
      <c r="GB76" s="581">
        <f t="shared" si="101"/>
        <v>-20</v>
      </c>
      <c r="GC76" s="581">
        <f t="shared" si="102"/>
        <v>0</v>
      </c>
      <c r="GD76" s="581">
        <f t="shared" si="103"/>
        <v>20</v>
      </c>
      <c r="GE76" s="581">
        <f t="shared" si="104"/>
        <v>0</v>
      </c>
      <c r="GF76" s="581">
        <f t="shared" si="105"/>
        <v>-20</v>
      </c>
      <c r="GG76" s="581">
        <f t="shared" si="106"/>
        <v>0</v>
      </c>
      <c r="GH76" s="581">
        <f t="shared" si="107"/>
        <v>20</v>
      </c>
      <c r="GI76" s="581">
        <f t="shared" si="108"/>
        <v>0</v>
      </c>
      <c r="GJ76" s="581">
        <f t="shared" si="109"/>
        <v>-20</v>
      </c>
      <c r="GK76" s="581">
        <f t="shared" si="110"/>
        <v>0</v>
      </c>
      <c r="GL76" s="581">
        <f t="shared" si="111"/>
        <v>20</v>
      </c>
      <c r="GM76" s="581">
        <f t="shared" si="112"/>
        <v>0</v>
      </c>
      <c r="GN76" s="581">
        <f t="shared" si="113"/>
        <v>-20</v>
      </c>
      <c r="GO76" s="581">
        <f t="shared" si="114"/>
        <v>0</v>
      </c>
      <c r="GP76" s="581">
        <f t="shared" si="115"/>
        <v>20</v>
      </c>
      <c r="GQ76" s="581">
        <f t="shared" si="116"/>
        <v>0</v>
      </c>
      <c r="GR76" s="581">
        <f t="shared" si="117"/>
        <v>-20</v>
      </c>
      <c r="GS76" s="581">
        <f t="shared" si="118"/>
        <v>0</v>
      </c>
      <c r="GT76" s="581">
        <f t="shared" si="119"/>
        <v>20</v>
      </c>
      <c r="GU76" s="581">
        <f t="shared" si="120"/>
        <v>0</v>
      </c>
      <c r="GV76" s="581">
        <f t="shared" si="121"/>
        <v>-20</v>
      </c>
      <c r="GW76" s="581">
        <f t="shared" si="122"/>
        <v>0</v>
      </c>
      <c r="GX76" s="581">
        <f t="shared" si="123"/>
        <v>20</v>
      </c>
      <c r="GY76" s="581">
        <f t="shared" si="124"/>
        <v>0</v>
      </c>
    </row>
    <row r="77" spans="1:207" ht="16.5" thickTop="1" thickBot="1" x14ac:dyDescent="0.3">
      <c r="A77" s="581">
        <v>760</v>
      </c>
      <c r="B77" s="584" t="s">
        <v>93</v>
      </c>
      <c r="C77" s="581">
        <f t="shared" si="198"/>
        <v>11</v>
      </c>
      <c r="D77" s="581">
        <f t="shared" si="125"/>
        <v>1105</v>
      </c>
      <c r="E77" s="581">
        <v>760</v>
      </c>
      <c r="F77" s="581">
        <f t="shared" si="199"/>
        <v>5</v>
      </c>
      <c r="G77" s="582" t="s">
        <v>88</v>
      </c>
      <c r="H77" s="581">
        <v>20</v>
      </c>
      <c r="I77" s="581">
        <v>0</v>
      </c>
      <c r="J77" s="581">
        <v>-20</v>
      </c>
      <c r="K77" s="581">
        <v>0</v>
      </c>
      <c r="L77" s="581">
        <f t="shared" si="126"/>
        <v>20</v>
      </c>
      <c r="M77" s="581">
        <f t="shared" si="127"/>
        <v>0</v>
      </c>
      <c r="N77" s="581">
        <f t="shared" si="128"/>
        <v>-20</v>
      </c>
      <c r="O77" s="581">
        <f t="shared" si="129"/>
        <v>0</v>
      </c>
      <c r="P77" s="581">
        <f t="shared" si="130"/>
        <v>20</v>
      </c>
      <c r="Q77" s="581">
        <f t="shared" si="131"/>
        <v>0</v>
      </c>
      <c r="R77" s="581">
        <f t="shared" si="132"/>
        <v>-20</v>
      </c>
      <c r="S77" s="581">
        <f t="shared" si="133"/>
        <v>0</v>
      </c>
      <c r="T77" s="581">
        <f t="shared" si="134"/>
        <v>20</v>
      </c>
      <c r="U77" s="581">
        <f t="shared" si="135"/>
        <v>0</v>
      </c>
      <c r="V77" s="581">
        <f t="shared" si="136"/>
        <v>-20</v>
      </c>
      <c r="W77" s="581">
        <f t="shared" si="137"/>
        <v>0</v>
      </c>
      <c r="X77" s="581">
        <f t="shared" si="138"/>
        <v>20</v>
      </c>
      <c r="Y77" s="581">
        <f t="shared" si="139"/>
        <v>0</v>
      </c>
      <c r="Z77" s="581">
        <f t="shared" si="140"/>
        <v>-20</v>
      </c>
      <c r="AA77" s="581">
        <f t="shared" si="141"/>
        <v>0</v>
      </c>
      <c r="AB77" s="581">
        <f t="shared" si="142"/>
        <v>20</v>
      </c>
      <c r="AC77" s="581">
        <f t="shared" si="143"/>
        <v>0</v>
      </c>
      <c r="AD77" s="581">
        <f t="shared" si="144"/>
        <v>-20</v>
      </c>
      <c r="AE77" s="581">
        <f t="shared" si="145"/>
        <v>0</v>
      </c>
      <c r="AF77" s="581">
        <f t="shared" si="146"/>
        <v>20</v>
      </c>
      <c r="AG77" s="581">
        <f t="shared" si="147"/>
        <v>0</v>
      </c>
      <c r="AH77" s="581">
        <f t="shared" si="148"/>
        <v>-20</v>
      </c>
      <c r="AI77" s="581">
        <f t="shared" si="149"/>
        <v>0</v>
      </c>
      <c r="AJ77" s="581">
        <f t="shared" si="150"/>
        <v>20</v>
      </c>
      <c r="AK77" s="581">
        <f t="shared" si="151"/>
        <v>0</v>
      </c>
      <c r="AL77" s="581">
        <f t="shared" si="152"/>
        <v>-20</v>
      </c>
      <c r="AM77" s="581">
        <f t="shared" si="153"/>
        <v>0</v>
      </c>
      <c r="AN77" s="581">
        <f t="shared" si="154"/>
        <v>20</v>
      </c>
      <c r="AO77" s="581">
        <f t="shared" si="155"/>
        <v>0</v>
      </c>
      <c r="AP77" s="581">
        <f t="shared" si="156"/>
        <v>-20</v>
      </c>
      <c r="AQ77" s="581">
        <f t="shared" si="157"/>
        <v>0</v>
      </c>
      <c r="AR77" s="581">
        <f t="shared" si="158"/>
        <v>20</v>
      </c>
      <c r="AS77" s="581">
        <f t="shared" si="159"/>
        <v>0</v>
      </c>
      <c r="AT77" s="581">
        <f t="shared" si="160"/>
        <v>-20</v>
      </c>
      <c r="AU77" s="581">
        <f t="shared" si="161"/>
        <v>0</v>
      </c>
      <c r="AV77" s="581">
        <f t="shared" si="162"/>
        <v>20</v>
      </c>
      <c r="AW77" s="581">
        <f t="shared" si="163"/>
        <v>0</v>
      </c>
      <c r="AX77" s="581">
        <f t="shared" si="164"/>
        <v>-20</v>
      </c>
      <c r="AY77" s="581">
        <f t="shared" si="165"/>
        <v>0</v>
      </c>
      <c r="AZ77" s="581">
        <f t="shared" si="166"/>
        <v>20</v>
      </c>
      <c r="BA77" s="581">
        <f t="shared" si="167"/>
        <v>0</v>
      </c>
      <c r="BB77" s="581">
        <f t="shared" si="168"/>
        <v>-20</v>
      </c>
      <c r="BC77" s="581">
        <f t="shared" si="169"/>
        <v>0</v>
      </c>
      <c r="BD77" s="581">
        <f t="shared" si="170"/>
        <v>20</v>
      </c>
      <c r="BE77" s="581">
        <f t="shared" si="171"/>
        <v>0</v>
      </c>
      <c r="BF77" s="581">
        <f>H77*((Resultat_liste!$M79+20)/20)+Resultat_liste!$J79</f>
        <v>30</v>
      </c>
      <c r="BG77" s="581">
        <f>I77*((Resultat_liste!$M79+20)/20)+Resultat_liste!$J79</f>
        <v>5</v>
      </c>
      <c r="BH77" s="581">
        <f>J77*((Resultat_liste!$M79+20)/20)+Resultat_liste!$J79</f>
        <v>-20</v>
      </c>
      <c r="BI77" s="581">
        <f>K77*((Resultat_liste!$M79+20)/20)+Resultat_liste!$J79</f>
        <v>5</v>
      </c>
      <c r="BJ77" s="581">
        <f>L77*((Resultat_liste!$M79+20)/20)+Resultat_liste!$J79</f>
        <v>30</v>
      </c>
      <c r="BK77" s="581">
        <f>M77*((Resultat_liste!$M79+20)/20)+Resultat_liste!$J79</f>
        <v>5</v>
      </c>
      <c r="BL77" s="581">
        <f>N77*((Resultat_liste!$M79+20)/20)+Resultat_liste!$J79</f>
        <v>-20</v>
      </c>
      <c r="BM77" s="581">
        <f>O77*((Resultat_liste!$M79+20)/20)+Resultat_liste!$J79</f>
        <v>5</v>
      </c>
      <c r="BN77" s="581">
        <f>P77*((Resultat_liste!$M79+20)/20)+Resultat_liste!$J79</f>
        <v>30</v>
      </c>
      <c r="BO77" s="581">
        <f>Q77*((Resultat_liste!$M79+20)/20)+Resultat_liste!$J79</f>
        <v>5</v>
      </c>
      <c r="BP77" s="581">
        <f>R77*((Resultat_liste!$M79+20)/20)+Resultat_liste!$J79</f>
        <v>-20</v>
      </c>
      <c r="BQ77" s="581">
        <f>S77*((Resultat_liste!$M79+20)/20)+Resultat_liste!$J79</f>
        <v>5</v>
      </c>
      <c r="BR77" s="581">
        <f>T77*((Resultat_liste!$M79+20)/20)+Resultat_liste!$J79</f>
        <v>30</v>
      </c>
      <c r="BS77" s="581">
        <f>U77*((Resultat_liste!$M79+20)/20)+Resultat_liste!$J79</f>
        <v>5</v>
      </c>
      <c r="BT77" s="581">
        <f>V77*((Resultat_liste!$M79+20)/20)+Resultat_liste!$J79</f>
        <v>-20</v>
      </c>
      <c r="BU77" s="581">
        <f>W77*((Resultat_liste!$M79+20)/20)+Resultat_liste!$J79</f>
        <v>5</v>
      </c>
      <c r="BV77" s="581">
        <f>X77*((Resultat_liste!$M79+20)/20)+Resultat_liste!$J79</f>
        <v>30</v>
      </c>
      <c r="BW77" s="581">
        <f>Y77*((Resultat_liste!$M79+20)/20)+Resultat_liste!$J79</f>
        <v>5</v>
      </c>
      <c r="BX77" s="581">
        <f>Z77*((Resultat_liste!$M79+20)/20)+Resultat_liste!$J79</f>
        <v>-20</v>
      </c>
      <c r="BY77" s="581">
        <f>AA77*((Resultat_liste!$M79+20)/20)+Resultat_liste!$J79</f>
        <v>5</v>
      </c>
      <c r="BZ77" s="581">
        <f>AB77*((Resultat_liste!$M79+20)/20)+Resultat_liste!$J79</f>
        <v>30</v>
      </c>
      <c r="CA77" s="581">
        <f>AC77*((Resultat_liste!$M79+20)/20)+Resultat_liste!$J79</f>
        <v>5</v>
      </c>
      <c r="CB77" s="581">
        <f>AD77*((Resultat_liste!$M79+20)/20)+Resultat_liste!$J79</f>
        <v>-20</v>
      </c>
      <c r="CC77" s="581">
        <f>AE77*((Resultat_liste!$M79+20)/20)+Resultat_liste!$J79</f>
        <v>5</v>
      </c>
      <c r="CD77" s="581">
        <f>AF77*((Resultat_liste!$M79+20)/20)+Resultat_liste!$J79</f>
        <v>30</v>
      </c>
      <c r="CE77" s="581">
        <f>AG77*((Resultat_liste!$M79+20)/20)+Resultat_liste!$J79</f>
        <v>5</v>
      </c>
      <c r="CF77" s="581">
        <f>AH77*((Resultat_liste!$M79+20)/20)+Resultat_liste!$J79</f>
        <v>-20</v>
      </c>
      <c r="CG77" s="581">
        <f>AI77*((Resultat_liste!$M79+20)/20)+Resultat_liste!$J79</f>
        <v>5</v>
      </c>
      <c r="CH77" s="581">
        <f>AJ77*((Resultat_liste!$M79+20)/20)+Resultat_liste!$J79</f>
        <v>30</v>
      </c>
      <c r="CI77" s="581">
        <f>AK77*((Resultat_liste!$M79+20)/20)+Resultat_liste!$J79</f>
        <v>5</v>
      </c>
      <c r="CJ77" s="581">
        <f>AL77*((Resultat_liste!$M79+20)/20)+Resultat_liste!$J79</f>
        <v>-20</v>
      </c>
      <c r="CK77" s="581">
        <f>AM77*((Resultat_liste!$M79+20)/20)+Resultat_liste!$J79</f>
        <v>5</v>
      </c>
      <c r="CL77" s="581">
        <f>AN77*((Resultat_liste!$M79+20)/20)+Resultat_liste!$J79</f>
        <v>30</v>
      </c>
      <c r="CM77" s="581">
        <f>AO77*((Resultat_liste!$M79+20)/20)+Resultat_liste!$J79</f>
        <v>5</v>
      </c>
      <c r="CN77" s="581">
        <f>AP77*((Resultat_liste!$M79+20)/20)+Resultat_liste!$J79</f>
        <v>-20</v>
      </c>
      <c r="CO77" s="581">
        <f>AQ77*((Resultat_liste!$M79+20)/20)+Resultat_liste!$J79</f>
        <v>5</v>
      </c>
      <c r="CP77" s="581">
        <f>AR77*((Resultat_liste!$M79+20)/20)+Resultat_liste!$J79</f>
        <v>30</v>
      </c>
      <c r="CQ77" s="581">
        <f>AS77*((Resultat_liste!$M79+20)/20)+Resultat_liste!$J79</f>
        <v>5</v>
      </c>
      <c r="CR77" s="581">
        <f>AT77*((Resultat_liste!$M79+20)/20)+Resultat_liste!$J79</f>
        <v>-20</v>
      </c>
      <c r="CS77" s="581">
        <f>AU77*((Resultat_liste!$M79+20)/20)+Resultat_liste!$J79</f>
        <v>5</v>
      </c>
      <c r="CT77" s="581">
        <f>AV77*((Resultat_liste!$M79+20)/20)+Resultat_liste!$J79</f>
        <v>30</v>
      </c>
      <c r="CU77" s="581">
        <f>AW77*((Resultat_liste!$M79+20)/20)+Resultat_liste!$J79</f>
        <v>5</v>
      </c>
      <c r="CV77" s="581">
        <f>AX77*((Resultat_liste!$M79+20)/20)+Resultat_liste!$J79</f>
        <v>-20</v>
      </c>
      <c r="CW77" s="581">
        <f>AY77*((Resultat_liste!$M79+20)/20)+Resultat_liste!$J79</f>
        <v>5</v>
      </c>
      <c r="CX77" s="581">
        <f>AZ77*((Resultat_liste!$M79+20)/20)+Resultat_liste!$J79</f>
        <v>30</v>
      </c>
      <c r="CY77" s="581">
        <f>BA77*((Resultat_liste!$M79+20)/20)+Resultat_liste!$J79</f>
        <v>5</v>
      </c>
      <c r="CZ77" s="581">
        <f>BB77*((Resultat_liste!$M79+20)/20)+Resultat_liste!$J79</f>
        <v>-20</v>
      </c>
      <c r="DA77" s="581">
        <f>BC77*((Resultat_liste!$M79+20)/20)+Resultat_liste!$J79</f>
        <v>5</v>
      </c>
      <c r="DB77" s="581">
        <f>BD77*((Resultat_liste!$M79+20)/20)+Resultat_liste!$J79</f>
        <v>30</v>
      </c>
      <c r="DC77" s="581">
        <f>BE77*((Resultat_liste!$M79+20)/20)+Resultat_liste!$J79</f>
        <v>5</v>
      </c>
      <c r="DD77" s="581">
        <f>H77*((Resultat_liste!$Y79+20)/20)+Resultat_liste!$V79</f>
        <v>33</v>
      </c>
      <c r="DE77" s="581">
        <f>I77*((Resultat_liste!$Y79+20)/20)+Resultat_liste!$V79</f>
        <v>6</v>
      </c>
      <c r="DF77" s="581">
        <f>J77*((Resultat_liste!$Y79+20)/20)+Resultat_liste!$V79</f>
        <v>-21</v>
      </c>
      <c r="DG77" s="581">
        <f>K77*((Resultat_liste!$Y79+20)/20)+Resultat_liste!$V79</f>
        <v>6</v>
      </c>
      <c r="DH77" s="581">
        <f>L77*((Resultat_liste!$Y79+20)/20)+Resultat_liste!$V79</f>
        <v>33</v>
      </c>
      <c r="DI77" s="581">
        <f>M77*((Resultat_liste!$Y79+20)/20)+Resultat_liste!$V79</f>
        <v>6</v>
      </c>
      <c r="DJ77" s="581">
        <f>N77*((Resultat_liste!$Y79+20)/20)+Resultat_liste!$V79</f>
        <v>-21</v>
      </c>
      <c r="DK77" s="581">
        <f>O77*((Resultat_liste!$Y79+20)/20)+Resultat_liste!$V79</f>
        <v>6</v>
      </c>
      <c r="DL77" s="581">
        <f>P77*((Resultat_liste!$Y79+20)/20)+Resultat_liste!$V79</f>
        <v>33</v>
      </c>
      <c r="DM77" s="581">
        <f>Q77*((Resultat_liste!$Y79+20)/20)+Resultat_liste!$V79</f>
        <v>6</v>
      </c>
      <c r="DN77" s="581">
        <f>R77*((Resultat_liste!$Y79+20)/20)+Resultat_liste!$V79</f>
        <v>-21</v>
      </c>
      <c r="DO77" s="581">
        <f>S77*((Resultat_liste!$Y79+20)/20)+Resultat_liste!$V79</f>
        <v>6</v>
      </c>
      <c r="DP77" s="581">
        <f>T77*((Resultat_liste!$Y79+20)/20)+Resultat_liste!$V79</f>
        <v>33</v>
      </c>
      <c r="DQ77" s="581">
        <f>U77*((Resultat_liste!$Y79+20)/20)+Resultat_liste!$V79</f>
        <v>6</v>
      </c>
      <c r="DR77" s="581">
        <f>V77*((Resultat_liste!$Y79+20)/20)+Resultat_liste!$V79</f>
        <v>-21</v>
      </c>
      <c r="DS77" s="581">
        <f>W77*((Resultat_liste!$Y79+20)/20)+Resultat_liste!$V79</f>
        <v>6</v>
      </c>
      <c r="DT77" s="581">
        <f>X77*((Resultat_liste!$Y79+20)/20)+Resultat_liste!$V79</f>
        <v>33</v>
      </c>
      <c r="DU77" s="581">
        <f>Y77*((Resultat_liste!$Y79+20)/20)+Resultat_liste!$V79</f>
        <v>6</v>
      </c>
      <c r="DV77" s="581">
        <f>Z77*((Resultat_liste!$Y79+20)/20)+Resultat_liste!$V79</f>
        <v>-21</v>
      </c>
      <c r="DW77" s="581">
        <f>AA77*((Resultat_liste!$Y79+20)/20)+Resultat_liste!$V79</f>
        <v>6</v>
      </c>
      <c r="DX77" s="581">
        <f>AB77*((Resultat_liste!$Y79+20)/20)+Resultat_liste!$V79</f>
        <v>33</v>
      </c>
      <c r="DY77" s="581">
        <f>AC77*((Resultat_liste!$Y79+20)/20)+Resultat_liste!$V79</f>
        <v>6</v>
      </c>
      <c r="DZ77" s="581">
        <f>AD77*((Resultat_liste!$Y79+20)/20)+Resultat_liste!$V79</f>
        <v>-21</v>
      </c>
      <c r="EA77" s="581">
        <f>AE77*((Resultat_liste!$Y79+20)/20)+Resultat_liste!$V79</f>
        <v>6</v>
      </c>
      <c r="EB77" s="581">
        <f>AF77*((Resultat_liste!$Y79+20)/20)+Resultat_liste!$V79</f>
        <v>33</v>
      </c>
      <c r="EC77" s="581">
        <f>AG77*((Resultat_liste!$Y79+20)/20)+Resultat_liste!$V79</f>
        <v>6</v>
      </c>
      <c r="ED77" s="581">
        <f>AH77*((Resultat_liste!$Y79+20)/20)+Resultat_liste!$V79</f>
        <v>-21</v>
      </c>
      <c r="EE77" s="581">
        <f>AI77*((Resultat_liste!$Y79+20)/20)+Resultat_liste!$V79</f>
        <v>6</v>
      </c>
      <c r="EF77" s="581">
        <f>AJ77*((Resultat_liste!$Y79+20)/20)+Resultat_liste!$V79</f>
        <v>33</v>
      </c>
      <c r="EG77" s="581">
        <f>AK77*((Resultat_liste!$Y79+20)/20)+Resultat_liste!$V79</f>
        <v>6</v>
      </c>
      <c r="EH77" s="581">
        <f>AL77*((Resultat_liste!$Y79+20)/20)+Resultat_liste!$V79</f>
        <v>-21</v>
      </c>
      <c r="EI77" s="581">
        <f>AM77*((Resultat_liste!$Y79+20)/20)+Resultat_liste!$V79</f>
        <v>6</v>
      </c>
      <c r="EJ77" s="581">
        <f>AN77*((Resultat_liste!$Y79+20)/20)+Resultat_liste!$V79</f>
        <v>33</v>
      </c>
      <c r="EK77" s="581">
        <f>AO77*((Resultat_liste!$Y79+20)/20)+Resultat_liste!$V79</f>
        <v>6</v>
      </c>
      <c r="EL77" s="581">
        <f>AP77*((Resultat_liste!$Y79+20)/20)+Resultat_liste!$V79</f>
        <v>-21</v>
      </c>
      <c r="EM77" s="581">
        <f>AQ77*((Resultat_liste!$Y79+20)/20)+Resultat_liste!$V79</f>
        <v>6</v>
      </c>
      <c r="EN77" s="581">
        <f>AR77*((Resultat_liste!$Y79+20)/20)+Resultat_liste!$V79</f>
        <v>33</v>
      </c>
      <c r="EO77" s="581">
        <f>AS77*((Resultat_liste!$Y79+20)/20)+Resultat_liste!$V79</f>
        <v>6</v>
      </c>
      <c r="EP77" s="581">
        <f>AT77*((Resultat_liste!$Y79+20)/20)+Resultat_liste!$V79</f>
        <v>-21</v>
      </c>
      <c r="EQ77" s="581">
        <f>AU77*((Resultat_liste!$Y79+20)/20)+Resultat_liste!$V79</f>
        <v>6</v>
      </c>
      <c r="ER77" s="581">
        <f>AV77*((Resultat_liste!$Y79+20)/20)+Resultat_liste!$V79</f>
        <v>33</v>
      </c>
      <c r="ES77" s="581">
        <f>AW77*((Resultat_liste!$Y79+20)/20)+Resultat_liste!$V79</f>
        <v>6</v>
      </c>
      <c r="ET77" s="581">
        <f>AX77*((Resultat_liste!$Y79+20)/20)+Resultat_liste!$V79</f>
        <v>-21</v>
      </c>
      <c r="EU77" s="581">
        <f>AY77*((Resultat_liste!$Y79+20)/20)+Resultat_liste!$V79</f>
        <v>6</v>
      </c>
      <c r="EV77" s="581">
        <f>AZ77*((Resultat_liste!$Y79+20)/20)+Resultat_liste!$V79</f>
        <v>33</v>
      </c>
      <c r="EW77" s="581">
        <f>BA77*((Resultat_liste!$Y79+20)/20)+Resultat_liste!$V79</f>
        <v>6</v>
      </c>
      <c r="EX77" s="581">
        <f>BB77*((Resultat_liste!$Y79+20)/20)+Resultat_liste!$V79</f>
        <v>-21</v>
      </c>
      <c r="EY77" s="581">
        <f>BC77*((Resultat_liste!$Y79+20)/20)+Resultat_liste!$V79</f>
        <v>6</v>
      </c>
      <c r="EZ77" s="581">
        <f>BD77*((Resultat_liste!$Y79+20)/20)+Resultat_liste!$V79</f>
        <v>33</v>
      </c>
      <c r="FA77" s="581">
        <f>BE77*((Resultat_liste!$Y79+20)/20)+Resultat_liste!$V79</f>
        <v>6</v>
      </c>
      <c r="FB77" s="581">
        <f t="shared" si="172"/>
        <v>20</v>
      </c>
      <c r="FC77" s="581">
        <f t="shared" si="173"/>
        <v>0</v>
      </c>
      <c r="FD77" s="581">
        <f t="shared" si="174"/>
        <v>-20</v>
      </c>
      <c r="FE77" s="581">
        <f t="shared" si="175"/>
        <v>0</v>
      </c>
      <c r="FF77" s="581">
        <f t="shared" si="176"/>
        <v>20</v>
      </c>
      <c r="FG77" s="581">
        <f t="shared" si="177"/>
        <v>0</v>
      </c>
      <c r="FH77" s="581">
        <f t="shared" si="178"/>
        <v>-20</v>
      </c>
      <c r="FI77" s="581">
        <f t="shared" si="179"/>
        <v>0</v>
      </c>
      <c r="FJ77" s="581">
        <f t="shared" si="180"/>
        <v>20</v>
      </c>
      <c r="FK77" s="581">
        <f t="shared" si="181"/>
        <v>0</v>
      </c>
      <c r="FL77" s="581">
        <f t="shared" si="182"/>
        <v>-20</v>
      </c>
      <c r="FM77" s="581">
        <f t="shared" si="183"/>
        <v>0</v>
      </c>
      <c r="FN77" s="581">
        <f t="shared" si="184"/>
        <v>20</v>
      </c>
      <c r="FO77" s="581">
        <f t="shared" si="185"/>
        <v>0</v>
      </c>
      <c r="FP77" s="581">
        <f t="shared" si="186"/>
        <v>-20</v>
      </c>
      <c r="FQ77" s="581">
        <f t="shared" si="187"/>
        <v>0</v>
      </c>
      <c r="FR77" s="581">
        <f t="shared" si="188"/>
        <v>20</v>
      </c>
      <c r="FS77" s="581">
        <f t="shared" si="189"/>
        <v>0</v>
      </c>
      <c r="FT77" s="581">
        <f t="shared" si="190"/>
        <v>-20</v>
      </c>
      <c r="FU77" s="581">
        <f t="shared" si="191"/>
        <v>0</v>
      </c>
      <c r="FV77" s="581">
        <f t="shared" si="192"/>
        <v>20</v>
      </c>
      <c r="FW77" s="581">
        <f t="shared" si="193"/>
        <v>0</v>
      </c>
      <c r="FX77" s="581">
        <f t="shared" si="194"/>
        <v>-20</v>
      </c>
      <c r="FY77" s="581">
        <f t="shared" si="195"/>
        <v>0</v>
      </c>
      <c r="FZ77" s="581">
        <f t="shared" si="196"/>
        <v>20</v>
      </c>
      <c r="GA77" s="581">
        <f t="shared" si="197"/>
        <v>0</v>
      </c>
      <c r="GB77" s="581">
        <f t="shared" si="101"/>
        <v>-20</v>
      </c>
      <c r="GC77" s="581">
        <f t="shared" si="102"/>
        <v>0</v>
      </c>
      <c r="GD77" s="581">
        <f t="shared" si="103"/>
        <v>20</v>
      </c>
      <c r="GE77" s="581">
        <f t="shared" si="104"/>
        <v>0</v>
      </c>
      <c r="GF77" s="581">
        <f t="shared" si="105"/>
        <v>-20</v>
      </c>
      <c r="GG77" s="581">
        <f t="shared" si="106"/>
        <v>0</v>
      </c>
      <c r="GH77" s="581">
        <f t="shared" si="107"/>
        <v>20</v>
      </c>
      <c r="GI77" s="581">
        <f t="shared" si="108"/>
        <v>0</v>
      </c>
      <c r="GJ77" s="581">
        <f t="shared" si="109"/>
        <v>-20</v>
      </c>
      <c r="GK77" s="581">
        <f t="shared" si="110"/>
        <v>0</v>
      </c>
      <c r="GL77" s="581">
        <f t="shared" si="111"/>
        <v>20</v>
      </c>
      <c r="GM77" s="581">
        <f t="shared" si="112"/>
        <v>0</v>
      </c>
      <c r="GN77" s="581">
        <f t="shared" si="113"/>
        <v>-20</v>
      </c>
      <c r="GO77" s="581">
        <f t="shared" si="114"/>
        <v>0</v>
      </c>
      <c r="GP77" s="581">
        <f t="shared" si="115"/>
        <v>20</v>
      </c>
      <c r="GQ77" s="581">
        <f t="shared" si="116"/>
        <v>0</v>
      </c>
      <c r="GR77" s="581">
        <f t="shared" si="117"/>
        <v>-20</v>
      </c>
      <c r="GS77" s="581">
        <f t="shared" si="118"/>
        <v>0</v>
      </c>
      <c r="GT77" s="581">
        <f t="shared" si="119"/>
        <v>20</v>
      </c>
      <c r="GU77" s="581">
        <f t="shared" si="120"/>
        <v>0</v>
      </c>
      <c r="GV77" s="581">
        <f t="shared" si="121"/>
        <v>-20</v>
      </c>
      <c r="GW77" s="581">
        <f t="shared" si="122"/>
        <v>0</v>
      </c>
      <c r="GX77" s="581">
        <f t="shared" si="123"/>
        <v>20</v>
      </c>
      <c r="GY77" s="581">
        <f t="shared" si="124"/>
        <v>0</v>
      </c>
    </row>
    <row r="78" spans="1:207" ht="16.5" thickTop="1" thickBot="1" x14ac:dyDescent="0.3">
      <c r="A78" s="581">
        <v>770</v>
      </c>
      <c r="B78" s="584" t="s">
        <v>94</v>
      </c>
      <c r="C78" s="581">
        <f t="shared" si="198"/>
        <v>11</v>
      </c>
      <c r="D78" s="581">
        <f t="shared" si="125"/>
        <v>1106</v>
      </c>
      <c r="E78" s="581">
        <v>770</v>
      </c>
      <c r="F78" s="581">
        <f t="shared" si="199"/>
        <v>6</v>
      </c>
      <c r="G78" s="582" t="s">
        <v>88</v>
      </c>
      <c r="H78" s="581">
        <v>20</v>
      </c>
      <c r="I78" s="581">
        <v>0</v>
      </c>
      <c r="J78" s="581">
        <v>-20</v>
      </c>
      <c r="K78" s="581">
        <v>0</v>
      </c>
      <c r="L78" s="581">
        <f t="shared" si="126"/>
        <v>20</v>
      </c>
      <c r="M78" s="581">
        <f t="shared" si="127"/>
        <v>0</v>
      </c>
      <c r="N78" s="581">
        <f t="shared" si="128"/>
        <v>-20</v>
      </c>
      <c r="O78" s="581">
        <f t="shared" si="129"/>
        <v>0</v>
      </c>
      <c r="P78" s="581">
        <f t="shared" si="130"/>
        <v>20</v>
      </c>
      <c r="Q78" s="581">
        <f t="shared" si="131"/>
        <v>0</v>
      </c>
      <c r="R78" s="581">
        <f t="shared" si="132"/>
        <v>-20</v>
      </c>
      <c r="S78" s="581">
        <f t="shared" si="133"/>
        <v>0</v>
      </c>
      <c r="T78" s="581">
        <f t="shared" si="134"/>
        <v>20</v>
      </c>
      <c r="U78" s="581">
        <f t="shared" si="135"/>
        <v>0</v>
      </c>
      <c r="V78" s="581">
        <f t="shared" si="136"/>
        <v>-20</v>
      </c>
      <c r="W78" s="581">
        <f t="shared" si="137"/>
        <v>0</v>
      </c>
      <c r="X78" s="581">
        <f t="shared" si="138"/>
        <v>20</v>
      </c>
      <c r="Y78" s="581">
        <f t="shared" si="139"/>
        <v>0</v>
      </c>
      <c r="Z78" s="581">
        <f t="shared" si="140"/>
        <v>-20</v>
      </c>
      <c r="AA78" s="581">
        <f t="shared" si="141"/>
        <v>0</v>
      </c>
      <c r="AB78" s="581">
        <f t="shared" si="142"/>
        <v>20</v>
      </c>
      <c r="AC78" s="581">
        <f t="shared" si="143"/>
        <v>0</v>
      </c>
      <c r="AD78" s="581">
        <f t="shared" si="144"/>
        <v>-20</v>
      </c>
      <c r="AE78" s="581">
        <f t="shared" si="145"/>
        <v>0</v>
      </c>
      <c r="AF78" s="581">
        <f t="shared" si="146"/>
        <v>20</v>
      </c>
      <c r="AG78" s="581">
        <f t="shared" si="147"/>
        <v>0</v>
      </c>
      <c r="AH78" s="581">
        <f t="shared" si="148"/>
        <v>-20</v>
      </c>
      <c r="AI78" s="581">
        <f t="shared" si="149"/>
        <v>0</v>
      </c>
      <c r="AJ78" s="581">
        <f t="shared" si="150"/>
        <v>20</v>
      </c>
      <c r="AK78" s="581">
        <f t="shared" si="151"/>
        <v>0</v>
      </c>
      <c r="AL78" s="581">
        <f t="shared" si="152"/>
        <v>-20</v>
      </c>
      <c r="AM78" s="581">
        <f t="shared" si="153"/>
        <v>0</v>
      </c>
      <c r="AN78" s="581">
        <f t="shared" si="154"/>
        <v>20</v>
      </c>
      <c r="AO78" s="581">
        <f t="shared" si="155"/>
        <v>0</v>
      </c>
      <c r="AP78" s="581">
        <f t="shared" si="156"/>
        <v>-20</v>
      </c>
      <c r="AQ78" s="581">
        <f t="shared" si="157"/>
        <v>0</v>
      </c>
      <c r="AR78" s="581">
        <f t="shared" si="158"/>
        <v>20</v>
      </c>
      <c r="AS78" s="581">
        <f t="shared" si="159"/>
        <v>0</v>
      </c>
      <c r="AT78" s="581">
        <f t="shared" si="160"/>
        <v>-20</v>
      </c>
      <c r="AU78" s="581">
        <f t="shared" si="161"/>
        <v>0</v>
      </c>
      <c r="AV78" s="581">
        <f t="shared" si="162"/>
        <v>20</v>
      </c>
      <c r="AW78" s="581">
        <f t="shared" si="163"/>
        <v>0</v>
      </c>
      <c r="AX78" s="581">
        <f t="shared" si="164"/>
        <v>-20</v>
      </c>
      <c r="AY78" s="581">
        <f t="shared" si="165"/>
        <v>0</v>
      </c>
      <c r="AZ78" s="581">
        <f t="shared" si="166"/>
        <v>20</v>
      </c>
      <c r="BA78" s="581">
        <f t="shared" si="167"/>
        <v>0</v>
      </c>
      <c r="BB78" s="581">
        <f t="shared" si="168"/>
        <v>-20</v>
      </c>
      <c r="BC78" s="581">
        <f t="shared" si="169"/>
        <v>0</v>
      </c>
      <c r="BD78" s="581">
        <f t="shared" si="170"/>
        <v>20</v>
      </c>
      <c r="BE78" s="581">
        <f t="shared" si="171"/>
        <v>0</v>
      </c>
      <c r="BF78" s="581">
        <f>H78*((Resultat_liste!$M80+20)/20)+Resultat_liste!$J80</f>
        <v>31</v>
      </c>
      <c r="BG78" s="581">
        <f>I78*((Resultat_liste!$M80+20)/20)+Resultat_liste!$J80</f>
        <v>5</v>
      </c>
      <c r="BH78" s="581">
        <f>J78*((Resultat_liste!$M80+20)/20)+Resultat_liste!$J80</f>
        <v>-21</v>
      </c>
      <c r="BI78" s="581">
        <f>K78*((Resultat_liste!$M80+20)/20)+Resultat_liste!$J80</f>
        <v>5</v>
      </c>
      <c r="BJ78" s="581">
        <f>L78*((Resultat_liste!$M80+20)/20)+Resultat_liste!$J80</f>
        <v>31</v>
      </c>
      <c r="BK78" s="581">
        <f>M78*((Resultat_liste!$M80+20)/20)+Resultat_liste!$J80</f>
        <v>5</v>
      </c>
      <c r="BL78" s="581">
        <f>N78*((Resultat_liste!$M80+20)/20)+Resultat_liste!$J80</f>
        <v>-21</v>
      </c>
      <c r="BM78" s="581">
        <f>O78*((Resultat_liste!$M80+20)/20)+Resultat_liste!$J80</f>
        <v>5</v>
      </c>
      <c r="BN78" s="581">
        <f>P78*((Resultat_liste!$M80+20)/20)+Resultat_liste!$J80</f>
        <v>31</v>
      </c>
      <c r="BO78" s="581">
        <f>Q78*((Resultat_liste!$M80+20)/20)+Resultat_liste!$J80</f>
        <v>5</v>
      </c>
      <c r="BP78" s="581">
        <f>R78*((Resultat_liste!$M80+20)/20)+Resultat_liste!$J80</f>
        <v>-21</v>
      </c>
      <c r="BQ78" s="581">
        <f>S78*((Resultat_liste!$M80+20)/20)+Resultat_liste!$J80</f>
        <v>5</v>
      </c>
      <c r="BR78" s="581">
        <f>T78*((Resultat_liste!$M80+20)/20)+Resultat_liste!$J80</f>
        <v>31</v>
      </c>
      <c r="BS78" s="581">
        <f>U78*((Resultat_liste!$M80+20)/20)+Resultat_liste!$J80</f>
        <v>5</v>
      </c>
      <c r="BT78" s="581">
        <f>V78*((Resultat_liste!$M80+20)/20)+Resultat_liste!$J80</f>
        <v>-21</v>
      </c>
      <c r="BU78" s="581">
        <f>W78*((Resultat_liste!$M80+20)/20)+Resultat_liste!$J80</f>
        <v>5</v>
      </c>
      <c r="BV78" s="581">
        <f>X78*((Resultat_liste!$M80+20)/20)+Resultat_liste!$J80</f>
        <v>31</v>
      </c>
      <c r="BW78" s="581">
        <f>Y78*((Resultat_liste!$M80+20)/20)+Resultat_liste!$J80</f>
        <v>5</v>
      </c>
      <c r="BX78" s="581">
        <f>Z78*((Resultat_liste!$M80+20)/20)+Resultat_liste!$J80</f>
        <v>-21</v>
      </c>
      <c r="BY78" s="581">
        <f>AA78*((Resultat_liste!$M80+20)/20)+Resultat_liste!$J80</f>
        <v>5</v>
      </c>
      <c r="BZ78" s="581">
        <f>AB78*((Resultat_liste!$M80+20)/20)+Resultat_liste!$J80</f>
        <v>31</v>
      </c>
      <c r="CA78" s="581">
        <f>AC78*((Resultat_liste!$M80+20)/20)+Resultat_liste!$J80</f>
        <v>5</v>
      </c>
      <c r="CB78" s="581">
        <f>AD78*((Resultat_liste!$M80+20)/20)+Resultat_liste!$J80</f>
        <v>-21</v>
      </c>
      <c r="CC78" s="581">
        <f>AE78*((Resultat_liste!$M80+20)/20)+Resultat_liste!$J80</f>
        <v>5</v>
      </c>
      <c r="CD78" s="581">
        <f>AF78*((Resultat_liste!$M80+20)/20)+Resultat_liste!$J80</f>
        <v>31</v>
      </c>
      <c r="CE78" s="581">
        <f>AG78*((Resultat_liste!$M80+20)/20)+Resultat_liste!$J80</f>
        <v>5</v>
      </c>
      <c r="CF78" s="581">
        <f>AH78*((Resultat_liste!$M80+20)/20)+Resultat_liste!$J80</f>
        <v>-21</v>
      </c>
      <c r="CG78" s="581">
        <f>AI78*((Resultat_liste!$M80+20)/20)+Resultat_liste!$J80</f>
        <v>5</v>
      </c>
      <c r="CH78" s="581">
        <f>AJ78*((Resultat_liste!$M80+20)/20)+Resultat_liste!$J80</f>
        <v>31</v>
      </c>
      <c r="CI78" s="581">
        <f>AK78*((Resultat_liste!$M80+20)/20)+Resultat_liste!$J80</f>
        <v>5</v>
      </c>
      <c r="CJ78" s="581">
        <f>AL78*((Resultat_liste!$M80+20)/20)+Resultat_liste!$J80</f>
        <v>-21</v>
      </c>
      <c r="CK78" s="581">
        <f>AM78*((Resultat_liste!$M80+20)/20)+Resultat_liste!$J80</f>
        <v>5</v>
      </c>
      <c r="CL78" s="581">
        <f>AN78*((Resultat_liste!$M80+20)/20)+Resultat_liste!$J80</f>
        <v>31</v>
      </c>
      <c r="CM78" s="581">
        <f>AO78*((Resultat_liste!$M80+20)/20)+Resultat_liste!$J80</f>
        <v>5</v>
      </c>
      <c r="CN78" s="581">
        <f>AP78*((Resultat_liste!$M80+20)/20)+Resultat_liste!$J80</f>
        <v>-21</v>
      </c>
      <c r="CO78" s="581">
        <f>AQ78*((Resultat_liste!$M80+20)/20)+Resultat_liste!$J80</f>
        <v>5</v>
      </c>
      <c r="CP78" s="581">
        <f>AR78*((Resultat_liste!$M80+20)/20)+Resultat_liste!$J80</f>
        <v>31</v>
      </c>
      <c r="CQ78" s="581">
        <f>AS78*((Resultat_liste!$M80+20)/20)+Resultat_liste!$J80</f>
        <v>5</v>
      </c>
      <c r="CR78" s="581">
        <f>AT78*((Resultat_liste!$M80+20)/20)+Resultat_liste!$J80</f>
        <v>-21</v>
      </c>
      <c r="CS78" s="581">
        <f>AU78*((Resultat_liste!$M80+20)/20)+Resultat_liste!$J80</f>
        <v>5</v>
      </c>
      <c r="CT78" s="581">
        <f>AV78*((Resultat_liste!$M80+20)/20)+Resultat_liste!$J80</f>
        <v>31</v>
      </c>
      <c r="CU78" s="581">
        <f>AW78*((Resultat_liste!$M80+20)/20)+Resultat_liste!$J80</f>
        <v>5</v>
      </c>
      <c r="CV78" s="581">
        <f>AX78*((Resultat_liste!$M80+20)/20)+Resultat_liste!$J80</f>
        <v>-21</v>
      </c>
      <c r="CW78" s="581">
        <f>AY78*((Resultat_liste!$M80+20)/20)+Resultat_liste!$J80</f>
        <v>5</v>
      </c>
      <c r="CX78" s="581">
        <f>AZ78*((Resultat_liste!$M80+20)/20)+Resultat_liste!$J80</f>
        <v>31</v>
      </c>
      <c r="CY78" s="581">
        <f>BA78*((Resultat_liste!$M80+20)/20)+Resultat_liste!$J80</f>
        <v>5</v>
      </c>
      <c r="CZ78" s="581">
        <f>BB78*((Resultat_liste!$M80+20)/20)+Resultat_liste!$J80</f>
        <v>-21</v>
      </c>
      <c r="DA78" s="581">
        <f>BC78*((Resultat_liste!$M80+20)/20)+Resultat_liste!$J80</f>
        <v>5</v>
      </c>
      <c r="DB78" s="581">
        <f>BD78*((Resultat_liste!$M80+20)/20)+Resultat_liste!$J80</f>
        <v>31</v>
      </c>
      <c r="DC78" s="581">
        <f>BE78*((Resultat_liste!$M80+20)/20)+Resultat_liste!$J80</f>
        <v>5</v>
      </c>
      <c r="DD78" s="581">
        <f>H78*((Resultat_liste!$Y80+20)/20)+Resultat_liste!$V80</f>
        <v>33</v>
      </c>
      <c r="DE78" s="581">
        <f>I78*((Resultat_liste!$Y80+20)/20)+Resultat_liste!$V80</f>
        <v>6</v>
      </c>
      <c r="DF78" s="581">
        <f>J78*((Resultat_liste!$Y80+20)/20)+Resultat_liste!$V80</f>
        <v>-21</v>
      </c>
      <c r="DG78" s="581">
        <f>K78*((Resultat_liste!$Y80+20)/20)+Resultat_liste!$V80</f>
        <v>6</v>
      </c>
      <c r="DH78" s="581">
        <f>L78*((Resultat_liste!$Y80+20)/20)+Resultat_liste!$V80</f>
        <v>33</v>
      </c>
      <c r="DI78" s="581">
        <f>M78*((Resultat_liste!$Y80+20)/20)+Resultat_liste!$V80</f>
        <v>6</v>
      </c>
      <c r="DJ78" s="581">
        <f>N78*((Resultat_liste!$Y80+20)/20)+Resultat_liste!$V80</f>
        <v>-21</v>
      </c>
      <c r="DK78" s="581">
        <f>O78*((Resultat_liste!$Y80+20)/20)+Resultat_liste!$V80</f>
        <v>6</v>
      </c>
      <c r="DL78" s="581">
        <f>P78*((Resultat_liste!$Y80+20)/20)+Resultat_liste!$V80</f>
        <v>33</v>
      </c>
      <c r="DM78" s="581">
        <f>Q78*((Resultat_liste!$Y80+20)/20)+Resultat_liste!$V80</f>
        <v>6</v>
      </c>
      <c r="DN78" s="581">
        <f>R78*((Resultat_liste!$Y80+20)/20)+Resultat_liste!$V80</f>
        <v>-21</v>
      </c>
      <c r="DO78" s="581">
        <f>S78*((Resultat_liste!$Y80+20)/20)+Resultat_liste!$V80</f>
        <v>6</v>
      </c>
      <c r="DP78" s="581">
        <f>T78*((Resultat_liste!$Y80+20)/20)+Resultat_liste!$V80</f>
        <v>33</v>
      </c>
      <c r="DQ78" s="581">
        <f>U78*((Resultat_liste!$Y80+20)/20)+Resultat_liste!$V80</f>
        <v>6</v>
      </c>
      <c r="DR78" s="581">
        <f>V78*((Resultat_liste!$Y80+20)/20)+Resultat_liste!$V80</f>
        <v>-21</v>
      </c>
      <c r="DS78" s="581">
        <f>W78*((Resultat_liste!$Y80+20)/20)+Resultat_liste!$V80</f>
        <v>6</v>
      </c>
      <c r="DT78" s="581">
        <f>X78*((Resultat_liste!$Y80+20)/20)+Resultat_liste!$V80</f>
        <v>33</v>
      </c>
      <c r="DU78" s="581">
        <f>Y78*((Resultat_liste!$Y80+20)/20)+Resultat_liste!$V80</f>
        <v>6</v>
      </c>
      <c r="DV78" s="581">
        <f>Z78*((Resultat_liste!$Y80+20)/20)+Resultat_liste!$V80</f>
        <v>-21</v>
      </c>
      <c r="DW78" s="581">
        <f>AA78*((Resultat_liste!$Y80+20)/20)+Resultat_liste!$V80</f>
        <v>6</v>
      </c>
      <c r="DX78" s="581">
        <f>AB78*((Resultat_liste!$Y80+20)/20)+Resultat_liste!$V80</f>
        <v>33</v>
      </c>
      <c r="DY78" s="581">
        <f>AC78*((Resultat_liste!$Y80+20)/20)+Resultat_liste!$V80</f>
        <v>6</v>
      </c>
      <c r="DZ78" s="581">
        <f>AD78*((Resultat_liste!$Y80+20)/20)+Resultat_liste!$V80</f>
        <v>-21</v>
      </c>
      <c r="EA78" s="581">
        <f>AE78*((Resultat_liste!$Y80+20)/20)+Resultat_liste!$V80</f>
        <v>6</v>
      </c>
      <c r="EB78" s="581">
        <f>AF78*((Resultat_liste!$Y80+20)/20)+Resultat_liste!$V80</f>
        <v>33</v>
      </c>
      <c r="EC78" s="581">
        <f>AG78*((Resultat_liste!$Y80+20)/20)+Resultat_liste!$V80</f>
        <v>6</v>
      </c>
      <c r="ED78" s="581">
        <f>AH78*((Resultat_liste!$Y80+20)/20)+Resultat_liste!$V80</f>
        <v>-21</v>
      </c>
      <c r="EE78" s="581">
        <f>AI78*((Resultat_liste!$Y80+20)/20)+Resultat_liste!$V80</f>
        <v>6</v>
      </c>
      <c r="EF78" s="581">
        <f>AJ78*((Resultat_liste!$Y80+20)/20)+Resultat_liste!$V80</f>
        <v>33</v>
      </c>
      <c r="EG78" s="581">
        <f>AK78*((Resultat_liste!$Y80+20)/20)+Resultat_liste!$V80</f>
        <v>6</v>
      </c>
      <c r="EH78" s="581">
        <f>AL78*((Resultat_liste!$Y80+20)/20)+Resultat_liste!$V80</f>
        <v>-21</v>
      </c>
      <c r="EI78" s="581">
        <f>AM78*((Resultat_liste!$Y80+20)/20)+Resultat_liste!$V80</f>
        <v>6</v>
      </c>
      <c r="EJ78" s="581">
        <f>AN78*((Resultat_liste!$Y80+20)/20)+Resultat_liste!$V80</f>
        <v>33</v>
      </c>
      <c r="EK78" s="581">
        <f>AO78*((Resultat_liste!$Y80+20)/20)+Resultat_liste!$V80</f>
        <v>6</v>
      </c>
      <c r="EL78" s="581">
        <f>AP78*((Resultat_liste!$Y80+20)/20)+Resultat_liste!$V80</f>
        <v>-21</v>
      </c>
      <c r="EM78" s="581">
        <f>AQ78*((Resultat_liste!$Y80+20)/20)+Resultat_liste!$V80</f>
        <v>6</v>
      </c>
      <c r="EN78" s="581">
        <f>AR78*((Resultat_liste!$Y80+20)/20)+Resultat_liste!$V80</f>
        <v>33</v>
      </c>
      <c r="EO78" s="581">
        <f>AS78*((Resultat_liste!$Y80+20)/20)+Resultat_liste!$V80</f>
        <v>6</v>
      </c>
      <c r="EP78" s="581">
        <f>AT78*((Resultat_liste!$Y80+20)/20)+Resultat_liste!$V80</f>
        <v>-21</v>
      </c>
      <c r="EQ78" s="581">
        <f>AU78*((Resultat_liste!$Y80+20)/20)+Resultat_liste!$V80</f>
        <v>6</v>
      </c>
      <c r="ER78" s="581">
        <f>AV78*((Resultat_liste!$Y80+20)/20)+Resultat_liste!$V80</f>
        <v>33</v>
      </c>
      <c r="ES78" s="581">
        <f>AW78*((Resultat_liste!$Y80+20)/20)+Resultat_liste!$V80</f>
        <v>6</v>
      </c>
      <c r="ET78" s="581">
        <f>AX78*((Resultat_liste!$Y80+20)/20)+Resultat_liste!$V80</f>
        <v>-21</v>
      </c>
      <c r="EU78" s="581">
        <f>AY78*((Resultat_liste!$Y80+20)/20)+Resultat_liste!$V80</f>
        <v>6</v>
      </c>
      <c r="EV78" s="581">
        <f>AZ78*((Resultat_liste!$Y80+20)/20)+Resultat_liste!$V80</f>
        <v>33</v>
      </c>
      <c r="EW78" s="581">
        <f>BA78*((Resultat_liste!$Y80+20)/20)+Resultat_liste!$V80</f>
        <v>6</v>
      </c>
      <c r="EX78" s="581">
        <f>BB78*((Resultat_liste!$Y80+20)/20)+Resultat_liste!$V80</f>
        <v>-21</v>
      </c>
      <c r="EY78" s="581">
        <f>BC78*((Resultat_liste!$Y80+20)/20)+Resultat_liste!$V80</f>
        <v>6</v>
      </c>
      <c r="EZ78" s="581">
        <f>BD78*((Resultat_liste!$Y80+20)/20)+Resultat_liste!$V80</f>
        <v>33</v>
      </c>
      <c r="FA78" s="581">
        <f>BE78*((Resultat_liste!$Y80+20)/20)+Resultat_liste!$V80</f>
        <v>6</v>
      </c>
      <c r="FB78" s="581">
        <f t="shared" si="172"/>
        <v>20</v>
      </c>
      <c r="FC78" s="581">
        <f t="shared" si="173"/>
        <v>0</v>
      </c>
      <c r="FD78" s="581">
        <f t="shared" si="174"/>
        <v>-20</v>
      </c>
      <c r="FE78" s="581">
        <f t="shared" si="175"/>
        <v>0</v>
      </c>
      <c r="FF78" s="581">
        <f t="shared" si="176"/>
        <v>20</v>
      </c>
      <c r="FG78" s="581">
        <f t="shared" si="177"/>
        <v>0</v>
      </c>
      <c r="FH78" s="581">
        <f t="shared" si="178"/>
        <v>-20</v>
      </c>
      <c r="FI78" s="581">
        <f t="shared" si="179"/>
        <v>0</v>
      </c>
      <c r="FJ78" s="581">
        <f t="shared" si="180"/>
        <v>20</v>
      </c>
      <c r="FK78" s="581">
        <f t="shared" si="181"/>
        <v>0</v>
      </c>
      <c r="FL78" s="581">
        <f t="shared" si="182"/>
        <v>-20</v>
      </c>
      <c r="FM78" s="581">
        <f t="shared" si="183"/>
        <v>0</v>
      </c>
      <c r="FN78" s="581">
        <f t="shared" si="184"/>
        <v>20</v>
      </c>
      <c r="FO78" s="581">
        <f t="shared" si="185"/>
        <v>0</v>
      </c>
      <c r="FP78" s="581">
        <f t="shared" si="186"/>
        <v>-20</v>
      </c>
      <c r="FQ78" s="581">
        <f t="shared" si="187"/>
        <v>0</v>
      </c>
      <c r="FR78" s="581">
        <f t="shared" si="188"/>
        <v>20</v>
      </c>
      <c r="FS78" s="581">
        <f t="shared" si="189"/>
        <v>0</v>
      </c>
      <c r="FT78" s="581">
        <f t="shared" si="190"/>
        <v>-20</v>
      </c>
      <c r="FU78" s="581">
        <f t="shared" si="191"/>
        <v>0</v>
      </c>
      <c r="FV78" s="581">
        <f t="shared" si="192"/>
        <v>20</v>
      </c>
      <c r="FW78" s="581">
        <f t="shared" si="193"/>
        <v>0</v>
      </c>
      <c r="FX78" s="581">
        <f t="shared" si="194"/>
        <v>-20</v>
      </c>
      <c r="FY78" s="581">
        <f t="shared" si="195"/>
        <v>0</v>
      </c>
      <c r="FZ78" s="581">
        <f t="shared" si="196"/>
        <v>20</v>
      </c>
      <c r="GA78" s="581">
        <f t="shared" si="197"/>
        <v>0</v>
      </c>
      <c r="GB78" s="581">
        <f t="shared" si="101"/>
        <v>-20</v>
      </c>
      <c r="GC78" s="581">
        <f t="shared" si="102"/>
        <v>0</v>
      </c>
      <c r="GD78" s="581">
        <f t="shared" si="103"/>
        <v>20</v>
      </c>
      <c r="GE78" s="581">
        <f t="shared" si="104"/>
        <v>0</v>
      </c>
      <c r="GF78" s="581">
        <f t="shared" si="105"/>
        <v>-20</v>
      </c>
      <c r="GG78" s="581">
        <f t="shared" si="106"/>
        <v>0</v>
      </c>
      <c r="GH78" s="581">
        <f t="shared" si="107"/>
        <v>20</v>
      </c>
      <c r="GI78" s="581">
        <f t="shared" si="108"/>
        <v>0</v>
      </c>
      <c r="GJ78" s="581">
        <f t="shared" si="109"/>
        <v>-20</v>
      </c>
      <c r="GK78" s="581">
        <f t="shared" si="110"/>
        <v>0</v>
      </c>
      <c r="GL78" s="581">
        <f t="shared" si="111"/>
        <v>20</v>
      </c>
      <c r="GM78" s="581">
        <f t="shared" si="112"/>
        <v>0</v>
      </c>
      <c r="GN78" s="581">
        <f t="shared" si="113"/>
        <v>-20</v>
      </c>
      <c r="GO78" s="581">
        <f t="shared" si="114"/>
        <v>0</v>
      </c>
      <c r="GP78" s="581">
        <f t="shared" si="115"/>
        <v>20</v>
      </c>
      <c r="GQ78" s="581">
        <f t="shared" si="116"/>
        <v>0</v>
      </c>
      <c r="GR78" s="581">
        <f t="shared" si="117"/>
        <v>-20</v>
      </c>
      <c r="GS78" s="581">
        <f t="shared" si="118"/>
        <v>0</v>
      </c>
      <c r="GT78" s="581">
        <f t="shared" si="119"/>
        <v>20</v>
      </c>
      <c r="GU78" s="581">
        <f t="shared" si="120"/>
        <v>0</v>
      </c>
      <c r="GV78" s="581">
        <f t="shared" si="121"/>
        <v>-20</v>
      </c>
      <c r="GW78" s="581">
        <f t="shared" si="122"/>
        <v>0</v>
      </c>
      <c r="GX78" s="581">
        <f t="shared" si="123"/>
        <v>20</v>
      </c>
      <c r="GY78" s="581">
        <f t="shared" si="124"/>
        <v>0</v>
      </c>
    </row>
    <row r="79" spans="1:207" ht="16.5" thickTop="1" thickBot="1" x14ac:dyDescent="0.3">
      <c r="A79" s="581">
        <v>780</v>
      </c>
      <c r="B79" s="584" t="s">
        <v>96</v>
      </c>
      <c r="C79" s="581">
        <f t="shared" si="198"/>
        <v>12</v>
      </c>
      <c r="D79" s="581">
        <f t="shared" si="125"/>
        <v>1201</v>
      </c>
      <c r="E79" s="581">
        <v>780</v>
      </c>
      <c r="F79" s="581">
        <f t="shared" si="199"/>
        <v>1</v>
      </c>
      <c r="G79" s="582" t="s">
        <v>95</v>
      </c>
      <c r="H79" s="581">
        <v>20</v>
      </c>
      <c r="I79" s="581">
        <v>0</v>
      </c>
      <c r="J79" s="581">
        <v>-20</v>
      </c>
      <c r="K79" s="581">
        <v>0</v>
      </c>
      <c r="L79" s="581">
        <f t="shared" si="126"/>
        <v>20</v>
      </c>
      <c r="M79" s="581">
        <f t="shared" si="127"/>
        <v>0</v>
      </c>
      <c r="N79" s="581">
        <f t="shared" si="128"/>
        <v>-20</v>
      </c>
      <c r="O79" s="581">
        <f t="shared" si="129"/>
        <v>0</v>
      </c>
      <c r="P79" s="581">
        <f t="shared" si="130"/>
        <v>20</v>
      </c>
      <c r="Q79" s="581">
        <f t="shared" si="131"/>
        <v>0</v>
      </c>
      <c r="R79" s="581">
        <f t="shared" si="132"/>
        <v>-20</v>
      </c>
      <c r="S79" s="581">
        <f t="shared" si="133"/>
        <v>0</v>
      </c>
      <c r="T79" s="581">
        <f t="shared" si="134"/>
        <v>20</v>
      </c>
      <c r="U79" s="581">
        <f t="shared" si="135"/>
        <v>0</v>
      </c>
      <c r="V79" s="581">
        <f t="shared" si="136"/>
        <v>-20</v>
      </c>
      <c r="W79" s="581">
        <f t="shared" si="137"/>
        <v>0</v>
      </c>
      <c r="X79" s="581">
        <f t="shared" si="138"/>
        <v>20</v>
      </c>
      <c r="Y79" s="581">
        <f t="shared" si="139"/>
        <v>0</v>
      </c>
      <c r="Z79" s="581">
        <f t="shared" si="140"/>
        <v>-20</v>
      </c>
      <c r="AA79" s="581">
        <f t="shared" si="141"/>
        <v>0</v>
      </c>
      <c r="AB79" s="581">
        <f t="shared" si="142"/>
        <v>20</v>
      </c>
      <c r="AC79" s="581">
        <f t="shared" si="143"/>
        <v>0</v>
      </c>
      <c r="AD79" s="581">
        <f t="shared" si="144"/>
        <v>-20</v>
      </c>
      <c r="AE79" s="581">
        <f t="shared" si="145"/>
        <v>0</v>
      </c>
      <c r="AF79" s="581">
        <f t="shared" si="146"/>
        <v>20</v>
      </c>
      <c r="AG79" s="581">
        <f t="shared" si="147"/>
        <v>0</v>
      </c>
      <c r="AH79" s="581">
        <f t="shared" si="148"/>
        <v>-20</v>
      </c>
      <c r="AI79" s="581">
        <f t="shared" si="149"/>
        <v>0</v>
      </c>
      <c r="AJ79" s="581">
        <f t="shared" si="150"/>
        <v>20</v>
      </c>
      <c r="AK79" s="581">
        <f t="shared" si="151"/>
        <v>0</v>
      </c>
      <c r="AL79" s="581">
        <f t="shared" si="152"/>
        <v>-20</v>
      </c>
      <c r="AM79" s="581">
        <f t="shared" si="153"/>
        <v>0</v>
      </c>
      <c r="AN79" s="581">
        <f t="shared" si="154"/>
        <v>20</v>
      </c>
      <c r="AO79" s="581">
        <f t="shared" si="155"/>
        <v>0</v>
      </c>
      <c r="AP79" s="581">
        <f t="shared" si="156"/>
        <v>-20</v>
      </c>
      <c r="AQ79" s="581">
        <f t="shared" si="157"/>
        <v>0</v>
      </c>
      <c r="AR79" s="581">
        <f t="shared" si="158"/>
        <v>20</v>
      </c>
      <c r="AS79" s="581">
        <f t="shared" si="159"/>
        <v>0</v>
      </c>
      <c r="AT79" s="581">
        <f t="shared" si="160"/>
        <v>-20</v>
      </c>
      <c r="AU79" s="581">
        <f t="shared" si="161"/>
        <v>0</v>
      </c>
      <c r="AV79" s="581">
        <f t="shared" si="162"/>
        <v>20</v>
      </c>
      <c r="AW79" s="581">
        <f t="shared" si="163"/>
        <v>0</v>
      </c>
      <c r="AX79" s="581">
        <f t="shared" si="164"/>
        <v>-20</v>
      </c>
      <c r="AY79" s="581">
        <f t="shared" si="165"/>
        <v>0</v>
      </c>
      <c r="AZ79" s="581">
        <f t="shared" si="166"/>
        <v>20</v>
      </c>
      <c r="BA79" s="581">
        <f t="shared" si="167"/>
        <v>0</v>
      </c>
      <c r="BB79" s="581">
        <f t="shared" si="168"/>
        <v>-20</v>
      </c>
      <c r="BC79" s="581">
        <f t="shared" si="169"/>
        <v>0</v>
      </c>
      <c r="BD79" s="581">
        <f t="shared" si="170"/>
        <v>20</v>
      </c>
      <c r="BE79" s="581">
        <f t="shared" si="171"/>
        <v>0</v>
      </c>
      <c r="BF79" s="581">
        <f>H79*((Resultat_liste!$M81+20)/20)+Resultat_liste!$J81</f>
        <v>27</v>
      </c>
      <c r="BG79" s="581">
        <f>I79*((Resultat_liste!$M81+20)/20)+Resultat_liste!$J81</f>
        <v>0</v>
      </c>
      <c r="BH79" s="581">
        <f>J79*((Resultat_liste!$M81+20)/20)+Resultat_liste!$J81</f>
        <v>-27</v>
      </c>
      <c r="BI79" s="581">
        <f>K79*((Resultat_liste!$M81+20)/20)+Resultat_liste!$J81</f>
        <v>0</v>
      </c>
      <c r="BJ79" s="581">
        <f>L79*((Resultat_liste!$M81+20)/20)+Resultat_liste!$J81</f>
        <v>27</v>
      </c>
      <c r="BK79" s="581">
        <f>M79*((Resultat_liste!$M81+20)/20)+Resultat_liste!$J81</f>
        <v>0</v>
      </c>
      <c r="BL79" s="581">
        <f>N79*((Resultat_liste!$M81+20)/20)+Resultat_liste!$J81</f>
        <v>-27</v>
      </c>
      <c r="BM79" s="581">
        <f>O79*((Resultat_liste!$M81+20)/20)+Resultat_liste!$J81</f>
        <v>0</v>
      </c>
      <c r="BN79" s="581">
        <f>P79*((Resultat_liste!$M81+20)/20)+Resultat_liste!$J81</f>
        <v>27</v>
      </c>
      <c r="BO79" s="581">
        <f>Q79*((Resultat_liste!$M81+20)/20)+Resultat_liste!$J81</f>
        <v>0</v>
      </c>
      <c r="BP79" s="581">
        <f>R79*((Resultat_liste!$M81+20)/20)+Resultat_liste!$J81</f>
        <v>-27</v>
      </c>
      <c r="BQ79" s="581">
        <f>S79*((Resultat_liste!$M81+20)/20)+Resultat_liste!$J81</f>
        <v>0</v>
      </c>
      <c r="BR79" s="581">
        <f>T79*((Resultat_liste!$M81+20)/20)+Resultat_liste!$J81</f>
        <v>27</v>
      </c>
      <c r="BS79" s="581">
        <f>U79*((Resultat_liste!$M81+20)/20)+Resultat_liste!$J81</f>
        <v>0</v>
      </c>
      <c r="BT79" s="581">
        <f>V79*((Resultat_liste!$M81+20)/20)+Resultat_liste!$J81</f>
        <v>-27</v>
      </c>
      <c r="BU79" s="581">
        <f>W79*((Resultat_liste!$M81+20)/20)+Resultat_liste!$J81</f>
        <v>0</v>
      </c>
      <c r="BV79" s="581">
        <f>X79*((Resultat_liste!$M81+20)/20)+Resultat_liste!$J81</f>
        <v>27</v>
      </c>
      <c r="BW79" s="581">
        <f>Y79*((Resultat_liste!$M81+20)/20)+Resultat_liste!$J81</f>
        <v>0</v>
      </c>
      <c r="BX79" s="581">
        <f>Z79*((Resultat_liste!$M81+20)/20)+Resultat_liste!$J81</f>
        <v>-27</v>
      </c>
      <c r="BY79" s="581">
        <f>AA79*((Resultat_liste!$M81+20)/20)+Resultat_liste!$J81</f>
        <v>0</v>
      </c>
      <c r="BZ79" s="581">
        <f>AB79*((Resultat_liste!$M81+20)/20)+Resultat_liste!$J81</f>
        <v>27</v>
      </c>
      <c r="CA79" s="581">
        <f>AC79*((Resultat_liste!$M81+20)/20)+Resultat_liste!$J81</f>
        <v>0</v>
      </c>
      <c r="CB79" s="581">
        <f>AD79*((Resultat_liste!$M81+20)/20)+Resultat_liste!$J81</f>
        <v>-27</v>
      </c>
      <c r="CC79" s="581">
        <f>AE79*((Resultat_liste!$M81+20)/20)+Resultat_liste!$J81</f>
        <v>0</v>
      </c>
      <c r="CD79" s="581">
        <f>AF79*((Resultat_liste!$M81+20)/20)+Resultat_liste!$J81</f>
        <v>27</v>
      </c>
      <c r="CE79" s="581">
        <f>AG79*((Resultat_liste!$M81+20)/20)+Resultat_liste!$J81</f>
        <v>0</v>
      </c>
      <c r="CF79" s="581">
        <f>AH79*((Resultat_liste!$M81+20)/20)+Resultat_liste!$J81</f>
        <v>-27</v>
      </c>
      <c r="CG79" s="581">
        <f>AI79*((Resultat_liste!$M81+20)/20)+Resultat_liste!$J81</f>
        <v>0</v>
      </c>
      <c r="CH79" s="581">
        <f>AJ79*((Resultat_liste!$M81+20)/20)+Resultat_liste!$J81</f>
        <v>27</v>
      </c>
      <c r="CI79" s="581">
        <f>AK79*((Resultat_liste!$M81+20)/20)+Resultat_liste!$J81</f>
        <v>0</v>
      </c>
      <c r="CJ79" s="581">
        <f>AL79*((Resultat_liste!$M81+20)/20)+Resultat_liste!$J81</f>
        <v>-27</v>
      </c>
      <c r="CK79" s="581">
        <f>AM79*((Resultat_liste!$M81+20)/20)+Resultat_liste!$J81</f>
        <v>0</v>
      </c>
      <c r="CL79" s="581">
        <f>AN79*((Resultat_liste!$M81+20)/20)+Resultat_liste!$J81</f>
        <v>27</v>
      </c>
      <c r="CM79" s="581">
        <f>AO79*((Resultat_liste!$M81+20)/20)+Resultat_liste!$J81</f>
        <v>0</v>
      </c>
      <c r="CN79" s="581">
        <f>AP79*((Resultat_liste!$M81+20)/20)+Resultat_liste!$J81</f>
        <v>-27</v>
      </c>
      <c r="CO79" s="581">
        <f>AQ79*((Resultat_liste!$M81+20)/20)+Resultat_liste!$J81</f>
        <v>0</v>
      </c>
      <c r="CP79" s="581">
        <f>AR79*((Resultat_liste!$M81+20)/20)+Resultat_liste!$J81</f>
        <v>27</v>
      </c>
      <c r="CQ79" s="581">
        <f>AS79*((Resultat_liste!$M81+20)/20)+Resultat_liste!$J81</f>
        <v>0</v>
      </c>
      <c r="CR79" s="581">
        <f>AT79*((Resultat_liste!$M81+20)/20)+Resultat_liste!$J81</f>
        <v>-27</v>
      </c>
      <c r="CS79" s="581">
        <f>AU79*((Resultat_liste!$M81+20)/20)+Resultat_liste!$J81</f>
        <v>0</v>
      </c>
      <c r="CT79" s="581">
        <f>AV79*((Resultat_liste!$M81+20)/20)+Resultat_liste!$J81</f>
        <v>27</v>
      </c>
      <c r="CU79" s="581">
        <f>AW79*((Resultat_liste!$M81+20)/20)+Resultat_liste!$J81</f>
        <v>0</v>
      </c>
      <c r="CV79" s="581">
        <f>AX79*((Resultat_liste!$M81+20)/20)+Resultat_liste!$J81</f>
        <v>-27</v>
      </c>
      <c r="CW79" s="581">
        <f>AY79*((Resultat_liste!$M81+20)/20)+Resultat_liste!$J81</f>
        <v>0</v>
      </c>
      <c r="CX79" s="581">
        <f>AZ79*((Resultat_liste!$M81+20)/20)+Resultat_liste!$J81</f>
        <v>27</v>
      </c>
      <c r="CY79" s="581">
        <f>BA79*((Resultat_liste!$M81+20)/20)+Resultat_liste!$J81</f>
        <v>0</v>
      </c>
      <c r="CZ79" s="581">
        <f>BB79*((Resultat_liste!$M81+20)/20)+Resultat_liste!$J81</f>
        <v>-27</v>
      </c>
      <c r="DA79" s="581">
        <f>BC79*((Resultat_liste!$M81+20)/20)+Resultat_liste!$J81</f>
        <v>0</v>
      </c>
      <c r="DB79" s="581">
        <f>BD79*((Resultat_liste!$M81+20)/20)+Resultat_liste!$J81</f>
        <v>27</v>
      </c>
      <c r="DC79" s="581">
        <f>BE79*((Resultat_liste!$M81+20)/20)+Resultat_liste!$J81</f>
        <v>0</v>
      </c>
      <c r="DD79" s="581">
        <f>H79*((Resultat_liste!$Y81+20)/20)+Resultat_liste!$V81</f>
        <v>29</v>
      </c>
      <c r="DE79" s="581">
        <f>I79*((Resultat_liste!$Y81+20)/20)+Resultat_liste!$V81</f>
        <v>3</v>
      </c>
      <c r="DF79" s="581">
        <f>J79*((Resultat_liste!$Y81+20)/20)+Resultat_liste!$V81</f>
        <v>-23</v>
      </c>
      <c r="DG79" s="581">
        <f>K79*((Resultat_liste!$Y81+20)/20)+Resultat_liste!$V81</f>
        <v>3</v>
      </c>
      <c r="DH79" s="581">
        <f>L79*((Resultat_liste!$Y81+20)/20)+Resultat_liste!$V81</f>
        <v>29</v>
      </c>
      <c r="DI79" s="581">
        <f>M79*((Resultat_liste!$Y81+20)/20)+Resultat_liste!$V81</f>
        <v>3</v>
      </c>
      <c r="DJ79" s="581">
        <f>N79*((Resultat_liste!$Y81+20)/20)+Resultat_liste!$V81</f>
        <v>-23</v>
      </c>
      <c r="DK79" s="581">
        <f>O79*((Resultat_liste!$Y81+20)/20)+Resultat_liste!$V81</f>
        <v>3</v>
      </c>
      <c r="DL79" s="581">
        <f>P79*((Resultat_liste!$Y81+20)/20)+Resultat_liste!$V81</f>
        <v>29</v>
      </c>
      <c r="DM79" s="581">
        <f>Q79*((Resultat_liste!$Y81+20)/20)+Resultat_liste!$V81</f>
        <v>3</v>
      </c>
      <c r="DN79" s="581">
        <f>R79*((Resultat_liste!$Y81+20)/20)+Resultat_liste!$V81</f>
        <v>-23</v>
      </c>
      <c r="DO79" s="581">
        <f>S79*((Resultat_liste!$Y81+20)/20)+Resultat_liste!$V81</f>
        <v>3</v>
      </c>
      <c r="DP79" s="581">
        <f>T79*((Resultat_liste!$Y81+20)/20)+Resultat_liste!$V81</f>
        <v>29</v>
      </c>
      <c r="DQ79" s="581">
        <f>U79*((Resultat_liste!$Y81+20)/20)+Resultat_liste!$V81</f>
        <v>3</v>
      </c>
      <c r="DR79" s="581">
        <f>V79*((Resultat_liste!$Y81+20)/20)+Resultat_liste!$V81</f>
        <v>-23</v>
      </c>
      <c r="DS79" s="581">
        <f>W79*((Resultat_liste!$Y81+20)/20)+Resultat_liste!$V81</f>
        <v>3</v>
      </c>
      <c r="DT79" s="581">
        <f>X79*((Resultat_liste!$Y81+20)/20)+Resultat_liste!$V81</f>
        <v>29</v>
      </c>
      <c r="DU79" s="581">
        <f>Y79*((Resultat_liste!$Y81+20)/20)+Resultat_liste!$V81</f>
        <v>3</v>
      </c>
      <c r="DV79" s="581">
        <f>Z79*((Resultat_liste!$Y81+20)/20)+Resultat_liste!$V81</f>
        <v>-23</v>
      </c>
      <c r="DW79" s="581">
        <f>AA79*((Resultat_liste!$Y81+20)/20)+Resultat_liste!$V81</f>
        <v>3</v>
      </c>
      <c r="DX79" s="581">
        <f>AB79*((Resultat_liste!$Y81+20)/20)+Resultat_liste!$V81</f>
        <v>29</v>
      </c>
      <c r="DY79" s="581">
        <f>AC79*((Resultat_liste!$Y81+20)/20)+Resultat_liste!$V81</f>
        <v>3</v>
      </c>
      <c r="DZ79" s="581">
        <f>AD79*((Resultat_liste!$Y81+20)/20)+Resultat_liste!$V81</f>
        <v>-23</v>
      </c>
      <c r="EA79" s="581">
        <f>AE79*((Resultat_liste!$Y81+20)/20)+Resultat_liste!$V81</f>
        <v>3</v>
      </c>
      <c r="EB79" s="581">
        <f>AF79*((Resultat_liste!$Y81+20)/20)+Resultat_liste!$V81</f>
        <v>29</v>
      </c>
      <c r="EC79" s="581">
        <f>AG79*((Resultat_liste!$Y81+20)/20)+Resultat_liste!$V81</f>
        <v>3</v>
      </c>
      <c r="ED79" s="581">
        <f>AH79*((Resultat_liste!$Y81+20)/20)+Resultat_liste!$V81</f>
        <v>-23</v>
      </c>
      <c r="EE79" s="581">
        <f>AI79*((Resultat_liste!$Y81+20)/20)+Resultat_liste!$V81</f>
        <v>3</v>
      </c>
      <c r="EF79" s="581">
        <f>AJ79*((Resultat_liste!$Y81+20)/20)+Resultat_liste!$V81</f>
        <v>29</v>
      </c>
      <c r="EG79" s="581">
        <f>AK79*((Resultat_liste!$Y81+20)/20)+Resultat_liste!$V81</f>
        <v>3</v>
      </c>
      <c r="EH79" s="581">
        <f>AL79*((Resultat_liste!$Y81+20)/20)+Resultat_liste!$V81</f>
        <v>-23</v>
      </c>
      <c r="EI79" s="581">
        <f>AM79*((Resultat_liste!$Y81+20)/20)+Resultat_liste!$V81</f>
        <v>3</v>
      </c>
      <c r="EJ79" s="581">
        <f>AN79*((Resultat_liste!$Y81+20)/20)+Resultat_liste!$V81</f>
        <v>29</v>
      </c>
      <c r="EK79" s="581">
        <f>AO79*((Resultat_liste!$Y81+20)/20)+Resultat_liste!$V81</f>
        <v>3</v>
      </c>
      <c r="EL79" s="581">
        <f>AP79*((Resultat_liste!$Y81+20)/20)+Resultat_liste!$V81</f>
        <v>-23</v>
      </c>
      <c r="EM79" s="581">
        <f>AQ79*((Resultat_liste!$Y81+20)/20)+Resultat_liste!$V81</f>
        <v>3</v>
      </c>
      <c r="EN79" s="581">
        <f>AR79*((Resultat_liste!$Y81+20)/20)+Resultat_liste!$V81</f>
        <v>29</v>
      </c>
      <c r="EO79" s="581">
        <f>AS79*((Resultat_liste!$Y81+20)/20)+Resultat_liste!$V81</f>
        <v>3</v>
      </c>
      <c r="EP79" s="581">
        <f>AT79*((Resultat_liste!$Y81+20)/20)+Resultat_liste!$V81</f>
        <v>-23</v>
      </c>
      <c r="EQ79" s="581">
        <f>AU79*((Resultat_liste!$Y81+20)/20)+Resultat_liste!$V81</f>
        <v>3</v>
      </c>
      <c r="ER79" s="581">
        <f>AV79*((Resultat_liste!$Y81+20)/20)+Resultat_liste!$V81</f>
        <v>29</v>
      </c>
      <c r="ES79" s="581">
        <f>AW79*((Resultat_liste!$Y81+20)/20)+Resultat_liste!$V81</f>
        <v>3</v>
      </c>
      <c r="ET79" s="581">
        <f>AX79*((Resultat_liste!$Y81+20)/20)+Resultat_liste!$V81</f>
        <v>-23</v>
      </c>
      <c r="EU79" s="581">
        <f>AY79*((Resultat_liste!$Y81+20)/20)+Resultat_liste!$V81</f>
        <v>3</v>
      </c>
      <c r="EV79" s="581">
        <f>AZ79*((Resultat_liste!$Y81+20)/20)+Resultat_liste!$V81</f>
        <v>29</v>
      </c>
      <c r="EW79" s="581">
        <f>BA79*((Resultat_liste!$Y81+20)/20)+Resultat_liste!$V81</f>
        <v>3</v>
      </c>
      <c r="EX79" s="581">
        <f>BB79*((Resultat_liste!$Y81+20)/20)+Resultat_liste!$V81</f>
        <v>-23</v>
      </c>
      <c r="EY79" s="581">
        <f>BC79*((Resultat_liste!$Y81+20)/20)+Resultat_liste!$V81</f>
        <v>3</v>
      </c>
      <c r="EZ79" s="581">
        <f>BD79*((Resultat_liste!$Y81+20)/20)+Resultat_liste!$V81</f>
        <v>29</v>
      </c>
      <c r="FA79" s="581">
        <f>BE79*((Resultat_liste!$Y81+20)/20)+Resultat_liste!$V81</f>
        <v>3</v>
      </c>
      <c r="FB79" s="581">
        <f t="shared" si="172"/>
        <v>20</v>
      </c>
      <c r="FC79" s="581">
        <f t="shared" si="173"/>
        <v>0</v>
      </c>
      <c r="FD79" s="581">
        <f t="shared" si="174"/>
        <v>-20</v>
      </c>
      <c r="FE79" s="581">
        <f t="shared" si="175"/>
        <v>0</v>
      </c>
      <c r="FF79" s="581">
        <f t="shared" si="176"/>
        <v>20</v>
      </c>
      <c r="FG79" s="581">
        <f t="shared" si="177"/>
        <v>0</v>
      </c>
      <c r="FH79" s="581">
        <f t="shared" si="178"/>
        <v>-20</v>
      </c>
      <c r="FI79" s="581">
        <f t="shared" si="179"/>
        <v>0</v>
      </c>
      <c r="FJ79" s="581">
        <f t="shared" si="180"/>
        <v>20</v>
      </c>
      <c r="FK79" s="581">
        <f t="shared" si="181"/>
        <v>0</v>
      </c>
      <c r="FL79" s="581">
        <f t="shared" si="182"/>
        <v>-20</v>
      </c>
      <c r="FM79" s="581">
        <f t="shared" si="183"/>
        <v>0</v>
      </c>
      <c r="FN79" s="581">
        <f t="shared" si="184"/>
        <v>20</v>
      </c>
      <c r="FO79" s="581">
        <f t="shared" si="185"/>
        <v>0</v>
      </c>
      <c r="FP79" s="581">
        <f t="shared" si="186"/>
        <v>-20</v>
      </c>
      <c r="FQ79" s="581">
        <f t="shared" si="187"/>
        <v>0</v>
      </c>
      <c r="FR79" s="581">
        <f t="shared" si="188"/>
        <v>20</v>
      </c>
      <c r="FS79" s="581">
        <f t="shared" si="189"/>
        <v>0</v>
      </c>
      <c r="FT79" s="581">
        <f t="shared" si="190"/>
        <v>-20</v>
      </c>
      <c r="FU79" s="581">
        <f t="shared" si="191"/>
        <v>0</v>
      </c>
      <c r="FV79" s="581">
        <f t="shared" si="192"/>
        <v>20</v>
      </c>
      <c r="FW79" s="581">
        <f t="shared" si="193"/>
        <v>0</v>
      </c>
      <c r="FX79" s="581">
        <f t="shared" si="194"/>
        <v>-20</v>
      </c>
      <c r="FY79" s="581">
        <f t="shared" si="195"/>
        <v>0</v>
      </c>
      <c r="FZ79" s="581">
        <f t="shared" si="196"/>
        <v>20</v>
      </c>
      <c r="GA79" s="581">
        <f t="shared" si="197"/>
        <v>0</v>
      </c>
      <c r="GB79" s="581">
        <f t="shared" si="101"/>
        <v>-20</v>
      </c>
      <c r="GC79" s="581">
        <f t="shared" si="102"/>
        <v>0</v>
      </c>
      <c r="GD79" s="581">
        <f t="shared" si="103"/>
        <v>20</v>
      </c>
      <c r="GE79" s="581">
        <f t="shared" si="104"/>
        <v>0</v>
      </c>
      <c r="GF79" s="581">
        <f t="shared" si="105"/>
        <v>-20</v>
      </c>
      <c r="GG79" s="581">
        <f t="shared" si="106"/>
        <v>0</v>
      </c>
      <c r="GH79" s="581">
        <f t="shared" si="107"/>
        <v>20</v>
      </c>
      <c r="GI79" s="581">
        <f t="shared" si="108"/>
        <v>0</v>
      </c>
      <c r="GJ79" s="581">
        <f t="shared" si="109"/>
        <v>-20</v>
      </c>
      <c r="GK79" s="581">
        <f t="shared" si="110"/>
        <v>0</v>
      </c>
      <c r="GL79" s="581">
        <f t="shared" si="111"/>
        <v>20</v>
      </c>
      <c r="GM79" s="581">
        <f t="shared" si="112"/>
        <v>0</v>
      </c>
      <c r="GN79" s="581">
        <f t="shared" si="113"/>
        <v>-20</v>
      </c>
      <c r="GO79" s="581">
        <f t="shared" si="114"/>
        <v>0</v>
      </c>
      <c r="GP79" s="581">
        <f t="shared" si="115"/>
        <v>20</v>
      </c>
      <c r="GQ79" s="581">
        <f t="shared" si="116"/>
        <v>0</v>
      </c>
      <c r="GR79" s="581">
        <f t="shared" si="117"/>
        <v>-20</v>
      </c>
      <c r="GS79" s="581">
        <f t="shared" si="118"/>
        <v>0</v>
      </c>
      <c r="GT79" s="581">
        <f t="shared" si="119"/>
        <v>20</v>
      </c>
      <c r="GU79" s="581">
        <f t="shared" si="120"/>
        <v>0</v>
      </c>
      <c r="GV79" s="581">
        <f t="shared" si="121"/>
        <v>-20</v>
      </c>
      <c r="GW79" s="581">
        <f t="shared" si="122"/>
        <v>0</v>
      </c>
      <c r="GX79" s="581">
        <f t="shared" si="123"/>
        <v>20</v>
      </c>
      <c r="GY79" s="581">
        <f t="shared" si="124"/>
        <v>0</v>
      </c>
    </row>
    <row r="80" spans="1:207" ht="16.5" thickTop="1" thickBot="1" x14ac:dyDescent="0.3">
      <c r="A80" s="581">
        <v>790</v>
      </c>
      <c r="B80" s="584" t="s">
        <v>97</v>
      </c>
      <c r="C80" s="581">
        <f t="shared" si="198"/>
        <v>12</v>
      </c>
      <c r="D80" s="581">
        <f t="shared" si="125"/>
        <v>1202</v>
      </c>
      <c r="E80" s="581">
        <v>790</v>
      </c>
      <c r="F80" s="581">
        <f t="shared" si="199"/>
        <v>2</v>
      </c>
      <c r="G80" s="582" t="s">
        <v>95</v>
      </c>
      <c r="H80" s="581">
        <v>20</v>
      </c>
      <c r="I80" s="581">
        <v>0</v>
      </c>
      <c r="J80" s="581">
        <v>-20</v>
      </c>
      <c r="K80" s="581">
        <v>0</v>
      </c>
      <c r="L80" s="581">
        <f t="shared" si="126"/>
        <v>20</v>
      </c>
      <c r="M80" s="581">
        <f t="shared" si="127"/>
        <v>0</v>
      </c>
      <c r="N80" s="581">
        <f t="shared" si="128"/>
        <v>-20</v>
      </c>
      <c r="O80" s="581">
        <f t="shared" si="129"/>
        <v>0</v>
      </c>
      <c r="P80" s="581">
        <f t="shared" si="130"/>
        <v>20</v>
      </c>
      <c r="Q80" s="581">
        <f t="shared" si="131"/>
        <v>0</v>
      </c>
      <c r="R80" s="581">
        <f t="shared" si="132"/>
        <v>-20</v>
      </c>
      <c r="S80" s="581">
        <f t="shared" si="133"/>
        <v>0</v>
      </c>
      <c r="T80" s="581">
        <f t="shared" si="134"/>
        <v>20</v>
      </c>
      <c r="U80" s="581">
        <f t="shared" si="135"/>
        <v>0</v>
      </c>
      <c r="V80" s="581">
        <f t="shared" si="136"/>
        <v>-20</v>
      </c>
      <c r="W80" s="581">
        <f t="shared" si="137"/>
        <v>0</v>
      </c>
      <c r="X80" s="581">
        <f t="shared" si="138"/>
        <v>20</v>
      </c>
      <c r="Y80" s="581">
        <f t="shared" si="139"/>
        <v>0</v>
      </c>
      <c r="Z80" s="581">
        <f t="shared" si="140"/>
        <v>-20</v>
      </c>
      <c r="AA80" s="581">
        <f t="shared" si="141"/>
        <v>0</v>
      </c>
      <c r="AB80" s="581">
        <f t="shared" si="142"/>
        <v>20</v>
      </c>
      <c r="AC80" s="581">
        <f t="shared" si="143"/>
        <v>0</v>
      </c>
      <c r="AD80" s="581">
        <f t="shared" si="144"/>
        <v>-20</v>
      </c>
      <c r="AE80" s="581">
        <f t="shared" si="145"/>
        <v>0</v>
      </c>
      <c r="AF80" s="581">
        <f t="shared" si="146"/>
        <v>20</v>
      </c>
      <c r="AG80" s="581">
        <f t="shared" si="147"/>
        <v>0</v>
      </c>
      <c r="AH80" s="581">
        <f t="shared" si="148"/>
        <v>-20</v>
      </c>
      <c r="AI80" s="581">
        <f t="shared" si="149"/>
        <v>0</v>
      </c>
      <c r="AJ80" s="581">
        <f t="shared" si="150"/>
        <v>20</v>
      </c>
      <c r="AK80" s="581">
        <f t="shared" si="151"/>
        <v>0</v>
      </c>
      <c r="AL80" s="581">
        <f t="shared" si="152"/>
        <v>-20</v>
      </c>
      <c r="AM80" s="581">
        <f t="shared" si="153"/>
        <v>0</v>
      </c>
      <c r="AN80" s="581">
        <f t="shared" si="154"/>
        <v>20</v>
      </c>
      <c r="AO80" s="581">
        <f t="shared" si="155"/>
        <v>0</v>
      </c>
      <c r="AP80" s="581">
        <f t="shared" si="156"/>
        <v>-20</v>
      </c>
      <c r="AQ80" s="581">
        <f t="shared" si="157"/>
        <v>0</v>
      </c>
      <c r="AR80" s="581">
        <f t="shared" si="158"/>
        <v>20</v>
      </c>
      <c r="AS80" s="581">
        <f t="shared" si="159"/>
        <v>0</v>
      </c>
      <c r="AT80" s="581">
        <f t="shared" si="160"/>
        <v>-20</v>
      </c>
      <c r="AU80" s="581">
        <f t="shared" si="161"/>
        <v>0</v>
      </c>
      <c r="AV80" s="581">
        <f t="shared" si="162"/>
        <v>20</v>
      </c>
      <c r="AW80" s="581">
        <f t="shared" si="163"/>
        <v>0</v>
      </c>
      <c r="AX80" s="581">
        <f t="shared" si="164"/>
        <v>-20</v>
      </c>
      <c r="AY80" s="581">
        <f t="shared" si="165"/>
        <v>0</v>
      </c>
      <c r="AZ80" s="581">
        <f t="shared" si="166"/>
        <v>20</v>
      </c>
      <c r="BA80" s="581">
        <f t="shared" si="167"/>
        <v>0</v>
      </c>
      <c r="BB80" s="581">
        <f t="shared" si="168"/>
        <v>-20</v>
      </c>
      <c r="BC80" s="581">
        <f t="shared" si="169"/>
        <v>0</v>
      </c>
      <c r="BD80" s="581">
        <f t="shared" si="170"/>
        <v>20</v>
      </c>
      <c r="BE80" s="581">
        <f t="shared" si="171"/>
        <v>0</v>
      </c>
      <c r="BF80" s="581">
        <f>H80*((Resultat_liste!$M82+20)/20)+Resultat_liste!$J82</f>
        <v>24</v>
      </c>
      <c r="BG80" s="581">
        <f>I80*((Resultat_liste!$M82+20)/20)+Resultat_liste!$J82</f>
        <v>0</v>
      </c>
      <c r="BH80" s="581">
        <f>J80*((Resultat_liste!$M82+20)/20)+Resultat_liste!$J82</f>
        <v>-24</v>
      </c>
      <c r="BI80" s="581">
        <f>K80*((Resultat_liste!$M82+20)/20)+Resultat_liste!$J82</f>
        <v>0</v>
      </c>
      <c r="BJ80" s="581">
        <f>L80*((Resultat_liste!$M82+20)/20)+Resultat_liste!$J82</f>
        <v>24</v>
      </c>
      <c r="BK80" s="581">
        <f>M80*((Resultat_liste!$M82+20)/20)+Resultat_liste!$J82</f>
        <v>0</v>
      </c>
      <c r="BL80" s="581">
        <f>N80*((Resultat_liste!$M82+20)/20)+Resultat_liste!$J82</f>
        <v>-24</v>
      </c>
      <c r="BM80" s="581">
        <f>O80*((Resultat_liste!$M82+20)/20)+Resultat_liste!$J82</f>
        <v>0</v>
      </c>
      <c r="BN80" s="581">
        <f>P80*((Resultat_liste!$M82+20)/20)+Resultat_liste!$J82</f>
        <v>24</v>
      </c>
      <c r="BO80" s="581">
        <f>Q80*((Resultat_liste!$M82+20)/20)+Resultat_liste!$J82</f>
        <v>0</v>
      </c>
      <c r="BP80" s="581">
        <f>R80*((Resultat_liste!$M82+20)/20)+Resultat_liste!$J82</f>
        <v>-24</v>
      </c>
      <c r="BQ80" s="581">
        <f>S80*((Resultat_liste!$M82+20)/20)+Resultat_liste!$J82</f>
        <v>0</v>
      </c>
      <c r="BR80" s="581">
        <f>T80*((Resultat_liste!$M82+20)/20)+Resultat_liste!$J82</f>
        <v>24</v>
      </c>
      <c r="BS80" s="581">
        <f>U80*((Resultat_liste!$M82+20)/20)+Resultat_liste!$J82</f>
        <v>0</v>
      </c>
      <c r="BT80" s="581">
        <f>V80*((Resultat_liste!$M82+20)/20)+Resultat_liste!$J82</f>
        <v>-24</v>
      </c>
      <c r="BU80" s="581">
        <f>W80*((Resultat_liste!$M82+20)/20)+Resultat_liste!$J82</f>
        <v>0</v>
      </c>
      <c r="BV80" s="581">
        <f>X80*((Resultat_liste!$M82+20)/20)+Resultat_liste!$J82</f>
        <v>24</v>
      </c>
      <c r="BW80" s="581">
        <f>Y80*((Resultat_liste!$M82+20)/20)+Resultat_liste!$J82</f>
        <v>0</v>
      </c>
      <c r="BX80" s="581">
        <f>Z80*((Resultat_liste!$M82+20)/20)+Resultat_liste!$J82</f>
        <v>-24</v>
      </c>
      <c r="BY80" s="581">
        <f>AA80*((Resultat_liste!$M82+20)/20)+Resultat_liste!$J82</f>
        <v>0</v>
      </c>
      <c r="BZ80" s="581">
        <f>AB80*((Resultat_liste!$M82+20)/20)+Resultat_liste!$J82</f>
        <v>24</v>
      </c>
      <c r="CA80" s="581">
        <f>AC80*((Resultat_liste!$M82+20)/20)+Resultat_liste!$J82</f>
        <v>0</v>
      </c>
      <c r="CB80" s="581">
        <f>AD80*((Resultat_liste!$M82+20)/20)+Resultat_liste!$J82</f>
        <v>-24</v>
      </c>
      <c r="CC80" s="581">
        <f>AE80*((Resultat_liste!$M82+20)/20)+Resultat_liste!$J82</f>
        <v>0</v>
      </c>
      <c r="CD80" s="581">
        <f>AF80*((Resultat_liste!$M82+20)/20)+Resultat_liste!$J82</f>
        <v>24</v>
      </c>
      <c r="CE80" s="581">
        <f>AG80*((Resultat_liste!$M82+20)/20)+Resultat_liste!$J82</f>
        <v>0</v>
      </c>
      <c r="CF80" s="581">
        <f>AH80*((Resultat_liste!$M82+20)/20)+Resultat_liste!$J82</f>
        <v>-24</v>
      </c>
      <c r="CG80" s="581">
        <f>AI80*((Resultat_liste!$M82+20)/20)+Resultat_liste!$J82</f>
        <v>0</v>
      </c>
      <c r="CH80" s="581">
        <f>AJ80*((Resultat_liste!$M82+20)/20)+Resultat_liste!$J82</f>
        <v>24</v>
      </c>
      <c r="CI80" s="581">
        <f>AK80*((Resultat_liste!$M82+20)/20)+Resultat_liste!$J82</f>
        <v>0</v>
      </c>
      <c r="CJ80" s="581">
        <f>AL80*((Resultat_liste!$M82+20)/20)+Resultat_liste!$J82</f>
        <v>-24</v>
      </c>
      <c r="CK80" s="581">
        <f>AM80*((Resultat_liste!$M82+20)/20)+Resultat_liste!$J82</f>
        <v>0</v>
      </c>
      <c r="CL80" s="581">
        <f>AN80*((Resultat_liste!$M82+20)/20)+Resultat_liste!$J82</f>
        <v>24</v>
      </c>
      <c r="CM80" s="581">
        <f>AO80*((Resultat_liste!$M82+20)/20)+Resultat_liste!$J82</f>
        <v>0</v>
      </c>
      <c r="CN80" s="581">
        <f>AP80*((Resultat_liste!$M82+20)/20)+Resultat_liste!$J82</f>
        <v>-24</v>
      </c>
      <c r="CO80" s="581">
        <f>AQ80*((Resultat_liste!$M82+20)/20)+Resultat_liste!$J82</f>
        <v>0</v>
      </c>
      <c r="CP80" s="581">
        <f>AR80*((Resultat_liste!$M82+20)/20)+Resultat_liste!$J82</f>
        <v>24</v>
      </c>
      <c r="CQ80" s="581">
        <f>AS80*((Resultat_liste!$M82+20)/20)+Resultat_liste!$J82</f>
        <v>0</v>
      </c>
      <c r="CR80" s="581">
        <f>AT80*((Resultat_liste!$M82+20)/20)+Resultat_liste!$J82</f>
        <v>-24</v>
      </c>
      <c r="CS80" s="581">
        <f>AU80*((Resultat_liste!$M82+20)/20)+Resultat_liste!$J82</f>
        <v>0</v>
      </c>
      <c r="CT80" s="581">
        <f>AV80*((Resultat_liste!$M82+20)/20)+Resultat_liste!$J82</f>
        <v>24</v>
      </c>
      <c r="CU80" s="581">
        <f>AW80*((Resultat_liste!$M82+20)/20)+Resultat_liste!$J82</f>
        <v>0</v>
      </c>
      <c r="CV80" s="581">
        <f>AX80*((Resultat_liste!$M82+20)/20)+Resultat_liste!$J82</f>
        <v>-24</v>
      </c>
      <c r="CW80" s="581">
        <f>AY80*((Resultat_liste!$M82+20)/20)+Resultat_liste!$J82</f>
        <v>0</v>
      </c>
      <c r="CX80" s="581">
        <f>AZ80*((Resultat_liste!$M82+20)/20)+Resultat_liste!$J82</f>
        <v>24</v>
      </c>
      <c r="CY80" s="581">
        <f>BA80*((Resultat_liste!$M82+20)/20)+Resultat_liste!$J82</f>
        <v>0</v>
      </c>
      <c r="CZ80" s="581">
        <f>BB80*((Resultat_liste!$M82+20)/20)+Resultat_liste!$J82</f>
        <v>-24</v>
      </c>
      <c r="DA80" s="581">
        <f>BC80*((Resultat_liste!$M82+20)/20)+Resultat_liste!$J82</f>
        <v>0</v>
      </c>
      <c r="DB80" s="581">
        <f>BD80*((Resultat_liste!$M82+20)/20)+Resultat_liste!$J82</f>
        <v>24</v>
      </c>
      <c r="DC80" s="581">
        <f>BE80*((Resultat_liste!$M82+20)/20)+Resultat_liste!$J82</f>
        <v>0</v>
      </c>
      <c r="DD80" s="581">
        <f>H80*((Resultat_liste!$Y82+20)/20)+Resultat_liste!$V82</f>
        <v>23</v>
      </c>
      <c r="DE80" s="581">
        <f>I80*((Resultat_liste!$Y82+20)/20)+Resultat_liste!$V82</f>
        <v>0</v>
      </c>
      <c r="DF80" s="581">
        <f>J80*((Resultat_liste!$Y82+20)/20)+Resultat_liste!$V82</f>
        <v>-23</v>
      </c>
      <c r="DG80" s="581">
        <f>K80*((Resultat_liste!$Y82+20)/20)+Resultat_liste!$V82</f>
        <v>0</v>
      </c>
      <c r="DH80" s="581">
        <f>L80*((Resultat_liste!$Y82+20)/20)+Resultat_liste!$V82</f>
        <v>23</v>
      </c>
      <c r="DI80" s="581">
        <f>M80*((Resultat_liste!$Y82+20)/20)+Resultat_liste!$V82</f>
        <v>0</v>
      </c>
      <c r="DJ80" s="581">
        <f>N80*((Resultat_liste!$Y82+20)/20)+Resultat_liste!$V82</f>
        <v>-23</v>
      </c>
      <c r="DK80" s="581">
        <f>O80*((Resultat_liste!$Y82+20)/20)+Resultat_liste!$V82</f>
        <v>0</v>
      </c>
      <c r="DL80" s="581">
        <f>P80*((Resultat_liste!$Y82+20)/20)+Resultat_liste!$V82</f>
        <v>23</v>
      </c>
      <c r="DM80" s="581">
        <f>Q80*((Resultat_liste!$Y82+20)/20)+Resultat_liste!$V82</f>
        <v>0</v>
      </c>
      <c r="DN80" s="581">
        <f>R80*((Resultat_liste!$Y82+20)/20)+Resultat_liste!$V82</f>
        <v>-23</v>
      </c>
      <c r="DO80" s="581">
        <f>S80*((Resultat_liste!$Y82+20)/20)+Resultat_liste!$V82</f>
        <v>0</v>
      </c>
      <c r="DP80" s="581">
        <f>T80*((Resultat_liste!$Y82+20)/20)+Resultat_liste!$V82</f>
        <v>23</v>
      </c>
      <c r="DQ80" s="581">
        <f>U80*((Resultat_liste!$Y82+20)/20)+Resultat_liste!$V82</f>
        <v>0</v>
      </c>
      <c r="DR80" s="581">
        <f>V80*((Resultat_liste!$Y82+20)/20)+Resultat_liste!$V82</f>
        <v>-23</v>
      </c>
      <c r="DS80" s="581">
        <f>W80*((Resultat_liste!$Y82+20)/20)+Resultat_liste!$V82</f>
        <v>0</v>
      </c>
      <c r="DT80" s="581">
        <f>X80*((Resultat_liste!$Y82+20)/20)+Resultat_liste!$V82</f>
        <v>23</v>
      </c>
      <c r="DU80" s="581">
        <f>Y80*((Resultat_liste!$Y82+20)/20)+Resultat_liste!$V82</f>
        <v>0</v>
      </c>
      <c r="DV80" s="581">
        <f>Z80*((Resultat_liste!$Y82+20)/20)+Resultat_liste!$V82</f>
        <v>-23</v>
      </c>
      <c r="DW80" s="581">
        <f>AA80*((Resultat_liste!$Y82+20)/20)+Resultat_liste!$V82</f>
        <v>0</v>
      </c>
      <c r="DX80" s="581">
        <f>AB80*((Resultat_liste!$Y82+20)/20)+Resultat_liste!$V82</f>
        <v>23</v>
      </c>
      <c r="DY80" s="581">
        <f>AC80*((Resultat_liste!$Y82+20)/20)+Resultat_liste!$V82</f>
        <v>0</v>
      </c>
      <c r="DZ80" s="581">
        <f>AD80*((Resultat_liste!$Y82+20)/20)+Resultat_liste!$V82</f>
        <v>-23</v>
      </c>
      <c r="EA80" s="581">
        <f>AE80*((Resultat_liste!$Y82+20)/20)+Resultat_liste!$V82</f>
        <v>0</v>
      </c>
      <c r="EB80" s="581">
        <f>AF80*((Resultat_liste!$Y82+20)/20)+Resultat_liste!$V82</f>
        <v>23</v>
      </c>
      <c r="EC80" s="581">
        <f>AG80*((Resultat_liste!$Y82+20)/20)+Resultat_liste!$V82</f>
        <v>0</v>
      </c>
      <c r="ED80" s="581">
        <f>AH80*((Resultat_liste!$Y82+20)/20)+Resultat_liste!$V82</f>
        <v>-23</v>
      </c>
      <c r="EE80" s="581">
        <f>AI80*((Resultat_liste!$Y82+20)/20)+Resultat_liste!$V82</f>
        <v>0</v>
      </c>
      <c r="EF80" s="581">
        <f>AJ80*((Resultat_liste!$Y82+20)/20)+Resultat_liste!$V82</f>
        <v>23</v>
      </c>
      <c r="EG80" s="581">
        <f>AK80*((Resultat_liste!$Y82+20)/20)+Resultat_liste!$V82</f>
        <v>0</v>
      </c>
      <c r="EH80" s="581">
        <f>AL80*((Resultat_liste!$Y82+20)/20)+Resultat_liste!$V82</f>
        <v>-23</v>
      </c>
      <c r="EI80" s="581">
        <f>AM80*((Resultat_liste!$Y82+20)/20)+Resultat_liste!$V82</f>
        <v>0</v>
      </c>
      <c r="EJ80" s="581">
        <f>AN80*((Resultat_liste!$Y82+20)/20)+Resultat_liste!$V82</f>
        <v>23</v>
      </c>
      <c r="EK80" s="581">
        <f>AO80*((Resultat_liste!$Y82+20)/20)+Resultat_liste!$V82</f>
        <v>0</v>
      </c>
      <c r="EL80" s="581">
        <f>AP80*((Resultat_liste!$Y82+20)/20)+Resultat_liste!$V82</f>
        <v>-23</v>
      </c>
      <c r="EM80" s="581">
        <f>AQ80*((Resultat_liste!$Y82+20)/20)+Resultat_liste!$V82</f>
        <v>0</v>
      </c>
      <c r="EN80" s="581">
        <f>AR80*((Resultat_liste!$Y82+20)/20)+Resultat_liste!$V82</f>
        <v>23</v>
      </c>
      <c r="EO80" s="581">
        <f>AS80*((Resultat_liste!$Y82+20)/20)+Resultat_liste!$V82</f>
        <v>0</v>
      </c>
      <c r="EP80" s="581">
        <f>AT80*((Resultat_liste!$Y82+20)/20)+Resultat_liste!$V82</f>
        <v>-23</v>
      </c>
      <c r="EQ80" s="581">
        <f>AU80*((Resultat_liste!$Y82+20)/20)+Resultat_liste!$V82</f>
        <v>0</v>
      </c>
      <c r="ER80" s="581">
        <f>AV80*((Resultat_liste!$Y82+20)/20)+Resultat_liste!$V82</f>
        <v>23</v>
      </c>
      <c r="ES80" s="581">
        <f>AW80*((Resultat_liste!$Y82+20)/20)+Resultat_liste!$V82</f>
        <v>0</v>
      </c>
      <c r="ET80" s="581">
        <f>AX80*((Resultat_liste!$Y82+20)/20)+Resultat_liste!$V82</f>
        <v>-23</v>
      </c>
      <c r="EU80" s="581">
        <f>AY80*((Resultat_liste!$Y82+20)/20)+Resultat_liste!$V82</f>
        <v>0</v>
      </c>
      <c r="EV80" s="581">
        <f>AZ80*((Resultat_liste!$Y82+20)/20)+Resultat_liste!$V82</f>
        <v>23</v>
      </c>
      <c r="EW80" s="581">
        <f>BA80*((Resultat_liste!$Y82+20)/20)+Resultat_liste!$V82</f>
        <v>0</v>
      </c>
      <c r="EX80" s="581">
        <f>BB80*((Resultat_liste!$Y82+20)/20)+Resultat_liste!$V82</f>
        <v>-23</v>
      </c>
      <c r="EY80" s="581">
        <f>BC80*((Resultat_liste!$Y82+20)/20)+Resultat_liste!$V82</f>
        <v>0</v>
      </c>
      <c r="EZ80" s="581">
        <f>BD80*((Resultat_liste!$Y82+20)/20)+Resultat_liste!$V82</f>
        <v>23</v>
      </c>
      <c r="FA80" s="581">
        <f>BE80*((Resultat_liste!$Y82+20)/20)+Resultat_liste!$V82</f>
        <v>0</v>
      </c>
      <c r="FB80" s="581">
        <f t="shared" si="172"/>
        <v>20</v>
      </c>
      <c r="FC80" s="581">
        <f t="shared" si="173"/>
        <v>0</v>
      </c>
      <c r="FD80" s="581">
        <f t="shared" si="174"/>
        <v>-20</v>
      </c>
      <c r="FE80" s="581">
        <f t="shared" si="175"/>
        <v>0</v>
      </c>
      <c r="FF80" s="581">
        <f t="shared" si="176"/>
        <v>20</v>
      </c>
      <c r="FG80" s="581">
        <f t="shared" si="177"/>
        <v>0</v>
      </c>
      <c r="FH80" s="581">
        <f t="shared" si="178"/>
        <v>-20</v>
      </c>
      <c r="FI80" s="581">
        <f t="shared" si="179"/>
        <v>0</v>
      </c>
      <c r="FJ80" s="581">
        <f t="shared" si="180"/>
        <v>20</v>
      </c>
      <c r="FK80" s="581">
        <f t="shared" si="181"/>
        <v>0</v>
      </c>
      <c r="FL80" s="581">
        <f t="shared" si="182"/>
        <v>-20</v>
      </c>
      <c r="FM80" s="581">
        <f t="shared" si="183"/>
        <v>0</v>
      </c>
      <c r="FN80" s="581">
        <f t="shared" si="184"/>
        <v>20</v>
      </c>
      <c r="FO80" s="581">
        <f t="shared" si="185"/>
        <v>0</v>
      </c>
      <c r="FP80" s="581">
        <f t="shared" si="186"/>
        <v>-20</v>
      </c>
      <c r="FQ80" s="581">
        <f t="shared" si="187"/>
        <v>0</v>
      </c>
      <c r="FR80" s="581">
        <f t="shared" si="188"/>
        <v>20</v>
      </c>
      <c r="FS80" s="581">
        <f t="shared" si="189"/>
        <v>0</v>
      </c>
      <c r="FT80" s="581">
        <f t="shared" si="190"/>
        <v>-20</v>
      </c>
      <c r="FU80" s="581">
        <f t="shared" si="191"/>
        <v>0</v>
      </c>
      <c r="FV80" s="581">
        <f t="shared" si="192"/>
        <v>20</v>
      </c>
      <c r="FW80" s="581">
        <f t="shared" si="193"/>
        <v>0</v>
      </c>
      <c r="FX80" s="581">
        <f t="shared" si="194"/>
        <v>-20</v>
      </c>
      <c r="FY80" s="581">
        <f t="shared" si="195"/>
        <v>0</v>
      </c>
      <c r="FZ80" s="581">
        <f t="shared" si="196"/>
        <v>20</v>
      </c>
      <c r="GA80" s="581">
        <f t="shared" si="197"/>
        <v>0</v>
      </c>
      <c r="GB80" s="581">
        <f t="shared" si="101"/>
        <v>-20</v>
      </c>
      <c r="GC80" s="581">
        <f t="shared" si="102"/>
        <v>0</v>
      </c>
      <c r="GD80" s="581">
        <f t="shared" si="103"/>
        <v>20</v>
      </c>
      <c r="GE80" s="581">
        <f t="shared" si="104"/>
        <v>0</v>
      </c>
      <c r="GF80" s="581">
        <f t="shared" si="105"/>
        <v>-20</v>
      </c>
      <c r="GG80" s="581">
        <f t="shared" si="106"/>
        <v>0</v>
      </c>
      <c r="GH80" s="581">
        <f t="shared" si="107"/>
        <v>20</v>
      </c>
      <c r="GI80" s="581">
        <f t="shared" si="108"/>
        <v>0</v>
      </c>
      <c r="GJ80" s="581">
        <f t="shared" si="109"/>
        <v>-20</v>
      </c>
      <c r="GK80" s="581">
        <f t="shared" si="110"/>
        <v>0</v>
      </c>
      <c r="GL80" s="581">
        <f t="shared" si="111"/>
        <v>20</v>
      </c>
      <c r="GM80" s="581">
        <f t="shared" si="112"/>
        <v>0</v>
      </c>
      <c r="GN80" s="581">
        <f t="shared" si="113"/>
        <v>-20</v>
      </c>
      <c r="GO80" s="581">
        <f t="shared" si="114"/>
        <v>0</v>
      </c>
      <c r="GP80" s="581">
        <f t="shared" si="115"/>
        <v>20</v>
      </c>
      <c r="GQ80" s="581">
        <f t="shared" si="116"/>
        <v>0</v>
      </c>
      <c r="GR80" s="581">
        <f t="shared" si="117"/>
        <v>-20</v>
      </c>
      <c r="GS80" s="581">
        <f t="shared" si="118"/>
        <v>0</v>
      </c>
      <c r="GT80" s="581">
        <f t="shared" si="119"/>
        <v>20</v>
      </c>
      <c r="GU80" s="581">
        <f t="shared" si="120"/>
        <v>0</v>
      </c>
      <c r="GV80" s="581">
        <f t="shared" si="121"/>
        <v>-20</v>
      </c>
      <c r="GW80" s="581">
        <f t="shared" si="122"/>
        <v>0</v>
      </c>
      <c r="GX80" s="581">
        <f t="shared" si="123"/>
        <v>20</v>
      </c>
      <c r="GY80" s="581">
        <f t="shared" si="124"/>
        <v>0</v>
      </c>
    </row>
    <row r="81" spans="1:207" ht="16.5" thickTop="1" thickBot="1" x14ac:dyDescent="0.3">
      <c r="A81" s="581">
        <v>800</v>
      </c>
      <c r="B81" s="584" t="s">
        <v>98</v>
      </c>
      <c r="C81" s="581">
        <f t="shared" si="198"/>
        <v>12</v>
      </c>
      <c r="D81" s="581">
        <f t="shared" si="125"/>
        <v>1203</v>
      </c>
      <c r="E81" s="581">
        <v>800</v>
      </c>
      <c r="F81" s="581">
        <f t="shared" si="199"/>
        <v>3</v>
      </c>
      <c r="G81" s="582" t="s">
        <v>95</v>
      </c>
      <c r="H81" s="581">
        <v>20</v>
      </c>
      <c r="I81" s="581">
        <v>0</v>
      </c>
      <c r="J81" s="581">
        <v>-20</v>
      </c>
      <c r="K81" s="581">
        <v>0</v>
      </c>
      <c r="L81" s="581">
        <f t="shared" si="126"/>
        <v>20</v>
      </c>
      <c r="M81" s="581">
        <f t="shared" si="127"/>
        <v>0</v>
      </c>
      <c r="N81" s="581">
        <f t="shared" si="128"/>
        <v>-20</v>
      </c>
      <c r="O81" s="581">
        <f t="shared" si="129"/>
        <v>0</v>
      </c>
      <c r="P81" s="581">
        <f t="shared" si="130"/>
        <v>20</v>
      </c>
      <c r="Q81" s="581">
        <f t="shared" si="131"/>
        <v>0</v>
      </c>
      <c r="R81" s="581">
        <f t="shared" si="132"/>
        <v>-20</v>
      </c>
      <c r="S81" s="581">
        <f t="shared" si="133"/>
        <v>0</v>
      </c>
      <c r="T81" s="581">
        <f t="shared" si="134"/>
        <v>20</v>
      </c>
      <c r="U81" s="581">
        <f t="shared" si="135"/>
        <v>0</v>
      </c>
      <c r="V81" s="581">
        <f t="shared" si="136"/>
        <v>-20</v>
      </c>
      <c r="W81" s="581">
        <f t="shared" si="137"/>
        <v>0</v>
      </c>
      <c r="X81" s="581">
        <f t="shared" si="138"/>
        <v>20</v>
      </c>
      <c r="Y81" s="581">
        <f t="shared" si="139"/>
        <v>0</v>
      </c>
      <c r="Z81" s="581">
        <f t="shared" si="140"/>
        <v>-20</v>
      </c>
      <c r="AA81" s="581">
        <f t="shared" si="141"/>
        <v>0</v>
      </c>
      <c r="AB81" s="581">
        <f t="shared" si="142"/>
        <v>20</v>
      </c>
      <c r="AC81" s="581">
        <f t="shared" si="143"/>
        <v>0</v>
      </c>
      <c r="AD81" s="581">
        <f t="shared" si="144"/>
        <v>-20</v>
      </c>
      <c r="AE81" s="581">
        <f t="shared" si="145"/>
        <v>0</v>
      </c>
      <c r="AF81" s="581">
        <f t="shared" si="146"/>
        <v>20</v>
      </c>
      <c r="AG81" s="581">
        <f t="shared" si="147"/>
        <v>0</v>
      </c>
      <c r="AH81" s="581">
        <f t="shared" si="148"/>
        <v>-20</v>
      </c>
      <c r="AI81" s="581">
        <f t="shared" si="149"/>
        <v>0</v>
      </c>
      <c r="AJ81" s="581">
        <f t="shared" si="150"/>
        <v>20</v>
      </c>
      <c r="AK81" s="581">
        <f t="shared" si="151"/>
        <v>0</v>
      </c>
      <c r="AL81" s="581">
        <f t="shared" si="152"/>
        <v>-20</v>
      </c>
      <c r="AM81" s="581">
        <f t="shared" si="153"/>
        <v>0</v>
      </c>
      <c r="AN81" s="581">
        <f t="shared" si="154"/>
        <v>20</v>
      </c>
      <c r="AO81" s="581">
        <f t="shared" si="155"/>
        <v>0</v>
      </c>
      <c r="AP81" s="581">
        <f t="shared" si="156"/>
        <v>-20</v>
      </c>
      <c r="AQ81" s="581">
        <f t="shared" si="157"/>
        <v>0</v>
      </c>
      <c r="AR81" s="581">
        <f t="shared" si="158"/>
        <v>20</v>
      </c>
      <c r="AS81" s="581">
        <f t="shared" si="159"/>
        <v>0</v>
      </c>
      <c r="AT81" s="581">
        <f t="shared" si="160"/>
        <v>-20</v>
      </c>
      <c r="AU81" s="581">
        <f t="shared" si="161"/>
        <v>0</v>
      </c>
      <c r="AV81" s="581">
        <f t="shared" si="162"/>
        <v>20</v>
      </c>
      <c r="AW81" s="581">
        <f t="shared" si="163"/>
        <v>0</v>
      </c>
      <c r="AX81" s="581">
        <f t="shared" si="164"/>
        <v>-20</v>
      </c>
      <c r="AY81" s="581">
        <f t="shared" si="165"/>
        <v>0</v>
      </c>
      <c r="AZ81" s="581">
        <f t="shared" si="166"/>
        <v>20</v>
      </c>
      <c r="BA81" s="581">
        <f t="shared" si="167"/>
        <v>0</v>
      </c>
      <c r="BB81" s="581">
        <f t="shared" si="168"/>
        <v>-20</v>
      </c>
      <c r="BC81" s="581">
        <f t="shared" si="169"/>
        <v>0</v>
      </c>
      <c r="BD81" s="581">
        <f t="shared" si="170"/>
        <v>20</v>
      </c>
      <c r="BE81" s="581">
        <f t="shared" si="171"/>
        <v>0</v>
      </c>
      <c r="BF81" s="581">
        <f>H81*((Resultat_liste!$M83+20)/20)+Resultat_liste!$J83</f>
        <v>28</v>
      </c>
      <c r="BG81" s="581">
        <f>I81*((Resultat_liste!$M83+20)/20)+Resultat_liste!$J83</f>
        <v>3</v>
      </c>
      <c r="BH81" s="581">
        <f>J81*((Resultat_liste!$M83+20)/20)+Resultat_liste!$J83</f>
        <v>-22</v>
      </c>
      <c r="BI81" s="581">
        <f>K81*((Resultat_liste!$M83+20)/20)+Resultat_liste!$J83</f>
        <v>3</v>
      </c>
      <c r="BJ81" s="581">
        <f>L81*((Resultat_liste!$M83+20)/20)+Resultat_liste!$J83</f>
        <v>28</v>
      </c>
      <c r="BK81" s="581">
        <f>M81*((Resultat_liste!$M83+20)/20)+Resultat_liste!$J83</f>
        <v>3</v>
      </c>
      <c r="BL81" s="581">
        <f>N81*((Resultat_liste!$M83+20)/20)+Resultat_liste!$J83</f>
        <v>-22</v>
      </c>
      <c r="BM81" s="581">
        <f>O81*((Resultat_liste!$M83+20)/20)+Resultat_liste!$J83</f>
        <v>3</v>
      </c>
      <c r="BN81" s="581">
        <f>P81*((Resultat_liste!$M83+20)/20)+Resultat_liste!$J83</f>
        <v>28</v>
      </c>
      <c r="BO81" s="581">
        <f>Q81*((Resultat_liste!$M83+20)/20)+Resultat_liste!$J83</f>
        <v>3</v>
      </c>
      <c r="BP81" s="581">
        <f>R81*((Resultat_liste!$M83+20)/20)+Resultat_liste!$J83</f>
        <v>-22</v>
      </c>
      <c r="BQ81" s="581">
        <f>S81*((Resultat_liste!$M83+20)/20)+Resultat_liste!$J83</f>
        <v>3</v>
      </c>
      <c r="BR81" s="581">
        <f>T81*((Resultat_liste!$M83+20)/20)+Resultat_liste!$J83</f>
        <v>28</v>
      </c>
      <c r="BS81" s="581">
        <f>U81*((Resultat_liste!$M83+20)/20)+Resultat_liste!$J83</f>
        <v>3</v>
      </c>
      <c r="BT81" s="581">
        <f>V81*((Resultat_liste!$M83+20)/20)+Resultat_liste!$J83</f>
        <v>-22</v>
      </c>
      <c r="BU81" s="581">
        <f>W81*((Resultat_liste!$M83+20)/20)+Resultat_liste!$J83</f>
        <v>3</v>
      </c>
      <c r="BV81" s="581">
        <f>X81*((Resultat_liste!$M83+20)/20)+Resultat_liste!$J83</f>
        <v>28</v>
      </c>
      <c r="BW81" s="581">
        <f>Y81*((Resultat_liste!$M83+20)/20)+Resultat_liste!$J83</f>
        <v>3</v>
      </c>
      <c r="BX81" s="581">
        <f>Z81*((Resultat_liste!$M83+20)/20)+Resultat_liste!$J83</f>
        <v>-22</v>
      </c>
      <c r="BY81" s="581">
        <f>AA81*((Resultat_liste!$M83+20)/20)+Resultat_liste!$J83</f>
        <v>3</v>
      </c>
      <c r="BZ81" s="581">
        <f>AB81*((Resultat_liste!$M83+20)/20)+Resultat_liste!$J83</f>
        <v>28</v>
      </c>
      <c r="CA81" s="581">
        <f>AC81*((Resultat_liste!$M83+20)/20)+Resultat_liste!$J83</f>
        <v>3</v>
      </c>
      <c r="CB81" s="581">
        <f>AD81*((Resultat_liste!$M83+20)/20)+Resultat_liste!$J83</f>
        <v>-22</v>
      </c>
      <c r="CC81" s="581">
        <f>AE81*((Resultat_liste!$M83+20)/20)+Resultat_liste!$J83</f>
        <v>3</v>
      </c>
      <c r="CD81" s="581">
        <f>AF81*((Resultat_liste!$M83+20)/20)+Resultat_liste!$J83</f>
        <v>28</v>
      </c>
      <c r="CE81" s="581">
        <f>AG81*((Resultat_liste!$M83+20)/20)+Resultat_liste!$J83</f>
        <v>3</v>
      </c>
      <c r="CF81" s="581">
        <f>AH81*((Resultat_liste!$M83+20)/20)+Resultat_liste!$J83</f>
        <v>-22</v>
      </c>
      <c r="CG81" s="581">
        <f>AI81*((Resultat_liste!$M83+20)/20)+Resultat_liste!$J83</f>
        <v>3</v>
      </c>
      <c r="CH81" s="581">
        <f>AJ81*((Resultat_liste!$M83+20)/20)+Resultat_liste!$J83</f>
        <v>28</v>
      </c>
      <c r="CI81" s="581">
        <f>AK81*((Resultat_liste!$M83+20)/20)+Resultat_liste!$J83</f>
        <v>3</v>
      </c>
      <c r="CJ81" s="581">
        <f>AL81*((Resultat_liste!$M83+20)/20)+Resultat_liste!$J83</f>
        <v>-22</v>
      </c>
      <c r="CK81" s="581">
        <f>AM81*((Resultat_liste!$M83+20)/20)+Resultat_liste!$J83</f>
        <v>3</v>
      </c>
      <c r="CL81" s="581">
        <f>AN81*((Resultat_liste!$M83+20)/20)+Resultat_liste!$J83</f>
        <v>28</v>
      </c>
      <c r="CM81" s="581">
        <f>AO81*((Resultat_liste!$M83+20)/20)+Resultat_liste!$J83</f>
        <v>3</v>
      </c>
      <c r="CN81" s="581">
        <f>AP81*((Resultat_liste!$M83+20)/20)+Resultat_liste!$J83</f>
        <v>-22</v>
      </c>
      <c r="CO81" s="581">
        <f>AQ81*((Resultat_liste!$M83+20)/20)+Resultat_liste!$J83</f>
        <v>3</v>
      </c>
      <c r="CP81" s="581">
        <f>AR81*((Resultat_liste!$M83+20)/20)+Resultat_liste!$J83</f>
        <v>28</v>
      </c>
      <c r="CQ81" s="581">
        <f>AS81*((Resultat_liste!$M83+20)/20)+Resultat_liste!$J83</f>
        <v>3</v>
      </c>
      <c r="CR81" s="581">
        <f>AT81*((Resultat_liste!$M83+20)/20)+Resultat_liste!$J83</f>
        <v>-22</v>
      </c>
      <c r="CS81" s="581">
        <f>AU81*((Resultat_liste!$M83+20)/20)+Resultat_liste!$J83</f>
        <v>3</v>
      </c>
      <c r="CT81" s="581">
        <f>AV81*((Resultat_liste!$M83+20)/20)+Resultat_liste!$J83</f>
        <v>28</v>
      </c>
      <c r="CU81" s="581">
        <f>AW81*((Resultat_liste!$M83+20)/20)+Resultat_liste!$J83</f>
        <v>3</v>
      </c>
      <c r="CV81" s="581">
        <f>AX81*((Resultat_liste!$M83+20)/20)+Resultat_liste!$J83</f>
        <v>-22</v>
      </c>
      <c r="CW81" s="581">
        <f>AY81*((Resultat_liste!$M83+20)/20)+Resultat_liste!$J83</f>
        <v>3</v>
      </c>
      <c r="CX81" s="581">
        <f>AZ81*((Resultat_liste!$M83+20)/20)+Resultat_liste!$J83</f>
        <v>28</v>
      </c>
      <c r="CY81" s="581">
        <f>BA81*((Resultat_liste!$M83+20)/20)+Resultat_liste!$J83</f>
        <v>3</v>
      </c>
      <c r="CZ81" s="581">
        <f>BB81*((Resultat_liste!$M83+20)/20)+Resultat_liste!$J83</f>
        <v>-22</v>
      </c>
      <c r="DA81" s="581">
        <f>BC81*((Resultat_liste!$M83+20)/20)+Resultat_liste!$J83</f>
        <v>3</v>
      </c>
      <c r="DB81" s="581">
        <f>BD81*((Resultat_liste!$M83+20)/20)+Resultat_liste!$J83</f>
        <v>28</v>
      </c>
      <c r="DC81" s="581">
        <f>BE81*((Resultat_liste!$M83+20)/20)+Resultat_liste!$J83</f>
        <v>3</v>
      </c>
      <c r="DD81" s="581">
        <f>H81*((Resultat_liste!$Y83+20)/20)+Resultat_liste!$V83</f>
        <v>28</v>
      </c>
      <c r="DE81" s="581">
        <f>I81*((Resultat_liste!$Y83+20)/20)+Resultat_liste!$V83</f>
        <v>3</v>
      </c>
      <c r="DF81" s="581">
        <f>J81*((Resultat_liste!$Y83+20)/20)+Resultat_liste!$V83</f>
        <v>-22</v>
      </c>
      <c r="DG81" s="581">
        <f>K81*((Resultat_liste!$Y83+20)/20)+Resultat_liste!$V83</f>
        <v>3</v>
      </c>
      <c r="DH81" s="581">
        <f>L81*((Resultat_liste!$Y83+20)/20)+Resultat_liste!$V83</f>
        <v>28</v>
      </c>
      <c r="DI81" s="581">
        <f>M81*((Resultat_liste!$Y83+20)/20)+Resultat_liste!$V83</f>
        <v>3</v>
      </c>
      <c r="DJ81" s="581">
        <f>N81*((Resultat_liste!$Y83+20)/20)+Resultat_liste!$V83</f>
        <v>-22</v>
      </c>
      <c r="DK81" s="581">
        <f>O81*((Resultat_liste!$Y83+20)/20)+Resultat_liste!$V83</f>
        <v>3</v>
      </c>
      <c r="DL81" s="581">
        <f>P81*((Resultat_liste!$Y83+20)/20)+Resultat_liste!$V83</f>
        <v>28</v>
      </c>
      <c r="DM81" s="581">
        <f>Q81*((Resultat_liste!$Y83+20)/20)+Resultat_liste!$V83</f>
        <v>3</v>
      </c>
      <c r="DN81" s="581">
        <f>R81*((Resultat_liste!$Y83+20)/20)+Resultat_liste!$V83</f>
        <v>-22</v>
      </c>
      <c r="DO81" s="581">
        <f>S81*((Resultat_liste!$Y83+20)/20)+Resultat_liste!$V83</f>
        <v>3</v>
      </c>
      <c r="DP81" s="581">
        <f>T81*((Resultat_liste!$Y83+20)/20)+Resultat_liste!$V83</f>
        <v>28</v>
      </c>
      <c r="DQ81" s="581">
        <f>U81*((Resultat_liste!$Y83+20)/20)+Resultat_liste!$V83</f>
        <v>3</v>
      </c>
      <c r="DR81" s="581">
        <f>V81*((Resultat_liste!$Y83+20)/20)+Resultat_liste!$V83</f>
        <v>-22</v>
      </c>
      <c r="DS81" s="581">
        <f>W81*((Resultat_liste!$Y83+20)/20)+Resultat_liste!$V83</f>
        <v>3</v>
      </c>
      <c r="DT81" s="581">
        <f>X81*((Resultat_liste!$Y83+20)/20)+Resultat_liste!$V83</f>
        <v>28</v>
      </c>
      <c r="DU81" s="581">
        <f>Y81*((Resultat_liste!$Y83+20)/20)+Resultat_liste!$V83</f>
        <v>3</v>
      </c>
      <c r="DV81" s="581">
        <f>Z81*((Resultat_liste!$Y83+20)/20)+Resultat_liste!$V83</f>
        <v>-22</v>
      </c>
      <c r="DW81" s="581">
        <f>AA81*((Resultat_liste!$Y83+20)/20)+Resultat_liste!$V83</f>
        <v>3</v>
      </c>
      <c r="DX81" s="581">
        <f>AB81*((Resultat_liste!$Y83+20)/20)+Resultat_liste!$V83</f>
        <v>28</v>
      </c>
      <c r="DY81" s="581">
        <f>AC81*((Resultat_liste!$Y83+20)/20)+Resultat_liste!$V83</f>
        <v>3</v>
      </c>
      <c r="DZ81" s="581">
        <f>AD81*((Resultat_liste!$Y83+20)/20)+Resultat_liste!$V83</f>
        <v>-22</v>
      </c>
      <c r="EA81" s="581">
        <f>AE81*((Resultat_liste!$Y83+20)/20)+Resultat_liste!$V83</f>
        <v>3</v>
      </c>
      <c r="EB81" s="581">
        <f>AF81*((Resultat_liste!$Y83+20)/20)+Resultat_liste!$V83</f>
        <v>28</v>
      </c>
      <c r="EC81" s="581">
        <f>AG81*((Resultat_liste!$Y83+20)/20)+Resultat_liste!$V83</f>
        <v>3</v>
      </c>
      <c r="ED81" s="581">
        <f>AH81*((Resultat_liste!$Y83+20)/20)+Resultat_liste!$V83</f>
        <v>-22</v>
      </c>
      <c r="EE81" s="581">
        <f>AI81*((Resultat_liste!$Y83+20)/20)+Resultat_liste!$V83</f>
        <v>3</v>
      </c>
      <c r="EF81" s="581">
        <f>AJ81*((Resultat_liste!$Y83+20)/20)+Resultat_liste!$V83</f>
        <v>28</v>
      </c>
      <c r="EG81" s="581">
        <f>AK81*((Resultat_liste!$Y83+20)/20)+Resultat_liste!$V83</f>
        <v>3</v>
      </c>
      <c r="EH81" s="581">
        <f>AL81*((Resultat_liste!$Y83+20)/20)+Resultat_liste!$V83</f>
        <v>-22</v>
      </c>
      <c r="EI81" s="581">
        <f>AM81*((Resultat_liste!$Y83+20)/20)+Resultat_liste!$V83</f>
        <v>3</v>
      </c>
      <c r="EJ81" s="581">
        <f>AN81*((Resultat_liste!$Y83+20)/20)+Resultat_liste!$V83</f>
        <v>28</v>
      </c>
      <c r="EK81" s="581">
        <f>AO81*((Resultat_liste!$Y83+20)/20)+Resultat_liste!$V83</f>
        <v>3</v>
      </c>
      <c r="EL81" s="581">
        <f>AP81*((Resultat_liste!$Y83+20)/20)+Resultat_liste!$V83</f>
        <v>-22</v>
      </c>
      <c r="EM81" s="581">
        <f>AQ81*((Resultat_liste!$Y83+20)/20)+Resultat_liste!$V83</f>
        <v>3</v>
      </c>
      <c r="EN81" s="581">
        <f>AR81*((Resultat_liste!$Y83+20)/20)+Resultat_liste!$V83</f>
        <v>28</v>
      </c>
      <c r="EO81" s="581">
        <f>AS81*((Resultat_liste!$Y83+20)/20)+Resultat_liste!$V83</f>
        <v>3</v>
      </c>
      <c r="EP81" s="581">
        <f>AT81*((Resultat_liste!$Y83+20)/20)+Resultat_liste!$V83</f>
        <v>-22</v>
      </c>
      <c r="EQ81" s="581">
        <f>AU81*((Resultat_liste!$Y83+20)/20)+Resultat_liste!$V83</f>
        <v>3</v>
      </c>
      <c r="ER81" s="581">
        <f>AV81*((Resultat_liste!$Y83+20)/20)+Resultat_liste!$V83</f>
        <v>28</v>
      </c>
      <c r="ES81" s="581">
        <f>AW81*((Resultat_liste!$Y83+20)/20)+Resultat_liste!$V83</f>
        <v>3</v>
      </c>
      <c r="ET81" s="581">
        <f>AX81*((Resultat_liste!$Y83+20)/20)+Resultat_liste!$V83</f>
        <v>-22</v>
      </c>
      <c r="EU81" s="581">
        <f>AY81*((Resultat_liste!$Y83+20)/20)+Resultat_liste!$V83</f>
        <v>3</v>
      </c>
      <c r="EV81" s="581">
        <f>AZ81*((Resultat_liste!$Y83+20)/20)+Resultat_liste!$V83</f>
        <v>28</v>
      </c>
      <c r="EW81" s="581">
        <f>BA81*((Resultat_liste!$Y83+20)/20)+Resultat_liste!$V83</f>
        <v>3</v>
      </c>
      <c r="EX81" s="581">
        <f>BB81*((Resultat_liste!$Y83+20)/20)+Resultat_liste!$V83</f>
        <v>-22</v>
      </c>
      <c r="EY81" s="581">
        <f>BC81*((Resultat_liste!$Y83+20)/20)+Resultat_liste!$V83</f>
        <v>3</v>
      </c>
      <c r="EZ81" s="581">
        <f>BD81*((Resultat_liste!$Y83+20)/20)+Resultat_liste!$V83</f>
        <v>28</v>
      </c>
      <c r="FA81" s="581">
        <f>BE81*((Resultat_liste!$Y83+20)/20)+Resultat_liste!$V83</f>
        <v>3</v>
      </c>
      <c r="FB81" s="581">
        <f t="shared" si="172"/>
        <v>20</v>
      </c>
      <c r="FC81" s="581">
        <f t="shared" si="173"/>
        <v>0</v>
      </c>
      <c r="FD81" s="581">
        <f t="shared" si="174"/>
        <v>-20</v>
      </c>
      <c r="FE81" s="581">
        <f t="shared" si="175"/>
        <v>0</v>
      </c>
      <c r="FF81" s="581">
        <f t="shared" si="176"/>
        <v>20</v>
      </c>
      <c r="FG81" s="581">
        <f t="shared" si="177"/>
        <v>0</v>
      </c>
      <c r="FH81" s="581">
        <f t="shared" si="178"/>
        <v>-20</v>
      </c>
      <c r="FI81" s="581">
        <f t="shared" si="179"/>
        <v>0</v>
      </c>
      <c r="FJ81" s="581">
        <f t="shared" si="180"/>
        <v>20</v>
      </c>
      <c r="FK81" s="581">
        <f t="shared" si="181"/>
        <v>0</v>
      </c>
      <c r="FL81" s="581">
        <f t="shared" si="182"/>
        <v>-20</v>
      </c>
      <c r="FM81" s="581">
        <f t="shared" si="183"/>
        <v>0</v>
      </c>
      <c r="FN81" s="581">
        <f t="shared" si="184"/>
        <v>20</v>
      </c>
      <c r="FO81" s="581">
        <f t="shared" si="185"/>
        <v>0</v>
      </c>
      <c r="FP81" s="581">
        <f t="shared" si="186"/>
        <v>-20</v>
      </c>
      <c r="FQ81" s="581">
        <f t="shared" si="187"/>
        <v>0</v>
      </c>
      <c r="FR81" s="581">
        <f t="shared" si="188"/>
        <v>20</v>
      </c>
      <c r="FS81" s="581">
        <f t="shared" si="189"/>
        <v>0</v>
      </c>
      <c r="FT81" s="581">
        <f t="shared" si="190"/>
        <v>-20</v>
      </c>
      <c r="FU81" s="581">
        <f t="shared" si="191"/>
        <v>0</v>
      </c>
      <c r="FV81" s="581">
        <f t="shared" si="192"/>
        <v>20</v>
      </c>
      <c r="FW81" s="581">
        <f t="shared" si="193"/>
        <v>0</v>
      </c>
      <c r="FX81" s="581">
        <f t="shared" si="194"/>
        <v>-20</v>
      </c>
      <c r="FY81" s="581">
        <f t="shared" si="195"/>
        <v>0</v>
      </c>
      <c r="FZ81" s="581">
        <f t="shared" si="196"/>
        <v>20</v>
      </c>
      <c r="GA81" s="581">
        <f t="shared" si="197"/>
        <v>0</v>
      </c>
      <c r="GB81" s="581">
        <f t="shared" si="101"/>
        <v>-20</v>
      </c>
      <c r="GC81" s="581">
        <f t="shared" si="102"/>
        <v>0</v>
      </c>
      <c r="GD81" s="581">
        <f t="shared" si="103"/>
        <v>20</v>
      </c>
      <c r="GE81" s="581">
        <f t="shared" si="104"/>
        <v>0</v>
      </c>
      <c r="GF81" s="581">
        <f t="shared" si="105"/>
        <v>-20</v>
      </c>
      <c r="GG81" s="581">
        <f t="shared" si="106"/>
        <v>0</v>
      </c>
      <c r="GH81" s="581">
        <f t="shared" si="107"/>
        <v>20</v>
      </c>
      <c r="GI81" s="581">
        <f t="shared" si="108"/>
        <v>0</v>
      </c>
      <c r="GJ81" s="581">
        <f t="shared" si="109"/>
        <v>-20</v>
      </c>
      <c r="GK81" s="581">
        <f t="shared" si="110"/>
        <v>0</v>
      </c>
      <c r="GL81" s="581">
        <f t="shared" si="111"/>
        <v>20</v>
      </c>
      <c r="GM81" s="581">
        <f t="shared" si="112"/>
        <v>0</v>
      </c>
      <c r="GN81" s="581">
        <f t="shared" si="113"/>
        <v>-20</v>
      </c>
      <c r="GO81" s="581">
        <f t="shared" si="114"/>
        <v>0</v>
      </c>
      <c r="GP81" s="581">
        <f t="shared" si="115"/>
        <v>20</v>
      </c>
      <c r="GQ81" s="581">
        <f t="shared" si="116"/>
        <v>0</v>
      </c>
      <c r="GR81" s="581">
        <f t="shared" si="117"/>
        <v>-20</v>
      </c>
      <c r="GS81" s="581">
        <f t="shared" si="118"/>
        <v>0</v>
      </c>
      <c r="GT81" s="581">
        <f t="shared" si="119"/>
        <v>20</v>
      </c>
      <c r="GU81" s="581">
        <f t="shared" si="120"/>
        <v>0</v>
      </c>
      <c r="GV81" s="581">
        <f t="shared" si="121"/>
        <v>-20</v>
      </c>
      <c r="GW81" s="581">
        <f t="shared" si="122"/>
        <v>0</v>
      </c>
      <c r="GX81" s="581">
        <f t="shared" si="123"/>
        <v>20</v>
      </c>
      <c r="GY81" s="581">
        <f t="shared" si="124"/>
        <v>0</v>
      </c>
    </row>
    <row r="82" spans="1:207" ht="16.5" thickTop="1" thickBot="1" x14ac:dyDescent="0.3">
      <c r="A82" s="581">
        <v>810</v>
      </c>
      <c r="B82" s="584" t="s">
        <v>99</v>
      </c>
      <c r="C82" s="581">
        <f t="shared" si="198"/>
        <v>12</v>
      </c>
      <c r="D82" s="581">
        <f t="shared" si="125"/>
        <v>1204</v>
      </c>
      <c r="E82" s="581">
        <v>810</v>
      </c>
      <c r="F82" s="581">
        <f t="shared" si="199"/>
        <v>4</v>
      </c>
      <c r="G82" s="582" t="s">
        <v>95</v>
      </c>
      <c r="H82" s="581">
        <v>20</v>
      </c>
      <c r="I82" s="581">
        <v>0</v>
      </c>
      <c r="J82" s="581">
        <v>-20</v>
      </c>
      <c r="K82" s="581">
        <v>0</v>
      </c>
      <c r="L82" s="581">
        <f t="shared" si="126"/>
        <v>20</v>
      </c>
      <c r="M82" s="581">
        <f t="shared" si="127"/>
        <v>0</v>
      </c>
      <c r="N82" s="581">
        <f t="shared" si="128"/>
        <v>-20</v>
      </c>
      <c r="O82" s="581">
        <f t="shared" si="129"/>
        <v>0</v>
      </c>
      <c r="P82" s="581">
        <f t="shared" si="130"/>
        <v>20</v>
      </c>
      <c r="Q82" s="581">
        <f t="shared" si="131"/>
        <v>0</v>
      </c>
      <c r="R82" s="581">
        <f t="shared" si="132"/>
        <v>-20</v>
      </c>
      <c r="S82" s="581">
        <f t="shared" si="133"/>
        <v>0</v>
      </c>
      <c r="T82" s="581">
        <f t="shared" si="134"/>
        <v>20</v>
      </c>
      <c r="U82" s="581">
        <f t="shared" si="135"/>
        <v>0</v>
      </c>
      <c r="V82" s="581">
        <f t="shared" si="136"/>
        <v>-20</v>
      </c>
      <c r="W82" s="581">
        <f t="shared" si="137"/>
        <v>0</v>
      </c>
      <c r="X82" s="581">
        <f t="shared" si="138"/>
        <v>20</v>
      </c>
      <c r="Y82" s="581">
        <f t="shared" si="139"/>
        <v>0</v>
      </c>
      <c r="Z82" s="581">
        <f t="shared" si="140"/>
        <v>-20</v>
      </c>
      <c r="AA82" s="581">
        <f t="shared" si="141"/>
        <v>0</v>
      </c>
      <c r="AB82" s="581">
        <f t="shared" si="142"/>
        <v>20</v>
      </c>
      <c r="AC82" s="581">
        <f t="shared" si="143"/>
        <v>0</v>
      </c>
      <c r="AD82" s="581">
        <f t="shared" si="144"/>
        <v>-20</v>
      </c>
      <c r="AE82" s="581">
        <f t="shared" si="145"/>
        <v>0</v>
      </c>
      <c r="AF82" s="581">
        <f t="shared" si="146"/>
        <v>20</v>
      </c>
      <c r="AG82" s="581">
        <f t="shared" si="147"/>
        <v>0</v>
      </c>
      <c r="AH82" s="581">
        <f t="shared" si="148"/>
        <v>-20</v>
      </c>
      <c r="AI82" s="581">
        <f t="shared" si="149"/>
        <v>0</v>
      </c>
      <c r="AJ82" s="581">
        <f t="shared" si="150"/>
        <v>20</v>
      </c>
      <c r="AK82" s="581">
        <f t="shared" si="151"/>
        <v>0</v>
      </c>
      <c r="AL82" s="581">
        <f t="shared" si="152"/>
        <v>-20</v>
      </c>
      <c r="AM82" s="581">
        <f t="shared" si="153"/>
        <v>0</v>
      </c>
      <c r="AN82" s="581">
        <f t="shared" si="154"/>
        <v>20</v>
      </c>
      <c r="AO82" s="581">
        <f t="shared" si="155"/>
        <v>0</v>
      </c>
      <c r="AP82" s="581">
        <f t="shared" si="156"/>
        <v>-20</v>
      </c>
      <c r="AQ82" s="581">
        <f t="shared" si="157"/>
        <v>0</v>
      </c>
      <c r="AR82" s="581">
        <f t="shared" si="158"/>
        <v>20</v>
      </c>
      <c r="AS82" s="581">
        <f t="shared" si="159"/>
        <v>0</v>
      </c>
      <c r="AT82" s="581">
        <f t="shared" si="160"/>
        <v>-20</v>
      </c>
      <c r="AU82" s="581">
        <f t="shared" si="161"/>
        <v>0</v>
      </c>
      <c r="AV82" s="581">
        <f t="shared" si="162"/>
        <v>20</v>
      </c>
      <c r="AW82" s="581">
        <f t="shared" si="163"/>
        <v>0</v>
      </c>
      <c r="AX82" s="581">
        <f t="shared" si="164"/>
        <v>-20</v>
      </c>
      <c r="AY82" s="581">
        <f t="shared" si="165"/>
        <v>0</v>
      </c>
      <c r="AZ82" s="581">
        <f t="shared" si="166"/>
        <v>20</v>
      </c>
      <c r="BA82" s="581">
        <f t="shared" si="167"/>
        <v>0</v>
      </c>
      <c r="BB82" s="581">
        <f t="shared" si="168"/>
        <v>-20</v>
      </c>
      <c r="BC82" s="581">
        <f t="shared" si="169"/>
        <v>0</v>
      </c>
      <c r="BD82" s="581">
        <f t="shared" si="170"/>
        <v>20</v>
      </c>
      <c r="BE82" s="581">
        <f t="shared" si="171"/>
        <v>0</v>
      </c>
      <c r="BF82" s="581">
        <f>H82*((Resultat_liste!$M84+20)/20)+Resultat_liste!$J84</f>
        <v>29</v>
      </c>
      <c r="BG82" s="581">
        <f>I82*((Resultat_liste!$M84+20)/20)+Resultat_liste!$J84</f>
        <v>3</v>
      </c>
      <c r="BH82" s="581">
        <f>J82*((Resultat_liste!$M84+20)/20)+Resultat_liste!$J84</f>
        <v>-23</v>
      </c>
      <c r="BI82" s="581">
        <f>K82*((Resultat_liste!$M84+20)/20)+Resultat_liste!$J84</f>
        <v>3</v>
      </c>
      <c r="BJ82" s="581">
        <f>L82*((Resultat_liste!$M84+20)/20)+Resultat_liste!$J84</f>
        <v>29</v>
      </c>
      <c r="BK82" s="581">
        <f>M82*((Resultat_liste!$M84+20)/20)+Resultat_liste!$J84</f>
        <v>3</v>
      </c>
      <c r="BL82" s="581">
        <f>N82*((Resultat_liste!$M84+20)/20)+Resultat_liste!$J84</f>
        <v>-23</v>
      </c>
      <c r="BM82" s="581">
        <f>O82*((Resultat_liste!$M84+20)/20)+Resultat_liste!$J84</f>
        <v>3</v>
      </c>
      <c r="BN82" s="581">
        <f>P82*((Resultat_liste!$M84+20)/20)+Resultat_liste!$J84</f>
        <v>29</v>
      </c>
      <c r="BO82" s="581">
        <f>Q82*((Resultat_liste!$M84+20)/20)+Resultat_liste!$J84</f>
        <v>3</v>
      </c>
      <c r="BP82" s="581">
        <f>R82*((Resultat_liste!$M84+20)/20)+Resultat_liste!$J84</f>
        <v>-23</v>
      </c>
      <c r="BQ82" s="581">
        <f>S82*((Resultat_liste!$M84+20)/20)+Resultat_liste!$J84</f>
        <v>3</v>
      </c>
      <c r="BR82" s="581">
        <f>T82*((Resultat_liste!$M84+20)/20)+Resultat_liste!$J84</f>
        <v>29</v>
      </c>
      <c r="BS82" s="581">
        <f>U82*((Resultat_liste!$M84+20)/20)+Resultat_liste!$J84</f>
        <v>3</v>
      </c>
      <c r="BT82" s="581">
        <f>V82*((Resultat_liste!$M84+20)/20)+Resultat_liste!$J84</f>
        <v>-23</v>
      </c>
      <c r="BU82" s="581">
        <f>W82*((Resultat_liste!$M84+20)/20)+Resultat_liste!$J84</f>
        <v>3</v>
      </c>
      <c r="BV82" s="581">
        <f>X82*((Resultat_liste!$M84+20)/20)+Resultat_liste!$J84</f>
        <v>29</v>
      </c>
      <c r="BW82" s="581">
        <f>Y82*((Resultat_liste!$M84+20)/20)+Resultat_liste!$J84</f>
        <v>3</v>
      </c>
      <c r="BX82" s="581">
        <f>Z82*((Resultat_liste!$M84+20)/20)+Resultat_liste!$J84</f>
        <v>-23</v>
      </c>
      <c r="BY82" s="581">
        <f>AA82*((Resultat_liste!$M84+20)/20)+Resultat_liste!$J84</f>
        <v>3</v>
      </c>
      <c r="BZ82" s="581">
        <f>AB82*((Resultat_liste!$M84+20)/20)+Resultat_liste!$J84</f>
        <v>29</v>
      </c>
      <c r="CA82" s="581">
        <f>AC82*((Resultat_liste!$M84+20)/20)+Resultat_liste!$J84</f>
        <v>3</v>
      </c>
      <c r="CB82" s="581">
        <f>AD82*((Resultat_liste!$M84+20)/20)+Resultat_liste!$J84</f>
        <v>-23</v>
      </c>
      <c r="CC82" s="581">
        <f>AE82*((Resultat_liste!$M84+20)/20)+Resultat_liste!$J84</f>
        <v>3</v>
      </c>
      <c r="CD82" s="581">
        <f>AF82*((Resultat_liste!$M84+20)/20)+Resultat_liste!$J84</f>
        <v>29</v>
      </c>
      <c r="CE82" s="581">
        <f>AG82*((Resultat_liste!$M84+20)/20)+Resultat_liste!$J84</f>
        <v>3</v>
      </c>
      <c r="CF82" s="581">
        <f>AH82*((Resultat_liste!$M84+20)/20)+Resultat_liste!$J84</f>
        <v>-23</v>
      </c>
      <c r="CG82" s="581">
        <f>AI82*((Resultat_liste!$M84+20)/20)+Resultat_liste!$J84</f>
        <v>3</v>
      </c>
      <c r="CH82" s="581">
        <f>AJ82*((Resultat_liste!$M84+20)/20)+Resultat_liste!$J84</f>
        <v>29</v>
      </c>
      <c r="CI82" s="581">
        <f>AK82*((Resultat_liste!$M84+20)/20)+Resultat_liste!$J84</f>
        <v>3</v>
      </c>
      <c r="CJ82" s="581">
        <f>AL82*((Resultat_liste!$M84+20)/20)+Resultat_liste!$J84</f>
        <v>-23</v>
      </c>
      <c r="CK82" s="581">
        <f>AM82*((Resultat_liste!$M84+20)/20)+Resultat_liste!$J84</f>
        <v>3</v>
      </c>
      <c r="CL82" s="581">
        <f>AN82*((Resultat_liste!$M84+20)/20)+Resultat_liste!$J84</f>
        <v>29</v>
      </c>
      <c r="CM82" s="581">
        <f>AO82*((Resultat_liste!$M84+20)/20)+Resultat_liste!$J84</f>
        <v>3</v>
      </c>
      <c r="CN82" s="581">
        <f>AP82*((Resultat_liste!$M84+20)/20)+Resultat_liste!$J84</f>
        <v>-23</v>
      </c>
      <c r="CO82" s="581">
        <f>AQ82*((Resultat_liste!$M84+20)/20)+Resultat_liste!$J84</f>
        <v>3</v>
      </c>
      <c r="CP82" s="581">
        <f>AR82*((Resultat_liste!$M84+20)/20)+Resultat_liste!$J84</f>
        <v>29</v>
      </c>
      <c r="CQ82" s="581">
        <f>AS82*((Resultat_liste!$M84+20)/20)+Resultat_liste!$J84</f>
        <v>3</v>
      </c>
      <c r="CR82" s="581">
        <f>AT82*((Resultat_liste!$M84+20)/20)+Resultat_liste!$J84</f>
        <v>-23</v>
      </c>
      <c r="CS82" s="581">
        <f>AU82*((Resultat_liste!$M84+20)/20)+Resultat_liste!$J84</f>
        <v>3</v>
      </c>
      <c r="CT82" s="581">
        <f>AV82*((Resultat_liste!$M84+20)/20)+Resultat_liste!$J84</f>
        <v>29</v>
      </c>
      <c r="CU82" s="581">
        <f>AW82*((Resultat_liste!$M84+20)/20)+Resultat_liste!$J84</f>
        <v>3</v>
      </c>
      <c r="CV82" s="581">
        <f>AX82*((Resultat_liste!$M84+20)/20)+Resultat_liste!$J84</f>
        <v>-23</v>
      </c>
      <c r="CW82" s="581">
        <f>AY82*((Resultat_liste!$M84+20)/20)+Resultat_liste!$J84</f>
        <v>3</v>
      </c>
      <c r="CX82" s="581">
        <f>AZ82*((Resultat_liste!$M84+20)/20)+Resultat_liste!$J84</f>
        <v>29</v>
      </c>
      <c r="CY82" s="581">
        <f>BA82*((Resultat_liste!$M84+20)/20)+Resultat_liste!$J84</f>
        <v>3</v>
      </c>
      <c r="CZ82" s="581">
        <f>BB82*((Resultat_liste!$M84+20)/20)+Resultat_liste!$J84</f>
        <v>-23</v>
      </c>
      <c r="DA82" s="581">
        <f>BC82*((Resultat_liste!$M84+20)/20)+Resultat_liste!$J84</f>
        <v>3</v>
      </c>
      <c r="DB82" s="581">
        <f>BD82*((Resultat_liste!$M84+20)/20)+Resultat_liste!$J84</f>
        <v>29</v>
      </c>
      <c r="DC82" s="581">
        <f>BE82*((Resultat_liste!$M84+20)/20)+Resultat_liste!$J84</f>
        <v>3</v>
      </c>
      <c r="DD82" s="581">
        <f>H82*((Resultat_liste!$Y84+20)/20)+Resultat_liste!$V84</f>
        <v>29</v>
      </c>
      <c r="DE82" s="581">
        <f>I82*((Resultat_liste!$Y84+20)/20)+Resultat_liste!$V84</f>
        <v>3</v>
      </c>
      <c r="DF82" s="581">
        <f>J82*((Resultat_liste!$Y84+20)/20)+Resultat_liste!$V84</f>
        <v>-23</v>
      </c>
      <c r="DG82" s="581">
        <f>K82*((Resultat_liste!$Y84+20)/20)+Resultat_liste!$V84</f>
        <v>3</v>
      </c>
      <c r="DH82" s="581">
        <f>L82*((Resultat_liste!$Y84+20)/20)+Resultat_liste!$V84</f>
        <v>29</v>
      </c>
      <c r="DI82" s="581">
        <f>M82*((Resultat_liste!$Y84+20)/20)+Resultat_liste!$V84</f>
        <v>3</v>
      </c>
      <c r="DJ82" s="581">
        <f>N82*((Resultat_liste!$Y84+20)/20)+Resultat_liste!$V84</f>
        <v>-23</v>
      </c>
      <c r="DK82" s="581">
        <f>O82*((Resultat_liste!$Y84+20)/20)+Resultat_liste!$V84</f>
        <v>3</v>
      </c>
      <c r="DL82" s="581">
        <f>P82*((Resultat_liste!$Y84+20)/20)+Resultat_liste!$V84</f>
        <v>29</v>
      </c>
      <c r="DM82" s="581">
        <f>Q82*((Resultat_liste!$Y84+20)/20)+Resultat_liste!$V84</f>
        <v>3</v>
      </c>
      <c r="DN82" s="581">
        <f>R82*((Resultat_liste!$Y84+20)/20)+Resultat_liste!$V84</f>
        <v>-23</v>
      </c>
      <c r="DO82" s="581">
        <f>S82*((Resultat_liste!$Y84+20)/20)+Resultat_liste!$V84</f>
        <v>3</v>
      </c>
      <c r="DP82" s="581">
        <f>T82*((Resultat_liste!$Y84+20)/20)+Resultat_liste!$V84</f>
        <v>29</v>
      </c>
      <c r="DQ82" s="581">
        <f>U82*((Resultat_liste!$Y84+20)/20)+Resultat_liste!$V84</f>
        <v>3</v>
      </c>
      <c r="DR82" s="581">
        <f>V82*((Resultat_liste!$Y84+20)/20)+Resultat_liste!$V84</f>
        <v>-23</v>
      </c>
      <c r="DS82" s="581">
        <f>W82*((Resultat_liste!$Y84+20)/20)+Resultat_liste!$V84</f>
        <v>3</v>
      </c>
      <c r="DT82" s="581">
        <f>X82*((Resultat_liste!$Y84+20)/20)+Resultat_liste!$V84</f>
        <v>29</v>
      </c>
      <c r="DU82" s="581">
        <f>Y82*((Resultat_liste!$Y84+20)/20)+Resultat_liste!$V84</f>
        <v>3</v>
      </c>
      <c r="DV82" s="581">
        <f>Z82*((Resultat_liste!$Y84+20)/20)+Resultat_liste!$V84</f>
        <v>-23</v>
      </c>
      <c r="DW82" s="581">
        <f>AA82*((Resultat_liste!$Y84+20)/20)+Resultat_liste!$V84</f>
        <v>3</v>
      </c>
      <c r="DX82" s="581">
        <f>AB82*((Resultat_liste!$Y84+20)/20)+Resultat_liste!$V84</f>
        <v>29</v>
      </c>
      <c r="DY82" s="581">
        <f>AC82*((Resultat_liste!$Y84+20)/20)+Resultat_liste!$V84</f>
        <v>3</v>
      </c>
      <c r="DZ82" s="581">
        <f>AD82*((Resultat_liste!$Y84+20)/20)+Resultat_liste!$V84</f>
        <v>-23</v>
      </c>
      <c r="EA82" s="581">
        <f>AE82*((Resultat_liste!$Y84+20)/20)+Resultat_liste!$V84</f>
        <v>3</v>
      </c>
      <c r="EB82" s="581">
        <f>AF82*((Resultat_liste!$Y84+20)/20)+Resultat_liste!$V84</f>
        <v>29</v>
      </c>
      <c r="EC82" s="581">
        <f>AG82*((Resultat_liste!$Y84+20)/20)+Resultat_liste!$V84</f>
        <v>3</v>
      </c>
      <c r="ED82" s="581">
        <f>AH82*((Resultat_liste!$Y84+20)/20)+Resultat_liste!$V84</f>
        <v>-23</v>
      </c>
      <c r="EE82" s="581">
        <f>AI82*((Resultat_liste!$Y84+20)/20)+Resultat_liste!$V84</f>
        <v>3</v>
      </c>
      <c r="EF82" s="581">
        <f>AJ82*((Resultat_liste!$Y84+20)/20)+Resultat_liste!$V84</f>
        <v>29</v>
      </c>
      <c r="EG82" s="581">
        <f>AK82*((Resultat_liste!$Y84+20)/20)+Resultat_liste!$V84</f>
        <v>3</v>
      </c>
      <c r="EH82" s="581">
        <f>AL82*((Resultat_liste!$Y84+20)/20)+Resultat_liste!$V84</f>
        <v>-23</v>
      </c>
      <c r="EI82" s="581">
        <f>AM82*((Resultat_liste!$Y84+20)/20)+Resultat_liste!$V84</f>
        <v>3</v>
      </c>
      <c r="EJ82" s="581">
        <f>AN82*((Resultat_liste!$Y84+20)/20)+Resultat_liste!$V84</f>
        <v>29</v>
      </c>
      <c r="EK82" s="581">
        <f>AO82*((Resultat_liste!$Y84+20)/20)+Resultat_liste!$V84</f>
        <v>3</v>
      </c>
      <c r="EL82" s="581">
        <f>AP82*((Resultat_liste!$Y84+20)/20)+Resultat_liste!$V84</f>
        <v>-23</v>
      </c>
      <c r="EM82" s="581">
        <f>AQ82*((Resultat_liste!$Y84+20)/20)+Resultat_liste!$V84</f>
        <v>3</v>
      </c>
      <c r="EN82" s="581">
        <f>AR82*((Resultat_liste!$Y84+20)/20)+Resultat_liste!$V84</f>
        <v>29</v>
      </c>
      <c r="EO82" s="581">
        <f>AS82*((Resultat_liste!$Y84+20)/20)+Resultat_liste!$V84</f>
        <v>3</v>
      </c>
      <c r="EP82" s="581">
        <f>AT82*((Resultat_liste!$Y84+20)/20)+Resultat_liste!$V84</f>
        <v>-23</v>
      </c>
      <c r="EQ82" s="581">
        <f>AU82*((Resultat_liste!$Y84+20)/20)+Resultat_liste!$V84</f>
        <v>3</v>
      </c>
      <c r="ER82" s="581">
        <f>AV82*((Resultat_liste!$Y84+20)/20)+Resultat_liste!$V84</f>
        <v>29</v>
      </c>
      <c r="ES82" s="581">
        <f>AW82*((Resultat_liste!$Y84+20)/20)+Resultat_liste!$V84</f>
        <v>3</v>
      </c>
      <c r="ET82" s="581">
        <f>AX82*((Resultat_liste!$Y84+20)/20)+Resultat_liste!$V84</f>
        <v>-23</v>
      </c>
      <c r="EU82" s="581">
        <f>AY82*((Resultat_liste!$Y84+20)/20)+Resultat_liste!$V84</f>
        <v>3</v>
      </c>
      <c r="EV82" s="581">
        <f>AZ82*((Resultat_liste!$Y84+20)/20)+Resultat_liste!$V84</f>
        <v>29</v>
      </c>
      <c r="EW82" s="581">
        <f>BA82*((Resultat_liste!$Y84+20)/20)+Resultat_liste!$V84</f>
        <v>3</v>
      </c>
      <c r="EX82" s="581">
        <f>BB82*((Resultat_liste!$Y84+20)/20)+Resultat_liste!$V84</f>
        <v>-23</v>
      </c>
      <c r="EY82" s="581">
        <f>BC82*((Resultat_liste!$Y84+20)/20)+Resultat_liste!$V84</f>
        <v>3</v>
      </c>
      <c r="EZ82" s="581">
        <f>BD82*((Resultat_liste!$Y84+20)/20)+Resultat_liste!$V84</f>
        <v>29</v>
      </c>
      <c r="FA82" s="581">
        <f>BE82*((Resultat_liste!$Y84+20)/20)+Resultat_liste!$V84</f>
        <v>3</v>
      </c>
      <c r="FB82" s="581">
        <f t="shared" si="172"/>
        <v>20</v>
      </c>
      <c r="FC82" s="581">
        <f t="shared" si="173"/>
        <v>0</v>
      </c>
      <c r="FD82" s="581">
        <f t="shared" si="174"/>
        <v>-20</v>
      </c>
      <c r="FE82" s="581">
        <f t="shared" si="175"/>
        <v>0</v>
      </c>
      <c r="FF82" s="581">
        <f t="shared" si="176"/>
        <v>20</v>
      </c>
      <c r="FG82" s="581">
        <f t="shared" si="177"/>
        <v>0</v>
      </c>
      <c r="FH82" s="581">
        <f t="shared" si="178"/>
        <v>-20</v>
      </c>
      <c r="FI82" s="581">
        <f t="shared" si="179"/>
        <v>0</v>
      </c>
      <c r="FJ82" s="581">
        <f t="shared" si="180"/>
        <v>20</v>
      </c>
      <c r="FK82" s="581">
        <f t="shared" si="181"/>
        <v>0</v>
      </c>
      <c r="FL82" s="581">
        <f t="shared" si="182"/>
        <v>-20</v>
      </c>
      <c r="FM82" s="581">
        <f t="shared" si="183"/>
        <v>0</v>
      </c>
      <c r="FN82" s="581">
        <f t="shared" si="184"/>
        <v>20</v>
      </c>
      <c r="FO82" s="581">
        <f t="shared" si="185"/>
        <v>0</v>
      </c>
      <c r="FP82" s="581">
        <f t="shared" si="186"/>
        <v>-20</v>
      </c>
      <c r="FQ82" s="581">
        <f t="shared" si="187"/>
        <v>0</v>
      </c>
      <c r="FR82" s="581">
        <f t="shared" si="188"/>
        <v>20</v>
      </c>
      <c r="FS82" s="581">
        <f t="shared" si="189"/>
        <v>0</v>
      </c>
      <c r="FT82" s="581">
        <f t="shared" si="190"/>
        <v>-20</v>
      </c>
      <c r="FU82" s="581">
        <f t="shared" si="191"/>
        <v>0</v>
      </c>
      <c r="FV82" s="581">
        <f t="shared" si="192"/>
        <v>20</v>
      </c>
      <c r="FW82" s="581">
        <f t="shared" si="193"/>
        <v>0</v>
      </c>
      <c r="FX82" s="581">
        <f t="shared" si="194"/>
        <v>-20</v>
      </c>
      <c r="FY82" s="581">
        <f t="shared" si="195"/>
        <v>0</v>
      </c>
      <c r="FZ82" s="581">
        <f t="shared" si="196"/>
        <v>20</v>
      </c>
      <c r="GA82" s="581">
        <f t="shared" si="197"/>
        <v>0</v>
      </c>
      <c r="GB82" s="581">
        <f t="shared" si="101"/>
        <v>-20</v>
      </c>
      <c r="GC82" s="581">
        <f t="shared" si="102"/>
        <v>0</v>
      </c>
      <c r="GD82" s="581">
        <f t="shared" si="103"/>
        <v>20</v>
      </c>
      <c r="GE82" s="581">
        <f t="shared" si="104"/>
        <v>0</v>
      </c>
      <c r="GF82" s="581">
        <f t="shared" si="105"/>
        <v>-20</v>
      </c>
      <c r="GG82" s="581">
        <f t="shared" si="106"/>
        <v>0</v>
      </c>
      <c r="GH82" s="581">
        <f t="shared" si="107"/>
        <v>20</v>
      </c>
      <c r="GI82" s="581">
        <f t="shared" si="108"/>
        <v>0</v>
      </c>
      <c r="GJ82" s="581">
        <f t="shared" si="109"/>
        <v>-20</v>
      </c>
      <c r="GK82" s="581">
        <f t="shared" si="110"/>
        <v>0</v>
      </c>
      <c r="GL82" s="581">
        <f t="shared" si="111"/>
        <v>20</v>
      </c>
      <c r="GM82" s="581">
        <f t="shared" si="112"/>
        <v>0</v>
      </c>
      <c r="GN82" s="581">
        <f t="shared" si="113"/>
        <v>-20</v>
      </c>
      <c r="GO82" s="581">
        <f t="shared" si="114"/>
        <v>0</v>
      </c>
      <c r="GP82" s="581">
        <f t="shared" si="115"/>
        <v>20</v>
      </c>
      <c r="GQ82" s="581">
        <f t="shared" si="116"/>
        <v>0</v>
      </c>
      <c r="GR82" s="581">
        <f t="shared" si="117"/>
        <v>-20</v>
      </c>
      <c r="GS82" s="581">
        <f t="shared" si="118"/>
        <v>0</v>
      </c>
      <c r="GT82" s="581">
        <f t="shared" si="119"/>
        <v>20</v>
      </c>
      <c r="GU82" s="581">
        <f t="shared" si="120"/>
        <v>0</v>
      </c>
      <c r="GV82" s="581">
        <f t="shared" si="121"/>
        <v>-20</v>
      </c>
      <c r="GW82" s="581">
        <f t="shared" si="122"/>
        <v>0</v>
      </c>
      <c r="GX82" s="581">
        <f t="shared" si="123"/>
        <v>20</v>
      </c>
      <c r="GY82" s="581">
        <f t="shared" si="124"/>
        <v>0</v>
      </c>
    </row>
    <row r="83" spans="1:207" ht="16.5" thickTop="1" thickBot="1" x14ac:dyDescent="0.3">
      <c r="A83" s="581">
        <v>820</v>
      </c>
      <c r="B83" s="584" t="s">
        <v>100</v>
      </c>
      <c r="C83" s="581">
        <f t="shared" si="198"/>
        <v>12</v>
      </c>
      <c r="D83" s="581">
        <f t="shared" si="125"/>
        <v>1205</v>
      </c>
      <c r="E83" s="581">
        <v>820</v>
      </c>
      <c r="F83" s="581">
        <f t="shared" si="199"/>
        <v>5</v>
      </c>
      <c r="G83" s="582" t="s">
        <v>95</v>
      </c>
      <c r="H83" s="581">
        <v>20</v>
      </c>
      <c r="I83" s="581">
        <v>0</v>
      </c>
      <c r="J83" s="581">
        <v>-20</v>
      </c>
      <c r="K83" s="581">
        <v>0</v>
      </c>
      <c r="L83" s="581">
        <f t="shared" si="126"/>
        <v>20</v>
      </c>
      <c r="M83" s="581">
        <f t="shared" si="127"/>
        <v>0</v>
      </c>
      <c r="N83" s="581">
        <f t="shared" si="128"/>
        <v>-20</v>
      </c>
      <c r="O83" s="581">
        <f t="shared" si="129"/>
        <v>0</v>
      </c>
      <c r="P83" s="581">
        <f t="shared" si="130"/>
        <v>20</v>
      </c>
      <c r="Q83" s="581">
        <f t="shared" si="131"/>
        <v>0</v>
      </c>
      <c r="R83" s="581">
        <f t="shared" si="132"/>
        <v>-20</v>
      </c>
      <c r="S83" s="581">
        <f t="shared" si="133"/>
        <v>0</v>
      </c>
      <c r="T83" s="581">
        <f t="shared" si="134"/>
        <v>20</v>
      </c>
      <c r="U83" s="581">
        <f t="shared" si="135"/>
        <v>0</v>
      </c>
      <c r="V83" s="581">
        <f t="shared" si="136"/>
        <v>-20</v>
      </c>
      <c r="W83" s="581">
        <f t="shared" si="137"/>
        <v>0</v>
      </c>
      <c r="X83" s="581">
        <f t="shared" si="138"/>
        <v>20</v>
      </c>
      <c r="Y83" s="581">
        <f t="shared" si="139"/>
        <v>0</v>
      </c>
      <c r="Z83" s="581">
        <f t="shared" si="140"/>
        <v>-20</v>
      </c>
      <c r="AA83" s="581">
        <f t="shared" si="141"/>
        <v>0</v>
      </c>
      <c r="AB83" s="581">
        <f t="shared" si="142"/>
        <v>20</v>
      </c>
      <c r="AC83" s="581">
        <f t="shared" si="143"/>
        <v>0</v>
      </c>
      <c r="AD83" s="581">
        <f t="shared" si="144"/>
        <v>-20</v>
      </c>
      <c r="AE83" s="581">
        <f t="shared" si="145"/>
        <v>0</v>
      </c>
      <c r="AF83" s="581">
        <f t="shared" si="146"/>
        <v>20</v>
      </c>
      <c r="AG83" s="581">
        <f t="shared" si="147"/>
        <v>0</v>
      </c>
      <c r="AH83" s="581">
        <f t="shared" si="148"/>
        <v>-20</v>
      </c>
      <c r="AI83" s="581">
        <f t="shared" si="149"/>
        <v>0</v>
      </c>
      <c r="AJ83" s="581">
        <f t="shared" si="150"/>
        <v>20</v>
      </c>
      <c r="AK83" s="581">
        <f t="shared" si="151"/>
        <v>0</v>
      </c>
      <c r="AL83" s="581">
        <f t="shared" si="152"/>
        <v>-20</v>
      </c>
      <c r="AM83" s="581">
        <f t="shared" si="153"/>
        <v>0</v>
      </c>
      <c r="AN83" s="581">
        <f t="shared" si="154"/>
        <v>20</v>
      </c>
      <c r="AO83" s="581">
        <f t="shared" si="155"/>
        <v>0</v>
      </c>
      <c r="AP83" s="581">
        <f t="shared" si="156"/>
        <v>-20</v>
      </c>
      <c r="AQ83" s="581">
        <f t="shared" si="157"/>
        <v>0</v>
      </c>
      <c r="AR83" s="581">
        <f t="shared" si="158"/>
        <v>20</v>
      </c>
      <c r="AS83" s="581">
        <f t="shared" si="159"/>
        <v>0</v>
      </c>
      <c r="AT83" s="581">
        <f t="shared" si="160"/>
        <v>-20</v>
      </c>
      <c r="AU83" s="581">
        <f t="shared" si="161"/>
        <v>0</v>
      </c>
      <c r="AV83" s="581">
        <f t="shared" si="162"/>
        <v>20</v>
      </c>
      <c r="AW83" s="581">
        <f t="shared" si="163"/>
        <v>0</v>
      </c>
      <c r="AX83" s="581">
        <f t="shared" si="164"/>
        <v>-20</v>
      </c>
      <c r="AY83" s="581">
        <f t="shared" si="165"/>
        <v>0</v>
      </c>
      <c r="AZ83" s="581">
        <f t="shared" si="166"/>
        <v>20</v>
      </c>
      <c r="BA83" s="581">
        <f t="shared" si="167"/>
        <v>0</v>
      </c>
      <c r="BB83" s="581">
        <f t="shared" si="168"/>
        <v>-20</v>
      </c>
      <c r="BC83" s="581">
        <f t="shared" si="169"/>
        <v>0</v>
      </c>
      <c r="BD83" s="581">
        <f t="shared" si="170"/>
        <v>20</v>
      </c>
      <c r="BE83" s="581">
        <f t="shared" si="171"/>
        <v>0</v>
      </c>
      <c r="BF83" s="581">
        <f>H83*((Resultat_liste!$M85+20)/20)+Resultat_liste!$J85</f>
        <v>27</v>
      </c>
      <c r="BG83" s="581">
        <f>I83*((Resultat_liste!$M85+20)/20)+Resultat_liste!$J85</f>
        <v>2</v>
      </c>
      <c r="BH83" s="581">
        <f>J83*((Resultat_liste!$M85+20)/20)+Resultat_liste!$J85</f>
        <v>-23</v>
      </c>
      <c r="BI83" s="581">
        <f>K83*((Resultat_liste!$M85+20)/20)+Resultat_liste!$J85</f>
        <v>2</v>
      </c>
      <c r="BJ83" s="581">
        <f>L83*((Resultat_liste!$M85+20)/20)+Resultat_liste!$J85</f>
        <v>27</v>
      </c>
      <c r="BK83" s="581">
        <f>M83*((Resultat_liste!$M85+20)/20)+Resultat_liste!$J85</f>
        <v>2</v>
      </c>
      <c r="BL83" s="581">
        <f>N83*((Resultat_liste!$M85+20)/20)+Resultat_liste!$J85</f>
        <v>-23</v>
      </c>
      <c r="BM83" s="581">
        <f>O83*((Resultat_liste!$M85+20)/20)+Resultat_liste!$J85</f>
        <v>2</v>
      </c>
      <c r="BN83" s="581">
        <f>P83*((Resultat_liste!$M85+20)/20)+Resultat_liste!$J85</f>
        <v>27</v>
      </c>
      <c r="BO83" s="581">
        <f>Q83*((Resultat_liste!$M85+20)/20)+Resultat_liste!$J85</f>
        <v>2</v>
      </c>
      <c r="BP83" s="581">
        <f>R83*((Resultat_liste!$M85+20)/20)+Resultat_liste!$J85</f>
        <v>-23</v>
      </c>
      <c r="BQ83" s="581">
        <f>S83*((Resultat_liste!$M85+20)/20)+Resultat_liste!$J85</f>
        <v>2</v>
      </c>
      <c r="BR83" s="581">
        <f>T83*((Resultat_liste!$M85+20)/20)+Resultat_liste!$J85</f>
        <v>27</v>
      </c>
      <c r="BS83" s="581">
        <f>U83*((Resultat_liste!$M85+20)/20)+Resultat_liste!$J85</f>
        <v>2</v>
      </c>
      <c r="BT83" s="581">
        <f>V83*((Resultat_liste!$M85+20)/20)+Resultat_liste!$J85</f>
        <v>-23</v>
      </c>
      <c r="BU83" s="581">
        <f>W83*((Resultat_liste!$M85+20)/20)+Resultat_liste!$J85</f>
        <v>2</v>
      </c>
      <c r="BV83" s="581">
        <f>X83*((Resultat_liste!$M85+20)/20)+Resultat_liste!$J85</f>
        <v>27</v>
      </c>
      <c r="BW83" s="581">
        <f>Y83*((Resultat_liste!$M85+20)/20)+Resultat_liste!$J85</f>
        <v>2</v>
      </c>
      <c r="BX83" s="581">
        <f>Z83*((Resultat_liste!$M85+20)/20)+Resultat_liste!$J85</f>
        <v>-23</v>
      </c>
      <c r="BY83" s="581">
        <f>AA83*((Resultat_liste!$M85+20)/20)+Resultat_liste!$J85</f>
        <v>2</v>
      </c>
      <c r="BZ83" s="581">
        <f>AB83*((Resultat_liste!$M85+20)/20)+Resultat_liste!$J85</f>
        <v>27</v>
      </c>
      <c r="CA83" s="581">
        <f>AC83*((Resultat_liste!$M85+20)/20)+Resultat_liste!$J85</f>
        <v>2</v>
      </c>
      <c r="CB83" s="581">
        <f>AD83*((Resultat_liste!$M85+20)/20)+Resultat_liste!$J85</f>
        <v>-23</v>
      </c>
      <c r="CC83" s="581">
        <f>AE83*((Resultat_liste!$M85+20)/20)+Resultat_liste!$J85</f>
        <v>2</v>
      </c>
      <c r="CD83" s="581">
        <f>AF83*((Resultat_liste!$M85+20)/20)+Resultat_liste!$J85</f>
        <v>27</v>
      </c>
      <c r="CE83" s="581">
        <f>AG83*((Resultat_liste!$M85+20)/20)+Resultat_liste!$J85</f>
        <v>2</v>
      </c>
      <c r="CF83" s="581">
        <f>AH83*((Resultat_liste!$M85+20)/20)+Resultat_liste!$J85</f>
        <v>-23</v>
      </c>
      <c r="CG83" s="581">
        <f>AI83*((Resultat_liste!$M85+20)/20)+Resultat_liste!$J85</f>
        <v>2</v>
      </c>
      <c r="CH83" s="581">
        <f>AJ83*((Resultat_liste!$M85+20)/20)+Resultat_liste!$J85</f>
        <v>27</v>
      </c>
      <c r="CI83" s="581">
        <f>AK83*((Resultat_liste!$M85+20)/20)+Resultat_liste!$J85</f>
        <v>2</v>
      </c>
      <c r="CJ83" s="581">
        <f>AL83*((Resultat_liste!$M85+20)/20)+Resultat_liste!$J85</f>
        <v>-23</v>
      </c>
      <c r="CK83" s="581">
        <f>AM83*((Resultat_liste!$M85+20)/20)+Resultat_liste!$J85</f>
        <v>2</v>
      </c>
      <c r="CL83" s="581">
        <f>AN83*((Resultat_liste!$M85+20)/20)+Resultat_liste!$J85</f>
        <v>27</v>
      </c>
      <c r="CM83" s="581">
        <f>AO83*((Resultat_liste!$M85+20)/20)+Resultat_liste!$J85</f>
        <v>2</v>
      </c>
      <c r="CN83" s="581">
        <f>AP83*((Resultat_liste!$M85+20)/20)+Resultat_liste!$J85</f>
        <v>-23</v>
      </c>
      <c r="CO83" s="581">
        <f>AQ83*((Resultat_liste!$M85+20)/20)+Resultat_liste!$J85</f>
        <v>2</v>
      </c>
      <c r="CP83" s="581">
        <f>AR83*((Resultat_liste!$M85+20)/20)+Resultat_liste!$J85</f>
        <v>27</v>
      </c>
      <c r="CQ83" s="581">
        <f>AS83*((Resultat_liste!$M85+20)/20)+Resultat_liste!$J85</f>
        <v>2</v>
      </c>
      <c r="CR83" s="581">
        <f>AT83*((Resultat_liste!$M85+20)/20)+Resultat_liste!$J85</f>
        <v>-23</v>
      </c>
      <c r="CS83" s="581">
        <f>AU83*((Resultat_liste!$M85+20)/20)+Resultat_liste!$J85</f>
        <v>2</v>
      </c>
      <c r="CT83" s="581">
        <f>AV83*((Resultat_liste!$M85+20)/20)+Resultat_liste!$J85</f>
        <v>27</v>
      </c>
      <c r="CU83" s="581">
        <f>AW83*((Resultat_liste!$M85+20)/20)+Resultat_liste!$J85</f>
        <v>2</v>
      </c>
      <c r="CV83" s="581">
        <f>AX83*((Resultat_liste!$M85+20)/20)+Resultat_liste!$J85</f>
        <v>-23</v>
      </c>
      <c r="CW83" s="581">
        <f>AY83*((Resultat_liste!$M85+20)/20)+Resultat_liste!$J85</f>
        <v>2</v>
      </c>
      <c r="CX83" s="581">
        <f>AZ83*((Resultat_liste!$M85+20)/20)+Resultat_liste!$J85</f>
        <v>27</v>
      </c>
      <c r="CY83" s="581">
        <f>BA83*((Resultat_liste!$M85+20)/20)+Resultat_liste!$J85</f>
        <v>2</v>
      </c>
      <c r="CZ83" s="581">
        <f>BB83*((Resultat_liste!$M85+20)/20)+Resultat_liste!$J85</f>
        <v>-23</v>
      </c>
      <c r="DA83" s="581">
        <f>BC83*((Resultat_liste!$M85+20)/20)+Resultat_liste!$J85</f>
        <v>2</v>
      </c>
      <c r="DB83" s="581">
        <f>BD83*((Resultat_liste!$M85+20)/20)+Resultat_liste!$J85</f>
        <v>27</v>
      </c>
      <c r="DC83" s="581">
        <f>BE83*((Resultat_liste!$M85+20)/20)+Resultat_liste!$J85</f>
        <v>2</v>
      </c>
      <c r="DD83" s="581">
        <f>H83*((Resultat_liste!$Y85+20)/20)+Resultat_liste!$V85</f>
        <v>32</v>
      </c>
      <c r="DE83" s="581">
        <f>I83*((Resultat_liste!$Y85+20)/20)+Resultat_liste!$V85</f>
        <v>2</v>
      </c>
      <c r="DF83" s="581">
        <f>J83*((Resultat_liste!$Y85+20)/20)+Resultat_liste!$V85</f>
        <v>-28</v>
      </c>
      <c r="DG83" s="581">
        <f>K83*((Resultat_liste!$Y85+20)/20)+Resultat_liste!$V85</f>
        <v>2</v>
      </c>
      <c r="DH83" s="581">
        <f>L83*((Resultat_liste!$Y85+20)/20)+Resultat_liste!$V85</f>
        <v>32</v>
      </c>
      <c r="DI83" s="581">
        <f>M83*((Resultat_liste!$Y85+20)/20)+Resultat_liste!$V85</f>
        <v>2</v>
      </c>
      <c r="DJ83" s="581">
        <f>N83*((Resultat_liste!$Y85+20)/20)+Resultat_liste!$V85</f>
        <v>-28</v>
      </c>
      <c r="DK83" s="581">
        <f>O83*((Resultat_liste!$Y85+20)/20)+Resultat_liste!$V85</f>
        <v>2</v>
      </c>
      <c r="DL83" s="581">
        <f>P83*((Resultat_liste!$Y85+20)/20)+Resultat_liste!$V85</f>
        <v>32</v>
      </c>
      <c r="DM83" s="581">
        <f>Q83*((Resultat_liste!$Y85+20)/20)+Resultat_liste!$V85</f>
        <v>2</v>
      </c>
      <c r="DN83" s="581">
        <f>R83*((Resultat_liste!$Y85+20)/20)+Resultat_liste!$V85</f>
        <v>-28</v>
      </c>
      <c r="DO83" s="581">
        <f>S83*((Resultat_liste!$Y85+20)/20)+Resultat_liste!$V85</f>
        <v>2</v>
      </c>
      <c r="DP83" s="581">
        <f>T83*((Resultat_liste!$Y85+20)/20)+Resultat_liste!$V85</f>
        <v>32</v>
      </c>
      <c r="DQ83" s="581">
        <f>U83*((Resultat_liste!$Y85+20)/20)+Resultat_liste!$V85</f>
        <v>2</v>
      </c>
      <c r="DR83" s="581">
        <f>V83*((Resultat_liste!$Y85+20)/20)+Resultat_liste!$V85</f>
        <v>-28</v>
      </c>
      <c r="DS83" s="581">
        <f>W83*((Resultat_liste!$Y85+20)/20)+Resultat_liste!$V85</f>
        <v>2</v>
      </c>
      <c r="DT83" s="581">
        <f>X83*((Resultat_liste!$Y85+20)/20)+Resultat_liste!$V85</f>
        <v>32</v>
      </c>
      <c r="DU83" s="581">
        <f>Y83*((Resultat_liste!$Y85+20)/20)+Resultat_liste!$V85</f>
        <v>2</v>
      </c>
      <c r="DV83" s="581">
        <f>Z83*((Resultat_liste!$Y85+20)/20)+Resultat_liste!$V85</f>
        <v>-28</v>
      </c>
      <c r="DW83" s="581">
        <f>AA83*((Resultat_liste!$Y85+20)/20)+Resultat_liste!$V85</f>
        <v>2</v>
      </c>
      <c r="DX83" s="581">
        <f>AB83*((Resultat_liste!$Y85+20)/20)+Resultat_liste!$V85</f>
        <v>32</v>
      </c>
      <c r="DY83" s="581">
        <f>AC83*((Resultat_liste!$Y85+20)/20)+Resultat_liste!$V85</f>
        <v>2</v>
      </c>
      <c r="DZ83" s="581">
        <f>AD83*((Resultat_liste!$Y85+20)/20)+Resultat_liste!$V85</f>
        <v>-28</v>
      </c>
      <c r="EA83" s="581">
        <f>AE83*((Resultat_liste!$Y85+20)/20)+Resultat_liste!$V85</f>
        <v>2</v>
      </c>
      <c r="EB83" s="581">
        <f>AF83*((Resultat_liste!$Y85+20)/20)+Resultat_liste!$V85</f>
        <v>32</v>
      </c>
      <c r="EC83" s="581">
        <f>AG83*((Resultat_liste!$Y85+20)/20)+Resultat_liste!$V85</f>
        <v>2</v>
      </c>
      <c r="ED83" s="581">
        <f>AH83*((Resultat_liste!$Y85+20)/20)+Resultat_liste!$V85</f>
        <v>-28</v>
      </c>
      <c r="EE83" s="581">
        <f>AI83*((Resultat_liste!$Y85+20)/20)+Resultat_liste!$V85</f>
        <v>2</v>
      </c>
      <c r="EF83" s="581">
        <f>AJ83*((Resultat_liste!$Y85+20)/20)+Resultat_liste!$V85</f>
        <v>32</v>
      </c>
      <c r="EG83" s="581">
        <f>AK83*((Resultat_liste!$Y85+20)/20)+Resultat_liste!$V85</f>
        <v>2</v>
      </c>
      <c r="EH83" s="581">
        <f>AL83*((Resultat_liste!$Y85+20)/20)+Resultat_liste!$V85</f>
        <v>-28</v>
      </c>
      <c r="EI83" s="581">
        <f>AM83*((Resultat_liste!$Y85+20)/20)+Resultat_liste!$V85</f>
        <v>2</v>
      </c>
      <c r="EJ83" s="581">
        <f>AN83*((Resultat_liste!$Y85+20)/20)+Resultat_liste!$V85</f>
        <v>32</v>
      </c>
      <c r="EK83" s="581">
        <f>AO83*((Resultat_liste!$Y85+20)/20)+Resultat_liste!$V85</f>
        <v>2</v>
      </c>
      <c r="EL83" s="581">
        <f>AP83*((Resultat_liste!$Y85+20)/20)+Resultat_liste!$V85</f>
        <v>-28</v>
      </c>
      <c r="EM83" s="581">
        <f>AQ83*((Resultat_liste!$Y85+20)/20)+Resultat_liste!$V85</f>
        <v>2</v>
      </c>
      <c r="EN83" s="581">
        <f>AR83*((Resultat_liste!$Y85+20)/20)+Resultat_liste!$V85</f>
        <v>32</v>
      </c>
      <c r="EO83" s="581">
        <f>AS83*((Resultat_liste!$Y85+20)/20)+Resultat_liste!$V85</f>
        <v>2</v>
      </c>
      <c r="EP83" s="581">
        <f>AT83*((Resultat_liste!$Y85+20)/20)+Resultat_liste!$V85</f>
        <v>-28</v>
      </c>
      <c r="EQ83" s="581">
        <f>AU83*((Resultat_liste!$Y85+20)/20)+Resultat_liste!$V85</f>
        <v>2</v>
      </c>
      <c r="ER83" s="581">
        <f>AV83*((Resultat_liste!$Y85+20)/20)+Resultat_liste!$V85</f>
        <v>32</v>
      </c>
      <c r="ES83" s="581">
        <f>AW83*((Resultat_liste!$Y85+20)/20)+Resultat_liste!$V85</f>
        <v>2</v>
      </c>
      <c r="ET83" s="581">
        <f>AX83*((Resultat_liste!$Y85+20)/20)+Resultat_liste!$V85</f>
        <v>-28</v>
      </c>
      <c r="EU83" s="581">
        <f>AY83*((Resultat_liste!$Y85+20)/20)+Resultat_liste!$V85</f>
        <v>2</v>
      </c>
      <c r="EV83" s="581">
        <f>AZ83*((Resultat_liste!$Y85+20)/20)+Resultat_liste!$V85</f>
        <v>32</v>
      </c>
      <c r="EW83" s="581">
        <f>BA83*((Resultat_liste!$Y85+20)/20)+Resultat_liste!$V85</f>
        <v>2</v>
      </c>
      <c r="EX83" s="581">
        <f>BB83*((Resultat_liste!$Y85+20)/20)+Resultat_liste!$V85</f>
        <v>-28</v>
      </c>
      <c r="EY83" s="581">
        <f>BC83*((Resultat_liste!$Y85+20)/20)+Resultat_liste!$V85</f>
        <v>2</v>
      </c>
      <c r="EZ83" s="581">
        <f>BD83*((Resultat_liste!$Y85+20)/20)+Resultat_liste!$V85</f>
        <v>32</v>
      </c>
      <c r="FA83" s="581">
        <f>BE83*((Resultat_liste!$Y85+20)/20)+Resultat_liste!$V85</f>
        <v>2</v>
      </c>
      <c r="FB83" s="581">
        <f t="shared" si="172"/>
        <v>20</v>
      </c>
      <c r="FC83" s="581">
        <f t="shared" si="173"/>
        <v>0</v>
      </c>
      <c r="FD83" s="581">
        <f t="shared" si="174"/>
        <v>-20</v>
      </c>
      <c r="FE83" s="581">
        <f t="shared" si="175"/>
        <v>0</v>
      </c>
      <c r="FF83" s="581">
        <f t="shared" si="176"/>
        <v>20</v>
      </c>
      <c r="FG83" s="581">
        <f t="shared" si="177"/>
        <v>0</v>
      </c>
      <c r="FH83" s="581">
        <f t="shared" si="178"/>
        <v>-20</v>
      </c>
      <c r="FI83" s="581">
        <f t="shared" si="179"/>
        <v>0</v>
      </c>
      <c r="FJ83" s="581">
        <f t="shared" si="180"/>
        <v>20</v>
      </c>
      <c r="FK83" s="581">
        <f t="shared" si="181"/>
        <v>0</v>
      </c>
      <c r="FL83" s="581">
        <f t="shared" si="182"/>
        <v>-20</v>
      </c>
      <c r="FM83" s="581">
        <f t="shared" si="183"/>
        <v>0</v>
      </c>
      <c r="FN83" s="581">
        <f t="shared" si="184"/>
        <v>20</v>
      </c>
      <c r="FO83" s="581">
        <f t="shared" si="185"/>
        <v>0</v>
      </c>
      <c r="FP83" s="581">
        <f t="shared" si="186"/>
        <v>-20</v>
      </c>
      <c r="FQ83" s="581">
        <f t="shared" si="187"/>
        <v>0</v>
      </c>
      <c r="FR83" s="581">
        <f t="shared" si="188"/>
        <v>20</v>
      </c>
      <c r="FS83" s="581">
        <f t="shared" si="189"/>
        <v>0</v>
      </c>
      <c r="FT83" s="581">
        <f t="shared" si="190"/>
        <v>-20</v>
      </c>
      <c r="FU83" s="581">
        <f t="shared" si="191"/>
        <v>0</v>
      </c>
      <c r="FV83" s="581">
        <f t="shared" si="192"/>
        <v>20</v>
      </c>
      <c r="FW83" s="581">
        <f t="shared" si="193"/>
        <v>0</v>
      </c>
      <c r="FX83" s="581">
        <f t="shared" si="194"/>
        <v>-20</v>
      </c>
      <c r="FY83" s="581">
        <f t="shared" si="195"/>
        <v>0</v>
      </c>
      <c r="FZ83" s="581">
        <f t="shared" si="196"/>
        <v>20</v>
      </c>
      <c r="GA83" s="581">
        <f t="shared" si="197"/>
        <v>0</v>
      </c>
      <c r="GB83" s="581">
        <f t="shared" si="101"/>
        <v>-20</v>
      </c>
      <c r="GC83" s="581">
        <f t="shared" si="102"/>
        <v>0</v>
      </c>
      <c r="GD83" s="581">
        <f t="shared" si="103"/>
        <v>20</v>
      </c>
      <c r="GE83" s="581">
        <f t="shared" si="104"/>
        <v>0</v>
      </c>
      <c r="GF83" s="581">
        <f t="shared" si="105"/>
        <v>-20</v>
      </c>
      <c r="GG83" s="581">
        <f t="shared" si="106"/>
        <v>0</v>
      </c>
      <c r="GH83" s="581">
        <f t="shared" si="107"/>
        <v>20</v>
      </c>
      <c r="GI83" s="581">
        <f t="shared" si="108"/>
        <v>0</v>
      </c>
      <c r="GJ83" s="581">
        <f t="shared" si="109"/>
        <v>-20</v>
      </c>
      <c r="GK83" s="581">
        <f t="shared" si="110"/>
        <v>0</v>
      </c>
      <c r="GL83" s="581">
        <f t="shared" si="111"/>
        <v>20</v>
      </c>
      <c r="GM83" s="581">
        <f t="shared" si="112"/>
        <v>0</v>
      </c>
      <c r="GN83" s="581">
        <f t="shared" si="113"/>
        <v>-20</v>
      </c>
      <c r="GO83" s="581">
        <f t="shared" si="114"/>
        <v>0</v>
      </c>
      <c r="GP83" s="581">
        <f t="shared" si="115"/>
        <v>20</v>
      </c>
      <c r="GQ83" s="581">
        <f t="shared" si="116"/>
        <v>0</v>
      </c>
      <c r="GR83" s="581">
        <f t="shared" si="117"/>
        <v>-20</v>
      </c>
      <c r="GS83" s="581">
        <f t="shared" si="118"/>
        <v>0</v>
      </c>
      <c r="GT83" s="581">
        <f t="shared" si="119"/>
        <v>20</v>
      </c>
      <c r="GU83" s="581">
        <f t="shared" si="120"/>
        <v>0</v>
      </c>
      <c r="GV83" s="581">
        <f t="shared" si="121"/>
        <v>-20</v>
      </c>
      <c r="GW83" s="581">
        <f t="shared" si="122"/>
        <v>0</v>
      </c>
      <c r="GX83" s="581">
        <f t="shared" si="123"/>
        <v>20</v>
      </c>
      <c r="GY83" s="581">
        <f t="shared" si="124"/>
        <v>0</v>
      </c>
    </row>
    <row r="84" spans="1:207" ht="16.5" thickTop="1" thickBot="1" x14ac:dyDescent="0.3">
      <c r="A84" s="581">
        <v>830</v>
      </c>
      <c r="B84" s="584" t="s">
        <v>324</v>
      </c>
      <c r="C84" s="581">
        <f t="shared" si="198"/>
        <v>12</v>
      </c>
      <c r="D84" s="581">
        <f t="shared" si="125"/>
        <v>1206</v>
      </c>
      <c r="E84" s="581">
        <v>830</v>
      </c>
      <c r="F84" s="581">
        <f t="shared" si="199"/>
        <v>6</v>
      </c>
      <c r="G84" s="582" t="s">
        <v>95</v>
      </c>
      <c r="H84" s="581">
        <v>20</v>
      </c>
      <c r="I84" s="581">
        <v>0</v>
      </c>
      <c r="J84" s="581">
        <v>-20</v>
      </c>
      <c r="K84" s="581">
        <v>0</v>
      </c>
      <c r="L84" s="581">
        <f t="shared" si="126"/>
        <v>20</v>
      </c>
      <c r="M84" s="581">
        <f t="shared" si="127"/>
        <v>0</v>
      </c>
      <c r="N84" s="581">
        <f t="shared" si="128"/>
        <v>-20</v>
      </c>
      <c r="O84" s="581">
        <f t="shared" si="129"/>
        <v>0</v>
      </c>
      <c r="P84" s="581">
        <f t="shared" si="130"/>
        <v>20</v>
      </c>
      <c r="Q84" s="581">
        <f t="shared" si="131"/>
        <v>0</v>
      </c>
      <c r="R84" s="581">
        <f t="shared" si="132"/>
        <v>-20</v>
      </c>
      <c r="S84" s="581">
        <f t="shared" si="133"/>
        <v>0</v>
      </c>
      <c r="T84" s="581">
        <f t="shared" si="134"/>
        <v>20</v>
      </c>
      <c r="U84" s="581">
        <f t="shared" si="135"/>
        <v>0</v>
      </c>
      <c r="V84" s="581">
        <f t="shared" si="136"/>
        <v>-20</v>
      </c>
      <c r="W84" s="581">
        <f t="shared" si="137"/>
        <v>0</v>
      </c>
      <c r="X84" s="581">
        <f t="shared" si="138"/>
        <v>20</v>
      </c>
      <c r="Y84" s="581">
        <f t="shared" si="139"/>
        <v>0</v>
      </c>
      <c r="Z84" s="581">
        <f t="shared" si="140"/>
        <v>-20</v>
      </c>
      <c r="AA84" s="581">
        <f t="shared" si="141"/>
        <v>0</v>
      </c>
      <c r="AB84" s="581">
        <f t="shared" si="142"/>
        <v>20</v>
      </c>
      <c r="AC84" s="581">
        <f t="shared" si="143"/>
        <v>0</v>
      </c>
      <c r="AD84" s="581">
        <f t="shared" si="144"/>
        <v>-20</v>
      </c>
      <c r="AE84" s="581">
        <f t="shared" si="145"/>
        <v>0</v>
      </c>
      <c r="AF84" s="581">
        <f t="shared" si="146"/>
        <v>20</v>
      </c>
      <c r="AG84" s="581">
        <f t="shared" si="147"/>
        <v>0</v>
      </c>
      <c r="AH84" s="581">
        <f t="shared" si="148"/>
        <v>-20</v>
      </c>
      <c r="AI84" s="581">
        <f t="shared" si="149"/>
        <v>0</v>
      </c>
      <c r="AJ84" s="581">
        <f t="shared" si="150"/>
        <v>20</v>
      </c>
      <c r="AK84" s="581">
        <f t="shared" si="151"/>
        <v>0</v>
      </c>
      <c r="AL84" s="581">
        <f t="shared" si="152"/>
        <v>-20</v>
      </c>
      <c r="AM84" s="581">
        <f t="shared" si="153"/>
        <v>0</v>
      </c>
      <c r="AN84" s="581">
        <f t="shared" si="154"/>
        <v>20</v>
      </c>
      <c r="AO84" s="581">
        <f t="shared" si="155"/>
        <v>0</v>
      </c>
      <c r="AP84" s="581">
        <f t="shared" si="156"/>
        <v>-20</v>
      </c>
      <c r="AQ84" s="581">
        <f t="shared" si="157"/>
        <v>0</v>
      </c>
      <c r="AR84" s="581">
        <f t="shared" si="158"/>
        <v>20</v>
      </c>
      <c r="AS84" s="581">
        <f t="shared" si="159"/>
        <v>0</v>
      </c>
      <c r="AT84" s="581">
        <f t="shared" si="160"/>
        <v>-20</v>
      </c>
      <c r="AU84" s="581">
        <f t="shared" si="161"/>
        <v>0</v>
      </c>
      <c r="AV84" s="581">
        <f t="shared" si="162"/>
        <v>20</v>
      </c>
      <c r="AW84" s="581">
        <f t="shared" si="163"/>
        <v>0</v>
      </c>
      <c r="AX84" s="581">
        <f t="shared" si="164"/>
        <v>-20</v>
      </c>
      <c r="AY84" s="581">
        <f t="shared" si="165"/>
        <v>0</v>
      </c>
      <c r="AZ84" s="581">
        <f t="shared" si="166"/>
        <v>20</v>
      </c>
      <c r="BA84" s="581">
        <f t="shared" si="167"/>
        <v>0</v>
      </c>
      <c r="BB84" s="581">
        <f t="shared" si="168"/>
        <v>-20</v>
      </c>
      <c r="BC84" s="581">
        <f t="shared" si="169"/>
        <v>0</v>
      </c>
      <c r="BD84" s="581">
        <f t="shared" si="170"/>
        <v>20</v>
      </c>
      <c r="BE84" s="581">
        <f t="shared" si="171"/>
        <v>0</v>
      </c>
      <c r="BF84" s="581">
        <f>H84*((Resultat_liste!$M86+20)/20)+Resultat_liste!$J86</f>
        <v>28</v>
      </c>
      <c r="BG84" s="581">
        <f>I84*((Resultat_liste!$M86+20)/20)+Resultat_liste!$J86</f>
        <v>2</v>
      </c>
      <c r="BH84" s="581">
        <f>J84*((Resultat_liste!$M86+20)/20)+Resultat_liste!$J86</f>
        <v>-24</v>
      </c>
      <c r="BI84" s="581">
        <f>K84*((Resultat_liste!$M86+20)/20)+Resultat_liste!$J86</f>
        <v>2</v>
      </c>
      <c r="BJ84" s="581">
        <f>L84*((Resultat_liste!$M86+20)/20)+Resultat_liste!$J86</f>
        <v>28</v>
      </c>
      <c r="BK84" s="581">
        <f>M84*((Resultat_liste!$M86+20)/20)+Resultat_liste!$J86</f>
        <v>2</v>
      </c>
      <c r="BL84" s="581">
        <f>N84*((Resultat_liste!$M86+20)/20)+Resultat_liste!$J86</f>
        <v>-24</v>
      </c>
      <c r="BM84" s="581">
        <f>O84*((Resultat_liste!$M86+20)/20)+Resultat_liste!$J86</f>
        <v>2</v>
      </c>
      <c r="BN84" s="581">
        <f>P84*((Resultat_liste!$M86+20)/20)+Resultat_liste!$J86</f>
        <v>28</v>
      </c>
      <c r="BO84" s="581">
        <f>Q84*((Resultat_liste!$M86+20)/20)+Resultat_liste!$J86</f>
        <v>2</v>
      </c>
      <c r="BP84" s="581">
        <f>R84*((Resultat_liste!$M86+20)/20)+Resultat_liste!$J86</f>
        <v>-24</v>
      </c>
      <c r="BQ84" s="581">
        <f>S84*((Resultat_liste!$M86+20)/20)+Resultat_liste!$J86</f>
        <v>2</v>
      </c>
      <c r="BR84" s="581">
        <f>T84*((Resultat_liste!$M86+20)/20)+Resultat_liste!$J86</f>
        <v>28</v>
      </c>
      <c r="BS84" s="581">
        <f>U84*((Resultat_liste!$M86+20)/20)+Resultat_liste!$J86</f>
        <v>2</v>
      </c>
      <c r="BT84" s="581">
        <f>V84*((Resultat_liste!$M86+20)/20)+Resultat_liste!$J86</f>
        <v>-24</v>
      </c>
      <c r="BU84" s="581">
        <f>W84*((Resultat_liste!$M86+20)/20)+Resultat_liste!$J86</f>
        <v>2</v>
      </c>
      <c r="BV84" s="581">
        <f>X84*((Resultat_liste!$M86+20)/20)+Resultat_liste!$J86</f>
        <v>28</v>
      </c>
      <c r="BW84" s="581">
        <f>Y84*((Resultat_liste!$M86+20)/20)+Resultat_liste!$J86</f>
        <v>2</v>
      </c>
      <c r="BX84" s="581">
        <f>Z84*((Resultat_liste!$M86+20)/20)+Resultat_liste!$J86</f>
        <v>-24</v>
      </c>
      <c r="BY84" s="581">
        <f>AA84*((Resultat_liste!$M86+20)/20)+Resultat_liste!$J86</f>
        <v>2</v>
      </c>
      <c r="BZ84" s="581">
        <f>AB84*((Resultat_liste!$M86+20)/20)+Resultat_liste!$J86</f>
        <v>28</v>
      </c>
      <c r="CA84" s="581">
        <f>AC84*((Resultat_liste!$M86+20)/20)+Resultat_liste!$J86</f>
        <v>2</v>
      </c>
      <c r="CB84" s="581">
        <f>AD84*((Resultat_liste!$M86+20)/20)+Resultat_liste!$J86</f>
        <v>-24</v>
      </c>
      <c r="CC84" s="581">
        <f>AE84*((Resultat_liste!$M86+20)/20)+Resultat_liste!$J86</f>
        <v>2</v>
      </c>
      <c r="CD84" s="581">
        <f>AF84*((Resultat_liste!$M86+20)/20)+Resultat_liste!$J86</f>
        <v>28</v>
      </c>
      <c r="CE84" s="581">
        <f>AG84*((Resultat_liste!$M86+20)/20)+Resultat_liste!$J86</f>
        <v>2</v>
      </c>
      <c r="CF84" s="581">
        <f>AH84*((Resultat_liste!$M86+20)/20)+Resultat_liste!$J86</f>
        <v>-24</v>
      </c>
      <c r="CG84" s="581">
        <f>AI84*((Resultat_liste!$M86+20)/20)+Resultat_liste!$J86</f>
        <v>2</v>
      </c>
      <c r="CH84" s="581">
        <f>AJ84*((Resultat_liste!$M86+20)/20)+Resultat_liste!$J86</f>
        <v>28</v>
      </c>
      <c r="CI84" s="581">
        <f>AK84*((Resultat_liste!$M86+20)/20)+Resultat_liste!$J86</f>
        <v>2</v>
      </c>
      <c r="CJ84" s="581">
        <f>AL84*((Resultat_liste!$M86+20)/20)+Resultat_liste!$J86</f>
        <v>-24</v>
      </c>
      <c r="CK84" s="581">
        <f>AM84*((Resultat_liste!$M86+20)/20)+Resultat_liste!$J86</f>
        <v>2</v>
      </c>
      <c r="CL84" s="581">
        <f>AN84*((Resultat_liste!$M86+20)/20)+Resultat_liste!$J86</f>
        <v>28</v>
      </c>
      <c r="CM84" s="581">
        <f>AO84*((Resultat_liste!$M86+20)/20)+Resultat_liste!$J86</f>
        <v>2</v>
      </c>
      <c r="CN84" s="581">
        <f>AP84*((Resultat_liste!$M86+20)/20)+Resultat_liste!$J86</f>
        <v>-24</v>
      </c>
      <c r="CO84" s="581">
        <f>AQ84*((Resultat_liste!$M86+20)/20)+Resultat_liste!$J86</f>
        <v>2</v>
      </c>
      <c r="CP84" s="581">
        <f>AR84*((Resultat_liste!$M86+20)/20)+Resultat_liste!$J86</f>
        <v>28</v>
      </c>
      <c r="CQ84" s="581">
        <f>AS84*((Resultat_liste!$M86+20)/20)+Resultat_liste!$J86</f>
        <v>2</v>
      </c>
      <c r="CR84" s="581">
        <f>AT84*((Resultat_liste!$M86+20)/20)+Resultat_liste!$J86</f>
        <v>-24</v>
      </c>
      <c r="CS84" s="581">
        <f>AU84*((Resultat_liste!$M86+20)/20)+Resultat_liste!$J86</f>
        <v>2</v>
      </c>
      <c r="CT84" s="581">
        <f>AV84*((Resultat_liste!$M86+20)/20)+Resultat_liste!$J86</f>
        <v>28</v>
      </c>
      <c r="CU84" s="581">
        <f>AW84*((Resultat_liste!$M86+20)/20)+Resultat_liste!$J86</f>
        <v>2</v>
      </c>
      <c r="CV84" s="581">
        <f>AX84*((Resultat_liste!$M86+20)/20)+Resultat_liste!$J86</f>
        <v>-24</v>
      </c>
      <c r="CW84" s="581">
        <f>AY84*((Resultat_liste!$M86+20)/20)+Resultat_liste!$J86</f>
        <v>2</v>
      </c>
      <c r="CX84" s="581">
        <f>AZ84*((Resultat_liste!$M86+20)/20)+Resultat_liste!$J86</f>
        <v>28</v>
      </c>
      <c r="CY84" s="581">
        <f>BA84*((Resultat_liste!$M86+20)/20)+Resultat_liste!$J86</f>
        <v>2</v>
      </c>
      <c r="CZ84" s="581">
        <f>BB84*((Resultat_liste!$M86+20)/20)+Resultat_liste!$J86</f>
        <v>-24</v>
      </c>
      <c r="DA84" s="581">
        <f>BC84*((Resultat_liste!$M86+20)/20)+Resultat_liste!$J86</f>
        <v>2</v>
      </c>
      <c r="DB84" s="581">
        <f>BD84*((Resultat_liste!$M86+20)/20)+Resultat_liste!$J86</f>
        <v>28</v>
      </c>
      <c r="DC84" s="581">
        <f>BE84*((Resultat_liste!$M86+20)/20)+Resultat_liste!$J86</f>
        <v>2</v>
      </c>
      <c r="DD84" s="581">
        <f>H84*((Resultat_liste!$Y86+20)/20)+Resultat_liste!$V86</f>
        <v>26</v>
      </c>
      <c r="DE84" s="581">
        <f>I84*((Resultat_liste!$Y86+20)/20)+Resultat_liste!$V86</f>
        <v>0</v>
      </c>
      <c r="DF84" s="581">
        <f>J84*((Resultat_liste!$Y86+20)/20)+Resultat_liste!$V86</f>
        <v>-26</v>
      </c>
      <c r="DG84" s="581">
        <f>K84*((Resultat_liste!$Y86+20)/20)+Resultat_liste!$V86</f>
        <v>0</v>
      </c>
      <c r="DH84" s="581">
        <f>L84*((Resultat_liste!$Y86+20)/20)+Resultat_liste!$V86</f>
        <v>26</v>
      </c>
      <c r="DI84" s="581">
        <f>M84*((Resultat_liste!$Y86+20)/20)+Resultat_liste!$V86</f>
        <v>0</v>
      </c>
      <c r="DJ84" s="581">
        <f>N84*((Resultat_liste!$Y86+20)/20)+Resultat_liste!$V86</f>
        <v>-26</v>
      </c>
      <c r="DK84" s="581">
        <f>O84*((Resultat_liste!$Y86+20)/20)+Resultat_liste!$V86</f>
        <v>0</v>
      </c>
      <c r="DL84" s="581">
        <f>P84*((Resultat_liste!$Y86+20)/20)+Resultat_liste!$V86</f>
        <v>26</v>
      </c>
      <c r="DM84" s="581">
        <f>Q84*((Resultat_liste!$Y86+20)/20)+Resultat_liste!$V86</f>
        <v>0</v>
      </c>
      <c r="DN84" s="581">
        <f>R84*((Resultat_liste!$Y86+20)/20)+Resultat_liste!$V86</f>
        <v>-26</v>
      </c>
      <c r="DO84" s="581">
        <f>S84*((Resultat_liste!$Y86+20)/20)+Resultat_liste!$V86</f>
        <v>0</v>
      </c>
      <c r="DP84" s="581">
        <f>T84*((Resultat_liste!$Y86+20)/20)+Resultat_liste!$V86</f>
        <v>26</v>
      </c>
      <c r="DQ84" s="581">
        <f>U84*((Resultat_liste!$Y86+20)/20)+Resultat_liste!$V86</f>
        <v>0</v>
      </c>
      <c r="DR84" s="581">
        <f>V84*((Resultat_liste!$Y86+20)/20)+Resultat_liste!$V86</f>
        <v>-26</v>
      </c>
      <c r="DS84" s="581">
        <f>W84*((Resultat_liste!$Y86+20)/20)+Resultat_liste!$V86</f>
        <v>0</v>
      </c>
      <c r="DT84" s="581">
        <f>X84*((Resultat_liste!$Y86+20)/20)+Resultat_liste!$V86</f>
        <v>26</v>
      </c>
      <c r="DU84" s="581">
        <f>Y84*((Resultat_liste!$Y86+20)/20)+Resultat_liste!$V86</f>
        <v>0</v>
      </c>
      <c r="DV84" s="581">
        <f>Z84*((Resultat_liste!$Y86+20)/20)+Resultat_liste!$V86</f>
        <v>-26</v>
      </c>
      <c r="DW84" s="581">
        <f>AA84*((Resultat_liste!$Y86+20)/20)+Resultat_liste!$V86</f>
        <v>0</v>
      </c>
      <c r="DX84" s="581">
        <f>AB84*((Resultat_liste!$Y86+20)/20)+Resultat_liste!$V86</f>
        <v>26</v>
      </c>
      <c r="DY84" s="581">
        <f>AC84*((Resultat_liste!$Y86+20)/20)+Resultat_liste!$V86</f>
        <v>0</v>
      </c>
      <c r="DZ84" s="581">
        <f>AD84*((Resultat_liste!$Y86+20)/20)+Resultat_liste!$V86</f>
        <v>-26</v>
      </c>
      <c r="EA84" s="581">
        <f>AE84*((Resultat_liste!$Y86+20)/20)+Resultat_liste!$V86</f>
        <v>0</v>
      </c>
      <c r="EB84" s="581">
        <f>AF84*((Resultat_liste!$Y86+20)/20)+Resultat_liste!$V86</f>
        <v>26</v>
      </c>
      <c r="EC84" s="581">
        <f>AG84*((Resultat_liste!$Y86+20)/20)+Resultat_liste!$V86</f>
        <v>0</v>
      </c>
      <c r="ED84" s="581">
        <f>AH84*((Resultat_liste!$Y86+20)/20)+Resultat_liste!$V86</f>
        <v>-26</v>
      </c>
      <c r="EE84" s="581">
        <f>AI84*((Resultat_liste!$Y86+20)/20)+Resultat_liste!$V86</f>
        <v>0</v>
      </c>
      <c r="EF84" s="581">
        <f>AJ84*((Resultat_liste!$Y86+20)/20)+Resultat_liste!$V86</f>
        <v>26</v>
      </c>
      <c r="EG84" s="581">
        <f>AK84*((Resultat_liste!$Y86+20)/20)+Resultat_liste!$V86</f>
        <v>0</v>
      </c>
      <c r="EH84" s="581">
        <f>AL84*((Resultat_liste!$Y86+20)/20)+Resultat_liste!$V86</f>
        <v>-26</v>
      </c>
      <c r="EI84" s="581">
        <f>AM84*((Resultat_liste!$Y86+20)/20)+Resultat_liste!$V86</f>
        <v>0</v>
      </c>
      <c r="EJ84" s="581">
        <f>AN84*((Resultat_liste!$Y86+20)/20)+Resultat_liste!$V86</f>
        <v>26</v>
      </c>
      <c r="EK84" s="581">
        <f>AO84*((Resultat_liste!$Y86+20)/20)+Resultat_liste!$V86</f>
        <v>0</v>
      </c>
      <c r="EL84" s="581">
        <f>AP84*((Resultat_liste!$Y86+20)/20)+Resultat_liste!$V86</f>
        <v>-26</v>
      </c>
      <c r="EM84" s="581">
        <f>AQ84*((Resultat_liste!$Y86+20)/20)+Resultat_liste!$V86</f>
        <v>0</v>
      </c>
      <c r="EN84" s="581">
        <f>AR84*((Resultat_liste!$Y86+20)/20)+Resultat_liste!$V86</f>
        <v>26</v>
      </c>
      <c r="EO84" s="581">
        <f>AS84*((Resultat_liste!$Y86+20)/20)+Resultat_liste!$V86</f>
        <v>0</v>
      </c>
      <c r="EP84" s="581">
        <f>AT84*((Resultat_liste!$Y86+20)/20)+Resultat_liste!$V86</f>
        <v>-26</v>
      </c>
      <c r="EQ84" s="581">
        <f>AU84*((Resultat_liste!$Y86+20)/20)+Resultat_liste!$V86</f>
        <v>0</v>
      </c>
      <c r="ER84" s="581">
        <f>AV84*((Resultat_liste!$Y86+20)/20)+Resultat_liste!$V86</f>
        <v>26</v>
      </c>
      <c r="ES84" s="581">
        <f>AW84*((Resultat_liste!$Y86+20)/20)+Resultat_liste!$V86</f>
        <v>0</v>
      </c>
      <c r="ET84" s="581">
        <f>AX84*((Resultat_liste!$Y86+20)/20)+Resultat_liste!$V86</f>
        <v>-26</v>
      </c>
      <c r="EU84" s="581">
        <f>AY84*((Resultat_liste!$Y86+20)/20)+Resultat_liste!$V86</f>
        <v>0</v>
      </c>
      <c r="EV84" s="581">
        <f>AZ84*((Resultat_liste!$Y86+20)/20)+Resultat_liste!$V86</f>
        <v>26</v>
      </c>
      <c r="EW84" s="581">
        <f>BA84*((Resultat_liste!$Y86+20)/20)+Resultat_liste!$V86</f>
        <v>0</v>
      </c>
      <c r="EX84" s="581">
        <f>BB84*((Resultat_liste!$Y86+20)/20)+Resultat_liste!$V86</f>
        <v>-26</v>
      </c>
      <c r="EY84" s="581">
        <f>BC84*((Resultat_liste!$Y86+20)/20)+Resultat_liste!$V86</f>
        <v>0</v>
      </c>
      <c r="EZ84" s="581">
        <f>BD84*((Resultat_liste!$Y86+20)/20)+Resultat_liste!$V86</f>
        <v>26</v>
      </c>
      <c r="FA84" s="581">
        <f>BE84*((Resultat_liste!$Y86+20)/20)+Resultat_liste!$V86</f>
        <v>0</v>
      </c>
      <c r="FB84" s="581">
        <f t="shared" si="172"/>
        <v>20</v>
      </c>
      <c r="FC84" s="581">
        <f t="shared" si="173"/>
        <v>0</v>
      </c>
      <c r="FD84" s="581">
        <f t="shared" si="174"/>
        <v>-20</v>
      </c>
      <c r="FE84" s="581">
        <f t="shared" si="175"/>
        <v>0</v>
      </c>
      <c r="FF84" s="581">
        <f t="shared" si="176"/>
        <v>20</v>
      </c>
      <c r="FG84" s="581">
        <f t="shared" si="177"/>
        <v>0</v>
      </c>
      <c r="FH84" s="581">
        <f t="shared" si="178"/>
        <v>-20</v>
      </c>
      <c r="FI84" s="581">
        <f t="shared" si="179"/>
        <v>0</v>
      </c>
      <c r="FJ84" s="581">
        <f t="shared" si="180"/>
        <v>20</v>
      </c>
      <c r="FK84" s="581">
        <f t="shared" si="181"/>
        <v>0</v>
      </c>
      <c r="FL84" s="581">
        <f t="shared" si="182"/>
        <v>-20</v>
      </c>
      <c r="FM84" s="581">
        <f t="shared" si="183"/>
        <v>0</v>
      </c>
      <c r="FN84" s="581">
        <f t="shared" si="184"/>
        <v>20</v>
      </c>
      <c r="FO84" s="581">
        <f t="shared" si="185"/>
        <v>0</v>
      </c>
      <c r="FP84" s="581">
        <f t="shared" si="186"/>
        <v>-20</v>
      </c>
      <c r="FQ84" s="581">
        <f t="shared" si="187"/>
        <v>0</v>
      </c>
      <c r="FR84" s="581">
        <f t="shared" si="188"/>
        <v>20</v>
      </c>
      <c r="FS84" s="581">
        <f t="shared" si="189"/>
        <v>0</v>
      </c>
      <c r="FT84" s="581">
        <f t="shared" si="190"/>
        <v>-20</v>
      </c>
      <c r="FU84" s="581">
        <f t="shared" si="191"/>
        <v>0</v>
      </c>
      <c r="FV84" s="581">
        <f t="shared" si="192"/>
        <v>20</v>
      </c>
      <c r="FW84" s="581">
        <f t="shared" si="193"/>
        <v>0</v>
      </c>
      <c r="FX84" s="581">
        <f t="shared" si="194"/>
        <v>-20</v>
      </c>
      <c r="FY84" s="581">
        <f t="shared" si="195"/>
        <v>0</v>
      </c>
      <c r="FZ84" s="581">
        <f t="shared" si="196"/>
        <v>20</v>
      </c>
      <c r="GA84" s="581">
        <f t="shared" si="197"/>
        <v>0</v>
      </c>
      <c r="GB84" s="581">
        <f t="shared" si="101"/>
        <v>-20</v>
      </c>
      <c r="GC84" s="581">
        <f t="shared" si="102"/>
        <v>0</v>
      </c>
      <c r="GD84" s="581">
        <f t="shared" si="103"/>
        <v>20</v>
      </c>
      <c r="GE84" s="581">
        <f t="shared" si="104"/>
        <v>0</v>
      </c>
      <c r="GF84" s="581">
        <f t="shared" si="105"/>
        <v>-20</v>
      </c>
      <c r="GG84" s="581">
        <f t="shared" si="106"/>
        <v>0</v>
      </c>
      <c r="GH84" s="581">
        <f t="shared" si="107"/>
        <v>20</v>
      </c>
      <c r="GI84" s="581">
        <f t="shared" si="108"/>
        <v>0</v>
      </c>
      <c r="GJ84" s="581">
        <f t="shared" si="109"/>
        <v>-20</v>
      </c>
      <c r="GK84" s="581">
        <f t="shared" si="110"/>
        <v>0</v>
      </c>
      <c r="GL84" s="581">
        <f t="shared" si="111"/>
        <v>20</v>
      </c>
      <c r="GM84" s="581">
        <f t="shared" si="112"/>
        <v>0</v>
      </c>
      <c r="GN84" s="581">
        <f t="shared" si="113"/>
        <v>-20</v>
      </c>
      <c r="GO84" s="581">
        <f t="shared" si="114"/>
        <v>0</v>
      </c>
      <c r="GP84" s="581">
        <f t="shared" si="115"/>
        <v>20</v>
      </c>
      <c r="GQ84" s="581">
        <f t="shared" si="116"/>
        <v>0</v>
      </c>
      <c r="GR84" s="581">
        <f t="shared" si="117"/>
        <v>-20</v>
      </c>
      <c r="GS84" s="581">
        <f t="shared" si="118"/>
        <v>0</v>
      </c>
      <c r="GT84" s="581">
        <f t="shared" si="119"/>
        <v>20</v>
      </c>
      <c r="GU84" s="581">
        <f t="shared" si="120"/>
        <v>0</v>
      </c>
      <c r="GV84" s="581">
        <f t="shared" si="121"/>
        <v>-20</v>
      </c>
      <c r="GW84" s="581">
        <f t="shared" si="122"/>
        <v>0</v>
      </c>
      <c r="GX84" s="581">
        <f t="shared" si="123"/>
        <v>20</v>
      </c>
      <c r="GY84" s="581">
        <f t="shared" si="124"/>
        <v>0</v>
      </c>
    </row>
    <row r="85" spans="1:207" ht="16.5" thickTop="1" thickBot="1" x14ac:dyDescent="0.3">
      <c r="A85" s="581">
        <v>840</v>
      </c>
      <c r="B85" s="584" t="s">
        <v>102</v>
      </c>
      <c r="C85" s="581">
        <f t="shared" si="198"/>
        <v>12</v>
      </c>
      <c r="D85" s="581">
        <f t="shared" si="125"/>
        <v>1207</v>
      </c>
      <c r="E85" s="581">
        <v>840</v>
      </c>
      <c r="F85" s="581">
        <f t="shared" si="199"/>
        <v>7</v>
      </c>
      <c r="G85" s="582" t="s">
        <v>95</v>
      </c>
      <c r="H85" s="581">
        <v>20</v>
      </c>
      <c r="I85" s="581">
        <v>0</v>
      </c>
      <c r="J85" s="581">
        <v>-20</v>
      </c>
      <c r="K85" s="581">
        <v>0</v>
      </c>
      <c r="L85" s="581">
        <f t="shared" si="126"/>
        <v>20</v>
      </c>
      <c r="M85" s="581">
        <f t="shared" si="127"/>
        <v>0</v>
      </c>
      <c r="N85" s="581">
        <f t="shared" si="128"/>
        <v>-20</v>
      </c>
      <c r="O85" s="581">
        <f t="shared" si="129"/>
        <v>0</v>
      </c>
      <c r="P85" s="581">
        <f t="shared" si="130"/>
        <v>20</v>
      </c>
      <c r="Q85" s="581">
        <f t="shared" si="131"/>
        <v>0</v>
      </c>
      <c r="R85" s="581">
        <f t="shared" si="132"/>
        <v>-20</v>
      </c>
      <c r="S85" s="581">
        <f t="shared" si="133"/>
        <v>0</v>
      </c>
      <c r="T85" s="581">
        <f t="shared" si="134"/>
        <v>20</v>
      </c>
      <c r="U85" s="581">
        <f t="shared" si="135"/>
        <v>0</v>
      </c>
      <c r="V85" s="581">
        <f t="shared" si="136"/>
        <v>-20</v>
      </c>
      <c r="W85" s="581">
        <f t="shared" si="137"/>
        <v>0</v>
      </c>
      <c r="X85" s="581">
        <f t="shared" si="138"/>
        <v>20</v>
      </c>
      <c r="Y85" s="581">
        <f t="shared" si="139"/>
        <v>0</v>
      </c>
      <c r="Z85" s="581">
        <f t="shared" si="140"/>
        <v>-20</v>
      </c>
      <c r="AA85" s="581">
        <f t="shared" si="141"/>
        <v>0</v>
      </c>
      <c r="AB85" s="581">
        <f t="shared" si="142"/>
        <v>20</v>
      </c>
      <c r="AC85" s="581">
        <f t="shared" si="143"/>
        <v>0</v>
      </c>
      <c r="AD85" s="581">
        <f t="shared" si="144"/>
        <v>-20</v>
      </c>
      <c r="AE85" s="581">
        <f t="shared" si="145"/>
        <v>0</v>
      </c>
      <c r="AF85" s="581">
        <f t="shared" si="146"/>
        <v>20</v>
      </c>
      <c r="AG85" s="581">
        <f t="shared" si="147"/>
        <v>0</v>
      </c>
      <c r="AH85" s="581">
        <f t="shared" si="148"/>
        <v>-20</v>
      </c>
      <c r="AI85" s="581">
        <f t="shared" si="149"/>
        <v>0</v>
      </c>
      <c r="AJ85" s="581">
        <f t="shared" si="150"/>
        <v>20</v>
      </c>
      <c r="AK85" s="581">
        <f t="shared" si="151"/>
        <v>0</v>
      </c>
      <c r="AL85" s="581">
        <f t="shared" si="152"/>
        <v>-20</v>
      </c>
      <c r="AM85" s="581">
        <f t="shared" si="153"/>
        <v>0</v>
      </c>
      <c r="AN85" s="581">
        <f t="shared" si="154"/>
        <v>20</v>
      </c>
      <c r="AO85" s="581">
        <f t="shared" si="155"/>
        <v>0</v>
      </c>
      <c r="AP85" s="581">
        <f t="shared" si="156"/>
        <v>-20</v>
      </c>
      <c r="AQ85" s="581">
        <f t="shared" si="157"/>
        <v>0</v>
      </c>
      <c r="AR85" s="581">
        <f t="shared" si="158"/>
        <v>20</v>
      </c>
      <c r="AS85" s="581">
        <f t="shared" si="159"/>
        <v>0</v>
      </c>
      <c r="AT85" s="581">
        <f t="shared" si="160"/>
        <v>-20</v>
      </c>
      <c r="AU85" s="581">
        <f t="shared" si="161"/>
        <v>0</v>
      </c>
      <c r="AV85" s="581">
        <f t="shared" si="162"/>
        <v>20</v>
      </c>
      <c r="AW85" s="581">
        <f t="shared" si="163"/>
        <v>0</v>
      </c>
      <c r="AX85" s="581">
        <f t="shared" si="164"/>
        <v>-20</v>
      </c>
      <c r="AY85" s="581">
        <f t="shared" si="165"/>
        <v>0</v>
      </c>
      <c r="AZ85" s="581">
        <f t="shared" si="166"/>
        <v>20</v>
      </c>
      <c r="BA85" s="581">
        <f t="shared" si="167"/>
        <v>0</v>
      </c>
      <c r="BB85" s="581">
        <f t="shared" si="168"/>
        <v>-20</v>
      </c>
      <c r="BC85" s="581">
        <f t="shared" si="169"/>
        <v>0</v>
      </c>
      <c r="BD85" s="581">
        <f t="shared" si="170"/>
        <v>20</v>
      </c>
      <c r="BE85" s="581">
        <f t="shared" si="171"/>
        <v>0</v>
      </c>
      <c r="BF85" s="581">
        <f>H85*((Resultat_liste!$M87+20)/20)+Resultat_liste!$J87</f>
        <v>21</v>
      </c>
      <c r="BG85" s="581">
        <f>I85*((Resultat_liste!$M87+20)/20)+Resultat_liste!$J87</f>
        <v>0</v>
      </c>
      <c r="BH85" s="581">
        <f>J85*((Resultat_liste!$M87+20)/20)+Resultat_liste!$J87</f>
        <v>-21</v>
      </c>
      <c r="BI85" s="581">
        <f>K85*((Resultat_liste!$M87+20)/20)+Resultat_liste!$J87</f>
        <v>0</v>
      </c>
      <c r="BJ85" s="581">
        <f>L85*((Resultat_liste!$M87+20)/20)+Resultat_liste!$J87</f>
        <v>21</v>
      </c>
      <c r="BK85" s="581">
        <f>M85*((Resultat_liste!$M87+20)/20)+Resultat_liste!$J87</f>
        <v>0</v>
      </c>
      <c r="BL85" s="581">
        <f>N85*((Resultat_liste!$M87+20)/20)+Resultat_liste!$J87</f>
        <v>-21</v>
      </c>
      <c r="BM85" s="581">
        <f>O85*((Resultat_liste!$M87+20)/20)+Resultat_liste!$J87</f>
        <v>0</v>
      </c>
      <c r="BN85" s="581">
        <f>P85*((Resultat_liste!$M87+20)/20)+Resultat_liste!$J87</f>
        <v>21</v>
      </c>
      <c r="BO85" s="581">
        <f>Q85*((Resultat_liste!$M87+20)/20)+Resultat_liste!$J87</f>
        <v>0</v>
      </c>
      <c r="BP85" s="581">
        <f>R85*((Resultat_liste!$M87+20)/20)+Resultat_liste!$J87</f>
        <v>-21</v>
      </c>
      <c r="BQ85" s="581">
        <f>S85*((Resultat_liste!$M87+20)/20)+Resultat_liste!$J87</f>
        <v>0</v>
      </c>
      <c r="BR85" s="581">
        <f>T85*((Resultat_liste!$M87+20)/20)+Resultat_liste!$J87</f>
        <v>21</v>
      </c>
      <c r="BS85" s="581">
        <f>U85*((Resultat_liste!$M87+20)/20)+Resultat_liste!$J87</f>
        <v>0</v>
      </c>
      <c r="BT85" s="581">
        <f>V85*((Resultat_liste!$M87+20)/20)+Resultat_liste!$J87</f>
        <v>-21</v>
      </c>
      <c r="BU85" s="581">
        <f>W85*((Resultat_liste!$M87+20)/20)+Resultat_liste!$J87</f>
        <v>0</v>
      </c>
      <c r="BV85" s="581">
        <f>X85*((Resultat_liste!$M87+20)/20)+Resultat_liste!$J87</f>
        <v>21</v>
      </c>
      <c r="BW85" s="581">
        <f>Y85*((Resultat_liste!$M87+20)/20)+Resultat_liste!$J87</f>
        <v>0</v>
      </c>
      <c r="BX85" s="581">
        <f>Z85*((Resultat_liste!$M87+20)/20)+Resultat_liste!$J87</f>
        <v>-21</v>
      </c>
      <c r="BY85" s="581">
        <f>AA85*((Resultat_liste!$M87+20)/20)+Resultat_liste!$J87</f>
        <v>0</v>
      </c>
      <c r="BZ85" s="581">
        <f>AB85*((Resultat_liste!$M87+20)/20)+Resultat_liste!$J87</f>
        <v>21</v>
      </c>
      <c r="CA85" s="581">
        <f>AC85*((Resultat_liste!$M87+20)/20)+Resultat_liste!$J87</f>
        <v>0</v>
      </c>
      <c r="CB85" s="581">
        <f>AD85*((Resultat_liste!$M87+20)/20)+Resultat_liste!$J87</f>
        <v>-21</v>
      </c>
      <c r="CC85" s="581">
        <f>AE85*((Resultat_liste!$M87+20)/20)+Resultat_liste!$J87</f>
        <v>0</v>
      </c>
      <c r="CD85" s="581">
        <f>AF85*((Resultat_liste!$M87+20)/20)+Resultat_liste!$J87</f>
        <v>21</v>
      </c>
      <c r="CE85" s="581">
        <f>AG85*((Resultat_liste!$M87+20)/20)+Resultat_liste!$J87</f>
        <v>0</v>
      </c>
      <c r="CF85" s="581">
        <f>AH85*((Resultat_liste!$M87+20)/20)+Resultat_liste!$J87</f>
        <v>-21</v>
      </c>
      <c r="CG85" s="581">
        <f>AI85*((Resultat_liste!$M87+20)/20)+Resultat_liste!$J87</f>
        <v>0</v>
      </c>
      <c r="CH85" s="581">
        <f>AJ85*((Resultat_liste!$M87+20)/20)+Resultat_liste!$J87</f>
        <v>21</v>
      </c>
      <c r="CI85" s="581">
        <f>AK85*((Resultat_liste!$M87+20)/20)+Resultat_liste!$J87</f>
        <v>0</v>
      </c>
      <c r="CJ85" s="581">
        <f>AL85*((Resultat_liste!$M87+20)/20)+Resultat_liste!$J87</f>
        <v>-21</v>
      </c>
      <c r="CK85" s="581">
        <f>AM85*((Resultat_liste!$M87+20)/20)+Resultat_liste!$J87</f>
        <v>0</v>
      </c>
      <c r="CL85" s="581">
        <f>AN85*((Resultat_liste!$M87+20)/20)+Resultat_liste!$J87</f>
        <v>21</v>
      </c>
      <c r="CM85" s="581">
        <f>AO85*((Resultat_liste!$M87+20)/20)+Resultat_liste!$J87</f>
        <v>0</v>
      </c>
      <c r="CN85" s="581">
        <f>AP85*((Resultat_liste!$M87+20)/20)+Resultat_liste!$J87</f>
        <v>-21</v>
      </c>
      <c r="CO85" s="581">
        <f>AQ85*((Resultat_liste!$M87+20)/20)+Resultat_liste!$J87</f>
        <v>0</v>
      </c>
      <c r="CP85" s="581">
        <f>AR85*((Resultat_liste!$M87+20)/20)+Resultat_liste!$J87</f>
        <v>21</v>
      </c>
      <c r="CQ85" s="581">
        <f>AS85*((Resultat_liste!$M87+20)/20)+Resultat_liste!$J87</f>
        <v>0</v>
      </c>
      <c r="CR85" s="581">
        <f>AT85*((Resultat_liste!$M87+20)/20)+Resultat_liste!$J87</f>
        <v>-21</v>
      </c>
      <c r="CS85" s="581">
        <f>AU85*((Resultat_liste!$M87+20)/20)+Resultat_liste!$J87</f>
        <v>0</v>
      </c>
      <c r="CT85" s="581">
        <f>AV85*((Resultat_liste!$M87+20)/20)+Resultat_liste!$J87</f>
        <v>21</v>
      </c>
      <c r="CU85" s="581">
        <f>AW85*((Resultat_liste!$M87+20)/20)+Resultat_liste!$J87</f>
        <v>0</v>
      </c>
      <c r="CV85" s="581">
        <f>AX85*((Resultat_liste!$M87+20)/20)+Resultat_liste!$J87</f>
        <v>-21</v>
      </c>
      <c r="CW85" s="581">
        <f>AY85*((Resultat_liste!$M87+20)/20)+Resultat_liste!$J87</f>
        <v>0</v>
      </c>
      <c r="CX85" s="581">
        <f>AZ85*((Resultat_liste!$M87+20)/20)+Resultat_liste!$J87</f>
        <v>21</v>
      </c>
      <c r="CY85" s="581">
        <f>BA85*((Resultat_liste!$M87+20)/20)+Resultat_liste!$J87</f>
        <v>0</v>
      </c>
      <c r="CZ85" s="581">
        <f>BB85*((Resultat_liste!$M87+20)/20)+Resultat_liste!$J87</f>
        <v>-21</v>
      </c>
      <c r="DA85" s="581">
        <f>BC85*((Resultat_liste!$M87+20)/20)+Resultat_liste!$J87</f>
        <v>0</v>
      </c>
      <c r="DB85" s="581">
        <f>BD85*((Resultat_liste!$M87+20)/20)+Resultat_liste!$J87</f>
        <v>21</v>
      </c>
      <c r="DC85" s="581">
        <f>BE85*((Resultat_liste!$M87+20)/20)+Resultat_liste!$J87</f>
        <v>0</v>
      </c>
      <c r="DD85" s="581">
        <f>H85*((Resultat_liste!$Y87+20)/20)+Resultat_liste!$V87</f>
        <v>25</v>
      </c>
      <c r="DE85" s="581">
        <f>I85*((Resultat_liste!$Y87+20)/20)+Resultat_liste!$V87</f>
        <v>0</v>
      </c>
      <c r="DF85" s="581">
        <f>J85*((Resultat_liste!$Y87+20)/20)+Resultat_liste!$V87</f>
        <v>-25</v>
      </c>
      <c r="DG85" s="581">
        <f>K85*((Resultat_liste!$Y87+20)/20)+Resultat_liste!$V87</f>
        <v>0</v>
      </c>
      <c r="DH85" s="581">
        <f>L85*((Resultat_liste!$Y87+20)/20)+Resultat_liste!$V87</f>
        <v>25</v>
      </c>
      <c r="DI85" s="581">
        <f>M85*((Resultat_liste!$Y87+20)/20)+Resultat_liste!$V87</f>
        <v>0</v>
      </c>
      <c r="DJ85" s="581">
        <f>N85*((Resultat_liste!$Y87+20)/20)+Resultat_liste!$V87</f>
        <v>-25</v>
      </c>
      <c r="DK85" s="581">
        <f>O85*((Resultat_liste!$Y87+20)/20)+Resultat_liste!$V87</f>
        <v>0</v>
      </c>
      <c r="DL85" s="581">
        <f>P85*((Resultat_liste!$Y87+20)/20)+Resultat_liste!$V87</f>
        <v>25</v>
      </c>
      <c r="DM85" s="581">
        <f>Q85*((Resultat_liste!$Y87+20)/20)+Resultat_liste!$V87</f>
        <v>0</v>
      </c>
      <c r="DN85" s="581">
        <f>R85*((Resultat_liste!$Y87+20)/20)+Resultat_liste!$V87</f>
        <v>-25</v>
      </c>
      <c r="DO85" s="581">
        <f>S85*((Resultat_liste!$Y87+20)/20)+Resultat_liste!$V87</f>
        <v>0</v>
      </c>
      <c r="DP85" s="581">
        <f>T85*((Resultat_liste!$Y87+20)/20)+Resultat_liste!$V87</f>
        <v>25</v>
      </c>
      <c r="DQ85" s="581">
        <f>U85*((Resultat_liste!$Y87+20)/20)+Resultat_liste!$V87</f>
        <v>0</v>
      </c>
      <c r="DR85" s="581">
        <f>V85*((Resultat_liste!$Y87+20)/20)+Resultat_liste!$V87</f>
        <v>-25</v>
      </c>
      <c r="DS85" s="581">
        <f>W85*((Resultat_liste!$Y87+20)/20)+Resultat_liste!$V87</f>
        <v>0</v>
      </c>
      <c r="DT85" s="581">
        <f>X85*((Resultat_liste!$Y87+20)/20)+Resultat_liste!$V87</f>
        <v>25</v>
      </c>
      <c r="DU85" s="581">
        <f>Y85*((Resultat_liste!$Y87+20)/20)+Resultat_liste!$V87</f>
        <v>0</v>
      </c>
      <c r="DV85" s="581">
        <f>Z85*((Resultat_liste!$Y87+20)/20)+Resultat_liste!$V87</f>
        <v>-25</v>
      </c>
      <c r="DW85" s="581">
        <f>AA85*((Resultat_liste!$Y87+20)/20)+Resultat_liste!$V87</f>
        <v>0</v>
      </c>
      <c r="DX85" s="581">
        <f>AB85*((Resultat_liste!$Y87+20)/20)+Resultat_liste!$V87</f>
        <v>25</v>
      </c>
      <c r="DY85" s="581">
        <f>AC85*((Resultat_liste!$Y87+20)/20)+Resultat_liste!$V87</f>
        <v>0</v>
      </c>
      <c r="DZ85" s="581">
        <f>AD85*((Resultat_liste!$Y87+20)/20)+Resultat_liste!$V87</f>
        <v>-25</v>
      </c>
      <c r="EA85" s="581">
        <f>AE85*((Resultat_liste!$Y87+20)/20)+Resultat_liste!$V87</f>
        <v>0</v>
      </c>
      <c r="EB85" s="581">
        <f>AF85*((Resultat_liste!$Y87+20)/20)+Resultat_liste!$V87</f>
        <v>25</v>
      </c>
      <c r="EC85" s="581">
        <f>AG85*((Resultat_liste!$Y87+20)/20)+Resultat_liste!$V87</f>
        <v>0</v>
      </c>
      <c r="ED85" s="581">
        <f>AH85*((Resultat_liste!$Y87+20)/20)+Resultat_liste!$V87</f>
        <v>-25</v>
      </c>
      <c r="EE85" s="581">
        <f>AI85*((Resultat_liste!$Y87+20)/20)+Resultat_liste!$V87</f>
        <v>0</v>
      </c>
      <c r="EF85" s="581">
        <f>AJ85*((Resultat_liste!$Y87+20)/20)+Resultat_liste!$V87</f>
        <v>25</v>
      </c>
      <c r="EG85" s="581">
        <f>AK85*((Resultat_liste!$Y87+20)/20)+Resultat_liste!$V87</f>
        <v>0</v>
      </c>
      <c r="EH85" s="581">
        <f>AL85*((Resultat_liste!$Y87+20)/20)+Resultat_liste!$V87</f>
        <v>-25</v>
      </c>
      <c r="EI85" s="581">
        <f>AM85*((Resultat_liste!$Y87+20)/20)+Resultat_liste!$V87</f>
        <v>0</v>
      </c>
      <c r="EJ85" s="581">
        <f>AN85*((Resultat_liste!$Y87+20)/20)+Resultat_liste!$V87</f>
        <v>25</v>
      </c>
      <c r="EK85" s="581">
        <f>AO85*((Resultat_liste!$Y87+20)/20)+Resultat_liste!$V87</f>
        <v>0</v>
      </c>
      <c r="EL85" s="581">
        <f>AP85*((Resultat_liste!$Y87+20)/20)+Resultat_liste!$V87</f>
        <v>-25</v>
      </c>
      <c r="EM85" s="581">
        <f>AQ85*((Resultat_liste!$Y87+20)/20)+Resultat_liste!$V87</f>
        <v>0</v>
      </c>
      <c r="EN85" s="581">
        <f>AR85*((Resultat_liste!$Y87+20)/20)+Resultat_liste!$V87</f>
        <v>25</v>
      </c>
      <c r="EO85" s="581">
        <f>AS85*((Resultat_liste!$Y87+20)/20)+Resultat_liste!$V87</f>
        <v>0</v>
      </c>
      <c r="EP85" s="581">
        <f>AT85*((Resultat_liste!$Y87+20)/20)+Resultat_liste!$V87</f>
        <v>-25</v>
      </c>
      <c r="EQ85" s="581">
        <f>AU85*((Resultat_liste!$Y87+20)/20)+Resultat_liste!$V87</f>
        <v>0</v>
      </c>
      <c r="ER85" s="581">
        <f>AV85*((Resultat_liste!$Y87+20)/20)+Resultat_liste!$V87</f>
        <v>25</v>
      </c>
      <c r="ES85" s="581">
        <f>AW85*((Resultat_liste!$Y87+20)/20)+Resultat_liste!$V87</f>
        <v>0</v>
      </c>
      <c r="ET85" s="581">
        <f>AX85*((Resultat_liste!$Y87+20)/20)+Resultat_liste!$V87</f>
        <v>-25</v>
      </c>
      <c r="EU85" s="581">
        <f>AY85*((Resultat_liste!$Y87+20)/20)+Resultat_liste!$V87</f>
        <v>0</v>
      </c>
      <c r="EV85" s="581">
        <f>AZ85*((Resultat_liste!$Y87+20)/20)+Resultat_liste!$V87</f>
        <v>25</v>
      </c>
      <c r="EW85" s="581">
        <f>BA85*((Resultat_liste!$Y87+20)/20)+Resultat_liste!$V87</f>
        <v>0</v>
      </c>
      <c r="EX85" s="581">
        <f>BB85*((Resultat_liste!$Y87+20)/20)+Resultat_liste!$V87</f>
        <v>-25</v>
      </c>
      <c r="EY85" s="581">
        <f>BC85*((Resultat_liste!$Y87+20)/20)+Resultat_liste!$V87</f>
        <v>0</v>
      </c>
      <c r="EZ85" s="581">
        <f>BD85*((Resultat_liste!$Y87+20)/20)+Resultat_liste!$V87</f>
        <v>25</v>
      </c>
      <c r="FA85" s="581">
        <f>BE85*((Resultat_liste!$Y87+20)/20)+Resultat_liste!$V87</f>
        <v>0</v>
      </c>
      <c r="FB85" s="581">
        <f t="shared" si="172"/>
        <v>20</v>
      </c>
      <c r="FC85" s="581">
        <f t="shared" si="173"/>
        <v>0</v>
      </c>
      <c r="FD85" s="581">
        <f t="shared" si="174"/>
        <v>-20</v>
      </c>
      <c r="FE85" s="581">
        <f t="shared" si="175"/>
        <v>0</v>
      </c>
      <c r="FF85" s="581">
        <f t="shared" si="176"/>
        <v>20</v>
      </c>
      <c r="FG85" s="581">
        <f t="shared" si="177"/>
        <v>0</v>
      </c>
      <c r="FH85" s="581">
        <f t="shared" si="178"/>
        <v>-20</v>
      </c>
      <c r="FI85" s="581">
        <f t="shared" si="179"/>
        <v>0</v>
      </c>
      <c r="FJ85" s="581">
        <f t="shared" si="180"/>
        <v>20</v>
      </c>
      <c r="FK85" s="581">
        <f t="shared" si="181"/>
        <v>0</v>
      </c>
      <c r="FL85" s="581">
        <f t="shared" si="182"/>
        <v>-20</v>
      </c>
      <c r="FM85" s="581">
        <f t="shared" si="183"/>
        <v>0</v>
      </c>
      <c r="FN85" s="581">
        <f t="shared" si="184"/>
        <v>20</v>
      </c>
      <c r="FO85" s="581">
        <f t="shared" si="185"/>
        <v>0</v>
      </c>
      <c r="FP85" s="581">
        <f t="shared" si="186"/>
        <v>-20</v>
      </c>
      <c r="FQ85" s="581">
        <f t="shared" si="187"/>
        <v>0</v>
      </c>
      <c r="FR85" s="581">
        <f t="shared" si="188"/>
        <v>20</v>
      </c>
      <c r="FS85" s="581">
        <f t="shared" si="189"/>
        <v>0</v>
      </c>
      <c r="FT85" s="581">
        <f t="shared" si="190"/>
        <v>-20</v>
      </c>
      <c r="FU85" s="581">
        <f t="shared" si="191"/>
        <v>0</v>
      </c>
      <c r="FV85" s="581">
        <f t="shared" si="192"/>
        <v>20</v>
      </c>
      <c r="FW85" s="581">
        <f t="shared" si="193"/>
        <v>0</v>
      </c>
      <c r="FX85" s="581">
        <f t="shared" si="194"/>
        <v>-20</v>
      </c>
      <c r="FY85" s="581">
        <f t="shared" si="195"/>
        <v>0</v>
      </c>
      <c r="FZ85" s="581">
        <f t="shared" si="196"/>
        <v>20</v>
      </c>
      <c r="GA85" s="581">
        <f t="shared" si="197"/>
        <v>0</v>
      </c>
      <c r="GB85" s="581">
        <f t="shared" si="101"/>
        <v>-20</v>
      </c>
      <c r="GC85" s="581">
        <f t="shared" si="102"/>
        <v>0</v>
      </c>
      <c r="GD85" s="581">
        <f t="shared" si="103"/>
        <v>20</v>
      </c>
      <c r="GE85" s="581">
        <f t="shared" si="104"/>
        <v>0</v>
      </c>
      <c r="GF85" s="581">
        <f t="shared" si="105"/>
        <v>-20</v>
      </c>
      <c r="GG85" s="581">
        <f t="shared" si="106"/>
        <v>0</v>
      </c>
      <c r="GH85" s="581">
        <f t="shared" si="107"/>
        <v>20</v>
      </c>
      <c r="GI85" s="581">
        <f t="shared" si="108"/>
        <v>0</v>
      </c>
      <c r="GJ85" s="581">
        <f t="shared" si="109"/>
        <v>-20</v>
      </c>
      <c r="GK85" s="581">
        <f t="shared" si="110"/>
        <v>0</v>
      </c>
      <c r="GL85" s="581">
        <f t="shared" si="111"/>
        <v>20</v>
      </c>
      <c r="GM85" s="581">
        <f t="shared" si="112"/>
        <v>0</v>
      </c>
      <c r="GN85" s="581">
        <f t="shared" si="113"/>
        <v>-20</v>
      </c>
      <c r="GO85" s="581">
        <f t="shared" si="114"/>
        <v>0</v>
      </c>
      <c r="GP85" s="581">
        <f t="shared" si="115"/>
        <v>20</v>
      </c>
      <c r="GQ85" s="581">
        <f t="shared" si="116"/>
        <v>0</v>
      </c>
      <c r="GR85" s="581">
        <f t="shared" si="117"/>
        <v>-20</v>
      </c>
      <c r="GS85" s="581">
        <f t="shared" si="118"/>
        <v>0</v>
      </c>
      <c r="GT85" s="581">
        <f t="shared" si="119"/>
        <v>20</v>
      </c>
      <c r="GU85" s="581">
        <f t="shared" si="120"/>
        <v>0</v>
      </c>
      <c r="GV85" s="581">
        <f t="shared" si="121"/>
        <v>-20</v>
      </c>
      <c r="GW85" s="581">
        <f t="shared" si="122"/>
        <v>0</v>
      </c>
      <c r="GX85" s="581">
        <f t="shared" si="123"/>
        <v>20</v>
      </c>
      <c r="GY85" s="581">
        <f t="shared" si="124"/>
        <v>0</v>
      </c>
    </row>
    <row r="86" spans="1:207" ht="16.5" thickTop="1" thickBot="1" x14ac:dyDescent="0.3">
      <c r="A86" s="581">
        <v>850</v>
      </c>
      <c r="B86" s="584" t="s">
        <v>103</v>
      </c>
      <c r="C86" s="581">
        <f t="shared" si="198"/>
        <v>12</v>
      </c>
      <c r="D86" s="581">
        <f t="shared" si="125"/>
        <v>1208</v>
      </c>
      <c r="E86" s="581">
        <v>850</v>
      </c>
      <c r="F86" s="581">
        <f t="shared" si="199"/>
        <v>8</v>
      </c>
      <c r="G86" s="582" t="s">
        <v>95</v>
      </c>
      <c r="H86" s="581">
        <v>20</v>
      </c>
      <c r="I86" s="581">
        <v>0</v>
      </c>
      <c r="J86" s="581">
        <v>-20</v>
      </c>
      <c r="K86" s="581">
        <v>0</v>
      </c>
      <c r="L86" s="581">
        <f t="shared" si="126"/>
        <v>20</v>
      </c>
      <c r="M86" s="581">
        <f t="shared" si="127"/>
        <v>0</v>
      </c>
      <c r="N86" s="581">
        <f t="shared" si="128"/>
        <v>-20</v>
      </c>
      <c r="O86" s="581">
        <f t="shared" si="129"/>
        <v>0</v>
      </c>
      <c r="P86" s="581">
        <f t="shared" si="130"/>
        <v>20</v>
      </c>
      <c r="Q86" s="581">
        <f t="shared" si="131"/>
        <v>0</v>
      </c>
      <c r="R86" s="581">
        <f t="shared" si="132"/>
        <v>-20</v>
      </c>
      <c r="S86" s="581">
        <f t="shared" si="133"/>
        <v>0</v>
      </c>
      <c r="T86" s="581">
        <f t="shared" si="134"/>
        <v>20</v>
      </c>
      <c r="U86" s="581">
        <f t="shared" si="135"/>
        <v>0</v>
      </c>
      <c r="V86" s="581">
        <f t="shared" si="136"/>
        <v>-20</v>
      </c>
      <c r="W86" s="581">
        <f t="shared" si="137"/>
        <v>0</v>
      </c>
      <c r="X86" s="581">
        <f t="shared" si="138"/>
        <v>20</v>
      </c>
      <c r="Y86" s="581">
        <f t="shared" si="139"/>
        <v>0</v>
      </c>
      <c r="Z86" s="581">
        <f t="shared" si="140"/>
        <v>-20</v>
      </c>
      <c r="AA86" s="581">
        <f t="shared" si="141"/>
        <v>0</v>
      </c>
      <c r="AB86" s="581">
        <f t="shared" si="142"/>
        <v>20</v>
      </c>
      <c r="AC86" s="581">
        <f t="shared" si="143"/>
        <v>0</v>
      </c>
      <c r="AD86" s="581">
        <f t="shared" si="144"/>
        <v>-20</v>
      </c>
      <c r="AE86" s="581">
        <f t="shared" si="145"/>
        <v>0</v>
      </c>
      <c r="AF86" s="581">
        <f t="shared" si="146"/>
        <v>20</v>
      </c>
      <c r="AG86" s="581">
        <f t="shared" si="147"/>
        <v>0</v>
      </c>
      <c r="AH86" s="581">
        <f t="shared" si="148"/>
        <v>-20</v>
      </c>
      <c r="AI86" s="581">
        <f t="shared" si="149"/>
        <v>0</v>
      </c>
      <c r="AJ86" s="581">
        <f t="shared" si="150"/>
        <v>20</v>
      </c>
      <c r="AK86" s="581">
        <f t="shared" si="151"/>
        <v>0</v>
      </c>
      <c r="AL86" s="581">
        <f t="shared" si="152"/>
        <v>-20</v>
      </c>
      <c r="AM86" s="581">
        <f t="shared" si="153"/>
        <v>0</v>
      </c>
      <c r="AN86" s="581">
        <f t="shared" si="154"/>
        <v>20</v>
      </c>
      <c r="AO86" s="581">
        <f t="shared" si="155"/>
        <v>0</v>
      </c>
      <c r="AP86" s="581">
        <f t="shared" si="156"/>
        <v>-20</v>
      </c>
      <c r="AQ86" s="581">
        <f t="shared" si="157"/>
        <v>0</v>
      </c>
      <c r="AR86" s="581">
        <f t="shared" si="158"/>
        <v>20</v>
      </c>
      <c r="AS86" s="581">
        <f t="shared" si="159"/>
        <v>0</v>
      </c>
      <c r="AT86" s="581">
        <f t="shared" si="160"/>
        <v>-20</v>
      </c>
      <c r="AU86" s="581">
        <f t="shared" si="161"/>
        <v>0</v>
      </c>
      <c r="AV86" s="581">
        <f t="shared" si="162"/>
        <v>20</v>
      </c>
      <c r="AW86" s="581">
        <f t="shared" si="163"/>
        <v>0</v>
      </c>
      <c r="AX86" s="581">
        <f t="shared" si="164"/>
        <v>-20</v>
      </c>
      <c r="AY86" s="581">
        <f t="shared" si="165"/>
        <v>0</v>
      </c>
      <c r="AZ86" s="581">
        <f t="shared" si="166"/>
        <v>20</v>
      </c>
      <c r="BA86" s="581">
        <f t="shared" si="167"/>
        <v>0</v>
      </c>
      <c r="BB86" s="581">
        <f t="shared" si="168"/>
        <v>-20</v>
      </c>
      <c r="BC86" s="581">
        <f t="shared" si="169"/>
        <v>0</v>
      </c>
      <c r="BD86" s="581">
        <f t="shared" si="170"/>
        <v>20</v>
      </c>
      <c r="BE86" s="581">
        <f t="shared" si="171"/>
        <v>0</v>
      </c>
      <c r="BF86" s="581">
        <f>H86*((Resultat_liste!$M88+20)/20)+Resultat_liste!$J88</f>
        <v>24</v>
      </c>
      <c r="BG86" s="581">
        <f>I86*((Resultat_liste!$M88+20)/20)+Resultat_liste!$J88</f>
        <v>0</v>
      </c>
      <c r="BH86" s="581">
        <f>J86*((Resultat_liste!$M88+20)/20)+Resultat_liste!$J88</f>
        <v>-24</v>
      </c>
      <c r="BI86" s="581">
        <f>K86*((Resultat_liste!$M88+20)/20)+Resultat_liste!$J88</f>
        <v>0</v>
      </c>
      <c r="BJ86" s="581">
        <f>L86*((Resultat_liste!$M88+20)/20)+Resultat_liste!$J88</f>
        <v>24</v>
      </c>
      <c r="BK86" s="581">
        <f>M86*((Resultat_liste!$M88+20)/20)+Resultat_liste!$J88</f>
        <v>0</v>
      </c>
      <c r="BL86" s="581">
        <f>N86*((Resultat_liste!$M88+20)/20)+Resultat_liste!$J88</f>
        <v>-24</v>
      </c>
      <c r="BM86" s="581">
        <f>O86*((Resultat_liste!$M88+20)/20)+Resultat_liste!$J88</f>
        <v>0</v>
      </c>
      <c r="BN86" s="581">
        <f>P86*((Resultat_liste!$M88+20)/20)+Resultat_liste!$J88</f>
        <v>24</v>
      </c>
      <c r="BO86" s="581">
        <f>Q86*((Resultat_liste!$M88+20)/20)+Resultat_liste!$J88</f>
        <v>0</v>
      </c>
      <c r="BP86" s="581">
        <f>R86*((Resultat_liste!$M88+20)/20)+Resultat_liste!$J88</f>
        <v>-24</v>
      </c>
      <c r="BQ86" s="581">
        <f>S86*((Resultat_liste!$M88+20)/20)+Resultat_liste!$J88</f>
        <v>0</v>
      </c>
      <c r="BR86" s="581">
        <f>T86*((Resultat_liste!$M88+20)/20)+Resultat_liste!$J88</f>
        <v>24</v>
      </c>
      <c r="BS86" s="581">
        <f>U86*((Resultat_liste!$M88+20)/20)+Resultat_liste!$J88</f>
        <v>0</v>
      </c>
      <c r="BT86" s="581">
        <f>V86*((Resultat_liste!$M88+20)/20)+Resultat_liste!$J88</f>
        <v>-24</v>
      </c>
      <c r="BU86" s="581">
        <f>W86*((Resultat_liste!$M88+20)/20)+Resultat_liste!$J88</f>
        <v>0</v>
      </c>
      <c r="BV86" s="581">
        <f>X86*((Resultat_liste!$M88+20)/20)+Resultat_liste!$J88</f>
        <v>24</v>
      </c>
      <c r="BW86" s="581">
        <f>Y86*((Resultat_liste!$M88+20)/20)+Resultat_liste!$J88</f>
        <v>0</v>
      </c>
      <c r="BX86" s="581">
        <f>Z86*((Resultat_liste!$M88+20)/20)+Resultat_liste!$J88</f>
        <v>-24</v>
      </c>
      <c r="BY86" s="581">
        <f>AA86*((Resultat_liste!$M88+20)/20)+Resultat_liste!$J88</f>
        <v>0</v>
      </c>
      <c r="BZ86" s="581">
        <f>AB86*((Resultat_liste!$M88+20)/20)+Resultat_liste!$J88</f>
        <v>24</v>
      </c>
      <c r="CA86" s="581">
        <f>AC86*((Resultat_liste!$M88+20)/20)+Resultat_liste!$J88</f>
        <v>0</v>
      </c>
      <c r="CB86" s="581">
        <f>AD86*((Resultat_liste!$M88+20)/20)+Resultat_liste!$J88</f>
        <v>-24</v>
      </c>
      <c r="CC86" s="581">
        <f>AE86*((Resultat_liste!$M88+20)/20)+Resultat_liste!$J88</f>
        <v>0</v>
      </c>
      <c r="CD86" s="581">
        <f>AF86*((Resultat_liste!$M88+20)/20)+Resultat_liste!$J88</f>
        <v>24</v>
      </c>
      <c r="CE86" s="581">
        <f>AG86*((Resultat_liste!$M88+20)/20)+Resultat_liste!$J88</f>
        <v>0</v>
      </c>
      <c r="CF86" s="581">
        <f>AH86*((Resultat_liste!$M88+20)/20)+Resultat_liste!$J88</f>
        <v>-24</v>
      </c>
      <c r="CG86" s="581">
        <f>AI86*((Resultat_liste!$M88+20)/20)+Resultat_liste!$J88</f>
        <v>0</v>
      </c>
      <c r="CH86" s="581">
        <f>AJ86*((Resultat_liste!$M88+20)/20)+Resultat_liste!$J88</f>
        <v>24</v>
      </c>
      <c r="CI86" s="581">
        <f>AK86*((Resultat_liste!$M88+20)/20)+Resultat_liste!$J88</f>
        <v>0</v>
      </c>
      <c r="CJ86" s="581">
        <f>AL86*((Resultat_liste!$M88+20)/20)+Resultat_liste!$J88</f>
        <v>-24</v>
      </c>
      <c r="CK86" s="581">
        <f>AM86*((Resultat_liste!$M88+20)/20)+Resultat_liste!$J88</f>
        <v>0</v>
      </c>
      <c r="CL86" s="581">
        <f>AN86*((Resultat_liste!$M88+20)/20)+Resultat_liste!$J88</f>
        <v>24</v>
      </c>
      <c r="CM86" s="581">
        <f>AO86*((Resultat_liste!$M88+20)/20)+Resultat_liste!$J88</f>
        <v>0</v>
      </c>
      <c r="CN86" s="581">
        <f>AP86*((Resultat_liste!$M88+20)/20)+Resultat_liste!$J88</f>
        <v>-24</v>
      </c>
      <c r="CO86" s="581">
        <f>AQ86*((Resultat_liste!$M88+20)/20)+Resultat_liste!$J88</f>
        <v>0</v>
      </c>
      <c r="CP86" s="581">
        <f>AR86*((Resultat_liste!$M88+20)/20)+Resultat_liste!$J88</f>
        <v>24</v>
      </c>
      <c r="CQ86" s="581">
        <f>AS86*((Resultat_liste!$M88+20)/20)+Resultat_liste!$J88</f>
        <v>0</v>
      </c>
      <c r="CR86" s="581">
        <f>AT86*((Resultat_liste!$M88+20)/20)+Resultat_liste!$J88</f>
        <v>-24</v>
      </c>
      <c r="CS86" s="581">
        <f>AU86*((Resultat_liste!$M88+20)/20)+Resultat_liste!$J88</f>
        <v>0</v>
      </c>
      <c r="CT86" s="581">
        <f>AV86*((Resultat_liste!$M88+20)/20)+Resultat_liste!$J88</f>
        <v>24</v>
      </c>
      <c r="CU86" s="581">
        <f>AW86*((Resultat_liste!$M88+20)/20)+Resultat_liste!$J88</f>
        <v>0</v>
      </c>
      <c r="CV86" s="581">
        <f>AX86*((Resultat_liste!$M88+20)/20)+Resultat_liste!$J88</f>
        <v>-24</v>
      </c>
      <c r="CW86" s="581">
        <f>AY86*((Resultat_liste!$M88+20)/20)+Resultat_liste!$J88</f>
        <v>0</v>
      </c>
      <c r="CX86" s="581">
        <f>AZ86*((Resultat_liste!$M88+20)/20)+Resultat_liste!$J88</f>
        <v>24</v>
      </c>
      <c r="CY86" s="581">
        <f>BA86*((Resultat_liste!$M88+20)/20)+Resultat_liste!$J88</f>
        <v>0</v>
      </c>
      <c r="CZ86" s="581">
        <f>BB86*((Resultat_liste!$M88+20)/20)+Resultat_liste!$J88</f>
        <v>-24</v>
      </c>
      <c r="DA86" s="581">
        <f>BC86*((Resultat_liste!$M88+20)/20)+Resultat_liste!$J88</f>
        <v>0</v>
      </c>
      <c r="DB86" s="581">
        <f>BD86*((Resultat_liste!$M88+20)/20)+Resultat_liste!$J88</f>
        <v>24</v>
      </c>
      <c r="DC86" s="581">
        <f>BE86*((Resultat_liste!$M88+20)/20)+Resultat_liste!$J88</f>
        <v>0</v>
      </c>
      <c r="DD86" s="581">
        <f>H86*((Resultat_liste!$Y88+20)/20)+Resultat_liste!$V88</f>
        <v>25</v>
      </c>
      <c r="DE86" s="581">
        <f>I86*((Resultat_liste!$Y88+20)/20)+Resultat_liste!$V88</f>
        <v>2</v>
      </c>
      <c r="DF86" s="581">
        <f>J86*((Resultat_liste!$Y88+20)/20)+Resultat_liste!$V88</f>
        <v>-21</v>
      </c>
      <c r="DG86" s="581">
        <f>K86*((Resultat_liste!$Y88+20)/20)+Resultat_liste!$V88</f>
        <v>2</v>
      </c>
      <c r="DH86" s="581">
        <f>L86*((Resultat_liste!$Y88+20)/20)+Resultat_liste!$V88</f>
        <v>25</v>
      </c>
      <c r="DI86" s="581">
        <f>M86*((Resultat_liste!$Y88+20)/20)+Resultat_liste!$V88</f>
        <v>2</v>
      </c>
      <c r="DJ86" s="581">
        <f>N86*((Resultat_liste!$Y88+20)/20)+Resultat_liste!$V88</f>
        <v>-21</v>
      </c>
      <c r="DK86" s="581">
        <f>O86*((Resultat_liste!$Y88+20)/20)+Resultat_liste!$V88</f>
        <v>2</v>
      </c>
      <c r="DL86" s="581">
        <f>P86*((Resultat_liste!$Y88+20)/20)+Resultat_liste!$V88</f>
        <v>25</v>
      </c>
      <c r="DM86" s="581">
        <f>Q86*((Resultat_liste!$Y88+20)/20)+Resultat_liste!$V88</f>
        <v>2</v>
      </c>
      <c r="DN86" s="581">
        <f>R86*((Resultat_liste!$Y88+20)/20)+Resultat_liste!$V88</f>
        <v>-21</v>
      </c>
      <c r="DO86" s="581">
        <f>S86*((Resultat_liste!$Y88+20)/20)+Resultat_liste!$V88</f>
        <v>2</v>
      </c>
      <c r="DP86" s="581">
        <f>T86*((Resultat_liste!$Y88+20)/20)+Resultat_liste!$V88</f>
        <v>25</v>
      </c>
      <c r="DQ86" s="581">
        <f>U86*((Resultat_liste!$Y88+20)/20)+Resultat_liste!$V88</f>
        <v>2</v>
      </c>
      <c r="DR86" s="581">
        <f>V86*((Resultat_liste!$Y88+20)/20)+Resultat_liste!$V88</f>
        <v>-21</v>
      </c>
      <c r="DS86" s="581">
        <f>W86*((Resultat_liste!$Y88+20)/20)+Resultat_liste!$V88</f>
        <v>2</v>
      </c>
      <c r="DT86" s="581">
        <f>X86*((Resultat_liste!$Y88+20)/20)+Resultat_liste!$V88</f>
        <v>25</v>
      </c>
      <c r="DU86" s="581">
        <f>Y86*((Resultat_liste!$Y88+20)/20)+Resultat_liste!$V88</f>
        <v>2</v>
      </c>
      <c r="DV86" s="581">
        <f>Z86*((Resultat_liste!$Y88+20)/20)+Resultat_liste!$V88</f>
        <v>-21</v>
      </c>
      <c r="DW86" s="581">
        <f>AA86*((Resultat_liste!$Y88+20)/20)+Resultat_liste!$V88</f>
        <v>2</v>
      </c>
      <c r="DX86" s="581">
        <f>AB86*((Resultat_liste!$Y88+20)/20)+Resultat_liste!$V88</f>
        <v>25</v>
      </c>
      <c r="DY86" s="581">
        <f>AC86*((Resultat_liste!$Y88+20)/20)+Resultat_liste!$V88</f>
        <v>2</v>
      </c>
      <c r="DZ86" s="581">
        <f>AD86*((Resultat_liste!$Y88+20)/20)+Resultat_liste!$V88</f>
        <v>-21</v>
      </c>
      <c r="EA86" s="581">
        <f>AE86*((Resultat_liste!$Y88+20)/20)+Resultat_liste!$V88</f>
        <v>2</v>
      </c>
      <c r="EB86" s="581">
        <f>AF86*((Resultat_liste!$Y88+20)/20)+Resultat_liste!$V88</f>
        <v>25</v>
      </c>
      <c r="EC86" s="581">
        <f>AG86*((Resultat_liste!$Y88+20)/20)+Resultat_liste!$V88</f>
        <v>2</v>
      </c>
      <c r="ED86" s="581">
        <f>AH86*((Resultat_liste!$Y88+20)/20)+Resultat_liste!$V88</f>
        <v>-21</v>
      </c>
      <c r="EE86" s="581">
        <f>AI86*((Resultat_liste!$Y88+20)/20)+Resultat_liste!$V88</f>
        <v>2</v>
      </c>
      <c r="EF86" s="581">
        <f>AJ86*((Resultat_liste!$Y88+20)/20)+Resultat_liste!$V88</f>
        <v>25</v>
      </c>
      <c r="EG86" s="581">
        <f>AK86*((Resultat_liste!$Y88+20)/20)+Resultat_liste!$V88</f>
        <v>2</v>
      </c>
      <c r="EH86" s="581">
        <f>AL86*((Resultat_liste!$Y88+20)/20)+Resultat_liste!$V88</f>
        <v>-21</v>
      </c>
      <c r="EI86" s="581">
        <f>AM86*((Resultat_liste!$Y88+20)/20)+Resultat_liste!$V88</f>
        <v>2</v>
      </c>
      <c r="EJ86" s="581">
        <f>AN86*((Resultat_liste!$Y88+20)/20)+Resultat_liste!$V88</f>
        <v>25</v>
      </c>
      <c r="EK86" s="581">
        <f>AO86*((Resultat_liste!$Y88+20)/20)+Resultat_liste!$V88</f>
        <v>2</v>
      </c>
      <c r="EL86" s="581">
        <f>AP86*((Resultat_liste!$Y88+20)/20)+Resultat_liste!$V88</f>
        <v>-21</v>
      </c>
      <c r="EM86" s="581">
        <f>AQ86*((Resultat_liste!$Y88+20)/20)+Resultat_liste!$V88</f>
        <v>2</v>
      </c>
      <c r="EN86" s="581">
        <f>AR86*((Resultat_liste!$Y88+20)/20)+Resultat_liste!$V88</f>
        <v>25</v>
      </c>
      <c r="EO86" s="581">
        <f>AS86*((Resultat_liste!$Y88+20)/20)+Resultat_liste!$V88</f>
        <v>2</v>
      </c>
      <c r="EP86" s="581">
        <f>AT86*((Resultat_liste!$Y88+20)/20)+Resultat_liste!$V88</f>
        <v>-21</v>
      </c>
      <c r="EQ86" s="581">
        <f>AU86*((Resultat_liste!$Y88+20)/20)+Resultat_liste!$V88</f>
        <v>2</v>
      </c>
      <c r="ER86" s="581">
        <f>AV86*((Resultat_liste!$Y88+20)/20)+Resultat_liste!$V88</f>
        <v>25</v>
      </c>
      <c r="ES86" s="581">
        <f>AW86*((Resultat_liste!$Y88+20)/20)+Resultat_liste!$V88</f>
        <v>2</v>
      </c>
      <c r="ET86" s="581">
        <f>AX86*((Resultat_liste!$Y88+20)/20)+Resultat_liste!$V88</f>
        <v>-21</v>
      </c>
      <c r="EU86" s="581">
        <f>AY86*((Resultat_liste!$Y88+20)/20)+Resultat_liste!$V88</f>
        <v>2</v>
      </c>
      <c r="EV86" s="581">
        <f>AZ86*((Resultat_liste!$Y88+20)/20)+Resultat_liste!$V88</f>
        <v>25</v>
      </c>
      <c r="EW86" s="581">
        <f>BA86*((Resultat_liste!$Y88+20)/20)+Resultat_liste!$V88</f>
        <v>2</v>
      </c>
      <c r="EX86" s="581">
        <f>BB86*((Resultat_liste!$Y88+20)/20)+Resultat_liste!$V88</f>
        <v>-21</v>
      </c>
      <c r="EY86" s="581">
        <f>BC86*((Resultat_liste!$Y88+20)/20)+Resultat_liste!$V88</f>
        <v>2</v>
      </c>
      <c r="EZ86" s="581">
        <f>BD86*((Resultat_liste!$Y88+20)/20)+Resultat_liste!$V88</f>
        <v>25</v>
      </c>
      <c r="FA86" s="581">
        <f>BE86*((Resultat_liste!$Y88+20)/20)+Resultat_liste!$V88</f>
        <v>2</v>
      </c>
      <c r="FB86" s="581">
        <f t="shared" si="172"/>
        <v>20</v>
      </c>
      <c r="FC86" s="581">
        <f t="shared" si="173"/>
        <v>0</v>
      </c>
      <c r="FD86" s="581">
        <f t="shared" si="174"/>
        <v>-20</v>
      </c>
      <c r="FE86" s="581">
        <f t="shared" si="175"/>
        <v>0</v>
      </c>
      <c r="FF86" s="581">
        <f t="shared" si="176"/>
        <v>20</v>
      </c>
      <c r="FG86" s="581">
        <f t="shared" si="177"/>
        <v>0</v>
      </c>
      <c r="FH86" s="581">
        <f t="shared" si="178"/>
        <v>-20</v>
      </c>
      <c r="FI86" s="581">
        <f t="shared" si="179"/>
        <v>0</v>
      </c>
      <c r="FJ86" s="581">
        <f t="shared" si="180"/>
        <v>20</v>
      </c>
      <c r="FK86" s="581">
        <f t="shared" si="181"/>
        <v>0</v>
      </c>
      <c r="FL86" s="581">
        <f t="shared" si="182"/>
        <v>-20</v>
      </c>
      <c r="FM86" s="581">
        <f t="shared" si="183"/>
        <v>0</v>
      </c>
      <c r="FN86" s="581">
        <f t="shared" si="184"/>
        <v>20</v>
      </c>
      <c r="FO86" s="581">
        <f t="shared" si="185"/>
        <v>0</v>
      </c>
      <c r="FP86" s="581">
        <f t="shared" si="186"/>
        <v>-20</v>
      </c>
      <c r="FQ86" s="581">
        <f t="shared" si="187"/>
        <v>0</v>
      </c>
      <c r="FR86" s="581">
        <f t="shared" si="188"/>
        <v>20</v>
      </c>
      <c r="FS86" s="581">
        <f t="shared" si="189"/>
        <v>0</v>
      </c>
      <c r="FT86" s="581">
        <f t="shared" si="190"/>
        <v>-20</v>
      </c>
      <c r="FU86" s="581">
        <f t="shared" si="191"/>
        <v>0</v>
      </c>
      <c r="FV86" s="581">
        <f t="shared" si="192"/>
        <v>20</v>
      </c>
      <c r="FW86" s="581">
        <f t="shared" si="193"/>
        <v>0</v>
      </c>
      <c r="FX86" s="581">
        <f t="shared" si="194"/>
        <v>-20</v>
      </c>
      <c r="FY86" s="581">
        <f t="shared" si="195"/>
        <v>0</v>
      </c>
      <c r="FZ86" s="581">
        <f t="shared" si="196"/>
        <v>20</v>
      </c>
      <c r="GA86" s="581">
        <f t="shared" si="197"/>
        <v>0</v>
      </c>
      <c r="GB86" s="581">
        <f t="shared" si="101"/>
        <v>-20</v>
      </c>
      <c r="GC86" s="581">
        <f t="shared" si="102"/>
        <v>0</v>
      </c>
      <c r="GD86" s="581">
        <f t="shared" si="103"/>
        <v>20</v>
      </c>
      <c r="GE86" s="581">
        <f t="shared" si="104"/>
        <v>0</v>
      </c>
      <c r="GF86" s="581">
        <f t="shared" si="105"/>
        <v>-20</v>
      </c>
      <c r="GG86" s="581">
        <f t="shared" si="106"/>
        <v>0</v>
      </c>
      <c r="GH86" s="581">
        <f t="shared" si="107"/>
        <v>20</v>
      </c>
      <c r="GI86" s="581">
        <f t="shared" si="108"/>
        <v>0</v>
      </c>
      <c r="GJ86" s="581">
        <f t="shared" si="109"/>
        <v>-20</v>
      </c>
      <c r="GK86" s="581">
        <f t="shared" si="110"/>
        <v>0</v>
      </c>
      <c r="GL86" s="581">
        <f t="shared" si="111"/>
        <v>20</v>
      </c>
      <c r="GM86" s="581">
        <f t="shared" si="112"/>
        <v>0</v>
      </c>
      <c r="GN86" s="581">
        <f t="shared" si="113"/>
        <v>-20</v>
      </c>
      <c r="GO86" s="581">
        <f t="shared" si="114"/>
        <v>0</v>
      </c>
      <c r="GP86" s="581">
        <f t="shared" si="115"/>
        <v>20</v>
      </c>
      <c r="GQ86" s="581">
        <f t="shared" si="116"/>
        <v>0</v>
      </c>
      <c r="GR86" s="581">
        <f t="shared" si="117"/>
        <v>-20</v>
      </c>
      <c r="GS86" s="581">
        <f t="shared" si="118"/>
        <v>0</v>
      </c>
      <c r="GT86" s="581">
        <f t="shared" si="119"/>
        <v>20</v>
      </c>
      <c r="GU86" s="581">
        <f t="shared" si="120"/>
        <v>0</v>
      </c>
      <c r="GV86" s="581">
        <f t="shared" si="121"/>
        <v>-20</v>
      </c>
      <c r="GW86" s="581">
        <f t="shared" si="122"/>
        <v>0</v>
      </c>
      <c r="GX86" s="581">
        <f t="shared" si="123"/>
        <v>20</v>
      </c>
      <c r="GY86" s="581">
        <f t="shared" si="124"/>
        <v>0</v>
      </c>
    </row>
    <row r="87" spans="1:207" ht="16.5" thickTop="1" thickBot="1" x14ac:dyDescent="0.3">
      <c r="A87" s="581">
        <v>860</v>
      </c>
      <c r="B87" s="584" t="s">
        <v>104</v>
      </c>
      <c r="C87" s="581">
        <f t="shared" si="198"/>
        <v>12</v>
      </c>
      <c r="D87" s="581">
        <f t="shared" si="125"/>
        <v>1209</v>
      </c>
      <c r="E87" s="581">
        <v>860</v>
      </c>
      <c r="F87" s="581">
        <f t="shared" si="199"/>
        <v>9</v>
      </c>
      <c r="G87" s="582" t="s">
        <v>95</v>
      </c>
      <c r="H87" s="581">
        <v>20</v>
      </c>
      <c r="I87" s="581">
        <v>0</v>
      </c>
      <c r="J87" s="581">
        <v>-20</v>
      </c>
      <c r="K87" s="581">
        <v>0</v>
      </c>
      <c r="L87" s="581">
        <f t="shared" si="126"/>
        <v>20</v>
      </c>
      <c r="M87" s="581">
        <f t="shared" si="127"/>
        <v>0</v>
      </c>
      <c r="N87" s="581">
        <f t="shared" si="128"/>
        <v>-20</v>
      </c>
      <c r="O87" s="581">
        <f t="shared" si="129"/>
        <v>0</v>
      </c>
      <c r="P87" s="581">
        <f t="shared" si="130"/>
        <v>20</v>
      </c>
      <c r="Q87" s="581">
        <f t="shared" si="131"/>
        <v>0</v>
      </c>
      <c r="R87" s="581">
        <f t="shared" si="132"/>
        <v>-20</v>
      </c>
      <c r="S87" s="581">
        <f t="shared" si="133"/>
        <v>0</v>
      </c>
      <c r="T87" s="581">
        <f t="shared" si="134"/>
        <v>20</v>
      </c>
      <c r="U87" s="581">
        <f t="shared" si="135"/>
        <v>0</v>
      </c>
      <c r="V87" s="581">
        <f t="shared" si="136"/>
        <v>-20</v>
      </c>
      <c r="W87" s="581">
        <f t="shared" si="137"/>
        <v>0</v>
      </c>
      <c r="X87" s="581">
        <f t="shared" si="138"/>
        <v>20</v>
      </c>
      <c r="Y87" s="581">
        <f t="shared" si="139"/>
        <v>0</v>
      </c>
      <c r="Z87" s="581">
        <f t="shared" si="140"/>
        <v>-20</v>
      </c>
      <c r="AA87" s="581">
        <f t="shared" si="141"/>
        <v>0</v>
      </c>
      <c r="AB87" s="581">
        <f t="shared" si="142"/>
        <v>20</v>
      </c>
      <c r="AC87" s="581">
        <f t="shared" si="143"/>
        <v>0</v>
      </c>
      <c r="AD87" s="581">
        <f t="shared" si="144"/>
        <v>-20</v>
      </c>
      <c r="AE87" s="581">
        <f t="shared" si="145"/>
        <v>0</v>
      </c>
      <c r="AF87" s="581">
        <f t="shared" si="146"/>
        <v>20</v>
      </c>
      <c r="AG87" s="581">
        <f t="shared" si="147"/>
        <v>0</v>
      </c>
      <c r="AH87" s="581">
        <f t="shared" si="148"/>
        <v>-20</v>
      </c>
      <c r="AI87" s="581">
        <f t="shared" si="149"/>
        <v>0</v>
      </c>
      <c r="AJ87" s="581">
        <f t="shared" si="150"/>
        <v>20</v>
      </c>
      <c r="AK87" s="581">
        <f t="shared" si="151"/>
        <v>0</v>
      </c>
      <c r="AL87" s="581">
        <f t="shared" si="152"/>
        <v>-20</v>
      </c>
      <c r="AM87" s="581">
        <f t="shared" si="153"/>
        <v>0</v>
      </c>
      <c r="AN87" s="581">
        <f t="shared" si="154"/>
        <v>20</v>
      </c>
      <c r="AO87" s="581">
        <f t="shared" si="155"/>
        <v>0</v>
      </c>
      <c r="AP87" s="581">
        <f t="shared" si="156"/>
        <v>-20</v>
      </c>
      <c r="AQ87" s="581">
        <f t="shared" si="157"/>
        <v>0</v>
      </c>
      <c r="AR87" s="581">
        <f t="shared" si="158"/>
        <v>20</v>
      </c>
      <c r="AS87" s="581">
        <f t="shared" si="159"/>
        <v>0</v>
      </c>
      <c r="AT87" s="581">
        <f t="shared" si="160"/>
        <v>-20</v>
      </c>
      <c r="AU87" s="581">
        <f t="shared" si="161"/>
        <v>0</v>
      </c>
      <c r="AV87" s="581">
        <f t="shared" si="162"/>
        <v>20</v>
      </c>
      <c r="AW87" s="581">
        <f t="shared" si="163"/>
        <v>0</v>
      </c>
      <c r="AX87" s="581">
        <f t="shared" si="164"/>
        <v>-20</v>
      </c>
      <c r="AY87" s="581">
        <f t="shared" si="165"/>
        <v>0</v>
      </c>
      <c r="AZ87" s="581">
        <f t="shared" si="166"/>
        <v>20</v>
      </c>
      <c r="BA87" s="581">
        <f t="shared" si="167"/>
        <v>0</v>
      </c>
      <c r="BB87" s="581">
        <f t="shared" si="168"/>
        <v>-20</v>
      </c>
      <c r="BC87" s="581">
        <f t="shared" si="169"/>
        <v>0</v>
      </c>
      <c r="BD87" s="581">
        <f t="shared" si="170"/>
        <v>20</v>
      </c>
      <c r="BE87" s="581">
        <f t="shared" si="171"/>
        <v>0</v>
      </c>
      <c r="BF87" s="581">
        <f>H87*((Resultat_liste!$M89+20)/20)+Resultat_liste!$J89</f>
        <v>20</v>
      </c>
      <c r="BG87" s="581">
        <f>I87*((Resultat_liste!$M89+20)/20)+Resultat_liste!$J89</f>
        <v>0</v>
      </c>
      <c r="BH87" s="581">
        <f>J87*((Resultat_liste!$M89+20)/20)+Resultat_liste!$J89</f>
        <v>-20</v>
      </c>
      <c r="BI87" s="581">
        <f>K87*((Resultat_liste!$M89+20)/20)+Resultat_liste!$J89</f>
        <v>0</v>
      </c>
      <c r="BJ87" s="581">
        <f>L87*((Resultat_liste!$M89+20)/20)+Resultat_liste!$J89</f>
        <v>20</v>
      </c>
      <c r="BK87" s="581">
        <f>M87*((Resultat_liste!$M89+20)/20)+Resultat_liste!$J89</f>
        <v>0</v>
      </c>
      <c r="BL87" s="581">
        <f>N87*((Resultat_liste!$M89+20)/20)+Resultat_liste!$J89</f>
        <v>-20</v>
      </c>
      <c r="BM87" s="581">
        <f>O87*((Resultat_liste!$M89+20)/20)+Resultat_liste!$J89</f>
        <v>0</v>
      </c>
      <c r="BN87" s="581">
        <f>P87*((Resultat_liste!$M89+20)/20)+Resultat_liste!$J89</f>
        <v>20</v>
      </c>
      <c r="BO87" s="581">
        <f>Q87*((Resultat_liste!$M89+20)/20)+Resultat_liste!$J89</f>
        <v>0</v>
      </c>
      <c r="BP87" s="581">
        <f>R87*((Resultat_liste!$M89+20)/20)+Resultat_liste!$J89</f>
        <v>-20</v>
      </c>
      <c r="BQ87" s="581">
        <f>S87*((Resultat_liste!$M89+20)/20)+Resultat_liste!$J89</f>
        <v>0</v>
      </c>
      <c r="BR87" s="581">
        <f>T87*((Resultat_liste!$M89+20)/20)+Resultat_liste!$J89</f>
        <v>20</v>
      </c>
      <c r="BS87" s="581">
        <f>U87*((Resultat_liste!$M89+20)/20)+Resultat_liste!$J89</f>
        <v>0</v>
      </c>
      <c r="BT87" s="581">
        <f>V87*((Resultat_liste!$M89+20)/20)+Resultat_liste!$J89</f>
        <v>-20</v>
      </c>
      <c r="BU87" s="581">
        <f>W87*((Resultat_liste!$M89+20)/20)+Resultat_liste!$J89</f>
        <v>0</v>
      </c>
      <c r="BV87" s="581">
        <f>X87*((Resultat_liste!$M89+20)/20)+Resultat_liste!$J89</f>
        <v>20</v>
      </c>
      <c r="BW87" s="581">
        <f>Y87*((Resultat_liste!$M89+20)/20)+Resultat_liste!$J89</f>
        <v>0</v>
      </c>
      <c r="BX87" s="581">
        <f>Z87*((Resultat_liste!$M89+20)/20)+Resultat_liste!$J89</f>
        <v>-20</v>
      </c>
      <c r="BY87" s="581">
        <f>AA87*((Resultat_liste!$M89+20)/20)+Resultat_liste!$J89</f>
        <v>0</v>
      </c>
      <c r="BZ87" s="581">
        <f>AB87*((Resultat_liste!$M89+20)/20)+Resultat_liste!$J89</f>
        <v>20</v>
      </c>
      <c r="CA87" s="581">
        <f>AC87*((Resultat_liste!$M89+20)/20)+Resultat_liste!$J89</f>
        <v>0</v>
      </c>
      <c r="CB87" s="581">
        <f>AD87*((Resultat_liste!$M89+20)/20)+Resultat_liste!$J89</f>
        <v>-20</v>
      </c>
      <c r="CC87" s="581">
        <f>AE87*((Resultat_liste!$M89+20)/20)+Resultat_liste!$J89</f>
        <v>0</v>
      </c>
      <c r="CD87" s="581">
        <f>AF87*((Resultat_liste!$M89+20)/20)+Resultat_liste!$J89</f>
        <v>20</v>
      </c>
      <c r="CE87" s="581">
        <f>AG87*((Resultat_liste!$M89+20)/20)+Resultat_liste!$J89</f>
        <v>0</v>
      </c>
      <c r="CF87" s="581">
        <f>AH87*((Resultat_liste!$M89+20)/20)+Resultat_liste!$J89</f>
        <v>-20</v>
      </c>
      <c r="CG87" s="581">
        <f>AI87*((Resultat_liste!$M89+20)/20)+Resultat_liste!$J89</f>
        <v>0</v>
      </c>
      <c r="CH87" s="581">
        <f>AJ87*((Resultat_liste!$M89+20)/20)+Resultat_liste!$J89</f>
        <v>20</v>
      </c>
      <c r="CI87" s="581">
        <f>AK87*((Resultat_liste!$M89+20)/20)+Resultat_liste!$J89</f>
        <v>0</v>
      </c>
      <c r="CJ87" s="581">
        <f>AL87*((Resultat_liste!$M89+20)/20)+Resultat_liste!$J89</f>
        <v>-20</v>
      </c>
      <c r="CK87" s="581">
        <f>AM87*((Resultat_liste!$M89+20)/20)+Resultat_liste!$J89</f>
        <v>0</v>
      </c>
      <c r="CL87" s="581">
        <f>AN87*((Resultat_liste!$M89+20)/20)+Resultat_liste!$J89</f>
        <v>20</v>
      </c>
      <c r="CM87" s="581">
        <f>AO87*((Resultat_liste!$M89+20)/20)+Resultat_liste!$J89</f>
        <v>0</v>
      </c>
      <c r="CN87" s="581">
        <f>AP87*((Resultat_liste!$M89+20)/20)+Resultat_liste!$J89</f>
        <v>-20</v>
      </c>
      <c r="CO87" s="581">
        <f>AQ87*((Resultat_liste!$M89+20)/20)+Resultat_liste!$J89</f>
        <v>0</v>
      </c>
      <c r="CP87" s="581">
        <f>AR87*((Resultat_liste!$M89+20)/20)+Resultat_liste!$J89</f>
        <v>20</v>
      </c>
      <c r="CQ87" s="581">
        <f>AS87*((Resultat_liste!$M89+20)/20)+Resultat_liste!$J89</f>
        <v>0</v>
      </c>
      <c r="CR87" s="581">
        <f>AT87*((Resultat_liste!$M89+20)/20)+Resultat_liste!$J89</f>
        <v>-20</v>
      </c>
      <c r="CS87" s="581">
        <f>AU87*((Resultat_liste!$M89+20)/20)+Resultat_liste!$J89</f>
        <v>0</v>
      </c>
      <c r="CT87" s="581">
        <f>AV87*((Resultat_liste!$M89+20)/20)+Resultat_liste!$J89</f>
        <v>20</v>
      </c>
      <c r="CU87" s="581">
        <f>AW87*((Resultat_liste!$M89+20)/20)+Resultat_liste!$J89</f>
        <v>0</v>
      </c>
      <c r="CV87" s="581">
        <f>AX87*((Resultat_liste!$M89+20)/20)+Resultat_liste!$J89</f>
        <v>-20</v>
      </c>
      <c r="CW87" s="581">
        <f>AY87*((Resultat_liste!$M89+20)/20)+Resultat_liste!$J89</f>
        <v>0</v>
      </c>
      <c r="CX87" s="581">
        <f>AZ87*((Resultat_liste!$M89+20)/20)+Resultat_liste!$J89</f>
        <v>20</v>
      </c>
      <c r="CY87" s="581">
        <f>BA87*((Resultat_liste!$M89+20)/20)+Resultat_liste!$J89</f>
        <v>0</v>
      </c>
      <c r="CZ87" s="581">
        <f>BB87*((Resultat_liste!$M89+20)/20)+Resultat_liste!$J89</f>
        <v>-20</v>
      </c>
      <c r="DA87" s="581">
        <f>BC87*((Resultat_liste!$M89+20)/20)+Resultat_liste!$J89</f>
        <v>0</v>
      </c>
      <c r="DB87" s="581">
        <f>BD87*((Resultat_liste!$M89+20)/20)+Resultat_liste!$J89</f>
        <v>20</v>
      </c>
      <c r="DC87" s="581">
        <f>BE87*((Resultat_liste!$M89+20)/20)+Resultat_liste!$J89</f>
        <v>0</v>
      </c>
      <c r="DD87" s="581">
        <f>H87*((Resultat_liste!$Y89+20)/20)+Resultat_liste!$V89</f>
        <v>23</v>
      </c>
      <c r="DE87" s="581">
        <f>I87*((Resultat_liste!$Y89+20)/20)+Resultat_liste!$V89</f>
        <v>0</v>
      </c>
      <c r="DF87" s="581">
        <f>J87*((Resultat_liste!$Y89+20)/20)+Resultat_liste!$V89</f>
        <v>-23</v>
      </c>
      <c r="DG87" s="581">
        <f>K87*((Resultat_liste!$Y89+20)/20)+Resultat_liste!$V89</f>
        <v>0</v>
      </c>
      <c r="DH87" s="581">
        <f>L87*((Resultat_liste!$Y89+20)/20)+Resultat_liste!$V89</f>
        <v>23</v>
      </c>
      <c r="DI87" s="581">
        <f>M87*((Resultat_liste!$Y89+20)/20)+Resultat_liste!$V89</f>
        <v>0</v>
      </c>
      <c r="DJ87" s="581">
        <f>N87*((Resultat_liste!$Y89+20)/20)+Resultat_liste!$V89</f>
        <v>-23</v>
      </c>
      <c r="DK87" s="581">
        <f>O87*((Resultat_liste!$Y89+20)/20)+Resultat_liste!$V89</f>
        <v>0</v>
      </c>
      <c r="DL87" s="581">
        <f>P87*((Resultat_liste!$Y89+20)/20)+Resultat_liste!$V89</f>
        <v>23</v>
      </c>
      <c r="DM87" s="581">
        <f>Q87*((Resultat_liste!$Y89+20)/20)+Resultat_liste!$V89</f>
        <v>0</v>
      </c>
      <c r="DN87" s="581">
        <f>R87*((Resultat_liste!$Y89+20)/20)+Resultat_liste!$V89</f>
        <v>-23</v>
      </c>
      <c r="DO87" s="581">
        <f>S87*((Resultat_liste!$Y89+20)/20)+Resultat_liste!$V89</f>
        <v>0</v>
      </c>
      <c r="DP87" s="581">
        <f>T87*((Resultat_liste!$Y89+20)/20)+Resultat_liste!$V89</f>
        <v>23</v>
      </c>
      <c r="DQ87" s="581">
        <f>U87*((Resultat_liste!$Y89+20)/20)+Resultat_liste!$V89</f>
        <v>0</v>
      </c>
      <c r="DR87" s="581">
        <f>V87*((Resultat_liste!$Y89+20)/20)+Resultat_liste!$V89</f>
        <v>-23</v>
      </c>
      <c r="DS87" s="581">
        <f>W87*((Resultat_liste!$Y89+20)/20)+Resultat_liste!$V89</f>
        <v>0</v>
      </c>
      <c r="DT87" s="581">
        <f>X87*((Resultat_liste!$Y89+20)/20)+Resultat_liste!$V89</f>
        <v>23</v>
      </c>
      <c r="DU87" s="581">
        <f>Y87*((Resultat_liste!$Y89+20)/20)+Resultat_liste!$V89</f>
        <v>0</v>
      </c>
      <c r="DV87" s="581">
        <f>Z87*((Resultat_liste!$Y89+20)/20)+Resultat_liste!$V89</f>
        <v>-23</v>
      </c>
      <c r="DW87" s="581">
        <f>AA87*((Resultat_liste!$Y89+20)/20)+Resultat_liste!$V89</f>
        <v>0</v>
      </c>
      <c r="DX87" s="581">
        <f>AB87*((Resultat_liste!$Y89+20)/20)+Resultat_liste!$V89</f>
        <v>23</v>
      </c>
      <c r="DY87" s="581">
        <f>AC87*((Resultat_liste!$Y89+20)/20)+Resultat_liste!$V89</f>
        <v>0</v>
      </c>
      <c r="DZ87" s="581">
        <f>AD87*((Resultat_liste!$Y89+20)/20)+Resultat_liste!$V89</f>
        <v>-23</v>
      </c>
      <c r="EA87" s="581">
        <f>AE87*((Resultat_liste!$Y89+20)/20)+Resultat_liste!$V89</f>
        <v>0</v>
      </c>
      <c r="EB87" s="581">
        <f>AF87*((Resultat_liste!$Y89+20)/20)+Resultat_liste!$V89</f>
        <v>23</v>
      </c>
      <c r="EC87" s="581">
        <f>AG87*((Resultat_liste!$Y89+20)/20)+Resultat_liste!$V89</f>
        <v>0</v>
      </c>
      <c r="ED87" s="581">
        <f>AH87*((Resultat_liste!$Y89+20)/20)+Resultat_liste!$V89</f>
        <v>-23</v>
      </c>
      <c r="EE87" s="581">
        <f>AI87*((Resultat_liste!$Y89+20)/20)+Resultat_liste!$V89</f>
        <v>0</v>
      </c>
      <c r="EF87" s="581">
        <f>AJ87*((Resultat_liste!$Y89+20)/20)+Resultat_liste!$V89</f>
        <v>23</v>
      </c>
      <c r="EG87" s="581">
        <f>AK87*((Resultat_liste!$Y89+20)/20)+Resultat_liste!$V89</f>
        <v>0</v>
      </c>
      <c r="EH87" s="581">
        <f>AL87*((Resultat_liste!$Y89+20)/20)+Resultat_liste!$V89</f>
        <v>-23</v>
      </c>
      <c r="EI87" s="581">
        <f>AM87*((Resultat_liste!$Y89+20)/20)+Resultat_liste!$V89</f>
        <v>0</v>
      </c>
      <c r="EJ87" s="581">
        <f>AN87*((Resultat_liste!$Y89+20)/20)+Resultat_liste!$V89</f>
        <v>23</v>
      </c>
      <c r="EK87" s="581">
        <f>AO87*((Resultat_liste!$Y89+20)/20)+Resultat_liste!$V89</f>
        <v>0</v>
      </c>
      <c r="EL87" s="581">
        <f>AP87*((Resultat_liste!$Y89+20)/20)+Resultat_liste!$V89</f>
        <v>-23</v>
      </c>
      <c r="EM87" s="581">
        <f>AQ87*((Resultat_liste!$Y89+20)/20)+Resultat_liste!$V89</f>
        <v>0</v>
      </c>
      <c r="EN87" s="581">
        <f>AR87*((Resultat_liste!$Y89+20)/20)+Resultat_liste!$V89</f>
        <v>23</v>
      </c>
      <c r="EO87" s="581">
        <f>AS87*((Resultat_liste!$Y89+20)/20)+Resultat_liste!$V89</f>
        <v>0</v>
      </c>
      <c r="EP87" s="581">
        <f>AT87*((Resultat_liste!$Y89+20)/20)+Resultat_liste!$V89</f>
        <v>-23</v>
      </c>
      <c r="EQ87" s="581">
        <f>AU87*((Resultat_liste!$Y89+20)/20)+Resultat_liste!$V89</f>
        <v>0</v>
      </c>
      <c r="ER87" s="581">
        <f>AV87*((Resultat_liste!$Y89+20)/20)+Resultat_liste!$V89</f>
        <v>23</v>
      </c>
      <c r="ES87" s="581">
        <f>AW87*((Resultat_liste!$Y89+20)/20)+Resultat_liste!$V89</f>
        <v>0</v>
      </c>
      <c r="ET87" s="581">
        <f>AX87*((Resultat_liste!$Y89+20)/20)+Resultat_liste!$V89</f>
        <v>-23</v>
      </c>
      <c r="EU87" s="581">
        <f>AY87*((Resultat_liste!$Y89+20)/20)+Resultat_liste!$V89</f>
        <v>0</v>
      </c>
      <c r="EV87" s="581">
        <f>AZ87*((Resultat_liste!$Y89+20)/20)+Resultat_liste!$V89</f>
        <v>23</v>
      </c>
      <c r="EW87" s="581">
        <f>BA87*((Resultat_liste!$Y89+20)/20)+Resultat_liste!$V89</f>
        <v>0</v>
      </c>
      <c r="EX87" s="581">
        <f>BB87*((Resultat_liste!$Y89+20)/20)+Resultat_liste!$V89</f>
        <v>-23</v>
      </c>
      <c r="EY87" s="581">
        <f>BC87*((Resultat_liste!$Y89+20)/20)+Resultat_liste!$V89</f>
        <v>0</v>
      </c>
      <c r="EZ87" s="581">
        <f>BD87*((Resultat_liste!$Y89+20)/20)+Resultat_liste!$V89</f>
        <v>23</v>
      </c>
      <c r="FA87" s="581">
        <f>BE87*((Resultat_liste!$Y89+20)/20)+Resultat_liste!$V89</f>
        <v>0</v>
      </c>
      <c r="FB87" s="581">
        <f t="shared" si="172"/>
        <v>20</v>
      </c>
      <c r="FC87" s="581">
        <f t="shared" si="173"/>
        <v>0</v>
      </c>
      <c r="FD87" s="581">
        <f t="shared" si="174"/>
        <v>-20</v>
      </c>
      <c r="FE87" s="581">
        <f t="shared" si="175"/>
        <v>0</v>
      </c>
      <c r="FF87" s="581">
        <f t="shared" si="176"/>
        <v>20</v>
      </c>
      <c r="FG87" s="581">
        <f t="shared" si="177"/>
        <v>0</v>
      </c>
      <c r="FH87" s="581">
        <f t="shared" si="178"/>
        <v>-20</v>
      </c>
      <c r="FI87" s="581">
        <f t="shared" si="179"/>
        <v>0</v>
      </c>
      <c r="FJ87" s="581">
        <f t="shared" si="180"/>
        <v>20</v>
      </c>
      <c r="FK87" s="581">
        <f t="shared" si="181"/>
        <v>0</v>
      </c>
      <c r="FL87" s="581">
        <f t="shared" si="182"/>
        <v>-20</v>
      </c>
      <c r="FM87" s="581">
        <f t="shared" si="183"/>
        <v>0</v>
      </c>
      <c r="FN87" s="581">
        <f t="shared" si="184"/>
        <v>20</v>
      </c>
      <c r="FO87" s="581">
        <f t="shared" si="185"/>
        <v>0</v>
      </c>
      <c r="FP87" s="581">
        <f t="shared" si="186"/>
        <v>-20</v>
      </c>
      <c r="FQ87" s="581">
        <f t="shared" si="187"/>
        <v>0</v>
      </c>
      <c r="FR87" s="581">
        <f t="shared" si="188"/>
        <v>20</v>
      </c>
      <c r="FS87" s="581">
        <f t="shared" si="189"/>
        <v>0</v>
      </c>
      <c r="FT87" s="581">
        <f t="shared" si="190"/>
        <v>-20</v>
      </c>
      <c r="FU87" s="581">
        <f t="shared" si="191"/>
        <v>0</v>
      </c>
      <c r="FV87" s="581">
        <f t="shared" si="192"/>
        <v>20</v>
      </c>
      <c r="FW87" s="581">
        <f t="shared" si="193"/>
        <v>0</v>
      </c>
      <c r="FX87" s="581">
        <f t="shared" si="194"/>
        <v>-20</v>
      </c>
      <c r="FY87" s="581">
        <f t="shared" si="195"/>
        <v>0</v>
      </c>
      <c r="FZ87" s="581">
        <f t="shared" si="196"/>
        <v>20</v>
      </c>
      <c r="GA87" s="581">
        <f t="shared" si="197"/>
        <v>0</v>
      </c>
      <c r="GB87" s="581">
        <f t="shared" si="101"/>
        <v>-20</v>
      </c>
      <c r="GC87" s="581">
        <f t="shared" si="102"/>
        <v>0</v>
      </c>
      <c r="GD87" s="581">
        <f t="shared" si="103"/>
        <v>20</v>
      </c>
      <c r="GE87" s="581">
        <f t="shared" si="104"/>
        <v>0</v>
      </c>
      <c r="GF87" s="581">
        <f t="shared" si="105"/>
        <v>-20</v>
      </c>
      <c r="GG87" s="581">
        <f t="shared" si="106"/>
        <v>0</v>
      </c>
      <c r="GH87" s="581">
        <f t="shared" si="107"/>
        <v>20</v>
      </c>
      <c r="GI87" s="581">
        <f t="shared" si="108"/>
        <v>0</v>
      </c>
      <c r="GJ87" s="581">
        <f t="shared" si="109"/>
        <v>-20</v>
      </c>
      <c r="GK87" s="581">
        <f t="shared" si="110"/>
        <v>0</v>
      </c>
      <c r="GL87" s="581">
        <f t="shared" si="111"/>
        <v>20</v>
      </c>
      <c r="GM87" s="581">
        <f t="shared" si="112"/>
        <v>0</v>
      </c>
      <c r="GN87" s="581">
        <f t="shared" si="113"/>
        <v>-20</v>
      </c>
      <c r="GO87" s="581">
        <f t="shared" si="114"/>
        <v>0</v>
      </c>
      <c r="GP87" s="581">
        <f t="shared" si="115"/>
        <v>20</v>
      </c>
      <c r="GQ87" s="581">
        <f t="shared" si="116"/>
        <v>0</v>
      </c>
      <c r="GR87" s="581">
        <f t="shared" si="117"/>
        <v>-20</v>
      </c>
      <c r="GS87" s="581">
        <f t="shared" si="118"/>
        <v>0</v>
      </c>
      <c r="GT87" s="581">
        <f t="shared" si="119"/>
        <v>20</v>
      </c>
      <c r="GU87" s="581">
        <f t="shared" si="120"/>
        <v>0</v>
      </c>
      <c r="GV87" s="581">
        <f t="shared" si="121"/>
        <v>-20</v>
      </c>
      <c r="GW87" s="581">
        <f t="shared" si="122"/>
        <v>0</v>
      </c>
      <c r="GX87" s="581">
        <f t="shared" si="123"/>
        <v>20</v>
      </c>
      <c r="GY87" s="581">
        <f t="shared" si="124"/>
        <v>0</v>
      </c>
    </row>
    <row r="88" spans="1:207" ht="16.5" thickTop="1" thickBot="1" x14ac:dyDescent="0.3">
      <c r="A88" s="581">
        <v>870</v>
      </c>
      <c r="B88" s="584" t="s">
        <v>105</v>
      </c>
      <c r="C88" s="581">
        <f t="shared" si="198"/>
        <v>12</v>
      </c>
      <c r="D88" s="581">
        <f t="shared" si="125"/>
        <v>1210</v>
      </c>
      <c r="E88" s="581">
        <v>870</v>
      </c>
      <c r="F88" s="581">
        <f t="shared" si="199"/>
        <v>10</v>
      </c>
      <c r="G88" s="582" t="s">
        <v>95</v>
      </c>
      <c r="H88" s="581">
        <v>20</v>
      </c>
      <c r="I88" s="581">
        <v>0</v>
      </c>
      <c r="J88" s="581">
        <v>-20</v>
      </c>
      <c r="K88" s="581">
        <v>0</v>
      </c>
      <c r="L88" s="581">
        <f t="shared" si="126"/>
        <v>20</v>
      </c>
      <c r="M88" s="581">
        <f t="shared" si="127"/>
        <v>0</v>
      </c>
      <c r="N88" s="581">
        <f t="shared" si="128"/>
        <v>-20</v>
      </c>
      <c r="O88" s="581">
        <f t="shared" si="129"/>
        <v>0</v>
      </c>
      <c r="P88" s="581">
        <f t="shared" si="130"/>
        <v>20</v>
      </c>
      <c r="Q88" s="581">
        <f t="shared" si="131"/>
        <v>0</v>
      </c>
      <c r="R88" s="581">
        <f t="shared" si="132"/>
        <v>-20</v>
      </c>
      <c r="S88" s="581">
        <f t="shared" si="133"/>
        <v>0</v>
      </c>
      <c r="T88" s="581">
        <f t="shared" si="134"/>
        <v>20</v>
      </c>
      <c r="U88" s="581">
        <f t="shared" si="135"/>
        <v>0</v>
      </c>
      <c r="V88" s="581">
        <f t="shared" si="136"/>
        <v>-20</v>
      </c>
      <c r="W88" s="581">
        <f t="shared" si="137"/>
        <v>0</v>
      </c>
      <c r="X88" s="581">
        <f t="shared" si="138"/>
        <v>20</v>
      </c>
      <c r="Y88" s="581">
        <f t="shared" si="139"/>
        <v>0</v>
      </c>
      <c r="Z88" s="581">
        <f t="shared" si="140"/>
        <v>-20</v>
      </c>
      <c r="AA88" s="581">
        <f t="shared" si="141"/>
        <v>0</v>
      </c>
      <c r="AB88" s="581">
        <f t="shared" si="142"/>
        <v>20</v>
      </c>
      <c r="AC88" s="581">
        <f t="shared" si="143"/>
        <v>0</v>
      </c>
      <c r="AD88" s="581">
        <f t="shared" si="144"/>
        <v>-20</v>
      </c>
      <c r="AE88" s="581">
        <f t="shared" si="145"/>
        <v>0</v>
      </c>
      <c r="AF88" s="581">
        <f t="shared" si="146"/>
        <v>20</v>
      </c>
      <c r="AG88" s="581">
        <f t="shared" si="147"/>
        <v>0</v>
      </c>
      <c r="AH88" s="581">
        <f t="shared" si="148"/>
        <v>-20</v>
      </c>
      <c r="AI88" s="581">
        <f t="shared" si="149"/>
        <v>0</v>
      </c>
      <c r="AJ88" s="581">
        <f t="shared" si="150"/>
        <v>20</v>
      </c>
      <c r="AK88" s="581">
        <f t="shared" si="151"/>
        <v>0</v>
      </c>
      <c r="AL88" s="581">
        <f t="shared" si="152"/>
        <v>-20</v>
      </c>
      <c r="AM88" s="581">
        <f t="shared" si="153"/>
        <v>0</v>
      </c>
      <c r="AN88" s="581">
        <f t="shared" si="154"/>
        <v>20</v>
      </c>
      <c r="AO88" s="581">
        <f t="shared" si="155"/>
        <v>0</v>
      </c>
      <c r="AP88" s="581">
        <f t="shared" si="156"/>
        <v>-20</v>
      </c>
      <c r="AQ88" s="581">
        <f t="shared" si="157"/>
        <v>0</v>
      </c>
      <c r="AR88" s="581">
        <f t="shared" si="158"/>
        <v>20</v>
      </c>
      <c r="AS88" s="581">
        <f t="shared" si="159"/>
        <v>0</v>
      </c>
      <c r="AT88" s="581">
        <f t="shared" si="160"/>
        <v>-20</v>
      </c>
      <c r="AU88" s="581">
        <f t="shared" si="161"/>
        <v>0</v>
      </c>
      <c r="AV88" s="581">
        <f t="shared" si="162"/>
        <v>20</v>
      </c>
      <c r="AW88" s="581">
        <f t="shared" si="163"/>
        <v>0</v>
      </c>
      <c r="AX88" s="581">
        <f t="shared" si="164"/>
        <v>-20</v>
      </c>
      <c r="AY88" s="581">
        <f t="shared" si="165"/>
        <v>0</v>
      </c>
      <c r="AZ88" s="581">
        <f t="shared" si="166"/>
        <v>20</v>
      </c>
      <c r="BA88" s="581">
        <f t="shared" si="167"/>
        <v>0</v>
      </c>
      <c r="BB88" s="581">
        <f t="shared" si="168"/>
        <v>-20</v>
      </c>
      <c r="BC88" s="581">
        <f t="shared" si="169"/>
        <v>0</v>
      </c>
      <c r="BD88" s="581">
        <f t="shared" si="170"/>
        <v>20</v>
      </c>
      <c r="BE88" s="581">
        <f t="shared" si="171"/>
        <v>0</v>
      </c>
      <c r="BF88" s="581">
        <f>H88*((Resultat_liste!$M90+20)/20)+Resultat_liste!$J90</f>
        <v>23</v>
      </c>
      <c r="BG88" s="581">
        <f>I88*((Resultat_liste!$M90+20)/20)+Resultat_liste!$J90</f>
        <v>0</v>
      </c>
      <c r="BH88" s="581">
        <f>J88*((Resultat_liste!$M90+20)/20)+Resultat_liste!$J90</f>
        <v>-23</v>
      </c>
      <c r="BI88" s="581">
        <f>K88*((Resultat_liste!$M90+20)/20)+Resultat_liste!$J90</f>
        <v>0</v>
      </c>
      <c r="BJ88" s="581">
        <f>L88*((Resultat_liste!$M90+20)/20)+Resultat_liste!$J90</f>
        <v>23</v>
      </c>
      <c r="BK88" s="581">
        <f>M88*((Resultat_liste!$M90+20)/20)+Resultat_liste!$J90</f>
        <v>0</v>
      </c>
      <c r="BL88" s="581">
        <f>N88*((Resultat_liste!$M90+20)/20)+Resultat_liste!$J90</f>
        <v>-23</v>
      </c>
      <c r="BM88" s="581">
        <f>O88*((Resultat_liste!$M90+20)/20)+Resultat_liste!$J90</f>
        <v>0</v>
      </c>
      <c r="BN88" s="581">
        <f>P88*((Resultat_liste!$M90+20)/20)+Resultat_liste!$J90</f>
        <v>23</v>
      </c>
      <c r="BO88" s="581">
        <f>Q88*((Resultat_liste!$M90+20)/20)+Resultat_liste!$J90</f>
        <v>0</v>
      </c>
      <c r="BP88" s="581">
        <f>R88*((Resultat_liste!$M90+20)/20)+Resultat_liste!$J90</f>
        <v>-23</v>
      </c>
      <c r="BQ88" s="581">
        <f>S88*((Resultat_liste!$M90+20)/20)+Resultat_liste!$J90</f>
        <v>0</v>
      </c>
      <c r="BR88" s="581">
        <f>T88*((Resultat_liste!$M90+20)/20)+Resultat_liste!$J90</f>
        <v>23</v>
      </c>
      <c r="BS88" s="581">
        <f>U88*((Resultat_liste!$M90+20)/20)+Resultat_liste!$J90</f>
        <v>0</v>
      </c>
      <c r="BT88" s="581">
        <f>V88*((Resultat_liste!$M90+20)/20)+Resultat_liste!$J90</f>
        <v>-23</v>
      </c>
      <c r="BU88" s="581">
        <f>W88*((Resultat_liste!$M90+20)/20)+Resultat_liste!$J90</f>
        <v>0</v>
      </c>
      <c r="BV88" s="581">
        <f>X88*((Resultat_liste!$M90+20)/20)+Resultat_liste!$J90</f>
        <v>23</v>
      </c>
      <c r="BW88" s="581">
        <f>Y88*((Resultat_liste!$M90+20)/20)+Resultat_liste!$J90</f>
        <v>0</v>
      </c>
      <c r="BX88" s="581">
        <f>Z88*((Resultat_liste!$M90+20)/20)+Resultat_liste!$J90</f>
        <v>-23</v>
      </c>
      <c r="BY88" s="581">
        <f>AA88*((Resultat_liste!$M90+20)/20)+Resultat_liste!$J90</f>
        <v>0</v>
      </c>
      <c r="BZ88" s="581">
        <f>AB88*((Resultat_liste!$M90+20)/20)+Resultat_liste!$J90</f>
        <v>23</v>
      </c>
      <c r="CA88" s="581">
        <f>AC88*((Resultat_liste!$M90+20)/20)+Resultat_liste!$J90</f>
        <v>0</v>
      </c>
      <c r="CB88" s="581">
        <f>AD88*((Resultat_liste!$M90+20)/20)+Resultat_liste!$J90</f>
        <v>-23</v>
      </c>
      <c r="CC88" s="581">
        <f>AE88*((Resultat_liste!$M90+20)/20)+Resultat_liste!$J90</f>
        <v>0</v>
      </c>
      <c r="CD88" s="581">
        <f>AF88*((Resultat_liste!$M90+20)/20)+Resultat_liste!$J90</f>
        <v>23</v>
      </c>
      <c r="CE88" s="581">
        <f>AG88*((Resultat_liste!$M90+20)/20)+Resultat_liste!$J90</f>
        <v>0</v>
      </c>
      <c r="CF88" s="581">
        <f>AH88*((Resultat_liste!$M90+20)/20)+Resultat_liste!$J90</f>
        <v>-23</v>
      </c>
      <c r="CG88" s="581">
        <f>AI88*((Resultat_liste!$M90+20)/20)+Resultat_liste!$J90</f>
        <v>0</v>
      </c>
      <c r="CH88" s="581">
        <f>AJ88*((Resultat_liste!$M90+20)/20)+Resultat_liste!$J90</f>
        <v>23</v>
      </c>
      <c r="CI88" s="581">
        <f>AK88*((Resultat_liste!$M90+20)/20)+Resultat_liste!$J90</f>
        <v>0</v>
      </c>
      <c r="CJ88" s="581">
        <f>AL88*((Resultat_liste!$M90+20)/20)+Resultat_liste!$J90</f>
        <v>-23</v>
      </c>
      <c r="CK88" s="581">
        <f>AM88*((Resultat_liste!$M90+20)/20)+Resultat_liste!$J90</f>
        <v>0</v>
      </c>
      <c r="CL88" s="581">
        <f>AN88*((Resultat_liste!$M90+20)/20)+Resultat_liste!$J90</f>
        <v>23</v>
      </c>
      <c r="CM88" s="581">
        <f>AO88*((Resultat_liste!$M90+20)/20)+Resultat_liste!$J90</f>
        <v>0</v>
      </c>
      <c r="CN88" s="581">
        <f>AP88*((Resultat_liste!$M90+20)/20)+Resultat_liste!$J90</f>
        <v>-23</v>
      </c>
      <c r="CO88" s="581">
        <f>AQ88*((Resultat_liste!$M90+20)/20)+Resultat_liste!$J90</f>
        <v>0</v>
      </c>
      <c r="CP88" s="581">
        <f>AR88*((Resultat_liste!$M90+20)/20)+Resultat_liste!$J90</f>
        <v>23</v>
      </c>
      <c r="CQ88" s="581">
        <f>AS88*((Resultat_liste!$M90+20)/20)+Resultat_liste!$J90</f>
        <v>0</v>
      </c>
      <c r="CR88" s="581">
        <f>AT88*((Resultat_liste!$M90+20)/20)+Resultat_liste!$J90</f>
        <v>-23</v>
      </c>
      <c r="CS88" s="581">
        <f>AU88*((Resultat_liste!$M90+20)/20)+Resultat_liste!$J90</f>
        <v>0</v>
      </c>
      <c r="CT88" s="581">
        <f>AV88*((Resultat_liste!$M90+20)/20)+Resultat_liste!$J90</f>
        <v>23</v>
      </c>
      <c r="CU88" s="581">
        <f>AW88*((Resultat_liste!$M90+20)/20)+Resultat_liste!$J90</f>
        <v>0</v>
      </c>
      <c r="CV88" s="581">
        <f>AX88*((Resultat_liste!$M90+20)/20)+Resultat_liste!$J90</f>
        <v>-23</v>
      </c>
      <c r="CW88" s="581">
        <f>AY88*((Resultat_liste!$M90+20)/20)+Resultat_liste!$J90</f>
        <v>0</v>
      </c>
      <c r="CX88" s="581">
        <f>AZ88*((Resultat_liste!$M90+20)/20)+Resultat_liste!$J90</f>
        <v>23</v>
      </c>
      <c r="CY88" s="581">
        <f>BA88*((Resultat_liste!$M90+20)/20)+Resultat_liste!$J90</f>
        <v>0</v>
      </c>
      <c r="CZ88" s="581">
        <f>BB88*((Resultat_liste!$M90+20)/20)+Resultat_liste!$J90</f>
        <v>-23</v>
      </c>
      <c r="DA88" s="581">
        <f>BC88*((Resultat_liste!$M90+20)/20)+Resultat_liste!$J90</f>
        <v>0</v>
      </c>
      <c r="DB88" s="581">
        <f>BD88*((Resultat_liste!$M90+20)/20)+Resultat_liste!$J90</f>
        <v>23</v>
      </c>
      <c r="DC88" s="581">
        <f>BE88*((Resultat_liste!$M90+20)/20)+Resultat_liste!$J90</f>
        <v>0</v>
      </c>
      <c r="DD88" s="581">
        <f>H88*((Resultat_liste!$Y90+20)/20)+Resultat_liste!$V90</f>
        <v>27</v>
      </c>
      <c r="DE88" s="581">
        <f>I88*((Resultat_liste!$Y90+20)/20)+Resultat_liste!$V90</f>
        <v>0</v>
      </c>
      <c r="DF88" s="581">
        <f>J88*((Resultat_liste!$Y90+20)/20)+Resultat_liste!$V90</f>
        <v>-27</v>
      </c>
      <c r="DG88" s="581">
        <f>K88*((Resultat_liste!$Y90+20)/20)+Resultat_liste!$V90</f>
        <v>0</v>
      </c>
      <c r="DH88" s="581">
        <f>L88*((Resultat_liste!$Y90+20)/20)+Resultat_liste!$V90</f>
        <v>27</v>
      </c>
      <c r="DI88" s="581">
        <f>M88*((Resultat_liste!$Y90+20)/20)+Resultat_liste!$V90</f>
        <v>0</v>
      </c>
      <c r="DJ88" s="581">
        <f>N88*((Resultat_liste!$Y90+20)/20)+Resultat_liste!$V90</f>
        <v>-27</v>
      </c>
      <c r="DK88" s="581">
        <f>O88*((Resultat_liste!$Y90+20)/20)+Resultat_liste!$V90</f>
        <v>0</v>
      </c>
      <c r="DL88" s="581">
        <f>P88*((Resultat_liste!$Y90+20)/20)+Resultat_liste!$V90</f>
        <v>27</v>
      </c>
      <c r="DM88" s="581">
        <f>Q88*((Resultat_liste!$Y90+20)/20)+Resultat_liste!$V90</f>
        <v>0</v>
      </c>
      <c r="DN88" s="581">
        <f>R88*((Resultat_liste!$Y90+20)/20)+Resultat_liste!$V90</f>
        <v>-27</v>
      </c>
      <c r="DO88" s="581">
        <f>S88*((Resultat_liste!$Y90+20)/20)+Resultat_liste!$V90</f>
        <v>0</v>
      </c>
      <c r="DP88" s="581">
        <f>T88*((Resultat_liste!$Y90+20)/20)+Resultat_liste!$V90</f>
        <v>27</v>
      </c>
      <c r="DQ88" s="581">
        <f>U88*((Resultat_liste!$Y90+20)/20)+Resultat_liste!$V90</f>
        <v>0</v>
      </c>
      <c r="DR88" s="581">
        <f>V88*((Resultat_liste!$Y90+20)/20)+Resultat_liste!$V90</f>
        <v>-27</v>
      </c>
      <c r="DS88" s="581">
        <f>W88*((Resultat_liste!$Y90+20)/20)+Resultat_liste!$V90</f>
        <v>0</v>
      </c>
      <c r="DT88" s="581">
        <f>X88*((Resultat_liste!$Y90+20)/20)+Resultat_liste!$V90</f>
        <v>27</v>
      </c>
      <c r="DU88" s="581">
        <f>Y88*((Resultat_liste!$Y90+20)/20)+Resultat_liste!$V90</f>
        <v>0</v>
      </c>
      <c r="DV88" s="581">
        <f>Z88*((Resultat_liste!$Y90+20)/20)+Resultat_liste!$V90</f>
        <v>-27</v>
      </c>
      <c r="DW88" s="581">
        <f>AA88*((Resultat_liste!$Y90+20)/20)+Resultat_liste!$V90</f>
        <v>0</v>
      </c>
      <c r="DX88" s="581">
        <f>AB88*((Resultat_liste!$Y90+20)/20)+Resultat_liste!$V90</f>
        <v>27</v>
      </c>
      <c r="DY88" s="581">
        <f>AC88*((Resultat_liste!$Y90+20)/20)+Resultat_liste!$V90</f>
        <v>0</v>
      </c>
      <c r="DZ88" s="581">
        <f>AD88*((Resultat_liste!$Y90+20)/20)+Resultat_liste!$V90</f>
        <v>-27</v>
      </c>
      <c r="EA88" s="581">
        <f>AE88*((Resultat_liste!$Y90+20)/20)+Resultat_liste!$V90</f>
        <v>0</v>
      </c>
      <c r="EB88" s="581">
        <f>AF88*((Resultat_liste!$Y90+20)/20)+Resultat_liste!$V90</f>
        <v>27</v>
      </c>
      <c r="EC88" s="581">
        <f>AG88*((Resultat_liste!$Y90+20)/20)+Resultat_liste!$V90</f>
        <v>0</v>
      </c>
      <c r="ED88" s="581">
        <f>AH88*((Resultat_liste!$Y90+20)/20)+Resultat_liste!$V90</f>
        <v>-27</v>
      </c>
      <c r="EE88" s="581">
        <f>AI88*((Resultat_liste!$Y90+20)/20)+Resultat_liste!$V90</f>
        <v>0</v>
      </c>
      <c r="EF88" s="581">
        <f>AJ88*((Resultat_liste!$Y90+20)/20)+Resultat_liste!$V90</f>
        <v>27</v>
      </c>
      <c r="EG88" s="581">
        <f>AK88*((Resultat_liste!$Y90+20)/20)+Resultat_liste!$V90</f>
        <v>0</v>
      </c>
      <c r="EH88" s="581">
        <f>AL88*((Resultat_liste!$Y90+20)/20)+Resultat_liste!$V90</f>
        <v>-27</v>
      </c>
      <c r="EI88" s="581">
        <f>AM88*((Resultat_liste!$Y90+20)/20)+Resultat_liste!$V90</f>
        <v>0</v>
      </c>
      <c r="EJ88" s="581">
        <f>AN88*((Resultat_liste!$Y90+20)/20)+Resultat_liste!$V90</f>
        <v>27</v>
      </c>
      <c r="EK88" s="581">
        <f>AO88*((Resultat_liste!$Y90+20)/20)+Resultat_liste!$V90</f>
        <v>0</v>
      </c>
      <c r="EL88" s="581">
        <f>AP88*((Resultat_liste!$Y90+20)/20)+Resultat_liste!$V90</f>
        <v>-27</v>
      </c>
      <c r="EM88" s="581">
        <f>AQ88*((Resultat_liste!$Y90+20)/20)+Resultat_liste!$V90</f>
        <v>0</v>
      </c>
      <c r="EN88" s="581">
        <f>AR88*((Resultat_liste!$Y90+20)/20)+Resultat_liste!$V90</f>
        <v>27</v>
      </c>
      <c r="EO88" s="581">
        <f>AS88*((Resultat_liste!$Y90+20)/20)+Resultat_liste!$V90</f>
        <v>0</v>
      </c>
      <c r="EP88" s="581">
        <f>AT88*((Resultat_liste!$Y90+20)/20)+Resultat_liste!$V90</f>
        <v>-27</v>
      </c>
      <c r="EQ88" s="581">
        <f>AU88*((Resultat_liste!$Y90+20)/20)+Resultat_liste!$V90</f>
        <v>0</v>
      </c>
      <c r="ER88" s="581">
        <f>AV88*((Resultat_liste!$Y90+20)/20)+Resultat_liste!$V90</f>
        <v>27</v>
      </c>
      <c r="ES88" s="581">
        <f>AW88*((Resultat_liste!$Y90+20)/20)+Resultat_liste!$V90</f>
        <v>0</v>
      </c>
      <c r="ET88" s="581">
        <f>AX88*((Resultat_liste!$Y90+20)/20)+Resultat_liste!$V90</f>
        <v>-27</v>
      </c>
      <c r="EU88" s="581">
        <f>AY88*((Resultat_liste!$Y90+20)/20)+Resultat_liste!$V90</f>
        <v>0</v>
      </c>
      <c r="EV88" s="581">
        <f>AZ88*((Resultat_liste!$Y90+20)/20)+Resultat_liste!$V90</f>
        <v>27</v>
      </c>
      <c r="EW88" s="581">
        <f>BA88*((Resultat_liste!$Y90+20)/20)+Resultat_liste!$V90</f>
        <v>0</v>
      </c>
      <c r="EX88" s="581">
        <f>BB88*((Resultat_liste!$Y90+20)/20)+Resultat_liste!$V90</f>
        <v>-27</v>
      </c>
      <c r="EY88" s="581">
        <f>BC88*((Resultat_liste!$Y90+20)/20)+Resultat_liste!$V90</f>
        <v>0</v>
      </c>
      <c r="EZ88" s="581">
        <f>BD88*((Resultat_liste!$Y90+20)/20)+Resultat_liste!$V90</f>
        <v>27</v>
      </c>
      <c r="FA88" s="581">
        <f>BE88*((Resultat_liste!$Y90+20)/20)+Resultat_liste!$V90</f>
        <v>0</v>
      </c>
      <c r="FB88" s="581">
        <f t="shared" si="172"/>
        <v>20</v>
      </c>
      <c r="FC88" s="581">
        <f t="shared" si="173"/>
        <v>0</v>
      </c>
      <c r="FD88" s="581">
        <f t="shared" si="174"/>
        <v>-20</v>
      </c>
      <c r="FE88" s="581">
        <f t="shared" si="175"/>
        <v>0</v>
      </c>
      <c r="FF88" s="581">
        <f t="shared" si="176"/>
        <v>20</v>
      </c>
      <c r="FG88" s="581">
        <f t="shared" si="177"/>
        <v>0</v>
      </c>
      <c r="FH88" s="581">
        <f t="shared" si="178"/>
        <v>-20</v>
      </c>
      <c r="FI88" s="581">
        <f t="shared" si="179"/>
        <v>0</v>
      </c>
      <c r="FJ88" s="581">
        <f t="shared" si="180"/>
        <v>20</v>
      </c>
      <c r="FK88" s="581">
        <f t="shared" si="181"/>
        <v>0</v>
      </c>
      <c r="FL88" s="581">
        <f t="shared" si="182"/>
        <v>-20</v>
      </c>
      <c r="FM88" s="581">
        <f t="shared" si="183"/>
        <v>0</v>
      </c>
      <c r="FN88" s="581">
        <f t="shared" si="184"/>
        <v>20</v>
      </c>
      <c r="FO88" s="581">
        <f t="shared" si="185"/>
        <v>0</v>
      </c>
      <c r="FP88" s="581">
        <f t="shared" si="186"/>
        <v>-20</v>
      </c>
      <c r="FQ88" s="581">
        <f t="shared" si="187"/>
        <v>0</v>
      </c>
      <c r="FR88" s="581">
        <f t="shared" si="188"/>
        <v>20</v>
      </c>
      <c r="FS88" s="581">
        <f t="shared" si="189"/>
        <v>0</v>
      </c>
      <c r="FT88" s="581">
        <f t="shared" si="190"/>
        <v>-20</v>
      </c>
      <c r="FU88" s="581">
        <f t="shared" si="191"/>
        <v>0</v>
      </c>
      <c r="FV88" s="581">
        <f t="shared" si="192"/>
        <v>20</v>
      </c>
      <c r="FW88" s="581">
        <f t="shared" si="193"/>
        <v>0</v>
      </c>
      <c r="FX88" s="581">
        <f t="shared" si="194"/>
        <v>-20</v>
      </c>
      <c r="FY88" s="581">
        <f t="shared" si="195"/>
        <v>0</v>
      </c>
      <c r="FZ88" s="581">
        <f t="shared" si="196"/>
        <v>20</v>
      </c>
      <c r="GA88" s="581">
        <f t="shared" si="197"/>
        <v>0</v>
      </c>
      <c r="GB88" s="581">
        <f t="shared" si="101"/>
        <v>-20</v>
      </c>
      <c r="GC88" s="581">
        <f t="shared" si="102"/>
        <v>0</v>
      </c>
      <c r="GD88" s="581">
        <f t="shared" si="103"/>
        <v>20</v>
      </c>
      <c r="GE88" s="581">
        <f t="shared" si="104"/>
        <v>0</v>
      </c>
      <c r="GF88" s="581">
        <f t="shared" si="105"/>
        <v>-20</v>
      </c>
      <c r="GG88" s="581">
        <f t="shared" si="106"/>
        <v>0</v>
      </c>
      <c r="GH88" s="581">
        <f t="shared" si="107"/>
        <v>20</v>
      </c>
      <c r="GI88" s="581">
        <f t="shared" si="108"/>
        <v>0</v>
      </c>
      <c r="GJ88" s="581">
        <f t="shared" si="109"/>
        <v>-20</v>
      </c>
      <c r="GK88" s="581">
        <f t="shared" si="110"/>
        <v>0</v>
      </c>
      <c r="GL88" s="581">
        <f t="shared" si="111"/>
        <v>20</v>
      </c>
      <c r="GM88" s="581">
        <f t="shared" si="112"/>
        <v>0</v>
      </c>
      <c r="GN88" s="581">
        <f t="shared" si="113"/>
        <v>-20</v>
      </c>
      <c r="GO88" s="581">
        <f t="shared" si="114"/>
        <v>0</v>
      </c>
      <c r="GP88" s="581">
        <f t="shared" si="115"/>
        <v>20</v>
      </c>
      <c r="GQ88" s="581">
        <f t="shared" si="116"/>
        <v>0</v>
      </c>
      <c r="GR88" s="581">
        <f t="shared" si="117"/>
        <v>-20</v>
      </c>
      <c r="GS88" s="581">
        <f t="shared" si="118"/>
        <v>0</v>
      </c>
      <c r="GT88" s="581">
        <f t="shared" si="119"/>
        <v>20</v>
      </c>
      <c r="GU88" s="581">
        <f t="shared" si="120"/>
        <v>0</v>
      </c>
      <c r="GV88" s="581">
        <f t="shared" si="121"/>
        <v>-20</v>
      </c>
      <c r="GW88" s="581">
        <f t="shared" si="122"/>
        <v>0</v>
      </c>
      <c r="GX88" s="581">
        <f t="shared" si="123"/>
        <v>20</v>
      </c>
      <c r="GY88" s="581">
        <f t="shared" si="124"/>
        <v>0</v>
      </c>
    </row>
    <row r="89" spans="1:207" ht="16.5" thickTop="1" thickBot="1" x14ac:dyDescent="0.3">
      <c r="A89" s="581">
        <v>880</v>
      </c>
      <c r="B89" s="584" t="s">
        <v>107</v>
      </c>
      <c r="C89" s="581">
        <f t="shared" si="198"/>
        <v>13</v>
      </c>
      <c r="D89" s="581">
        <f t="shared" si="125"/>
        <v>1301</v>
      </c>
      <c r="E89" s="581">
        <v>880</v>
      </c>
      <c r="F89" s="581">
        <f t="shared" si="199"/>
        <v>1</v>
      </c>
      <c r="G89" s="582" t="s">
        <v>106</v>
      </c>
      <c r="H89" s="581">
        <v>20</v>
      </c>
      <c r="I89" s="581">
        <v>0</v>
      </c>
      <c r="J89" s="581">
        <v>-20</v>
      </c>
      <c r="K89" s="581">
        <v>0</v>
      </c>
      <c r="L89" s="581">
        <f t="shared" si="126"/>
        <v>20</v>
      </c>
      <c r="M89" s="581">
        <f t="shared" si="127"/>
        <v>0</v>
      </c>
      <c r="N89" s="581">
        <f t="shared" si="128"/>
        <v>-20</v>
      </c>
      <c r="O89" s="581">
        <f t="shared" si="129"/>
        <v>0</v>
      </c>
      <c r="P89" s="581">
        <f t="shared" si="130"/>
        <v>20</v>
      </c>
      <c r="Q89" s="581">
        <f t="shared" si="131"/>
        <v>0</v>
      </c>
      <c r="R89" s="581">
        <f t="shared" si="132"/>
        <v>-20</v>
      </c>
      <c r="S89" s="581">
        <f t="shared" si="133"/>
        <v>0</v>
      </c>
      <c r="T89" s="581">
        <f t="shared" si="134"/>
        <v>20</v>
      </c>
      <c r="U89" s="581">
        <f t="shared" si="135"/>
        <v>0</v>
      </c>
      <c r="V89" s="581">
        <f t="shared" si="136"/>
        <v>-20</v>
      </c>
      <c r="W89" s="581">
        <f t="shared" si="137"/>
        <v>0</v>
      </c>
      <c r="X89" s="581">
        <f t="shared" si="138"/>
        <v>20</v>
      </c>
      <c r="Y89" s="581">
        <f t="shared" si="139"/>
        <v>0</v>
      </c>
      <c r="Z89" s="581">
        <f t="shared" si="140"/>
        <v>-20</v>
      </c>
      <c r="AA89" s="581">
        <f t="shared" si="141"/>
        <v>0</v>
      </c>
      <c r="AB89" s="581">
        <f t="shared" si="142"/>
        <v>20</v>
      </c>
      <c r="AC89" s="581">
        <f t="shared" si="143"/>
        <v>0</v>
      </c>
      <c r="AD89" s="581">
        <f t="shared" si="144"/>
        <v>-20</v>
      </c>
      <c r="AE89" s="581">
        <f t="shared" si="145"/>
        <v>0</v>
      </c>
      <c r="AF89" s="581">
        <f t="shared" si="146"/>
        <v>20</v>
      </c>
      <c r="AG89" s="581">
        <f t="shared" si="147"/>
        <v>0</v>
      </c>
      <c r="AH89" s="581">
        <f t="shared" si="148"/>
        <v>-20</v>
      </c>
      <c r="AI89" s="581">
        <f t="shared" si="149"/>
        <v>0</v>
      </c>
      <c r="AJ89" s="581">
        <f t="shared" si="150"/>
        <v>20</v>
      </c>
      <c r="AK89" s="581">
        <f t="shared" si="151"/>
        <v>0</v>
      </c>
      <c r="AL89" s="581">
        <f t="shared" si="152"/>
        <v>-20</v>
      </c>
      <c r="AM89" s="581">
        <f t="shared" si="153"/>
        <v>0</v>
      </c>
      <c r="AN89" s="581">
        <f t="shared" si="154"/>
        <v>20</v>
      </c>
      <c r="AO89" s="581">
        <f t="shared" si="155"/>
        <v>0</v>
      </c>
      <c r="AP89" s="581">
        <f t="shared" si="156"/>
        <v>-20</v>
      </c>
      <c r="AQ89" s="581">
        <f t="shared" si="157"/>
        <v>0</v>
      </c>
      <c r="AR89" s="581">
        <f t="shared" si="158"/>
        <v>20</v>
      </c>
      <c r="AS89" s="581">
        <f t="shared" si="159"/>
        <v>0</v>
      </c>
      <c r="AT89" s="581">
        <f t="shared" si="160"/>
        <v>-20</v>
      </c>
      <c r="AU89" s="581">
        <f t="shared" si="161"/>
        <v>0</v>
      </c>
      <c r="AV89" s="581">
        <f t="shared" si="162"/>
        <v>20</v>
      </c>
      <c r="AW89" s="581">
        <f t="shared" si="163"/>
        <v>0</v>
      </c>
      <c r="AX89" s="581">
        <f t="shared" si="164"/>
        <v>-20</v>
      </c>
      <c r="AY89" s="581">
        <f t="shared" si="165"/>
        <v>0</v>
      </c>
      <c r="AZ89" s="581">
        <f t="shared" si="166"/>
        <v>20</v>
      </c>
      <c r="BA89" s="581">
        <f t="shared" si="167"/>
        <v>0</v>
      </c>
      <c r="BB89" s="581">
        <f t="shared" si="168"/>
        <v>-20</v>
      </c>
      <c r="BC89" s="581">
        <f t="shared" si="169"/>
        <v>0</v>
      </c>
      <c r="BD89" s="581">
        <f t="shared" si="170"/>
        <v>20</v>
      </c>
      <c r="BE89" s="581">
        <f t="shared" si="171"/>
        <v>0</v>
      </c>
      <c r="BF89" s="581">
        <f>H89*((Resultat_liste!$M91+20)/20)+Resultat_liste!$J91</f>
        <v>27</v>
      </c>
      <c r="BG89" s="581">
        <f>I89*((Resultat_liste!$M91+20)/20)+Resultat_liste!$J91</f>
        <v>0</v>
      </c>
      <c r="BH89" s="581">
        <f>J89*((Resultat_liste!$M91+20)/20)+Resultat_liste!$J91</f>
        <v>-27</v>
      </c>
      <c r="BI89" s="581">
        <f>K89*((Resultat_liste!$M91+20)/20)+Resultat_liste!$J91</f>
        <v>0</v>
      </c>
      <c r="BJ89" s="581">
        <f>L89*((Resultat_liste!$M91+20)/20)+Resultat_liste!$J91</f>
        <v>27</v>
      </c>
      <c r="BK89" s="581">
        <f>M89*((Resultat_liste!$M91+20)/20)+Resultat_liste!$J91</f>
        <v>0</v>
      </c>
      <c r="BL89" s="581">
        <f>N89*((Resultat_liste!$M91+20)/20)+Resultat_liste!$J91</f>
        <v>-27</v>
      </c>
      <c r="BM89" s="581">
        <f>O89*((Resultat_liste!$M91+20)/20)+Resultat_liste!$J91</f>
        <v>0</v>
      </c>
      <c r="BN89" s="581">
        <f>P89*((Resultat_liste!$M91+20)/20)+Resultat_liste!$J91</f>
        <v>27</v>
      </c>
      <c r="BO89" s="581">
        <f>Q89*((Resultat_liste!$M91+20)/20)+Resultat_liste!$J91</f>
        <v>0</v>
      </c>
      <c r="BP89" s="581">
        <f>R89*((Resultat_liste!$M91+20)/20)+Resultat_liste!$J91</f>
        <v>-27</v>
      </c>
      <c r="BQ89" s="581">
        <f>S89*((Resultat_liste!$M91+20)/20)+Resultat_liste!$J91</f>
        <v>0</v>
      </c>
      <c r="BR89" s="581">
        <f>T89*((Resultat_liste!$M91+20)/20)+Resultat_liste!$J91</f>
        <v>27</v>
      </c>
      <c r="BS89" s="581">
        <f>U89*((Resultat_liste!$M91+20)/20)+Resultat_liste!$J91</f>
        <v>0</v>
      </c>
      <c r="BT89" s="581">
        <f>V89*((Resultat_liste!$M91+20)/20)+Resultat_liste!$J91</f>
        <v>-27</v>
      </c>
      <c r="BU89" s="581">
        <f>W89*((Resultat_liste!$M91+20)/20)+Resultat_liste!$J91</f>
        <v>0</v>
      </c>
      <c r="BV89" s="581">
        <f>X89*((Resultat_liste!$M91+20)/20)+Resultat_liste!$J91</f>
        <v>27</v>
      </c>
      <c r="BW89" s="581">
        <f>Y89*((Resultat_liste!$M91+20)/20)+Resultat_liste!$J91</f>
        <v>0</v>
      </c>
      <c r="BX89" s="581">
        <f>Z89*((Resultat_liste!$M91+20)/20)+Resultat_liste!$J91</f>
        <v>-27</v>
      </c>
      <c r="BY89" s="581">
        <f>AA89*((Resultat_liste!$M91+20)/20)+Resultat_liste!$J91</f>
        <v>0</v>
      </c>
      <c r="BZ89" s="581">
        <f>AB89*((Resultat_liste!$M91+20)/20)+Resultat_liste!$J91</f>
        <v>27</v>
      </c>
      <c r="CA89" s="581">
        <f>AC89*((Resultat_liste!$M91+20)/20)+Resultat_liste!$J91</f>
        <v>0</v>
      </c>
      <c r="CB89" s="581">
        <f>AD89*((Resultat_liste!$M91+20)/20)+Resultat_liste!$J91</f>
        <v>-27</v>
      </c>
      <c r="CC89" s="581">
        <f>AE89*((Resultat_liste!$M91+20)/20)+Resultat_liste!$J91</f>
        <v>0</v>
      </c>
      <c r="CD89" s="581">
        <f>AF89*((Resultat_liste!$M91+20)/20)+Resultat_liste!$J91</f>
        <v>27</v>
      </c>
      <c r="CE89" s="581">
        <f>AG89*((Resultat_liste!$M91+20)/20)+Resultat_liste!$J91</f>
        <v>0</v>
      </c>
      <c r="CF89" s="581">
        <f>AH89*((Resultat_liste!$M91+20)/20)+Resultat_liste!$J91</f>
        <v>-27</v>
      </c>
      <c r="CG89" s="581">
        <f>AI89*((Resultat_liste!$M91+20)/20)+Resultat_liste!$J91</f>
        <v>0</v>
      </c>
      <c r="CH89" s="581">
        <f>AJ89*((Resultat_liste!$M91+20)/20)+Resultat_liste!$J91</f>
        <v>27</v>
      </c>
      <c r="CI89" s="581">
        <f>AK89*((Resultat_liste!$M91+20)/20)+Resultat_liste!$J91</f>
        <v>0</v>
      </c>
      <c r="CJ89" s="581">
        <f>AL89*((Resultat_liste!$M91+20)/20)+Resultat_liste!$J91</f>
        <v>-27</v>
      </c>
      <c r="CK89" s="581">
        <f>AM89*((Resultat_liste!$M91+20)/20)+Resultat_liste!$J91</f>
        <v>0</v>
      </c>
      <c r="CL89" s="581">
        <f>AN89*((Resultat_liste!$M91+20)/20)+Resultat_liste!$J91</f>
        <v>27</v>
      </c>
      <c r="CM89" s="581">
        <f>AO89*((Resultat_liste!$M91+20)/20)+Resultat_liste!$J91</f>
        <v>0</v>
      </c>
      <c r="CN89" s="581">
        <f>AP89*((Resultat_liste!$M91+20)/20)+Resultat_liste!$J91</f>
        <v>-27</v>
      </c>
      <c r="CO89" s="581">
        <f>AQ89*((Resultat_liste!$M91+20)/20)+Resultat_liste!$J91</f>
        <v>0</v>
      </c>
      <c r="CP89" s="581">
        <f>AR89*((Resultat_liste!$M91+20)/20)+Resultat_liste!$J91</f>
        <v>27</v>
      </c>
      <c r="CQ89" s="581">
        <f>AS89*((Resultat_liste!$M91+20)/20)+Resultat_liste!$J91</f>
        <v>0</v>
      </c>
      <c r="CR89" s="581">
        <f>AT89*((Resultat_liste!$M91+20)/20)+Resultat_liste!$J91</f>
        <v>-27</v>
      </c>
      <c r="CS89" s="581">
        <f>AU89*((Resultat_liste!$M91+20)/20)+Resultat_liste!$J91</f>
        <v>0</v>
      </c>
      <c r="CT89" s="581">
        <f>AV89*((Resultat_liste!$M91+20)/20)+Resultat_liste!$J91</f>
        <v>27</v>
      </c>
      <c r="CU89" s="581">
        <f>AW89*((Resultat_liste!$M91+20)/20)+Resultat_liste!$J91</f>
        <v>0</v>
      </c>
      <c r="CV89" s="581">
        <f>AX89*((Resultat_liste!$M91+20)/20)+Resultat_liste!$J91</f>
        <v>-27</v>
      </c>
      <c r="CW89" s="581">
        <f>AY89*((Resultat_liste!$M91+20)/20)+Resultat_liste!$J91</f>
        <v>0</v>
      </c>
      <c r="CX89" s="581">
        <f>AZ89*((Resultat_liste!$M91+20)/20)+Resultat_liste!$J91</f>
        <v>27</v>
      </c>
      <c r="CY89" s="581">
        <f>BA89*((Resultat_liste!$M91+20)/20)+Resultat_liste!$J91</f>
        <v>0</v>
      </c>
      <c r="CZ89" s="581">
        <f>BB89*((Resultat_liste!$M91+20)/20)+Resultat_liste!$J91</f>
        <v>-27</v>
      </c>
      <c r="DA89" s="581">
        <f>BC89*((Resultat_liste!$M91+20)/20)+Resultat_liste!$J91</f>
        <v>0</v>
      </c>
      <c r="DB89" s="581">
        <f>BD89*((Resultat_liste!$M91+20)/20)+Resultat_liste!$J91</f>
        <v>27</v>
      </c>
      <c r="DC89" s="581">
        <f>BE89*((Resultat_liste!$M91+20)/20)+Resultat_liste!$J91</f>
        <v>0</v>
      </c>
      <c r="DD89" s="581">
        <f>H89*((Resultat_liste!$Y91+20)/20)+Resultat_liste!$V91</f>
        <v>27</v>
      </c>
      <c r="DE89" s="581">
        <f>I89*((Resultat_liste!$Y91+20)/20)+Resultat_liste!$V91</f>
        <v>0</v>
      </c>
      <c r="DF89" s="581">
        <f>J89*((Resultat_liste!$Y91+20)/20)+Resultat_liste!$V91</f>
        <v>-27</v>
      </c>
      <c r="DG89" s="581">
        <f>K89*((Resultat_liste!$Y91+20)/20)+Resultat_liste!$V91</f>
        <v>0</v>
      </c>
      <c r="DH89" s="581">
        <f>L89*((Resultat_liste!$Y91+20)/20)+Resultat_liste!$V91</f>
        <v>27</v>
      </c>
      <c r="DI89" s="581">
        <f>M89*((Resultat_liste!$Y91+20)/20)+Resultat_liste!$V91</f>
        <v>0</v>
      </c>
      <c r="DJ89" s="581">
        <f>N89*((Resultat_liste!$Y91+20)/20)+Resultat_liste!$V91</f>
        <v>-27</v>
      </c>
      <c r="DK89" s="581">
        <f>O89*((Resultat_liste!$Y91+20)/20)+Resultat_liste!$V91</f>
        <v>0</v>
      </c>
      <c r="DL89" s="581">
        <f>P89*((Resultat_liste!$Y91+20)/20)+Resultat_liste!$V91</f>
        <v>27</v>
      </c>
      <c r="DM89" s="581">
        <f>Q89*((Resultat_liste!$Y91+20)/20)+Resultat_liste!$V91</f>
        <v>0</v>
      </c>
      <c r="DN89" s="581">
        <f>R89*((Resultat_liste!$Y91+20)/20)+Resultat_liste!$V91</f>
        <v>-27</v>
      </c>
      <c r="DO89" s="581">
        <f>S89*((Resultat_liste!$Y91+20)/20)+Resultat_liste!$V91</f>
        <v>0</v>
      </c>
      <c r="DP89" s="581">
        <f>T89*((Resultat_liste!$Y91+20)/20)+Resultat_liste!$V91</f>
        <v>27</v>
      </c>
      <c r="DQ89" s="581">
        <f>U89*((Resultat_liste!$Y91+20)/20)+Resultat_liste!$V91</f>
        <v>0</v>
      </c>
      <c r="DR89" s="581">
        <f>V89*((Resultat_liste!$Y91+20)/20)+Resultat_liste!$V91</f>
        <v>-27</v>
      </c>
      <c r="DS89" s="581">
        <f>W89*((Resultat_liste!$Y91+20)/20)+Resultat_liste!$V91</f>
        <v>0</v>
      </c>
      <c r="DT89" s="581">
        <f>X89*((Resultat_liste!$Y91+20)/20)+Resultat_liste!$V91</f>
        <v>27</v>
      </c>
      <c r="DU89" s="581">
        <f>Y89*((Resultat_liste!$Y91+20)/20)+Resultat_liste!$V91</f>
        <v>0</v>
      </c>
      <c r="DV89" s="581">
        <f>Z89*((Resultat_liste!$Y91+20)/20)+Resultat_liste!$V91</f>
        <v>-27</v>
      </c>
      <c r="DW89" s="581">
        <f>AA89*((Resultat_liste!$Y91+20)/20)+Resultat_liste!$V91</f>
        <v>0</v>
      </c>
      <c r="DX89" s="581">
        <f>AB89*((Resultat_liste!$Y91+20)/20)+Resultat_liste!$V91</f>
        <v>27</v>
      </c>
      <c r="DY89" s="581">
        <f>AC89*((Resultat_liste!$Y91+20)/20)+Resultat_liste!$V91</f>
        <v>0</v>
      </c>
      <c r="DZ89" s="581">
        <f>AD89*((Resultat_liste!$Y91+20)/20)+Resultat_liste!$V91</f>
        <v>-27</v>
      </c>
      <c r="EA89" s="581">
        <f>AE89*((Resultat_liste!$Y91+20)/20)+Resultat_liste!$V91</f>
        <v>0</v>
      </c>
      <c r="EB89" s="581">
        <f>AF89*((Resultat_liste!$Y91+20)/20)+Resultat_liste!$V91</f>
        <v>27</v>
      </c>
      <c r="EC89" s="581">
        <f>AG89*((Resultat_liste!$Y91+20)/20)+Resultat_liste!$V91</f>
        <v>0</v>
      </c>
      <c r="ED89" s="581">
        <f>AH89*((Resultat_liste!$Y91+20)/20)+Resultat_liste!$V91</f>
        <v>-27</v>
      </c>
      <c r="EE89" s="581">
        <f>AI89*((Resultat_liste!$Y91+20)/20)+Resultat_liste!$V91</f>
        <v>0</v>
      </c>
      <c r="EF89" s="581">
        <f>AJ89*((Resultat_liste!$Y91+20)/20)+Resultat_liste!$V91</f>
        <v>27</v>
      </c>
      <c r="EG89" s="581">
        <f>AK89*((Resultat_liste!$Y91+20)/20)+Resultat_liste!$V91</f>
        <v>0</v>
      </c>
      <c r="EH89" s="581">
        <f>AL89*((Resultat_liste!$Y91+20)/20)+Resultat_liste!$V91</f>
        <v>-27</v>
      </c>
      <c r="EI89" s="581">
        <f>AM89*((Resultat_liste!$Y91+20)/20)+Resultat_liste!$V91</f>
        <v>0</v>
      </c>
      <c r="EJ89" s="581">
        <f>AN89*((Resultat_liste!$Y91+20)/20)+Resultat_liste!$V91</f>
        <v>27</v>
      </c>
      <c r="EK89" s="581">
        <f>AO89*((Resultat_liste!$Y91+20)/20)+Resultat_liste!$V91</f>
        <v>0</v>
      </c>
      <c r="EL89" s="581">
        <f>AP89*((Resultat_liste!$Y91+20)/20)+Resultat_liste!$V91</f>
        <v>-27</v>
      </c>
      <c r="EM89" s="581">
        <f>AQ89*((Resultat_liste!$Y91+20)/20)+Resultat_liste!$V91</f>
        <v>0</v>
      </c>
      <c r="EN89" s="581">
        <f>AR89*((Resultat_liste!$Y91+20)/20)+Resultat_liste!$V91</f>
        <v>27</v>
      </c>
      <c r="EO89" s="581">
        <f>AS89*((Resultat_liste!$Y91+20)/20)+Resultat_liste!$V91</f>
        <v>0</v>
      </c>
      <c r="EP89" s="581">
        <f>AT89*((Resultat_liste!$Y91+20)/20)+Resultat_liste!$V91</f>
        <v>-27</v>
      </c>
      <c r="EQ89" s="581">
        <f>AU89*((Resultat_liste!$Y91+20)/20)+Resultat_liste!$V91</f>
        <v>0</v>
      </c>
      <c r="ER89" s="581">
        <f>AV89*((Resultat_liste!$Y91+20)/20)+Resultat_liste!$V91</f>
        <v>27</v>
      </c>
      <c r="ES89" s="581">
        <f>AW89*((Resultat_liste!$Y91+20)/20)+Resultat_liste!$V91</f>
        <v>0</v>
      </c>
      <c r="ET89" s="581">
        <f>AX89*((Resultat_liste!$Y91+20)/20)+Resultat_liste!$V91</f>
        <v>-27</v>
      </c>
      <c r="EU89" s="581">
        <f>AY89*((Resultat_liste!$Y91+20)/20)+Resultat_liste!$V91</f>
        <v>0</v>
      </c>
      <c r="EV89" s="581">
        <f>AZ89*((Resultat_liste!$Y91+20)/20)+Resultat_liste!$V91</f>
        <v>27</v>
      </c>
      <c r="EW89" s="581">
        <f>BA89*((Resultat_liste!$Y91+20)/20)+Resultat_liste!$V91</f>
        <v>0</v>
      </c>
      <c r="EX89" s="581">
        <f>BB89*((Resultat_liste!$Y91+20)/20)+Resultat_liste!$V91</f>
        <v>-27</v>
      </c>
      <c r="EY89" s="581">
        <f>BC89*((Resultat_liste!$Y91+20)/20)+Resultat_liste!$V91</f>
        <v>0</v>
      </c>
      <c r="EZ89" s="581">
        <f>BD89*((Resultat_liste!$Y91+20)/20)+Resultat_liste!$V91</f>
        <v>27</v>
      </c>
      <c r="FA89" s="581">
        <f>BE89*((Resultat_liste!$Y91+20)/20)+Resultat_liste!$V91</f>
        <v>0</v>
      </c>
      <c r="FB89" s="581">
        <f t="shared" si="172"/>
        <v>20</v>
      </c>
      <c r="FC89" s="581">
        <f t="shared" si="173"/>
        <v>0</v>
      </c>
      <c r="FD89" s="581">
        <f t="shared" si="174"/>
        <v>-20</v>
      </c>
      <c r="FE89" s="581">
        <f t="shared" si="175"/>
        <v>0</v>
      </c>
      <c r="FF89" s="581">
        <f t="shared" si="176"/>
        <v>20</v>
      </c>
      <c r="FG89" s="581">
        <f t="shared" si="177"/>
        <v>0</v>
      </c>
      <c r="FH89" s="581">
        <f t="shared" si="178"/>
        <v>-20</v>
      </c>
      <c r="FI89" s="581">
        <f t="shared" si="179"/>
        <v>0</v>
      </c>
      <c r="FJ89" s="581">
        <f t="shared" si="180"/>
        <v>20</v>
      </c>
      <c r="FK89" s="581">
        <f t="shared" si="181"/>
        <v>0</v>
      </c>
      <c r="FL89" s="581">
        <f t="shared" si="182"/>
        <v>-20</v>
      </c>
      <c r="FM89" s="581">
        <f t="shared" si="183"/>
        <v>0</v>
      </c>
      <c r="FN89" s="581">
        <f t="shared" si="184"/>
        <v>20</v>
      </c>
      <c r="FO89" s="581">
        <f t="shared" si="185"/>
        <v>0</v>
      </c>
      <c r="FP89" s="581">
        <f t="shared" si="186"/>
        <v>-20</v>
      </c>
      <c r="FQ89" s="581">
        <f t="shared" si="187"/>
        <v>0</v>
      </c>
      <c r="FR89" s="581">
        <f t="shared" si="188"/>
        <v>20</v>
      </c>
      <c r="FS89" s="581">
        <f t="shared" si="189"/>
        <v>0</v>
      </c>
      <c r="FT89" s="581">
        <f t="shared" si="190"/>
        <v>-20</v>
      </c>
      <c r="FU89" s="581">
        <f t="shared" si="191"/>
        <v>0</v>
      </c>
      <c r="FV89" s="581">
        <f t="shared" si="192"/>
        <v>20</v>
      </c>
      <c r="FW89" s="581">
        <f t="shared" si="193"/>
        <v>0</v>
      </c>
      <c r="FX89" s="581">
        <f t="shared" si="194"/>
        <v>-20</v>
      </c>
      <c r="FY89" s="581">
        <f t="shared" si="195"/>
        <v>0</v>
      </c>
      <c r="FZ89" s="581">
        <f t="shared" si="196"/>
        <v>20</v>
      </c>
      <c r="GA89" s="581">
        <f t="shared" si="197"/>
        <v>0</v>
      </c>
      <c r="GB89" s="581">
        <f t="shared" si="101"/>
        <v>-20</v>
      </c>
      <c r="GC89" s="581">
        <f t="shared" si="102"/>
        <v>0</v>
      </c>
      <c r="GD89" s="581">
        <f t="shared" si="103"/>
        <v>20</v>
      </c>
      <c r="GE89" s="581">
        <f t="shared" si="104"/>
        <v>0</v>
      </c>
      <c r="GF89" s="581">
        <f t="shared" si="105"/>
        <v>-20</v>
      </c>
      <c r="GG89" s="581">
        <f t="shared" si="106"/>
        <v>0</v>
      </c>
      <c r="GH89" s="581">
        <f t="shared" si="107"/>
        <v>20</v>
      </c>
      <c r="GI89" s="581">
        <f t="shared" si="108"/>
        <v>0</v>
      </c>
      <c r="GJ89" s="581">
        <f t="shared" si="109"/>
        <v>-20</v>
      </c>
      <c r="GK89" s="581">
        <f t="shared" si="110"/>
        <v>0</v>
      </c>
      <c r="GL89" s="581">
        <f t="shared" si="111"/>
        <v>20</v>
      </c>
      <c r="GM89" s="581">
        <f t="shared" si="112"/>
        <v>0</v>
      </c>
      <c r="GN89" s="581">
        <f t="shared" si="113"/>
        <v>-20</v>
      </c>
      <c r="GO89" s="581">
        <f t="shared" si="114"/>
        <v>0</v>
      </c>
      <c r="GP89" s="581">
        <f t="shared" si="115"/>
        <v>20</v>
      </c>
      <c r="GQ89" s="581">
        <f t="shared" si="116"/>
        <v>0</v>
      </c>
      <c r="GR89" s="581">
        <f t="shared" si="117"/>
        <v>-20</v>
      </c>
      <c r="GS89" s="581">
        <f t="shared" si="118"/>
        <v>0</v>
      </c>
      <c r="GT89" s="581">
        <f t="shared" si="119"/>
        <v>20</v>
      </c>
      <c r="GU89" s="581">
        <f t="shared" si="120"/>
        <v>0</v>
      </c>
      <c r="GV89" s="581">
        <f t="shared" si="121"/>
        <v>-20</v>
      </c>
      <c r="GW89" s="581">
        <f t="shared" si="122"/>
        <v>0</v>
      </c>
      <c r="GX89" s="581">
        <f t="shared" si="123"/>
        <v>20</v>
      </c>
      <c r="GY89" s="581">
        <f t="shared" si="124"/>
        <v>0</v>
      </c>
    </row>
    <row r="90" spans="1:207" ht="16.5" thickTop="1" thickBot="1" x14ac:dyDescent="0.3">
      <c r="A90" s="581">
        <v>890</v>
      </c>
      <c r="B90" s="584" t="s">
        <v>108</v>
      </c>
      <c r="C90" s="581">
        <f t="shared" si="198"/>
        <v>13</v>
      </c>
      <c r="D90" s="581">
        <f t="shared" si="125"/>
        <v>1302</v>
      </c>
      <c r="E90" s="581">
        <v>890</v>
      </c>
      <c r="F90" s="581">
        <f t="shared" si="199"/>
        <v>2</v>
      </c>
      <c r="G90" s="582" t="s">
        <v>106</v>
      </c>
      <c r="H90" s="581">
        <v>20</v>
      </c>
      <c r="I90" s="581">
        <v>0</v>
      </c>
      <c r="J90" s="581">
        <v>-20</v>
      </c>
      <c r="K90" s="581">
        <v>0</v>
      </c>
      <c r="L90" s="581">
        <f t="shared" si="126"/>
        <v>20</v>
      </c>
      <c r="M90" s="581">
        <f t="shared" si="127"/>
        <v>0</v>
      </c>
      <c r="N90" s="581">
        <f t="shared" si="128"/>
        <v>-20</v>
      </c>
      <c r="O90" s="581">
        <f t="shared" si="129"/>
        <v>0</v>
      </c>
      <c r="P90" s="581">
        <f t="shared" si="130"/>
        <v>20</v>
      </c>
      <c r="Q90" s="581">
        <f t="shared" si="131"/>
        <v>0</v>
      </c>
      <c r="R90" s="581">
        <f t="shared" si="132"/>
        <v>-20</v>
      </c>
      <c r="S90" s="581">
        <f t="shared" si="133"/>
        <v>0</v>
      </c>
      <c r="T90" s="581">
        <f t="shared" si="134"/>
        <v>20</v>
      </c>
      <c r="U90" s="581">
        <f t="shared" si="135"/>
        <v>0</v>
      </c>
      <c r="V90" s="581">
        <f t="shared" si="136"/>
        <v>-20</v>
      </c>
      <c r="W90" s="581">
        <f t="shared" si="137"/>
        <v>0</v>
      </c>
      <c r="X90" s="581">
        <f t="shared" si="138"/>
        <v>20</v>
      </c>
      <c r="Y90" s="581">
        <f t="shared" si="139"/>
        <v>0</v>
      </c>
      <c r="Z90" s="581">
        <f t="shared" si="140"/>
        <v>-20</v>
      </c>
      <c r="AA90" s="581">
        <f t="shared" si="141"/>
        <v>0</v>
      </c>
      <c r="AB90" s="581">
        <f t="shared" si="142"/>
        <v>20</v>
      </c>
      <c r="AC90" s="581">
        <f t="shared" si="143"/>
        <v>0</v>
      </c>
      <c r="AD90" s="581">
        <f t="shared" si="144"/>
        <v>-20</v>
      </c>
      <c r="AE90" s="581">
        <f t="shared" si="145"/>
        <v>0</v>
      </c>
      <c r="AF90" s="581">
        <f t="shared" si="146"/>
        <v>20</v>
      </c>
      <c r="AG90" s="581">
        <f t="shared" si="147"/>
        <v>0</v>
      </c>
      <c r="AH90" s="581">
        <f t="shared" si="148"/>
        <v>-20</v>
      </c>
      <c r="AI90" s="581">
        <f t="shared" si="149"/>
        <v>0</v>
      </c>
      <c r="AJ90" s="581">
        <f t="shared" si="150"/>
        <v>20</v>
      </c>
      <c r="AK90" s="581">
        <f t="shared" si="151"/>
        <v>0</v>
      </c>
      <c r="AL90" s="581">
        <f t="shared" si="152"/>
        <v>-20</v>
      </c>
      <c r="AM90" s="581">
        <f t="shared" si="153"/>
        <v>0</v>
      </c>
      <c r="AN90" s="581">
        <f t="shared" si="154"/>
        <v>20</v>
      </c>
      <c r="AO90" s="581">
        <f t="shared" si="155"/>
        <v>0</v>
      </c>
      <c r="AP90" s="581">
        <f t="shared" si="156"/>
        <v>-20</v>
      </c>
      <c r="AQ90" s="581">
        <f t="shared" si="157"/>
        <v>0</v>
      </c>
      <c r="AR90" s="581">
        <f t="shared" si="158"/>
        <v>20</v>
      </c>
      <c r="AS90" s="581">
        <f t="shared" si="159"/>
        <v>0</v>
      </c>
      <c r="AT90" s="581">
        <f t="shared" si="160"/>
        <v>-20</v>
      </c>
      <c r="AU90" s="581">
        <f t="shared" si="161"/>
        <v>0</v>
      </c>
      <c r="AV90" s="581">
        <f t="shared" si="162"/>
        <v>20</v>
      </c>
      <c r="AW90" s="581">
        <f t="shared" si="163"/>
        <v>0</v>
      </c>
      <c r="AX90" s="581">
        <f t="shared" si="164"/>
        <v>-20</v>
      </c>
      <c r="AY90" s="581">
        <f t="shared" si="165"/>
        <v>0</v>
      </c>
      <c r="AZ90" s="581">
        <f t="shared" si="166"/>
        <v>20</v>
      </c>
      <c r="BA90" s="581">
        <f t="shared" si="167"/>
        <v>0</v>
      </c>
      <c r="BB90" s="581">
        <f t="shared" si="168"/>
        <v>-20</v>
      </c>
      <c r="BC90" s="581">
        <f t="shared" si="169"/>
        <v>0</v>
      </c>
      <c r="BD90" s="581">
        <f t="shared" si="170"/>
        <v>20</v>
      </c>
      <c r="BE90" s="581">
        <f t="shared" si="171"/>
        <v>0</v>
      </c>
      <c r="BF90" s="581">
        <f>H90*((Resultat_liste!$M92+20)/20)+Resultat_liste!$J92</f>
        <v>27</v>
      </c>
      <c r="BG90" s="581">
        <f>I90*((Resultat_liste!$M92+20)/20)+Resultat_liste!$J92</f>
        <v>0</v>
      </c>
      <c r="BH90" s="581">
        <f>J90*((Resultat_liste!$M92+20)/20)+Resultat_liste!$J92</f>
        <v>-27</v>
      </c>
      <c r="BI90" s="581">
        <f>K90*((Resultat_liste!$M92+20)/20)+Resultat_liste!$J92</f>
        <v>0</v>
      </c>
      <c r="BJ90" s="581">
        <f>L90*((Resultat_liste!$M92+20)/20)+Resultat_liste!$J92</f>
        <v>27</v>
      </c>
      <c r="BK90" s="581">
        <f>M90*((Resultat_liste!$M92+20)/20)+Resultat_liste!$J92</f>
        <v>0</v>
      </c>
      <c r="BL90" s="581">
        <f>N90*((Resultat_liste!$M92+20)/20)+Resultat_liste!$J92</f>
        <v>-27</v>
      </c>
      <c r="BM90" s="581">
        <f>O90*((Resultat_liste!$M92+20)/20)+Resultat_liste!$J92</f>
        <v>0</v>
      </c>
      <c r="BN90" s="581">
        <f>P90*((Resultat_liste!$M92+20)/20)+Resultat_liste!$J92</f>
        <v>27</v>
      </c>
      <c r="BO90" s="581">
        <f>Q90*((Resultat_liste!$M92+20)/20)+Resultat_liste!$J92</f>
        <v>0</v>
      </c>
      <c r="BP90" s="581">
        <f>R90*((Resultat_liste!$M92+20)/20)+Resultat_liste!$J92</f>
        <v>-27</v>
      </c>
      <c r="BQ90" s="581">
        <f>S90*((Resultat_liste!$M92+20)/20)+Resultat_liste!$J92</f>
        <v>0</v>
      </c>
      <c r="BR90" s="581">
        <f>T90*((Resultat_liste!$M92+20)/20)+Resultat_liste!$J92</f>
        <v>27</v>
      </c>
      <c r="BS90" s="581">
        <f>U90*((Resultat_liste!$M92+20)/20)+Resultat_liste!$J92</f>
        <v>0</v>
      </c>
      <c r="BT90" s="581">
        <f>V90*((Resultat_liste!$M92+20)/20)+Resultat_liste!$J92</f>
        <v>-27</v>
      </c>
      <c r="BU90" s="581">
        <f>W90*((Resultat_liste!$M92+20)/20)+Resultat_liste!$J92</f>
        <v>0</v>
      </c>
      <c r="BV90" s="581">
        <f>X90*((Resultat_liste!$M92+20)/20)+Resultat_liste!$J92</f>
        <v>27</v>
      </c>
      <c r="BW90" s="581">
        <f>Y90*((Resultat_liste!$M92+20)/20)+Resultat_liste!$J92</f>
        <v>0</v>
      </c>
      <c r="BX90" s="581">
        <f>Z90*((Resultat_liste!$M92+20)/20)+Resultat_liste!$J92</f>
        <v>-27</v>
      </c>
      <c r="BY90" s="581">
        <f>AA90*((Resultat_liste!$M92+20)/20)+Resultat_liste!$J92</f>
        <v>0</v>
      </c>
      <c r="BZ90" s="581">
        <f>AB90*((Resultat_liste!$M92+20)/20)+Resultat_liste!$J92</f>
        <v>27</v>
      </c>
      <c r="CA90" s="581">
        <f>AC90*((Resultat_liste!$M92+20)/20)+Resultat_liste!$J92</f>
        <v>0</v>
      </c>
      <c r="CB90" s="581">
        <f>AD90*((Resultat_liste!$M92+20)/20)+Resultat_liste!$J92</f>
        <v>-27</v>
      </c>
      <c r="CC90" s="581">
        <f>AE90*((Resultat_liste!$M92+20)/20)+Resultat_liste!$J92</f>
        <v>0</v>
      </c>
      <c r="CD90" s="581">
        <f>AF90*((Resultat_liste!$M92+20)/20)+Resultat_liste!$J92</f>
        <v>27</v>
      </c>
      <c r="CE90" s="581">
        <f>AG90*((Resultat_liste!$M92+20)/20)+Resultat_liste!$J92</f>
        <v>0</v>
      </c>
      <c r="CF90" s="581">
        <f>AH90*((Resultat_liste!$M92+20)/20)+Resultat_liste!$J92</f>
        <v>-27</v>
      </c>
      <c r="CG90" s="581">
        <f>AI90*((Resultat_liste!$M92+20)/20)+Resultat_liste!$J92</f>
        <v>0</v>
      </c>
      <c r="CH90" s="581">
        <f>AJ90*((Resultat_liste!$M92+20)/20)+Resultat_liste!$J92</f>
        <v>27</v>
      </c>
      <c r="CI90" s="581">
        <f>AK90*((Resultat_liste!$M92+20)/20)+Resultat_liste!$J92</f>
        <v>0</v>
      </c>
      <c r="CJ90" s="581">
        <f>AL90*((Resultat_liste!$M92+20)/20)+Resultat_liste!$J92</f>
        <v>-27</v>
      </c>
      <c r="CK90" s="581">
        <f>AM90*((Resultat_liste!$M92+20)/20)+Resultat_liste!$J92</f>
        <v>0</v>
      </c>
      <c r="CL90" s="581">
        <f>AN90*((Resultat_liste!$M92+20)/20)+Resultat_liste!$J92</f>
        <v>27</v>
      </c>
      <c r="CM90" s="581">
        <f>AO90*((Resultat_liste!$M92+20)/20)+Resultat_liste!$J92</f>
        <v>0</v>
      </c>
      <c r="CN90" s="581">
        <f>AP90*((Resultat_liste!$M92+20)/20)+Resultat_liste!$J92</f>
        <v>-27</v>
      </c>
      <c r="CO90" s="581">
        <f>AQ90*((Resultat_liste!$M92+20)/20)+Resultat_liste!$J92</f>
        <v>0</v>
      </c>
      <c r="CP90" s="581">
        <f>AR90*((Resultat_liste!$M92+20)/20)+Resultat_liste!$J92</f>
        <v>27</v>
      </c>
      <c r="CQ90" s="581">
        <f>AS90*((Resultat_liste!$M92+20)/20)+Resultat_liste!$J92</f>
        <v>0</v>
      </c>
      <c r="CR90" s="581">
        <f>AT90*((Resultat_liste!$M92+20)/20)+Resultat_liste!$J92</f>
        <v>-27</v>
      </c>
      <c r="CS90" s="581">
        <f>AU90*((Resultat_liste!$M92+20)/20)+Resultat_liste!$J92</f>
        <v>0</v>
      </c>
      <c r="CT90" s="581">
        <f>AV90*((Resultat_liste!$M92+20)/20)+Resultat_liste!$J92</f>
        <v>27</v>
      </c>
      <c r="CU90" s="581">
        <f>AW90*((Resultat_liste!$M92+20)/20)+Resultat_liste!$J92</f>
        <v>0</v>
      </c>
      <c r="CV90" s="581">
        <f>AX90*((Resultat_liste!$M92+20)/20)+Resultat_liste!$J92</f>
        <v>-27</v>
      </c>
      <c r="CW90" s="581">
        <f>AY90*((Resultat_liste!$M92+20)/20)+Resultat_liste!$J92</f>
        <v>0</v>
      </c>
      <c r="CX90" s="581">
        <f>AZ90*((Resultat_liste!$M92+20)/20)+Resultat_liste!$J92</f>
        <v>27</v>
      </c>
      <c r="CY90" s="581">
        <f>BA90*((Resultat_liste!$M92+20)/20)+Resultat_liste!$J92</f>
        <v>0</v>
      </c>
      <c r="CZ90" s="581">
        <f>BB90*((Resultat_liste!$M92+20)/20)+Resultat_liste!$J92</f>
        <v>-27</v>
      </c>
      <c r="DA90" s="581">
        <f>BC90*((Resultat_liste!$M92+20)/20)+Resultat_liste!$J92</f>
        <v>0</v>
      </c>
      <c r="DB90" s="581">
        <f>BD90*((Resultat_liste!$M92+20)/20)+Resultat_liste!$J92</f>
        <v>27</v>
      </c>
      <c r="DC90" s="581">
        <f>BE90*((Resultat_liste!$M92+20)/20)+Resultat_liste!$J92</f>
        <v>0</v>
      </c>
      <c r="DD90" s="581">
        <f>H90*((Resultat_liste!$Y92+20)/20)+Resultat_liste!$V92</f>
        <v>24</v>
      </c>
      <c r="DE90" s="581">
        <f>I90*((Resultat_liste!$Y92+20)/20)+Resultat_liste!$V92</f>
        <v>0</v>
      </c>
      <c r="DF90" s="581">
        <f>J90*((Resultat_liste!$Y92+20)/20)+Resultat_liste!$V92</f>
        <v>-24</v>
      </c>
      <c r="DG90" s="581">
        <f>K90*((Resultat_liste!$Y92+20)/20)+Resultat_liste!$V92</f>
        <v>0</v>
      </c>
      <c r="DH90" s="581">
        <f>L90*((Resultat_liste!$Y92+20)/20)+Resultat_liste!$V92</f>
        <v>24</v>
      </c>
      <c r="DI90" s="581">
        <f>M90*((Resultat_liste!$Y92+20)/20)+Resultat_liste!$V92</f>
        <v>0</v>
      </c>
      <c r="DJ90" s="581">
        <f>N90*((Resultat_liste!$Y92+20)/20)+Resultat_liste!$V92</f>
        <v>-24</v>
      </c>
      <c r="DK90" s="581">
        <f>O90*((Resultat_liste!$Y92+20)/20)+Resultat_liste!$V92</f>
        <v>0</v>
      </c>
      <c r="DL90" s="581">
        <f>P90*((Resultat_liste!$Y92+20)/20)+Resultat_liste!$V92</f>
        <v>24</v>
      </c>
      <c r="DM90" s="581">
        <f>Q90*((Resultat_liste!$Y92+20)/20)+Resultat_liste!$V92</f>
        <v>0</v>
      </c>
      <c r="DN90" s="581">
        <f>R90*((Resultat_liste!$Y92+20)/20)+Resultat_liste!$V92</f>
        <v>-24</v>
      </c>
      <c r="DO90" s="581">
        <f>S90*((Resultat_liste!$Y92+20)/20)+Resultat_liste!$V92</f>
        <v>0</v>
      </c>
      <c r="DP90" s="581">
        <f>T90*((Resultat_liste!$Y92+20)/20)+Resultat_liste!$V92</f>
        <v>24</v>
      </c>
      <c r="DQ90" s="581">
        <f>U90*((Resultat_liste!$Y92+20)/20)+Resultat_liste!$V92</f>
        <v>0</v>
      </c>
      <c r="DR90" s="581">
        <f>V90*((Resultat_liste!$Y92+20)/20)+Resultat_liste!$V92</f>
        <v>-24</v>
      </c>
      <c r="DS90" s="581">
        <f>W90*((Resultat_liste!$Y92+20)/20)+Resultat_liste!$V92</f>
        <v>0</v>
      </c>
      <c r="DT90" s="581">
        <f>X90*((Resultat_liste!$Y92+20)/20)+Resultat_liste!$V92</f>
        <v>24</v>
      </c>
      <c r="DU90" s="581">
        <f>Y90*((Resultat_liste!$Y92+20)/20)+Resultat_liste!$V92</f>
        <v>0</v>
      </c>
      <c r="DV90" s="581">
        <f>Z90*((Resultat_liste!$Y92+20)/20)+Resultat_liste!$V92</f>
        <v>-24</v>
      </c>
      <c r="DW90" s="581">
        <f>AA90*((Resultat_liste!$Y92+20)/20)+Resultat_liste!$V92</f>
        <v>0</v>
      </c>
      <c r="DX90" s="581">
        <f>AB90*((Resultat_liste!$Y92+20)/20)+Resultat_liste!$V92</f>
        <v>24</v>
      </c>
      <c r="DY90" s="581">
        <f>AC90*((Resultat_liste!$Y92+20)/20)+Resultat_liste!$V92</f>
        <v>0</v>
      </c>
      <c r="DZ90" s="581">
        <f>AD90*((Resultat_liste!$Y92+20)/20)+Resultat_liste!$V92</f>
        <v>-24</v>
      </c>
      <c r="EA90" s="581">
        <f>AE90*((Resultat_liste!$Y92+20)/20)+Resultat_liste!$V92</f>
        <v>0</v>
      </c>
      <c r="EB90" s="581">
        <f>AF90*((Resultat_liste!$Y92+20)/20)+Resultat_liste!$V92</f>
        <v>24</v>
      </c>
      <c r="EC90" s="581">
        <f>AG90*((Resultat_liste!$Y92+20)/20)+Resultat_liste!$V92</f>
        <v>0</v>
      </c>
      <c r="ED90" s="581">
        <f>AH90*((Resultat_liste!$Y92+20)/20)+Resultat_liste!$V92</f>
        <v>-24</v>
      </c>
      <c r="EE90" s="581">
        <f>AI90*((Resultat_liste!$Y92+20)/20)+Resultat_liste!$V92</f>
        <v>0</v>
      </c>
      <c r="EF90" s="581">
        <f>AJ90*((Resultat_liste!$Y92+20)/20)+Resultat_liste!$V92</f>
        <v>24</v>
      </c>
      <c r="EG90" s="581">
        <f>AK90*((Resultat_liste!$Y92+20)/20)+Resultat_liste!$V92</f>
        <v>0</v>
      </c>
      <c r="EH90" s="581">
        <f>AL90*((Resultat_liste!$Y92+20)/20)+Resultat_liste!$V92</f>
        <v>-24</v>
      </c>
      <c r="EI90" s="581">
        <f>AM90*((Resultat_liste!$Y92+20)/20)+Resultat_liste!$V92</f>
        <v>0</v>
      </c>
      <c r="EJ90" s="581">
        <f>AN90*((Resultat_liste!$Y92+20)/20)+Resultat_liste!$V92</f>
        <v>24</v>
      </c>
      <c r="EK90" s="581">
        <f>AO90*((Resultat_liste!$Y92+20)/20)+Resultat_liste!$V92</f>
        <v>0</v>
      </c>
      <c r="EL90" s="581">
        <f>AP90*((Resultat_liste!$Y92+20)/20)+Resultat_liste!$V92</f>
        <v>-24</v>
      </c>
      <c r="EM90" s="581">
        <f>AQ90*((Resultat_liste!$Y92+20)/20)+Resultat_liste!$V92</f>
        <v>0</v>
      </c>
      <c r="EN90" s="581">
        <f>AR90*((Resultat_liste!$Y92+20)/20)+Resultat_liste!$V92</f>
        <v>24</v>
      </c>
      <c r="EO90" s="581">
        <f>AS90*((Resultat_liste!$Y92+20)/20)+Resultat_liste!$V92</f>
        <v>0</v>
      </c>
      <c r="EP90" s="581">
        <f>AT90*((Resultat_liste!$Y92+20)/20)+Resultat_liste!$V92</f>
        <v>-24</v>
      </c>
      <c r="EQ90" s="581">
        <f>AU90*((Resultat_liste!$Y92+20)/20)+Resultat_liste!$V92</f>
        <v>0</v>
      </c>
      <c r="ER90" s="581">
        <f>AV90*((Resultat_liste!$Y92+20)/20)+Resultat_liste!$V92</f>
        <v>24</v>
      </c>
      <c r="ES90" s="581">
        <f>AW90*((Resultat_liste!$Y92+20)/20)+Resultat_liste!$V92</f>
        <v>0</v>
      </c>
      <c r="ET90" s="581">
        <f>AX90*((Resultat_liste!$Y92+20)/20)+Resultat_liste!$V92</f>
        <v>-24</v>
      </c>
      <c r="EU90" s="581">
        <f>AY90*((Resultat_liste!$Y92+20)/20)+Resultat_liste!$V92</f>
        <v>0</v>
      </c>
      <c r="EV90" s="581">
        <f>AZ90*((Resultat_liste!$Y92+20)/20)+Resultat_liste!$V92</f>
        <v>24</v>
      </c>
      <c r="EW90" s="581">
        <f>BA90*((Resultat_liste!$Y92+20)/20)+Resultat_liste!$V92</f>
        <v>0</v>
      </c>
      <c r="EX90" s="581">
        <f>BB90*((Resultat_liste!$Y92+20)/20)+Resultat_liste!$V92</f>
        <v>-24</v>
      </c>
      <c r="EY90" s="581">
        <f>BC90*((Resultat_liste!$Y92+20)/20)+Resultat_liste!$V92</f>
        <v>0</v>
      </c>
      <c r="EZ90" s="581">
        <f>BD90*((Resultat_liste!$Y92+20)/20)+Resultat_liste!$V92</f>
        <v>24</v>
      </c>
      <c r="FA90" s="581">
        <f>BE90*((Resultat_liste!$Y92+20)/20)+Resultat_liste!$V92</f>
        <v>0</v>
      </c>
      <c r="FB90" s="581">
        <f t="shared" si="172"/>
        <v>20</v>
      </c>
      <c r="FC90" s="581">
        <f t="shared" si="173"/>
        <v>0</v>
      </c>
      <c r="FD90" s="581">
        <f t="shared" si="174"/>
        <v>-20</v>
      </c>
      <c r="FE90" s="581">
        <f t="shared" si="175"/>
        <v>0</v>
      </c>
      <c r="FF90" s="581">
        <f t="shared" si="176"/>
        <v>20</v>
      </c>
      <c r="FG90" s="581">
        <f t="shared" si="177"/>
        <v>0</v>
      </c>
      <c r="FH90" s="581">
        <f t="shared" si="178"/>
        <v>-20</v>
      </c>
      <c r="FI90" s="581">
        <f t="shared" si="179"/>
        <v>0</v>
      </c>
      <c r="FJ90" s="581">
        <f t="shared" si="180"/>
        <v>20</v>
      </c>
      <c r="FK90" s="581">
        <f t="shared" si="181"/>
        <v>0</v>
      </c>
      <c r="FL90" s="581">
        <f t="shared" si="182"/>
        <v>-20</v>
      </c>
      <c r="FM90" s="581">
        <f t="shared" si="183"/>
        <v>0</v>
      </c>
      <c r="FN90" s="581">
        <f t="shared" si="184"/>
        <v>20</v>
      </c>
      <c r="FO90" s="581">
        <f t="shared" si="185"/>
        <v>0</v>
      </c>
      <c r="FP90" s="581">
        <f t="shared" si="186"/>
        <v>-20</v>
      </c>
      <c r="FQ90" s="581">
        <f t="shared" si="187"/>
        <v>0</v>
      </c>
      <c r="FR90" s="581">
        <f t="shared" si="188"/>
        <v>20</v>
      </c>
      <c r="FS90" s="581">
        <f t="shared" si="189"/>
        <v>0</v>
      </c>
      <c r="FT90" s="581">
        <f t="shared" si="190"/>
        <v>-20</v>
      </c>
      <c r="FU90" s="581">
        <f t="shared" si="191"/>
        <v>0</v>
      </c>
      <c r="FV90" s="581">
        <f t="shared" si="192"/>
        <v>20</v>
      </c>
      <c r="FW90" s="581">
        <f t="shared" si="193"/>
        <v>0</v>
      </c>
      <c r="FX90" s="581">
        <f t="shared" si="194"/>
        <v>-20</v>
      </c>
      <c r="FY90" s="581">
        <f t="shared" si="195"/>
        <v>0</v>
      </c>
      <c r="FZ90" s="581">
        <f t="shared" si="196"/>
        <v>20</v>
      </c>
      <c r="GA90" s="581">
        <f t="shared" si="197"/>
        <v>0</v>
      </c>
      <c r="GB90" s="581">
        <f t="shared" si="101"/>
        <v>-20</v>
      </c>
      <c r="GC90" s="581">
        <f t="shared" si="102"/>
        <v>0</v>
      </c>
      <c r="GD90" s="581">
        <f t="shared" si="103"/>
        <v>20</v>
      </c>
      <c r="GE90" s="581">
        <f t="shared" si="104"/>
        <v>0</v>
      </c>
      <c r="GF90" s="581">
        <f t="shared" si="105"/>
        <v>-20</v>
      </c>
      <c r="GG90" s="581">
        <f t="shared" si="106"/>
        <v>0</v>
      </c>
      <c r="GH90" s="581">
        <f t="shared" si="107"/>
        <v>20</v>
      </c>
      <c r="GI90" s="581">
        <f t="shared" si="108"/>
        <v>0</v>
      </c>
      <c r="GJ90" s="581">
        <f t="shared" si="109"/>
        <v>-20</v>
      </c>
      <c r="GK90" s="581">
        <f t="shared" si="110"/>
        <v>0</v>
      </c>
      <c r="GL90" s="581">
        <f t="shared" si="111"/>
        <v>20</v>
      </c>
      <c r="GM90" s="581">
        <f t="shared" si="112"/>
        <v>0</v>
      </c>
      <c r="GN90" s="581">
        <f t="shared" si="113"/>
        <v>-20</v>
      </c>
      <c r="GO90" s="581">
        <f t="shared" si="114"/>
        <v>0</v>
      </c>
      <c r="GP90" s="581">
        <f t="shared" si="115"/>
        <v>20</v>
      </c>
      <c r="GQ90" s="581">
        <f t="shared" si="116"/>
        <v>0</v>
      </c>
      <c r="GR90" s="581">
        <f t="shared" si="117"/>
        <v>-20</v>
      </c>
      <c r="GS90" s="581">
        <f t="shared" si="118"/>
        <v>0</v>
      </c>
      <c r="GT90" s="581">
        <f t="shared" si="119"/>
        <v>20</v>
      </c>
      <c r="GU90" s="581">
        <f t="shared" si="120"/>
        <v>0</v>
      </c>
      <c r="GV90" s="581">
        <f t="shared" si="121"/>
        <v>-20</v>
      </c>
      <c r="GW90" s="581">
        <f t="shared" si="122"/>
        <v>0</v>
      </c>
      <c r="GX90" s="581">
        <f t="shared" si="123"/>
        <v>20</v>
      </c>
      <c r="GY90" s="581">
        <f t="shared" si="124"/>
        <v>0</v>
      </c>
    </row>
    <row r="91" spans="1:207" ht="16.5" thickTop="1" thickBot="1" x14ac:dyDescent="0.3">
      <c r="A91" s="581">
        <v>900</v>
      </c>
      <c r="B91" s="584" t="s">
        <v>109</v>
      </c>
      <c r="C91" s="581">
        <f t="shared" si="198"/>
        <v>13</v>
      </c>
      <c r="D91" s="581">
        <f t="shared" si="125"/>
        <v>1303</v>
      </c>
      <c r="E91" s="581">
        <v>900</v>
      </c>
      <c r="F91" s="581">
        <f t="shared" si="199"/>
        <v>3</v>
      </c>
      <c r="G91" s="582" t="s">
        <v>106</v>
      </c>
      <c r="H91" s="581">
        <v>20</v>
      </c>
      <c r="I91" s="581">
        <v>0</v>
      </c>
      <c r="J91" s="581">
        <v>-20</v>
      </c>
      <c r="K91" s="581">
        <v>0</v>
      </c>
      <c r="L91" s="581">
        <f t="shared" si="126"/>
        <v>20</v>
      </c>
      <c r="M91" s="581">
        <f t="shared" si="127"/>
        <v>0</v>
      </c>
      <c r="N91" s="581">
        <f t="shared" si="128"/>
        <v>-20</v>
      </c>
      <c r="O91" s="581">
        <f t="shared" si="129"/>
        <v>0</v>
      </c>
      <c r="P91" s="581">
        <f t="shared" si="130"/>
        <v>20</v>
      </c>
      <c r="Q91" s="581">
        <f t="shared" si="131"/>
        <v>0</v>
      </c>
      <c r="R91" s="581">
        <f t="shared" si="132"/>
        <v>-20</v>
      </c>
      <c r="S91" s="581">
        <f t="shared" si="133"/>
        <v>0</v>
      </c>
      <c r="T91" s="581">
        <f t="shared" si="134"/>
        <v>20</v>
      </c>
      <c r="U91" s="581">
        <f t="shared" si="135"/>
        <v>0</v>
      </c>
      <c r="V91" s="581">
        <f t="shared" si="136"/>
        <v>-20</v>
      </c>
      <c r="W91" s="581">
        <f t="shared" si="137"/>
        <v>0</v>
      </c>
      <c r="X91" s="581">
        <f t="shared" si="138"/>
        <v>20</v>
      </c>
      <c r="Y91" s="581">
        <f t="shared" si="139"/>
        <v>0</v>
      </c>
      <c r="Z91" s="581">
        <f t="shared" si="140"/>
        <v>-20</v>
      </c>
      <c r="AA91" s="581">
        <f t="shared" si="141"/>
        <v>0</v>
      </c>
      <c r="AB91" s="581">
        <f t="shared" si="142"/>
        <v>20</v>
      </c>
      <c r="AC91" s="581">
        <f t="shared" si="143"/>
        <v>0</v>
      </c>
      <c r="AD91" s="581">
        <f t="shared" si="144"/>
        <v>-20</v>
      </c>
      <c r="AE91" s="581">
        <f t="shared" si="145"/>
        <v>0</v>
      </c>
      <c r="AF91" s="581">
        <f t="shared" si="146"/>
        <v>20</v>
      </c>
      <c r="AG91" s="581">
        <f t="shared" si="147"/>
        <v>0</v>
      </c>
      <c r="AH91" s="581">
        <f t="shared" si="148"/>
        <v>-20</v>
      </c>
      <c r="AI91" s="581">
        <f t="shared" si="149"/>
        <v>0</v>
      </c>
      <c r="AJ91" s="581">
        <f t="shared" si="150"/>
        <v>20</v>
      </c>
      <c r="AK91" s="581">
        <f t="shared" si="151"/>
        <v>0</v>
      </c>
      <c r="AL91" s="581">
        <f t="shared" si="152"/>
        <v>-20</v>
      </c>
      <c r="AM91" s="581">
        <f t="shared" si="153"/>
        <v>0</v>
      </c>
      <c r="AN91" s="581">
        <f t="shared" si="154"/>
        <v>20</v>
      </c>
      <c r="AO91" s="581">
        <f t="shared" si="155"/>
        <v>0</v>
      </c>
      <c r="AP91" s="581">
        <f t="shared" si="156"/>
        <v>-20</v>
      </c>
      <c r="AQ91" s="581">
        <f t="shared" si="157"/>
        <v>0</v>
      </c>
      <c r="AR91" s="581">
        <f t="shared" si="158"/>
        <v>20</v>
      </c>
      <c r="AS91" s="581">
        <f t="shared" si="159"/>
        <v>0</v>
      </c>
      <c r="AT91" s="581">
        <f t="shared" si="160"/>
        <v>-20</v>
      </c>
      <c r="AU91" s="581">
        <f t="shared" si="161"/>
        <v>0</v>
      </c>
      <c r="AV91" s="581">
        <f t="shared" si="162"/>
        <v>20</v>
      </c>
      <c r="AW91" s="581">
        <f t="shared" si="163"/>
        <v>0</v>
      </c>
      <c r="AX91" s="581">
        <f t="shared" si="164"/>
        <v>-20</v>
      </c>
      <c r="AY91" s="581">
        <f t="shared" si="165"/>
        <v>0</v>
      </c>
      <c r="AZ91" s="581">
        <f t="shared" si="166"/>
        <v>20</v>
      </c>
      <c r="BA91" s="581">
        <f t="shared" si="167"/>
        <v>0</v>
      </c>
      <c r="BB91" s="581">
        <f t="shared" si="168"/>
        <v>-20</v>
      </c>
      <c r="BC91" s="581">
        <f t="shared" si="169"/>
        <v>0</v>
      </c>
      <c r="BD91" s="581">
        <f t="shared" si="170"/>
        <v>20</v>
      </c>
      <c r="BE91" s="581">
        <f t="shared" si="171"/>
        <v>0</v>
      </c>
      <c r="BF91" s="581">
        <f>H91*((Resultat_liste!$M93+20)/20)+Resultat_liste!$J93</f>
        <v>21</v>
      </c>
      <c r="BG91" s="581">
        <f>I91*((Resultat_liste!$M93+20)/20)+Resultat_liste!$J93</f>
        <v>-2</v>
      </c>
      <c r="BH91" s="581">
        <f>J91*((Resultat_liste!$M93+20)/20)+Resultat_liste!$J93</f>
        <v>-25</v>
      </c>
      <c r="BI91" s="581">
        <f>K91*((Resultat_liste!$M93+20)/20)+Resultat_liste!$J93</f>
        <v>-2</v>
      </c>
      <c r="BJ91" s="581">
        <f>L91*((Resultat_liste!$M93+20)/20)+Resultat_liste!$J93</f>
        <v>21</v>
      </c>
      <c r="BK91" s="581">
        <f>M91*((Resultat_liste!$M93+20)/20)+Resultat_liste!$J93</f>
        <v>-2</v>
      </c>
      <c r="BL91" s="581">
        <f>N91*((Resultat_liste!$M93+20)/20)+Resultat_liste!$J93</f>
        <v>-25</v>
      </c>
      <c r="BM91" s="581">
        <f>O91*((Resultat_liste!$M93+20)/20)+Resultat_liste!$J93</f>
        <v>-2</v>
      </c>
      <c r="BN91" s="581">
        <f>P91*((Resultat_liste!$M93+20)/20)+Resultat_liste!$J93</f>
        <v>21</v>
      </c>
      <c r="BO91" s="581">
        <f>Q91*((Resultat_liste!$M93+20)/20)+Resultat_liste!$J93</f>
        <v>-2</v>
      </c>
      <c r="BP91" s="581">
        <f>R91*((Resultat_liste!$M93+20)/20)+Resultat_liste!$J93</f>
        <v>-25</v>
      </c>
      <c r="BQ91" s="581">
        <f>S91*((Resultat_liste!$M93+20)/20)+Resultat_liste!$J93</f>
        <v>-2</v>
      </c>
      <c r="BR91" s="581">
        <f>T91*((Resultat_liste!$M93+20)/20)+Resultat_liste!$J93</f>
        <v>21</v>
      </c>
      <c r="BS91" s="581">
        <f>U91*((Resultat_liste!$M93+20)/20)+Resultat_liste!$J93</f>
        <v>-2</v>
      </c>
      <c r="BT91" s="581">
        <f>V91*((Resultat_liste!$M93+20)/20)+Resultat_liste!$J93</f>
        <v>-25</v>
      </c>
      <c r="BU91" s="581">
        <f>W91*((Resultat_liste!$M93+20)/20)+Resultat_liste!$J93</f>
        <v>-2</v>
      </c>
      <c r="BV91" s="581">
        <f>X91*((Resultat_liste!$M93+20)/20)+Resultat_liste!$J93</f>
        <v>21</v>
      </c>
      <c r="BW91" s="581">
        <f>Y91*((Resultat_liste!$M93+20)/20)+Resultat_liste!$J93</f>
        <v>-2</v>
      </c>
      <c r="BX91" s="581">
        <f>Z91*((Resultat_liste!$M93+20)/20)+Resultat_liste!$J93</f>
        <v>-25</v>
      </c>
      <c r="BY91" s="581">
        <f>AA91*((Resultat_liste!$M93+20)/20)+Resultat_liste!$J93</f>
        <v>-2</v>
      </c>
      <c r="BZ91" s="581">
        <f>AB91*((Resultat_liste!$M93+20)/20)+Resultat_liste!$J93</f>
        <v>21</v>
      </c>
      <c r="CA91" s="581">
        <f>AC91*((Resultat_liste!$M93+20)/20)+Resultat_liste!$J93</f>
        <v>-2</v>
      </c>
      <c r="CB91" s="581">
        <f>AD91*((Resultat_liste!$M93+20)/20)+Resultat_liste!$J93</f>
        <v>-25</v>
      </c>
      <c r="CC91" s="581">
        <f>AE91*((Resultat_liste!$M93+20)/20)+Resultat_liste!$J93</f>
        <v>-2</v>
      </c>
      <c r="CD91" s="581">
        <f>AF91*((Resultat_liste!$M93+20)/20)+Resultat_liste!$J93</f>
        <v>21</v>
      </c>
      <c r="CE91" s="581">
        <f>AG91*((Resultat_liste!$M93+20)/20)+Resultat_liste!$J93</f>
        <v>-2</v>
      </c>
      <c r="CF91" s="581">
        <f>AH91*((Resultat_liste!$M93+20)/20)+Resultat_liste!$J93</f>
        <v>-25</v>
      </c>
      <c r="CG91" s="581">
        <f>AI91*((Resultat_liste!$M93+20)/20)+Resultat_liste!$J93</f>
        <v>-2</v>
      </c>
      <c r="CH91" s="581">
        <f>AJ91*((Resultat_liste!$M93+20)/20)+Resultat_liste!$J93</f>
        <v>21</v>
      </c>
      <c r="CI91" s="581">
        <f>AK91*((Resultat_liste!$M93+20)/20)+Resultat_liste!$J93</f>
        <v>-2</v>
      </c>
      <c r="CJ91" s="581">
        <f>AL91*((Resultat_liste!$M93+20)/20)+Resultat_liste!$J93</f>
        <v>-25</v>
      </c>
      <c r="CK91" s="581">
        <f>AM91*((Resultat_liste!$M93+20)/20)+Resultat_liste!$J93</f>
        <v>-2</v>
      </c>
      <c r="CL91" s="581">
        <f>AN91*((Resultat_liste!$M93+20)/20)+Resultat_liste!$J93</f>
        <v>21</v>
      </c>
      <c r="CM91" s="581">
        <f>AO91*((Resultat_liste!$M93+20)/20)+Resultat_liste!$J93</f>
        <v>-2</v>
      </c>
      <c r="CN91" s="581">
        <f>AP91*((Resultat_liste!$M93+20)/20)+Resultat_liste!$J93</f>
        <v>-25</v>
      </c>
      <c r="CO91" s="581">
        <f>AQ91*((Resultat_liste!$M93+20)/20)+Resultat_liste!$J93</f>
        <v>-2</v>
      </c>
      <c r="CP91" s="581">
        <f>AR91*((Resultat_liste!$M93+20)/20)+Resultat_liste!$J93</f>
        <v>21</v>
      </c>
      <c r="CQ91" s="581">
        <f>AS91*((Resultat_liste!$M93+20)/20)+Resultat_liste!$J93</f>
        <v>-2</v>
      </c>
      <c r="CR91" s="581">
        <f>AT91*((Resultat_liste!$M93+20)/20)+Resultat_liste!$J93</f>
        <v>-25</v>
      </c>
      <c r="CS91" s="581">
        <f>AU91*((Resultat_liste!$M93+20)/20)+Resultat_liste!$J93</f>
        <v>-2</v>
      </c>
      <c r="CT91" s="581">
        <f>AV91*((Resultat_liste!$M93+20)/20)+Resultat_liste!$J93</f>
        <v>21</v>
      </c>
      <c r="CU91" s="581">
        <f>AW91*((Resultat_liste!$M93+20)/20)+Resultat_liste!$J93</f>
        <v>-2</v>
      </c>
      <c r="CV91" s="581">
        <f>AX91*((Resultat_liste!$M93+20)/20)+Resultat_liste!$J93</f>
        <v>-25</v>
      </c>
      <c r="CW91" s="581">
        <f>AY91*((Resultat_liste!$M93+20)/20)+Resultat_liste!$J93</f>
        <v>-2</v>
      </c>
      <c r="CX91" s="581">
        <f>AZ91*((Resultat_liste!$M93+20)/20)+Resultat_liste!$J93</f>
        <v>21</v>
      </c>
      <c r="CY91" s="581">
        <f>BA91*((Resultat_liste!$M93+20)/20)+Resultat_liste!$J93</f>
        <v>-2</v>
      </c>
      <c r="CZ91" s="581">
        <f>BB91*((Resultat_liste!$M93+20)/20)+Resultat_liste!$J93</f>
        <v>-25</v>
      </c>
      <c r="DA91" s="581">
        <f>BC91*((Resultat_liste!$M93+20)/20)+Resultat_liste!$J93</f>
        <v>-2</v>
      </c>
      <c r="DB91" s="581">
        <f>BD91*((Resultat_liste!$M93+20)/20)+Resultat_liste!$J93</f>
        <v>21</v>
      </c>
      <c r="DC91" s="581">
        <f>BE91*((Resultat_liste!$M93+20)/20)+Resultat_liste!$J93</f>
        <v>-2</v>
      </c>
      <c r="DD91" s="581">
        <f>H91*((Resultat_liste!$Y93+20)/20)+Resultat_liste!$V93</f>
        <v>23</v>
      </c>
      <c r="DE91" s="581">
        <f>I91*((Resultat_liste!$Y93+20)/20)+Resultat_liste!$V93</f>
        <v>0</v>
      </c>
      <c r="DF91" s="581">
        <f>J91*((Resultat_liste!$Y93+20)/20)+Resultat_liste!$V93</f>
        <v>-23</v>
      </c>
      <c r="DG91" s="581">
        <f>K91*((Resultat_liste!$Y93+20)/20)+Resultat_liste!$V93</f>
        <v>0</v>
      </c>
      <c r="DH91" s="581">
        <f>L91*((Resultat_liste!$Y93+20)/20)+Resultat_liste!$V93</f>
        <v>23</v>
      </c>
      <c r="DI91" s="581">
        <f>M91*((Resultat_liste!$Y93+20)/20)+Resultat_liste!$V93</f>
        <v>0</v>
      </c>
      <c r="DJ91" s="581">
        <f>N91*((Resultat_liste!$Y93+20)/20)+Resultat_liste!$V93</f>
        <v>-23</v>
      </c>
      <c r="DK91" s="581">
        <f>O91*((Resultat_liste!$Y93+20)/20)+Resultat_liste!$V93</f>
        <v>0</v>
      </c>
      <c r="DL91" s="581">
        <f>P91*((Resultat_liste!$Y93+20)/20)+Resultat_liste!$V93</f>
        <v>23</v>
      </c>
      <c r="DM91" s="581">
        <f>Q91*((Resultat_liste!$Y93+20)/20)+Resultat_liste!$V93</f>
        <v>0</v>
      </c>
      <c r="DN91" s="581">
        <f>R91*((Resultat_liste!$Y93+20)/20)+Resultat_liste!$V93</f>
        <v>-23</v>
      </c>
      <c r="DO91" s="581">
        <f>S91*((Resultat_liste!$Y93+20)/20)+Resultat_liste!$V93</f>
        <v>0</v>
      </c>
      <c r="DP91" s="581">
        <f>T91*((Resultat_liste!$Y93+20)/20)+Resultat_liste!$V93</f>
        <v>23</v>
      </c>
      <c r="DQ91" s="581">
        <f>U91*((Resultat_liste!$Y93+20)/20)+Resultat_liste!$V93</f>
        <v>0</v>
      </c>
      <c r="DR91" s="581">
        <f>V91*((Resultat_liste!$Y93+20)/20)+Resultat_liste!$V93</f>
        <v>-23</v>
      </c>
      <c r="DS91" s="581">
        <f>W91*((Resultat_liste!$Y93+20)/20)+Resultat_liste!$V93</f>
        <v>0</v>
      </c>
      <c r="DT91" s="581">
        <f>X91*((Resultat_liste!$Y93+20)/20)+Resultat_liste!$V93</f>
        <v>23</v>
      </c>
      <c r="DU91" s="581">
        <f>Y91*((Resultat_liste!$Y93+20)/20)+Resultat_liste!$V93</f>
        <v>0</v>
      </c>
      <c r="DV91" s="581">
        <f>Z91*((Resultat_liste!$Y93+20)/20)+Resultat_liste!$V93</f>
        <v>-23</v>
      </c>
      <c r="DW91" s="581">
        <f>AA91*((Resultat_liste!$Y93+20)/20)+Resultat_liste!$V93</f>
        <v>0</v>
      </c>
      <c r="DX91" s="581">
        <f>AB91*((Resultat_liste!$Y93+20)/20)+Resultat_liste!$V93</f>
        <v>23</v>
      </c>
      <c r="DY91" s="581">
        <f>AC91*((Resultat_liste!$Y93+20)/20)+Resultat_liste!$V93</f>
        <v>0</v>
      </c>
      <c r="DZ91" s="581">
        <f>AD91*((Resultat_liste!$Y93+20)/20)+Resultat_liste!$V93</f>
        <v>-23</v>
      </c>
      <c r="EA91" s="581">
        <f>AE91*((Resultat_liste!$Y93+20)/20)+Resultat_liste!$V93</f>
        <v>0</v>
      </c>
      <c r="EB91" s="581">
        <f>AF91*((Resultat_liste!$Y93+20)/20)+Resultat_liste!$V93</f>
        <v>23</v>
      </c>
      <c r="EC91" s="581">
        <f>AG91*((Resultat_liste!$Y93+20)/20)+Resultat_liste!$V93</f>
        <v>0</v>
      </c>
      <c r="ED91" s="581">
        <f>AH91*((Resultat_liste!$Y93+20)/20)+Resultat_liste!$V93</f>
        <v>-23</v>
      </c>
      <c r="EE91" s="581">
        <f>AI91*((Resultat_liste!$Y93+20)/20)+Resultat_liste!$V93</f>
        <v>0</v>
      </c>
      <c r="EF91" s="581">
        <f>AJ91*((Resultat_liste!$Y93+20)/20)+Resultat_liste!$V93</f>
        <v>23</v>
      </c>
      <c r="EG91" s="581">
        <f>AK91*((Resultat_liste!$Y93+20)/20)+Resultat_liste!$V93</f>
        <v>0</v>
      </c>
      <c r="EH91" s="581">
        <f>AL91*((Resultat_liste!$Y93+20)/20)+Resultat_liste!$V93</f>
        <v>-23</v>
      </c>
      <c r="EI91" s="581">
        <f>AM91*((Resultat_liste!$Y93+20)/20)+Resultat_liste!$V93</f>
        <v>0</v>
      </c>
      <c r="EJ91" s="581">
        <f>AN91*((Resultat_liste!$Y93+20)/20)+Resultat_liste!$V93</f>
        <v>23</v>
      </c>
      <c r="EK91" s="581">
        <f>AO91*((Resultat_liste!$Y93+20)/20)+Resultat_liste!$V93</f>
        <v>0</v>
      </c>
      <c r="EL91" s="581">
        <f>AP91*((Resultat_liste!$Y93+20)/20)+Resultat_liste!$V93</f>
        <v>-23</v>
      </c>
      <c r="EM91" s="581">
        <f>AQ91*((Resultat_liste!$Y93+20)/20)+Resultat_liste!$V93</f>
        <v>0</v>
      </c>
      <c r="EN91" s="581">
        <f>AR91*((Resultat_liste!$Y93+20)/20)+Resultat_liste!$V93</f>
        <v>23</v>
      </c>
      <c r="EO91" s="581">
        <f>AS91*((Resultat_liste!$Y93+20)/20)+Resultat_liste!$V93</f>
        <v>0</v>
      </c>
      <c r="EP91" s="581">
        <f>AT91*((Resultat_liste!$Y93+20)/20)+Resultat_liste!$V93</f>
        <v>-23</v>
      </c>
      <c r="EQ91" s="581">
        <f>AU91*((Resultat_liste!$Y93+20)/20)+Resultat_liste!$V93</f>
        <v>0</v>
      </c>
      <c r="ER91" s="581">
        <f>AV91*((Resultat_liste!$Y93+20)/20)+Resultat_liste!$V93</f>
        <v>23</v>
      </c>
      <c r="ES91" s="581">
        <f>AW91*((Resultat_liste!$Y93+20)/20)+Resultat_liste!$V93</f>
        <v>0</v>
      </c>
      <c r="ET91" s="581">
        <f>AX91*((Resultat_liste!$Y93+20)/20)+Resultat_liste!$V93</f>
        <v>-23</v>
      </c>
      <c r="EU91" s="581">
        <f>AY91*((Resultat_liste!$Y93+20)/20)+Resultat_liste!$V93</f>
        <v>0</v>
      </c>
      <c r="EV91" s="581">
        <f>AZ91*((Resultat_liste!$Y93+20)/20)+Resultat_liste!$V93</f>
        <v>23</v>
      </c>
      <c r="EW91" s="581">
        <f>BA91*((Resultat_liste!$Y93+20)/20)+Resultat_liste!$V93</f>
        <v>0</v>
      </c>
      <c r="EX91" s="581">
        <f>BB91*((Resultat_liste!$Y93+20)/20)+Resultat_liste!$V93</f>
        <v>-23</v>
      </c>
      <c r="EY91" s="581">
        <f>BC91*((Resultat_liste!$Y93+20)/20)+Resultat_liste!$V93</f>
        <v>0</v>
      </c>
      <c r="EZ91" s="581">
        <f>BD91*((Resultat_liste!$Y93+20)/20)+Resultat_liste!$V93</f>
        <v>23</v>
      </c>
      <c r="FA91" s="581">
        <f>BE91*((Resultat_liste!$Y93+20)/20)+Resultat_liste!$V93</f>
        <v>0</v>
      </c>
      <c r="FB91" s="581">
        <f t="shared" si="172"/>
        <v>20</v>
      </c>
      <c r="FC91" s="581">
        <f t="shared" si="173"/>
        <v>0</v>
      </c>
      <c r="FD91" s="581">
        <f t="shared" si="174"/>
        <v>-20</v>
      </c>
      <c r="FE91" s="581">
        <f t="shared" si="175"/>
        <v>0</v>
      </c>
      <c r="FF91" s="581">
        <f t="shared" si="176"/>
        <v>20</v>
      </c>
      <c r="FG91" s="581">
        <f t="shared" si="177"/>
        <v>0</v>
      </c>
      <c r="FH91" s="581">
        <f t="shared" si="178"/>
        <v>-20</v>
      </c>
      <c r="FI91" s="581">
        <f t="shared" si="179"/>
        <v>0</v>
      </c>
      <c r="FJ91" s="581">
        <f t="shared" si="180"/>
        <v>20</v>
      </c>
      <c r="FK91" s="581">
        <f t="shared" si="181"/>
        <v>0</v>
      </c>
      <c r="FL91" s="581">
        <f t="shared" si="182"/>
        <v>-20</v>
      </c>
      <c r="FM91" s="581">
        <f t="shared" si="183"/>
        <v>0</v>
      </c>
      <c r="FN91" s="581">
        <f t="shared" si="184"/>
        <v>20</v>
      </c>
      <c r="FO91" s="581">
        <f t="shared" si="185"/>
        <v>0</v>
      </c>
      <c r="FP91" s="581">
        <f t="shared" si="186"/>
        <v>-20</v>
      </c>
      <c r="FQ91" s="581">
        <f t="shared" si="187"/>
        <v>0</v>
      </c>
      <c r="FR91" s="581">
        <f t="shared" si="188"/>
        <v>20</v>
      </c>
      <c r="FS91" s="581">
        <f t="shared" si="189"/>
        <v>0</v>
      </c>
      <c r="FT91" s="581">
        <f t="shared" si="190"/>
        <v>-20</v>
      </c>
      <c r="FU91" s="581">
        <f t="shared" si="191"/>
        <v>0</v>
      </c>
      <c r="FV91" s="581">
        <f t="shared" si="192"/>
        <v>20</v>
      </c>
      <c r="FW91" s="581">
        <f t="shared" si="193"/>
        <v>0</v>
      </c>
      <c r="FX91" s="581">
        <f t="shared" si="194"/>
        <v>-20</v>
      </c>
      <c r="FY91" s="581">
        <f t="shared" si="195"/>
        <v>0</v>
      </c>
      <c r="FZ91" s="581">
        <f t="shared" si="196"/>
        <v>20</v>
      </c>
      <c r="GA91" s="581">
        <f t="shared" si="197"/>
        <v>0</v>
      </c>
      <c r="GB91" s="581">
        <f t="shared" si="101"/>
        <v>-20</v>
      </c>
      <c r="GC91" s="581">
        <f t="shared" si="102"/>
        <v>0</v>
      </c>
      <c r="GD91" s="581">
        <f t="shared" si="103"/>
        <v>20</v>
      </c>
      <c r="GE91" s="581">
        <f t="shared" si="104"/>
        <v>0</v>
      </c>
      <c r="GF91" s="581">
        <f t="shared" si="105"/>
        <v>-20</v>
      </c>
      <c r="GG91" s="581">
        <f t="shared" si="106"/>
        <v>0</v>
      </c>
      <c r="GH91" s="581">
        <f t="shared" si="107"/>
        <v>20</v>
      </c>
      <c r="GI91" s="581">
        <f t="shared" si="108"/>
        <v>0</v>
      </c>
      <c r="GJ91" s="581">
        <f t="shared" si="109"/>
        <v>-20</v>
      </c>
      <c r="GK91" s="581">
        <f t="shared" si="110"/>
        <v>0</v>
      </c>
      <c r="GL91" s="581">
        <f t="shared" si="111"/>
        <v>20</v>
      </c>
      <c r="GM91" s="581">
        <f t="shared" si="112"/>
        <v>0</v>
      </c>
      <c r="GN91" s="581">
        <f t="shared" si="113"/>
        <v>-20</v>
      </c>
      <c r="GO91" s="581">
        <f t="shared" si="114"/>
        <v>0</v>
      </c>
      <c r="GP91" s="581">
        <f t="shared" si="115"/>
        <v>20</v>
      </c>
      <c r="GQ91" s="581">
        <f t="shared" si="116"/>
        <v>0</v>
      </c>
      <c r="GR91" s="581">
        <f t="shared" si="117"/>
        <v>-20</v>
      </c>
      <c r="GS91" s="581">
        <f t="shared" si="118"/>
        <v>0</v>
      </c>
      <c r="GT91" s="581">
        <f t="shared" si="119"/>
        <v>20</v>
      </c>
      <c r="GU91" s="581">
        <f t="shared" si="120"/>
        <v>0</v>
      </c>
      <c r="GV91" s="581">
        <f t="shared" si="121"/>
        <v>-20</v>
      </c>
      <c r="GW91" s="581">
        <f t="shared" si="122"/>
        <v>0</v>
      </c>
      <c r="GX91" s="581">
        <f t="shared" si="123"/>
        <v>20</v>
      </c>
      <c r="GY91" s="581">
        <f t="shared" si="124"/>
        <v>0</v>
      </c>
    </row>
    <row r="92" spans="1:207" ht="16.5" thickTop="1" thickBot="1" x14ac:dyDescent="0.3">
      <c r="A92" s="581">
        <v>910</v>
      </c>
      <c r="B92" s="584" t="s">
        <v>110</v>
      </c>
      <c r="C92" s="581">
        <f t="shared" si="198"/>
        <v>13</v>
      </c>
      <c r="D92" s="581">
        <f t="shared" si="125"/>
        <v>1304</v>
      </c>
      <c r="E92" s="581">
        <v>910</v>
      </c>
      <c r="F92" s="581">
        <f t="shared" si="199"/>
        <v>4</v>
      </c>
      <c r="G92" s="582" t="s">
        <v>106</v>
      </c>
      <c r="H92" s="581">
        <v>20</v>
      </c>
      <c r="I92" s="581">
        <v>0</v>
      </c>
      <c r="J92" s="581">
        <v>-20</v>
      </c>
      <c r="K92" s="581">
        <v>0</v>
      </c>
      <c r="L92" s="581">
        <f t="shared" si="126"/>
        <v>20</v>
      </c>
      <c r="M92" s="581">
        <f t="shared" si="127"/>
        <v>0</v>
      </c>
      <c r="N92" s="581">
        <f t="shared" si="128"/>
        <v>-20</v>
      </c>
      <c r="O92" s="581">
        <f t="shared" si="129"/>
        <v>0</v>
      </c>
      <c r="P92" s="581">
        <f t="shared" si="130"/>
        <v>20</v>
      </c>
      <c r="Q92" s="581">
        <f t="shared" si="131"/>
        <v>0</v>
      </c>
      <c r="R92" s="581">
        <f t="shared" si="132"/>
        <v>-20</v>
      </c>
      <c r="S92" s="581">
        <f t="shared" si="133"/>
        <v>0</v>
      </c>
      <c r="T92" s="581">
        <f t="shared" si="134"/>
        <v>20</v>
      </c>
      <c r="U92" s="581">
        <f t="shared" si="135"/>
        <v>0</v>
      </c>
      <c r="V92" s="581">
        <f t="shared" si="136"/>
        <v>-20</v>
      </c>
      <c r="W92" s="581">
        <f t="shared" si="137"/>
        <v>0</v>
      </c>
      <c r="X92" s="581">
        <f t="shared" si="138"/>
        <v>20</v>
      </c>
      <c r="Y92" s="581">
        <f t="shared" si="139"/>
        <v>0</v>
      </c>
      <c r="Z92" s="581">
        <f t="shared" si="140"/>
        <v>-20</v>
      </c>
      <c r="AA92" s="581">
        <f t="shared" si="141"/>
        <v>0</v>
      </c>
      <c r="AB92" s="581">
        <f t="shared" si="142"/>
        <v>20</v>
      </c>
      <c r="AC92" s="581">
        <f t="shared" si="143"/>
        <v>0</v>
      </c>
      <c r="AD92" s="581">
        <f t="shared" si="144"/>
        <v>-20</v>
      </c>
      <c r="AE92" s="581">
        <f t="shared" si="145"/>
        <v>0</v>
      </c>
      <c r="AF92" s="581">
        <f t="shared" si="146"/>
        <v>20</v>
      </c>
      <c r="AG92" s="581">
        <f t="shared" si="147"/>
        <v>0</v>
      </c>
      <c r="AH92" s="581">
        <f t="shared" si="148"/>
        <v>-20</v>
      </c>
      <c r="AI92" s="581">
        <f t="shared" si="149"/>
        <v>0</v>
      </c>
      <c r="AJ92" s="581">
        <f t="shared" si="150"/>
        <v>20</v>
      </c>
      <c r="AK92" s="581">
        <f t="shared" si="151"/>
        <v>0</v>
      </c>
      <c r="AL92" s="581">
        <f t="shared" si="152"/>
        <v>-20</v>
      </c>
      <c r="AM92" s="581">
        <f t="shared" si="153"/>
        <v>0</v>
      </c>
      <c r="AN92" s="581">
        <f t="shared" si="154"/>
        <v>20</v>
      </c>
      <c r="AO92" s="581">
        <f t="shared" si="155"/>
        <v>0</v>
      </c>
      <c r="AP92" s="581">
        <f t="shared" si="156"/>
        <v>-20</v>
      </c>
      <c r="AQ92" s="581">
        <f t="shared" si="157"/>
        <v>0</v>
      </c>
      <c r="AR92" s="581">
        <f t="shared" si="158"/>
        <v>20</v>
      </c>
      <c r="AS92" s="581">
        <f t="shared" si="159"/>
        <v>0</v>
      </c>
      <c r="AT92" s="581">
        <f t="shared" si="160"/>
        <v>-20</v>
      </c>
      <c r="AU92" s="581">
        <f t="shared" si="161"/>
        <v>0</v>
      </c>
      <c r="AV92" s="581">
        <f t="shared" si="162"/>
        <v>20</v>
      </c>
      <c r="AW92" s="581">
        <f t="shared" si="163"/>
        <v>0</v>
      </c>
      <c r="AX92" s="581">
        <f t="shared" si="164"/>
        <v>-20</v>
      </c>
      <c r="AY92" s="581">
        <f t="shared" si="165"/>
        <v>0</v>
      </c>
      <c r="AZ92" s="581">
        <f t="shared" si="166"/>
        <v>20</v>
      </c>
      <c r="BA92" s="581">
        <f t="shared" si="167"/>
        <v>0</v>
      </c>
      <c r="BB92" s="581">
        <f t="shared" si="168"/>
        <v>-20</v>
      </c>
      <c r="BC92" s="581">
        <f t="shared" si="169"/>
        <v>0</v>
      </c>
      <c r="BD92" s="581">
        <f t="shared" si="170"/>
        <v>20</v>
      </c>
      <c r="BE92" s="581">
        <f t="shared" si="171"/>
        <v>0</v>
      </c>
      <c r="BF92" s="581">
        <f>H92*((Resultat_liste!$M94+20)/20)+Resultat_liste!$J94</f>
        <v>21</v>
      </c>
      <c r="BG92" s="581">
        <f>I92*((Resultat_liste!$M94+20)/20)+Resultat_liste!$J94</f>
        <v>0</v>
      </c>
      <c r="BH92" s="581">
        <f>J92*((Resultat_liste!$M94+20)/20)+Resultat_liste!$J94</f>
        <v>-21</v>
      </c>
      <c r="BI92" s="581">
        <f>K92*((Resultat_liste!$M94+20)/20)+Resultat_liste!$J94</f>
        <v>0</v>
      </c>
      <c r="BJ92" s="581">
        <f>L92*((Resultat_liste!$M94+20)/20)+Resultat_liste!$J94</f>
        <v>21</v>
      </c>
      <c r="BK92" s="581">
        <f>M92*((Resultat_liste!$M94+20)/20)+Resultat_liste!$J94</f>
        <v>0</v>
      </c>
      <c r="BL92" s="581">
        <f>N92*((Resultat_liste!$M94+20)/20)+Resultat_liste!$J94</f>
        <v>-21</v>
      </c>
      <c r="BM92" s="581">
        <f>O92*((Resultat_liste!$M94+20)/20)+Resultat_liste!$J94</f>
        <v>0</v>
      </c>
      <c r="BN92" s="581">
        <f>P92*((Resultat_liste!$M94+20)/20)+Resultat_liste!$J94</f>
        <v>21</v>
      </c>
      <c r="BO92" s="581">
        <f>Q92*((Resultat_liste!$M94+20)/20)+Resultat_liste!$J94</f>
        <v>0</v>
      </c>
      <c r="BP92" s="581">
        <f>R92*((Resultat_liste!$M94+20)/20)+Resultat_liste!$J94</f>
        <v>-21</v>
      </c>
      <c r="BQ92" s="581">
        <f>S92*((Resultat_liste!$M94+20)/20)+Resultat_liste!$J94</f>
        <v>0</v>
      </c>
      <c r="BR92" s="581">
        <f>T92*((Resultat_liste!$M94+20)/20)+Resultat_liste!$J94</f>
        <v>21</v>
      </c>
      <c r="BS92" s="581">
        <f>U92*((Resultat_liste!$M94+20)/20)+Resultat_liste!$J94</f>
        <v>0</v>
      </c>
      <c r="BT92" s="581">
        <f>V92*((Resultat_liste!$M94+20)/20)+Resultat_liste!$J94</f>
        <v>-21</v>
      </c>
      <c r="BU92" s="581">
        <f>W92*((Resultat_liste!$M94+20)/20)+Resultat_liste!$J94</f>
        <v>0</v>
      </c>
      <c r="BV92" s="581">
        <f>X92*((Resultat_liste!$M94+20)/20)+Resultat_liste!$J94</f>
        <v>21</v>
      </c>
      <c r="BW92" s="581">
        <f>Y92*((Resultat_liste!$M94+20)/20)+Resultat_liste!$J94</f>
        <v>0</v>
      </c>
      <c r="BX92" s="581">
        <f>Z92*((Resultat_liste!$M94+20)/20)+Resultat_liste!$J94</f>
        <v>-21</v>
      </c>
      <c r="BY92" s="581">
        <f>AA92*((Resultat_liste!$M94+20)/20)+Resultat_liste!$J94</f>
        <v>0</v>
      </c>
      <c r="BZ92" s="581">
        <f>AB92*((Resultat_liste!$M94+20)/20)+Resultat_liste!$J94</f>
        <v>21</v>
      </c>
      <c r="CA92" s="581">
        <f>AC92*((Resultat_liste!$M94+20)/20)+Resultat_liste!$J94</f>
        <v>0</v>
      </c>
      <c r="CB92" s="581">
        <f>AD92*((Resultat_liste!$M94+20)/20)+Resultat_liste!$J94</f>
        <v>-21</v>
      </c>
      <c r="CC92" s="581">
        <f>AE92*((Resultat_liste!$M94+20)/20)+Resultat_liste!$J94</f>
        <v>0</v>
      </c>
      <c r="CD92" s="581">
        <f>AF92*((Resultat_liste!$M94+20)/20)+Resultat_liste!$J94</f>
        <v>21</v>
      </c>
      <c r="CE92" s="581">
        <f>AG92*((Resultat_liste!$M94+20)/20)+Resultat_liste!$J94</f>
        <v>0</v>
      </c>
      <c r="CF92" s="581">
        <f>AH92*((Resultat_liste!$M94+20)/20)+Resultat_liste!$J94</f>
        <v>-21</v>
      </c>
      <c r="CG92" s="581">
        <f>AI92*((Resultat_liste!$M94+20)/20)+Resultat_liste!$J94</f>
        <v>0</v>
      </c>
      <c r="CH92" s="581">
        <f>AJ92*((Resultat_liste!$M94+20)/20)+Resultat_liste!$J94</f>
        <v>21</v>
      </c>
      <c r="CI92" s="581">
        <f>AK92*((Resultat_liste!$M94+20)/20)+Resultat_liste!$J94</f>
        <v>0</v>
      </c>
      <c r="CJ92" s="581">
        <f>AL92*((Resultat_liste!$M94+20)/20)+Resultat_liste!$J94</f>
        <v>-21</v>
      </c>
      <c r="CK92" s="581">
        <f>AM92*((Resultat_liste!$M94+20)/20)+Resultat_liste!$J94</f>
        <v>0</v>
      </c>
      <c r="CL92" s="581">
        <f>AN92*((Resultat_liste!$M94+20)/20)+Resultat_liste!$J94</f>
        <v>21</v>
      </c>
      <c r="CM92" s="581">
        <f>AO92*((Resultat_liste!$M94+20)/20)+Resultat_liste!$J94</f>
        <v>0</v>
      </c>
      <c r="CN92" s="581">
        <f>AP92*((Resultat_liste!$M94+20)/20)+Resultat_liste!$J94</f>
        <v>-21</v>
      </c>
      <c r="CO92" s="581">
        <f>AQ92*((Resultat_liste!$M94+20)/20)+Resultat_liste!$J94</f>
        <v>0</v>
      </c>
      <c r="CP92" s="581">
        <f>AR92*((Resultat_liste!$M94+20)/20)+Resultat_liste!$J94</f>
        <v>21</v>
      </c>
      <c r="CQ92" s="581">
        <f>AS92*((Resultat_liste!$M94+20)/20)+Resultat_liste!$J94</f>
        <v>0</v>
      </c>
      <c r="CR92" s="581">
        <f>AT92*((Resultat_liste!$M94+20)/20)+Resultat_liste!$J94</f>
        <v>-21</v>
      </c>
      <c r="CS92" s="581">
        <f>AU92*((Resultat_liste!$M94+20)/20)+Resultat_liste!$J94</f>
        <v>0</v>
      </c>
      <c r="CT92" s="581">
        <f>AV92*((Resultat_liste!$M94+20)/20)+Resultat_liste!$J94</f>
        <v>21</v>
      </c>
      <c r="CU92" s="581">
        <f>AW92*((Resultat_liste!$M94+20)/20)+Resultat_liste!$J94</f>
        <v>0</v>
      </c>
      <c r="CV92" s="581">
        <f>AX92*((Resultat_liste!$M94+20)/20)+Resultat_liste!$J94</f>
        <v>-21</v>
      </c>
      <c r="CW92" s="581">
        <f>AY92*((Resultat_liste!$M94+20)/20)+Resultat_liste!$J94</f>
        <v>0</v>
      </c>
      <c r="CX92" s="581">
        <f>AZ92*((Resultat_liste!$M94+20)/20)+Resultat_liste!$J94</f>
        <v>21</v>
      </c>
      <c r="CY92" s="581">
        <f>BA92*((Resultat_liste!$M94+20)/20)+Resultat_liste!$J94</f>
        <v>0</v>
      </c>
      <c r="CZ92" s="581">
        <f>BB92*((Resultat_liste!$M94+20)/20)+Resultat_liste!$J94</f>
        <v>-21</v>
      </c>
      <c r="DA92" s="581">
        <f>BC92*((Resultat_liste!$M94+20)/20)+Resultat_liste!$J94</f>
        <v>0</v>
      </c>
      <c r="DB92" s="581">
        <f>BD92*((Resultat_liste!$M94+20)/20)+Resultat_liste!$J94</f>
        <v>21</v>
      </c>
      <c r="DC92" s="581">
        <f>BE92*((Resultat_liste!$M94+20)/20)+Resultat_liste!$J94</f>
        <v>0</v>
      </c>
      <c r="DD92" s="581">
        <f>H92*((Resultat_liste!$Y94+20)/20)+Resultat_liste!$V94</f>
        <v>18</v>
      </c>
      <c r="DE92" s="581">
        <f>I92*((Resultat_liste!$Y94+20)/20)+Resultat_liste!$V94</f>
        <v>0</v>
      </c>
      <c r="DF92" s="581">
        <f>J92*((Resultat_liste!$Y94+20)/20)+Resultat_liste!$V94</f>
        <v>-18</v>
      </c>
      <c r="DG92" s="581">
        <f>K92*((Resultat_liste!$Y94+20)/20)+Resultat_liste!$V94</f>
        <v>0</v>
      </c>
      <c r="DH92" s="581">
        <f>L92*((Resultat_liste!$Y94+20)/20)+Resultat_liste!$V94</f>
        <v>18</v>
      </c>
      <c r="DI92" s="581">
        <f>M92*((Resultat_liste!$Y94+20)/20)+Resultat_liste!$V94</f>
        <v>0</v>
      </c>
      <c r="DJ92" s="581">
        <f>N92*((Resultat_liste!$Y94+20)/20)+Resultat_liste!$V94</f>
        <v>-18</v>
      </c>
      <c r="DK92" s="581">
        <f>O92*((Resultat_liste!$Y94+20)/20)+Resultat_liste!$V94</f>
        <v>0</v>
      </c>
      <c r="DL92" s="581">
        <f>P92*((Resultat_liste!$Y94+20)/20)+Resultat_liste!$V94</f>
        <v>18</v>
      </c>
      <c r="DM92" s="581">
        <f>Q92*((Resultat_liste!$Y94+20)/20)+Resultat_liste!$V94</f>
        <v>0</v>
      </c>
      <c r="DN92" s="581">
        <f>R92*((Resultat_liste!$Y94+20)/20)+Resultat_liste!$V94</f>
        <v>-18</v>
      </c>
      <c r="DO92" s="581">
        <f>S92*((Resultat_liste!$Y94+20)/20)+Resultat_liste!$V94</f>
        <v>0</v>
      </c>
      <c r="DP92" s="581">
        <f>T92*((Resultat_liste!$Y94+20)/20)+Resultat_liste!$V94</f>
        <v>18</v>
      </c>
      <c r="DQ92" s="581">
        <f>U92*((Resultat_liste!$Y94+20)/20)+Resultat_liste!$V94</f>
        <v>0</v>
      </c>
      <c r="DR92" s="581">
        <f>V92*((Resultat_liste!$Y94+20)/20)+Resultat_liste!$V94</f>
        <v>-18</v>
      </c>
      <c r="DS92" s="581">
        <f>W92*((Resultat_liste!$Y94+20)/20)+Resultat_liste!$V94</f>
        <v>0</v>
      </c>
      <c r="DT92" s="581">
        <f>X92*((Resultat_liste!$Y94+20)/20)+Resultat_liste!$V94</f>
        <v>18</v>
      </c>
      <c r="DU92" s="581">
        <f>Y92*((Resultat_liste!$Y94+20)/20)+Resultat_liste!$V94</f>
        <v>0</v>
      </c>
      <c r="DV92" s="581">
        <f>Z92*((Resultat_liste!$Y94+20)/20)+Resultat_liste!$V94</f>
        <v>-18</v>
      </c>
      <c r="DW92" s="581">
        <f>AA92*((Resultat_liste!$Y94+20)/20)+Resultat_liste!$V94</f>
        <v>0</v>
      </c>
      <c r="DX92" s="581">
        <f>AB92*((Resultat_liste!$Y94+20)/20)+Resultat_liste!$V94</f>
        <v>18</v>
      </c>
      <c r="DY92" s="581">
        <f>AC92*((Resultat_liste!$Y94+20)/20)+Resultat_liste!$V94</f>
        <v>0</v>
      </c>
      <c r="DZ92" s="581">
        <f>AD92*((Resultat_liste!$Y94+20)/20)+Resultat_liste!$V94</f>
        <v>-18</v>
      </c>
      <c r="EA92" s="581">
        <f>AE92*((Resultat_liste!$Y94+20)/20)+Resultat_liste!$V94</f>
        <v>0</v>
      </c>
      <c r="EB92" s="581">
        <f>AF92*((Resultat_liste!$Y94+20)/20)+Resultat_liste!$V94</f>
        <v>18</v>
      </c>
      <c r="EC92" s="581">
        <f>AG92*((Resultat_liste!$Y94+20)/20)+Resultat_liste!$V94</f>
        <v>0</v>
      </c>
      <c r="ED92" s="581">
        <f>AH92*((Resultat_liste!$Y94+20)/20)+Resultat_liste!$V94</f>
        <v>-18</v>
      </c>
      <c r="EE92" s="581">
        <f>AI92*((Resultat_liste!$Y94+20)/20)+Resultat_liste!$V94</f>
        <v>0</v>
      </c>
      <c r="EF92" s="581">
        <f>AJ92*((Resultat_liste!$Y94+20)/20)+Resultat_liste!$V94</f>
        <v>18</v>
      </c>
      <c r="EG92" s="581">
        <f>AK92*((Resultat_liste!$Y94+20)/20)+Resultat_liste!$V94</f>
        <v>0</v>
      </c>
      <c r="EH92" s="581">
        <f>AL92*((Resultat_liste!$Y94+20)/20)+Resultat_liste!$V94</f>
        <v>-18</v>
      </c>
      <c r="EI92" s="581">
        <f>AM92*((Resultat_liste!$Y94+20)/20)+Resultat_liste!$V94</f>
        <v>0</v>
      </c>
      <c r="EJ92" s="581">
        <f>AN92*((Resultat_liste!$Y94+20)/20)+Resultat_liste!$V94</f>
        <v>18</v>
      </c>
      <c r="EK92" s="581">
        <f>AO92*((Resultat_liste!$Y94+20)/20)+Resultat_liste!$V94</f>
        <v>0</v>
      </c>
      <c r="EL92" s="581">
        <f>AP92*((Resultat_liste!$Y94+20)/20)+Resultat_liste!$V94</f>
        <v>-18</v>
      </c>
      <c r="EM92" s="581">
        <f>AQ92*((Resultat_liste!$Y94+20)/20)+Resultat_liste!$V94</f>
        <v>0</v>
      </c>
      <c r="EN92" s="581">
        <f>AR92*((Resultat_liste!$Y94+20)/20)+Resultat_liste!$V94</f>
        <v>18</v>
      </c>
      <c r="EO92" s="581">
        <f>AS92*((Resultat_liste!$Y94+20)/20)+Resultat_liste!$V94</f>
        <v>0</v>
      </c>
      <c r="EP92" s="581">
        <f>AT92*((Resultat_liste!$Y94+20)/20)+Resultat_liste!$V94</f>
        <v>-18</v>
      </c>
      <c r="EQ92" s="581">
        <f>AU92*((Resultat_liste!$Y94+20)/20)+Resultat_liste!$V94</f>
        <v>0</v>
      </c>
      <c r="ER92" s="581">
        <f>AV92*((Resultat_liste!$Y94+20)/20)+Resultat_liste!$V94</f>
        <v>18</v>
      </c>
      <c r="ES92" s="581">
        <f>AW92*((Resultat_liste!$Y94+20)/20)+Resultat_liste!$V94</f>
        <v>0</v>
      </c>
      <c r="ET92" s="581">
        <f>AX92*((Resultat_liste!$Y94+20)/20)+Resultat_liste!$V94</f>
        <v>-18</v>
      </c>
      <c r="EU92" s="581">
        <f>AY92*((Resultat_liste!$Y94+20)/20)+Resultat_liste!$V94</f>
        <v>0</v>
      </c>
      <c r="EV92" s="581">
        <f>AZ92*((Resultat_liste!$Y94+20)/20)+Resultat_liste!$V94</f>
        <v>18</v>
      </c>
      <c r="EW92" s="581">
        <f>BA92*((Resultat_liste!$Y94+20)/20)+Resultat_liste!$V94</f>
        <v>0</v>
      </c>
      <c r="EX92" s="581">
        <f>BB92*((Resultat_liste!$Y94+20)/20)+Resultat_liste!$V94</f>
        <v>-18</v>
      </c>
      <c r="EY92" s="581">
        <f>BC92*((Resultat_liste!$Y94+20)/20)+Resultat_liste!$V94</f>
        <v>0</v>
      </c>
      <c r="EZ92" s="581">
        <f>BD92*((Resultat_liste!$Y94+20)/20)+Resultat_liste!$V94</f>
        <v>18</v>
      </c>
      <c r="FA92" s="581">
        <f>BE92*((Resultat_liste!$Y94+20)/20)+Resultat_liste!$V94</f>
        <v>0</v>
      </c>
      <c r="FB92" s="581">
        <f t="shared" si="172"/>
        <v>20</v>
      </c>
      <c r="FC92" s="581">
        <f t="shared" si="173"/>
        <v>0</v>
      </c>
      <c r="FD92" s="581">
        <f t="shared" si="174"/>
        <v>-20</v>
      </c>
      <c r="FE92" s="581">
        <f t="shared" si="175"/>
        <v>0</v>
      </c>
      <c r="FF92" s="581">
        <f t="shared" si="176"/>
        <v>20</v>
      </c>
      <c r="FG92" s="581">
        <f t="shared" si="177"/>
        <v>0</v>
      </c>
      <c r="FH92" s="581">
        <f t="shared" si="178"/>
        <v>-20</v>
      </c>
      <c r="FI92" s="581">
        <f t="shared" si="179"/>
        <v>0</v>
      </c>
      <c r="FJ92" s="581">
        <f t="shared" si="180"/>
        <v>20</v>
      </c>
      <c r="FK92" s="581">
        <f t="shared" si="181"/>
        <v>0</v>
      </c>
      <c r="FL92" s="581">
        <f t="shared" si="182"/>
        <v>-20</v>
      </c>
      <c r="FM92" s="581">
        <f t="shared" si="183"/>
        <v>0</v>
      </c>
      <c r="FN92" s="581">
        <f t="shared" si="184"/>
        <v>20</v>
      </c>
      <c r="FO92" s="581">
        <f t="shared" si="185"/>
        <v>0</v>
      </c>
      <c r="FP92" s="581">
        <f t="shared" si="186"/>
        <v>-20</v>
      </c>
      <c r="FQ92" s="581">
        <f t="shared" si="187"/>
        <v>0</v>
      </c>
      <c r="FR92" s="581">
        <f t="shared" si="188"/>
        <v>20</v>
      </c>
      <c r="FS92" s="581">
        <f t="shared" si="189"/>
        <v>0</v>
      </c>
      <c r="FT92" s="581">
        <f t="shared" si="190"/>
        <v>-20</v>
      </c>
      <c r="FU92" s="581">
        <f t="shared" si="191"/>
        <v>0</v>
      </c>
      <c r="FV92" s="581">
        <f t="shared" si="192"/>
        <v>20</v>
      </c>
      <c r="FW92" s="581">
        <f t="shared" si="193"/>
        <v>0</v>
      </c>
      <c r="FX92" s="581">
        <f t="shared" si="194"/>
        <v>-20</v>
      </c>
      <c r="FY92" s="581">
        <f t="shared" si="195"/>
        <v>0</v>
      </c>
      <c r="FZ92" s="581">
        <f t="shared" si="196"/>
        <v>20</v>
      </c>
      <c r="GA92" s="581">
        <f t="shared" si="197"/>
        <v>0</v>
      </c>
      <c r="GB92" s="581">
        <f t="shared" si="101"/>
        <v>-20</v>
      </c>
      <c r="GC92" s="581">
        <f t="shared" si="102"/>
        <v>0</v>
      </c>
      <c r="GD92" s="581">
        <f t="shared" si="103"/>
        <v>20</v>
      </c>
      <c r="GE92" s="581">
        <f t="shared" si="104"/>
        <v>0</v>
      </c>
      <c r="GF92" s="581">
        <f t="shared" si="105"/>
        <v>-20</v>
      </c>
      <c r="GG92" s="581">
        <f t="shared" si="106"/>
        <v>0</v>
      </c>
      <c r="GH92" s="581">
        <f t="shared" si="107"/>
        <v>20</v>
      </c>
      <c r="GI92" s="581">
        <f t="shared" si="108"/>
        <v>0</v>
      </c>
      <c r="GJ92" s="581">
        <f t="shared" si="109"/>
        <v>-20</v>
      </c>
      <c r="GK92" s="581">
        <f t="shared" si="110"/>
        <v>0</v>
      </c>
      <c r="GL92" s="581">
        <f t="shared" si="111"/>
        <v>20</v>
      </c>
      <c r="GM92" s="581">
        <f t="shared" si="112"/>
        <v>0</v>
      </c>
      <c r="GN92" s="581">
        <f t="shared" si="113"/>
        <v>-20</v>
      </c>
      <c r="GO92" s="581">
        <f t="shared" si="114"/>
        <v>0</v>
      </c>
      <c r="GP92" s="581">
        <f t="shared" si="115"/>
        <v>20</v>
      </c>
      <c r="GQ92" s="581">
        <f t="shared" si="116"/>
        <v>0</v>
      </c>
      <c r="GR92" s="581">
        <f t="shared" si="117"/>
        <v>-20</v>
      </c>
      <c r="GS92" s="581">
        <f t="shared" si="118"/>
        <v>0</v>
      </c>
      <c r="GT92" s="581">
        <f t="shared" si="119"/>
        <v>20</v>
      </c>
      <c r="GU92" s="581">
        <f t="shared" si="120"/>
        <v>0</v>
      </c>
      <c r="GV92" s="581">
        <f t="shared" si="121"/>
        <v>-20</v>
      </c>
      <c r="GW92" s="581">
        <f t="shared" si="122"/>
        <v>0</v>
      </c>
      <c r="GX92" s="581">
        <f t="shared" si="123"/>
        <v>20</v>
      </c>
      <c r="GY92" s="581">
        <f t="shared" si="124"/>
        <v>0</v>
      </c>
    </row>
    <row r="93" spans="1:207" ht="16.5" thickTop="1" thickBot="1" x14ac:dyDescent="0.3">
      <c r="A93" s="581">
        <v>920</v>
      </c>
      <c r="B93" s="584" t="s">
        <v>111</v>
      </c>
      <c r="C93" s="581">
        <f t="shared" si="198"/>
        <v>13</v>
      </c>
      <c r="D93" s="581">
        <f t="shared" si="125"/>
        <v>1305</v>
      </c>
      <c r="E93" s="581">
        <v>920</v>
      </c>
      <c r="F93" s="581">
        <f t="shared" si="199"/>
        <v>5</v>
      </c>
      <c r="G93" s="582" t="s">
        <v>106</v>
      </c>
      <c r="H93" s="581">
        <v>20</v>
      </c>
      <c r="I93" s="581">
        <v>0</v>
      </c>
      <c r="J93" s="581">
        <v>-20</v>
      </c>
      <c r="K93" s="581">
        <v>0</v>
      </c>
      <c r="L93" s="581">
        <f t="shared" si="126"/>
        <v>20</v>
      </c>
      <c r="M93" s="581">
        <f t="shared" si="127"/>
        <v>0</v>
      </c>
      <c r="N93" s="581">
        <f t="shared" si="128"/>
        <v>-20</v>
      </c>
      <c r="O93" s="581">
        <f t="shared" si="129"/>
        <v>0</v>
      </c>
      <c r="P93" s="581">
        <f t="shared" si="130"/>
        <v>20</v>
      </c>
      <c r="Q93" s="581">
        <f t="shared" si="131"/>
        <v>0</v>
      </c>
      <c r="R93" s="581">
        <f t="shared" si="132"/>
        <v>-20</v>
      </c>
      <c r="S93" s="581">
        <f t="shared" si="133"/>
        <v>0</v>
      </c>
      <c r="T93" s="581">
        <f t="shared" si="134"/>
        <v>20</v>
      </c>
      <c r="U93" s="581">
        <f t="shared" si="135"/>
        <v>0</v>
      </c>
      <c r="V93" s="581">
        <f t="shared" si="136"/>
        <v>-20</v>
      </c>
      <c r="W93" s="581">
        <f t="shared" si="137"/>
        <v>0</v>
      </c>
      <c r="X93" s="581">
        <f t="shared" si="138"/>
        <v>20</v>
      </c>
      <c r="Y93" s="581">
        <f t="shared" si="139"/>
        <v>0</v>
      </c>
      <c r="Z93" s="581">
        <f t="shared" si="140"/>
        <v>-20</v>
      </c>
      <c r="AA93" s="581">
        <f t="shared" si="141"/>
        <v>0</v>
      </c>
      <c r="AB93" s="581">
        <f t="shared" si="142"/>
        <v>20</v>
      </c>
      <c r="AC93" s="581">
        <f t="shared" si="143"/>
        <v>0</v>
      </c>
      <c r="AD93" s="581">
        <f t="shared" si="144"/>
        <v>-20</v>
      </c>
      <c r="AE93" s="581">
        <f t="shared" si="145"/>
        <v>0</v>
      </c>
      <c r="AF93" s="581">
        <f t="shared" si="146"/>
        <v>20</v>
      </c>
      <c r="AG93" s="581">
        <f t="shared" si="147"/>
        <v>0</v>
      </c>
      <c r="AH93" s="581">
        <f t="shared" si="148"/>
        <v>-20</v>
      </c>
      <c r="AI93" s="581">
        <f t="shared" si="149"/>
        <v>0</v>
      </c>
      <c r="AJ93" s="581">
        <f t="shared" si="150"/>
        <v>20</v>
      </c>
      <c r="AK93" s="581">
        <f t="shared" si="151"/>
        <v>0</v>
      </c>
      <c r="AL93" s="581">
        <f t="shared" si="152"/>
        <v>-20</v>
      </c>
      <c r="AM93" s="581">
        <f t="shared" si="153"/>
        <v>0</v>
      </c>
      <c r="AN93" s="581">
        <f t="shared" si="154"/>
        <v>20</v>
      </c>
      <c r="AO93" s="581">
        <f t="shared" si="155"/>
        <v>0</v>
      </c>
      <c r="AP93" s="581">
        <f t="shared" si="156"/>
        <v>-20</v>
      </c>
      <c r="AQ93" s="581">
        <f t="shared" si="157"/>
        <v>0</v>
      </c>
      <c r="AR93" s="581">
        <f t="shared" si="158"/>
        <v>20</v>
      </c>
      <c r="AS93" s="581">
        <f t="shared" si="159"/>
        <v>0</v>
      </c>
      <c r="AT93" s="581">
        <f t="shared" si="160"/>
        <v>-20</v>
      </c>
      <c r="AU93" s="581">
        <f t="shared" si="161"/>
        <v>0</v>
      </c>
      <c r="AV93" s="581">
        <f t="shared" si="162"/>
        <v>20</v>
      </c>
      <c r="AW93" s="581">
        <f t="shared" si="163"/>
        <v>0</v>
      </c>
      <c r="AX93" s="581">
        <f t="shared" si="164"/>
        <v>-20</v>
      </c>
      <c r="AY93" s="581">
        <f t="shared" si="165"/>
        <v>0</v>
      </c>
      <c r="AZ93" s="581">
        <f t="shared" si="166"/>
        <v>20</v>
      </c>
      <c r="BA93" s="581">
        <f t="shared" si="167"/>
        <v>0</v>
      </c>
      <c r="BB93" s="581">
        <f t="shared" si="168"/>
        <v>-20</v>
      </c>
      <c r="BC93" s="581">
        <f t="shared" si="169"/>
        <v>0</v>
      </c>
      <c r="BD93" s="581">
        <f t="shared" si="170"/>
        <v>20</v>
      </c>
      <c r="BE93" s="581">
        <f t="shared" si="171"/>
        <v>0</v>
      </c>
      <c r="BF93" s="581">
        <f>H93*((Resultat_liste!$M95+20)/20)+Resultat_liste!$J95</f>
        <v>20</v>
      </c>
      <c r="BG93" s="581">
        <f>I93*((Resultat_liste!$M95+20)/20)+Resultat_liste!$J95</f>
        <v>0</v>
      </c>
      <c r="BH93" s="581">
        <f>J93*((Resultat_liste!$M95+20)/20)+Resultat_liste!$J95</f>
        <v>-20</v>
      </c>
      <c r="BI93" s="581">
        <f>K93*((Resultat_liste!$M95+20)/20)+Resultat_liste!$J95</f>
        <v>0</v>
      </c>
      <c r="BJ93" s="581">
        <f>L93*((Resultat_liste!$M95+20)/20)+Resultat_liste!$J95</f>
        <v>20</v>
      </c>
      <c r="BK93" s="581">
        <f>M93*((Resultat_liste!$M95+20)/20)+Resultat_liste!$J95</f>
        <v>0</v>
      </c>
      <c r="BL93" s="581">
        <f>N93*((Resultat_liste!$M95+20)/20)+Resultat_liste!$J95</f>
        <v>-20</v>
      </c>
      <c r="BM93" s="581">
        <f>O93*((Resultat_liste!$M95+20)/20)+Resultat_liste!$J95</f>
        <v>0</v>
      </c>
      <c r="BN93" s="581">
        <f>P93*((Resultat_liste!$M95+20)/20)+Resultat_liste!$J95</f>
        <v>20</v>
      </c>
      <c r="BO93" s="581">
        <f>Q93*((Resultat_liste!$M95+20)/20)+Resultat_liste!$J95</f>
        <v>0</v>
      </c>
      <c r="BP93" s="581">
        <f>R93*((Resultat_liste!$M95+20)/20)+Resultat_liste!$J95</f>
        <v>-20</v>
      </c>
      <c r="BQ93" s="581">
        <f>S93*((Resultat_liste!$M95+20)/20)+Resultat_liste!$J95</f>
        <v>0</v>
      </c>
      <c r="BR93" s="581">
        <f>T93*((Resultat_liste!$M95+20)/20)+Resultat_liste!$J95</f>
        <v>20</v>
      </c>
      <c r="BS93" s="581">
        <f>U93*((Resultat_liste!$M95+20)/20)+Resultat_liste!$J95</f>
        <v>0</v>
      </c>
      <c r="BT93" s="581">
        <f>V93*((Resultat_liste!$M95+20)/20)+Resultat_liste!$J95</f>
        <v>-20</v>
      </c>
      <c r="BU93" s="581">
        <f>W93*((Resultat_liste!$M95+20)/20)+Resultat_liste!$J95</f>
        <v>0</v>
      </c>
      <c r="BV93" s="581">
        <f>X93*((Resultat_liste!$M95+20)/20)+Resultat_liste!$J95</f>
        <v>20</v>
      </c>
      <c r="BW93" s="581">
        <f>Y93*((Resultat_liste!$M95+20)/20)+Resultat_liste!$J95</f>
        <v>0</v>
      </c>
      <c r="BX93" s="581">
        <f>Z93*((Resultat_liste!$M95+20)/20)+Resultat_liste!$J95</f>
        <v>-20</v>
      </c>
      <c r="BY93" s="581">
        <f>AA93*((Resultat_liste!$M95+20)/20)+Resultat_liste!$J95</f>
        <v>0</v>
      </c>
      <c r="BZ93" s="581">
        <f>AB93*((Resultat_liste!$M95+20)/20)+Resultat_liste!$J95</f>
        <v>20</v>
      </c>
      <c r="CA93" s="581">
        <f>AC93*((Resultat_liste!$M95+20)/20)+Resultat_liste!$J95</f>
        <v>0</v>
      </c>
      <c r="CB93" s="581">
        <f>AD93*((Resultat_liste!$M95+20)/20)+Resultat_liste!$J95</f>
        <v>-20</v>
      </c>
      <c r="CC93" s="581">
        <f>AE93*((Resultat_liste!$M95+20)/20)+Resultat_liste!$J95</f>
        <v>0</v>
      </c>
      <c r="CD93" s="581">
        <f>AF93*((Resultat_liste!$M95+20)/20)+Resultat_liste!$J95</f>
        <v>20</v>
      </c>
      <c r="CE93" s="581">
        <f>AG93*((Resultat_liste!$M95+20)/20)+Resultat_liste!$J95</f>
        <v>0</v>
      </c>
      <c r="CF93" s="581">
        <f>AH93*((Resultat_liste!$M95+20)/20)+Resultat_liste!$J95</f>
        <v>-20</v>
      </c>
      <c r="CG93" s="581">
        <f>AI93*((Resultat_liste!$M95+20)/20)+Resultat_liste!$J95</f>
        <v>0</v>
      </c>
      <c r="CH93" s="581">
        <f>AJ93*((Resultat_liste!$M95+20)/20)+Resultat_liste!$J95</f>
        <v>20</v>
      </c>
      <c r="CI93" s="581">
        <f>AK93*((Resultat_liste!$M95+20)/20)+Resultat_liste!$J95</f>
        <v>0</v>
      </c>
      <c r="CJ93" s="581">
        <f>AL93*((Resultat_liste!$M95+20)/20)+Resultat_liste!$J95</f>
        <v>-20</v>
      </c>
      <c r="CK93" s="581">
        <f>AM93*((Resultat_liste!$M95+20)/20)+Resultat_liste!$J95</f>
        <v>0</v>
      </c>
      <c r="CL93" s="581">
        <f>AN93*((Resultat_liste!$M95+20)/20)+Resultat_liste!$J95</f>
        <v>20</v>
      </c>
      <c r="CM93" s="581">
        <f>AO93*((Resultat_liste!$M95+20)/20)+Resultat_liste!$J95</f>
        <v>0</v>
      </c>
      <c r="CN93" s="581">
        <f>AP93*((Resultat_liste!$M95+20)/20)+Resultat_liste!$J95</f>
        <v>-20</v>
      </c>
      <c r="CO93" s="581">
        <f>AQ93*((Resultat_liste!$M95+20)/20)+Resultat_liste!$J95</f>
        <v>0</v>
      </c>
      <c r="CP93" s="581">
        <f>AR93*((Resultat_liste!$M95+20)/20)+Resultat_liste!$J95</f>
        <v>20</v>
      </c>
      <c r="CQ93" s="581">
        <f>AS93*((Resultat_liste!$M95+20)/20)+Resultat_liste!$J95</f>
        <v>0</v>
      </c>
      <c r="CR93" s="581">
        <f>AT93*((Resultat_liste!$M95+20)/20)+Resultat_liste!$J95</f>
        <v>-20</v>
      </c>
      <c r="CS93" s="581">
        <f>AU93*((Resultat_liste!$M95+20)/20)+Resultat_liste!$J95</f>
        <v>0</v>
      </c>
      <c r="CT93" s="581">
        <f>AV93*((Resultat_liste!$M95+20)/20)+Resultat_liste!$J95</f>
        <v>20</v>
      </c>
      <c r="CU93" s="581">
        <f>AW93*((Resultat_liste!$M95+20)/20)+Resultat_liste!$J95</f>
        <v>0</v>
      </c>
      <c r="CV93" s="581">
        <f>AX93*((Resultat_liste!$M95+20)/20)+Resultat_liste!$J95</f>
        <v>-20</v>
      </c>
      <c r="CW93" s="581">
        <f>AY93*((Resultat_liste!$M95+20)/20)+Resultat_liste!$J95</f>
        <v>0</v>
      </c>
      <c r="CX93" s="581">
        <f>AZ93*((Resultat_liste!$M95+20)/20)+Resultat_liste!$J95</f>
        <v>20</v>
      </c>
      <c r="CY93" s="581">
        <f>BA93*((Resultat_liste!$M95+20)/20)+Resultat_liste!$J95</f>
        <v>0</v>
      </c>
      <c r="CZ93" s="581">
        <f>BB93*((Resultat_liste!$M95+20)/20)+Resultat_liste!$J95</f>
        <v>-20</v>
      </c>
      <c r="DA93" s="581">
        <f>BC93*((Resultat_liste!$M95+20)/20)+Resultat_liste!$J95</f>
        <v>0</v>
      </c>
      <c r="DB93" s="581">
        <f>BD93*((Resultat_liste!$M95+20)/20)+Resultat_liste!$J95</f>
        <v>20</v>
      </c>
      <c r="DC93" s="581">
        <f>BE93*((Resultat_liste!$M95+20)/20)+Resultat_liste!$J95</f>
        <v>0</v>
      </c>
      <c r="DD93" s="581">
        <f>H93*((Resultat_liste!$Y95+20)/20)+Resultat_liste!$V95</f>
        <v>20</v>
      </c>
      <c r="DE93" s="581">
        <f>I93*((Resultat_liste!$Y95+20)/20)+Resultat_liste!$V95</f>
        <v>0</v>
      </c>
      <c r="DF93" s="581">
        <f>J93*((Resultat_liste!$Y95+20)/20)+Resultat_liste!$V95</f>
        <v>-20</v>
      </c>
      <c r="DG93" s="581">
        <f>K93*((Resultat_liste!$Y95+20)/20)+Resultat_liste!$V95</f>
        <v>0</v>
      </c>
      <c r="DH93" s="581">
        <f>L93*((Resultat_liste!$Y95+20)/20)+Resultat_liste!$V95</f>
        <v>20</v>
      </c>
      <c r="DI93" s="581">
        <f>M93*((Resultat_liste!$Y95+20)/20)+Resultat_liste!$V95</f>
        <v>0</v>
      </c>
      <c r="DJ93" s="581">
        <f>N93*((Resultat_liste!$Y95+20)/20)+Resultat_liste!$V95</f>
        <v>-20</v>
      </c>
      <c r="DK93" s="581">
        <f>O93*((Resultat_liste!$Y95+20)/20)+Resultat_liste!$V95</f>
        <v>0</v>
      </c>
      <c r="DL93" s="581">
        <f>P93*((Resultat_liste!$Y95+20)/20)+Resultat_liste!$V95</f>
        <v>20</v>
      </c>
      <c r="DM93" s="581">
        <f>Q93*((Resultat_liste!$Y95+20)/20)+Resultat_liste!$V95</f>
        <v>0</v>
      </c>
      <c r="DN93" s="581">
        <f>R93*((Resultat_liste!$Y95+20)/20)+Resultat_liste!$V95</f>
        <v>-20</v>
      </c>
      <c r="DO93" s="581">
        <f>S93*((Resultat_liste!$Y95+20)/20)+Resultat_liste!$V95</f>
        <v>0</v>
      </c>
      <c r="DP93" s="581">
        <f>T93*((Resultat_liste!$Y95+20)/20)+Resultat_liste!$V95</f>
        <v>20</v>
      </c>
      <c r="DQ93" s="581">
        <f>U93*((Resultat_liste!$Y95+20)/20)+Resultat_liste!$V95</f>
        <v>0</v>
      </c>
      <c r="DR93" s="581">
        <f>V93*((Resultat_liste!$Y95+20)/20)+Resultat_liste!$V95</f>
        <v>-20</v>
      </c>
      <c r="DS93" s="581">
        <f>W93*((Resultat_liste!$Y95+20)/20)+Resultat_liste!$V95</f>
        <v>0</v>
      </c>
      <c r="DT93" s="581">
        <f>X93*((Resultat_liste!$Y95+20)/20)+Resultat_liste!$V95</f>
        <v>20</v>
      </c>
      <c r="DU93" s="581">
        <f>Y93*((Resultat_liste!$Y95+20)/20)+Resultat_liste!$V95</f>
        <v>0</v>
      </c>
      <c r="DV93" s="581">
        <f>Z93*((Resultat_liste!$Y95+20)/20)+Resultat_liste!$V95</f>
        <v>-20</v>
      </c>
      <c r="DW93" s="581">
        <f>AA93*((Resultat_liste!$Y95+20)/20)+Resultat_liste!$V95</f>
        <v>0</v>
      </c>
      <c r="DX93" s="581">
        <f>AB93*((Resultat_liste!$Y95+20)/20)+Resultat_liste!$V95</f>
        <v>20</v>
      </c>
      <c r="DY93" s="581">
        <f>AC93*((Resultat_liste!$Y95+20)/20)+Resultat_liste!$V95</f>
        <v>0</v>
      </c>
      <c r="DZ93" s="581">
        <f>AD93*((Resultat_liste!$Y95+20)/20)+Resultat_liste!$V95</f>
        <v>-20</v>
      </c>
      <c r="EA93" s="581">
        <f>AE93*((Resultat_liste!$Y95+20)/20)+Resultat_liste!$V95</f>
        <v>0</v>
      </c>
      <c r="EB93" s="581">
        <f>AF93*((Resultat_liste!$Y95+20)/20)+Resultat_liste!$V95</f>
        <v>20</v>
      </c>
      <c r="EC93" s="581">
        <f>AG93*((Resultat_liste!$Y95+20)/20)+Resultat_liste!$V95</f>
        <v>0</v>
      </c>
      <c r="ED93" s="581">
        <f>AH93*((Resultat_liste!$Y95+20)/20)+Resultat_liste!$V95</f>
        <v>-20</v>
      </c>
      <c r="EE93" s="581">
        <f>AI93*((Resultat_liste!$Y95+20)/20)+Resultat_liste!$V95</f>
        <v>0</v>
      </c>
      <c r="EF93" s="581">
        <f>AJ93*((Resultat_liste!$Y95+20)/20)+Resultat_liste!$V95</f>
        <v>20</v>
      </c>
      <c r="EG93" s="581">
        <f>AK93*((Resultat_liste!$Y95+20)/20)+Resultat_liste!$V95</f>
        <v>0</v>
      </c>
      <c r="EH93" s="581">
        <f>AL93*((Resultat_liste!$Y95+20)/20)+Resultat_liste!$V95</f>
        <v>-20</v>
      </c>
      <c r="EI93" s="581">
        <f>AM93*((Resultat_liste!$Y95+20)/20)+Resultat_liste!$V95</f>
        <v>0</v>
      </c>
      <c r="EJ93" s="581">
        <f>AN93*((Resultat_liste!$Y95+20)/20)+Resultat_liste!$V95</f>
        <v>20</v>
      </c>
      <c r="EK93" s="581">
        <f>AO93*((Resultat_liste!$Y95+20)/20)+Resultat_liste!$V95</f>
        <v>0</v>
      </c>
      <c r="EL93" s="581">
        <f>AP93*((Resultat_liste!$Y95+20)/20)+Resultat_liste!$V95</f>
        <v>-20</v>
      </c>
      <c r="EM93" s="581">
        <f>AQ93*((Resultat_liste!$Y95+20)/20)+Resultat_liste!$V95</f>
        <v>0</v>
      </c>
      <c r="EN93" s="581">
        <f>AR93*((Resultat_liste!$Y95+20)/20)+Resultat_liste!$V95</f>
        <v>20</v>
      </c>
      <c r="EO93" s="581">
        <f>AS93*((Resultat_liste!$Y95+20)/20)+Resultat_liste!$V95</f>
        <v>0</v>
      </c>
      <c r="EP93" s="581">
        <f>AT93*((Resultat_liste!$Y95+20)/20)+Resultat_liste!$V95</f>
        <v>-20</v>
      </c>
      <c r="EQ93" s="581">
        <f>AU93*((Resultat_liste!$Y95+20)/20)+Resultat_liste!$V95</f>
        <v>0</v>
      </c>
      <c r="ER93" s="581">
        <f>AV93*((Resultat_liste!$Y95+20)/20)+Resultat_liste!$V95</f>
        <v>20</v>
      </c>
      <c r="ES93" s="581">
        <f>AW93*((Resultat_liste!$Y95+20)/20)+Resultat_liste!$V95</f>
        <v>0</v>
      </c>
      <c r="ET93" s="581">
        <f>AX93*((Resultat_liste!$Y95+20)/20)+Resultat_liste!$V95</f>
        <v>-20</v>
      </c>
      <c r="EU93" s="581">
        <f>AY93*((Resultat_liste!$Y95+20)/20)+Resultat_liste!$V95</f>
        <v>0</v>
      </c>
      <c r="EV93" s="581">
        <f>AZ93*((Resultat_liste!$Y95+20)/20)+Resultat_liste!$V95</f>
        <v>20</v>
      </c>
      <c r="EW93" s="581">
        <f>BA93*((Resultat_liste!$Y95+20)/20)+Resultat_liste!$V95</f>
        <v>0</v>
      </c>
      <c r="EX93" s="581">
        <f>BB93*((Resultat_liste!$Y95+20)/20)+Resultat_liste!$V95</f>
        <v>-20</v>
      </c>
      <c r="EY93" s="581">
        <f>BC93*((Resultat_liste!$Y95+20)/20)+Resultat_liste!$V95</f>
        <v>0</v>
      </c>
      <c r="EZ93" s="581">
        <f>BD93*((Resultat_liste!$Y95+20)/20)+Resultat_liste!$V95</f>
        <v>20</v>
      </c>
      <c r="FA93" s="581">
        <f>BE93*((Resultat_liste!$Y95+20)/20)+Resultat_liste!$V95</f>
        <v>0</v>
      </c>
      <c r="FB93" s="581">
        <f t="shared" si="172"/>
        <v>20</v>
      </c>
      <c r="FC93" s="581">
        <f t="shared" si="173"/>
        <v>0</v>
      </c>
      <c r="FD93" s="581">
        <f t="shared" si="174"/>
        <v>-20</v>
      </c>
      <c r="FE93" s="581">
        <f t="shared" si="175"/>
        <v>0</v>
      </c>
      <c r="FF93" s="581">
        <f t="shared" si="176"/>
        <v>20</v>
      </c>
      <c r="FG93" s="581">
        <f t="shared" si="177"/>
        <v>0</v>
      </c>
      <c r="FH93" s="581">
        <f t="shared" si="178"/>
        <v>-20</v>
      </c>
      <c r="FI93" s="581">
        <f t="shared" si="179"/>
        <v>0</v>
      </c>
      <c r="FJ93" s="581">
        <f t="shared" si="180"/>
        <v>20</v>
      </c>
      <c r="FK93" s="581">
        <f t="shared" si="181"/>
        <v>0</v>
      </c>
      <c r="FL93" s="581">
        <f t="shared" si="182"/>
        <v>-20</v>
      </c>
      <c r="FM93" s="581">
        <f t="shared" si="183"/>
        <v>0</v>
      </c>
      <c r="FN93" s="581">
        <f t="shared" si="184"/>
        <v>20</v>
      </c>
      <c r="FO93" s="581">
        <f t="shared" si="185"/>
        <v>0</v>
      </c>
      <c r="FP93" s="581">
        <f t="shared" si="186"/>
        <v>-20</v>
      </c>
      <c r="FQ93" s="581">
        <f t="shared" si="187"/>
        <v>0</v>
      </c>
      <c r="FR93" s="581">
        <f t="shared" si="188"/>
        <v>20</v>
      </c>
      <c r="FS93" s="581">
        <f t="shared" si="189"/>
        <v>0</v>
      </c>
      <c r="FT93" s="581">
        <f t="shared" si="190"/>
        <v>-20</v>
      </c>
      <c r="FU93" s="581">
        <f t="shared" si="191"/>
        <v>0</v>
      </c>
      <c r="FV93" s="581">
        <f t="shared" si="192"/>
        <v>20</v>
      </c>
      <c r="FW93" s="581">
        <f t="shared" si="193"/>
        <v>0</v>
      </c>
      <c r="FX93" s="581">
        <f t="shared" si="194"/>
        <v>-20</v>
      </c>
      <c r="FY93" s="581">
        <f t="shared" si="195"/>
        <v>0</v>
      </c>
      <c r="FZ93" s="581">
        <f t="shared" si="196"/>
        <v>20</v>
      </c>
      <c r="GA93" s="581">
        <f t="shared" si="197"/>
        <v>0</v>
      </c>
      <c r="GB93" s="581">
        <f t="shared" si="101"/>
        <v>-20</v>
      </c>
      <c r="GC93" s="581">
        <f t="shared" si="102"/>
        <v>0</v>
      </c>
      <c r="GD93" s="581">
        <f t="shared" si="103"/>
        <v>20</v>
      </c>
      <c r="GE93" s="581">
        <f t="shared" si="104"/>
        <v>0</v>
      </c>
      <c r="GF93" s="581">
        <f t="shared" si="105"/>
        <v>-20</v>
      </c>
      <c r="GG93" s="581">
        <f t="shared" si="106"/>
        <v>0</v>
      </c>
      <c r="GH93" s="581">
        <f t="shared" si="107"/>
        <v>20</v>
      </c>
      <c r="GI93" s="581">
        <f t="shared" si="108"/>
        <v>0</v>
      </c>
      <c r="GJ93" s="581">
        <f t="shared" si="109"/>
        <v>-20</v>
      </c>
      <c r="GK93" s="581">
        <f t="shared" si="110"/>
        <v>0</v>
      </c>
      <c r="GL93" s="581">
        <f t="shared" si="111"/>
        <v>20</v>
      </c>
      <c r="GM93" s="581">
        <f t="shared" si="112"/>
        <v>0</v>
      </c>
      <c r="GN93" s="581">
        <f t="shared" si="113"/>
        <v>-20</v>
      </c>
      <c r="GO93" s="581">
        <f t="shared" si="114"/>
        <v>0</v>
      </c>
      <c r="GP93" s="581">
        <f t="shared" si="115"/>
        <v>20</v>
      </c>
      <c r="GQ93" s="581">
        <f t="shared" si="116"/>
        <v>0</v>
      </c>
      <c r="GR93" s="581">
        <f t="shared" si="117"/>
        <v>-20</v>
      </c>
      <c r="GS93" s="581">
        <f t="shared" si="118"/>
        <v>0</v>
      </c>
      <c r="GT93" s="581">
        <f t="shared" si="119"/>
        <v>20</v>
      </c>
      <c r="GU93" s="581">
        <f t="shared" si="120"/>
        <v>0</v>
      </c>
      <c r="GV93" s="581">
        <f t="shared" si="121"/>
        <v>-20</v>
      </c>
      <c r="GW93" s="581">
        <f t="shared" si="122"/>
        <v>0</v>
      </c>
      <c r="GX93" s="581">
        <f t="shared" si="123"/>
        <v>20</v>
      </c>
      <c r="GY93" s="581">
        <f t="shared" si="124"/>
        <v>0</v>
      </c>
    </row>
    <row r="94" spans="1:207" ht="16.5" thickTop="1" thickBot="1" x14ac:dyDescent="0.3">
      <c r="A94" s="581">
        <v>930</v>
      </c>
      <c r="B94" s="584" t="s">
        <v>112</v>
      </c>
      <c r="C94" s="581">
        <f t="shared" si="198"/>
        <v>13</v>
      </c>
      <c r="D94" s="581">
        <f t="shared" si="125"/>
        <v>1306</v>
      </c>
      <c r="E94" s="581">
        <v>930</v>
      </c>
      <c r="F94" s="581">
        <f t="shared" si="199"/>
        <v>6</v>
      </c>
      <c r="G94" s="582" t="s">
        <v>106</v>
      </c>
      <c r="H94" s="581">
        <v>20</v>
      </c>
      <c r="I94" s="581">
        <v>0</v>
      </c>
      <c r="J94" s="581">
        <v>-20</v>
      </c>
      <c r="K94" s="581">
        <v>0</v>
      </c>
      <c r="L94" s="581">
        <f t="shared" si="126"/>
        <v>20</v>
      </c>
      <c r="M94" s="581">
        <f t="shared" si="127"/>
        <v>0</v>
      </c>
      <c r="N94" s="581">
        <f t="shared" si="128"/>
        <v>-20</v>
      </c>
      <c r="O94" s="581">
        <f t="shared" si="129"/>
        <v>0</v>
      </c>
      <c r="P94" s="581">
        <f t="shared" si="130"/>
        <v>20</v>
      </c>
      <c r="Q94" s="581">
        <f t="shared" si="131"/>
        <v>0</v>
      </c>
      <c r="R94" s="581">
        <f t="shared" si="132"/>
        <v>-20</v>
      </c>
      <c r="S94" s="581">
        <f t="shared" si="133"/>
        <v>0</v>
      </c>
      <c r="T94" s="581">
        <f t="shared" si="134"/>
        <v>20</v>
      </c>
      <c r="U94" s="581">
        <f t="shared" si="135"/>
        <v>0</v>
      </c>
      <c r="V94" s="581">
        <f t="shared" si="136"/>
        <v>-20</v>
      </c>
      <c r="W94" s="581">
        <f t="shared" si="137"/>
        <v>0</v>
      </c>
      <c r="X94" s="581">
        <f t="shared" si="138"/>
        <v>20</v>
      </c>
      <c r="Y94" s="581">
        <f t="shared" si="139"/>
        <v>0</v>
      </c>
      <c r="Z94" s="581">
        <f t="shared" si="140"/>
        <v>-20</v>
      </c>
      <c r="AA94" s="581">
        <f t="shared" si="141"/>
        <v>0</v>
      </c>
      <c r="AB94" s="581">
        <f t="shared" si="142"/>
        <v>20</v>
      </c>
      <c r="AC94" s="581">
        <f t="shared" si="143"/>
        <v>0</v>
      </c>
      <c r="AD94" s="581">
        <f t="shared" si="144"/>
        <v>-20</v>
      </c>
      <c r="AE94" s="581">
        <f t="shared" si="145"/>
        <v>0</v>
      </c>
      <c r="AF94" s="581">
        <f t="shared" si="146"/>
        <v>20</v>
      </c>
      <c r="AG94" s="581">
        <f t="shared" si="147"/>
        <v>0</v>
      </c>
      <c r="AH94" s="581">
        <f t="shared" si="148"/>
        <v>-20</v>
      </c>
      <c r="AI94" s="581">
        <f t="shared" si="149"/>
        <v>0</v>
      </c>
      <c r="AJ94" s="581">
        <f t="shared" si="150"/>
        <v>20</v>
      </c>
      <c r="AK94" s="581">
        <f t="shared" si="151"/>
        <v>0</v>
      </c>
      <c r="AL94" s="581">
        <f t="shared" si="152"/>
        <v>-20</v>
      </c>
      <c r="AM94" s="581">
        <f t="shared" si="153"/>
        <v>0</v>
      </c>
      <c r="AN94" s="581">
        <f t="shared" si="154"/>
        <v>20</v>
      </c>
      <c r="AO94" s="581">
        <f t="shared" si="155"/>
        <v>0</v>
      </c>
      <c r="AP94" s="581">
        <f t="shared" si="156"/>
        <v>-20</v>
      </c>
      <c r="AQ94" s="581">
        <f t="shared" si="157"/>
        <v>0</v>
      </c>
      <c r="AR94" s="581">
        <f t="shared" si="158"/>
        <v>20</v>
      </c>
      <c r="AS94" s="581">
        <f t="shared" si="159"/>
        <v>0</v>
      </c>
      <c r="AT94" s="581">
        <f t="shared" si="160"/>
        <v>-20</v>
      </c>
      <c r="AU94" s="581">
        <f t="shared" si="161"/>
        <v>0</v>
      </c>
      <c r="AV94" s="581">
        <f t="shared" si="162"/>
        <v>20</v>
      </c>
      <c r="AW94" s="581">
        <f t="shared" si="163"/>
        <v>0</v>
      </c>
      <c r="AX94" s="581">
        <f t="shared" si="164"/>
        <v>-20</v>
      </c>
      <c r="AY94" s="581">
        <f t="shared" si="165"/>
        <v>0</v>
      </c>
      <c r="AZ94" s="581">
        <f t="shared" si="166"/>
        <v>20</v>
      </c>
      <c r="BA94" s="581">
        <f t="shared" si="167"/>
        <v>0</v>
      </c>
      <c r="BB94" s="581">
        <f t="shared" si="168"/>
        <v>-20</v>
      </c>
      <c r="BC94" s="581">
        <f t="shared" si="169"/>
        <v>0</v>
      </c>
      <c r="BD94" s="581">
        <f t="shared" si="170"/>
        <v>20</v>
      </c>
      <c r="BE94" s="581">
        <f t="shared" si="171"/>
        <v>0</v>
      </c>
      <c r="BF94" s="581">
        <f>H94*((Resultat_liste!$M96+20)/20)+Resultat_liste!$J96</f>
        <v>19</v>
      </c>
      <c r="BG94" s="581">
        <f>I94*((Resultat_liste!$M96+20)/20)+Resultat_liste!$J96</f>
        <v>0</v>
      </c>
      <c r="BH94" s="581">
        <f>J94*((Resultat_liste!$M96+20)/20)+Resultat_liste!$J96</f>
        <v>-19</v>
      </c>
      <c r="BI94" s="581">
        <f>K94*((Resultat_liste!$M96+20)/20)+Resultat_liste!$J96</f>
        <v>0</v>
      </c>
      <c r="BJ94" s="581">
        <f>L94*((Resultat_liste!$M96+20)/20)+Resultat_liste!$J96</f>
        <v>19</v>
      </c>
      <c r="BK94" s="581">
        <f>M94*((Resultat_liste!$M96+20)/20)+Resultat_liste!$J96</f>
        <v>0</v>
      </c>
      <c r="BL94" s="581">
        <f>N94*((Resultat_liste!$M96+20)/20)+Resultat_liste!$J96</f>
        <v>-19</v>
      </c>
      <c r="BM94" s="581">
        <f>O94*((Resultat_liste!$M96+20)/20)+Resultat_liste!$J96</f>
        <v>0</v>
      </c>
      <c r="BN94" s="581">
        <f>P94*((Resultat_liste!$M96+20)/20)+Resultat_liste!$J96</f>
        <v>19</v>
      </c>
      <c r="BO94" s="581">
        <f>Q94*((Resultat_liste!$M96+20)/20)+Resultat_liste!$J96</f>
        <v>0</v>
      </c>
      <c r="BP94" s="581">
        <f>R94*((Resultat_liste!$M96+20)/20)+Resultat_liste!$J96</f>
        <v>-19</v>
      </c>
      <c r="BQ94" s="581">
        <f>S94*((Resultat_liste!$M96+20)/20)+Resultat_liste!$J96</f>
        <v>0</v>
      </c>
      <c r="BR94" s="581">
        <f>T94*((Resultat_liste!$M96+20)/20)+Resultat_liste!$J96</f>
        <v>19</v>
      </c>
      <c r="BS94" s="581">
        <f>U94*((Resultat_liste!$M96+20)/20)+Resultat_liste!$J96</f>
        <v>0</v>
      </c>
      <c r="BT94" s="581">
        <f>V94*((Resultat_liste!$M96+20)/20)+Resultat_liste!$J96</f>
        <v>-19</v>
      </c>
      <c r="BU94" s="581">
        <f>W94*((Resultat_liste!$M96+20)/20)+Resultat_liste!$J96</f>
        <v>0</v>
      </c>
      <c r="BV94" s="581">
        <f>X94*((Resultat_liste!$M96+20)/20)+Resultat_liste!$J96</f>
        <v>19</v>
      </c>
      <c r="BW94" s="581">
        <f>Y94*((Resultat_liste!$M96+20)/20)+Resultat_liste!$J96</f>
        <v>0</v>
      </c>
      <c r="BX94" s="581">
        <f>Z94*((Resultat_liste!$M96+20)/20)+Resultat_liste!$J96</f>
        <v>-19</v>
      </c>
      <c r="BY94" s="581">
        <f>AA94*((Resultat_liste!$M96+20)/20)+Resultat_liste!$J96</f>
        <v>0</v>
      </c>
      <c r="BZ94" s="581">
        <f>AB94*((Resultat_liste!$M96+20)/20)+Resultat_liste!$J96</f>
        <v>19</v>
      </c>
      <c r="CA94" s="581">
        <f>AC94*((Resultat_liste!$M96+20)/20)+Resultat_liste!$J96</f>
        <v>0</v>
      </c>
      <c r="CB94" s="581">
        <f>AD94*((Resultat_liste!$M96+20)/20)+Resultat_liste!$J96</f>
        <v>-19</v>
      </c>
      <c r="CC94" s="581">
        <f>AE94*((Resultat_liste!$M96+20)/20)+Resultat_liste!$J96</f>
        <v>0</v>
      </c>
      <c r="CD94" s="581">
        <f>AF94*((Resultat_liste!$M96+20)/20)+Resultat_liste!$J96</f>
        <v>19</v>
      </c>
      <c r="CE94" s="581">
        <f>AG94*((Resultat_liste!$M96+20)/20)+Resultat_liste!$J96</f>
        <v>0</v>
      </c>
      <c r="CF94" s="581">
        <f>AH94*((Resultat_liste!$M96+20)/20)+Resultat_liste!$J96</f>
        <v>-19</v>
      </c>
      <c r="CG94" s="581">
        <f>AI94*((Resultat_liste!$M96+20)/20)+Resultat_liste!$J96</f>
        <v>0</v>
      </c>
      <c r="CH94" s="581">
        <f>AJ94*((Resultat_liste!$M96+20)/20)+Resultat_liste!$J96</f>
        <v>19</v>
      </c>
      <c r="CI94" s="581">
        <f>AK94*((Resultat_liste!$M96+20)/20)+Resultat_liste!$J96</f>
        <v>0</v>
      </c>
      <c r="CJ94" s="581">
        <f>AL94*((Resultat_liste!$M96+20)/20)+Resultat_liste!$J96</f>
        <v>-19</v>
      </c>
      <c r="CK94" s="581">
        <f>AM94*((Resultat_liste!$M96+20)/20)+Resultat_liste!$J96</f>
        <v>0</v>
      </c>
      <c r="CL94" s="581">
        <f>AN94*((Resultat_liste!$M96+20)/20)+Resultat_liste!$J96</f>
        <v>19</v>
      </c>
      <c r="CM94" s="581">
        <f>AO94*((Resultat_liste!$M96+20)/20)+Resultat_liste!$J96</f>
        <v>0</v>
      </c>
      <c r="CN94" s="581">
        <f>AP94*((Resultat_liste!$M96+20)/20)+Resultat_liste!$J96</f>
        <v>-19</v>
      </c>
      <c r="CO94" s="581">
        <f>AQ94*((Resultat_liste!$M96+20)/20)+Resultat_liste!$J96</f>
        <v>0</v>
      </c>
      <c r="CP94" s="581">
        <f>AR94*((Resultat_liste!$M96+20)/20)+Resultat_liste!$J96</f>
        <v>19</v>
      </c>
      <c r="CQ94" s="581">
        <f>AS94*((Resultat_liste!$M96+20)/20)+Resultat_liste!$J96</f>
        <v>0</v>
      </c>
      <c r="CR94" s="581">
        <f>AT94*((Resultat_liste!$M96+20)/20)+Resultat_liste!$J96</f>
        <v>-19</v>
      </c>
      <c r="CS94" s="581">
        <f>AU94*((Resultat_liste!$M96+20)/20)+Resultat_liste!$J96</f>
        <v>0</v>
      </c>
      <c r="CT94" s="581">
        <f>AV94*((Resultat_liste!$M96+20)/20)+Resultat_liste!$J96</f>
        <v>19</v>
      </c>
      <c r="CU94" s="581">
        <f>AW94*((Resultat_liste!$M96+20)/20)+Resultat_liste!$J96</f>
        <v>0</v>
      </c>
      <c r="CV94" s="581">
        <f>AX94*((Resultat_liste!$M96+20)/20)+Resultat_liste!$J96</f>
        <v>-19</v>
      </c>
      <c r="CW94" s="581">
        <f>AY94*((Resultat_liste!$M96+20)/20)+Resultat_liste!$J96</f>
        <v>0</v>
      </c>
      <c r="CX94" s="581">
        <f>AZ94*((Resultat_liste!$M96+20)/20)+Resultat_liste!$J96</f>
        <v>19</v>
      </c>
      <c r="CY94" s="581">
        <f>BA94*((Resultat_liste!$M96+20)/20)+Resultat_liste!$J96</f>
        <v>0</v>
      </c>
      <c r="CZ94" s="581">
        <f>BB94*((Resultat_liste!$M96+20)/20)+Resultat_liste!$J96</f>
        <v>-19</v>
      </c>
      <c r="DA94" s="581">
        <f>BC94*((Resultat_liste!$M96+20)/20)+Resultat_liste!$J96</f>
        <v>0</v>
      </c>
      <c r="DB94" s="581">
        <f>BD94*((Resultat_liste!$M96+20)/20)+Resultat_liste!$J96</f>
        <v>19</v>
      </c>
      <c r="DC94" s="581">
        <f>BE94*((Resultat_liste!$M96+20)/20)+Resultat_liste!$J96</f>
        <v>0</v>
      </c>
      <c r="DD94" s="581">
        <f>H94*((Resultat_liste!$Y96+20)/20)+Resultat_liste!$V96</f>
        <v>24</v>
      </c>
      <c r="DE94" s="581">
        <f>I94*((Resultat_liste!$Y96+20)/20)+Resultat_liste!$V96</f>
        <v>0</v>
      </c>
      <c r="DF94" s="581">
        <f>J94*((Resultat_liste!$Y96+20)/20)+Resultat_liste!$V96</f>
        <v>-24</v>
      </c>
      <c r="DG94" s="581">
        <f>K94*((Resultat_liste!$Y96+20)/20)+Resultat_liste!$V96</f>
        <v>0</v>
      </c>
      <c r="DH94" s="581">
        <f>L94*((Resultat_liste!$Y96+20)/20)+Resultat_liste!$V96</f>
        <v>24</v>
      </c>
      <c r="DI94" s="581">
        <f>M94*((Resultat_liste!$Y96+20)/20)+Resultat_liste!$V96</f>
        <v>0</v>
      </c>
      <c r="DJ94" s="581">
        <f>N94*((Resultat_liste!$Y96+20)/20)+Resultat_liste!$V96</f>
        <v>-24</v>
      </c>
      <c r="DK94" s="581">
        <f>O94*((Resultat_liste!$Y96+20)/20)+Resultat_liste!$V96</f>
        <v>0</v>
      </c>
      <c r="DL94" s="581">
        <f>P94*((Resultat_liste!$Y96+20)/20)+Resultat_liste!$V96</f>
        <v>24</v>
      </c>
      <c r="DM94" s="581">
        <f>Q94*((Resultat_liste!$Y96+20)/20)+Resultat_liste!$V96</f>
        <v>0</v>
      </c>
      <c r="DN94" s="581">
        <f>R94*((Resultat_liste!$Y96+20)/20)+Resultat_liste!$V96</f>
        <v>-24</v>
      </c>
      <c r="DO94" s="581">
        <f>S94*((Resultat_liste!$Y96+20)/20)+Resultat_liste!$V96</f>
        <v>0</v>
      </c>
      <c r="DP94" s="581">
        <f>T94*((Resultat_liste!$Y96+20)/20)+Resultat_liste!$V96</f>
        <v>24</v>
      </c>
      <c r="DQ94" s="581">
        <f>U94*((Resultat_liste!$Y96+20)/20)+Resultat_liste!$V96</f>
        <v>0</v>
      </c>
      <c r="DR94" s="581">
        <f>V94*((Resultat_liste!$Y96+20)/20)+Resultat_liste!$V96</f>
        <v>-24</v>
      </c>
      <c r="DS94" s="581">
        <f>W94*((Resultat_liste!$Y96+20)/20)+Resultat_liste!$V96</f>
        <v>0</v>
      </c>
      <c r="DT94" s="581">
        <f>X94*((Resultat_liste!$Y96+20)/20)+Resultat_liste!$V96</f>
        <v>24</v>
      </c>
      <c r="DU94" s="581">
        <f>Y94*((Resultat_liste!$Y96+20)/20)+Resultat_liste!$V96</f>
        <v>0</v>
      </c>
      <c r="DV94" s="581">
        <f>Z94*((Resultat_liste!$Y96+20)/20)+Resultat_liste!$V96</f>
        <v>-24</v>
      </c>
      <c r="DW94" s="581">
        <f>AA94*((Resultat_liste!$Y96+20)/20)+Resultat_liste!$V96</f>
        <v>0</v>
      </c>
      <c r="DX94" s="581">
        <f>AB94*((Resultat_liste!$Y96+20)/20)+Resultat_liste!$V96</f>
        <v>24</v>
      </c>
      <c r="DY94" s="581">
        <f>AC94*((Resultat_liste!$Y96+20)/20)+Resultat_liste!$V96</f>
        <v>0</v>
      </c>
      <c r="DZ94" s="581">
        <f>AD94*((Resultat_liste!$Y96+20)/20)+Resultat_liste!$V96</f>
        <v>-24</v>
      </c>
      <c r="EA94" s="581">
        <f>AE94*((Resultat_liste!$Y96+20)/20)+Resultat_liste!$V96</f>
        <v>0</v>
      </c>
      <c r="EB94" s="581">
        <f>AF94*((Resultat_liste!$Y96+20)/20)+Resultat_liste!$V96</f>
        <v>24</v>
      </c>
      <c r="EC94" s="581">
        <f>AG94*((Resultat_liste!$Y96+20)/20)+Resultat_liste!$V96</f>
        <v>0</v>
      </c>
      <c r="ED94" s="581">
        <f>AH94*((Resultat_liste!$Y96+20)/20)+Resultat_liste!$V96</f>
        <v>-24</v>
      </c>
      <c r="EE94" s="581">
        <f>AI94*((Resultat_liste!$Y96+20)/20)+Resultat_liste!$V96</f>
        <v>0</v>
      </c>
      <c r="EF94" s="581">
        <f>AJ94*((Resultat_liste!$Y96+20)/20)+Resultat_liste!$V96</f>
        <v>24</v>
      </c>
      <c r="EG94" s="581">
        <f>AK94*((Resultat_liste!$Y96+20)/20)+Resultat_liste!$V96</f>
        <v>0</v>
      </c>
      <c r="EH94" s="581">
        <f>AL94*((Resultat_liste!$Y96+20)/20)+Resultat_liste!$V96</f>
        <v>-24</v>
      </c>
      <c r="EI94" s="581">
        <f>AM94*((Resultat_liste!$Y96+20)/20)+Resultat_liste!$V96</f>
        <v>0</v>
      </c>
      <c r="EJ94" s="581">
        <f>AN94*((Resultat_liste!$Y96+20)/20)+Resultat_liste!$V96</f>
        <v>24</v>
      </c>
      <c r="EK94" s="581">
        <f>AO94*((Resultat_liste!$Y96+20)/20)+Resultat_liste!$V96</f>
        <v>0</v>
      </c>
      <c r="EL94" s="581">
        <f>AP94*((Resultat_liste!$Y96+20)/20)+Resultat_liste!$V96</f>
        <v>-24</v>
      </c>
      <c r="EM94" s="581">
        <f>AQ94*((Resultat_liste!$Y96+20)/20)+Resultat_liste!$V96</f>
        <v>0</v>
      </c>
      <c r="EN94" s="581">
        <f>AR94*((Resultat_liste!$Y96+20)/20)+Resultat_liste!$V96</f>
        <v>24</v>
      </c>
      <c r="EO94" s="581">
        <f>AS94*((Resultat_liste!$Y96+20)/20)+Resultat_liste!$V96</f>
        <v>0</v>
      </c>
      <c r="EP94" s="581">
        <f>AT94*((Resultat_liste!$Y96+20)/20)+Resultat_liste!$V96</f>
        <v>-24</v>
      </c>
      <c r="EQ94" s="581">
        <f>AU94*((Resultat_liste!$Y96+20)/20)+Resultat_liste!$V96</f>
        <v>0</v>
      </c>
      <c r="ER94" s="581">
        <f>AV94*((Resultat_liste!$Y96+20)/20)+Resultat_liste!$V96</f>
        <v>24</v>
      </c>
      <c r="ES94" s="581">
        <f>AW94*((Resultat_liste!$Y96+20)/20)+Resultat_liste!$V96</f>
        <v>0</v>
      </c>
      <c r="ET94" s="581">
        <f>AX94*((Resultat_liste!$Y96+20)/20)+Resultat_liste!$V96</f>
        <v>-24</v>
      </c>
      <c r="EU94" s="581">
        <f>AY94*((Resultat_liste!$Y96+20)/20)+Resultat_liste!$V96</f>
        <v>0</v>
      </c>
      <c r="EV94" s="581">
        <f>AZ94*((Resultat_liste!$Y96+20)/20)+Resultat_liste!$V96</f>
        <v>24</v>
      </c>
      <c r="EW94" s="581">
        <f>BA94*((Resultat_liste!$Y96+20)/20)+Resultat_liste!$V96</f>
        <v>0</v>
      </c>
      <c r="EX94" s="581">
        <f>BB94*((Resultat_liste!$Y96+20)/20)+Resultat_liste!$V96</f>
        <v>-24</v>
      </c>
      <c r="EY94" s="581">
        <f>BC94*((Resultat_liste!$Y96+20)/20)+Resultat_liste!$V96</f>
        <v>0</v>
      </c>
      <c r="EZ94" s="581">
        <f>BD94*((Resultat_liste!$Y96+20)/20)+Resultat_liste!$V96</f>
        <v>24</v>
      </c>
      <c r="FA94" s="581">
        <f>BE94*((Resultat_liste!$Y96+20)/20)+Resultat_liste!$V96</f>
        <v>0</v>
      </c>
      <c r="FB94" s="581">
        <f t="shared" si="172"/>
        <v>20</v>
      </c>
      <c r="FC94" s="581">
        <f t="shared" si="173"/>
        <v>0</v>
      </c>
      <c r="FD94" s="581">
        <f t="shared" si="174"/>
        <v>-20</v>
      </c>
      <c r="FE94" s="581">
        <f t="shared" si="175"/>
        <v>0</v>
      </c>
      <c r="FF94" s="581">
        <f t="shared" si="176"/>
        <v>20</v>
      </c>
      <c r="FG94" s="581">
        <f t="shared" si="177"/>
        <v>0</v>
      </c>
      <c r="FH94" s="581">
        <f t="shared" si="178"/>
        <v>-20</v>
      </c>
      <c r="FI94" s="581">
        <f t="shared" si="179"/>
        <v>0</v>
      </c>
      <c r="FJ94" s="581">
        <f t="shared" si="180"/>
        <v>20</v>
      </c>
      <c r="FK94" s="581">
        <f t="shared" si="181"/>
        <v>0</v>
      </c>
      <c r="FL94" s="581">
        <f t="shared" si="182"/>
        <v>-20</v>
      </c>
      <c r="FM94" s="581">
        <f t="shared" si="183"/>
        <v>0</v>
      </c>
      <c r="FN94" s="581">
        <f t="shared" si="184"/>
        <v>20</v>
      </c>
      <c r="FO94" s="581">
        <f t="shared" si="185"/>
        <v>0</v>
      </c>
      <c r="FP94" s="581">
        <f t="shared" si="186"/>
        <v>-20</v>
      </c>
      <c r="FQ94" s="581">
        <f t="shared" si="187"/>
        <v>0</v>
      </c>
      <c r="FR94" s="581">
        <f t="shared" si="188"/>
        <v>20</v>
      </c>
      <c r="FS94" s="581">
        <f t="shared" si="189"/>
        <v>0</v>
      </c>
      <c r="FT94" s="581">
        <f t="shared" si="190"/>
        <v>-20</v>
      </c>
      <c r="FU94" s="581">
        <f t="shared" si="191"/>
        <v>0</v>
      </c>
      <c r="FV94" s="581">
        <f t="shared" si="192"/>
        <v>20</v>
      </c>
      <c r="FW94" s="581">
        <f t="shared" si="193"/>
        <v>0</v>
      </c>
      <c r="FX94" s="581">
        <f t="shared" si="194"/>
        <v>-20</v>
      </c>
      <c r="FY94" s="581">
        <f t="shared" si="195"/>
        <v>0</v>
      </c>
      <c r="FZ94" s="581">
        <f t="shared" si="196"/>
        <v>20</v>
      </c>
      <c r="GA94" s="581">
        <f t="shared" si="197"/>
        <v>0</v>
      </c>
      <c r="GB94" s="581">
        <f t="shared" si="101"/>
        <v>-20</v>
      </c>
      <c r="GC94" s="581">
        <f t="shared" si="102"/>
        <v>0</v>
      </c>
      <c r="GD94" s="581">
        <f t="shared" si="103"/>
        <v>20</v>
      </c>
      <c r="GE94" s="581">
        <f t="shared" si="104"/>
        <v>0</v>
      </c>
      <c r="GF94" s="581">
        <f t="shared" si="105"/>
        <v>-20</v>
      </c>
      <c r="GG94" s="581">
        <f t="shared" si="106"/>
        <v>0</v>
      </c>
      <c r="GH94" s="581">
        <f t="shared" si="107"/>
        <v>20</v>
      </c>
      <c r="GI94" s="581">
        <f t="shared" si="108"/>
        <v>0</v>
      </c>
      <c r="GJ94" s="581">
        <f t="shared" si="109"/>
        <v>-20</v>
      </c>
      <c r="GK94" s="581">
        <f t="shared" si="110"/>
        <v>0</v>
      </c>
      <c r="GL94" s="581">
        <f t="shared" si="111"/>
        <v>20</v>
      </c>
      <c r="GM94" s="581">
        <f t="shared" si="112"/>
        <v>0</v>
      </c>
      <c r="GN94" s="581">
        <f t="shared" si="113"/>
        <v>-20</v>
      </c>
      <c r="GO94" s="581">
        <f t="shared" si="114"/>
        <v>0</v>
      </c>
      <c r="GP94" s="581">
        <f t="shared" si="115"/>
        <v>20</v>
      </c>
      <c r="GQ94" s="581">
        <f t="shared" si="116"/>
        <v>0</v>
      </c>
      <c r="GR94" s="581">
        <f t="shared" si="117"/>
        <v>-20</v>
      </c>
      <c r="GS94" s="581">
        <f t="shared" si="118"/>
        <v>0</v>
      </c>
      <c r="GT94" s="581">
        <f t="shared" si="119"/>
        <v>20</v>
      </c>
      <c r="GU94" s="581">
        <f t="shared" si="120"/>
        <v>0</v>
      </c>
      <c r="GV94" s="581">
        <f t="shared" si="121"/>
        <v>-20</v>
      </c>
      <c r="GW94" s="581">
        <f t="shared" si="122"/>
        <v>0</v>
      </c>
      <c r="GX94" s="581">
        <f t="shared" si="123"/>
        <v>20</v>
      </c>
      <c r="GY94" s="581">
        <f t="shared" si="124"/>
        <v>0</v>
      </c>
    </row>
    <row r="95" spans="1:207" ht="16.5" thickTop="1" thickBot="1" x14ac:dyDescent="0.3">
      <c r="A95" s="581">
        <v>940</v>
      </c>
      <c r="B95" s="584" t="s">
        <v>113</v>
      </c>
      <c r="C95" s="581">
        <f t="shared" si="198"/>
        <v>13</v>
      </c>
      <c r="D95" s="581">
        <f t="shared" si="125"/>
        <v>1307</v>
      </c>
      <c r="E95" s="581">
        <v>940</v>
      </c>
      <c r="F95" s="581">
        <f t="shared" si="199"/>
        <v>7</v>
      </c>
      <c r="G95" s="582" t="s">
        <v>106</v>
      </c>
      <c r="H95" s="581">
        <v>20</v>
      </c>
      <c r="I95" s="581">
        <v>0</v>
      </c>
      <c r="J95" s="581">
        <v>-20</v>
      </c>
      <c r="K95" s="581">
        <v>0</v>
      </c>
      <c r="L95" s="581">
        <f t="shared" si="126"/>
        <v>20</v>
      </c>
      <c r="M95" s="581">
        <f t="shared" si="127"/>
        <v>0</v>
      </c>
      <c r="N95" s="581">
        <f t="shared" si="128"/>
        <v>-20</v>
      </c>
      <c r="O95" s="581">
        <f t="shared" si="129"/>
        <v>0</v>
      </c>
      <c r="P95" s="581">
        <f t="shared" si="130"/>
        <v>20</v>
      </c>
      <c r="Q95" s="581">
        <f t="shared" si="131"/>
        <v>0</v>
      </c>
      <c r="R95" s="581">
        <f t="shared" si="132"/>
        <v>-20</v>
      </c>
      <c r="S95" s="581">
        <f t="shared" si="133"/>
        <v>0</v>
      </c>
      <c r="T95" s="581">
        <f t="shared" si="134"/>
        <v>20</v>
      </c>
      <c r="U95" s="581">
        <f t="shared" si="135"/>
        <v>0</v>
      </c>
      <c r="V95" s="581">
        <f t="shared" si="136"/>
        <v>-20</v>
      </c>
      <c r="W95" s="581">
        <f t="shared" si="137"/>
        <v>0</v>
      </c>
      <c r="X95" s="581">
        <f t="shared" si="138"/>
        <v>20</v>
      </c>
      <c r="Y95" s="581">
        <f t="shared" si="139"/>
        <v>0</v>
      </c>
      <c r="Z95" s="581">
        <f t="shared" si="140"/>
        <v>-20</v>
      </c>
      <c r="AA95" s="581">
        <f t="shared" si="141"/>
        <v>0</v>
      </c>
      <c r="AB95" s="581">
        <f t="shared" si="142"/>
        <v>20</v>
      </c>
      <c r="AC95" s="581">
        <f t="shared" si="143"/>
        <v>0</v>
      </c>
      <c r="AD95" s="581">
        <f t="shared" si="144"/>
        <v>-20</v>
      </c>
      <c r="AE95" s="581">
        <f t="shared" si="145"/>
        <v>0</v>
      </c>
      <c r="AF95" s="581">
        <f t="shared" si="146"/>
        <v>20</v>
      </c>
      <c r="AG95" s="581">
        <f t="shared" si="147"/>
        <v>0</v>
      </c>
      <c r="AH95" s="581">
        <f t="shared" si="148"/>
        <v>-20</v>
      </c>
      <c r="AI95" s="581">
        <f t="shared" si="149"/>
        <v>0</v>
      </c>
      <c r="AJ95" s="581">
        <f t="shared" si="150"/>
        <v>20</v>
      </c>
      <c r="AK95" s="581">
        <f t="shared" si="151"/>
        <v>0</v>
      </c>
      <c r="AL95" s="581">
        <f t="shared" si="152"/>
        <v>-20</v>
      </c>
      <c r="AM95" s="581">
        <f t="shared" si="153"/>
        <v>0</v>
      </c>
      <c r="AN95" s="581">
        <f t="shared" si="154"/>
        <v>20</v>
      </c>
      <c r="AO95" s="581">
        <f t="shared" si="155"/>
        <v>0</v>
      </c>
      <c r="AP95" s="581">
        <f t="shared" si="156"/>
        <v>-20</v>
      </c>
      <c r="AQ95" s="581">
        <f t="shared" si="157"/>
        <v>0</v>
      </c>
      <c r="AR95" s="581">
        <f t="shared" si="158"/>
        <v>20</v>
      </c>
      <c r="AS95" s="581">
        <f t="shared" si="159"/>
        <v>0</v>
      </c>
      <c r="AT95" s="581">
        <f t="shared" si="160"/>
        <v>-20</v>
      </c>
      <c r="AU95" s="581">
        <f t="shared" si="161"/>
        <v>0</v>
      </c>
      <c r="AV95" s="581">
        <f t="shared" si="162"/>
        <v>20</v>
      </c>
      <c r="AW95" s="581">
        <f t="shared" si="163"/>
        <v>0</v>
      </c>
      <c r="AX95" s="581">
        <f t="shared" si="164"/>
        <v>-20</v>
      </c>
      <c r="AY95" s="581">
        <f t="shared" si="165"/>
        <v>0</v>
      </c>
      <c r="AZ95" s="581">
        <f t="shared" si="166"/>
        <v>20</v>
      </c>
      <c r="BA95" s="581">
        <f t="shared" si="167"/>
        <v>0</v>
      </c>
      <c r="BB95" s="581">
        <f t="shared" si="168"/>
        <v>-20</v>
      </c>
      <c r="BC95" s="581">
        <f t="shared" si="169"/>
        <v>0</v>
      </c>
      <c r="BD95" s="581">
        <f t="shared" si="170"/>
        <v>20</v>
      </c>
      <c r="BE95" s="581">
        <f t="shared" si="171"/>
        <v>0</v>
      </c>
      <c r="BF95" s="581">
        <f>H95*((Resultat_liste!$M97+20)/20)+Resultat_liste!$J97</f>
        <v>20</v>
      </c>
      <c r="BG95" s="581">
        <f>I95*((Resultat_liste!$M97+20)/20)+Resultat_liste!$J97</f>
        <v>0</v>
      </c>
      <c r="BH95" s="581">
        <f>J95*((Resultat_liste!$M97+20)/20)+Resultat_liste!$J97</f>
        <v>-20</v>
      </c>
      <c r="BI95" s="581">
        <f>K95*((Resultat_liste!$M97+20)/20)+Resultat_liste!$J97</f>
        <v>0</v>
      </c>
      <c r="BJ95" s="581">
        <f>L95*((Resultat_liste!$M97+20)/20)+Resultat_liste!$J97</f>
        <v>20</v>
      </c>
      <c r="BK95" s="581">
        <f>M95*((Resultat_liste!$M97+20)/20)+Resultat_liste!$J97</f>
        <v>0</v>
      </c>
      <c r="BL95" s="581">
        <f>N95*((Resultat_liste!$M97+20)/20)+Resultat_liste!$J97</f>
        <v>-20</v>
      </c>
      <c r="BM95" s="581">
        <f>O95*((Resultat_liste!$M97+20)/20)+Resultat_liste!$J97</f>
        <v>0</v>
      </c>
      <c r="BN95" s="581">
        <f>P95*((Resultat_liste!$M97+20)/20)+Resultat_liste!$J97</f>
        <v>20</v>
      </c>
      <c r="BO95" s="581">
        <f>Q95*((Resultat_liste!$M97+20)/20)+Resultat_liste!$J97</f>
        <v>0</v>
      </c>
      <c r="BP95" s="581">
        <f>R95*((Resultat_liste!$M97+20)/20)+Resultat_liste!$J97</f>
        <v>-20</v>
      </c>
      <c r="BQ95" s="581">
        <f>S95*((Resultat_liste!$M97+20)/20)+Resultat_liste!$J97</f>
        <v>0</v>
      </c>
      <c r="BR95" s="581">
        <f>T95*((Resultat_liste!$M97+20)/20)+Resultat_liste!$J97</f>
        <v>20</v>
      </c>
      <c r="BS95" s="581">
        <f>U95*((Resultat_liste!$M97+20)/20)+Resultat_liste!$J97</f>
        <v>0</v>
      </c>
      <c r="BT95" s="581">
        <f>V95*((Resultat_liste!$M97+20)/20)+Resultat_liste!$J97</f>
        <v>-20</v>
      </c>
      <c r="BU95" s="581">
        <f>W95*((Resultat_liste!$M97+20)/20)+Resultat_liste!$J97</f>
        <v>0</v>
      </c>
      <c r="BV95" s="581">
        <f>X95*((Resultat_liste!$M97+20)/20)+Resultat_liste!$J97</f>
        <v>20</v>
      </c>
      <c r="BW95" s="581">
        <f>Y95*((Resultat_liste!$M97+20)/20)+Resultat_liste!$J97</f>
        <v>0</v>
      </c>
      <c r="BX95" s="581">
        <f>Z95*((Resultat_liste!$M97+20)/20)+Resultat_liste!$J97</f>
        <v>-20</v>
      </c>
      <c r="BY95" s="581">
        <f>AA95*((Resultat_liste!$M97+20)/20)+Resultat_liste!$J97</f>
        <v>0</v>
      </c>
      <c r="BZ95" s="581">
        <f>AB95*((Resultat_liste!$M97+20)/20)+Resultat_liste!$J97</f>
        <v>20</v>
      </c>
      <c r="CA95" s="581">
        <f>AC95*((Resultat_liste!$M97+20)/20)+Resultat_liste!$J97</f>
        <v>0</v>
      </c>
      <c r="CB95" s="581">
        <f>AD95*((Resultat_liste!$M97+20)/20)+Resultat_liste!$J97</f>
        <v>-20</v>
      </c>
      <c r="CC95" s="581">
        <f>AE95*((Resultat_liste!$M97+20)/20)+Resultat_liste!$J97</f>
        <v>0</v>
      </c>
      <c r="CD95" s="581">
        <f>AF95*((Resultat_liste!$M97+20)/20)+Resultat_liste!$J97</f>
        <v>20</v>
      </c>
      <c r="CE95" s="581">
        <f>AG95*((Resultat_liste!$M97+20)/20)+Resultat_liste!$J97</f>
        <v>0</v>
      </c>
      <c r="CF95" s="581">
        <f>AH95*((Resultat_liste!$M97+20)/20)+Resultat_liste!$J97</f>
        <v>-20</v>
      </c>
      <c r="CG95" s="581">
        <f>AI95*((Resultat_liste!$M97+20)/20)+Resultat_liste!$J97</f>
        <v>0</v>
      </c>
      <c r="CH95" s="581">
        <f>AJ95*((Resultat_liste!$M97+20)/20)+Resultat_liste!$J97</f>
        <v>20</v>
      </c>
      <c r="CI95" s="581">
        <f>AK95*((Resultat_liste!$M97+20)/20)+Resultat_liste!$J97</f>
        <v>0</v>
      </c>
      <c r="CJ95" s="581">
        <f>AL95*((Resultat_liste!$M97+20)/20)+Resultat_liste!$J97</f>
        <v>-20</v>
      </c>
      <c r="CK95" s="581">
        <f>AM95*((Resultat_liste!$M97+20)/20)+Resultat_liste!$J97</f>
        <v>0</v>
      </c>
      <c r="CL95" s="581">
        <f>AN95*((Resultat_liste!$M97+20)/20)+Resultat_liste!$J97</f>
        <v>20</v>
      </c>
      <c r="CM95" s="581">
        <f>AO95*((Resultat_liste!$M97+20)/20)+Resultat_liste!$J97</f>
        <v>0</v>
      </c>
      <c r="CN95" s="581">
        <f>AP95*((Resultat_liste!$M97+20)/20)+Resultat_liste!$J97</f>
        <v>-20</v>
      </c>
      <c r="CO95" s="581">
        <f>AQ95*((Resultat_liste!$M97+20)/20)+Resultat_liste!$J97</f>
        <v>0</v>
      </c>
      <c r="CP95" s="581">
        <f>AR95*((Resultat_liste!$M97+20)/20)+Resultat_liste!$J97</f>
        <v>20</v>
      </c>
      <c r="CQ95" s="581">
        <f>AS95*((Resultat_liste!$M97+20)/20)+Resultat_liste!$J97</f>
        <v>0</v>
      </c>
      <c r="CR95" s="581">
        <f>AT95*((Resultat_liste!$M97+20)/20)+Resultat_liste!$J97</f>
        <v>-20</v>
      </c>
      <c r="CS95" s="581">
        <f>AU95*((Resultat_liste!$M97+20)/20)+Resultat_liste!$J97</f>
        <v>0</v>
      </c>
      <c r="CT95" s="581">
        <f>AV95*((Resultat_liste!$M97+20)/20)+Resultat_liste!$J97</f>
        <v>20</v>
      </c>
      <c r="CU95" s="581">
        <f>AW95*((Resultat_liste!$M97+20)/20)+Resultat_liste!$J97</f>
        <v>0</v>
      </c>
      <c r="CV95" s="581">
        <f>AX95*((Resultat_liste!$M97+20)/20)+Resultat_liste!$J97</f>
        <v>-20</v>
      </c>
      <c r="CW95" s="581">
        <f>AY95*((Resultat_liste!$M97+20)/20)+Resultat_liste!$J97</f>
        <v>0</v>
      </c>
      <c r="CX95" s="581">
        <f>AZ95*((Resultat_liste!$M97+20)/20)+Resultat_liste!$J97</f>
        <v>20</v>
      </c>
      <c r="CY95" s="581">
        <f>BA95*((Resultat_liste!$M97+20)/20)+Resultat_liste!$J97</f>
        <v>0</v>
      </c>
      <c r="CZ95" s="581">
        <f>BB95*((Resultat_liste!$M97+20)/20)+Resultat_liste!$J97</f>
        <v>-20</v>
      </c>
      <c r="DA95" s="581">
        <f>BC95*((Resultat_liste!$M97+20)/20)+Resultat_liste!$J97</f>
        <v>0</v>
      </c>
      <c r="DB95" s="581">
        <f>BD95*((Resultat_liste!$M97+20)/20)+Resultat_liste!$J97</f>
        <v>20</v>
      </c>
      <c r="DC95" s="581">
        <f>BE95*((Resultat_liste!$M97+20)/20)+Resultat_liste!$J97</f>
        <v>0</v>
      </c>
      <c r="DD95" s="581">
        <f>H95*((Resultat_liste!$Y97+20)/20)+Resultat_liste!$V97</f>
        <v>23</v>
      </c>
      <c r="DE95" s="581">
        <f>I95*((Resultat_liste!$Y97+20)/20)+Resultat_liste!$V97</f>
        <v>1</v>
      </c>
      <c r="DF95" s="581">
        <f>J95*((Resultat_liste!$Y97+20)/20)+Resultat_liste!$V97</f>
        <v>-21</v>
      </c>
      <c r="DG95" s="581">
        <f>K95*((Resultat_liste!$Y97+20)/20)+Resultat_liste!$V97</f>
        <v>1</v>
      </c>
      <c r="DH95" s="581">
        <f>L95*((Resultat_liste!$Y97+20)/20)+Resultat_liste!$V97</f>
        <v>23</v>
      </c>
      <c r="DI95" s="581">
        <f>M95*((Resultat_liste!$Y97+20)/20)+Resultat_liste!$V97</f>
        <v>1</v>
      </c>
      <c r="DJ95" s="581">
        <f>N95*((Resultat_liste!$Y97+20)/20)+Resultat_liste!$V97</f>
        <v>-21</v>
      </c>
      <c r="DK95" s="581">
        <f>O95*((Resultat_liste!$Y97+20)/20)+Resultat_liste!$V97</f>
        <v>1</v>
      </c>
      <c r="DL95" s="581">
        <f>P95*((Resultat_liste!$Y97+20)/20)+Resultat_liste!$V97</f>
        <v>23</v>
      </c>
      <c r="DM95" s="581">
        <f>Q95*((Resultat_liste!$Y97+20)/20)+Resultat_liste!$V97</f>
        <v>1</v>
      </c>
      <c r="DN95" s="581">
        <f>R95*((Resultat_liste!$Y97+20)/20)+Resultat_liste!$V97</f>
        <v>-21</v>
      </c>
      <c r="DO95" s="581">
        <f>S95*((Resultat_liste!$Y97+20)/20)+Resultat_liste!$V97</f>
        <v>1</v>
      </c>
      <c r="DP95" s="581">
        <f>T95*((Resultat_liste!$Y97+20)/20)+Resultat_liste!$V97</f>
        <v>23</v>
      </c>
      <c r="DQ95" s="581">
        <f>U95*((Resultat_liste!$Y97+20)/20)+Resultat_liste!$V97</f>
        <v>1</v>
      </c>
      <c r="DR95" s="581">
        <f>V95*((Resultat_liste!$Y97+20)/20)+Resultat_liste!$V97</f>
        <v>-21</v>
      </c>
      <c r="DS95" s="581">
        <f>W95*((Resultat_liste!$Y97+20)/20)+Resultat_liste!$V97</f>
        <v>1</v>
      </c>
      <c r="DT95" s="581">
        <f>X95*((Resultat_liste!$Y97+20)/20)+Resultat_liste!$V97</f>
        <v>23</v>
      </c>
      <c r="DU95" s="581">
        <f>Y95*((Resultat_liste!$Y97+20)/20)+Resultat_liste!$V97</f>
        <v>1</v>
      </c>
      <c r="DV95" s="581">
        <f>Z95*((Resultat_liste!$Y97+20)/20)+Resultat_liste!$V97</f>
        <v>-21</v>
      </c>
      <c r="DW95" s="581">
        <f>AA95*((Resultat_liste!$Y97+20)/20)+Resultat_liste!$V97</f>
        <v>1</v>
      </c>
      <c r="DX95" s="581">
        <f>AB95*((Resultat_liste!$Y97+20)/20)+Resultat_liste!$V97</f>
        <v>23</v>
      </c>
      <c r="DY95" s="581">
        <f>AC95*((Resultat_liste!$Y97+20)/20)+Resultat_liste!$V97</f>
        <v>1</v>
      </c>
      <c r="DZ95" s="581">
        <f>AD95*((Resultat_liste!$Y97+20)/20)+Resultat_liste!$V97</f>
        <v>-21</v>
      </c>
      <c r="EA95" s="581">
        <f>AE95*((Resultat_liste!$Y97+20)/20)+Resultat_liste!$V97</f>
        <v>1</v>
      </c>
      <c r="EB95" s="581">
        <f>AF95*((Resultat_liste!$Y97+20)/20)+Resultat_liste!$V97</f>
        <v>23</v>
      </c>
      <c r="EC95" s="581">
        <f>AG95*((Resultat_liste!$Y97+20)/20)+Resultat_liste!$V97</f>
        <v>1</v>
      </c>
      <c r="ED95" s="581">
        <f>AH95*((Resultat_liste!$Y97+20)/20)+Resultat_liste!$V97</f>
        <v>-21</v>
      </c>
      <c r="EE95" s="581">
        <f>AI95*((Resultat_liste!$Y97+20)/20)+Resultat_liste!$V97</f>
        <v>1</v>
      </c>
      <c r="EF95" s="581">
        <f>AJ95*((Resultat_liste!$Y97+20)/20)+Resultat_liste!$V97</f>
        <v>23</v>
      </c>
      <c r="EG95" s="581">
        <f>AK95*((Resultat_liste!$Y97+20)/20)+Resultat_liste!$V97</f>
        <v>1</v>
      </c>
      <c r="EH95" s="581">
        <f>AL95*((Resultat_liste!$Y97+20)/20)+Resultat_liste!$V97</f>
        <v>-21</v>
      </c>
      <c r="EI95" s="581">
        <f>AM95*((Resultat_liste!$Y97+20)/20)+Resultat_liste!$V97</f>
        <v>1</v>
      </c>
      <c r="EJ95" s="581">
        <f>AN95*((Resultat_liste!$Y97+20)/20)+Resultat_liste!$V97</f>
        <v>23</v>
      </c>
      <c r="EK95" s="581">
        <f>AO95*((Resultat_liste!$Y97+20)/20)+Resultat_liste!$V97</f>
        <v>1</v>
      </c>
      <c r="EL95" s="581">
        <f>AP95*((Resultat_liste!$Y97+20)/20)+Resultat_liste!$V97</f>
        <v>-21</v>
      </c>
      <c r="EM95" s="581">
        <f>AQ95*((Resultat_liste!$Y97+20)/20)+Resultat_liste!$V97</f>
        <v>1</v>
      </c>
      <c r="EN95" s="581">
        <f>AR95*((Resultat_liste!$Y97+20)/20)+Resultat_liste!$V97</f>
        <v>23</v>
      </c>
      <c r="EO95" s="581">
        <f>AS95*((Resultat_liste!$Y97+20)/20)+Resultat_liste!$V97</f>
        <v>1</v>
      </c>
      <c r="EP95" s="581">
        <f>AT95*((Resultat_liste!$Y97+20)/20)+Resultat_liste!$V97</f>
        <v>-21</v>
      </c>
      <c r="EQ95" s="581">
        <f>AU95*((Resultat_liste!$Y97+20)/20)+Resultat_liste!$V97</f>
        <v>1</v>
      </c>
      <c r="ER95" s="581">
        <f>AV95*((Resultat_liste!$Y97+20)/20)+Resultat_liste!$V97</f>
        <v>23</v>
      </c>
      <c r="ES95" s="581">
        <f>AW95*((Resultat_liste!$Y97+20)/20)+Resultat_liste!$V97</f>
        <v>1</v>
      </c>
      <c r="ET95" s="581">
        <f>AX95*((Resultat_liste!$Y97+20)/20)+Resultat_liste!$V97</f>
        <v>-21</v>
      </c>
      <c r="EU95" s="581">
        <f>AY95*((Resultat_liste!$Y97+20)/20)+Resultat_liste!$V97</f>
        <v>1</v>
      </c>
      <c r="EV95" s="581">
        <f>AZ95*((Resultat_liste!$Y97+20)/20)+Resultat_liste!$V97</f>
        <v>23</v>
      </c>
      <c r="EW95" s="581">
        <f>BA95*((Resultat_liste!$Y97+20)/20)+Resultat_liste!$V97</f>
        <v>1</v>
      </c>
      <c r="EX95" s="581">
        <f>BB95*((Resultat_liste!$Y97+20)/20)+Resultat_liste!$V97</f>
        <v>-21</v>
      </c>
      <c r="EY95" s="581">
        <f>BC95*((Resultat_liste!$Y97+20)/20)+Resultat_liste!$V97</f>
        <v>1</v>
      </c>
      <c r="EZ95" s="581">
        <f>BD95*((Resultat_liste!$Y97+20)/20)+Resultat_liste!$V97</f>
        <v>23</v>
      </c>
      <c r="FA95" s="581">
        <f>BE95*((Resultat_liste!$Y97+20)/20)+Resultat_liste!$V97</f>
        <v>1</v>
      </c>
      <c r="FB95" s="581">
        <f t="shared" si="172"/>
        <v>20</v>
      </c>
      <c r="FC95" s="581">
        <f t="shared" si="173"/>
        <v>0</v>
      </c>
      <c r="FD95" s="581">
        <f t="shared" si="174"/>
        <v>-20</v>
      </c>
      <c r="FE95" s="581">
        <f t="shared" si="175"/>
        <v>0</v>
      </c>
      <c r="FF95" s="581">
        <f t="shared" si="176"/>
        <v>20</v>
      </c>
      <c r="FG95" s="581">
        <f t="shared" si="177"/>
        <v>0</v>
      </c>
      <c r="FH95" s="581">
        <f t="shared" si="178"/>
        <v>-20</v>
      </c>
      <c r="FI95" s="581">
        <f t="shared" si="179"/>
        <v>0</v>
      </c>
      <c r="FJ95" s="581">
        <f t="shared" si="180"/>
        <v>20</v>
      </c>
      <c r="FK95" s="581">
        <f t="shared" si="181"/>
        <v>0</v>
      </c>
      <c r="FL95" s="581">
        <f t="shared" si="182"/>
        <v>-20</v>
      </c>
      <c r="FM95" s="581">
        <f t="shared" si="183"/>
        <v>0</v>
      </c>
      <c r="FN95" s="581">
        <f t="shared" si="184"/>
        <v>20</v>
      </c>
      <c r="FO95" s="581">
        <f t="shared" si="185"/>
        <v>0</v>
      </c>
      <c r="FP95" s="581">
        <f t="shared" si="186"/>
        <v>-20</v>
      </c>
      <c r="FQ95" s="581">
        <f t="shared" si="187"/>
        <v>0</v>
      </c>
      <c r="FR95" s="581">
        <f t="shared" si="188"/>
        <v>20</v>
      </c>
      <c r="FS95" s="581">
        <f t="shared" si="189"/>
        <v>0</v>
      </c>
      <c r="FT95" s="581">
        <f t="shared" si="190"/>
        <v>-20</v>
      </c>
      <c r="FU95" s="581">
        <f t="shared" si="191"/>
        <v>0</v>
      </c>
      <c r="FV95" s="581">
        <f t="shared" si="192"/>
        <v>20</v>
      </c>
      <c r="FW95" s="581">
        <f t="shared" si="193"/>
        <v>0</v>
      </c>
      <c r="FX95" s="581">
        <f t="shared" si="194"/>
        <v>-20</v>
      </c>
      <c r="FY95" s="581">
        <f t="shared" si="195"/>
        <v>0</v>
      </c>
      <c r="FZ95" s="581">
        <f t="shared" si="196"/>
        <v>20</v>
      </c>
      <c r="GA95" s="581">
        <f t="shared" si="197"/>
        <v>0</v>
      </c>
      <c r="GB95" s="581">
        <f t="shared" si="101"/>
        <v>-20</v>
      </c>
      <c r="GC95" s="581">
        <f t="shared" si="102"/>
        <v>0</v>
      </c>
      <c r="GD95" s="581">
        <f t="shared" si="103"/>
        <v>20</v>
      </c>
      <c r="GE95" s="581">
        <f t="shared" si="104"/>
        <v>0</v>
      </c>
      <c r="GF95" s="581">
        <f t="shared" si="105"/>
        <v>-20</v>
      </c>
      <c r="GG95" s="581">
        <f t="shared" si="106"/>
        <v>0</v>
      </c>
      <c r="GH95" s="581">
        <f t="shared" si="107"/>
        <v>20</v>
      </c>
      <c r="GI95" s="581">
        <f t="shared" si="108"/>
        <v>0</v>
      </c>
      <c r="GJ95" s="581">
        <f t="shared" si="109"/>
        <v>-20</v>
      </c>
      <c r="GK95" s="581">
        <f t="shared" si="110"/>
        <v>0</v>
      </c>
      <c r="GL95" s="581">
        <f t="shared" si="111"/>
        <v>20</v>
      </c>
      <c r="GM95" s="581">
        <f t="shared" si="112"/>
        <v>0</v>
      </c>
      <c r="GN95" s="581">
        <f t="shared" si="113"/>
        <v>-20</v>
      </c>
      <c r="GO95" s="581">
        <f t="shared" si="114"/>
        <v>0</v>
      </c>
      <c r="GP95" s="581">
        <f t="shared" si="115"/>
        <v>20</v>
      </c>
      <c r="GQ95" s="581">
        <f t="shared" si="116"/>
        <v>0</v>
      </c>
      <c r="GR95" s="581">
        <f t="shared" si="117"/>
        <v>-20</v>
      </c>
      <c r="GS95" s="581">
        <f t="shared" si="118"/>
        <v>0</v>
      </c>
      <c r="GT95" s="581">
        <f t="shared" si="119"/>
        <v>20</v>
      </c>
      <c r="GU95" s="581">
        <f t="shared" si="120"/>
        <v>0</v>
      </c>
      <c r="GV95" s="581">
        <f t="shared" si="121"/>
        <v>-20</v>
      </c>
      <c r="GW95" s="581">
        <f t="shared" si="122"/>
        <v>0</v>
      </c>
      <c r="GX95" s="581">
        <f t="shared" si="123"/>
        <v>20</v>
      </c>
      <c r="GY95" s="581">
        <f t="shared" si="124"/>
        <v>0</v>
      </c>
    </row>
    <row r="96" spans="1:207" ht="16.5" thickTop="1" thickBot="1" x14ac:dyDescent="0.3">
      <c r="A96" s="581">
        <v>950</v>
      </c>
      <c r="B96" s="584" t="s">
        <v>114</v>
      </c>
      <c r="C96" s="581">
        <f t="shared" si="198"/>
        <v>13</v>
      </c>
      <c r="D96" s="581">
        <f t="shared" si="125"/>
        <v>1308</v>
      </c>
      <c r="E96" s="581">
        <v>950</v>
      </c>
      <c r="F96" s="581">
        <f t="shared" si="199"/>
        <v>8</v>
      </c>
      <c r="G96" s="582" t="s">
        <v>106</v>
      </c>
      <c r="H96" s="581">
        <v>20</v>
      </c>
      <c r="I96" s="581">
        <v>0</v>
      </c>
      <c r="J96" s="581">
        <v>-20</v>
      </c>
      <c r="K96" s="581">
        <v>0</v>
      </c>
      <c r="L96" s="581">
        <f t="shared" si="126"/>
        <v>20</v>
      </c>
      <c r="M96" s="581">
        <f t="shared" si="127"/>
        <v>0</v>
      </c>
      <c r="N96" s="581">
        <f t="shared" si="128"/>
        <v>-20</v>
      </c>
      <c r="O96" s="581">
        <f t="shared" si="129"/>
        <v>0</v>
      </c>
      <c r="P96" s="581">
        <f t="shared" si="130"/>
        <v>20</v>
      </c>
      <c r="Q96" s="581">
        <f t="shared" si="131"/>
        <v>0</v>
      </c>
      <c r="R96" s="581">
        <f t="shared" si="132"/>
        <v>-20</v>
      </c>
      <c r="S96" s="581">
        <f t="shared" si="133"/>
        <v>0</v>
      </c>
      <c r="T96" s="581">
        <f t="shared" si="134"/>
        <v>20</v>
      </c>
      <c r="U96" s="581">
        <f t="shared" si="135"/>
        <v>0</v>
      </c>
      <c r="V96" s="581">
        <f t="shared" si="136"/>
        <v>-20</v>
      </c>
      <c r="W96" s="581">
        <f t="shared" si="137"/>
        <v>0</v>
      </c>
      <c r="X96" s="581">
        <f t="shared" si="138"/>
        <v>20</v>
      </c>
      <c r="Y96" s="581">
        <f t="shared" si="139"/>
        <v>0</v>
      </c>
      <c r="Z96" s="581">
        <f t="shared" si="140"/>
        <v>-20</v>
      </c>
      <c r="AA96" s="581">
        <f t="shared" si="141"/>
        <v>0</v>
      </c>
      <c r="AB96" s="581">
        <f t="shared" si="142"/>
        <v>20</v>
      </c>
      <c r="AC96" s="581">
        <f t="shared" si="143"/>
        <v>0</v>
      </c>
      <c r="AD96" s="581">
        <f t="shared" si="144"/>
        <v>-20</v>
      </c>
      <c r="AE96" s="581">
        <f t="shared" si="145"/>
        <v>0</v>
      </c>
      <c r="AF96" s="581">
        <f t="shared" si="146"/>
        <v>20</v>
      </c>
      <c r="AG96" s="581">
        <f t="shared" si="147"/>
        <v>0</v>
      </c>
      <c r="AH96" s="581">
        <f t="shared" si="148"/>
        <v>-20</v>
      </c>
      <c r="AI96" s="581">
        <f t="shared" si="149"/>
        <v>0</v>
      </c>
      <c r="AJ96" s="581">
        <f t="shared" si="150"/>
        <v>20</v>
      </c>
      <c r="AK96" s="581">
        <f t="shared" si="151"/>
        <v>0</v>
      </c>
      <c r="AL96" s="581">
        <f t="shared" si="152"/>
        <v>-20</v>
      </c>
      <c r="AM96" s="581">
        <f t="shared" si="153"/>
        <v>0</v>
      </c>
      <c r="AN96" s="581">
        <f t="shared" si="154"/>
        <v>20</v>
      </c>
      <c r="AO96" s="581">
        <f t="shared" si="155"/>
        <v>0</v>
      </c>
      <c r="AP96" s="581">
        <f t="shared" si="156"/>
        <v>-20</v>
      </c>
      <c r="AQ96" s="581">
        <f t="shared" si="157"/>
        <v>0</v>
      </c>
      <c r="AR96" s="581">
        <f t="shared" si="158"/>
        <v>20</v>
      </c>
      <c r="AS96" s="581">
        <f t="shared" si="159"/>
        <v>0</v>
      </c>
      <c r="AT96" s="581">
        <f t="shared" si="160"/>
        <v>-20</v>
      </c>
      <c r="AU96" s="581">
        <f t="shared" si="161"/>
        <v>0</v>
      </c>
      <c r="AV96" s="581">
        <f t="shared" si="162"/>
        <v>20</v>
      </c>
      <c r="AW96" s="581">
        <f t="shared" si="163"/>
        <v>0</v>
      </c>
      <c r="AX96" s="581">
        <f t="shared" si="164"/>
        <v>-20</v>
      </c>
      <c r="AY96" s="581">
        <f t="shared" si="165"/>
        <v>0</v>
      </c>
      <c r="AZ96" s="581">
        <f t="shared" si="166"/>
        <v>20</v>
      </c>
      <c r="BA96" s="581">
        <f t="shared" si="167"/>
        <v>0</v>
      </c>
      <c r="BB96" s="581">
        <f t="shared" si="168"/>
        <v>-20</v>
      </c>
      <c r="BC96" s="581">
        <f t="shared" si="169"/>
        <v>0</v>
      </c>
      <c r="BD96" s="581">
        <f t="shared" si="170"/>
        <v>20</v>
      </c>
      <c r="BE96" s="581">
        <f t="shared" si="171"/>
        <v>0</v>
      </c>
      <c r="BF96" s="581">
        <f>H96*((Resultat_liste!$M98+20)/20)+Resultat_liste!$J98</f>
        <v>24</v>
      </c>
      <c r="BG96" s="581">
        <f>I96*((Resultat_liste!$M98+20)/20)+Resultat_liste!$J98</f>
        <v>0</v>
      </c>
      <c r="BH96" s="581">
        <f>J96*((Resultat_liste!$M98+20)/20)+Resultat_liste!$J98</f>
        <v>-24</v>
      </c>
      <c r="BI96" s="581">
        <f>K96*((Resultat_liste!$M98+20)/20)+Resultat_liste!$J98</f>
        <v>0</v>
      </c>
      <c r="BJ96" s="581">
        <f>L96*((Resultat_liste!$M98+20)/20)+Resultat_liste!$J98</f>
        <v>24</v>
      </c>
      <c r="BK96" s="581">
        <f>M96*((Resultat_liste!$M98+20)/20)+Resultat_liste!$J98</f>
        <v>0</v>
      </c>
      <c r="BL96" s="581">
        <f>N96*((Resultat_liste!$M98+20)/20)+Resultat_liste!$J98</f>
        <v>-24</v>
      </c>
      <c r="BM96" s="581">
        <f>O96*((Resultat_liste!$M98+20)/20)+Resultat_liste!$J98</f>
        <v>0</v>
      </c>
      <c r="BN96" s="581">
        <f>P96*((Resultat_liste!$M98+20)/20)+Resultat_liste!$J98</f>
        <v>24</v>
      </c>
      <c r="BO96" s="581">
        <f>Q96*((Resultat_liste!$M98+20)/20)+Resultat_liste!$J98</f>
        <v>0</v>
      </c>
      <c r="BP96" s="581">
        <f>R96*((Resultat_liste!$M98+20)/20)+Resultat_liste!$J98</f>
        <v>-24</v>
      </c>
      <c r="BQ96" s="581">
        <f>S96*((Resultat_liste!$M98+20)/20)+Resultat_liste!$J98</f>
        <v>0</v>
      </c>
      <c r="BR96" s="581">
        <f>T96*((Resultat_liste!$M98+20)/20)+Resultat_liste!$J98</f>
        <v>24</v>
      </c>
      <c r="BS96" s="581">
        <f>U96*((Resultat_liste!$M98+20)/20)+Resultat_liste!$J98</f>
        <v>0</v>
      </c>
      <c r="BT96" s="581">
        <f>V96*((Resultat_liste!$M98+20)/20)+Resultat_liste!$J98</f>
        <v>-24</v>
      </c>
      <c r="BU96" s="581">
        <f>W96*((Resultat_liste!$M98+20)/20)+Resultat_liste!$J98</f>
        <v>0</v>
      </c>
      <c r="BV96" s="581">
        <f>X96*((Resultat_liste!$M98+20)/20)+Resultat_liste!$J98</f>
        <v>24</v>
      </c>
      <c r="BW96" s="581">
        <f>Y96*((Resultat_liste!$M98+20)/20)+Resultat_liste!$J98</f>
        <v>0</v>
      </c>
      <c r="BX96" s="581">
        <f>Z96*((Resultat_liste!$M98+20)/20)+Resultat_liste!$J98</f>
        <v>-24</v>
      </c>
      <c r="BY96" s="581">
        <f>AA96*((Resultat_liste!$M98+20)/20)+Resultat_liste!$J98</f>
        <v>0</v>
      </c>
      <c r="BZ96" s="581">
        <f>AB96*((Resultat_liste!$M98+20)/20)+Resultat_liste!$J98</f>
        <v>24</v>
      </c>
      <c r="CA96" s="581">
        <f>AC96*((Resultat_liste!$M98+20)/20)+Resultat_liste!$J98</f>
        <v>0</v>
      </c>
      <c r="CB96" s="581">
        <f>AD96*((Resultat_liste!$M98+20)/20)+Resultat_liste!$J98</f>
        <v>-24</v>
      </c>
      <c r="CC96" s="581">
        <f>AE96*((Resultat_liste!$M98+20)/20)+Resultat_liste!$J98</f>
        <v>0</v>
      </c>
      <c r="CD96" s="581">
        <f>AF96*((Resultat_liste!$M98+20)/20)+Resultat_liste!$J98</f>
        <v>24</v>
      </c>
      <c r="CE96" s="581">
        <f>AG96*((Resultat_liste!$M98+20)/20)+Resultat_liste!$J98</f>
        <v>0</v>
      </c>
      <c r="CF96" s="581">
        <f>AH96*((Resultat_liste!$M98+20)/20)+Resultat_liste!$J98</f>
        <v>-24</v>
      </c>
      <c r="CG96" s="581">
        <f>AI96*((Resultat_liste!$M98+20)/20)+Resultat_liste!$J98</f>
        <v>0</v>
      </c>
      <c r="CH96" s="581">
        <f>AJ96*((Resultat_liste!$M98+20)/20)+Resultat_liste!$J98</f>
        <v>24</v>
      </c>
      <c r="CI96" s="581">
        <f>AK96*((Resultat_liste!$M98+20)/20)+Resultat_liste!$J98</f>
        <v>0</v>
      </c>
      <c r="CJ96" s="581">
        <f>AL96*((Resultat_liste!$M98+20)/20)+Resultat_liste!$J98</f>
        <v>-24</v>
      </c>
      <c r="CK96" s="581">
        <f>AM96*((Resultat_liste!$M98+20)/20)+Resultat_liste!$J98</f>
        <v>0</v>
      </c>
      <c r="CL96" s="581">
        <f>AN96*((Resultat_liste!$M98+20)/20)+Resultat_liste!$J98</f>
        <v>24</v>
      </c>
      <c r="CM96" s="581">
        <f>AO96*((Resultat_liste!$M98+20)/20)+Resultat_liste!$J98</f>
        <v>0</v>
      </c>
      <c r="CN96" s="581">
        <f>AP96*((Resultat_liste!$M98+20)/20)+Resultat_liste!$J98</f>
        <v>-24</v>
      </c>
      <c r="CO96" s="581">
        <f>AQ96*((Resultat_liste!$M98+20)/20)+Resultat_liste!$J98</f>
        <v>0</v>
      </c>
      <c r="CP96" s="581">
        <f>AR96*((Resultat_liste!$M98+20)/20)+Resultat_liste!$J98</f>
        <v>24</v>
      </c>
      <c r="CQ96" s="581">
        <f>AS96*((Resultat_liste!$M98+20)/20)+Resultat_liste!$J98</f>
        <v>0</v>
      </c>
      <c r="CR96" s="581">
        <f>AT96*((Resultat_liste!$M98+20)/20)+Resultat_liste!$J98</f>
        <v>-24</v>
      </c>
      <c r="CS96" s="581">
        <f>AU96*((Resultat_liste!$M98+20)/20)+Resultat_liste!$J98</f>
        <v>0</v>
      </c>
      <c r="CT96" s="581">
        <f>AV96*((Resultat_liste!$M98+20)/20)+Resultat_liste!$J98</f>
        <v>24</v>
      </c>
      <c r="CU96" s="581">
        <f>AW96*((Resultat_liste!$M98+20)/20)+Resultat_liste!$J98</f>
        <v>0</v>
      </c>
      <c r="CV96" s="581">
        <f>AX96*((Resultat_liste!$M98+20)/20)+Resultat_liste!$J98</f>
        <v>-24</v>
      </c>
      <c r="CW96" s="581">
        <f>AY96*((Resultat_liste!$M98+20)/20)+Resultat_liste!$J98</f>
        <v>0</v>
      </c>
      <c r="CX96" s="581">
        <f>AZ96*((Resultat_liste!$M98+20)/20)+Resultat_liste!$J98</f>
        <v>24</v>
      </c>
      <c r="CY96" s="581">
        <f>BA96*((Resultat_liste!$M98+20)/20)+Resultat_liste!$J98</f>
        <v>0</v>
      </c>
      <c r="CZ96" s="581">
        <f>BB96*((Resultat_liste!$M98+20)/20)+Resultat_liste!$J98</f>
        <v>-24</v>
      </c>
      <c r="DA96" s="581">
        <f>BC96*((Resultat_liste!$M98+20)/20)+Resultat_liste!$J98</f>
        <v>0</v>
      </c>
      <c r="DB96" s="581">
        <f>BD96*((Resultat_liste!$M98+20)/20)+Resultat_liste!$J98</f>
        <v>24</v>
      </c>
      <c r="DC96" s="581">
        <f>BE96*((Resultat_liste!$M98+20)/20)+Resultat_liste!$J98</f>
        <v>0</v>
      </c>
      <c r="DD96" s="581">
        <f>H96*((Resultat_liste!$Y98+20)/20)+Resultat_liste!$V98</f>
        <v>25</v>
      </c>
      <c r="DE96" s="581">
        <f>I96*((Resultat_liste!$Y98+20)/20)+Resultat_liste!$V98</f>
        <v>0</v>
      </c>
      <c r="DF96" s="581">
        <f>J96*((Resultat_liste!$Y98+20)/20)+Resultat_liste!$V98</f>
        <v>-25</v>
      </c>
      <c r="DG96" s="581">
        <f>K96*((Resultat_liste!$Y98+20)/20)+Resultat_liste!$V98</f>
        <v>0</v>
      </c>
      <c r="DH96" s="581">
        <f>L96*((Resultat_liste!$Y98+20)/20)+Resultat_liste!$V98</f>
        <v>25</v>
      </c>
      <c r="DI96" s="581">
        <f>M96*((Resultat_liste!$Y98+20)/20)+Resultat_liste!$V98</f>
        <v>0</v>
      </c>
      <c r="DJ96" s="581">
        <f>N96*((Resultat_liste!$Y98+20)/20)+Resultat_liste!$V98</f>
        <v>-25</v>
      </c>
      <c r="DK96" s="581">
        <f>O96*((Resultat_liste!$Y98+20)/20)+Resultat_liste!$V98</f>
        <v>0</v>
      </c>
      <c r="DL96" s="581">
        <f>P96*((Resultat_liste!$Y98+20)/20)+Resultat_liste!$V98</f>
        <v>25</v>
      </c>
      <c r="DM96" s="581">
        <f>Q96*((Resultat_liste!$Y98+20)/20)+Resultat_liste!$V98</f>
        <v>0</v>
      </c>
      <c r="DN96" s="581">
        <f>R96*((Resultat_liste!$Y98+20)/20)+Resultat_liste!$V98</f>
        <v>-25</v>
      </c>
      <c r="DO96" s="581">
        <f>S96*((Resultat_liste!$Y98+20)/20)+Resultat_liste!$V98</f>
        <v>0</v>
      </c>
      <c r="DP96" s="581">
        <f>T96*((Resultat_liste!$Y98+20)/20)+Resultat_liste!$V98</f>
        <v>25</v>
      </c>
      <c r="DQ96" s="581">
        <f>U96*((Resultat_liste!$Y98+20)/20)+Resultat_liste!$V98</f>
        <v>0</v>
      </c>
      <c r="DR96" s="581">
        <f>V96*((Resultat_liste!$Y98+20)/20)+Resultat_liste!$V98</f>
        <v>-25</v>
      </c>
      <c r="DS96" s="581">
        <f>W96*((Resultat_liste!$Y98+20)/20)+Resultat_liste!$V98</f>
        <v>0</v>
      </c>
      <c r="DT96" s="581">
        <f>X96*((Resultat_liste!$Y98+20)/20)+Resultat_liste!$V98</f>
        <v>25</v>
      </c>
      <c r="DU96" s="581">
        <f>Y96*((Resultat_liste!$Y98+20)/20)+Resultat_liste!$V98</f>
        <v>0</v>
      </c>
      <c r="DV96" s="581">
        <f>Z96*((Resultat_liste!$Y98+20)/20)+Resultat_liste!$V98</f>
        <v>-25</v>
      </c>
      <c r="DW96" s="581">
        <f>AA96*((Resultat_liste!$Y98+20)/20)+Resultat_liste!$V98</f>
        <v>0</v>
      </c>
      <c r="DX96" s="581">
        <f>AB96*((Resultat_liste!$Y98+20)/20)+Resultat_liste!$V98</f>
        <v>25</v>
      </c>
      <c r="DY96" s="581">
        <f>AC96*((Resultat_liste!$Y98+20)/20)+Resultat_liste!$V98</f>
        <v>0</v>
      </c>
      <c r="DZ96" s="581">
        <f>AD96*((Resultat_liste!$Y98+20)/20)+Resultat_liste!$V98</f>
        <v>-25</v>
      </c>
      <c r="EA96" s="581">
        <f>AE96*((Resultat_liste!$Y98+20)/20)+Resultat_liste!$V98</f>
        <v>0</v>
      </c>
      <c r="EB96" s="581">
        <f>AF96*((Resultat_liste!$Y98+20)/20)+Resultat_liste!$V98</f>
        <v>25</v>
      </c>
      <c r="EC96" s="581">
        <f>AG96*((Resultat_liste!$Y98+20)/20)+Resultat_liste!$V98</f>
        <v>0</v>
      </c>
      <c r="ED96" s="581">
        <f>AH96*((Resultat_liste!$Y98+20)/20)+Resultat_liste!$V98</f>
        <v>-25</v>
      </c>
      <c r="EE96" s="581">
        <f>AI96*((Resultat_liste!$Y98+20)/20)+Resultat_liste!$V98</f>
        <v>0</v>
      </c>
      <c r="EF96" s="581">
        <f>AJ96*((Resultat_liste!$Y98+20)/20)+Resultat_liste!$V98</f>
        <v>25</v>
      </c>
      <c r="EG96" s="581">
        <f>AK96*((Resultat_liste!$Y98+20)/20)+Resultat_liste!$V98</f>
        <v>0</v>
      </c>
      <c r="EH96" s="581">
        <f>AL96*((Resultat_liste!$Y98+20)/20)+Resultat_liste!$V98</f>
        <v>-25</v>
      </c>
      <c r="EI96" s="581">
        <f>AM96*((Resultat_liste!$Y98+20)/20)+Resultat_liste!$V98</f>
        <v>0</v>
      </c>
      <c r="EJ96" s="581">
        <f>AN96*((Resultat_liste!$Y98+20)/20)+Resultat_liste!$V98</f>
        <v>25</v>
      </c>
      <c r="EK96" s="581">
        <f>AO96*((Resultat_liste!$Y98+20)/20)+Resultat_liste!$V98</f>
        <v>0</v>
      </c>
      <c r="EL96" s="581">
        <f>AP96*((Resultat_liste!$Y98+20)/20)+Resultat_liste!$V98</f>
        <v>-25</v>
      </c>
      <c r="EM96" s="581">
        <f>AQ96*((Resultat_liste!$Y98+20)/20)+Resultat_liste!$V98</f>
        <v>0</v>
      </c>
      <c r="EN96" s="581">
        <f>AR96*((Resultat_liste!$Y98+20)/20)+Resultat_liste!$V98</f>
        <v>25</v>
      </c>
      <c r="EO96" s="581">
        <f>AS96*((Resultat_liste!$Y98+20)/20)+Resultat_liste!$V98</f>
        <v>0</v>
      </c>
      <c r="EP96" s="581">
        <f>AT96*((Resultat_liste!$Y98+20)/20)+Resultat_liste!$V98</f>
        <v>-25</v>
      </c>
      <c r="EQ96" s="581">
        <f>AU96*((Resultat_liste!$Y98+20)/20)+Resultat_liste!$V98</f>
        <v>0</v>
      </c>
      <c r="ER96" s="581">
        <f>AV96*((Resultat_liste!$Y98+20)/20)+Resultat_liste!$V98</f>
        <v>25</v>
      </c>
      <c r="ES96" s="581">
        <f>AW96*((Resultat_liste!$Y98+20)/20)+Resultat_liste!$V98</f>
        <v>0</v>
      </c>
      <c r="ET96" s="581">
        <f>AX96*((Resultat_liste!$Y98+20)/20)+Resultat_liste!$V98</f>
        <v>-25</v>
      </c>
      <c r="EU96" s="581">
        <f>AY96*((Resultat_liste!$Y98+20)/20)+Resultat_liste!$V98</f>
        <v>0</v>
      </c>
      <c r="EV96" s="581">
        <f>AZ96*((Resultat_liste!$Y98+20)/20)+Resultat_liste!$V98</f>
        <v>25</v>
      </c>
      <c r="EW96" s="581">
        <f>BA96*((Resultat_liste!$Y98+20)/20)+Resultat_liste!$V98</f>
        <v>0</v>
      </c>
      <c r="EX96" s="581">
        <f>BB96*((Resultat_liste!$Y98+20)/20)+Resultat_liste!$V98</f>
        <v>-25</v>
      </c>
      <c r="EY96" s="581">
        <f>BC96*((Resultat_liste!$Y98+20)/20)+Resultat_liste!$V98</f>
        <v>0</v>
      </c>
      <c r="EZ96" s="581">
        <f>BD96*((Resultat_liste!$Y98+20)/20)+Resultat_liste!$V98</f>
        <v>25</v>
      </c>
      <c r="FA96" s="581">
        <f>BE96*((Resultat_liste!$Y98+20)/20)+Resultat_liste!$V98</f>
        <v>0</v>
      </c>
      <c r="FB96" s="581">
        <f t="shared" si="172"/>
        <v>20</v>
      </c>
      <c r="FC96" s="581">
        <f t="shared" si="173"/>
        <v>0</v>
      </c>
      <c r="FD96" s="581">
        <f t="shared" si="174"/>
        <v>-20</v>
      </c>
      <c r="FE96" s="581">
        <f t="shared" si="175"/>
        <v>0</v>
      </c>
      <c r="FF96" s="581">
        <f t="shared" si="176"/>
        <v>20</v>
      </c>
      <c r="FG96" s="581">
        <f t="shared" si="177"/>
        <v>0</v>
      </c>
      <c r="FH96" s="581">
        <f t="shared" si="178"/>
        <v>-20</v>
      </c>
      <c r="FI96" s="581">
        <f t="shared" si="179"/>
        <v>0</v>
      </c>
      <c r="FJ96" s="581">
        <f t="shared" si="180"/>
        <v>20</v>
      </c>
      <c r="FK96" s="581">
        <f t="shared" si="181"/>
        <v>0</v>
      </c>
      <c r="FL96" s="581">
        <f t="shared" si="182"/>
        <v>-20</v>
      </c>
      <c r="FM96" s="581">
        <f t="shared" si="183"/>
        <v>0</v>
      </c>
      <c r="FN96" s="581">
        <f t="shared" si="184"/>
        <v>20</v>
      </c>
      <c r="FO96" s="581">
        <f t="shared" si="185"/>
        <v>0</v>
      </c>
      <c r="FP96" s="581">
        <f t="shared" si="186"/>
        <v>-20</v>
      </c>
      <c r="FQ96" s="581">
        <f t="shared" si="187"/>
        <v>0</v>
      </c>
      <c r="FR96" s="581">
        <f t="shared" si="188"/>
        <v>20</v>
      </c>
      <c r="FS96" s="581">
        <f t="shared" si="189"/>
        <v>0</v>
      </c>
      <c r="FT96" s="581">
        <f t="shared" si="190"/>
        <v>-20</v>
      </c>
      <c r="FU96" s="581">
        <f t="shared" si="191"/>
        <v>0</v>
      </c>
      <c r="FV96" s="581">
        <f t="shared" si="192"/>
        <v>20</v>
      </c>
      <c r="FW96" s="581">
        <f t="shared" si="193"/>
        <v>0</v>
      </c>
      <c r="FX96" s="581">
        <f t="shared" si="194"/>
        <v>-20</v>
      </c>
      <c r="FY96" s="581">
        <f t="shared" si="195"/>
        <v>0</v>
      </c>
      <c r="FZ96" s="581">
        <f t="shared" si="196"/>
        <v>20</v>
      </c>
      <c r="GA96" s="581">
        <f t="shared" si="197"/>
        <v>0</v>
      </c>
      <c r="GB96" s="581">
        <f t="shared" si="101"/>
        <v>-20</v>
      </c>
      <c r="GC96" s="581">
        <f t="shared" si="102"/>
        <v>0</v>
      </c>
      <c r="GD96" s="581">
        <f t="shared" si="103"/>
        <v>20</v>
      </c>
      <c r="GE96" s="581">
        <f t="shared" si="104"/>
        <v>0</v>
      </c>
      <c r="GF96" s="581">
        <f t="shared" si="105"/>
        <v>-20</v>
      </c>
      <c r="GG96" s="581">
        <f t="shared" si="106"/>
        <v>0</v>
      </c>
      <c r="GH96" s="581">
        <f t="shared" si="107"/>
        <v>20</v>
      </c>
      <c r="GI96" s="581">
        <f t="shared" si="108"/>
        <v>0</v>
      </c>
      <c r="GJ96" s="581">
        <f t="shared" si="109"/>
        <v>-20</v>
      </c>
      <c r="GK96" s="581">
        <f t="shared" si="110"/>
        <v>0</v>
      </c>
      <c r="GL96" s="581">
        <f t="shared" si="111"/>
        <v>20</v>
      </c>
      <c r="GM96" s="581">
        <f t="shared" si="112"/>
        <v>0</v>
      </c>
      <c r="GN96" s="581">
        <f t="shared" si="113"/>
        <v>-20</v>
      </c>
      <c r="GO96" s="581">
        <f t="shared" si="114"/>
        <v>0</v>
      </c>
      <c r="GP96" s="581">
        <f t="shared" si="115"/>
        <v>20</v>
      </c>
      <c r="GQ96" s="581">
        <f t="shared" si="116"/>
        <v>0</v>
      </c>
      <c r="GR96" s="581">
        <f t="shared" si="117"/>
        <v>-20</v>
      </c>
      <c r="GS96" s="581">
        <f t="shared" si="118"/>
        <v>0</v>
      </c>
      <c r="GT96" s="581">
        <f t="shared" si="119"/>
        <v>20</v>
      </c>
      <c r="GU96" s="581">
        <f t="shared" si="120"/>
        <v>0</v>
      </c>
      <c r="GV96" s="581">
        <f t="shared" si="121"/>
        <v>-20</v>
      </c>
      <c r="GW96" s="581">
        <f t="shared" si="122"/>
        <v>0</v>
      </c>
      <c r="GX96" s="581">
        <f t="shared" si="123"/>
        <v>20</v>
      </c>
      <c r="GY96" s="581">
        <f t="shared" si="124"/>
        <v>0</v>
      </c>
    </row>
    <row r="97" spans="1:207" ht="16.5" thickTop="1" thickBot="1" x14ac:dyDescent="0.3">
      <c r="A97" s="581">
        <v>960</v>
      </c>
      <c r="B97" s="584" t="s">
        <v>115</v>
      </c>
      <c r="C97" s="581">
        <f t="shared" si="198"/>
        <v>13</v>
      </c>
      <c r="D97" s="581">
        <f t="shared" si="125"/>
        <v>1309</v>
      </c>
      <c r="E97" s="581">
        <v>960</v>
      </c>
      <c r="F97" s="581">
        <f t="shared" si="199"/>
        <v>9</v>
      </c>
      <c r="G97" s="582" t="s">
        <v>106</v>
      </c>
      <c r="H97" s="581">
        <v>20</v>
      </c>
      <c r="I97" s="581">
        <v>0</v>
      </c>
      <c r="J97" s="581">
        <v>-20</v>
      </c>
      <c r="K97" s="581">
        <v>0</v>
      </c>
      <c r="L97" s="581">
        <f t="shared" si="126"/>
        <v>20</v>
      </c>
      <c r="M97" s="581">
        <f t="shared" si="127"/>
        <v>0</v>
      </c>
      <c r="N97" s="581">
        <f t="shared" si="128"/>
        <v>-20</v>
      </c>
      <c r="O97" s="581">
        <f t="shared" si="129"/>
        <v>0</v>
      </c>
      <c r="P97" s="581">
        <f t="shared" si="130"/>
        <v>20</v>
      </c>
      <c r="Q97" s="581">
        <f t="shared" si="131"/>
        <v>0</v>
      </c>
      <c r="R97" s="581">
        <f t="shared" si="132"/>
        <v>-20</v>
      </c>
      <c r="S97" s="581">
        <f t="shared" si="133"/>
        <v>0</v>
      </c>
      <c r="T97" s="581">
        <f t="shared" si="134"/>
        <v>20</v>
      </c>
      <c r="U97" s="581">
        <f t="shared" si="135"/>
        <v>0</v>
      </c>
      <c r="V97" s="581">
        <f t="shared" si="136"/>
        <v>-20</v>
      </c>
      <c r="W97" s="581">
        <f t="shared" si="137"/>
        <v>0</v>
      </c>
      <c r="X97" s="581">
        <f t="shared" si="138"/>
        <v>20</v>
      </c>
      <c r="Y97" s="581">
        <f t="shared" si="139"/>
        <v>0</v>
      </c>
      <c r="Z97" s="581">
        <f t="shared" si="140"/>
        <v>-20</v>
      </c>
      <c r="AA97" s="581">
        <f t="shared" si="141"/>
        <v>0</v>
      </c>
      <c r="AB97" s="581">
        <f t="shared" si="142"/>
        <v>20</v>
      </c>
      <c r="AC97" s="581">
        <f t="shared" si="143"/>
        <v>0</v>
      </c>
      <c r="AD97" s="581">
        <f t="shared" si="144"/>
        <v>-20</v>
      </c>
      <c r="AE97" s="581">
        <f t="shared" si="145"/>
        <v>0</v>
      </c>
      <c r="AF97" s="581">
        <f t="shared" si="146"/>
        <v>20</v>
      </c>
      <c r="AG97" s="581">
        <f t="shared" si="147"/>
        <v>0</v>
      </c>
      <c r="AH97" s="581">
        <f t="shared" si="148"/>
        <v>-20</v>
      </c>
      <c r="AI97" s="581">
        <f t="shared" si="149"/>
        <v>0</v>
      </c>
      <c r="AJ97" s="581">
        <f t="shared" si="150"/>
        <v>20</v>
      </c>
      <c r="AK97" s="581">
        <f t="shared" si="151"/>
        <v>0</v>
      </c>
      <c r="AL97" s="581">
        <f t="shared" si="152"/>
        <v>-20</v>
      </c>
      <c r="AM97" s="581">
        <f t="shared" si="153"/>
        <v>0</v>
      </c>
      <c r="AN97" s="581">
        <f t="shared" si="154"/>
        <v>20</v>
      </c>
      <c r="AO97" s="581">
        <f t="shared" si="155"/>
        <v>0</v>
      </c>
      <c r="AP97" s="581">
        <f t="shared" si="156"/>
        <v>-20</v>
      </c>
      <c r="AQ97" s="581">
        <f t="shared" si="157"/>
        <v>0</v>
      </c>
      <c r="AR97" s="581">
        <f t="shared" si="158"/>
        <v>20</v>
      </c>
      <c r="AS97" s="581">
        <f t="shared" si="159"/>
        <v>0</v>
      </c>
      <c r="AT97" s="581">
        <f t="shared" si="160"/>
        <v>-20</v>
      </c>
      <c r="AU97" s="581">
        <f t="shared" si="161"/>
        <v>0</v>
      </c>
      <c r="AV97" s="581">
        <f t="shared" si="162"/>
        <v>20</v>
      </c>
      <c r="AW97" s="581">
        <f t="shared" si="163"/>
        <v>0</v>
      </c>
      <c r="AX97" s="581">
        <f t="shared" si="164"/>
        <v>-20</v>
      </c>
      <c r="AY97" s="581">
        <f t="shared" si="165"/>
        <v>0</v>
      </c>
      <c r="AZ97" s="581">
        <f t="shared" si="166"/>
        <v>20</v>
      </c>
      <c r="BA97" s="581">
        <f t="shared" si="167"/>
        <v>0</v>
      </c>
      <c r="BB97" s="581">
        <f t="shared" si="168"/>
        <v>-20</v>
      </c>
      <c r="BC97" s="581">
        <f t="shared" si="169"/>
        <v>0</v>
      </c>
      <c r="BD97" s="581">
        <f t="shared" si="170"/>
        <v>20</v>
      </c>
      <c r="BE97" s="581">
        <f t="shared" si="171"/>
        <v>0</v>
      </c>
      <c r="BF97" s="581">
        <f>H97*((Resultat_liste!$M99+20)/20)+Resultat_liste!$J99</f>
        <v>20</v>
      </c>
      <c r="BG97" s="581">
        <f>I97*((Resultat_liste!$M99+20)/20)+Resultat_liste!$J99</f>
        <v>0</v>
      </c>
      <c r="BH97" s="581">
        <f>J97*((Resultat_liste!$M99+20)/20)+Resultat_liste!$J99</f>
        <v>-20</v>
      </c>
      <c r="BI97" s="581">
        <f>K97*((Resultat_liste!$M99+20)/20)+Resultat_liste!$J99</f>
        <v>0</v>
      </c>
      <c r="BJ97" s="581">
        <f>L97*((Resultat_liste!$M99+20)/20)+Resultat_liste!$J99</f>
        <v>20</v>
      </c>
      <c r="BK97" s="581">
        <f>M97*((Resultat_liste!$M99+20)/20)+Resultat_liste!$J99</f>
        <v>0</v>
      </c>
      <c r="BL97" s="581">
        <f>N97*((Resultat_liste!$M99+20)/20)+Resultat_liste!$J99</f>
        <v>-20</v>
      </c>
      <c r="BM97" s="581">
        <f>O97*((Resultat_liste!$M99+20)/20)+Resultat_liste!$J99</f>
        <v>0</v>
      </c>
      <c r="BN97" s="581">
        <f>P97*((Resultat_liste!$M99+20)/20)+Resultat_liste!$J99</f>
        <v>20</v>
      </c>
      <c r="BO97" s="581">
        <f>Q97*((Resultat_liste!$M99+20)/20)+Resultat_liste!$J99</f>
        <v>0</v>
      </c>
      <c r="BP97" s="581">
        <f>R97*((Resultat_liste!$M99+20)/20)+Resultat_liste!$J99</f>
        <v>-20</v>
      </c>
      <c r="BQ97" s="581">
        <f>S97*((Resultat_liste!$M99+20)/20)+Resultat_liste!$J99</f>
        <v>0</v>
      </c>
      <c r="BR97" s="581">
        <f>T97*((Resultat_liste!$M99+20)/20)+Resultat_liste!$J99</f>
        <v>20</v>
      </c>
      <c r="BS97" s="581">
        <f>U97*((Resultat_liste!$M99+20)/20)+Resultat_liste!$J99</f>
        <v>0</v>
      </c>
      <c r="BT97" s="581">
        <f>V97*((Resultat_liste!$M99+20)/20)+Resultat_liste!$J99</f>
        <v>-20</v>
      </c>
      <c r="BU97" s="581">
        <f>W97*((Resultat_liste!$M99+20)/20)+Resultat_liste!$J99</f>
        <v>0</v>
      </c>
      <c r="BV97" s="581">
        <f>X97*((Resultat_liste!$M99+20)/20)+Resultat_liste!$J99</f>
        <v>20</v>
      </c>
      <c r="BW97" s="581">
        <f>Y97*((Resultat_liste!$M99+20)/20)+Resultat_liste!$J99</f>
        <v>0</v>
      </c>
      <c r="BX97" s="581">
        <f>Z97*((Resultat_liste!$M99+20)/20)+Resultat_liste!$J99</f>
        <v>-20</v>
      </c>
      <c r="BY97" s="581">
        <f>AA97*((Resultat_liste!$M99+20)/20)+Resultat_liste!$J99</f>
        <v>0</v>
      </c>
      <c r="BZ97" s="581">
        <f>AB97*((Resultat_liste!$M99+20)/20)+Resultat_liste!$J99</f>
        <v>20</v>
      </c>
      <c r="CA97" s="581">
        <f>AC97*((Resultat_liste!$M99+20)/20)+Resultat_liste!$J99</f>
        <v>0</v>
      </c>
      <c r="CB97" s="581">
        <f>AD97*((Resultat_liste!$M99+20)/20)+Resultat_liste!$J99</f>
        <v>-20</v>
      </c>
      <c r="CC97" s="581">
        <f>AE97*((Resultat_liste!$M99+20)/20)+Resultat_liste!$J99</f>
        <v>0</v>
      </c>
      <c r="CD97" s="581">
        <f>AF97*((Resultat_liste!$M99+20)/20)+Resultat_liste!$J99</f>
        <v>20</v>
      </c>
      <c r="CE97" s="581">
        <f>AG97*((Resultat_liste!$M99+20)/20)+Resultat_liste!$J99</f>
        <v>0</v>
      </c>
      <c r="CF97" s="581">
        <f>AH97*((Resultat_liste!$M99+20)/20)+Resultat_liste!$J99</f>
        <v>-20</v>
      </c>
      <c r="CG97" s="581">
        <f>AI97*((Resultat_liste!$M99+20)/20)+Resultat_liste!$J99</f>
        <v>0</v>
      </c>
      <c r="CH97" s="581">
        <f>AJ97*((Resultat_liste!$M99+20)/20)+Resultat_liste!$J99</f>
        <v>20</v>
      </c>
      <c r="CI97" s="581">
        <f>AK97*((Resultat_liste!$M99+20)/20)+Resultat_liste!$J99</f>
        <v>0</v>
      </c>
      <c r="CJ97" s="581">
        <f>AL97*((Resultat_liste!$M99+20)/20)+Resultat_liste!$J99</f>
        <v>-20</v>
      </c>
      <c r="CK97" s="581">
        <f>AM97*((Resultat_liste!$M99+20)/20)+Resultat_liste!$J99</f>
        <v>0</v>
      </c>
      <c r="CL97" s="581">
        <f>AN97*((Resultat_liste!$M99+20)/20)+Resultat_liste!$J99</f>
        <v>20</v>
      </c>
      <c r="CM97" s="581">
        <f>AO97*((Resultat_liste!$M99+20)/20)+Resultat_liste!$J99</f>
        <v>0</v>
      </c>
      <c r="CN97" s="581">
        <f>AP97*((Resultat_liste!$M99+20)/20)+Resultat_liste!$J99</f>
        <v>-20</v>
      </c>
      <c r="CO97" s="581">
        <f>AQ97*((Resultat_liste!$M99+20)/20)+Resultat_liste!$J99</f>
        <v>0</v>
      </c>
      <c r="CP97" s="581">
        <f>AR97*((Resultat_liste!$M99+20)/20)+Resultat_liste!$J99</f>
        <v>20</v>
      </c>
      <c r="CQ97" s="581">
        <f>AS97*((Resultat_liste!$M99+20)/20)+Resultat_liste!$J99</f>
        <v>0</v>
      </c>
      <c r="CR97" s="581">
        <f>AT97*((Resultat_liste!$M99+20)/20)+Resultat_liste!$J99</f>
        <v>-20</v>
      </c>
      <c r="CS97" s="581">
        <f>AU97*((Resultat_liste!$M99+20)/20)+Resultat_liste!$J99</f>
        <v>0</v>
      </c>
      <c r="CT97" s="581">
        <f>AV97*((Resultat_liste!$M99+20)/20)+Resultat_liste!$J99</f>
        <v>20</v>
      </c>
      <c r="CU97" s="581">
        <f>AW97*((Resultat_liste!$M99+20)/20)+Resultat_liste!$J99</f>
        <v>0</v>
      </c>
      <c r="CV97" s="581">
        <f>AX97*((Resultat_liste!$M99+20)/20)+Resultat_liste!$J99</f>
        <v>-20</v>
      </c>
      <c r="CW97" s="581">
        <f>AY97*((Resultat_liste!$M99+20)/20)+Resultat_liste!$J99</f>
        <v>0</v>
      </c>
      <c r="CX97" s="581">
        <f>AZ97*((Resultat_liste!$M99+20)/20)+Resultat_liste!$J99</f>
        <v>20</v>
      </c>
      <c r="CY97" s="581">
        <f>BA97*((Resultat_liste!$M99+20)/20)+Resultat_liste!$J99</f>
        <v>0</v>
      </c>
      <c r="CZ97" s="581">
        <f>BB97*((Resultat_liste!$M99+20)/20)+Resultat_liste!$J99</f>
        <v>-20</v>
      </c>
      <c r="DA97" s="581">
        <f>BC97*((Resultat_liste!$M99+20)/20)+Resultat_liste!$J99</f>
        <v>0</v>
      </c>
      <c r="DB97" s="581">
        <f>BD97*((Resultat_liste!$M99+20)/20)+Resultat_liste!$J99</f>
        <v>20</v>
      </c>
      <c r="DC97" s="581">
        <f>BE97*((Resultat_liste!$M99+20)/20)+Resultat_liste!$J99</f>
        <v>0</v>
      </c>
      <c r="DD97" s="581">
        <f>H97*((Resultat_liste!$Y99+20)/20)+Resultat_liste!$V99</f>
        <v>20</v>
      </c>
      <c r="DE97" s="581">
        <f>I97*((Resultat_liste!$Y99+20)/20)+Resultat_liste!$V99</f>
        <v>0</v>
      </c>
      <c r="DF97" s="581">
        <f>J97*((Resultat_liste!$Y99+20)/20)+Resultat_liste!$V99</f>
        <v>-20</v>
      </c>
      <c r="DG97" s="581">
        <f>K97*((Resultat_liste!$Y99+20)/20)+Resultat_liste!$V99</f>
        <v>0</v>
      </c>
      <c r="DH97" s="581">
        <f>L97*((Resultat_liste!$Y99+20)/20)+Resultat_liste!$V99</f>
        <v>20</v>
      </c>
      <c r="DI97" s="581">
        <f>M97*((Resultat_liste!$Y99+20)/20)+Resultat_liste!$V99</f>
        <v>0</v>
      </c>
      <c r="DJ97" s="581">
        <f>N97*((Resultat_liste!$Y99+20)/20)+Resultat_liste!$V99</f>
        <v>-20</v>
      </c>
      <c r="DK97" s="581">
        <f>O97*((Resultat_liste!$Y99+20)/20)+Resultat_liste!$V99</f>
        <v>0</v>
      </c>
      <c r="DL97" s="581">
        <f>P97*((Resultat_liste!$Y99+20)/20)+Resultat_liste!$V99</f>
        <v>20</v>
      </c>
      <c r="DM97" s="581">
        <f>Q97*((Resultat_liste!$Y99+20)/20)+Resultat_liste!$V99</f>
        <v>0</v>
      </c>
      <c r="DN97" s="581">
        <f>R97*((Resultat_liste!$Y99+20)/20)+Resultat_liste!$V99</f>
        <v>-20</v>
      </c>
      <c r="DO97" s="581">
        <f>S97*((Resultat_liste!$Y99+20)/20)+Resultat_liste!$V99</f>
        <v>0</v>
      </c>
      <c r="DP97" s="581">
        <f>T97*((Resultat_liste!$Y99+20)/20)+Resultat_liste!$V99</f>
        <v>20</v>
      </c>
      <c r="DQ97" s="581">
        <f>U97*((Resultat_liste!$Y99+20)/20)+Resultat_liste!$V99</f>
        <v>0</v>
      </c>
      <c r="DR97" s="581">
        <f>V97*((Resultat_liste!$Y99+20)/20)+Resultat_liste!$V99</f>
        <v>-20</v>
      </c>
      <c r="DS97" s="581">
        <f>W97*((Resultat_liste!$Y99+20)/20)+Resultat_liste!$V99</f>
        <v>0</v>
      </c>
      <c r="DT97" s="581">
        <f>X97*((Resultat_liste!$Y99+20)/20)+Resultat_liste!$V99</f>
        <v>20</v>
      </c>
      <c r="DU97" s="581">
        <f>Y97*((Resultat_liste!$Y99+20)/20)+Resultat_liste!$V99</f>
        <v>0</v>
      </c>
      <c r="DV97" s="581">
        <f>Z97*((Resultat_liste!$Y99+20)/20)+Resultat_liste!$V99</f>
        <v>-20</v>
      </c>
      <c r="DW97" s="581">
        <f>AA97*((Resultat_liste!$Y99+20)/20)+Resultat_liste!$V99</f>
        <v>0</v>
      </c>
      <c r="DX97" s="581">
        <f>AB97*((Resultat_liste!$Y99+20)/20)+Resultat_liste!$V99</f>
        <v>20</v>
      </c>
      <c r="DY97" s="581">
        <f>AC97*((Resultat_liste!$Y99+20)/20)+Resultat_liste!$V99</f>
        <v>0</v>
      </c>
      <c r="DZ97" s="581">
        <f>AD97*((Resultat_liste!$Y99+20)/20)+Resultat_liste!$V99</f>
        <v>-20</v>
      </c>
      <c r="EA97" s="581">
        <f>AE97*((Resultat_liste!$Y99+20)/20)+Resultat_liste!$V99</f>
        <v>0</v>
      </c>
      <c r="EB97" s="581">
        <f>AF97*((Resultat_liste!$Y99+20)/20)+Resultat_liste!$V99</f>
        <v>20</v>
      </c>
      <c r="EC97" s="581">
        <f>AG97*((Resultat_liste!$Y99+20)/20)+Resultat_liste!$V99</f>
        <v>0</v>
      </c>
      <c r="ED97" s="581">
        <f>AH97*((Resultat_liste!$Y99+20)/20)+Resultat_liste!$V99</f>
        <v>-20</v>
      </c>
      <c r="EE97" s="581">
        <f>AI97*((Resultat_liste!$Y99+20)/20)+Resultat_liste!$V99</f>
        <v>0</v>
      </c>
      <c r="EF97" s="581">
        <f>AJ97*((Resultat_liste!$Y99+20)/20)+Resultat_liste!$V99</f>
        <v>20</v>
      </c>
      <c r="EG97" s="581">
        <f>AK97*((Resultat_liste!$Y99+20)/20)+Resultat_liste!$V99</f>
        <v>0</v>
      </c>
      <c r="EH97" s="581">
        <f>AL97*((Resultat_liste!$Y99+20)/20)+Resultat_liste!$V99</f>
        <v>-20</v>
      </c>
      <c r="EI97" s="581">
        <f>AM97*((Resultat_liste!$Y99+20)/20)+Resultat_liste!$V99</f>
        <v>0</v>
      </c>
      <c r="EJ97" s="581">
        <f>AN97*((Resultat_liste!$Y99+20)/20)+Resultat_liste!$V99</f>
        <v>20</v>
      </c>
      <c r="EK97" s="581">
        <f>AO97*((Resultat_liste!$Y99+20)/20)+Resultat_liste!$V99</f>
        <v>0</v>
      </c>
      <c r="EL97" s="581">
        <f>AP97*((Resultat_liste!$Y99+20)/20)+Resultat_liste!$V99</f>
        <v>-20</v>
      </c>
      <c r="EM97" s="581">
        <f>AQ97*((Resultat_liste!$Y99+20)/20)+Resultat_liste!$V99</f>
        <v>0</v>
      </c>
      <c r="EN97" s="581">
        <f>AR97*((Resultat_liste!$Y99+20)/20)+Resultat_liste!$V99</f>
        <v>20</v>
      </c>
      <c r="EO97" s="581">
        <f>AS97*((Resultat_liste!$Y99+20)/20)+Resultat_liste!$V99</f>
        <v>0</v>
      </c>
      <c r="EP97" s="581">
        <f>AT97*((Resultat_liste!$Y99+20)/20)+Resultat_liste!$V99</f>
        <v>-20</v>
      </c>
      <c r="EQ97" s="581">
        <f>AU97*((Resultat_liste!$Y99+20)/20)+Resultat_liste!$V99</f>
        <v>0</v>
      </c>
      <c r="ER97" s="581">
        <f>AV97*((Resultat_liste!$Y99+20)/20)+Resultat_liste!$V99</f>
        <v>20</v>
      </c>
      <c r="ES97" s="581">
        <f>AW97*((Resultat_liste!$Y99+20)/20)+Resultat_liste!$V99</f>
        <v>0</v>
      </c>
      <c r="ET97" s="581">
        <f>AX97*((Resultat_liste!$Y99+20)/20)+Resultat_liste!$V99</f>
        <v>-20</v>
      </c>
      <c r="EU97" s="581">
        <f>AY97*((Resultat_liste!$Y99+20)/20)+Resultat_liste!$V99</f>
        <v>0</v>
      </c>
      <c r="EV97" s="581">
        <f>AZ97*((Resultat_liste!$Y99+20)/20)+Resultat_liste!$V99</f>
        <v>20</v>
      </c>
      <c r="EW97" s="581">
        <f>BA97*((Resultat_liste!$Y99+20)/20)+Resultat_liste!$V99</f>
        <v>0</v>
      </c>
      <c r="EX97" s="581">
        <f>BB97*((Resultat_liste!$Y99+20)/20)+Resultat_liste!$V99</f>
        <v>-20</v>
      </c>
      <c r="EY97" s="581">
        <f>BC97*((Resultat_liste!$Y99+20)/20)+Resultat_liste!$V99</f>
        <v>0</v>
      </c>
      <c r="EZ97" s="581">
        <f>BD97*((Resultat_liste!$Y99+20)/20)+Resultat_liste!$V99</f>
        <v>20</v>
      </c>
      <c r="FA97" s="581">
        <f>BE97*((Resultat_liste!$Y99+20)/20)+Resultat_liste!$V99</f>
        <v>0</v>
      </c>
      <c r="FB97" s="581">
        <f t="shared" si="172"/>
        <v>20</v>
      </c>
      <c r="FC97" s="581">
        <f t="shared" si="173"/>
        <v>0</v>
      </c>
      <c r="FD97" s="581">
        <f t="shared" si="174"/>
        <v>-20</v>
      </c>
      <c r="FE97" s="581">
        <f t="shared" si="175"/>
        <v>0</v>
      </c>
      <c r="FF97" s="581">
        <f t="shared" si="176"/>
        <v>20</v>
      </c>
      <c r="FG97" s="581">
        <f t="shared" si="177"/>
        <v>0</v>
      </c>
      <c r="FH97" s="581">
        <f t="shared" si="178"/>
        <v>-20</v>
      </c>
      <c r="FI97" s="581">
        <f t="shared" si="179"/>
        <v>0</v>
      </c>
      <c r="FJ97" s="581">
        <f t="shared" si="180"/>
        <v>20</v>
      </c>
      <c r="FK97" s="581">
        <f t="shared" si="181"/>
        <v>0</v>
      </c>
      <c r="FL97" s="581">
        <f t="shared" si="182"/>
        <v>-20</v>
      </c>
      <c r="FM97" s="581">
        <f t="shared" si="183"/>
        <v>0</v>
      </c>
      <c r="FN97" s="581">
        <f t="shared" si="184"/>
        <v>20</v>
      </c>
      <c r="FO97" s="581">
        <f t="shared" si="185"/>
        <v>0</v>
      </c>
      <c r="FP97" s="581">
        <f t="shared" si="186"/>
        <v>-20</v>
      </c>
      <c r="FQ97" s="581">
        <f t="shared" si="187"/>
        <v>0</v>
      </c>
      <c r="FR97" s="581">
        <f t="shared" si="188"/>
        <v>20</v>
      </c>
      <c r="FS97" s="581">
        <f t="shared" si="189"/>
        <v>0</v>
      </c>
      <c r="FT97" s="581">
        <f t="shared" si="190"/>
        <v>-20</v>
      </c>
      <c r="FU97" s="581">
        <f t="shared" si="191"/>
        <v>0</v>
      </c>
      <c r="FV97" s="581">
        <f t="shared" si="192"/>
        <v>20</v>
      </c>
      <c r="FW97" s="581">
        <f t="shared" si="193"/>
        <v>0</v>
      </c>
      <c r="FX97" s="581">
        <f t="shared" si="194"/>
        <v>-20</v>
      </c>
      <c r="FY97" s="581">
        <f t="shared" si="195"/>
        <v>0</v>
      </c>
      <c r="FZ97" s="581">
        <f t="shared" si="196"/>
        <v>20</v>
      </c>
      <c r="GA97" s="581">
        <f t="shared" si="197"/>
        <v>0</v>
      </c>
      <c r="GB97" s="581">
        <f t="shared" si="101"/>
        <v>-20</v>
      </c>
      <c r="GC97" s="581">
        <f t="shared" si="102"/>
        <v>0</v>
      </c>
      <c r="GD97" s="581">
        <f t="shared" si="103"/>
        <v>20</v>
      </c>
      <c r="GE97" s="581">
        <f t="shared" si="104"/>
        <v>0</v>
      </c>
      <c r="GF97" s="581">
        <f t="shared" si="105"/>
        <v>-20</v>
      </c>
      <c r="GG97" s="581">
        <f t="shared" si="106"/>
        <v>0</v>
      </c>
      <c r="GH97" s="581">
        <f t="shared" si="107"/>
        <v>20</v>
      </c>
      <c r="GI97" s="581">
        <f t="shared" si="108"/>
        <v>0</v>
      </c>
      <c r="GJ97" s="581">
        <f t="shared" si="109"/>
        <v>-20</v>
      </c>
      <c r="GK97" s="581">
        <f t="shared" si="110"/>
        <v>0</v>
      </c>
      <c r="GL97" s="581">
        <f t="shared" si="111"/>
        <v>20</v>
      </c>
      <c r="GM97" s="581">
        <f t="shared" si="112"/>
        <v>0</v>
      </c>
      <c r="GN97" s="581">
        <f t="shared" si="113"/>
        <v>-20</v>
      </c>
      <c r="GO97" s="581">
        <f t="shared" si="114"/>
        <v>0</v>
      </c>
      <c r="GP97" s="581">
        <f t="shared" si="115"/>
        <v>20</v>
      </c>
      <c r="GQ97" s="581">
        <f t="shared" si="116"/>
        <v>0</v>
      </c>
      <c r="GR97" s="581">
        <f t="shared" si="117"/>
        <v>-20</v>
      </c>
      <c r="GS97" s="581">
        <f t="shared" si="118"/>
        <v>0</v>
      </c>
      <c r="GT97" s="581">
        <f t="shared" si="119"/>
        <v>20</v>
      </c>
      <c r="GU97" s="581">
        <f t="shared" si="120"/>
        <v>0</v>
      </c>
      <c r="GV97" s="581">
        <f t="shared" si="121"/>
        <v>-20</v>
      </c>
      <c r="GW97" s="581">
        <f t="shared" si="122"/>
        <v>0</v>
      </c>
      <c r="GX97" s="581">
        <f t="shared" si="123"/>
        <v>20</v>
      </c>
      <c r="GY97" s="581">
        <f t="shared" si="124"/>
        <v>0</v>
      </c>
    </row>
    <row r="98" spans="1:207" ht="16.5" thickTop="1" thickBot="1" x14ac:dyDescent="0.3">
      <c r="A98" s="581">
        <v>970</v>
      </c>
      <c r="B98" s="584" t="s">
        <v>116</v>
      </c>
      <c r="C98" s="581">
        <f t="shared" si="198"/>
        <v>13</v>
      </c>
      <c r="D98" s="581">
        <f t="shared" si="125"/>
        <v>1310</v>
      </c>
      <c r="E98" s="581">
        <v>970</v>
      </c>
      <c r="F98" s="581">
        <f t="shared" si="199"/>
        <v>10</v>
      </c>
      <c r="G98" s="582" t="s">
        <v>106</v>
      </c>
      <c r="H98" s="581">
        <v>20</v>
      </c>
      <c r="I98" s="581">
        <v>0</v>
      </c>
      <c r="J98" s="581">
        <v>-20</v>
      </c>
      <c r="K98" s="581">
        <v>0</v>
      </c>
      <c r="L98" s="581">
        <f t="shared" si="126"/>
        <v>20</v>
      </c>
      <c r="M98" s="581">
        <f t="shared" si="127"/>
        <v>0</v>
      </c>
      <c r="N98" s="581">
        <f t="shared" si="128"/>
        <v>-20</v>
      </c>
      <c r="O98" s="581">
        <f t="shared" si="129"/>
        <v>0</v>
      </c>
      <c r="P98" s="581">
        <f t="shared" si="130"/>
        <v>20</v>
      </c>
      <c r="Q98" s="581">
        <f t="shared" si="131"/>
        <v>0</v>
      </c>
      <c r="R98" s="581">
        <f t="shared" si="132"/>
        <v>-20</v>
      </c>
      <c r="S98" s="581">
        <f t="shared" si="133"/>
        <v>0</v>
      </c>
      <c r="T98" s="581">
        <f t="shared" si="134"/>
        <v>20</v>
      </c>
      <c r="U98" s="581">
        <f t="shared" si="135"/>
        <v>0</v>
      </c>
      <c r="V98" s="581">
        <f t="shared" si="136"/>
        <v>-20</v>
      </c>
      <c r="W98" s="581">
        <f t="shared" si="137"/>
        <v>0</v>
      </c>
      <c r="X98" s="581">
        <f t="shared" si="138"/>
        <v>20</v>
      </c>
      <c r="Y98" s="581">
        <f t="shared" si="139"/>
        <v>0</v>
      </c>
      <c r="Z98" s="581">
        <f t="shared" si="140"/>
        <v>-20</v>
      </c>
      <c r="AA98" s="581">
        <f t="shared" si="141"/>
        <v>0</v>
      </c>
      <c r="AB98" s="581">
        <f t="shared" si="142"/>
        <v>20</v>
      </c>
      <c r="AC98" s="581">
        <f t="shared" si="143"/>
        <v>0</v>
      </c>
      <c r="AD98" s="581">
        <f t="shared" si="144"/>
        <v>-20</v>
      </c>
      <c r="AE98" s="581">
        <f t="shared" si="145"/>
        <v>0</v>
      </c>
      <c r="AF98" s="581">
        <f t="shared" si="146"/>
        <v>20</v>
      </c>
      <c r="AG98" s="581">
        <f t="shared" si="147"/>
        <v>0</v>
      </c>
      <c r="AH98" s="581">
        <f t="shared" si="148"/>
        <v>-20</v>
      </c>
      <c r="AI98" s="581">
        <f t="shared" si="149"/>
        <v>0</v>
      </c>
      <c r="AJ98" s="581">
        <f t="shared" si="150"/>
        <v>20</v>
      </c>
      <c r="AK98" s="581">
        <f t="shared" si="151"/>
        <v>0</v>
      </c>
      <c r="AL98" s="581">
        <f t="shared" si="152"/>
        <v>-20</v>
      </c>
      <c r="AM98" s="581">
        <f t="shared" si="153"/>
        <v>0</v>
      </c>
      <c r="AN98" s="581">
        <f t="shared" si="154"/>
        <v>20</v>
      </c>
      <c r="AO98" s="581">
        <f t="shared" si="155"/>
        <v>0</v>
      </c>
      <c r="AP98" s="581">
        <f t="shared" si="156"/>
        <v>-20</v>
      </c>
      <c r="AQ98" s="581">
        <f t="shared" si="157"/>
        <v>0</v>
      </c>
      <c r="AR98" s="581">
        <f t="shared" si="158"/>
        <v>20</v>
      </c>
      <c r="AS98" s="581">
        <f t="shared" si="159"/>
        <v>0</v>
      </c>
      <c r="AT98" s="581">
        <f t="shared" si="160"/>
        <v>-20</v>
      </c>
      <c r="AU98" s="581">
        <f t="shared" si="161"/>
        <v>0</v>
      </c>
      <c r="AV98" s="581">
        <f t="shared" si="162"/>
        <v>20</v>
      </c>
      <c r="AW98" s="581">
        <f t="shared" si="163"/>
        <v>0</v>
      </c>
      <c r="AX98" s="581">
        <f t="shared" si="164"/>
        <v>-20</v>
      </c>
      <c r="AY98" s="581">
        <f t="shared" si="165"/>
        <v>0</v>
      </c>
      <c r="AZ98" s="581">
        <f t="shared" si="166"/>
        <v>20</v>
      </c>
      <c r="BA98" s="581">
        <f t="shared" si="167"/>
        <v>0</v>
      </c>
      <c r="BB98" s="581">
        <f t="shared" si="168"/>
        <v>-20</v>
      </c>
      <c r="BC98" s="581">
        <f t="shared" si="169"/>
        <v>0</v>
      </c>
      <c r="BD98" s="581">
        <f t="shared" si="170"/>
        <v>20</v>
      </c>
      <c r="BE98" s="581">
        <f t="shared" si="171"/>
        <v>0</v>
      </c>
      <c r="BF98" s="581">
        <f>H98*((Resultat_liste!$M100+20)/20)+Resultat_liste!$J100</f>
        <v>22</v>
      </c>
      <c r="BG98" s="581">
        <f>I98*((Resultat_liste!$M100+20)/20)+Resultat_liste!$J100</f>
        <v>1</v>
      </c>
      <c r="BH98" s="581">
        <f>J98*((Resultat_liste!$M100+20)/20)+Resultat_liste!$J100</f>
        <v>-20</v>
      </c>
      <c r="BI98" s="581">
        <f>K98*((Resultat_liste!$M100+20)/20)+Resultat_liste!$J100</f>
        <v>1</v>
      </c>
      <c r="BJ98" s="581">
        <f>L98*((Resultat_liste!$M100+20)/20)+Resultat_liste!$J100</f>
        <v>22</v>
      </c>
      <c r="BK98" s="581">
        <f>M98*((Resultat_liste!$M100+20)/20)+Resultat_liste!$J100</f>
        <v>1</v>
      </c>
      <c r="BL98" s="581">
        <f>N98*((Resultat_liste!$M100+20)/20)+Resultat_liste!$J100</f>
        <v>-20</v>
      </c>
      <c r="BM98" s="581">
        <f>O98*((Resultat_liste!$M100+20)/20)+Resultat_liste!$J100</f>
        <v>1</v>
      </c>
      <c r="BN98" s="581">
        <f>P98*((Resultat_liste!$M100+20)/20)+Resultat_liste!$J100</f>
        <v>22</v>
      </c>
      <c r="BO98" s="581">
        <f>Q98*((Resultat_liste!$M100+20)/20)+Resultat_liste!$J100</f>
        <v>1</v>
      </c>
      <c r="BP98" s="581">
        <f>R98*((Resultat_liste!$M100+20)/20)+Resultat_liste!$J100</f>
        <v>-20</v>
      </c>
      <c r="BQ98" s="581">
        <f>S98*((Resultat_liste!$M100+20)/20)+Resultat_liste!$J100</f>
        <v>1</v>
      </c>
      <c r="BR98" s="581">
        <f>T98*((Resultat_liste!$M100+20)/20)+Resultat_liste!$J100</f>
        <v>22</v>
      </c>
      <c r="BS98" s="581">
        <f>U98*((Resultat_liste!$M100+20)/20)+Resultat_liste!$J100</f>
        <v>1</v>
      </c>
      <c r="BT98" s="581">
        <f>V98*((Resultat_liste!$M100+20)/20)+Resultat_liste!$J100</f>
        <v>-20</v>
      </c>
      <c r="BU98" s="581">
        <f>W98*((Resultat_liste!$M100+20)/20)+Resultat_liste!$J100</f>
        <v>1</v>
      </c>
      <c r="BV98" s="581">
        <f>X98*((Resultat_liste!$M100+20)/20)+Resultat_liste!$J100</f>
        <v>22</v>
      </c>
      <c r="BW98" s="581">
        <f>Y98*((Resultat_liste!$M100+20)/20)+Resultat_liste!$J100</f>
        <v>1</v>
      </c>
      <c r="BX98" s="581">
        <f>Z98*((Resultat_liste!$M100+20)/20)+Resultat_liste!$J100</f>
        <v>-20</v>
      </c>
      <c r="BY98" s="581">
        <f>AA98*((Resultat_liste!$M100+20)/20)+Resultat_liste!$J100</f>
        <v>1</v>
      </c>
      <c r="BZ98" s="581">
        <f>AB98*((Resultat_liste!$M100+20)/20)+Resultat_liste!$J100</f>
        <v>22</v>
      </c>
      <c r="CA98" s="581">
        <f>AC98*((Resultat_liste!$M100+20)/20)+Resultat_liste!$J100</f>
        <v>1</v>
      </c>
      <c r="CB98" s="581">
        <f>AD98*((Resultat_liste!$M100+20)/20)+Resultat_liste!$J100</f>
        <v>-20</v>
      </c>
      <c r="CC98" s="581">
        <f>AE98*((Resultat_liste!$M100+20)/20)+Resultat_liste!$J100</f>
        <v>1</v>
      </c>
      <c r="CD98" s="581">
        <f>AF98*((Resultat_liste!$M100+20)/20)+Resultat_liste!$J100</f>
        <v>22</v>
      </c>
      <c r="CE98" s="581">
        <f>AG98*((Resultat_liste!$M100+20)/20)+Resultat_liste!$J100</f>
        <v>1</v>
      </c>
      <c r="CF98" s="581">
        <f>AH98*((Resultat_liste!$M100+20)/20)+Resultat_liste!$J100</f>
        <v>-20</v>
      </c>
      <c r="CG98" s="581">
        <f>AI98*((Resultat_liste!$M100+20)/20)+Resultat_liste!$J100</f>
        <v>1</v>
      </c>
      <c r="CH98" s="581">
        <f>AJ98*((Resultat_liste!$M100+20)/20)+Resultat_liste!$J100</f>
        <v>22</v>
      </c>
      <c r="CI98" s="581">
        <f>AK98*((Resultat_liste!$M100+20)/20)+Resultat_liste!$J100</f>
        <v>1</v>
      </c>
      <c r="CJ98" s="581">
        <f>AL98*((Resultat_liste!$M100+20)/20)+Resultat_liste!$J100</f>
        <v>-20</v>
      </c>
      <c r="CK98" s="581">
        <f>AM98*((Resultat_liste!$M100+20)/20)+Resultat_liste!$J100</f>
        <v>1</v>
      </c>
      <c r="CL98" s="581">
        <f>AN98*((Resultat_liste!$M100+20)/20)+Resultat_liste!$J100</f>
        <v>22</v>
      </c>
      <c r="CM98" s="581">
        <f>AO98*((Resultat_liste!$M100+20)/20)+Resultat_liste!$J100</f>
        <v>1</v>
      </c>
      <c r="CN98" s="581">
        <f>AP98*((Resultat_liste!$M100+20)/20)+Resultat_liste!$J100</f>
        <v>-20</v>
      </c>
      <c r="CO98" s="581">
        <f>AQ98*((Resultat_liste!$M100+20)/20)+Resultat_liste!$J100</f>
        <v>1</v>
      </c>
      <c r="CP98" s="581">
        <f>AR98*((Resultat_liste!$M100+20)/20)+Resultat_liste!$J100</f>
        <v>22</v>
      </c>
      <c r="CQ98" s="581">
        <f>AS98*((Resultat_liste!$M100+20)/20)+Resultat_liste!$J100</f>
        <v>1</v>
      </c>
      <c r="CR98" s="581">
        <f>AT98*((Resultat_liste!$M100+20)/20)+Resultat_liste!$J100</f>
        <v>-20</v>
      </c>
      <c r="CS98" s="581">
        <f>AU98*((Resultat_liste!$M100+20)/20)+Resultat_liste!$J100</f>
        <v>1</v>
      </c>
      <c r="CT98" s="581">
        <f>AV98*((Resultat_liste!$M100+20)/20)+Resultat_liste!$J100</f>
        <v>22</v>
      </c>
      <c r="CU98" s="581">
        <f>AW98*((Resultat_liste!$M100+20)/20)+Resultat_liste!$J100</f>
        <v>1</v>
      </c>
      <c r="CV98" s="581">
        <f>AX98*((Resultat_liste!$M100+20)/20)+Resultat_liste!$J100</f>
        <v>-20</v>
      </c>
      <c r="CW98" s="581">
        <f>AY98*((Resultat_liste!$M100+20)/20)+Resultat_liste!$J100</f>
        <v>1</v>
      </c>
      <c r="CX98" s="581">
        <f>AZ98*((Resultat_liste!$M100+20)/20)+Resultat_liste!$J100</f>
        <v>22</v>
      </c>
      <c r="CY98" s="581">
        <f>BA98*((Resultat_liste!$M100+20)/20)+Resultat_liste!$J100</f>
        <v>1</v>
      </c>
      <c r="CZ98" s="581">
        <f>BB98*((Resultat_liste!$M100+20)/20)+Resultat_liste!$J100</f>
        <v>-20</v>
      </c>
      <c r="DA98" s="581">
        <f>BC98*((Resultat_liste!$M100+20)/20)+Resultat_liste!$J100</f>
        <v>1</v>
      </c>
      <c r="DB98" s="581">
        <f>BD98*((Resultat_liste!$M100+20)/20)+Resultat_liste!$J100</f>
        <v>22</v>
      </c>
      <c r="DC98" s="581">
        <f>BE98*((Resultat_liste!$M100+20)/20)+Resultat_liste!$J100</f>
        <v>1</v>
      </c>
      <c r="DD98" s="581">
        <f>H98*((Resultat_liste!$Y100+20)/20)+Resultat_liste!$V100</f>
        <v>25</v>
      </c>
      <c r="DE98" s="581">
        <f>I98*((Resultat_liste!$Y100+20)/20)+Resultat_liste!$V100</f>
        <v>2</v>
      </c>
      <c r="DF98" s="581">
        <f>J98*((Resultat_liste!$Y100+20)/20)+Resultat_liste!$V100</f>
        <v>-21</v>
      </c>
      <c r="DG98" s="581">
        <f>K98*((Resultat_liste!$Y100+20)/20)+Resultat_liste!$V100</f>
        <v>2</v>
      </c>
      <c r="DH98" s="581">
        <f>L98*((Resultat_liste!$Y100+20)/20)+Resultat_liste!$V100</f>
        <v>25</v>
      </c>
      <c r="DI98" s="581">
        <f>M98*((Resultat_liste!$Y100+20)/20)+Resultat_liste!$V100</f>
        <v>2</v>
      </c>
      <c r="DJ98" s="581">
        <f>N98*((Resultat_liste!$Y100+20)/20)+Resultat_liste!$V100</f>
        <v>-21</v>
      </c>
      <c r="DK98" s="581">
        <f>O98*((Resultat_liste!$Y100+20)/20)+Resultat_liste!$V100</f>
        <v>2</v>
      </c>
      <c r="DL98" s="581">
        <f>P98*((Resultat_liste!$Y100+20)/20)+Resultat_liste!$V100</f>
        <v>25</v>
      </c>
      <c r="DM98" s="581">
        <f>Q98*((Resultat_liste!$Y100+20)/20)+Resultat_liste!$V100</f>
        <v>2</v>
      </c>
      <c r="DN98" s="581">
        <f>R98*((Resultat_liste!$Y100+20)/20)+Resultat_liste!$V100</f>
        <v>-21</v>
      </c>
      <c r="DO98" s="581">
        <f>S98*((Resultat_liste!$Y100+20)/20)+Resultat_liste!$V100</f>
        <v>2</v>
      </c>
      <c r="DP98" s="581">
        <f>T98*((Resultat_liste!$Y100+20)/20)+Resultat_liste!$V100</f>
        <v>25</v>
      </c>
      <c r="DQ98" s="581">
        <f>U98*((Resultat_liste!$Y100+20)/20)+Resultat_liste!$V100</f>
        <v>2</v>
      </c>
      <c r="DR98" s="581">
        <f>V98*((Resultat_liste!$Y100+20)/20)+Resultat_liste!$V100</f>
        <v>-21</v>
      </c>
      <c r="DS98" s="581">
        <f>W98*((Resultat_liste!$Y100+20)/20)+Resultat_liste!$V100</f>
        <v>2</v>
      </c>
      <c r="DT98" s="581">
        <f>X98*((Resultat_liste!$Y100+20)/20)+Resultat_liste!$V100</f>
        <v>25</v>
      </c>
      <c r="DU98" s="581">
        <f>Y98*((Resultat_liste!$Y100+20)/20)+Resultat_liste!$V100</f>
        <v>2</v>
      </c>
      <c r="DV98" s="581">
        <f>Z98*((Resultat_liste!$Y100+20)/20)+Resultat_liste!$V100</f>
        <v>-21</v>
      </c>
      <c r="DW98" s="581">
        <f>AA98*((Resultat_liste!$Y100+20)/20)+Resultat_liste!$V100</f>
        <v>2</v>
      </c>
      <c r="DX98" s="581">
        <f>AB98*((Resultat_liste!$Y100+20)/20)+Resultat_liste!$V100</f>
        <v>25</v>
      </c>
      <c r="DY98" s="581">
        <f>AC98*((Resultat_liste!$Y100+20)/20)+Resultat_liste!$V100</f>
        <v>2</v>
      </c>
      <c r="DZ98" s="581">
        <f>AD98*((Resultat_liste!$Y100+20)/20)+Resultat_liste!$V100</f>
        <v>-21</v>
      </c>
      <c r="EA98" s="581">
        <f>AE98*((Resultat_liste!$Y100+20)/20)+Resultat_liste!$V100</f>
        <v>2</v>
      </c>
      <c r="EB98" s="581">
        <f>AF98*((Resultat_liste!$Y100+20)/20)+Resultat_liste!$V100</f>
        <v>25</v>
      </c>
      <c r="EC98" s="581">
        <f>AG98*((Resultat_liste!$Y100+20)/20)+Resultat_liste!$V100</f>
        <v>2</v>
      </c>
      <c r="ED98" s="581">
        <f>AH98*((Resultat_liste!$Y100+20)/20)+Resultat_liste!$V100</f>
        <v>-21</v>
      </c>
      <c r="EE98" s="581">
        <f>AI98*((Resultat_liste!$Y100+20)/20)+Resultat_liste!$V100</f>
        <v>2</v>
      </c>
      <c r="EF98" s="581">
        <f>AJ98*((Resultat_liste!$Y100+20)/20)+Resultat_liste!$V100</f>
        <v>25</v>
      </c>
      <c r="EG98" s="581">
        <f>AK98*((Resultat_liste!$Y100+20)/20)+Resultat_liste!$V100</f>
        <v>2</v>
      </c>
      <c r="EH98" s="581">
        <f>AL98*((Resultat_liste!$Y100+20)/20)+Resultat_liste!$V100</f>
        <v>-21</v>
      </c>
      <c r="EI98" s="581">
        <f>AM98*((Resultat_liste!$Y100+20)/20)+Resultat_liste!$V100</f>
        <v>2</v>
      </c>
      <c r="EJ98" s="581">
        <f>AN98*((Resultat_liste!$Y100+20)/20)+Resultat_liste!$V100</f>
        <v>25</v>
      </c>
      <c r="EK98" s="581">
        <f>AO98*((Resultat_liste!$Y100+20)/20)+Resultat_liste!$V100</f>
        <v>2</v>
      </c>
      <c r="EL98" s="581">
        <f>AP98*((Resultat_liste!$Y100+20)/20)+Resultat_liste!$V100</f>
        <v>-21</v>
      </c>
      <c r="EM98" s="581">
        <f>AQ98*((Resultat_liste!$Y100+20)/20)+Resultat_liste!$V100</f>
        <v>2</v>
      </c>
      <c r="EN98" s="581">
        <f>AR98*((Resultat_liste!$Y100+20)/20)+Resultat_liste!$V100</f>
        <v>25</v>
      </c>
      <c r="EO98" s="581">
        <f>AS98*((Resultat_liste!$Y100+20)/20)+Resultat_liste!$V100</f>
        <v>2</v>
      </c>
      <c r="EP98" s="581">
        <f>AT98*((Resultat_liste!$Y100+20)/20)+Resultat_liste!$V100</f>
        <v>-21</v>
      </c>
      <c r="EQ98" s="581">
        <f>AU98*((Resultat_liste!$Y100+20)/20)+Resultat_liste!$V100</f>
        <v>2</v>
      </c>
      <c r="ER98" s="581">
        <f>AV98*((Resultat_liste!$Y100+20)/20)+Resultat_liste!$V100</f>
        <v>25</v>
      </c>
      <c r="ES98" s="581">
        <f>AW98*((Resultat_liste!$Y100+20)/20)+Resultat_liste!$V100</f>
        <v>2</v>
      </c>
      <c r="ET98" s="581">
        <f>AX98*((Resultat_liste!$Y100+20)/20)+Resultat_liste!$V100</f>
        <v>-21</v>
      </c>
      <c r="EU98" s="581">
        <f>AY98*((Resultat_liste!$Y100+20)/20)+Resultat_liste!$V100</f>
        <v>2</v>
      </c>
      <c r="EV98" s="581">
        <f>AZ98*((Resultat_liste!$Y100+20)/20)+Resultat_liste!$V100</f>
        <v>25</v>
      </c>
      <c r="EW98" s="581">
        <f>BA98*((Resultat_liste!$Y100+20)/20)+Resultat_liste!$V100</f>
        <v>2</v>
      </c>
      <c r="EX98" s="581">
        <f>BB98*((Resultat_liste!$Y100+20)/20)+Resultat_liste!$V100</f>
        <v>-21</v>
      </c>
      <c r="EY98" s="581">
        <f>BC98*((Resultat_liste!$Y100+20)/20)+Resultat_liste!$V100</f>
        <v>2</v>
      </c>
      <c r="EZ98" s="581">
        <f>BD98*((Resultat_liste!$Y100+20)/20)+Resultat_liste!$V100</f>
        <v>25</v>
      </c>
      <c r="FA98" s="581">
        <f>BE98*((Resultat_liste!$Y100+20)/20)+Resultat_liste!$V100</f>
        <v>2</v>
      </c>
      <c r="FB98" s="581">
        <f t="shared" si="172"/>
        <v>20</v>
      </c>
      <c r="FC98" s="581">
        <f t="shared" si="173"/>
        <v>0</v>
      </c>
      <c r="FD98" s="581">
        <f t="shared" si="174"/>
        <v>-20</v>
      </c>
      <c r="FE98" s="581">
        <f t="shared" si="175"/>
        <v>0</v>
      </c>
      <c r="FF98" s="581">
        <f t="shared" si="176"/>
        <v>20</v>
      </c>
      <c r="FG98" s="581">
        <f t="shared" si="177"/>
        <v>0</v>
      </c>
      <c r="FH98" s="581">
        <f t="shared" si="178"/>
        <v>-20</v>
      </c>
      <c r="FI98" s="581">
        <f t="shared" si="179"/>
        <v>0</v>
      </c>
      <c r="FJ98" s="581">
        <f t="shared" si="180"/>
        <v>20</v>
      </c>
      <c r="FK98" s="581">
        <f t="shared" si="181"/>
        <v>0</v>
      </c>
      <c r="FL98" s="581">
        <f t="shared" si="182"/>
        <v>-20</v>
      </c>
      <c r="FM98" s="581">
        <f t="shared" si="183"/>
        <v>0</v>
      </c>
      <c r="FN98" s="581">
        <f t="shared" si="184"/>
        <v>20</v>
      </c>
      <c r="FO98" s="581">
        <f t="shared" si="185"/>
        <v>0</v>
      </c>
      <c r="FP98" s="581">
        <f t="shared" si="186"/>
        <v>-20</v>
      </c>
      <c r="FQ98" s="581">
        <f t="shared" si="187"/>
        <v>0</v>
      </c>
      <c r="FR98" s="581">
        <f t="shared" si="188"/>
        <v>20</v>
      </c>
      <c r="FS98" s="581">
        <f t="shared" si="189"/>
        <v>0</v>
      </c>
      <c r="FT98" s="581">
        <f t="shared" si="190"/>
        <v>-20</v>
      </c>
      <c r="FU98" s="581">
        <f t="shared" si="191"/>
        <v>0</v>
      </c>
      <c r="FV98" s="581">
        <f t="shared" si="192"/>
        <v>20</v>
      </c>
      <c r="FW98" s="581">
        <f t="shared" si="193"/>
        <v>0</v>
      </c>
      <c r="FX98" s="581">
        <f t="shared" si="194"/>
        <v>-20</v>
      </c>
      <c r="FY98" s="581">
        <f t="shared" si="195"/>
        <v>0</v>
      </c>
      <c r="FZ98" s="581">
        <f t="shared" si="196"/>
        <v>20</v>
      </c>
      <c r="GA98" s="581">
        <f t="shared" si="197"/>
        <v>0</v>
      </c>
      <c r="GB98" s="581">
        <f t="shared" si="101"/>
        <v>-20</v>
      </c>
      <c r="GC98" s="581">
        <f t="shared" si="102"/>
        <v>0</v>
      </c>
      <c r="GD98" s="581">
        <f t="shared" si="103"/>
        <v>20</v>
      </c>
      <c r="GE98" s="581">
        <f t="shared" si="104"/>
        <v>0</v>
      </c>
      <c r="GF98" s="581">
        <f t="shared" si="105"/>
        <v>-20</v>
      </c>
      <c r="GG98" s="581">
        <f t="shared" si="106"/>
        <v>0</v>
      </c>
      <c r="GH98" s="581">
        <f t="shared" si="107"/>
        <v>20</v>
      </c>
      <c r="GI98" s="581">
        <f t="shared" si="108"/>
        <v>0</v>
      </c>
      <c r="GJ98" s="581">
        <f t="shared" si="109"/>
        <v>-20</v>
      </c>
      <c r="GK98" s="581">
        <f t="shared" si="110"/>
        <v>0</v>
      </c>
      <c r="GL98" s="581">
        <f t="shared" si="111"/>
        <v>20</v>
      </c>
      <c r="GM98" s="581">
        <f t="shared" si="112"/>
        <v>0</v>
      </c>
      <c r="GN98" s="581">
        <f t="shared" si="113"/>
        <v>-20</v>
      </c>
      <c r="GO98" s="581">
        <f t="shared" si="114"/>
        <v>0</v>
      </c>
      <c r="GP98" s="581">
        <f t="shared" si="115"/>
        <v>20</v>
      </c>
      <c r="GQ98" s="581">
        <f t="shared" si="116"/>
        <v>0</v>
      </c>
      <c r="GR98" s="581">
        <f t="shared" si="117"/>
        <v>-20</v>
      </c>
      <c r="GS98" s="581">
        <f t="shared" si="118"/>
        <v>0</v>
      </c>
      <c r="GT98" s="581">
        <f t="shared" si="119"/>
        <v>20</v>
      </c>
      <c r="GU98" s="581">
        <f t="shared" si="120"/>
        <v>0</v>
      </c>
      <c r="GV98" s="581">
        <f t="shared" si="121"/>
        <v>-20</v>
      </c>
      <c r="GW98" s="581">
        <f t="shared" si="122"/>
        <v>0</v>
      </c>
      <c r="GX98" s="581">
        <f t="shared" si="123"/>
        <v>20</v>
      </c>
      <c r="GY98" s="581">
        <f t="shared" si="124"/>
        <v>0</v>
      </c>
    </row>
    <row r="99" spans="1:207" ht="16.5" thickTop="1" thickBot="1" x14ac:dyDescent="0.3">
      <c r="A99" s="581">
        <v>980</v>
      </c>
      <c r="B99" s="584" t="s">
        <v>117</v>
      </c>
      <c r="C99" s="581">
        <f t="shared" si="198"/>
        <v>13</v>
      </c>
      <c r="D99" s="581">
        <f t="shared" si="125"/>
        <v>1311</v>
      </c>
      <c r="E99" s="581">
        <v>980</v>
      </c>
      <c r="F99" s="581">
        <f t="shared" si="199"/>
        <v>11</v>
      </c>
      <c r="G99" s="582" t="s">
        <v>106</v>
      </c>
      <c r="H99" s="581">
        <v>20</v>
      </c>
      <c r="I99" s="581">
        <v>0</v>
      </c>
      <c r="J99" s="581">
        <v>-20</v>
      </c>
      <c r="K99" s="581">
        <v>0</v>
      </c>
      <c r="L99" s="581">
        <f t="shared" si="126"/>
        <v>20</v>
      </c>
      <c r="M99" s="581">
        <f t="shared" si="127"/>
        <v>0</v>
      </c>
      <c r="N99" s="581">
        <f t="shared" si="128"/>
        <v>-20</v>
      </c>
      <c r="O99" s="581">
        <f t="shared" si="129"/>
        <v>0</v>
      </c>
      <c r="P99" s="581">
        <f t="shared" si="130"/>
        <v>20</v>
      </c>
      <c r="Q99" s="581">
        <f t="shared" si="131"/>
        <v>0</v>
      </c>
      <c r="R99" s="581">
        <f t="shared" si="132"/>
        <v>-20</v>
      </c>
      <c r="S99" s="581">
        <f t="shared" si="133"/>
        <v>0</v>
      </c>
      <c r="T99" s="581">
        <f t="shared" si="134"/>
        <v>20</v>
      </c>
      <c r="U99" s="581">
        <f t="shared" si="135"/>
        <v>0</v>
      </c>
      <c r="V99" s="581">
        <f t="shared" si="136"/>
        <v>-20</v>
      </c>
      <c r="W99" s="581">
        <f t="shared" si="137"/>
        <v>0</v>
      </c>
      <c r="X99" s="581">
        <f t="shared" si="138"/>
        <v>20</v>
      </c>
      <c r="Y99" s="581">
        <f t="shared" si="139"/>
        <v>0</v>
      </c>
      <c r="Z99" s="581">
        <f t="shared" si="140"/>
        <v>-20</v>
      </c>
      <c r="AA99" s="581">
        <f t="shared" si="141"/>
        <v>0</v>
      </c>
      <c r="AB99" s="581">
        <f t="shared" si="142"/>
        <v>20</v>
      </c>
      <c r="AC99" s="581">
        <f t="shared" si="143"/>
        <v>0</v>
      </c>
      <c r="AD99" s="581">
        <f t="shared" si="144"/>
        <v>-20</v>
      </c>
      <c r="AE99" s="581">
        <f t="shared" si="145"/>
        <v>0</v>
      </c>
      <c r="AF99" s="581">
        <f t="shared" si="146"/>
        <v>20</v>
      </c>
      <c r="AG99" s="581">
        <f t="shared" si="147"/>
        <v>0</v>
      </c>
      <c r="AH99" s="581">
        <f t="shared" si="148"/>
        <v>-20</v>
      </c>
      <c r="AI99" s="581">
        <f t="shared" si="149"/>
        <v>0</v>
      </c>
      <c r="AJ99" s="581">
        <f t="shared" si="150"/>
        <v>20</v>
      </c>
      <c r="AK99" s="581">
        <f t="shared" si="151"/>
        <v>0</v>
      </c>
      <c r="AL99" s="581">
        <f t="shared" si="152"/>
        <v>-20</v>
      </c>
      <c r="AM99" s="581">
        <f t="shared" si="153"/>
        <v>0</v>
      </c>
      <c r="AN99" s="581">
        <f t="shared" si="154"/>
        <v>20</v>
      </c>
      <c r="AO99" s="581">
        <f t="shared" si="155"/>
        <v>0</v>
      </c>
      <c r="AP99" s="581">
        <f t="shared" si="156"/>
        <v>-20</v>
      </c>
      <c r="AQ99" s="581">
        <f t="shared" si="157"/>
        <v>0</v>
      </c>
      <c r="AR99" s="581">
        <f t="shared" si="158"/>
        <v>20</v>
      </c>
      <c r="AS99" s="581">
        <f t="shared" si="159"/>
        <v>0</v>
      </c>
      <c r="AT99" s="581">
        <f t="shared" si="160"/>
        <v>-20</v>
      </c>
      <c r="AU99" s="581">
        <f t="shared" si="161"/>
        <v>0</v>
      </c>
      <c r="AV99" s="581">
        <f t="shared" si="162"/>
        <v>20</v>
      </c>
      <c r="AW99" s="581">
        <f t="shared" si="163"/>
        <v>0</v>
      </c>
      <c r="AX99" s="581">
        <f t="shared" si="164"/>
        <v>-20</v>
      </c>
      <c r="AY99" s="581">
        <f t="shared" si="165"/>
        <v>0</v>
      </c>
      <c r="AZ99" s="581">
        <f t="shared" si="166"/>
        <v>20</v>
      </c>
      <c r="BA99" s="581">
        <f t="shared" si="167"/>
        <v>0</v>
      </c>
      <c r="BB99" s="581">
        <f t="shared" si="168"/>
        <v>-20</v>
      </c>
      <c r="BC99" s="581">
        <f t="shared" si="169"/>
        <v>0</v>
      </c>
      <c r="BD99" s="581">
        <f t="shared" si="170"/>
        <v>20</v>
      </c>
      <c r="BE99" s="581">
        <f t="shared" si="171"/>
        <v>0</v>
      </c>
      <c r="BF99" s="581">
        <f>H99*((Resultat_liste!$M101+20)/20)+Resultat_liste!$J101</f>
        <v>20</v>
      </c>
      <c r="BG99" s="581">
        <f>I99*((Resultat_liste!$M101+20)/20)+Resultat_liste!$J101</f>
        <v>0</v>
      </c>
      <c r="BH99" s="581">
        <f>J99*((Resultat_liste!$M101+20)/20)+Resultat_liste!$J101</f>
        <v>-20</v>
      </c>
      <c r="BI99" s="581">
        <f>K99*((Resultat_liste!$M101+20)/20)+Resultat_liste!$J101</f>
        <v>0</v>
      </c>
      <c r="BJ99" s="581">
        <f>L99*((Resultat_liste!$M101+20)/20)+Resultat_liste!$J101</f>
        <v>20</v>
      </c>
      <c r="BK99" s="581">
        <f>M99*((Resultat_liste!$M101+20)/20)+Resultat_liste!$J101</f>
        <v>0</v>
      </c>
      <c r="BL99" s="581">
        <f>N99*((Resultat_liste!$M101+20)/20)+Resultat_liste!$J101</f>
        <v>-20</v>
      </c>
      <c r="BM99" s="581">
        <f>O99*((Resultat_liste!$M101+20)/20)+Resultat_liste!$J101</f>
        <v>0</v>
      </c>
      <c r="BN99" s="581">
        <f>P99*((Resultat_liste!$M101+20)/20)+Resultat_liste!$J101</f>
        <v>20</v>
      </c>
      <c r="BO99" s="581">
        <f>Q99*((Resultat_liste!$M101+20)/20)+Resultat_liste!$J101</f>
        <v>0</v>
      </c>
      <c r="BP99" s="581">
        <f>R99*((Resultat_liste!$M101+20)/20)+Resultat_liste!$J101</f>
        <v>-20</v>
      </c>
      <c r="BQ99" s="581">
        <f>S99*((Resultat_liste!$M101+20)/20)+Resultat_liste!$J101</f>
        <v>0</v>
      </c>
      <c r="BR99" s="581">
        <f>T99*((Resultat_liste!$M101+20)/20)+Resultat_liste!$J101</f>
        <v>20</v>
      </c>
      <c r="BS99" s="581">
        <f>U99*((Resultat_liste!$M101+20)/20)+Resultat_liste!$J101</f>
        <v>0</v>
      </c>
      <c r="BT99" s="581">
        <f>V99*((Resultat_liste!$M101+20)/20)+Resultat_liste!$J101</f>
        <v>-20</v>
      </c>
      <c r="BU99" s="581">
        <f>W99*((Resultat_liste!$M101+20)/20)+Resultat_liste!$J101</f>
        <v>0</v>
      </c>
      <c r="BV99" s="581">
        <f>X99*((Resultat_liste!$M101+20)/20)+Resultat_liste!$J101</f>
        <v>20</v>
      </c>
      <c r="BW99" s="581">
        <f>Y99*((Resultat_liste!$M101+20)/20)+Resultat_liste!$J101</f>
        <v>0</v>
      </c>
      <c r="BX99" s="581">
        <f>Z99*((Resultat_liste!$M101+20)/20)+Resultat_liste!$J101</f>
        <v>-20</v>
      </c>
      <c r="BY99" s="581">
        <f>AA99*((Resultat_liste!$M101+20)/20)+Resultat_liste!$J101</f>
        <v>0</v>
      </c>
      <c r="BZ99" s="581">
        <f>AB99*((Resultat_liste!$M101+20)/20)+Resultat_liste!$J101</f>
        <v>20</v>
      </c>
      <c r="CA99" s="581">
        <f>AC99*((Resultat_liste!$M101+20)/20)+Resultat_liste!$J101</f>
        <v>0</v>
      </c>
      <c r="CB99" s="581">
        <f>AD99*((Resultat_liste!$M101+20)/20)+Resultat_liste!$J101</f>
        <v>-20</v>
      </c>
      <c r="CC99" s="581">
        <f>AE99*((Resultat_liste!$M101+20)/20)+Resultat_liste!$J101</f>
        <v>0</v>
      </c>
      <c r="CD99" s="581">
        <f>AF99*((Resultat_liste!$M101+20)/20)+Resultat_liste!$J101</f>
        <v>20</v>
      </c>
      <c r="CE99" s="581">
        <f>AG99*((Resultat_liste!$M101+20)/20)+Resultat_liste!$J101</f>
        <v>0</v>
      </c>
      <c r="CF99" s="581">
        <f>AH99*((Resultat_liste!$M101+20)/20)+Resultat_liste!$J101</f>
        <v>-20</v>
      </c>
      <c r="CG99" s="581">
        <f>AI99*((Resultat_liste!$M101+20)/20)+Resultat_liste!$J101</f>
        <v>0</v>
      </c>
      <c r="CH99" s="581">
        <f>AJ99*((Resultat_liste!$M101+20)/20)+Resultat_liste!$J101</f>
        <v>20</v>
      </c>
      <c r="CI99" s="581">
        <f>AK99*((Resultat_liste!$M101+20)/20)+Resultat_liste!$J101</f>
        <v>0</v>
      </c>
      <c r="CJ99" s="581">
        <f>AL99*((Resultat_liste!$M101+20)/20)+Resultat_liste!$J101</f>
        <v>-20</v>
      </c>
      <c r="CK99" s="581">
        <f>AM99*((Resultat_liste!$M101+20)/20)+Resultat_liste!$J101</f>
        <v>0</v>
      </c>
      <c r="CL99" s="581">
        <f>AN99*((Resultat_liste!$M101+20)/20)+Resultat_liste!$J101</f>
        <v>20</v>
      </c>
      <c r="CM99" s="581">
        <f>AO99*((Resultat_liste!$M101+20)/20)+Resultat_liste!$J101</f>
        <v>0</v>
      </c>
      <c r="CN99" s="581">
        <f>AP99*((Resultat_liste!$M101+20)/20)+Resultat_liste!$J101</f>
        <v>-20</v>
      </c>
      <c r="CO99" s="581">
        <f>AQ99*((Resultat_liste!$M101+20)/20)+Resultat_liste!$J101</f>
        <v>0</v>
      </c>
      <c r="CP99" s="581">
        <f>AR99*((Resultat_liste!$M101+20)/20)+Resultat_liste!$J101</f>
        <v>20</v>
      </c>
      <c r="CQ99" s="581">
        <f>AS99*((Resultat_liste!$M101+20)/20)+Resultat_liste!$J101</f>
        <v>0</v>
      </c>
      <c r="CR99" s="581">
        <f>AT99*((Resultat_liste!$M101+20)/20)+Resultat_liste!$J101</f>
        <v>-20</v>
      </c>
      <c r="CS99" s="581">
        <f>AU99*((Resultat_liste!$M101+20)/20)+Resultat_liste!$J101</f>
        <v>0</v>
      </c>
      <c r="CT99" s="581">
        <f>AV99*((Resultat_liste!$M101+20)/20)+Resultat_liste!$J101</f>
        <v>20</v>
      </c>
      <c r="CU99" s="581">
        <f>AW99*((Resultat_liste!$M101+20)/20)+Resultat_liste!$J101</f>
        <v>0</v>
      </c>
      <c r="CV99" s="581">
        <f>AX99*((Resultat_liste!$M101+20)/20)+Resultat_liste!$J101</f>
        <v>-20</v>
      </c>
      <c r="CW99" s="581">
        <f>AY99*((Resultat_liste!$M101+20)/20)+Resultat_liste!$J101</f>
        <v>0</v>
      </c>
      <c r="CX99" s="581">
        <f>AZ99*((Resultat_liste!$M101+20)/20)+Resultat_liste!$J101</f>
        <v>20</v>
      </c>
      <c r="CY99" s="581">
        <f>BA99*((Resultat_liste!$M101+20)/20)+Resultat_liste!$J101</f>
        <v>0</v>
      </c>
      <c r="CZ99" s="581">
        <f>BB99*((Resultat_liste!$M101+20)/20)+Resultat_liste!$J101</f>
        <v>-20</v>
      </c>
      <c r="DA99" s="581">
        <f>BC99*((Resultat_liste!$M101+20)/20)+Resultat_liste!$J101</f>
        <v>0</v>
      </c>
      <c r="DB99" s="581">
        <f>BD99*((Resultat_liste!$M101+20)/20)+Resultat_liste!$J101</f>
        <v>20</v>
      </c>
      <c r="DC99" s="581">
        <f>BE99*((Resultat_liste!$M101+20)/20)+Resultat_liste!$J101</f>
        <v>0</v>
      </c>
      <c r="DD99" s="581">
        <f>H99*((Resultat_liste!$Y101+20)/20)+Resultat_liste!$V101</f>
        <v>20</v>
      </c>
      <c r="DE99" s="581">
        <f>I99*((Resultat_liste!$Y101+20)/20)+Resultat_liste!$V101</f>
        <v>0</v>
      </c>
      <c r="DF99" s="581">
        <f>J99*((Resultat_liste!$Y101+20)/20)+Resultat_liste!$V101</f>
        <v>-20</v>
      </c>
      <c r="DG99" s="581">
        <f>K99*((Resultat_liste!$Y101+20)/20)+Resultat_liste!$V101</f>
        <v>0</v>
      </c>
      <c r="DH99" s="581">
        <f>L99*((Resultat_liste!$Y101+20)/20)+Resultat_liste!$V101</f>
        <v>20</v>
      </c>
      <c r="DI99" s="581">
        <f>M99*((Resultat_liste!$Y101+20)/20)+Resultat_liste!$V101</f>
        <v>0</v>
      </c>
      <c r="DJ99" s="581">
        <f>N99*((Resultat_liste!$Y101+20)/20)+Resultat_liste!$V101</f>
        <v>-20</v>
      </c>
      <c r="DK99" s="581">
        <f>O99*((Resultat_liste!$Y101+20)/20)+Resultat_liste!$V101</f>
        <v>0</v>
      </c>
      <c r="DL99" s="581">
        <f>P99*((Resultat_liste!$Y101+20)/20)+Resultat_liste!$V101</f>
        <v>20</v>
      </c>
      <c r="DM99" s="581">
        <f>Q99*((Resultat_liste!$Y101+20)/20)+Resultat_liste!$V101</f>
        <v>0</v>
      </c>
      <c r="DN99" s="581">
        <f>R99*((Resultat_liste!$Y101+20)/20)+Resultat_liste!$V101</f>
        <v>-20</v>
      </c>
      <c r="DO99" s="581">
        <f>S99*((Resultat_liste!$Y101+20)/20)+Resultat_liste!$V101</f>
        <v>0</v>
      </c>
      <c r="DP99" s="581">
        <f>T99*((Resultat_liste!$Y101+20)/20)+Resultat_liste!$V101</f>
        <v>20</v>
      </c>
      <c r="DQ99" s="581">
        <f>U99*((Resultat_liste!$Y101+20)/20)+Resultat_liste!$V101</f>
        <v>0</v>
      </c>
      <c r="DR99" s="581">
        <f>V99*((Resultat_liste!$Y101+20)/20)+Resultat_liste!$V101</f>
        <v>-20</v>
      </c>
      <c r="DS99" s="581">
        <f>W99*((Resultat_liste!$Y101+20)/20)+Resultat_liste!$V101</f>
        <v>0</v>
      </c>
      <c r="DT99" s="581">
        <f>X99*((Resultat_liste!$Y101+20)/20)+Resultat_liste!$V101</f>
        <v>20</v>
      </c>
      <c r="DU99" s="581">
        <f>Y99*((Resultat_liste!$Y101+20)/20)+Resultat_liste!$V101</f>
        <v>0</v>
      </c>
      <c r="DV99" s="581">
        <f>Z99*((Resultat_liste!$Y101+20)/20)+Resultat_liste!$V101</f>
        <v>-20</v>
      </c>
      <c r="DW99" s="581">
        <f>AA99*((Resultat_liste!$Y101+20)/20)+Resultat_liste!$V101</f>
        <v>0</v>
      </c>
      <c r="DX99" s="581">
        <f>AB99*((Resultat_liste!$Y101+20)/20)+Resultat_liste!$V101</f>
        <v>20</v>
      </c>
      <c r="DY99" s="581">
        <f>AC99*((Resultat_liste!$Y101+20)/20)+Resultat_liste!$V101</f>
        <v>0</v>
      </c>
      <c r="DZ99" s="581">
        <f>AD99*((Resultat_liste!$Y101+20)/20)+Resultat_liste!$V101</f>
        <v>-20</v>
      </c>
      <c r="EA99" s="581">
        <f>AE99*((Resultat_liste!$Y101+20)/20)+Resultat_liste!$V101</f>
        <v>0</v>
      </c>
      <c r="EB99" s="581">
        <f>AF99*((Resultat_liste!$Y101+20)/20)+Resultat_liste!$V101</f>
        <v>20</v>
      </c>
      <c r="EC99" s="581">
        <f>AG99*((Resultat_liste!$Y101+20)/20)+Resultat_liste!$V101</f>
        <v>0</v>
      </c>
      <c r="ED99" s="581">
        <f>AH99*((Resultat_liste!$Y101+20)/20)+Resultat_liste!$V101</f>
        <v>-20</v>
      </c>
      <c r="EE99" s="581">
        <f>AI99*((Resultat_liste!$Y101+20)/20)+Resultat_liste!$V101</f>
        <v>0</v>
      </c>
      <c r="EF99" s="581">
        <f>AJ99*((Resultat_liste!$Y101+20)/20)+Resultat_liste!$V101</f>
        <v>20</v>
      </c>
      <c r="EG99" s="581">
        <f>AK99*((Resultat_liste!$Y101+20)/20)+Resultat_liste!$V101</f>
        <v>0</v>
      </c>
      <c r="EH99" s="581">
        <f>AL99*((Resultat_liste!$Y101+20)/20)+Resultat_liste!$V101</f>
        <v>-20</v>
      </c>
      <c r="EI99" s="581">
        <f>AM99*((Resultat_liste!$Y101+20)/20)+Resultat_liste!$V101</f>
        <v>0</v>
      </c>
      <c r="EJ99" s="581">
        <f>AN99*((Resultat_liste!$Y101+20)/20)+Resultat_liste!$V101</f>
        <v>20</v>
      </c>
      <c r="EK99" s="581">
        <f>AO99*((Resultat_liste!$Y101+20)/20)+Resultat_liste!$V101</f>
        <v>0</v>
      </c>
      <c r="EL99" s="581">
        <f>AP99*((Resultat_liste!$Y101+20)/20)+Resultat_liste!$V101</f>
        <v>-20</v>
      </c>
      <c r="EM99" s="581">
        <f>AQ99*((Resultat_liste!$Y101+20)/20)+Resultat_liste!$V101</f>
        <v>0</v>
      </c>
      <c r="EN99" s="581">
        <f>AR99*((Resultat_liste!$Y101+20)/20)+Resultat_liste!$V101</f>
        <v>20</v>
      </c>
      <c r="EO99" s="581">
        <f>AS99*((Resultat_liste!$Y101+20)/20)+Resultat_liste!$V101</f>
        <v>0</v>
      </c>
      <c r="EP99" s="581">
        <f>AT99*((Resultat_liste!$Y101+20)/20)+Resultat_liste!$V101</f>
        <v>-20</v>
      </c>
      <c r="EQ99" s="581">
        <f>AU99*((Resultat_liste!$Y101+20)/20)+Resultat_liste!$V101</f>
        <v>0</v>
      </c>
      <c r="ER99" s="581">
        <f>AV99*((Resultat_liste!$Y101+20)/20)+Resultat_liste!$V101</f>
        <v>20</v>
      </c>
      <c r="ES99" s="581">
        <f>AW99*((Resultat_liste!$Y101+20)/20)+Resultat_liste!$V101</f>
        <v>0</v>
      </c>
      <c r="ET99" s="581">
        <f>AX99*((Resultat_liste!$Y101+20)/20)+Resultat_liste!$V101</f>
        <v>-20</v>
      </c>
      <c r="EU99" s="581">
        <f>AY99*((Resultat_liste!$Y101+20)/20)+Resultat_liste!$V101</f>
        <v>0</v>
      </c>
      <c r="EV99" s="581">
        <f>AZ99*((Resultat_liste!$Y101+20)/20)+Resultat_liste!$V101</f>
        <v>20</v>
      </c>
      <c r="EW99" s="581">
        <f>BA99*((Resultat_liste!$Y101+20)/20)+Resultat_liste!$V101</f>
        <v>0</v>
      </c>
      <c r="EX99" s="581">
        <f>BB99*((Resultat_liste!$Y101+20)/20)+Resultat_liste!$V101</f>
        <v>-20</v>
      </c>
      <c r="EY99" s="581">
        <f>BC99*((Resultat_liste!$Y101+20)/20)+Resultat_liste!$V101</f>
        <v>0</v>
      </c>
      <c r="EZ99" s="581">
        <f>BD99*((Resultat_liste!$Y101+20)/20)+Resultat_liste!$V101</f>
        <v>20</v>
      </c>
      <c r="FA99" s="581">
        <f>BE99*((Resultat_liste!$Y101+20)/20)+Resultat_liste!$V101</f>
        <v>0</v>
      </c>
      <c r="FB99" s="581">
        <f t="shared" si="172"/>
        <v>20</v>
      </c>
      <c r="FC99" s="581">
        <f t="shared" si="173"/>
        <v>0</v>
      </c>
      <c r="FD99" s="581">
        <f t="shared" si="174"/>
        <v>-20</v>
      </c>
      <c r="FE99" s="581">
        <f t="shared" si="175"/>
        <v>0</v>
      </c>
      <c r="FF99" s="581">
        <f t="shared" si="176"/>
        <v>20</v>
      </c>
      <c r="FG99" s="581">
        <f t="shared" si="177"/>
        <v>0</v>
      </c>
      <c r="FH99" s="581">
        <f t="shared" si="178"/>
        <v>-20</v>
      </c>
      <c r="FI99" s="581">
        <f t="shared" si="179"/>
        <v>0</v>
      </c>
      <c r="FJ99" s="581">
        <f t="shared" si="180"/>
        <v>20</v>
      </c>
      <c r="FK99" s="581">
        <f t="shared" si="181"/>
        <v>0</v>
      </c>
      <c r="FL99" s="581">
        <f t="shared" si="182"/>
        <v>-20</v>
      </c>
      <c r="FM99" s="581">
        <f t="shared" si="183"/>
        <v>0</v>
      </c>
      <c r="FN99" s="581">
        <f t="shared" si="184"/>
        <v>20</v>
      </c>
      <c r="FO99" s="581">
        <f t="shared" si="185"/>
        <v>0</v>
      </c>
      <c r="FP99" s="581">
        <f t="shared" si="186"/>
        <v>-20</v>
      </c>
      <c r="FQ99" s="581">
        <f t="shared" si="187"/>
        <v>0</v>
      </c>
      <c r="FR99" s="581">
        <f t="shared" si="188"/>
        <v>20</v>
      </c>
      <c r="FS99" s="581">
        <f t="shared" si="189"/>
        <v>0</v>
      </c>
      <c r="FT99" s="581">
        <f t="shared" si="190"/>
        <v>-20</v>
      </c>
      <c r="FU99" s="581">
        <f t="shared" si="191"/>
        <v>0</v>
      </c>
      <c r="FV99" s="581">
        <f t="shared" si="192"/>
        <v>20</v>
      </c>
      <c r="FW99" s="581">
        <f t="shared" si="193"/>
        <v>0</v>
      </c>
      <c r="FX99" s="581">
        <f t="shared" si="194"/>
        <v>-20</v>
      </c>
      <c r="FY99" s="581">
        <f t="shared" si="195"/>
        <v>0</v>
      </c>
      <c r="FZ99" s="581">
        <f t="shared" si="196"/>
        <v>20</v>
      </c>
      <c r="GA99" s="581">
        <f t="shared" si="197"/>
        <v>0</v>
      </c>
      <c r="GB99" s="581">
        <f t="shared" si="101"/>
        <v>-20</v>
      </c>
      <c r="GC99" s="581">
        <f t="shared" si="102"/>
        <v>0</v>
      </c>
      <c r="GD99" s="581">
        <f t="shared" si="103"/>
        <v>20</v>
      </c>
      <c r="GE99" s="581">
        <f t="shared" si="104"/>
        <v>0</v>
      </c>
      <c r="GF99" s="581">
        <f t="shared" si="105"/>
        <v>-20</v>
      </c>
      <c r="GG99" s="581">
        <f t="shared" si="106"/>
        <v>0</v>
      </c>
      <c r="GH99" s="581">
        <f t="shared" si="107"/>
        <v>20</v>
      </c>
      <c r="GI99" s="581">
        <f t="shared" si="108"/>
        <v>0</v>
      </c>
      <c r="GJ99" s="581">
        <f t="shared" si="109"/>
        <v>-20</v>
      </c>
      <c r="GK99" s="581">
        <f t="shared" si="110"/>
        <v>0</v>
      </c>
      <c r="GL99" s="581">
        <f t="shared" si="111"/>
        <v>20</v>
      </c>
      <c r="GM99" s="581">
        <f t="shared" si="112"/>
        <v>0</v>
      </c>
      <c r="GN99" s="581">
        <f t="shared" si="113"/>
        <v>-20</v>
      </c>
      <c r="GO99" s="581">
        <f t="shared" si="114"/>
        <v>0</v>
      </c>
      <c r="GP99" s="581">
        <f t="shared" si="115"/>
        <v>20</v>
      </c>
      <c r="GQ99" s="581">
        <f t="shared" si="116"/>
        <v>0</v>
      </c>
      <c r="GR99" s="581">
        <f t="shared" si="117"/>
        <v>-20</v>
      </c>
      <c r="GS99" s="581">
        <f t="shared" si="118"/>
        <v>0</v>
      </c>
      <c r="GT99" s="581">
        <f t="shared" si="119"/>
        <v>20</v>
      </c>
      <c r="GU99" s="581">
        <f t="shared" si="120"/>
        <v>0</v>
      </c>
      <c r="GV99" s="581">
        <f t="shared" si="121"/>
        <v>-20</v>
      </c>
      <c r="GW99" s="581">
        <f t="shared" si="122"/>
        <v>0</v>
      </c>
      <c r="GX99" s="581">
        <f t="shared" si="123"/>
        <v>20</v>
      </c>
      <c r="GY99" s="581">
        <f t="shared" si="124"/>
        <v>0</v>
      </c>
    </row>
    <row r="100" spans="1:207" ht="16.5" thickTop="1" thickBot="1" x14ac:dyDescent="0.3">
      <c r="A100" s="581">
        <v>990</v>
      </c>
      <c r="B100" s="584" t="s">
        <v>118</v>
      </c>
      <c r="C100" s="581">
        <f t="shared" si="198"/>
        <v>13</v>
      </c>
      <c r="D100" s="581">
        <f t="shared" si="125"/>
        <v>1312</v>
      </c>
      <c r="E100" s="581">
        <v>990</v>
      </c>
      <c r="F100" s="581">
        <f t="shared" si="199"/>
        <v>12</v>
      </c>
      <c r="G100" s="582" t="s">
        <v>106</v>
      </c>
      <c r="H100" s="581">
        <v>20</v>
      </c>
      <c r="I100" s="581">
        <v>0</v>
      </c>
      <c r="J100" s="581">
        <v>-20</v>
      </c>
      <c r="K100" s="581">
        <v>0</v>
      </c>
      <c r="L100" s="581">
        <f t="shared" si="126"/>
        <v>20</v>
      </c>
      <c r="M100" s="581">
        <f t="shared" si="127"/>
        <v>0</v>
      </c>
      <c r="N100" s="581">
        <f t="shared" si="128"/>
        <v>-20</v>
      </c>
      <c r="O100" s="581">
        <f t="shared" si="129"/>
        <v>0</v>
      </c>
      <c r="P100" s="581">
        <f t="shared" si="130"/>
        <v>20</v>
      </c>
      <c r="Q100" s="581">
        <f t="shared" si="131"/>
        <v>0</v>
      </c>
      <c r="R100" s="581">
        <f t="shared" si="132"/>
        <v>-20</v>
      </c>
      <c r="S100" s="581">
        <f t="shared" si="133"/>
        <v>0</v>
      </c>
      <c r="T100" s="581">
        <f t="shared" si="134"/>
        <v>20</v>
      </c>
      <c r="U100" s="581">
        <f t="shared" si="135"/>
        <v>0</v>
      </c>
      <c r="V100" s="581">
        <f t="shared" si="136"/>
        <v>-20</v>
      </c>
      <c r="W100" s="581">
        <f t="shared" si="137"/>
        <v>0</v>
      </c>
      <c r="X100" s="581">
        <f t="shared" si="138"/>
        <v>20</v>
      </c>
      <c r="Y100" s="581">
        <f t="shared" si="139"/>
        <v>0</v>
      </c>
      <c r="Z100" s="581">
        <f t="shared" si="140"/>
        <v>-20</v>
      </c>
      <c r="AA100" s="581">
        <f t="shared" si="141"/>
        <v>0</v>
      </c>
      <c r="AB100" s="581">
        <f t="shared" si="142"/>
        <v>20</v>
      </c>
      <c r="AC100" s="581">
        <f t="shared" si="143"/>
        <v>0</v>
      </c>
      <c r="AD100" s="581">
        <f t="shared" si="144"/>
        <v>-20</v>
      </c>
      <c r="AE100" s="581">
        <f t="shared" si="145"/>
        <v>0</v>
      </c>
      <c r="AF100" s="581">
        <f t="shared" si="146"/>
        <v>20</v>
      </c>
      <c r="AG100" s="581">
        <f t="shared" si="147"/>
        <v>0</v>
      </c>
      <c r="AH100" s="581">
        <f t="shared" si="148"/>
        <v>-20</v>
      </c>
      <c r="AI100" s="581">
        <f t="shared" si="149"/>
        <v>0</v>
      </c>
      <c r="AJ100" s="581">
        <f t="shared" si="150"/>
        <v>20</v>
      </c>
      <c r="AK100" s="581">
        <f t="shared" si="151"/>
        <v>0</v>
      </c>
      <c r="AL100" s="581">
        <f t="shared" si="152"/>
        <v>-20</v>
      </c>
      <c r="AM100" s="581">
        <f t="shared" si="153"/>
        <v>0</v>
      </c>
      <c r="AN100" s="581">
        <f t="shared" si="154"/>
        <v>20</v>
      </c>
      <c r="AO100" s="581">
        <f t="shared" si="155"/>
        <v>0</v>
      </c>
      <c r="AP100" s="581">
        <f t="shared" si="156"/>
        <v>-20</v>
      </c>
      <c r="AQ100" s="581">
        <f t="shared" si="157"/>
        <v>0</v>
      </c>
      <c r="AR100" s="581">
        <f t="shared" si="158"/>
        <v>20</v>
      </c>
      <c r="AS100" s="581">
        <f t="shared" si="159"/>
        <v>0</v>
      </c>
      <c r="AT100" s="581">
        <f t="shared" si="160"/>
        <v>-20</v>
      </c>
      <c r="AU100" s="581">
        <f t="shared" si="161"/>
        <v>0</v>
      </c>
      <c r="AV100" s="581">
        <f t="shared" si="162"/>
        <v>20</v>
      </c>
      <c r="AW100" s="581">
        <f t="shared" si="163"/>
        <v>0</v>
      </c>
      <c r="AX100" s="581">
        <f t="shared" si="164"/>
        <v>-20</v>
      </c>
      <c r="AY100" s="581">
        <f t="shared" si="165"/>
        <v>0</v>
      </c>
      <c r="AZ100" s="581">
        <f t="shared" si="166"/>
        <v>20</v>
      </c>
      <c r="BA100" s="581">
        <f t="shared" si="167"/>
        <v>0</v>
      </c>
      <c r="BB100" s="581">
        <f t="shared" si="168"/>
        <v>-20</v>
      </c>
      <c r="BC100" s="581">
        <f t="shared" si="169"/>
        <v>0</v>
      </c>
      <c r="BD100" s="581">
        <f t="shared" si="170"/>
        <v>20</v>
      </c>
      <c r="BE100" s="581">
        <f t="shared" si="171"/>
        <v>0</v>
      </c>
      <c r="BF100" s="581">
        <f>H100*((Resultat_liste!$M102+20)/20)+Resultat_liste!$J102</f>
        <v>29</v>
      </c>
      <c r="BG100" s="581">
        <f>I100*((Resultat_liste!$M102+20)/20)+Resultat_liste!$J102</f>
        <v>4</v>
      </c>
      <c r="BH100" s="581">
        <f>J100*((Resultat_liste!$M102+20)/20)+Resultat_liste!$J102</f>
        <v>-21</v>
      </c>
      <c r="BI100" s="581">
        <f>K100*((Resultat_liste!$M102+20)/20)+Resultat_liste!$J102</f>
        <v>4</v>
      </c>
      <c r="BJ100" s="581">
        <f>L100*((Resultat_liste!$M102+20)/20)+Resultat_liste!$J102</f>
        <v>29</v>
      </c>
      <c r="BK100" s="581">
        <f>M100*((Resultat_liste!$M102+20)/20)+Resultat_liste!$J102</f>
        <v>4</v>
      </c>
      <c r="BL100" s="581">
        <f>N100*((Resultat_liste!$M102+20)/20)+Resultat_liste!$J102</f>
        <v>-21</v>
      </c>
      <c r="BM100" s="581">
        <f>O100*((Resultat_liste!$M102+20)/20)+Resultat_liste!$J102</f>
        <v>4</v>
      </c>
      <c r="BN100" s="581">
        <f>P100*((Resultat_liste!$M102+20)/20)+Resultat_liste!$J102</f>
        <v>29</v>
      </c>
      <c r="BO100" s="581">
        <f>Q100*((Resultat_liste!$M102+20)/20)+Resultat_liste!$J102</f>
        <v>4</v>
      </c>
      <c r="BP100" s="581">
        <f>R100*((Resultat_liste!$M102+20)/20)+Resultat_liste!$J102</f>
        <v>-21</v>
      </c>
      <c r="BQ100" s="581">
        <f>S100*((Resultat_liste!$M102+20)/20)+Resultat_liste!$J102</f>
        <v>4</v>
      </c>
      <c r="BR100" s="581">
        <f>T100*((Resultat_liste!$M102+20)/20)+Resultat_liste!$J102</f>
        <v>29</v>
      </c>
      <c r="BS100" s="581">
        <f>U100*((Resultat_liste!$M102+20)/20)+Resultat_liste!$J102</f>
        <v>4</v>
      </c>
      <c r="BT100" s="581">
        <f>V100*((Resultat_liste!$M102+20)/20)+Resultat_liste!$J102</f>
        <v>-21</v>
      </c>
      <c r="BU100" s="581">
        <f>W100*((Resultat_liste!$M102+20)/20)+Resultat_liste!$J102</f>
        <v>4</v>
      </c>
      <c r="BV100" s="581">
        <f>X100*((Resultat_liste!$M102+20)/20)+Resultat_liste!$J102</f>
        <v>29</v>
      </c>
      <c r="BW100" s="581">
        <f>Y100*((Resultat_liste!$M102+20)/20)+Resultat_liste!$J102</f>
        <v>4</v>
      </c>
      <c r="BX100" s="581">
        <f>Z100*((Resultat_liste!$M102+20)/20)+Resultat_liste!$J102</f>
        <v>-21</v>
      </c>
      <c r="BY100" s="581">
        <f>AA100*((Resultat_liste!$M102+20)/20)+Resultat_liste!$J102</f>
        <v>4</v>
      </c>
      <c r="BZ100" s="581">
        <f>AB100*((Resultat_liste!$M102+20)/20)+Resultat_liste!$J102</f>
        <v>29</v>
      </c>
      <c r="CA100" s="581">
        <f>AC100*((Resultat_liste!$M102+20)/20)+Resultat_liste!$J102</f>
        <v>4</v>
      </c>
      <c r="CB100" s="581">
        <f>AD100*((Resultat_liste!$M102+20)/20)+Resultat_liste!$J102</f>
        <v>-21</v>
      </c>
      <c r="CC100" s="581">
        <f>AE100*((Resultat_liste!$M102+20)/20)+Resultat_liste!$J102</f>
        <v>4</v>
      </c>
      <c r="CD100" s="581">
        <f>AF100*((Resultat_liste!$M102+20)/20)+Resultat_liste!$J102</f>
        <v>29</v>
      </c>
      <c r="CE100" s="581">
        <f>AG100*((Resultat_liste!$M102+20)/20)+Resultat_liste!$J102</f>
        <v>4</v>
      </c>
      <c r="CF100" s="581">
        <f>AH100*((Resultat_liste!$M102+20)/20)+Resultat_liste!$J102</f>
        <v>-21</v>
      </c>
      <c r="CG100" s="581">
        <f>AI100*((Resultat_liste!$M102+20)/20)+Resultat_liste!$J102</f>
        <v>4</v>
      </c>
      <c r="CH100" s="581">
        <f>AJ100*((Resultat_liste!$M102+20)/20)+Resultat_liste!$J102</f>
        <v>29</v>
      </c>
      <c r="CI100" s="581">
        <f>AK100*((Resultat_liste!$M102+20)/20)+Resultat_liste!$J102</f>
        <v>4</v>
      </c>
      <c r="CJ100" s="581">
        <f>AL100*((Resultat_liste!$M102+20)/20)+Resultat_liste!$J102</f>
        <v>-21</v>
      </c>
      <c r="CK100" s="581">
        <f>AM100*((Resultat_liste!$M102+20)/20)+Resultat_liste!$J102</f>
        <v>4</v>
      </c>
      <c r="CL100" s="581">
        <f>AN100*((Resultat_liste!$M102+20)/20)+Resultat_liste!$J102</f>
        <v>29</v>
      </c>
      <c r="CM100" s="581">
        <f>AO100*((Resultat_liste!$M102+20)/20)+Resultat_liste!$J102</f>
        <v>4</v>
      </c>
      <c r="CN100" s="581">
        <f>AP100*((Resultat_liste!$M102+20)/20)+Resultat_liste!$J102</f>
        <v>-21</v>
      </c>
      <c r="CO100" s="581">
        <f>AQ100*((Resultat_liste!$M102+20)/20)+Resultat_liste!$J102</f>
        <v>4</v>
      </c>
      <c r="CP100" s="581">
        <f>AR100*((Resultat_liste!$M102+20)/20)+Resultat_liste!$J102</f>
        <v>29</v>
      </c>
      <c r="CQ100" s="581">
        <f>AS100*((Resultat_liste!$M102+20)/20)+Resultat_liste!$J102</f>
        <v>4</v>
      </c>
      <c r="CR100" s="581">
        <f>AT100*((Resultat_liste!$M102+20)/20)+Resultat_liste!$J102</f>
        <v>-21</v>
      </c>
      <c r="CS100" s="581">
        <f>AU100*((Resultat_liste!$M102+20)/20)+Resultat_liste!$J102</f>
        <v>4</v>
      </c>
      <c r="CT100" s="581">
        <f>AV100*((Resultat_liste!$M102+20)/20)+Resultat_liste!$J102</f>
        <v>29</v>
      </c>
      <c r="CU100" s="581">
        <f>AW100*((Resultat_liste!$M102+20)/20)+Resultat_liste!$J102</f>
        <v>4</v>
      </c>
      <c r="CV100" s="581">
        <f>AX100*((Resultat_liste!$M102+20)/20)+Resultat_liste!$J102</f>
        <v>-21</v>
      </c>
      <c r="CW100" s="581">
        <f>AY100*((Resultat_liste!$M102+20)/20)+Resultat_liste!$J102</f>
        <v>4</v>
      </c>
      <c r="CX100" s="581">
        <f>AZ100*((Resultat_liste!$M102+20)/20)+Resultat_liste!$J102</f>
        <v>29</v>
      </c>
      <c r="CY100" s="581">
        <f>BA100*((Resultat_liste!$M102+20)/20)+Resultat_liste!$J102</f>
        <v>4</v>
      </c>
      <c r="CZ100" s="581">
        <f>BB100*((Resultat_liste!$M102+20)/20)+Resultat_liste!$J102</f>
        <v>-21</v>
      </c>
      <c r="DA100" s="581">
        <f>BC100*((Resultat_liste!$M102+20)/20)+Resultat_liste!$J102</f>
        <v>4</v>
      </c>
      <c r="DB100" s="581">
        <f>BD100*((Resultat_liste!$M102+20)/20)+Resultat_liste!$J102</f>
        <v>29</v>
      </c>
      <c r="DC100" s="581">
        <f>BE100*((Resultat_liste!$M102+20)/20)+Resultat_liste!$J102</f>
        <v>4</v>
      </c>
      <c r="DD100" s="581">
        <f>H100*((Resultat_liste!$Y102+20)/20)+Resultat_liste!$V102</f>
        <v>29</v>
      </c>
      <c r="DE100" s="581">
        <f>I100*((Resultat_liste!$Y102+20)/20)+Resultat_liste!$V102</f>
        <v>4</v>
      </c>
      <c r="DF100" s="581">
        <f>J100*((Resultat_liste!$Y102+20)/20)+Resultat_liste!$V102</f>
        <v>-21</v>
      </c>
      <c r="DG100" s="581">
        <f>K100*((Resultat_liste!$Y102+20)/20)+Resultat_liste!$V102</f>
        <v>4</v>
      </c>
      <c r="DH100" s="581">
        <f>L100*((Resultat_liste!$Y102+20)/20)+Resultat_liste!$V102</f>
        <v>29</v>
      </c>
      <c r="DI100" s="581">
        <f>M100*((Resultat_liste!$Y102+20)/20)+Resultat_liste!$V102</f>
        <v>4</v>
      </c>
      <c r="DJ100" s="581">
        <f>N100*((Resultat_liste!$Y102+20)/20)+Resultat_liste!$V102</f>
        <v>-21</v>
      </c>
      <c r="DK100" s="581">
        <f>O100*((Resultat_liste!$Y102+20)/20)+Resultat_liste!$V102</f>
        <v>4</v>
      </c>
      <c r="DL100" s="581">
        <f>P100*((Resultat_liste!$Y102+20)/20)+Resultat_liste!$V102</f>
        <v>29</v>
      </c>
      <c r="DM100" s="581">
        <f>Q100*((Resultat_liste!$Y102+20)/20)+Resultat_liste!$V102</f>
        <v>4</v>
      </c>
      <c r="DN100" s="581">
        <f>R100*((Resultat_liste!$Y102+20)/20)+Resultat_liste!$V102</f>
        <v>-21</v>
      </c>
      <c r="DO100" s="581">
        <f>S100*((Resultat_liste!$Y102+20)/20)+Resultat_liste!$V102</f>
        <v>4</v>
      </c>
      <c r="DP100" s="581">
        <f>T100*((Resultat_liste!$Y102+20)/20)+Resultat_liste!$V102</f>
        <v>29</v>
      </c>
      <c r="DQ100" s="581">
        <f>U100*((Resultat_liste!$Y102+20)/20)+Resultat_liste!$V102</f>
        <v>4</v>
      </c>
      <c r="DR100" s="581">
        <f>V100*((Resultat_liste!$Y102+20)/20)+Resultat_liste!$V102</f>
        <v>-21</v>
      </c>
      <c r="DS100" s="581">
        <f>W100*((Resultat_liste!$Y102+20)/20)+Resultat_liste!$V102</f>
        <v>4</v>
      </c>
      <c r="DT100" s="581">
        <f>X100*((Resultat_liste!$Y102+20)/20)+Resultat_liste!$V102</f>
        <v>29</v>
      </c>
      <c r="DU100" s="581">
        <f>Y100*((Resultat_liste!$Y102+20)/20)+Resultat_liste!$V102</f>
        <v>4</v>
      </c>
      <c r="DV100" s="581">
        <f>Z100*((Resultat_liste!$Y102+20)/20)+Resultat_liste!$V102</f>
        <v>-21</v>
      </c>
      <c r="DW100" s="581">
        <f>AA100*((Resultat_liste!$Y102+20)/20)+Resultat_liste!$V102</f>
        <v>4</v>
      </c>
      <c r="DX100" s="581">
        <f>AB100*((Resultat_liste!$Y102+20)/20)+Resultat_liste!$V102</f>
        <v>29</v>
      </c>
      <c r="DY100" s="581">
        <f>AC100*((Resultat_liste!$Y102+20)/20)+Resultat_liste!$V102</f>
        <v>4</v>
      </c>
      <c r="DZ100" s="581">
        <f>AD100*((Resultat_liste!$Y102+20)/20)+Resultat_liste!$V102</f>
        <v>-21</v>
      </c>
      <c r="EA100" s="581">
        <f>AE100*((Resultat_liste!$Y102+20)/20)+Resultat_liste!$V102</f>
        <v>4</v>
      </c>
      <c r="EB100" s="581">
        <f>AF100*((Resultat_liste!$Y102+20)/20)+Resultat_liste!$V102</f>
        <v>29</v>
      </c>
      <c r="EC100" s="581">
        <f>AG100*((Resultat_liste!$Y102+20)/20)+Resultat_liste!$V102</f>
        <v>4</v>
      </c>
      <c r="ED100" s="581">
        <f>AH100*((Resultat_liste!$Y102+20)/20)+Resultat_liste!$V102</f>
        <v>-21</v>
      </c>
      <c r="EE100" s="581">
        <f>AI100*((Resultat_liste!$Y102+20)/20)+Resultat_liste!$V102</f>
        <v>4</v>
      </c>
      <c r="EF100" s="581">
        <f>AJ100*((Resultat_liste!$Y102+20)/20)+Resultat_liste!$V102</f>
        <v>29</v>
      </c>
      <c r="EG100" s="581">
        <f>AK100*((Resultat_liste!$Y102+20)/20)+Resultat_liste!$V102</f>
        <v>4</v>
      </c>
      <c r="EH100" s="581">
        <f>AL100*((Resultat_liste!$Y102+20)/20)+Resultat_liste!$V102</f>
        <v>-21</v>
      </c>
      <c r="EI100" s="581">
        <f>AM100*((Resultat_liste!$Y102+20)/20)+Resultat_liste!$V102</f>
        <v>4</v>
      </c>
      <c r="EJ100" s="581">
        <f>AN100*((Resultat_liste!$Y102+20)/20)+Resultat_liste!$V102</f>
        <v>29</v>
      </c>
      <c r="EK100" s="581">
        <f>AO100*((Resultat_liste!$Y102+20)/20)+Resultat_liste!$V102</f>
        <v>4</v>
      </c>
      <c r="EL100" s="581">
        <f>AP100*((Resultat_liste!$Y102+20)/20)+Resultat_liste!$V102</f>
        <v>-21</v>
      </c>
      <c r="EM100" s="581">
        <f>AQ100*((Resultat_liste!$Y102+20)/20)+Resultat_liste!$V102</f>
        <v>4</v>
      </c>
      <c r="EN100" s="581">
        <f>AR100*((Resultat_liste!$Y102+20)/20)+Resultat_liste!$V102</f>
        <v>29</v>
      </c>
      <c r="EO100" s="581">
        <f>AS100*((Resultat_liste!$Y102+20)/20)+Resultat_liste!$V102</f>
        <v>4</v>
      </c>
      <c r="EP100" s="581">
        <f>AT100*((Resultat_liste!$Y102+20)/20)+Resultat_liste!$V102</f>
        <v>-21</v>
      </c>
      <c r="EQ100" s="581">
        <f>AU100*((Resultat_liste!$Y102+20)/20)+Resultat_liste!$V102</f>
        <v>4</v>
      </c>
      <c r="ER100" s="581">
        <f>AV100*((Resultat_liste!$Y102+20)/20)+Resultat_liste!$V102</f>
        <v>29</v>
      </c>
      <c r="ES100" s="581">
        <f>AW100*((Resultat_liste!$Y102+20)/20)+Resultat_liste!$V102</f>
        <v>4</v>
      </c>
      <c r="ET100" s="581">
        <f>AX100*((Resultat_liste!$Y102+20)/20)+Resultat_liste!$V102</f>
        <v>-21</v>
      </c>
      <c r="EU100" s="581">
        <f>AY100*((Resultat_liste!$Y102+20)/20)+Resultat_liste!$V102</f>
        <v>4</v>
      </c>
      <c r="EV100" s="581">
        <f>AZ100*((Resultat_liste!$Y102+20)/20)+Resultat_liste!$V102</f>
        <v>29</v>
      </c>
      <c r="EW100" s="581">
        <f>BA100*((Resultat_liste!$Y102+20)/20)+Resultat_liste!$V102</f>
        <v>4</v>
      </c>
      <c r="EX100" s="581">
        <f>BB100*((Resultat_liste!$Y102+20)/20)+Resultat_liste!$V102</f>
        <v>-21</v>
      </c>
      <c r="EY100" s="581">
        <f>BC100*((Resultat_liste!$Y102+20)/20)+Resultat_liste!$V102</f>
        <v>4</v>
      </c>
      <c r="EZ100" s="581">
        <f>BD100*((Resultat_liste!$Y102+20)/20)+Resultat_liste!$V102</f>
        <v>29</v>
      </c>
      <c r="FA100" s="581">
        <f>BE100*((Resultat_liste!$Y102+20)/20)+Resultat_liste!$V102</f>
        <v>4</v>
      </c>
      <c r="FB100" s="581">
        <f t="shared" si="172"/>
        <v>20</v>
      </c>
      <c r="FC100" s="581">
        <f t="shared" si="173"/>
        <v>0</v>
      </c>
      <c r="FD100" s="581">
        <f t="shared" si="174"/>
        <v>-20</v>
      </c>
      <c r="FE100" s="581">
        <f t="shared" si="175"/>
        <v>0</v>
      </c>
      <c r="FF100" s="581">
        <f t="shared" si="176"/>
        <v>20</v>
      </c>
      <c r="FG100" s="581">
        <f t="shared" si="177"/>
        <v>0</v>
      </c>
      <c r="FH100" s="581">
        <f t="shared" si="178"/>
        <v>-20</v>
      </c>
      <c r="FI100" s="581">
        <f t="shared" si="179"/>
        <v>0</v>
      </c>
      <c r="FJ100" s="581">
        <f t="shared" si="180"/>
        <v>20</v>
      </c>
      <c r="FK100" s="581">
        <f t="shared" si="181"/>
        <v>0</v>
      </c>
      <c r="FL100" s="581">
        <f t="shared" si="182"/>
        <v>-20</v>
      </c>
      <c r="FM100" s="581">
        <f t="shared" si="183"/>
        <v>0</v>
      </c>
      <c r="FN100" s="581">
        <f t="shared" si="184"/>
        <v>20</v>
      </c>
      <c r="FO100" s="581">
        <f t="shared" si="185"/>
        <v>0</v>
      </c>
      <c r="FP100" s="581">
        <f t="shared" si="186"/>
        <v>-20</v>
      </c>
      <c r="FQ100" s="581">
        <f t="shared" si="187"/>
        <v>0</v>
      </c>
      <c r="FR100" s="581">
        <f t="shared" si="188"/>
        <v>20</v>
      </c>
      <c r="FS100" s="581">
        <f t="shared" si="189"/>
        <v>0</v>
      </c>
      <c r="FT100" s="581">
        <f t="shared" si="190"/>
        <v>-20</v>
      </c>
      <c r="FU100" s="581">
        <f t="shared" si="191"/>
        <v>0</v>
      </c>
      <c r="FV100" s="581">
        <f t="shared" si="192"/>
        <v>20</v>
      </c>
      <c r="FW100" s="581">
        <f t="shared" si="193"/>
        <v>0</v>
      </c>
      <c r="FX100" s="581">
        <f t="shared" si="194"/>
        <v>-20</v>
      </c>
      <c r="FY100" s="581">
        <f t="shared" si="195"/>
        <v>0</v>
      </c>
      <c r="FZ100" s="581">
        <f t="shared" si="196"/>
        <v>20</v>
      </c>
      <c r="GA100" s="581">
        <f t="shared" si="197"/>
        <v>0</v>
      </c>
      <c r="GB100" s="581">
        <f t="shared" si="101"/>
        <v>-20</v>
      </c>
      <c r="GC100" s="581">
        <f t="shared" si="102"/>
        <v>0</v>
      </c>
      <c r="GD100" s="581">
        <f t="shared" si="103"/>
        <v>20</v>
      </c>
      <c r="GE100" s="581">
        <f t="shared" si="104"/>
        <v>0</v>
      </c>
      <c r="GF100" s="581">
        <f t="shared" si="105"/>
        <v>-20</v>
      </c>
      <c r="GG100" s="581">
        <f t="shared" si="106"/>
        <v>0</v>
      </c>
      <c r="GH100" s="581">
        <f t="shared" si="107"/>
        <v>20</v>
      </c>
      <c r="GI100" s="581">
        <f t="shared" si="108"/>
        <v>0</v>
      </c>
      <c r="GJ100" s="581">
        <f t="shared" si="109"/>
        <v>-20</v>
      </c>
      <c r="GK100" s="581">
        <f t="shared" si="110"/>
        <v>0</v>
      </c>
      <c r="GL100" s="581">
        <f t="shared" si="111"/>
        <v>20</v>
      </c>
      <c r="GM100" s="581">
        <f t="shared" si="112"/>
        <v>0</v>
      </c>
      <c r="GN100" s="581">
        <f t="shared" si="113"/>
        <v>-20</v>
      </c>
      <c r="GO100" s="581">
        <f t="shared" si="114"/>
        <v>0</v>
      </c>
      <c r="GP100" s="581">
        <f t="shared" si="115"/>
        <v>20</v>
      </c>
      <c r="GQ100" s="581">
        <f t="shared" si="116"/>
        <v>0</v>
      </c>
      <c r="GR100" s="581">
        <f t="shared" si="117"/>
        <v>-20</v>
      </c>
      <c r="GS100" s="581">
        <f t="shared" si="118"/>
        <v>0</v>
      </c>
      <c r="GT100" s="581">
        <f t="shared" si="119"/>
        <v>20</v>
      </c>
      <c r="GU100" s="581">
        <f t="shared" si="120"/>
        <v>0</v>
      </c>
      <c r="GV100" s="581">
        <f t="shared" si="121"/>
        <v>-20</v>
      </c>
      <c r="GW100" s="581">
        <f t="shared" si="122"/>
        <v>0</v>
      </c>
      <c r="GX100" s="581">
        <f t="shared" si="123"/>
        <v>20</v>
      </c>
      <c r="GY100" s="581">
        <f t="shared" si="124"/>
        <v>0</v>
      </c>
    </row>
    <row r="101" spans="1:207" ht="16.5" thickTop="1" thickBot="1" x14ac:dyDescent="0.3">
      <c r="A101" s="581">
        <v>1000</v>
      </c>
      <c r="B101" s="584" t="s">
        <v>120</v>
      </c>
      <c r="C101" s="581">
        <f t="shared" si="198"/>
        <v>14</v>
      </c>
      <c r="D101" s="581">
        <f t="shared" si="125"/>
        <v>1401</v>
      </c>
      <c r="E101" s="581">
        <v>1000</v>
      </c>
      <c r="F101" s="581">
        <f t="shared" si="199"/>
        <v>1</v>
      </c>
      <c r="G101" s="582" t="s">
        <v>119</v>
      </c>
      <c r="H101" s="581">
        <v>20</v>
      </c>
      <c r="I101" s="581">
        <v>0</v>
      </c>
      <c r="J101" s="581">
        <v>-20</v>
      </c>
      <c r="K101" s="581">
        <v>0</v>
      </c>
      <c r="L101" s="581">
        <f t="shared" si="126"/>
        <v>20</v>
      </c>
      <c r="M101" s="581">
        <f t="shared" si="127"/>
        <v>0</v>
      </c>
      <c r="N101" s="581">
        <f t="shared" si="128"/>
        <v>-20</v>
      </c>
      <c r="O101" s="581">
        <f t="shared" si="129"/>
        <v>0</v>
      </c>
      <c r="P101" s="581">
        <f t="shared" si="130"/>
        <v>20</v>
      </c>
      <c r="Q101" s="581">
        <f t="shared" si="131"/>
        <v>0</v>
      </c>
      <c r="R101" s="581">
        <f t="shared" si="132"/>
        <v>-20</v>
      </c>
      <c r="S101" s="581">
        <f t="shared" si="133"/>
        <v>0</v>
      </c>
      <c r="T101" s="581">
        <f t="shared" si="134"/>
        <v>20</v>
      </c>
      <c r="U101" s="581">
        <f t="shared" si="135"/>
        <v>0</v>
      </c>
      <c r="V101" s="581">
        <f t="shared" si="136"/>
        <v>-20</v>
      </c>
      <c r="W101" s="581">
        <f t="shared" si="137"/>
        <v>0</v>
      </c>
      <c r="X101" s="581">
        <f t="shared" si="138"/>
        <v>20</v>
      </c>
      <c r="Y101" s="581">
        <f t="shared" si="139"/>
        <v>0</v>
      </c>
      <c r="Z101" s="581">
        <f t="shared" si="140"/>
        <v>-20</v>
      </c>
      <c r="AA101" s="581">
        <f t="shared" si="141"/>
        <v>0</v>
      </c>
      <c r="AB101" s="581">
        <f t="shared" si="142"/>
        <v>20</v>
      </c>
      <c r="AC101" s="581">
        <f t="shared" si="143"/>
        <v>0</v>
      </c>
      <c r="AD101" s="581">
        <f t="shared" si="144"/>
        <v>-20</v>
      </c>
      <c r="AE101" s="581">
        <f t="shared" si="145"/>
        <v>0</v>
      </c>
      <c r="AF101" s="581">
        <f t="shared" si="146"/>
        <v>20</v>
      </c>
      <c r="AG101" s="581">
        <f t="shared" si="147"/>
        <v>0</v>
      </c>
      <c r="AH101" s="581">
        <f t="shared" si="148"/>
        <v>-20</v>
      </c>
      <c r="AI101" s="581">
        <f t="shared" si="149"/>
        <v>0</v>
      </c>
      <c r="AJ101" s="581">
        <f t="shared" si="150"/>
        <v>20</v>
      </c>
      <c r="AK101" s="581">
        <f t="shared" si="151"/>
        <v>0</v>
      </c>
      <c r="AL101" s="581">
        <f t="shared" si="152"/>
        <v>-20</v>
      </c>
      <c r="AM101" s="581">
        <f t="shared" si="153"/>
        <v>0</v>
      </c>
      <c r="AN101" s="581">
        <f t="shared" si="154"/>
        <v>20</v>
      </c>
      <c r="AO101" s="581">
        <f t="shared" si="155"/>
        <v>0</v>
      </c>
      <c r="AP101" s="581">
        <f t="shared" si="156"/>
        <v>-20</v>
      </c>
      <c r="AQ101" s="581">
        <f t="shared" si="157"/>
        <v>0</v>
      </c>
      <c r="AR101" s="581">
        <f t="shared" si="158"/>
        <v>20</v>
      </c>
      <c r="AS101" s="581">
        <f t="shared" si="159"/>
        <v>0</v>
      </c>
      <c r="AT101" s="581">
        <f t="shared" si="160"/>
        <v>-20</v>
      </c>
      <c r="AU101" s="581">
        <f t="shared" si="161"/>
        <v>0</v>
      </c>
      <c r="AV101" s="581">
        <f t="shared" si="162"/>
        <v>20</v>
      </c>
      <c r="AW101" s="581">
        <f t="shared" si="163"/>
        <v>0</v>
      </c>
      <c r="AX101" s="581">
        <f t="shared" si="164"/>
        <v>-20</v>
      </c>
      <c r="AY101" s="581">
        <f t="shared" si="165"/>
        <v>0</v>
      </c>
      <c r="AZ101" s="581">
        <f t="shared" si="166"/>
        <v>20</v>
      </c>
      <c r="BA101" s="581">
        <f t="shared" si="167"/>
        <v>0</v>
      </c>
      <c r="BB101" s="581">
        <f t="shared" si="168"/>
        <v>-20</v>
      </c>
      <c r="BC101" s="581">
        <f t="shared" si="169"/>
        <v>0</v>
      </c>
      <c r="BD101" s="581">
        <f t="shared" si="170"/>
        <v>20</v>
      </c>
      <c r="BE101" s="581">
        <f t="shared" si="171"/>
        <v>0</v>
      </c>
      <c r="BF101" s="581">
        <f>H101*((Resultat_liste!$M103+20)/20)+Resultat_liste!$J103</f>
        <v>27</v>
      </c>
      <c r="BG101" s="581">
        <f>I101*((Resultat_liste!$M103+20)/20)+Resultat_liste!$J103</f>
        <v>2</v>
      </c>
      <c r="BH101" s="581">
        <f>J101*((Resultat_liste!$M103+20)/20)+Resultat_liste!$J103</f>
        <v>-23</v>
      </c>
      <c r="BI101" s="581">
        <f>K101*((Resultat_liste!$M103+20)/20)+Resultat_liste!$J103</f>
        <v>2</v>
      </c>
      <c r="BJ101" s="581">
        <f>L101*((Resultat_liste!$M103+20)/20)+Resultat_liste!$J103</f>
        <v>27</v>
      </c>
      <c r="BK101" s="581">
        <f>M101*((Resultat_liste!$M103+20)/20)+Resultat_liste!$J103</f>
        <v>2</v>
      </c>
      <c r="BL101" s="581">
        <f>N101*((Resultat_liste!$M103+20)/20)+Resultat_liste!$J103</f>
        <v>-23</v>
      </c>
      <c r="BM101" s="581">
        <f>O101*((Resultat_liste!$M103+20)/20)+Resultat_liste!$J103</f>
        <v>2</v>
      </c>
      <c r="BN101" s="581">
        <f>P101*((Resultat_liste!$M103+20)/20)+Resultat_liste!$J103</f>
        <v>27</v>
      </c>
      <c r="BO101" s="581">
        <f>Q101*((Resultat_liste!$M103+20)/20)+Resultat_liste!$J103</f>
        <v>2</v>
      </c>
      <c r="BP101" s="581">
        <f>R101*((Resultat_liste!$M103+20)/20)+Resultat_liste!$J103</f>
        <v>-23</v>
      </c>
      <c r="BQ101" s="581">
        <f>S101*((Resultat_liste!$M103+20)/20)+Resultat_liste!$J103</f>
        <v>2</v>
      </c>
      <c r="BR101" s="581">
        <f>T101*((Resultat_liste!$M103+20)/20)+Resultat_liste!$J103</f>
        <v>27</v>
      </c>
      <c r="BS101" s="581">
        <f>U101*((Resultat_liste!$M103+20)/20)+Resultat_liste!$J103</f>
        <v>2</v>
      </c>
      <c r="BT101" s="581">
        <f>V101*((Resultat_liste!$M103+20)/20)+Resultat_liste!$J103</f>
        <v>-23</v>
      </c>
      <c r="BU101" s="581">
        <f>W101*((Resultat_liste!$M103+20)/20)+Resultat_liste!$J103</f>
        <v>2</v>
      </c>
      <c r="BV101" s="581">
        <f>X101*((Resultat_liste!$M103+20)/20)+Resultat_liste!$J103</f>
        <v>27</v>
      </c>
      <c r="BW101" s="581">
        <f>Y101*((Resultat_liste!$M103+20)/20)+Resultat_liste!$J103</f>
        <v>2</v>
      </c>
      <c r="BX101" s="581">
        <f>Z101*((Resultat_liste!$M103+20)/20)+Resultat_liste!$J103</f>
        <v>-23</v>
      </c>
      <c r="BY101" s="581">
        <f>AA101*((Resultat_liste!$M103+20)/20)+Resultat_liste!$J103</f>
        <v>2</v>
      </c>
      <c r="BZ101" s="581">
        <f>AB101*((Resultat_liste!$M103+20)/20)+Resultat_liste!$J103</f>
        <v>27</v>
      </c>
      <c r="CA101" s="581">
        <f>AC101*((Resultat_liste!$M103+20)/20)+Resultat_liste!$J103</f>
        <v>2</v>
      </c>
      <c r="CB101" s="581">
        <f>AD101*((Resultat_liste!$M103+20)/20)+Resultat_liste!$J103</f>
        <v>-23</v>
      </c>
      <c r="CC101" s="581">
        <f>AE101*((Resultat_liste!$M103+20)/20)+Resultat_liste!$J103</f>
        <v>2</v>
      </c>
      <c r="CD101" s="581">
        <f>AF101*((Resultat_liste!$M103+20)/20)+Resultat_liste!$J103</f>
        <v>27</v>
      </c>
      <c r="CE101" s="581">
        <f>AG101*((Resultat_liste!$M103+20)/20)+Resultat_liste!$J103</f>
        <v>2</v>
      </c>
      <c r="CF101" s="581">
        <f>AH101*((Resultat_liste!$M103+20)/20)+Resultat_liste!$J103</f>
        <v>-23</v>
      </c>
      <c r="CG101" s="581">
        <f>AI101*((Resultat_liste!$M103+20)/20)+Resultat_liste!$J103</f>
        <v>2</v>
      </c>
      <c r="CH101" s="581">
        <f>AJ101*((Resultat_liste!$M103+20)/20)+Resultat_liste!$J103</f>
        <v>27</v>
      </c>
      <c r="CI101" s="581">
        <f>AK101*((Resultat_liste!$M103+20)/20)+Resultat_liste!$J103</f>
        <v>2</v>
      </c>
      <c r="CJ101" s="581">
        <f>AL101*((Resultat_liste!$M103+20)/20)+Resultat_liste!$J103</f>
        <v>-23</v>
      </c>
      <c r="CK101" s="581">
        <f>AM101*((Resultat_liste!$M103+20)/20)+Resultat_liste!$J103</f>
        <v>2</v>
      </c>
      <c r="CL101" s="581">
        <f>AN101*((Resultat_liste!$M103+20)/20)+Resultat_liste!$J103</f>
        <v>27</v>
      </c>
      <c r="CM101" s="581">
        <f>AO101*((Resultat_liste!$M103+20)/20)+Resultat_liste!$J103</f>
        <v>2</v>
      </c>
      <c r="CN101" s="581">
        <f>AP101*((Resultat_liste!$M103+20)/20)+Resultat_liste!$J103</f>
        <v>-23</v>
      </c>
      <c r="CO101" s="581">
        <f>AQ101*((Resultat_liste!$M103+20)/20)+Resultat_liste!$J103</f>
        <v>2</v>
      </c>
      <c r="CP101" s="581">
        <f>AR101*((Resultat_liste!$M103+20)/20)+Resultat_liste!$J103</f>
        <v>27</v>
      </c>
      <c r="CQ101" s="581">
        <f>AS101*((Resultat_liste!$M103+20)/20)+Resultat_liste!$J103</f>
        <v>2</v>
      </c>
      <c r="CR101" s="581">
        <f>AT101*((Resultat_liste!$M103+20)/20)+Resultat_liste!$J103</f>
        <v>-23</v>
      </c>
      <c r="CS101" s="581">
        <f>AU101*((Resultat_liste!$M103+20)/20)+Resultat_liste!$J103</f>
        <v>2</v>
      </c>
      <c r="CT101" s="581">
        <f>AV101*((Resultat_liste!$M103+20)/20)+Resultat_liste!$J103</f>
        <v>27</v>
      </c>
      <c r="CU101" s="581">
        <f>AW101*((Resultat_liste!$M103+20)/20)+Resultat_liste!$J103</f>
        <v>2</v>
      </c>
      <c r="CV101" s="581">
        <f>AX101*((Resultat_liste!$M103+20)/20)+Resultat_liste!$J103</f>
        <v>-23</v>
      </c>
      <c r="CW101" s="581">
        <f>AY101*((Resultat_liste!$M103+20)/20)+Resultat_liste!$J103</f>
        <v>2</v>
      </c>
      <c r="CX101" s="581">
        <f>AZ101*((Resultat_liste!$M103+20)/20)+Resultat_liste!$J103</f>
        <v>27</v>
      </c>
      <c r="CY101" s="581">
        <f>BA101*((Resultat_liste!$M103+20)/20)+Resultat_liste!$J103</f>
        <v>2</v>
      </c>
      <c r="CZ101" s="581">
        <f>BB101*((Resultat_liste!$M103+20)/20)+Resultat_liste!$J103</f>
        <v>-23</v>
      </c>
      <c r="DA101" s="581">
        <f>BC101*((Resultat_liste!$M103+20)/20)+Resultat_liste!$J103</f>
        <v>2</v>
      </c>
      <c r="DB101" s="581">
        <f>BD101*((Resultat_liste!$M103+20)/20)+Resultat_liste!$J103</f>
        <v>27</v>
      </c>
      <c r="DC101" s="581">
        <f>BE101*((Resultat_liste!$M103+20)/20)+Resultat_liste!$J103</f>
        <v>2</v>
      </c>
      <c r="DD101" s="581">
        <f>H101*((Resultat_liste!$Y103+20)/20)+Resultat_liste!$V103</f>
        <v>27</v>
      </c>
      <c r="DE101" s="581">
        <f>I101*((Resultat_liste!$Y103+20)/20)+Resultat_liste!$V103</f>
        <v>2</v>
      </c>
      <c r="DF101" s="581">
        <f>J101*((Resultat_liste!$Y103+20)/20)+Resultat_liste!$V103</f>
        <v>-23</v>
      </c>
      <c r="DG101" s="581">
        <f>K101*((Resultat_liste!$Y103+20)/20)+Resultat_liste!$V103</f>
        <v>2</v>
      </c>
      <c r="DH101" s="581">
        <f>L101*((Resultat_liste!$Y103+20)/20)+Resultat_liste!$V103</f>
        <v>27</v>
      </c>
      <c r="DI101" s="581">
        <f>M101*((Resultat_liste!$Y103+20)/20)+Resultat_liste!$V103</f>
        <v>2</v>
      </c>
      <c r="DJ101" s="581">
        <f>N101*((Resultat_liste!$Y103+20)/20)+Resultat_liste!$V103</f>
        <v>-23</v>
      </c>
      <c r="DK101" s="581">
        <f>O101*((Resultat_liste!$Y103+20)/20)+Resultat_liste!$V103</f>
        <v>2</v>
      </c>
      <c r="DL101" s="581">
        <f>P101*((Resultat_liste!$Y103+20)/20)+Resultat_liste!$V103</f>
        <v>27</v>
      </c>
      <c r="DM101" s="581">
        <f>Q101*((Resultat_liste!$Y103+20)/20)+Resultat_liste!$V103</f>
        <v>2</v>
      </c>
      <c r="DN101" s="581">
        <f>R101*((Resultat_liste!$Y103+20)/20)+Resultat_liste!$V103</f>
        <v>-23</v>
      </c>
      <c r="DO101" s="581">
        <f>S101*((Resultat_liste!$Y103+20)/20)+Resultat_liste!$V103</f>
        <v>2</v>
      </c>
      <c r="DP101" s="581">
        <f>T101*((Resultat_liste!$Y103+20)/20)+Resultat_liste!$V103</f>
        <v>27</v>
      </c>
      <c r="DQ101" s="581">
        <f>U101*((Resultat_liste!$Y103+20)/20)+Resultat_liste!$V103</f>
        <v>2</v>
      </c>
      <c r="DR101" s="581">
        <f>V101*((Resultat_liste!$Y103+20)/20)+Resultat_liste!$V103</f>
        <v>-23</v>
      </c>
      <c r="DS101" s="581">
        <f>W101*((Resultat_liste!$Y103+20)/20)+Resultat_liste!$V103</f>
        <v>2</v>
      </c>
      <c r="DT101" s="581">
        <f>X101*((Resultat_liste!$Y103+20)/20)+Resultat_liste!$V103</f>
        <v>27</v>
      </c>
      <c r="DU101" s="581">
        <f>Y101*((Resultat_liste!$Y103+20)/20)+Resultat_liste!$V103</f>
        <v>2</v>
      </c>
      <c r="DV101" s="581">
        <f>Z101*((Resultat_liste!$Y103+20)/20)+Resultat_liste!$V103</f>
        <v>-23</v>
      </c>
      <c r="DW101" s="581">
        <f>AA101*((Resultat_liste!$Y103+20)/20)+Resultat_liste!$V103</f>
        <v>2</v>
      </c>
      <c r="DX101" s="581">
        <f>AB101*((Resultat_liste!$Y103+20)/20)+Resultat_liste!$V103</f>
        <v>27</v>
      </c>
      <c r="DY101" s="581">
        <f>AC101*((Resultat_liste!$Y103+20)/20)+Resultat_liste!$V103</f>
        <v>2</v>
      </c>
      <c r="DZ101" s="581">
        <f>AD101*((Resultat_liste!$Y103+20)/20)+Resultat_liste!$V103</f>
        <v>-23</v>
      </c>
      <c r="EA101" s="581">
        <f>AE101*((Resultat_liste!$Y103+20)/20)+Resultat_liste!$V103</f>
        <v>2</v>
      </c>
      <c r="EB101" s="581">
        <f>AF101*((Resultat_liste!$Y103+20)/20)+Resultat_liste!$V103</f>
        <v>27</v>
      </c>
      <c r="EC101" s="581">
        <f>AG101*((Resultat_liste!$Y103+20)/20)+Resultat_liste!$V103</f>
        <v>2</v>
      </c>
      <c r="ED101" s="581">
        <f>AH101*((Resultat_liste!$Y103+20)/20)+Resultat_liste!$V103</f>
        <v>-23</v>
      </c>
      <c r="EE101" s="581">
        <f>AI101*((Resultat_liste!$Y103+20)/20)+Resultat_liste!$V103</f>
        <v>2</v>
      </c>
      <c r="EF101" s="581">
        <f>AJ101*((Resultat_liste!$Y103+20)/20)+Resultat_liste!$V103</f>
        <v>27</v>
      </c>
      <c r="EG101" s="581">
        <f>AK101*((Resultat_liste!$Y103+20)/20)+Resultat_liste!$V103</f>
        <v>2</v>
      </c>
      <c r="EH101" s="581">
        <f>AL101*((Resultat_liste!$Y103+20)/20)+Resultat_liste!$V103</f>
        <v>-23</v>
      </c>
      <c r="EI101" s="581">
        <f>AM101*((Resultat_liste!$Y103+20)/20)+Resultat_liste!$V103</f>
        <v>2</v>
      </c>
      <c r="EJ101" s="581">
        <f>AN101*((Resultat_liste!$Y103+20)/20)+Resultat_liste!$V103</f>
        <v>27</v>
      </c>
      <c r="EK101" s="581">
        <f>AO101*((Resultat_liste!$Y103+20)/20)+Resultat_liste!$V103</f>
        <v>2</v>
      </c>
      <c r="EL101" s="581">
        <f>AP101*((Resultat_liste!$Y103+20)/20)+Resultat_liste!$V103</f>
        <v>-23</v>
      </c>
      <c r="EM101" s="581">
        <f>AQ101*((Resultat_liste!$Y103+20)/20)+Resultat_liste!$V103</f>
        <v>2</v>
      </c>
      <c r="EN101" s="581">
        <f>AR101*((Resultat_liste!$Y103+20)/20)+Resultat_liste!$V103</f>
        <v>27</v>
      </c>
      <c r="EO101" s="581">
        <f>AS101*((Resultat_liste!$Y103+20)/20)+Resultat_liste!$V103</f>
        <v>2</v>
      </c>
      <c r="EP101" s="581">
        <f>AT101*((Resultat_liste!$Y103+20)/20)+Resultat_liste!$V103</f>
        <v>-23</v>
      </c>
      <c r="EQ101" s="581">
        <f>AU101*((Resultat_liste!$Y103+20)/20)+Resultat_liste!$V103</f>
        <v>2</v>
      </c>
      <c r="ER101" s="581">
        <f>AV101*((Resultat_liste!$Y103+20)/20)+Resultat_liste!$V103</f>
        <v>27</v>
      </c>
      <c r="ES101" s="581">
        <f>AW101*((Resultat_liste!$Y103+20)/20)+Resultat_liste!$V103</f>
        <v>2</v>
      </c>
      <c r="ET101" s="581">
        <f>AX101*((Resultat_liste!$Y103+20)/20)+Resultat_liste!$V103</f>
        <v>-23</v>
      </c>
      <c r="EU101" s="581">
        <f>AY101*((Resultat_liste!$Y103+20)/20)+Resultat_liste!$V103</f>
        <v>2</v>
      </c>
      <c r="EV101" s="581">
        <f>AZ101*((Resultat_liste!$Y103+20)/20)+Resultat_liste!$V103</f>
        <v>27</v>
      </c>
      <c r="EW101" s="581">
        <f>BA101*((Resultat_liste!$Y103+20)/20)+Resultat_liste!$V103</f>
        <v>2</v>
      </c>
      <c r="EX101" s="581">
        <f>BB101*((Resultat_liste!$Y103+20)/20)+Resultat_liste!$V103</f>
        <v>-23</v>
      </c>
      <c r="EY101" s="581">
        <f>BC101*((Resultat_liste!$Y103+20)/20)+Resultat_liste!$V103</f>
        <v>2</v>
      </c>
      <c r="EZ101" s="581">
        <f>BD101*((Resultat_liste!$Y103+20)/20)+Resultat_liste!$V103</f>
        <v>27</v>
      </c>
      <c r="FA101" s="581">
        <f>BE101*((Resultat_liste!$Y103+20)/20)+Resultat_liste!$V103</f>
        <v>2</v>
      </c>
      <c r="FB101" s="581">
        <f t="shared" si="172"/>
        <v>20</v>
      </c>
      <c r="FC101" s="581">
        <f t="shared" si="173"/>
        <v>0</v>
      </c>
      <c r="FD101" s="581">
        <f t="shared" si="174"/>
        <v>-20</v>
      </c>
      <c r="FE101" s="581">
        <f t="shared" si="175"/>
        <v>0</v>
      </c>
      <c r="FF101" s="581">
        <f t="shared" si="176"/>
        <v>20</v>
      </c>
      <c r="FG101" s="581">
        <f t="shared" si="177"/>
        <v>0</v>
      </c>
      <c r="FH101" s="581">
        <f t="shared" si="178"/>
        <v>-20</v>
      </c>
      <c r="FI101" s="581">
        <f t="shared" si="179"/>
        <v>0</v>
      </c>
      <c r="FJ101" s="581">
        <f t="shared" si="180"/>
        <v>20</v>
      </c>
      <c r="FK101" s="581">
        <f t="shared" si="181"/>
        <v>0</v>
      </c>
      <c r="FL101" s="581">
        <f t="shared" si="182"/>
        <v>-20</v>
      </c>
      <c r="FM101" s="581">
        <f t="shared" si="183"/>
        <v>0</v>
      </c>
      <c r="FN101" s="581">
        <f t="shared" si="184"/>
        <v>20</v>
      </c>
      <c r="FO101" s="581">
        <f t="shared" si="185"/>
        <v>0</v>
      </c>
      <c r="FP101" s="581">
        <f t="shared" si="186"/>
        <v>-20</v>
      </c>
      <c r="FQ101" s="581">
        <f t="shared" si="187"/>
        <v>0</v>
      </c>
      <c r="FR101" s="581">
        <f t="shared" si="188"/>
        <v>20</v>
      </c>
      <c r="FS101" s="581">
        <f t="shared" si="189"/>
        <v>0</v>
      </c>
      <c r="FT101" s="581">
        <f t="shared" si="190"/>
        <v>-20</v>
      </c>
      <c r="FU101" s="581">
        <f t="shared" si="191"/>
        <v>0</v>
      </c>
      <c r="FV101" s="581">
        <f t="shared" si="192"/>
        <v>20</v>
      </c>
      <c r="FW101" s="581">
        <f t="shared" si="193"/>
        <v>0</v>
      </c>
      <c r="FX101" s="581">
        <f t="shared" si="194"/>
        <v>-20</v>
      </c>
      <c r="FY101" s="581">
        <f t="shared" si="195"/>
        <v>0</v>
      </c>
      <c r="FZ101" s="581">
        <f t="shared" si="196"/>
        <v>20</v>
      </c>
      <c r="GA101" s="581">
        <f t="shared" si="197"/>
        <v>0</v>
      </c>
      <c r="GB101" s="581">
        <f t="shared" si="101"/>
        <v>-20</v>
      </c>
      <c r="GC101" s="581">
        <f t="shared" si="102"/>
        <v>0</v>
      </c>
      <c r="GD101" s="581">
        <f t="shared" si="103"/>
        <v>20</v>
      </c>
      <c r="GE101" s="581">
        <f t="shared" si="104"/>
        <v>0</v>
      </c>
      <c r="GF101" s="581">
        <f t="shared" si="105"/>
        <v>-20</v>
      </c>
      <c r="GG101" s="581">
        <f t="shared" si="106"/>
        <v>0</v>
      </c>
      <c r="GH101" s="581">
        <f t="shared" si="107"/>
        <v>20</v>
      </c>
      <c r="GI101" s="581">
        <f t="shared" si="108"/>
        <v>0</v>
      </c>
      <c r="GJ101" s="581">
        <f t="shared" si="109"/>
        <v>-20</v>
      </c>
      <c r="GK101" s="581">
        <f t="shared" si="110"/>
        <v>0</v>
      </c>
      <c r="GL101" s="581">
        <f t="shared" si="111"/>
        <v>20</v>
      </c>
      <c r="GM101" s="581">
        <f t="shared" si="112"/>
        <v>0</v>
      </c>
      <c r="GN101" s="581">
        <f t="shared" si="113"/>
        <v>-20</v>
      </c>
      <c r="GO101" s="581">
        <f t="shared" si="114"/>
        <v>0</v>
      </c>
      <c r="GP101" s="581">
        <f t="shared" si="115"/>
        <v>20</v>
      </c>
      <c r="GQ101" s="581">
        <f t="shared" si="116"/>
        <v>0</v>
      </c>
      <c r="GR101" s="581">
        <f t="shared" si="117"/>
        <v>-20</v>
      </c>
      <c r="GS101" s="581">
        <f t="shared" si="118"/>
        <v>0</v>
      </c>
      <c r="GT101" s="581">
        <f t="shared" si="119"/>
        <v>20</v>
      </c>
      <c r="GU101" s="581">
        <f t="shared" si="120"/>
        <v>0</v>
      </c>
      <c r="GV101" s="581">
        <f t="shared" si="121"/>
        <v>-20</v>
      </c>
      <c r="GW101" s="581">
        <f t="shared" si="122"/>
        <v>0</v>
      </c>
      <c r="GX101" s="581">
        <f t="shared" si="123"/>
        <v>20</v>
      </c>
      <c r="GY101" s="581">
        <f t="shared" si="124"/>
        <v>0</v>
      </c>
    </row>
    <row r="102" spans="1:207" ht="16.5" thickTop="1" thickBot="1" x14ac:dyDescent="0.3">
      <c r="A102" s="581">
        <v>1010</v>
      </c>
      <c r="B102" s="584" t="s">
        <v>121</v>
      </c>
      <c r="C102" s="581">
        <f t="shared" si="198"/>
        <v>14</v>
      </c>
      <c r="D102" s="581">
        <f t="shared" si="125"/>
        <v>1402</v>
      </c>
      <c r="E102" s="581">
        <v>1010</v>
      </c>
      <c r="F102" s="581">
        <f t="shared" si="199"/>
        <v>2</v>
      </c>
      <c r="G102" s="582" t="s">
        <v>119</v>
      </c>
      <c r="H102" s="581">
        <v>20</v>
      </c>
      <c r="I102" s="581">
        <v>0</v>
      </c>
      <c r="J102" s="581">
        <v>-20</v>
      </c>
      <c r="K102" s="581">
        <v>0</v>
      </c>
      <c r="L102" s="581">
        <f t="shared" si="126"/>
        <v>20</v>
      </c>
      <c r="M102" s="581">
        <f t="shared" si="127"/>
        <v>0</v>
      </c>
      <c r="N102" s="581">
        <f t="shared" si="128"/>
        <v>-20</v>
      </c>
      <c r="O102" s="581">
        <f t="shared" si="129"/>
        <v>0</v>
      </c>
      <c r="P102" s="581">
        <f t="shared" si="130"/>
        <v>20</v>
      </c>
      <c r="Q102" s="581">
        <f t="shared" si="131"/>
        <v>0</v>
      </c>
      <c r="R102" s="581">
        <f t="shared" si="132"/>
        <v>-20</v>
      </c>
      <c r="S102" s="581">
        <f t="shared" si="133"/>
        <v>0</v>
      </c>
      <c r="T102" s="581">
        <f t="shared" si="134"/>
        <v>20</v>
      </c>
      <c r="U102" s="581">
        <f t="shared" si="135"/>
        <v>0</v>
      </c>
      <c r="V102" s="581">
        <f t="shared" si="136"/>
        <v>-20</v>
      </c>
      <c r="W102" s="581">
        <f t="shared" si="137"/>
        <v>0</v>
      </c>
      <c r="X102" s="581">
        <f t="shared" si="138"/>
        <v>20</v>
      </c>
      <c r="Y102" s="581">
        <f t="shared" si="139"/>
        <v>0</v>
      </c>
      <c r="Z102" s="581">
        <f t="shared" si="140"/>
        <v>-20</v>
      </c>
      <c r="AA102" s="581">
        <f t="shared" si="141"/>
        <v>0</v>
      </c>
      <c r="AB102" s="581">
        <f t="shared" si="142"/>
        <v>20</v>
      </c>
      <c r="AC102" s="581">
        <f t="shared" si="143"/>
        <v>0</v>
      </c>
      <c r="AD102" s="581">
        <f t="shared" si="144"/>
        <v>-20</v>
      </c>
      <c r="AE102" s="581">
        <f t="shared" si="145"/>
        <v>0</v>
      </c>
      <c r="AF102" s="581">
        <f t="shared" si="146"/>
        <v>20</v>
      </c>
      <c r="AG102" s="581">
        <f t="shared" si="147"/>
        <v>0</v>
      </c>
      <c r="AH102" s="581">
        <f t="shared" si="148"/>
        <v>-20</v>
      </c>
      <c r="AI102" s="581">
        <f t="shared" si="149"/>
        <v>0</v>
      </c>
      <c r="AJ102" s="581">
        <f t="shared" si="150"/>
        <v>20</v>
      </c>
      <c r="AK102" s="581">
        <f t="shared" si="151"/>
        <v>0</v>
      </c>
      <c r="AL102" s="581">
        <f t="shared" si="152"/>
        <v>-20</v>
      </c>
      <c r="AM102" s="581">
        <f t="shared" si="153"/>
        <v>0</v>
      </c>
      <c r="AN102" s="581">
        <f t="shared" si="154"/>
        <v>20</v>
      </c>
      <c r="AO102" s="581">
        <f t="shared" si="155"/>
        <v>0</v>
      </c>
      <c r="AP102" s="581">
        <f t="shared" si="156"/>
        <v>-20</v>
      </c>
      <c r="AQ102" s="581">
        <f t="shared" si="157"/>
        <v>0</v>
      </c>
      <c r="AR102" s="581">
        <f t="shared" si="158"/>
        <v>20</v>
      </c>
      <c r="AS102" s="581">
        <f t="shared" si="159"/>
        <v>0</v>
      </c>
      <c r="AT102" s="581">
        <f t="shared" si="160"/>
        <v>-20</v>
      </c>
      <c r="AU102" s="581">
        <f t="shared" si="161"/>
        <v>0</v>
      </c>
      <c r="AV102" s="581">
        <f t="shared" si="162"/>
        <v>20</v>
      </c>
      <c r="AW102" s="581">
        <f t="shared" si="163"/>
        <v>0</v>
      </c>
      <c r="AX102" s="581">
        <f t="shared" si="164"/>
        <v>-20</v>
      </c>
      <c r="AY102" s="581">
        <f t="shared" si="165"/>
        <v>0</v>
      </c>
      <c r="AZ102" s="581">
        <f t="shared" si="166"/>
        <v>20</v>
      </c>
      <c r="BA102" s="581">
        <f t="shared" si="167"/>
        <v>0</v>
      </c>
      <c r="BB102" s="581">
        <f t="shared" si="168"/>
        <v>-20</v>
      </c>
      <c r="BC102" s="581">
        <f t="shared" si="169"/>
        <v>0</v>
      </c>
      <c r="BD102" s="581">
        <f t="shared" si="170"/>
        <v>20</v>
      </c>
      <c r="BE102" s="581">
        <f t="shared" si="171"/>
        <v>0</v>
      </c>
      <c r="BF102" s="581">
        <f>H102*((Resultat_liste!$M104+20)/20)+Resultat_liste!$J104</f>
        <v>23</v>
      </c>
      <c r="BG102" s="581">
        <f>I102*((Resultat_liste!$M104+20)/20)+Resultat_liste!$J104</f>
        <v>0</v>
      </c>
      <c r="BH102" s="581">
        <f>J102*((Resultat_liste!$M104+20)/20)+Resultat_liste!$J104</f>
        <v>-23</v>
      </c>
      <c r="BI102" s="581">
        <f>K102*((Resultat_liste!$M104+20)/20)+Resultat_liste!$J104</f>
        <v>0</v>
      </c>
      <c r="BJ102" s="581">
        <f>L102*((Resultat_liste!$M104+20)/20)+Resultat_liste!$J104</f>
        <v>23</v>
      </c>
      <c r="BK102" s="581">
        <f>M102*((Resultat_liste!$M104+20)/20)+Resultat_liste!$J104</f>
        <v>0</v>
      </c>
      <c r="BL102" s="581">
        <f>N102*((Resultat_liste!$M104+20)/20)+Resultat_liste!$J104</f>
        <v>-23</v>
      </c>
      <c r="BM102" s="581">
        <f>O102*((Resultat_liste!$M104+20)/20)+Resultat_liste!$J104</f>
        <v>0</v>
      </c>
      <c r="BN102" s="581">
        <f>P102*((Resultat_liste!$M104+20)/20)+Resultat_liste!$J104</f>
        <v>23</v>
      </c>
      <c r="BO102" s="581">
        <f>Q102*((Resultat_liste!$M104+20)/20)+Resultat_liste!$J104</f>
        <v>0</v>
      </c>
      <c r="BP102" s="581">
        <f>R102*((Resultat_liste!$M104+20)/20)+Resultat_liste!$J104</f>
        <v>-23</v>
      </c>
      <c r="BQ102" s="581">
        <f>S102*((Resultat_liste!$M104+20)/20)+Resultat_liste!$J104</f>
        <v>0</v>
      </c>
      <c r="BR102" s="581">
        <f>T102*((Resultat_liste!$M104+20)/20)+Resultat_liste!$J104</f>
        <v>23</v>
      </c>
      <c r="BS102" s="581">
        <f>U102*((Resultat_liste!$M104+20)/20)+Resultat_liste!$J104</f>
        <v>0</v>
      </c>
      <c r="BT102" s="581">
        <f>V102*((Resultat_liste!$M104+20)/20)+Resultat_liste!$J104</f>
        <v>-23</v>
      </c>
      <c r="BU102" s="581">
        <f>W102*((Resultat_liste!$M104+20)/20)+Resultat_liste!$J104</f>
        <v>0</v>
      </c>
      <c r="BV102" s="581">
        <f>X102*((Resultat_liste!$M104+20)/20)+Resultat_liste!$J104</f>
        <v>23</v>
      </c>
      <c r="BW102" s="581">
        <f>Y102*((Resultat_liste!$M104+20)/20)+Resultat_liste!$J104</f>
        <v>0</v>
      </c>
      <c r="BX102" s="581">
        <f>Z102*((Resultat_liste!$M104+20)/20)+Resultat_liste!$J104</f>
        <v>-23</v>
      </c>
      <c r="BY102" s="581">
        <f>AA102*((Resultat_liste!$M104+20)/20)+Resultat_liste!$J104</f>
        <v>0</v>
      </c>
      <c r="BZ102" s="581">
        <f>AB102*((Resultat_liste!$M104+20)/20)+Resultat_liste!$J104</f>
        <v>23</v>
      </c>
      <c r="CA102" s="581">
        <f>AC102*((Resultat_liste!$M104+20)/20)+Resultat_liste!$J104</f>
        <v>0</v>
      </c>
      <c r="CB102" s="581">
        <f>AD102*((Resultat_liste!$M104+20)/20)+Resultat_liste!$J104</f>
        <v>-23</v>
      </c>
      <c r="CC102" s="581">
        <f>AE102*((Resultat_liste!$M104+20)/20)+Resultat_liste!$J104</f>
        <v>0</v>
      </c>
      <c r="CD102" s="581">
        <f>AF102*((Resultat_liste!$M104+20)/20)+Resultat_liste!$J104</f>
        <v>23</v>
      </c>
      <c r="CE102" s="581">
        <f>AG102*((Resultat_liste!$M104+20)/20)+Resultat_liste!$J104</f>
        <v>0</v>
      </c>
      <c r="CF102" s="581">
        <f>AH102*((Resultat_liste!$M104+20)/20)+Resultat_liste!$J104</f>
        <v>-23</v>
      </c>
      <c r="CG102" s="581">
        <f>AI102*((Resultat_liste!$M104+20)/20)+Resultat_liste!$J104</f>
        <v>0</v>
      </c>
      <c r="CH102" s="581">
        <f>AJ102*((Resultat_liste!$M104+20)/20)+Resultat_liste!$J104</f>
        <v>23</v>
      </c>
      <c r="CI102" s="581">
        <f>AK102*((Resultat_liste!$M104+20)/20)+Resultat_liste!$J104</f>
        <v>0</v>
      </c>
      <c r="CJ102" s="581">
        <f>AL102*((Resultat_liste!$M104+20)/20)+Resultat_liste!$J104</f>
        <v>-23</v>
      </c>
      <c r="CK102" s="581">
        <f>AM102*((Resultat_liste!$M104+20)/20)+Resultat_liste!$J104</f>
        <v>0</v>
      </c>
      <c r="CL102" s="581">
        <f>AN102*((Resultat_liste!$M104+20)/20)+Resultat_liste!$J104</f>
        <v>23</v>
      </c>
      <c r="CM102" s="581">
        <f>AO102*((Resultat_liste!$M104+20)/20)+Resultat_liste!$J104</f>
        <v>0</v>
      </c>
      <c r="CN102" s="581">
        <f>AP102*((Resultat_liste!$M104+20)/20)+Resultat_liste!$J104</f>
        <v>-23</v>
      </c>
      <c r="CO102" s="581">
        <f>AQ102*((Resultat_liste!$M104+20)/20)+Resultat_liste!$J104</f>
        <v>0</v>
      </c>
      <c r="CP102" s="581">
        <f>AR102*((Resultat_liste!$M104+20)/20)+Resultat_liste!$J104</f>
        <v>23</v>
      </c>
      <c r="CQ102" s="581">
        <f>AS102*((Resultat_liste!$M104+20)/20)+Resultat_liste!$J104</f>
        <v>0</v>
      </c>
      <c r="CR102" s="581">
        <f>AT102*((Resultat_liste!$M104+20)/20)+Resultat_liste!$J104</f>
        <v>-23</v>
      </c>
      <c r="CS102" s="581">
        <f>AU102*((Resultat_liste!$M104+20)/20)+Resultat_liste!$J104</f>
        <v>0</v>
      </c>
      <c r="CT102" s="581">
        <f>AV102*((Resultat_liste!$M104+20)/20)+Resultat_liste!$J104</f>
        <v>23</v>
      </c>
      <c r="CU102" s="581">
        <f>AW102*((Resultat_liste!$M104+20)/20)+Resultat_liste!$J104</f>
        <v>0</v>
      </c>
      <c r="CV102" s="581">
        <f>AX102*((Resultat_liste!$M104+20)/20)+Resultat_liste!$J104</f>
        <v>-23</v>
      </c>
      <c r="CW102" s="581">
        <f>AY102*((Resultat_liste!$M104+20)/20)+Resultat_liste!$J104</f>
        <v>0</v>
      </c>
      <c r="CX102" s="581">
        <f>AZ102*((Resultat_liste!$M104+20)/20)+Resultat_liste!$J104</f>
        <v>23</v>
      </c>
      <c r="CY102" s="581">
        <f>BA102*((Resultat_liste!$M104+20)/20)+Resultat_liste!$J104</f>
        <v>0</v>
      </c>
      <c r="CZ102" s="581">
        <f>BB102*((Resultat_liste!$M104+20)/20)+Resultat_liste!$J104</f>
        <v>-23</v>
      </c>
      <c r="DA102" s="581">
        <f>BC102*((Resultat_liste!$M104+20)/20)+Resultat_liste!$J104</f>
        <v>0</v>
      </c>
      <c r="DB102" s="581">
        <f>BD102*((Resultat_liste!$M104+20)/20)+Resultat_liste!$J104</f>
        <v>23</v>
      </c>
      <c r="DC102" s="581">
        <f>BE102*((Resultat_liste!$M104+20)/20)+Resultat_liste!$J104</f>
        <v>0</v>
      </c>
      <c r="DD102" s="581">
        <f>H102*((Resultat_liste!$Y104+20)/20)+Resultat_liste!$V104</f>
        <v>25</v>
      </c>
      <c r="DE102" s="581">
        <f>I102*((Resultat_liste!$Y104+20)/20)+Resultat_liste!$V104</f>
        <v>0</v>
      </c>
      <c r="DF102" s="581">
        <f>J102*((Resultat_liste!$Y104+20)/20)+Resultat_liste!$V104</f>
        <v>-25</v>
      </c>
      <c r="DG102" s="581">
        <f>K102*((Resultat_liste!$Y104+20)/20)+Resultat_liste!$V104</f>
        <v>0</v>
      </c>
      <c r="DH102" s="581">
        <f>L102*((Resultat_liste!$Y104+20)/20)+Resultat_liste!$V104</f>
        <v>25</v>
      </c>
      <c r="DI102" s="581">
        <f>M102*((Resultat_liste!$Y104+20)/20)+Resultat_liste!$V104</f>
        <v>0</v>
      </c>
      <c r="DJ102" s="581">
        <f>N102*((Resultat_liste!$Y104+20)/20)+Resultat_liste!$V104</f>
        <v>-25</v>
      </c>
      <c r="DK102" s="581">
        <f>O102*((Resultat_liste!$Y104+20)/20)+Resultat_liste!$V104</f>
        <v>0</v>
      </c>
      <c r="DL102" s="581">
        <f>P102*((Resultat_liste!$Y104+20)/20)+Resultat_liste!$V104</f>
        <v>25</v>
      </c>
      <c r="DM102" s="581">
        <f>Q102*((Resultat_liste!$Y104+20)/20)+Resultat_liste!$V104</f>
        <v>0</v>
      </c>
      <c r="DN102" s="581">
        <f>R102*((Resultat_liste!$Y104+20)/20)+Resultat_liste!$V104</f>
        <v>-25</v>
      </c>
      <c r="DO102" s="581">
        <f>S102*((Resultat_liste!$Y104+20)/20)+Resultat_liste!$V104</f>
        <v>0</v>
      </c>
      <c r="DP102" s="581">
        <f>T102*((Resultat_liste!$Y104+20)/20)+Resultat_liste!$V104</f>
        <v>25</v>
      </c>
      <c r="DQ102" s="581">
        <f>U102*((Resultat_liste!$Y104+20)/20)+Resultat_liste!$V104</f>
        <v>0</v>
      </c>
      <c r="DR102" s="581">
        <f>V102*((Resultat_liste!$Y104+20)/20)+Resultat_liste!$V104</f>
        <v>-25</v>
      </c>
      <c r="DS102" s="581">
        <f>W102*((Resultat_liste!$Y104+20)/20)+Resultat_liste!$V104</f>
        <v>0</v>
      </c>
      <c r="DT102" s="581">
        <f>X102*((Resultat_liste!$Y104+20)/20)+Resultat_liste!$V104</f>
        <v>25</v>
      </c>
      <c r="DU102" s="581">
        <f>Y102*((Resultat_liste!$Y104+20)/20)+Resultat_liste!$V104</f>
        <v>0</v>
      </c>
      <c r="DV102" s="581">
        <f>Z102*((Resultat_liste!$Y104+20)/20)+Resultat_liste!$V104</f>
        <v>-25</v>
      </c>
      <c r="DW102" s="581">
        <f>AA102*((Resultat_liste!$Y104+20)/20)+Resultat_liste!$V104</f>
        <v>0</v>
      </c>
      <c r="DX102" s="581">
        <f>AB102*((Resultat_liste!$Y104+20)/20)+Resultat_liste!$V104</f>
        <v>25</v>
      </c>
      <c r="DY102" s="581">
        <f>AC102*((Resultat_liste!$Y104+20)/20)+Resultat_liste!$V104</f>
        <v>0</v>
      </c>
      <c r="DZ102" s="581">
        <f>AD102*((Resultat_liste!$Y104+20)/20)+Resultat_liste!$V104</f>
        <v>-25</v>
      </c>
      <c r="EA102" s="581">
        <f>AE102*((Resultat_liste!$Y104+20)/20)+Resultat_liste!$V104</f>
        <v>0</v>
      </c>
      <c r="EB102" s="581">
        <f>AF102*((Resultat_liste!$Y104+20)/20)+Resultat_liste!$V104</f>
        <v>25</v>
      </c>
      <c r="EC102" s="581">
        <f>AG102*((Resultat_liste!$Y104+20)/20)+Resultat_liste!$V104</f>
        <v>0</v>
      </c>
      <c r="ED102" s="581">
        <f>AH102*((Resultat_liste!$Y104+20)/20)+Resultat_liste!$V104</f>
        <v>-25</v>
      </c>
      <c r="EE102" s="581">
        <f>AI102*((Resultat_liste!$Y104+20)/20)+Resultat_liste!$V104</f>
        <v>0</v>
      </c>
      <c r="EF102" s="581">
        <f>AJ102*((Resultat_liste!$Y104+20)/20)+Resultat_liste!$V104</f>
        <v>25</v>
      </c>
      <c r="EG102" s="581">
        <f>AK102*((Resultat_liste!$Y104+20)/20)+Resultat_liste!$V104</f>
        <v>0</v>
      </c>
      <c r="EH102" s="581">
        <f>AL102*((Resultat_liste!$Y104+20)/20)+Resultat_liste!$V104</f>
        <v>-25</v>
      </c>
      <c r="EI102" s="581">
        <f>AM102*((Resultat_liste!$Y104+20)/20)+Resultat_liste!$V104</f>
        <v>0</v>
      </c>
      <c r="EJ102" s="581">
        <f>AN102*((Resultat_liste!$Y104+20)/20)+Resultat_liste!$V104</f>
        <v>25</v>
      </c>
      <c r="EK102" s="581">
        <f>AO102*((Resultat_liste!$Y104+20)/20)+Resultat_liste!$V104</f>
        <v>0</v>
      </c>
      <c r="EL102" s="581">
        <f>AP102*((Resultat_liste!$Y104+20)/20)+Resultat_liste!$V104</f>
        <v>-25</v>
      </c>
      <c r="EM102" s="581">
        <f>AQ102*((Resultat_liste!$Y104+20)/20)+Resultat_liste!$V104</f>
        <v>0</v>
      </c>
      <c r="EN102" s="581">
        <f>AR102*((Resultat_liste!$Y104+20)/20)+Resultat_liste!$V104</f>
        <v>25</v>
      </c>
      <c r="EO102" s="581">
        <f>AS102*((Resultat_liste!$Y104+20)/20)+Resultat_liste!$V104</f>
        <v>0</v>
      </c>
      <c r="EP102" s="581">
        <f>AT102*((Resultat_liste!$Y104+20)/20)+Resultat_liste!$V104</f>
        <v>-25</v>
      </c>
      <c r="EQ102" s="581">
        <f>AU102*((Resultat_liste!$Y104+20)/20)+Resultat_liste!$V104</f>
        <v>0</v>
      </c>
      <c r="ER102" s="581">
        <f>AV102*((Resultat_liste!$Y104+20)/20)+Resultat_liste!$V104</f>
        <v>25</v>
      </c>
      <c r="ES102" s="581">
        <f>AW102*((Resultat_liste!$Y104+20)/20)+Resultat_liste!$V104</f>
        <v>0</v>
      </c>
      <c r="ET102" s="581">
        <f>AX102*((Resultat_liste!$Y104+20)/20)+Resultat_liste!$V104</f>
        <v>-25</v>
      </c>
      <c r="EU102" s="581">
        <f>AY102*((Resultat_liste!$Y104+20)/20)+Resultat_liste!$V104</f>
        <v>0</v>
      </c>
      <c r="EV102" s="581">
        <f>AZ102*((Resultat_liste!$Y104+20)/20)+Resultat_liste!$V104</f>
        <v>25</v>
      </c>
      <c r="EW102" s="581">
        <f>BA102*((Resultat_liste!$Y104+20)/20)+Resultat_liste!$V104</f>
        <v>0</v>
      </c>
      <c r="EX102" s="581">
        <f>BB102*((Resultat_liste!$Y104+20)/20)+Resultat_liste!$V104</f>
        <v>-25</v>
      </c>
      <c r="EY102" s="581">
        <f>BC102*((Resultat_liste!$Y104+20)/20)+Resultat_liste!$V104</f>
        <v>0</v>
      </c>
      <c r="EZ102" s="581">
        <f>BD102*((Resultat_liste!$Y104+20)/20)+Resultat_liste!$V104</f>
        <v>25</v>
      </c>
      <c r="FA102" s="581">
        <f>BE102*((Resultat_liste!$Y104+20)/20)+Resultat_liste!$V104</f>
        <v>0</v>
      </c>
      <c r="FB102" s="581">
        <f t="shared" si="172"/>
        <v>20</v>
      </c>
      <c r="FC102" s="581">
        <f t="shared" si="173"/>
        <v>0</v>
      </c>
      <c r="FD102" s="581">
        <f t="shared" si="174"/>
        <v>-20</v>
      </c>
      <c r="FE102" s="581">
        <f t="shared" si="175"/>
        <v>0</v>
      </c>
      <c r="FF102" s="581">
        <f t="shared" si="176"/>
        <v>20</v>
      </c>
      <c r="FG102" s="581">
        <f t="shared" si="177"/>
        <v>0</v>
      </c>
      <c r="FH102" s="581">
        <f t="shared" si="178"/>
        <v>-20</v>
      </c>
      <c r="FI102" s="581">
        <f t="shared" si="179"/>
        <v>0</v>
      </c>
      <c r="FJ102" s="581">
        <f t="shared" si="180"/>
        <v>20</v>
      </c>
      <c r="FK102" s="581">
        <f t="shared" si="181"/>
        <v>0</v>
      </c>
      <c r="FL102" s="581">
        <f t="shared" si="182"/>
        <v>-20</v>
      </c>
      <c r="FM102" s="581">
        <f t="shared" si="183"/>
        <v>0</v>
      </c>
      <c r="FN102" s="581">
        <f t="shared" si="184"/>
        <v>20</v>
      </c>
      <c r="FO102" s="581">
        <f t="shared" si="185"/>
        <v>0</v>
      </c>
      <c r="FP102" s="581">
        <f t="shared" si="186"/>
        <v>-20</v>
      </c>
      <c r="FQ102" s="581">
        <f t="shared" si="187"/>
        <v>0</v>
      </c>
      <c r="FR102" s="581">
        <f t="shared" si="188"/>
        <v>20</v>
      </c>
      <c r="FS102" s="581">
        <f t="shared" si="189"/>
        <v>0</v>
      </c>
      <c r="FT102" s="581">
        <f t="shared" si="190"/>
        <v>-20</v>
      </c>
      <c r="FU102" s="581">
        <f t="shared" si="191"/>
        <v>0</v>
      </c>
      <c r="FV102" s="581">
        <f t="shared" si="192"/>
        <v>20</v>
      </c>
      <c r="FW102" s="581">
        <f t="shared" si="193"/>
        <v>0</v>
      </c>
      <c r="FX102" s="581">
        <f t="shared" si="194"/>
        <v>-20</v>
      </c>
      <c r="FY102" s="581">
        <f t="shared" si="195"/>
        <v>0</v>
      </c>
      <c r="FZ102" s="581">
        <f t="shared" si="196"/>
        <v>20</v>
      </c>
      <c r="GA102" s="581">
        <f t="shared" si="197"/>
        <v>0</v>
      </c>
      <c r="GB102" s="581">
        <f t="shared" si="101"/>
        <v>-20</v>
      </c>
      <c r="GC102" s="581">
        <f t="shared" si="102"/>
        <v>0</v>
      </c>
      <c r="GD102" s="581">
        <f t="shared" si="103"/>
        <v>20</v>
      </c>
      <c r="GE102" s="581">
        <f t="shared" si="104"/>
        <v>0</v>
      </c>
      <c r="GF102" s="581">
        <f t="shared" si="105"/>
        <v>-20</v>
      </c>
      <c r="GG102" s="581">
        <f t="shared" si="106"/>
        <v>0</v>
      </c>
      <c r="GH102" s="581">
        <f t="shared" si="107"/>
        <v>20</v>
      </c>
      <c r="GI102" s="581">
        <f t="shared" si="108"/>
        <v>0</v>
      </c>
      <c r="GJ102" s="581">
        <f t="shared" si="109"/>
        <v>-20</v>
      </c>
      <c r="GK102" s="581">
        <f t="shared" si="110"/>
        <v>0</v>
      </c>
      <c r="GL102" s="581">
        <f t="shared" si="111"/>
        <v>20</v>
      </c>
      <c r="GM102" s="581">
        <f t="shared" si="112"/>
        <v>0</v>
      </c>
      <c r="GN102" s="581">
        <f t="shared" si="113"/>
        <v>-20</v>
      </c>
      <c r="GO102" s="581">
        <f t="shared" si="114"/>
        <v>0</v>
      </c>
      <c r="GP102" s="581">
        <f t="shared" si="115"/>
        <v>20</v>
      </c>
      <c r="GQ102" s="581">
        <f t="shared" si="116"/>
        <v>0</v>
      </c>
      <c r="GR102" s="581">
        <f t="shared" si="117"/>
        <v>-20</v>
      </c>
      <c r="GS102" s="581">
        <f t="shared" si="118"/>
        <v>0</v>
      </c>
      <c r="GT102" s="581">
        <f t="shared" si="119"/>
        <v>20</v>
      </c>
      <c r="GU102" s="581">
        <f t="shared" si="120"/>
        <v>0</v>
      </c>
      <c r="GV102" s="581">
        <f t="shared" si="121"/>
        <v>-20</v>
      </c>
      <c r="GW102" s="581">
        <f t="shared" si="122"/>
        <v>0</v>
      </c>
      <c r="GX102" s="581">
        <f t="shared" si="123"/>
        <v>20</v>
      </c>
      <c r="GY102" s="581">
        <f t="shared" si="124"/>
        <v>0</v>
      </c>
    </row>
    <row r="103" spans="1:207" ht="16.5" thickTop="1" thickBot="1" x14ac:dyDescent="0.3">
      <c r="A103" s="581">
        <v>1020</v>
      </c>
      <c r="B103" s="584" t="s">
        <v>122</v>
      </c>
      <c r="C103" s="581">
        <f t="shared" si="198"/>
        <v>14</v>
      </c>
      <c r="D103" s="581">
        <f t="shared" si="125"/>
        <v>1403</v>
      </c>
      <c r="E103" s="581">
        <v>1020</v>
      </c>
      <c r="F103" s="581">
        <f t="shared" si="199"/>
        <v>3</v>
      </c>
      <c r="G103" s="582" t="s">
        <v>119</v>
      </c>
      <c r="H103" s="581">
        <v>20</v>
      </c>
      <c r="I103" s="581">
        <v>0</v>
      </c>
      <c r="J103" s="581">
        <v>-20</v>
      </c>
      <c r="K103" s="581">
        <v>0</v>
      </c>
      <c r="L103" s="581">
        <f t="shared" si="126"/>
        <v>20</v>
      </c>
      <c r="M103" s="581">
        <f t="shared" si="127"/>
        <v>0</v>
      </c>
      <c r="N103" s="581">
        <f t="shared" si="128"/>
        <v>-20</v>
      </c>
      <c r="O103" s="581">
        <f t="shared" si="129"/>
        <v>0</v>
      </c>
      <c r="P103" s="581">
        <f t="shared" si="130"/>
        <v>20</v>
      </c>
      <c r="Q103" s="581">
        <f t="shared" si="131"/>
        <v>0</v>
      </c>
      <c r="R103" s="581">
        <f t="shared" si="132"/>
        <v>-20</v>
      </c>
      <c r="S103" s="581">
        <f t="shared" si="133"/>
        <v>0</v>
      </c>
      <c r="T103" s="581">
        <f t="shared" si="134"/>
        <v>20</v>
      </c>
      <c r="U103" s="581">
        <f t="shared" si="135"/>
        <v>0</v>
      </c>
      <c r="V103" s="581">
        <f t="shared" si="136"/>
        <v>-20</v>
      </c>
      <c r="W103" s="581">
        <f t="shared" si="137"/>
        <v>0</v>
      </c>
      <c r="X103" s="581">
        <f t="shared" si="138"/>
        <v>20</v>
      </c>
      <c r="Y103" s="581">
        <f t="shared" si="139"/>
        <v>0</v>
      </c>
      <c r="Z103" s="581">
        <f t="shared" si="140"/>
        <v>-20</v>
      </c>
      <c r="AA103" s="581">
        <f t="shared" si="141"/>
        <v>0</v>
      </c>
      <c r="AB103" s="581">
        <f t="shared" si="142"/>
        <v>20</v>
      </c>
      <c r="AC103" s="581">
        <f t="shared" si="143"/>
        <v>0</v>
      </c>
      <c r="AD103" s="581">
        <f t="shared" si="144"/>
        <v>-20</v>
      </c>
      <c r="AE103" s="581">
        <f t="shared" si="145"/>
        <v>0</v>
      </c>
      <c r="AF103" s="581">
        <f t="shared" si="146"/>
        <v>20</v>
      </c>
      <c r="AG103" s="581">
        <f t="shared" si="147"/>
        <v>0</v>
      </c>
      <c r="AH103" s="581">
        <f t="shared" si="148"/>
        <v>-20</v>
      </c>
      <c r="AI103" s="581">
        <f t="shared" si="149"/>
        <v>0</v>
      </c>
      <c r="AJ103" s="581">
        <f t="shared" si="150"/>
        <v>20</v>
      </c>
      <c r="AK103" s="581">
        <f t="shared" si="151"/>
        <v>0</v>
      </c>
      <c r="AL103" s="581">
        <f t="shared" si="152"/>
        <v>-20</v>
      </c>
      <c r="AM103" s="581">
        <f t="shared" si="153"/>
        <v>0</v>
      </c>
      <c r="AN103" s="581">
        <f t="shared" si="154"/>
        <v>20</v>
      </c>
      <c r="AO103" s="581">
        <f t="shared" si="155"/>
        <v>0</v>
      </c>
      <c r="AP103" s="581">
        <f t="shared" si="156"/>
        <v>-20</v>
      </c>
      <c r="AQ103" s="581">
        <f t="shared" si="157"/>
        <v>0</v>
      </c>
      <c r="AR103" s="581">
        <f t="shared" si="158"/>
        <v>20</v>
      </c>
      <c r="AS103" s="581">
        <f t="shared" si="159"/>
        <v>0</v>
      </c>
      <c r="AT103" s="581">
        <f t="shared" si="160"/>
        <v>-20</v>
      </c>
      <c r="AU103" s="581">
        <f t="shared" si="161"/>
        <v>0</v>
      </c>
      <c r="AV103" s="581">
        <f t="shared" si="162"/>
        <v>20</v>
      </c>
      <c r="AW103" s="581">
        <f t="shared" si="163"/>
        <v>0</v>
      </c>
      <c r="AX103" s="581">
        <f t="shared" si="164"/>
        <v>-20</v>
      </c>
      <c r="AY103" s="581">
        <f t="shared" si="165"/>
        <v>0</v>
      </c>
      <c r="AZ103" s="581">
        <f t="shared" si="166"/>
        <v>20</v>
      </c>
      <c r="BA103" s="581">
        <f t="shared" si="167"/>
        <v>0</v>
      </c>
      <c r="BB103" s="581">
        <f t="shared" si="168"/>
        <v>-20</v>
      </c>
      <c r="BC103" s="581">
        <f t="shared" si="169"/>
        <v>0</v>
      </c>
      <c r="BD103" s="581">
        <f t="shared" si="170"/>
        <v>20</v>
      </c>
      <c r="BE103" s="581">
        <f t="shared" si="171"/>
        <v>0</v>
      </c>
      <c r="BF103" s="581">
        <f>H103*((Resultat_liste!$M105+20)/20)+Resultat_liste!$J105</f>
        <v>22</v>
      </c>
      <c r="BG103" s="581">
        <f>I103*((Resultat_liste!$M105+20)/20)+Resultat_liste!$J105</f>
        <v>0</v>
      </c>
      <c r="BH103" s="581">
        <f>J103*((Resultat_liste!$M105+20)/20)+Resultat_liste!$J105</f>
        <v>-22</v>
      </c>
      <c r="BI103" s="581">
        <f>K103*((Resultat_liste!$M105+20)/20)+Resultat_liste!$J105</f>
        <v>0</v>
      </c>
      <c r="BJ103" s="581">
        <f>L103*((Resultat_liste!$M105+20)/20)+Resultat_liste!$J105</f>
        <v>22</v>
      </c>
      <c r="BK103" s="581">
        <f>M103*((Resultat_liste!$M105+20)/20)+Resultat_liste!$J105</f>
        <v>0</v>
      </c>
      <c r="BL103" s="581">
        <f>N103*((Resultat_liste!$M105+20)/20)+Resultat_liste!$J105</f>
        <v>-22</v>
      </c>
      <c r="BM103" s="581">
        <f>O103*((Resultat_liste!$M105+20)/20)+Resultat_liste!$J105</f>
        <v>0</v>
      </c>
      <c r="BN103" s="581">
        <f>P103*((Resultat_liste!$M105+20)/20)+Resultat_liste!$J105</f>
        <v>22</v>
      </c>
      <c r="BO103" s="581">
        <f>Q103*((Resultat_liste!$M105+20)/20)+Resultat_liste!$J105</f>
        <v>0</v>
      </c>
      <c r="BP103" s="581">
        <f>R103*((Resultat_liste!$M105+20)/20)+Resultat_liste!$J105</f>
        <v>-22</v>
      </c>
      <c r="BQ103" s="581">
        <f>S103*((Resultat_liste!$M105+20)/20)+Resultat_liste!$J105</f>
        <v>0</v>
      </c>
      <c r="BR103" s="581">
        <f>T103*((Resultat_liste!$M105+20)/20)+Resultat_liste!$J105</f>
        <v>22</v>
      </c>
      <c r="BS103" s="581">
        <f>U103*((Resultat_liste!$M105+20)/20)+Resultat_liste!$J105</f>
        <v>0</v>
      </c>
      <c r="BT103" s="581">
        <f>V103*((Resultat_liste!$M105+20)/20)+Resultat_liste!$J105</f>
        <v>-22</v>
      </c>
      <c r="BU103" s="581">
        <f>W103*((Resultat_liste!$M105+20)/20)+Resultat_liste!$J105</f>
        <v>0</v>
      </c>
      <c r="BV103" s="581">
        <f>X103*((Resultat_liste!$M105+20)/20)+Resultat_liste!$J105</f>
        <v>22</v>
      </c>
      <c r="BW103" s="581">
        <f>Y103*((Resultat_liste!$M105+20)/20)+Resultat_liste!$J105</f>
        <v>0</v>
      </c>
      <c r="BX103" s="581">
        <f>Z103*((Resultat_liste!$M105+20)/20)+Resultat_liste!$J105</f>
        <v>-22</v>
      </c>
      <c r="BY103" s="581">
        <f>AA103*((Resultat_liste!$M105+20)/20)+Resultat_liste!$J105</f>
        <v>0</v>
      </c>
      <c r="BZ103" s="581">
        <f>AB103*((Resultat_liste!$M105+20)/20)+Resultat_liste!$J105</f>
        <v>22</v>
      </c>
      <c r="CA103" s="581">
        <f>AC103*((Resultat_liste!$M105+20)/20)+Resultat_liste!$J105</f>
        <v>0</v>
      </c>
      <c r="CB103" s="581">
        <f>AD103*((Resultat_liste!$M105+20)/20)+Resultat_liste!$J105</f>
        <v>-22</v>
      </c>
      <c r="CC103" s="581">
        <f>AE103*((Resultat_liste!$M105+20)/20)+Resultat_liste!$J105</f>
        <v>0</v>
      </c>
      <c r="CD103" s="581">
        <f>AF103*((Resultat_liste!$M105+20)/20)+Resultat_liste!$J105</f>
        <v>22</v>
      </c>
      <c r="CE103" s="581">
        <f>AG103*((Resultat_liste!$M105+20)/20)+Resultat_liste!$J105</f>
        <v>0</v>
      </c>
      <c r="CF103" s="581">
        <f>AH103*((Resultat_liste!$M105+20)/20)+Resultat_liste!$J105</f>
        <v>-22</v>
      </c>
      <c r="CG103" s="581">
        <f>AI103*((Resultat_liste!$M105+20)/20)+Resultat_liste!$J105</f>
        <v>0</v>
      </c>
      <c r="CH103" s="581">
        <f>AJ103*((Resultat_liste!$M105+20)/20)+Resultat_liste!$J105</f>
        <v>22</v>
      </c>
      <c r="CI103" s="581">
        <f>AK103*((Resultat_liste!$M105+20)/20)+Resultat_liste!$J105</f>
        <v>0</v>
      </c>
      <c r="CJ103" s="581">
        <f>AL103*((Resultat_liste!$M105+20)/20)+Resultat_liste!$J105</f>
        <v>-22</v>
      </c>
      <c r="CK103" s="581">
        <f>AM103*((Resultat_liste!$M105+20)/20)+Resultat_liste!$J105</f>
        <v>0</v>
      </c>
      <c r="CL103" s="581">
        <f>AN103*((Resultat_liste!$M105+20)/20)+Resultat_liste!$J105</f>
        <v>22</v>
      </c>
      <c r="CM103" s="581">
        <f>AO103*((Resultat_liste!$M105+20)/20)+Resultat_liste!$J105</f>
        <v>0</v>
      </c>
      <c r="CN103" s="581">
        <f>AP103*((Resultat_liste!$M105+20)/20)+Resultat_liste!$J105</f>
        <v>-22</v>
      </c>
      <c r="CO103" s="581">
        <f>AQ103*((Resultat_liste!$M105+20)/20)+Resultat_liste!$J105</f>
        <v>0</v>
      </c>
      <c r="CP103" s="581">
        <f>AR103*((Resultat_liste!$M105+20)/20)+Resultat_liste!$J105</f>
        <v>22</v>
      </c>
      <c r="CQ103" s="581">
        <f>AS103*((Resultat_liste!$M105+20)/20)+Resultat_liste!$J105</f>
        <v>0</v>
      </c>
      <c r="CR103" s="581">
        <f>AT103*((Resultat_liste!$M105+20)/20)+Resultat_liste!$J105</f>
        <v>-22</v>
      </c>
      <c r="CS103" s="581">
        <f>AU103*((Resultat_liste!$M105+20)/20)+Resultat_liste!$J105</f>
        <v>0</v>
      </c>
      <c r="CT103" s="581">
        <f>AV103*((Resultat_liste!$M105+20)/20)+Resultat_liste!$J105</f>
        <v>22</v>
      </c>
      <c r="CU103" s="581">
        <f>AW103*((Resultat_liste!$M105+20)/20)+Resultat_liste!$J105</f>
        <v>0</v>
      </c>
      <c r="CV103" s="581">
        <f>AX103*((Resultat_liste!$M105+20)/20)+Resultat_liste!$J105</f>
        <v>-22</v>
      </c>
      <c r="CW103" s="581">
        <f>AY103*((Resultat_liste!$M105+20)/20)+Resultat_liste!$J105</f>
        <v>0</v>
      </c>
      <c r="CX103" s="581">
        <f>AZ103*((Resultat_liste!$M105+20)/20)+Resultat_liste!$J105</f>
        <v>22</v>
      </c>
      <c r="CY103" s="581">
        <f>BA103*((Resultat_liste!$M105+20)/20)+Resultat_liste!$J105</f>
        <v>0</v>
      </c>
      <c r="CZ103" s="581">
        <f>BB103*((Resultat_liste!$M105+20)/20)+Resultat_liste!$J105</f>
        <v>-22</v>
      </c>
      <c r="DA103" s="581">
        <f>BC103*((Resultat_liste!$M105+20)/20)+Resultat_liste!$J105</f>
        <v>0</v>
      </c>
      <c r="DB103" s="581">
        <f>BD103*((Resultat_liste!$M105+20)/20)+Resultat_liste!$J105</f>
        <v>22</v>
      </c>
      <c r="DC103" s="581">
        <f>BE103*((Resultat_liste!$M105+20)/20)+Resultat_liste!$J105</f>
        <v>0</v>
      </c>
      <c r="DD103" s="581">
        <f>H103*((Resultat_liste!$Y105+20)/20)+Resultat_liste!$V105</f>
        <v>23</v>
      </c>
      <c r="DE103" s="581">
        <f>I103*((Resultat_liste!$Y105+20)/20)+Resultat_liste!$V105</f>
        <v>0</v>
      </c>
      <c r="DF103" s="581">
        <f>J103*((Resultat_liste!$Y105+20)/20)+Resultat_liste!$V105</f>
        <v>-23</v>
      </c>
      <c r="DG103" s="581">
        <f>K103*((Resultat_liste!$Y105+20)/20)+Resultat_liste!$V105</f>
        <v>0</v>
      </c>
      <c r="DH103" s="581">
        <f>L103*((Resultat_liste!$Y105+20)/20)+Resultat_liste!$V105</f>
        <v>23</v>
      </c>
      <c r="DI103" s="581">
        <f>M103*((Resultat_liste!$Y105+20)/20)+Resultat_liste!$V105</f>
        <v>0</v>
      </c>
      <c r="DJ103" s="581">
        <f>N103*((Resultat_liste!$Y105+20)/20)+Resultat_liste!$V105</f>
        <v>-23</v>
      </c>
      <c r="DK103" s="581">
        <f>O103*((Resultat_liste!$Y105+20)/20)+Resultat_liste!$V105</f>
        <v>0</v>
      </c>
      <c r="DL103" s="581">
        <f>P103*((Resultat_liste!$Y105+20)/20)+Resultat_liste!$V105</f>
        <v>23</v>
      </c>
      <c r="DM103" s="581">
        <f>Q103*((Resultat_liste!$Y105+20)/20)+Resultat_liste!$V105</f>
        <v>0</v>
      </c>
      <c r="DN103" s="581">
        <f>R103*((Resultat_liste!$Y105+20)/20)+Resultat_liste!$V105</f>
        <v>-23</v>
      </c>
      <c r="DO103" s="581">
        <f>S103*((Resultat_liste!$Y105+20)/20)+Resultat_liste!$V105</f>
        <v>0</v>
      </c>
      <c r="DP103" s="581">
        <f>T103*((Resultat_liste!$Y105+20)/20)+Resultat_liste!$V105</f>
        <v>23</v>
      </c>
      <c r="DQ103" s="581">
        <f>U103*((Resultat_liste!$Y105+20)/20)+Resultat_liste!$V105</f>
        <v>0</v>
      </c>
      <c r="DR103" s="581">
        <f>V103*((Resultat_liste!$Y105+20)/20)+Resultat_liste!$V105</f>
        <v>-23</v>
      </c>
      <c r="DS103" s="581">
        <f>W103*((Resultat_liste!$Y105+20)/20)+Resultat_liste!$V105</f>
        <v>0</v>
      </c>
      <c r="DT103" s="581">
        <f>X103*((Resultat_liste!$Y105+20)/20)+Resultat_liste!$V105</f>
        <v>23</v>
      </c>
      <c r="DU103" s="581">
        <f>Y103*((Resultat_liste!$Y105+20)/20)+Resultat_liste!$V105</f>
        <v>0</v>
      </c>
      <c r="DV103" s="581">
        <f>Z103*((Resultat_liste!$Y105+20)/20)+Resultat_liste!$V105</f>
        <v>-23</v>
      </c>
      <c r="DW103" s="581">
        <f>AA103*((Resultat_liste!$Y105+20)/20)+Resultat_liste!$V105</f>
        <v>0</v>
      </c>
      <c r="DX103" s="581">
        <f>AB103*((Resultat_liste!$Y105+20)/20)+Resultat_liste!$V105</f>
        <v>23</v>
      </c>
      <c r="DY103" s="581">
        <f>AC103*((Resultat_liste!$Y105+20)/20)+Resultat_liste!$V105</f>
        <v>0</v>
      </c>
      <c r="DZ103" s="581">
        <f>AD103*((Resultat_liste!$Y105+20)/20)+Resultat_liste!$V105</f>
        <v>-23</v>
      </c>
      <c r="EA103" s="581">
        <f>AE103*((Resultat_liste!$Y105+20)/20)+Resultat_liste!$V105</f>
        <v>0</v>
      </c>
      <c r="EB103" s="581">
        <f>AF103*((Resultat_liste!$Y105+20)/20)+Resultat_liste!$V105</f>
        <v>23</v>
      </c>
      <c r="EC103" s="581">
        <f>AG103*((Resultat_liste!$Y105+20)/20)+Resultat_liste!$V105</f>
        <v>0</v>
      </c>
      <c r="ED103" s="581">
        <f>AH103*((Resultat_liste!$Y105+20)/20)+Resultat_liste!$V105</f>
        <v>-23</v>
      </c>
      <c r="EE103" s="581">
        <f>AI103*((Resultat_liste!$Y105+20)/20)+Resultat_liste!$V105</f>
        <v>0</v>
      </c>
      <c r="EF103" s="581">
        <f>AJ103*((Resultat_liste!$Y105+20)/20)+Resultat_liste!$V105</f>
        <v>23</v>
      </c>
      <c r="EG103" s="581">
        <f>AK103*((Resultat_liste!$Y105+20)/20)+Resultat_liste!$V105</f>
        <v>0</v>
      </c>
      <c r="EH103" s="581">
        <f>AL103*((Resultat_liste!$Y105+20)/20)+Resultat_liste!$V105</f>
        <v>-23</v>
      </c>
      <c r="EI103" s="581">
        <f>AM103*((Resultat_liste!$Y105+20)/20)+Resultat_liste!$V105</f>
        <v>0</v>
      </c>
      <c r="EJ103" s="581">
        <f>AN103*((Resultat_liste!$Y105+20)/20)+Resultat_liste!$V105</f>
        <v>23</v>
      </c>
      <c r="EK103" s="581">
        <f>AO103*((Resultat_liste!$Y105+20)/20)+Resultat_liste!$V105</f>
        <v>0</v>
      </c>
      <c r="EL103" s="581">
        <f>AP103*((Resultat_liste!$Y105+20)/20)+Resultat_liste!$V105</f>
        <v>-23</v>
      </c>
      <c r="EM103" s="581">
        <f>AQ103*((Resultat_liste!$Y105+20)/20)+Resultat_liste!$V105</f>
        <v>0</v>
      </c>
      <c r="EN103" s="581">
        <f>AR103*((Resultat_liste!$Y105+20)/20)+Resultat_liste!$V105</f>
        <v>23</v>
      </c>
      <c r="EO103" s="581">
        <f>AS103*((Resultat_liste!$Y105+20)/20)+Resultat_liste!$V105</f>
        <v>0</v>
      </c>
      <c r="EP103" s="581">
        <f>AT103*((Resultat_liste!$Y105+20)/20)+Resultat_liste!$V105</f>
        <v>-23</v>
      </c>
      <c r="EQ103" s="581">
        <f>AU103*((Resultat_liste!$Y105+20)/20)+Resultat_liste!$V105</f>
        <v>0</v>
      </c>
      <c r="ER103" s="581">
        <f>AV103*((Resultat_liste!$Y105+20)/20)+Resultat_liste!$V105</f>
        <v>23</v>
      </c>
      <c r="ES103" s="581">
        <f>AW103*((Resultat_liste!$Y105+20)/20)+Resultat_liste!$V105</f>
        <v>0</v>
      </c>
      <c r="ET103" s="581">
        <f>AX103*((Resultat_liste!$Y105+20)/20)+Resultat_liste!$V105</f>
        <v>-23</v>
      </c>
      <c r="EU103" s="581">
        <f>AY103*((Resultat_liste!$Y105+20)/20)+Resultat_liste!$V105</f>
        <v>0</v>
      </c>
      <c r="EV103" s="581">
        <f>AZ103*((Resultat_liste!$Y105+20)/20)+Resultat_liste!$V105</f>
        <v>23</v>
      </c>
      <c r="EW103" s="581">
        <f>BA103*((Resultat_liste!$Y105+20)/20)+Resultat_liste!$V105</f>
        <v>0</v>
      </c>
      <c r="EX103" s="581">
        <f>BB103*((Resultat_liste!$Y105+20)/20)+Resultat_liste!$V105</f>
        <v>-23</v>
      </c>
      <c r="EY103" s="581">
        <f>BC103*((Resultat_liste!$Y105+20)/20)+Resultat_liste!$V105</f>
        <v>0</v>
      </c>
      <c r="EZ103" s="581">
        <f>BD103*((Resultat_liste!$Y105+20)/20)+Resultat_liste!$V105</f>
        <v>23</v>
      </c>
      <c r="FA103" s="581">
        <f>BE103*((Resultat_liste!$Y105+20)/20)+Resultat_liste!$V105</f>
        <v>0</v>
      </c>
      <c r="FB103" s="581">
        <f t="shared" si="172"/>
        <v>20</v>
      </c>
      <c r="FC103" s="581">
        <f t="shared" si="173"/>
        <v>0</v>
      </c>
      <c r="FD103" s="581">
        <f t="shared" si="174"/>
        <v>-20</v>
      </c>
      <c r="FE103" s="581">
        <f t="shared" si="175"/>
        <v>0</v>
      </c>
      <c r="FF103" s="581">
        <f t="shared" si="176"/>
        <v>20</v>
      </c>
      <c r="FG103" s="581">
        <f t="shared" si="177"/>
        <v>0</v>
      </c>
      <c r="FH103" s="581">
        <f t="shared" si="178"/>
        <v>-20</v>
      </c>
      <c r="FI103" s="581">
        <f t="shared" si="179"/>
        <v>0</v>
      </c>
      <c r="FJ103" s="581">
        <f t="shared" si="180"/>
        <v>20</v>
      </c>
      <c r="FK103" s="581">
        <f t="shared" si="181"/>
        <v>0</v>
      </c>
      <c r="FL103" s="581">
        <f t="shared" si="182"/>
        <v>-20</v>
      </c>
      <c r="FM103" s="581">
        <f t="shared" si="183"/>
        <v>0</v>
      </c>
      <c r="FN103" s="581">
        <f t="shared" si="184"/>
        <v>20</v>
      </c>
      <c r="FO103" s="581">
        <f t="shared" si="185"/>
        <v>0</v>
      </c>
      <c r="FP103" s="581">
        <f t="shared" si="186"/>
        <v>-20</v>
      </c>
      <c r="FQ103" s="581">
        <f t="shared" si="187"/>
        <v>0</v>
      </c>
      <c r="FR103" s="581">
        <f t="shared" si="188"/>
        <v>20</v>
      </c>
      <c r="FS103" s="581">
        <f t="shared" si="189"/>
        <v>0</v>
      </c>
      <c r="FT103" s="581">
        <f t="shared" si="190"/>
        <v>-20</v>
      </c>
      <c r="FU103" s="581">
        <f t="shared" si="191"/>
        <v>0</v>
      </c>
      <c r="FV103" s="581">
        <f t="shared" si="192"/>
        <v>20</v>
      </c>
      <c r="FW103" s="581">
        <f t="shared" si="193"/>
        <v>0</v>
      </c>
      <c r="FX103" s="581">
        <f t="shared" si="194"/>
        <v>-20</v>
      </c>
      <c r="FY103" s="581">
        <f t="shared" si="195"/>
        <v>0</v>
      </c>
      <c r="FZ103" s="581">
        <f t="shared" si="196"/>
        <v>20</v>
      </c>
      <c r="GA103" s="581">
        <f t="shared" si="197"/>
        <v>0</v>
      </c>
      <c r="GB103" s="581">
        <f t="shared" si="101"/>
        <v>-20</v>
      </c>
      <c r="GC103" s="581">
        <f t="shared" si="102"/>
        <v>0</v>
      </c>
      <c r="GD103" s="581">
        <f t="shared" si="103"/>
        <v>20</v>
      </c>
      <c r="GE103" s="581">
        <f t="shared" si="104"/>
        <v>0</v>
      </c>
      <c r="GF103" s="581">
        <f t="shared" si="105"/>
        <v>-20</v>
      </c>
      <c r="GG103" s="581">
        <f t="shared" si="106"/>
        <v>0</v>
      </c>
      <c r="GH103" s="581">
        <f t="shared" si="107"/>
        <v>20</v>
      </c>
      <c r="GI103" s="581">
        <f t="shared" si="108"/>
        <v>0</v>
      </c>
      <c r="GJ103" s="581">
        <f t="shared" si="109"/>
        <v>-20</v>
      </c>
      <c r="GK103" s="581">
        <f t="shared" si="110"/>
        <v>0</v>
      </c>
      <c r="GL103" s="581">
        <f t="shared" si="111"/>
        <v>20</v>
      </c>
      <c r="GM103" s="581">
        <f t="shared" si="112"/>
        <v>0</v>
      </c>
      <c r="GN103" s="581">
        <f t="shared" si="113"/>
        <v>-20</v>
      </c>
      <c r="GO103" s="581">
        <f t="shared" si="114"/>
        <v>0</v>
      </c>
      <c r="GP103" s="581">
        <f t="shared" si="115"/>
        <v>20</v>
      </c>
      <c r="GQ103" s="581">
        <f t="shared" si="116"/>
        <v>0</v>
      </c>
      <c r="GR103" s="581">
        <f t="shared" si="117"/>
        <v>-20</v>
      </c>
      <c r="GS103" s="581">
        <f t="shared" si="118"/>
        <v>0</v>
      </c>
      <c r="GT103" s="581">
        <f t="shared" si="119"/>
        <v>20</v>
      </c>
      <c r="GU103" s="581">
        <f t="shared" si="120"/>
        <v>0</v>
      </c>
      <c r="GV103" s="581">
        <f t="shared" si="121"/>
        <v>-20</v>
      </c>
      <c r="GW103" s="581">
        <f t="shared" si="122"/>
        <v>0</v>
      </c>
      <c r="GX103" s="581">
        <f t="shared" si="123"/>
        <v>20</v>
      </c>
      <c r="GY103" s="581">
        <f t="shared" si="124"/>
        <v>0</v>
      </c>
    </row>
    <row r="104" spans="1:207" ht="16.5" thickTop="1" thickBot="1" x14ac:dyDescent="0.3">
      <c r="A104" s="581">
        <v>1030</v>
      </c>
      <c r="B104" s="584" t="s">
        <v>124</v>
      </c>
      <c r="C104" s="581">
        <f t="shared" si="198"/>
        <v>15</v>
      </c>
      <c r="D104" s="581">
        <f t="shared" si="125"/>
        <v>1501</v>
      </c>
      <c r="E104" s="581">
        <v>1030</v>
      </c>
      <c r="F104" s="581">
        <f t="shared" si="199"/>
        <v>1</v>
      </c>
      <c r="G104" s="582" t="s">
        <v>123</v>
      </c>
      <c r="H104" s="581">
        <v>20</v>
      </c>
      <c r="I104" s="581">
        <v>0</v>
      </c>
      <c r="J104" s="581">
        <v>-20</v>
      </c>
      <c r="K104" s="581">
        <v>0</v>
      </c>
      <c r="L104" s="581">
        <f t="shared" si="126"/>
        <v>20</v>
      </c>
      <c r="M104" s="581">
        <f t="shared" si="127"/>
        <v>0</v>
      </c>
      <c r="N104" s="581">
        <f t="shared" si="128"/>
        <v>-20</v>
      </c>
      <c r="O104" s="581">
        <f t="shared" si="129"/>
        <v>0</v>
      </c>
      <c r="P104" s="581">
        <f t="shared" si="130"/>
        <v>20</v>
      </c>
      <c r="Q104" s="581">
        <f t="shared" si="131"/>
        <v>0</v>
      </c>
      <c r="R104" s="581">
        <f t="shared" si="132"/>
        <v>-20</v>
      </c>
      <c r="S104" s="581">
        <f t="shared" si="133"/>
        <v>0</v>
      </c>
      <c r="T104" s="581">
        <f t="shared" si="134"/>
        <v>20</v>
      </c>
      <c r="U104" s="581">
        <f t="shared" si="135"/>
        <v>0</v>
      </c>
      <c r="V104" s="581">
        <f t="shared" si="136"/>
        <v>-20</v>
      </c>
      <c r="W104" s="581">
        <f t="shared" si="137"/>
        <v>0</v>
      </c>
      <c r="X104" s="581">
        <f t="shared" si="138"/>
        <v>20</v>
      </c>
      <c r="Y104" s="581">
        <f t="shared" si="139"/>
        <v>0</v>
      </c>
      <c r="Z104" s="581">
        <f t="shared" si="140"/>
        <v>-20</v>
      </c>
      <c r="AA104" s="581">
        <f t="shared" si="141"/>
        <v>0</v>
      </c>
      <c r="AB104" s="581">
        <f t="shared" si="142"/>
        <v>20</v>
      </c>
      <c r="AC104" s="581">
        <f t="shared" si="143"/>
        <v>0</v>
      </c>
      <c r="AD104" s="581">
        <f t="shared" si="144"/>
        <v>-20</v>
      </c>
      <c r="AE104" s="581">
        <f t="shared" si="145"/>
        <v>0</v>
      </c>
      <c r="AF104" s="581">
        <f t="shared" si="146"/>
        <v>20</v>
      </c>
      <c r="AG104" s="581">
        <f t="shared" si="147"/>
        <v>0</v>
      </c>
      <c r="AH104" s="581">
        <f t="shared" si="148"/>
        <v>-20</v>
      </c>
      <c r="AI104" s="581">
        <f t="shared" si="149"/>
        <v>0</v>
      </c>
      <c r="AJ104" s="581">
        <f t="shared" si="150"/>
        <v>20</v>
      </c>
      <c r="AK104" s="581">
        <f t="shared" si="151"/>
        <v>0</v>
      </c>
      <c r="AL104" s="581">
        <f t="shared" si="152"/>
        <v>-20</v>
      </c>
      <c r="AM104" s="581">
        <f t="shared" si="153"/>
        <v>0</v>
      </c>
      <c r="AN104" s="581">
        <f t="shared" si="154"/>
        <v>20</v>
      </c>
      <c r="AO104" s="581">
        <f t="shared" si="155"/>
        <v>0</v>
      </c>
      <c r="AP104" s="581">
        <f t="shared" si="156"/>
        <v>-20</v>
      </c>
      <c r="AQ104" s="581">
        <f t="shared" si="157"/>
        <v>0</v>
      </c>
      <c r="AR104" s="581">
        <f t="shared" si="158"/>
        <v>20</v>
      </c>
      <c r="AS104" s="581">
        <f t="shared" si="159"/>
        <v>0</v>
      </c>
      <c r="AT104" s="581">
        <f t="shared" si="160"/>
        <v>-20</v>
      </c>
      <c r="AU104" s="581">
        <f t="shared" si="161"/>
        <v>0</v>
      </c>
      <c r="AV104" s="581">
        <f t="shared" si="162"/>
        <v>20</v>
      </c>
      <c r="AW104" s="581">
        <f t="shared" si="163"/>
        <v>0</v>
      </c>
      <c r="AX104" s="581">
        <f t="shared" si="164"/>
        <v>-20</v>
      </c>
      <c r="AY104" s="581">
        <f t="shared" si="165"/>
        <v>0</v>
      </c>
      <c r="AZ104" s="581">
        <f t="shared" si="166"/>
        <v>20</v>
      </c>
      <c r="BA104" s="581">
        <f t="shared" si="167"/>
        <v>0</v>
      </c>
      <c r="BB104" s="581">
        <f t="shared" si="168"/>
        <v>-20</v>
      </c>
      <c r="BC104" s="581">
        <f t="shared" si="169"/>
        <v>0</v>
      </c>
      <c r="BD104" s="581">
        <f t="shared" si="170"/>
        <v>20</v>
      </c>
      <c r="BE104" s="581">
        <f t="shared" si="171"/>
        <v>0</v>
      </c>
      <c r="BF104" s="581">
        <f>H104*((Resultat_liste!$M106+20)/20)+Resultat_liste!$J106</f>
        <v>20</v>
      </c>
      <c r="BG104" s="581">
        <f>I104*((Resultat_liste!$M106+20)/20)+Resultat_liste!$J106</f>
        <v>0</v>
      </c>
      <c r="BH104" s="581">
        <f>J104*((Resultat_liste!$M106+20)/20)+Resultat_liste!$J106</f>
        <v>-20</v>
      </c>
      <c r="BI104" s="581">
        <f>K104*((Resultat_liste!$M106+20)/20)+Resultat_liste!$J106</f>
        <v>0</v>
      </c>
      <c r="BJ104" s="581">
        <f>L104*((Resultat_liste!$M106+20)/20)+Resultat_liste!$J106</f>
        <v>20</v>
      </c>
      <c r="BK104" s="581">
        <f>M104*((Resultat_liste!$M106+20)/20)+Resultat_liste!$J106</f>
        <v>0</v>
      </c>
      <c r="BL104" s="581">
        <f>N104*((Resultat_liste!$M106+20)/20)+Resultat_liste!$J106</f>
        <v>-20</v>
      </c>
      <c r="BM104" s="581">
        <f>O104*((Resultat_liste!$M106+20)/20)+Resultat_liste!$J106</f>
        <v>0</v>
      </c>
      <c r="BN104" s="581">
        <f>P104*((Resultat_liste!$M106+20)/20)+Resultat_liste!$J106</f>
        <v>20</v>
      </c>
      <c r="BO104" s="581">
        <f>Q104*((Resultat_liste!$M106+20)/20)+Resultat_liste!$J106</f>
        <v>0</v>
      </c>
      <c r="BP104" s="581">
        <f>R104*((Resultat_liste!$M106+20)/20)+Resultat_liste!$J106</f>
        <v>-20</v>
      </c>
      <c r="BQ104" s="581">
        <f>S104*((Resultat_liste!$M106+20)/20)+Resultat_liste!$J106</f>
        <v>0</v>
      </c>
      <c r="BR104" s="581">
        <f>T104*((Resultat_liste!$M106+20)/20)+Resultat_liste!$J106</f>
        <v>20</v>
      </c>
      <c r="BS104" s="581">
        <f>U104*((Resultat_liste!$M106+20)/20)+Resultat_liste!$J106</f>
        <v>0</v>
      </c>
      <c r="BT104" s="581">
        <f>V104*((Resultat_liste!$M106+20)/20)+Resultat_liste!$J106</f>
        <v>-20</v>
      </c>
      <c r="BU104" s="581">
        <f>W104*((Resultat_liste!$M106+20)/20)+Resultat_liste!$J106</f>
        <v>0</v>
      </c>
      <c r="BV104" s="581">
        <f>X104*((Resultat_liste!$M106+20)/20)+Resultat_liste!$J106</f>
        <v>20</v>
      </c>
      <c r="BW104" s="581">
        <f>Y104*((Resultat_liste!$M106+20)/20)+Resultat_liste!$J106</f>
        <v>0</v>
      </c>
      <c r="BX104" s="581">
        <f>Z104*((Resultat_liste!$M106+20)/20)+Resultat_liste!$J106</f>
        <v>-20</v>
      </c>
      <c r="BY104" s="581">
        <f>AA104*((Resultat_liste!$M106+20)/20)+Resultat_liste!$J106</f>
        <v>0</v>
      </c>
      <c r="BZ104" s="581">
        <f>AB104*((Resultat_liste!$M106+20)/20)+Resultat_liste!$J106</f>
        <v>20</v>
      </c>
      <c r="CA104" s="581">
        <f>AC104*((Resultat_liste!$M106+20)/20)+Resultat_liste!$J106</f>
        <v>0</v>
      </c>
      <c r="CB104" s="581">
        <f>AD104*((Resultat_liste!$M106+20)/20)+Resultat_liste!$J106</f>
        <v>-20</v>
      </c>
      <c r="CC104" s="581">
        <f>AE104*((Resultat_liste!$M106+20)/20)+Resultat_liste!$J106</f>
        <v>0</v>
      </c>
      <c r="CD104" s="581">
        <f>AF104*((Resultat_liste!$M106+20)/20)+Resultat_liste!$J106</f>
        <v>20</v>
      </c>
      <c r="CE104" s="581">
        <f>AG104*((Resultat_liste!$M106+20)/20)+Resultat_liste!$J106</f>
        <v>0</v>
      </c>
      <c r="CF104" s="581">
        <f>AH104*((Resultat_liste!$M106+20)/20)+Resultat_liste!$J106</f>
        <v>-20</v>
      </c>
      <c r="CG104" s="581">
        <f>AI104*((Resultat_liste!$M106+20)/20)+Resultat_liste!$J106</f>
        <v>0</v>
      </c>
      <c r="CH104" s="581">
        <f>AJ104*((Resultat_liste!$M106+20)/20)+Resultat_liste!$J106</f>
        <v>20</v>
      </c>
      <c r="CI104" s="581">
        <f>AK104*((Resultat_liste!$M106+20)/20)+Resultat_liste!$J106</f>
        <v>0</v>
      </c>
      <c r="CJ104" s="581">
        <f>AL104*((Resultat_liste!$M106+20)/20)+Resultat_liste!$J106</f>
        <v>-20</v>
      </c>
      <c r="CK104" s="581">
        <f>AM104*((Resultat_liste!$M106+20)/20)+Resultat_liste!$J106</f>
        <v>0</v>
      </c>
      <c r="CL104" s="581">
        <f>AN104*((Resultat_liste!$M106+20)/20)+Resultat_liste!$J106</f>
        <v>20</v>
      </c>
      <c r="CM104" s="581">
        <f>AO104*((Resultat_liste!$M106+20)/20)+Resultat_liste!$J106</f>
        <v>0</v>
      </c>
      <c r="CN104" s="581">
        <f>AP104*((Resultat_liste!$M106+20)/20)+Resultat_liste!$J106</f>
        <v>-20</v>
      </c>
      <c r="CO104" s="581">
        <f>AQ104*((Resultat_liste!$M106+20)/20)+Resultat_liste!$J106</f>
        <v>0</v>
      </c>
      <c r="CP104" s="581">
        <f>AR104*((Resultat_liste!$M106+20)/20)+Resultat_liste!$J106</f>
        <v>20</v>
      </c>
      <c r="CQ104" s="581">
        <f>AS104*((Resultat_liste!$M106+20)/20)+Resultat_liste!$J106</f>
        <v>0</v>
      </c>
      <c r="CR104" s="581">
        <f>AT104*((Resultat_liste!$M106+20)/20)+Resultat_liste!$J106</f>
        <v>-20</v>
      </c>
      <c r="CS104" s="581">
        <f>AU104*((Resultat_liste!$M106+20)/20)+Resultat_liste!$J106</f>
        <v>0</v>
      </c>
      <c r="CT104" s="581">
        <f>AV104*((Resultat_liste!$M106+20)/20)+Resultat_liste!$J106</f>
        <v>20</v>
      </c>
      <c r="CU104" s="581">
        <f>AW104*((Resultat_liste!$M106+20)/20)+Resultat_liste!$J106</f>
        <v>0</v>
      </c>
      <c r="CV104" s="581">
        <f>AX104*((Resultat_liste!$M106+20)/20)+Resultat_liste!$J106</f>
        <v>-20</v>
      </c>
      <c r="CW104" s="581">
        <f>AY104*((Resultat_liste!$M106+20)/20)+Resultat_liste!$J106</f>
        <v>0</v>
      </c>
      <c r="CX104" s="581">
        <f>AZ104*((Resultat_liste!$M106+20)/20)+Resultat_liste!$J106</f>
        <v>20</v>
      </c>
      <c r="CY104" s="581">
        <f>BA104*((Resultat_liste!$M106+20)/20)+Resultat_liste!$J106</f>
        <v>0</v>
      </c>
      <c r="CZ104" s="581">
        <f>BB104*((Resultat_liste!$M106+20)/20)+Resultat_liste!$J106</f>
        <v>-20</v>
      </c>
      <c r="DA104" s="581">
        <f>BC104*((Resultat_liste!$M106+20)/20)+Resultat_liste!$J106</f>
        <v>0</v>
      </c>
      <c r="DB104" s="581">
        <f>BD104*((Resultat_liste!$M106+20)/20)+Resultat_liste!$J106</f>
        <v>20</v>
      </c>
      <c r="DC104" s="581">
        <f>BE104*((Resultat_liste!$M106+20)/20)+Resultat_liste!$J106</f>
        <v>0</v>
      </c>
      <c r="DD104" s="581">
        <f>H104*((Resultat_liste!$Y106+20)/20)+Resultat_liste!$V106</f>
        <v>28</v>
      </c>
      <c r="DE104" s="581">
        <f>I104*((Resultat_liste!$Y106+20)/20)+Resultat_liste!$V106</f>
        <v>1</v>
      </c>
      <c r="DF104" s="581">
        <f>J104*((Resultat_liste!$Y106+20)/20)+Resultat_liste!$V106</f>
        <v>-26</v>
      </c>
      <c r="DG104" s="581">
        <f>K104*((Resultat_liste!$Y106+20)/20)+Resultat_liste!$V106</f>
        <v>1</v>
      </c>
      <c r="DH104" s="581">
        <f>L104*((Resultat_liste!$Y106+20)/20)+Resultat_liste!$V106</f>
        <v>28</v>
      </c>
      <c r="DI104" s="581">
        <f>M104*((Resultat_liste!$Y106+20)/20)+Resultat_liste!$V106</f>
        <v>1</v>
      </c>
      <c r="DJ104" s="581">
        <f>N104*((Resultat_liste!$Y106+20)/20)+Resultat_liste!$V106</f>
        <v>-26</v>
      </c>
      <c r="DK104" s="581">
        <f>O104*((Resultat_liste!$Y106+20)/20)+Resultat_liste!$V106</f>
        <v>1</v>
      </c>
      <c r="DL104" s="581">
        <f>P104*((Resultat_liste!$Y106+20)/20)+Resultat_liste!$V106</f>
        <v>28</v>
      </c>
      <c r="DM104" s="581">
        <f>Q104*((Resultat_liste!$Y106+20)/20)+Resultat_liste!$V106</f>
        <v>1</v>
      </c>
      <c r="DN104" s="581">
        <f>R104*((Resultat_liste!$Y106+20)/20)+Resultat_liste!$V106</f>
        <v>-26</v>
      </c>
      <c r="DO104" s="581">
        <f>S104*((Resultat_liste!$Y106+20)/20)+Resultat_liste!$V106</f>
        <v>1</v>
      </c>
      <c r="DP104" s="581">
        <f>T104*((Resultat_liste!$Y106+20)/20)+Resultat_liste!$V106</f>
        <v>28</v>
      </c>
      <c r="DQ104" s="581">
        <f>U104*((Resultat_liste!$Y106+20)/20)+Resultat_liste!$V106</f>
        <v>1</v>
      </c>
      <c r="DR104" s="581">
        <f>V104*((Resultat_liste!$Y106+20)/20)+Resultat_liste!$V106</f>
        <v>-26</v>
      </c>
      <c r="DS104" s="581">
        <f>W104*((Resultat_liste!$Y106+20)/20)+Resultat_liste!$V106</f>
        <v>1</v>
      </c>
      <c r="DT104" s="581">
        <f>X104*((Resultat_liste!$Y106+20)/20)+Resultat_liste!$V106</f>
        <v>28</v>
      </c>
      <c r="DU104" s="581">
        <f>Y104*((Resultat_liste!$Y106+20)/20)+Resultat_liste!$V106</f>
        <v>1</v>
      </c>
      <c r="DV104" s="581">
        <f>Z104*((Resultat_liste!$Y106+20)/20)+Resultat_liste!$V106</f>
        <v>-26</v>
      </c>
      <c r="DW104" s="581">
        <f>AA104*((Resultat_liste!$Y106+20)/20)+Resultat_liste!$V106</f>
        <v>1</v>
      </c>
      <c r="DX104" s="581">
        <f>AB104*((Resultat_liste!$Y106+20)/20)+Resultat_liste!$V106</f>
        <v>28</v>
      </c>
      <c r="DY104" s="581">
        <f>AC104*((Resultat_liste!$Y106+20)/20)+Resultat_liste!$V106</f>
        <v>1</v>
      </c>
      <c r="DZ104" s="581">
        <f>AD104*((Resultat_liste!$Y106+20)/20)+Resultat_liste!$V106</f>
        <v>-26</v>
      </c>
      <c r="EA104" s="581">
        <f>AE104*((Resultat_liste!$Y106+20)/20)+Resultat_liste!$V106</f>
        <v>1</v>
      </c>
      <c r="EB104" s="581">
        <f>AF104*((Resultat_liste!$Y106+20)/20)+Resultat_liste!$V106</f>
        <v>28</v>
      </c>
      <c r="EC104" s="581">
        <f>AG104*((Resultat_liste!$Y106+20)/20)+Resultat_liste!$V106</f>
        <v>1</v>
      </c>
      <c r="ED104" s="581">
        <f>AH104*((Resultat_liste!$Y106+20)/20)+Resultat_liste!$V106</f>
        <v>-26</v>
      </c>
      <c r="EE104" s="581">
        <f>AI104*((Resultat_liste!$Y106+20)/20)+Resultat_liste!$V106</f>
        <v>1</v>
      </c>
      <c r="EF104" s="581">
        <f>AJ104*((Resultat_liste!$Y106+20)/20)+Resultat_liste!$V106</f>
        <v>28</v>
      </c>
      <c r="EG104" s="581">
        <f>AK104*((Resultat_liste!$Y106+20)/20)+Resultat_liste!$V106</f>
        <v>1</v>
      </c>
      <c r="EH104" s="581">
        <f>AL104*((Resultat_liste!$Y106+20)/20)+Resultat_liste!$V106</f>
        <v>-26</v>
      </c>
      <c r="EI104" s="581">
        <f>AM104*((Resultat_liste!$Y106+20)/20)+Resultat_liste!$V106</f>
        <v>1</v>
      </c>
      <c r="EJ104" s="581">
        <f>AN104*((Resultat_liste!$Y106+20)/20)+Resultat_liste!$V106</f>
        <v>28</v>
      </c>
      <c r="EK104" s="581">
        <f>AO104*((Resultat_liste!$Y106+20)/20)+Resultat_liste!$V106</f>
        <v>1</v>
      </c>
      <c r="EL104" s="581">
        <f>AP104*((Resultat_liste!$Y106+20)/20)+Resultat_liste!$V106</f>
        <v>-26</v>
      </c>
      <c r="EM104" s="581">
        <f>AQ104*((Resultat_liste!$Y106+20)/20)+Resultat_liste!$V106</f>
        <v>1</v>
      </c>
      <c r="EN104" s="581">
        <f>AR104*((Resultat_liste!$Y106+20)/20)+Resultat_liste!$V106</f>
        <v>28</v>
      </c>
      <c r="EO104" s="581">
        <f>AS104*((Resultat_liste!$Y106+20)/20)+Resultat_liste!$V106</f>
        <v>1</v>
      </c>
      <c r="EP104" s="581">
        <f>AT104*((Resultat_liste!$Y106+20)/20)+Resultat_liste!$V106</f>
        <v>-26</v>
      </c>
      <c r="EQ104" s="581">
        <f>AU104*((Resultat_liste!$Y106+20)/20)+Resultat_liste!$V106</f>
        <v>1</v>
      </c>
      <c r="ER104" s="581">
        <f>AV104*((Resultat_liste!$Y106+20)/20)+Resultat_liste!$V106</f>
        <v>28</v>
      </c>
      <c r="ES104" s="581">
        <f>AW104*((Resultat_liste!$Y106+20)/20)+Resultat_liste!$V106</f>
        <v>1</v>
      </c>
      <c r="ET104" s="581">
        <f>AX104*((Resultat_liste!$Y106+20)/20)+Resultat_liste!$V106</f>
        <v>-26</v>
      </c>
      <c r="EU104" s="581">
        <f>AY104*((Resultat_liste!$Y106+20)/20)+Resultat_liste!$V106</f>
        <v>1</v>
      </c>
      <c r="EV104" s="581">
        <f>AZ104*((Resultat_liste!$Y106+20)/20)+Resultat_liste!$V106</f>
        <v>28</v>
      </c>
      <c r="EW104" s="581">
        <f>BA104*((Resultat_liste!$Y106+20)/20)+Resultat_liste!$V106</f>
        <v>1</v>
      </c>
      <c r="EX104" s="581">
        <f>BB104*((Resultat_liste!$Y106+20)/20)+Resultat_liste!$V106</f>
        <v>-26</v>
      </c>
      <c r="EY104" s="581">
        <f>BC104*((Resultat_liste!$Y106+20)/20)+Resultat_liste!$V106</f>
        <v>1</v>
      </c>
      <c r="EZ104" s="581">
        <f>BD104*((Resultat_liste!$Y106+20)/20)+Resultat_liste!$V106</f>
        <v>28</v>
      </c>
      <c r="FA104" s="581">
        <f>BE104*((Resultat_liste!$Y106+20)/20)+Resultat_liste!$V106</f>
        <v>1</v>
      </c>
      <c r="FB104" s="581">
        <f t="shared" si="172"/>
        <v>20</v>
      </c>
      <c r="FC104" s="581">
        <f t="shared" si="173"/>
        <v>0</v>
      </c>
      <c r="FD104" s="581">
        <f t="shared" si="174"/>
        <v>-20</v>
      </c>
      <c r="FE104" s="581">
        <f t="shared" si="175"/>
        <v>0</v>
      </c>
      <c r="FF104" s="581">
        <f t="shared" si="176"/>
        <v>20</v>
      </c>
      <c r="FG104" s="581">
        <f t="shared" si="177"/>
        <v>0</v>
      </c>
      <c r="FH104" s="581">
        <f t="shared" si="178"/>
        <v>-20</v>
      </c>
      <c r="FI104" s="581">
        <f t="shared" si="179"/>
        <v>0</v>
      </c>
      <c r="FJ104" s="581">
        <f t="shared" si="180"/>
        <v>20</v>
      </c>
      <c r="FK104" s="581">
        <f t="shared" si="181"/>
        <v>0</v>
      </c>
      <c r="FL104" s="581">
        <f t="shared" si="182"/>
        <v>-20</v>
      </c>
      <c r="FM104" s="581">
        <f t="shared" si="183"/>
        <v>0</v>
      </c>
      <c r="FN104" s="581">
        <f t="shared" si="184"/>
        <v>20</v>
      </c>
      <c r="FO104" s="581">
        <f t="shared" si="185"/>
        <v>0</v>
      </c>
      <c r="FP104" s="581">
        <f t="shared" si="186"/>
        <v>-20</v>
      </c>
      <c r="FQ104" s="581">
        <f t="shared" si="187"/>
        <v>0</v>
      </c>
      <c r="FR104" s="581">
        <f t="shared" si="188"/>
        <v>20</v>
      </c>
      <c r="FS104" s="581">
        <f t="shared" si="189"/>
        <v>0</v>
      </c>
      <c r="FT104" s="581">
        <f t="shared" si="190"/>
        <v>-20</v>
      </c>
      <c r="FU104" s="581">
        <f t="shared" si="191"/>
        <v>0</v>
      </c>
      <c r="FV104" s="581">
        <f t="shared" si="192"/>
        <v>20</v>
      </c>
      <c r="FW104" s="581">
        <f t="shared" si="193"/>
        <v>0</v>
      </c>
      <c r="FX104" s="581">
        <f t="shared" si="194"/>
        <v>-20</v>
      </c>
      <c r="FY104" s="581">
        <f t="shared" si="195"/>
        <v>0</v>
      </c>
      <c r="FZ104" s="581">
        <f t="shared" si="196"/>
        <v>20</v>
      </c>
      <c r="GA104" s="581">
        <f t="shared" si="197"/>
        <v>0</v>
      </c>
      <c r="GB104" s="581">
        <f t="shared" si="101"/>
        <v>-20</v>
      </c>
      <c r="GC104" s="581">
        <f t="shared" si="102"/>
        <v>0</v>
      </c>
      <c r="GD104" s="581">
        <f t="shared" si="103"/>
        <v>20</v>
      </c>
      <c r="GE104" s="581">
        <f t="shared" si="104"/>
        <v>0</v>
      </c>
      <c r="GF104" s="581">
        <f t="shared" si="105"/>
        <v>-20</v>
      </c>
      <c r="GG104" s="581">
        <f t="shared" si="106"/>
        <v>0</v>
      </c>
      <c r="GH104" s="581">
        <f t="shared" si="107"/>
        <v>20</v>
      </c>
      <c r="GI104" s="581">
        <f t="shared" si="108"/>
        <v>0</v>
      </c>
      <c r="GJ104" s="581">
        <f t="shared" si="109"/>
        <v>-20</v>
      </c>
      <c r="GK104" s="581">
        <f t="shared" si="110"/>
        <v>0</v>
      </c>
      <c r="GL104" s="581">
        <f t="shared" si="111"/>
        <v>20</v>
      </c>
      <c r="GM104" s="581">
        <f t="shared" si="112"/>
        <v>0</v>
      </c>
      <c r="GN104" s="581">
        <f t="shared" si="113"/>
        <v>-20</v>
      </c>
      <c r="GO104" s="581">
        <f t="shared" si="114"/>
        <v>0</v>
      </c>
      <c r="GP104" s="581">
        <f t="shared" si="115"/>
        <v>20</v>
      </c>
      <c r="GQ104" s="581">
        <f t="shared" si="116"/>
        <v>0</v>
      </c>
      <c r="GR104" s="581">
        <f t="shared" si="117"/>
        <v>-20</v>
      </c>
      <c r="GS104" s="581">
        <f t="shared" si="118"/>
        <v>0</v>
      </c>
      <c r="GT104" s="581">
        <f t="shared" si="119"/>
        <v>20</v>
      </c>
      <c r="GU104" s="581">
        <f t="shared" si="120"/>
        <v>0</v>
      </c>
      <c r="GV104" s="581">
        <f t="shared" si="121"/>
        <v>-20</v>
      </c>
      <c r="GW104" s="581">
        <f t="shared" si="122"/>
        <v>0</v>
      </c>
      <c r="GX104" s="581">
        <f t="shared" si="123"/>
        <v>20</v>
      </c>
      <c r="GY104" s="581">
        <f t="shared" si="124"/>
        <v>0</v>
      </c>
    </row>
    <row r="105" spans="1:207" ht="16.5" thickTop="1" thickBot="1" x14ac:dyDescent="0.3">
      <c r="A105" s="581">
        <v>1040</v>
      </c>
      <c r="B105" s="584" t="s">
        <v>126</v>
      </c>
      <c r="C105" s="581">
        <f t="shared" si="198"/>
        <v>15</v>
      </c>
      <c r="D105" s="581">
        <f t="shared" si="125"/>
        <v>1502</v>
      </c>
      <c r="E105" s="581">
        <v>1040</v>
      </c>
      <c r="F105" s="581">
        <f t="shared" si="199"/>
        <v>2</v>
      </c>
      <c r="G105" s="582" t="s">
        <v>123</v>
      </c>
      <c r="H105" s="581">
        <v>20</v>
      </c>
      <c r="I105" s="581">
        <v>0</v>
      </c>
      <c r="J105" s="581">
        <v>-20</v>
      </c>
      <c r="K105" s="581">
        <v>0</v>
      </c>
      <c r="L105" s="581">
        <f t="shared" si="126"/>
        <v>20</v>
      </c>
      <c r="M105" s="581">
        <f t="shared" si="127"/>
        <v>0</v>
      </c>
      <c r="N105" s="581">
        <f t="shared" si="128"/>
        <v>-20</v>
      </c>
      <c r="O105" s="581">
        <f t="shared" si="129"/>
        <v>0</v>
      </c>
      <c r="P105" s="581">
        <f t="shared" si="130"/>
        <v>20</v>
      </c>
      <c r="Q105" s="581">
        <f t="shared" si="131"/>
        <v>0</v>
      </c>
      <c r="R105" s="581">
        <f t="shared" si="132"/>
        <v>-20</v>
      </c>
      <c r="S105" s="581">
        <f t="shared" si="133"/>
        <v>0</v>
      </c>
      <c r="T105" s="581">
        <f t="shared" si="134"/>
        <v>20</v>
      </c>
      <c r="U105" s="581">
        <f t="shared" si="135"/>
        <v>0</v>
      </c>
      <c r="V105" s="581">
        <f t="shared" si="136"/>
        <v>-20</v>
      </c>
      <c r="W105" s="581">
        <f t="shared" si="137"/>
        <v>0</v>
      </c>
      <c r="X105" s="581">
        <f t="shared" si="138"/>
        <v>20</v>
      </c>
      <c r="Y105" s="581">
        <f t="shared" si="139"/>
        <v>0</v>
      </c>
      <c r="Z105" s="581">
        <f t="shared" si="140"/>
        <v>-20</v>
      </c>
      <c r="AA105" s="581">
        <f t="shared" si="141"/>
        <v>0</v>
      </c>
      <c r="AB105" s="581">
        <f t="shared" si="142"/>
        <v>20</v>
      </c>
      <c r="AC105" s="581">
        <f t="shared" si="143"/>
        <v>0</v>
      </c>
      <c r="AD105" s="581">
        <f t="shared" si="144"/>
        <v>-20</v>
      </c>
      <c r="AE105" s="581">
        <f t="shared" si="145"/>
        <v>0</v>
      </c>
      <c r="AF105" s="581">
        <f t="shared" si="146"/>
        <v>20</v>
      </c>
      <c r="AG105" s="581">
        <f t="shared" si="147"/>
        <v>0</v>
      </c>
      <c r="AH105" s="581">
        <f t="shared" si="148"/>
        <v>-20</v>
      </c>
      <c r="AI105" s="581">
        <f t="shared" si="149"/>
        <v>0</v>
      </c>
      <c r="AJ105" s="581">
        <f t="shared" si="150"/>
        <v>20</v>
      </c>
      <c r="AK105" s="581">
        <f t="shared" si="151"/>
        <v>0</v>
      </c>
      <c r="AL105" s="581">
        <f t="shared" si="152"/>
        <v>-20</v>
      </c>
      <c r="AM105" s="581">
        <f t="shared" si="153"/>
        <v>0</v>
      </c>
      <c r="AN105" s="581">
        <f t="shared" si="154"/>
        <v>20</v>
      </c>
      <c r="AO105" s="581">
        <f t="shared" si="155"/>
        <v>0</v>
      </c>
      <c r="AP105" s="581">
        <f t="shared" si="156"/>
        <v>-20</v>
      </c>
      <c r="AQ105" s="581">
        <f t="shared" si="157"/>
        <v>0</v>
      </c>
      <c r="AR105" s="581">
        <f t="shared" si="158"/>
        <v>20</v>
      </c>
      <c r="AS105" s="581">
        <f t="shared" si="159"/>
        <v>0</v>
      </c>
      <c r="AT105" s="581">
        <f t="shared" si="160"/>
        <v>-20</v>
      </c>
      <c r="AU105" s="581">
        <f t="shared" si="161"/>
        <v>0</v>
      </c>
      <c r="AV105" s="581">
        <f t="shared" si="162"/>
        <v>20</v>
      </c>
      <c r="AW105" s="581">
        <f t="shared" si="163"/>
        <v>0</v>
      </c>
      <c r="AX105" s="581">
        <f t="shared" si="164"/>
        <v>-20</v>
      </c>
      <c r="AY105" s="581">
        <f t="shared" si="165"/>
        <v>0</v>
      </c>
      <c r="AZ105" s="581">
        <f t="shared" si="166"/>
        <v>20</v>
      </c>
      <c r="BA105" s="581">
        <f t="shared" si="167"/>
        <v>0</v>
      </c>
      <c r="BB105" s="581">
        <f t="shared" si="168"/>
        <v>-20</v>
      </c>
      <c r="BC105" s="581">
        <f t="shared" si="169"/>
        <v>0</v>
      </c>
      <c r="BD105" s="581">
        <f t="shared" si="170"/>
        <v>20</v>
      </c>
      <c r="BE105" s="581">
        <f t="shared" si="171"/>
        <v>0</v>
      </c>
      <c r="BF105" s="581">
        <f>H105*((Resultat_liste!$M107+20)/20)+Resultat_liste!$J107</f>
        <v>20</v>
      </c>
      <c r="BG105" s="581">
        <f>I105*((Resultat_liste!$M107+20)/20)+Resultat_liste!$J107</f>
        <v>0</v>
      </c>
      <c r="BH105" s="581">
        <f>J105*((Resultat_liste!$M107+20)/20)+Resultat_liste!$J107</f>
        <v>-20</v>
      </c>
      <c r="BI105" s="581">
        <f>K105*((Resultat_liste!$M107+20)/20)+Resultat_liste!$J107</f>
        <v>0</v>
      </c>
      <c r="BJ105" s="581">
        <f>L105*((Resultat_liste!$M107+20)/20)+Resultat_liste!$J107</f>
        <v>20</v>
      </c>
      <c r="BK105" s="581">
        <f>M105*((Resultat_liste!$M107+20)/20)+Resultat_liste!$J107</f>
        <v>0</v>
      </c>
      <c r="BL105" s="581">
        <f>N105*((Resultat_liste!$M107+20)/20)+Resultat_liste!$J107</f>
        <v>-20</v>
      </c>
      <c r="BM105" s="581">
        <f>O105*((Resultat_liste!$M107+20)/20)+Resultat_liste!$J107</f>
        <v>0</v>
      </c>
      <c r="BN105" s="581">
        <f>P105*((Resultat_liste!$M107+20)/20)+Resultat_liste!$J107</f>
        <v>20</v>
      </c>
      <c r="BO105" s="581">
        <f>Q105*((Resultat_liste!$M107+20)/20)+Resultat_liste!$J107</f>
        <v>0</v>
      </c>
      <c r="BP105" s="581">
        <f>R105*((Resultat_liste!$M107+20)/20)+Resultat_liste!$J107</f>
        <v>-20</v>
      </c>
      <c r="BQ105" s="581">
        <f>S105*((Resultat_liste!$M107+20)/20)+Resultat_liste!$J107</f>
        <v>0</v>
      </c>
      <c r="BR105" s="581">
        <f>T105*((Resultat_liste!$M107+20)/20)+Resultat_liste!$J107</f>
        <v>20</v>
      </c>
      <c r="BS105" s="581">
        <f>U105*((Resultat_liste!$M107+20)/20)+Resultat_liste!$J107</f>
        <v>0</v>
      </c>
      <c r="BT105" s="581">
        <f>V105*((Resultat_liste!$M107+20)/20)+Resultat_liste!$J107</f>
        <v>-20</v>
      </c>
      <c r="BU105" s="581">
        <f>W105*((Resultat_liste!$M107+20)/20)+Resultat_liste!$J107</f>
        <v>0</v>
      </c>
      <c r="BV105" s="581">
        <f>X105*((Resultat_liste!$M107+20)/20)+Resultat_liste!$J107</f>
        <v>20</v>
      </c>
      <c r="BW105" s="581">
        <f>Y105*((Resultat_liste!$M107+20)/20)+Resultat_liste!$J107</f>
        <v>0</v>
      </c>
      <c r="BX105" s="581">
        <f>Z105*((Resultat_liste!$M107+20)/20)+Resultat_liste!$J107</f>
        <v>-20</v>
      </c>
      <c r="BY105" s="581">
        <f>AA105*((Resultat_liste!$M107+20)/20)+Resultat_liste!$J107</f>
        <v>0</v>
      </c>
      <c r="BZ105" s="581">
        <f>AB105*((Resultat_liste!$M107+20)/20)+Resultat_liste!$J107</f>
        <v>20</v>
      </c>
      <c r="CA105" s="581">
        <f>AC105*((Resultat_liste!$M107+20)/20)+Resultat_liste!$J107</f>
        <v>0</v>
      </c>
      <c r="CB105" s="581">
        <f>AD105*((Resultat_liste!$M107+20)/20)+Resultat_liste!$J107</f>
        <v>-20</v>
      </c>
      <c r="CC105" s="581">
        <f>AE105*((Resultat_liste!$M107+20)/20)+Resultat_liste!$J107</f>
        <v>0</v>
      </c>
      <c r="CD105" s="581">
        <f>AF105*((Resultat_liste!$M107+20)/20)+Resultat_liste!$J107</f>
        <v>20</v>
      </c>
      <c r="CE105" s="581">
        <f>AG105*((Resultat_liste!$M107+20)/20)+Resultat_liste!$J107</f>
        <v>0</v>
      </c>
      <c r="CF105" s="581">
        <f>AH105*((Resultat_liste!$M107+20)/20)+Resultat_liste!$J107</f>
        <v>-20</v>
      </c>
      <c r="CG105" s="581">
        <f>AI105*((Resultat_liste!$M107+20)/20)+Resultat_liste!$J107</f>
        <v>0</v>
      </c>
      <c r="CH105" s="581">
        <f>AJ105*((Resultat_liste!$M107+20)/20)+Resultat_liste!$J107</f>
        <v>20</v>
      </c>
      <c r="CI105" s="581">
        <f>AK105*((Resultat_liste!$M107+20)/20)+Resultat_liste!$J107</f>
        <v>0</v>
      </c>
      <c r="CJ105" s="581">
        <f>AL105*((Resultat_liste!$M107+20)/20)+Resultat_liste!$J107</f>
        <v>-20</v>
      </c>
      <c r="CK105" s="581">
        <f>AM105*((Resultat_liste!$M107+20)/20)+Resultat_liste!$J107</f>
        <v>0</v>
      </c>
      <c r="CL105" s="581">
        <f>AN105*((Resultat_liste!$M107+20)/20)+Resultat_liste!$J107</f>
        <v>20</v>
      </c>
      <c r="CM105" s="581">
        <f>AO105*((Resultat_liste!$M107+20)/20)+Resultat_liste!$J107</f>
        <v>0</v>
      </c>
      <c r="CN105" s="581">
        <f>AP105*((Resultat_liste!$M107+20)/20)+Resultat_liste!$J107</f>
        <v>-20</v>
      </c>
      <c r="CO105" s="581">
        <f>AQ105*((Resultat_liste!$M107+20)/20)+Resultat_liste!$J107</f>
        <v>0</v>
      </c>
      <c r="CP105" s="581">
        <f>AR105*((Resultat_liste!$M107+20)/20)+Resultat_liste!$J107</f>
        <v>20</v>
      </c>
      <c r="CQ105" s="581">
        <f>AS105*((Resultat_liste!$M107+20)/20)+Resultat_liste!$J107</f>
        <v>0</v>
      </c>
      <c r="CR105" s="581">
        <f>AT105*((Resultat_liste!$M107+20)/20)+Resultat_liste!$J107</f>
        <v>-20</v>
      </c>
      <c r="CS105" s="581">
        <f>AU105*((Resultat_liste!$M107+20)/20)+Resultat_liste!$J107</f>
        <v>0</v>
      </c>
      <c r="CT105" s="581">
        <f>AV105*((Resultat_liste!$M107+20)/20)+Resultat_liste!$J107</f>
        <v>20</v>
      </c>
      <c r="CU105" s="581">
        <f>AW105*((Resultat_liste!$M107+20)/20)+Resultat_liste!$J107</f>
        <v>0</v>
      </c>
      <c r="CV105" s="581">
        <f>AX105*((Resultat_liste!$M107+20)/20)+Resultat_liste!$J107</f>
        <v>-20</v>
      </c>
      <c r="CW105" s="581">
        <f>AY105*((Resultat_liste!$M107+20)/20)+Resultat_liste!$J107</f>
        <v>0</v>
      </c>
      <c r="CX105" s="581">
        <f>AZ105*((Resultat_liste!$M107+20)/20)+Resultat_liste!$J107</f>
        <v>20</v>
      </c>
      <c r="CY105" s="581">
        <f>BA105*((Resultat_liste!$M107+20)/20)+Resultat_liste!$J107</f>
        <v>0</v>
      </c>
      <c r="CZ105" s="581">
        <f>BB105*((Resultat_liste!$M107+20)/20)+Resultat_liste!$J107</f>
        <v>-20</v>
      </c>
      <c r="DA105" s="581">
        <f>BC105*((Resultat_liste!$M107+20)/20)+Resultat_liste!$J107</f>
        <v>0</v>
      </c>
      <c r="DB105" s="581">
        <f>BD105*((Resultat_liste!$M107+20)/20)+Resultat_liste!$J107</f>
        <v>20</v>
      </c>
      <c r="DC105" s="581">
        <f>BE105*((Resultat_liste!$M107+20)/20)+Resultat_liste!$J107</f>
        <v>0</v>
      </c>
      <c r="DD105" s="581">
        <f>H105*((Resultat_liste!$Y107+20)/20)+Resultat_liste!$V107</f>
        <v>24</v>
      </c>
      <c r="DE105" s="581">
        <f>I105*((Resultat_liste!$Y107+20)/20)+Resultat_liste!$V107</f>
        <v>0</v>
      </c>
      <c r="DF105" s="581">
        <f>J105*((Resultat_liste!$Y107+20)/20)+Resultat_liste!$V107</f>
        <v>-24</v>
      </c>
      <c r="DG105" s="581">
        <f>K105*((Resultat_liste!$Y107+20)/20)+Resultat_liste!$V107</f>
        <v>0</v>
      </c>
      <c r="DH105" s="581">
        <f>L105*((Resultat_liste!$Y107+20)/20)+Resultat_liste!$V107</f>
        <v>24</v>
      </c>
      <c r="DI105" s="581">
        <f>M105*((Resultat_liste!$Y107+20)/20)+Resultat_liste!$V107</f>
        <v>0</v>
      </c>
      <c r="DJ105" s="581">
        <f>N105*((Resultat_liste!$Y107+20)/20)+Resultat_liste!$V107</f>
        <v>-24</v>
      </c>
      <c r="DK105" s="581">
        <f>O105*((Resultat_liste!$Y107+20)/20)+Resultat_liste!$V107</f>
        <v>0</v>
      </c>
      <c r="DL105" s="581">
        <f>P105*((Resultat_liste!$Y107+20)/20)+Resultat_liste!$V107</f>
        <v>24</v>
      </c>
      <c r="DM105" s="581">
        <f>Q105*((Resultat_liste!$Y107+20)/20)+Resultat_liste!$V107</f>
        <v>0</v>
      </c>
      <c r="DN105" s="581">
        <f>R105*((Resultat_liste!$Y107+20)/20)+Resultat_liste!$V107</f>
        <v>-24</v>
      </c>
      <c r="DO105" s="581">
        <f>S105*((Resultat_liste!$Y107+20)/20)+Resultat_liste!$V107</f>
        <v>0</v>
      </c>
      <c r="DP105" s="581">
        <f>T105*((Resultat_liste!$Y107+20)/20)+Resultat_liste!$V107</f>
        <v>24</v>
      </c>
      <c r="DQ105" s="581">
        <f>U105*((Resultat_liste!$Y107+20)/20)+Resultat_liste!$V107</f>
        <v>0</v>
      </c>
      <c r="DR105" s="581">
        <f>V105*((Resultat_liste!$Y107+20)/20)+Resultat_liste!$V107</f>
        <v>-24</v>
      </c>
      <c r="DS105" s="581">
        <f>W105*((Resultat_liste!$Y107+20)/20)+Resultat_liste!$V107</f>
        <v>0</v>
      </c>
      <c r="DT105" s="581">
        <f>X105*((Resultat_liste!$Y107+20)/20)+Resultat_liste!$V107</f>
        <v>24</v>
      </c>
      <c r="DU105" s="581">
        <f>Y105*((Resultat_liste!$Y107+20)/20)+Resultat_liste!$V107</f>
        <v>0</v>
      </c>
      <c r="DV105" s="581">
        <f>Z105*((Resultat_liste!$Y107+20)/20)+Resultat_liste!$V107</f>
        <v>-24</v>
      </c>
      <c r="DW105" s="581">
        <f>AA105*((Resultat_liste!$Y107+20)/20)+Resultat_liste!$V107</f>
        <v>0</v>
      </c>
      <c r="DX105" s="581">
        <f>AB105*((Resultat_liste!$Y107+20)/20)+Resultat_liste!$V107</f>
        <v>24</v>
      </c>
      <c r="DY105" s="581">
        <f>AC105*((Resultat_liste!$Y107+20)/20)+Resultat_liste!$V107</f>
        <v>0</v>
      </c>
      <c r="DZ105" s="581">
        <f>AD105*((Resultat_liste!$Y107+20)/20)+Resultat_liste!$V107</f>
        <v>-24</v>
      </c>
      <c r="EA105" s="581">
        <f>AE105*((Resultat_liste!$Y107+20)/20)+Resultat_liste!$V107</f>
        <v>0</v>
      </c>
      <c r="EB105" s="581">
        <f>AF105*((Resultat_liste!$Y107+20)/20)+Resultat_liste!$V107</f>
        <v>24</v>
      </c>
      <c r="EC105" s="581">
        <f>AG105*((Resultat_liste!$Y107+20)/20)+Resultat_liste!$V107</f>
        <v>0</v>
      </c>
      <c r="ED105" s="581">
        <f>AH105*((Resultat_liste!$Y107+20)/20)+Resultat_liste!$V107</f>
        <v>-24</v>
      </c>
      <c r="EE105" s="581">
        <f>AI105*((Resultat_liste!$Y107+20)/20)+Resultat_liste!$V107</f>
        <v>0</v>
      </c>
      <c r="EF105" s="581">
        <f>AJ105*((Resultat_liste!$Y107+20)/20)+Resultat_liste!$V107</f>
        <v>24</v>
      </c>
      <c r="EG105" s="581">
        <f>AK105*((Resultat_liste!$Y107+20)/20)+Resultat_liste!$V107</f>
        <v>0</v>
      </c>
      <c r="EH105" s="581">
        <f>AL105*((Resultat_liste!$Y107+20)/20)+Resultat_liste!$V107</f>
        <v>-24</v>
      </c>
      <c r="EI105" s="581">
        <f>AM105*((Resultat_liste!$Y107+20)/20)+Resultat_liste!$V107</f>
        <v>0</v>
      </c>
      <c r="EJ105" s="581">
        <f>AN105*((Resultat_liste!$Y107+20)/20)+Resultat_liste!$V107</f>
        <v>24</v>
      </c>
      <c r="EK105" s="581">
        <f>AO105*((Resultat_liste!$Y107+20)/20)+Resultat_liste!$V107</f>
        <v>0</v>
      </c>
      <c r="EL105" s="581">
        <f>AP105*((Resultat_liste!$Y107+20)/20)+Resultat_liste!$V107</f>
        <v>-24</v>
      </c>
      <c r="EM105" s="581">
        <f>AQ105*((Resultat_liste!$Y107+20)/20)+Resultat_liste!$V107</f>
        <v>0</v>
      </c>
      <c r="EN105" s="581">
        <f>AR105*((Resultat_liste!$Y107+20)/20)+Resultat_liste!$V107</f>
        <v>24</v>
      </c>
      <c r="EO105" s="581">
        <f>AS105*((Resultat_liste!$Y107+20)/20)+Resultat_liste!$V107</f>
        <v>0</v>
      </c>
      <c r="EP105" s="581">
        <f>AT105*((Resultat_liste!$Y107+20)/20)+Resultat_liste!$V107</f>
        <v>-24</v>
      </c>
      <c r="EQ105" s="581">
        <f>AU105*((Resultat_liste!$Y107+20)/20)+Resultat_liste!$V107</f>
        <v>0</v>
      </c>
      <c r="ER105" s="581">
        <f>AV105*((Resultat_liste!$Y107+20)/20)+Resultat_liste!$V107</f>
        <v>24</v>
      </c>
      <c r="ES105" s="581">
        <f>AW105*((Resultat_liste!$Y107+20)/20)+Resultat_liste!$V107</f>
        <v>0</v>
      </c>
      <c r="ET105" s="581">
        <f>AX105*((Resultat_liste!$Y107+20)/20)+Resultat_liste!$V107</f>
        <v>-24</v>
      </c>
      <c r="EU105" s="581">
        <f>AY105*((Resultat_liste!$Y107+20)/20)+Resultat_liste!$V107</f>
        <v>0</v>
      </c>
      <c r="EV105" s="581">
        <f>AZ105*((Resultat_liste!$Y107+20)/20)+Resultat_liste!$V107</f>
        <v>24</v>
      </c>
      <c r="EW105" s="581">
        <f>BA105*((Resultat_liste!$Y107+20)/20)+Resultat_liste!$V107</f>
        <v>0</v>
      </c>
      <c r="EX105" s="581">
        <f>BB105*((Resultat_liste!$Y107+20)/20)+Resultat_liste!$V107</f>
        <v>-24</v>
      </c>
      <c r="EY105" s="581">
        <f>BC105*((Resultat_liste!$Y107+20)/20)+Resultat_liste!$V107</f>
        <v>0</v>
      </c>
      <c r="EZ105" s="581">
        <f>BD105*((Resultat_liste!$Y107+20)/20)+Resultat_liste!$V107</f>
        <v>24</v>
      </c>
      <c r="FA105" s="581">
        <f>BE105*((Resultat_liste!$Y107+20)/20)+Resultat_liste!$V107</f>
        <v>0</v>
      </c>
      <c r="FB105" s="581">
        <f t="shared" si="172"/>
        <v>20</v>
      </c>
      <c r="FC105" s="581">
        <f t="shared" si="173"/>
        <v>0</v>
      </c>
      <c r="FD105" s="581">
        <f t="shared" si="174"/>
        <v>-20</v>
      </c>
      <c r="FE105" s="581">
        <f t="shared" si="175"/>
        <v>0</v>
      </c>
      <c r="FF105" s="581">
        <f t="shared" si="176"/>
        <v>20</v>
      </c>
      <c r="FG105" s="581">
        <f t="shared" si="177"/>
        <v>0</v>
      </c>
      <c r="FH105" s="581">
        <f t="shared" si="178"/>
        <v>-20</v>
      </c>
      <c r="FI105" s="581">
        <f t="shared" si="179"/>
        <v>0</v>
      </c>
      <c r="FJ105" s="581">
        <f t="shared" si="180"/>
        <v>20</v>
      </c>
      <c r="FK105" s="581">
        <f t="shared" si="181"/>
        <v>0</v>
      </c>
      <c r="FL105" s="581">
        <f t="shared" si="182"/>
        <v>-20</v>
      </c>
      <c r="FM105" s="581">
        <f t="shared" si="183"/>
        <v>0</v>
      </c>
      <c r="FN105" s="581">
        <f t="shared" si="184"/>
        <v>20</v>
      </c>
      <c r="FO105" s="581">
        <f t="shared" si="185"/>
        <v>0</v>
      </c>
      <c r="FP105" s="581">
        <f t="shared" si="186"/>
        <v>-20</v>
      </c>
      <c r="FQ105" s="581">
        <f t="shared" si="187"/>
        <v>0</v>
      </c>
      <c r="FR105" s="581">
        <f t="shared" si="188"/>
        <v>20</v>
      </c>
      <c r="FS105" s="581">
        <f t="shared" si="189"/>
        <v>0</v>
      </c>
      <c r="FT105" s="581">
        <f t="shared" si="190"/>
        <v>-20</v>
      </c>
      <c r="FU105" s="581">
        <f t="shared" si="191"/>
        <v>0</v>
      </c>
      <c r="FV105" s="581">
        <f t="shared" si="192"/>
        <v>20</v>
      </c>
      <c r="FW105" s="581">
        <f t="shared" si="193"/>
        <v>0</v>
      </c>
      <c r="FX105" s="581">
        <f t="shared" si="194"/>
        <v>-20</v>
      </c>
      <c r="FY105" s="581">
        <f t="shared" si="195"/>
        <v>0</v>
      </c>
      <c r="FZ105" s="581">
        <f t="shared" si="196"/>
        <v>20</v>
      </c>
      <c r="GA105" s="581">
        <f t="shared" si="197"/>
        <v>0</v>
      </c>
      <c r="GB105" s="581">
        <f t="shared" si="101"/>
        <v>-20</v>
      </c>
      <c r="GC105" s="581">
        <f t="shared" si="102"/>
        <v>0</v>
      </c>
      <c r="GD105" s="581">
        <f t="shared" si="103"/>
        <v>20</v>
      </c>
      <c r="GE105" s="581">
        <f t="shared" si="104"/>
        <v>0</v>
      </c>
      <c r="GF105" s="581">
        <f t="shared" si="105"/>
        <v>-20</v>
      </c>
      <c r="GG105" s="581">
        <f t="shared" si="106"/>
        <v>0</v>
      </c>
      <c r="GH105" s="581">
        <f t="shared" si="107"/>
        <v>20</v>
      </c>
      <c r="GI105" s="581">
        <f t="shared" si="108"/>
        <v>0</v>
      </c>
      <c r="GJ105" s="581">
        <f t="shared" si="109"/>
        <v>-20</v>
      </c>
      <c r="GK105" s="581">
        <f t="shared" si="110"/>
        <v>0</v>
      </c>
      <c r="GL105" s="581">
        <f t="shared" si="111"/>
        <v>20</v>
      </c>
      <c r="GM105" s="581">
        <f t="shared" si="112"/>
        <v>0</v>
      </c>
      <c r="GN105" s="581">
        <f t="shared" si="113"/>
        <v>-20</v>
      </c>
      <c r="GO105" s="581">
        <f t="shared" si="114"/>
        <v>0</v>
      </c>
      <c r="GP105" s="581">
        <f t="shared" si="115"/>
        <v>20</v>
      </c>
      <c r="GQ105" s="581">
        <f t="shared" si="116"/>
        <v>0</v>
      </c>
      <c r="GR105" s="581">
        <f t="shared" si="117"/>
        <v>-20</v>
      </c>
      <c r="GS105" s="581">
        <f t="shared" si="118"/>
        <v>0</v>
      </c>
      <c r="GT105" s="581">
        <f t="shared" si="119"/>
        <v>20</v>
      </c>
      <c r="GU105" s="581">
        <f t="shared" si="120"/>
        <v>0</v>
      </c>
      <c r="GV105" s="581">
        <f t="shared" si="121"/>
        <v>-20</v>
      </c>
      <c r="GW105" s="581">
        <f t="shared" si="122"/>
        <v>0</v>
      </c>
      <c r="GX105" s="581">
        <f t="shared" si="123"/>
        <v>20</v>
      </c>
      <c r="GY105" s="581">
        <f t="shared" si="124"/>
        <v>0</v>
      </c>
    </row>
    <row r="106" spans="1:207" ht="16.5" thickTop="1" thickBot="1" x14ac:dyDescent="0.3">
      <c r="A106" s="581">
        <v>1050</v>
      </c>
      <c r="B106" s="584" t="s">
        <v>127</v>
      </c>
      <c r="C106" s="581">
        <f t="shared" si="198"/>
        <v>15</v>
      </c>
      <c r="D106" s="581">
        <f t="shared" si="125"/>
        <v>1503</v>
      </c>
      <c r="E106" s="581">
        <v>1050</v>
      </c>
      <c r="F106" s="581">
        <f t="shared" si="199"/>
        <v>3</v>
      </c>
      <c r="G106" s="582" t="s">
        <v>123</v>
      </c>
      <c r="H106" s="581">
        <v>20</v>
      </c>
      <c r="I106" s="581">
        <v>0</v>
      </c>
      <c r="J106" s="581">
        <v>-20</v>
      </c>
      <c r="K106" s="581">
        <v>0</v>
      </c>
      <c r="L106" s="581">
        <f t="shared" si="126"/>
        <v>20</v>
      </c>
      <c r="M106" s="581">
        <f t="shared" si="127"/>
        <v>0</v>
      </c>
      <c r="N106" s="581">
        <f t="shared" si="128"/>
        <v>-20</v>
      </c>
      <c r="O106" s="581">
        <f t="shared" si="129"/>
        <v>0</v>
      </c>
      <c r="P106" s="581">
        <f t="shared" si="130"/>
        <v>20</v>
      </c>
      <c r="Q106" s="581">
        <f t="shared" si="131"/>
        <v>0</v>
      </c>
      <c r="R106" s="581">
        <f t="shared" si="132"/>
        <v>-20</v>
      </c>
      <c r="S106" s="581">
        <f t="shared" si="133"/>
        <v>0</v>
      </c>
      <c r="T106" s="581">
        <f t="shared" si="134"/>
        <v>20</v>
      </c>
      <c r="U106" s="581">
        <f t="shared" si="135"/>
        <v>0</v>
      </c>
      <c r="V106" s="581">
        <f t="shared" si="136"/>
        <v>-20</v>
      </c>
      <c r="W106" s="581">
        <f t="shared" si="137"/>
        <v>0</v>
      </c>
      <c r="X106" s="581">
        <f t="shared" si="138"/>
        <v>20</v>
      </c>
      <c r="Y106" s="581">
        <f t="shared" si="139"/>
        <v>0</v>
      </c>
      <c r="Z106" s="581">
        <f t="shared" si="140"/>
        <v>-20</v>
      </c>
      <c r="AA106" s="581">
        <f t="shared" si="141"/>
        <v>0</v>
      </c>
      <c r="AB106" s="581">
        <f t="shared" si="142"/>
        <v>20</v>
      </c>
      <c r="AC106" s="581">
        <f t="shared" si="143"/>
        <v>0</v>
      </c>
      <c r="AD106" s="581">
        <f t="shared" si="144"/>
        <v>-20</v>
      </c>
      <c r="AE106" s="581">
        <f t="shared" si="145"/>
        <v>0</v>
      </c>
      <c r="AF106" s="581">
        <f t="shared" si="146"/>
        <v>20</v>
      </c>
      <c r="AG106" s="581">
        <f t="shared" si="147"/>
        <v>0</v>
      </c>
      <c r="AH106" s="581">
        <f t="shared" si="148"/>
        <v>-20</v>
      </c>
      <c r="AI106" s="581">
        <f t="shared" si="149"/>
        <v>0</v>
      </c>
      <c r="AJ106" s="581">
        <f t="shared" si="150"/>
        <v>20</v>
      </c>
      <c r="AK106" s="581">
        <f t="shared" si="151"/>
        <v>0</v>
      </c>
      <c r="AL106" s="581">
        <f t="shared" si="152"/>
        <v>-20</v>
      </c>
      <c r="AM106" s="581">
        <f t="shared" si="153"/>
        <v>0</v>
      </c>
      <c r="AN106" s="581">
        <f t="shared" si="154"/>
        <v>20</v>
      </c>
      <c r="AO106" s="581">
        <f t="shared" si="155"/>
        <v>0</v>
      </c>
      <c r="AP106" s="581">
        <f t="shared" si="156"/>
        <v>-20</v>
      </c>
      <c r="AQ106" s="581">
        <f t="shared" si="157"/>
        <v>0</v>
      </c>
      <c r="AR106" s="581">
        <f t="shared" si="158"/>
        <v>20</v>
      </c>
      <c r="AS106" s="581">
        <f t="shared" si="159"/>
        <v>0</v>
      </c>
      <c r="AT106" s="581">
        <f t="shared" si="160"/>
        <v>-20</v>
      </c>
      <c r="AU106" s="581">
        <f t="shared" si="161"/>
        <v>0</v>
      </c>
      <c r="AV106" s="581">
        <f t="shared" si="162"/>
        <v>20</v>
      </c>
      <c r="AW106" s="581">
        <f t="shared" si="163"/>
        <v>0</v>
      </c>
      <c r="AX106" s="581">
        <f t="shared" si="164"/>
        <v>-20</v>
      </c>
      <c r="AY106" s="581">
        <f t="shared" si="165"/>
        <v>0</v>
      </c>
      <c r="AZ106" s="581">
        <f t="shared" si="166"/>
        <v>20</v>
      </c>
      <c r="BA106" s="581">
        <f t="shared" si="167"/>
        <v>0</v>
      </c>
      <c r="BB106" s="581">
        <f t="shared" si="168"/>
        <v>-20</v>
      </c>
      <c r="BC106" s="581">
        <f t="shared" si="169"/>
        <v>0</v>
      </c>
      <c r="BD106" s="581">
        <f t="shared" si="170"/>
        <v>20</v>
      </c>
      <c r="BE106" s="581">
        <f t="shared" si="171"/>
        <v>0</v>
      </c>
      <c r="BF106" s="581">
        <f>H106*((Resultat_liste!$M108+20)/20)+Resultat_liste!$J108</f>
        <v>20</v>
      </c>
      <c r="BG106" s="581">
        <f>I106*((Resultat_liste!$M108+20)/20)+Resultat_liste!$J108</f>
        <v>0</v>
      </c>
      <c r="BH106" s="581">
        <f>J106*((Resultat_liste!$M108+20)/20)+Resultat_liste!$J108</f>
        <v>-20</v>
      </c>
      <c r="BI106" s="581">
        <f>K106*((Resultat_liste!$M108+20)/20)+Resultat_liste!$J108</f>
        <v>0</v>
      </c>
      <c r="BJ106" s="581">
        <f>L106*((Resultat_liste!$M108+20)/20)+Resultat_liste!$J108</f>
        <v>20</v>
      </c>
      <c r="BK106" s="581">
        <f>M106*((Resultat_liste!$M108+20)/20)+Resultat_liste!$J108</f>
        <v>0</v>
      </c>
      <c r="BL106" s="581">
        <f>N106*((Resultat_liste!$M108+20)/20)+Resultat_liste!$J108</f>
        <v>-20</v>
      </c>
      <c r="BM106" s="581">
        <f>O106*((Resultat_liste!$M108+20)/20)+Resultat_liste!$J108</f>
        <v>0</v>
      </c>
      <c r="BN106" s="581">
        <f>P106*((Resultat_liste!$M108+20)/20)+Resultat_liste!$J108</f>
        <v>20</v>
      </c>
      <c r="BO106" s="581">
        <f>Q106*((Resultat_liste!$M108+20)/20)+Resultat_liste!$J108</f>
        <v>0</v>
      </c>
      <c r="BP106" s="581">
        <f>R106*((Resultat_liste!$M108+20)/20)+Resultat_liste!$J108</f>
        <v>-20</v>
      </c>
      <c r="BQ106" s="581">
        <f>S106*((Resultat_liste!$M108+20)/20)+Resultat_liste!$J108</f>
        <v>0</v>
      </c>
      <c r="BR106" s="581">
        <f>T106*((Resultat_liste!$M108+20)/20)+Resultat_liste!$J108</f>
        <v>20</v>
      </c>
      <c r="BS106" s="581">
        <f>U106*((Resultat_liste!$M108+20)/20)+Resultat_liste!$J108</f>
        <v>0</v>
      </c>
      <c r="BT106" s="581">
        <f>V106*((Resultat_liste!$M108+20)/20)+Resultat_liste!$J108</f>
        <v>-20</v>
      </c>
      <c r="BU106" s="581">
        <f>W106*((Resultat_liste!$M108+20)/20)+Resultat_liste!$J108</f>
        <v>0</v>
      </c>
      <c r="BV106" s="581">
        <f>X106*((Resultat_liste!$M108+20)/20)+Resultat_liste!$J108</f>
        <v>20</v>
      </c>
      <c r="BW106" s="581">
        <f>Y106*((Resultat_liste!$M108+20)/20)+Resultat_liste!$J108</f>
        <v>0</v>
      </c>
      <c r="BX106" s="581">
        <f>Z106*((Resultat_liste!$M108+20)/20)+Resultat_liste!$J108</f>
        <v>-20</v>
      </c>
      <c r="BY106" s="581">
        <f>AA106*((Resultat_liste!$M108+20)/20)+Resultat_liste!$J108</f>
        <v>0</v>
      </c>
      <c r="BZ106" s="581">
        <f>AB106*((Resultat_liste!$M108+20)/20)+Resultat_liste!$J108</f>
        <v>20</v>
      </c>
      <c r="CA106" s="581">
        <f>AC106*((Resultat_liste!$M108+20)/20)+Resultat_liste!$J108</f>
        <v>0</v>
      </c>
      <c r="CB106" s="581">
        <f>AD106*((Resultat_liste!$M108+20)/20)+Resultat_liste!$J108</f>
        <v>-20</v>
      </c>
      <c r="CC106" s="581">
        <f>AE106*((Resultat_liste!$M108+20)/20)+Resultat_liste!$J108</f>
        <v>0</v>
      </c>
      <c r="CD106" s="581">
        <f>AF106*((Resultat_liste!$M108+20)/20)+Resultat_liste!$J108</f>
        <v>20</v>
      </c>
      <c r="CE106" s="581">
        <f>AG106*((Resultat_liste!$M108+20)/20)+Resultat_liste!$J108</f>
        <v>0</v>
      </c>
      <c r="CF106" s="581">
        <f>AH106*((Resultat_liste!$M108+20)/20)+Resultat_liste!$J108</f>
        <v>-20</v>
      </c>
      <c r="CG106" s="581">
        <f>AI106*((Resultat_liste!$M108+20)/20)+Resultat_liste!$J108</f>
        <v>0</v>
      </c>
      <c r="CH106" s="581">
        <f>AJ106*((Resultat_liste!$M108+20)/20)+Resultat_liste!$J108</f>
        <v>20</v>
      </c>
      <c r="CI106" s="581">
        <f>AK106*((Resultat_liste!$M108+20)/20)+Resultat_liste!$J108</f>
        <v>0</v>
      </c>
      <c r="CJ106" s="581">
        <f>AL106*((Resultat_liste!$M108+20)/20)+Resultat_liste!$J108</f>
        <v>-20</v>
      </c>
      <c r="CK106" s="581">
        <f>AM106*((Resultat_liste!$M108+20)/20)+Resultat_liste!$J108</f>
        <v>0</v>
      </c>
      <c r="CL106" s="581">
        <f>AN106*((Resultat_liste!$M108+20)/20)+Resultat_liste!$J108</f>
        <v>20</v>
      </c>
      <c r="CM106" s="581">
        <f>AO106*((Resultat_liste!$M108+20)/20)+Resultat_liste!$J108</f>
        <v>0</v>
      </c>
      <c r="CN106" s="581">
        <f>AP106*((Resultat_liste!$M108+20)/20)+Resultat_liste!$J108</f>
        <v>-20</v>
      </c>
      <c r="CO106" s="581">
        <f>AQ106*((Resultat_liste!$M108+20)/20)+Resultat_liste!$J108</f>
        <v>0</v>
      </c>
      <c r="CP106" s="581">
        <f>AR106*((Resultat_liste!$M108+20)/20)+Resultat_liste!$J108</f>
        <v>20</v>
      </c>
      <c r="CQ106" s="581">
        <f>AS106*((Resultat_liste!$M108+20)/20)+Resultat_liste!$J108</f>
        <v>0</v>
      </c>
      <c r="CR106" s="581">
        <f>AT106*((Resultat_liste!$M108+20)/20)+Resultat_liste!$J108</f>
        <v>-20</v>
      </c>
      <c r="CS106" s="581">
        <f>AU106*((Resultat_liste!$M108+20)/20)+Resultat_liste!$J108</f>
        <v>0</v>
      </c>
      <c r="CT106" s="581">
        <f>AV106*((Resultat_liste!$M108+20)/20)+Resultat_liste!$J108</f>
        <v>20</v>
      </c>
      <c r="CU106" s="581">
        <f>AW106*((Resultat_liste!$M108+20)/20)+Resultat_liste!$J108</f>
        <v>0</v>
      </c>
      <c r="CV106" s="581">
        <f>AX106*((Resultat_liste!$M108+20)/20)+Resultat_liste!$J108</f>
        <v>-20</v>
      </c>
      <c r="CW106" s="581">
        <f>AY106*((Resultat_liste!$M108+20)/20)+Resultat_liste!$J108</f>
        <v>0</v>
      </c>
      <c r="CX106" s="581">
        <f>AZ106*((Resultat_liste!$M108+20)/20)+Resultat_liste!$J108</f>
        <v>20</v>
      </c>
      <c r="CY106" s="581">
        <f>BA106*((Resultat_liste!$M108+20)/20)+Resultat_liste!$J108</f>
        <v>0</v>
      </c>
      <c r="CZ106" s="581">
        <f>BB106*((Resultat_liste!$M108+20)/20)+Resultat_liste!$J108</f>
        <v>-20</v>
      </c>
      <c r="DA106" s="581">
        <f>BC106*((Resultat_liste!$M108+20)/20)+Resultat_liste!$J108</f>
        <v>0</v>
      </c>
      <c r="DB106" s="581">
        <f>BD106*((Resultat_liste!$M108+20)/20)+Resultat_liste!$J108</f>
        <v>20</v>
      </c>
      <c r="DC106" s="581">
        <f>BE106*((Resultat_liste!$M108+20)/20)+Resultat_liste!$J108</f>
        <v>0</v>
      </c>
      <c r="DD106" s="581">
        <f>H106*((Resultat_liste!$Y108+20)/20)+Resultat_liste!$V108</f>
        <v>20</v>
      </c>
      <c r="DE106" s="581">
        <f>I106*((Resultat_liste!$Y108+20)/20)+Resultat_liste!$V108</f>
        <v>0</v>
      </c>
      <c r="DF106" s="581">
        <f>J106*((Resultat_liste!$Y108+20)/20)+Resultat_liste!$V108</f>
        <v>-20</v>
      </c>
      <c r="DG106" s="581">
        <f>K106*((Resultat_liste!$Y108+20)/20)+Resultat_liste!$V108</f>
        <v>0</v>
      </c>
      <c r="DH106" s="581">
        <f>L106*((Resultat_liste!$Y108+20)/20)+Resultat_liste!$V108</f>
        <v>20</v>
      </c>
      <c r="DI106" s="581">
        <f>M106*((Resultat_liste!$Y108+20)/20)+Resultat_liste!$V108</f>
        <v>0</v>
      </c>
      <c r="DJ106" s="581">
        <f>N106*((Resultat_liste!$Y108+20)/20)+Resultat_liste!$V108</f>
        <v>-20</v>
      </c>
      <c r="DK106" s="581">
        <f>O106*((Resultat_liste!$Y108+20)/20)+Resultat_liste!$V108</f>
        <v>0</v>
      </c>
      <c r="DL106" s="581">
        <f>P106*((Resultat_liste!$Y108+20)/20)+Resultat_liste!$V108</f>
        <v>20</v>
      </c>
      <c r="DM106" s="581">
        <f>Q106*((Resultat_liste!$Y108+20)/20)+Resultat_liste!$V108</f>
        <v>0</v>
      </c>
      <c r="DN106" s="581">
        <f>R106*((Resultat_liste!$Y108+20)/20)+Resultat_liste!$V108</f>
        <v>-20</v>
      </c>
      <c r="DO106" s="581">
        <f>S106*((Resultat_liste!$Y108+20)/20)+Resultat_liste!$V108</f>
        <v>0</v>
      </c>
      <c r="DP106" s="581">
        <f>T106*((Resultat_liste!$Y108+20)/20)+Resultat_liste!$V108</f>
        <v>20</v>
      </c>
      <c r="DQ106" s="581">
        <f>U106*((Resultat_liste!$Y108+20)/20)+Resultat_liste!$V108</f>
        <v>0</v>
      </c>
      <c r="DR106" s="581">
        <f>V106*((Resultat_liste!$Y108+20)/20)+Resultat_liste!$V108</f>
        <v>-20</v>
      </c>
      <c r="DS106" s="581">
        <f>W106*((Resultat_liste!$Y108+20)/20)+Resultat_liste!$V108</f>
        <v>0</v>
      </c>
      <c r="DT106" s="581">
        <f>X106*((Resultat_liste!$Y108+20)/20)+Resultat_liste!$V108</f>
        <v>20</v>
      </c>
      <c r="DU106" s="581">
        <f>Y106*((Resultat_liste!$Y108+20)/20)+Resultat_liste!$V108</f>
        <v>0</v>
      </c>
      <c r="DV106" s="581">
        <f>Z106*((Resultat_liste!$Y108+20)/20)+Resultat_liste!$V108</f>
        <v>-20</v>
      </c>
      <c r="DW106" s="581">
        <f>AA106*((Resultat_liste!$Y108+20)/20)+Resultat_liste!$V108</f>
        <v>0</v>
      </c>
      <c r="DX106" s="581">
        <f>AB106*((Resultat_liste!$Y108+20)/20)+Resultat_liste!$V108</f>
        <v>20</v>
      </c>
      <c r="DY106" s="581">
        <f>AC106*((Resultat_liste!$Y108+20)/20)+Resultat_liste!$V108</f>
        <v>0</v>
      </c>
      <c r="DZ106" s="581">
        <f>AD106*((Resultat_liste!$Y108+20)/20)+Resultat_liste!$V108</f>
        <v>-20</v>
      </c>
      <c r="EA106" s="581">
        <f>AE106*((Resultat_liste!$Y108+20)/20)+Resultat_liste!$V108</f>
        <v>0</v>
      </c>
      <c r="EB106" s="581">
        <f>AF106*((Resultat_liste!$Y108+20)/20)+Resultat_liste!$V108</f>
        <v>20</v>
      </c>
      <c r="EC106" s="581">
        <f>AG106*((Resultat_liste!$Y108+20)/20)+Resultat_liste!$V108</f>
        <v>0</v>
      </c>
      <c r="ED106" s="581">
        <f>AH106*((Resultat_liste!$Y108+20)/20)+Resultat_liste!$V108</f>
        <v>-20</v>
      </c>
      <c r="EE106" s="581">
        <f>AI106*((Resultat_liste!$Y108+20)/20)+Resultat_liste!$V108</f>
        <v>0</v>
      </c>
      <c r="EF106" s="581">
        <f>AJ106*((Resultat_liste!$Y108+20)/20)+Resultat_liste!$V108</f>
        <v>20</v>
      </c>
      <c r="EG106" s="581">
        <f>AK106*((Resultat_liste!$Y108+20)/20)+Resultat_liste!$V108</f>
        <v>0</v>
      </c>
      <c r="EH106" s="581">
        <f>AL106*((Resultat_liste!$Y108+20)/20)+Resultat_liste!$V108</f>
        <v>-20</v>
      </c>
      <c r="EI106" s="581">
        <f>AM106*((Resultat_liste!$Y108+20)/20)+Resultat_liste!$V108</f>
        <v>0</v>
      </c>
      <c r="EJ106" s="581">
        <f>AN106*((Resultat_liste!$Y108+20)/20)+Resultat_liste!$V108</f>
        <v>20</v>
      </c>
      <c r="EK106" s="581">
        <f>AO106*((Resultat_liste!$Y108+20)/20)+Resultat_liste!$V108</f>
        <v>0</v>
      </c>
      <c r="EL106" s="581">
        <f>AP106*((Resultat_liste!$Y108+20)/20)+Resultat_liste!$V108</f>
        <v>-20</v>
      </c>
      <c r="EM106" s="581">
        <f>AQ106*((Resultat_liste!$Y108+20)/20)+Resultat_liste!$V108</f>
        <v>0</v>
      </c>
      <c r="EN106" s="581">
        <f>AR106*((Resultat_liste!$Y108+20)/20)+Resultat_liste!$V108</f>
        <v>20</v>
      </c>
      <c r="EO106" s="581">
        <f>AS106*((Resultat_liste!$Y108+20)/20)+Resultat_liste!$V108</f>
        <v>0</v>
      </c>
      <c r="EP106" s="581">
        <f>AT106*((Resultat_liste!$Y108+20)/20)+Resultat_liste!$V108</f>
        <v>-20</v>
      </c>
      <c r="EQ106" s="581">
        <f>AU106*((Resultat_liste!$Y108+20)/20)+Resultat_liste!$V108</f>
        <v>0</v>
      </c>
      <c r="ER106" s="581">
        <f>AV106*((Resultat_liste!$Y108+20)/20)+Resultat_liste!$V108</f>
        <v>20</v>
      </c>
      <c r="ES106" s="581">
        <f>AW106*((Resultat_liste!$Y108+20)/20)+Resultat_liste!$V108</f>
        <v>0</v>
      </c>
      <c r="ET106" s="581">
        <f>AX106*((Resultat_liste!$Y108+20)/20)+Resultat_liste!$V108</f>
        <v>-20</v>
      </c>
      <c r="EU106" s="581">
        <f>AY106*((Resultat_liste!$Y108+20)/20)+Resultat_liste!$V108</f>
        <v>0</v>
      </c>
      <c r="EV106" s="581">
        <f>AZ106*((Resultat_liste!$Y108+20)/20)+Resultat_liste!$V108</f>
        <v>20</v>
      </c>
      <c r="EW106" s="581">
        <f>BA106*((Resultat_liste!$Y108+20)/20)+Resultat_liste!$V108</f>
        <v>0</v>
      </c>
      <c r="EX106" s="581">
        <f>BB106*((Resultat_liste!$Y108+20)/20)+Resultat_liste!$V108</f>
        <v>-20</v>
      </c>
      <c r="EY106" s="581">
        <f>BC106*((Resultat_liste!$Y108+20)/20)+Resultat_liste!$V108</f>
        <v>0</v>
      </c>
      <c r="EZ106" s="581">
        <f>BD106*((Resultat_liste!$Y108+20)/20)+Resultat_liste!$V108</f>
        <v>20</v>
      </c>
      <c r="FA106" s="581">
        <f>BE106*((Resultat_liste!$Y108+20)/20)+Resultat_liste!$V108</f>
        <v>0</v>
      </c>
      <c r="FB106" s="581">
        <f t="shared" si="172"/>
        <v>20</v>
      </c>
      <c r="FC106" s="581">
        <f t="shared" si="173"/>
        <v>0</v>
      </c>
      <c r="FD106" s="581">
        <f t="shared" si="174"/>
        <v>-20</v>
      </c>
      <c r="FE106" s="581">
        <f t="shared" si="175"/>
        <v>0</v>
      </c>
      <c r="FF106" s="581">
        <f t="shared" si="176"/>
        <v>20</v>
      </c>
      <c r="FG106" s="581">
        <f t="shared" si="177"/>
        <v>0</v>
      </c>
      <c r="FH106" s="581">
        <f t="shared" si="178"/>
        <v>-20</v>
      </c>
      <c r="FI106" s="581">
        <f t="shared" si="179"/>
        <v>0</v>
      </c>
      <c r="FJ106" s="581">
        <f t="shared" si="180"/>
        <v>20</v>
      </c>
      <c r="FK106" s="581">
        <f t="shared" si="181"/>
        <v>0</v>
      </c>
      <c r="FL106" s="581">
        <f t="shared" si="182"/>
        <v>-20</v>
      </c>
      <c r="FM106" s="581">
        <f t="shared" si="183"/>
        <v>0</v>
      </c>
      <c r="FN106" s="581">
        <f t="shared" si="184"/>
        <v>20</v>
      </c>
      <c r="FO106" s="581">
        <f t="shared" si="185"/>
        <v>0</v>
      </c>
      <c r="FP106" s="581">
        <f t="shared" si="186"/>
        <v>-20</v>
      </c>
      <c r="FQ106" s="581">
        <f t="shared" si="187"/>
        <v>0</v>
      </c>
      <c r="FR106" s="581">
        <f t="shared" si="188"/>
        <v>20</v>
      </c>
      <c r="FS106" s="581">
        <f t="shared" si="189"/>
        <v>0</v>
      </c>
      <c r="FT106" s="581">
        <f t="shared" si="190"/>
        <v>-20</v>
      </c>
      <c r="FU106" s="581">
        <f t="shared" si="191"/>
        <v>0</v>
      </c>
      <c r="FV106" s="581">
        <f t="shared" si="192"/>
        <v>20</v>
      </c>
      <c r="FW106" s="581">
        <f t="shared" si="193"/>
        <v>0</v>
      </c>
      <c r="FX106" s="581">
        <f t="shared" si="194"/>
        <v>-20</v>
      </c>
      <c r="FY106" s="581">
        <f t="shared" si="195"/>
        <v>0</v>
      </c>
      <c r="FZ106" s="581">
        <f t="shared" si="196"/>
        <v>20</v>
      </c>
      <c r="GA106" s="581">
        <f t="shared" si="197"/>
        <v>0</v>
      </c>
      <c r="GB106" s="581">
        <f t="shared" si="101"/>
        <v>-20</v>
      </c>
      <c r="GC106" s="581">
        <f t="shared" si="102"/>
        <v>0</v>
      </c>
      <c r="GD106" s="581">
        <f t="shared" si="103"/>
        <v>20</v>
      </c>
      <c r="GE106" s="581">
        <f t="shared" si="104"/>
        <v>0</v>
      </c>
      <c r="GF106" s="581">
        <f t="shared" si="105"/>
        <v>-20</v>
      </c>
      <c r="GG106" s="581">
        <f t="shared" si="106"/>
        <v>0</v>
      </c>
      <c r="GH106" s="581">
        <f t="shared" si="107"/>
        <v>20</v>
      </c>
      <c r="GI106" s="581">
        <f t="shared" si="108"/>
        <v>0</v>
      </c>
      <c r="GJ106" s="581">
        <f t="shared" si="109"/>
        <v>-20</v>
      </c>
      <c r="GK106" s="581">
        <f t="shared" si="110"/>
        <v>0</v>
      </c>
      <c r="GL106" s="581">
        <f t="shared" si="111"/>
        <v>20</v>
      </c>
      <c r="GM106" s="581">
        <f t="shared" si="112"/>
        <v>0</v>
      </c>
      <c r="GN106" s="581">
        <f t="shared" si="113"/>
        <v>-20</v>
      </c>
      <c r="GO106" s="581">
        <f t="shared" si="114"/>
        <v>0</v>
      </c>
      <c r="GP106" s="581">
        <f t="shared" si="115"/>
        <v>20</v>
      </c>
      <c r="GQ106" s="581">
        <f t="shared" si="116"/>
        <v>0</v>
      </c>
      <c r="GR106" s="581">
        <f t="shared" si="117"/>
        <v>-20</v>
      </c>
      <c r="GS106" s="581">
        <f t="shared" si="118"/>
        <v>0</v>
      </c>
      <c r="GT106" s="581">
        <f t="shared" si="119"/>
        <v>20</v>
      </c>
      <c r="GU106" s="581">
        <f t="shared" si="120"/>
        <v>0</v>
      </c>
      <c r="GV106" s="581">
        <f t="shared" si="121"/>
        <v>-20</v>
      </c>
      <c r="GW106" s="581">
        <f t="shared" si="122"/>
        <v>0</v>
      </c>
      <c r="GX106" s="581">
        <f t="shared" si="123"/>
        <v>20</v>
      </c>
      <c r="GY106" s="581">
        <f t="shared" si="124"/>
        <v>0</v>
      </c>
    </row>
    <row r="107" spans="1:207" ht="16.5" thickTop="1" thickBot="1" x14ac:dyDescent="0.3">
      <c r="A107" s="581">
        <v>1060</v>
      </c>
      <c r="B107" s="584" t="s">
        <v>128</v>
      </c>
      <c r="C107" s="581">
        <f t="shared" si="198"/>
        <v>15</v>
      </c>
      <c r="D107" s="581">
        <f t="shared" si="125"/>
        <v>1504</v>
      </c>
      <c r="E107" s="581">
        <v>1060</v>
      </c>
      <c r="F107" s="581">
        <f t="shared" si="199"/>
        <v>4</v>
      </c>
      <c r="G107" s="582" t="s">
        <v>123</v>
      </c>
      <c r="H107" s="581">
        <v>20</v>
      </c>
      <c r="I107" s="581">
        <v>0</v>
      </c>
      <c r="J107" s="581">
        <v>-20</v>
      </c>
      <c r="K107" s="581">
        <v>0</v>
      </c>
      <c r="L107" s="581">
        <f t="shared" si="126"/>
        <v>20</v>
      </c>
      <c r="M107" s="581">
        <f t="shared" si="127"/>
        <v>0</v>
      </c>
      <c r="N107" s="581">
        <f t="shared" si="128"/>
        <v>-20</v>
      </c>
      <c r="O107" s="581">
        <f t="shared" si="129"/>
        <v>0</v>
      </c>
      <c r="P107" s="581">
        <f t="shared" si="130"/>
        <v>20</v>
      </c>
      <c r="Q107" s="581">
        <f t="shared" si="131"/>
        <v>0</v>
      </c>
      <c r="R107" s="581">
        <f t="shared" si="132"/>
        <v>-20</v>
      </c>
      <c r="S107" s="581">
        <f t="shared" si="133"/>
        <v>0</v>
      </c>
      <c r="T107" s="581">
        <f t="shared" si="134"/>
        <v>20</v>
      </c>
      <c r="U107" s="581">
        <f t="shared" si="135"/>
        <v>0</v>
      </c>
      <c r="V107" s="581">
        <f t="shared" si="136"/>
        <v>-20</v>
      </c>
      <c r="W107" s="581">
        <f t="shared" si="137"/>
        <v>0</v>
      </c>
      <c r="X107" s="581">
        <f t="shared" si="138"/>
        <v>20</v>
      </c>
      <c r="Y107" s="581">
        <f t="shared" si="139"/>
        <v>0</v>
      </c>
      <c r="Z107" s="581">
        <f t="shared" si="140"/>
        <v>-20</v>
      </c>
      <c r="AA107" s="581">
        <f t="shared" si="141"/>
        <v>0</v>
      </c>
      <c r="AB107" s="581">
        <f t="shared" si="142"/>
        <v>20</v>
      </c>
      <c r="AC107" s="581">
        <f t="shared" si="143"/>
        <v>0</v>
      </c>
      <c r="AD107" s="581">
        <f t="shared" si="144"/>
        <v>-20</v>
      </c>
      <c r="AE107" s="581">
        <f t="shared" si="145"/>
        <v>0</v>
      </c>
      <c r="AF107" s="581">
        <f t="shared" si="146"/>
        <v>20</v>
      </c>
      <c r="AG107" s="581">
        <f t="shared" si="147"/>
        <v>0</v>
      </c>
      <c r="AH107" s="581">
        <f t="shared" si="148"/>
        <v>-20</v>
      </c>
      <c r="AI107" s="581">
        <f t="shared" si="149"/>
        <v>0</v>
      </c>
      <c r="AJ107" s="581">
        <f t="shared" si="150"/>
        <v>20</v>
      </c>
      <c r="AK107" s="581">
        <f t="shared" si="151"/>
        <v>0</v>
      </c>
      <c r="AL107" s="581">
        <f t="shared" si="152"/>
        <v>-20</v>
      </c>
      <c r="AM107" s="581">
        <f t="shared" si="153"/>
        <v>0</v>
      </c>
      <c r="AN107" s="581">
        <f t="shared" si="154"/>
        <v>20</v>
      </c>
      <c r="AO107" s="581">
        <f t="shared" si="155"/>
        <v>0</v>
      </c>
      <c r="AP107" s="581">
        <f t="shared" si="156"/>
        <v>-20</v>
      </c>
      <c r="AQ107" s="581">
        <f t="shared" si="157"/>
        <v>0</v>
      </c>
      <c r="AR107" s="581">
        <f t="shared" si="158"/>
        <v>20</v>
      </c>
      <c r="AS107" s="581">
        <f t="shared" si="159"/>
        <v>0</v>
      </c>
      <c r="AT107" s="581">
        <f t="shared" si="160"/>
        <v>-20</v>
      </c>
      <c r="AU107" s="581">
        <f t="shared" si="161"/>
        <v>0</v>
      </c>
      <c r="AV107" s="581">
        <f t="shared" si="162"/>
        <v>20</v>
      </c>
      <c r="AW107" s="581">
        <f t="shared" si="163"/>
        <v>0</v>
      </c>
      <c r="AX107" s="581">
        <f t="shared" si="164"/>
        <v>-20</v>
      </c>
      <c r="AY107" s="581">
        <f t="shared" si="165"/>
        <v>0</v>
      </c>
      <c r="AZ107" s="581">
        <f t="shared" si="166"/>
        <v>20</v>
      </c>
      <c r="BA107" s="581">
        <f t="shared" si="167"/>
        <v>0</v>
      </c>
      <c r="BB107" s="581">
        <f t="shared" si="168"/>
        <v>-20</v>
      </c>
      <c r="BC107" s="581">
        <f t="shared" si="169"/>
        <v>0</v>
      </c>
      <c r="BD107" s="581">
        <f t="shared" si="170"/>
        <v>20</v>
      </c>
      <c r="BE107" s="581">
        <f t="shared" si="171"/>
        <v>0</v>
      </c>
      <c r="BF107" s="581">
        <f>H107*((Resultat_liste!$M109+20)/20)+Resultat_liste!$J109</f>
        <v>21</v>
      </c>
      <c r="BG107" s="581">
        <f>I107*((Resultat_liste!$M109+20)/20)+Resultat_liste!$J109</f>
        <v>0</v>
      </c>
      <c r="BH107" s="581">
        <f>J107*((Resultat_liste!$M109+20)/20)+Resultat_liste!$J109</f>
        <v>-21</v>
      </c>
      <c r="BI107" s="581">
        <f>K107*((Resultat_liste!$M109+20)/20)+Resultat_liste!$J109</f>
        <v>0</v>
      </c>
      <c r="BJ107" s="581">
        <f>L107*((Resultat_liste!$M109+20)/20)+Resultat_liste!$J109</f>
        <v>21</v>
      </c>
      <c r="BK107" s="581">
        <f>M107*((Resultat_liste!$M109+20)/20)+Resultat_liste!$J109</f>
        <v>0</v>
      </c>
      <c r="BL107" s="581">
        <f>N107*((Resultat_liste!$M109+20)/20)+Resultat_liste!$J109</f>
        <v>-21</v>
      </c>
      <c r="BM107" s="581">
        <f>O107*((Resultat_liste!$M109+20)/20)+Resultat_liste!$J109</f>
        <v>0</v>
      </c>
      <c r="BN107" s="581">
        <f>P107*((Resultat_liste!$M109+20)/20)+Resultat_liste!$J109</f>
        <v>21</v>
      </c>
      <c r="BO107" s="581">
        <f>Q107*((Resultat_liste!$M109+20)/20)+Resultat_liste!$J109</f>
        <v>0</v>
      </c>
      <c r="BP107" s="581">
        <f>R107*((Resultat_liste!$M109+20)/20)+Resultat_liste!$J109</f>
        <v>-21</v>
      </c>
      <c r="BQ107" s="581">
        <f>S107*((Resultat_liste!$M109+20)/20)+Resultat_liste!$J109</f>
        <v>0</v>
      </c>
      <c r="BR107" s="581">
        <f>T107*((Resultat_liste!$M109+20)/20)+Resultat_liste!$J109</f>
        <v>21</v>
      </c>
      <c r="BS107" s="581">
        <f>U107*((Resultat_liste!$M109+20)/20)+Resultat_liste!$J109</f>
        <v>0</v>
      </c>
      <c r="BT107" s="581">
        <f>V107*((Resultat_liste!$M109+20)/20)+Resultat_liste!$J109</f>
        <v>-21</v>
      </c>
      <c r="BU107" s="581">
        <f>W107*((Resultat_liste!$M109+20)/20)+Resultat_liste!$J109</f>
        <v>0</v>
      </c>
      <c r="BV107" s="581">
        <f>X107*((Resultat_liste!$M109+20)/20)+Resultat_liste!$J109</f>
        <v>21</v>
      </c>
      <c r="BW107" s="581">
        <f>Y107*((Resultat_liste!$M109+20)/20)+Resultat_liste!$J109</f>
        <v>0</v>
      </c>
      <c r="BX107" s="581">
        <f>Z107*((Resultat_liste!$M109+20)/20)+Resultat_liste!$J109</f>
        <v>-21</v>
      </c>
      <c r="BY107" s="581">
        <f>AA107*((Resultat_liste!$M109+20)/20)+Resultat_liste!$J109</f>
        <v>0</v>
      </c>
      <c r="BZ107" s="581">
        <f>AB107*((Resultat_liste!$M109+20)/20)+Resultat_liste!$J109</f>
        <v>21</v>
      </c>
      <c r="CA107" s="581">
        <f>AC107*((Resultat_liste!$M109+20)/20)+Resultat_liste!$J109</f>
        <v>0</v>
      </c>
      <c r="CB107" s="581">
        <f>AD107*((Resultat_liste!$M109+20)/20)+Resultat_liste!$J109</f>
        <v>-21</v>
      </c>
      <c r="CC107" s="581">
        <f>AE107*((Resultat_liste!$M109+20)/20)+Resultat_liste!$J109</f>
        <v>0</v>
      </c>
      <c r="CD107" s="581">
        <f>AF107*((Resultat_liste!$M109+20)/20)+Resultat_liste!$J109</f>
        <v>21</v>
      </c>
      <c r="CE107" s="581">
        <f>AG107*((Resultat_liste!$M109+20)/20)+Resultat_liste!$J109</f>
        <v>0</v>
      </c>
      <c r="CF107" s="581">
        <f>AH107*((Resultat_liste!$M109+20)/20)+Resultat_liste!$J109</f>
        <v>-21</v>
      </c>
      <c r="CG107" s="581">
        <f>AI107*((Resultat_liste!$M109+20)/20)+Resultat_liste!$J109</f>
        <v>0</v>
      </c>
      <c r="CH107" s="581">
        <f>AJ107*((Resultat_liste!$M109+20)/20)+Resultat_liste!$J109</f>
        <v>21</v>
      </c>
      <c r="CI107" s="581">
        <f>AK107*((Resultat_liste!$M109+20)/20)+Resultat_liste!$J109</f>
        <v>0</v>
      </c>
      <c r="CJ107" s="581">
        <f>AL107*((Resultat_liste!$M109+20)/20)+Resultat_liste!$J109</f>
        <v>-21</v>
      </c>
      <c r="CK107" s="581">
        <f>AM107*((Resultat_liste!$M109+20)/20)+Resultat_liste!$J109</f>
        <v>0</v>
      </c>
      <c r="CL107" s="581">
        <f>AN107*((Resultat_liste!$M109+20)/20)+Resultat_liste!$J109</f>
        <v>21</v>
      </c>
      <c r="CM107" s="581">
        <f>AO107*((Resultat_liste!$M109+20)/20)+Resultat_liste!$J109</f>
        <v>0</v>
      </c>
      <c r="CN107" s="581">
        <f>AP107*((Resultat_liste!$M109+20)/20)+Resultat_liste!$J109</f>
        <v>-21</v>
      </c>
      <c r="CO107" s="581">
        <f>AQ107*((Resultat_liste!$M109+20)/20)+Resultat_liste!$J109</f>
        <v>0</v>
      </c>
      <c r="CP107" s="581">
        <f>AR107*((Resultat_liste!$M109+20)/20)+Resultat_liste!$J109</f>
        <v>21</v>
      </c>
      <c r="CQ107" s="581">
        <f>AS107*((Resultat_liste!$M109+20)/20)+Resultat_liste!$J109</f>
        <v>0</v>
      </c>
      <c r="CR107" s="581">
        <f>AT107*((Resultat_liste!$M109+20)/20)+Resultat_liste!$J109</f>
        <v>-21</v>
      </c>
      <c r="CS107" s="581">
        <f>AU107*((Resultat_liste!$M109+20)/20)+Resultat_liste!$J109</f>
        <v>0</v>
      </c>
      <c r="CT107" s="581">
        <f>AV107*((Resultat_liste!$M109+20)/20)+Resultat_liste!$J109</f>
        <v>21</v>
      </c>
      <c r="CU107" s="581">
        <f>AW107*((Resultat_liste!$M109+20)/20)+Resultat_liste!$J109</f>
        <v>0</v>
      </c>
      <c r="CV107" s="581">
        <f>AX107*((Resultat_liste!$M109+20)/20)+Resultat_liste!$J109</f>
        <v>-21</v>
      </c>
      <c r="CW107" s="581">
        <f>AY107*((Resultat_liste!$M109+20)/20)+Resultat_liste!$J109</f>
        <v>0</v>
      </c>
      <c r="CX107" s="581">
        <f>AZ107*((Resultat_liste!$M109+20)/20)+Resultat_liste!$J109</f>
        <v>21</v>
      </c>
      <c r="CY107" s="581">
        <f>BA107*((Resultat_liste!$M109+20)/20)+Resultat_liste!$J109</f>
        <v>0</v>
      </c>
      <c r="CZ107" s="581">
        <f>BB107*((Resultat_liste!$M109+20)/20)+Resultat_liste!$J109</f>
        <v>-21</v>
      </c>
      <c r="DA107" s="581">
        <f>BC107*((Resultat_liste!$M109+20)/20)+Resultat_liste!$J109</f>
        <v>0</v>
      </c>
      <c r="DB107" s="581">
        <f>BD107*((Resultat_liste!$M109+20)/20)+Resultat_liste!$J109</f>
        <v>21</v>
      </c>
      <c r="DC107" s="581">
        <f>BE107*((Resultat_liste!$M109+20)/20)+Resultat_liste!$J109</f>
        <v>0</v>
      </c>
      <c r="DD107" s="581">
        <f>H107*((Resultat_liste!$Y109+20)/20)+Resultat_liste!$V109</f>
        <v>22</v>
      </c>
      <c r="DE107" s="581">
        <f>I107*((Resultat_liste!$Y109+20)/20)+Resultat_liste!$V109</f>
        <v>0</v>
      </c>
      <c r="DF107" s="581">
        <f>J107*((Resultat_liste!$Y109+20)/20)+Resultat_liste!$V109</f>
        <v>-22</v>
      </c>
      <c r="DG107" s="581">
        <f>K107*((Resultat_liste!$Y109+20)/20)+Resultat_liste!$V109</f>
        <v>0</v>
      </c>
      <c r="DH107" s="581">
        <f>L107*((Resultat_liste!$Y109+20)/20)+Resultat_liste!$V109</f>
        <v>22</v>
      </c>
      <c r="DI107" s="581">
        <f>M107*((Resultat_liste!$Y109+20)/20)+Resultat_liste!$V109</f>
        <v>0</v>
      </c>
      <c r="DJ107" s="581">
        <f>N107*((Resultat_liste!$Y109+20)/20)+Resultat_liste!$V109</f>
        <v>-22</v>
      </c>
      <c r="DK107" s="581">
        <f>O107*((Resultat_liste!$Y109+20)/20)+Resultat_liste!$V109</f>
        <v>0</v>
      </c>
      <c r="DL107" s="581">
        <f>P107*((Resultat_liste!$Y109+20)/20)+Resultat_liste!$V109</f>
        <v>22</v>
      </c>
      <c r="DM107" s="581">
        <f>Q107*((Resultat_liste!$Y109+20)/20)+Resultat_liste!$V109</f>
        <v>0</v>
      </c>
      <c r="DN107" s="581">
        <f>R107*((Resultat_liste!$Y109+20)/20)+Resultat_liste!$V109</f>
        <v>-22</v>
      </c>
      <c r="DO107" s="581">
        <f>S107*((Resultat_liste!$Y109+20)/20)+Resultat_liste!$V109</f>
        <v>0</v>
      </c>
      <c r="DP107" s="581">
        <f>T107*((Resultat_liste!$Y109+20)/20)+Resultat_liste!$V109</f>
        <v>22</v>
      </c>
      <c r="DQ107" s="581">
        <f>U107*((Resultat_liste!$Y109+20)/20)+Resultat_liste!$V109</f>
        <v>0</v>
      </c>
      <c r="DR107" s="581">
        <f>V107*((Resultat_liste!$Y109+20)/20)+Resultat_liste!$V109</f>
        <v>-22</v>
      </c>
      <c r="DS107" s="581">
        <f>W107*((Resultat_liste!$Y109+20)/20)+Resultat_liste!$V109</f>
        <v>0</v>
      </c>
      <c r="DT107" s="581">
        <f>X107*((Resultat_liste!$Y109+20)/20)+Resultat_liste!$V109</f>
        <v>22</v>
      </c>
      <c r="DU107" s="581">
        <f>Y107*((Resultat_liste!$Y109+20)/20)+Resultat_liste!$V109</f>
        <v>0</v>
      </c>
      <c r="DV107" s="581">
        <f>Z107*((Resultat_liste!$Y109+20)/20)+Resultat_liste!$V109</f>
        <v>-22</v>
      </c>
      <c r="DW107" s="581">
        <f>AA107*((Resultat_liste!$Y109+20)/20)+Resultat_liste!$V109</f>
        <v>0</v>
      </c>
      <c r="DX107" s="581">
        <f>AB107*((Resultat_liste!$Y109+20)/20)+Resultat_liste!$V109</f>
        <v>22</v>
      </c>
      <c r="DY107" s="581">
        <f>AC107*((Resultat_liste!$Y109+20)/20)+Resultat_liste!$V109</f>
        <v>0</v>
      </c>
      <c r="DZ107" s="581">
        <f>AD107*((Resultat_liste!$Y109+20)/20)+Resultat_liste!$V109</f>
        <v>-22</v>
      </c>
      <c r="EA107" s="581">
        <f>AE107*((Resultat_liste!$Y109+20)/20)+Resultat_liste!$V109</f>
        <v>0</v>
      </c>
      <c r="EB107" s="581">
        <f>AF107*((Resultat_liste!$Y109+20)/20)+Resultat_liste!$V109</f>
        <v>22</v>
      </c>
      <c r="EC107" s="581">
        <f>AG107*((Resultat_liste!$Y109+20)/20)+Resultat_liste!$V109</f>
        <v>0</v>
      </c>
      <c r="ED107" s="581">
        <f>AH107*((Resultat_liste!$Y109+20)/20)+Resultat_liste!$V109</f>
        <v>-22</v>
      </c>
      <c r="EE107" s="581">
        <f>AI107*((Resultat_liste!$Y109+20)/20)+Resultat_liste!$V109</f>
        <v>0</v>
      </c>
      <c r="EF107" s="581">
        <f>AJ107*((Resultat_liste!$Y109+20)/20)+Resultat_liste!$V109</f>
        <v>22</v>
      </c>
      <c r="EG107" s="581">
        <f>AK107*((Resultat_liste!$Y109+20)/20)+Resultat_liste!$V109</f>
        <v>0</v>
      </c>
      <c r="EH107" s="581">
        <f>AL107*((Resultat_liste!$Y109+20)/20)+Resultat_liste!$V109</f>
        <v>-22</v>
      </c>
      <c r="EI107" s="581">
        <f>AM107*((Resultat_liste!$Y109+20)/20)+Resultat_liste!$V109</f>
        <v>0</v>
      </c>
      <c r="EJ107" s="581">
        <f>AN107*((Resultat_liste!$Y109+20)/20)+Resultat_liste!$V109</f>
        <v>22</v>
      </c>
      <c r="EK107" s="581">
        <f>AO107*((Resultat_liste!$Y109+20)/20)+Resultat_liste!$V109</f>
        <v>0</v>
      </c>
      <c r="EL107" s="581">
        <f>AP107*((Resultat_liste!$Y109+20)/20)+Resultat_liste!$V109</f>
        <v>-22</v>
      </c>
      <c r="EM107" s="581">
        <f>AQ107*((Resultat_liste!$Y109+20)/20)+Resultat_liste!$V109</f>
        <v>0</v>
      </c>
      <c r="EN107" s="581">
        <f>AR107*((Resultat_liste!$Y109+20)/20)+Resultat_liste!$V109</f>
        <v>22</v>
      </c>
      <c r="EO107" s="581">
        <f>AS107*((Resultat_liste!$Y109+20)/20)+Resultat_liste!$V109</f>
        <v>0</v>
      </c>
      <c r="EP107" s="581">
        <f>AT107*((Resultat_liste!$Y109+20)/20)+Resultat_liste!$V109</f>
        <v>-22</v>
      </c>
      <c r="EQ107" s="581">
        <f>AU107*((Resultat_liste!$Y109+20)/20)+Resultat_liste!$V109</f>
        <v>0</v>
      </c>
      <c r="ER107" s="581">
        <f>AV107*((Resultat_liste!$Y109+20)/20)+Resultat_liste!$V109</f>
        <v>22</v>
      </c>
      <c r="ES107" s="581">
        <f>AW107*((Resultat_liste!$Y109+20)/20)+Resultat_liste!$V109</f>
        <v>0</v>
      </c>
      <c r="ET107" s="581">
        <f>AX107*((Resultat_liste!$Y109+20)/20)+Resultat_liste!$V109</f>
        <v>-22</v>
      </c>
      <c r="EU107" s="581">
        <f>AY107*((Resultat_liste!$Y109+20)/20)+Resultat_liste!$V109</f>
        <v>0</v>
      </c>
      <c r="EV107" s="581">
        <f>AZ107*((Resultat_liste!$Y109+20)/20)+Resultat_liste!$V109</f>
        <v>22</v>
      </c>
      <c r="EW107" s="581">
        <f>BA107*((Resultat_liste!$Y109+20)/20)+Resultat_liste!$V109</f>
        <v>0</v>
      </c>
      <c r="EX107" s="581">
        <f>BB107*((Resultat_liste!$Y109+20)/20)+Resultat_liste!$V109</f>
        <v>-22</v>
      </c>
      <c r="EY107" s="581">
        <f>BC107*((Resultat_liste!$Y109+20)/20)+Resultat_liste!$V109</f>
        <v>0</v>
      </c>
      <c r="EZ107" s="581">
        <f>BD107*((Resultat_liste!$Y109+20)/20)+Resultat_liste!$V109</f>
        <v>22</v>
      </c>
      <c r="FA107" s="581">
        <f>BE107*((Resultat_liste!$Y109+20)/20)+Resultat_liste!$V109</f>
        <v>0</v>
      </c>
      <c r="FB107" s="581">
        <f t="shared" si="172"/>
        <v>20</v>
      </c>
      <c r="FC107" s="581">
        <f t="shared" si="173"/>
        <v>0</v>
      </c>
      <c r="FD107" s="581">
        <f t="shared" si="174"/>
        <v>-20</v>
      </c>
      <c r="FE107" s="581">
        <f t="shared" si="175"/>
        <v>0</v>
      </c>
      <c r="FF107" s="581">
        <f t="shared" si="176"/>
        <v>20</v>
      </c>
      <c r="FG107" s="581">
        <f t="shared" si="177"/>
        <v>0</v>
      </c>
      <c r="FH107" s="581">
        <f t="shared" si="178"/>
        <v>-20</v>
      </c>
      <c r="FI107" s="581">
        <f t="shared" si="179"/>
        <v>0</v>
      </c>
      <c r="FJ107" s="581">
        <f t="shared" si="180"/>
        <v>20</v>
      </c>
      <c r="FK107" s="581">
        <f t="shared" si="181"/>
        <v>0</v>
      </c>
      <c r="FL107" s="581">
        <f t="shared" si="182"/>
        <v>-20</v>
      </c>
      <c r="FM107" s="581">
        <f t="shared" si="183"/>
        <v>0</v>
      </c>
      <c r="FN107" s="581">
        <f t="shared" si="184"/>
        <v>20</v>
      </c>
      <c r="FO107" s="581">
        <f t="shared" si="185"/>
        <v>0</v>
      </c>
      <c r="FP107" s="581">
        <f t="shared" si="186"/>
        <v>-20</v>
      </c>
      <c r="FQ107" s="581">
        <f t="shared" si="187"/>
        <v>0</v>
      </c>
      <c r="FR107" s="581">
        <f t="shared" si="188"/>
        <v>20</v>
      </c>
      <c r="FS107" s="581">
        <f t="shared" si="189"/>
        <v>0</v>
      </c>
      <c r="FT107" s="581">
        <f t="shared" si="190"/>
        <v>-20</v>
      </c>
      <c r="FU107" s="581">
        <f t="shared" si="191"/>
        <v>0</v>
      </c>
      <c r="FV107" s="581">
        <f t="shared" si="192"/>
        <v>20</v>
      </c>
      <c r="FW107" s="581">
        <f t="shared" si="193"/>
        <v>0</v>
      </c>
      <c r="FX107" s="581">
        <f t="shared" si="194"/>
        <v>-20</v>
      </c>
      <c r="FY107" s="581">
        <f t="shared" si="195"/>
        <v>0</v>
      </c>
      <c r="FZ107" s="581">
        <f t="shared" si="196"/>
        <v>20</v>
      </c>
      <c r="GA107" s="581">
        <f t="shared" si="197"/>
        <v>0</v>
      </c>
      <c r="GB107" s="581">
        <f t="shared" si="101"/>
        <v>-20</v>
      </c>
      <c r="GC107" s="581">
        <f t="shared" si="102"/>
        <v>0</v>
      </c>
      <c r="GD107" s="581">
        <f t="shared" si="103"/>
        <v>20</v>
      </c>
      <c r="GE107" s="581">
        <f t="shared" si="104"/>
        <v>0</v>
      </c>
      <c r="GF107" s="581">
        <f t="shared" si="105"/>
        <v>-20</v>
      </c>
      <c r="GG107" s="581">
        <f t="shared" si="106"/>
        <v>0</v>
      </c>
      <c r="GH107" s="581">
        <f t="shared" si="107"/>
        <v>20</v>
      </c>
      <c r="GI107" s="581">
        <f t="shared" si="108"/>
        <v>0</v>
      </c>
      <c r="GJ107" s="581">
        <f t="shared" si="109"/>
        <v>-20</v>
      </c>
      <c r="GK107" s="581">
        <f t="shared" si="110"/>
        <v>0</v>
      </c>
      <c r="GL107" s="581">
        <f t="shared" si="111"/>
        <v>20</v>
      </c>
      <c r="GM107" s="581">
        <f t="shared" si="112"/>
        <v>0</v>
      </c>
      <c r="GN107" s="581">
        <f t="shared" si="113"/>
        <v>-20</v>
      </c>
      <c r="GO107" s="581">
        <f t="shared" si="114"/>
        <v>0</v>
      </c>
      <c r="GP107" s="581">
        <f t="shared" si="115"/>
        <v>20</v>
      </c>
      <c r="GQ107" s="581">
        <f t="shared" si="116"/>
        <v>0</v>
      </c>
      <c r="GR107" s="581">
        <f t="shared" si="117"/>
        <v>-20</v>
      </c>
      <c r="GS107" s="581">
        <f t="shared" si="118"/>
        <v>0</v>
      </c>
      <c r="GT107" s="581">
        <f t="shared" si="119"/>
        <v>20</v>
      </c>
      <c r="GU107" s="581">
        <f t="shared" si="120"/>
        <v>0</v>
      </c>
      <c r="GV107" s="581">
        <f t="shared" si="121"/>
        <v>-20</v>
      </c>
      <c r="GW107" s="581">
        <f t="shared" si="122"/>
        <v>0</v>
      </c>
      <c r="GX107" s="581">
        <f t="shared" si="123"/>
        <v>20</v>
      </c>
      <c r="GY107" s="581">
        <f t="shared" si="124"/>
        <v>0</v>
      </c>
    </row>
    <row r="108" spans="1:207" ht="16.5" thickTop="1" thickBot="1" x14ac:dyDescent="0.3">
      <c r="A108" s="581">
        <v>1070</v>
      </c>
      <c r="B108" s="584" t="s">
        <v>130</v>
      </c>
      <c r="C108" s="581">
        <f t="shared" si="198"/>
        <v>16</v>
      </c>
      <c r="D108" s="581">
        <f t="shared" si="125"/>
        <v>1601</v>
      </c>
      <c r="E108" s="581">
        <v>1070</v>
      </c>
      <c r="F108" s="581">
        <f t="shared" si="199"/>
        <v>1</v>
      </c>
      <c r="G108" s="582" t="str">
        <f>B108</f>
        <v>rose</v>
      </c>
      <c r="H108" s="581">
        <v>20</v>
      </c>
      <c r="I108" s="581">
        <v>0</v>
      </c>
      <c r="J108" s="581">
        <v>-20</v>
      </c>
      <c r="K108" s="581">
        <v>0</v>
      </c>
      <c r="L108" s="581">
        <f t="shared" si="126"/>
        <v>20</v>
      </c>
      <c r="M108" s="581">
        <f t="shared" si="127"/>
        <v>0</v>
      </c>
      <c r="N108" s="581">
        <f t="shared" si="128"/>
        <v>-20</v>
      </c>
      <c r="O108" s="581">
        <f t="shared" si="129"/>
        <v>0</v>
      </c>
      <c r="P108" s="581">
        <f t="shared" si="130"/>
        <v>20</v>
      </c>
      <c r="Q108" s="581">
        <f t="shared" si="131"/>
        <v>0</v>
      </c>
      <c r="R108" s="581">
        <f t="shared" si="132"/>
        <v>-20</v>
      </c>
      <c r="S108" s="581">
        <f t="shared" si="133"/>
        <v>0</v>
      </c>
      <c r="T108" s="581">
        <f t="shared" si="134"/>
        <v>20</v>
      </c>
      <c r="U108" s="581">
        <f t="shared" si="135"/>
        <v>0</v>
      </c>
      <c r="V108" s="581">
        <f t="shared" si="136"/>
        <v>-20</v>
      </c>
      <c r="W108" s="581">
        <f t="shared" si="137"/>
        <v>0</v>
      </c>
      <c r="X108" s="581">
        <f t="shared" si="138"/>
        <v>20</v>
      </c>
      <c r="Y108" s="581">
        <f t="shared" si="139"/>
        <v>0</v>
      </c>
      <c r="Z108" s="581">
        <f t="shared" si="140"/>
        <v>-20</v>
      </c>
      <c r="AA108" s="581">
        <f t="shared" si="141"/>
        <v>0</v>
      </c>
      <c r="AB108" s="581">
        <f t="shared" si="142"/>
        <v>20</v>
      </c>
      <c r="AC108" s="581">
        <f t="shared" si="143"/>
        <v>0</v>
      </c>
      <c r="AD108" s="581">
        <f t="shared" si="144"/>
        <v>-20</v>
      </c>
      <c r="AE108" s="581">
        <f t="shared" si="145"/>
        <v>0</v>
      </c>
      <c r="AF108" s="581">
        <f t="shared" si="146"/>
        <v>20</v>
      </c>
      <c r="AG108" s="581">
        <f t="shared" si="147"/>
        <v>0</v>
      </c>
      <c r="AH108" s="581">
        <f t="shared" si="148"/>
        <v>-20</v>
      </c>
      <c r="AI108" s="581">
        <f t="shared" si="149"/>
        <v>0</v>
      </c>
      <c r="AJ108" s="581">
        <f t="shared" si="150"/>
        <v>20</v>
      </c>
      <c r="AK108" s="581">
        <f t="shared" si="151"/>
        <v>0</v>
      </c>
      <c r="AL108" s="581">
        <f t="shared" si="152"/>
        <v>-20</v>
      </c>
      <c r="AM108" s="581">
        <f t="shared" si="153"/>
        <v>0</v>
      </c>
      <c r="AN108" s="581">
        <f t="shared" si="154"/>
        <v>20</v>
      </c>
      <c r="AO108" s="581">
        <f t="shared" si="155"/>
        <v>0</v>
      </c>
      <c r="AP108" s="581">
        <f t="shared" si="156"/>
        <v>-20</v>
      </c>
      <c r="AQ108" s="581">
        <f t="shared" si="157"/>
        <v>0</v>
      </c>
      <c r="AR108" s="581">
        <f t="shared" si="158"/>
        <v>20</v>
      </c>
      <c r="AS108" s="581">
        <f t="shared" si="159"/>
        <v>0</v>
      </c>
      <c r="AT108" s="581">
        <f t="shared" si="160"/>
        <v>-20</v>
      </c>
      <c r="AU108" s="581">
        <f t="shared" si="161"/>
        <v>0</v>
      </c>
      <c r="AV108" s="581">
        <f t="shared" si="162"/>
        <v>20</v>
      </c>
      <c r="AW108" s="581">
        <f t="shared" si="163"/>
        <v>0</v>
      </c>
      <c r="AX108" s="581">
        <f t="shared" si="164"/>
        <v>-20</v>
      </c>
      <c r="AY108" s="581">
        <f t="shared" si="165"/>
        <v>0</v>
      </c>
      <c r="AZ108" s="581">
        <f t="shared" si="166"/>
        <v>20</v>
      </c>
      <c r="BA108" s="581">
        <f t="shared" si="167"/>
        <v>0</v>
      </c>
      <c r="BB108" s="581">
        <f t="shared" si="168"/>
        <v>-20</v>
      </c>
      <c r="BC108" s="581">
        <f t="shared" si="169"/>
        <v>0</v>
      </c>
      <c r="BD108" s="581">
        <f t="shared" si="170"/>
        <v>20</v>
      </c>
      <c r="BE108" s="581">
        <f t="shared" si="171"/>
        <v>0</v>
      </c>
      <c r="BF108" s="581">
        <f>H108*((Resultat_liste!$M110+20)/20)+Resultat_liste!$J110</f>
        <v>23</v>
      </c>
      <c r="BG108" s="581">
        <f>I108*((Resultat_liste!$M110+20)/20)+Resultat_liste!$J110</f>
        <v>0</v>
      </c>
      <c r="BH108" s="581">
        <f>J108*((Resultat_liste!$M110+20)/20)+Resultat_liste!$J110</f>
        <v>-23</v>
      </c>
      <c r="BI108" s="581">
        <f>K108*((Resultat_liste!$M110+20)/20)+Resultat_liste!$J110</f>
        <v>0</v>
      </c>
      <c r="BJ108" s="581">
        <f>L108*((Resultat_liste!$M110+20)/20)+Resultat_liste!$J110</f>
        <v>23</v>
      </c>
      <c r="BK108" s="581">
        <f>M108*((Resultat_liste!$M110+20)/20)+Resultat_liste!$J110</f>
        <v>0</v>
      </c>
      <c r="BL108" s="581">
        <f>N108*((Resultat_liste!$M110+20)/20)+Resultat_liste!$J110</f>
        <v>-23</v>
      </c>
      <c r="BM108" s="581">
        <f>O108*((Resultat_liste!$M110+20)/20)+Resultat_liste!$J110</f>
        <v>0</v>
      </c>
      <c r="BN108" s="581">
        <f>P108*((Resultat_liste!$M110+20)/20)+Resultat_liste!$J110</f>
        <v>23</v>
      </c>
      <c r="BO108" s="581">
        <f>Q108*((Resultat_liste!$M110+20)/20)+Resultat_liste!$J110</f>
        <v>0</v>
      </c>
      <c r="BP108" s="581">
        <f>R108*((Resultat_liste!$M110+20)/20)+Resultat_liste!$J110</f>
        <v>-23</v>
      </c>
      <c r="BQ108" s="581">
        <f>S108*((Resultat_liste!$M110+20)/20)+Resultat_liste!$J110</f>
        <v>0</v>
      </c>
      <c r="BR108" s="581">
        <f>T108*((Resultat_liste!$M110+20)/20)+Resultat_liste!$J110</f>
        <v>23</v>
      </c>
      <c r="BS108" s="581">
        <f>U108*((Resultat_liste!$M110+20)/20)+Resultat_liste!$J110</f>
        <v>0</v>
      </c>
      <c r="BT108" s="581">
        <f>V108*((Resultat_liste!$M110+20)/20)+Resultat_liste!$J110</f>
        <v>-23</v>
      </c>
      <c r="BU108" s="581">
        <f>W108*((Resultat_liste!$M110+20)/20)+Resultat_liste!$J110</f>
        <v>0</v>
      </c>
      <c r="BV108" s="581">
        <f>X108*((Resultat_liste!$M110+20)/20)+Resultat_liste!$J110</f>
        <v>23</v>
      </c>
      <c r="BW108" s="581">
        <f>Y108*((Resultat_liste!$M110+20)/20)+Resultat_liste!$J110</f>
        <v>0</v>
      </c>
      <c r="BX108" s="581">
        <f>Z108*((Resultat_liste!$M110+20)/20)+Resultat_liste!$J110</f>
        <v>-23</v>
      </c>
      <c r="BY108" s="581">
        <f>AA108*((Resultat_liste!$M110+20)/20)+Resultat_liste!$J110</f>
        <v>0</v>
      </c>
      <c r="BZ108" s="581">
        <f>AB108*((Resultat_liste!$M110+20)/20)+Resultat_liste!$J110</f>
        <v>23</v>
      </c>
      <c r="CA108" s="581">
        <f>AC108*((Resultat_liste!$M110+20)/20)+Resultat_liste!$J110</f>
        <v>0</v>
      </c>
      <c r="CB108" s="581">
        <f>AD108*((Resultat_liste!$M110+20)/20)+Resultat_liste!$J110</f>
        <v>-23</v>
      </c>
      <c r="CC108" s="581">
        <f>AE108*((Resultat_liste!$M110+20)/20)+Resultat_liste!$J110</f>
        <v>0</v>
      </c>
      <c r="CD108" s="581">
        <f>AF108*((Resultat_liste!$M110+20)/20)+Resultat_liste!$J110</f>
        <v>23</v>
      </c>
      <c r="CE108" s="581">
        <f>AG108*((Resultat_liste!$M110+20)/20)+Resultat_liste!$J110</f>
        <v>0</v>
      </c>
      <c r="CF108" s="581">
        <f>AH108*((Resultat_liste!$M110+20)/20)+Resultat_liste!$J110</f>
        <v>-23</v>
      </c>
      <c r="CG108" s="581">
        <f>AI108*((Resultat_liste!$M110+20)/20)+Resultat_liste!$J110</f>
        <v>0</v>
      </c>
      <c r="CH108" s="581">
        <f>AJ108*((Resultat_liste!$M110+20)/20)+Resultat_liste!$J110</f>
        <v>23</v>
      </c>
      <c r="CI108" s="581">
        <f>AK108*((Resultat_liste!$M110+20)/20)+Resultat_liste!$J110</f>
        <v>0</v>
      </c>
      <c r="CJ108" s="581">
        <f>AL108*((Resultat_liste!$M110+20)/20)+Resultat_liste!$J110</f>
        <v>-23</v>
      </c>
      <c r="CK108" s="581">
        <f>AM108*((Resultat_liste!$M110+20)/20)+Resultat_liste!$J110</f>
        <v>0</v>
      </c>
      <c r="CL108" s="581">
        <f>AN108*((Resultat_liste!$M110+20)/20)+Resultat_liste!$J110</f>
        <v>23</v>
      </c>
      <c r="CM108" s="581">
        <f>AO108*((Resultat_liste!$M110+20)/20)+Resultat_liste!$J110</f>
        <v>0</v>
      </c>
      <c r="CN108" s="581">
        <f>AP108*((Resultat_liste!$M110+20)/20)+Resultat_liste!$J110</f>
        <v>-23</v>
      </c>
      <c r="CO108" s="581">
        <f>AQ108*((Resultat_liste!$M110+20)/20)+Resultat_liste!$J110</f>
        <v>0</v>
      </c>
      <c r="CP108" s="581">
        <f>AR108*((Resultat_liste!$M110+20)/20)+Resultat_liste!$J110</f>
        <v>23</v>
      </c>
      <c r="CQ108" s="581">
        <f>AS108*((Resultat_liste!$M110+20)/20)+Resultat_liste!$J110</f>
        <v>0</v>
      </c>
      <c r="CR108" s="581">
        <f>AT108*((Resultat_liste!$M110+20)/20)+Resultat_liste!$J110</f>
        <v>-23</v>
      </c>
      <c r="CS108" s="581">
        <f>AU108*((Resultat_liste!$M110+20)/20)+Resultat_liste!$J110</f>
        <v>0</v>
      </c>
      <c r="CT108" s="581">
        <f>AV108*((Resultat_liste!$M110+20)/20)+Resultat_liste!$J110</f>
        <v>23</v>
      </c>
      <c r="CU108" s="581">
        <f>AW108*((Resultat_liste!$M110+20)/20)+Resultat_liste!$J110</f>
        <v>0</v>
      </c>
      <c r="CV108" s="581">
        <f>AX108*((Resultat_liste!$M110+20)/20)+Resultat_liste!$J110</f>
        <v>-23</v>
      </c>
      <c r="CW108" s="581">
        <f>AY108*((Resultat_liste!$M110+20)/20)+Resultat_liste!$J110</f>
        <v>0</v>
      </c>
      <c r="CX108" s="581">
        <f>AZ108*((Resultat_liste!$M110+20)/20)+Resultat_liste!$J110</f>
        <v>23</v>
      </c>
      <c r="CY108" s="581">
        <f>BA108*((Resultat_liste!$M110+20)/20)+Resultat_liste!$J110</f>
        <v>0</v>
      </c>
      <c r="CZ108" s="581">
        <f>BB108*((Resultat_liste!$M110+20)/20)+Resultat_liste!$J110</f>
        <v>-23</v>
      </c>
      <c r="DA108" s="581">
        <f>BC108*((Resultat_liste!$M110+20)/20)+Resultat_liste!$J110</f>
        <v>0</v>
      </c>
      <c r="DB108" s="581">
        <f>BD108*((Resultat_liste!$M110+20)/20)+Resultat_liste!$J110</f>
        <v>23</v>
      </c>
      <c r="DC108" s="581">
        <f>BE108*((Resultat_liste!$M110+20)/20)+Resultat_liste!$J110</f>
        <v>0</v>
      </c>
      <c r="DD108" s="581">
        <f>H108*((Resultat_liste!$Y110+20)/20)+Resultat_liste!$V110</f>
        <v>13</v>
      </c>
      <c r="DE108" s="581">
        <f>I108*((Resultat_liste!$Y110+20)/20)+Resultat_liste!$V110</f>
        <v>0</v>
      </c>
      <c r="DF108" s="581">
        <f>J108*((Resultat_liste!$Y110+20)/20)+Resultat_liste!$V110</f>
        <v>-13</v>
      </c>
      <c r="DG108" s="581">
        <f>K108*((Resultat_liste!$Y110+20)/20)+Resultat_liste!$V110</f>
        <v>0</v>
      </c>
      <c r="DH108" s="581">
        <f>L108*((Resultat_liste!$Y110+20)/20)+Resultat_liste!$V110</f>
        <v>13</v>
      </c>
      <c r="DI108" s="581">
        <f>M108*((Resultat_liste!$Y110+20)/20)+Resultat_liste!$V110</f>
        <v>0</v>
      </c>
      <c r="DJ108" s="581">
        <f>N108*((Resultat_liste!$Y110+20)/20)+Resultat_liste!$V110</f>
        <v>-13</v>
      </c>
      <c r="DK108" s="581">
        <f>O108*((Resultat_liste!$Y110+20)/20)+Resultat_liste!$V110</f>
        <v>0</v>
      </c>
      <c r="DL108" s="581">
        <f>P108*((Resultat_liste!$Y110+20)/20)+Resultat_liste!$V110</f>
        <v>13</v>
      </c>
      <c r="DM108" s="581">
        <f>Q108*((Resultat_liste!$Y110+20)/20)+Resultat_liste!$V110</f>
        <v>0</v>
      </c>
      <c r="DN108" s="581">
        <f>R108*((Resultat_liste!$Y110+20)/20)+Resultat_liste!$V110</f>
        <v>-13</v>
      </c>
      <c r="DO108" s="581">
        <f>S108*((Resultat_liste!$Y110+20)/20)+Resultat_liste!$V110</f>
        <v>0</v>
      </c>
      <c r="DP108" s="581">
        <f>T108*((Resultat_liste!$Y110+20)/20)+Resultat_liste!$V110</f>
        <v>13</v>
      </c>
      <c r="DQ108" s="581">
        <f>U108*((Resultat_liste!$Y110+20)/20)+Resultat_liste!$V110</f>
        <v>0</v>
      </c>
      <c r="DR108" s="581">
        <f>V108*((Resultat_liste!$Y110+20)/20)+Resultat_liste!$V110</f>
        <v>-13</v>
      </c>
      <c r="DS108" s="581">
        <f>W108*((Resultat_liste!$Y110+20)/20)+Resultat_liste!$V110</f>
        <v>0</v>
      </c>
      <c r="DT108" s="581">
        <f>X108*((Resultat_liste!$Y110+20)/20)+Resultat_liste!$V110</f>
        <v>13</v>
      </c>
      <c r="DU108" s="581">
        <f>Y108*((Resultat_liste!$Y110+20)/20)+Resultat_liste!$V110</f>
        <v>0</v>
      </c>
      <c r="DV108" s="581">
        <f>Z108*((Resultat_liste!$Y110+20)/20)+Resultat_liste!$V110</f>
        <v>-13</v>
      </c>
      <c r="DW108" s="581">
        <f>AA108*((Resultat_liste!$Y110+20)/20)+Resultat_liste!$V110</f>
        <v>0</v>
      </c>
      <c r="DX108" s="581">
        <f>AB108*((Resultat_liste!$Y110+20)/20)+Resultat_liste!$V110</f>
        <v>13</v>
      </c>
      <c r="DY108" s="581">
        <f>AC108*((Resultat_liste!$Y110+20)/20)+Resultat_liste!$V110</f>
        <v>0</v>
      </c>
      <c r="DZ108" s="581">
        <f>AD108*((Resultat_liste!$Y110+20)/20)+Resultat_liste!$V110</f>
        <v>-13</v>
      </c>
      <c r="EA108" s="581">
        <f>AE108*((Resultat_liste!$Y110+20)/20)+Resultat_liste!$V110</f>
        <v>0</v>
      </c>
      <c r="EB108" s="581">
        <f>AF108*((Resultat_liste!$Y110+20)/20)+Resultat_liste!$V110</f>
        <v>13</v>
      </c>
      <c r="EC108" s="581">
        <f>AG108*((Resultat_liste!$Y110+20)/20)+Resultat_liste!$V110</f>
        <v>0</v>
      </c>
      <c r="ED108" s="581">
        <f>AH108*((Resultat_liste!$Y110+20)/20)+Resultat_liste!$V110</f>
        <v>-13</v>
      </c>
      <c r="EE108" s="581">
        <f>AI108*((Resultat_liste!$Y110+20)/20)+Resultat_liste!$V110</f>
        <v>0</v>
      </c>
      <c r="EF108" s="581">
        <f>AJ108*((Resultat_liste!$Y110+20)/20)+Resultat_liste!$V110</f>
        <v>13</v>
      </c>
      <c r="EG108" s="581">
        <f>AK108*((Resultat_liste!$Y110+20)/20)+Resultat_liste!$V110</f>
        <v>0</v>
      </c>
      <c r="EH108" s="581">
        <f>AL108*((Resultat_liste!$Y110+20)/20)+Resultat_liste!$V110</f>
        <v>-13</v>
      </c>
      <c r="EI108" s="581">
        <f>AM108*((Resultat_liste!$Y110+20)/20)+Resultat_liste!$V110</f>
        <v>0</v>
      </c>
      <c r="EJ108" s="581">
        <f>AN108*((Resultat_liste!$Y110+20)/20)+Resultat_liste!$V110</f>
        <v>13</v>
      </c>
      <c r="EK108" s="581">
        <f>AO108*((Resultat_liste!$Y110+20)/20)+Resultat_liste!$V110</f>
        <v>0</v>
      </c>
      <c r="EL108" s="581">
        <f>AP108*((Resultat_liste!$Y110+20)/20)+Resultat_liste!$V110</f>
        <v>-13</v>
      </c>
      <c r="EM108" s="581">
        <f>AQ108*((Resultat_liste!$Y110+20)/20)+Resultat_liste!$V110</f>
        <v>0</v>
      </c>
      <c r="EN108" s="581">
        <f>AR108*((Resultat_liste!$Y110+20)/20)+Resultat_liste!$V110</f>
        <v>13</v>
      </c>
      <c r="EO108" s="581">
        <f>AS108*((Resultat_liste!$Y110+20)/20)+Resultat_liste!$V110</f>
        <v>0</v>
      </c>
      <c r="EP108" s="581">
        <f>AT108*((Resultat_liste!$Y110+20)/20)+Resultat_liste!$V110</f>
        <v>-13</v>
      </c>
      <c r="EQ108" s="581">
        <f>AU108*((Resultat_liste!$Y110+20)/20)+Resultat_liste!$V110</f>
        <v>0</v>
      </c>
      <c r="ER108" s="581">
        <f>AV108*((Resultat_liste!$Y110+20)/20)+Resultat_liste!$V110</f>
        <v>13</v>
      </c>
      <c r="ES108" s="581">
        <f>AW108*((Resultat_liste!$Y110+20)/20)+Resultat_liste!$V110</f>
        <v>0</v>
      </c>
      <c r="ET108" s="581">
        <f>AX108*((Resultat_liste!$Y110+20)/20)+Resultat_liste!$V110</f>
        <v>-13</v>
      </c>
      <c r="EU108" s="581">
        <f>AY108*((Resultat_liste!$Y110+20)/20)+Resultat_liste!$V110</f>
        <v>0</v>
      </c>
      <c r="EV108" s="581">
        <f>AZ108*((Resultat_liste!$Y110+20)/20)+Resultat_liste!$V110</f>
        <v>13</v>
      </c>
      <c r="EW108" s="581">
        <f>BA108*((Resultat_liste!$Y110+20)/20)+Resultat_liste!$V110</f>
        <v>0</v>
      </c>
      <c r="EX108" s="581">
        <f>BB108*((Resultat_liste!$Y110+20)/20)+Resultat_liste!$V110</f>
        <v>-13</v>
      </c>
      <c r="EY108" s="581">
        <f>BC108*((Resultat_liste!$Y110+20)/20)+Resultat_liste!$V110</f>
        <v>0</v>
      </c>
      <c r="EZ108" s="581">
        <f>BD108*((Resultat_liste!$Y110+20)/20)+Resultat_liste!$V110</f>
        <v>13</v>
      </c>
      <c r="FA108" s="581">
        <f>BE108*((Resultat_liste!$Y110+20)/20)+Resultat_liste!$V110</f>
        <v>0</v>
      </c>
      <c r="FB108" s="581">
        <f t="shared" si="172"/>
        <v>20</v>
      </c>
      <c r="FC108" s="581">
        <f t="shared" si="173"/>
        <v>0</v>
      </c>
      <c r="FD108" s="581">
        <f t="shared" si="174"/>
        <v>-20</v>
      </c>
      <c r="FE108" s="581">
        <f t="shared" si="175"/>
        <v>0</v>
      </c>
      <c r="FF108" s="581">
        <f t="shared" si="176"/>
        <v>20</v>
      </c>
      <c r="FG108" s="581">
        <f t="shared" si="177"/>
        <v>0</v>
      </c>
      <c r="FH108" s="581">
        <f t="shared" si="178"/>
        <v>-20</v>
      </c>
      <c r="FI108" s="581">
        <f t="shared" si="179"/>
        <v>0</v>
      </c>
      <c r="FJ108" s="581">
        <f t="shared" si="180"/>
        <v>20</v>
      </c>
      <c r="FK108" s="581">
        <f t="shared" si="181"/>
        <v>0</v>
      </c>
      <c r="FL108" s="581">
        <f t="shared" si="182"/>
        <v>-20</v>
      </c>
      <c r="FM108" s="581">
        <f t="shared" si="183"/>
        <v>0</v>
      </c>
      <c r="FN108" s="581">
        <f t="shared" si="184"/>
        <v>20</v>
      </c>
      <c r="FO108" s="581">
        <f t="shared" si="185"/>
        <v>0</v>
      </c>
      <c r="FP108" s="581">
        <f t="shared" si="186"/>
        <v>-20</v>
      </c>
      <c r="FQ108" s="581">
        <f t="shared" si="187"/>
        <v>0</v>
      </c>
      <c r="FR108" s="581">
        <f t="shared" si="188"/>
        <v>20</v>
      </c>
      <c r="FS108" s="581">
        <f t="shared" si="189"/>
        <v>0</v>
      </c>
      <c r="FT108" s="581">
        <f t="shared" si="190"/>
        <v>-20</v>
      </c>
      <c r="FU108" s="581">
        <f t="shared" si="191"/>
        <v>0</v>
      </c>
      <c r="FV108" s="581">
        <f t="shared" si="192"/>
        <v>20</v>
      </c>
      <c r="FW108" s="581">
        <f t="shared" si="193"/>
        <v>0</v>
      </c>
      <c r="FX108" s="581">
        <f t="shared" si="194"/>
        <v>-20</v>
      </c>
      <c r="FY108" s="581">
        <f t="shared" si="195"/>
        <v>0</v>
      </c>
      <c r="FZ108" s="581">
        <f t="shared" si="196"/>
        <v>20</v>
      </c>
      <c r="GA108" s="581">
        <f t="shared" si="197"/>
        <v>0</v>
      </c>
      <c r="GB108" s="581">
        <f t="shared" si="101"/>
        <v>-20</v>
      </c>
      <c r="GC108" s="581">
        <f t="shared" si="102"/>
        <v>0</v>
      </c>
      <c r="GD108" s="581">
        <f t="shared" si="103"/>
        <v>20</v>
      </c>
      <c r="GE108" s="581">
        <f t="shared" si="104"/>
        <v>0</v>
      </c>
      <c r="GF108" s="581">
        <f t="shared" si="105"/>
        <v>-20</v>
      </c>
      <c r="GG108" s="581">
        <f t="shared" si="106"/>
        <v>0</v>
      </c>
      <c r="GH108" s="581">
        <f t="shared" si="107"/>
        <v>20</v>
      </c>
      <c r="GI108" s="581">
        <f t="shared" si="108"/>
        <v>0</v>
      </c>
      <c r="GJ108" s="581">
        <f t="shared" si="109"/>
        <v>-20</v>
      </c>
      <c r="GK108" s="581">
        <f t="shared" si="110"/>
        <v>0</v>
      </c>
      <c r="GL108" s="581">
        <f t="shared" si="111"/>
        <v>20</v>
      </c>
      <c r="GM108" s="581">
        <f t="shared" si="112"/>
        <v>0</v>
      </c>
      <c r="GN108" s="581">
        <f t="shared" si="113"/>
        <v>-20</v>
      </c>
      <c r="GO108" s="581">
        <f t="shared" si="114"/>
        <v>0</v>
      </c>
      <c r="GP108" s="581">
        <f t="shared" si="115"/>
        <v>20</v>
      </c>
      <c r="GQ108" s="581">
        <f t="shared" si="116"/>
        <v>0</v>
      </c>
      <c r="GR108" s="581">
        <f t="shared" si="117"/>
        <v>-20</v>
      </c>
      <c r="GS108" s="581">
        <f t="shared" si="118"/>
        <v>0</v>
      </c>
      <c r="GT108" s="581">
        <f t="shared" si="119"/>
        <v>20</v>
      </c>
      <c r="GU108" s="581">
        <f t="shared" si="120"/>
        <v>0</v>
      </c>
      <c r="GV108" s="581">
        <f t="shared" si="121"/>
        <v>-20</v>
      </c>
      <c r="GW108" s="581">
        <f t="shared" si="122"/>
        <v>0</v>
      </c>
      <c r="GX108" s="581">
        <f t="shared" si="123"/>
        <v>20</v>
      </c>
      <c r="GY108" s="581">
        <f t="shared" si="124"/>
        <v>0</v>
      </c>
    </row>
    <row r="109" spans="1:207" ht="16.5" thickTop="1" thickBot="1" x14ac:dyDescent="0.3">
      <c r="A109" s="581">
        <v>1080</v>
      </c>
      <c r="B109" s="584" t="s">
        <v>130</v>
      </c>
      <c r="C109" s="581">
        <f t="shared" si="198"/>
        <v>16</v>
      </c>
      <c r="D109" s="581">
        <f t="shared" si="125"/>
        <v>1602</v>
      </c>
      <c r="E109" s="581">
        <v>1080</v>
      </c>
      <c r="F109" s="581">
        <f t="shared" si="199"/>
        <v>2</v>
      </c>
      <c r="G109" s="582" t="str">
        <f t="shared" ref="G109:G172" si="200">B109</f>
        <v>rose</v>
      </c>
      <c r="H109" s="581">
        <v>20</v>
      </c>
      <c r="I109" s="581">
        <v>0</v>
      </c>
      <c r="J109" s="581">
        <v>-20</v>
      </c>
      <c r="K109" s="581">
        <v>0</v>
      </c>
      <c r="L109" s="581">
        <f t="shared" si="126"/>
        <v>20</v>
      </c>
      <c r="M109" s="581">
        <f t="shared" si="127"/>
        <v>0</v>
      </c>
      <c r="N109" s="581">
        <f t="shared" si="128"/>
        <v>-20</v>
      </c>
      <c r="O109" s="581">
        <f t="shared" si="129"/>
        <v>0</v>
      </c>
      <c r="P109" s="581">
        <f t="shared" si="130"/>
        <v>20</v>
      </c>
      <c r="Q109" s="581">
        <f t="shared" si="131"/>
        <v>0</v>
      </c>
      <c r="R109" s="581">
        <f t="shared" si="132"/>
        <v>-20</v>
      </c>
      <c r="S109" s="581">
        <f t="shared" si="133"/>
        <v>0</v>
      </c>
      <c r="T109" s="581">
        <f t="shared" si="134"/>
        <v>20</v>
      </c>
      <c r="U109" s="581">
        <f t="shared" si="135"/>
        <v>0</v>
      </c>
      <c r="V109" s="581">
        <f t="shared" si="136"/>
        <v>-20</v>
      </c>
      <c r="W109" s="581">
        <f t="shared" si="137"/>
        <v>0</v>
      </c>
      <c r="X109" s="581">
        <f t="shared" si="138"/>
        <v>20</v>
      </c>
      <c r="Y109" s="581">
        <f t="shared" si="139"/>
        <v>0</v>
      </c>
      <c r="Z109" s="581">
        <f t="shared" si="140"/>
        <v>-20</v>
      </c>
      <c r="AA109" s="581">
        <f t="shared" si="141"/>
        <v>0</v>
      </c>
      <c r="AB109" s="581">
        <f t="shared" si="142"/>
        <v>20</v>
      </c>
      <c r="AC109" s="581">
        <f t="shared" si="143"/>
        <v>0</v>
      </c>
      <c r="AD109" s="581">
        <f t="shared" si="144"/>
        <v>-20</v>
      </c>
      <c r="AE109" s="581">
        <f t="shared" si="145"/>
        <v>0</v>
      </c>
      <c r="AF109" s="581">
        <f t="shared" si="146"/>
        <v>20</v>
      </c>
      <c r="AG109" s="581">
        <f t="shared" si="147"/>
        <v>0</v>
      </c>
      <c r="AH109" s="581">
        <f t="shared" si="148"/>
        <v>-20</v>
      </c>
      <c r="AI109" s="581">
        <f t="shared" si="149"/>
        <v>0</v>
      </c>
      <c r="AJ109" s="581">
        <f t="shared" si="150"/>
        <v>20</v>
      </c>
      <c r="AK109" s="581">
        <f t="shared" si="151"/>
        <v>0</v>
      </c>
      <c r="AL109" s="581">
        <f t="shared" si="152"/>
        <v>-20</v>
      </c>
      <c r="AM109" s="581">
        <f t="shared" si="153"/>
        <v>0</v>
      </c>
      <c r="AN109" s="581">
        <f t="shared" si="154"/>
        <v>20</v>
      </c>
      <c r="AO109" s="581">
        <f t="shared" si="155"/>
        <v>0</v>
      </c>
      <c r="AP109" s="581">
        <f t="shared" si="156"/>
        <v>-20</v>
      </c>
      <c r="AQ109" s="581">
        <f t="shared" si="157"/>
        <v>0</v>
      </c>
      <c r="AR109" s="581">
        <f t="shared" si="158"/>
        <v>20</v>
      </c>
      <c r="AS109" s="581">
        <f t="shared" si="159"/>
        <v>0</v>
      </c>
      <c r="AT109" s="581">
        <f t="shared" si="160"/>
        <v>-20</v>
      </c>
      <c r="AU109" s="581">
        <f t="shared" si="161"/>
        <v>0</v>
      </c>
      <c r="AV109" s="581">
        <f t="shared" si="162"/>
        <v>20</v>
      </c>
      <c r="AW109" s="581">
        <f t="shared" si="163"/>
        <v>0</v>
      </c>
      <c r="AX109" s="581">
        <f t="shared" si="164"/>
        <v>-20</v>
      </c>
      <c r="AY109" s="581">
        <f t="shared" si="165"/>
        <v>0</v>
      </c>
      <c r="AZ109" s="581">
        <f t="shared" si="166"/>
        <v>20</v>
      </c>
      <c r="BA109" s="581">
        <f t="shared" si="167"/>
        <v>0</v>
      </c>
      <c r="BB109" s="581">
        <f t="shared" si="168"/>
        <v>-20</v>
      </c>
      <c r="BC109" s="581">
        <f t="shared" si="169"/>
        <v>0</v>
      </c>
      <c r="BD109" s="581">
        <f t="shared" si="170"/>
        <v>20</v>
      </c>
      <c r="BE109" s="581">
        <f t="shared" si="171"/>
        <v>0</v>
      </c>
      <c r="BF109" s="581">
        <f>H109*((Resultat_liste!$M111+20)/20)+Resultat_liste!$J111</f>
        <v>20</v>
      </c>
      <c r="BG109" s="581">
        <f>I109*((Resultat_liste!$M111+20)/20)+Resultat_liste!$J111</f>
        <v>0</v>
      </c>
      <c r="BH109" s="581">
        <f>J109*((Resultat_liste!$M111+20)/20)+Resultat_liste!$J111</f>
        <v>-20</v>
      </c>
      <c r="BI109" s="581">
        <f>K109*((Resultat_liste!$M111+20)/20)+Resultat_liste!$J111</f>
        <v>0</v>
      </c>
      <c r="BJ109" s="581">
        <f>L109*((Resultat_liste!$M111+20)/20)+Resultat_liste!$J111</f>
        <v>20</v>
      </c>
      <c r="BK109" s="581">
        <f>M109*((Resultat_liste!$M111+20)/20)+Resultat_liste!$J111</f>
        <v>0</v>
      </c>
      <c r="BL109" s="581">
        <f>N109*((Resultat_liste!$M111+20)/20)+Resultat_liste!$J111</f>
        <v>-20</v>
      </c>
      <c r="BM109" s="581">
        <f>O109*((Resultat_liste!$M111+20)/20)+Resultat_liste!$J111</f>
        <v>0</v>
      </c>
      <c r="BN109" s="581">
        <f>P109*((Resultat_liste!$M111+20)/20)+Resultat_liste!$J111</f>
        <v>20</v>
      </c>
      <c r="BO109" s="581">
        <f>Q109*((Resultat_liste!$M111+20)/20)+Resultat_liste!$J111</f>
        <v>0</v>
      </c>
      <c r="BP109" s="581">
        <f>R109*((Resultat_liste!$M111+20)/20)+Resultat_liste!$J111</f>
        <v>-20</v>
      </c>
      <c r="BQ109" s="581">
        <f>S109*((Resultat_liste!$M111+20)/20)+Resultat_liste!$J111</f>
        <v>0</v>
      </c>
      <c r="BR109" s="581">
        <f>T109*((Resultat_liste!$M111+20)/20)+Resultat_liste!$J111</f>
        <v>20</v>
      </c>
      <c r="BS109" s="581">
        <f>U109*((Resultat_liste!$M111+20)/20)+Resultat_liste!$J111</f>
        <v>0</v>
      </c>
      <c r="BT109" s="581">
        <f>V109*((Resultat_liste!$M111+20)/20)+Resultat_liste!$J111</f>
        <v>-20</v>
      </c>
      <c r="BU109" s="581">
        <f>W109*((Resultat_liste!$M111+20)/20)+Resultat_liste!$J111</f>
        <v>0</v>
      </c>
      <c r="BV109" s="581">
        <f>X109*((Resultat_liste!$M111+20)/20)+Resultat_liste!$J111</f>
        <v>20</v>
      </c>
      <c r="BW109" s="581">
        <f>Y109*((Resultat_liste!$M111+20)/20)+Resultat_liste!$J111</f>
        <v>0</v>
      </c>
      <c r="BX109" s="581">
        <f>Z109*((Resultat_liste!$M111+20)/20)+Resultat_liste!$J111</f>
        <v>-20</v>
      </c>
      <c r="BY109" s="581">
        <f>AA109*((Resultat_liste!$M111+20)/20)+Resultat_liste!$J111</f>
        <v>0</v>
      </c>
      <c r="BZ109" s="581">
        <f>AB109*((Resultat_liste!$M111+20)/20)+Resultat_liste!$J111</f>
        <v>20</v>
      </c>
      <c r="CA109" s="581">
        <f>AC109*((Resultat_liste!$M111+20)/20)+Resultat_liste!$J111</f>
        <v>0</v>
      </c>
      <c r="CB109" s="581">
        <f>AD109*((Resultat_liste!$M111+20)/20)+Resultat_liste!$J111</f>
        <v>-20</v>
      </c>
      <c r="CC109" s="581">
        <f>AE109*((Resultat_liste!$M111+20)/20)+Resultat_liste!$J111</f>
        <v>0</v>
      </c>
      <c r="CD109" s="581">
        <f>AF109*((Resultat_liste!$M111+20)/20)+Resultat_liste!$J111</f>
        <v>20</v>
      </c>
      <c r="CE109" s="581">
        <f>AG109*((Resultat_liste!$M111+20)/20)+Resultat_liste!$J111</f>
        <v>0</v>
      </c>
      <c r="CF109" s="581">
        <f>AH109*((Resultat_liste!$M111+20)/20)+Resultat_liste!$J111</f>
        <v>-20</v>
      </c>
      <c r="CG109" s="581">
        <f>AI109*((Resultat_liste!$M111+20)/20)+Resultat_liste!$J111</f>
        <v>0</v>
      </c>
      <c r="CH109" s="581">
        <f>AJ109*((Resultat_liste!$M111+20)/20)+Resultat_liste!$J111</f>
        <v>20</v>
      </c>
      <c r="CI109" s="581">
        <f>AK109*((Resultat_liste!$M111+20)/20)+Resultat_liste!$J111</f>
        <v>0</v>
      </c>
      <c r="CJ109" s="581">
        <f>AL109*((Resultat_liste!$M111+20)/20)+Resultat_liste!$J111</f>
        <v>-20</v>
      </c>
      <c r="CK109" s="581">
        <f>AM109*((Resultat_liste!$M111+20)/20)+Resultat_liste!$J111</f>
        <v>0</v>
      </c>
      <c r="CL109" s="581">
        <f>AN109*((Resultat_liste!$M111+20)/20)+Resultat_liste!$J111</f>
        <v>20</v>
      </c>
      <c r="CM109" s="581">
        <f>AO109*((Resultat_liste!$M111+20)/20)+Resultat_liste!$J111</f>
        <v>0</v>
      </c>
      <c r="CN109" s="581">
        <f>AP109*((Resultat_liste!$M111+20)/20)+Resultat_liste!$J111</f>
        <v>-20</v>
      </c>
      <c r="CO109" s="581">
        <f>AQ109*((Resultat_liste!$M111+20)/20)+Resultat_liste!$J111</f>
        <v>0</v>
      </c>
      <c r="CP109" s="581">
        <f>AR109*((Resultat_liste!$M111+20)/20)+Resultat_liste!$J111</f>
        <v>20</v>
      </c>
      <c r="CQ109" s="581">
        <f>AS109*((Resultat_liste!$M111+20)/20)+Resultat_liste!$J111</f>
        <v>0</v>
      </c>
      <c r="CR109" s="581">
        <f>AT109*((Resultat_liste!$M111+20)/20)+Resultat_liste!$J111</f>
        <v>-20</v>
      </c>
      <c r="CS109" s="581">
        <f>AU109*((Resultat_liste!$M111+20)/20)+Resultat_liste!$J111</f>
        <v>0</v>
      </c>
      <c r="CT109" s="581">
        <f>AV109*((Resultat_liste!$M111+20)/20)+Resultat_liste!$J111</f>
        <v>20</v>
      </c>
      <c r="CU109" s="581">
        <f>AW109*((Resultat_liste!$M111+20)/20)+Resultat_liste!$J111</f>
        <v>0</v>
      </c>
      <c r="CV109" s="581">
        <f>AX109*((Resultat_liste!$M111+20)/20)+Resultat_liste!$J111</f>
        <v>-20</v>
      </c>
      <c r="CW109" s="581">
        <f>AY109*((Resultat_liste!$M111+20)/20)+Resultat_liste!$J111</f>
        <v>0</v>
      </c>
      <c r="CX109" s="581">
        <f>AZ109*((Resultat_liste!$M111+20)/20)+Resultat_liste!$J111</f>
        <v>20</v>
      </c>
      <c r="CY109" s="581">
        <f>BA109*((Resultat_liste!$M111+20)/20)+Resultat_liste!$J111</f>
        <v>0</v>
      </c>
      <c r="CZ109" s="581">
        <f>BB109*((Resultat_liste!$M111+20)/20)+Resultat_liste!$J111</f>
        <v>-20</v>
      </c>
      <c r="DA109" s="581">
        <f>BC109*((Resultat_liste!$M111+20)/20)+Resultat_liste!$J111</f>
        <v>0</v>
      </c>
      <c r="DB109" s="581">
        <f>BD109*((Resultat_liste!$M111+20)/20)+Resultat_liste!$J111</f>
        <v>20</v>
      </c>
      <c r="DC109" s="581">
        <f>BE109*((Resultat_liste!$M111+20)/20)+Resultat_liste!$J111</f>
        <v>0</v>
      </c>
      <c r="DD109" s="581">
        <f>H109*((Resultat_liste!$Y111+20)/20)+Resultat_liste!$V111</f>
        <v>20</v>
      </c>
      <c r="DE109" s="581">
        <f>I109*((Resultat_liste!$Y111+20)/20)+Resultat_liste!$V111</f>
        <v>0</v>
      </c>
      <c r="DF109" s="581">
        <f>J109*((Resultat_liste!$Y111+20)/20)+Resultat_liste!$V111</f>
        <v>-20</v>
      </c>
      <c r="DG109" s="581">
        <f>K109*((Resultat_liste!$Y111+20)/20)+Resultat_liste!$V111</f>
        <v>0</v>
      </c>
      <c r="DH109" s="581">
        <f>L109*((Resultat_liste!$Y111+20)/20)+Resultat_liste!$V111</f>
        <v>20</v>
      </c>
      <c r="DI109" s="581">
        <f>M109*((Resultat_liste!$Y111+20)/20)+Resultat_liste!$V111</f>
        <v>0</v>
      </c>
      <c r="DJ109" s="581">
        <f>N109*((Resultat_liste!$Y111+20)/20)+Resultat_liste!$V111</f>
        <v>-20</v>
      </c>
      <c r="DK109" s="581">
        <f>O109*((Resultat_liste!$Y111+20)/20)+Resultat_liste!$V111</f>
        <v>0</v>
      </c>
      <c r="DL109" s="581">
        <f>P109*((Resultat_liste!$Y111+20)/20)+Resultat_liste!$V111</f>
        <v>20</v>
      </c>
      <c r="DM109" s="581">
        <f>Q109*((Resultat_liste!$Y111+20)/20)+Resultat_liste!$V111</f>
        <v>0</v>
      </c>
      <c r="DN109" s="581">
        <f>R109*((Resultat_liste!$Y111+20)/20)+Resultat_liste!$V111</f>
        <v>-20</v>
      </c>
      <c r="DO109" s="581">
        <f>S109*((Resultat_liste!$Y111+20)/20)+Resultat_liste!$V111</f>
        <v>0</v>
      </c>
      <c r="DP109" s="581">
        <f>T109*((Resultat_liste!$Y111+20)/20)+Resultat_liste!$V111</f>
        <v>20</v>
      </c>
      <c r="DQ109" s="581">
        <f>U109*((Resultat_liste!$Y111+20)/20)+Resultat_liste!$V111</f>
        <v>0</v>
      </c>
      <c r="DR109" s="581">
        <f>V109*((Resultat_liste!$Y111+20)/20)+Resultat_liste!$V111</f>
        <v>-20</v>
      </c>
      <c r="DS109" s="581">
        <f>W109*((Resultat_liste!$Y111+20)/20)+Resultat_liste!$V111</f>
        <v>0</v>
      </c>
      <c r="DT109" s="581">
        <f>X109*((Resultat_liste!$Y111+20)/20)+Resultat_liste!$V111</f>
        <v>20</v>
      </c>
      <c r="DU109" s="581">
        <f>Y109*((Resultat_liste!$Y111+20)/20)+Resultat_liste!$V111</f>
        <v>0</v>
      </c>
      <c r="DV109" s="581">
        <f>Z109*((Resultat_liste!$Y111+20)/20)+Resultat_liste!$V111</f>
        <v>-20</v>
      </c>
      <c r="DW109" s="581">
        <f>AA109*((Resultat_liste!$Y111+20)/20)+Resultat_liste!$V111</f>
        <v>0</v>
      </c>
      <c r="DX109" s="581">
        <f>AB109*((Resultat_liste!$Y111+20)/20)+Resultat_liste!$V111</f>
        <v>20</v>
      </c>
      <c r="DY109" s="581">
        <f>AC109*((Resultat_liste!$Y111+20)/20)+Resultat_liste!$V111</f>
        <v>0</v>
      </c>
      <c r="DZ109" s="581">
        <f>AD109*((Resultat_liste!$Y111+20)/20)+Resultat_liste!$V111</f>
        <v>-20</v>
      </c>
      <c r="EA109" s="581">
        <f>AE109*((Resultat_liste!$Y111+20)/20)+Resultat_liste!$V111</f>
        <v>0</v>
      </c>
      <c r="EB109" s="581">
        <f>AF109*((Resultat_liste!$Y111+20)/20)+Resultat_liste!$V111</f>
        <v>20</v>
      </c>
      <c r="EC109" s="581">
        <f>AG109*((Resultat_liste!$Y111+20)/20)+Resultat_liste!$V111</f>
        <v>0</v>
      </c>
      <c r="ED109" s="581">
        <f>AH109*((Resultat_liste!$Y111+20)/20)+Resultat_liste!$V111</f>
        <v>-20</v>
      </c>
      <c r="EE109" s="581">
        <f>AI109*((Resultat_liste!$Y111+20)/20)+Resultat_liste!$V111</f>
        <v>0</v>
      </c>
      <c r="EF109" s="581">
        <f>AJ109*((Resultat_liste!$Y111+20)/20)+Resultat_liste!$V111</f>
        <v>20</v>
      </c>
      <c r="EG109" s="581">
        <f>AK109*((Resultat_liste!$Y111+20)/20)+Resultat_liste!$V111</f>
        <v>0</v>
      </c>
      <c r="EH109" s="581">
        <f>AL109*((Resultat_liste!$Y111+20)/20)+Resultat_liste!$V111</f>
        <v>-20</v>
      </c>
      <c r="EI109" s="581">
        <f>AM109*((Resultat_liste!$Y111+20)/20)+Resultat_liste!$V111</f>
        <v>0</v>
      </c>
      <c r="EJ109" s="581">
        <f>AN109*((Resultat_liste!$Y111+20)/20)+Resultat_liste!$V111</f>
        <v>20</v>
      </c>
      <c r="EK109" s="581">
        <f>AO109*((Resultat_liste!$Y111+20)/20)+Resultat_liste!$V111</f>
        <v>0</v>
      </c>
      <c r="EL109" s="581">
        <f>AP109*((Resultat_liste!$Y111+20)/20)+Resultat_liste!$V111</f>
        <v>-20</v>
      </c>
      <c r="EM109" s="581">
        <f>AQ109*((Resultat_liste!$Y111+20)/20)+Resultat_liste!$V111</f>
        <v>0</v>
      </c>
      <c r="EN109" s="581">
        <f>AR109*((Resultat_liste!$Y111+20)/20)+Resultat_liste!$V111</f>
        <v>20</v>
      </c>
      <c r="EO109" s="581">
        <f>AS109*((Resultat_liste!$Y111+20)/20)+Resultat_liste!$V111</f>
        <v>0</v>
      </c>
      <c r="EP109" s="581">
        <f>AT109*((Resultat_liste!$Y111+20)/20)+Resultat_liste!$V111</f>
        <v>-20</v>
      </c>
      <c r="EQ109" s="581">
        <f>AU109*((Resultat_liste!$Y111+20)/20)+Resultat_liste!$V111</f>
        <v>0</v>
      </c>
      <c r="ER109" s="581">
        <f>AV109*((Resultat_liste!$Y111+20)/20)+Resultat_liste!$V111</f>
        <v>20</v>
      </c>
      <c r="ES109" s="581">
        <f>AW109*((Resultat_liste!$Y111+20)/20)+Resultat_liste!$V111</f>
        <v>0</v>
      </c>
      <c r="ET109" s="581">
        <f>AX109*((Resultat_liste!$Y111+20)/20)+Resultat_liste!$V111</f>
        <v>-20</v>
      </c>
      <c r="EU109" s="581">
        <f>AY109*((Resultat_liste!$Y111+20)/20)+Resultat_liste!$V111</f>
        <v>0</v>
      </c>
      <c r="EV109" s="581">
        <f>AZ109*((Resultat_liste!$Y111+20)/20)+Resultat_liste!$V111</f>
        <v>20</v>
      </c>
      <c r="EW109" s="581">
        <f>BA109*((Resultat_liste!$Y111+20)/20)+Resultat_liste!$V111</f>
        <v>0</v>
      </c>
      <c r="EX109" s="581">
        <f>BB109*((Resultat_liste!$Y111+20)/20)+Resultat_liste!$V111</f>
        <v>-20</v>
      </c>
      <c r="EY109" s="581">
        <f>BC109*((Resultat_liste!$Y111+20)/20)+Resultat_liste!$V111</f>
        <v>0</v>
      </c>
      <c r="EZ109" s="581">
        <f>BD109*((Resultat_liste!$Y111+20)/20)+Resultat_liste!$V111</f>
        <v>20</v>
      </c>
      <c r="FA109" s="581">
        <f>BE109*((Resultat_liste!$Y111+20)/20)+Resultat_liste!$V111</f>
        <v>0</v>
      </c>
      <c r="FB109" s="581">
        <f t="shared" si="172"/>
        <v>20</v>
      </c>
      <c r="FC109" s="581">
        <f t="shared" si="173"/>
        <v>0</v>
      </c>
      <c r="FD109" s="581">
        <f t="shared" si="174"/>
        <v>-20</v>
      </c>
      <c r="FE109" s="581">
        <f t="shared" si="175"/>
        <v>0</v>
      </c>
      <c r="FF109" s="581">
        <f t="shared" si="176"/>
        <v>20</v>
      </c>
      <c r="FG109" s="581">
        <f t="shared" si="177"/>
        <v>0</v>
      </c>
      <c r="FH109" s="581">
        <f t="shared" si="178"/>
        <v>-20</v>
      </c>
      <c r="FI109" s="581">
        <f t="shared" si="179"/>
        <v>0</v>
      </c>
      <c r="FJ109" s="581">
        <f t="shared" si="180"/>
        <v>20</v>
      </c>
      <c r="FK109" s="581">
        <f t="shared" si="181"/>
        <v>0</v>
      </c>
      <c r="FL109" s="581">
        <f t="shared" si="182"/>
        <v>-20</v>
      </c>
      <c r="FM109" s="581">
        <f t="shared" si="183"/>
        <v>0</v>
      </c>
      <c r="FN109" s="581">
        <f t="shared" si="184"/>
        <v>20</v>
      </c>
      <c r="FO109" s="581">
        <f t="shared" si="185"/>
        <v>0</v>
      </c>
      <c r="FP109" s="581">
        <f t="shared" si="186"/>
        <v>-20</v>
      </c>
      <c r="FQ109" s="581">
        <f t="shared" si="187"/>
        <v>0</v>
      </c>
      <c r="FR109" s="581">
        <f t="shared" si="188"/>
        <v>20</v>
      </c>
      <c r="FS109" s="581">
        <f t="shared" si="189"/>
        <v>0</v>
      </c>
      <c r="FT109" s="581">
        <f t="shared" si="190"/>
        <v>-20</v>
      </c>
      <c r="FU109" s="581">
        <f t="shared" si="191"/>
        <v>0</v>
      </c>
      <c r="FV109" s="581">
        <f t="shared" si="192"/>
        <v>20</v>
      </c>
      <c r="FW109" s="581">
        <f t="shared" si="193"/>
        <v>0</v>
      </c>
      <c r="FX109" s="581">
        <f t="shared" si="194"/>
        <v>-20</v>
      </c>
      <c r="FY109" s="581">
        <f t="shared" si="195"/>
        <v>0</v>
      </c>
      <c r="FZ109" s="581">
        <f t="shared" si="196"/>
        <v>20</v>
      </c>
      <c r="GA109" s="581">
        <f t="shared" si="197"/>
        <v>0</v>
      </c>
      <c r="GB109" s="581">
        <f t="shared" si="101"/>
        <v>-20</v>
      </c>
      <c r="GC109" s="581">
        <f t="shared" si="102"/>
        <v>0</v>
      </c>
      <c r="GD109" s="581">
        <f t="shared" si="103"/>
        <v>20</v>
      </c>
      <c r="GE109" s="581">
        <f t="shared" si="104"/>
        <v>0</v>
      </c>
      <c r="GF109" s="581">
        <f t="shared" si="105"/>
        <v>-20</v>
      </c>
      <c r="GG109" s="581">
        <f t="shared" si="106"/>
        <v>0</v>
      </c>
      <c r="GH109" s="581">
        <f t="shared" si="107"/>
        <v>20</v>
      </c>
      <c r="GI109" s="581">
        <f t="shared" si="108"/>
        <v>0</v>
      </c>
      <c r="GJ109" s="581">
        <f t="shared" si="109"/>
        <v>-20</v>
      </c>
      <c r="GK109" s="581">
        <f t="shared" si="110"/>
        <v>0</v>
      </c>
      <c r="GL109" s="581">
        <f t="shared" si="111"/>
        <v>20</v>
      </c>
      <c r="GM109" s="581">
        <f t="shared" si="112"/>
        <v>0</v>
      </c>
      <c r="GN109" s="581">
        <f t="shared" si="113"/>
        <v>-20</v>
      </c>
      <c r="GO109" s="581">
        <f t="shared" si="114"/>
        <v>0</v>
      </c>
      <c r="GP109" s="581">
        <f t="shared" si="115"/>
        <v>20</v>
      </c>
      <c r="GQ109" s="581">
        <f t="shared" si="116"/>
        <v>0</v>
      </c>
      <c r="GR109" s="581">
        <f t="shared" si="117"/>
        <v>-20</v>
      </c>
      <c r="GS109" s="581">
        <f t="shared" si="118"/>
        <v>0</v>
      </c>
      <c r="GT109" s="581">
        <f t="shared" si="119"/>
        <v>20</v>
      </c>
      <c r="GU109" s="581">
        <f t="shared" si="120"/>
        <v>0</v>
      </c>
      <c r="GV109" s="581">
        <f t="shared" si="121"/>
        <v>-20</v>
      </c>
      <c r="GW109" s="581">
        <f t="shared" si="122"/>
        <v>0</v>
      </c>
      <c r="GX109" s="581">
        <f t="shared" si="123"/>
        <v>20</v>
      </c>
      <c r="GY109" s="581">
        <f t="shared" si="124"/>
        <v>0</v>
      </c>
    </row>
    <row r="110" spans="1:207" ht="16.5" thickTop="1" thickBot="1" x14ac:dyDescent="0.3">
      <c r="A110" s="581">
        <v>1090</v>
      </c>
      <c r="B110" s="584" t="s">
        <v>130</v>
      </c>
      <c r="C110" s="581">
        <f t="shared" si="198"/>
        <v>16</v>
      </c>
      <c r="D110" s="581">
        <f t="shared" si="125"/>
        <v>1603</v>
      </c>
      <c r="E110" s="581">
        <v>1090</v>
      </c>
      <c r="F110" s="581">
        <f t="shared" si="199"/>
        <v>3</v>
      </c>
      <c r="G110" s="582" t="str">
        <f t="shared" si="200"/>
        <v>rose</v>
      </c>
      <c r="H110" s="581">
        <v>20</v>
      </c>
      <c r="I110" s="581">
        <v>0</v>
      </c>
      <c r="J110" s="581">
        <v>-20</v>
      </c>
      <c r="K110" s="581">
        <v>0</v>
      </c>
      <c r="L110" s="581">
        <f t="shared" si="126"/>
        <v>20</v>
      </c>
      <c r="M110" s="581">
        <f t="shared" si="127"/>
        <v>0</v>
      </c>
      <c r="N110" s="581">
        <f t="shared" si="128"/>
        <v>-20</v>
      </c>
      <c r="O110" s="581">
        <f t="shared" si="129"/>
        <v>0</v>
      </c>
      <c r="P110" s="581">
        <f t="shared" si="130"/>
        <v>20</v>
      </c>
      <c r="Q110" s="581">
        <f t="shared" si="131"/>
        <v>0</v>
      </c>
      <c r="R110" s="581">
        <f t="shared" si="132"/>
        <v>-20</v>
      </c>
      <c r="S110" s="581">
        <f t="shared" si="133"/>
        <v>0</v>
      </c>
      <c r="T110" s="581">
        <f t="shared" si="134"/>
        <v>20</v>
      </c>
      <c r="U110" s="581">
        <f t="shared" si="135"/>
        <v>0</v>
      </c>
      <c r="V110" s="581">
        <f t="shared" si="136"/>
        <v>-20</v>
      </c>
      <c r="W110" s="581">
        <f t="shared" si="137"/>
        <v>0</v>
      </c>
      <c r="X110" s="581">
        <f t="shared" si="138"/>
        <v>20</v>
      </c>
      <c r="Y110" s="581">
        <f t="shared" si="139"/>
        <v>0</v>
      </c>
      <c r="Z110" s="581">
        <f t="shared" si="140"/>
        <v>-20</v>
      </c>
      <c r="AA110" s="581">
        <f t="shared" si="141"/>
        <v>0</v>
      </c>
      <c r="AB110" s="581">
        <f t="shared" si="142"/>
        <v>20</v>
      </c>
      <c r="AC110" s="581">
        <f t="shared" si="143"/>
        <v>0</v>
      </c>
      <c r="AD110" s="581">
        <f t="shared" si="144"/>
        <v>-20</v>
      </c>
      <c r="AE110" s="581">
        <f t="shared" si="145"/>
        <v>0</v>
      </c>
      <c r="AF110" s="581">
        <f t="shared" si="146"/>
        <v>20</v>
      </c>
      <c r="AG110" s="581">
        <f t="shared" si="147"/>
        <v>0</v>
      </c>
      <c r="AH110" s="581">
        <f t="shared" si="148"/>
        <v>-20</v>
      </c>
      <c r="AI110" s="581">
        <f t="shared" si="149"/>
        <v>0</v>
      </c>
      <c r="AJ110" s="581">
        <f t="shared" si="150"/>
        <v>20</v>
      </c>
      <c r="AK110" s="581">
        <f t="shared" si="151"/>
        <v>0</v>
      </c>
      <c r="AL110" s="581">
        <f t="shared" si="152"/>
        <v>-20</v>
      </c>
      <c r="AM110" s="581">
        <f t="shared" si="153"/>
        <v>0</v>
      </c>
      <c r="AN110" s="581">
        <f t="shared" si="154"/>
        <v>20</v>
      </c>
      <c r="AO110" s="581">
        <f t="shared" si="155"/>
        <v>0</v>
      </c>
      <c r="AP110" s="581">
        <f t="shared" si="156"/>
        <v>-20</v>
      </c>
      <c r="AQ110" s="581">
        <f t="shared" si="157"/>
        <v>0</v>
      </c>
      <c r="AR110" s="581">
        <f t="shared" si="158"/>
        <v>20</v>
      </c>
      <c r="AS110" s="581">
        <f t="shared" si="159"/>
        <v>0</v>
      </c>
      <c r="AT110" s="581">
        <f t="shared" si="160"/>
        <v>-20</v>
      </c>
      <c r="AU110" s="581">
        <f t="shared" si="161"/>
        <v>0</v>
      </c>
      <c r="AV110" s="581">
        <f t="shared" si="162"/>
        <v>20</v>
      </c>
      <c r="AW110" s="581">
        <f t="shared" si="163"/>
        <v>0</v>
      </c>
      <c r="AX110" s="581">
        <f t="shared" si="164"/>
        <v>-20</v>
      </c>
      <c r="AY110" s="581">
        <f t="shared" si="165"/>
        <v>0</v>
      </c>
      <c r="AZ110" s="581">
        <f t="shared" si="166"/>
        <v>20</v>
      </c>
      <c r="BA110" s="581">
        <f t="shared" si="167"/>
        <v>0</v>
      </c>
      <c r="BB110" s="581">
        <f t="shared" si="168"/>
        <v>-20</v>
      </c>
      <c r="BC110" s="581">
        <f t="shared" si="169"/>
        <v>0</v>
      </c>
      <c r="BD110" s="581">
        <f t="shared" si="170"/>
        <v>20</v>
      </c>
      <c r="BE110" s="581">
        <f t="shared" si="171"/>
        <v>0</v>
      </c>
      <c r="BF110" s="581">
        <f>H110*((Resultat_liste!$M112+20)/20)+Resultat_liste!$J112</f>
        <v>20</v>
      </c>
      <c r="BG110" s="581">
        <f>I110*((Resultat_liste!$M112+20)/20)+Resultat_liste!$J112</f>
        <v>0</v>
      </c>
      <c r="BH110" s="581">
        <f>J110*((Resultat_liste!$M112+20)/20)+Resultat_liste!$J112</f>
        <v>-20</v>
      </c>
      <c r="BI110" s="581">
        <f>K110*((Resultat_liste!$M112+20)/20)+Resultat_liste!$J112</f>
        <v>0</v>
      </c>
      <c r="BJ110" s="581">
        <f>L110*((Resultat_liste!$M112+20)/20)+Resultat_liste!$J112</f>
        <v>20</v>
      </c>
      <c r="BK110" s="581">
        <f>M110*((Resultat_liste!$M112+20)/20)+Resultat_liste!$J112</f>
        <v>0</v>
      </c>
      <c r="BL110" s="581">
        <f>N110*((Resultat_liste!$M112+20)/20)+Resultat_liste!$J112</f>
        <v>-20</v>
      </c>
      <c r="BM110" s="581">
        <f>O110*((Resultat_liste!$M112+20)/20)+Resultat_liste!$J112</f>
        <v>0</v>
      </c>
      <c r="BN110" s="581">
        <f>P110*((Resultat_liste!$M112+20)/20)+Resultat_liste!$J112</f>
        <v>20</v>
      </c>
      <c r="BO110" s="581">
        <f>Q110*((Resultat_liste!$M112+20)/20)+Resultat_liste!$J112</f>
        <v>0</v>
      </c>
      <c r="BP110" s="581">
        <f>R110*((Resultat_liste!$M112+20)/20)+Resultat_liste!$J112</f>
        <v>-20</v>
      </c>
      <c r="BQ110" s="581">
        <f>S110*((Resultat_liste!$M112+20)/20)+Resultat_liste!$J112</f>
        <v>0</v>
      </c>
      <c r="BR110" s="581">
        <f>T110*((Resultat_liste!$M112+20)/20)+Resultat_liste!$J112</f>
        <v>20</v>
      </c>
      <c r="BS110" s="581">
        <f>U110*((Resultat_liste!$M112+20)/20)+Resultat_liste!$J112</f>
        <v>0</v>
      </c>
      <c r="BT110" s="581">
        <f>V110*((Resultat_liste!$M112+20)/20)+Resultat_liste!$J112</f>
        <v>-20</v>
      </c>
      <c r="BU110" s="581">
        <f>W110*((Resultat_liste!$M112+20)/20)+Resultat_liste!$J112</f>
        <v>0</v>
      </c>
      <c r="BV110" s="581">
        <f>X110*((Resultat_liste!$M112+20)/20)+Resultat_liste!$J112</f>
        <v>20</v>
      </c>
      <c r="BW110" s="581">
        <f>Y110*((Resultat_liste!$M112+20)/20)+Resultat_liste!$J112</f>
        <v>0</v>
      </c>
      <c r="BX110" s="581">
        <f>Z110*((Resultat_liste!$M112+20)/20)+Resultat_liste!$J112</f>
        <v>-20</v>
      </c>
      <c r="BY110" s="581">
        <f>AA110*((Resultat_liste!$M112+20)/20)+Resultat_liste!$J112</f>
        <v>0</v>
      </c>
      <c r="BZ110" s="581">
        <f>AB110*((Resultat_liste!$M112+20)/20)+Resultat_liste!$J112</f>
        <v>20</v>
      </c>
      <c r="CA110" s="581">
        <f>AC110*((Resultat_liste!$M112+20)/20)+Resultat_liste!$J112</f>
        <v>0</v>
      </c>
      <c r="CB110" s="581">
        <f>AD110*((Resultat_liste!$M112+20)/20)+Resultat_liste!$J112</f>
        <v>-20</v>
      </c>
      <c r="CC110" s="581">
        <f>AE110*((Resultat_liste!$M112+20)/20)+Resultat_liste!$J112</f>
        <v>0</v>
      </c>
      <c r="CD110" s="581">
        <f>AF110*((Resultat_liste!$M112+20)/20)+Resultat_liste!$J112</f>
        <v>20</v>
      </c>
      <c r="CE110" s="581">
        <f>AG110*((Resultat_liste!$M112+20)/20)+Resultat_liste!$J112</f>
        <v>0</v>
      </c>
      <c r="CF110" s="581">
        <f>AH110*((Resultat_liste!$M112+20)/20)+Resultat_liste!$J112</f>
        <v>-20</v>
      </c>
      <c r="CG110" s="581">
        <f>AI110*((Resultat_liste!$M112+20)/20)+Resultat_liste!$J112</f>
        <v>0</v>
      </c>
      <c r="CH110" s="581">
        <f>AJ110*((Resultat_liste!$M112+20)/20)+Resultat_liste!$J112</f>
        <v>20</v>
      </c>
      <c r="CI110" s="581">
        <f>AK110*((Resultat_liste!$M112+20)/20)+Resultat_liste!$J112</f>
        <v>0</v>
      </c>
      <c r="CJ110" s="581">
        <f>AL110*((Resultat_liste!$M112+20)/20)+Resultat_liste!$J112</f>
        <v>-20</v>
      </c>
      <c r="CK110" s="581">
        <f>AM110*((Resultat_liste!$M112+20)/20)+Resultat_liste!$J112</f>
        <v>0</v>
      </c>
      <c r="CL110" s="581">
        <f>AN110*((Resultat_liste!$M112+20)/20)+Resultat_liste!$J112</f>
        <v>20</v>
      </c>
      <c r="CM110" s="581">
        <f>AO110*((Resultat_liste!$M112+20)/20)+Resultat_liste!$J112</f>
        <v>0</v>
      </c>
      <c r="CN110" s="581">
        <f>AP110*((Resultat_liste!$M112+20)/20)+Resultat_liste!$J112</f>
        <v>-20</v>
      </c>
      <c r="CO110" s="581">
        <f>AQ110*((Resultat_liste!$M112+20)/20)+Resultat_liste!$J112</f>
        <v>0</v>
      </c>
      <c r="CP110" s="581">
        <f>AR110*((Resultat_liste!$M112+20)/20)+Resultat_liste!$J112</f>
        <v>20</v>
      </c>
      <c r="CQ110" s="581">
        <f>AS110*((Resultat_liste!$M112+20)/20)+Resultat_liste!$J112</f>
        <v>0</v>
      </c>
      <c r="CR110" s="581">
        <f>AT110*((Resultat_liste!$M112+20)/20)+Resultat_liste!$J112</f>
        <v>-20</v>
      </c>
      <c r="CS110" s="581">
        <f>AU110*((Resultat_liste!$M112+20)/20)+Resultat_liste!$J112</f>
        <v>0</v>
      </c>
      <c r="CT110" s="581">
        <f>AV110*((Resultat_liste!$M112+20)/20)+Resultat_liste!$J112</f>
        <v>20</v>
      </c>
      <c r="CU110" s="581">
        <f>AW110*((Resultat_liste!$M112+20)/20)+Resultat_liste!$J112</f>
        <v>0</v>
      </c>
      <c r="CV110" s="581">
        <f>AX110*((Resultat_liste!$M112+20)/20)+Resultat_liste!$J112</f>
        <v>-20</v>
      </c>
      <c r="CW110" s="581">
        <f>AY110*((Resultat_liste!$M112+20)/20)+Resultat_liste!$J112</f>
        <v>0</v>
      </c>
      <c r="CX110" s="581">
        <f>AZ110*((Resultat_liste!$M112+20)/20)+Resultat_liste!$J112</f>
        <v>20</v>
      </c>
      <c r="CY110" s="581">
        <f>BA110*((Resultat_liste!$M112+20)/20)+Resultat_liste!$J112</f>
        <v>0</v>
      </c>
      <c r="CZ110" s="581">
        <f>BB110*((Resultat_liste!$M112+20)/20)+Resultat_liste!$J112</f>
        <v>-20</v>
      </c>
      <c r="DA110" s="581">
        <f>BC110*((Resultat_liste!$M112+20)/20)+Resultat_liste!$J112</f>
        <v>0</v>
      </c>
      <c r="DB110" s="581">
        <f>BD110*((Resultat_liste!$M112+20)/20)+Resultat_liste!$J112</f>
        <v>20</v>
      </c>
      <c r="DC110" s="581">
        <f>BE110*((Resultat_liste!$M112+20)/20)+Resultat_liste!$J112</f>
        <v>0</v>
      </c>
      <c r="DD110" s="581">
        <f>H110*((Resultat_liste!$Y112+20)/20)+Resultat_liste!$V112</f>
        <v>23</v>
      </c>
      <c r="DE110" s="581">
        <f>I110*((Resultat_liste!$Y112+20)/20)+Resultat_liste!$V112</f>
        <v>0</v>
      </c>
      <c r="DF110" s="581">
        <f>J110*((Resultat_liste!$Y112+20)/20)+Resultat_liste!$V112</f>
        <v>-23</v>
      </c>
      <c r="DG110" s="581">
        <f>K110*((Resultat_liste!$Y112+20)/20)+Resultat_liste!$V112</f>
        <v>0</v>
      </c>
      <c r="DH110" s="581">
        <f>L110*((Resultat_liste!$Y112+20)/20)+Resultat_liste!$V112</f>
        <v>23</v>
      </c>
      <c r="DI110" s="581">
        <f>M110*((Resultat_liste!$Y112+20)/20)+Resultat_liste!$V112</f>
        <v>0</v>
      </c>
      <c r="DJ110" s="581">
        <f>N110*((Resultat_liste!$Y112+20)/20)+Resultat_liste!$V112</f>
        <v>-23</v>
      </c>
      <c r="DK110" s="581">
        <f>O110*((Resultat_liste!$Y112+20)/20)+Resultat_liste!$V112</f>
        <v>0</v>
      </c>
      <c r="DL110" s="581">
        <f>P110*((Resultat_liste!$Y112+20)/20)+Resultat_liste!$V112</f>
        <v>23</v>
      </c>
      <c r="DM110" s="581">
        <f>Q110*((Resultat_liste!$Y112+20)/20)+Resultat_liste!$V112</f>
        <v>0</v>
      </c>
      <c r="DN110" s="581">
        <f>R110*((Resultat_liste!$Y112+20)/20)+Resultat_liste!$V112</f>
        <v>-23</v>
      </c>
      <c r="DO110" s="581">
        <f>S110*((Resultat_liste!$Y112+20)/20)+Resultat_liste!$V112</f>
        <v>0</v>
      </c>
      <c r="DP110" s="581">
        <f>T110*((Resultat_liste!$Y112+20)/20)+Resultat_liste!$V112</f>
        <v>23</v>
      </c>
      <c r="DQ110" s="581">
        <f>U110*((Resultat_liste!$Y112+20)/20)+Resultat_liste!$V112</f>
        <v>0</v>
      </c>
      <c r="DR110" s="581">
        <f>V110*((Resultat_liste!$Y112+20)/20)+Resultat_liste!$V112</f>
        <v>-23</v>
      </c>
      <c r="DS110" s="581">
        <f>W110*((Resultat_liste!$Y112+20)/20)+Resultat_liste!$V112</f>
        <v>0</v>
      </c>
      <c r="DT110" s="581">
        <f>X110*((Resultat_liste!$Y112+20)/20)+Resultat_liste!$V112</f>
        <v>23</v>
      </c>
      <c r="DU110" s="581">
        <f>Y110*((Resultat_liste!$Y112+20)/20)+Resultat_liste!$V112</f>
        <v>0</v>
      </c>
      <c r="DV110" s="581">
        <f>Z110*((Resultat_liste!$Y112+20)/20)+Resultat_liste!$V112</f>
        <v>-23</v>
      </c>
      <c r="DW110" s="581">
        <f>AA110*((Resultat_liste!$Y112+20)/20)+Resultat_liste!$V112</f>
        <v>0</v>
      </c>
      <c r="DX110" s="581">
        <f>AB110*((Resultat_liste!$Y112+20)/20)+Resultat_liste!$V112</f>
        <v>23</v>
      </c>
      <c r="DY110" s="581">
        <f>AC110*((Resultat_liste!$Y112+20)/20)+Resultat_liste!$V112</f>
        <v>0</v>
      </c>
      <c r="DZ110" s="581">
        <f>AD110*((Resultat_liste!$Y112+20)/20)+Resultat_liste!$V112</f>
        <v>-23</v>
      </c>
      <c r="EA110" s="581">
        <f>AE110*((Resultat_liste!$Y112+20)/20)+Resultat_liste!$V112</f>
        <v>0</v>
      </c>
      <c r="EB110" s="581">
        <f>AF110*((Resultat_liste!$Y112+20)/20)+Resultat_liste!$V112</f>
        <v>23</v>
      </c>
      <c r="EC110" s="581">
        <f>AG110*((Resultat_liste!$Y112+20)/20)+Resultat_liste!$V112</f>
        <v>0</v>
      </c>
      <c r="ED110" s="581">
        <f>AH110*((Resultat_liste!$Y112+20)/20)+Resultat_liste!$V112</f>
        <v>-23</v>
      </c>
      <c r="EE110" s="581">
        <f>AI110*((Resultat_liste!$Y112+20)/20)+Resultat_liste!$V112</f>
        <v>0</v>
      </c>
      <c r="EF110" s="581">
        <f>AJ110*((Resultat_liste!$Y112+20)/20)+Resultat_liste!$V112</f>
        <v>23</v>
      </c>
      <c r="EG110" s="581">
        <f>AK110*((Resultat_liste!$Y112+20)/20)+Resultat_liste!$V112</f>
        <v>0</v>
      </c>
      <c r="EH110" s="581">
        <f>AL110*((Resultat_liste!$Y112+20)/20)+Resultat_liste!$V112</f>
        <v>-23</v>
      </c>
      <c r="EI110" s="581">
        <f>AM110*((Resultat_liste!$Y112+20)/20)+Resultat_liste!$V112</f>
        <v>0</v>
      </c>
      <c r="EJ110" s="581">
        <f>AN110*((Resultat_liste!$Y112+20)/20)+Resultat_liste!$V112</f>
        <v>23</v>
      </c>
      <c r="EK110" s="581">
        <f>AO110*((Resultat_liste!$Y112+20)/20)+Resultat_liste!$V112</f>
        <v>0</v>
      </c>
      <c r="EL110" s="581">
        <f>AP110*((Resultat_liste!$Y112+20)/20)+Resultat_liste!$V112</f>
        <v>-23</v>
      </c>
      <c r="EM110" s="581">
        <f>AQ110*((Resultat_liste!$Y112+20)/20)+Resultat_liste!$V112</f>
        <v>0</v>
      </c>
      <c r="EN110" s="581">
        <f>AR110*((Resultat_liste!$Y112+20)/20)+Resultat_liste!$V112</f>
        <v>23</v>
      </c>
      <c r="EO110" s="581">
        <f>AS110*((Resultat_liste!$Y112+20)/20)+Resultat_liste!$V112</f>
        <v>0</v>
      </c>
      <c r="EP110" s="581">
        <f>AT110*((Resultat_liste!$Y112+20)/20)+Resultat_liste!$V112</f>
        <v>-23</v>
      </c>
      <c r="EQ110" s="581">
        <f>AU110*((Resultat_liste!$Y112+20)/20)+Resultat_liste!$V112</f>
        <v>0</v>
      </c>
      <c r="ER110" s="581">
        <f>AV110*((Resultat_liste!$Y112+20)/20)+Resultat_liste!$V112</f>
        <v>23</v>
      </c>
      <c r="ES110" s="581">
        <f>AW110*((Resultat_liste!$Y112+20)/20)+Resultat_liste!$V112</f>
        <v>0</v>
      </c>
      <c r="ET110" s="581">
        <f>AX110*((Resultat_liste!$Y112+20)/20)+Resultat_liste!$V112</f>
        <v>-23</v>
      </c>
      <c r="EU110" s="581">
        <f>AY110*((Resultat_liste!$Y112+20)/20)+Resultat_liste!$V112</f>
        <v>0</v>
      </c>
      <c r="EV110" s="581">
        <f>AZ110*((Resultat_liste!$Y112+20)/20)+Resultat_liste!$V112</f>
        <v>23</v>
      </c>
      <c r="EW110" s="581">
        <f>BA110*((Resultat_liste!$Y112+20)/20)+Resultat_liste!$V112</f>
        <v>0</v>
      </c>
      <c r="EX110" s="581">
        <f>BB110*((Resultat_liste!$Y112+20)/20)+Resultat_liste!$V112</f>
        <v>-23</v>
      </c>
      <c r="EY110" s="581">
        <f>BC110*((Resultat_liste!$Y112+20)/20)+Resultat_liste!$V112</f>
        <v>0</v>
      </c>
      <c r="EZ110" s="581">
        <f>BD110*((Resultat_liste!$Y112+20)/20)+Resultat_liste!$V112</f>
        <v>23</v>
      </c>
      <c r="FA110" s="581">
        <f>BE110*((Resultat_liste!$Y112+20)/20)+Resultat_liste!$V112</f>
        <v>0</v>
      </c>
      <c r="FB110" s="581">
        <f t="shared" si="172"/>
        <v>20</v>
      </c>
      <c r="FC110" s="581">
        <f t="shared" si="173"/>
        <v>0</v>
      </c>
      <c r="FD110" s="581">
        <f t="shared" si="174"/>
        <v>-20</v>
      </c>
      <c r="FE110" s="581">
        <f t="shared" si="175"/>
        <v>0</v>
      </c>
      <c r="FF110" s="581">
        <f t="shared" si="176"/>
        <v>20</v>
      </c>
      <c r="FG110" s="581">
        <f t="shared" si="177"/>
        <v>0</v>
      </c>
      <c r="FH110" s="581">
        <f t="shared" si="178"/>
        <v>-20</v>
      </c>
      <c r="FI110" s="581">
        <f t="shared" si="179"/>
        <v>0</v>
      </c>
      <c r="FJ110" s="581">
        <f t="shared" si="180"/>
        <v>20</v>
      </c>
      <c r="FK110" s="581">
        <f t="shared" si="181"/>
        <v>0</v>
      </c>
      <c r="FL110" s="581">
        <f t="shared" si="182"/>
        <v>-20</v>
      </c>
      <c r="FM110" s="581">
        <f t="shared" si="183"/>
        <v>0</v>
      </c>
      <c r="FN110" s="581">
        <f t="shared" si="184"/>
        <v>20</v>
      </c>
      <c r="FO110" s="581">
        <f t="shared" si="185"/>
        <v>0</v>
      </c>
      <c r="FP110" s="581">
        <f t="shared" si="186"/>
        <v>-20</v>
      </c>
      <c r="FQ110" s="581">
        <f t="shared" si="187"/>
        <v>0</v>
      </c>
      <c r="FR110" s="581">
        <f t="shared" si="188"/>
        <v>20</v>
      </c>
      <c r="FS110" s="581">
        <f t="shared" si="189"/>
        <v>0</v>
      </c>
      <c r="FT110" s="581">
        <f t="shared" si="190"/>
        <v>-20</v>
      </c>
      <c r="FU110" s="581">
        <f t="shared" si="191"/>
        <v>0</v>
      </c>
      <c r="FV110" s="581">
        <f t="shared" si="192"/>
        <v>20</v>
      </c>
      <c r="FW110" s="581">
        <f t="shared" si="193"/>
        <v>0</v>
      </c>
      <c r="FX110" s="581">
        <f t="shared" si="194"/>
        <v>-20</v>
      </c>
      <c r="FY110" s="581">
        <f t="shared" si="195"/>
        <v>0</v>
      </c>
      <c r="FZ110" s="581">
        <f t="shared" si="196"/>
        <v>20</v>
      </c>
      <c r="GA110" s="581">
        <f t="shared" si="197"/>
        <v>0</v>
      </c>
      <c r="GB110" s="581">
        <f t="shared" si="101"/>
        <v>-20</v>
      </c>
      <c r="GC110" s="581">
        <f t="shared" si="102"/>
        <v>0</v>
      </c>
      <c r="GD110" s="581">
        <f t="shared" si="103"/>
        <v>20</v>
      </c>
      <c r="GE110" s="581">
        <f t="shared" si="104"/>
        <v>0</v>
      </c>
      <c r="GF110" s="581">
        <f t="shared" si="105"/>
        <v>-20</v>
      </c>
      <c r="GG110" s="581">
        <f t="shared" si="106"/>
        <v>0</v>
      </c>
      <c r="GH110" s="581">
        <f t="shared" si="107"/>
        <v>20</v>
      </c>
      <c r="GI110" s="581">
        <f t="shared" si="108"/>
        <v>0</v>
      </c>
      <c r="GJ110" s="581">
        <f t="shared" si="109"/>
        <v>-20</v>
      </c>
      <c r="GK110" s="581">
        <f t="shared" si="110"/>
        <v>0</v>
      </c>
      <c r="GL110" s="581">
        <f t="shared" si="111"/>
        <v>20</v>
      </c>
      <c r="GM110" s="581">
        <f t="shared" si="112"/>
        <v>0</v>
      </c>
      <c r="GN110" s="581">
        <f t="shared" si="113"/>
        <v>-20</v>
      </c>
      <c r="GO110" s="581">
        <f t="shared" si="114"/>
        <v>0</v>
      </c>
      <c r="GP110" s="581">
        <f t="shared" si="115"/>
        <v>20</v>
      </c>
      <c r="GQ110" s="581">
        <f t="shared" si="116"/>
        <v>0</v>
      </c>
      <c r="GR110" s="581">
        <f t="shared" si="117"/>
        <v>-20</v>
      </c>
      <c r="GS110" s="581">
        <f t="shared" si="118"/>
        <v>0</v>
      </c>
      <c r="GT110" s="581">
        <f t="shared" si="119"/>
        <v>20</v>
      </c>
      <c r="GU110" s="581">
        <f t="shared" si="120"/>
        <v>0</v>
      </c>
      <c r="GV110" s="581">
        <f t="shared" si="121"/>
        <v>-20</v>
      </c>
      <c r="GW110" s="581">
        <f t="shared" si="122"/>
        <v>0</v>
      </c>
      <c r="GX110" s="581">
        <f t="shared" si="123"/>
        <v>20</v>
      </c>
      <c r="GY110" s="581">
        <f t="shared" si="124"/>
        <v>0</v>
      </c>
    </row>
    <row r="111" spans="1:207" ht="16.5" thickTop="1" thickBot="1" x14ac:dyDescent="0.3">
      <c r="A111" s="581">
        <v>1100</v>
      </c>
      <c r="B111" s="584" t="s">
        <v>130</v>
      </c>
      <c r="C111" s="581">
        <f t="shared" si="198"/>
        <v>16</v>
      </c>
      <c r="D111" s="581">
        <f t="shared" si="125"/>
        <v>1604</v>
      </c>
      <c r="E111" s="581">
        <v>1100</v>
      </c>
      <c r="F111" s="581">
        <f t="shared" si="199"/>
        <v>4</v>
      </c>
      <c r="G111" s="582" t="str">
        <f t="shared" si="200"/>
        <v>rose</v>
      </c>
      <c r="H111" s="581">
        <v>20</v>
      </c>
      <c r="I111" s="581">
        <v>0</v>
      </c>
      <c r="J111" s="581">
        <v>-20</v>
      </c>
      <c r="K111" s="581">
        <v>0</v>
      </c>
      <c r="L111" s="581">
        <f t="shared" si="126"/>
        <v>20</v>
      </c>
      <c r="M111" s="581">
        <f t="shared" si="127"/>
        <v>0</v>
      </c>
      <c r="N111" s="581">
        <f t="shared" si="128"/>
        <v>-20</v>
      </c>
      <c r="O111" s="581">
        <f t="shared" si="129"/>
        <v>0</v>
      </c>
      <c r="P111" s="581">
        <f t="shared" si="130"/>
        <v>20</v>
      </c>
      <c r="Q111" s="581">
        <f t="shared" si="131"/>
        <v>0</v>
      </c>
      <c r="R111" s="581">
        <f t="shared" si="132"/>
        <v>-20</v>
      </c>
      <c r="S111" s="581">
        <f t="shared" si="133"/>
        <v>0</v>
      </c>
      <c r="T111" s="581">
        <f t="shared" si="134"/>
        <v>20</v>
      </c>
      <c r="U111" s="581">
        <f t="shared" si="135"/>
        <v>0</v>
      </c>
      <c r="V111" s="581">
        <f t="shared" si="136"/>
        <v>-20</v>
      </c>
      <c r="W111" s="581">
        <f t="shared" si="137"/>
        <v>0</v>
      </c>
      <c r="X111" s="581">
        <f t="shared" si="138"/>
        <v>20</v>
      </c>
      <c r="Y111" s="581">
        <f t="shared" si="139"/>
        <v>0</v>
      </c>
      <c r="Z111" s="581">
        <f t="shared" si="140"/>
        <v>-20</v>
      </c>
      <c r="AA111" s="581">
        <f t="shared" si="141"/>
        <v>0</v>
      </c>
      <c r="AB111" s="581">
        <f t="shared" si="142"/>
        <v>20</v>
      </c>
      <c r="AC111" s="581">
        <f t="shared" si="143"/>
        <v>0</v>
      </c>
      <c r="AD111" s="581">
        <f t="shared" si="144"/>
        <v>-20</v>
      </c>
      <c r="AE111" s="581">
        <f t="shared" si="145"/>
        <v>0</v>
      </c>
      <c r="AF111" s="581">
        <f t="shared" si="146"/>
        <v>20</v>
      </c>
      <c r="AG111" s="581">
        <f t="shared" si="147"/>
        <v>0</v>
      </c>
      <c r="AH111" s="581">
        <f t="shared" si="148"/>
        <v>-20</v>
      </c>
      <c r="AI111" s="581">
        <f t="shared" si="149"/>
        <v>0</v>
      </c>
      <c r="AJ111" s="581">
        <f t="shared" si="150"/>
        <v>20</v>
      </c>
      <c r="AK111" s="581">
        <f t="shared" si="151"/>
        <v>0</v>
      </c>
      <c r="AL111" s="581">
        <f t="shared" si="152"/>
        <v>-20</v>
      </c>
      <c r="AM111" s="581">
        <f t="shared" si="153"/>
        <v>0</v>
      </c>
      <c r="AN111" s="581">
        <f t="shared" si="154"/>
        <v>20</v>
      </c>
      <c r="AO111" s="581">
        <f t="shared" si="155"/>
        <v>0</v>
      </c>
      <c r="AP111" s="581">
        <f t="shared" si="156"/>
        <v>-20</v>
      </c>
      <c r="AQ111" s="581">
        <f t="shared" si="157"/>
        <v>0</v>
      </c>
      <c r="AR111" s="581">
        <f t="shared" si="158"/>
        <v>20</v>
      </c>
      <c r="AS111" s="581">
        <f t="shared" si="159"/>
        <v>0</v>
      </c>
      <c r="AT111" s="581">
        <f t="shared" si="160"/>
        <v>-20</v>
      </c>
      <c r="AU111" s="581">
        <f t="shared" si="161"/>
        <v>0</v>
      </c>
      <c r="AV111" s="581">
        <f t="shared" si="162"/>
        <v>20</v>
      </c>
      <c r="AW111" s="581">
        <f t="shared" si="163"/>
        <v>0</v>
      </c>
      <c r="AX111" s="581">
        <f t="shared" si="164"/>
        <v>-20</v>
      </c>
      <c r="AY111" s="581">
        <f t="shared" si="165"/>
        <v>0</v>
      </c>
      <c r="AZ111" s="581">
        <f t="shared" si="166"/>
        <v>20</v>
      </c>
      <c r="BA111" s="581">
        <f t="shared" si="167"/>
        <v>0</v>
      </c>
      <c r="BB111" s="581">
        <f t="shared" si="168"/>
        <v>-20</v>
      </c>
      <c r="BC111" s="581">
        <f t="shared" si="169"/>
        <v>0</v>
      </c>
      <c r="BD111" s="581">
        <f t="shared" si="170"/>
        <v>20</v>
      </c>
      <c r="BE111" s="581">
        <f t="shared" si="171"/>
        <v>0</v>
      </c>
      <c r="BF111" s="581">
        <f>H111*((Resultat_liste!$M113+20)/20)+Resultat_liste!$J113</f>
        <v>33</v>
      </c>
      <c r="BG111" s="581">
        <f>I111*((Resultat_liste!$M113+20)/20)+Resultat_liste!$J113</f>
        <v>0</v>
      </c>
      <c r="BH111" s="581">
        <f>J111*((Resultat_liste!$M113+20)/20)+Resultat_liste!$J113</f>
        <v>-33</v>
      </c>
      <c r="BI111" s="581">
        <f>K111*((Resultat_liste!$M113+20)/20)+Resultat_liste!$J113</f>
        <v>0</v>
      </c>
      <c r="BJ111" s="581">
        <f>L111*((Resultat_liste!$M113+20)/20)+Resultat_liste!$J113</f>
        <v>33</v>
      </c>
      <c r="BK111" s="581">
        <f>M111*((Resultat_liste!$M113+20)/20)+Resultat_liste!$J113</f>
        <v>0</v>
      </c>
      <c r="BL111" s="581">
        <f>N111*((Resultat_liste!$M113+20)/20)+Resultat_liste!$J113</f>
        <v>-33</v>
      </c>
      <c r="BM111" s="581">
        <f>O111*((Resultat_liste!$M113+20)/20)+Resultat_liste!$J113</f>
        <v>0</v>
      </c>
      <c r="BN111" s="581">
        <f>P111*((Resultat_liste!$M113+20)/20)+Resultat_liste!$J113</f>
        <v>33</v>
      </c>
      <c r="BO111" s="581">
        <f>Q111*((Resultat_liste!$M113+20)/20)+Resultat_liste!$J113</f>
        <v>0</v>
      </c>
      <c r="BP111" s="581">
        <f>R111*((Resultat_liste!$M113+20)/20)+Resultat_liste!$J113</f>
        <v>-33</v>
      </c>
      <c r="BQ111" s="581">
        <f>S111*((Resultat_liste!$M113+20)/20)+Resultat_liste!$J113</f>
        <v>0</v>
      </c>
      <c r="BR111" s="581">
        <f>T111*((Resultat_liste!$M113+20)/20)+Resultat_liste!$J113</f>
        <v>33</v>
      </c>
      <c r="BS111" s="581">
        <f>U111*((Resultat_liste!$M113+20)/20)+Resultat_liste!$J113</f>
        <v>0</v>
      </c>
      <c r="BT111" s="581">
        <f>V111*((Resultat_liste!$M113+20)/20)+Resultat_liste!$J113</f>
        <v>-33</v>
      </c>
      <c r="BU111" s="581">
        <f>W111*((Resultat_liste!$M113+20)/20)+Resultat_liste!$J113</f>
        <v>0</v>
      </c>
      <c r="BV111" s="581">
        <f>X111*((Resultat_liste!$M113+20)/20)+Resultat_liste!$J113</f>
        <v>33</v>
      </c>
      <c r="BW111" s="581">
        <f>Y111*((Resultat_liste!$M113+20)/20)+Resultat_liste!$J113</f>
        <v>0</v>
      </c>
      <c r="BX111" s="581">
        <f>Z111*((Resultat_liste!$M113+20)/20)+Resultat_liste!$J113</f>
        <v>-33</v>
      </c>
      <c r="BY111" s="581">
        <f>AA111*((Resultat_liste!$M113+20)/20)+Resultat_liste!$J113</f>
        <v>0</v>
      </c>
      <c r="BZ111" s="581">
        <f>AB111*((Resultat_liste!$M113+20)/20)+Resultat_liste!$J113</f>
        <v>33</v>
      </c>
      <c r="CA111" s="581">
        <f>AC111*((Resultat_liste!$M113+20)/20)+Resultat_liste!$J113</f>
        <v>0</v>
      </c>
      <c r="CB111" s="581">
        <f>AD111*((Resultat_liste!$M113+20)/20)+Resultat_liste!$J113</f>
        <v>-33</v>
      </c>
      <c r="CC111" s="581">
        <f>AE111*((Resultat_liste!$M113+20)/20)+Resultat_liste!$J113</f>
        <v>0</v>
      </c>
      <c r="CD111" s="581">
        <f>AF111*((Resultat_liste!$M113+20)/20)+Resultat_liste!$J113</f>
        <v>33</v>
      </c>
      <c r="CE111" s="581">
        <f>AG111*((Resultat_liste!$M113+20)/20)+Resultat_liste!$J113</f>
        <v>0</v>
      </c>
      <c r="CF111" s="581">
        <f>AH111*((Resultat_liste!$M113+20)/20)+Resultat_liste!$J113</f>
        <v>-33</v>
      </c>
      <c r="CG111" s="581">
        <f>AI111*((Resultat_liste!$M113+20)/20)+Resultat_liste!$J113</f>
        <v>0</v>
      </c>
      <c r="CH111" s="581">
        <f>AJ111*((Resultat_liste!$M113+20)/20)+Resultat_liste!$J113</f>
        <v>33</v>
      </c>
      <c r="CI111" s="581">
        <f>AK111*((Resultat_liste!$M113+20)/20)+Resultat_liste!$J113</f>
        <v>0</v>
      </c>
      <c r="CJ111" s="581">
        <f>AL111*((Resultat_liste!$M113+20)/20)+Resultat_liste!$J113</f>
        <v>-33</v>
      </c>
      <c r="CK111" s="581">
        <f>AM111*((Resultat_liste!$M113+20)/20)+Resultat_liste!$J113</f>
        <v>0</v>
      </c>
      <c r="CL111" s="581">
        <f>AN111*((Resultat_liste!$M113+20)/20)+Resultat_liste!$J113</f>
        <v>33</v>
      </c>
      <c r="CM111" s="581">
        <f>AO111*((Resultat_liste!$M113+20)/20)+Resultat_liste!$J113</f>
        <v>0</v>
      </c>
      <c r="CN111" s="581">
        <f>AP111*((Resultat_liste!$M113+20)/20)+Resultat_liste!$J113</f>
        <v>-33</v>
      </c>
      <c r="CO111" s="581">
        <f>AQ111*((Resultat_liste!$M113+20)/20)+Resultat_liste!$J113</f>
        <v>0</v>
      </c>
      <c r="CP111" s="581">
        <f>AR111*((Resultat_liste!$M113+20)/20)+Resultat_liste!$J113</f>
        <v>33</v>
      </c>
      <c r="CQ111" s="581">
        <f>AS111*((Resultat_liste!$M113+20)/20)+Resultat_liste!$J113</f>
        <v>0</v>
      </c>
      <c r="CR111" s="581">
        <f>AT111*((Resultat_liste!$M113+20)/20)+Resultat_liste!$J113</f>
        <v>-33</v>
      </c>
      <c r="CS111" s="581">
        <f>AU111*((Resultat_liste!$M113+20)/20)+Resultat_liste!$J113</f>
        <v>0</v>
      </c>
      <c r="CT111" s="581">
        <f>AV111*((Resultat_liste!$M113+20)/20)+Resultat_liste!$J113</f>
        <v>33</v>
      </c>
      <c r="CU111" s="581">
        <f>AW111*((Resultat_liste!$M113+20)/20)+Resultat_liste!$J113</f>
        <v>0</v>
      </c>
      <c r="CV111" s="581">
        <f>AX111*((Resultat_liste!$M113+20)/20)+Resultat_liste!$J113</f>
        <v>-33</v>
      </c>
      <c r="CW111" s="581">
        <f>AY111*((Resultat_liste!$M113+20)/20)+Resultat_liste!$J113</f>
        <v>0</v>
      </c>
      <c r="CX111" s="581">
        <f>AZ111*((Resultat_liste!$M113+20)/20)+Resultat_liste!$J113</f>
        <v>33</v>
      </c>
      <c r="CY111" s="581">
        <f>BA111*((Resultat_liste!$M113+20)/20)+Resultat_liste!$J113</f>
        <v>0</v>
      </c>
      <c r="CZ111" s="581">
        <f>BB111*((Resultat_liste!$M113+20)/20)+Resultat_liste!$J113</f>
        <v>-33</v>
      </c>
      <c r="DA111" s="581">
        <f>BC111*((Resultat_liste!$M113+20)/20)+Resultat_liste!$J113</f>
        <v>0</v>
      </c>
      <c r="DB111" s="581">
        <f>BD111*((Resultat_liste!$M113+20)/20)+Resultat_liste!$J113</f>
        <v>33</v>
      </c>
      <c r="DC111" s="581">
        <f>BE111*((Resultat_liste!$M113+20)/20)+Resultat_liste!$J113</f>
        <v>0</v>
      </c>
      <c r="DD111" s="581">
        <f>H111*((Resultat_liste!$Y113+20)/20)+Resultat_liste!$V113</f>
        <v>25</v>
      </c>
      <c r="DE111" s="581">
        <f>I111*((Resultat_liste!$Y113+20)/20)+Resultat_liste!$V113</f>
        <v>0</v>
      </c>
      <c r="DF111" s="581">
        <f>J111*((Resultat_liste!$Y113+20)/20)+Resultat_liste!$V113</f>
        <v>-25</v>
      </c>
      <c r="DG111" s="581">
        <f>K111*((Resultat_liste!$Y113+20)/20)+Resultat_liste!$V113</f>
        <v>0</v>
      </c>
      <c r="DH111" s="581">
        <f>L111*((Resultat_liste!$Y113+20)/20)+Resultat_liste!$V113</f>
        <v>25</v>
      </c>
      <c r="DI111" s="581">
        <f>M111*((Resultat_liste!$Y113+20)/20)+Resultat_liste!$V113</f>
        <v>0</v>
      </c>
      <c r="DJ111" s="581">
        <f>N111*((Resultat_liste!$Y113+20)/20)+Resultat_liste!$V113</f>
        <v>-25</v>
      </c>
      <c r="DK111" s="581">
        <f>O111*((Resultat_liste!$Y113+20)/20)+Resultat_liste!$V113</f>
        <v>0</v>
      </c>
      <c r="DL111" s="581">
        <f>P111*((Resultat_liste!$Y113+20)/20)+Resultat_liste!$V113</f>
        <v>25</v>
      </c>
      <c r="DM111" s="581">
        <f>Q111*((Resultat_liste!$Y113+20)/20)+Resultat_liste!$V113</f>
        <v>0</v>
      </c>
      <c r="DN111" s="581">
        <f>R111*((Resultat_liste!$Y113+20)/20)+Resultat_liste!$V113</f>
        <v>-25</v>
      </c>
      <c r="DO111" s="581">
        <f>S111*((Resultat_liste!$Y113+20)/20)+Resultat_liste!$V113</f>
        <v>0</v>
      </c>
      <c r="DP111" s="581">
        <f>T111*((Resultat_liste!$Y113+20)/20)+Resultat_liste!$V113</f>
        <v>25</v>
      </c>
      <c r="DQ111" s="581">
        <f>U111*((Resultat_liste!$Y113+20)/20)+Resultat_liste!$V113</f>
        <v>0</v>
      </c>
      <c r="DR111" s="581">
        <f>V111*((Resultat_liste!$Y113+20)/20)+Resultat_liste!$V113</f>
        <v>-25</v>
      </c>
      <c r="DS111" s="581">
        <f>W111*((Resultat_liste!$Y113+20)/20)+Resultat_liste!$V113</f>
        <v>0</v>
      </c>
      <c r="DT111" s="581">
        <f>X111*((Resultat_liste!$Y113+20)/20)+Resultat_liste!$V113</f>
        <v>25</v>
      </c>
      <c r="DU111" s="581">
        <f>Y111*((Resultat_liste!$Y113+20)/20)+Resultat_liste!$V113</f>
        <v>0</v>
      </c>
      <c r="DV111" s="581">
        <f>Z111*((Resultat_liste!$Y113+20)/20)+Resultat_liste!$V113</f>
        <v>-25</v>
      </c>
      <c r="DW111" s="581">
        <f>AA111*((Resultat_liste!$Y113+20)/20)+Resultat_liste!$V113</f>
        <v>0</v>
      </c>
      <c r="DX111" s="581">
        <f>AB111*((Resultat_liste!$Y113+20)/20)+Resultat_liste!$V113</f>
        <v>25</v>
      </c>
      <c r="DY111" s="581">
        <f>AC111*((Resultat_liste!$Y113+20)/20)+Resultat_liste!$V113</f>
        <v>0</v>
      </c>
      <c r="DZ111" s="581">
        <f>AD111*((Resultat_liste!$Y113+20)/20)+Resultat_liste!$V113</f>
        <v>-25</v>
      </c>
      <c r="EA111" s="581">
        <f>AE111*((Resultat_liste!$Y113+20)/20)+Resultat_liste!$V113</f>
        <v>0</v>
      </c>
      <c r="EB111" s="581">
        <f>AF111*((Resultat_liste!$Y113+20)/20)+Resultat_liste!$V113</f>
        <v>25</v>
      </c>
      <c r="EC111" s="581">
        <f>AG111*((Resultat_liste!$Y113+20)/20)+Resultat_liste!$V113</f>
        <v>0</v>
      </c>
      <c r="ED111" s="581">
        <f>AH111*((Resultat_liste!$Y113+20)/20)+Resultat_liste!$V113</f>
        <v>-25</v>
      </c>
      <c r="EE111" s="581">
        <f>AI111*((Resultat_liste!$Y113+20)/20)+Resultat_liste!$V113</f>
        <v>0</v>
      </c>
      <c r="EF111" s="581">
        <f>AJ111*((Resultat_liste!$Y113+20)/20)+Resultat_liste!$V113</f>
        <v>25</v>
      </c>
      <c r="EG111" s="581">
        <f>AK111*((Resultat_liste!$Y113+20)/20)+Resultat_liste!$V113</f>
        <v>0</v>
      </c>
      <c r="EH111" s="581">
        <f>AL111*((Resultat_liste!$Y113+20)/20)+Resultat_liste!$V113</f>
        <v>-25</v>
      </c>
      <c r="EI111" s="581">
        <f>AM111*((Resultat_liste!$Y113+20)/20)+Resultat_liste!$V113</f>
        <v>0</v>
      </c>
      <c r="EJ111" s="581">
        <f>AN111*((Resultat_liste!$Y113+20)/20)+Resultat_liste!$V113</f>
        <v>25</v>
      </c>
      <c r="EK111" s="581">
        <f>AO111*((Resultat_liste!$Y113+20)/20)+Resultat_liste!$V113</f>
        <v>0</v>
      </c>
      <c r="EL111" s="581">
        <f>AP111*((Resultat_liste!$Y113+20)/20)+Resultat_liste!$V113</f>
        <v>-25</v>
      </c>
      <c r="EM111" s="581">
        <f>AQ111*((Resultat_liste!$Y113+20)/20)+Resultat_liste!$V113</f>
        <v>0</v>
      </c>
      <c r="EN111" s="581">
        <f>AR111*((Resultat_liste!$Y113+20)/20)+Resultat_liste!$V113</f>
        <v>25</v>
      </c>
      <c r="EO111" s="581">
        <f>AS111*((Resultat_liste!$Y113+20)/20)+Resultat_liste!$V113</f>
        <v>0</v>
      </c>
      <c r="EP111" s="581">
        <f>AT111*((Resultat_liste!$Y113+20)/20)+Resultat_liste!$V113</f>
        <v>-25</v>
      </c>
      <c r="EQ111" s="581">
        <f>AU111*((Resultat_liste!$Y113+20)/20)+Resultat_liste!$V113</f>
        <v>0</v>
      </c>
      <c r="ER111" s="581">
        <f>AV111*((Resultat_liste!$Y113+20)/20)+Resultat_liste!$V113</f>
        <v>25</v>
      </c>
      <c r="ES111" s="581">
        <f>AW111*((Resultat_liste!$Y113+20)/20)+Resultat_liste!$V113</f>
        <v>0</v>
      </c>
      <c r="ET111" s="581">
        <f>AX111*((Resultat_liste!$Y113+20)/20)+Resultat_liste!$V113</f>
        <v>-25</v>
      </c>
      <c r="EU111" s="581">
        <f>AY111*((Resultat_liste!$Y113+20)/20)+Resultat_liste!$V113</f>
        <v>0</v>
      </c>
      <c r="EV111" s="581">
        <f>AZ111*((Resultat_liste!$Y113+20)/20)+Resultat_liste!$V113</f>
        <v>25</v>
      </c>
      <c r="EW111" s="581">
        <f>BA111*((Resultat_liste!$Y113+20)/20)+Resultat_liste!$V113</f>
        <v>0</v>
      </c>
      <c r="EX111" s="581">
        <f>BB111*((Resultat_liste!$Y113+20)/20)+Resultat_liste!$V113</f>
        <v>-25</v>
      </c>
      <c r="EY111" s="581">
        <f>BC111*((Resultat_liste!$Y113+20)/20)+Resultat_liste!$V113</f>
        <v>0</v>
      </c>
      <c r="EZ111" s="581">
        <f>BD111*((Resultat_liste!$Y113+20)/20)+Resultat_liste!$V113</f>
        <v>25</v>
      </c>
      <c r="FA111" s="581">
        <f>BE111*((Resultat_liste!$Y113+20)/20)+Resultat_liste!$V113</f>
        <v>0</v>
      </c>
      <c r="FB111" s="581">
        <f t="shared" si="172"/>
        <v>20</v>
      </c>
      <c r="FC111" s="581">
        <f t="shared" si="173"/>
        <v>0</v>
      </c>
      <c r="FD111" s="581">
        <f t="shared" si="174"/>
        <v>-20</v>
      </c>
      <c r="FE111" s="581">
        <f t="shared" si="175"/>
        <v>0</v>
      </c>
      <c r="FF111" s="581">
        <f t="shared" si="176"/>
        <v>20</v>
      </c>
      <c r="FG111" s="581">
        <f t="shared" si="177"/>
        <v>0</v>
      </c>
      <c r="FH111" s="581">
        <f t="shared" si="178"/>
        <v>-20</v>
      </c>
      <c r="FI111" s="581">
        <f t="shared" si="179"/>
        <v>0</v>
      </c>
      <c r="FJ111" s="581">
        <f t="shared" si="180"/>
        <v>20</v>
      </c>
      <c r="FK111" s="581">
        <f t="shared" si="181"/>
        <v>0</v>
      </c>
      <c r="FL111" s="581">
        <f t="shared" si="182"/>
        <v>-20</v>
      </c>
      <c r="FM111" s="581">
        <f t="shared" si="183"/>
        <v>0</v>
      </c>
      <c r="FN111" s="581">
        <f t="shared" si="184"/>
        <v>20</v>
      </c>
      <c r="FO111" s="581">
        <f t="shared" si="185"/>
        <v>0</v>
      </c>
      <c r="FP111" s="581">
        <f t="shared" si="186"/>
        <v>-20</v>
      </c>
      <c r="FQ111" s="581">
        <f t="shared" si="187"/>
        <v>0</v>
      </c>
      <c r="FR111" s="581">
        <f t="shared" si="188"/>
        <v>20</v>
      </c>
      <c r="FS111" s="581">
        <f t="shared" si="189"/>
        <v>0</v>
      </c>
      <c r="FT111" s="581">
        <f t="shared" si="190"/>
        <v>-20</v>
      </c>
      <c r="FU111" s="581">
        <f t="shared" si="191"/>
        <v>0</v>
      </c>
      <c r="FV111" s="581">
        <f t="shared" si="192"/>
        <v>20</v>
      </c>
      <c r="FW111" s="581">
        <f t="shared" si="193"/>
        <v>0</v>
      </c>
      <c r="FX111" s="581">
        <f t="shared" si="194"/>
        <v>-20</v>
      </c>
      <c r="FY111" s="581">
        <f t="shared" si="195"/>
        <v>0</v>
      </c>
      <c r="FZ111" s="581">
        <f t="shared" si="196"/>
        <v>20</v>
      </c>
      <c r="GA111" s="581">
        <f t="shared" si="197"/>
        <v>0</v>
      </c>
      <c r="GB111" s="581">
        <f t="shared" si="101"/>
        <v>-20</v>
      </c>
      <c r="GC111" s="581">
        <f t="shared" si="102"/>
        <v>0</v>
      </c>
      <c r="GD111" s="581">
        <f t="shared" si="103"/>
        <v>20</v>
      </c>
      <c r="GE111" s="581">
        <f t="shared" si="104"/>
        <v>0</v>
      </c>
      <c r="GF111" s="581">
        <f t="shared" si="105"/>
        <v>-20</v>
      </c>
      <c r="GG111" s="581">
        <f t="shared" si="106"/>
        <v>0</v>
      </c>
      <c r="GH111" s="581">
        <f t="shared" si="107"/>
        <v>20</v>
      </c>
      <c r="GI111" s="581">
        <f t="shared" si="108"/>
        <v>0</v>
      </c>
      <c r="GJ111" s="581">
        <f t="shared" si="109"/>
        <v>-20</v>
      </c>
      <c r="GK111" s="581">
        <f t="shared" si="110"/>
        <v>0</v>
      </c>
      <c r="GL111" s="581">
        <f t="shared" si="111"/>
        <v>20</v>
      </c>
      <c r="GM111" s="581">
        <f t="shared" si="112"/>
        <v>0</v>
      </c>
      <c r="GN111" s="581">
        <f t="shared" si="113"/>
        <v>-20</v>
      </c>
      <c r="GO111" s="581">
        <f t="shared" si="114"/>
        <v>0</v>
      </c>
      <c r="GP111" s="581">
        <f t="shared" si="115"/>
        <v>20</v>
      </c>
      <c r="GQ111" s="581">
        <f t="shared" si="116"/>
        <v>0</v>
      </c>
      <c r="GR111" s="581">
        <f t="shared" si="117"/>
        <v>-20</v>
      </c>
      <c r="GS111" s="581">
        <f t="shared" si="118"/>
        <v>0</v>
      </c>
      <c r="GT111" s="581">
        <f t="shared" si="119"/>
        <v>20</v>
      </c>
      <c r="GU111" s="581">
        <f t="shared" si="120"/>
        <v>0</v>
      </c>
      <c r="GV111" s="581">
        <f t="shared" si="121"/>
        <v>-20</v>
      </c>
      <c r="GW111" s="581">
        <f t="shared" si="122"/>
        <v>0</v>
      </c>
      <c r="GX111" s="581">
        <f t="shared" si="123"/>
        <v>20</v>
      </c>
      <c r="GY111" s="581">
        <f t="shared" si="124"/>
        <v>0</v>
      </c>
    </row>
    <row r="112" spans="1:207" ht="16.5" thickTop="1" thickBot="1" x14ac:dyDescent="0.3">
      <c r="A112" s="581">
        <v>1110</v>
      </c>
      <c r="B112" s="584" t="s">
        <v>130</v>
      </c>
      <c r="C112" s="581">
        <f t="shared" si="198"/>
        <v>16</v>
      </c>
      <c r="D112" s="581">
        <f t="shared" si="125"/>
        <v>1605</v>
      </c>
      <c r="E112" s="581">
        <v>1110</v>
      </c>
      <c r="F112" s="581">
        <f t="shared" si="199"/>
        <v>5</v>
      </c>
      <c r="G112" s="582" t="str">
        <f t="shared" si="200"/>
        <v>rose</v>
      </c>
      <c r="H112" s="581">
        <v>20</v>
      </c>
      <c r="I112" s="581">
        <v>0</v>
      </c>
      <c r="J112" s="581">
        <v>-20</v>
      </c>
      <c r="K112" s="581">
        <v>0</v>
      </c>
      <c r="L112" s="581">
        <f t="shared" si="126"/>
        <v>20</v>
      </c>
      <c r="M112" s="581">
        <f t="shared" si="127"/>
        <v>0</v>
      </c>
      <c r="N112" s="581">
        <f t="shared" si="128"/>
        <v>-20</v>
      </c>
      <c r="O112" s="581">
        <f t="shared" si="129"/>
        <v>0</v>
      </c>
      <c r="P112" s="581">
        <f t="shared" si="130"/>
        <v>20</v>
      </c>
      <c r="Q112" s="581">
        <f t="shared" si="131"/>
        <v>0</v>
      </c>
      <c r="R112" s="581">
        <f t="shared" si="132"/>
        <v>-20</v>
      </c>
      <c r="S112" s="581">
        <f t="shared" si="133"/>
        <v>0</v>
      </c>
      <c r="T112" s="581">
        <f t="shared" si="134"/>
        <v>20</v>
      </c>
      <c r="U112" s="581">
        <f t="shared" si="135"/>
        <v>0</v>
      </c>
      <c r="V112" s="581">
        <f t="shared" si="136"/>
        <v>-20</v>
      </c>
      <c r="W112" s="581">
        <f t="shared" si="137"/>
        <v>0</v>
      </c>
      <c r="X112" s="581">
        <f t="shared" si="138"/>
        <v>20</v>
      </c>
      <c r="Y112" s="581">
        <f t="shared" si="139"/>
        <v>0</v>
      </c>
      <c r="Z112" s="581">
        <f t="shared" si="140"/>
        <v>-20</v>
      </c>
      <c r="AA112" s="581">
        <f t="shared" si="141"/>
        <v>0</v>
      </c>
      <c r="AB112" s="581">
        <f t="shared" si="142"/>
        <v>20</v>
      </c>
      <c r="AC112" s="581">
        <f t="shared" si="143"/>
        <v>0</v>
      </c>
      <c r="AD112" s="581">
        <f t="shared" si="144"/>
        <v>-20</v>
      </c>
      <c r="AE112" s="581">
        <f t="shared" si="145"/>
        <v>0</v>
      </c>
      <c r="AF112" s="581">
        <f t="shared" si="146"/>
        <v>20</v>
      </c>
      <c r="AG112" s="581">
        <f t="shared" si="147"/>
        <v>0</v>
      </c>
      <c r="AH112" s="581">
        <f t="shared" si="148"/>
        <v>-20</v>
      </c>
      <c r="AI112" s="581">
        <f t="shared" si="149"/>
        <v>0</v>
      </c>
      <c r="AJ112" s="581">
        <f t="shared" si="150"/>
        <v>20</v>
      </c>
      <c r="AK112" s="581">
        <f t="shared" si="151"/>
        <v>0</v>
      </c>
      <c r="AL112" s="581">
        <f t="shared" si="152"/>
        <v>-20</v>
      </c>
      <c r="AM112" s="581">
        <f t="shared" si="153"/>
        <v>0</v>
      </c>
      <c r="AN112" s="581">
        <f t="shared" si="154"/>
        <v>20</v>
      </c>
      <c r="AO112" s="581">
        <f t="shared" si="155"/>
        <v>0</v>
      </c>
      <c r="AP112" s="581">
        <f t="shared" si="156"/>
        <v>-20</v>
      </c>
      <c r="AQ112" s="581">
        <f t="shared" si="157"/>
        <v>0</v>
      </c>
      <c r="AR112" s="581">
        <f t="shared" si="158"/>
        <v>20</v>
      </c>
      <c r="AS112" s="581">
        <f t="shared" si="159"/>
        <v>0</v>
      </c>
      <c r="AT112" s="581">
        <f t="shared" si="160"/>
        <v>-20</v>
      </c>
      <c r="AU112" s="581">
        <f t="shared" si="161"/>
        <v>0</v>
      </c>
      <c r="AV112" s="581">
        <f t="shared" si="162"/>
        <v>20</v>
      </c>
      <c r="AW112" s="581">
        <f t="shared" si="163"/>
        <v>0</v>
      </c>
      <c r="AX112" s="581">
        <f t="shared" si="164"/>
        <v>-20</v>
      </c>
      <c r="AY112" s="581">
        <f t="shared" si="165"/>
        <v>0</v>
      </c>
      <c r="AZ112" s="581">
        <f t="shared" si="166"/>
        <v>20</v>
      </c>
      <c r="BA112" s="581">
        <f t="shared" si="167"/>
        <v>0</v>
      </c>
      <c r="BB112" s="581">
        <f t="shared" si="168"/>
        <v>-20</v>
      </c>
      <c r="BC112" s="581">
        <f t="shared" si="169"/>
        <v>0</v>
      </c>
      <c r="BD112" s="581">
        <f t="shared" si="170"/>
        <v>20</v>
      </c>
      <c r="BE112" s="581">
        <f t="shared" si="171"/>
        <v>0</v>
      </c>
      <c r="BF112" s="581">
        <f>H112*((Resultat_liste!$M114+20)/20)+Resultat_liste!$J114</f>
        <v>28</v>
      </c>
      <c r="BG112" s="581">
        <f>I112*((Resultat_liste!$M114+20)/20)+Resultat_liste!$J114</f>
        <v>0</v>
      </c>
      <c r="BH112" s="581">
        <f>J112*((Resultat_liste!$M114+20)/20)+Resultat_liste!$J114</f>
        <v>-28</v>
      </c>
      <c r="BI112" s="581">
        <f>K112*((Resultat_liste!$M114+20)/20)+Resultat_liste!$J114</f>
        <v>0</v>
      </c>
      <c r="BJ112" s="581">
        <f>L112*((Resultat_liste!$M114+20)/20)+Resultat_liste!$J114</f>
        <v>28</v>
      </c>
      <c r="BK112" s="581">
        <f>M112*((Resultat_liste!$M114+20)/20)+Resultat_liste!$J114</f>
        <v>0</v>
      </c>
      <c r="BL112" s="581">
        <f>N112*((Resultat_liste!$M114+20)/20)+Resultat_liste!$J114</f>
        <v>-28</v>
      </c>
      <c r="BM112" s="581">
        <f>O112*((Resultat_liste!$M114+20)/20)+Resultat_liste!$J114</f>
        <v>0</v>
      </c>
      <c r="BN112" s="581">
        <f>P112*((Resultat_liste!$M114+20)/20)+Resultat_liste!$J114</f>
        <v>28</v>
      </c>
      <c r="BO112" s="581">
        <f>Q112*((Resultat_liste!$M114+20)/20)+Resultat_liste!$J114</f>
        <v>0</v>
      </c>
      <c r="BP112" s="581">
        <f>R112*((Resultat_liste!$M114+20)/20)+Resultat_liste!$J114</f>
        <v>-28</v>
      </c>
      <c r="BQ112" s="581">
        <f>S112*((Resultat_liste!$M114+20)/20)+Resultat_liste!$J114</f>
        <v>0</v>
      </c>
      <c r="BR112" s="581">
        <f>T112*((Resultat_liste!$M114+20)/20)+Resultat_liste!$J114</f>
        <v>28</v>
      </c>
      <c r="BS112" s="581">
        <f>U112*((Resultat_liste!$M114+20)/20)+Resultat_liste!$J114</f>
        <v>0</v>
      </c>
      <c r="BT112" s="581">
        <f>V112*((Resultat_liste!$M114+20)/20)+Resultat_liste!$J114</f>
        <v>-28</v>
      </c>
      <c r="BU112" s="581">
        <f>W112*((Resultat_liste!$M114+20)/20)+Resultat_liste!$J114</f>
        <v>0</v>
      </c>
      <c r="BV112" s="581">
        <f>X112*((Resultat_liste!$M114+20)/20)+Resultat_liste!$J114</f>
        <v>28</v>
      </c>
      <c r="BW112" s="581">
        <f>Y112*((Resultat_liste!$M114+20)/20)+Resultat_liste!$J114</f>
        <v>0</v>
      </c>
      <c r="BX112" s="581">
        <f>Z112*((Resultat_liste!$M114+20)/20)+Resultat_liste!$J114</f>
        <v>-28</v>
      </c>
      <c r="BY112" s="581">
        <f>AA112*((Resultat_liste!$M114+20)/20)+Resultat_liste!$J114</f>
        <v>0</v>
      </c>
      <c r="BZ112" s="581">
        <f>AB112*((Resultat_liste!$M114+20)/20)+Resultat_liste!$J114</f>
        <v>28</v>
      </c>
      <c r="CA112" s="581">
        <f>AC112*((Resultat_liste!$M114+20)/20)+Resultat_liste!$J114</f>
        <v>0</v>
      </c>
      <c r="CB112" s="581">
        <f>AD112*((Resultat_liste!$M114+20)/20)+Resultat_liste!$J114</f>
        <v>-28</v>
      </c>
      <c r="CC112" s="581">
        <f>AE112*((Resultat_liste!$M114+20)/20)+Resultat_liste!$J114</f>
        <v>0</v>
      </c>
      <c r="CD112" s="581">
        <f>AF112*((Resultat_liste!$M114+20)/20)+Resultat_liste!$J114</f>
        <v>28</v>
      </c>
      <c r="CE112" s="581">
        <f>AG112*((Resultat_liste!$M114+20)/20)+Resultat_liste!$J114</f>
        <v>0</v>
      </c>
      <c r="CF112" s="581">
        <f>AH112*((Resultat_liste!$M114+20)/20)+Resultat_liste!$J114</f>
        <v>-28</v>
      </c>
      <c r="CG112" s="581">
        <f>AI112*((Resultat_liste!$M114+20)/20)+Resultat_liste!$J114</f>
        <v>0</v>
      </c>
      <c r="CH112" s="581">
        <f>AJ112*((Resultat_liste!$M114+20)/20)+Resultat_liste!$J114</f>
        <v>28</v>
      </c>
      <c r="CI112" s="581">
        <f>AK112*((Resultat_liste!$M114+20)/20)+Resultat_liste!$J114</f>
        <v>0</v>
      </c>
      <c r="CJ112" s="581">
        <f>AL112*((Resultat_liste!$M114+20)/20)+Resultat_liste!$J114</f>
        <v>-28</v>
      </c>
      <c r="CK112" s="581">
        <f>AM112*((Resultat_liste!$M114+20)/20)+Resultat_liste!$J114</f>
        <v>0</v>
      </c>
      <c r="CL112" s="581">
        <f>AN112*((Resultat_liste!$M114+20)/20)+Resultat_liste!$J114</f>
        <v>28</v>
      </c>
      <c r="CM112" s="581">
        <f>AO112*((Resultat_liste!$M114+20)/20)+Resultat_liste!$J114</f>
        <v>0</v>
      </c>
      <c r="CN112" s="581">
        <f>AP112*((Resultat_liste!$M114+20)/20)+Resultat_liste!$J114</f>
        <v>-28</v>
      </c>
      <c r="CO112" s="581">
        <f>AQ112*((Resultat_liste!$M114+20)/20)+Resultat_liste!$J114</f>
        <v>0</v>
      </c>
      <c r="CP112" s="581">
        <f>AR112*((Resultat_liste!$M114+20)/20)+Resultat_liste!$J114</f>
        <v>28</v>
      </c>
      <c r="CQ112" s="581">
        <f>AS112*((Resultat_liste!$M114+20)/20)+Resultat_liste!$J114</f>
        <v>0</v>
      </c>
      <c r="CR112" s="581">
        <f>AT112*((Resultat_liste!$M114+20)/20)+Resultat_liste!$J114</f>
        <v>-28</v>
      </c>
      <c r="CS112" s="581">
        <f>AU112*((Resultat_liste!$M114+20)/20)+Resultat_liste!$J114</f>
        <v>0</v>
      </c>
      <c r="CT112" s="581">
        <f>AV112*((Resultat_liste!$M114+20)/20)+Resultat_liste!$J114</f>
        <v>28</v>
      </c>
      <c r="CU112" s="581">
        <f>AW112*((Resultat_liste!$M114+20)/20)+Resultat_liste!$J114</f>
        <v>0</v>
      </c>
      <c r="CV112" s="581">
        <f>AX112*((Resultat_liste!$M114+20)/20)+Resultat_liste!$J114</f>
        <v>-28</v>
      </c>
      <c r="CW112" s="581">
        <f>AY112*((Resultat_liste!$M114+20)/20)+Resultat_liste!$J114</f>
        <v>0</v>
      </c>
      <c r="CX112" s="581">
        <f>AZ112*((Resultat_liste!$M114+20)/20)+Resultat_liste!$J114</f>
        <v>28</v>
      </c>
      <c r="CY112" s="581">
        <f>BA112*((Resultat_liste!$M114+20)/20)+Resultat_liste!$J114</f>
        <v>0</v>
      </c>
      <c r="CZ112" s="581">
        <f>BB112*((Resultat_liste!$M114+20)/20)+Resultat_liste!$J114</f>
        <v>-28</v>
      </c>
      <c r="DA112" s="581">
        <f>BC112*((Resultat_liste!$M114+20)/20)+Resultat_liste!$J114</f>
        <v>0</v>
      </c>
      <c r="DB112" s="581">
        <f>BD112*((Resultat_liste!$M114+20)/20)+Resultat_liste!$J114</f>
        <v>28</v>
      </c>
      <c r="DC112" s="581">
        <f>BE112*((Resultat_liste!$M114+20)/20)+Resultat_liste!$J114</f>
        <v>0</v>
      </c>
      <c r="DD112" s="581">
        <f>H112*((Resultat_liste!$Y114+20)/20)+Resultat_liste!$V114</f>
        <v>28</v>
      </c>
      <c r="DE112" s="581">
        <f>I112*((Resultat_liste!$Y114+20)/20)+Resultat_liste!$V114</f>
        <v>0</v>
      </c>
      <c r="DF112" s="581">
        <f>J112*((Resultat_liste!$Y114+20)/20)+Resultat_liste!$V114</f>
        <v>-28</v>
      </c>
      <c r="DG112" s="581">
        <f>K112*((Resultat_liste!$Y114+20)/20)+Resultat_liste!$V114</f>
        <v>0</v>
      </c>
      <c r="DH112" s="581">
        <f>L112*((Resultat_liste!$Y114+20)/20)+Resultat_liste!$V114</f>
        <v>28</v>
      </c>
      <c r="DI112" s="581">
        <f>M112*((Resultat_liste!$Y114+20)/20)+Resultat_liste!$V114</f>
        <v>0</v>
      </c>
      <c r="DJ112" s="581">
        <f>N112*((Resultat_liste!$Y114+20)/20)+Resultat_liste!$V114</f>
        <v>-28</v>
      </c>
      <c r="DK112" s="581">
        <f>O112*((Resultat_liste!$Y114+20)/20)+Resultat_liste!$V114</f>
        <v>0</v>
      </c>
      <c r="DL112" s="581">
        <f>P112*((Resultat_liste!$Y114+20)/20)+Resultat_liste!$V114</f>
        <v>28</v>
      </c>
      <c r="DM112" s="581">
        <f>Q112*((Resultat_liste!$Y114+20)/20)+Resultat_liste!$V114</f>
        <v>0</v>
      </c>
      <c r="DN112" s="581">
        <f>R112*((Resultat_liste!$Y114+20)/20)+Resultat_liste!$V114</f>
        <v>-28</v>
      </c>
      <c r="DO112" s="581">
        <f>S112*((Resultat_liste!$Y114+20)/20)+Resultat_liste!$V114</f>
        <v>0</v>
      </c>
      <c r="DP112" s="581">
        <f>T112*((Resultat_liste!$Y114+20)/20)+Resultat_liste!$V114</f>
        <v>28</v>
      </c>
      <c r="DQ112" s="581">
        <f>U112*((Resultat_liste!$Y114+20)/20)+Resultat_liste!$V114</f>
        <v>0</v>
      </c>
      <c r="DR112" s="581">
        <f>V112*((Resultat_liste!$Y114+20)/20)+Resultat_liste!$V114</f>
        <v>-28</v>
      </c>
      <c r="DS112" s="581">
        <f>W112*((Resultat_liste!$Y114+20)/20)+Resultat_liste!$V114</f>
        <v>0</v>
      </c>
      <c r="DT112" s="581">
        <f>X112*((Resultat_liste!$Y114+20)/20)+Resultat_liste!$V114</f>
        <v>28</v>
      </c>
      <c r="DU112" s="581">
        <f>Y112*((Resultat_liste!$Y114+20)/20)+Resultat_liste!$V114</f>
        <v>0</v>
      </c>
      <c r="DV112" s="581">
        <f>Z112*((Resultat_liste!$Y114+20)/20)+Resultat_liste!$V114</f>
        <v>-28</v>
      </c>
      <c r="DW112" s="581">
        <f>AA112*((Resultat_liste!$Y114+20)/20)+Resultat_liste!$V114</f>
        <v>0</v>
      </c>
      <c r="DX112" s="581">
        <f>AB112*((Resultat_liste!$Y114+20)/20)+Resultat_liste!$V114</f>
        <v>28</v>
      </c>
      <c r="DY112" s="581">
        <f>AC112*((Resultat_liste!$Y114+20)/20)+Resultat_liste!$V114</f>
        <v>0</v>
      </c>
      <c r="DZ112" s="581">
        <f>AD112*((Resultat_liste!$Y114+20)/20)+Resultat_liste!$V114</f>
        <v>-28</v>
      </c>
      <c r="EA112" s="581">
        <f>AE112*((Resultat_liste!$Y114+20)/20)+Resultat_liste!$V114</f>
        <v>0</v>
      </c>
      <c r="EB112" s="581">
        <f>AF112*((Resultat_liste!$Y114+20)/20)+Resultat_liste!$V114</f>
        <v>28</v>
      </c>
      <c r="EC112" s="581">
        <f>AG112*((Resultat_liste!$Y114+20)/20)+Resultat_liste!$V114</f>
        <v>0</v>
      </c>
      <c r="ED112" s="581">
        <f>AH112*((Resultat_liste!$Y114+20)/20)+Resultat_liste!$V114</f>
        <v>-28</v>
      </c>
      <c r="EE112" s="581">
        <f>AI112*((Resultat_liste!$Y114+20)/20)+Resultat_liste!$V114</f>
        <v>0</v>
      </c>
      <c r="EF112" s="581">
        <f>AJ112*((Resultat_liste!$Y114+20)/20)+Resultat_liste!$V114</f>
        <v>28</v>
      </c>
      <c r="EG112" s="581">
        <f>AK112*((Resultat_liste!$Y114+20)/20)+Resultat_liste!$V114</f>
        <v>0</v>
      </c>
      <c r="EH112" s="581">
        <f>AL112*((Resultat_liste!$Y114+20)/20)+Resultat_liste!$V114</f>
        <v>-28</v>
      </c>
      <c r="EI112" s="581">
        <f>AM112*((Resultat_liste!$Y114+20)/20)+Resultat_liste!$V114</f>
        <v>0</v>
      </c>
      <c r="EJ112" s="581">
        <f>AN112*((Resultat_liste!$Y114+20)/20)+Resultat_liste!$V114</f>
        <v>28</v>
      </c>
      <c r="EK112" s="581">
        <f>AO112*((Resultat_liste!$Y114+20)/20)+Resultat_liste!$V114</f>
        <v>0</v>
      </c>
      <c r="EL112" s="581">
        <f>AP112*((Resultat_liste!$Y114+20)/20)+Resultat_liste!$V114</f>
        <v>-28</v>
      </c>
      <c r="EM112" s="581">
        <f>AQ112*((Resultat_liste!$Y114+20)/20)+Resultat_liste!$V114</f>
        <v>0</v>
      </c>
      <c r="EN112" s="581">
        <f>AR112*((Resultat_liste!$Y114+20)/20)+Resultat_liste!$V114</f>
        <v>28</v>
      </c>
      <c r="EO112" s="581">
        <f>AS112*((Resultat_liste!$Y114+20)/20)+Resultat_liste!$V114</f>
        <v>0</v>
      </c>
      <c r="EP112" s="581">
        <f>AT112*((Resultat_liste!$Y114+20)/20)+Resultat_liste!$V114</f>
        <v>-28</v>
      </c>
      <c r="EQ112" s="581">
        <f>AU112*((Resultat_liste!$Y114+20)/20)+Resultat_liste!$V114</f>
        <v>0</v>
      </c>
      <c r="ER112" s="581">
        <f>AV112*((Resultat_liste!$Y114+20)/20)+Resultat_liste!$V114</f>
        <v>28</v>
      </c>
      <c r="ES112" s="581">
        <f>AW112*((Resultat_liste!$Y114+20)/20)+Resultat_liste!$V114</f>
        <v>0</v>
      </c>
      <c r="ET112" s="581">
        <f>AX112*((Resultat_liste!$Y114+20)/20)+Resultat_liste!$V114</f>
        <v>-28</v>
      </c>
      <c r="EU112" s="581">
        <f>AY112*((Resultat_liste!$Y114+20)/20)+Resultat_liste!$V114</f>
        <v>0</v>
      </c>
      <c r="EV112" s="581">
        <f>AZ112*((Resultat_liste!$Y114+20)/20)+Resultat_liste!$V114</f>
        <v>28</v>
      </c>
      <c r="EW112" s="581">
        <f>BA112*((Resultat_liste!$Y114+20)/20)+Resultat_liste!$V114</f>
        <v>0</v>
      </c>
      <c r="EX112" s="581">
        <f>BB112*((Resultat_liste!$Y114+20)/20)+Resultat_liste!$V114</f>
        <v>-28</v>
      </c>
      <c r="EY112" s="581">
        <f>BC112*((Resultat_liste!$Y114+20)/20)+Resultat_liste!$V114</f>
        <v>0</v>
      </c>
      <c r="EZ112" s="581">
        <f>BD112*((Resultat_liste!$Y114+20)/20)+Resultat_liste!$V114</f>
        <v>28</v>
      </c>
      <c r="FA112" s="581">
        <f>BE112*((Resultat_liste!$Y114+20)/20)+Resultat_liste!$V114</f>
        <v>0</v>
      </c>
      <c r="FB112" s="581">
        <f t="shared" si="172"/>
        <v>20</v>
      </c>
      <c r="FC112" s="581">
        <f t="shared" si="173"/>
        <v>0</v>
      </c>
      <c r="FD112" s="581">
        <f t="shared" si="174"/>
        <v>-20</v>
      </c>
      <c r="FE112" s="581">
        <f t="shared" si="175"/>
        <v>0</v>
      </c>
      <c r="FF112" s="581">
        <f t="shared" si="176"/>
        <v>20</v>
      </c>
      <c r="FG112" s="581">
        <f t="shared" si="177"/>
        <v>0</v>
      </c>
      <c r="FH112" s="581">
        <f t="shared" si="178"/>
        <v>-20</v>
      </c>
      <c r="FI112" s="581">
        <f t="shared" si="179"/>
        <v>0</v>
      </c>
      <c r="FJ112" s="581">
        <f t="shared" si="180"/>
        <v>20</v>
      </c>
      <c r="FK112" s="581">
        <f t="shared" si="181"/>
        <v>0</v>
      </c>
      <c r="FL112" s="581">
        <f t="shared" si="182"/>
        <v>-20</v>
      </c>
      <c r="FM112" s="581">
        <f t="shared" si="183"/>
        <v>0</v>
      </c>
      <c r="FN112" s="581">
        <f t="shared" si="184"/>
        <v>20</v>
      </c>
      <c r="FO112" s="581">
        <f t="shared" si="185"/>
        <v>0</v>
      </c>
      <c r="FP112" s="581">
        <f t="shared" si="186"/>
        <v>-20</v>
      </c>
      <c r="FQ112" s="581">
        <f t="shared" si="187"/>
        <v>0</v>
      </c>
      <c r="FR112" s="581">
        <f t="shared" si="188"/>
        <v>20</v>
      </c>
      <c r="FS112" s="581">
        <f t="shared" si="189"/>
        <v>0</v>
      </c>
      <c r="FT112" s="581">
        <f t="shared" si="190"/>
        <v>-20</v>
      </c>
      <c r="FU112" s="581">
        <f t="shared" si="191"/>
        <v>0</v>
      </c>
      <c r="FV112" s="581">
        <f t="shared" si="192"/>
        <v>20</v>
      </c>
      <c r="FW112" s="581">
        <f t="shared" si="193"/>
        <v>0</v>
      </c>
      <c r="FX112" s="581">
        <f t="shared" si="194"/>
        <v>-20</v>
      </c>
      <c r="FY112" s="581">
        <f t="shared" si="195"/>
        <v>0</v>
      </c>
      <c r="FZ112" s="581">
        <f t="shared" si="196"/>
        <v>20</v>
      </c>
      <c r="GA112" s="581">
        <f t="shared" si="197"/>
        <v>0</v>
      </c>
      <c r="GB112" s="581">
        <f t="shared" si="101"/>
        <v>-20</v>
      </c>
      <c r="GC112" s="581">
        <f t="shared" si="102"/>
        <v>0</v>
      </c>
      <c r="GD112" s="581">
        <f t="shared" si="103"/>
        <v>20</v>
      </c>
      <c r="GE112" s="581">
        <f t="shared" si="104"/>
        <v>0</v>
      </c>
      <c r="GF112" s="581">
        <f t="shared" si="105"/>
        <v>-20</v>
      </c>
      <c r="GG112" s="581">
        <f t="shared" si="106"/>
        <v>0</v>
      </c>
      <c r="GH112" s="581">
        <f t="shared" si="107"/>
        <v>20</v>
      </c>
      <c r="GI112" s="581">
        <f t="shared" si="108"/>
        <v>0</v>
      </c>
      <c r="GJ112" s="581">
        <f t="shared" si="109"/>
        <v>-20</v>
      </c>
      <c r="GK112" s="581">
        <f t="shared" si="110"/>
        <v>0</v>
      </c>
      <c r="GL112" s="581">
        <f t="shared" si="111"/>
        <v>20</v>
      </c>
      <c r="GM112" s="581">
        <f t="shared" si="112"/>
        <v>0</v>
      </c>
      <c r="GN112" s="581">
        <f t="shared" si="113"/>
        <v>-20</v>
      </c>
      <c r="GO112" s="581">
        <f t="shared" si="114"/>
        <v>0</v>
      </c>
      <c r="GP112" s="581">
        <f t="shared" si="115"/>
        <v>20</v>
      </c>
      <c r="GQ112" s="581">
        <f t="shared" si="116"/>
        <v>0</v>
      </c>
      <c r="GR112" s="581">
        <f t="shared" si="117"/>
        <v>-20</v>
      </c>
      <c r="GS112" s="581">
        <f t="shared" si="118"/>
        <v>0</v>
      </c>
      <c r="GT112" s="581">
        <f t="shared" si="119"/>
        <v>20</v>
      </c>
      <c r="GU112" s="581">
        <f t="shared" si="120"/>
        <v>0</v>
      </c>
      <c r="GV112" s="581">
        <f t="shared" si="121"/>
        <v>-20</v>
      </c>
      <c r="GW112" s="581">
        <f t="shared" si="122"/>
        <v>0</v>
      </c>
      <c r="GX112" s="581">
        <f t="shared" si="123"/>
        <v>20</v>
      </c>
      <c r="GY112" s="581">
        <f t="shared" si="124"/>
        <v>0</v>
      </c>
    </row>
    <row r="113" spans="1:207" ht="16.5" thickTop="1" thickBot="1" x14ac:dyDescent="0.3">
      <c r="A113" s="581">
        <v>1120</v>
      </c>
      <c r="B113" s="584" t="s">
        <v>130</v>
      </c>
      <c r="C113" s="581">
        <f t="shared" si="198"/>
        <v>16</v>
      </c>
      <c r="D113" s="581">
        <f t="shared" si="125"/>
        <v>1606</v>
      </c>
      <c r="E113" s="581">
        <v>1120</v>
      </c>
      <c r="F113" s="581">
        <f t="shared" si="199"/>
        <v>6</v>
      </c>
      <c r="G113" s="582" t="str">
        <f t="shared" si="200"/>
        <v>rose</v>
      </c>
      <c r="H113" s="581">
        <v>20</v>
      </c>
      <c r="I113" s="581">
        <v>0</v>
      </c>
      <c r="J113" s="581">
        <v>-20</v>
      </c>
      <c r="K113" s="581">
        <v>0</v>
      </c>
      <c r="L113" s="581">
        <f t="shared" si="126"/>
        <v>20</v>
      </c>
      <c r="M113" s="581">
        <f t="shared" si="127"/>
        <v>0</v>
      </c>
      <c r="N113" s="581">
        <f t="shared" si="128"/>
        <v>-20</v>
      </c>
      <c r="O113" s="581">
        <f t="shared" si="129"/>
        <v>0</v>
      </c>
      <c r="P113" s="581">
        <f t="shared" si="130"/>
        <v>20</v>
      </c>
      <c r="Q113" s="581">
        <f t="shared" si="131"/>
        <v>0</v>
      </c>
      <c r="R113" s="581">
        <f t="shared" si="132"/>
        <v>-20</v>
      </c>
      <c r="S113" s="581">
        <f t="shared" si="133"/>
        <v>0</v>
      </c>
      <c r="T113" s="581">
        <f t="shared" si="134"/>
        <v>20</v>
      </c>
      <c r="U113" s="581">
        <f t="shared" si="135"/>
        <v>0</v>
      </c>
      <c r="V113" s="581">
        <f t="shared" si="136"/>
        <v>-20</v>
      </c>
      <c r="W113" s="581">
        <f t="shared" si="137"/>
        <v>0</v>
      </c>
      <c r="X113" s="581">
        <f t="shared" si="138"/>
        <v>20</v>
      </c>
      <c r="Y113" s="581">
        <f t="shared" si="139"/>
        <v>0</v>
      </c>
      <c r="Z113" s="581">
        <f t="shared" si="140"/>
        <v>-20</v>
      </c>
      <c r="AA113" s="581">
        <f t="shared" si="141"/>
        <v>0</v>
      </c>
      <c r="AB113" s="581">
        <f t="shared" si="142"/>
        <v>20</v>
      </c>
      <c r="AC113" s="581">
        <f t="shared" si="143"/>
        <v>0</v>
      </c>
      <c r="AD113" s="581">
        <f t="shared" si="144"/>
        <v>-20</v>
      </c>
      <c r="AE113" s="581">
        <f t="shared" si="145"/>
        <v>0</v>
      </c>
      <c r="AF113" s="581">
        <f t="shared" si="146"/>
        <v>20</v>
      </c>
      <c r="AG113" s="581">
        <f t="shared" si="147"/>
        <v>0</v>
      </c>
      <c r="AH113" s="581">
        <f t="shared" si="148"/>
        <v>-20</v>
      </c>
      <c r="AI113" s="581">
        <f t="shared" si="149"/>
        <v>0</v>
      </c>
      <c r="AJ113" s="581">
        <f t="shared" si="150"/>
        <v>20</v>
      </c>
      <c r="AK113" s="581">
        <f t="shared" si="151"/>
        <v>0</v>
      </c>
      <c r="AL113" s="581">
        <f t="shared" si="152"/>
        <v>-20</v>
      </c>
      <c r="AM113" s="581">
        <f t="shared" si="153"/>
        <v>0</v>
      </c>
      <c r="AN113" s="581">
        <f t="shared" si="154"/>
        <v>20</v>
      </c>
      <c r="AO113" s="581">
        <f t="shared" si="155"/>
        <v>0</v>
      </c>
      <c r="AP113" s="581">
        <f t="shared" si="156"/>
        <v>-20</v>
      </c>
      <c r="AQ113" s="581">
        <f t="shared" si="157"/>
        <v>0</v>
      </c>
      <c r="AR113" s="581">
        <f t="shared" si="158"/>
        <v>20</v>
      </c>
      <c r="AS113" s="581">
        <f t="shared" si="159"/>
        <v>0</v>
      </c>
      <c r="AT113" s="581">
        <f t="shared" si="160"/>
        <v>-20</v>
      </c>
      <c r="AU113" s="581">
        <f t="shared" si="161"/>
        <v>0</v>
      </c>
      <c r="AV113" s="581">
        <f t="shared" si="162"/>
        <v>20</v>
      </c>
      <c r="AW113" s="581">
        <f t="shared" si="163"/>
        <v>0</v>
      </c>
      <c r="AX113" s="581">
        <f t="shared" si="164"/>
        <v>-20</v>
      </c>
      <c r="AY113" s="581">
        <f t="shared" si="165"/>
        <v>0</v>
      </c>
      <c r="AZ113" s="581">
        <f t="shared" si="166"/>
        <v>20</v>
      </c>
      <c r="BA113" s="581">
        <f t="shared" si="167"/>
        <v>0</v>
      </c>
      <c r="BB113" s="581">
        <f t="shared" si="168"/>
        <v>-20</v>
      </c>
      <c r="BC113" s="581">
        <f t="shared" si="169"/>
        <v>0</v>
      </c>
      <c r="BD113" s="581">
        <f t="shared" si="170"/>
        <v>20</v>
      </c>
      <c r="BE113" s="581">
        <f t="shared" si="171"/>
        <v>0</v>
      </c>
      <c r="BF113" s="581">
        <f>H113*((Resultat_liste!$M115+20)/20)+Resultat_liste!$J115</f>
        <v>11</v>
      </c>
      <c r="BG113" s="581">
        <f>I113*((Resultat_liste!$M115+20)/20)+Resultat_liste!$J115</f>
        <v>0</v>
      </c>
      <c r="BH113" s="581">
        <f>J113*((Resultat_liste!$M115+20)/20)+Resultat_liste!$J115</f>
        <v>-11</v>
      </c>
      <c r="BI113" s="581">
        <f>K113*((Resultat_liste!$M115+20)/20)+Resultat_liste!$J115</f>
        <v>0</v>
      </c>
      <c r="BJ113" s="581">
        <f>L113*((Resultat_liste!$M115+20)/20)+Resultat_liste!$J115</f>
        <v>11</v>
      </c>
      <c r="BK113" s="581">
        <f>M113*((Resultat_liste!$M115+20)/20)+Resultat_liste!$J115</f>
        <v>0</v>
      </c>
      <c r="BL113" s="581">
        <f>N113*((Resultat_liste!$M115+20)/20)+Resultat_liste!$J115</f>
        <v>-11</v>
      </c>
      <c r="BM113" s="581">
        <f>O113*((Resultat_liste!$M115+20)/20)+Resultat_liste!$J115</f>
        <v>0</v>
      </c>
      <c r="BN113" s="581">
        <f>P113*((Resultat_liste!$M115+20)/20)+Resultat_liste!$J115</f>
        <v>11</v>
      </c>
      <c r="BO113" s="581">
        <f>Q113*((Resultat_liste!$M115+20)/20)+Resultat_liste!$J115</f>
        <v>0</v>
      </c>
      <c r="BP113" s="581">
        <f>R113*((Resultat_liste!$M115+20)/20)+Resultat_liste!$J115</f>
        <v>-11</v>
      </c>
      <c r="BQ113" s="581">
        <f>S113*((Resultat_liste!$M115+20)/20)+Resultat_liste!$J115</f>
        <v>0</v>
      </c>
      <c r="BR113" s="581">
        <f>T113*((Resultat_liste!$M115+20)/20)+Resultat_liste!$J115</f>
        <v>11</v>
      </c>
      <c r="BS113" s="581">
        <f>U113*((Resultat_liste!$M115+20)/20)+Resultat_liste!$J115</f>
        <v>0</v>
      </c>
      <c r="BT113" s="581">
        <f>V113*((Resultat_liste!$M115+20)/20)+Resultat_liste!$J115</f>
        <v>-11</v>
      </c>
      <c r="BU113" s="581">
        <f>W113*((Resultat_liste!$M115+20)/20)+Resultat_liste!$J115</f>
        <v>0</v>
      </c>
      <c r="BV113" s="581">
        <f>X113*((Resultat_liste!$M115+20)/20)+Resultat_liste!$J115</f>
        <v>11</v>
      </c>
      <c r="BW113" s="581">
        <f>Y113*((Resultat_liste!$M115+20)/20)+Resultat_liste!$J115</f>
        <v>0</v>
      </c>
      <c r="BX113" s="581">
        <f>Z113*((Resultat_liste!$M115+20)/20)+Resultat_liste!$J115</f>
        <v>-11</v>
      </c>
      <c r="BY113" s="581">
        <f>AA113*((Resultat_liste!$M115+20)/20)+Resultat_liste!$J115</f>
        <v>0</v>
      </c>
      <c r="BZ113" s="581">
        <f>AB113*((Resultat_liste!$M115+20)/20)+Resultat_liste!$J115</f>
        <v>11</v>
      </c>
      <c r="CA113" s="581">
        <f>AC113*((Resultat_liste!$M115+20)/20)+Resultat_liste!$J115</f>
        <v>0</v>
      </c>
      <c r="CB113" s="581">
        <f>AD113*((Resultat_liste!$M115+20)/20)+Resultat_liste!$J115</f>
        <v>-11</v>
      </c>
      <c r="CC113" s="581">
        <f>AE113*((Resultat_liste!$M115+20)/20)+Resultat_liste!$J115</f>
        <v>0</v>
      </c>
      <c r="CD113" s="581">
        <f>AF113*((Resultat_liste!$M115+20)/20)+Resultat_liste!$J115</f>
        <v>11</v>
      </c>
      <c r="CE113" s="581">
        <f>AG113*((Resultat_liste!$M115+20)/20)+Resultat_liste!$J115</f>
        <v>0</v>
      </c>
      <c r="CF113" s="581">
        <f>AH113*((Resultat_liste!$M115+20)/20)+Resultat_liste!$J115</f>
        <v>-11</v>
      </c>
      <c r="CG113" s="581">
        <f>AI113*((Resultat_liste!$M115+20)/20)+Resultat_liste!$J115</f>
        <v>0</v>
      </c>
      <c r="CH113" s="581">
        <f>AJ113*((Resultat_liste!$M115+20)/20)+Resultat_liste!$J115</f>
        <v>11</v>
      </c>
      <c r="CI113" s="581">
        <f>AK113*((Resultat_liste!$M115+20)/20)+Resultat_liste!$J115</f>
        <v>0</v>
      </c>
      <c r="CJ113" s="581">
        <f>AL113*((Resultat_liste!$M115+20)/20)+Resultat_liste!$J115</f>
        <v>-11</v>
      </c>
      <c r="CK113" s="581">
        <f>AM113*((Resultat_liste!$M115+20)/20)+Resultat_liste!$J115</f>
        <v>0</v>
      </c>
      <c r="CL113" s="581">
        <f>AN113*((Resultat_liste!$M115+20)/20)+Resultat_liste!$J115</f>
        <v>11</v>
      </c>
      <c r="CM113" s="581">
        <f>AO113*((Resultat_liste!$M115+20)/20)+Resultat_liste!$J115</f>
        <v>0</v>
      </c>
      <c r="CN113" s="581">
        <f>AP113*((Resultat_liste!$M115+20)/20)+Resultat_liste!$J115</f>
        <v>-11</v>
      </c>
      <c r="CO113" s="581">
        <f>AQ113*((Resultat_liste!$M115+20)/20)+Resultat_liste!$J115</f>
        <v>0</v>
      </c>
      <c r="CP113" s="581">
        <f>AR113*((Resultat_liste!$M115+20)/20)+Resultat_liste!$J115</f>
        <v>11</v>
      </c>
      <c r="CQ113" s="581">
        <f>AS113*((Resultat_liste!$M115+20)/20)+Resultat_liste!$J115</f>
        <v>0</v>
      </c>
      <c r="CR113" s="581">
        <f>AT113*((Resultat_liste!$M115+20)/20)+Resultat_liste!$J115</f>
        <v>-11</v>
      </c>
      <c r="CS113" s="581">
        <f>AU113*((Resultat_liste!$M115+20)/20)+Resultat_liste!$J115</f>
        <v>0</v>
      </c>
      <c r="CT113" s="581">
        <f>AV113*((Resultat_liste!$M115+20)/20)+Resultat_liste!$J115</f>
        <v>11</v>
      </c>
      <c r="CU113" s="581">
        <f>AW113*((Resultat_liste!$M115+20)/20)+Resultat_liste!$J115</f>
        <v>0</v>
      </c>
      <c r="CV113" s="581">
        <f>AX113*((Resultat_liste!$M115+20)/20)+Resultat_liste!$J115</f>
        <v>-11</v>
      </c>
      <c r="CW113" s="581">
        <f>AY113*((Resultat_liste!$M115+20)/20)+Resultat_liste!$J115</f>
        <v>0</v>
      </c>
      <c r="CX113" s="581">
        <f>AZ113*((Resultat_liste!$M115+20)/20)+Resultat_liste!$J115</f>
        <v>11</v>
      </c>
      <c r="CY113" s="581">
        <f>BA113*((Resultat_liste!$M115+20)/20)+Resultat_liste!$J115</f>
        <v>0</v>
      </c>
      <c r="CZ113" s="581">
        <f>BB113*((Resultat_liste!$M115+20)/20)+Resultat_liste!$J115</f>
        <v>-11</v>
      </c>
      <c r="DA113" s="581">
        <f>BC113*((Resultat_liste!$M115+20)/20)+Resultat_liste!$J115</f>
        <v>0</v>
      </c>
      <c r="DB113" s="581">
        <f>BD113*((Resultat_liste!$M115+20)/20)+Resultat_liste!$J115</f>
        <v>11</v>
      </c>
      <c r="DC113" s="581">
        <f>BE113*((Resultat_liste!$M115+20)/20)+Resultat_liste!$J115</f>
        <v>0</v>
      </c>
      <c r="DD113" s="581">
        <f>H113*((Resultat_liste!$Y115+20)/20)+Resultat_liste!$V115</f>
        <v>25</v>
      </c>
      <c r="DE113" s="581">
        <f>I113*((Resultat_liste!$Y115+20)/20)+Resultat_liste!$V115</f>
        <v>0</v>
      </c>
      <c r="DF113" s="581">
        <f>J113*((Resultat_liste!$Y115+20)/20)+Resultat_liste!$V115</f>
        <v>-25</v>
      </c>
      <c r="DG113" s="581">
        <f>K113*((Resultat_liste!$Y115+20)/20)+Resultat_liste!$V115</f>
        <v>0</v>
      </c>
      <c r="DH113" s="581">
        <f>L113*((Resultat_liste!$Y115+20)/20)+Resultat_liste!$V115</f>
        <v>25</v>
      </c>
      <c r="DI113" s="581">
        <f>M113*((Resultat_liste!$Y115+20)/20)+Resultat_liste!$V115</f>
        <v>0</v>
      </c>
      <c r="DJ113" s="581">
        <f>N113*((Resultat_liste!$Y115+20)/20)+Resultat_liste!$V115</f>
        <v>-25</v>
      </c>
      <c r="DK113" s="581">
        <f>O113*((Resultat_liste!$Y115+20)/20)+Resultat_liste!$V115</f>
        <v>0</v>
      </c>
      <c r="DL113" s="581">
        <f>P113*((Resultat_liste!$Y115+20)/20)+Resultat_liste!$V115</f>
        <v>25</v>
      </c>
      <c r="DM113" s="581">
        <f>Q113*((Resultat_liste!$Y115+20)/20)+Resultat_liste!$V115</f>
        <v>0</v>
      </c>
      <c r="DN113" s="581">
        <f>R113*((Resultat_liste!$Y115+20)/20)+Resultat_liste!$V115</f>
        <v>-25</v>
      </c>
      <c r="DO113" s="581">
        <f>S113*((Resultat_liste!$Y115+20)/20)+Resultat_liste!$V115</f>
        <v>0</v>
      </c>
      <c r="DP113" s="581">
        <f>T113*((Resultat_liste!$Y115+20)/20)+Resultat_liste!$V115</f>
        <v>25</v>
      </c>
      <c r="DQ113" s="581">
        <f>U113*((Resultat_liste!$Y115+20)/20)+Resultat_liste!$V115</f>
        <v>0</v>
      </c>
      <c r="DR113" s="581">
        <f>V113*((Resultat_liste!$Y115+20)/20)+Resultat_liste!$V115</f>
        <v>-25</v>
      </c>
      <c r="DS113" s="581">
        <f>W113*((Resultat_liste!$Y115+20)/20)+Resultat_liste!$V115</f>
        <v>0</v>
      </c>
      <c r="DT113" s="581">
        <f>X113*((Resultat_liste!$Y115+20)/20)+Resultat_liste!$V115</f>
        <v>25</v>
      </c>
      <c r="DU113" s="581">
        <f>Y113*((Resultat_liste!$Y115+20)/20)+Resultat_liste!$V115</f>
        <v>0</v>
      </c>
      <c r="DV113" s="581">
        <f>Z113*((Resultat_liste!$Y115+20)/20)+Resultat_liste!$V115</f>
        <v>-25</v>
      </c>
      <c r="DW113" s="581">
        <f>AA113*((Resultat_liste!$Y115+20)/20)+Resultat_liste!$V115</f>
        <v>0</v>
      </c>
      <c r="DX113" s="581">
        <f>AB113*((Resultat_liste!$Y115+20)/20)+Resultat_liste!$V115</f>
        <v>25</v>
      </c>
      <c r="DY113" s="581">
        <f>AC113*((Resultat_liste!$Y115+20)/20)+Resultat_liste!$V115</f>
        <v>0</v>
      </c>
      <c r="DZ113" s="581">
        <f>AD113*((Resultat_liste!$Y115+20)/20)+Resultat_liste!$V115</f>
        <v>-25</v>
      </c>
      <c r="EA113" s="581">
        <f>AE113*((Resultat_liste!$Y115+20)/20)+Resultat_liste!$V115</f>
        <v>0</v>
      </c>
      <c r="EB113" s="581">
        <f>AF113*((Resultat_liste!$Y115+20)/20)+Resultat_liste!$V115</f>
        <v>25</v>
      </c>
      <c r="EC113" s="581">
        <f>AG113*((Resultat_liste!$Y115+20)/20)+Resultat_liste!$V115</f>
        <v>0</v>
      </c>
      <c r="ED113" s="581">
        <f>AH113*((Resultat_liste!$Y115+20)/20)+Resultat_liste!$V115</f>
        <v>-25</v>
      </c>
      <c r="EE113" s="581">
        <f>AI113*((Resultat_liste!$Y115+20)/20)+Resultat_liste!$V115</f>
        <v>0</v>
      </c>
      <c r="EF113" s="581">
        <f>AJ113*((Resultat_liste!$Y115+20)/20)+Resultat_liste!$V115</f>
        <v>25</v>
      </c>
      <c r="EG113" s="581">
        <f>AK113*((Resultat_liste!$Y115+20)/20)+Resultat_liste!$V115</f>
        <v>0</v>
      </c>
      <c r="EH113" s="581">
        <f>AL113*((Resultat_liste!$Y115+20)/20)+Resultat_liste!$V115</f>
        <v>-25</v>
      </c>
      <c r="EI113" s="581">
        <f>AM113*((Resultat_liste!$Y115+20)/20)+Resultat_liste!$V115</f>
        <v>0</v>
      </c>
      <c r="EJ113" s="581">
        <f>AN113*((Resultat_liste!$Y115+20)/20)+Resultat_liste!$V115</f>
        <v>25</v>
      </c>
      <c r="EK113" s="581">
        <f>AO113*((Resultat_liste!$Y115+20)/20)+Resultat_liste!$V115</f>
        <v>0</v>
      </c>
      <c r="EL113" s="581">
        <f>AP113*((Resultat_liste!$Y115+20)/20)+Resultat_liste!$V115</f>
        <v>-25</v>
      </c>
      <c r="EM113" s="581">
        <f>AQ113*((Resultat_liste!$Y115+20)/20)+Resultat_liste!$V115</f>
        <v>0</v>
      </c>
      <c r="EN113" s="581">
        <f>AR113*((Resultat_liste!$Y115+20)/20)+Resultat_liste!$V115</f>
        <v>25</v>
      </c>
      <c r="EO113" s="581">
        <f>AS113*((Resultat_liste!$Y115+20)/20)+Resultat_liste!$V115</f>
        <v>0</v>
      </c>
      <c r="EP113" s="581">
        <f>AT113*((Resultat_liste!$Y115+20)/20)+Resultat_liste!$V115</f>
        <v>-25</v>
      </c>
      <c r="EQ113" s="581">
        <f>AU113*((Resultat_liste!$Y115+20)/20)+Resultat_liste!$V115</f>
        <v>0</v>
      </c>
      <c r="ER113" s="581">
        <f>AV113*((Resultat_liste!$Y115+20)/20)+Resultat_liste!$V115</f>
        <v>25</v>
      </c>
      <c r="ES113" s="581">
        <f>AW113*((Resultat_liste!$Y115+20)/20)+Resultat_liste!$V115</f>
        <v>0</v>
      </c>
      <c r="ET113" s="581">
        <f>AX113*((Resultat_liste!$Y115+20)/20)+Resultat_liste!$V115</f>
        <v>-25</v>
      </c>
      <c r="EU113" s="581">
        <f>AY113*((Resultat_liste!$Y115+20)/20)+Resultat_liste!$V115</f>
        <v>0</v>
      </c>
      <c r="EV113" s="581">
        <f>AZ113*((Resultat_liste!$Y115+20)/20)+Resultat_liste!$V115</f>
        <v>25</v>
      </c>
      <c r="EW113" s="581">
        <f>BA113*((Resultat_liste!$Y115+20)/20)+Resultat_liste!$V115</f>
        <v>0</v>
      </c>
      <c r="EX113" s="581">
        <f>BB113*((Resultat_liste!$Y115+20)/20)+Resultat_liste!$V115</f>
        <v>-25</v>
      </c>
      <c r="EY113" s="581">
        <f>BC113*((Resultat_liste!$Y115+20)/20)+Resultat_liste!$V115</f>
        <v>0</v>
      </c>
      <c r="EZ113" s="581">
        <f>BD113*((Resultat_liste!$Y115+20)/20)+Resultat_liste!$V115</f>
        <v>25</v>
      </c>
      <c r="FA113" s="581">
        <f>BE113*((Resultat_liste!$Y115+20)/20)+Resultat_liste!$V115</f>
        <v>0</v>
      </c>
      <c r="FB113" s="581">
        <f t="shared" si="172"/>
        <v>20</v>
      </c>
      <c r="FC113" s="581">
        <f t="shared" si="173"/>
        <v>0</v>
      </c>
      <c r="FD113" s="581">
        <f t="shared" si="174"/>
        <v>-20</v>
      </c>
      <c r="FE113" s="581">
        <f t="shared" si="175"/>
        <v>0</v>
      </c>
      <c r="FF113" s="581">
        <f t="shared" si="176"/>
        <v>20</v>
      </c>
      <c r="FG113" s="581">
        <f t="shared" si="177"/>
        <v>0</v>
      </c>
      <c r="FH113" s="581">
        <f t="shared" si="178"/>
        <v>-20</v>
      </c>
      <c r="FI113" s="581">
        <f t="shared" si="179"/>
        <v>0</v>
      </c>
      <c r="FJ113" s="581">
        <f t="shared" si="180"/>
        <v>20</v>
      </c>
      <c r="FK113" s="581">
        <f t="shared" si="181"/>
        <v>0</v>
      </c>
      <c r="FL113" s="581">
        <f t="shared" si="182"/>
        <v>-20</v>
      </c>
      <c r="FM113" s="581">
        <f t="shared" si="183"/>
        <v>0</v>
      </c>
      <c r="FN113" s="581">
        <f t="shared" si="184"/>
        <v>20</v>
      </c>
      <c r="FO113" s="581">
        <f t="shared" si="185"/>
        <v>0</v>
      </c>
      <c r="FP113" s="581">
        <f t="shared" si="186"/>
        <v>-20</v>
      </c>
      <c r="FQ113" s="581">
        <f t="shared" si="187"/>
        <v>0</v>
      </c>
      <c r="FR113" s="581">
        <f t="shared" si="188"/>
        <v>20</v>
      </c>
      <c r="FS113" s="581">
        <f t="shared" si="189"/>
        <v>0</v>
      </c>
      <c r="FT113" s="581">
        <f t="shared" si="190"/>
        <v>-20</v>
      </c>
      <c r="FU113" s="581">
        <f t="shared" si="191"/>
        <v>0</v>
      </c>
      <c r="FV113" s="581">
        <f t="shared" si="192"/>
        <v>20</v>
      </c>
      <c r="FW113" s="581">
        <f t="shared" si="193"/>
        <v>0</v>
      </c>
      <c r="FX113" s="581">
        <f t="shared" si="194"/>
        <v>-20</v>
      </c>
      <c r="FY113" s="581">
        <f t="shared" si="195"/>
        <v>0</v>
      </c>
      <c r="FZ113" s="581">
        <f t="shared" si="196"/>
        <v>20</v>
      </c>
      <c r="GA113" s="581">
        <f t="shared" si="197"/>
        <v>0</v>
      </c>
      <c r="GB113" s="581">
        <f t="shared" si="101"/>
        <v>-20</v>
      </c>
      <c r="GC113" s="581">
        <f t="shared" si="102"/>
        <v>0</v>
      </c>
      <c r="GD113" s="581">
        <f t="shared" si="103"/>
        <v>20</v>
      </c>
      <c r="GE113" s="581">
        <f t="shared" si="104"/>
        <v>0</v>
      </c>
      <c r="GF113" s="581">
        <f t="shared" si="105"/>
        <v>-20</v>
      </c>
      <c r="GG113" s="581">
        <f t="shared" si="106"/>
        <v>0</v>
      </c>
      <c r="GH113" s="581">
        <f t="shared" si="107"/>
        <v>20</v>
      </c>
      <c r="GI113" s="581">
        <f t="shared" si="108"/>
        <v>0</v>
      </c>
      <c r="GJ113" s="581">
        <f t="shared" si="109"/>
        <v>-20</v>
      </c>
      <c r="GK113" s="581">
        <f t="shared" si="110"/>
        <v>0</v>
      </c>
      <c r="GL113" s="581">
        <f t="shared" si="111"/>
        <v>20</v>
      </c>
      <c r="GM113" s="581">
        <f t="shared" si="112"/>
        <v>0</v>
      </c>
      <c r="GN113" s="581">
        <f t="shared" si="113"/>
        <v>-20</v>
      </c>
      <c r="GO113" s="581">
        <f t="shared" si="114"/>
        <v>0</v>
      </c>
      <c r="GP113" s="581">
        <f t="shared" si="115"/>
        <v>20</v>
      </c>
      <c r="GQ113" s="581">
        <f t="shared" si="116"/>
        <v>0</v>
      </c>
      <c r="GR113" s="581">
        <f t="shared" si="117"/>
        <v>-20</v>
      </c>
      <c r="GS113" s="581">
        <f t="shared" si="118"/>
        <v>0</v>
      </c>
      <c r="GT113" s="581">
        <f t="shared" si="119"/>
        <v>20</v>
      </c>
      <c r="GU113" s="581">
        <f t="shared" si="120"/>
        <v>0</v>
      </c>
      <c r="GV113" s="581">
        <f t="shared" si="121"/>
        <v>-20</v>
      </c>
      <c r="GW113" s="581">
        <f t="shared" si="122"/>
        <v>0</v>
      </c>
      <c r="GX113" s="581">
        <f t="shared" si="123"/>
        <v>20</v>
      </c>
      <c r="GY113" s="581">
        <f t="shared" si="124"/>
        <v>0</v>
      </c>
    </row>
    <row r="114" spans="1:207" ht="16.5" thickTop="1" thickBot="1" x14ac:dyDescent="0.3">
      <c r="A114" s="581">
        <v>1130</v>
      </c>
      <c r="B114" s="584" t="s">
        <v>130</v>
      </c>
      <c r="C114" s="581">
        <f t="shared" si="198"/>
        <v>16</v>
      </c>
      <c r="D114" s="581">
        <f t="shared" si="125"/>
        <v>1607</v>
      </c>
      <c r="E114" s="581">
        <v>1130</v>
      </c>
      <c r="F114" s="581">
        <f t="shared" si="199"/>
        <v>7</v>
      </c>
      <c r="G114" s="582" t="str">
        <f t="shared" si="200"/>
        <v>rose</v>
      </c>
      <c r="H114" s="581">
        <v>20</v>
      </c>
      <c r="I114" s="581">
        <v>0</v>
      </c>
      <c r="J114" s="581">
        <v>-20</v>
      </c>
      <c r="K114" s="581">
        <v>0</v>
      </c>
      <c r="L114" s="581">
        <f t="shared" si="126"/>
        <v>20</v>
      </c>
      <c r="M114" s="581">
        <f t="shared" si="127"/>
        <v>0</v>
      </c>
      <c r="N114" s="581">
        <f t="shared" si="128"/>
        <v>-20</v>
      </c>
      <c r="O114" s="581">
        <f t="shared" si="129"/>
        <v>0</v>
      </c>
      <c r="P114" s="581">
        <f t="shared" si="130"/>
        <v>20</v>
      </c>
      <c r="Q114" s="581">
        <f t="shared" si="131"/>
        <v>0</v>
      </c>
      <c r="R114" s="581">
        <f t="shared" si="132"/>
        <v>-20</v>
      </c>
      <c r="S114" s="581">
        <f t="shared" si="133"/>
        <v>0</v>
      </c>
      <c r="T114" s="581">
        <f t="shared" si="134"/>
        <v>20</v>
      </c>
      <c r="U114" s="581">
        <f t="shared" si="135"/>
        <v>0</v>
      </c>
      <c r="V114" s="581">
        <f t="shared" si="136"/>
        <v>-20</v>
      </c>
      <c r="W114" s="581">
        <f t="shared" si="137"/>
        <v>0</v>
      </c>
      <c r="X114" s="581">
        <f t="shared" si="138"/>
        <v>20</v>
      </c>
      <c r="Y114" s="581">
        <f t="shared" si="139"/>
        <v>0</v>
      </c>
      <c r="Z114" s="581">
        <f t="shared" si="140"/>
        <v>-20</v>
      </c>
      <c r="AA114" s="581">
        <f t="shared" si="141"/>
        <v>0</v>
      </c>
      <c r="AB114" s="581">
        <f t="shared" si="142"/>
        <v>20</v>
      </c>
      <c r="AC114" s="581">
        <f t="shared" si="143"/>
        <v>0</v>
      </c>
      <c r="AD114" s="581">
        <f t="shared" si="144"/>
        <v>-20</v>
      </c>
      <c r="AE114" s="581">
        <f t="shared" si="145"/>
        <v>0</v>
      </c>
      <c r="AF114" s="581">
        <f t="shared" si="146"/>
        <v>20</v>
      </c>
      <c r="AG114" s="581">
        <f t="shared" si="147"/>
        <v>0</v>
      </c>
      <c r="AH114" s="581">
        <f t="shared" si="148"/>
        <v>-20</v>
      </c>
      <c r="AI114" s="581">
        <f t="shared" si="149"/>
        <v>0</v>
      </c>
      <c r="AJ114" s="581">
        <f t="shared" si="150"/>
        <v>20</v>
      </c>
      <c r="AK114" s="581">
        <f t="shared" si="151"/>
        <v>0</v>
      </c>
      <c r="AL114" s="581">
        <f t="shared" si="152"/>
        <v>-20</v>
      </c>
      <c r="AM114" s="581">
        <f t="shared" si="153"/>
        <v>0</v>
      </c>
      <c r="AN114" s="581">
        <f t="shared" si="154"/>
        <v>20</v>
      </c>
      <c r="AO114" s="581">
        <f t="shared" si="155"/>
        <v>0</v>
      </c>
      <c r="AP114" s="581">
        <f t="shared" si="156"/>
        <v>-20</v>
      </c>
      <c r="AQ114" s="581">
        <f t="shared" si="157"/>
        <v>0</v>
      </c>
      <c r="AR114" s="581">
        <f t="shared" si="158"/>
        <v>20</v>
      </c>
      <c r="AS114" s="581">
        <f t="shared" si="159"/>
        <v>0</v>
      </c>
      <c r="AT114" s="581">
        <f t="shared" si="160"/>
        <v>-20</v>
      </c>
      <c r="AU114" s="581">
        <f t="shared" si="161"/>
        <v>0</v>
      </c>
      <c r="AV114" s="581">
        <f t="shared" si="162"/>
        <v>20</v>
      </c>
      <c r="AW114" s="581">
        <f t="shared" si="163"/>
        <v>0</v>
      </c>
      <c r="AX114" s="581">
        <f t="shared" si="164"/>
        <v>-20</v>
      </c>
      <c r="AY114" s="581">
        <f t="shared" si="165"/>
        <v>0</v>
      </c>
      <c r="AZ114" s="581">
        <f t="shared" si="166"/>
        <v>20</v>
      </c>
      <c r="BA114" s="581">
        <f t="shared" si="167"/>
        <v>0</v>
      </c>
      <c r="BB114" s="581">
        <f t="shared" si="168"/>
        <v>-20</v>
      </c>
      <c r="BC114" s="581">
        <f t="shared" si="169"/>
        <v>0</v>
      </c>
      <c r="BD114" s="581">
        <f t="shared" si="170"/>
        <v>20</v>
      </c>
      <c r="BE114" s="581">
        <f t="shared" si="171"/>
        <v>0</v>
      </c>
      <c r="BF114" s="581">
        <f>H114*((Resultat_liste!$M116+20)/20)+Resultat_liste!$J116</f>
        <v>40</v>
      </c>
      <c r="BG114" s="581">
        <f>I114*((Resultat_liste!$M116+20)/20)+Resultat_liste!$J116</f>
        <v>9</v>
      </c>
      <c r="BH114" s="581">
        <f>J114*((Resultat_liste!$M116+20)/20)+Resultat_liste!$J116</f>
        <v>-22</v>
      </c>
      <c r="BI114" s="581">
        <f>K114*((Resultat_liste!$M116+20)/20)+Resultat_liste!$J116</f>
        <v>9</v>
      </c>
      <c r="BJ114" s="581">
        <f>L114*((Resultat_liste!$M116+20)/20)+Resultat_liste!$J116</f>
        <v>40</v>
      </c>
      <c r="BK114" s="581">
        <f>M114*((Resultat_liste!$M116+20)/20)+Resultat_liste!$J116</f>
        <v>9</v>
      </c>
      <c r="BL114" s="581">
        <f>N114*((Resultat_liste!$M116+20)/20)+Resultat_liste!$J116</f>
        <v>-22</v>
      </c>
      <c r="BM114" s="581">
        <f>O114*((Resultat_liste!$M116+20)/20)+Resultat_liste!$J116</f>
        <v>9</v>
      </c>
      <c r="BN114" s="581">
        <f>P114*((Resultat_liste!$M116+20)/20)+Resultat_liste!$J116</f>
        <v>40</v>
      </c>
      <c r="BO114" s="581">
        <f>Q114*((Resultat_liste!$M116+20)/20)+Resultat_liste!$J116</f>
        <v>9</v>
      </c>
      <c r="BP114" s="581">
        <f>R114*((Resultat_liste!$M116+20)/20)+Resultat_liste!$J116</f>
        <v>-22</v>
      </c>
      <c r="BQ114" s="581">
        <f>S114*((Resultat_liste!$M116+20)/20)+Resultat_liste!$J116</f>
        <v>9</v>
      </c>
      <c r="BR114" s="581">
        <f>T114*((Resultat_liste!$M116+20)/20)+Resultat_liste!$J116</f>
        <v>40</v>
      </c>
      <c r="BS114" s="581">
        <f>U114*((Resultat_liste!$M116+20)/20)+Resultat_liste!$J116</f>
        <v>9</v>
      </c>
      <c r="BT114" s="581">
        <f>V114*((Resultat_liste!$M116+20)/20)+Resultat_liste!$J116</f>
        <v>-22</v>
      </c>
      <c r="BU114" s="581">
        <f>W114*((Resultat_liste!$M116+20)/20)+Resultat_liste!$J116</f>
        <v>9</v>
      </c>
      <c r="BV114" s="581">
        <f>X114*((Resultat_liste!$M116+20)/20)+Resultat_liste!$J116</f>
        <v>40</v>
      </c>
      <c r="BW114" s="581">
        <f>Y114*((Resultat_liste!$M116+20)/20)+Resultat_liste!$J116</f>
        <v>9</v>
      </c>
      <c r="BX114" s="581">
        <f>Z114*((Resultat_liste!$M116+20)/20)+Resultat_liste!$J116</f>
        <v>-22</v>
      </c>
      <c r="BY114" s="581">
        <f>AA114*((Resultat_liste!$M116+20)/20)+Resultat_liste!$J116</f>
        <v>9</v>
      </c>
      <c r="BZ114" s="581">
        <f>AB114*((Resultat_liste!$M116+20)/20)+Resultat_liste!$J116</f>
        <v>40</v>
      </c>
      <c r="CA114" s="581">
        <f>AC114*((Resultat_liste!$M116+20)/20)+Resultat_liste!$J116</f>
        <v>9</v>
      </c>
      <c r="CB114" s="581">
        <f>AD114*((Resultat_liste!$M116+20)/20)+Resultat_liste!$J116</f>
        <v>-22</v>
      </c>
      <c r="CC114" s="581">
        <f>AE114*((Resultat_liste!$M116+20)/20)+Resultat_liste!$J116</f>
        <v>9</v>
      </c>
      <c r="CD114" s="581">
        <f>AF114*((Resultat_liste!$M116+20)/20)+Resultat_liste!$J116</f>
        <v>40</v>
      </c>
      <c r="CE114" s="581">
        <f>AG114*((Resultat_liste!$M116+20)/20)+Resultat_liste!$J116</f>
        <v>9</v>
      </c>
      <c r="CF114" s="581">
        <f>AH114*((Resultat_liste!$M116+20)/20)+Resultat_liste!$J116</f>
        <v>-22</v>
      </c>
      <c r="CG114" s="581">
        <f>AI114*((Resultat_liste!$M116+20)/20)+Resultat_liste!$J116</f>
        <v>9</v>
      </c>
      <c r="CH114" s="581">
        <f>AJ114*((Resultat_liste!$M116+20)/20)+Resultat_liste!$J116</f>
        <v>40</v>
      </c>
      <c r="CI114" s="581">
        <f>AK114*((Resultat_liste!$M116+20)/20)+Resultat_liste!$J116</f>
        <v>9</v>
      </c>
      <c r="CJ114" s="581">
        <f>AL114*((Resultat_liste!$M116+20)/20)+Resultat_liste!$J116</f>
        <v>-22</v>
      </c>
      <c r="CK114" s="581">
        <f>AM114*((Resultat_liste!$M116+20)/20)+Resultat_liste!$J116</f>
        <v>9</v>
      </c>
      <c r="CL114" s="581">
        <f>AN114*((Resultat_liste!$M116+20)/20)+Resultat_liste!$J116</f>
        <v>40</v>
      </c>
      <c r="CM114" s="581">
        <f>AO114*((Resultat_liste!$M116+20)/20)+Resultat_liste!$J116</f>
        <v>9</v>
      </c>
      <c r="CN114" s="581">
        <f>AP114*((Resultat_liste!$M116+20)/20)+Resultat_liste!$J116</f>
        <v>-22</v>
      </c>
      <c r="CO114" s="581">
        <f>AQ114*((Resultat_liste!$M116+20)/20)+Resultat_liste!$J116</f>
        <v>9</v>
      </c>
      <c r="CP114" s="581">
        <f>AR114*((Resultat_liste!$M116+20)/20)+Resultat_liste!$J116</f>
        <v>40</v>
      </c>
      <c r="CQ114" s="581">
        <f>AS114*((Resultat_liste!$M116+20)/20)+Resultat_liste!$J116</f>
        <v>9</v>
      </c>
      <c r="CR114" s="581">
        <f>AT114*((Resultat_liste!$M116+20)/20)+Resultat_liste!$J116</f>
        <v>-22</v>
      </c>
      <c r="CS114" s="581">
        <f>AU114*((Resultat_liste!$M116+20)/20)+Resultat_liste!$J116</f>
        <v>9</v>
      </c>
      <c r="CT114" s="581">
        <f>AV114*((Resultat_liste!$M116+20)/20)+Resultat_liste!$J116</f>
        <v>40</v>
      </c>
      <c r="CU114" s="581">
        <f>AW114*((Resultat_liste!$M116+20)/20)+Resultat_liste!$J116</f>
        <v>9</v>
      </c>
      <c r="CV114" s="581">
        <f>AX114*((Resultat_liste!$M116+20)/20)+Resultat_liste!$J116</f>
        <v>-22</v>
      </c>
      <c r="CW114" s="581">
        <f>AY114*((Resultat_liste!$M116+20)/20)+Resultat_liste!$J116</f>
        <v>9</v>
      </c>
      <c r="CX114" s="581">
        <f>AZ114*((Resultat_liste!$M116+20)/20)+Resultat_liste!$J116</f>
        <v>40</v>
      </c>
      <c r="CY114" s="581">
        <f>BA114*((Resultat_liste!$M116+20)/20)+Resultat_liste!$J116</f>
        <v>9</v>
      </c>
      <c r="CZ114" s="581">
        <f>BB114*((Resultat_liste!$M116+20)/20)+Resultat_liste!$J116</f>
        <v>-22</v>
      </c>
      <c r="DA114" s="581">
        <f>BC114*((Resultat_liste!$M116+20)/20)+Resultat_liste!$J116</f>
        <v>9</v>
      </c>
      <c r="DB114" s="581">
        <f>BD114*((Resultat_liste!$M116+20)/20)+Resultat_liste!$J116</f>
        <v>40</v>
      </c>
      <c r="DC114" s="581">
        <f>BE114*((Resultat_liste!$M116+20)/20)+Resultat_liste!$J116</f>
        <v>9</v>
      </c>
      <c r="DD114" s="581">
        <f>H114*((Resultat_liste!$Y116+20)/20)+Resultat_liste!$V116</f>
        <v>41</v>
      </c>
      <c r="DE114" s="581">
        <f>I114*((Resultat_liste!$Y116+20)/20)+Resultat_liste!$V116</f>
        <v>13</v>
      </c>
      <c r="DF114" s="581">
        <f>J114*((Resultat_liste!$Y116+20)/20)+Resultat_liste!$V116</f>
        <v>-15</v>
      </c>
      <c r="DG114" s="581">
        <f>K114*((Resultat_liste!$Y116+20)/20)+Resultat_liste!$V116</f>
        <v>13</v>
      </c>
      <c r="DH114" s="581">
        <f>L114*((Resultat_liste!$Y116+20)/20)+Resultat_liste!$V116</f>
        <v>41</v>
      </c>
      <c r="DI114" s="581">
        <f>M114*((Resultat_liste!$Y116+20)/20)+Resultat_liste!$V116</f>
        <v>13</v>
      </c>
      <c r="DJ114" s="581">
        <f>N114*((Resultat_liste!$Y116+20)/20)+Resultat_liste!$V116</f>
        <v>-15</v>
      </c>
      <c r="DK114" s="581">
        <f>O114*((Resultat_liste!$Y116+20)/20)+Resultat_liste!$V116</f>
        <v>13</v>
      </c>
      <c r="DL114" s="581">
        <f>P114*((Resultat_liste!$Y116+20)/20)+Resultat_liste!$V116</f>
        <v>41</v>
      </c>
      <c r="DM114" s="581">
        <f>Q114*((Resultat_liste!$Y116+20)/20)+Resultat_liste!$V116</f>
        <v>13</v>
      </c>
      <c r="DN114" s="581">
        <f>R114*((Resultat_liste!$Y116+20)/20)+Resultat_liste!$V116</f>
        <v>-15</v>
      </c>
      <c r="DO114" s="581">
        <f>S114*((Resultat_liste!$Y116+20)/20)+Resultat_liste!$V116</f>
        <v>13</v>
      </c>
      <c r="DP114" s="581">
        <f>T114*((Resultat_liste!$Y116+20)/20)+Resultat_liste!$V116</f>
        <v>41</v>
      </c>
      <c r="DQ114" s="581">
        <f>U114*((Resultat_liste!$Y116+20)/20)+Resultat_liste!$V116</f>
        <v>13</v>
      </c>
      <c r="DR114" s="581">
        <f>V114*((Resultat_liste!$Y116+20)/20)+Resultat_liste!$V116</f>
        <v>-15</v>
      </c>
      <c r="DS114" s="581">
        <f>W114*((Resultat_liste!$Y116+20)/20)+Resultat_liste!$V116</f>
        <v>13</v>
      </c>
      <c r="DT114" s="581">
        <f>X114*((Resultat_liste!$Y116+20)/20)+Resultat_liste!$V116</f>
        <v>41</v>
      </c>
      <c r="DU114" s="581">
        <f>Y114*((Resultat_liste!$Y116+20)/20)+Resultat_liste!$V116</f>
        <v>13</v>
      </c>
      <c r="DV114" s="581">
        <f>Z114*((Resultat_liste!$Y116+20)/20)+Resultat_liste!$V116</f>
        <v>-15</v>
      </c>
      <c r="DW114" s="581">
        <f>AA114*((Resultat_liste!$Y116+20)/20)+Resultat_liste!$V116</f>
        <v>13</v>
      </c>
      <c r="DX114" s="581">
        <f>AB114*((Resultat_liste!$Y116+20)/20)+Resultat_liste!$V116</f>
        <v>41</v>
      </c>
      <c r="DY114" s="581">
        <f>AC114*((Resultat_liste!$Y116+20)/20)+Resultat_liste!$V116</f>
        <v>13</v>
      </c>
      <c r="DZ114" s="581">
        <f>AD114*((Resultat_liste!$Y116+20)/20)+Resultat_liste!$V116</f>
        <v>-15</v>
      </c>
      <c r="EA114" s="581">
        <f>AE114*((Resultat_liste!$Y116+20)/20)+Resultat_liste!$V116</f>
        <v>13</v>
      </c>
      <c r="EB114" s="581">
        <f>AF114*((Resultat_liste!$Y116+20)/20)+Resultat_liste!$V116</f>
        <v>41</v>
      </c>
      <c r="EC114" s="581">
        <f>AG114*((Resultat_liste!$Y116+20)/20)+Resultat_liste!$V116</f>
        <v>13</v>
      </c>
      <c r="ED114" s="581">
        <f>AH114*((Resultat_liste!$Y116+20)/20)+Resultat_liste!$V116</f>
        <v>-15</v>
      </c>
      <c r="EE114" s="581">
        <f>AI114*((Resultat_liste!$Y116+20)/20)+Resultat_liste!$V116</f>
        <v>13</v>
      </c>
      <c r="EF114" s="581">
        <f>AJ114*((Resultat_liste!$Y116+20)/20)+Resultat_liste!$V116</f>
        <v>41</v>
      </c>
      <c r="EG114" s="581">
        <f>AK114*((Resultat_liste!$Y116+20)/20)+Resultat_liste!$V116</f>
        <v>13</v>
      </c>
      <c r="EH114" s="581">
        <f>AL114*((Resultat_liste!$Y116+20)/20)+Resultat_liste!$V116</f>
        <v>-15</v>
      </c>
      <c r="EI114" s="581">
        <f>AM114*((Resultat_liste!$Y116+20)/20)+Resultat_liste!$V116</f>
        <v>13</v>
      </c>
      <c r="EJ114" s="581">
        <f>AN114*((Resultat_liste!$Y116+20)/20)+Resultat_liste!$V116</f>
        <v>41</v>
      </c>
      <c r="EK114" s="581">
        <f>AO114*((Resultat_liste!$Y116+20)/20)+Resultat_liste!$V116</f>
        <v>13</v>
      </c>
      <c r="EL114" s="581">
        <f>AP114*((Resultat_liste!$Y116+20)/20)+Resultat_liste!$V116</f>
        <v>-15</v>
      </c>
      <c r="EM114" s="581">
        <f>AQ114*((Resultat_liste!$Y116+20)/20)+Resultat_liste!$V116</f>
        <v>13</v>
      </c>
      <c r="EN114" s="581">
        <f>AR114*((Resultat_liste!$Y116+20)/20)+Resultat_liste!$V116</f>
        <v>41</v>
      </c>
      <c r="EO114" s="581">
        <f>AS114*((Resultat_liste!$Y116+20)/20)+Resultat_liste!$V116</f>
        <v>13</v>
      </c>
      <c r="EP114" s="581">
        <f>AT114*((Resultat_liste!$Y116+20)/20)+Resultat_liste!$V116</f>
        <v>-15</v>
      </c>
      <c r="EQ114" s="581">
        <f>AU114*((Resultat_liste!$Y116+20)/20)+Resultat_liste!$V116</f>
        <v>13</v>
      </c>
      <c r="ER114" s="581">
        <f>AV114*((Resultat_liste!$Y116+20)/20)+Resultat_liste!$V116</f>
        <v>41</v>
      </c>
      <c r="ES114" s="581">
        <f>AW114*((Resultat_liste!$Y116+20)/20)+Resultat_liste!$V116</f>
        <v>13</v>
      </c>
      <c r="ET114" s="581">
        <f>AX114*((Resultat_liste!$Y116+20)/20)+Resultat_liste!$V116</f>
        <v>-15</v>
      </c>
      <c r="EU114" s="581">
        <f>AY114*((Resultat_liste!$Y116+20)/20)+Resultat_liste!$V116</f>
        <v>13</v>
      </c>
      <c r="EV114" s="581">
        <f>AZ114*((Resultat_liste!$Y116+20)/20)+Resultat_liste!$V116</f>
        <v>41</v>
      </c>
      <c r="EW114" s="581">
        <f>BA114*((Resultat_liste!$Y116+20)/20)+Resultat_liste!$V116</f>
        <v>13</v>
      </c>
      <c r="EX114" s="581">
        <f>BB114*((Resultat_liste!$Y116+20)/20)+Resultat_liste!$V116</f>
        <v>-15</v>
      </c>
      <c r="EY114" s="581">
        <f>BC114*((Resultat_liste!$Y116+20)/20)+Resultat_liste!$V116</f>
        <v>13</v>
      </c>
      <c r="EZ114" s="581">
        <f>BD114*((Resultat_liste!$Y116+20)/20)+Resultat_liste!$V116</f>
        <v>41</v>
      </c>
      <c r="FA114" s="581">
        <f>BE114*((Resultat_liste!$Y116+20)/20)+Resultat_liste!$V116</f>
        <v>13</v>
      </c>
      <c r="FB114" s="581">
        <f t="shared" si="172"/>
        <v>20</v>
      </c>
      <c r="FC114" s="581">
        <f t="shared" si="173"/>
        <v>0</v>
      </c>
      <c r="FD114" s="581">
        <f t="shared" si="174"/>
        <v>-20</v>
      </c>
      <c r="FE114" s="581">
        <f t="shared" si="175"/>
        <v>0</v>
      </c>
      <c r="FF114" s="581">
        <f t="shared" si="176"/>
        <v>20</v>
      </c>
      <c r="FG114" s="581">
        <f t="shared" si="177"/>
        <v>0</v>
      </c>
      <c r="FH114" s="581">
        <f t="shared" si="178"/>
        <v>-20</v>
      </c>
      <c r="FI114" s="581">
        <f t="shared" si="179"/>
        <v>0</v>
      </c>
      <c r="FJ114" s="581">
        <f t="shared" si="180"/>
        <v>20</v>
      </c>
      <c r="FK114" s="581">
        <f t="shared" si="181"/>
        <v>0</v>
      </c>
      <c r="FL114" s="581">
        <f t="shared" si="182"/>
        <v>-20</v>
      </c>
      <c r="FM114" s="581">
        <f t="shared" si="183"/>
        <v>0</v>
      </c>
      <c r="FN114" s="581">
        <f t="shared" si="184"/>
        <v>20</v>
      </c>
      <c r="FO114" s="581">
        <f t="shared" si="185"/>
        <v>0</v>
      </c>
      <c r="FP114" s="581">
        <f t="shared" si="186"/>
        <v>-20</v>
      </c>
      <c r="FQ114" s="581">
        <f t="shared" si="187"/>
        <v>0</v>
      </c>
      <c r="FR114" s="581">
        <f t="shared" si="188"/>
        <v>20</v>
      </c>
      <c r="FS114" s="581">
        <f t="shared" si="189"/>
        <v>0</v>
      </c>
      <c r="FT114" s="581">
        <f t="shared" si="190"/>
        <v>-20</v>
      </c>
      <c r="FU114" s="581">
        <f t="shared" si="191"/>
        <v>0</v>
      </c>
      <c r="FV114" s="581">
        <f t="shared" si="192"/>
        <v>20</v>
      </c>
      <c r="FW114" s="581">
        <f t="shared" si="193"/>
        <v>0</v>
      </c>
      <c r="FX114" s="581">
        <f t="shared" si="194"/>
        <v>-20</v>
      </c>
      <c r="FY114" s="581">
        <f t="shared" si="195"/>
        <v>0</v>
      </c>
      <c r="FZ114" s="581">
        <f t="shared" si="196"/>
        <v>20</v>
      </c>
      <c r="GA114" s="581">
        <f t="shared" si="197"/>
        <v>0</v>
      </c>
      <c r="GB114" s="581">
        <f t="shared" si="101"/>
        <v>-20</v>
      </c>
      <c r="GC114" s="581">
        <f t="shared" si="102"/>
        <v>0</v>
      </c>
      <c r="GD114" s="581">
        <f t="shared" si="103"/>
        <v>20</v>
      </c>
      <c r="GE114" s="581">
        <f t="shared" si="104"/>
        <v>0</v>
      </c>
      <c r="GF114" s="581">
        <f t="shared" si="105"/>
        <v>-20</v>
      </c>
      <c r="GG114" s="581">
        <f t="shared" si="106"/>
        <v>0</v>
      </c>
      <c r="GH114" s="581">
        <f t="shared" si="107"/>
        <v>20</v>
      </c>
      <c r="GI114" s="581">
        <f t="shared" si="108"/>
        <v>0</v>
      </c>
      <c r="GJ114" s="581">
        <f t="shared" si="109"/>
        <v>-20</v>
      </c>
      <c r="GK114" s="581">
        <f t="shared" si="110"/>
        <v>0</v>
      </c>
      <c r="GL114" s="581">
        <f t="shared" si="111"/>
        <v>20</v>
      </c>
      <c r="GM114" s="581">
        <f t="shared" si="112"/>
        <v>0</v>
      </c>
      <c r="GN114" s="581">
        <f t="shared" si="113"/>
        <v>-20</v>
      </c>
      <c r="GO114" s="581">
        <f t="shared" si="114"/>
        <v>0</v>
      </c>
      <c r="GP114" s="581">
        <f t="shared" si="115"/>
        <v>20</v>
      </c>
      <c r="GQ114" s="581">
        <f t="shared" si="116"/>
        <v>0</v>
      </c>
      <c r="GR114" s="581">
        <f t="shared" si="117"/>
        <v>-20</v>
      </c>
      <c r="GS114" s="581">
        <f t="shared" si="118"/>
        <v>0</v>
      </c>
      <c r="GT114" s="581">
        <f t="shared" si="119"/>
        <v>20</v>
      </c>
      <c r="GU114" s="581">
        <f t="shared" si="120"/>
        <v>0</v>
      </c>
      <c r="GV114" s="581">
        <f t="shared" si="121"/>
        <v>-20</v>
      </c>
      <c r="GW114" s="581">
        <f t="shared" si="122"/>
        <v>0</v>
      </c>
      <c r="GX114" s="581">
        <f t="shared" si="123"/>
        <v>20</v>
      </c>
      <c r="GY114" s="581">
        <f t="shared" si="124"/>
        <v>0</v>
      </c>
    </row>
    <row r="115" spans="1:207" ht="16.5" thickTop="1" thickBot="1" x14ac:dyDescent="0.3">
      <c r="A115" s="581">
        <v>1140</v>
      </c>
      <c r="B115" s="584" t="s">
        <v>130</v>
      </c>
      <c r="C115" s="581">
        <f t="shared" si="198"/>
        <v>16</v>
      </c>
      <c r="D115" s="581">
        <f t="shared" si="125"/>
        <v>1608</v>
      </c>
      <c r="E115" s="581">
        <v>1140</v>
      </c>
      <c r="F115" s="581">
        <f t="shared" si="199"/>
        <v>8</v>
      </c>
      <c r="G115" s="582" t="str">
        <f t="shared" si="200"/>
        <v>rose</v>
      </c>
      <c r="H115" s="581">
        <v>20</v>
      </c>
      <c r="I115" s="581">
        <v>0</v>
      </c>
      <c r="J115" s="581">
        <v>-20</v>
      </c>
      <c r="K115" s="581">
        <v>0</v>
      </c>
      <c r="L115" s="581">
        <f t="shared" si="126"/>
        <v>20</v>
      </c>
      <c r="M115" s="581">
        <f t="shared" si="127"/>
        <v>0</v>
      </c>
      <c r="N115" s="581">
        <f t="shared" si="128"/>
        <v>-20</v>
      </c>
      <c r="O115" s="581">
        <f t="shared" si="129"/>
        <v>0</v>
      </c>
      <c r="P115" s="581">
        <f t="shared" si="130"/>
        <v>20</v>
      </c>
      <c r="Q115" s="581">
        <f t="shared" si="131"/>
        <v>0</v>
      </c>
      <c r="R115" s="581">
        <f t="shared" si="132"/>
        <v>-20</v>
      </c>
      <c r="S115" s="581">
        <f t="shared" si="133"/>
        <v>0</v>
      </c>
      <c r="T115" s="581">
        <f t="shared" si="134"/>
        <v>20</v>
      </c>
      <c r="U115" s="581">
        <f t="shared" si="135"/>
        <v>0</v>
      </c>
      <c r="V115" s="581">
        <f t="shared" si="136"/>
        <v>-20</v>
      </c>
      <c r="W115" s="581">
        <f t="shared" si="137"/>
        <v>0</v>
      </c>
      <c r="X115" s="581">
        <f t="shared" si="138"/>
        <v>20</v>
      </c>
      <c r="Y115" s="581">
        <f t="shared" si="139"/>
        <v>0</v>
      </c>
      <c r="Z115" s="581">
        <f t="shared" si="140"/>
        <v>-20</v>
      </c>
      <c r="AA115" s="581">
        <f t="shared" si="141"/>
        <v>0</v>
      </c>
      <c r="AB115" s="581">
        <f t="shared" si="142"/>
        <v>20</v>
      </c>
      <c r="AC115" s="581">
        <f t="shared" si="143"/>
        <v>0</v>
      </c>
      <c r="AD115" s="581">
        <f t="shared" si="144"/>
        <v>-20</v>
      </c>
      <c r="AE115" s="581">
        <f t="shared" si="145"/>
        <v>0</v>
      </c>
      <c r="AF115" s="581">
        <f t="shared" si="146"/>
        <v>20</v>
      </c>
      <c r="AG115" s="581">
        <f t="shared" si="147"/>
        <v>0</v>
      </c>
      <c r="AH115" s="581">
        <f t="shared" si="148"/>
        <v>-20</v>
      </c>
      <c r="AI115" s="581">
        <f t="shared" si="149"/>
        <v>0</v>
      </c>
      <c r="AJ115" s="581">
        <f t="shared" si="150"/>
        <v>20</v>
      </c>
      <c r="AK115" s="581">
        <f t="shared" si="151"/>
        <v>0</v>
      </c>
      <c r="AL115" s="581">
        <f t="shared" si="152"/>
        <v>-20</v>
      </c>
      <c r="AM115" s="581">
        <f t="shared" si="153"/>
        <v>0</v>
      </c>
      <c r="AN115" s="581">
        <f t="shared" si="154"/>
        <v>20</v>
      </c>
      <c r="AO115" s="581">
        <f t="shared" si="155"/>
        <v>0</v>
      </c>
      <c r="AP115" s="581">
        <f t="shared" si="156"/>
        <v>-20</v>
      </c>
      <c r="AQ115" s="581">
        <f t="shared" si="157"/>
        <v>0</v>
      </c>
      <c r="AR115" s="581">
        <f t="shared" si="158"/>
        <v>20</v>
      </c>
      <c r="AS115" s="581">
        <f t="shared" si="159"/>
        <v>0</v>
      </c>
      <c r="AT115" s="581">
        <f t="shared" si="160"/>
        <v>-20</v>
      </c>
      <c r="AU115" s="581">
        <f t="shared" si="161"/>
        <v>0</v>
      </c>
      <c r="AV115" s="581">
        <f t="shared" si="162"/>
        <v>20</v>
      </c>
      <c r="AW115" s="581">
        <f t="shared" si="163"/>
        <v>0</v>
      </c>
      <c r="AX115" s="581">
        <f t="shared" si="164"/>
        <v>-20</v>
      </c>
      <c r="AY115" s="581">
        <f t="shared" si="165"/>
        <v>0</v>
      </c>
      <c r="AZ115" s="581">
        <f t="shared" si="166"/>
        <v>20</v>
      </c>
      <c r="BA115" s="581">
        <f t="shared" si="167"/>
        <v>0</v>
      </c>
      <c r="BB115" s="581">
        <f t="shared" si="168"/>
        <v>-20</v>
      </c>
      <c r="BC115" s="581">
        <f t="shared" si="169"/>
        <v>0</v>
      </c>
      <c r="BD115" s="581">
        <f t="shared" si="170"/>
        <v>20</v>
      </c>
      <c r="BE115" s="581">
        <f t="shared" si="171"/>
        <v>0</v>
      </c>
      <c r="BF115" s="581">
        <f>H115*((Resultat_liste!$M117+20)/20)+Resultat_liste!$J117</f>
        <v>44</v>
      </c>
      <c r="BG115" s="581">
        <f>I115*((Resultat_liste!$M117+20)/20)+Resultat_liste!$J117</f>
        <v>14</v>
      </c>
      <c r="BH115" s="581">
        <f>J115*((Resultat_liste!$M117+20)/20)+Resultat_liste!$J117</f>
        <v>-16</v>
      </c>
      <c r="BI115" s="581">
        <f>K115*((Resultat_liste!$M117+20)/20)+Resultat_liste!$J117</f>
        <v>14</v>
      </c>
      <c r="BJ115" s="581">
        <f>L115*((Resultat_liste!$M117+20)/20)+Resultat_liste!$J117</f>
        <v>44</v>
      </c>
      <c r="BK115" s="581">
        <f>M115*((Resultat_liste!$M117+20)/20)+Resultat_liste!$J117</f>
        <v>14</v>
      </c>
      <c r="BL115" s="581">
        <f>N115*((Resultat_liste!$M117+20)/20)+Resultat_liste!$J117</f>
        <v>-16</v>
      </c>
      <c r="BM115" s="581">
        <f>O115*((Resultat_liste!$M117+20)/20)+Resultat_liste!$J117</f>
        <v>14</v>
      </c>
      <c r="BN115" s="581">
        <f>P115*((Resultat_liste!$M117+20)/20)+Resultat_liste!$J117</f>
        <v>44</v>
      </c>
      <c r="BO115" s="581">
        <f>Q115*((Resultat_liste!$M117+20)/20)+Resultat_liste!$J117</f>
        <v>14</v>
      </c>
      <c r="BP115" s="581">
        <f>R115*((Resultat_liste!$M117+20)/20)+Resultat_liste!$J117</f>
        <v>-16</v>
      </c>
      <c r="BQ115" s="581">
        <f>S115*((Resultat_liste!$M117+20)/20)+Resultat_liste!$J117</f>
        <v>14</v>
      </c>
      <c r="BR115" s="581">
        <f>T115*((Resultat_liste!$M117+20)/20)+Resultat_liste!$J117</f>
        <v>44</v>
      </c>
      <c r="BS115" s="581">
        <f>U115*((Resultat_liste!$M117+20)/20)+Resultat_liste!$J117</f>
        <v>14</v>
      </c>
      <c r="BT115" s="581">
        <f>V115*((Resultat_liste!$M117+20)/20)+Resultat_liste!$J117</f>
        <v>-16</v>
      </c>
      <c r="BU115" s="581">
        <f>W115*((Resultat_liste!$M117+20)/20)+Resultat_liste!$J117</f>
        <v>14</v>
      </c>
      <c r="BV115" s="581">
        <f>X115*((Resultat_liste!$M117+20)/20)+Resultat_liste!$J117</f>
        <v>44</v>
      </c>
      <c r="BW115" s="581">
        <f>Y115*((Resultat_liste!$M117+20)/20)+Resultat_liste!$J117</f>
        <v>14</v>
      </c>
      <c r="BX115" s="581">
        <f>Z115*((Resultat_liste!$M117+20)/20)+Resultat_liste!$J117</f>
        <v>-16</v>
      </c>
      <c r="BY115" s="581">
        <f>AA115*((Resultat_liste!$M117+20)/20)+Resultat_liste!$J117</f>
        <v>14</v>
      </c>
      <c r="BZ115" s="581">
        <f>AB115*((Resultat_liste!$M117+20)/20)+Resultat_liste!$J117</f>
        <v>44</v>
      </c>
      <c r="CA115" s="581">
        <f>AC115*((Resultat_liste!$M117+20)/20)+Resultat_liste!$J117</f>
        <v>14</v>
      </c>
      <c r="CB115" s="581">
        <f>AD115*((Resultat_liste!$M117+20)/20)+Resultat_liste!$J117</f>
        <v>-16</v>
      </c>
      <c r="CC115" s="581">
        <f>AE115*((Resultat_liste!$M117+20)/20)+Resultat_liste!$J117</f>
        <v>14</v>
      </c>
      <c r="CD115" s="581">
        <f>AF115*((Resultat_liste!$M117+20)/20)+Resultat_liste!$J117</f>
        <v>44</v>
      </c>
      <c r="CE115" s="581">
        <f>AG115*((Resultat_liste!$M117+20)/20)+Resultat_liste!$J117</f>
        <v>14</v>
      </c>
      <c r="CF115" s="581">
        <f>AH115*((Resultat_liste!$M117+20)/20)+Resultat_liste!$J117</f>
        <v>-16</v>
      </c>
      <c r="CG115" s="581">
        <f>AI115*((Resultat_liste!$M117+20)/20)+Resultat_liste!$J117</f>
        <v>14</v>
      </c>
      <c r="CH115" s="581">
        <f>AJ115*((Resultat_liste!$M117+20)/20)+Resultat_liste!$J117</f>
        <v>44</v>
      </c>
      <c r="CI115" s="581">
        <f>AK115*((Resultat_liste!$M117+20)/20)+Resultat_liste!$J117</f>
        <v>14</v>
      </c>
      <c r="CJ115" s="581">
        <f>AL115*((Resultat_liste!$M117+20)/20)+Resultat_liste!$J117</f>
        <v>-16</v>
      </c>
      <c r="CK115" s="581">
        <f>AM115*((Resultat_liste!$M117+20)/20)+Resultat_liste!$J117</f>
        <v>14</v>
      </c>
      <c r="CL115" s="581">
        <f>AN115*((Resultat_liste!$M117+20)/20)+Resultat_liste!$J117</f>
        <v>44</v>
      </c>
      <c r="CM115" s="581">
        <f>AO115*((Resultat_liste!$M117+20)/20)+Resultat_liste!$J117</f>
        <v>14</v>
      </c>
      <c r="CN115" s="581">
        <f>AP115*((Resultat_liste!$M117+20)/20)+Resultat_liste!$J117</f>
        <v>-16</v>
      </c>
      <c r="CO115" s="581">
        <f>AQ115*((Resultat_liste!$M117+20)/20)+Resultat_liste!$J117</f>
        <v>14</v>
      </c>
      <c r="CP115" s="581">
        <f>AR115*((Resultat_liste!$M117+20)/20)+Resultat_liste!$J117</f>
        <v>44</v>
      </c>
      <c r="CQ115" s="581">
        <f>AS115*((Resultat_liste!$M117+20)/20)+Resultat_liste!$J117</f>
        <v>14</v>
      </c>
      <c r="CR115" s="581">
        <f>AT115*((Resultat_liste!$M117+20)/20)+Resultat_liste!$J117</f>
        <v>-16</v>
      </c>
      <c r="CS115" s="581">
        <f>AU115*((Resultat_liste!$M117+20)/20)+Resultat_liste!$J117</f>
        <v>14</v>
      </c>
      <c r="CT115" s="581">
        <f>AV115*((Resultat_liste!$M117+20)/20)+Resultat_liste!$J117</f>
        <v>44</v>
      </c>
      <c r="CU115" s="581">
        <f>AW115*((Resultat_liste!$M117+20)/20)+Resultat_liste!$J117</f>
        <v>14</v>
      </c>
      <c r="CV115" s="581">
        <f>AX115*((Resultat_liste!$M117+20)/20)+Resultat_liste!$J117</f>
        <v>-16</v>
      </c>
      <c r="CW115" s="581">
        <f>AY115*((Resultat_liste!$M117+20)/20)+Resultat_liste!$J117</f>
        <v>14</v>
      </c>
      <c r="CX115" s="581">
        <f>AZ115*((Resultat_liste!$M117+20)/20)+Resultat_liste!$J117</f>
        <v>44</v>
      </c>
      <c r="CY115" s="581">
        <f>BA115*((Resultat_liste!$M117+20)/20)+Resultat_liste!$J117</f>
        <v>14</v>
      </c>
      <c r="CZ115" s="581">
        <f>BB115*((Resultat_liste!$M117+20)/20)+Resultat_liste!$J117</f>
        <v>-16</v>
      </c>
      <c r="DA115" s="581">
        <f>BC115*((Resultat_liste!$M117+20)/20)+Resultat_liste!$J117</f>
        <v>14</v>
      </c>
      <c r="DB115" s="581">
        <f>BD115*((Resultat_liste!$M117+20)/20)+Resultat_liste!$J117</f>
        <v>44</v>
      </c>
      <c r="DC115" s="581">
        <f>BE115*((Resultat_liste!$M117+20)/20)+Resultat_liste!$J117</f>
        <v>14</v>
      </c>
      <c r="DD115" s="581">
        <f>H115*((Resultat_liste!$Y117+20)/20)+Resultat_liste!$V117</f>
        <v>49</v>
      </c>
      <c r="DE115" s="581">
        <f>I115*((Resultat_liste!$Y117+20)/20)+Resultat_liste!$V117</f>
        <v>20</v>
      </c>
      <c r="DF115" s="581">
        <f>J115*((Resultat_liste!$Y117+20)/20)+Resultat_liste!$V117</f>
        <v>-9</v>
      </c>
      <c r="DG115" s="581">
        <f>K115*((Resultat_liste!$Y117+20)/20)+Resultat_liste!$V117</f>
        <v>20</v>
      </c>
      <c r="DH115" s="581">
        <f>L115*((Resultat_liste!$Y117+20)/20)+Resultat_liste!$V117</f>
        <v>49</v>
      </c>
      <c r="DI115" s="581">
        <f>M115*((Resultat_liste!$Y117+20)/20)+Resultat_liste!$V117</f>
        <v>20</v>
      </c>
      <c r="DJ115" s="581">
        <f>N115*((Resultat_liste!$Y117+20)/20)+Resultat_liste!$V117</f>
        <v>-9</v>
      </c>
      <c r="DK115" s="581">
        <f>O115*((Resultat_liste!$Y117+20)/20)+Resultat_liste!$V117</f>
        <v>20</v>
      </c>
      <c r="DL115" s="581">
        <f>P115*((Resultat_liste!$Y117+20)/20)+Resultat_liste!$V117</f>
        <v>49</v>
      </c>
      <c r="DM115" s="581">
        <f>Q115*((Resultat_liste!$Y117+20)/20)+Resultat_liste!$V117</f>
        <v>20</v>
      </c>
      <c r="DN115" s="581">
        <f>R115*((Resultat_liste!$Y117+20)/20)+Resultat_liste!$V117</f>
        <v>-9</v>
      </c>
      <c r="DO115" s="581">
        <f>S115*((Resultat_liste!$Y117+20)/20)+Resultat_liste!$V117</f>
        <v>20</v>
      </c>
      <c r="DP115" s="581">
        <f>T115*((Resultat_liste!$Y117+20)/20)+Resultat_liste!$V117</f>
        <v>49</v>
      </c>
      <c r="DQ115" s="581">
        <f>U115*((Resultat_liste!$Y117+20)/20)+Resultat_liste!$V117</f>
        <v>20</v>
      </c>
      <c r="DR115" s="581">
        <f>V115*((Resultat_liste!$Y117+20)/20)+Resultat_liste!$V117</f>
        <v>-9</v>
      </c>
      <c r="DS115" s="581">
        <f>W115*((Resultat_liste!$Y117+20)/20)+Resultat_liste!$V117</f>
        <v>20</v>
      </c>
      <c r="DT115" s="581">
        <f>X115*((Resultat_liste!$Y117+20)/20)+Resultat_liste!$V117</f>
        <v>49</v>
      </c>
      <c r="DU115" s="581">
        <f>Y115*((Resultat_liste!$Y117+20)/20)+Resultat_liste!$V117</f>
        <v>20</v>
      </c>
      <c r="DV115" s="581">
        <f>Z115*((Resultat_liste!$Y117+20)/20)+Resultat_liste!$V117</f>
        <v>-9</v>
      </c>
      <c r="DW115" s="581">
        <f>AA115*((Resultat_liste!$Y117+20)/20)+Resultat_liste!$V117</f>
        <v>20</v>
      </c>
      <c r="DX115" s="581">
        <f>AB115*((Resultat_liste!$Y117+20)/20)+Resultat_liste!$V117</f>
        <v>49</v>
      </c>
      <c r="DY115" s="581">
        <f>AC115*((Resultat_liste!$Y117+20)/20)+Resultat_liste!$V117</f>
        <v>20</v>
      </c>
      <c r="DZ115" s="581">
        <f>AD115*((Resultat_liste!$Y117+20)/20)+Resultat_liste!$V117</f>
        <v>-9</v>
      </c>
      <c r="EA115" s="581">
        <f>AE115*((Resultat_liste!$Y117+20)/20)+Resultat_liste!$V117</f>
        <v>20</v>
      </c>
      <c r="EB115" s="581">
        <f>AF115*((Resultat_liste!$Y117+20)/20)+Resultat_liste!$V117</f>
        <v>49</v>
      </c>
      <c r="EC115" s="581">
        <f>AG115*((Resultat_liste!$Y117+20)/20)+Resultat_liste!$V117</f>
        <v>20</v>
      </c>
      <c r="ED115" s="581">
        <f>AH115*((Resultat_liste!$Y117+20)/20)+Resultat_liste!$V117</f>
        <v>-9</v>
      </c>
      <c r="EE115" s="581">
        <f>AI115*((Resultat_liste!$Y117+20)/20)+Resultat_liste!$V117</f>
        <v>20</v>
      </c>
      <c r="EF115" s="581">
        <f>AJ115*((Resultat_liste!$Y117+20)/20)+Resultat_liste!$V117</f>
        <v>49</v>
      </c>
      <c r="EG115" s="581">
        <f>AK115*((Resultat_liste!$Y117+20)/20)+Resultat_liste!$V117</f>
        <v>20</v>
      </c>
      <c r="EH115" s="581">
        <f>AL115*((Resultat_liste!$Y117+20)/20)+Resultat_liste!$V117</f>
        <v>-9</v>
      </c>
      <c r="EI115" s="581">
        <f>AM115*((Resultat_liste!$Y117+20)/20)+Resultat_liste!$V117</f>
        <v>20</v>
      </c>
      <c r="EJ115" s="581">
        <f>AN115*((Resultat_liste!$Y117+20)/20)+Resultat_liste!$V117</f>
        <v>49</v>
      </c>
      <c r="EK115" s="581">
        <f>AO115*((Resultat_liste!$Y117+20)/20)+Resultat_liste!$V117</f>
        <v>20</v>
      </c>
      <c r="EL115" s="581">
        <f>AP115*((Resultat_liste!$Y117+20)/20)+Resultat_liste!$V117</f>
        <v>-9</v>
      </c>
      <c r="EM115" s="581">
        <f>AQ115*((Resultat_liste!$Y117+20)/20)+Resultat_liste!$V117</f>
        <v>20</v>
      </c>
      <c r="EN115" s="581">
        <f>AR115*((Resultat_liste!$Y117+20)/20)+Resultat_liste!$V117</f>
        <v>49</v>
      </c>
      <c r="EO115" s="581">
        <f>AS115*((Resultat_liste!$Y117+20)/20)+Resultat_liste!$V117</f>
        <v>20</v>
      </c>
      <c r="EP115" s="581">
        <f>AT115*((Resultat_liste!$Y117+20)/20)+Resultat_liste!$V117</f>
        <v>-9</v>
      </c>
      <c r="EQ115" s="581">
        <f>AU115*((Resultat_liste!$Y117+20)/20)+Resultat_liste!$V117</f>
        <v>20</v>
      </c>
      <c r="ER115" s="581">
        <f>AV115*((Resultat_liste!$Y117+20)/20)+Resultat_liste!$V117</f>
        <v>49</v>
      </c>
      <c r="ES115" s="581">
        <f>AW115*((Resultat_liste!$Y117+20)/20)+Resultat_liste!$V117</f>
        <v>20</v>
      </c>
      <c r="ET115" s="581">
        <f>AX115*((Resultat_liste!$Y117+20)/20)+Resultat_liste!$V117</f>
        <v>-9</v>
      </c>
      <c r="EU115" s="581">
        <f>AY115*((Resultat_liste!$Y117+20)/20)+Resultat_liste!$V117</f>
        <v>20</v>
      </c>
      <c r="EV115" s="581">
        <f>AZ115*((Resultat_liste!$Y117+20)/20)+Resultat_liste!$V117</f>
        <v>49</v>
      </c>
      <c r="EW115" s="581">
        <f>BA115*((Resultat_liste!$Y117+20)/20)+Resultat_liste!$V117</f>
        <v>20</v>
      </c>
      <c r="EX115" s="581">
        <f>BB115*((Resultat_liste!$Y117+20)/20)+Resultat_liste!$V117</f>
        <v>-9</v>
      </c>
      <c r="EY115" s="581">
        <f>BC115*((Resultat_liste!$Y117+20)/20)+Resultat_liste!$V117</f>
        <v>20</v>
      </c>
      <c r="EZ115" s="581">
        <f>BD115*((Resultat_liste!$Y117+20)/20)+Resultat_liste!$V117</f>
        <v>49</v>
      </c>
      <c r="FA115" s="581">
        <f>BE115*((Resultat_liste!$Y117+20)/20)+Resultat_liste!$V117</f>
        <v>20</v>
      </c>
      <c r="FB115" s="581">
        <f t="shared" si="172"/>
        <v>20</v>
      </c>
      <c r="FC115" s="581">
        <f t="shared" si="173"/>
        <v>0</v>
      </c>
      <c r="FD115" s="581">
        <f t="shared" si="174"/>
        <v>-20</v>
      </c>
      <c r="FE115" s="581">
        <f t="shared" si="175"/>
        <v>0</v>
      </c>
      <c r="FF115" s="581">
        <f t="shared" si="176"/>
        <v>20</v>
      </c>
      <c r="FG115" s="581">
        <f t="shared" si="177"/>
        <v>0</v>
      </c>
      <c r="FH115" s="581">
        <f t="shared" si="178"/>
        <v>-20</v>
      </c>
      <c r="FI115" s="581">
        <f t="shared" si="179"/>
        <v>0</v>
      </c>
      <c r="FJ115" s="581">
        <f t="shared" si="180"/>
        <v>20</v>
      </c>
      <c r="FK115" s="581">
        <f t="shared" si="181"/>
        <v>0</v>
      </c>
      <c r="FL115" s="581">
        <f t="shared" si="182"/>
        <v>-20</v>
      </c>
      <c r="FM115" s="581">
        <f t="shared" si="183"/>
        <v>0</v>
      </c>
      <c r="FN115" s="581">
        <f t="shared" si="184"/>
        <v>20</v>
      </c>
      <c r="FO115" s="581">
        <f t="shared" si="185"/>
        <v>0</v>
      </c>
      <c r="FP115" s="581">
        <f t="shared" si="186"/>
        <v>-20</v>
      </c>
      <c r="FQ115" s="581">
        <f t="shared" si="187"/>
        <v>0</v>
      </c>
      <c r="FR115" s="581">
        <f t="shared" si="188"/>
        <v>20</v>
      </c>
      <c r="FS115" s="581">
        <f t="shared" si="189"/>
        <v>0</v>
      </c>
      <c r="FT115" s="581">
        <f t="shared" si="190"/>
        <v>-20</v>
      </c>
      <c r="FU115" s="581">
        <f t="shared" si="191"/>
        <v>0</v>
      </c>
      <c r="FV115" s="581">
        <f t="shared" si="192"/>
        <v>20</v>
      </c>
      <c r="FW115" s="581">
        <f t="shared" si="193"/>
        <v>0</v>
      </c>
      <c r="FX115" s="581">
        <f t="shared" si="194"/>
        <v>-20</v>
      </c>
      <c r="FY115" s="581">
        <f t="shared" si="195"/>
        <v>0</v>
      </c>
      <c r="FZ115" s="581">
        <f t="shared" si="196"/>
        <v>20</v>
      </c>
      <c r="GA115" s="581">
        <f t="shared" si="197"/>
        <v>0</v>
      </c>
      <c r="GB115" s="581">
        <f t="shared" si="101"/>
        <v>-20</v>
      </c>
      <c r="GC115" s="581">
        <f t="shared" si="102"/>
        <v>0</v>
      </c>
      <c r="GD115" s="581">
        <f t="shared" si="103"/>
        <v>20</v>
      </c>
      <c r="GE115" s="581">
        <f t="shared" si="104"/>
        <v>0</v>
      </c>
      <c r="GF115" s="581">
        <f t="shared" si="105"/>
        <v>-20</v>
      </c>
      <c r="GG115" s="581">
        <f t="shared" si="106"/>
        <v>0</v>
      </c>
      <c r="GH115" s="581">
        <f t="shared" si="107"/>
        <v>20</v>
      </c>
      <c r="GI115" s="581">
        <f t="shared" si="108"/>
        <v>0</v>
      </c>
      <c r="GJ115" s="581">
        <f t="shared" si="109"/>
        <v>-20</v>
      </c>
      <c r="GK115" s="581">
        <f t="shared" si="110"/>
        <v>0</v>
      </c>
      <c r="GL115" s="581">
        <f t="shared" si="111"/>
        <v>20</v>
      </c>
      <c r="GM115" s="581">
        <f t="shared" si="112"/>
        <v>0</v>
      </c>
      <c r="GN115" s="581">
        <f t="shared" si="113"/>
        <v>-20</v>
      </c>
      <c r="GO115" s="581">
        <f t="shared" si="114"/>
        <v>0</v>
      </c>
      <c r="GP115" s="581">
        <f t="shared" si="115"/>
        <v>20</v>
      </c>
      <c r="GQ115" s="581">
        <f t="shared" si="116"/>
        <v>0</v>
      </c>
      <c r="GR115" s="581">
        <f t="shared" si="117"/>
        <v>-20</v>
      </c>
      <c r="GS115" s="581">
        <f t="shared" si="118"/>
        <v>0</v>
      </c>
      <c r="GT115" s="581">
        <f t="shared" si="119"/>
        <v>20</v>
      </c>
      <c r="GU115" s="581">
        <f t="shared" si="120"/>
        <v>0</v>
      </c>
      <c r="GV115" s="581">
        <f t="shared" si="121"/>
        <v>-20</v>
      </c>
      <c r="GW115" s="581">
        <f t="shared" si="122"/>
        <v>0</v>
      </c>
      <c r="GX115" s="581">
        <f t="shared" si="123"/>
        <v>20</v>
      </c>
      <c r="GY115" s="581">
        <f t="shared" si="124"/>
        <v>0</v>
      </c>
    </row>
    <row r="116" spans="1:207" ht="16.5" thickTop="1" thickBot="1" x14ac:dyDescent="0.3">
      <c r="A116" s="581">
        <v>1150</v>
      </c>
      <c r="B116" s="584" t="s">
        <v>130</v>
      </c>
      <c r="C116" s="581">
        <f t="shared" si="198"/>
        <v>16</v>
      </c>
      <c r="D116" s="581">
        <f t="shared" si="125"/>
        <v>1609</v>
      </c>
      <c r="E116" s="581">
        <v>1150</v>
      </c>
      <c r="F116" s="581">
        <f t="shared" si="199"/>
        <v>9</v>
      </c>
      <c r="G116" s="582" t="str">
        <f t="shared" si="200"/>
        <v>rose</v>
      </c>
      <c r="H116" s="581">
        <v>20</v>
      </c>
      <c r="I116" s="581">
        <v>0</v>
      </c>
      <c r="J116" s="581">
        <v>-20</v>
      </c>
      <c r="K116" s="581">
        <v>0</v>
      </c>
      <c r="L116" s="581">
        <f t="shared" si="126"/>
        <v>20</v>
      </c>
      <c r="M116" s="581">
        <f t="shared" si="127"/>
        <v>0</v>
      </c>
      <c r="N116" s="581">
        <f t="shared" si="128"/>
        <v>-20</v>
      </c>
      <c r="O116" s="581">
        <f t="shared" si="129"/>
        <v>0</v>
      </c>
      <c r="P116" s="581">
        <f t="shared" si="130"/>
        <v>20</v>
      </c>
      <c r="Q116" s="581">
        <f t="shared" si="131"/>
        <v>0</v>
      </c>
      <c r="R116" s="581">
        <f t="shared" si="132"/>
        <v>-20</v>
      </c>
      <c r="S116" s="581">
        <f t="shared" si="133"/>
        <v>0</v>
      </c>
      <c r="T116" s="581">
        <f t="shared" si="134"/>
        <v>20</v>
      </c>
      <c r="U116" s="581">
        <f t="shared" si="135"/>
        <v>0</v>
      </c>
      <c r="V116" s="581">
        <f t="shared" si="136"/>
        <v>-20</v>
      </c>
      <c r="W116" s="581">
        <f t="shared" si="137"/>
        <v>0</v>
      </c>
      <c r="X116" s="581">
        <f t="shared" si="138"/>
        <v>20</v>
      </c>
      <c r="Y116" s="581">
        <f t="shared" si="139"/>
        <v>0</v>
      </c>
      <c r="Z116" s="581">
        <f t="shared" si="140"/>
        <v>-20</v>
      </c>
      <c r="AA116" s="581">
        <f t="shared" si="141"/>
        <v>0</v>
      </c>
      <c r="AB116" s="581">
        <f t="shared" si="142"/>
        <v>20</v>
      </c>
      <c r="AC116" s="581">
        <f t="shared" si="143"/>
        <v>0</v>
      </c>
      <c r="AD116" s="581">
        <f t="shared" si="144"/>
        <v>-20</v>
      </c>
      <c r="AE116" s="581">
        <f t="shared" si="145"/>
        <v>0</v>
      </c>
      <c r="AF116" s="581">
        <f t="shared" si="146"/>
        <v>20</v>
      </c>
      <c r="AG116" s="581">
        <f t="shared" si="147"/>
        <v>0</v>
      </c>
      <c r="AH116" s="581">
        <f t="shared" si="148"/>
        <v>-20</v>
      </c>
      <c r="AI116" s="581">
        <f t="shared" si="149"/>
        <v>0</v>
      </c>
      <c r="AJ116" s="581">
        <f t="shared" si="150"/>
        <v>20</v>
      </c>
      <c r="AK116" s="581">
        <f t="shared" si="151"/>
        <v>0</v>
      </c>
      <c r="AL116" s="581">
        <f t="shared" si="152"/>
        <v>-20</v>
      </c>
      <c r="AM116" s="581">
        <f t="shared" si="153"/>
        <v>0</v>
      </c>
      <c r="AN116" s="581">
        <f t="shared" si="154"/>
        <v>20</v>
      </c>
      <c r="AO116" s="581">
        <f t="shared" si="155"/>
        <v>0</v>
      </c>
      <c r="AP116" s="581">
        <f t="shared" si="156"/>
        <v>-20</v>
      </c>
      <c r="AQ116" s="581">
        <f t="shared" si="157"/>
        <v>0</v>
      </c>
      <c r="AR116" s="581">
        <f t="shared" si="158"/>
        <v>20</v>
      </c>
      <c r="AS116" s="581">
        <f t="shared" si="159"/>
        <v>0</v>
      </c>
      <c r="AT116" s="581">
        <f t="shared" si="160"/>
        <v>-20</v>
      </c>
      <c r="AU116" s="581">
        <f t="shared" si="161"/>
        <v>0</v>
      </c>
      <c r="AV116" s="581">
        <f t="shared" si="162"/>
        <v>20</v>
      </c>
      <c r="AW116" s="581">
        <f t="shared" si="163"/>
        <v>0</v>
      </c>
      <c r="AX116" s="581">
        <f t="shared" si="164"/>
        <v>-20</v>
      </c>
      <c r="AY116" s="581">
        <f t="shared" si="165"/>
        <v>0</v>
      </c>
      <c r="AZ116" s="581">
        <f t="shared" si="166"/>
        <v>20</v>
      </c>
      <c r="BA116" s="581">
        <f t="shared" si="167"/>
        <v>0</v>
      </c>
      <c r="BB116" s="581">
        <f t="shared" si="168"/>
        <v>-20</v>
      </c>
      <c r="BC116" s="581">
        <f t="shared" si="169"/>
        <v>0</v>
      </c>
      <c r="BD116" s="581">
        <f t="shared" si="170"/>
        <v>20</v>
      </c>
      <c r="BE116" s="581">
        <f t="shared" si="171"/>
        <v>0</v>
      </c>
      <c r="BF116" s="581">
        <f>H116*((Resultat_liste!$M118+20)/20)+Resultat_liste!$J118</f>
        <v>31</v>
      </c>
      <c r="BG116" s="581">
        <f>I116*((Resultat_liste!$M118+20)/20)+Resultat_liste!$J118</f>
        <v>0</v>
      </c>
      <c r="BH116" s="581">
        <f>J116*((Resultat_liste!$M118+20)/20)+Resultat_liste!$J118</f>
        <v>-31</v>
      </c>
      <c r="BI116" s="581">
        <f>K116*((Resultat_liste!$M118+20)/20)+Resultat_liste!$J118</f>
        <v>0</v>
      </c>
      <c r="BJ116" s="581">
        <f>L116*((Resultat_liste!$M118+20)/20)+Resultat_liste!$J118</f>
        <v>31</v>
      </c>
      <c r="BK116" s="581">
        <f>M116*((Resultat_liste!$M118+20)/20)+Resultat_liste!$J118</f>
        <v>0</v>
      </c>
      <c r="BL116" s="581">
        <f>N116*((Resultat_liste!$M118+20)/20)+Resultat_liste!$J118</f>
        <v>-31</v>
      </c>
      <c r="BM116" s="581">
        <f>O116*((Resultat_liste!$M118+20)/20)+Resultat_liste!$J118</f>
        <v>0</v>
      </c>
      <c r="BN116" s="581">
        <f>P116*((Resultat_liste!$M118+20)/20)+Resultat_liste!$J118</f>
        <v>31</v>
      </c>
      <c r="BO116" s="581">
        <f>Q116*((Resultat_liste!$M118+20)/20)+Resultat_liste!$J118</f>
        <v>0</v>
      </c>
      <c r="BP116" s="581">
        <f>R116*((Resultat_liste!$M118+20)/20)+Resultat_liste!$J118</f>
        <v>-31</v>
      </c>
      <c r="BQ116" s="581">
        <f>S116*((Resultat_liste!$M118+20)/20)+Resultat_liste!$J118</f>
        <v>0</v>
      </c>
      <c r="BR116" s="581">
        <f>T116*((Resultat_liste!$M118+20)/20)+Resultat_liste!$J118</f>
        <v>31</v>
      </c>
      <c r="BS116" s="581">
        <f>U116*((Resultat_liste!$M118+20)/20)+Resultat_liste!$J118</f>
        <v>0</v>
      </c>
      <c r="BT116" s="581">
        <f>V116*((Resultat_liste!$M118+20)/20)+Resultat_liste!$J118</f>
        <v>-31</v>
      </c>
      <c r="BU116" s="581">
        <f>W116*((Resultat_liste!$M118+20)/20)+Resultat_liste!$J118</f>
        <v>0</v>
      </c>
      <c r="BV116" s="581">
        <f>X116*((Resultat_liste!$M118+20)/20)+Resultat_liste!$J118</f>
        <v>31</v>
      </c>
      <c r="BW116" s="581">
        <f>Y116*((Resultat_liste!$M118+20)/20)+Resultat_liste!$J118</f>
        <v>0</v>
      </c>
      <c r="BX116" s="581">
        <f>Z116*((Resultat_liste!$M118+20)/20)+Resultat_liste!$J118</f>
        <v>-31</v>
      </c>
      <c r="BY116" s="581">
        <f>AA116*((Resultat_liste!$M118+20)/20)+Resultat_liste!$J118</f>
        <v>0</v>
      </c>
      <c r="BZ116" s="581">
        <f>AB116*((Resultat_liste!$M118+20)/20)+Resultat_liste!$J118</f>
        <v>31</v>
      </c>
      <c r="CA116" s="581">
        <f>AC116*((Resultat_liste!$M118+20)/20)+Resultat_liste!$J118</f>
        <v>0</v>
      </c>
      <c r="CB116" s="581">
        <f>AD116*((Resultat_liste!$M118+20)/20)+Resultat_liste!$J118</f>
        <v>-31</v>
      </c>
      <c r="CC116" s="581">
        <f>AE116*((Resultat_liste!$M118+20)/20)+Resultat_liste!$J118</f>
        <v>0</v>
      </c>
      <c r="CD116" s="581">
        <f>AF116*((Resultat_liste!$M118+20)/20)+Resultat_liste!$J118</f>
        <v>31</v>
      </c>
      <c r="CE116" s="581">
        <f>AG116*((Resultat_liste!$M118+20)/20)+Resultat_liste!$J118</f>
        <v>0</v>
      </c>
      <c r="CF116" s="581">
        <f>AH116*((Resultat_liste!$M118+20)/20)+Resultat_liste!$J118</f>
        <v>-31</v>
      </c>
      <c r="CG116" s="581">
        <f>AI116*((Resultat_liste!$M118+20)/20)+Resultat_liste!$J118</f>
        <v>0</v>
      </c>
      <c r="CH116" s="581">
        <f>AJ116*((Resultat_liste!$M118+20)/20)+Resultat_liste!$J118</f>
        <v>31</v>
      </c>
      <c r="CI116" s="581">
        <f>AK116*((Resultat_liste!$M118+20)/20)+Resultat_liste!$J118</f>
        <v>0</v>
      </c>
      <c r="CJ116" s="581">
        <f>AL116*((Resultat_liste!$M118+20)/20)+Resultat_liste!$J118</f>
        <v>-31</v>
      </c>
      <c r="CK116" s="581">
        <f>AM116*((Resultat_liste!$M118+20)/20)+Resultat_liste!$J118</f>
        <v>0</v>
      </c>
      <c r="CL116" s="581">
        <f>AN116*((Resultat_liste!$M118+20)/20)+Resultat_liste!$J118</f>
        <v>31</v>
      </c>
      <c r="CM116" s="581">
        <f>AO116*((Resultat_liste!$M118+20)/20)+Resultat_liste!$J118</f>
        <v>0</v>
      </c>
      <c r="CN116" s="581">
        <f>AP116*((Resultat_liste!$M118+20)/20)+Resultat_liste!$J118</f>
        <v>-31</v>
      </c>
      <c r="CO116" s="581">
        <f>AQ116*((Resultat_liste!$M118+20)/20)+Resultat_liste!$J118</f>
        <v>0</v>
      </c>
      <c r="CP116" s="581">
        <f>AR116*((Resultat_liste!$M118+20)/20)+Resultat_liste!$J118</f>
        <v>31</v>
      </c>
      <c r="CQ116" s="581">
        <f>AS116*((Resultat_liste!$M118+20)/20)+Resultat_liste!$J118</f>
        <v>0</v>
      </c>
      <c r="CR116" s="581">
        <f>AT116*((Resultat_liste!$M118+20)/20)+Resultat_liste!$J118</f>
        <v>-31</v>
      </c>
      <c r="CS116" s="581">
        <f>AU116*((Resultat_liste!$M118+20)/20)+Resultat_liste!$J118</f>
        <v>0</v>
      </c>
      <c r="CT116" s="581">
        <f>AV116*((Resultat_liste!$M118+20)/20)+Resultat_liste!$J118</f>
        <v>31</v>
      </c>
      <c r="CU116" s="581">
        <f>AW116*((Resultat_liste!$M118+20)/20)+Resultat_liste!$J118</f>
        <v>0</v>
      </c>
      <c r="CV116" s="581">
        <f>AX116*((Resultat_liste!$M118+20)/20)+Resultat_liste!$J118</f>
        <v>-31</v>
      </c>
      <c r="CW116" s="581">
        <f>AY116*((Resultat_liste!$M118+20)/20)+Resultat_liste!$J118</f>
        <v>0</v>
      </c>
      <c r="CX116" s="581">
        <f>AZ116*((Resultat_liste!$M118+20)/20)+Resultat_liste!$J118</f>
        <v>31</v>
      </c>
      <c r="CY116" s="581">
        <f>BA116*((Resultat_liste!$M118+20)/20)+Resultat_liste!$J118</f>
        <v>0</v>
      </c>
      <c r="CZ116" s="581">
        <f>BB116*((Resultat_liste!$M118+20)/20)+Resultat_liste!$J118</f>
        <v>-31</v>
      </c>
      <c r="DA116" s="581">
        <f>BC116*((Resultat_liste!$M118+20)/20)+Resultat_liste!$J118</f>
        <v>0</v>
      </c>
      <c r="DB116" s="581">
        <f>BD116*((Resultat_liste!$M118+20)/20)+Resultat_liste!$J118</f>
        <v>31</v>
      </c>
      <c r="DC116" s="581">
        <f>BE116*((Resultat_liste!$M118+20)/20)+Resultat_liste!$J118</f>
        <v>0</v>
      </c>
      <c r="DD116" s="581">
        <f>H116*((Resultat_liste!$Y118+20)/20)+Resultat_liste!$V118</f>
        <v>42</v>
      </c>
      <c r="DE116" s="581">
        <f>I116*((Resultat_liste!$Y118+20)/20)+Resultat_liste!$V118</f>
        <v>16</v>
      </c>
      <c r="DF116" s="581">
        <f>J116*((Resultat_liste!$Y118+20)/20)+Resultat_liste!$V118</f>
        <v>-10</v>
      </c>
      <c r="DG116" s="581">
        <f>K116*((Resultat_liste!$Y118+20)/20)+Resultat_liste!$V118</f>
        <v>16</v>
      </c>
      <c r="DH116" s="581">
        <f>L116*((Resultat_liste!$Y118+20)/20)+Resultat_liste!$V118</f>
        <v>42</v>
      </c>
      <c r="DI116" s="581">
        <f>M116*((Resultat_liste!$Y118+20)/20)+Resultat_liste!$V118</f>
        <v>16</v>
      </c>
      <c r="DJ116" s="581">
        <f>N116*((Resultat_liste!$Y118+20)/20)+Resultat_liste!$V118</f>
        <v>-10</v>
      </c>
      <c r="DK116" s="581">
        <f>O116*((Resultat_liste!$Y118+20)/20)+Resultat_liste!$V118</f>
        <v>16</v>
      </c>
      <c r="DL116" s="581">
        <f>P116*((Resultat_liste!$Y118+20)/20)+Resultat_liste!$V118</f>
        <v>42</v>
      </c>
      <c r="DM116" s="581">
        <f>Q116*((Resultat_liste!$Y118+20)/20)+Resultat_liste!$V118</f>
        <v>16</v>
      </c>
      <c r="DN116" s="581">
        <f>R116*((Resultat_liste!$Y118+20)/20)+Resultat_liste!$V118</f>
        <v>-10</v>
      </c>
      <c r="DO116" s="581">
        <f>S116*((Resultat_liste!$Y118+20)/20)+Resultat_liste!$V118</f>
        <v>16</v>
      </c>
      <c r="DP116" s="581">
        <f>T116*((Resultat_liste!$Y118+20)/20)+Resultat_liste!$V118</f>
        <v>42</v>
      </c>
      <c r="DQ116" s="581">
        <f>U116*((Resultat_liste!$Y118+20)/20)+Resultat_liste!$V118</f>
        <v>16</v>
      </c>
      <c r="DR116" s="581">
        <f>V116*((Resultat_liste!$Y118+20)/20)+Resultat_liste!$V118</f>
        <v>-10</v>
      </c>
      <c r="DS116" s="581">
        <f>W116*((Resultat_liste!$Y118+20)/20)+Resultat_liste!$V118</f>
        <v>16</v>
      </c>
      <c r="DT116" s="581">
        <f>X116*((Resultat_liste!$Y118+20)/20)+Resultat_liste!$V118</f>
        <v>42</v>
      </c>
      <c r="DU116" s="581">
        <f>Y116*((Resultat_liste!$Y118+20)/20)+Resultat_liste!$V118</f>
        <v>16</v>
      </c>
      <c r="DV116" s="581">
        <f>Z116*((Resultat_liste!$Y118+20)/20)+Resultat_liste!$V118</f>
        <v>-10</v>
      </c>
      <c r="DW116" s="581">
        <f>AA116*((Resultat_liste!$Y118+20)/20)+Resultat_liste!$V118</f>
        <v>16</v>
      </c>
      <c r="DX116" s="581">
        <f>AB116*((Resultat_liste!$Y118+20)/20)+Resultat_liste!$V118</f>
        <v>42</v>
      </c>
      <c r="DY116" s="581">
        <f>AC116*((Resultat_liste!$Y118+20)/20)+Resultat_liste!$V118</f>
        <v>16</v>
      </c>
      <c r="DZ116" s="581">
        <f>AD116*((Resultat_liste!$Y118+20)/20)+Resultat_liste!$V118</f>
        <v>-10</v>
      </c>
      <c r="EA116" s="581">
        <f>AE116*((Resultat_liste!$Y118+20)/20)+Resultat_liste!$V118</f>
        <v>16</v>
      </c>
      <c r="EB116" s="581">
        <f>AF116*((Resultat_liste!$Y118+20)/20)+Resultat_liste!$V118</f>
        <v>42</v>
      </c>
      <c r="EC116" s="581">
        <f>AG116*((Resultat_liste!$Y118+20)/20)+Resultat_liste!$V118</f>
        <v>16</v>
      </c>
      <c r="ED116" s="581">
        <f>AH116*((Resultat_liste!$Y118+20)/20)+Resultat_liste!$V118</f>
        <v>-10</v>
      </c>
      <c r="EE116" s="581">
        <f>AI116*((Resultat_liste!$Y118+20)/20)+Resultat_liste!$V118</f>
        <v>16</v>
      </c>
      <c r="EF116" s="581">
        <f>AJ116*((Resultat_liste!$Y118+20)/20)+Resultat_liste!$V118</f>
        <v>42</v>
      </c>
      <c r="EG116" s="581">
        <f>AK116*((Resultat_liste!$Y118+20)/20)+Resultat_liste!$V118</f>
        <v>16</v>
      </c>
      <c r="EH116" s="581">
        <f>AL116*((Resultat_liste!$Y118+20)/20)+Resultat_liste!$V118</f>
        <v>-10</v>
      </c>
      <c r="EI116" s="581">
        <f>AM116*((Resultat_liste!$Y118+20)/20)+Resultat_liste!$V118</f>
        <v>16</v>
      </c>
      <c r="EJ116" s="581">
        <f>AN116*((Resultat_liste!$Y118+20)/20)+Resultat_liste!$V118</f>
        <v>42</v>
      </c>
      <c r="EK116" s="581">
        <f>AO116*((Resultat_liste!$Y118+20)/20)+Resultat_liste!$V118</f>
        <v>16</v>
      </c>
      <c r="EL116" s="581">
        <f>AP116*((Resultat_liste!$Y118+20)/20)+Resultat_liste!$V118</f>
        <v>-10</v>
      </c>
      <c r="EM116" s="581">
        <f>AQ116*((Resultat_liste!$Y118+20)/20)+Resultat_liste!$V118</f>
        <v>16</v>
      </c>
      <c r="EN116" s="581">
        <f>AR116*((Resultat_liste!$Y118+20)/20)+Resultat_liste!$V118</f>
        <v>42</v>
      </c>
      <c r="EO116" s="581">
        <f>AS116*((Resultat_liste!$Y118+20)/20)+Resultat_liste!$V118</f>
        <v>16</v>
      </c>
      <c r="EP116" s="581">
        <f>AT116*((Resultat_liste!$Y118+20)/20)+Resultat_liste!$V118</f>
        <v>-10</v>
      </c>
      <c r="EQ116" s="581">
        <f>AU116*((Resultat_liste!$Y118+20)/20)+Resultat_liste!$V118</f>
        <v>16</v>
      </c>
      <c r="ER116" s="581">
        <f>AV116*((Resultat_liste!$Y118+20)/20)+Resultat_liste!$V118</f>
        <v>42</v>
      </c>
      <c r="ES116" s="581">
        <f>AW116*((Resultat_liste!$Y118+20)/20)+Resultat_liste!$V118</f>
        <v>16</v>
      </c>
      <c r="ET116" s="581">
        <f>AX116*((Resultat_liste!$Y118+20)/20)+Resultat_liste!$V118</f>
        <v>-10</v>
      </c>
      <c r="EU116" s="581">
        <f>AY116*((Resultat_liste!$Y118+20)/20)+Resultat_liste!$V118</f>
        <v>16</v>
      </c>
      <c r="EV116" s="581">
        <f>AZ116*((Resultat_liste!$Y118+20)/20)+Resultat_liste!$V118</f>
        <v>42</v>
      </c>
      <c r="EW116" s="581">
        <f>BA116*((Resultat_liste!$Y118+20)/20)+Resultat_liste!$V118</f>
        <v>16</v>
      </c>
      <c r="EX116" s="581">
        <f>BB116*((Resultat_liste!$Y118+20)/20)+Resultat_liste!$V118</f>
        <v>-10</v>
      </c>
      <c r="EY116" s="581">
        <f>BC116*((Resultat_liste!$Y118+20)/20)+Resultat_liste!$V118</f>
        <v>16</v>
      </c>
      <c r="EZ116" s="581">
        <f>BD116*((Resultat_liste!$Y118+20)/20)+Resultat_liste!$V118</f>
        <v>42</v>
      </c>
      <c r="FA116" s="581">
        <f>BE116*((Resultat_liste!$Y118+20)/20)+Resultat_liste!$V118</f>
        <v>16</v>
      </c>
      <c r="FB116" s="581">
        <f t="shared" si="172"/>
        <v>20</v>
      </c>
      <c r="FC116" s="581">
        <f t="shared" si="173"/>
        <v>0</v>
      </c>
      <c r="FD116" s="581">
        <f t="shared" si="174"/>
        <v>-20</v>
      </c>
      <c r="FE116" s="581">
        <f t="shared" si="175"/>
        <v>0</v>
      </c>
      <c r="FF116" s="581">
        <f t="shared" si="176"/>
        <v>20</v>
      </c>
      <c r="FG116" s="581">
        <f t="shared" si="177"/>
        <v>0</v>
      </c>
      <c r="FH116" s="581">
        <f t="shared" si="178"/>
        <v>-20</v>
      </c>
      <c r="FI116" s="581">
        <f t="shared" si="179"/>
        <v>0</v>
      </c>
      <c r="FJ116" s="581">
        <f t="shared" si="180"/>
        <v>20</v>
      </c>
      <c r="FK116" s="581">
        <f t="shared" si="181"/>
        <v>0</v>
      </c>
      <c r="FL116" s="581">
        <f t="shared" si="182"/>
        <v>-20</v>
      </c>
      <c r="FM116" s="581">
        <f t="shared" si="183"/>
        <v>0</v>
      </c>
      <c r="FN116" s="581">
        <f t="shared" si="184"/>
        <v>20</v>
      </c>
      <c r="FO116" s="581">
        <f t="shared" si="185"/>
        <v>0</v>
      </c>
      <c r="FP116" s="581">
        <f t="shared" si="186"/>
        <v>-20</v>
      </c>
      <c r="FQ116" s="581">
        <f t="shared" si="187"/>
        <v>0</v>
      </c>
      <c r="FR116" s="581">
        <f t="shared" si="188"/>
        <v>20</v>
      </c>
      <c r="FS116" s="581">
        <f t="shared" si="189"/>
        <v>0</v>
      </c>
      <c r="FT116" s="581">
        <f t="shared" si="190"/>
        <v>-20</v>
      </c>
      <c r="FU116" s="581">
        <f t="shared" si="191"/>
        <v>0</v>
      </c>
      <c r="FV116" s="581">
        <f t="shared" si="192"/>
        <v>20</v>
      </c>
      <c r="FW116" s="581">
        <f t="shared" si="193"/>
        <v>0</v>
      </c>
      <c r="FX116" s="581">
        <f t="shared" si="194"/>
        <v>-20</v>
      </c>
      <c r="FY116" s="581">
        <f t="shared" si="195"/>
        <v>0</v>
      </c>
      <c r="FZ116" s="581">
        <f t="shared" si="196"/>
        <v>20</v>
      </c>
      <c r="GA116" s="581">
        <f t="shared" si="197"/>
        <v>0</v>
      </c>
      <c r="GB116" s="581">
        <f t="shared" si="101"/>
        <v>-20</v>
      </c>
      <c r="GC116" s="581">
        <f t="shared" si="102"/>
        <v>0</v>
      </c>
      <c r="GD116" s="581">
        <f t="shared" si="103"/>
        <v>20</v>
      </c>
      <c r="GE116" s="581">
        <f t="shared" si="104"/>
        <v>0</v>
      </c>
      <c r="GF116" s="581">
        <f t="shared" si="105"/>
        <v>-20</v>
      </c>
      <c r="GG116" s="581">
        <f t="shared" si="106"/>
        <v>0</v>
      </c>
      <c r="GH116" s="581">
        <f t="shared" si="107"/>
        <v>20</v>
      </c>
      <c r="GI116" s="581">
        <f t="shared" si="108"/>
        <v>0</v>
      </c>
      <c r="GJ116" s="581">
        <f t="shared" si="109"/>
        <v>-20</v>
      </c>
      <c r="GK116" s="581">
        <f t="shared" si="110"/>
        <v>0</v>
      </c>
      <c r="GL116" s="581">
        <f t="shared" si="111"/>
        <v>20</v>
      </c>
      <c r="GM116" s="581">
        <f t="shared" si="112"/>
        <v>0</v>
      </c>
      <c r="GN116" s="581">
        <f t="shared" si="113"/>
        <v>-20</v>
      </c>
      <c r="GO116" s="581">
        <f t="shared" si="114"/>
        <v>0</v>
      </c>
      <c r="GP116" s="581">
        <f t="shared" si="115"/>
        <v>20</v>
      </c>
      <c r="GQ116" s="581">
        <f t="shared" si="116"/>
        <v>0</v>
      </c>
      <c r="GR116" s="581">
        <f t="shared" si="117"/>
        <v>-20</v>
      </c>
      <c r="GS116" s="581">
        <f t="shared" si="118"/>
        <v>0</v>
      </c>
      <c r="GT116" s="581">
        <f t="shared" si="119"/>
        <v>20</v>
      </c>
      <c r="GU116" s="581">
        <f t="shared" si="120"/>
        <v>0</v>
      </c>
      <c r="GV116" s="581">
        <f t="shared" si="121"/>
        <v>-20</v>
      </c>
      <c r="GW116" s="581">
        <f t="shared" si="122"/>
        <v>0</v>
      </c>
      <c r="GX116" s="581">
        <f t="shared" si="123"/>
        <v>20</v>
      </c>
      <c r="GY116" s="581">
        <f t="shared" si="124"/>
        <v>0</v>
      </c>
    </row>
    <row r="117" spans="1:207" ht="16.5" thickTop="1" thickBot="1" x14ac:dyDescent="0.3">
      <c r="A117" s="581">
        <v>1160</v>
      </c>
      <c r="B117" s="584" t="s">
        <v>130</v>
      </c>
      <c r="C117" s="581">
        <f t="shared" si="198"/>
        <v>16</v>
      </c>
      <c r="D117" s="581">
        <f t="shared" si="125"/>
        <v>1610</v>
      </c>
      <c r="E117" s="581">
        <v>1160</v>
      </c>
      <c r="F117" s="581">
        <f t="shared" si="199"/>
        <v>10</v>
      </c>
      <c r="G117" s="582" t="str">
        <f t="shared" si="200"/>
        <v>rose</v>
      </c>
      <c r="H117" s="581">
        <v>20</v>
      </c>
      <c r="I117" s="581">
        <v>0</v>
      </c>
      <c r="J117" s="581">
        <v>-20</v>
      </c>
      <c r="K117" s="581">
        <v>0</v>
      </c>
      <c r="L117" s="581">
        <f t="shared" si="126"/>
        <v>20</v>
      </c>
      <c r="M117" s="581">
        <f t="shared" si="127"/>
        <v>0</v>
      </c>
      <c r="N117" s="581">
        <f t="shared" si="128"/>
        <v>-20</v>
      </c>
      <c r="O117" s="581">
        <f t="shared" si="129"/>
        <v>0</v>
      </c>
      <c r="P117" s="581">
        <f t="shared" si="130"/>
        <v>20</v>
      </c>
      <c r="Q117" s="581">
        <f t="shared" si="131"/>
        <v>0</v>
      </c>
      <c r="R117" s="581">
        <f t="shared" si="132"/>
        <v>-20</v>
      </c>
      <c r="S117" s="581">
        <f t="shared" si="133"/>
        <v>0</v>
      </c>
      <c r="T117" s="581">
        <f t="shared" si="134"/>
        <v>20</v>
      </c>
      <c r="U117" s="581">
        <f t="shared" si="135"/>
        <v>0</v>
      </c>
      <c r="V117" s="581">
        <f t="shared" si="136"/>
        <v>-20</v>
      </c>
      <c r="W117" s="581">
        <f t="shared" si="137"/>
        <v>0</v>
      </c>
      <c r="X117" s="581">
        <f t="shared" si="138"/>
        <v>20</v>
      </c>
      <c r="Y117" s="581">
        <f t="shared" si="139"/>
        <v>0</v>
      </c>
      <c r="Z117" s="581">
        <f t="shared" si="140"/>
        <v>-20</v>
      </c>
      <c r="AA117" s="581">
        <f t="shared" si="141"/>
        <v>0</v>
      </c>
      <c r="AB117" s="581">
        <f t="shared" si="142"/>
        <v>20</v>
      </c>
      <c r="AC117" s="581">
        <f t="shared" si="143"/>
        <v>0</v>
      </c>
      <c r="AD117" s="581">
        <f t="shared" si="144"/>
        <v>-20</v>
      </c>
      <c r="AE117" s="581">
        <f t="shared" si="145"/>
        <v>0</v>
      </c>
      <c r="AF117" s="581">
        <f t="shared" si="146"/>
        <v>20</v>
      </c>
      <c r="AG117" s="581">
        <f t="shared" si="147"/>
        <v>0</v>
      </c>
      <c r="AH117" s="581">
        <f t="shared" si="148"/>
        <v>-20</v>
      </c>
      <c r="AI117" s="581">
        <f t="shared" si="149"/>
        <v>0</v>
      </c>
      <c r="AJ117" s="581">
        <f t="shared" si="150"/>
        <v>20</v>
      </c>
      <c r="AK117" s="581">
        <f t="shared" si="151"/>
        <v>0</v>
      </c>
      <c r="AL117" s="581">
        <f t="shared" si="152"/>
        <v>-20</v>
      </c>
      <c r="AM117" s="581">
        <f t="shared" si="153"/>
        <v>0</v>
      </c>
      <c r="AN117" s="581">
        <f t="shared" si="154"/>
        <v>20</v>
      </c>
      <c r="AO117" s="581">
        <f t="shared" si="155"/>
        <v>0</v>
      </c>
      <c r="AP117" s="581">
        <f t="shared" si="156"/>
        <v>-20</v>
      </c>
      <c r="AQ117" s="581">
        <f t="shared" si="157"/>
        <v>0</v>
      </c>
      <c r="AR117" s="581">
        <f t="shared" si="158"/>
        <v>20</v>
      </c>
      <c r="AS117" s="581">
        <f t="shared" si="159"/>
        <v>0</v>
      </c>
      <c r="AT117" s="581">
        <f t="shared" si="160"/>
        <v>-20</v>
      </c>
      <c r="AU117" s="581">
        <f t="shared" si="161"/>
        <v>0</v>
      </c>
      <c r="AV117" s="581">
        <f t="shared" si="162"/>
        <v>20</v>
      </c>
      <c r="AW117" s="581">
        <f t="shared" si="163"/>
        <v>0</v>
      </c>
      <c r="AX117" s="581">
        <f t="shared" si="164"/>
        <v>-20</v>
      </c>
      <c r="AY117" s="581">
        <f t="shared" si="165"/>
        <v>0</v>
      </c>
      <c r="AZ117" s="581">
        <f t="shared" si="166"/>
        <v>20</v>
      </c>
      <c r="BA117" s="581">
        <f t="shared" si="167"/>
        <v>0</v>
      </c>
      <c r="BB117" s="581">
        <f t="shared" si="168"/>
        <v>-20</v>
      </c>
      <c r="BC117" s="581">
        <f t="shared" si="169"/>
        <v>0</v>
      </c>
      <c r="BD117" s="581">
        <f t="shared" si="170"/>
        <v>20</v>
      </c>
      <c r="BE117" s="581">
        <f t="shared" si="171"/>
        <v>0</v>
      </c>
      <c r="BF117" s="581">
        <f>H117*((Resultat_liste!$M119+20)/20)+Resultat_liste!$J119</f>
        <v>36</v>
      </c>
      <c r="BG117" s="581">
        <f>I117*((Resultat_liste!$M119+20)/20)+Resultat_liste!$J119</f>
        <v>0</v>
      </c>
      <c r="BH117" s="581">
        <f>J117*((Resultat_liste!$M119+20)/20)+Resultat_liste!$J119</f>
        <v>-36</v>
      </c>
      <c r="BI117" s="581">
        <f>K117*((Resultat_liste!$M119+20)/20)+Resultat_liste!$J119</f>
        <v>0</v>
      </c>
      <c r="BJ117" s="581">
        <f>L117*((Resultat_liste!$M119+20)/20)+Resultat_liste!$J119</f>
        <v>36</v>
      </c>
      <c r="BK117" s="581">
        <f>M117*((Resultat_liste!$M119+20)/20)+Resultat_liste!$J119</f>
        <v>0</v>
      </c>
      <c r="BL117" s="581">
        <f>N117*((Resultat_liste!$M119+20)/20)+Resultat_liste!$J119</f>
        <v>-36</v>
      </c>
      <c r="BM117" s="581">
        <f>O117*((Resultat_liste!$M119+20)/20)+Resultat_liste!$J119</f>
        <v>0</v>
      </c>
      <c r="BN117" s="581">
        <f>P117*((Resultat_liste!$M119+20)/20)+Resultat_liste!$J119</f>
        <v>36</v>
      </c>
      <c r="BO117" s="581">
        <f>Q117*((Resultat_liste!$M119+20)/20)+Resultat_liste!$J119</f>
        <v>0</v>
      </c>
      <c r="BP117" s="581">
        <f>R117*((Resultat_liste!$M119+20)/20)+Resultat_liste!$J119</f>
        <v>-36</v>
      </c>
      <c r="BQ117" s="581">
        <f>S117*((Resultat_liste!$M119+20)/20)+Resultat_liste!$J119</f>
        <v>0</v>
      </c>
      <c r="BR117" s="581">
        <f>T117*((Resultat_liste!$M119+20)/20)+Resultat_liste!$J119</f>
        <v>36</v>
      </c>
      <c r="BS117" s="581">
        <f>U117*((Resultat_liste!$M119+20)/20)+Resultat_liste!$J119</f>
        <v>0</v>
      </c>
      <c r="BT117" s="581">
        <f>V117*((Resultat_liste!$M119+20)/20)+Resultat_liste!$J119</f>
        <v>-36</v>
      </c>
      <c r="BU117" s="581">
        <f>W117*((Resultat_liste!$M119+20)/20)+Resultat_liste!$J119</f>
        <v>0</v>
      </c>
      <c r="BV117" s="581">
        <f>X117*((Resultat_liste!$M119+20)/20)+Resultat_liste!$J119</f>
        <v>36</v>
      </c>
      <c r="BW117" s="581">
        <f>Y117*((Resultat_liste!$M119+20)/20)+Resultat_liste!$J119</f>
        <v>0</v>
      </c>
      <c r="BX117" s="581">
        <f>Z117*((Resultat_liste!$M119+20)/20)+Resultat_liste!$J119</f>
        <v>-36</v>
      </c>
      <c r="BY117" s="581">
        <f>AA117*((Resultat_liste!$M119+20)/20)+Resultat_liste!$J119</f>
        <v>0</v>
      </c>
      <c r="BZ117" s="581">
        <f>AB117*((Resultat_liste!$M119+20)/20)+Resultat_liste!$J119</f>
        <v>36</v>
      </c>
      <c r="CA117" s="581">
        <f>AC117*((Resultat_liste!$M119+20)/20)+Resultat_liste!$J119</f>
        <v>0</v>
      </c>
      <c r="CB117" s="581">
        <f>AD117*((Resultat_liste!$M119+20)/20)+Resultat_liste!$J119</f>
        <v>-36</v>
      </c>
      <c r="CC117" s="581">
        <f>AE117*((Resultat_liste!$M119+20)/20)+Resultat_liste!$J119</f>
        <v>0</v>
      </c>
      <c r="CD117" s="581">
        <f>AF117*((Resultat_liste!$M119+20)/20)+Resultat_liste!$J119</f>
        <v>36</v>
      </c>
      <c r="CE117" s="581">
        <f>AG117*((Resultat_liste!$M119+20)/20)+Resultat_liste!$J119</f>
        <v>0</v>
      </c>
      <c r="CF117" s="581">
        <f>AH117*((Resultat_liste!$M119+20)/20)+Resultat_liste!$J119</f>
        <v>-36</v>
      </c>
      <c r="CG117" s="581">
        <f>AI117*((Resultat_liste!$M119+20)/20)+Resultat_liste!$J119</f>
        <v>0</v>
      </c>
      <c r="CH117" s="581">
        <f>AJ117*((Resultat_liste!$M119+20)/20)+Resultat_liste!$J119</f>
        <v>36</v>
      </c>
      <c r="CI117" s="581">
        <f>AK117*((Resultat_liste!$M119+20)/20)+Resultat_liste!$J119</f>
        <v>0</v>
      </c>
      <c r="CJ117" s="581">
        <f>AL117*((Resultat_liste!$M119+20)/20)+Resultat_liste!$J119</f>
        <v>-36</v>
      </c>
      <c r="CK117" s="581">
        <f>AM117*((Resultat_liste!$M119+20)/20)+Resultat_liste!$J119</f>
        <v>0</v>
      </c>
      <c r="CL117" s="581">
        <f>AN117*((Resultat_liste!$M119+20)/20)+Resultat_liste!$J119</f>
        <v>36</v>
      </c>
      <c r="CM117" s="581">
        <f>AO117*((Resultat_liste!$M119+20)/20)+Resultat_liste!$J119</f>
        <v>0</v>
      </c>
      <c r="CN117" s="581">
        <f>AP117*((Resultat_liste!$M119+20)/20)+Resultat_liste!$J119</f>
        <v>-36</v>
      </c>
      <c r="CO117" s="581">
        <f>AQ117*((Resultat_liste!$M119+20)/20)+Resultat_liste!$J119</f>
        <v>0</v>
      </c>
      <c r="CP117" s="581">
        <f>AR117*((Resultat_liste!$M119+20)/20)+Resultat_liste!$J119</f>
        <v>36</v>
      </c>
      <c r="CQ117" s="581">
        <f>AS117*((Resultat_liste!$M119+20)/20)+Resultat_liste!$J119</f>
        <v>0</v>
      </c>
      <c r="CR117" s="581">
        <f>AT117*((Resultat_liste!$M119+20)/20)+Resultat_liste!$J119</f>
        <v>-36</v>
      </c>
      <c r="CS117" s="581">
        <f>AU117*((Resultat_liste!$M119+20)/20)+Resultat_liste!$J119</f>
        <v>0</v>
      </c>
      <c r="CT117" s="581">
        <f>AV117*((Resultat_liste!$M119+20)/20)+Resultat_liste!$J119</f>
        <v>36</v>
      </c>
      <c r="CU117" s="581">
        <f>AW117*((Resultat_liste!$M119+20)/20)+Resultat_liste!$J119</f>
        <v>0</v>
      </c>
      <c r="CV117" s="581">
        <f>AX117*((Resultat_liste!$M119+20)/20)+Resultat_liste!$J119</f>
        <v>-36</v>
      </c>
      <c r="CW117" s="581">
        <f>AY117*((Resultat_liste!$M119+20)/20)+Resultat_liste!$J119</f>
        <v>0</v>
      </c>
      <c r="CX117" s="581">
        <f>AZ117*((Resultat_liste!$M119+20)/20)+Resultat_liste!$J119</f>
        <v>36</v>
      </c>
      <c r="CY117" s="581">
        <f>BA117*((Resultat_liste!$M119+20)/20)+Resultat_liste!$J119</f>
        <v>0</v>
      </c>
      <c r="CZ117" s="581">
        <f>BB117*((Resultat_liste!$M119+20)/20)+Resultat_liste!$J119</f>
        <v>-36</v>
      </c>
      <c r="DA117" s="581">
        <f>BC117*((Resultat_liste!$M119+20)/20)+Resultat_liste!$J119</f>
        <v>0</v>
      </c>
      <c r="DB117" s="581">
        <f>BD117*((Resultat_liste!$M119+20)/20)+Resultat_liste!$J119</f>
        <v>36</v>
      </c>
      <c r="DC117" s="581">
        <f>BE117*((Resultat_liste!$M119+20)/20)+Resultat_liste!$J119</f>
        <v>0</v>
      </c>
      <c r="DD117" s="581">
        <f>H117*((Resultat_liste!$Y119+20)/20)+Resultat_liste!$V119</f>
        <v>39</v>
      </c>
      <c r="DE117" s="581">
        <f>I117*((Resultat_liste!$Y119+20)/20)+Resultat_liste!$V119</f>
        <v>6</v>
      </c>
      <c r="DF117" s="581">
        <f>J117*((Resultat_liste!$Y119+20)/20)+Resultat_liste!$V119</f>
        <v>-27</v>
      </c>
      <c r="DG117" s="581">
        <f>K117*((Resultat_liste!$Y119+20)/20)+Resultat_liste!$V119</f>
        <v>6</v>
      </c>
      <c r="DH117" s="581">
        <f>L117*((Resultat_liste!$Y119+20)/20)+Resultat_liste!$V119</f>
        <v>39</v>
      </c>
      <c r="DI117" s="581">
        <f>M117*((Resultat_liste!$Y119+20)/20)+Resultat_liste!$V119</f>
        <v>6</v>
      </c>
      <c r="DJ117" s="581">
        <f>N117*((Resultat_liste!$Y119+20)/20)+Resultat_liste!$V119</f>
        <v>-27</v>
      </c>
      <c r="DK117" s="581">
        <f>O117*((Resultat_liste!$Y119+20)/20)+Resultat_liste!$V119</f>
        <v>6</v>
      </c>
      <c r="DL117" s="581">
        <f>P117*((Resultat_liste!$Y119+20)/20)+Resultat_liste!$V119</f>
        <v>39</v>
      </c>
      <c r="DM117" s="581">
        <f>Q117*((Resultat_liste!$Y119+20)/20)+Resultat_liste!$V119</f>
        <v>6</v>
      </c>
      <c r="DN117" s="581">
        <f>R117*((Resultat_liste!$Y119+20)/20)+Resultat_liste!$V119</f>
        <v>-27</v>
      </c>
      <c r="DO117" s="581">
        <f>S117*((Resultat_liste!$Y119+20)/20)+Resultat_liste!$V119</f>
        <v>6</v>
      </c>
      <c r="DP117" s="581">
        <f>T117*((Resultat_liste!$Y119+20)/20)+Resultat_liste!$V119</f>
        <v>39</v>
      </c>
      <c r="DQ117" s="581">
        <f>U117*((Resultat_liste!$Y119+20)/20)+Resultat_liste!$V119</f>
        <v>6</v>
      </c>
      <c r="DR117" s="581">
        <f>V117*((Resultat_liste!$Y119+20)/20)+Resultat_liste!$V119</f>
        <v>-27</v>
      </c>
      <c r="DS117" s="581">
        <f>W117*((Resultat_liste!$Y119+20)/20)+Resultat_liste!$V119</f>
        <v>6</v>
      </c>
      <c r="DT117" s="581">
        <f>X117*((Resultat_liste!$Y119+20)/20)+Resultat_liste!$V119</f>
        <v>39</v>
      </c>
      <c r="DU117" s="581">
        <f>Y117*((Resultat_liste!$Y119+20)/20)+Resultat_liste!$V119</f>
        <v>6</v>
      </c>
      <c r="DV117" s="581">
        <f>Z117*((Resultat_liste!$Y119+20)/20)+Resultat_liste!$V119</f>
        <v>-27</v>
      </c>
      <c r="DW117" s="581">
        <f>AA117*((Resultat_liste!$Y119+20)/20)+Resultat_liste!$V119</f>
        <v>6</v>
      </c>
      <c r="DX117" s="581">
        <f>AB117*((Resultat_liste!$Y119+20)/20)+Resultat_liste!$V119</f>
        <v>39</v>
      </c>
      <c r="DY117" s="581">
        <f>AC117*((Resultat_liste!$Y119+20)/20)+Resultat_liste!$V119</f>
        <v>6</v>
      </c>
      <c r="DZ117" s="581">
        <f>AD117*((Resultat_liste!$Y119+20)/20)+Resultat_liste!$V119</f>
        <v>-27</v>
      </c>
      <c r="EA117" s="581">
        <f>AE117*((Resultat_liste!$Y119+20)/20)+Resultat_liste!$V119</f>
        <v>6</v>
      </c>
      <c r="EB117" s="581">
        <f>AF117*((Resultat_liste!$Y119+20)/20)+Resultat_liste!$V119</f>
        <v>39</v>
      </c>
      <c r="EC117" s="581">
        <f>AG117*((Resultat_liste!$Y119+20)/20)+Resultat_liste!$V119</f>
        <v>6</v>
      </c>
      <c r="ED117" s="581">
        <f>AH117*((Resultat_liste!$Y119+20)/20)+Resultat_liste!$V119</f>
        <v>-27</v>
      </c>
      <c r="EE117" s="581">
        <f>AI117*((Resultat_liste!$Y119+20)/20)+Resultat_liste!$V119</f>
        <v>6</v>
      </c>
      <c r="EF117" s="581">
        <f>AJ117*((Resultat_liste!$Y119+20)/20)+Resultat_liste!$V119</f>
        <v>39</v>
      </c>
      <c r="EG117" s="581">
        <f>AK117*((Resultat_liste!$Y119+20)/20)+Resultat_liste!$V119</f>
        <v>6</v>
      </c>
      <c r="EH117" s="581">
        <f>AL117*((Resultat_liste!$Y119+20)/20)+Resultat_liste!$V119</f>
        <v>-27</v>
      </c>
      <c r="EI117" s="581">
        <f>AM117*((Resultat_liste!$Y119+20)/20)+Resultat_liste!$V119</f>
        <v>6</v>
      </c>
      <c r="EJ117" s="581">
        <f>AN117*((Resultat_liste!$Y119+20)/20)+Resultat_liste!$V119</f>
        <v>39</v>
      </c>
      <c r="EK117" s="581">
        <f>AO117*((Resultat_liste!$Y119+20)/20)+Resultat_liste!$V119</f>
        <v>6</v>
      </c>
      <c r="EL117" s="581">
        <f>AP117*((Resultat_liste!$Y119+20)/20)+Resultat_liste!$V119</f>
        <v>-27</v>
      </c>
      <c r="EM117" s="581">
        <f>AQ117*((Resultat_liste!$Y119+20)/20)+Resultat_liste!$V119</f>
        <v>6</v>
      </c>
      <c r="EN117" s="581">
        <f>AR117*((Resultat_liste!$Y119+20)/20)+Resultat_liste!$V119</f>
        <v>39</v>
      </c>
      <c r="EO117" s="581">
        <f>AS117*((Resultat_liste!$Y119+20)/20)+Resultat_liste!$V119</f>
        <v>6</v>
      </c>
      <c r="EP117" s="581">
        <f>AT117*((Resultat_liste!$Y119+20)/20)+Resultat_liste!$V119</f>
        <v>-27</v>
      </c>
      <c r="EQ117" s="581">
        <f>AU117*((Resultat_liste!$Y119+20)/20)+Resultat_liste!$V119</f>
        <v>6</v>
      </c>
      <c r="ER117" s="581">
        <f>AV117*((Resultat_liste!$Y119+20)/20)+Resultat_liste!$V119</f>
        <v>39</v>
      </c>
      <c r="ES117" s="581">
        <f>AW117*((Resultat_liste!$Y119+20)/20)+Resultat_liste!$V119</f>
        <v>6</v>
      </c>
      <c r="ET117" s="581">
        <f>AX117*((Resultat_liste!$Y119+20)/20)+Resultat_liste!$V119</f>
        <v>-27</v>
      </c>
      <c r="EU117" s="581">
        <f>AY117*((Resultat_liste!$Y119+20)/20)+Resultat_liste!$V119</f>
        <v>6</v>
      </c>
      <c r="EV117" s="581">
        <f>AZ117*((Resultat_liste!$Y119+20)/20)+Resultat_liste!$V119</f>
        <v>39</v>
      </c>
      <c r="EW117" s="581">
        <f>BA117*((Resultat_liste!$Y119+20)/20)+Resultat_liste!$V119</f>
        <v>6</v>
      </c>
      <c r="EX117" s="581">
        <f>BB117*((Resultat_liste!$Y119+20)/20)+Resultat_liste!$V119</f>
        <v>-27</v>
      </c>
      <c r="EY117" s="581">
        <f>BC117*((Resultat_liste!$Y119+20)/20)+Resultat_liste!$V119</f>
        <v>6</v>
      </c>
      <c r="EZ117" s="581">
        <f>BD117*((Resultat_liste!$Y119+20)/20)+Resultat_liste!$V119</f>
        <v>39</v>
      </c>
      <c r="FA117" s="581">
        <f>BE117*((Resultat_liste!$Y119+20)/20)+Resultat_liste!$V119</f>
        <v>6</v>
      </c>
      <c r="FB117" s="581">
        <f t="shared" si="172"/>
        <v>20</v>
      </c>
      <c r="FC117" s="581">
        <f t="shared" si="173"/>
        <v>0</v>
      </c>
      <c r="FD117" s="581">
        <f t="shared" si="174"/>
        <v>-20</v>
      </c>
      <c r="FE117" s="581">
        <f t="shared" si="175"/>
        <v>0</v>
      </c>
      <c r="FF117" s="581">
        <f t="shared" si="176"/>
        <v>20</v>
      </c>
      <c r="FG117" s="581">
        <f t="shared" si="177"/>
        <v>0</v>
      </c>
      <c r="FH117" s="581">
        <f t="shared" si="178"/>
        <v>-20</v>
      </c>
      <c r="FI117" s="581">
        <f t="shared" si="179"/>
        <v>0</v>
      </c>
      <c r="FJ117" s="581">
        <f t="shared" si="180"/>
        <v>20</v>
      </c>
      <c r="FK117" s="581">
        <f t="shared" si="181"/>
        <v>0</v>
      </c>
      <c r="FL117" s="581">
        <f t="shared" si="182"/>
        <v>-20</v>
      </c>
      <c r="FM117" s="581">
        <f t="shared" si="183"/>
        <v>0</v>
      </c>
      <c r="FN117" s="581">
        <f t="shared" si="184"/>
        <v>20</v>
      </c>
      <c r="FO117" s="581">
        <f t="shared" si="185"/>
        <v>0</v>
      </c>
      <c r="FP117" s="581">
        <f t="shared" si="186"/>
        <v>-20</v>
      </c>
      <c r="FQ117" s="581">
        <f t="shared" si="187"/>
        <v>0</v>
      </c>
      <c r="FR117" s="581">
        <f t="shared" si="188"/>
        <v>20</v>
      </c>
      <c r="FS117" s="581">
        <f t="shared" si="189"/>
        <v>0</v>
      </c>
      <c r="FT117" s="581">
        <f t="shared" si="190"/>
        <v>-20</v>
      </c>
      <c r="FU117" s="581">
        <f t="shared" si="191"/>
        <v>0</v>
      </c>
      <c r="FV117" s="581">
        <f t="shared" si="192"/>
        <v>20</v>
      </c>
      <c r="FW117" s="581">
        <f t="shared" si="193"/>
        <v>0</v>
      </c>
      <c r="FX117" s="581">
        <f t="shared" si="194"/>
        <v>-20</v>
      </c>
      <c r="FY117" s="581">
        <f t="shared" si="195"/>
        <v>0</v>
      </c>
      <c r="FZ117" s="581">
        <f t="shared" si="196"/>
        <v>20</v>
      </c>
      <c r="GA117" s="581">
        <f t="shared" si="197"/>
        <v>0</v>
      </c>
      <c r="GB117" s="581">
        <f t="shared" si="101"/>
        <v>-20</v>
      </c>
      <c r="GC117" s="581">
        <f t="shared" si="102"/>
        <v>0</v>
      </c>
      <c r="GD117" s="581">
        <f t="shared" si="103"/>
        <v>20</v>
      </c>
      <c r="GE117" s="581">
        <f t="shared" si="104"/>
        <v>0</v>
      </c>
      <c r="GF117" s="581">
        <f t="shared" si="105"/>
        <v>-20</v>
      </c>
      <c r="GG117" s="581">
        <f t="shared" si="106"/>
        <v>0</v>
      </c>
      <c r="GH117" s="581">
        <f t="shared" si="107"/>
        <v>20</v>
      </c>
      <c r="GI117" s="581">
        <f t="shared" si="108"/>
        <v>0</v>
      </c>
      <c r="GJ117" s="581">
        <f t="shared" si="109"/>
        <v>-20</v>
      </c>
      <c r="GK117" s="581">
        <f t="shared" si="110"/>
        <v>0</v>
      </c>
      <c r="GL117" s="581">
        <f t="shared" si="111"/>
        <v>20</v>
      </c>
      <c r="GM117" s="581">
        <f t="shared" si="112"/>
        <v>0</v>
      </c>
      <c r="GN117" s="581">
        <f t="shared" si="113"/>
        <v>-20</v>
      </c>
      <c r="GO117" s="581">
        <f t="shared" si="114"/>
        <v>0</v>
      </c>
      <c r="GP117" s="581">
        <f t="shared" si="115"/>
        <v>20</v>
      </c>
      <c r="GQ117" s="581">
        <f t="shared" si="116"/>
        <v>0</v>
      </c>
      <c r="GR117" s="581">
        <f t="shared" si="117"/>
        <v>-20</v>
      </c>
      <c r="GS117" s="581">
        <f t="shared" si="118"/>
        <v>0</v>
      </c>
      <c r="GT117" s="581">
        <f t="shared" si="119"/>
        <v>20</v>
      </c>
      <c r="GU117" s="581">
        <f t="shared" si="120"/>
        <v>0</v>
      </c>
      <c r="GV117" s="581">
        <f t="shared" si="121"/>
        <v>-20</v>
      </c>
      <c r="GW117" s="581">
        <f t="shared" si="122"/>
        <v>0</v>
      </c>
      <c r="GX117" s="581">
        <f t="shared" si="123"/>
        <v>20</v>
      </c>
      <c r="GY117" s="581">
        <f t="shared" si="124"/>
        <v>0</v>
      </c>
    </row>
    <row r="118" spans="1:207" ht="16.5" thickTop="1" thickBot="1" x14ac:dyDescent="0.3">
      <c r="A118" s="581">
        <v>1170</v>
      </c>
      <c r="B118" s="584" t="s">
        <v>130</v>
      </c>
      <c r="C118" s="581">
        <f t="shared" si="198"/>
        <v>16</v>
      </c>
      <c r="D118" s="581">
        <f t="shared" si="125"/>
        <v>1611</v>
      </c>
      <c r="E118" s="581">
        <v>1170</v>
      </c>
      <c r="F118" s="581">
        <f t="shared" si="199"/>
        <v>11</v>
      </c>
      <c r="G118" s="582" t="str">
        <f t="shared" si="200"/>
        <v>rose</v>
      </c>
      <c r="H118" s="581">
        <v>20</v>
      </c>
      <c r="I118" s="581">
        <v>0</v>
      </c>
      <c r="J118" s="581">
        <v>-20</v>
      </c>
      <c r="K118" s="581">
        <v>0</v>
      </c>
      <c r="L118" s="581">
        <f t="shared" si="126"/>
        <v>20</v>
      </c>
      <c r="M118" s="581">
        <f t="shared" si="127"/>
        <v>0</v>
      </c>
      <c r="N118" s="581">
        <f t="shared" si="128"/>
        <v>-20</v>
      </c>
      <c r="O118" s="581">
        <f t="shared" si="129"/>
        <v>0</v>
      </c>
      <c r="P118" s="581">
        <f t="shared" si="130"/>
        <v>20</v>
      </c>
      <c r="Q118" s="581">
        <f t="shared" si="131"/>
        <v>0</v>
      </c>
      <c r="R118" s="581">
        <f t="shared" si="132"/>
        <v>-20</v>
      </c>
      <c r="S118" s="581">
        <f t="shared" si="133"/>
        <v>0</v>
      </c>
      <c r="T118" s="581">
        <f t="shared" si="134"/>
        <v>20</v>
      </c>
      <c r="U118" s="581">
        <f t="shared" si="135"/>
        <v>0</v>
      </c>
      <c r="V118" s="581">
        <f t="shared" si="136"/>
        <v>-20</v>
      </c>
      <c r="W118" s="581">
        <f t="shared" si="137"/>
        <v>0</v>
      </c>
      <c r="X118" s="581">
        <f t="shared" si="138"/>
        <v>20</v>
      </c>
      <c r="Y118" s="581">
        <f t="shared" si="139"/>
        <v>0</v>
      </c>
      <c r="Z118" s="581">
        <f t="shared" si="140"/>
        <v>-20</v>
      </c>
      <c r="AA118" s="581">
        <f t="shared" si="141"/>
        <v>0</v>
      </c>
      <c r="AB118" s="581">
        <f t="shared" si="142"/>
        <v>20</v>
      </c>
      <c r="AC118" s="581">
        <f t="shared" si="143"/>
        <v>0</v>
      </c>
      <c r="AD118" s="581">
        <f t="shared" si="144"/>
        <v>-20</v>
      </c>
      <c r="AE118" s="581">
        <f t="shared" si="145"/>
        <v>0</v>
      </c>
      <c r="AF118" s="581">
        <f t="shared" si="146"/>
        <v>20</v>
      </c>
      <c r="AG118" s="581">
        <f t="shared" si="147"/>
        <v>0</v>
      </c>
      <c r="AH118" s="581">
        <f t="shared" si="148"/>
        <v>-20</v>
      </c>
      <c r="AI118" s="581">
        <f t="shared" si="149"/>
        <v>0</v>
      </c>
      <c r="AJ118" s="581">
        <f t="shared" si="150"/>
        <v>20</v>
      </c>
      <c r="AK118" s="581">
        <f t="shared" si="151"/>
        <v>0</v>
      </c>
      <c r="AL118" s="581">
        <f t="shared" si="152"/>
        <v>-20</v>
      </c>
      <c r="AM118" s="581">
        <f t="shared" si="153"/>
        <v>0</v>
      </c>
      <c r="AN118" s="581">
        <f t="shared" si="154"/>
        <v>20</v>
      </c>
      <c r="AO118" s="581">
        <f t="shared" si="155"/>
        <v>0</v>
      </c>
      <c r="AP118" s="581">
        <f t="shared" si="156"/>
        <v>-20</v>
      </c>
      <c r="AQ118" s="581">
        <f t="shared" si="157"/>
        <v>0</v>
      </c>
      <c r="AR118" s="581">
        <f t="shared" si="158"/>
        <v>20</v>
      </c>
      <c r="AS118" s="581">
        <f t="shared" si="159"/>
        <v>0</v>
      </c>
      <c r="AT118" s="581">
        <f t="shared" si="160"/>
        <v>-20</v>
      </c>
      <c r="AU118" s="581">
        <f t="shared" si="161"/>
        <v>0</v>
      </c>
      <c r="AV118" s="581">
        <f t="shared" si="162"/>
        <v>20</v>
      </c>
      <c r="AW118" s="581">
        <f t="shared" si="163"/>
        <v>0</v>
      </c>
      <c r="AX118" s="581">
        <f t="shared" si="164"/>
        <v>-20</v>
      </c>
      <c r="AY118" s="581">
        <f t="shared" si="165"/>
        <v>0</v>
      </c>
      <c r="AZ118" s="581">
        <f t="shared" si="166"/>
        <v>20</v>
      </c>
      <c r="BA118" s="581">
        <f t="shared" si="167"/>
        <v>0</v>
      </c>
      <c r="BB118" s="581">
        <f t="shared" si="168"/>
        <v>-20</v>
      </c>
      <c r="BC118" s="581">
        <f t="shared" si="169"/>
        <v>0</v>
      </c>
      <c r="BD118" s="581">
        <f t="shared" si="170"/>
        <v>20</v>
      </c>
      <c r="BE118" s="581">
        <f t="shared" si="171"/>
        <v>0</v>
      </c>
      <c r="BF118" s="581">
        <f>H118*((Resultat_liste!$M120+20)/20)+Resultat_liste!$J120</f>
        <v>32</v>
      </c>
      <c r="BG118" s="581">
        <f>I118*((Resultat_liste!$M120+20)/20)+Resultat_liste!$J120</f>
        <v>0</v>
      </c>
      <c r="BH118" s="581">
        <f>J118*((Resultat_liste!$M120+20)/20)+Resultat_liste!$J120</f>
        <v>-32</v>
      </c>
      <c r="BI118" s="581">
        <f>K118*((Resultat_liste!$M120+20)/20)+Resultat_liste!$J120</f>
        <v>0</v>
      </c>
      <c r="BJ118" s="581">
        <f>L118*((Resultat_liste!$M120+20)/20)+Resultat_liste!$J120</f>
        <v>32</v>
      </c>
      <c r="BK118" s="581">
        <f>M118*((Resultat_liste!$M120+20)/20)+Resultat_liste!$J120</f>
        <v>0</v>
      </c>
      <c r="BL118" s="581">
        <f>N118*((Resultat_liste!$M120+20)/20)+Resultat_liste!$J120</f>
        <v>-32</v>
      </c>
      <c r="BM118" s="581">
        <f>O118*((Resultat_liste!$M120+20)/20)+Resultat_liste!$J120</f>
        <v>0</v>
      </c>
      <c r="BN118" s="581">
        <f>P118*((Resultat_liste!$M120+20)/20)+Resultat_liste!$J120</f>
        <v>32</v>
      </c>
      <c r="BO118" s="581">
        <f>Q118*((Resultat_liste!$M120+20)/20)+Resultat_liste!$J120</f>
        <v>0</v>
      </c>
      <c r="BP118" s="581">
        <f>R118*((Resultat_liste!$M120+20)/20)+Resultat_liste!$J120</f>
        <v>-32</v>
      </c>
      <c r="BQ118" s="581">
        <f>S118*((Resultat_liste!$M120+20)/20)+Resultat_liste!$J120</f>
        <v>0</v>
      </c>
      <c r="BR118" s="581">
        <f>T118*((Resultat_liste!$M120+20)/20)+Resultat_liste!$J120</f>
        <v>32</v>
      </c>
      <c r="BS118" s="581">
        <f>U118*((Resultat_liste!$M120+20)/20)+Resultat_liste!$J120</f>
        <v>0</v>
      </c>
      <c r="BT118" s="581">
        <f>V118*((Resultat_liste!$M120+20)/20)+Resultat_liste!$J120</f>
        <v>-32</v>
      </c>
      <c r="BU118" s="581">
        <f>W118*((Resultat_liste!$M120+20)/20)+Resultat_liste!$J120</f>
        <v>0</v>
      </c>
      <c r="BV118" s="581">
        <f>X118*((Resultat_liste!$M120+20)/20)+Resultat_liste!$J120</f>
        <v>32</v>
      </c>
      <c r="BW118" s="581">
        <f>Y118*((Resultat_liste!$M120+20)/20)+Resultat_liste!$J120</f>
        <v>0</v>
      </c>
      <c r="BX118" s="581">
        <f>Z118*((Resultat_liste!$M120+20)/20)+Resultat_liste!$J120</f>
        <v>-32</v>
      </c>
      <c r="BY118" s="581">
        <f>AA118*((Resultat_liste!$M120+20)/20)+Resultat_liste!$J120</f>
        <v>0</v>
      </c>
      <c r="BZ118" s="581">
        <f>AB118*((Resultat_liste!$M120+20)/20)+Resultat_liste!$J120</f>
        <v>32</v>
      </c>
      <c r="CA118" s="581">
        <f>AC118*((Resultat_liste!$M120+20)/20)+Resultat_liste!$J120</f>
        <v>0</v>
      </c>
      <c r="CB118" s="581">
        <f>AD118*((Resultat_liste!$M120+20)/20)+Resultat_liste!$J120</f>
        <v>-32</v>
      </c>
      <c r="CC118" s="581">
        <f>AE118*((Resultat_liste!$M120+20)/20)+Resultat_liste!$J120</f>
        <v>0</v>
      </c>
      <c r="CD118" s="581">
        <f>AF118*((Resultat_liste!$M120+20)/20)+Resultat_liste!$J120</f>
        <v>32</v>
      </c>
      <c r="CE118" s="581">
        <f>AG118*((Resultat_liste!$M120+20)/20)+Resultat_liste!$J120</f>
        <v>0</v>
      </c>
      <c r="CF118" s="581">
        <f>AH118*((Resultat_liste!$M120+20)/20)+Resultat_liste!$J120</f>
        <v>-32</v>
      </c>
      <c r="CG118" s="581">
        <f>AI118*((Resultat_liste!$M120+20)/20)+Resultat_liste!$J120</f>
        <v>0</v>
      </c>
      <c r="CH118" s="581">
        <f>AJ118*((Resultat_liste!$M120+20)/20)+Resultat_liste!$J120</f>
        <v>32</v>
      </c>
      <c r="CI118" s="581">
        <f>AK118*((Resultat_liste!$M120+20)/20)+Resultat_liste!$J120</f>
        <v>0</v>
      </c>
      <c r="CJ118" s="581">
        <f>AL118*((Resultat_liste!$M120+20)/20)+Resultat_liste!$J120</f>
        <v>-32</v>
      </c>
      <c r="CK118" s="581">
        <f>AM118*((Resultat_liste!$M120+20)/20)+Resultat_liste!$J120</f>
        <v>0</v>
      </c>
      <c r="CL118" s="581">
        <f>AN118*((Resultat_liste!$M120+20)/20)+Resultat_liste!$J120</f>
        <v>32</v>
      </c>
      <c r="CM118" s="581">
        <f>AO118*((Resultat_liste!$M120+20)/20)+Resultat_liste!$J120</f>
        <v>0</v>
      </c>
      <c r="CN118" s="581">
        <f>AP118*((Resultat_liste!$M120+20)/20)+Resultat_liste!$J120</f>
        <v>-32</v>
      </c>
      <c r="CO118" s="581">
        <f>AQ118*((Resultat_liste!$M120+20)/20)+Resultat_liste!$J120</f>
        <v>0</v>
      </c>
      <c r="CP118" s="581">
        <f>AR118*((Resultat_liste!$M120+20)/20)+Resultat_liste!$J120</f>
        <v>32</v>
      </c>
      <c r="CQ118" s="581">
        <f>AS118*((Resultat_liste!$M120+20)/20)+Resultat_liste!$J120</f>
        <v>0</v>
      </c>
      <c r="CR118" s="581">
        <f>AT118*((Resultat_liste!$M120+20)/20)+Resultat_liste!$J120</f>
        <v>-32</v>
      </c>
      <c r="CS118" s="581">
        <f>AU118*((Resultat_liste!$M120+20)/20)+Resultat_liste!$J120</f>
        <v>0</v>
      </c>
      <c r="CT118" s="581">
        <f>AV118*((Resultat_liste!$M120+20)/20)+Resultat_liste!$J120</f>
        <v>32</v>
      </c>
      <c r="CU118" s="581">
        <f>AW118*((Resultat_liste!$M120+20)/20)+Resultat_liste!$J120</f>
        <v>0</v>
      </c>
      <c r="CV118" s="581">
        <f>AX118*((Resultat_liste!$M120+20)/20)+Resultat_liste!$J120</f>
        <v>-32</v>
      </c>
      <c r="CW118" s="581">
        <f>AY118*((Resultat_liste!$M120+20)/20)+Resultat_liste!$J120</f>
        <v>0</v>
      </c>
      <c r="CX118" s="581">
        <f>AZ118*((Resultat_liste!$M120+20)/20)+Resultat_liste!$J120</f>
        <v>32</v>
      </c>
      <c r="CY118" s="581">
        <f>BA118*((Resultat_liste!$M120+20)/20)+Resultat_liste!$J120</f>
        <v>0</v>
      </c>
      <c r="CZ118" s="581">
        <f>BB118*((Resultat_liste!$M120+20)/20)+Resultat_liste!$J120</f>
        <v>-32</v>
      </c>
      <c r="DA118" s="581">
        <f>BC118*((Resultat_liste!$M120+20)/20)+Resultat_liste!$J120</f>
        <v>0</v>
      </c>
      <c r="DB118" s="581">
        <f>BD118*((Resultat_liste!$M120+20)/20)+Resultat_liste!$J120</f>
        <v>32</v>
      </c>
      <c r="DC118" s="581">
        <f>BE118*((Resultat_liste!$M120+20)/20)+Resultat_liste!$J120</f>
        <v>0</v>
      </c>
      <c r="DD118" s="581">
        <f>H118*((Resultat_liste!$Y120+20)/20)+Resultat_liste!$V120</f>
        <v>38</v>
      </c>
      <c r="DE118" s="581">
        <f>I118*((Resultat_liste!$Y120+20)/20)+Resultat_liste!$V120</f>
        <v>7</v>
      </c>
      <c r="DF118" s="581">
        <f>J118*((Resultat_liste!$Y120+20)/20)+Resultat_liste!$V120</f>
        <v>-24</v>
      </c>
      <c r="DG118" s="581">
        <f>K118*((Resultat_liste!$Y120+20)/20)+Resultat_liste!$V120</f>
        <v>7</v>
      </c>
      <c r="DH118" s="581">
        <f>L118*((Resultat_liste!$Y120+20)/20)+Resultat_liste!$V120</f>
        <v>38</v>
      </c>
      <c r="DI118" s="581">
        <f>M118*((Resultat_liste!$Y120+20)/20)+Resultat_liste!$V120</f>
        <v>7</v>
      </c>
      <c r="DJ118" s="581">
        <f>N118*((Resultat_liste!$Y120+20)/20)+Resultat_liste!$V120</f>
        <v>-24</v>
      </c>
      <c r="DK118" s="581">
        <f>O118*((Resultat_liste!$Y120+20)/20)+Resultat_liste!$V120</f>
        <v>7</v>
      </c>
      <c r="DL118" s="581">
        <f>P118*((Resultat_liste!$Y120+20)/20)+Resultat_liste!$V120</f>
        <v>38</v>
      </c>
      <c r="DM118" s="581">
        <f>Q118*((Resultat_liste!$Y120+20)/20)+Resultat_liste!$V120</f>
        <v>7</v>
      </c>
      <c r="DN118" s="581">
        <f>R118*((Resultat_liste!$Y120+20)/20)+Resultat_liste!$V120</f>
        <v>-24</v>
      </c>
      <c r="DO118" s="581">
        <f>S118*((Resultat_liste!$Y120+20)/20)+Resultat_liste!$V120</f>
        <v>7</v>
      </c>
      <c r="DP118" s="581">
        <f>T118*((Resultat_liste!$Y120+20)/20)+Resultat_liste!$V120</f>
        <v>38</v>
      </c>
      <c r="DQ118" s="581">
        <f>U118*((Resultat_liste!$Y120+20)/20)+Resultat_liste!$V120</f>
        <v>7</v>
      </c>
      <c r="DR118" s="581">
        <f>V118*((Resultat_liste!$Y120+20)/20)+Resultat_liste!$V120</f>
        <v>-24</v>
      </c>
      <c r="DS118" s="581">
        <f>W118*((Resultat_liste!$Y120+20)/20)+Resultat_liste!$V120</f>
        <v>7</v>
      </c>
      <c r="DT118" s="581">
        <f>X118*((Resultat_liste!$Y120+20)/20)+Resultat_liste!$V120</f>
        <v>38</v>
      </c>
      <c r="DU118" s="581">
        <f>Y118*((Resultat_liste!$Y120+20)/20)+Resultat_liste!$V120</f>
        <v>7</v>
      </c>
      <c r="DV118" s="581">
        <f>Z118*((Resultat_liste!$Y120+20)/20)+Resultat_liste!$V120</f>
        <v>-24</v>
      </c>
      <c r="DW118" s="581">
        <f>AA118*((Resultat_liste!$Y120+20)/20)+Resultat_liste!$V120</f>
        <v>7</v>
      </c>
      <c r="DX118" s="581">
        <f>AB118*((Resultat_liste!$Y120+20)/20)+Resultat_liste!$V120</f>
        <v>38</v>
      </c>
      <c r="DY118" s="581">
        <f>AC118*((Resultat_liste!$Y120+20)/20)+Resultat_liste!$V120</f>
        <v>7</v>
      </c>
      <c r="DZ118" s="581">
        <f>AD118*((Resultat_liste!$Y120+20)/20)+Resultat_liste!$V120</f>
        <v>-24</v>
      </c>
      <c r="EA118" s="581">
        <f>AE118*((Resultat_liste!$Y120+20)/20)+Resultat_liste!$V120</f>
        <v>7</v>
      </c>
      <c r="EB118" s="581">
        <f>AF118*((Resultat_liste!$Y120+20)/20)+Resultat_liste!$V120</f>
        <v>38</v>
      </c>
      <c r="EC118" s="581">
        <f>AG118*((Resultat_liste!$Y120+20)/20)+Resultat_liste!$V120</f>
        <v>7</v>
      </c>
      <c r="ED118" s="581">
        <f>AH118*((Resultat_liste!$Y120+20)/20)+Resultat_liste!$V120</f>
        <v>-24</v>
      </c>
      <c r="EE118" s="581">
        <f>AI118*((Resultat_liste!$Y120+20)/20)+Resultat_liste!$V120</f>
        <v>7</v>
      </c>
      <c r="EF118" s="581">
        <f>AJ118*((Resultat_liste!$Y120+20)/20)+Resultat_liste!$V120</f>
        <v>38</v>
      </c>
      <c r="EG118" s="581">
        <f>AK118*((Resultat_liste!$Y120+20)/20)+Resultat_liste!$V120</f>
        <v>7</v>
      </c>
      <c r="EH118" s="581">
        <f>AL118*((Resultat_liste!$Y120+20)/20)+Resultat_liste!$V120</f>
        <v>-24</v>
      </c>
      <c r="EI118" s="581">
        <f>AM118*((Resultat_liste!$Y120+20)/20)+Resultat_liste!$V120</f>
        <v>7</v>
      </c>
      <c r="EJ118" s="581">
        <f>AN118*((Resultat_liste!$Y120+20)/20)+Resultat_liste!$V120</f>
        <v>38</v>
      </c>
      <c r="EK118" s="581">
        <f>AO118*((Resultat_liste!$Y120+20)/20)+Resultat_liste!$V120</f>
        <v>7</v>
      </c>
      <c r="EL118" s="581">
        <f>AP118*((Resultat_liste!$Y120+20)/20)+Resultat_liste!$V120</f>
        <v>-24</v>
      </c>
      <c r="EM118" s="581">
        <f>AQ118*((Resultat_liste!$Y120+20)/20)+Resultat_liste!$V120</f>
        <v>7</v>
      </c>
      <c r="EN118" s="581">
        <f>AR118*((Resultat_liste!$Y120+20)/20)+Resultat_liste!$V120</f>
        <v>38</v>
      </c>
      <c r="EO118" s="581">
        <f>AS118*((Resultat_liste!$Y120+20)/20)+Resultat_liste!$V120</f>
        <v>7</v>
      </c>
      <c r="EP118" s="581">
        <f>AT118*((Resultat_liste!$Y120+20)/20)+Resultat_liste!$V120</f>
        <v>-24</v>
      </c>
      <c r="EQ118" s="581">
        <f>AU118*((Resultat_liste!$Y120+20)/20)+Resultat_liste!$V120</f>
        <v>7</v>
      </c>
      <c r="ER118" s="581">
        <f>AV118*((Resultat_liste!$Y120+20)/20)+Resultat_liste!$V120</f>
        <v>38</v>
      </c>
      <c r="ES118" s="581">
        <f>AW118*((Resultat_liste!$Y120+20)/20)+Resultat_liste!$V120</f>
        <v>7</v>
      </c>
      <c r="ET118" s="581">
        <f>AX118*((Resultat_liste!$Y120+20)/20)+Resultat_liste!$V120</f>
        <v>-24</v>
      </c>
      <c r="EU118" s="581">
        <f>AY118*((Resultat_liste!$Y120+20)/20)+Resultat_liste!$V120</f>
        <v>7</v>
      </c>
      <c r="EV118" s="581">
        <f>AZ118*((Resultat_liste!$Y120+20)/20)+Resultat_liste!$V120</f>
        <v>38</v>
      </c>
      <c r="EW118" s="581">
        <f>BA118*((Resultat_liste!$Y120+20)/20)+Resultat_liste!$V120</f>
        <v>7</v>
      </c>
      <c r="EX118" s="581">
        <f>BB118*((Resultat_liste!$Y120+20)/20)+Resultat_liste!$V120</f>
        <v>-24</v>
      </c>
      <c r="EY118" s="581">
        <f>BC118*((Resultat_liste!$Y120+20)/20)+Resultat_liste!$V120</f>
        <v>7</v>
      </c>
      <c r="EZ118" s="581">
        <f>BD118*((Resultat_liste!$Y120+20)/20)+Resultat_liste!$V120</f>
        <v>38</v>
      </c>
      <c r="FA118" s="581">
        <f>BE118*((Resultat_liste!$Y120+20)/20)+Resultat_liste!$V120</f>
        <v>7</v>
      </c>
      <c r="FB118" s="581">
        <f t="shared" si="172"/>
        <v>20</v>
      </c>
      <c r="FC118" s="581">
        <f t="shared" si="173"/>
        <v>0</v>
      </c>
      <c r="FD118" s="581">
        <f t="shared" si="174"/>
        <v>-20</v>
      </c>
      <c r="FE118" s="581">
        <f t="shared" si="175"/>
        <v>0</v>
      </c>
      <c r="FF118" s="581">
        <f t="shared" si="176"/>
        <v>20</v>
      </c>
      <c r="FG118" s="581">
        <f t="shared" si="177"/>
        <v>0</v>
      </c>
      <c r="FH118" s="581">
        <f t="shared" si="178"/>
        <v>-20</v>
      </c>
      <c r="FI118" s="581">
        <f t="shared" si="179"/>
        <v>0</v>
      </c>
      <c r="FJ118" s="581">
        <f t="shared" si="180"/>
        <v>20</v>
      </c>
      <c r="FK118" s="581">
        <f t="shared" si="181"/>
        <v>0</v>
      </c>
      <c r="FL118" s="581">
        <f t="shared" si="182"/>
        <v>-20</v>
      </c>
      <c r="FM118" s="581">
        <f t="shared" si="183"/>
        <v>0</v>
      </c>
      <c r="FN118" s="581">
        <f t="shared" si="184"/>
        <v>20</v>
      </c>
      <c r="FO118" s="581">
        <f t="shared" si="185"/>
        <v>0</v>
      </c>
      <c r="FP118" s="581">
        <f t="shared" si="186"/>
        <v>-20</v>
      </c>
      <c r="FQ118" s="581">
        <f t="shared" si="187"/>
        <v>0</v>
      </c>
      <c r="FR118" s="581">
        <f t="shared" si="188"/>
        <v>20</v>
      </c>
      <c r="FS118" s="581">
        <f t="shared" si="189"/>
        <v>0</v>
      </c>
      <c r="FT118" s="581">
        <f t="shared" si="190"/>
        <v>-20</v>
      </c>
      <c r="FU118" s="581">
        <f t="shared" si="191"/>
        <v>0</v>
      </c>
      <c r="FV118" s="581">
        <f t="shared" si="192"/>
        <v>20</v>
      </c>
      <c r="FW118" s="581">
        <f t="shared" si="193"/>
        <v>0</v>
      </c>
      <c r="FX118" s="581">
        <f t="shared" si="194"/>
        <v>-20</v>
      </c>
      <c r="FY118" s="581">
        <f t="shared" si="195"/>
        <v>0</v>
      </c>
      <c r="FZ118" s="581">
        <f t="shared" si="196"/>
        <v>20</v>
      </c>
      <c r="GA118" s="581">
        <f t="shared" si="197"/>
        <v>0</v>
      </c>
      <c r="GB118" s="581">
        <f t="shared" si="101"/>
        <v>-20</v>
      </c>
      <c r="GC118" s="581">
        <f t="shared" si="102"/>
        <v>0</v>
      </c>
      <c r="GD118" s="581">
        <f t="shared" si="103"/>
        <v>20</v>
      </c>
      <c r="GE118" s="581">
        <f t="shared" si="104"/>
        <v>0</v>
      </c>
      <c r="GF118" s="581">
        <f t="shared" si="105"/>
        <v>-20</v>
      </c>
      <c r="GG118" s="581">
        <f t="shared" si="106"/>
        <v>0</v>
      </c>
      <c r="GH118" s="581">
        <f t="shared" si="107"/>
        <v>20</v>
      </c>
      <c r="GI118" s="581">
        <f t="shared" si="108"/>
        <v>0</v>
      </c>
      <c r="GJ118" s="581">
        <f t="shared" si="109"/>
        <v>-20</v>
      </c>
      <c r="GK118" s="581">
        <f t="shared" si="110"/>
        <v>0</v>
      </c>
      <c r="GL118" s="581">
        <f t="shared" si="111"/>
        <v>20</v>
      </c>
      <c r="GM118" s="581">
        <f t="shared" si="112"/>
        <v>0</v>
      </c>
      <c r="GN118" s="581">
        <f t="shared" si="113"/>
        <v>-20</v>
      </c>
      <c r="GO118" s="581">
        <f t="shared" si="114"/>
        <v>0</v>
      </c>
      <c r="GP118" s="581">
        <f t="shared" si="115"/>
        <v>20</v>
      </c>
      <c r="GQ118" s="581">
        <f t="shared" si="116"/>
        <v>0</v>
      </c>
      <c r="GR118" s="581">
        <f t="shared" si="117"/>
        <v>-20</v>
      </c>
      <c r="GS118" s="581">
        <f t="shared" si="118"/>
        <v>0</v>
      </c>
      <c r="GT118" s="581">
        <f t="shared" si="119"/>
        <v>20</v>
      </c>
      <c r="GU118" s="581">
        <f t="shared" si="120"/>
        <v>0</v>
      </c>
      <c r="GV118" s="581">
        <f t="shared" si="121"/>
        <v>-20</v>
      </c>
      <c r="GW118" s="581">
        <f t="shared" si="122"/>
        <v>0</v>
      </c>
      <c r="GX118" s="581">
        <f t="shared" si="123"/>
        <v>20</v>
      </c>
      <c r="GY118" s="581">
        <f t="shared" si="124"/>
        <v>0</v>
      </c>
    </row>
    <row r="119" spans="1:207" ht="16.5" thickTop="1" thickBot="1" x14ac:dyDescent="0.3">
      <c r="A119" s="581">
        <v>1180</v>
      </c>
      <c r="B119" s="584" t="s">
        <v>131</v>
      </c>
      <c r="C119" s="581">
        <f t="shared" si="198"/>
        <v>17</v>
      </c>
      <c r="D119" s="581">
        <f t="shared" si="125"/>
        <v>1701</v>
      </c>
      <c r="E119" s="581">
        <v>1180</v>
      </c>
      <c r="F119" s="581">
        <f t="shared" si="199"/>
        <v>1</v>
      </c>
      <c r="G119" s="582" t="str">
        <f t="shared" si="200"/>
        <v>cuivre</v>
      </c>
      <c r="H119" s="581">
        <v>20</v>
      </c>
      <c r="I119" s="581">
        <v>0</v>
      </c>
      <c r="J119" s="581">
        <v>-20</v>
      </c>
      <c r="K119" s="581">
        <v>0</v>
      </c>
      <c r="L119" s="581">
        <f t="shared" si="126"/>
        <v>20</v>
      </c>
      <c r="M119" s="581">
        <f t="shared" si="127"/>
        <v>0</v>
      </c>
      <c r="N119" s="581">
        <f t="shared" si="128"/>
        <v>-20</v>
      </c>
      <c r="O119" s="581">
        <f t="shared" si="129"/>
        <v>0</v>
      </c>
      <c r="P119" s="581">
        <f t="shared" si="130"/>
        <v>20</v>
      </c>
      <c r="Q119" s="581">
        <f t="shared" si="131"/>
        <v>0</v>
      </c>
      <c r="R119" s="581">
        <f t="shared" si="132"/>
        <v>-20</v>
      </c>
      <c r="S119" s="581">
        <f t="shared" si="133"/>
        <v>0</v>
      </c>
      <c r="T119" s="581">
        <f t="shared" si="134"/>
        <v>20</v>
      </c>
      <c r="U119" s="581">
        <f t="shared" si="135"/>
        <v>0</v>
      </c>
      <c r="V119" s="581">
        <f t="shared" si="136"/>
        <v>-20</v>
      </c>
      <c r="W119" s="581">
        <f t="shared" si="137"/>
        <v>0</v>
      </c>
      <c r="X119" s="581">
        <f t="shared" si="138"/>
        <v>20</v>
      </c>
      <c r="Y119" s="581">
        <f t="shared" si="139"/>
        <v>0</v>
      </c>
      <c r="Z119" s="581">
        <f t="shared" si="140"/>
        <v>-20</v>
      </c>
      <c r="AA119" s="581">
        <f t="shared" si="141"/>
        <v>0</v>
      </c>
      <c r="AB119" s="581">
        <f t="shared" si="142"/>
        <v>20</v>
      </c>
      <c r="AC119" s="581">
        <f t="shared" si="143"/>
        <v>0</v>
      </c>
      <c r="AD119" s="581">
        <f t="shared" si="144"/>
        <v>-20</v>
      </c>
      <c r="AE119" s="581">
        <f t="shared" si="145"/>
        <v>0</v>
      </c>
      <c r="AF119" s="581">
        <f t="shared" si="146"/>
        <v>20</v>
      </c>
      <c r="AG119" s="581">
        <f t="shared" si="147"/>
        <v>0</v>
      </c>
      <c r="AH119" s="581">
        <f t="shared" si="148"/>
        <v>-20</v>
      </c>
      <c r="AI119" s="581">
        <f t="shared" si="149"/>
        <v>0</v>
      </c>
      <c r="AJ119" s="581">
        <f t="shared" si="150"/>
        <v>20</v>
      </c>
      <c r="AK119" s="581">
        <f t="shared" si="151"/>
        <v>0</v>
      </c>
      <c r="AL119" s="581">
        <f t="shared" si="152"/>
        <v>-20</v>
      </c>
      <c r="AM119" s="581">
        <f t="shared" si="153"/>
        <v>0</v>
      </c>
      <c r="AN119" s="581">
        <f t="shared" si="154"/>
        <v>20</v>
      </c>
      <c r="AO119" s="581">
        <f t="shared" si="155"/>
        <v>0</v>
      </c>
      <c r="AP119" s="581">
        <f t="shared" si="156"/>
        <v>-20</v>
      </c>
      <c r="AQ119" s="581">
        <f t="shared" si="157"/>
        <v>0</v>
      </c>
      <c r="AR119" s="581">
        <f t="shared" si="158"/>
        <v>20</v>
      </c>
      <c r="AS119" s="581">
        <f t="shared" si="159"/>
        <v>0</v>
      </c>
      <c r="AT119" s="581">
        <f t="shared" si="160"/>
        <v>-20</v>
      </c>
      <c r="AU119" s="581">
        <f t="shared" si="161"/>
        <v>0</v>
      </c>
      <c r="AV119" s="581">
        <f t="shared" si="162"/>
        <v>20</v>
      </c>
      <c r="AW119" s="581">
        <f t="shared" si="163"/>
        <v>0</v>
      </c>
      <c r="AX119" s="581">
        <f t="shared" si="164"/>
        <v>-20</v>
      </c>
      <c r="AY119" s="581">
        <f t="shared" si="165"/>
        <v>0</v>
      </c>
      <c r="AZ119" s="581">
        <f t="shared" si="166"/>
        <v>20</v>
      </c>
      <c r="BA119" s="581">
        <f t="shared" si="167"/>
        <v>0</v>
      </c>
      <c r="BB119" s="581">
        <f t="shared" si="168"/>
        <v>-20</v>
      </c>
      <c r="BC119" s="581">
        <f t="shared" si="169"/>
        <v>0</v>
      </c>
      <c r="BD119" s="581">
        <f t="shared" si="170"/>
        <v>20</v>
      </c>
      <c r="BE119" s="581">
        <f t="shared" si="171"/>
        <v>0</v>
      </c>
      <c r="BF119" s="581">
        <f>H119*((Resultat_liste!$M121+20)/20)+Resultat_liste!$J121</f>
        <v>32</v>
      </c>
      <c r="BG119" s="581">
        <f>I119*((Resultat_liste!$M121+20)/20)+Resultat_liste!$J121</f>
        <v>0</v>
      </c>
      <c r="BH119" s="581">
        <f>J119*((Resultat_liste!$M121+20)/20)+Resultat_liste!$J121</f>
        <v>-32</v>
      </c>
      <c r="BI119" s="581">
        <f>K119*((Resultat_liste!$M121+20)/20)+Resultat_liste!$J121</f>
        <v>0</v>
      </c>
      <c r="BJ119" s="581">
        <f>L119*((Resultat_liste!$M121+20)/20)+Resultat_liste!$J121</f>
        <v>32</v>
      </c>
      <c r="BK119" s="581">
        <f>M119*((Resultat_liste!$M121+20)/20)+Resultat_liste!$J121</f>
        <v>0</v>
      </c>
      <c r="BL119" s="581">
        <f>N119*((Resultat_liste!$M121+20)/20)+Resultat_liste!$J121</f>
        <v>-32</v>
      </c>
      <c r="BM119" s="581">
        <f>O119*((Resultat_liste!$M121+20)/20)+Resultat_liste!$J121</f>
        <v>0</v>
      </c>
      <c r="BN119" s="581">
        <f>P119*((Resultat_liste!$M121+20)/20)+Resultat_liste!$J121</f>
        <v>32</v>
      </c>
      <c r="BO119" s="581">
        <f>Q119*((Resultat_liste!$M121+20)/20)+Resultat_liste!$J121</f>
        <v>0</v>
      </c>
      <c r="BP119" s="581">
        <f>R119*((Resultat_liste!$M121+20)/20)+Resultat_liste!$J121</f>
        <v>-32</v>
      </c>
      <c r="BQ119" s="581">
        <f>S119*((Resultat_liste!$M121+20)/20)+Resultat_liste!$J121</f>
        <v>0</v>
      </c>
      <c r="BR119" s="581">
        <f>T119*((Resultat_liste!$M121+20)/20)+Resultat_liste!$J121</f>
        <v>32</v>
      </c>
      <c r="BS119" s="581">
        <f>U119*((Resultat_liste!$M121+20)/20)+Resultat_liste!$J121</f>
        <v>0</v>
      </c>
      <c r="BT119" s="581">
        <f>V119*((Resultat_liste!$M121+20)/20)+Resultat_liste!$J121</f>
        <v>-32</v>
      </c>
      <c r="BU119" s="581">
        <f>W119*((Resultat_liste!$M121+20)/20)+Resultat_liste!$J121</f>
        <v>0</v>
      </c>
      <c r="BV119" s="581">
        <f>X119*((Resultat_liste!$M121+20)/20)+Resultat_liste!$J121</f>
        <v>32</v>
      </c>
      <c r="BW119" s="581">
        <f>Y119*((Resultat_liste!$M121+20)/20)+Resultat_liste!$J121</f>
        <v>0</v>
      </c>
      <c r="BX119" s="581">
        <f>Z119*((Resultat_liste!$M121+20)/20)+Resultat_liste!$J121</f>
        <v>-32</v>
      </c>
      <c r="BY119" s="581">
        <f>AA119*((Resultat_liste!$M121+20)/20)+Resultat_liste!$J121</f>
        <v>0</v>
      </c>
      <c r="BZ119" s="581">
        <f>AB119*((Resultat_liste!$M121+20)/20)+Resultat_liste!$J121</f>
        <v>32</v>
      </c>
      <c r="CA119" s="581">
        <f>AC119*((Resultat_liste!$M121+20)/20)+Resultat_liste!$J121</f>
        <v>0</v>
      </c>
      <c r="CB119" s="581">
        <f>AD119*((Resultat_liste!$M121+20)/20)+Resultat_liste!$J121</f>
        <v>-32</v>
      </c>
      <c r="CC119" s="581">
        <f>AE119*((Resultat_liste!$M121+20)/20)+Resultat_liste!$J121</f>
        <v>0</v>
      </c>
      <c r="CD119" s="581">
        <f>AF119*((Resultat_liste!$M121+20)/20)+Resultat_liste!$J121</f>
        <v>32</v>
      </c>
      <c r="CE119" s="581">
        <f>AG119*((Resultat_liste!$M121+20)/20)+Resultat_liste!$J121</f>
        <v>0</v>
      </c>
      <c r="CF119" s="581">
        <f>AH119*((Resultat_liste!$M121+20)/20)+Resultat_liste!$J121</f>
        <v>-32</v>
      </c>
      <c r="CG119" s="581">
        <f>AI119*((Resultat_liste!$M121+20)/20)+Resultat_liste!$J121</f>
        <v>0</v>
      </c>
      <c r="CH119" s="581">
        <f>AJ119*((Resultat_liste!$M121+20)/20)+Resultat_liste!$J121</f>
        <v>32</v>
      </c>
      <c r="CI119" s="581">
        <f>AK119*((Resultat_liste!$M121+20)/20)+Resultat_liste!$J121</f>
        <v>0</v>
      </c>
      <c r="CJ119" s="581">
        <f>AL119*((Resultat_liste!$M121+20)/20)+Resultat_liste!$J121</f>
        <v>-32</v>
      </c>
      <c r="CK119" s="581">
        <f>AM119*((Resultat_liste!$M121+20)/20)+Resultat_liste!$J121</f>
        <v>0</v>
      </c>
      <c r="CL119" s="581">
        <f>AN119*((Resultat_liste!$M121+20)/20)+Resultat_liste!$J121</f>
        <v>32</v>
      </c>
      <c r="CM119" s="581">
        <f>AO119*((Resultat_liste!$M121+20)/20)+Resultat_liste!$J121</f>
        <v>0</v>
      </c>
      <c r="CN119" s="581">
        <f>AP119*((Resultat_liste!$M121+20)/20)+Resultat_liste!$J121</f>
        <v>-32</v>
      </c>
      <c r="CO119" s="581">
        <f>AQ119*((Resultat_liste!$M121+20)/20)+Resultat_liste!$J121</f>
        <v>0</v>
      </c>
      <c r="CP119" s="581">
        <f>AR119*((Resultat_liste!$M121+20)/20)+Resultat_liste!$J121</f>
        <v>32</v>
      </c>
      <c r="CQ119" s="581">
        <f>AS119*((Resultat_liste!$M121+20)/20)+Resultat_liste!$J121</f>
        <v>0</v>
      </c>
      <c r="CR119" s="581">
        <f>AT119*((Resultat_liste!$M121+20)/20)+Resultat_liste!$J121</f>
        <v>-32</v>
      </c>
      <c r="CS119" s="581">
        <f>AU119*((Resultat_liste!$M121+20)/20)+Resultat_liste!$J121</f>
        <v>0</v>
      </c>
      <c r="CT119" s="581">
        <f>AV119*((Resultat_liste!$M121+20)/20)+Resultat_liste!$J121</f>
        <v>32</v>
      </c>
      <c r="CU119" s="581">
        <f>AW119*((Resultat_liste!$M121+20)/20)+Resultat_liste!$J121</f>
        <v>0</v>
      </c>
      <c r="CV119" s="581">
        <f>AX119*((Resultat_liste!$M121+20)/20)+Resultat_liste!$J121</f>
        <v>-32</v>
      </c>
      <c r="CW119" s="581">
        <f>AY119*((Resultat_liste!$M121+20)/20)+Resultat_liste!$J121</f>
        <v>0</v>
      </c>
      <c r="CX119" s="581">
        <f>AZ119*((Resultat_liste!$M121+20)/20)+Resultat_liste!$J121</f>
        <v>32</v>
      </c>
      <c r="CY119" s="581">
        <f>BA119*((Resultat_liste!$M121+20)/20)+Resultat_liste!$J121</f>
        <v>0</v>
      </c>
      <c r="CZ119" s="581">
        <f>BB119*((Resultat_liste!$M121+20)/20)+Resultat_liste!$J121</f>
        <v>-32</v>
      </c>
      <c r="DA119" s="581">
        <f>BC119*((Resultat_liste!$M121+20)/20)+Resultat_liste!$J121</f>
        <v>0</v>
      </c>
      <c r="DB119" s="581">
        <f>BD119*((Resultat_liste!$M121+20)/20)+Resultat_liste!$J121</f>
        <v>32</v>
      </c>
      <c r="DC119" s="581">
        <f>BE119*((Resultat_liste!$M121+20)/20)+Resultat_liste!$J121</f>
        <v>0</v>
      </c>
      <c r="DD119" s="581">
        <f>H119*((Resultat_liste!$Y121+20)/20)+Resultat_liste!$V121</f>
        <v>29</v>
      </c>
      <c r="DE119" s="581">
        <f>I119*((Resultat_liste!$Y121+20)/20)+Resultat_liste!$V121</f>
        <v>0</v>
      </c>
      <c r="DF119" s="581">
        <f>J119*((Resultat_liste!$Y121+20)/20)+Resultat_liste!$V121</f>
        <v>-29</v>
      </c>
      <c r="DG119" s="581">
        <f>K119*((Resultat_liste!$Y121+20)/20)+Resultat_liste!$V121</f>
        <v>0</v>
      </c>
      <c r="DH119" s="581">
        <f>L119*((Resultat_liste!$Y121+20)/20)+Resultat_liste!$V121</f>
        <v>29</v>
      </c>
      <c r="DI119" s="581">
        <f>M119*((Resultat_liste!$Y121+20)/20)+Resultat_liste!$V121</f>
        <v>0</v>
      </c>
      <c r="DJ119" s="581">
        <f>N119*((Resultat_liste!$Y121+20)/20)+Resultat_liste!$V121</f>
        <v>-29</v>
      </c>
      <c r="DK119" s="581">
        <f>O119*((Resultat_liste!$Y121+20)/20)+Resultat_liste!$V121</f>
        <v>0</v>
      </c>
      <c r="DL119" s="581">
        <f>P119*((Resultat_liste!$Y121+20)/20)+Resultat_liste!$V121</f>
        <v>29</v>
      </c>
      <c r="DM119" s="581">
        <f>Q119*((Resultat_liste!$Y121+20)/20)+Resultat_liste!$V121</f>
        <v>0</v>
      </c>
      <c r="DN119" s="581">
        <f>R119*((Resultat_liste!$Y121+20)/20)+Resultat_liste!$V121</f>
        <v>-29</v>
      </c>
      <c r="DO119" s="581">
        <f>S119*((Resultat_liste!$Y121+20)/20)+Resultat_liste!$V121</f>
        <v>0</v>
      </c>
      <c r="DP119" s="581">
        <f>T119*((Resultat_liste!$Y121+20)/20)+Resultat_liste!$V121</f>
        <v>29</v>
      </c>
      <c r="DQ119" s="581">
        <f>U119*((Resultat_liste!$Y121+20)/20)+Resultat_liste!$V121</f>
        <v>0</v>
      </c>
      <c r="DR119" s="581">
        <f>V119*((Resultat_liste!$Y121+20)/20)+Resultat_liste!$V121</f>
        <v>-29</v>
      </c>
      <c r="DS119" s="581">
        <f>W119*((Resultat_liste!$Y121+20)/20)+Resultat_liste!$V121</f>
        <v>0</v>
      </c>
      <c r="DT119" s="581">
        <f>X119*((Resultat_liste!$Y121+20)/20)+Resultat_liste!$V121</f>
        <v>29</v>
      </c>
      <c r="DU119" s="581">
        <f>Y119*((Resultat_liste!$Y121+20)/20)+Resultat_liste!$V121</f>
        <v>0</v>
      </c>
      <c r="DV119" s="581">
        <f>Z119*((Resultat_liste!$Y121+20)/20)+Resultat_liste!$V121</f>
        <v>-29</v>
      </c>
      <c r="DW119" s="581">
        <f>AA119*((Resultat_liste!$Y121+20)/20)+Resultat_liste!$V121</f>
        <v>0</v>
      </c>
      <c r="DX119" s="581">
        <f>AB119*((Resultat_liste!$Y121+20)/20)+Resultat_liste!$V121</f>
        <v>29</v>
      </c>
      <c r="DY119" s="581">
        <f>AC119*((Resultat_liste!$Y121+20)/20)+Resultat_liste!$V121</f>
        <v>0</v>
      </c>
      <c r="DZ119" s="581">
        <f>AD119*((Resultat_liste!$Y121+20)/20)+Resultat_liste!$V121</f>
        <v>-29</v>
      </c>
      <c r="EA119" s="581">
        <f>AE119*((Resultat_liste!$Y121+20)/20)+Resultat_liste!$V121</f>
        <v>0</v>
      </c>
      <c r="EB119" s="581">
        <f>AF119*((Resultat_liste!$Y121+20)/20)+Resultat_liste!$V121</f>
        <v>29</v>
      </c>
      <c r="EC119" s="581">
        <f>AG119*((Resultat_liste!$Y121+20)/20)+Resultat_liste!$V121</f>
        <v>0</v>
      </c>
      <c r="ED119" s="581">
        <f>AH119*((Resultat_liste!$Y121+20)/20)+Resultat_liste!$V121</f>
        <v>-29</v>
      </c>
      <c r="EE119" s="581">
        <f>AI119*((Resultat_liste!$Y121+20)/20)+Resultat_liste!$V121</f>
        <v>0</v>
      </c>
      <c r="EF119" s="581">
        <f>AJ119*((Resultat_liste!$Y121+20)/20)+Resultat_liste!$V121</f>
        <v>29</v>
      </c>
      <c r="EG119" s="581">
        <f>AK119*((Resultat_liste!$Y121+20)/20)+Resultat_liste!$V121</f>
        <v>0</v>
      </c>
      <c r="EH119" s="581">
        <f>AL119*((Resultat_liste!$Y121+20)/20)+Resultat_liste!$V121</f>
        <v>-29</v>
      </c>
      <c r="EI119" s="581">
        <f>AM119*((Resultat_liste!$Y121+20)/20)+Resultat_liste!$V121</f>
        <v>0</v>
      </c>
      <c r="EJ119" s="581">
        <f>AN119*((Resultat_liste!$Y121+20)/20)+Resultat_liste!$V121</f>
        <v>29</v>
      </c>
      <c r="EK119" s="581">
        <f>AO119*((Resultat_liste!$Y121+20)/20)+Resultat_liste!$V121</f>
        <v>0</v>
      </c>
      <c r="EL119" s="581">
        <f>AP119*((Resultat_liste!$Y121+20)/20)+Resultat_liste!$V121</f>
        <v>-29</v>
      </c>
      <c r="EM119" s="581">
        <f>AQ119*((Resultat_liste!$Y121+20)/20)+Resultat_liste!$V121</f>
        <v>0</v>
      </c>
      <c r="EN119" s="581">
        <f>AR119*((Resultat_liste!$Y121+20)/20)+Resultat_liste!$V121</f>
        <v>29</v>
      </c>
      <c r="EO119" s="581">
        <f>AS119*((Resultat_liste!$Y121+20)/20)+Resultat_liste!$V121</f>
        <v>0</v>
      </c>
      <c r="EP119" s="581">
        <f>AT119*((Resultat_liste!$Y121+20)/20)+Resultat_liste!$V121</f>
        <v>-29</v>
      </c>
      <c r="EQ119" s="581">
        <f>AU119*((Resultat_liste!$Y121+20)/20)+Resultat_liste!$V121</f>
        <v>0</v>
      </c>
      <c r="ER119" s="581">
        <f>AV119*((Resultat_liste!$Y121+20)/20)+Resultat_liste!$V121</f>
        <v>29</v>
      </c>
      <c r="ES119" s="581">
        <f>AW119*((Resultat_liste!$Y121+20)/20)+Resultat_liste!$V121</f>
        <v>0</v>
      </c>
      <c r="ET119" s="581">
        <f>AX119*((Resultat_liste!$Y121+20)/20)+Resultat_liste!$V121</f>
        <v>-29</v>
      </c>
      <c r="EU119" s="581">
        <f>AY119*((Resultat_liste!$Y121+20)/20)+Resultat_liste!$V121</f>
        <v>0</v>
      </c>
      <c r="EV119" s="581">
        <f>AZ119*((Resultat_liste!$Y121+20)/20)+Resultat_liste!$V121</f>
        <v>29</v>
      </c>
      <c r="EW119" s="581">
        <f>BA119*((Resultat_liste!$Y121+20)/20)+Resultat_liste!$V121</f>
        <v>0</v>
      </c>
      <c r="EX119" s="581">
        <f>BB119*((Resultat_liste!$Y121+20)/20)+Resultat_liste!$V121</f>
        <v>-29</v>
      </c>
      <c r="EY119" s="581">
        <f>BC119*((Resultat_liste!$Y121+20)/20)+Resultat_liste!$V121</f>
        <v>0</v>
      </c>
      <c r="EZ119" s="581">
        <f>BD119*((Resultat_liste!$Y121+20)/20)+Resultat_liste!$V121</f>
        <v>29</v>
      </c>
      <c r="FA119" s="581">
        <f>BE119*((Resultat_liste!$Y121+20)/20)+Resultat_liste!$V121</f>
        <v>0</v>
      </c>
      <c r="FB119" s="581">
        <f t="shared" si="172"/>
        <v>20</v>
      </c>
      <c r="FC119" s="581">
        <f t="shared" si="173"/>
        <v>0</v>
      </c>
      <c r="FD119" s="581">
        <f t="shared" si="174"/>
        <v>-20</v>
      </c>
      <c r="FE119" s="581">
        <f t="shared" si="175"/>
        <v>0</v>
      </c>
      <c r="FF119" s="581">
        <f t="shared" si="176"/>
        <v>20</v>
      </c>
      <c r="FG119" s="581">
        <f t="shared" si="177"/>
        <v>0</v>
      </c>
      <c r="FH119" s="581">
        <f t="shared" si="178"/>
        <v>-20</v>
      </c>
      <c r="FI119" s="581">
        <f t="shared" si="179"/>
        <v>0</v>
      </c>
      <c r="FJ119" s="581">
        <f t="shared" si="180"/>
        <v>20</v>
      </c>
      <c r="FK119" s="581">
        <f t="shared" si="181"/>
        <v>0</v>
      </c>
      <c r="FL119" s="581">
        <f t="shared" si="182"/>
        <v>-20</v>
      </c>
      <c r="FM119" s="581">
        <f t="shared" si="183"/>
        <v>0</v>
      </c>
      <c r="FN119" s="581">
        <f t="shared" si="184"/>
        <v>20</v>
      </c>
      <c r="FO119" s="581">
        <f t="shared" si="185"/>
        <v>0</v>
      </c>
      <c r="FP119" s="581">
        <f t="shared" si="186"/>
        <v>-20</v>
      </c>
      <c r="FQ119" s="581">
        <f t="shared" si="187"/>
        <v>0</v>
      </c>
      <c r="FR119" s="581">
        <f t="shared" si="188"/>
        <v>20</v>
      </c>
      <c r="FS119" s="581">
        <f t="shared" si="189"/>
        <v>0</v>
      </c>
      <c r="FT119" s="581">
        <f t="shared" si="190"/>
        <v>-20</v>
      </c>
      <c r="FU119" s="581">
        <f t="shared" si="191"/>
        <v>0</v>
      </c>
      <c r="FV119" s="581">
        <f t="shared" si="192"/>
        <v>20</v>
      </c>
      <c r="FW119" s="581">
        <f t="shared" si="193"/>
        <v>0</v>
      </c>
      <c r="FX119" s="581">
        <f t="shared" si="194"/>
        <v>-20</v>
      </c>
      <c r="FY119" s="581">
        <f t="shared" si="195"/>
        <v>0</v>
      </c>
      <c r="FZ119" s="581">
        <f t="shared" si="196"/>
        <v>20</v>
      </c>
      <c r="GA119" s="581">
        <f t="shared" si="197"/>
        <v>0</v>
      </c>
      <c r="GB119" s="581">
        <f t="shared" si="101"/>
        <v>-20</v>
      </c>
      <c r="GC119" s="581">
        <f t="shared" si="102"/>
        <v>0</v>
      </c>
      <c r="GD119" s="581">
        <f t="shared" si="103"/>
        <v>20</v>
      </c>
      <c r="GE119" s="581">
        <f t="shared" si="104"/>
        <v>0</v>
      </c>
      <c r="GF119" s="581">
        <f t="shared" si="105"/>
        <v>-20</v>
      </c>
      <c r="GG119" s="581">
        <f t="shared" si="106"/>
        <v>0</v>
      </c>
      <c r="GH119" s="581">
        <f t="shared" si="107"/>
        <v>20</v>
      </c>
      <c r="GI119" s="581">
        <f t="shared" si="108"/>
        <v>0</v>
      </c>
      <c r="GJ119" s="581">
        <f t="shared" si="109"/>
        <v>-20</v>
      </c>
      <c r="GK119" s="581">
        <f t="shared" si="110"/>
        <v>0</v>
      </c>
      <c r="GL119" s="581">
        <f t="shared" si="111"/>
        <v>20</v>
      </c>
      <c r="GM119" s="581">
        <f t="shared" si="112"/>
        <v>0</v>
      </c>
      <c r="GN119" s="581">
        <f t="shared" si="113"/>
        <v>-20</v>
      </c>
      <c r="GO119" s="581">
        <f t="shared" si="114"/>
        <v>0</v>
      </c>
      <c r="GP119" s="581">
        <f t="shared" si="115"/>
        <v>20</v>
      </c>
      <c r="GQ119" s="581">
        <f t="shared" si="116"/>
        <v>0</v>
      </c>
      <c r="GR119" s="581">
        <f t="shared" si="117"/>
        <v>-20</v>
      </c>
      <c r="GS119" s="581">
        <f t="shared" si="118"/>
        <v>0</v>
      </c>
      <c r="GT119" s="581">
        <f t="shared" si="119"/>
        <v>20</v>
      </c>
      <c r="GU119" s="581">
        <f t="shared" si="120"/>
        <v>0</v>
      </c>
      <c r="GV119" s="581">
        <f t="shared" si="121"/>
        <v>-20</v>
      </c>
      <c r="GW119" s="581">
        <f t="shared" si="122"/>
        <v>0</v>
      </c>
      <c r="GX119" s="581">
        <f t="shared" si="123"/>
        <v>20</v>
      </c>
      <c r="GY119" s="581">
        <f t="shared" si="124"/>
        <v>0</v>
      </c>
    </row>
    <row r="120" spans="1:207" ht="16.5" thickTop="1" thickBot="1" x14ac:dyDescent="0.3">
      <c r="A120" s="581">
        <v>1190</v>
      </c>
      <c r="B120" s="584" t="s">
        <v>131</v>
      </c>
      <c r="C120" s="581">
        <f t="shared" si="198"/>
        <v>17</v>
      </c>
      <c r="D120" s="581">
        <f t="shared" si="125"/>
        <v>1702</v>
      </c>
      <c r="E120" s="581">
        <v>1190</v>
      </c>
      <c r="F120" s="581">
        <f t="shared" si="199"/>
        <v>2</v>
      </c>
      <c r="G120" s="582" t="str">
        <f t="shared" si="200"/>
        <v>cuivre</v>
      </c>
      <c r="H120" s="581">
        <v>20</v>
      </c>
      <c r="I120" s="581">
        <v>0</v>
      </c>
      <c r="J120" s="581">
        <v>-20</v>
      </c>
      <c r="K120" s="581">
        <v>0</v>
      </c>
      <c r="L120" s="581">
        <f t="shared" si="126"/>
        <v>20</v>
      </c>
      <c r="M120" s="581">
        <f t="shared" si="127"/>
        <v>0</v>
      </c>
      <c r="N120" s="581">
        <f t="shared" si="128"/>
        <v>-20</v>
      </c>
      <c r="O120" s="581">
        <f t="shared" si="129"/>
        <v>0</v>
      </c>
      <c r="P120" s="581">
        <f t="shared" si="130"/>
        <v>20</v>
      </c>
      <c r="Q120" s="581">
        <f t="shared" si="131"/>
        <v>0</v>
      </c>
      <c r="R120" s="581">
        <f t="shared" si="132"/>
        <v>-20</v>
      </c>
      <c r="S120" s="581">
        <f t="shared" si="133"/>
        <v>0</v>
      </c>
      <c r="T120" s="581">
        <f t="shared" si="134"/>
        <v>20</v>
      </c>
      <c r="U120" s="581">
        <f t="shared" si="135"/>
        <v>0</v>
      </c>
      <c r="V120" s="581">
        <f t="shared" si="136"/>
        <v>-20</v>
      </c>
      <c r="W120" s="581">
        <f t="shared" si="137"/>
        <v>0</v>
      </c>
      <c r="X120" s="581">
        <f t="shared" si="138"/>
        <v>20</v>
      </c>
      <c r="Y120" s="581">
        <f t="shared" si="139"/>
        <v>0</v>
      </c>
      <c r="Z120" s="581">
        <f t="shared" si="140"/>
        <v>-20</v>
      </c>
      <c r="AA120" s="581">
        <f t="shared" si="141"/>
        <v>0</v>
      </c>
      <c r="AB120" s="581">
        <f t="shared" si="142"/>
        <v>20</v>
      </c>
      <c r="AC120" s="581">
        <f t="shared" si="143"/>
        <v>0</v>
      </c>
      <c r="AD120" s="581">
        <f t="shared" si="144"/>
        <v>-20</v>
      </c>
      <c r="AE120" s="581">
        <f t="shared" si="145"/>
        <v>0</v>
      </c>
      <c r="AF120" s="581">
        <f t="shared" si="146"/>
        <v>20</v>
      </c>
      <c r="AG120" s="581">
        <f t="shared" si="147"/>
        <v>0</v>
      </c>
      <c r="AH120" s="581">
        <f t="shared" si="148"/>
        <v>-20</v>
      </c>
      <c r="AI120" s="581">
        <f t="shared" si="149"/>
        <v>0</v>
      </c>
      <c r="AJ120" s="581">
        <f t="shared" si="150"/>
        <v>20</v>
      </c>
      <c r="AK120" s="581">
        <f t="shared" si="151"/>
        <v>0</v>
      </c>
      <c r="AL120" s="581">
        <f t="shared" si="152"/>
        <v>-20</v>
      </c>
      <c r="AM120" s="581">
        <f t="shared" si="153"/>
        <v>0</v>
      </c>
      <c r="AN120" s="581">
        <f t="shared" si="154"/>
        <v>20</v>
      </c>
      <c r="AO120" s="581">
        <f t="shared" si="155"/>
        <v>0</v>
      </c>
      <c r="AP120" s="581">
        <f t="shared" si="156"/>
        <v>-20</v>
      </c>
      <c r="AQ120" s="581">
        <f t="shared" si="157"/>
        <v>0</v>
      </c>
      <c r="AR120" s="581">
        <f t="shared" si="158"/>
        <v>20</v>
      </c>
      <c r="AS120" s="581">
        <f t="shared" si="159"/>
        <v>0</v>
      </c>
      <c r="AT120" s="581">
        <f t="shared" si="160"/>
        <v>-20</v>
      </c>
      <c r="AU120" s="581">
        <f t="shared" si="161"/>
        <v>0</v>
      </c>
      <c r="AV120" s="581">
        <f t="shared" si="162"/>
        <v>20</v>
      </c>
      <c r="AW120" s="581">
        <f t="shared" si="163"/>
        <v>0</v>
      </c>
      <c r="AX120" s="581">
        <f t="shared" si="164"/>
        <v>-20</v>
      </c>
      <c r="AY120" s="581">
        <f t="shared" si="165"/>
        <v>0</v>
      </c>
      <c r="AZ120" s="581">
        <f t="shared" si="166"/>
        <v>20</v>
      </c>
      <c r="BA120" s="581">
        <f t="shared" si="167"/>
        <v>0</v>
      </c>
      <c r="BB120" s="581">
        <f t="shared" si="168"/>
        <v>-20</v>
      </c>
      <c r="BC120" s="581">
        <f t="shared" si="169"/>
        <v>0</v>
      </c>
      <c r="BD120" s="581">
        <f t="shared" si="170"/>
        <v>20</v>
      </c>
      <c r="BE120" s="581">
        <f t="shared" si="171"/>
        <v>0</v>
      </c>
      <c r="BF120" s="581">
        <f>H120*((Resultat_liste!$M122+20)/20)+Resultat_liste!$J122</f>
        <v>39</v>
      </c>
      <c r="BG120" s="581">
        <f>I120*((Resultat_liste!$M122+20)/20)+Resultat_liste!$J122</f>
        <v>0</v>
      </c>
      <c r="BH120" s="581">
        <f>J120*((Resultat_liste!$M122+20)/20)+Resultat_liste!$J122</f>
        <v>-39</v>
      </c>
      <c r="BI120" s="581">
        <f>K120*((Resultat_liste!$M122+20)/20)+Resultat_liste!$J122</f>
        <v>0</v>
      </c>
      <c r="BJ120" s="581">
        <f>L120*((Resultat_liste!$M122+20)/20)+Resultat_liste!$J122</f>
        <v>39</v>
      </c>
      <c r="BK120" s="581">
        <f>M120*((Resultat_liste!$M122+20)/20)+Resultat_liste!$J122</f>
        <v>0</v>
      </c>
      <c r="BL120" s="581">
        <f>N120*((Resultat_liste!$M122+20)/20)+Resultat_liste!$J122</f>
        <v>-39</v>
      </c>
      <c r="BM120" s="581">
        <f>O120*((Resultat_liste!$M122+20)/20)+Resultat_liste!$J122</f>
        <v>0</v>
      </c>
      <c r="BN120" s="581">
        <f>P120*((Resultat_liste!$M122+20)/20)+Resultat_liste!$J122</f>
        <v>39</v>
      </c>
      <c r="BO120" s="581">
        <f>Q120*((Resultat_liste!$M122+20)/20)+Resultat_liste!$J122</f>
        <v>0</v>
      </c>
      <c r="BP120" s="581">
        <f>R120*((Resultat_liste!$M122+20)/20)+Resultat_liste!$J122</f>
        <v>-39</v>
      </c>
      <c r="BQ120" s="581">
        <f>S120*((Resultat_liste!$M122+20)/20)+Resultat_liste!$J122</f>
        <v>0</v>
      </c>
      <c r="BR120" s="581">
        <f>T120*((Resultat_liste!$M122+20)/20)+Resultat_liste!$J122</f>
        <v>39</v>
      </c>
      <c r="BS120" s="581">
        <f>U120*((Resultat_liste!$M122+20)/20)+Resultat_liste!$J122</f>
        <v>0</v>
      </c>
      <c r="BT120" s="581">
        <f>V120*((Resultat_liste!$M122+20)/20)+Resultat_liste!$J122</f>
        <v>-39</v>
      </c>
      <c r="BU120" s="581">
        <f>W120*((Resultat_liste!$M122+20)/20)+Resultat_liste!$J122</f>
        <v>0</v>
      </c>
      <c r="BV120" s="581">
        <f>X120*((Resultat_liste!$M122+20)/20)+Resultat_liste!$J122</f>
        <v>39</v>
      </c>
      <c r="BW120" s="581">
        <f>Y120*((Resultat_liste!$M122+20)/20)+Resultat_liste!$J122</f>
        <v>0</v>
      </c>
      <c r="BX120" s="581">
        <f>Z120*((Resultat_liste!$M122+20)/20)+Resultat_liste!$J122</f>
        <v>-39</v>
      </c>
      <c r="BY120" s="581">
        <f>AA120*((Resultat_liste!$M122+20)/20)+Resultat_liste!$J122</f>
        <v>0</v>
      </c>
      <c r="BZ120" s="581">
        <f>AB120*((Resultat_liste!$M122+20)/20)+Resultat_liste!$J122</f>
        <v>39</v>
      </c>
      <c r="CA120" s="581">
        <f>AC120*((Resultat_liste!$M122+20)/20)+Resultat_liste!$J122</f>
        <v>0</v>
      </c>
      <c r="CB120" s="581">
        <f>AD120*((Resultat_liste!$M122+20)/20)+Resultat_liste!$J122</f>
        <v>-39</v>
      </c>
      <c r="CC120" s="581">
        <f>AE120*((Resultat_liste!$M122+20)/20)+Resultat_liste!$J122</f>
        <v>0</v>
      </c>
      <c r="CD120" s="581">
        <f>AF120*((Resultat_liste!$M122+20)/20)+Resultat_liste!$J122</f>
        <v>39</v>
      </c>
      <c r="CE120" s="581">
        <f>AG120*((Resultat_liste!$M122+20)/20)+Resultat_liste!$J122</f>
        <v>0</v>
      </c>
      <c r="CF120" s="581">
        <f>AH120*((Resultat_liste!$M122+20)/20)+Resultat_liste!$J122</f>
        <v>-39</v>
      </c>
      <c r="CG120" s="581">
        <f>AI120*((Resultat_liste!$M122+20)/20)+Resultat_liste!$J122</f>
        <v>0</v>
      </c>
      <c r="CH120" s="581">
        <f>AJ120*((Resultat_liste!$M122+20)/20)+Resultat_liste!$J122</f>
        <v>39</v>
      </c>
      <c r="CI120" s="581">
        <f>AK120*((Resultat_liste!$M122+20)/20)+Resultat_liste!$J122</f>
        <v>0</v>
      </c>
      <c r="CJ120" s="581">
        <f>AL120*((Resultat_liste!$M122+20)/20)+Resultat_liste!$J122</f>
        <v>-39</v>
      </c>
      <c r="CK120" s="581">
        <f>AM120*((Resultat_liste!$M122+20)/20)+Resultat_liste!$J122</f>
        <v>0</v>
      </c>
      <c r="CL120" s="581">
        <f>AN120*((Resultat_liste!$M122+20)/20)+Resultat_liste!$J122</f>
        <v>39</v>
      </c>
      <c r="CM120" s="581">
        <f>AO120*((Resultat_liste!$M122+20)/20)+Resultat_liste!$J122</f>
        <v>0</v>
      </c>
      <c r="CN120" s="581">
        <f>AP120*((Resultat_liste!$M122+20)/20)+Resultat_liste!$J122</f>
        <v>-39</v>
      </c>
      <c r="CO120" s="581">
        <f>AQ120*((Resultat_liste!$M122+20)/20)+Resultat_liste!$J122</f>
        <v>0</v>
      </c>
      <c r="CP120" s="581">
        <f>AR120*((Resultat_liste!$M122+20)/20)+Resultat_liste!$J122</f>
        <v>39</v>
      </c>
      <c r="CQ120" s="581">
        <f>AS120*((Resultat_liste!$M122+20)/20)+Resultat_liste!$J122</f>
        <v>0</v>
      </c>
      <c r="CR120" s="581">
        <f>AT120*((Resultat_liste!$M122+20)/20)+Resultat_liste!$J122</f>
        <v>-39</v>
      </c>
      <c r="CS120" s="581">
        <f>AU120*((Resultat_liste!$M122+20)/20)+Resultat_liste!$J122</f>
        <v>0</v>
      </c>
      <c r="CT120" s="581">
        <f>AV120*((Resultat_liste!$M122+20)/20)+Resultat_liste!$J122</f>
        <v>39</v>
      </c>
      <c r="CU120" s="581">
        <f>AW120*((Resultat_liste!$M122+20)/20)+Resultat_liste!$J122</f>
        <v>0</v>
      </c>
      <c r="CV120" s="581">
        <f>AX120*((Resultat_liste!$M122+20)/20)+Resultat_liste!$J122</f>
        <v>-39</v>
      </c>
      <c r="CW120" s="581">
        <f>AY120*((Resultat_liste!$M122+20)/20)+Resultat_liste!$J122</f>
        <v>0</v>
      </c>
      <c r="CX120" s="581">
        <f>AZ120*((Resultat_liste!$M122+20)/20)+Resultat_liste!$J122</f>
        <v>39</v>
      </c>
      <c r="CY120" s="581">
        <f>BA120*((Resultat_liste!$M122+20)/20)+Resultat_liste!$J122</f>
        <v>0</v>
      </c>
      <c r="CZ120" s="581">
        <f>BB120*((Resultat_liste!$M122+20)/20)+Resultat_liste!$J122</f>
        <v>-39</v>
      </c>
      <c r="DA120" s="581">
        <f>BC120*((Resultat_liste!$M122+20)/20)+Resultat_liste!$J122</f>
        <v>0</v>
      </c>
      <c r="DB120" s="581">
        <f>BD120*((Resultat_liste!$M122+20)/20)+Resultat_liste!$J122</f>
        <v>39</v>
      </c>
      <c r="DC120" s="581">
        <f>BE120*((Resultat_liste!$M122+20)/20)+Resultat_liste!$J122</f>
        <v>0</v>
      </c>
      <c r="DD120" s="581">
        <f>H120*((Resultat_liste!$Y122+20)/20)+Resultat_liste!$V122</f>
        <v>24</v>
      </c>
      <c r="DE120" s="581">
        <f>I120*((Resultat_liste!$Y122+20)/20)+Resultat_liste!$V122</f>
        <v>0</v>
      </c>
      <c r="DF120" s="581">
        <f>J120*((Resultat_liste!$Y122+20)/20)+Resultat_liste!$V122</f>
        <v>-24</v>
      </c>
      <c r="DG120" s="581">
        <f>K120*((Resultat_liste!$Y122+20)/20)+Resultat_liste!$V122</f>
        <v>0</v>
      </c>
      <c r="DH120" s="581">
        <f>L120*((Resultat_liste!$Y122+20)/20)+Resultat_liste!$V122</f>
        <v>24</v>
      </c>
      <c r="DI120" s="581">
        <f>M120*((Resultat_liste!$Y122+20)/20)+Resultat_liste!$V122</f>
        <v>0</v>
      </c>
      <c r="DJ120" s="581">
        <f>N120*((Resultat_liste!$Y122+20)/20)+Resultat_liste!$V122</f>
        <v>-24</v>
      </c>
      <c r="DK120" s="581">
        <f>O120*((Resultat_liste!$Y122+20)/20)+Resultat_liste!$V122</f>
        <v>0</v>
      </c>
      <c r="DL120" s="581">
        <f>P120*((Resultat_liste!$Y122+20)/20)+Resultat_liste!$V122</f>
        <v>24</v>
      </c>
      <c r="DM120" s="581">
        <f>Q120*((Resultat_liste!$Y122+20)/20)+Resultat_liste!$V122</f>
        <v>0</v>
      </c>
      <c r="DN120" s="581">
        <f>R120*((Resultat_liste!$Y122+20)/20)+Resultat_liste!$V122</f>
        <v>-24</v>
      </c>
      <c r="DO120" s="581">
        <f>S120*((Resultat_liste!$Y122+20)/20)+Resultat_liste!$V122</f>
        <v>0</v>
      </c>
      <c r="DP120" s="581">
        <f>T120*((Resultat_liste!$Y122+20)/20)+Resultat_liste!$V122</f>
        <v>24</v>
      </c>
      <c r="DQ120" s="581">
        <f>U120*((Resultat_liste!$Y122+20)/20)+Resultat_liste!$V122</f>
        <v>0</v>
      </c>
      <c r="DR120" s="581">
        <f>V120*((Resultat_liste!$Y122+20)/20)+Resultat_liste!$V122</f>
        <v>-24</v>
      </c>
      <c r="DS120" s="581">
        <f>W120*((Resultat_liste!$Y122+20)/20)+Resultat_liste!$V122</f>
        <v>0</v>
      </c>
      <c r="DT120" s="581">
        <f>X120*((Resultat_liste!$Y122+20)/20)+Resultat_liste!$V122</f>
        <v>24</v>
      </c>
      <c r="DU120" s="581">
        <f>Y120*((Resultat_liste!$Y122+20)/20)+Resultat_liste!$V122</f>
        <v>0</v>
      </c>
      <c r="DV120" s="581">
        <f>Z120*((Resultat_liste!$Y122+20)/20)+Resultat_liste!$V122</f>
        <v>-24</v>
      </c>
      <c r="DW120" s="581">
        <f>AA120*((Resultat_liste!$Y122+20)/20)+Resultat_liste!$V122</f>
        <v>0</v>
      </c>
      <c r="DX120" s="581">
        <f>AB120*((Resultat_liste!$Y122+20)/20)+Resultat_liste!$V122</f>
        <v>24</v>
      </c>
      <c r="DY120" s="581">
        <f>AC120*((Resultat_liste!$Y122+20)/20)+Resultat_liste!$V122</f>
        <v>0</v>
      </c>
      <c r="DZ120" s="581">
        <f>AD120*((Resultat_liste!$Y122+20)/20)+Resultat_liste!$V122</f>
        <v>-24</v>
      </c>
      <c r="EA120" s="581">
        <f>AE120*((Resultat_liste!$Y122+20)/20)+Resultat_liste!$V122</f>
        <v>0</v>
      </c>
      <c r="EB120" s="581">
        <f>AF120*((Resultat_liste!$Y122+20)/20)+Resultat_liste!$V122</f>
        <v>24</v>
      </c>
      <c r="EC120" s="581">
        <f>AG120*((Resultat_liste!$Y122+20)/20)+Resultat_liste!$V122</f>
        <v>0</v>
      </c>
      <c r="ED120" s="581">
        <f>AH120*((Resultat_liste!$Y122+20)/20)+Resultat_liste!$V122</f>
        <v>-24</v>
      </c>
      <c r="EE120" s="581">
        <f>AI120*((Resultat_liste!$Y122+20)/20)+Resultat_liste!$V122</f>
        <v>0</v>
      </c>
      <c r="EF120" s="581">
        <f>AJ120*((Resultat_liste!$Y122+20)/20)+Resultat_liste!$V122</f>
        <v>24</v>
      </c>
      <c r="EG120" s="581">
        <f>AK120*((Resultat_liste!$Y122+20)/20)+Resultat_liste!$V122</f>
        <v>0</v>
      </c>
      <c r="EH120" s="581">
        <f>AL120*((Resultat_liste!$Y122+20)/20)+Resultat_liste!$V122</f>
        <v>-24</v>
      </c>
      <c r="EI120" s="581">
        <f>AM120*((Resultat_liste!$Y122+20)/20)+Resultat_liste!$V122</f>
        <v>0</v>
      </c>
      <c r="EJ120" s="581">
        <f>AN120*((Resultat_liste!$Y122+20)/20)+Resultat_liste!$V122</f>
        <v>24</v>
      </c>
      <c r="EK120" s="581">
        <f>AO120*((Resultat_liste!$Y122+20)/20)+Resultat_liste!$V122</f>
        <v>0</v>
      </c>
      <c r="EL120" s="581">
        <f>AP120*((Resultat_liste!$Y122+20)/20)+Resultat_liste!$V122</f>
        <v>-24</v>
      </c>
      <c r="EM120" s="581">
        <f>AQ120*((Resultat_liste!$Y122+20)/20)+Resultat_liste!$V122</f>
        <v>0</v>
      </c>
      <c r="EN120" s="581">
        <f>AR120*((Resultat_liste!$Y122+20)/20)+Resultat_liste!$V122</f>
        <v>24</v>
      </c>
      <c r="EO120" s="581">
        <f>AS120*((Resultat_liste!$Y122+20)/20)+Resultat_liste!$V122</f>
        <v>0</v>
      </c>
      <c r="EP120" s="581">
        <f>AT120*((Resultat_liste!$Y122+20)/20)+Resultat_liste!$V122</f>
        <v>-24</v>
      </c>
      <c r="EQ120" s="581">
        <f>AU120*((Resultat_liste!$Y122+20)/20)+Resultat_liste!$V122</f>
        <v>0</v>
      </c>
      <c r="ER120" s="581">
        <f>AV120*((Resultat_liste!$Y122+20)/20)+Resultat_liste!$V122</f>
        <v>24</v>
      </c>
      <c r="ES120" s="581">
        <f>AW120*((Resultat_liste!$Y122+20)/20)+Resultat_liste!$V122</f>
        <v>0</v>
      </c>
      <c r="ET120" s="581">
        <f>AX120*((Resultat_liste!$Y122+20)/20)+Resultat_liste!$V122</f>
        <v>-24</v>
      </c>
      <c r="EU120" s="581">
        <f>AY120*((Resultat_liste!$Y122+20)/20)+Resultat_liste!$V122</f>
        <v>0</v>
      </c>
      <c r="EV120" s="581">
        <f>AZ120*((Resultat_liste!$Y122+20)/20)+Resultat_liste!$V122</f>
        <v>24</v>
      </c>
      <c r="EW120" s="581">
        <f>BA120*((Resultat_liste!$Y122+20)/20)+Resultat_liste!$V122</f>
        <v>0</v>
      </c>
      <c r="EX120" s="581">
        <f>BB120*((Resultat_liste!$Y122+20)/20)+Resultat_liste!$V122</f>
        <v>-24</v>
      </c>
      <c r="EY120" s="581">
        <f>BC120*((Resultat_liste!$Y122+20)/20)+Resultat_liste!$V122</f>
        <v>0</v>
      </c>
      <c r="EZ120" s="581">
        <f>BD120*((Resultat_liste!$Y122+20)/20)+Resultat_liste!$V122</f>
        <v>24</v>
      </c>
      <c r="FA120" s="581">
        <f>BE120*((Resultat_liste!$Y122+20)/20)+Resultat_liste!$V122</f>
        <v>0</v>
      </c>
      <c r="FB120" s="581">
        <f t="shared" si="172"/>
        <v>20</v>
      </c>
      <c r="FC120" s="581">
        <f t="shared" si="173"/>
        <v>0</v>
      </c>
      <c r="FD120" s="581">
        <f t="shared" si="174"/>
        <v>-20</v>
      </c>
      <c r="FE120" s="581">
        <f t="shared" si="175"/>
        <v>0</v>
      </c>
      <c r="FF120" s="581">
        <f t="shared" si="176"/>
        <v>20</v>
      </c>
      <c r="FG120" s="581">
        <f t="shared" si="177"/>
        <v>0</v>
      </c>
      <c r="FH120" s="581">
        <f t="shared" si="178"/>
        <v>-20</v>
      </c>
      <c r="FI120" s="581">
        <f t="shared" si="179"/>
        <v>0</v>
      </c>
      <c r="FJ120" s="581">
        <f t="shared" si="180"/>
        <v>20</v>
      </c>
      <c r="FK120" s="581">
        <f t="shared" si="181"/>
        <v>0</v>
      </c>
      <c r="FL120" s="581">
        <f t="shared" si="182"/>
        <v>-20</v>
      </c>
      <c r="FM120" s="581">
        <f t="shared" si="183"/>
        <v>0</v>
      </c>
      <c r="FN120" s="581">
        <f t="shared" si="184"/>
        <v>20</v>
      </c>
      <c r="FO120" s="581">
        <f t="shared" si="185"/>
        <v>0</v>
      </c>
      <c r="FP120" s="581">
        <f t="shared" si="186"/>
        <v>-20</v>
      </c>
      <c r="FQ120" s="581">
        <f t="shared" si="187"/>
        <v>0</v>
      </c>
      <c r="FR120" s="581">
        <f t="shared" si="188"/>
        <v>20</v>
      </c>
      <c r="FS120" s="581">
        <f t="shared" si="189"/>
        <v>0</v>
      </c>
      <c r="FT120" s="581">
        <f t="shared" si="190"/>
        <v>-20</v>
      </c>
      <c r="FU120" s="581">
        <f t="shared" si="191"/>
        <v>0</v>
      </c>
      <c r="FV120" s="581">
        <f t="shared" si="192"/>
        <v>20</v>
      </c>
      <c r="FW120" s="581">
        <f t="shared" si="193"/>
        <v>0</v>
      </c>
      <c r="FX120" s="581">
        <f t="shared" si="194"/>
        <v>-20</v>
      </c>
      <c r="FY120" s="581">
        <f t="shared" si="195"/>
        <v>0</v>
      </c>
      <c r="FZ120" s="581">
        <f t="shared" si="196"/>
        <v>20</v>
      </c>
      <c r="GA120" s="581">
        <f t="shared" si="197"/>
        <v>0</v>
      </c>
      <c r="GB120" s="581">
        <f t="shared" si="101"/>
        <v>-20</v>
      </c>
      <c r="GC120" s="581">
        <f t="shared" si="102"/>
        <v>0</v>
      </c>
      <c r="GD120" s="581">
        <f t="shared" si="103"/>
        <v>20</v>
      </c>
      <c r="GE120" s="581">
        <f t="shared" si="104"/>
        <v>0</v>
      </c>
      <c r="GF120" s="581">
        <f t="shared" si="105"/>
        <v>-20</v>
      </c>
      <c r="GG120" s="581">
        <f t="shared" si="106"/>
        <v>0</v>
      </c>
      <c r="GH120" s="581">
        <f t="shared" si="107"/>
        <v>20</v>
      </c>
      <c r="GI120" s="581">
        <f t="shared" si="108"/>
        <v>0</v>
      </c>
      <c r="GJ120" s="581">
        <f t="shared" si="109"/>
        <v>-20</v>
      </c>
      <c r="GK120" s="581">
        <f t="shared" si="110"/>
        <v>0</v>
      </c>
      <c r="GL120" s="581">
        <f t="shared" si="111"/>
        <v>20</v>
      </c>
      <c r="GM120" s="581">
        <f t="shared" si="112"/>
        <v>0</v>
      </c>
      <c r="GN120" s="581">
        <f t="shared" si="113"/>
        <v>-20</v>
      </c>
      <c r="GO120" s="581">
        <f t="shared" si="114"/>
        <v>0</v>
      </c>
      <c r="GP120" s="581">
        <f t="shared" si="115"/>
        <v>20</v>
      </c>
      <c r="GQ120" s="581">
        <f t="shared" si="116"/>
        <v>0</v>
      </c>
      <c r="GR120" s="581">
        <f t="shared" si="117"/>
        <v>-20</v>
      </c>
      <c r="GS120" s="581">
        <f t="shared" si="118"/>
        <v>0</v>
      </c>
      <c r="GT120" s="581">
        <f t="shared" si="119"/>
        <v>20</v>
      </c>
      <c r="GU120" s="581">
        <f t="shared" si="120"/>
        <v>0</v>
      </c>
      <c r="GV120" s="581">
        <f t="shared" si="121"/>
        <v>-20</v>
      </c>
      <c r="GW120" s="581">
        <f t="shared" si="122"/>
        <v>0</v>
      </c>
      <c r="GX120" s="581">
        <f t="shared" si="123"/>
        <v>20</v>
      </c>
      <c r="GY120" s="581">
        <f t="shared" si="124"/>
        <v>0</v>
      </c>
    </row>
    <row r="121" spans="1:207" ht="16.5" thickTop="1" thickBot="1" x14ac:dyDescent="0.3">
      <c r="A121" s="581">
        <v>1200</v>
      </c>
      <c r="B121" s="584" t="s">
        <v>131</v>
      </c>
      <c r="C121" s="581">
        <f t="shared" si="198"/>
        <v>17</v>
      </c>
      <c r="D121" s="581">
        <f t="shared" si="125"/>
        <v>1703</v>
      </c>
      <c r="E121" s="581">
        <v>1200</v>
      </c>
      <c r="F121" s="581">
        <f t="shared" si="199"/>
        <v>3</v>
      </c>
      <c r="G121" s="582" t="str">
        <f t="shared" si="200"/>
        <v>cuivre</v>
      </c>
      <c r="H121" s="581">
        <v>20</v>
      </c>
      <c r="I121" s="581">
        <v>0</v>
      </c>
      <c r="J121" s="581">
        <v>-20</v>
      </c>
      <c r="K121" s="581">
        <v>0</v>
      </c>
      <c r="L121" s="581">
        <f t="shared" si="126"/>
        <v>20</v>
      </c>
      <c r="M121" s="581">
        <f t="shared" si="127"/>
        <v>0</v>
      </c>
      <c r="N121" s="581">
        <f t="shared" si="128"/>
        <v>-20</v>
      </c>
      <c r="O121" s="581">
        <f t="shared" si="129"/>
        <v>0</v>
      </c>
      <c r="P121" s="581">
        <f t="shared" si="130"/>
        <v>20</v>
      </c>
      <c r="Q121" s="581">
        <f t="shared" si="131"/>
        <v>0</v>
      </c>
      <c r="R121" s="581">
        <f t="shared" si="132"/>
        <v>-20</v>
      </c>
      <c r="S121" s="581">
        <f t="shared" si="133"/>
        <v>0</v>
      </c>
      <c r="T121" s="581">
        <f t="shared" si="134"/>
        <v>20</v>
      </c>
      <c r="U121" s="581">
        <f t="shared" si="135"/>
        <v>0</v>
      </c>
      <c r="V121" s="581">
        <f t="shared" si="136"/>
        <v>-20</v>
      </c>
      <c r="W121" s="581">
        <f t="shared" si="137"/>
        <v>0</v>
      </c>
      <c r="X121" s="581">
        <f t="shared" si="138"/>
        <v>20</v>
      </c>
      <c r="Y121" s="581">
        <f t="shared" si="139"/>
        <v>0</v>
      </c>
      <c r="Z121" s="581">
        <f t="shared" si="140"/>
        <v>-20</v>
      </c>
      <c r="AA121" s="581">
        <f t="shared" si="141"/>
        <v>0</v>
      </c>
      <c r="AB121" s="581">
        <f t="shared" si="142"/>
        <v>20</v>
      </c>
      <c r="AC121" s="581">
        <f t="shared" si="143"/>
        <v>0</v>
      </c>
      <c r="AD121" s="581">
        <f t="shared" si="144"/>
        <v>-20</v>
      </c>
      <c r="AE121" s="581">
        <f t="shared" si="145"/>
        <v>0</v>
      </c>
      <c r="AF121" s="581">
        <f t="shared" si="146"/>
        <v>20</v>
      </c>
      <c r="AG121" s="581">
        <f t="shared" si="147"/>
        <v>0</v>
      </c>
      <c r="AH121" s="581">
        <f t="shared" si="148"/>
        <v>-20</v>
      </c>
      <c r="AI121" s="581">
        <f t="shared" si="149"/>
        <v>0</v>
      </c>
      <c r="AJ121" s="581">
        <f t="shared" si="150"/>
        <v>20</v>
      </c>
      <c r="AK121" s="581">
        <f t="shared" si="151"/>
        <v>0</v>
      </c>
      <c r="AL121" s="581">
        <f t="shared" si="152"/>
        <v>-20</v>
      </c>
      <c r="AM121" s="581">
        <f t="shared" si="153"/>
        <v>0</v>
      </c>
      <c r="AN121" s="581">
        <f t="shared" si="154"/>
        <v>20</v>
      </c>
      <c r="AO121" s="581">
        <f t="shared" si="155"/>
        <v>0</v>
      </c>
      <c r="AP121" s="581">
        <f t="shared" si="156"/>
        <v>-20</v>
      </c>
      <c r="AQ121" s="581">
        <f t="shared" si="157"/>
        <v>0</v>
      </c>
      <c r="AR121" s="581">
        <f t="shared" si="158"/>
        <v>20</v>
      </c>
      <c r="AS121" s="581">
        <f t="shared" si="159"/>
        <v>0</v>
      </c>
      <c r="AT121" s="581">
        <f t="shared" si="160"/>
        <v>-20</v>
      </c>
      <c r="AU121" s="581">
        <f t="shared" si="161"/>
        <v>0</v>
      </c>
      <c r="AV121" s="581">
        <f t="shared" si="162"/>
        <v>20</v>
      </c>
      <c r="AW121" s="581">
        <f t="shared" si="163"/>
        <v>0</v>
      </c>
      <c r="AX121" s="581">
        <f t="shared" si="164"/>
        <v>-20</v>
      </c>
      <c r="AY121" s="581">
        <f t="shared" si="165"/>
        <v>0</v>
      </c>
      <c r="AZ121" s="581">
        <f t="shared" si="166"/>
        <v>20</v>
      </c>
      <c r="BA121" s="581">
        <f t="shared" si="167"/>
        <v>0</v>
      </c>
      <c r="BB121" s="581">
        <f t="shared" si="168"/>
        <v>-20</v>
      </c>
      <c r="BC121" s="581">
        <f t="shared" si="169"/>
        <v>0</v>
      </c>
      <c r="BD121" s="581">
        <f t="shared" si="170"/>
        <v>20</v>
      </c>
      <c r="BE121" s="581">
        <f t="shared" si="171"/>
        <v>0</v>
      </c>
      <c r="BF121" s="581">
        <f>H121*((Resultat_liste!$M123+20)/20)+Resultat_liste!$J123</f>
        <v>37</v>
      </c>
      <c r="BG121" s="581">
        <f>I121*((Resultat_liste!$M123+20)/20)+Resultat_liste!$J123</f>
        <v>8</v>
      </c>
      <c r="BH121" s="581">
        <f>J121*((Resultat_liste!$M123+20)/20)+Resultat_liste!$J123</f>
        <v>-21</v>
      </c>
      <c r="BI121" s="581">
        <f>K121*((Resultat_liste!$M123+20)/20)+Resultat_liste!$J123</f>
        <v>8</v>
      </c>
      <c r="BJ121" s="581">
        <f>L121*((Resultat_liste!$M123+20)/20)+Resultat_liste!$J123</f>
        <v>37</v>
      </c>
      <c r="BK121" s="581">
        <f>M121*((Resultat_liste!$M123+20)/20)+Resultat_liste!$J123</f>
        <v>8</v>
      </c>
      <c r="BL121" s="581">
        <f>N121*((Resultat_liste!$M123+20)/20)+Resultat_liste!$J123</f>
        <v>-21</v>
      </c>
      <c r="BM121" s="581">
        <f>O121*((Resultat_liste!$M123+20)/20)+Resultat_liste!$J123</f>
        <v>8</v>
      </c>
      <c r="BN121" s="581">
        <f>P121*((Resultat_liste!$M123+20)/20)+Resultat_liste!$J123</f>
        <v>37</v>
      </c>
      <c r="BO121" s="581">
        <f>Q121*((Resultat_liste!$M123+20)/20)+Resultat_liste!$J123</f>
        <v>8</v>
      </c>
      <c r="BP121" s="581">
        <f>R121*((Resultat_liste!$M123+20)/20)+Resultat_liste!$J123</f>
        <v>-21</v>
      </c>
      <c r="BQ121" s="581">
        <f>S121*((Resultat_liste!$M123+20)/20)+Resultat_liste!$J123</f>
        <v>8</v>
      </c>
      <c r="BR121" s="581">
        <f>T121*((Resultat_liste!$M123+20)/20)+Resultat_liste!$J123</f>
        <v>37</v>
      </c>
      <c r="BS121" s="581">
        <f>U121*((Resultat_liste!$M123+20)/20)+Resultat_liste!$J123</f>
        <v>8</v>
      </c>
      <c r="BT121" s="581">
        <f>V121*((Resultat_liste!$M123+20)/20)+Resultat_liste!$J123</f>
        <v>-21</v>
      </c>
      <c r="BU121" s="581">
        <f>W121*((Resultat_liste!$M123+20)/20)+Resultat_liste!$J123</f>
        <v>8</v>
      </c>
      <c r="BV121" s="581">
        <f>X121*((Resultat_liste!$M123+20)/20)+Resultat_liste!$J123</f>
        <v>37</v>
      </c>
      <c r="BW121" s="581">
        <f>Y121*((Resultat_liste!$M123+20)/20)+Resultat_liste!$J123</f>
        <v>8</v>
      </c>
      <c r="BX121" s="581">
        <f>Z121*((Resultat_liste!$M123+20)/20)+Resultat_liste!$J123</f>
        <v>-21</v>
      </c>
      <c r="BY121" s="581">
        <f>AA121*((Resultat_liste!$M123+20)/20)+Resultat_liste!$J123</f>
        <v>8</v>
      </c>
      <c r="BZ121" s="581">
        <f>AB121*((Resultat_liste!$M123+20)/20)+Resultat_liste!$J123</f>
        <v>37</v>
      </c>
      <c r="CA121" s="581">
        <f>AC121*((Resultat_liste!$M123+20)/20)+Resultat_liste!$J123</f>
        <v>8</v>
      </c>
      <c r="CB121" s="581">
        <f>AD121*((Resultat_liste!$M123+20)/20)+Resultat_liste!$J123</f>
        <v>-21</v>
      </c>
      <c r="CC121" s="581">
        <f>AE121*((Resultat_liste!$M123+20)/20)+Resultat_liste!$J123</f>
        <v>8</v>
      </c>
      <c r="CD121" s="581">
        <f>AF121*((Resultat_liste!$M123+20)/20)+Resultat_liste!$J123</f>
        <v>37</v>
      </c>
      <c r="CE121" s="581">
        <f>AG121*((Resultat_liste!$M123+20)/20)+Resultat_liste!$J123</f>
        <v>8</v>
      </c>
      <c r="CF121" s="581">
        <f>AH121*((Resultat_liste!$M123+20)/20)+Resultat_liste!$J123</f>
        <v>-21</v>
      </c>
      <c r="CG121" s="581">
        <f>AI121*((Resultat_liste!$M123+20)/20)+Resultat_liste!$J123</f>
        <v>8</v>
      </c>
      <c r="CH121" s="581">
        <f>AJ121*((Resultat_liste!$M123+20)/20)+Resultat_liste!$J123</f>
        <v>37</v>
      </c>
      <c r="CI121" s="581">
        <f>AK121*((Resultat_liste!$M123+20)/20)+Resultat_liste!$J123</f>
        <v>8</v>
      </c>
      <c r="CJ121" s="581">
        <f>AL121*((Resultat_liste!$M123+20)/20)+Resultat_liste!$J123</f>
        <v>-21</v>
      </c>
      <c r="CK121" s="581">
        <f>AM121*((Resultat_liste!$M123+20)/20)+Resultat_liste!$J123</f>
        <v>8</v>
      </c>
      <c r="CL121" s="581">
        <f>AN121*((Resultat_liste!$M123+20)/20)+Resultat_liste!$J123</f>
        <v>37</v>
      </c>
      <c r="CM121" s="581">
        <f>AO121*((Resultat_liste!$M123+20)/20)+Resultat_liste!$J123</f>
        <v>8</v>
      </c>
      <c r="CN121" s="581">
        <f>AP121*((Resultat_liste!$M123+20)/20)+Resultat_liste!$J123</f>
        <v>-21</v>
      </c>
      <c r="CO121" s="581">
        <f>AQ121*((Resultat_liste!$M123+20)/20)+Resultat_liste!$J123</f>
        <v>8</v>
      </c>
      <c r="CP121" s="581">
        <f>AR121*((Resultat_liste!$M123+20)/20)+Resultat_liste!$J123</f>
        <v>37</v>
      </c>
      <c r="CQ121" s="581">
        <f>AS121*((Resultat_liste!$M123+20)/20)+Resultat_liste!$J123</f>
        <v>8</v>
      </c>
      <c r="CR121" s="581">
        <f>AT121*((Resultat_liste!$M123+20)/20)+Resultat_liste!$J123</f>
        <v>-21</v>
      </c>
      <c r="CS121" s="581">
        <f>AU121*((Resultat_liste!$M123+20)/20)+Resultat_liste!$J123</f>
        <v>8</v>
      </c>
      <c r="CT121" s="581">
        <f>AV121*((Resultat_liste!$M123+20)/20)+Resultat_liste!$J123</f>
        <v>37</v>
      </c>
      <c r="CU121" s="581">
        <f>AW121*((Resultat_liste!$M123+20)/20)+Resultat_liste!$J123</f>
        <v>8</v>
      </c>
      <c r="CV121" s="581">
        <f>AX121*((Resultat_liste!$M123+20)/20)+Resultat_liste!$J123</f>
        <v>-21</v>
      </c>
      <c r="CW121" s="581">
        <f>AY121*((Resultat_liste!$M123+20)/20)+Resultat_liste!$J123</f>
        <v>8</v>
      </c>
      <c r="CX121" s="581">
        <f>AZ121*((Resultat_liste!$M123+20)/20)+Resultat_liste!$J123</f>
        <v>37</v>
      </c>
      <c r="CY121" s="581">
        <f>BA121*((Resultat_liste!$M123+20)/20)+Resultat_liste!$J123</f>
        <v>8</v>
      </c>
      <c r="CZ121" s="581">
        <f>BB121*((Resultat_liste!$M123+20)/20)+Resultat_liste!$J123</f>
        <v>-21</v>
      </c>
      <c r="DA121" s="581">
        <f>BC121*((Resultat_liste!$M123+20)/20)+Resultat_liste!$J123</f>
        <v>8</v>
      </c>
      <c r="DB121" s="581">
        <f>BD121*((Resultat_liste!$M123+20)/20)+Resultat_liste!$J123</f>
        <v>37</v>
      </c>
      <c r="DC121" s="581">
        <f>BE121*((Resultat_liste!$M123+20)/20)+Resultat_liste!$J123</f>
        <v>8</v>
      </c>
      <c r="DD121" s="581">
        <f>H121*((Resultat_liste!$Y123+20)/20)+Resultat_liste!$V123</f>
        <v>39</v>
      </c>
      <c r="DE121" s="581">
        <f>I121*((Resultat_liste!$Y123+20)/20)+Resultat_liste!$V123</f>
        <v>11</v>
      </c>
      <c r="DF121" s="581">
        <f>J121*((Resultat_liste!$Y123+20)/20)+Resultat_liste!$V123</f>
        <v>-17</v>
      </c>
      <c r="DG121" s="581">
        <f>K121*((Resultat_liste!$Y123+20)/20)+Resultat_liste!$V123</f>
        <v>11</v>
      </c>
      <c r="DH121" s="581">
        <f>L121*((Resultat_liste!$Y123+20)/20)+Resultat_liste!$V123</f>
        <v>39</v>
      </c>
      <c r="DI121" s="581">
        <f>M121*((Resultat_liste!$Y123+20)/20)+Resultat_liste!$V123</f>
        <v>11</v>
      </c>
      <c r="DJ121" s="581">
        <f>N121*((Resultat_liste!$Y123+20)/20)+Resultat_liste!$V123</f>
        <v>-17</v>
      </c>
      <c r="DK121" s="581">
        <f>O121*((Resultat_liste!$Y123+20)/20)+Resultat_liste!$V123</f>
        <v>11</v>
      </c>
      <c r="DL121" s="581">
        <f>P121*((Resultat_liste!$Y123+20)/20)+Resultat_liste!$V123</f>
        <v>39</v>
      </c>
      <c r="DM121" s="581">
        <f>Q121*((Resultat_liste!$Y123+20)/20)+Resultat_liste!$V123</f>
        <v>11</v>
      </c>
      <c r="DN121" s="581">
        <f>R121*((Resultat_liste!$Y123+20)/20)+Resultat_liste!$V123</f>
        <v>-17</v>
      </c>
      <c r="DO121" s="581">
        <f>S121*((Resultat_liste!$Y123+20)/20)+Resultat_liste!$V123</f>
        <v>11</v>
      </c>
      <c r="DP121" s="581">
        <f>T121*((Resultat_liste!$Y123+20)/20)+Resultat_liste!$V123</f>
        <v>39</v>
      </c>
      <c r="DQ121" s="581">
        <f>U121*((Resultat_liste!$Y123+20)/20)+Resultat_liste!$V123</f>
        <v>11</v>
      </c>
      <c r="DR121" s="581">
        <f>V121*((Resultat_liste!$Y123+20)/20)+Resultat_liste!$V123</f>
        <v>-17</v>
      </c>
      <c r="DS121" s="581">
        <f>W121*((Resultat_liste!$Y123+20)/20)+Resultat_liste!$V123</f>
        <v>11</v>
      </c>
      <c r="DT121" s="581">
        <f>X121*((Resultat_liste!$Y123+20)/20)+Resultat_liste!$V123</f>
        <v>39</v>
      </c>
      <c r="DU121" s="581">
        <f>Y121*((Resultat_liste!$Y123+20)/20)+Resultat_liste!$V123</f>
        <v>11</v>
      </c>
      <c r="DV121" s="581">
        <f>Z121*((Resultat_liste!$Y123+20)/20)+Resultat_liste!$V123</f>
        <v>-17</v>
      </c>
      <c r="DW121" s="581">
        <f>AA121*((Resultat_liste!$Y123+20)/20)+Resultat_liste!$V123</f>
        <v>11</v>
      </c>
      <c r="DX121" s="581">
        <f>AB121*((Resultat_liste!$Y123+20)/20)+Resultat_liste!$V123</f>
        <v>39</v>
      </c>
      <c r="DY121" s="581">
        <f>AC121*((Resultat_liste!$Y123+20)/20)+Resultat_liste!$V123</f>
        <v>11</v>
      </c>
      <c r="DZ121" s="581">
        <f>AD121*((Resultat_liste!$Y123+20)/20)+Resultat_liste!$V123</f>
        <v>-17</v>
      </c>
      <c r="EA121" s="581">
        <f>AE121*((Resultat_liste!$Y123+20)/20)+Resultat_liste!$V123</f>
        <v>11</v>
      </c>
      <c r="EB121" s="581">
        <f>AF121*((Resultat_liste!$Y123+20)/20)+Resultat_liste!$V123</f>
        <v>39</v>
      </c>
      <c r="EC121" s="581">
        <f>AG121*((Resultat_liste!$Y123+20)/20)+Resultat_liste!$V123</f>
        <v>11</v>
      </c>
      <c r="ED121" s="581">
        <f>AH121*((Resultat_liste!$Y123+20)/20)+Resultat_liste!$V123</f>
        <v>-17</v>
      </c>
      <c r="EE121" s="581">
        <f>AI121*((Resultat_liste!$Y123+20)/20)+Resultat_liste!$V123</f>
        <v>11</v>
      </c>
      <c r="EF121" s="581">
        <f>AJ121*((Resultat_liste!$Y123+20)/20)+Resultat_liste!$V123</f>
        <v>39</v>
      </c>
      <c r="EG121" s="581">
        <f>AK121*((Resultat_liste!$Y123+20)/20)+Resultat_liste!$V123</f>
        <v>11</v>
      </c>
      <c r="EH121" s="581">
        <f>AL121*((Resultat_liste!$Y123+20)/20)+Resultat_liste!$V123</f>
        <v>-17</v>
      </c>
      <c r="EI121" s="581">
        <f>AM121*((Resultat_liste!$Y123+20)/20)+Resultat_liste!$V123</f>
        <v>11</v>
      </c>
      <c r="EJ121" s="581">
        <f>AN121*((Resultat_liste!$Y123+20)/20)+Resultat_liste!$V123</f>
        <v>39</v>
      </c>
      <c r="EK121" s="581">
        <f>AO121*((Resultat_liste!$Y123+20)/20)+Resultat_liste!$V123</f>
        <v>11</v>
      </c>
      <c r="EL121" s="581">
        <f>AP121*((Resultat_liste!$Y123+20)/20)+Resultat_liste!$V123</f>
        <v>-17</v>
      </c>
      <c r="EM121" s="581">
        <f>AQ121*((Resultat_liste!$Y123+20)/20)+Resultat_liste!$V123</f>
        <v>11</v>
      </c>
      <c r="EN121" s="581">
        <f>AR121*((Resultat_liste!$Y123+20)/20)+Resultat_liste!$V123</f>
        <v>39</v>
      </c>
      <c r="EO121" s="581">
        <f>AS121*((Resultat_liste!$Y123+20)/20)+Resultat_liste!$V123</f>
        <v>11</v>
      </c>
      <c r="EP121" s="581">
        <f>AT121*((Resultat_liste!$Y123+20)/20)+Resultat_liste!$V123</f>
        <v>-17</v>
      </c>
      <c r="EQ121" s="581">
        <f>AU121*((Resultat_liste!$Y123+20)/20)+Resultat_liste!$V123</f>
        <v>11</v>
      </c>
      <c r="ER121" s="581">
        <f>AV121*((Resultat_liste!$Y123+20)/20)+Resultat_liste!$V123</f>
        <v>39</v>
      </c>
      <c r="ES121" s="581">
        <f>AW121*((Resultat_liste!$Y123+20)/20)+Resultat_liste!$V123</f>
        <v>11</v>
      </c>
      <c r="ET121" s="581">
        <f>AX121*((Resultat_liste!$Y123+20)/20)+Resultat_liste!$V123</f>
        <v>-17</v>
      </c>
      <c r="EU121" s="581">
        <f>AY121*((Resultat_liste!$Y123+20)/20)+Resultat_liste!$V123</f>
        <v>11</v>
      </c>
      <c r="EV121" s="581">
        <f>AZ121*((Resultat_liste!$Y123+20)/20)+Resultat_liste!$V123</f>
        <v>39</v>
      </c>
      <c r="EW121" s="581">
        <f>BA121*((Resultat_liste!$Y123+20)/20)+Resultat_liste!$V123</f>
        <v>11</v>
      </c>
      <c r="EX121" s="581">
        <f>BB121*((Resultat_liste!$Y123+20)/20)+Resultat_liste!$V123</f>
        <v>-17</v>
      </c>
      <c r="EY121" s="581">
        <f>BC121*((Resultat_liste!$Y123+20)/20)+Resultat_liste!$V123</f>
        <v>11</v>
      </c>
      <c r="EZ121" s="581">
        <f>BD121*((Resultat_liste!$Y123+20)/20)+Resultat_liste!$V123</f>
        <v>39</v>
      </c>
      <c r="FA121" s="581">
        <f>BE121*((Resultat_liste!$Y123+20)/20)+Resultat_liste!$V123</f>
        <v>11</v>
      </c>
      <c r="FB121" s="581">
        <f t="shared" si="172"/>
        <v>20</v>
      </c>
      <c r="FC121" s="581">
        <f t="shared" si="173"/>
        <v>0</v>
      </c>
      <c r="FD121" s="581">
        <f t="shared" si="174"/>
        <v>-20</v>
      </c>
      <c r="FE121" s="581">
        <f t="shared" si="175"/>
        <v>0</v>
      </c>
      <c r="FF121" s="581">
        <f t="shared" si="176"/>
        <v>20</v>
      </c>
      <c r="FG121" s="581">
        <f t="shared" si="177"/>
        <v>0</v>
      </c>
      <c r="FH121" s="581">
        <f t="shared" si="178"/>
        <v>-20</v>
      </c>
      <c r="FI121" s="581">
        <f t="shared" si="179"/>
        <v>0</v>
      </c>
      <c r="FJ121" s="581">
        <f t="shared" si="180"/>
        <v>20</v>
      </c>
      <c r="FK121" s="581">
        <f t="shared" si="181"/>
        <v>0</v>
      </c>
      <c r="FL121" s="581">
        <f t="shared" si="182"/>
        <v>-20</v>
      </c>
      <c r="FM121" s="581">
        <f t="shared" si="183"/>
        <v>0</v>
      </c>
      <c r="FN121" s="581">
        <f t="shared" si="184"/>
        <v>20</v>
      </c>
      <c r="FO121" s="581">
        <f t="shared" si="185"/>
        <v>0</v>
      </c>
      <c r="FP121" s="581">
        <f t="shared" si="186"/>
        <v>-20</v>
      </c>
      <c r="FQ121" s="581">
        <f t="shared" si="187"/>
        <v>0</v>
      </c>
      <c r="FR121" s="581">
        <f t="shared" si="188"/>
        <v>20</v>
      </c>
      <c r="FS121" s="581">
        <f t="shared" si="189"/>
        <v>0</v>
      </c>
      <c r="FT121" s="581">
        <f t="shared" si="190"/>
        <v>-20</v>
      </c>
      <c r="FU121" s="581">
        <f t="shared" si="191"/>
        <v>0</v>
      </c>
      <c r="FV121" s="581">
        <f t="shared" si="192"/>
        <v>20</v>
      </c>
      <c r="FW121" s="581">
        <f t="shared" si="193"/>
        <v>0</v>
      </c>
      <c r="FX121" s="581">
        <f t="shared" si="194"/>
        <v>-20</v>
      </c>
      <c r="FY121" s="581">
        <f t="shared" si="195"/>
        <v>0</v>
      </c>
      <c r="FZ121" s="581">
        <f t="shared" si="196"/>
        <v>20</v>
      </c>
      <c r="GA121" s="581">
        <f t="shared" si="197"/>
        <v>0</v>
      </c>
      <c r="GB121" s="581">
        <f t="shared" si="101"/>
        <v>-20</v>
      </c>
      <c r="GC121" s="581">
        <f t="shared" si="102"/>
        <v>0</v>
      </c>
      <c r="GD121" s="581">
        <f t="shared" si="103"/>
        <v>20</v>
      </c>
      <c r="GE121" s="581">
        <f t="shared" si="104"/>
        <v>0</v>
      </c>
      <c r="GF121" s="581">
        <f t="shared" si="105"/>
        <v>-20</v>
      </c>
      <c r="GG121" s="581">
        <f t="shared" si="106"/>
        <v>0</v>
      </c>
      <c r="GH121" s="581">
        <f t="shared" si="107"/>
        <v>20</v>
      </c>
      <c r="GI121" s="581">
        <f t="shared" si="108"/>
        <v>0</v>
      </c>
      <c r="GJ121" s="581">
        <f t="shared" si="109"/>
        <v>-20</v>
      </c>
      <c r="GK121" s="581">
        <f t="shared" si="110"/>
        <v>0</v>
      </c>
      <c r="GL121" s="581">
        <f t="shared" si="111"/>
        <v>20</v>
      </c>
      <c r="GM121" s="581">
        <f t="shared" si="112"/>
        <v>0</v>
      </c>
      <c r="GN121" s="581">
        <f t="shared" si="113"/>
        <v>-20</v>
      </c>
      <c r="GO121" s="581">
        <f t="shared" si="114"/>
        <v>0</v>
      </c>
      <c r="GP121" s="581">
        <f t="shared" si="115"/>
        <v>20</v>
      </c>
      <c r="GQ121" s="581">
        <f t="shared" si="116"/>
        <v>0</v>
      </c>
      <c r="GR121" s="581">
        <f t="shared" si="117"/>
        <v>-20</v>
      </c>
      <c r="GS121" s="581">
        <f t="shared" si="118"/>
        <v>0</v>
      </c>
      <c r="GT121" s="581">
        <f t="shared" si="119"/>
        <v>20</v>
      </c>
      <c r="GU121" s="581">
        <f t="shared" si="120"/>
        <v>0</v>
      </c>
      <c r="GV121" s="581">
        <f t="shared" si="121"/>
        <v>-20</v>
      </c>
      <c r="GW121" s="581">
        <f t="shared" si="122"/>
        <v>0</v>
      </c>
      <c r="GX121" s="581">
        <f t="shared" si="123"/>
        <v>20</v>
      </c>
      <c r="GY121" s="581">
        <f t="shared" si="124"/>
        <v>0</v>
      </c>
    </row>
    <row r="122" spans="1:207" ht="16.5" thickTop="1" thickBot="1" x14ac:dyDescent="0.3">
      <c r="A122" s="581">
        <v>1210</v>
      </c>
      <c r="B122" s="584" t="s">
        <v>131</v>
      </c>
      <c r="C122" s="581">
        <f t="shared" si="198"/>
        <v>17</v>
      </c>
      <c r="D122" s="581">
        <f t="shared" si="125"/>
        <v>1704</v>
      </c>
      <c r="E122" s="581">
        <v>1210</v>
      </c>
      <c r="F122" s="581">
        <f t="shared" si="199"/>
        <v>4</v>
      </c>
      <c r="G122" s="582" t="str">
        <f t="shared" si="200"/>
        <v>cuivre</v>
      </c>
      <c r="H122" s="581">
        <v>20</v>
      </c>
      <c r="I122" s="581">
        <v>0</v>
      </c>
      <c r="J122" s="581">
        <v>-20</v>
      </c>
      <c r="K122" s="581">
        <v>0</v>
      </c>
      <c r="L122" s="581">
        <f t="shared" si="126"/>
        <v>20</v>
      </c>
      <c r="M122" s="581">
        <f t="shared" si="127"/>
        <v>0</v>
      </c>
      <c r="N122" s="581">
        <f t="shared" si="128"/>
        <v>-20</v>
      </c>
      <c r="O122" s="581">
        <f t="shared" si="129"/>
        <v>0</v>
      </c>
      <c r="P122" s="581">
        <f t="shared" si="130"/>
        <v>20</v>
      </c>
      <c r="Q122" s="581">
        <f t="shared" si="131"/>
        <v>0</v>
      </c>
      <c r="R122" s="581">
        <f t="shared" si="132"/>
        <v>-20</v>
      </c>
      <c r="S122" s="581">
        <f t="shared" si="133"/>
        <v>0</v>
      </c>
      <c r="T122" s="581">
        <f t="shared" si="134"/>
        <v>20</v>
      </c>
      <c r="U122" s="581">
        <f t="shared" si="135"/>
        <v>0</v>
      </c>
      <c r="V122" s="581">
        <f t="shared" si="136"/>
        <v>-20</v>
      </c>
      <c r="W122" s="581">
        <f t="shared" si="137"/>
        <v>0</v>
      </c>
      <c r="X122" s="581">
        <f t="shared" si="138"/>
        <v>20</v>
      </c>
      <c r="Y122" s="581">
        <f t="shared" si="139"/>
        <v>0</v>
      </c>
      <c r="Z122" s="581">
        <f t="shared" si="140"/>
        <v>-20</v>
      </c>
      <c r="AA122" s="581">
        <f t="shared" si="141"/>
        <v>0</v>
      </c>
      <c r="AB122" s="581">
        <f t="shared" si="142"/>
        <v>20</v>
      </c>
      <c r="AC122" s="581">
        <f t="shared" si="143"/>
        <v>0</v>
      </c>
      <c r="AD122" s="581">
        <f t="shared" si="144"/>
        <v>-20</v>
      </c>
      <c r="AE122" s="581">
        <f t="shared" si="145"/>
        <v>0</v>
      </c>
      <c r="AF122" s="581">
        <f t="shared" si="146"/>
        <v>20</v>
      </c>
      <c r="AG122" s="581">
        <f t="shared" si="147"/>
        <v>0</v>
      </c>
      <c r="AH122" s="581">
        <f t="shared" si="148"/>
        <v>-20</v>
      </c>
      <c r="AI122" s="581">
        <f t="shared" si="149"/>
        <v>0</v>
      </c>
      <c r="AJ122" s="581">
        <f t="shared" si="150"/>
        <v>20</v>
      </c>
      <c r="AK122" s="581">
        <f t="shared" si="151"/>
        <v>0</v>
      </c>
      <c r="AL122" s="581">
        <f t="shared" si="152"/>
        <v>-20</v>
      </c>
      <c r="AM122" s="581">
        <f t="shared" si="153"/>
        <v>0</v>
      </c>
      <c r="AN122" s="581">
        <f t="shared" si="154"/>
        <v>20</v>
      </c>
      <c r="AO122" s="581">
        <f t="shared" si="155"/>
        <v>0</v>
      </c>
      <c r="AP122" s="581">
        <f t="shared" si="156"/>
        <v>-20</v>
      </c>
      <c r="AQ122" s="581">
        <f t="shared" si="157"/>
        <v>0</v>
      </c>
      <c r="AR122" s="581">
        <f t="shared" si="158"/>
        <v>20</v>
      </c>
      <c r="AS122" s="581">
        <f t="shared" si="159"/>
        <v>0</v>
      </c>
      <c r="AT122" s="581">
        <f t="shared" si="160"/>
        <v>-20</v>
      </c>
      <c r="AU122" s="581">
        <f t="shared" si="161"/>
        <v>0</v>
      </c>
      <c r="AV122" s="581">
        <f t="shared" si="162"/>
        <v>20</v>
      </c>
      <c r="AW122" s="581">
        <f t="shared" si="163"/>
        <v>0</v>
      </c>
      <c r="AX122" s="581">
        <f t="shared" si="164"/>
        <v>-20</v>
      </c>
      <c r="AY122" s="581">
        <f t="shared" si="165"/>
        <v>0</v>
      </c>
      <c r="AZ122" s="581">
        <f t="shared" si="166"/>
        <v>20</v>
      </c>
      <c r="BA122" s="581">
        <f t="shared" si="167"/>
        <v>0</v>
      </c>
      <c r="BB122" s="581">
        <f t="shared" si="168"/>
        <v>-20</v>
      </c>
      <c r="BC122" s="581">
        <f t="shared" si="169"/>
        <v>0</v>
      </c>
      <c r="BD122" s="581">
        <f t="shared" si="170"/>
        <v>20</v>
      </c>
      <c r="BE122" s="581">
        <f t="shared" si="171"/>
        <v>0</v>
      </c>
      <c r="BF122" s="581">
        <f>H122*((Resultat_liste!$M124+20)/20)+Resultat_liste!$J124</f>
        <v>35</v>
      </c>
      <c r="BG122" s="581">
        <f>I122*((Resultat_liste!$M124+20)/20)+Resultat_liste!$J124</f>
        <v>0</v>
      </c>
      <c r="BH122" s="581">
        <f>J122*((Resultat_liste!$M124+20)/20)+Resultat_liste!$J124</f>
        <v>-35</v>
      </c>
      <c r="BI122" s="581">
        <f>K122*((Resultat_liste!$M124+20)/20)+Resultat_liste!$J124</f>
        <v>0</v>
      </c>
      <c r="BJ122" s="581">
        <f>L122*((Resultat_liste!$M124+20)/20)+Resultat_liste!$J124</f>
        <v>35</v>
      </c>
      <c r="BK122" s="581">
        <f>M122*((Resultat_liste!$M124+20)/20)+Resultat_liste!$J124</f>
        <v>0</v>
      </c>
      <c r="BL122" s="581">
        <f>N122*((Resultat_liste!$M124+20)/20)+Resultat_liste!$J124</f>
        <v>-35</v>
      </c>
      <c r="BM122" s="581">
        <f>O122*((Resultat_liste!$M124+20)/20)+Resultat_liste!$J124</f>
        <v>0</v>
      </c>
      <c r="BN122" s="581">
        <f>P122*((Resultat_liste!$M124+20)/20)+Resultat_liste!$J124</f>
        <v>35</v>
      </c>
      <c r="BO122" s="581">
        <f>Q122*((Resultat_liste!$M124+20)/20)+Resultat_liste!$J124</f>
        <v>0</v>
      </c>
      <c r="BP122" s="581">
        <f>R122*((Resultat_liste!$M124+20)/20)+Resultat_liste!$J124</f>
        <v>-35</v>
      </c>
      <c r="BQ122" s="581">
        <f>S122*((Resultat_liste!$M124+20)/20)+Resultat_liste!$J124</f>
        <v>0</v>
      </c>
      <c r="BR122" s="581">
        <f>T122*((Resultat_liste!$M124+20)/20)+Resultat_liste!$J124</f>
        <v>35</v>
      </c>
      <c r="BS122" s="581">
        <f>U122*((Resultat_liste!$M124+20)/20)+Resultat_liste!$J124</f>
        <v>0</v>
      </c>
      <c r="BT122" s="581">
        <f>V122*((Resultat_liste!$M124+20)/20)+Resultat_liste!$J124</f>
        <v>-35</v>
      </c>
      <c r="BU122" s="581">
        <f>W122*((Resultat_liste!$M124+20)/20)+Resultat_liste!$J124</f>
        <v>0</v>
      </c>
      <c r="BV122" s="581">
        <f>X122*((Resultat_liste!$M124+20)/20)+Resultat_liste!$J124</f>
        <v>35</v>
      </c>
      <c r="BW122" s="581">
        <f>Y122*((Resultat_liste!$M124+20)/20)+Resultat_liste!$J124</f>
        <v>0</v>
      </c>
      <c r="BX122" s="581">
        <f>Z122*((Resultat_liste!$M124+20)/20)+Resultat_liste!$J124</f>
        <v>-35</v>
      </c>
      <c r="BY122" s="581">
        <f>AA122*((Resultat_liste!$M124+20)/20)+Resultat_liste!$J124</f>
        <v>0</v>
      </c>
      <c r="BZ122" s="581">
        <f>AB122*((Resultat_liste!$M124+20)/20)+Resultat_liste!$J124</f>
        <v>35</v>
      </c>
      <c r="CA122" s="581">
        <f>AC122*((Resultat_liste!$M124+20)/20)+Resultat_liste!$J124</f>
        <v>0</v>
      </c>
      <c r="CB122" s="581">
        <f>AD122*((Resultat_liste!$M124+20)/20)+Resultat_liste!$J124</f>
        <v>-35</v>
      </c>
      <c r="CC122" s="581">
        <f>AE122*((Resultat_liste!$M124+20)/20)+Resultat_liste!$J124</f>
        <v>0</v>
      </c>
      <c r="CD122" s="581">
        <f>AF122*((Resultat_liste!$M124+20)/20)+Resultat_liste!$J124</f>
        <v>35</v>
      </c>
      <c r="CE122" s="581">
        <f>AG122*((Resultat_liste!$M124+20)/20)+Resultat_liste!$J124</f>
        <v>0</v>
      </c>
      <c r="CF122" s="581">
        <f>AH122*((Resultat_liste!$M124+20)/20)+Resultat_liste!$J124</f>
        <v>-35</v>
      </c>
      <c r="CG122" s="581">
        <f>AI122*((Resultat_liste!$M124+20)/20)+Resultat_liste!$J124</f>
        <v>0</v>
      </c>
      <c r="CH122" s="581">
        <f>AJ122*((Resultat_liste!$M124+20)/20)+Resultat_liste!$J124</f>
        <v>35</v>
      </c>
      <c r="CI122" s="581">
        <f>AK122*((Resultat_liste!$M124+20)/20)+Resultat_liste!$J124</f>
        <v>0</v>
      </c>
      <c r="CJ122" s="581">
        <f>AL122*((Resultat_liste!$M124+20)/20)+Resultat_liste!$J124</f>
        <v>-35</v>
      </c>
      <c r="CK122" s="581">
        <f>AM122*((Resultat_liste!$M124+20)/20)+Resultat_liste!$J124</f>
        <v>0</v>
      </c>
      <c r="CL122" s="581">
        <f>AN122*((Resultat_liste!$M124+20)/20)+Resultat_liste!$J124</f>
        <v>35</v>
      </c>
      <c r="CM122" s="581">
        <f>AO122*((Resultat_liste!$M124+20)/20)+Resultat_liste!$J124</f>
        <v>0</v>
      </c>
      <c r="CN122" s="581">
        <f>AP122*((Resultat_liste!$M124+20)/20)+Resultat_liste!$J124</f>
        <v>-35</v>
      </c>
      <c r="CO122" s="581">
        <f>AQ122*((Resultat_liste!$M124+20)/20)+Resultat_liste!$J124</f>
        <v>0</v>
      </c>
      <c r="CP122" s="581">
        <f>AR122*((Resultat_liste!$M124+20)/20)+Resultat_liste!$J124</f>
        <v>35</v>
      </c>
      <c r="CQ122" s="581">
        <f>AS122*((Resultat_liste!$M124+20)/20)+Resultat_liste!$J124</f>
        <v>0</v>
      </c>
      <c r="CR122" s="581">
        <f>AT122*((Resultat_liste!$M124+20)/20)+Resultat_liste!$J124</f>
        <v>-35</v>
      </c>
      <c r="CS122" s="581">
        <f>AU122*((Resultat_liste!$M124+20)/20)+Resultat_liste!$J124</f>
        <v>0</v>
      </c>
      <c r="CT122" s="581">
        <f>AV122*((Resultat_liste!$M124+20)/20)+Resultat_liste!$J124</f>
        <v>35</v>
      </c>
      <c r="CU122" s="581">
        <f>AW122*((Resultat_liste!$M124+20)/20)+Resultat_liste!$J124</f>
        <v>0</v>
      </c>
      <c r="CV122" s="581">
        <f>AX122*((Resultat_liste!$M124+20)/20)+Resultat_liste!$J124</f>
        <v>-35</v>
      </c>
      <c r="CW122" s="581">
        <f>AY122*((Resultat_liste!$M124+20)/20)+Resultat_liste!$J124</f>
        <v>0</v>
      </c>
      <c r="CX122" s="581">
        <f>AZ122*((Resultat_liste!$M124+20)/20)+Resultat_liste!$J124</f>
        <v>35</v>
      </c>
      <c r="CY122" s="581">
        <f>BA122*((Resultat_liste!$M124+20)/20)+Resultat_liste!$J124</f>
        <v>0</v>
      </c>
      <c r="CZ122" s="581">
        <f>BB122*((Resultat_liste!$M124+20)/20)+Resultat_liste!$J124</f>
        <v>-35</v>
      </c>
      <c r="DA122" s="581">
        <f>BC122*((Resultat_liste!$M124+20)/20)+Resultat_liste!$J124</f>
        <v>0</v>
      </c>
      <c r="DB122" s="581">
        <f>BD122*((Resultat_liste!$M124+20)/20)+Resultat_liste!$J124</f>
        <v>35</v>
      </c>
      <c r="DC122" s="581">
        <f>BE122*((Resultat_liste!$M124+20)/20)+Resultat_liste!$J124</f>
        <v>0</v>
      </c>
      <c r="DD122" s="581">
        <f>H122*((Resultat_liste!$Y124+20)/20)+Resultat_liste!$V124</f>
        <v>44</v>
      </c>
      <c r="DE122" s="581">
        <f>I122*((Resultat_liste!$Y124+20)/20)+Resultat_liste!$V124</f>
        <v>13</v>
      </c>
      <c r="DF122" s="581">
        <f>J122*((Resultat_liste!$Y124+20)/20)+Resultat_liste!$V124</f>
        <v>-18</v>
      </c>
      <c r="DG122" s="581">
        <f>K122*((Resultat_liste!$Y124+20)/20)+Resultat_liste!$V124</f>
        <v>13</v>
      </c>
      <c r="DH122" s="581">
        <f>L122*((Resultat_liste!$Y124+20)/20)+Resultat_liste!$V124</f>
        <v>44</v>
      </c>
      <c r="DI122" s="581">
        <f>M122*((Resultat_liste!$Y124+20)/20)+Resultat_liste!$V124</f>
        <v>13</v>
      </c>
      <c r="DJ122" s="581">
        <f>N122*((Resultat_liste!$Y124+20)/20)+Resultat_liste!$V124</f>
        <v>-18</v>
      </c>
      <c r="DK122" s="581">
        <f>O122*((Resultat_liste!$Y124+20)/20)+Resultat_liste!$V124</f>
        <v>13</v>
      </c>
      <c r="DL122" s="581">
        <f>P122*((Resultat_liste!$Y124+20)/20)+Resultat_liste!$V124</f>
        <v>44</v>
      </c>
      <c r="DM122" s="581">
        <f>Q122*((Resultat_liste!$Y124+20)/20)+Resultat_liste!$V124</f>
        <v>13</v>
      </c>
      <c r="DN122" s="581">
        <f>R122*((Resultat_liste!$Y124+20)/20)+Resultat_liste!$V124</f>
        <v>-18</v>
      </c>
      <c r="DO122" s="581">
        <f>S122*((Resultat_liste!$Y124+20)/20)+Resultat_liste!$V124</f>
        <v>13</v>
      </c>
      <c r="DP122" s="581">
        <f>T122*((Resultat_liste!$Y124+20)/20)+Resultat_liste!$V124</f>
        <v>44</v>
      </c>
      <c r="DQ122" s="581">
        <f>U122*((Resultat_liste!$Y124+20)/20)+Resultat_liste!$V124</f>
        <v>13</v>
      </c>
      <c r="DR122" s="581">
        <f>V122*((Resultat_liste!$Y124+20)/20)+Resultat_liste!$V124</f>
        <v>-18</v>
      </c>
      <c r="DS122" s="581">
        <f>W122*((Resultat_liste!$Y124+20)/20)+Resultat_liste!$V124</f>
        <v>13</v>
      </c>
      <c r="DT122" s="581">
        <f>X122*((Resultat_liste!$Y124+20)/20)+Resultat_liste!$V124</f>
        <v>44</v>
      </c>
      <c r="DU122" s="581">
        <f>Y122*((Resultat_liste!$Y124+20)/20)+Resultat_liste!$V124</f>
        <v>13</v>
      </c>
      <c r="DV122" s="581">
        <f>Z122*((Resultat_liste!$Y124+20)/20)+Resultat_liste!$V124</f>
        <v>-18</v>
      </c>
      <c r="DW122" s="581">
        <f>AA122*((Resultat_liste!$Y124+20)/20)+Resultat_liste!$V124</f>
        <v>13</v>
      </c>
      <c r="DX122" s="581">
        <f>AB122*((Resultat_liste!$Y124+20)/20)+Resultat_liste!$V124</f>
        <v>44</v>
      </c>
      <c r="DY122" s="581">
        <f>AC122*((Resultat_liste!$Y124+20)/20)+Resultat_liste!$V124</f>
        <v>13</v>
      </c>
      <c r="DZ122" s="581">
        <f>AD122*((Resultat_liste!$Y124+20)/20)+Resultat_liste!$V124</f>
        <v>-18</v>
      </c>
      <c r="EA122" s="581">
        <f>AE122*((Resultat_liste!$Y124+20)/20)+Resultat_liste!$V124</f>
        <v>13</v>
      </c>
      <c r="EB122" s="581">
        <f>AF122*((Resultat_liste!$Y124+20)/20)+Resultat_liste!$V124</f>
        <v>44</v>
      </c>
      <c r="EC122" s="581">
        <f>AG122*((Resultat_liste!$Y124+20)/20)+Resultat_liste!$V124</f>
        <v>13</v>
      </c>
      <c r="ED122" s="581">
        <f>AH122*((Resultat_liste!$Y124+20)/20)+Resultat_liste!$V124</f>
        <v>-18</v>
      </c>
      <c r="EE122" s="581">
        <f>AI122*((Resultat_liste!$Y124+20)/20)+Resultat_liste!$V124</f>
        <v>13</v>
      </c>
      <c r="EF122" s="581">
        <f>AJ122*((Resultat_liste!$Y124+20)/20)+Resultat_liste!$V124</f>
        <v>44</v>
      </c>
      <c r="EG122" s="581">
        <f>AK122*((Resultat_liste!$Y124+20)/20)+Resultat_liste!$V124</f>
        <v>13</v>
      </c>
      <c r="EH122" s="581">
        <f>AL122*((Resultat_liste!$Y124+20)/20)+Resultat_liste!$V124</f>
        <v>-18</v>
      </c>
      <c r="EI122" s="581">
        <f>AM122*((Resultat_liste!$Y124+20)/20)+Resultat_liste!$V124</f>
        <v>13</v>
      </c>
      <c r="EJ122" s="581">
        <f>AN122*((Resultat_liste!$Y124+20)/20)+Resultat_liste!$V124</f>
        <v>44</v>
      </c>
      <c r="EK122" s="581">
        <f>AO122*((Resultat_liste!$Y124+20)/20)+Resultat_liste!$V124</f>
        <v>13</v>
      </c>
      <c r="EL122" s="581">
        <f>AP122*((Resultat_liste!$Y124+20)/20)+Resultat_liste!$V124</f>
        <v>-18</v>
      </c>
      <c r="EM122" s="581">
        <f>AQ122*((Resultat_liste!$Y124+20)/20)+Resultat_liste!$V124</f>
        <v>13</v>
      </c>
      <c r="EN122" s="581">
        <f>AR122*((Resultat_liste!$Y124+20)/20)+Resultat_liste!$V124</f>
        <v>44</v>
      </c>
      <c r="EO122" s="581">
        <f>AS122*((Resultat_liste!$Y124+20)/20)+Resultat_liste!$V124</f>
        <v>13</v>
      </c>
      <c r="EP122" s="581">
        <f>AT122*((Resultat_liste!$Y124+20)/20)+Resultat_liste!$V124</f>
        <v>-18</v>
      </c>
      <c r="EQ122" s="581">
        <f>AU122*((Resultat_liste!$Y124+20)/20)+Resultat_liste!$V124</f>
        <v>13</v>
      </c>
      <c r="ER122" s="581">
        <f>AV122*((Resultat_liste!$Y124+20)/20)+Resultat_liste!$V124</f>
        <v>44</v>
      </c>
      <c r="ES122" s="581">
        <f>AW122*((Resultat_liste!$Y124+20)/20)+Resultat_liste!$V124</f>
        <v>13</v>
      </c>
      <c r="ET122" s="581">
        <f>AX122*((Resultat_liste!$Y124+20)/20)+Resultat_liste!$V124</f>
        <v>-18</v>
      </c>
      <c r="EU122" s="581">
        <f>AY122*((Resultat_liste!$Y124+20)/20)+Resultat_liste!$V124</f>
        <v>13</v>
      </c>
      <c r="EV122" s="581">
        <f>AZ122*((Resultat_liste!$Y124+20)/20)+Resultat_liste!$V124</f>
        <v>44</v>
      </c>
      <c r="EW122" s="581">
        <f>BA122*((Resultat_liste!$Y124+20)/20)+Resultat_liste!$V124</f>
        <v>13</v>
      </c>
      <c r="EX122" s="581">
        <f>BB122*((Resultat_liste!$Y124+20)/20)+Resultat_liste!$V124</f>
        <v>-18</v>
      </c>
      <c r="EY122" s="581">
        <f>BC122*((Resultat_liste!$Y124+20)/20)+Resultat_liste!$V124</f>
        <v>13</v>
      </c>
      <c r="EZ122" s="581">
        <f>BD122*((Resultat_liste!$Y124+20)/20)+Resultat_liste!$V124</f>
        <v>44</v>
      </c>
      <c r="FA122" s="581">
        <f>BE122*((Resultat_liste!$Y124+20)/20)+Resultat_liste!$V124</f>
        <v>13</v>
      </c>
      <c r="FB122" s="581">
        <f t="shared" si="172"/>
        <v>20</v>
      </c>
      <c r="FC122" s="581">
        <f t="shared" si="173"/>
        <v>0</v>
      </c>
      <c r="FD122" s="581">
        <f t="shared" si="174"/>
        <v>-20</v>
      </c>
      <c r="FE122" s="581">
        <f t="shared" si="175"/>
        <v>0</v>
      </c>
      <c r="FF122" s="581">
        <f t="shared" si="176"/>
        <v>20</v>
      </c>
      <c r="FG122" s="581">
        <f t="shared" si="177"/>
        <v>0</v>
      </c>
      <c r="FH122" s="581">
        <f t="shared" si="178"/>
        <v>-20</v>
      </c>
      <c r="FI122" s="581">
        <f t="shared" si="179"/>
        <v>0</v>
      </c>
      <c r="FJ122" s="581">
        <f t="shared" si="180"/>
        <v>20</v>
      </c>
      <c r="FK122" s="581">
        <f t="shared" si="181"/>
        <v>0</v>
      </c>
      <c r="FL122" s="581">
        <f t="shared" si="182"/>
        <v>-20</v>
      </c>
      <c r="FM122" s="581">
        <f t="shared" si="183"/>
        <v>0</v>
      </c>
      <c r="FN122" s="581">
        <f t="shared" si="184"/>
        <v>20</v>
      </c>
      <c r="FO122" s="581">
        <f t="shared" si="185"/>
        <v>0</v>
      </c>
      <c r="FP122" s="581">
        <f t="shared" si="186"/>
        <v>-20</v>
      </c>
      <c r="FQ122" s="581">
        <f t="shared" si="187"/>
        <v>0</v>
      </c>
      <c r="FR122" s="581">
        <f t="shared" si="188"/>
        <v>20</v>
      </c>
      <c r="FS122" s="581">
        <f t="shared" si="189"/>
        <v>0</v>
      </c>
      <c r="FT122" s="581">
        <f t="shared" si="190"/>
        <v>-20</v>
      </c>
      <c r="FU122" s="581">
        <f t="shared" si="191"/>
        <v>0</v>
      </c>
      <c r="FV122" s="581">
        <f t="shared" si="192"/>
        <v>20</v>
      </c>
      <c r="FW122" s="581">
        <f t="shared" si="193"/>
        <v>0</v>
      </c>
      <c r="FX122" s="581">
        <f t="shared" si="194"/>
        <v>-20</v>
      </c>
      <c r="FY122" s="581">
        <f t="shared" si="195"/>
        <v>0</v>
      </c>
      <c r="FZ122" s="581">
        <f t="shared" si="196"/>
        <v>20</v>
      </c>
      <c r="GA122" s="581">
        <f t="shared" si="197"/>
        <v>0</v>
      </c>
      <c r="GB122" s="581">
        <f t="shared" si="101"/>
        <v>-20</v>
      </c>
      <c r="GC122" s="581">
        <f t="shared" si="102"/>
        <v>0</v>
      </c>
      <c r="GD122" s="581">
        <f t="shared" si="103"/>
        <v>20</v>
      </c>
      <c r="GE122" s="581">
        <f t="shared" si="104"/>
        <v>0</v>
      </c>
      <c r="GF122" s="581">
        <f t="shared" si="105"/>
        <v>-20</v>
      </c>
      <c r="GG122" s="581">
        <f t="shared" si="106"/>
        <v>0</v>
      </c>
      <c r="GH122" s="581">
        <f t="shared" si="107"/>
        <v>20</v>
      </c>
      <c r="GI122" s="581">
        <f t="shared" si="108"/>
        <v>0</v>
      </c>
      <c r="GJ122" s="581">
        <f t="shared" si="109"/>
        <v>-20</v>
      </c>
      <c r="GK122" s="581">
        <f t="shared" si="110"/>
        <v>0</v>
      </c>
      <c r="GL122" s="581">
        <f t="shared" si="111"/>
        <v>20</v>
      </c>
      <c r="GM122" s="581">
        <f t="shared" si="112"/>
        <v>0</v>
      </c>
      <c r="GN122" s="581">
        <f t="shared" si="113"/>
        <v>-20</v>
      </c>
      <c r="GO122" s="581">
        <f t="shared" si="114"/>
        <v>0</v>
      </c>
      <c r="GP122" s="581">
        <f t="shared" si="115"/>
        <v>20</v>
      </c>
      <c r="GQ122" s="581">
        <f t="shared" si="116"/>
        <v>0</v>
      </c>
      <c r="GR122" s="581">
        <f t="shared" si="117"/>
        <v>-20</v>
      </c>
      <c r="GS122" s="581">
        <f t="shared" si="118"/>
        <v>0</v>
      </c>
      <c r="GT122" s="581">
        <f t="shared" si="119"/>
        <v>20</v>
      </c>
      <c r="GU122" s="581">
        <f t="shared" si="120"/>
        <v>0</v>
      </c>
      <c r="GV122" s="581">
        <f t="shared" si="121"/>
        <v>-20</v>
      </c>
      <c r="GW122" s="581">
        <f t="shared" si="122"/>
        <v>0</v>
      </c>
      <c r="GX122" s="581">
        <f t="shared" si="123"/>
        <v>20</v>
      </c>
      <c r="GY122" s="581">
        <f t="shared" si="124"/>
        <v>0</v>
      </c>
    </row>
    <row r="123" spans="1:207" ht="16.5" thickTop="1" thickBot="1" x14ac:dyDescent="0.3">
      <c r="A123" s="581">
        <v>1220</v>
      </c>
      <c r="B123" s="584" t="s">
        <v>132</v>
      </c>
      <c r="C123" s="581">
        <f t="shared" si="198"/>
        <v>18</v>
      </c>
      <c r="D123" s="581">
        <f t="shared" si="125"/>
        <v>1801</v>
      </c>
      <c r="E123" s="581">
        <v>1220</v>
      </c>
      <c r="F123" s="581">
        <f t="shared" si="199"/>
        <v>1</v>
      </c>
      <c r="G123" s="582" t="str">
        <f t="shared" si="200"/>
        <v>bronze</v>
      </c>
      <c r="H123" s="581">
        <v>20</v>
      </c>
      <c r="I123" s="581">
        <v>0</v>
      </c>
      <c r="J123" s="581">
        <v>-20</v>
      </c>
      <c r="K123" s="581">
        <v>0</v>
      </c>
      <c r="L123" s="581">
        <f t="shared" si="126"/>
        <v>20</v>
      </c>
      <c r="M123" s="581">
        <f t="shared" si="127"/>
        <v>0</v>
      </c>
      <c r="N123" s="581">
        <f t="shared" si="128"/>
        <v>-20</v>
      </c>
      <c r="O123" s="581">
        <f t="shared" si="129"/>
        <v>0</v>
      </c>
      <c r="P123" s="581">
        <f t="shared" si="130"/>
        <v>20</v>
      </c>
      <c r="Q123" s="581">
        <f t="shared" si="131"/>
        <v>0</v>
      </c>
      <c r="R123" s="581">
        <f t="shared" si="132"/>
        <v>-20</v>
      </c>
      <c r="S123" s="581">
        <f t="shared" si="133"/>
        <v>0</v>
      </c>
      <c r="T123" s="581">
        <f t="shared" si="134"/>
        <v>20</v>
      </c>
      <c r="U123" s="581">
        <f t="shared" si="135"/>
        <v>0</v>
      </c>
      <c r="V123" s="581">
        <f t="shared" si="136"/>
        <v>-20</v>
      </c>
      <c r="W123" s="581">
        <f t="shared" si="137"/>
        <v>0</v>
      </c>
      <c r="X123" s="581">
        <f t="shared" si="138"/>
        <v>20</v>
      </c>
      <c r="Y123" s="581">
        <f t="shared" si="139"/>
        <v>0</v>
      </c>
      <c r="Z123" s="581">
        <f t="shared" si="140"/>
        <v>-20</v>
      </c>
      <c r="AA123" s="581">
        <f t="shared" si="141"/>
        <v>0</v>
      </c>
      <c r="AB123" s="581">
        <f t="shared" si="142"/>
        <v>20</v>
      </c>
      <c r="AC123" s="581">
        <f t="shared" si="143"/>
        <v>0</v>
      </c>
      <c r="AD123" s="581">
        <f t="shared" si="144"/>
        <v>-20</v>
      </c>
      <c r="AE123" s="581">
        <f t="shared" si="145"/>
        <v>0</v>
      </c>
      <c r="AF123" s="581">
        <f t="shared" si="146"/>
        <v>20</v>
      </c>
      <c r="AG123" s="581">
        <f t="shared" si="147"/>
        <v>0</v>
      </c>
      <c r="AH123" s="581">
        <f t="shared" si="148"/>
        <v>-20</v>
      </c>
      <c r="AI123" s="581">
        <f t="shared" si="149"/>
        <v>0</v>
      </c>
      <c r="AJ123" s="581">
        <f t="shared" si="150"/>
        <v>20</v>
      </c>
      <c r="AK123" s="581">
        <f t="shared" si="151"/>
        <v>0</v>
      </c>
      <c r="AL123" s="581">
        <f t="shared" si="152"/>
        <v>-20</v>
      </c>
      <c r="AM123" s="581">
        <f t="shared" si="153"/>
        <v>0</v>
      </c>
      <c r="AN123" s="581">
        <f t="shared" si="154"/>
        <v>20</v>
      </c>
      <c r="AO123" s="581">
        <f t="shared" si="155"/>
        <v>0</v>
      </c>
      <c r="AP123" s="581">
        <f t="shared" si="156"/>
        <v>-20</v>
      </c>
      <c r="AQ123" s="581">
        <f t="shared" si="157"/>
        <v>0</v>
      </c>
      <c r="AR123" s="581">
        <f t="shared" si="158"/>
        <v>20</v>
      </c>
      <c r="AS123" s="581">
        <f t="shared" si="159"/>
        <v>0</v>
      </c>
      <c r="AT123" s="581">
        <f t="shared" si="160"/>
        <v>-20</v>
      </c>
      <c r="AU123" s="581">
        <f t="shared" si="161"/>
        <v>0</v>
      </c>
      <c r="AV123" s="581">
        <f t="shared" si="162"/>
        <v>20</v>
      </c>
      <c r="AW123" s="581">
        <f t="shared" si="163"/>
        <v>0</v>
      </c>
      <c r="AX123" s="581">
        <f t="shared" si="164"/>
        <v>-20</v>
      </c>
      <c r="AY123" s="581">
        <f t="shared" si="165"/>
        <v>0</v>
      </c>
      <c r="AZ123" s="581">
        <f t="shared" si="166"/>
        <v>20</v>
      </c>
      <c r="BA123" s="581">
        <f t="shared" si="167"/>
        <v>0</v>
      </c>
      <c r="BB123" s="581">
        <f t="shared" si="168"/>
        <v>-20</v>
      </c>
      <c r="BC123" s="581">
        <f t="shared" si="169"/>
        <v>0</v>
      </c>
      <c r="BD123" s="581">
        <f t="shared" si="170"/>
        <v>20</v>
      </c>
      <c r="BE123" s="581">
        <f t="shared" si="171"/>
        <v>0</v>
      </c>
      <c r="BF123" s="581">
        <f>H123*((Resultat_liste!$M125+20)/20)+Resultat_liste!$J125</f>
        <v>27</v>
      </c>
      <c r="BG123" s="581">
        <f>I123*((Resultat_liste!$M125+20)/20)+Resultat_liste!$J125</f>
        <v>0</v>
      </c>
      <c r="BH123" s="581">
        <f>J123*((Resultat_liste!$M125+20)/20)+Resultat_liste!$J125</f>
        <v>-27</v>
      </c>
      <c r="BI123" s="581">
        <f>K123*((Resultat_liste!$M125+20)/20)+Resultat_liste!$J125</f>
        <v>0</v>
      </c>
      <c r="BJ123" s="581">
        <f>L123*((Resultat_liste!$M125+20)/20)+Resultat_liste!$J125</f>
        <v>27</v>
      </c>
      <c r="BK123" s="581">
        <f>M123*((Resultat_liste!$M125+20)/20)+Resultat_liste!$J125</f>
        <v>0</v>
      </c>
      <c r="BL123" s="581">
        <f>N123*((Resultat_liste!$M125+20)/20)+Resultat_liste!$J125</f>
        <v>-27</v>
      </c>
      <c r="BM123" s="581">
        <f>O123*((Resultat_liste!$M125+20)/20)+Resultat_liste!$J125</f>
        <v>0</v>
      </c>
      <c r="BN123" s="581">
        <f>P123*((Resultat_liste!$M125+20)/20)+Resultat_liste!$J125</f>
        <v>27</v>
      </c>
      <c r="BO123" s="581">
        <f>Q123*((Resultat_liste!$M125+20)/20)+Resultat_liste!$J125</f>
        <v>0</v>
      </c>
      <c r="BP123" s="581">
        <f>R123*((Resultat_liste!$M125+20)/20)+Resultat_liste!$J125</f>
        <v>-27</v>
      </c>
      <c r="BQ123" s="581">
        <f>S123*((Resultat_liste!$M125+20)/20)+Resultat_liste!$J125</f>
        <v>0</v>
      </c>
      <c r="BR123" s="581">
        <f>T123*((Resultat_liste!$M125+20)/20)+Resultat_liste!$J125</f>
        <v>27</v>
      </c>
      <c r="BS123" s="581">
        <f>U123*((Resultat_liste!$M125+20)/20)+Resultat_liste!$J125</f>
        <v>0</v>
      </c>
      <c r="BT123" s="581">
        <f>V123*((Resultat_liste!$M125+20)/20)+Resultat_liste!$J125</f>
        <v>-27</v>
      </c>
      <c r="BU123" s="581">
        <f>W123*((Resultat_liste!$M125+20)/20)+Resultat_liste!$J125</f>
        <v>0</v>
      </c>
      <c r="BV123" s="581">
        <f>X123*((Resultat_liste!$M125+20)/20)+Resultat_liste!$J125</f>
        <v>27</v>
      </c>
      <c r="BW123" s="581">
        <f>Y123*((Resultat_liste!$M125+20)/20)+Resultat_liste!$J125</f>
        <v>0</v>
      </c>
      <c r="BX123" s="581">
        <f>Z123*((Resultat_liste!$M125+20)/20)+Resultat_liste!$J125</f>
        <v>-27</v>
      </c>
      <c r="BY123" s="581">
        <f>AA123*((Resultat_liste!$M125+20)/20)+Resultat_liste!$J125</f>
        <v>0</v>
      </c>
      <c r="BZ123" s="581">
        <f>AB123*((Resultat_liste!$M125+20)/20)+Resultat_liste!$J125</f>
        <v>27</v>
      </c>
      <c r="CA123" s="581">
        <f>AC123*((Resultat_liste!$M125+20)/20)+Resultat_liste!$J125</f>
        <v>0</v>
      </c>
      <c r="CB123" s="581">
        <f>AD123*((Resultat_liste!$M125+20)/20)+Resultat_liste!$J125</f>
        <v>-27</v>
      </c>
      <c r="CC123" s="581">
        <f>AE123*((Resultat_liste!$M125+20)/20)+Resultat_liste!$J125</f>
        <v>0</v>
      </c>
      <c r="CD123" s="581">
        <f>AF123*((Resultat_liste!$M125+20)/20)+Resultat_liste!$J125</f>
        <v>27</v>
      </c>
      <c r="CE123" s="581">
        <f>AG123*((Resultat_liste!$M125+20)/20)+Resultat_liste!$J125</f>
        <v>0</v>
      </c>
      <c r="CF123" s="581">
        <f>AH123*((Resultat_liste!$M125+20)/20)+Resultat_liste!$J125</f>
        <v>-27</v>
      </c>
      <c r="CG123" s="581">
        <f>AI123*((Resultat_liste!$M125+20)/20)+Resultat_liste!$J125</f>
        <v>0</v>
      </c>
      <c r="CH123" s="581">
        <f>AJ123*((Resultat_liste!$M125+20)/20)+Resultat_liste!$J125</f>
        <v>27</v>
      </c>
      <c r="CI123" s="581">
        <f>AK123*((Resultat_liste!$M125+20)/20)+Resultat_liste!$J125</f>
        <v>0</v>
      </c>
      <c r="CJ123" s="581">
        <f>AL123*((Resultat_liste!$M125+20)/20)+Resultat_liste!$J125</f>
        <v>-27</v>
      </c>
      <c r="CK123" s="581">
        <f>AM123*((Resultat_liste!$M125+20)/20)+Resultat_liste!$J125</f>
        <v>0</v>
      </c>
      <c r="CL123" s="581">
        <f>AN123*((Resultat_liste!$M125+20)/20)+Resultat_liste!$J125</f>
        <v>27</v>
      </c>
      <c r="CM123" s="581">
        <f>AO123*((Resultat_liste!$M125+20)/20)+Resultat_liste!$J125</f>
        <v>0</v>
      </c>
      <c r="CN123" s="581">
        <f>AP123*((Resultat_liste!$M125+20)/20)+Resultat_liste!$J125</f>
        <v>-27</v>
      </c>
      <c r="CO123" s="581">
        <f>AQ123*((Resultat_liste!$M125+20)/20)+Resultat_liste!$J125</f>
        <v>0</v>
      </c>
      <c r="CP123" s="581">
        <f>AR123*((Resultat_liste!$M125+20)/20)+Resultat_liste!$J125</f>
        <v>27</v>
      </c>
      <c r="CQ123" s="581">
        <f>AS123*((Resultat_liste!$M125+20)/20)+Resultat_liste!$J125</f>
        <v>0</v>
      </c>
      <c r="CR123" s="581">
        <f>AT123*((Resultat_liste!$M125+20)/20)+Resultat_liste!$J125</f>
        <v>-27</v>
      </c>
      <c r="CS123" s="581">
        <f>AU123*((Resultat_liste!$M125+20)/20)+Resultat_liste!$J125</f>
        <v>0</v>
      </c>
      <c r="CT123" s="581">
        <f>AV123*((Resultat_liste!$M125+20)/20)+Resultat_liste!$J125</f>
        <v>27</v>
      </c>
      <c r="CU123" s="581">
        <f>AW123*((Resultat_liste!$M125+20)/20)+Resultat_liste!$J125</f>
        <v>0</v>
      </c>
      <c r="CV123" s="581">
        <f>AX123*((Resultat_liste!$M125+20)/20)+Resultat_liste!$J125</f>
        <v>-27</v>
      </c>
      <c r="CW123" s="581">
        <f>AY123*((Resultat_liste!$M125+20)/20)+Resultat_liste!$J125</f>
        <v>0</v>
      </c>
      <c r="CX123" s="581">
        <f>AZ123*((Resultat_liste!$M125+20)/20)+Resultat_liste!$J125</f>
        <v>27</v>
      </c>
      <c r="CY123" s="581">
        <f>BA123*((Resultat_liste!$M125+20)/20)+Resultat_liste!$J125</f>
        <v>0</v>
      </c>
      <c r="CZ123" s="581">
        <f>BB123*((Resultat_liste!$M125+20)/20)+Resultat_liste!$J125</f>
        <v>-27</v>
      </c>
      <c r="DA123" s="581">
        <f>BC123*((Resultat_liste!$M125+20)/20)+Resultat_liste!$J125</f>
        <v>0</v>
      </c>
      <c r="DB123" s="581">
        <f>BD123*((Resultat_liste!$M125+20)/20)+Resultat_liste!$J125</f>
        <v>27</v>
      </c>
      <c r="DC123" s="581">
        <f>BE123*((Resultat_liste!$M125+20)/20)+Resultat_liste!$J125</f>
        <v>0</v>
      </c>
      <c r="DD123" s="581">
        <f>H123*((Resultat_liste!$Y125+20)/20)+Resultat_liste!$V125</f>
        <v>24</v>
      </c>
      <c r="DE123" s="581">
        <f>I123*((Resultat_liste!$Y125+20)/20)+Resultat_liste!$V125</f>
        <v>0</v>
      </c>
      <c r="DF123" s="581">
        <f>J123*((Resultat_liste!$Y125+20)/20)+Resultat_liste!$V125</f>
        <v>-24</v>
      </c>
      <c r="DG123" s="581">
        <f>K123*((Resultat_liste!$Y125+20)/20)+Resultat_liste!$V125</f>
        <v>0</v>
      </c>
      <c r="DH123" s="581">
        <f>L123*((Resultat_liste!$Y125+20)/20)+Resultat_liste!$V125</f>
        <v>24</v>
      </c>
      <c r="DI123" s="581">
        <f>M123*((Resultat_liste!$Y125+20)/20)+Resultat_liste!$V125</f>
        <v>0</v>
      </c>
      <c r="DJ123" s="581">
        <f>N123*((Resultat_liste!$Y125+20)/20)+Resultat_liste!$V125</f>
        <v>-24</v>
      </c>
      <c r="DK123" s="581">
        <f>O123*((Resultat_liste!$Y125+20)/20)+Resultat_liste!$V125</f>
        <v>0</v>
      </c>
      <c r="DL123" s="581">
        <f>P123*((Resultat_liste!$Y125+20)/20)+Resultat_liste!$V125</f>
        <v>24</v>
      </c>
      <c r="DM123" s="581">
        <f>Q123*((Resultat_liste!$Y125+20)/20)+Resultat_liste!$V125</f>
        <v>0</v>
      </c>
      <c r="DN123" s="581">
        <f>R123*((Resultat_liste!$Y125+20)/20)+Resultat_liste!$V125</f>
        <v>-24</v>
      </c>
      <c r="DO123" s="581">
        <f>S123*((Resultat_liste!$Y125+20)/20)+Resultat_liste!$V125</f>
        <v>0</v>
      </c>
      <c r="DP123" s="581">
        <f>T123*((Resultat_liste!$Y125+20)/20)+Resultat_liste!$V125</f>
        <v>24</v>
      </c>
      <c r="DQ123" s="581">
        <f>U123*((Resultat_liste!$Y125+20)/20)+Resultat_liste!$V125</f>
        <v>0</v>
      </c>
      <c r="DR123" s="581">
        <f>V123*((Resultat_liste!$Y125+20)/20)+Resultat_liste!$V125</f>
        <v>-24</v>
      </c>
      <c r="DS123" s="581">
        <f>W123*((Resultat_liste!$Y125+20)/20)+Resultat_liste!$V125</f>
        <v>0</v>
      </c>
      <c r="DT123" s="581">
        <f>X123*((Resultat_liste!$Y125+20)/20)+Resultat_liste!$V125</f>
        <v>24</v>
      </c>
      <c r="DU123" s="581">
        <f>Y123*((Resultat_liste!$Y125+20)/20)+Resultat_liste!$V125</f>
        <v>0</v>
      </c>
      <c r="DV123" s="581">
        <f>Z123*((Resultat_liste!$Y125+20)/20)+Resultat_liste!$V125</f>
        <v>-24</v>
      </c>
      <c r="DW123" s="581">
        <f>AA123*((Resultat_liste!$Y125+20)/20)+Resultat_liste!$V125</f>
        <v>0</v>
      </c>
      <c r="DX123" s="581">
        <f>AB123*((Resultat_liste!$Y125+20)/20)+Resultat_liste!$V125</f>
        <v>24</v>
      </c>
      <c r="DY123" s="581">
        <f>AC123*((Resultat_liste!$Y125+20)/20)+Resultat_liste!$V125</f>
        <v>0</v>
      </c>
      <c r="DZ123" s="581">
        <f>AD123*((Resultat_liste!$Y125+20)/20)+Resultat_liste!$V125</f>
        <v>-24</v>
      </c>
      <c r="EA123" s="581">
        <f>AE123*((Resultat_liste!$Y125+20)/20)+Resultat_liste!$V125</f>
        <v>0</v>
      </c>
      <c r="EB123" s="581">
        <f>AF123*((Resultat_liste!$Y125+20)/20)+Resultat_liste!$V125</f>
        <v>24</v>
      </c>
      <c r="EC123" s="581">
        <f>AG123*((Resultat_liste!$Y125+20)/20)+Resultat_liste!$V125</f>
        <v>0</v>
      </c>
      <c r="ED123" s="581">
        <f>AH123*((Resultat_liste!$Y125+20)/20)+Resultat_liste!$V125</f>
        <v>-24</v>
      </c>
      <c r="EE123" s="581">
        <f>AI123*((Resultat_liste!$Y125+20)/20)+Resultat_liste!$V125</f>
        <v>0</v>
      </c>
      <c r="EF123" s="581">
        <f>AJ123*((Resultat_liste!$Y125+20)/20)+Resultat_liste!$V125</f>
        <v>24</v>
      </c>
      <c r="EG123" s="581">
        <f>AK123*((Resultat_liste!$Y125+20)/20)+Resultat_liste!$V125</f>
        <v>0</v>
      </c>
      <c r="EH123" s="581">
        <f>AL123*((Resultat_liste!$Y125+20)/20)+Resultat_liste!$V125</f>
        <v>-24</v>
      </c>
      <c r="EI123" s="581">
        <f>AM123*((Resultat_liste!$Y125+20)/20)+Resultat_liste!$V125</f>
        <v>0</v>
      </c>
      <c r="EJ123" s="581">
        <f>AN123*((Resultat_liste!$Y125+20)/20)+Resultat_liste!$V125</f>
        <v>24</v>
      </c>
      <c r="EK123" s="581">
        <f>AO123*((Resultat_liste!$Y125+20)/20)+Resultat_liste!$V125</f>
        <v>0</v>
      </c>
      <c r="EL123" s="581">
        <f>AP123*((Resultat_liste!$Y125+20)/20)+Resultat_liste!$V125</f>
        <v>-24</v>
      </c>
      <c r="EM123" s="581">
        <f>AQ123*((Resultat_liste!$Y125+20)/20)+Resultat_liste!$V125</f>
        <v>0</v>
      </c>
      <c r="EN123" s="581">
        <f>AR123*((Resultat_liste!$Y125+20)/20)+Resultat_liste!$V125</f>
        <v>24</v>
      </c>
      <c r="EO123" s="581">
        <f>AS123*((Resultat_liste!$Y125+20)/20)+Resultat_liste!$V125</f>
        <v>0</v>
      </c>
      <c r="EP123" s="581">
        <f>AT123*((Resultat_liste!$Y125+20)/20)+Resultat_liste!$V125</f>
        <v>-24</v>
      </c>
      <c r="EQ123" s="581">
        <f>AU123*((Resultat_liste!$Y125+20)/20)+Resultat_liste!$V125</f>
        <v>0</v>
      </c>
      <c r="ER123" s="581">
        <f>AV123*((Resultat_liste!$Y125+20)/20)+Resultat_liste!$V125</f>
        <v>24</v>
      </c>
      <c r="ES123" s="581">
        <f>AW123*((Resultat_liste!$Y125+20)/20)+Resultat_liste!$V125</f>
        <v>0</v>
      </c>
      <c r="ET123" s="581">
        <f>AX123*((Resultat_liste!$Y125+20)/20)+Resultat_liste!$V125</f>
        <v>-24</v>
      </c>
      <c r="EU123" s="581">
        <f>AY123*((Resultat_liste!$Y125+20)/20)+Resultat_liste!$V125</f>
        <v>0</v>
      </c>
      <c r="EV123" s="581">
        <f>AZ123*((Resultat_liste!$Y125+20)/20)+Resultat_liste!$V125</f>
        <v>24</v>
      </c>
      <c r="EW123" s="581">
        <f>BA123*((Resultat_liste!$Y125+20)/20)+Resultat_liste!$V125</f>
        <v>0</v>
      </c>
      <c r="EX123" s="581">
        <f>BB123*((Resultat_liste!$Y125+20)/20)+Resultat_liste!$V125</f>
        <v>-24</v>
      </c>
      <c r="EY123" s="581">
        <f>BC123*((Resultat_liste!$Y125+20)/20)+Resultat_liste!$V125</f>
        <v>0</v>
      </c>
      <c r="EZ123" s="581">
        <f>BD123*((Resultat_liste!$Y125+20)/20)+Resultat_liste!$V125</f>
        <v>24</v>
      </c>
      <c r="FA123" s="581">
        <f>BE123*((Resultat_liste!$Y125+20)/20)+Resultat_liste!$V125</f>
        <v>0</v>
      </c>
      <c r="FB123" s="581">
        <f t="shared" si="172"/>
        <v>20</v>
      </c>
      <c r="FC123" s="581">
        <f t="shared" si="173"/>
        <v>0</v>
      </c>
      <c r="FD123" s="581">
        <f t="shared" si="174"/>
        <v>-20</v>
      </c>
      <c r="FE123" s="581">
        <f t="shared" si="175"/>
        <v>0</v>
      </c>
      <c r="FF123" s="581">
        <f t="shared" si="176"/>
        <v>20</v>
      </c>
      <c r="FG123" s="581">
        <f t="shared" si="177"/>
        <v>0</v>
      </c>
      <c r="FH123" s="581">
        <f t="shared" si="178"/>
        <v>-20</v>
      </c>
      <c r="FI123" s="581">
        <f t="shared" si="179"/>
        <v>0</v>
      </c>
      <c r="FJ123" s="581">
        <f t="shared" si="180"/>
        <v>20</v>
      </c>
      <c r="FK123" s="581">
        <f t="shared" si="181"/>
        <v>0</v>
      </c>
      <c r="FL123" s="581">
        <f t="shared" si="182"/>
        <v>-20</v>
      </c>
      <c r="FM123" s="581">
        <f t="shared" si="183"/>
        <v>0</v>
      </c>
      <c r="FN123" s="581">
        <f t="shared" si="184"/>
        <v>20</v>
      </c>
      <c r="FO123" s="581">
        <f t="shared" si="185"/>
        <v>0</v>
      </c>
      <c r="FP123" s="581">
        <f t="shared" si="186"/>
        <v>-20</v>
      </c>
      <c r="FQ123" s="581">
        <f t="shared" si="187"/>
        <v>0</v>
      </c>
      <c r="FR123" s="581">
        <f t="shared" si="188"/>
        <v>20</v>
      </c>
      <c r="FS123" s="581">
        <f t="shared" si="189"/>
        <v>0</v>
      </c>
      <c r="FT123" s="581">
        <f t="shared" si="190"/>
        <v>-20</v>
      </c>
      <c r="FU123" s="581">
        <f t="shared" si="191"/>
        <v>0</v>
      </c>
      <c r="FV123" s="581">
        <f t="shared" si="192"/>
        <v>20</v>
      </c>
      <c r="FW123" s="581">
        <f t="shared" si="193"/>
        <v>0</v>
      </c>
      <c r="FX123" s="581">
        <f t="shared" si="194"/>
        <v>-20</v>
      </c>
      <c r="FY123" s="581">
        <f t="shared" si="195"/>
        <v>0</v>
      </c>
      <c r="FZ123" s="581">
        <f t="shared" si="196"/>
        <v>20</v>
      </c>
      <c r="GA123" s="581">
        <f t="shared" si="197"/>
        <v>0</v>
      </c>
      <c r="GB123" s="581">
        <f t="shared" si="101"/>
        <v>-20</v>
      </c>
      <c r="GC123" s="581">
        <f t="shared" si="102"/>
        <v>0</v>
      </c>
      <c r="GD123" s="581">
        <f t="shared" si="103"/>
        <v>20</v>
      </c>
      <c r="GE123" s="581">
        <f t="shared" si="104"/>
        <v>0</v>
      </c>
      <c r="GF123" s="581">
        <f t="shared" si="105"/>
        <v>-20</v>
      </c>
      <c r="GG123" s="581">
        <f t="shared" si="106"/>
        <v>0</v>
      </c>
      <c r="GH123" s="581">
        <f t="shared" si="107"/>
        <v>20</v>
      </c>
      <c r="GI123" s="581">
        <f t="shared" si="108"/>
        <v>0</v>
      </c>
      <c r="GJ123" s="581">
        <f t="shared" si="109"/>
        <v>-20</v>
      </c>
      <c r="GK123" s="581">
        <f t="shared" si="110"/>
        <v>0</v>
      </c>
      <c r="GL123" s="581">
        <f t="shared" si="111"/>
        <v>20</v>
      </c>
      <c r="GM123" s="581">
        <f t="shared" si="112"/>
        <v>0</v>
      </c>
      <c r="GN123" s="581">
        <f t="shared" si="113"/>
        <v>-20</v>
      </c>
      <c r="GO123" s="581">
        <f t="shared" si="114"/>
        <v>0</v>
      </c>
      <c r="GP123" s="581">
        <f t="shared" si="115"/>
        <v>20</v>
      </c>
      <c r="GQ123" s="581">
        <f t="shared" si="116"/>
        <v>0</v>
      </c>
      <c r="GR123" s="581">
        <f t="shared" si="117"/>
        <v>-20</v>
      </c>
      <c r="GS123" s="581">
        <f t="shared" si="118"/>
        <v>0</v>
      </c>
      <c r="GT123" s="581">
        <f t="shared" si="119"/>
        <v>20</v>
      </c>
      <c r="GU123" s="581">
        <f t="shared" si="120"/>
        <v>0</v>
      </c>
      <c r="GV123" s="581">
        <f t="shared" si="121"/>
        <v>-20</v>
      </c>
      <c r="GW123" s="581">
        <f t="shared" si="122"/>
        <v>0</v>
      </c>
      <c r="GX123" s="581">
        <f t="shared" si="123"/>
        <v>20</v>
      </c>
      <c r="GY123" s="581">
        <f t="shared" si="124"/>
        <v>0</v>
      </c>
    </row>
    <row r="124" spans="1:207" ht="16.5" thickTop="1" thickBot="1" x14ac:dyDescent="0.3">
      <c r="A124" s="581">
        <v>1230</v>
      </c>
      <c r="B124" s="584" t="s">
        <v>132</v>
      </c>
      <c r="C124" s="581">
        <f t="shared" si="198"/>
        <v>18</v>
      </c>
      <c r="D124" s="581">
        <f t="shared" si="125"/>
        <v>1802</v>
      </c>
      <c r="E124" s="581">
        <v>1230</v>
      </c>
      <c r="F124" s="581">
        <f t="shared" si="199"/>
        <v>2</v>
      </c>
      <c r="G124" s="582" t="str">
        <f t="shared" si="200"/>
        <v>bronze</v>
      </c>
      <c r="H124" s="581">
        <v>20</v>
      </c>
      <c r="I124" s="581">
        <v>0</v>
      </c>
      <c r="J124" s="581">
        <v>-20</v>
      </c>
      <c r="K124" s="581">
        <v>0</v>
      </c>
      <c r="L124" s="581">
        <f t="shared" si="126"/>
        <v>20</v>
      </c>
      <c r="M124" s="581">
        <f t="shared" si="127"/>
        <v>0</v>
      </c>
      <c r="N124" s="581">
        <f t="shared" si="128"/>
        <v>-20</v>
      </c>
      <c r="O124" s="581">
        <f t="shared" si="129"/>
        <v>0</v>
      </c>
      <c r="P124" s="581">
        <f t="shared" si="130"/>
        <v>20</v>
      </c>
      <c r="Q124" s="581">
        <f t="shared" si="131"/>
        <v>0</v>
      </c>
      <c r="R124" s="581">
        <f t="shared" si="132"/>
        <v>-20</v>
      </c>
      <c r="S124" s="581">
        <f t="shared" si="133"/>
        <v>0</v>
      </c>
      <c r="T124" s="581">
        <f t="shared" si="134"/>
        <v>20</v>
      </c>
      <c r="U124" s="581">
        <f t="shared" si="135"/>
        <v>0</v>
      </c>
      <c r="V124" s="581">
        <f t="shared" si="136"/>
        <v>-20</v>
      </c>
      <c r="W124" s="581">
        <f t="shared" si="137"/>
        <v>0</v>
      </c>
      <c r="X124" s="581">
        <f t="shared" si="138"/>
        <v>20</v>
      </c>
      <c r="Y124" s="581">
        <f t="shared" si="139"/>
        <v>0</v>
      </c>
      <c r="Z124" s="581">
        <f t="shared" si="140"/>
        <v>-20</v>
      </c>
      <c r="AA124" s="581">
        <f t="shared" si="141"/>
        <v>0</v>
      </c>
      <c r="AB124" s="581">
        <f t="shared" si="142"/>
        <v>20</v>
      </c>
      <c r="AC124" s="581">
        <f t="shared" si="143"/>
        <v>0</v>
      </c>
      <c r="AD124" s="581">
        <f t="shared" si="144"/>
        <v>-20</v>
      </c>
      <c r="AE124" s="581">
        <f t="shared" si="145"/>
        <v>0</v>
      </c>
      <c r="AF124" s="581">
        <f t="shared" si="146"/>
        <v>20</v>
      </c>
      <c r="AG124" s="581">
        <f t="shared" si="147"/>
        <v>0</v>
      </c>
      <c r="AH124" s="581">
        <f t="shared" si="148"/>
        <v>-20</v>
      </c>
      <c r="AI124" s="581">
        <f t="shared" si="149"/>
        <v>0</v>
      </c>
      <c r="AJ124" s="581">
        <f t="shared" si="150"/>
        <v>20</v>
      </c>
      <c r="AK124" s="581">
        <f t="shared" si="151"/>
        <v>0</v>
      </c>
      <c r="AL124" s="581">
        <f t="shared" si="152"/>
        <v>-20</v>
      </c>
      <c r="AM124" s="581">
        <f t="shared" si="153"/>
        <v>0</v>
      </c>
      <c r="AN124" s="581">
        <f t="shared" si="154"/>
        <v>20</v>
      </c>
      <c r="AO124" s="581">
        <f t="shared" si="155"/>
        <v>0</v>
      </c>
      <c r="AP124" s="581">
        <f t="shared" si="156"/>
        <v>-20</v>
      </c>
      <c r="AQ124" s="581">
        <f t="shared" si="157"/>
        <v>0</v>
      </c>
      <c r="AR124" s="581">
        <f t="shared" si="158"/>
        <v>20</v>
      </c>
      <c r="AS124" s="581">
        <f t="shared" si="159"/>
        <v>0</v>
      </c>
      <c r="AT124" s="581">
        <f t="shared" si="160"/>
        <v>-20</v>
      </c>
      <c r="AU124" s="581">
        <f t="shared" si="161"/>
        <v>0</v>
      </c>
      <c r="AV124" s="581">
        <f t="shared" si="162"/>
        <v>20</v>
      </c>
      <c r="AW124" s="581">
        <f t="shared" si="163"/>
        <v>0</v>
      </c>
      <c r="AX124" s="581">
        <f t="shared" si="164"/>
        <v>-20</v>
      </c>
      <c r="AY124" s="581">
        <f t="shared" si="165"/>
        <v>0</v>
      </c>
      <c r="AZ124" s="581">
        <f t="shared" si="166"/>
        <v>20</v>
      </c>
      <c r="BA124" s="581">
        <f t="shared" si="167"/>
        <v>0</v>
      </c>
      <c r="BB124" s="581">
        <f t="shared" si="168"/>
        <v>-20</v>
      </c>
      <c r="BC124" s="581">
        <f t="shared" si="169"/>
        <v>0</v>
      </c>
      <c r="BD124" s="581">
        <f t="shared" si="170"/>
        <v>20</v>
      </c>
      <c r="BE124" s="581">
        <f t="shared" si="171"/>
        <v>0</v>
      </c>
      <c r="BF124" s="581">
        <f>H124*((Resultat_liste!$M126+20)/20)+Resultat_liste!$J126</f>
        <v>33</v>
      </c>
      <c r="BG124" s="581">
        <f>I124*((Resultat_liste!$M126+20)/20)+Resultat_liste!$J126</f>
        <v>0</v>
      </c>
      <c r="BH124" s="581">
        <f>J124*((Resultat_liste!$M126+20)/20)+Resultat_liste!$J126</f>
        <v>-33</v>
      </c>
      <c r="BI124" s="581">
        <f>K124*((Resultat_liste!$M126+20)/20)+Resultat_liste!$J126</f>
        <v>0</v>
      </c>
      <c r="BJ124" s="581">
        <f>L124*((Resultat_liste!$M126+20)/20)+Resultat_liste!$J126</f>
        <v>33</v>
      </c>
      <c r="BK124" s="581">
        <f>M124*((Resultat_liste!$M126+20)/20)+Resultat_liste!$J126</f>
        <v>0</v>
      </c>
      <c r="BL124" s="581">
        <f>N124*((Resultat_liste!$M126+20)/20)+Resultat_liste!$J126</f>
        <v>-33</v>
      </c>
      <c r="BM124" s="581">
        <f>O124*((Resultat_liste!$M126+20)/20)+Resultat_liste!$J126</f>
        <v>0</v>
      </c>
      <c r="BN124" s="581">
        <f>P124*((Resultat_liste!$M126+20)/20)+Resultat_liste!$J126</f>
        <v>33</v>
      </c>
      <c r="BO124" s="581">
        <f>Q124*((Resultat_liste!$M126+20)/20)+Resultat_liste!$J126</f>
        <v>0</v>
      </c>
      <c r="BP124" s="581">
        <f>R124*((Resultat_liste!$M126+20)/20)+Resultat_liste!$J126</f>
        <v>-33</v>
      </c>
      <c r="BQ124" s="581">
        <f>S124*((Resultat_liste!$M126+20)/20)+Resultat_liste!$J126</f>
        <v>0</v>
      </c>
      <c r="BR124" s="581">
        <f>T124*((Resultat_liste!$M126+20)/20)+Resultat_liste!$J126</f>
        <v>33</v>
      </c>
      <c r="BS124" s="581">
        <f>U124*((Resultat_liste!$M126+20)/20)+Resultat_liste!$J126</f>
        <v>0</v>
      </c>
      <c r="BT124" s="581">
        <f>V124*((Resultat_liste!$M126+20)/20)+Resultat_liste!$J126</f>
        <v>-33</v>
      </c>
      <c r="BU124" s="581">
        <f>W124*((Resultat_liste!$M126+20)/20)+Resultat_liste!$J126</f>
        <v>0</v>
      </c>
      <c r="BV124" s="581">
        <f>X124*((Resultat_liste!$M126+20)/20)+Resultat_liste!$J126</f>
        <v>33</v>
      </c>
      <c r="BW124" s="581">
        <f>Y124*((Resultat_liste!$M126+20)/20)+Resultat_liste!$J126</f>
        <v>0</v>
      </c>
      <c r="BX124" s="581">
        <f>Z124*((Resultat_liste!$M126+20)/20)+Resultat_liste!$J126</f>
        <v>-33</v>
      </c>
      <c r="BY124" s="581">
        <f>AA124*((Resultat_liste!$M126+20)/20)+Resultat_liste!$J126</f>
        <v>0</v>
      </c>
      <c r="BZ124" s="581">
        <f>AB124*((Resultat_liste!$M126+20)/20)+Resultat_liste!$J126</f>
        <v>33</v>
      </c>
      <c r="CA124" s="581">
        <f>AC124*((Resultat_liste!$M126+20)/20)+Resultat_liste!$J126</f>
        <v>0</v>
      </c>
      <c r="CB124" s="581">
        <f>AD124*((Resultat_liste!$M126+20)/20)+Resultat_liste!$J126</f>
        <v>-33</v>
      </c>
      <c r="CC124" s="581">
        <f>AE124*((Resultat_liste!$M126+20)/20)+Resultat_liste!$J126</f>
        <v>0</v>
      </c>
      <c r="CD124" s="581">
        <f>AF124*((Resultat_liste!$M126+20)/20)+Resultat_liste!$J126</f>
        <v>33</v>
      </c>
      <c r="CE124" s="581">
        <f>AG124*((Resultat_liste!$M126+20)/20)+Resultat_liste!$J126</f>
        <v>0</v>
      </c>
      <c r="CF124" s="581">
        <f>AH124*((Resultat_liste!$M126+20)/20)+Resultat_liste!$J126</f>
        <v>-33</v>
      </c>
      <c r="CG124" s="581">
        <f>AI124*((Resultat_liste!$M126+20)/20)+Resultat_liste!$J126</f>
        <v>0</v>
      </c>
      <c r="CH124" s="581">
        <f>AJ124*((Resultat_liste!$M126+20)/20)+Resultat_liste!$J126</f>
        <v>33</v>
      </c>
      <c r="CI124" s="581">
        <f>AK124*((Resultat_liste!$M126+20)/20)+Resultat_liste!$J126</f>
        <v>0</v>
      </c>
      <c r="CJ124" s="581">
        <f>AL124*((Resultat_liste!$M126+20)/20)+Resultat_liste!$J126</f>
        <v>-33</v>
      </c>
      <c r="CK124" s="581">
        <f>AM124*((Resultat_liste!$M126+20)/20)+Resultat_liste!$J126</f>
        <v>0</v>
      </c>
      <c r="CL124" s="581">
        <f>AN124*((Resultat_liste!$M126+20)/20)+Resultat_liste!$J126</f>
        <v>33</v>
      </c>
      <c r="CM124" s="581">
        <f>AO124*((Resultat_liste!$M126+20)/20)+Resultat_liste!$J126</f>
        <v>0</v>
      </c>
      <c r="CN124" s="581">
        <f>AP124*((Resultat_liste!$M126+20)/20)+Resultat_liste!$J126</f>
        <v>-33</v>
      </c>
      <c r="CO124" s="581">
        <f>AQ124*((Resultat_liste!$M126+20)/20)+Resultat_liste!$J126</f>
        <v>0</v>
      </c>
      <c r="CP124" s="581">
        <f>AR124*((Resultat_liste!$M126+20)/20)+Resultat_liste!$J126</f>
        <v>33</v>
      </c>
      <c r="CQ124" s="581">
        <f>AS124*((Resultat_liste!$M126+20)/20)+Resultat_liste!$J126</f>
        <v>0</v>
      </c>
      <c r="CR124" s="581">
        <f>AT124*((Resultat_liste!$M126+20)/20)+Resultat_liste!$J126</f>
        <v>-33</v>
      </c>
      <c r="CS124" s="581">
        <f>AU124*((Resultat_liste!$M126+20)/20)+Resultat_liste!$J126</f>
        <v>0</v>
      </c>
      <c r="CT124" s="581">
        <f>AV124*((Resultat_liste!$M126+20)/20)+Resultat_liste!$J126</f>
        <v>33</v>
      </c>
      <c r="CU124" s="581">
        <f>AW124*((Resultat_liste!$M126+20)/20)+Resultat_liste!$J126</f>
        <v>0</v>
      </c>
      <c r="CV124" s="581">
        <f>AX124*((Resultat_liste!$M126+20)/20)+Resultat_liste!$J126</f>
        <v>-33</v>
      </c>
      <c r="CW124" s="581">
        <f>AY124*((Resultat_liste!$M126+20)/20)+Resultat_liste!$J126</f>
        <v>0</v>
      </c>
      <c r="CX124" s="581">
        <f>AZ124*((Resultat_liste!$M126+20)/20)+Resultat_liste!$J126</f>
        <v>33</v>
      </c>
      <c r="CY124" s="581">
        <f>BA124*((Resultat_liste!$M126+20)/20)+Resultat_liste!$J126</f>
        <v>0</v>
      </c>
      <c r="CZ124" s="581">
        <f>BB124*((Resultat_liste!$M126+20)/20)+Resultat_liste!$J126</f>
        <v>-33</v>
      </c>
      <c r="DA124" s="581">
        <f>BC124*((Resultat_liste!$M126+20)/20)+Resultat_liste!$J126</f>
        <v>0</v>
      </c>
      <c r="DB124" s="581">
        <f>BD124*((Resultat_liste!$M126+20)/20)+Resultat_liste!$J126</f>
        <v>33</v>
      </c>
      <c r="DC124" s="581">
        <f>BE124*((Resultat_liste!$M126+20)/20)+Resultat_liste!$J126</f>
        <v>0</v>
      </c>
      <c r="DD124" s="581">
        <f>H124*((Resultat_liste!$Y126+20)/20)+Resultat_liste!$V126</f>
        <v>26</v>
      </c>
      <c r="DE124" s="581">
        <f>I124*((Resultat_liste!$Y126+20)/20)+Resultat_liste!$V126</f>
        <v>0</v>
      </c>
      <c r="DF124" s="581">
        <f>J124*((Resultat_liste!$Y126+20)/20)+Resultat_liste!$V126</f>
        <v>-26</v>
      </c>
      <c r="DG124" s="581">
        <f>K124*((Resultat_liste!$Y126+20)/20)+Resultat_liste!$V126</f>
        <v>0</v>
      </c>
      <c r="DH124" s="581">
        <f>L124*((Resultat_liste!$Y126+20)/20)+Resultat_liste!$V126</f>
        <v>26</v>
      </c>
      <c r="DI124" s="581">
        <f>M124*((Resultat_liste!$Y126+20)/20)+Resultat_liste!$V126</f>
        <v>0</v>
      </c>
      <c r="DJ124" s="581">
        <f>N124*((Resultat_liste!$Y126+20)/20)+Resultat_liste!$V126</f>
        <v>-26</v>
      </c>
      <c r="DK124" s="581">
        <f>O124*((Resultat_liste!$Y126+20)/20)+Resultat_liste!$V126</f>
        <v>0</v>
      </c>
      <c r="DL124" s="581">
        <f>P124*((Resultat_liste!$Y126+20)/20)+Resultat_liste!$V126</f>
        <v>26</v>
      </c>
      <c r="DM124" s="581">
        <f>Q124*((Resultat_liste!$Y126+20)/20)+Resultat_liste!$V126</f>
        <v>0</v>
      </c>
      <c r="DN124" s="581">
        <f>R124*((Resultat_liste!$Y126+20)/20)+Resultat_liste!$V126</f>
        <v>-26</v>
      </c>
      <c r="DO124" s="581">
        <f>S124*((Resultat_liste!$Y126+20)/20)+Resultat_liste!$V126</f>
        <v>0</v>
      </c>
      <c r="DP124" s="581">
        <f>T124*((Resultat_liste!$Y126+20)/20)+Resultat_liste!$V126</f>
        <v>26</v>
      </c>
      <c r="DQ124" s="581">
        <f>U124*((Resultat_liste!$Y126+20)/20)+Resultat_liste!$V126</f>
        <v>0</v>
      </c>
      <c r="DR124" s="581">
        <f>V124*((Resultat_liste!$Y126+20)/20)+Resultat_liste!$V126</f>
        <v>-26</v>
      </c>
      <c r="DS124" s="581">
        <f>W124*((Resultat_liste!$Y126+20)/20)+Resultat_liste!$V126</f>
        <v>0</v>
      </c>
      <c r="DT124" s="581">
        <f>X124*((Resultat_liste!$Y126+20)/20)+Resultat_liste!$V126</f>
        <v>26</v>
      </c>
      <c r="DU124" s="581">
        <f>Y124*((Resultat_liste!$Y126+20)/20)+Resultat_liste!$V126</f>
        <v>0</v>
      </c>
      <c r="DV124" s="581">
        <f>Z124*((Resultat_liste!$Y126+20)/20)+Resultat_liste!$V126</f>
        <v>-26</v>
      </c>
      <c r="DW124" s="581">
        <f>AA124*((Resultat_liste!$Y126+20)/20)+Resultat_liste!$V126</f>
        <v>0</v>
      </c>
      <c r="DX124" s="581">
        <f>AB124*((Resultat_liste!$Y126+20)/20)+Resultat_liste!$V126</f>
        <v>26</v>
      </c>
      <c r="DY124" s="581">
        <f>AC124*((Resultat_liste!$Y126+20)/20)+Resultat_liste!$V126</f>
        <v>0</v>
      </c>
      <c r="DZ124" s="581">
        <f>AD124*((Resultat_liste!$Y126+20)/20)+Resultat_liste!$V126</f>
        <v>-26</v>
      </c>
      <c r="EA124" s="581">
        <f>AE124*((Resultat_liste!$Y126+20)/20)+Resultat_liste!$V126</f>
        <v>0</v>
      </c>
      <c r="EB124" s="581">
        <f>AF124*((Resultat_liste!$Y126+20)/20)+Resultat_liste!$V126</f>
        <v>26</v>
      </c>
      <c r="EC124" s="581">
        <f>AG124*((Resultat_liste!$Y126+20)/20)+Resultat_liste!$V126</f>
        <v>0</v>
      </c>
      <c r="ED124" s="581">
        <f>AH124*((Resultat_liste!$Y126+20)/20)+Resultat_liste!$V126</f>
        <v>-26</v>
      </c>
      <c r="EE124" s="581">
        <f>AI124*((Resultat_liste!$Y126+20)/20)+Resultat_liste!$V126</f>
        <v>0</v>
      </c>
      <c r="EF124" s="581">
        <f>AJ124*((Resultat_liste!$Y126+20)/20)+Resultat_liste!$V126</f>
        <v>26</v>
      </c>
      <c r="EG124" s="581">
        <f>AK124*((Resultat_liste!$Y126+20)/20)+Resultat_liste!$V126</f>
        <v>0</v>
      </c>
      <c r="EH124" s="581">
        <f>AL124*((Resultat_liste!$Y126+20)/20)+Resultat_liste!$V126</f>
        <v>-26</v>
      </c>
      <c r="EI124" s="581">
        <f>AM124*((Resultat_liste!$Y126+20)/20)+Resultat_liste!$V126</f>
        <v>0</v>
      </c>
      <c r="EJ124" s="581">
        <f>AN124*((Resultat_liste!$Y126+20)/20)+Resultat_liste!$V126</f>
        <v>26</v>
      </c>
      <c r="EK124" s="581">
        <f>AO124*((Resultat_liste!$Y126+20)/20)+Resultat_liste!$V126</f>
        <v>0</v>
      </c>
      <c r="EL124" s="581">
        <f>AP124*((Resultat_liste!$Y126+20)/20)+Resultat_liste!$V126</f>
        <v>-26</v>
      </c>
      <c r="EM124" s="581">
        <f>AQ124*((Resultat_liste!$Y126+20)/20)+Resultat_liste!$V126</f>
        <v>0</v>
      </c>
      <c r="EN124" s="581">
        <f>AR124*((Resultat_liste!$Y126+20)/20)+Resultat_liste!$V126</f>
        <v>26</v>
      </c>
      <c r="EO124" s="581">
        <f>AS124*((Resultat_liste!$Y126+20)/20)+Resultat_liste!$V126</f>
        <v>0</v>
      </c>
      <c r="EP124" s="581">
        <f>AT124*((Resultat_liste!$Y126+20)/20)+Resultat_liste!$V126</f>
        <v>-26</v>
      </c>
      <c r="EQ124" s="581">
        <f>AU124*((Resultat_liste!$Y126+20)/20)+Resultat_liste!$V126</f>
        <v>0</v>
      </c>
      <c r="ER124" s="581">
        <f>AV124*((Resultat_liste!$Y126+20)/20)+Resultat_liste!$V126</f>
        <v>26</v>
      </c>
      <c r="ES124" s="581">
        <f>AW124*((Resultat_liste!$Y126+20)/20)+Resultat_liste!$V126</f>
        <v>0</v>
      </c>
      <c r="ET124" s="581">
        <f>AX124*((Resultat_liste!$Y126+20)/20)+Resultat_liste!$V126</f>
        <v>-26</v>
      </c>
      <c r="EU124" s="581">
        <f>AY124*((Resultat_liste!$Y126+20)/20)+Resultat_liste!$V126</f>
        <v>0</v>
      </c>
      <c r="EV124" s="581">
        <f>AZ124*((Resultat_liste!$Y126+20)/20)+Resultat_liste!$V126</f>
        <v>26</v>
      </c>
      <c r="EW124" s="581">
        <f>BA124*((Resultat_liste!$Y126+20)/20)+Resultat_liste!$V126</f>
        <v>0</v>
      </c>
      <c r="EX124" s="581">
        <f>BB124*((Resultat_liste!$Y126+20)/20)+Resultat_liste!$V126</f>
        <v>-26</v>
      </c>
      <c r="EY124" s="581">
        <f>BC124*((Resultat_liste!$Y126+20)/20)+Resultat_liste!$V126</f>
        <v>0</v>
      </c>
      <c r="EZ124" s="581">
        <f>BD124*((Resultat_liste!$Y126+20)/20)+Resultat_liste!$V126</f>
        <v>26</v>
      </c>
      <c r="FA124" s="581">
        <f>BE124*((Resultat_liste!$Y126+20)/20)+Resultat_liste!$V126</f>
        <v>0</v>
      </c>
      <c r="FB124" s="581">
        <f t="shared" si="172"/>
        <v>20</v>
      </c>
      <c r="FC124" s="581">
        <f t="shared" si="173"/>
        <v>0</v>
      </c>
      <c r="FD124" s="581">
        <f t="shared" si="174"/>
        <v>-20</v>
      </c>
      <c r="FE124" s="581">
        <f t="shared" si="175"/>
        <v>0</v>
      </c>
      <c r="FF124" s="581">
        <f t="shared" si="176"/>
        <v>20</v>
      </c>
      <c r="FG124" s="581">
        <f t="shared" si="177"/>
        <v>0</v>
      </c>
      <c r="FH124" s="581">
        <f t="shared" si="178"/>
        <v>-20</v>
      </c>
      <c r="FI124" s="581">
        <f t="shared" si="179"/>
        <v>0</v>
      </c>
      <c r="FJ124" s="581">
        <f t="shared" si="180"/>
        <v>20</v>
      </c>
      <c r="FK124" s="581">
        <f t="shared" si="181"/>
        <v>0</v>
      </c>
      <c r="FL124" s="581">
        <f t="shared" si="182"/>
        <v>-20</v>
      </c>
      <c r="FM124" s="581">
        <f t="shared" si="183"/>
        <v>0</v>
      </c>
      <c r="FN124" s="581">
        <f t="shared" si="184"/>
        <v>20</v>
      </c>
      <c r="FO124" s="581">
        <f t="shared" si="185"/>
        <v>0</v>
      </c>
      <c r="FP124" s="581">
        <f t="shared" si="186"/>
        <v>-20</v>
      </c>
      <c r="FQ124" s="581">
        <f t="shared" si="187"/>
        <v>0</v>
      </c>
      <c r="FR124" s="581">
        <f t="shared" si="188"/>
        <v>20</v>
      </c>
      <c r="FS124" s="581">
        <f t="shared" si="189"/>
        <v>0</v>
      </c>
      <c r="FT124" s="581">
        <f t="shared" si="190"/>
        <v>-20</v>
      </c>
      <c r="FU124" s="581">
        <f t="shared" si="191"/>
        <v>0</v>
      </c>
      <c r="FV124" s="581">
        <f t="shared" si="192"/>
        <v>20</v>
      </c>
      <c r="FW124" s="581">
        <f t="shared" si="193"/>
        <v>0</v>
      </c>
      <c r="FX124" s="581">
        <f t="shared" si="194"/>
        <v>-20</v>
      </c>
      <c r="FY124" s="581">
        <f t="shared" si="195"/>
        <v>0</v>
      </c>
      <c r="FZ124" s="581">
        <f t="shared" si="196"/>
        <v>20</v>
      </c>
      <c r="GA124" s="581">
        <f t="shared" si="197"/>
        <v>0</v>
      </c>
      <c r="GB124" s="581">
        <f t="shared" si="101"/>
        <v>-20</v>
      </c>
      <c r="GC124" s="581">
        <f t="shared" si="102"/>
        <v>0</v>
      </c>
      <c r="GD124" s="581">
        <f t="shared" si="103"/>
        <v>20</v>
      </c>
      <c r="GE124" s="581">
        <f t="shared" si="104"/>
        <v>0</v>
      </c>
      <c r="GF124" s="581">
        <f t="shared" si="105"/>
        <v>-20</v>
      </c>
      <c r="GG124" s="581">
        <f t="shared" si="106"/>
        <v>0</v>
      </c>
      <c r="GH124" s="581">
        <f t="shared" si="107"/>
        <v>20</v>
      </c>
      <c r="GI124" s="581">
        <f t="shared" si="108"/>
        <v>0</v>
      </c>
      <c r="GJ124" s="581">
        <f t="shared" si="109"/>
        <v>-20</v>
      </c>
      <c r="GK124" s="581">
        <f t="shared" si="110"/>
        <v>0</v>
      </c>
      <c r="GL124" s="581">
        <f t="shared" si="111"/>
        <v>20</v>
      </c>
      <c r="GM124" s="581">
        <f t="shared" si="112"/>
        <v>0</v>
      </c>
      <c r="GN124" s="581">
        <f t="shared" si="113"/>
        <v>-20</v>
      </c>
      <c r="GO124" s="581">
        <f t="shared" si="114"/>
        <v>0</v>
      </c>
      <c r="GP124" s="581">
        <f t="shared" si="115"/>
        <v>20</v>
      </c>
      <c r="GQ124" s="581">
        <f t="shared" si="116"/>
        <v>0</v>
      </c>
      <c r="GR124" s="581">
        <f t="shared" si="117"/>
        <v>-20</v>
      </c>
      <c r="GS124" s="581">
        <f t="shared" si="118"/>
        <v>0</v>
      </c>
      <c r="GT124" s="581">
        <f t="shared" si="119"/>
        <v>20</v>
      </c>
      <c r="GU124" s="581">
        <f t="shared" si="120"/>
        <v>0</v>
      </c>
      <c r="GV124" s="581">
        <f t="shared" si="121"/>
        <v>-20</v>
      </c>
      <c r="GW124" s="581">
        <f t="shared" si="122"/>
        <v>0</v>
      </c>
      <c r="GX124" s="581">
        <f t="shared" si="123"/>
        <v>20</v>
      </c>
      <c r="GY124" s="581">
        <f t="shared" si="124"/>
        <v>0</v>
      </c>
    </row>
    <row r="125" spans="1:207" ht="16.5" thickTop="1" thickBot="1" x14ac:dyDescent="0.3">
      <c r="A125" s="581">
        <v>1240</v>
      </c>
      <c r="B125" s="584" t="s">
        <v>132</v>
      </c>
      <c r="C125" s="581">
        <f t="shared" si="198"/>
        <v>18</v>
      </c>
      <c r="D125" s="581">
        <f t="shared" si="125"/>
        <v>1803</v>
      </c>
      <c r="E125" s="581">
        <v>1240</v>
      </c>
      <c r="F125" s="581">
        <f t="shared" si="199"/>
        <v>3</v>
      </c>
      <c r="G125" s="582" t="str">
        <f t="shared" si="200"/>
        <v>bronze</v>
      </c>
      <c r="H125" s="581">
        <v>20</v>
      </c>
      <c r="I125" s="581">
        <v>0</v>
      </c>
      <c r="J125" s="581">
        <v>-20</v>
      </c>
      <c r="K125" s="581">
        <v>0</v>
      </c>
      <c r="L125" s="581">
        <f t="shared" si="126"/>
        <v>20</v>
      </c>
      <c r="M125" s="581">
        <f t="shared" si="127"/>
        <v>0</v>
      </c>
      <c r="N125" s="581">
        <f t="shared" si="128"/>
        <v>-20</v>
      </c>
      <c r="O125" s="581">
        <f t="shared" si="129"/>
        <v>0</v>
      </c>
      <c r="P125" s="581">
        <f t="shared" si="130"/>
        <v>20</v>
      </c>
      <c r="Q125" s="581">
        <f t="shared" si="131"/>
        <v>0</v>
      </c>
      <c r="R125" s="581">
        <f t="shared" si="132"/>
        <v>-20</v>
      </c>
      <c r="S125" s="581">
        <f t="shared" si="133"/>
        <v>0</v>
      </c>
      <c r="T125" s="581">
        <f t="shared" si="134"/>
        <v>20</v>
      </c>
      <c r="U125" s="581">
        <f t="shared" si="135"/>
        <v>0</v>
      </c>
      <c r="V125" s="581">
        <f t="shared" si="136"/>
        <v>-20</v>
      </c>
      <c r="W125" s="581">
        <f t="shared" si="137"/>
        <v>0</v>
      </c>
      <c r="X125" s="581">
        <f t="shared" si="138"/>
        <v>20</v>
      </c>
      <c r="Y125" s="581">
        <f t="shared" si="139"/>
        <v>0</v>
      </c>
      <c r="Z125" s="581">
        <f t="shared" si="140"/>
        <v>-20</v>
      </c>
      <c r="AA125" s="581">
        <f t="shared" si="141"/>
        <v>0</v>
      </c>
      <c r="AB125" s="581">
        <f t="shared" si="142"/>
        <v>20</v>
      </c>
      <c r="AC125" s="581">
        <f t="shared" si="143"/>
        <v>0</v>
      </c>
      <c r="AD125" s="581">
        <f t="shared" si="144"/>
        <v>-20</v>
      </c>
      <c r="AE125" s="581">
        <f t="shared" si="145"/>
        <v>0</v>
      </c>
      <c r="AF125" s="581">
        <f t="shared" si="146"/>
        <v>20</v>
      </c>
      <c r="AG125" s="581">
        <f t="shared" si="147"/>
        <v>0</v>
      </c>
      <c r="AH125" s="581">
        <f t="shared" si="148"/>
        <v>-20</v>
      </c>
      <c r="AI125" s="581">
        <f t="shared" si="149"/>
        <v>0</v>
      </c>
      <c r="AJ125" s="581">
        <f t="shared" si="150"/>
        <v>20</v>
      </c>
      <c r="AK125" s="581">
        <f t="shared" si="151"/>
        <v>0</v>
      </c>
      <c r="AL125" s="581">
        <f t="shared" si="152"/>
        <v>-20</v>
      </c>
      <c r="AM125" s="581">
        <f t="shared" si="153"/>
        <v>0</v>
      </c>
      <c r="AN125" s="581">
        <f t="shared" si="154"/>
        <v>20</v>
      </c>
      <c r="AO125" s="581">
        <f t="shared" si="155"/>
        <v>0</v>
      </c>
      <c r="AP125" s="581">
        <f t="shared" si="156"/>
        <v>-20</v>
      </c>
      <c r="AQ125" s="581">
        <f t="shared" si="157"/>
        <v>0</v>
      </c>
      <c r="AR125" s="581">
        <f t="shared" si="158"/>
        <v>20</v>
      </c>
      <c r="AS125" s="581">
        <f t="shared" si="159"/>
        <v>0</v>
      </c>
      <c r="AT125" s="581">
        <f t="shared" si="160"/>
        <v>-20</v>
      </c>
      <c r="AU125" s="581">
        <f t="shared" si="161"/>
        <v>0</v>
      </c>
      <c r="AV125" s="581">
        <f t="shared" si="162"/>
        <v>20</v>
      </c>
      <c r="AW125" s="581">
        <f t="shared" si="163"/>
        <v>0</v>
      </c>
      <c r="AX125" s="581">
        <f t="shared" si="164"/>
        <v>-20</v>
      </c>
      <c r="AY125" s="581">
        <f t="shared" si="165"/>
        <v>0</v>
      </c>
      <c r="AZ125" s="581">
        <f t="shared" si="166"/>
        <v>20</v>
      </c>
      <c r="BA125" s="581">
        <f t="shared" si="167"/>
        <v>0</v>
      </c>
      <c r="BB125" s="581">
        <f t="shared" si="168"/>
        <v>-20</v>
      </c>
      <c r="BC125" s="581">
        <f t="shared" si="169"/>
        <v>0</v>
      </c>
      <c r="BD125" s="581">
        <f t="shared" si="170"/>
        <v>20</v>
      </c>
      <c r="BE125" s="581">
        <f t="shared" si="171"/>
        <v>0</v>
      </c>
      <c r="BF125" s="581">
        <f>H125*((Resultat_liste!$M127+20)/20)+Resultat_liste!$J127</f>
        <v>37</v>
      </c>
      <c r="BG125" s="581">
        <f>I125*((Resultat_liste!$M127+20)/20)+Resultat_liste!$J127</f>
        <v>0</v>
      </c>
      <c r="BH125" s="581">
        <f>J125*((Resultat_liste!$M127+20)/20)+Resultat_liste!$J127</f>
        <v>-37</v>
      </c>
      <c r="BI125" s="581">
        <f>K125*((Resultat_liste!$M127+20)/20)+Resultat_liste!$J127</f>
        <v>0</v>
      </c>
      <c r="BJ125" s="581">
        <f>L125*((Resultat_liste!$M127+20)/20)+Resultat_liste!$J127</f>
        <v>37</v>
      </c>
      <c r="BK125" s="581">
        <f>M125*((Resultat_liste!$M127+20)/20)+Resultat_liste!$J127</f>
        <v>0</v>
      </c>
      <c r="BL125" s="581">
        <f>N125*((Resultat_liste!$M127+20)/20)+Resultat_liste!$J127</f>
        <v>-37</v>
      </c>
      <c r="BM125" s="581">
        <f>O125*((Resultat_liste!$M127+20)/20)+Resultat_liste!$J127</f>
        <v>0</v>
      </c>
      <c r="BN125" s="581">
        <f>P125*((Resultat_liste!$M127+20)/20)+Resultat_liste!$J127</f>
        <v>37</v>
      </c>
      <c r="BO125" s="581">
        <f>Q125*((Resultat_liste!$M127+20)/20)+Resultat_liste!$J127</f>
        <v>0</v>
      </c>
      <c r="BP125" s="581">
        <f>R125*((Resultat_liste!$M127+20)/20)+Resultat_liste!$J127</f>
        <v>-37</v>
      </c>
      <c r="BQ125" s="581">
        <f>S125*((Resultat_liste!$M127+20)/20)+Resultat_liste!$J127</f>
        <v>0</v>
      </c>
      <c r="BR125" s="581">
        <f>T125*((Resultat_liste!$M127+20)/20)+Resultat_liste!$J127</f>
        <v>37</v>
      </c>
      <c r="BS125" s="581">
        <f>U125*((Resultat_liste!$M127+20)/20)+Resultat_liste!$J127</f>
        <v>0</v>
      </c>
      <c r="BT125" s="581">
        <f>V125*((Resultat_liste!$M127+20)/20)+Resultat_liste!$J127</f>
        <v>-37</v>
      </c>
      <c r="BU125" s="581">
        <f>W125*((Resultat_liste!$M127+20)/20)+Resultat_liste!$J127</f>
        <v>0</v>
      </c>
      <c r="BV125" s="581">
        <f>X125*((Resultat_liste!$M127+20)/20)+Resultat_liste!$J127</f>
        <v>37</v>
      </c>
      <c r="BW125" s="581">
        <f>Y125*((Resultat_liste!$M127+20)/20)+Resultat_liste!$J127</f>
        <v>0</v>
      </c>
      <c r="BX125" s="581">
        <f>Z125*((Resultat_liste!$M127+20)/20)+Resultat_liste!$J127</f>
        <v>-37</v>
      </c>
      <c r="BY125" s="581">
        <f>AA125*((Resultat_liste!$M127+20)/20)+Resultat_liste!$J127</f>
        <v>0</v>
      </c>
      <c r="BZ125" s="581">
        <f>AB125*((Resultat_liste!$M127+20)/20)+Resultat_liste!$J127</f>
        <v>37</v>
      </c>
      <c r="CA125" s="581">
        <f>AC125*((Resultat_liste!$M127+20)/20)+Resultat_liste!$J127</f>
        <v>0</v>
      </c>
      <c r="CB125" s="581">
        <f>AD125*((Resultat_liste!$M127+20)/20)+Resultat_liste!$J127</f>
        <v>-37</v>
      </c>
      <c r="CC125" s="581">
        <f>AE125*((Resultat_liste!$M127+20)/20)+Resultat_liste!$J127</f>
        <v>0</v>
      </c>
      <c r="CD125" s="581">
        <f>AF125*((Resultat_liste!$M127+20)/20)+Resultat_liste!$J127</f>
        <v>37</v>
      </c>
      <c r="CE125" s="581">
        <f>AG125*((Resultat_liste!$M127+20)/20)+Resultat_liste!$J127</f>
        <v>0</v>
      </c>
      <c r="CF125" s="581">
        <f>AH125*((Resultat_liste!$M127+20)/20)+Resultat_liste!$J127</f>
        <v>-37</v>
      </c>
      <c r="CG125" s="581">
        <f>AI125*((Resultat_liste!$M127+20)/20)+Resultat_liste!$J127</f>
        <v>0</v>
      </c>
      <c r="CH125" s="581">
        <f>AJ125*((Resultat_liste!$M127+20)/20)+Resultat_liste!$J127</f>
        <v>37</v>
      </c>
      <c r="CI125" s="581">
        <f>AK125*((Resultat_liste!$M127+20)/20)+Resultat_liste!$J127</f>
        <v>0</v>
      </c>
      <c r="CJ125" s="581">
        <f>AL125*((Resultat_liste!$M127+20)/20)+Resultat_liste!$J127</f>
        <v>-37</v>
      </c>
      <c r="CK125" s="581">
        <f>AM125*((Resultat_liste!$M127+20)/20)+Resultat_liste!$J127</f>
        <v>0</v>
      </c>
      <c r="CL125" s="581">
        <f>AN125*((Resultat_liste!$M127+20)/20)+Resultat_liste!$J127</f>
        <v>37</v>
      </c>
      <c r="CM125" s="581">
        <f>AO125*((Resultat_liste!$M127+20)/20)+Resultat_liste!$J127</f>
        <v>0</v>
      </c>
      <c r="CN125" s="581">
        <f>AP125*((Resultat_liste!$M127+20)/20)+Resultat_liste!$J127</f>
        <v>-37</v>
      </c>
      <c r="CO125" s="581">
        <f>AQ125*((Resultat_liste!$M127+20)/20)+Resultat_liste!$J127</f>
        <v>0</v>
      </c>
      <c r="CP125" s="581">
        <f>AR125*((Resultat_liste!$M127+20)/20)+Resultat_liste!$J127</f>
        <v>37</v>
      </c>
      <c r="CQ125" s="581">
        <f>AS125*((Resultat_liste!$M127+20)/20)+Resultat_liste!$J127</f>
        <v>0</v>
      </c>
      <c r="CR125" s="581">
        <f>AT125*((Resultat_liste!$M127+20)/20)+Resultat_liste!$J127</f>
        <v>-37</v>
      </c>
      <c r="CS125" s="581">
        <f>AU125*((Resultat_liste!$M127+20)/20)+Resultat_liste!$J127</f>
        <v>0</v>
      </c>
      <c r="CT125" s="581">
        <f>AV125*((Resultat_liste!$M127+20)/20)+Resultat_liste!$J127</f>
        <v>37</v>
      </c>
      <c r="CU125" s="581">
        <f>AW125*((Resultat_liste!$M127+20)/20)+Resultat_liste!$J127</f>
        <v>0</v>
      </c>
      <c r="CV125" s="581">
        <f>AX125*((Resultat_liste!$M127+20)/20)+Resultat_liste!$J127</f>
        <v>-37</v>
      </c>
      <c r="CW125" s="581">
        <f>AY125*((Resultat_liste!$M127+20)/20)+Resultat_liste!$J127</f>
        <v>0</v>
      </c>
      <c r="CX125" s="581">
        <f>AZ125*((Resultat_liste!$M127+20)/20)+Resultat_liste!$J127</f>
        <v>37</v>
      </c>
      <c r="CY125" s="581">
        <f>BA125*((Resultat_liste!$M127+20)/20)+Resultat_liste!$J127</f>
        <v>0</v>
      </c>
      <c r="CZ125" s="581">
        <f>BB125*((Resultat_liste!$M127+20)/20)+Resultat_liste!$J127</f>
        <v>-37</v>
      </c>
      <c r="DA125" s="581">
        <f>BC125*((Resultat_liste!$M127+20)/20)+Resultat_liste!$J127</f>
        <v>0</v>
      </c>
      <c r="DB125" s="581">
        <f>BD125*((Resultat_liste!$M127+20)/20)+Resultat_liste!$J127</f>
        <v>37</v>
      </c>
      <c r="DC125" s="581">
        <f>BE125*((Resultat_liste!$M127+20)/20)+Resultat_liste!$J127</f>
        <v>0</v>
      </c>
      <c r="DD125" s="581">
        <f>H125*((Resultat_liste!$Y127+20)/20)+Resultat_liste!$V127</f>
        <v>39</v>
      </c>
      <c r="DE125" s="581">
        <f>I125*((Resultat_liste!$Y127+20)/20)+Resultat_liste!$V127</f>
        <v>8</v>
      </c>
      <c r="DF125" s="581">
        <f>J125*((Resultat_liste!$Y127+20)/20)+Resultat_liste!$V127</f>
        <v>-23</v>
      </c>
      <c r="DG125" s="581">
        <f>K125*((Resultat_liste!$Y127+20)/20)+Resultat_liste!$V127</f>
        <v>8</v>
      </c>
      <c r="DH125" s="581">
        <f>L125*((Resultat_liste!$Y127+20)/20)+Resultat_liste!$V127</f>
        <v>39</v>
      </c>
      <c r="DI125" s="581">
        <f>M125*((Resultat_liste!$Y127+20)/20)+Resultat_liste!$V127</f>
        <v>8</v>
      </c>
      <c r="DJ125" s="581">
        <f>N125*((Resultat_liste!$Y127+20)/20)+Resultat_liste!$V127</f>
        <v>-23</v>
      </c>
      <c r="DK125" s="581">
        <f>O125*((Resultat_liste!$Y127+20)/20)+Resultat_liste!$V127</f>
        <v>8</v>
      </c>
      <c r="DL125" s="581">
        <f>P125*((Resultat_liste!$Y127+20)/20)+Resultat_liste!$V127</f>
        <v>39</v>
      </c>
      <c r="DM125" s="581">
        <f>Q125*((Resultat_liste!$Y127+20)/20)+Resultat_liste!$V127</f>
        <v>8</v>
      </c>
      <c r="DN125" s="581">
        <f>R125*((Resultat_liste!$Y127+20)/20)+Resultat_liste!$V127</f>
        <v>-23</v>
      </c>
      <c r="DO125" s="581">
        <f>S125*((Resultat_liste!$Y127+20)/20)+Resultat_liste!$V127</f>
        <v>8</v>
      </c>
      <c r="DP125" s="581">
        <f>T125*((Resultat_liste!$Y127+20)/20)+Resultat_liste!$V127</f>
        <v>39</v>
      </c>
      <c r="DQ125" s="581">
        <f>U125*((Resultat_liste!$Y127+20)/20)+Resultat_liste!$V127</f>
        <v>8</v>
      </c>
      <c r="DR125" s="581">
        <f>V125*((Resultat_liste!$Y127+20)/20)+Resultat_liste!$V127</f>
        <v>-23</v>
      </c>
      <c r="DS125" s="581">
        <f>W125*((Resultat_liste!$Y127+20)/20)+Resultat_liste!$V127</f>
        <v>8</v>
      </c>
      <c r="DT125" s="581">
        <f>X125*((Resultat_liste!$Y127+20)/20)+Resultat_liste!$V127</f>
        <v>39</v>
      </c>
      <c r="DU125" s="581">
        <f>Y125*((Resultat_liste!$Y127+20)/20)+Resultat_liste!$V127</f>
        <v>8</v>
      </c>
      <c r="DV125" s="581">
        <f>Z125*((Resultat_liste!$Y127+20)/20)+Resultat_liste!$V127</f>
        <v>-23</v>
      </c>
      <c r="DW125" s="581">
        <f>AA125*((Resultat_liste!$Y127+20)/20)+Resultat_liste!$V127</f>
        <v>8</v>
      </c>
      <c r="DX125" s="581">
        <f>AB125*((Resultat_liste!$Y127+20)/20)+Resultat_liste!$V127</f>
        <v>39</v>
      </c>
      <c r="DY125" s="581">
        <f>AC125*((Resultat_liste!$Y127+20)/20)+Resultat_liste!$V127</f>
        <v>8</v>
      </c>
      <c r="DZ125" s="581">
        <f>AD125*((Resultat_liste!$Y127+20)/20)+Resultat_liste!$V127</f>
        <v>-23</v>
      </c>
      <c r="EA125" s="581">
        <f>AE125*((Resultat_liste!$Y127+20)/20)+Resultat_liste!$V127</f>
        <v>8</v>
      </c>
      <c r="EB125" s="581">
        <f>AF125*((Resultat_liste!$Y127+20)/20)+Resultat_liste!$V127</f>
        <v>39</v>
      </c>
      <c r="EC125" s="581">
        <f>AG125*((Resultat_liste!$Y127+20)/20)+Resultat_liste!$V127</f>
        <v>8</v>
      </c>
      <c r="ED125" s="581">
        <f>AH125*((Resultat_liste!$Y127+20)/20)+Resultat_liste!$V127</f>
        <v>-23</v>
      </c>
      <c r="EE125" s="581">
        <f>AI125*((Resultat_liste!$Y127+20)/20)+Resultat_liste!$V127</f>
        <v>8</v>
      </c>
      <c r="EF125" s="581">
        <f>AJ125*((Resultat_liste!$Y127+20)/20)+Resultat_liste!$V127</f>
        <v>39</v>
      </c>
      <c r="EG125" s="581">
        <f>AK125*((Resultat_liste!$Y127+20)/20)+Resultat_liste!$V127</f>
        <v>8</v>
      </c>
      <c r="EH125" s="581">
        <f>AL125*((Resultat_liste!$Y127+20)/20)+Resultat_liste!$V127</f>
        <v>-23</v>
      </c>
      <c r="EI125" s="581">
        <f>AM125*((Resultat_liste!$Y127+20)/20)+Resultat_liste!$V127</f>
        <v>8</v>
      </c>
      <c r="EJ125" s="581">
        <f>AN125*((Resultat_liste!$Y127+20)/20)+Resultat_liste!$V127</f>
        <v>39</v>
      </c>
      <c r="EK125" s="581">
        <f>AO125*((Resultat_liste!$Y127+20)/20)+Resultat_liste!$V127</f>
        <v>8</v>
      </c>
      <c r="EL125" s="581">
        <f>AP125*((Resultat_liste!$Y127+20)/20)+Resultat_liste!$V127</f>
        <v>-23</v>
      </c>
      <c r="EM125" s="581">
        <f>AQ125*((Resultat_liste!$Y127+20)/20)+Resultat_liste!$V127</f>
        <v>8</v>
      </c>
      <c r="EN125" s="581">
        <f>AR125*((Resultat_liste!$Y127+20)/20)+Resultat_liste!$V127</f>
        <v>39</v>
      </c>
      <c r="EO125" s="581">
        <f>AS125*((Resultat_liste!$Y127+20)/20)+Resultat_liste!$V127</f>
        <v>8</v>
      </c>
      <c r="EP125" s="581">
        <f>AT125*((Resultat_liste!$Y127+20)/20)+Resultat_liste!$V127</f>
        <v>-23</v>
      </c>
      <c r="EQ125" s="581">
        <f>AU125*((Resultat_liste!$Y127+20)/20)+Resultat_liste!$V127</f>
        <v>8</v>
      </c>
      <c r="ER125" s="581">
        <f>AV125*((Resultat_liste!$Y127+20)/20)+Resultat_liste!$V127</f>
        <v>39</v>
      </c>
      <c r="ES125" s="581">
        <f>AW125*((Resultat_liste!$Y127+20)/20)+Resultat_liste!$V127</f>
        <v>8</v>
      </c>
      <c r="ET125" s="581">
        <f>AX125*((Resultat_liste!$Y127+20)/20)+Resultat_liste!$V127</f>
        <v>-23</v>
      </c>
      <c r="EU125" s="581">
        <f>AY125*((Resultat_liste!$Y127+20)/20)+Resultat_liste!$V127</f>
        <v>8</v>
      </c>
      <c r="EV125" s="581">
        <f>AZ125*((Resultat_liste!$Y127+20)/20)+Resultat_liste!$V127</f>
        <v>39</v>
      </c>
      <c r="EW125" s="581">
        <f>BA125*((Resultat_liste!$Y127+20)/20)+Resultat_liste!$V127</f>
        <v>8</v>
      </c>
      <c r="EX125" s="581">
        <f>BB125*((Resultat_liste!$Y127+20)/20)+Resultat_liste!$V127</f>
        <v>-23</v>
      </c>
      <c r="EY125" s="581">
        <f>BC125*((Resultat_liste!$Y127+20)/20)+Resultat_liste!$V127</f>
        <v>8</v>
      </c>
      <c r="EZ125" s="581">
        <f>BD125*((Resultat_liste!$Y127+20)/20)+Resultat_liste!$V127</f>
        <v>39</v>
      </c>
      <c r="FA125" s="581">
        <f>BE125*((Resultat_liste!$Y127+20)/20)+Resultat_liste!$V127</f>
        <v>8</v>
      </c>
      <c r="FB125" s="581">
        <f t="shared" si="172"/>
        <v>20</v>
      </c>
      <c r="FC125" s="581">
        <f t="shared" si="173"/>
        <v>0</v>
      </c>
      <c r="FD125" s="581">
        <f t="shared" si="174"/>
        <v>-20</v>
      </c>
      <c r="FE125" s="581">
        <f t="shared" si="175"/>
        <v>0</v>
      </c>
      <c r="FF125" s="581">
        <f t="shared" si="176"/>
        <v>20</v>
      </c>
      <c r="FG125" s="581">
        <f t="shared" si="177"/>
        <v>0</v>
      </c>
      <c r="FH125" s="581">
        <f t="shared" si="178"/>
        <v>-20</v>
      </c>
      <c r="FI125" s="581">
        <f t="shared" si="179"/>
        <v>0</v>
      </c>
      <c r="FJ125" s="581">
        <f t="shared" si="180"/>
        <v>20</v>
      </c>
      <c r="FK125" s="581">
        <f t="shared" si="181"/>
        <v>0</v>
      </c>
      <c r="FL125" s="581">
        <f t="shared" si="182"/>
        <v>-20</v>
      </c>
      <c r="FM125" s="581">
        <f t="shared" si="183"/>
        <v>0</v>
      </c>
      <c r="FN125" s="581">
        <f t="shared" si="184"/>
        <v>20</v>
      </c>
      <c r="FO125" s="581">
        <f t="shared" si="185"/>
        <v>0</v>
      </c>
      <c r="FP125" s="581">
        <f t="shared" si="186"/>
        <v>-20</v>
      </c>
      <c r="FQ125" s="581">
        <f t="shared" si="187"/>
        <v>0</v>
      </c>
      <c r="FR125" s="581">
        <f t="shared" si="188"/>
        <v>20</v>
      </c>
      <c r="FS125" s="581">
        <f t="shared" si="189"/>
        <v>0</v>
      </c>
      <c r="FT125" s="581">
        <f t="shared" si="190"/>
        <v>-20</v>
      </c>
      <c r="FU125" s="581">
        <f t="shared" si="191"/>
        <v>0</v>
      </c>
      <c r="FV125" s="581">
        <f t="shared" si="192"/>
        <v>20</v>
      </c>
      <c r="FW125" s="581">
        <f t="shared" si="193"/>
        <v>0</v>
      </c>
      <c r="FX125" s="581">
        <f t="shared" si="194"/>
        <v>-20</v>
      </c>
      <c r="FY125" s="581">
        <f t="shared" si="195"/>
        <v>0</v>
      </c>
      <c r="FZ125" s="581">
        <f t="shared" si="196"/>
        <v>20</v>
      </c>
      <c r="GA125" s="581">
        <f t="shared" si="197"/>
        <v>0</v>
      </c>
      <c r="GB125" s="581">
        <f t="shared" si="101"/>
        <v>-20</v>
      </c>
      <c r="GC125" s="581">
        <f t="shared" si="102"/>
        <v>0</v>
      </c>
      <c r="GD125" s="581">
        <f t="shared" si="103"/>
        <v>20</v>
      </c>
      <c r="GE125" s="581">
        <f t="shared" si="104"/>
        <v>0</v>
      </c>
      <c r="GF125" s="581">
        <f t="shared" si="105"/>
        <v>-20</v>
      </c>
      <c r="GG125" s="581">
        <f t="shared" si="106"/>
        <v>0</v>
      </c>
      <c r="GH125" s="581">
        <f t="shared" si="107"/>
        <v>20</v>
      </c>
      <c r="GI125" s="581">
        <f t="shared" si="108"/>
        <v>0</v>
      </c>
      <c r="GJ125" s="581">
        <f t="shared" si="109"/>
        <v>-20</v>
      </c>
      <c r="GK125" s="581">
        <f t="shared" si="110"/>
        <v>0</v>
      </c>
      <c r="GL125" s="581">
        <f t="shared" si="111"/>
        <v>20</v>
      </c>
      <c r="GM125" s="581">
        <f t="shared" si="112"/>
        <v>0</v>
      </c>
      <c r="GN125" s="581">
        <f t="shared" si="113"/>
        <v>-20</v>
      </c>
      <c r="GO125" s="581">
        <f t="shared" si="114"/>
        <v>0</v>
      </c>
      <c r="GP125" s="581">
        <f t="shared" si="115"/>
        <v>20</v>
      </c>
      <c r="GQ125" s="581">
        <f t="shared" si="116"/>
        <v>0</v>
      </c>
      <c r="GR125" s="581">
        <f t="shared" si="117"/>
        <v>-20</v>
      </c>
      <c r="GS125" s="581">
        <f t="shared" si="118"/>
        <v>0</v>
      </c>
      <c r="GT125" s="581">
        <f t="shared" si="119"/>
        <v>20</v>
      </c>
      <c r="GU125" s="581">
        <f t="shared" si="120"/>
        <v>0</v>
      </c>
      <c r="GV125" s="581">
        <f t="shared" si="121"/>
        <v>-20</v>
      </c>
      <c r="GW125" s="581">
        <f t="shared" si="122"/>
        <v>0</v>
      </c>
      <c r="GX125" s="581">
        <f t="shared" si="123"/>
        <v>20</v>
      </c>
      <c r="GY125" s="581">
        <f t="shared" si="124"/>
        <v>0</v>
      </c>
    </row>
    <row r="126" spans="1:207" ht="16.5" thickTop="1" thickBot="1" x14ac:dyDescent="0.3">
      <c r="A126" s="581">
        <v>1250</v>
      </c>
      <c r="B126" s="584" t="s">
        <v>132</v>
      </c>
      <c r="C126" s="581">
        <f t="shared" si="198"/>
        <v>18</v>
      </c>
      <c r="D126" s="581">
        <f t="shared" si="125"/>
        <v>1804</v>
      </c>
      <c r="E126" s="581">
        <v>1250</v>
      </c>
      <c r="F126" s="581">
        <f t="shared" si="199"/>
        <v>4</v>
      </c>
      <c r="G126" s="582" t="str">
        <f t="shared" si="200"/>
        <v>bronze</v>
      </c>
      <c r="H126" s="581">
        <v>20</v>
      </c>
      <c r="I126" s="581">
        <v>0</v>
      </c>
      <c r="J126" s="581">
        <v>-20</v>
      </c>
      <c r="K126" s="581">
        <v>0</v>
      </c>
      <c r="L126" s="581">
        <f t="shared" si="126"/>
        <v>20</v>
      </c>
      <c r="M126" s="581">
        <f t="shared" si="127"/>
        <v>0</v>
      </c>
      <c r="N126" s="581">
        <f t="shared" si="128"/>
        <v>-20</v>
      </c>
      <c r="O126" s="581">
        <f t="shared" si="129"/>
        <v>0</v>
      </c>
      <c r="P126" s="581">
        <f t="shared" si="130"/>
        <v>20</v>
      </c>
      <c r="Q126" s="581">
        <f t="shared" si="131"/>
        <v>0</v>
      </c>
      <c r="R126" s="581">
        <f t="shared" si="132"/>
        <v>-20</v>
      </c>
      <c r="S126" s="581">
        <f t="shared" si="133"/>
        <v>0</v>
      </c>
      <c r="T126" s="581">
        <f t="shared" si="134"/>
        <v>20</v>
      </c>
      <c r="U126" s="581">
        <f t="shared" si="135"/>
        <v>0</v>
      </c>
      <c r="V126" s="581">
        <f t="shared" si="136"/>
        <v>-20</v>
      </c>
      <c r="W126" s="581">
        <f t="shared" si="137"/>
        <v>0</v>
      </c>
      <c r="X126" s="581">
        <f t="shared" si="138"/>
        <v>20</v>
      </c>
      <c r="Y126" s="581">
        <f t="shared" si="139"/>
        <v>0</v>
      </c>
      <c r="Z126" s="581">
        <f t="shared" si="140"/>
        <v>-20</v>
      </c>
      <c r="AA126" s="581">
        <f t="shared" si="141"/>
        <v>0</v>
      </c>
      <c r="AB126" s="581">
        <f t="shared" si="142"/>
        <v>20</v>
      </c>
      <c r="AC126" s="581">
        <f t="shared" si="143"/>
        <v>0</v>
      </c>
      <c r="AD126" s="581">
        <f t="shared" si="144"/>
        <v>-20</v>
      </c>
      <c r="AE126" s="581">
        <f t="shared" si="145"/>
        <v>0</v>
      </c>
      <c r="AF126" s="581">
        <f t="shared" si="146"/>
        <v>20</v>
      </c>
      <c r="AG126" s="581">
        <f t="shared" si="147"/>
        <v>0</v>
      </c>
      <c r="AH126" s="581">
        <f t="shared" si="148"/>
        <v>-20</v>
      </c>
      <c r="AI126" s="581">
        <f t="shared" si="149"/>
        <v>0</v>
      </c>
      <c r="AJ126" s="581">
        <f t="shared" si="150"/>
        <v>20</v>
      </c>
      <c r="AK126" s="581">
        <f t="shared" si="151"/>
        <v>0</v>
      </c>
      <c r="AL126" s="581">
        <f t="shared" si="152"/>
        <v>-20</v>
      </c>
      <c r="AM126" s="581">
        <f t="shared" si="153"/>
        <v>0</v>
      </c>
      <c r="AN126" s="581">
        <f t="shared" si="154"/>
        <v>20</v>
      </c>
      <c r="AO126" s="581">
        <f t="shared" si="155"/>
        <v>0</v>
      </c>
      <c r="AP126" s="581">
        <f t="shared" si="156"/>
        <v>-20</v>
      </c>
      <c r="AQ126" s="581">
        <f t="shared" si="157"/>
        <v>0</v>
      </c>
      <c r="AR126" s="581">
        <f t="shared" si="158"/>
        <v>20</v>
      </c>
      <c r="AS126" s="581">
        <f t="shared" si="159"/>
        <v>0</v>
      </c>
      <c r="AT126" s="581">
        <f t="shared" si="160"/>
        <v>-20</v>
      </c>
      <c r="AU126" s="581">
        <f t="shared" si="161"/>
        <v>0</v>
      </c>
      <c r="AV126" s="581">
        <f t="shared" si="162"/>
        <v>20</v>
      </c>
      <c r="AW126" s="581">
        <f t="shared" si="163"/>
        <v>0</v>
      </c>
      <c r="AX126" s="581">
        <f t="shared" si="164"/>
        <v>-20</v>
      </c>
      <c r="AY126" s="581">
        <f t="shared" si="165"/>
        <v>0</v>
      </c>
      <c r="AZ126" s="581">
        <f t="shared" si="166"/>
        <v>20</v>
      </c>
      <c r="BA126" s="581">
        <f t="shared" si="167"/>
        <v>0</v>
      </c>
      <c r="BB126" s="581">
        <f t="shared" si="168"/>
        <v>-20</v>
      </c>
      <c r="BC126" s="581">
        <f t="shared" si="169"/>
        <v>0</v>
      </c>
      <c r="BD126" s="581">
        <f t="shared" si="170"/>
        <v>20</v>
      </c>
      <c r="BE126" s="581">
        <f t="shared" si="171"/>
        <v>0</v>
      </c>
      <c r="BF126" s="581">
        <f>H126*((Resultat_liste!$M128+20)/20)+Resultat_liste!$J128</f>
        <v>45</v>
      </c>
      <c r="BG126" s="581">
        <f>I126*((Resultat_liste!$M128+20)/20)+Resultat_liste!$J128</f>
        <v>6</v>
      </c>
      <c r="BH126" s="581">
        <f>J126*((Resultat_liste!$M128+20)/20)+Resultat_liste!$J128</f>
        <v>-33</v>
      </c>
      <c r="BI126" s="581">
        <f>K126*((Resultat_liste!$M128+20)/20)+Resultat_liste!$J128</f>
        <v>6</v>
      </c>
      <c r="BJ126" s="581">
        <f>L126*((Resultat_liste!$M128+20)/20)+Resultat_liste!$J128</f>
        <v>45</v>
      </c>
      <c r="BK126" s="581">
        <f>M126*((Resultat_liste!$M128+20)/20)+Resultat_liste!$J128</f>
        <v>6</v>
      </c>
      <c r="BL126" s="581">
        <f>N126*((Resultat_liste!$M128+20)/20)+Resultat_liste!$J128</f>
        <v>-33</v>
      </c>
      <c r="BM126" s="581">
        <f>O126*((Resultat_liste!$M128+20)/20)+Resultat_liste!$J128</f>
        <v>6</v>
      </c>
      <c r="BN126" s="581">
        <f>P126*((Resultat_liste!$M128+20)/20)+Resultat_liste!$J128</f>
        <v>45</v>
      </c>
      <c r="BO126" s="581">
        <f>Q126*((Resultat_liste!$M128+20)/20)+Resultat_liste!$J128</f>
        <v>6</v>
      </c>
      <c r="BP126" s="581">
        <f>R126*((Resultat_liste!$M128+20)/20)+Resultat_liste!$J128</f>
        <v>-33</v>
      </c>
      <c r="BQ126" s="581">
        <f>S126*((Resultat_liste!$M128+20)/20)+Resultat_liste!$J128</f>
        <v>6</v>
      </c>
      <c r="BR126" s="581">
        <f>T126*((Resultat_liste!$M128+20)/20)+Resultat_liste!$J128</f>
        <v>45</v>
      </c>
      <c r="BS126" s="581">
        <f>U126*((Resultat_liste!$M128+20)/20)+Resultat_liste!$J128</f>
        <v>6</v>
      </c>
      <c r="BT126" s="581">
        <f>V126*((Resultat_liste!$M128+20)/20)+Resultat_liste!$J128</f>
        <v>-33</v>
      </c>
      <c r="BU126" s="581">
        <f>W126*((Resultat_liste!$M128+20)/20)+Resultat_liste!$J128</f>
        <v>6</v>
      </c>
      <c r="BV126" s="581">
        <f>X126*((Resultat_liste!$M128+20)/20)+Resultat_liste!$J128</f>
        <v>45</v>
      </c>
      <c r="BW126" s="581">
        <f>Y126*((Resultat_liste!$M128+20)/20)+Resultat_liste!$J128</f>
        <v>6</v>
      </c>
      <c r="BX126" s="581">
        <f>Z126*((Resultat_liste!$M128+20)/20)+Resultat_liste!$J128</f>
        <v>-33</v>
      </c>
      <c r="BY126" s="581">
        <f>AA126*((Resultat_liste!$M128+20)/20)+Resultat_liste!$J128</f>
        <v>6</v>
      </c>
      <c r="BZ126" s="581">
        <f>AB126*((Resultat_liste!$M128+20)/20)+Resultat_liste!$J128</f>
        <v>45</v>
      </c>
      <c r="CA126" s="581">
        <f>AC126*((Resultat_liste!$M128+20)/20)+Resultat_liste!$J128</f>
        <v>6</v>
      </c>
      <c r="CB126" s="581">
        <f>AD126*((Resultat_liste!$M128+20)/20)+Resultat_liste!$J128</f>
        <v>-33</v>
      </c>
      <c r="CC126" s="581">
        <f>AE126*((Resultat_liste!$M128+20)/20)+Resultat_liste!$J128</f>
        <v>6</v>
      </c>
      <c r="CD126" s="581">
        <f>AF126*((Resultat_liste!$M128+20)/20)+Resultat_liste!$J128</f>
        <v>45</v>
      </c>
      <c r="CE126" s="581">
        <f>AG126*((Resultat_liste!$M128+20)/20)+Resultat_liste!$J128</f>
        <v>6</v>
      </c>
      <c r="CF126" s="581">
        <f>AH126*((Resultat_liste!$M128+20)/20)+Resultat_liste!$J128</f>
        <v>-33</v>
      </c>
      <c r="CG126" s="581">
        <f>AI126*((Resultat_liste!$M128+20)/20)+Resultat_liste!$J128</f>
        <v>6</v>
      </c>
      <c r="CH126" s="581">
        <f>AJ126*((Resultat_liste!$M128+20)/20)+Resultat_liste!$J128</f>
        <v>45</v>
      </c>
      <c r="CI126" s="581">
        <f>AK126*((Resultat_liste!$M128+20)/20)+Resultat_liste!$J128</f>
        <v>6</v>
      </c>
      <c r="CJ126" s="581">
        <f>AL126*((Resultat_liste!$M128+20)/20)+Resultat_liste!$J128</f>
        <v>-33</v>
      </c>
      <c r="CK126" s="581">
        <f>AM126*((Resultat_liste!$M128+20)/20)+Resultat_liste!$J128</f>
        <v>6</v>
      </c>
      <c r="CL126" s="581">
        <f>AN126*((Resultat_liste!$M128+20)/20)+Resultat_liste!$J128</f>
        <v>45</v>
      </c>
      <c r="CM126" s="581">
        <f>AO126*((Resultat_liste!$M128+20)/20)+Resultat_liste!$J128</f>
        <v>6</v>
      </c>
      <c r="CN126" s="581">
        <f>AP126*((Resultat_liste!$M128+20)/20)+Resultat_liste!$J128</f>
        <v>-33</v>
      </c>
      <c r="CO126" s="581">
        <f>AQ126*((Resultat_liste!$M128+20)/20)+Resultat_liste!$J128</f>
        <v>6</v>
      </c>
      <c r="CP126" s="581">
        <f>AR126*((Resultat_liste!$M128+20)/20)+Resultat_liste!$J128</f>
        <v>45</v>
      </c>
      <c r="CQ126" s="581">
        <f>AS126*((Resultat_liste!$M128+20)/20)+Resultat_liste!$J128</f>
        <v>6</v>
      </c>
      <c r="CR126" s="581">
        <f>AT126*((Resultat_liste!$M128+20)/20)+Resultat_liste!$J128</f>
        <v>-33</v>
      </c>
      <c r="CS126" s="581">
        <f>AU126*((Resultat_liste!$M128+20)/20)+Resultat_liste!$J128</f>
        <v>6</v>
      </c>
      <c r="CT126" s="581">
        <f>AV126*((Resultat_liste!$M128+20)/20)+Resultat_liste!$J128</f>
        <v>45</v>
      </c>
      <c r="CU126" s="581">
        <f>AW126*((Resultat_liste!$M128+20)/20)+Resultat_liste!$J128</f>
        <v>6</v>
      </c>
      <c r="CV126" s="581">
        <f>AX126*((Resultat_liste!$M128+20)/20)+Resultat_liste!$J128</f>
        <v>-33</v>
      </c>
      <c r="CW126" s="581">
        <f>AY126*((Resultat_liste!$M128+20)/20)+Resultat_liste!$J128</f>
        <v>6</v>
      </c>
      <c r="CX126" s="581">
        <f>AZ126*((Resultat_liste!$M128+20)/20)+Resultat_liste!$J128</f>
        <v>45</v>
      </c>
      <c r="CY126" s="581">
        <f>BA126*((Resultat_liste!$M128+20)/20)+Resultat_liste!$J128</f>
        <v>6</v>
      </c>
      <c r="CZ126" s="581">
        <f>BB126*((Resultat_liste!$M128+20)/20)+Resultat_liste!$J128</f>
        <v>-33</v>
      </c>
      <c r="DA126" s="581">
        <f>BC126*((Resultat_liste!$M128+20)/20)+Resultat_liste!$J128</f>
        <v>6</v>
      </c>
      <c r="DB126" s="581">
        <f>BD126*((Resultat_liste!$M128+20)/20)+Resultat_liste!$J128</f>
        <v>45</v>
      </c>
      <c r="DC126" s="581">
        <f>BE126*((Resultat_liste!$M128+20)/20)+Resultat_liste!$J128</f>
        <v>6</v>
      </c>
      <c r="DD126" s="581">
        <f>H126*((Resultat_liste!$Y128+20)/20)+Resultat_liste!$V128</f>
        <v>33</v>
      </c>
      <c r="DE126" s="581">
        <f>I126*((Resultat_liste!$Y128+20)/20)+Resultat_liste!$V128</f>
        <v>0</v>
      </c>
      <c r="DF126" s="581">
        <f>J126*((Resultat_liste!$Y128+20)/20)+Resultat_liste!$V128</f>
        <v>-33</v>
      </c>
      <c r="DG126" s="581">
        <f>K126*((Resultat_liste!$Y128+20)/20)+Resultat_liste!$V128</f>
        <v>0</v>
      </c>
      <c r="DH126" s="581">
        <f>L126*((Resultat_liste!$Y128+20)/20)+Resultat_liste!$V128</f>
        <v>33</v>
      </c>
      <c r="DI126" s="581">
        <f>M126*((Resultat_liste!$Y128+20)/20)+Resultat_liste!$V128</f>
        <v>0</v>
      </c>
      <c r="DJ126" s="581">
        <f>N126*((Resultat_liste!$Y128+20)/20)+Resultat_liste!$V128</f>
        <v>-33</v>
      </c>
      <c r="DK126" s="581">
        <f>O126*((Resultat_liste!$Y128+20)/20)+Resultat_liste!$V128</f>
        <v>0</v>
      </c>
      <c r="DL126" s="581">
        <f>P126*((Resultat_liste!$Y128+20)/20)+Resultat_liste!$V128</f>
        <v>33</v>
      </c>
      <c r="DM126" s="581">
        <f>Q126*((Resultat_liste!$Y128+20)/20)+Resultat_liste!$V128</f>
        <v>0</v>
      </c>
      <c r="DN126" s="581">
        <f>R126*((Resultat_liste!$Y128+20)/20)+Resultat_liste!$V128</f>
        <v>-33</v>
      </c>
      <c r="DO126" s="581">
        <f>S126*((Resultat_liste!$Y128+20)/20)+Resultat_liste!$V128</f>
        <v>0</v>
      </c>
      <c r="DP126" s="581">
        <f>T126*((Resultat_liste!$Y128+20)/20)+Resultat_liste!$V128</f>
        <v>33</v>
      </c>
      <c r="DQ126" s="581">
        <f>U126*((Resultat_liste!$Y128+20)/20)+Resultat_liste!$V128</f>
        <v>0</v>
      </c>
      <c r="DR126" s="581">
        <f>V126*((Resultat_liste!$Y128+20)/20)+Resultat_liste!$V128</f>
        <v>-33</v>
      </c>
      <c r="DS126" s="581">
        <f>W126*((Resultat_liste!$Y128+20)/20)+Resultat_liste!$V128</f>
        <v>0</v>
      </c>
      <c r="DT126" s="581">
        <f>X126*((Resultat_liste!$Y128+20)/20)+Resultat_liste!$V128</f>
        <v>33</v>
      </c>
      <c r="DU126" s="581">
        <f>Y126*((Resultat_liste!$Y128+20)/20)+Resultat_liste!$V128</f>
        <v>0</v>
      </c>
      <c r="DV126" s="581">
        <f>Z126*((Resultat_liste!$Y128+20)/20)+Resultat_liste!$V128</f>
        <v>-33</v>
      </c>
      <c r="DW126" s="581">
        <f>AA126*((Resultat_liste!$Y128+20)/20)+Resultat_liste!$V128</f>
        <v>0</v>
      </c>
      <c r="DX126" s="581">
        <f>AB126*((Resultat_liste!$Y128+20)/20)+Resultat_liste!$V128</f>
        <v>33</v>
      </c>
      <c r="DY126" s="581">
        <f>AC126*((Resultat_liste!$Y128+20)/20)+Resultat_liste!$V128</f>
        <v>0</v>
      </c>
      <c r="DZ126" s="581">
        <f>AD126*((Resultat_liste!$Y128+20)/20)+Resultat_liste!$V128</f>
        <v>-33</v>
      </c>
      <c r="EA126" s="581">
        <f>AE126*((Resultat_liste!$Y128+20)/20)+Resultat_liste!$V128</f>
        <v>0</v>
      </c>
      <c r="EB126" s="581">
        <f>AF126*((Resultat_liste!$Y128+20)/20)+Resultat_liste!$V128</f>
        <v>33</v>
      </c>
      <c r="EC126" s="581">
        <f>AG126*((Resultat_liste!$Y128+20)/20)+Resultat_liste!$V128</f>
        <v>0</v>
      </c>
      <c r="ED126" s="581">
        <f>AH126*((Resultat_liste!$Y128+20)/20)+Resultat_liste!$V128</f>
        <v>-33</v>
      </c>
      <c r="EE126" s="581">
        <f>AI126*((Resultat_liste!$Y128+20)/20)+Resultat_liste!$V128</f>
        <v>0</v>
      </c>
      <c r="EF126" s="581">
        <f>AJ126*((Resultat_liste!$Y128+20)/20)+Resultat_liste!$V128</f>
        <v>33</v>
      </c>
      <c r="EG126" s="581">
        <f>AK126*((Resultat_liste!$Y128+20)/20)+Resultat_liste!$V128</f>
        <v>0</v>
      </c>
      <c r="EH126" s="581">
        <f>AL126*((Resultat_liste!$Y128+20)/20)+Resultat_liste!$V128</f>
        <v>-33</v>
      </c>
      <c r="EI126" s="581">
        <f>AM126*((Resultat_liste!$Y128+20)/20)+Resultat_liste!$V128</f>
        <v>0</v>
      </c>
      <c r="EJ126" s="581">
        <f>AN126*((Resultat_liste!$Y128+20)/20)+Resultat_liste!$V128</f>
        <v>33</v>
      </c>
      <c r="EK126" s="581">
        <f>AO126*((Resultat_liste!$Y128+20)/20)+Resultat_liste!$V128</f>
        <v>0</v>
      </c>
      <c r="EL126" s="581">
        <f>AP126*((Resultat_liste!$Y128+20)/20)+Resultat_liste!$V128</f>
        <v>-33</v>
      </c>
      <c r="EM126" s="581">
        <f>AQ126*((Resultat_liste!$Y128+20)/20)+Resultat_liste!$V128</f>
        <v>0</v>
      </c>
      <c r="EN126" s="581">
        <f>AR126*((Resultat_liste!$Y128+20)/20)+Resultat_liste!$V128</f>
        <v>33</v>
      </c>
      <c r="EO126" s="581">
        <f>AS126*((Resultat_liste!$Y128+20)/20)+Resultat_liste!$V128</f>
        <v>0</v>
      </c>
      <c r="EP126" s="581">
        <f>AT126*((Resultat_liste!$Y128+20)/20)+Resultat_liste!$V128</f>
        <v>-33</v>
      </c>
      <c r="EQ126" s="581">
        <f>AU126*((Resultat_liste!$Y128+20)/20)+Resultat_liste!$V128</f>
        <v>0</v>
      </c>
      <c r="ER126" s="581">
        <f>AV126*((Resultat_liste!$Y128+20)/20)+Resultat_liste!$V128</f>
        <v>33</v>
      </c>
      <c r="ES126" s="581">
        <f>AW126*((Resultat_liste!$Y128+20)/20)+Resultat_liste!$V128</f>
        <v>0</v>
      </c>
      <c r="ET126" s="581">
        <f>AX126*((Resultat_liste!$Y128+20)/20)+Resultat_liste!$V128</f>
        <v>-33</v>
      </c>
      <c r="EU126" s="581">
        <f>AY126*((Resultat_liste!$Y128+20)/20)+Resultat_liste!$V128</f>
        <v>0</v>
      </c>
      <c r="EV126" s="581">
        <f>AZ126*((Resultat_liste!$Y128+20)/20)+Resultat_liste!$V128</f>
        <v>33</v>
      </c>
      <c r="EW126" s="581">
        <f>BA126*((Resultat_liste!$Y128+20)/20)+Resultat_liste!$V128</f>
        <v>0</v>
      </c>
      <c r="EX126" s="581">
        <f>BB126*((Resultat_liste!$Y128+20)/20)+Resultat_liste!$V128</f>
        <v>-33</v>
      </c>
      <c r="EY126" s="581">
        <f>BC126*((Resultat_liste!$Y128+20)/20)+Resultat_liste!$V128</f>
        <v>0</v>
      </c>
      <c r="EZ126" s="581">
        <f>BD126*((Resultat_liste!$Y128+20)/20)+Resultat_liste!$V128</f>
        <v>33</v>
      </c>
      <c r="FA126" s="581">
        <f>BE126*((Resultat_liste!$Y128+20)/20)+Resultat_liste!$V128</f>
        <v>0</v>
      </c>
      <c r="FB126" s="581">
        <f t="shared" si="172"/>
        <v>20</v>
      </c>
      <c r="FC126" s="581">
        <f t="shared" si="173"/>
        <v>0</v>
      </c>
      <c r="FD126" s="581">
        <f t="shared" si="174"/>
        <v>-20</v>
      </c>
      <c r="FE126" s="581">
        <f t="shared" si="175"/>
        <v>0</v>
      </c>
      <c r="FF126" s="581">
        <f t="shared" si="176"/>
        <v>20</v>
      </c>
      <c r="FG126" s="581">
        <f t="shared" si="177"/>
        <v>0</v>
      </c>
      <c r="FH126" s="581">
        <f t="shared" si="178"/>
        <v>-20</v>
      </c>
      <c r="FI126" s="581">
        <f t="shared" si="179"/>
        <v>0</v>
      </c>
      <c r="FJ126" s="581">
        <f t="shared" si="180"/>
        <v>20</v>
      </c>
      <c r="FK126" s="581">
        <f t="shared" si="181"/>
        <v>0</v>
      </c>
      <c r="FL126" s="581">
        <f t="shared" si="182"/>
        <v>-20</v>
      </c>
      <c r="FM126" s="581">
        <f t="shared" si="183"/>
        <v>0</v>
      </c>
      <c r="FN126" s="581">
        <f t="shared" si="184"/>
        <v>20</v>
      </c>
      <c r="FO126" s="581">
        <f t="shared" si="185"/>
        <v>0</v>
      </c>
      <c r="FP126" s="581">
        <f t="shared" si="186"/>
        <v>-20</v>
      </c>
      <c r="FQ126" s="581">
        <f t="shared" si="187"/>
        <v>0</v>
      </c>
      <c r="FR126" s="581">
        <f t="shared" si="188"/>
        <v>20</v>
      </c>
      <c r="FS126" s="581">
        <f t="shared" si="189"/>
        <v>0</v>
      </c>
      <c r="FT126" s="581">
        <f t="shared" si="190"/>
        <v>-20</v>
      </c>
      <c r="FU126" s="581">
        <f t="shared" si="191"/>
        <v>0</v>
      </c>
      <c r="FV126" s="581">
        <f t="shared" si="192"/>
        <v>20</v>
      </c>
      <c r="FW126" s="581">
        <f t="shared" si="193"/>
        <v>0</v>
      </c>
      <c r="FX126" s="581">
        <f t="shared" si="194"/>
        <v>-20</v>
      </c>
      <c r="FY126" s="581">
        <f t="shared" si="195"/>
        <v>0</v>
      </c>
      <c r="FZ126" s="581">
        <f t="shared" si="196"/>
        <v>20</v>
      </c>
      <c r="GA126" s="581">
        <f t="shared" si="197"/>
        <v>0</v>
      </c>
      <c r="GB126" s="581">
        <f t="shared" si="101"/>
        <v>-20</v>
      </c>
      <c r="GC126" s="581">
        <f t="shared" si="102"/>
        <v>0</v>
      </c>
      <c r="GD126" s="581">
        <f t="shared" si="103"/>
        <v>20</v>
      </c>
      <c r="GE126" s="581">
        <f t="shared" si="104"/>
        <v>0</v>
      </c>
      <c r="GF126" s="581">
        <f t="shared" si="105"/>
        <v>-20</v>
      </c>
      <c r="GG126" s="581">
        <f t="shared" si="106"/>
        <v>0</v>
      </c>
      <c r="GH126" s="581">
        <f t="shared" si="107"/>
        <v>20</v>
      </c>
      <c r="GI126" s="581">
        <f t="shared" si="108"/>
        <v>0</v>
      </c>
      <c r="GJ126" s="581">
        <f t="shared" si="109"/>
        <v>-20</v>
      </c>
      <c r="GK126" s="581">
        <f t="shared" si="110"/>
        <v>0</v>
      </c>
      <c r="GL126" s="581">
        <f t="shared" si="111"/>
        <v>20</v>
      </c>
      <c r="GM126" s="581">
        <f t="shared" si="112"/>
        <v>0</v>
      </c>
      <c r="GN126" s="581">
        <f t="shared" si="113"/>
        <v>-20</v>
      </c>
      <c r="GO126" s="581">
        <f t="shared" si="114"/>
        <v>0</v>
      </c>
      <c r="GP126" s="581">
        <f t="shared" si="115"/>
        <v>20</v>
      </c>
      <c r="GQ126" s="581">
        <f t="shared" si="116"/>
        <v>0</v>
      </c>
      <c r="GR126" s="581">
        <f t="shared" si="117"/>
        <v>-20</v>
      </c>
      <c r="GS126" s="581">
        <f t="shared" si="118"/>
        <v>0</v>
      </c>
      <c r="GT126" s="581">
        <f t="shared" si="119"/>
        <v>20</v>
      </c>
      <c r="GU126" s="581">
        <f t="shared" si="120"/>
        <v>0</v>
      </c>
      <c r="GV126" s="581">
        <f t="shared" si="121"/>
        <v>-20</v>
      </c>
      <c r="GW126" s="581">
        <f t="shared" si="122"/>
        <v>0</v>
      </c>
      <c r="GX126" s="581">
        <f t="shared" si="123"/>
        <v>20</v>
      </c>
      <c r="GY126" s="581">
        <f t="shared" si="124"/>
        <v>0</v>
      </c>
    </row>
    <row r="127" spans="1:207" ht="16.5" thickTop="1" thickBot="1" x14ac:dyDescent="0.3">
      <c r="A127" s="581">
        <v>1260</v>
      </c>
      <c r="B127" s="584" t="s">
        <v>132</v>
      </c>
      <c r="C127" s="581">
        <f t="shared" si="198"/>
        <v>18</v>
      </c>
      <c r="D127" s="581">
        <f t="shared" si="125"/>
        <v>1805</v>
      </c>
      <c r="E127" s="581">
        <v>1260</v>
      </c>
      <c r="F127" s="581">
        <f t="shared" si="199"/>
        <v>5</v>
      </c>
      <c r="G127" s="582" t="str">
        <f t="shared" si="200"/>
        <v>bronze</v>
      </c>
      <c r="H127" s="581">
        <v>20</v>
      </c>
      <c r="I127" s="581">
        <v>0</v>
      </c>
      <c r="J127" s="581">
        <v>-20</v>
      </c>
      <c r="K127" s="581">
        <v>0</v>
      </c>
      <c r="L127" s="581">
        <f t="shared" si="126"/>
        <v>20</v>
      </c>
      <c r="M127" s="581">
        <f t="shared" si="127"/>
        <v>0</v>
      </c>
      <c r="N127" s="581">
        <f t="shared" si="128"/>
        <v>-20</v>
      </c>
      <c r="O127" s="581">
        <f t="shared" si="129"/>
        <v>0</v>
      </c>
      <c r="P127" s="581">
        <f t="shared" si="130"/>
        <v>20</v>
      </c>
      <c r="Q127" s="581">
        <f t="shared" si="131"/>
        <v>0</v>
      </c>
      <c r="R127" s="581">
        <f t="shared" si="132"/>
        <v>-20</v>
      </c>
      <c r="S127" s="581">
        <f t="shared" si="133"/>
        <v>0</v>
      </c>
      <c r="T127" s="581">
        <f t="shared" si="134"/>
        <v>20</v>
      </c>
      <c r="U127" s="581">
        <f t="shared" si="135"/>
        <v>0</v>
      </c>
      <c r="V127" s="581">
        <f t="shared" si="136"/>
        <v>-20</v>
      </c>
      <c r="W127" s="581">
        <f t="shared" si="137"/>
        <v>0</v>
      </c>
      <c r="X127" s="581">
        <f t="shared" si="138"/>
        <v>20</v>
      </c>
      <c r="Y127" s="581">
        <f t="shared" si="139"/>
        <v>0</v>
      </c>
      <c r="Z127" s="581">
        <f t="shared" si="140"/>
        <v>-20</v>
      </c>
      <c r="AA127" s="581">
        <f t="shared" si="141"/>
        <v>0</v>
      </c>
      <c r="AB127" s="581">
        <f t="shared" si="142"/>
        <v>20</v>
      </c>
      <c r="AC127" s="581">
        <f t="shared" si="143"/>
        <v>0</v>
      </c>
      <c r="AD127" s="581">
        <f t="shared" si="144"/>
        <v>-20</v>
      </c>
      <c r="AE127" s="581">
        <f t="shared" si="145"/>
        <v>0</v>
      </c>
      <c r="AF127" s="581">
        <f t="shared" si="146"/>
        <v>20</v>
      </c>
      <c r="AG127" s="581">
        <f t="shared" si="147"/>
        <v>0</v>
      </c>
      <c r="AH127" s="581">
        <f t="shared" si="148"/>
        <v>-20</v>
      </c>
      <c r="AI127" s="581">
        <f t="shared" si="149"/>
        <v>0</v>
      </c>
      <c r="AJ127" s="581">
        <f t="shared" si="150"/>
        <v>20</v>
      </c>
      <c r="AK127" s="581">
        <f t="shared" si="151"/>
        <v>0</v>
      </c>
      <c r="AL127" s="581">
        <f t="shared" si="152"/>
        <v>-20</v>
      </c>
      <c r="AM127" s="581">
        <f t="shared" si="153"/>
        <v>0</v>
      </c>
      <c r="AN127" s="581">
        <f t="shared" si="154"/>
        <v>20</v>
      </c>
      <c r="AO127" s="581">
        <f t="shared" si="155"/>
        <v>0</v>
      </c>
      <c r="AP127" s="581">
        <f t="shared" si="156"/>
        <v>-20</v>
      </c>
      <c r="AQ127" s="581">
        <f t="shared" si="157"/>
        <v>0</v>
      </c>
      <c r="AR127" s="581">
        <f t="shared" si="158"/>
        <v>20</v>
      </c>
      <c r="AS127" s="581">
        <f t="shared" si="159"/>
        <v>0</v>
      </c>
      <c r="AT127" s="581">
        <f t="shared" si="160"/>
        <v>-20</v>
      </c>
      <c r="AU127" s="581">
        <f t="shared" si="161"/>
        <v>0</v>
      </c>
      <c r="AV127" s="581">
        <f t="shared" si="162"/>
        <v>20</v>
      </c>
      <c r="AW127" s="581">
        <f t="shared" si="163"/>
        <v>0</v>
      </c>
      <c r="AX127" s="581">
        <f t="shared" si="164"/>
        <v>-20</v>
      </c>
      <c r="AY127" s="581">
        <f t="shared" si="165"/>
        <v>0</v>
      </c>
      <c r="AZ127" s="581">
        <f t="shared" si="166"/>
        <v>20</v>
      </c>
      <c r="BA127" s="581">
        <f t="shared" si="167"/>
        <v>0</v>
      </c>
      <c r="BB127" s="581">
        <f t="shared" si="168"/>
        <v>-20</v>
      </c>
      <c r="BC127" s="581">
        <f t="shared" si="169"/>
        <v>0</v>
      </c>
      <c r="BD127" s="581">
        <f t="shared" si="170"/>
        <v>20</v>
      </c>
      <c r="BE127" s="581">
        <f t="shared" si="171"/>
        <v>0</v>
      </c>
      <c r="BF127" s="581">
        <f>H127*((Resultat_liste!$M129+20)/20)+Resultat_liste!$J129</f>
        <v>31</v>
      </c>
      <c r="BG127" s="581">
        <f>I127*((Resultat_liste!$M129+20)/20)+Resultat_liste!$J129</f>
        <v>0</v>
      </c>
      <c r="BH127" s="581">
        <f>J127*((Resultat_liste!$M129+20)/20)+Resultat_liste!$J129</f>
        <v>-31</v>
      </c>
      <c r="BI127" s="581">
        <f>K127*((Resultat_liste!$M129+20)/20)+Resultat_liste!$J129</f>
        <v>0</v>
      </c>
      <c r="BJ127" s="581">
        <f>L127*((Resultat_liste!$M129+20)/20)+Resultat_liste!$J129</f>
        <v>31</v>
      </c>
      <c r="BK127" s="581">
        <f>M127*((Resultat_liste!$M129+20)/20)+Resultat_liste!$J129</f>
        <v>0</v>
      </c>
      <c r="BL127" s="581">
        <f>N127*((Resultat_liste!$M129+20)/20)+Resultat_liste!$J129</f>
        <v>-31</v>
      </c>
      <c r="BM127" s="581">
        <f>O127*((Resultat_liste!$M129+20)/20)+Resultat_liste!$J129</f>
        <v>0</v>
      </c>
      <c r="BN127" s="581">
        <f>P127*((Resultat_liste!$M129+20)/20)+Resultat_liste!$J129</f>
        <v>31</v>
      </c>
      <c r="BO127" s="581">
        <f>Q127*((Resultat_liste!$M129+20)/20)+Resultat_liste!$J129</f>
        <v>0</v>
      </c>
      <c r="BP127" s="581">
        <f>R127*((Resultat_liste!$M129+20)/20)+Resultat_liste!$J129</f>
        <v>-31</v>
      </c>
      <c r="BQ127" s="581">
        <f>S127*((Resultat_liste!$M129+20)/20)+Resultat_liste!$J129</f>
        <v>0</v>
      </c>
      <c r="BR127" s="581">
        <f>T127*((Resultat_liste!$M129+20)/20)+Resultat_liste!$J129</f>
        <v>31</v>
      </c>
      <c r="BS127" s="581">
        <f>U127*((Resultat_liste!$M129+20)/20)+Resultat_liste!$J129</f>
        <v>0</v>
      </c>
      <c r="BT127" s="581">
        <f>V127*((Resultat_liste!$M129+20)/20)+Resultat_liste!$J129</f>
        <v>-31</v>
      </c>
      <c r="BU127" s="581">
        <f>W127*((Resultat_liste!$M129+20)/20)+Resultat_liste!$J129</f>
        <v>0</v>
      </c>
      <c r="BV127" s="581">
        <f>X127*((Resultat_liste!$M129+20)/20)+Resultat_liste!$J129</f>
        <v>31</v>
      </c>
      <c r="BW127" s="581">
        <f>Y127*((Resultat_liste!$M129+20)/20)+Resultat_liste!$J129</f>
        <v>0</v>
      </c>
      <c r="BX127" s="581">
        <f>Z127*((Resultat_liste!$M129+20)/20)+Resultat_liste!$J129</f>
        <v>-31</v>
      </c>
      <c r="BY127" s="581">
        <f>AA127*((Resultat_liste!$M129+20)/20)+Resultat_liste!$J129</f>
        <v>0</v>
      </c>
      <c r="BZ127" s="581">
        <f>AB127*((Resultat_liste!$M129+20)/20)+Resultat_liste!$J129</f>
        <v>31</v>
      </c>
      <c r="CA127" s="581">
        <f>AC127*((Resultat_liste!$M129+20)/20)+Resultat_liste!$J129</f>
        <v>0</v>
      </c>
      <c r="CB127" s="581">
        <f>AD127*((Resultat_liste!$M129+20)/20)+Resultat_liste!$J129</f>
        <v>-31</v>
      </c>
      <c r="CC127" s="581">
        <f>AE127*((Resultat_liste!$M129+20)/20)+Resultat_liste!$J129</f>
        <v>0</v>
      </c>
      <c r="CD127" s="581">
        <f>AF127*((Resultat_liste!$M129+20)/20)+Resultat_liste!$J129</f>
        <v>31</v>
      </c>
      <c r="CE127" s="581">
        <f>AG127*((Resultat_liste!$M129+20)/20)+Resultat_liste!$J129</f>
        <v>0</v>
      </c>
      <c r="CF127" s="581">
        <f>AH127*((Resultat_liste!$M129+20)/20)+Resultat_liste!$J129</f>
        <v>-31</v>
      </c>
      <c r="CG127" s="581">
        <f>AI127*((Resultat_liste!$M129+20)/20)+Resultat_liste!$J129</f>
        <v>0</v>
      </c>
      <c r="CH127" s="581">
        <f>AJ127*((Resultat_liste!$M129+20)/20)+Resultat_liste!$J129</f>
        <v>31</v>
      </c>
      <c r="CI127" s="581">
        <f>AK127*((Resultat_liste!$M129+20)/20)+Resultat_liste!$J129</f>
        <v>0</v>
      </c>
      <c r="CJ127" s="581">
        <f>AL127*((Resultat_liste!$M129+20)/20)+Resultat_liste!$J129</f>
        <v>-31</v>
      </c>
      <c r="CK127" s="581">
        <f>AM127*((Resultat_liste!$M129+20)/20)+Resultat_liste!$J129</f>
        <v>0</v>
      </c>
      <c r="CL127" s="581">
        <f>AN127*((Resultat_liste!$M129+20)/20)+Resultat_liste!$J129</f>
        <v>31</v>
      </c>
      <c r="CM127" s="581">
        <f>AO127*((Resultat_liste!$M129+20)/20)+Resultat_liste!$J129</f>
        <v>0</v>
      </c>
      <c r="CN127" s="581">
        <f>AP127*((Resultat_liste!$M129+20)/20)+Resultat_liste!$J129</f>
        <v>-31</v>
      </c>
      <c r="CO127" s="581">
        <f>AQ127*((Resultat_liste!$M129+20)/20)+Resultat_liste!$J129</f>
        <v>0</v>
      </c>
      <c r="CP127" s="581">
        <f>AR127*((Resultat_liste!$M129+20)/20)+Resultat_liste!$J129</f>
        <v>31</v>
      </c>
      <c r="CQ127" s="581">
        <f>AS127*((Resultat_liste!$M129+20)/20)+Resultat_liste!$J129</f>
        <v>0</v>
      </c>
      <c r="CR127" s="581">
        <f>AT127*((Resultat_liste!$M129+20)/20)+Resultat_liste!$J129</f>
        <v>-31</v>
      </c>
      <c r="CS127" s="581">
        <f>AU127*((Resultat_liste!$M129+20)/20)+Resultat_liste!$J129</f>
        <v>0</v>
      </c>
      <c r="CT127" s="581">
        <f>AV127*((Resultat_liste!$M129+20)/20)+Resultat_liste!$J129</f>
        <v>31</v>
      </c>
      <c r="CU127" s="581">
        <f>AW127*((Resultat_liste!$M129+20)/20)+Resultat_liste!$J129</f>
        <v>0</v>
      </c>
      <c r="CV127" s="581">
        <f>AX127*((Resultat_liste!$M129+20)/20)+Resultat_liste!$J129</f>
        <v>-31</v>
      </c>
      <c r="CW127" s="581">
        <f>AY127*((Resultat_liste!$M129+20)/20)+Resultat_liste!$J129</f>
        <v>0</v>
      </c>
      <c r="CX127" s="581">
        <f>AZ127*((Resultat_liste!$M129+20)/20)+Resultat_liste!$J129</f>
        <v>31</v>
      </c>
      <c r="CY127" s="581">
        <f>BA127*((Resultat_liste!$M129+20)/20)+Resultat_liste!$J129</f>
        <v>0</v>
      </c>
      <c r="CZ127" s="581">
        <f>BB127*((Resultat_liste!$M129+20)/20)+Resultat_liste!$J129</f>
        <v>-31</v>
      </c>
      <c r="DA127" s="581">
        <f>BC127*((Resultat_liste!$M129+20)/20)+Resultat_liste!$J129</f>
        <v>0</v>
      </c>
      <c r="DB127" s="581">
        <f>BD127*((Resultat_liste!$M129+20)/20)+Resultat_liste!$J129</f>
        <v>31</v>
      </c>
      <c r="DC127" s="581">
        <f>BE127*((Resultat_liste!$M129+20)/20)+Resultat_liste!$J129</f>
        <v>0</v>
      </c>
      <c r="DD127" s="581">
        <f>H127*((Resultat_liste!$Y129+20)/20)+Resultat_liste!$V129</f>
        <v>32</v>
      </c>
      <c r="DE127" s="581">
        <f>I127*((Resultat_liste!$Y129+20)/20)+Resultat_liste!$V129</f>
        <v>0</v>
      </c>
      <c r="DF127" s="581">
        <f>J127*((Resultat_liste!$Y129+20)/20)+Resultat_liste!$V129</f>
        <v>-32</v>
      </c>
      <c r="DG127" s="581">
        <f>K127*((Resultat_liste!$Y129+20)/20)+Resultat_liste!$V129</f>
        <v>0</v>
      </c>
      <c r="DH127" s="581">
        <f>L127*((Resultat_liste!$Y129+20)/20)+Resultat_liste!$V129</f>
        <v>32</v>
      </c>
      <c r="DI127" s="581">
        <f>M127*((Resultat_liste!$Y129+20)/20)+Resultat_liste!$V129</f>
        <v>0</v>
      </c>
      <c r="DJ127" s="581">
        <f>N127*((Resultat_liste!$Y129+20)/20)+Resultat_liste!$V129</f>
        <v>-32</v>
      </c>
      <c r="DK127" s="581">
        <f>O127*((Resultat_liste!$Y129+20)/20)+Resultat_liste!$V129</f>
        <v>0</v>
      </c>
      <c r="DL127" s="581">
        <f>P127*((Resultat_liste!$Y129+20)/20)+Resultat_liste!$V129</f>
        <v>32</v>
      </c>
      <c r="DM127" s="581">
        <f>Q127*((Resultat_liste!$Y129+20)/20)+Resultat_liste!$V129</f>
        <v>0</v>
      </c>
      <c r="DN127" s="581">
        <f>R127*((Resultat_liste!$Y129+20)/20)+Resultat_liste!$V129</f>
        <v>-32</v>
      </c>
      <c r="DO127" s="581">
        <f>S127*((Resultat_liste!$Y129+20)/20)+Resultat_liste!$V129</f>
        <v>0</v>
      </c>
      <c r="DP127" s="581">
        <f>T127*((Resultat_liste!$Y129+20)/20)+Resultat_liste!$V129</f>
        <v>32</v>
      </c>
      <c r="DQ127" s="581">
        <f>U127*((Resultat_liste!$Y129+20)/20)+Resultat_liste!$V129</f>
        <v>0</v>
      </c>
      <c r="DR127" s="581">
        <f>V127*((Resultat_liste!$Y129+20)/20)+Resultat_liste!$V129</f>
        <v>-32</v>
      </c>
      <c r="DS127" s="581">
        <f>W127*((Resultat_liste!$Y129+20)/20)+Resultat_liste!$V129</f>
        <v>0</v>
      </c>
      <c r="DT127" s="581">
        <f>X127*((Resultat_liste!$Y129+20)/20)+Resultat_liste!$V129</f>
        <v>32</v>
      </c>
      <c r="DU127" s="581">
        <f>Y127*((Resultat_liste!$Y129+20)/20)+Resultat_liste!$V129</f>
        <v>0</v>
      </c>
      <c r="DV127" s="581">
        <f>Z127*((Resultat_liste!$Y129+20)/20)+Resultat_liste!$V129</f>
        <v>-32</v>
      </c>
      <c r="DW127" s="581">
        <f>AA127*((Resultat_liste!$Y129+20)/20)+Resultat_liste!$V129</f>
        <v>0</v>
      </c>
      <c r="DX127" s="581">
        <f>AB127*((Resultat_liste!$Y129+20)/20)+Resultat_liste!$V129</f>
        <v>32</v>
      </c>
      <c r="DY127" s="581">
        <f>AC127*((Resultat_liste!$Y129+20)/20)+Resultat_liste!$V129</f>
        <v>0</v>
      </c>
      <c r="DZ127" s="581">
        <f>AD127*((Resultat_liste!$Y129+20)/20)+Resultat_liste!$V129</f>
        <v>-32</v>
      </c>
      <c r="EA127" s="581">
        <f>AE127*((Resultat_liste!$Y129+20)/20)+Resultat_liste!$V129</f>
        <v>0</v>
      </c>
      <c r="EB127" s="581">
        <f>AF127*((Resultat_liste!$Y129+20)/20)+Resultat_liste!$V129</f>
        <v>32</v>
      </c>
      <c r="EC127" s="581">
        <f>AG127*((Resultat_liste!$Y129+20)/20)+Resultat_liste!$V129</f>
        <v>0</v>
      </c>
      <c r="ED127" s="581">
        <f>AH127*((Resultat_liste!$Y129+20)/20)+Resultat_liste!$V129</f>
        <v>-32</v>
      </c>
      <c r="EE127" s="581">
        <f>AI127*((Resultat_liste!$Y129+20)/20)+Resultat_liste!$V129</f>
        <v>0</v>
      </c>
      <c r="EF127" s="581">
        <f>AJ127*((Resultat_liste!$Y129+20)/20)+Resultat_liste!$V129</f>
        <v>32</v>
      </c>
      <c r="EG127" s="581">
        <f>AK127*((Resultat_liste!$Y129+20)/20)+Resultat_liste!$V129</f>
        <v>0</v>
      </c>
      <c r="EH127" s="581">
        <f>AL127*((Resultat_liste!$Y129+20)/20)+Resultat_liste!$V129</f>
        <v>-32</v>
      </c>
      <c r="EI127" s="581">
        <f>AM127*((Resultat_liste!$Y129+20)/20)+Resultat_liste!$V129</f>
        <v>0</v>
      </c>
      <c r="EJ127" s="581">
        <f>AN127*((Resultat_liste!$Y129+20)/20)+Resultat_liste!$V129</f>
        <v>32</v>
      </c>
      <c r="EK127" s="581">
        <f>AO127*((Resultat_liste!$Y129+20)/20)+Resultat_liste!$V129</f>
        <v>0</v>
      </c>
      <c r="EL127" s="581">
        <f>AP127*((Resultat_liste!$Y129+20)/20)+Resultat_liste!$V129</f>
        <v>-32</v>
      </c>
      <c r="EM127" s="581">
        <f>AQ127*((Resultat_liste!$Y129+20)/20)+Resultat_liste!$V129</f>
        <v>0</v>
      </c>
      <c r="EN127" s="581">
        <f>AR127*((Resultat_liste!$Y129+20)/20)+Resultat_liste!$V129</f>
        <v>32</v>
      </c>
      <c r="EO127" s="581">
        <f>AS127*((Resultat_liste!$Y129+20)/20)+Resultat_liste!$V129</f>
        <v>0</v>
      </c>
      <c r="EP127" s="581">
        <f>AT127*((Resultat_liste!$Y129+20)/20)+Resultat_liste!$V129</f>
        <v>-32</v>
      </c>
      <c r="EQ127" s="581">
        <f>AU127*((Resultat_liste!$Y129+20)/20)+Resultat_liste!$V129</f>
        <v>0</v>
      </c>
      <c r="ER127" s="581">
        <f>AV127*((Resultat_liste!$Y129+20)/20)+Resultat_liste!$V129</f>
        <v>32</v>
      </c>
      <c r="ES127" s="581">
        <f>AW127*((Resultat_liste!$Y129+20)/20)+Resultat_liste!$V129</f>
        <v>0</v>
      </c>
      <c r="ET127" s="581">
        <f>AX127*((Resultat_liste!$Y129+20)/20)+Resultat_liste!$V129</f>
        <v>-32</v>
      </c>
      <c r="EU127" s="581">
        <f>AY127*((Resultat_liste!$Y129+20)/20)+Resultat_liste!$V129</f>
        <v>0</v>
      </c>
      <c r="EV127" s="581">
        <f>AZ127*((Resultat_liste!$Y129+20)/20)+Resultat_liste!$V129</f>
        <v>32</v>
      </c>
      <c r="EW127" s="581">
        <f>BA127*((Resultat_liste!$Y129+20)/20)+Resultat_liste!$V129</f>
        <v>0</v>
      </c>
      <c r="EX127" s="581">
        <f>BB127*((Resultat_liste!$Y129+20)/20)+Resultat_liste!$V129</f>
        <v>-32</v>
      </c>
      <c r="EY127" s="581">
        <f>BC127*((Resultat_liste!$Y129+20)/20)+Resultat_liste!$V129</f>
        <v>0</v>
      </c>
      <c r="EZ127" s="581">
        <f>BD127*((Resultat_liste!$Y129+20)/20)+Resultat_liste!$V129</f>
        <v>32</v>
      </c>
      <c r="FA127" s="581">
        <f>BE127*((Resultat_liste!$Y129+20)/20)+Resultat_liste!$V129</f>
        <v>0</v>
      </c>
      <c r="FB127" s="581">
        <f t="shared" si="172"/>
        <v>20</v>
      </c>
      <c r="FC127" s="581">
        <f t="shared" si="173"/>
        <v>0</v>
      </c>
      <c r="FD127" s="581">
        <f t="shared" si="174"/>
        <v>-20</v>
      </c>
      <c r="FE127" s="581">
        <f t="shared" si="175"/>
        <v>0</v>
      </c>
      <c r="FF127" s="581">
        <f t="shared" si="176"/>
        <v>20</v>
      </c>
      <c r="FG127" s="581">
        <f t="shared" si="177"/>
        <v>0</v>
      </c>
      <c r="FH127" s="581">
        <f t="shared" si="178"/>
        <v>-20</v>
      </c>
      <c r="FI127" s="581">
        <f t="shared" si="179"/>
        <v>0</v>
      </c>
      <c r="FJ127" s="581">
        <f t="shared" si="180"/>
        <v>20</v>
      </c>
      <c r="FK127" s="581">
        <f t="shared" si="181"/>
        <v>0</v>
      </c>
      <c r="FL127" s="581">
        <f t="shared" si="182"/>
        <v>-20</v>
      </c>
      <c r="FM127" s="581">
        <f t="shared" si="183"/>
        <v>0</v>
      </c>
      <c r="FN127" s="581">
        <f t="shared" si="184"/>
        <v>20</v>
      </c>
      <c r="FO127" s="581">
        <f t="shared" si="185"/>
        <v>0</v>
      </c>
      <c r="FP127" s="581">
        <f t="shared" si="186"/>
        <v>-20</v>
      </c>
      <c r="FQ127" s="581">
        <f t="shared" si="187"/>
        <v>0</v>
      </c>
      <c r="FR127" s="581">
        <f t="shared" si="188"/>
        <v>20</v>
      </c>
      <c r="FS127" s="581">
        <f t="shared" si="189"/>
        <v>0</v>
      </c>
      <c r="FT127" s="581">
        <f t="shared" si="190"/>
        <v>-20</v>
      </c>
      <c r="FU127" s="581">
        <f t="shared" si="191"/>
        <v>0</v>
      </c>
      <c r="FV127" s="581">
        <f t="shared" si="192"/>
        <v>20</v>
      </c>
      <c r="FW127" s="581">
        <f t="shared" si="193"/>
        <v>0</v>
      </c>
      <c r="FX127" s="581">
        <f t="shared" si="194"/>
        <v>-20</v>
      </c>
      <c r="FY127" s="581">
        <f t="shared" si="195"/>
        <v>0</v>
      </c>
      <c r="FZ127" s="581">
        <f t="shared" si="196"/>
        <v>20</v>
      </c>
      <c r="GA127" s="581">
        <f t="shared" si="197"/>
        <v>0</v>
      </c>
      <c r="GB127" s="581">
        <f t="shared" si="101"/>
        <v>-20</v>
      </c>
      <c r="GC127" s="581">
        <f t="shared" si="102"/>
        <v>0</v>
      </c>
      <c r="GD127" s="581">
        <f t="shared" si="103"/>
        <v>20</v>
      </c>
      <c r="GE127" s="581">
        <f t="shared" si="104"/>
        <v>0</v>
      </c>
      <c r="GF127" s="581">
        <f t="shared" si="105"/>
        <v>-20</v>
      </c>
      <c r="GG127" s="581">
        <f t="shared" si="106"/>
        <v>0</v>
      </c>
      <c r="GH127" s="581">
        <f t="shared" si="107"/>
        <v>20</v>
      </c>
      <c r="GI127" s="581">
        <f t="shared" si="108"/>
        <v>0</v>
      </c>
      <c r="GJ127" s="581">
        <f t="shared" si="109"/>
        <v>-20</v>
      </c>
      <c r="GK127" s="581">
        <f t="shared" si="110"/>
        <v>0</v>
      </c>
      <c r="GL127" s="581">
        <f t="shared" si="111"/>
        <v>20</v>
      </c>
      <c r="GM127" s="581">
        <f t="shared" si="112"/>
        <v>0</v>
      </c>
      <c r="GN127" s="581">
        <f t="shared" si="113"/>
        <v>-20</v>
      </c>
      <c r="GO127" s="581">
        <f t="shared" si="114"/>
        <v>0</v>
      </c>
      <c r="GP127" s="581">
        <f t="shared" si="115"/>
        <v>20</v>
      </c>
      <c r="GQ127" s="581">
        <f t="shared" si="116"/>
        <v>0</v>
      </c>
      <c r="GR127" s="581">
        <f t="shared" si="117"/>
        <v>-20</v>
      </c>
      <c r="GS127" s="581">
        <f t="shared" si="118"/>
        <v>0</v>
      </c>
      <c r="GT127" s="581">
        <f t="shared" si="119"/>
        <v>20</v>
      </c>
      <c r="GU127" s="581">
        <f t="shared" si="120"/>
        <v>0</v>
      </c>
      <c r="GV127" s="581">
        <f t="shared" si="121"/>
        <v>-20</v>
      </c>
      <c r="GW127" s="581">
        <f t="shared" si="122"/>
        <v>0</v>
      </c>
      <c r="GX127" s="581">
        <f t="shared" si="123"/>
        <v>20</v>
      </c>
      <c r="GY127" s="581">
        <f t="shared" si="124"/>
        <v>0</v>
      </c>
    </row>
    <row r="128" spans="1:207" ht="16.5" thickTop="1" thickBot="1" x14ac:dyDescent="0.3">
      <c r="A128" s="581">
        <v>1270</v>
      </c>
      <c r="B128" s="584" t="s">
        <v>132</v>
      </c>
      <c r="C128" s="581">
        <f t="shared" si="198"/>
        <v>18</v>
      </c>
      <c r="D128" s="581">
        <f t="shared" si="125"/>
        <v>1806</v>
      </c>
      <c r="E128" s="581">
        <v>1270</v>
      </c>
      <c r="F128" s="581">
        <f t="shared" si="199"/>
        <v>6</v>
      </c>
      <c r="G128" s="582" t="str">
        <f t="shared" si="200"/>
        <v>bronze</v>
      </c>
      <c r="H128" s="581">
        <v>20</v>
      </c>
      <c r="I128" s="581">
        <v>0</v>
      </c>
      <c r="J128" s="581">
        <v>-20</v>
      </c>
      <c r="K128" s="581">
        <v>0</v>
      </c>
      <c r="L128" s="581">
        <f t="shared" si="126"/>
        <v>20</v>
      </c>
      <c r="M128" s="581">
        <f t="shared" si="127"/>
        <v>0</v>
      </c>
      <c r="N128" s="581">
        <f t="shared" si="128"/>
        <v>-20</v>
      </c>
      <c r="O128" s="581">
        <f t="shared" si="129"/>
        <v>0</v>
      </c>
      <c r="P128" s="581">
        <f t="shared" si="130"/>
        <v>20</v>
      </c>
      <c r="Q128" s="581">
        <f t="shared" si="131"/>
        <v>0</v>
      </c>
      <c r="R128" s="581">
        <f t="shared" si="132"/>
        <v>-20</v>
      </c>
      <c r="S128" s="581">
        <f t="shared" si="133"/>
        <v>0</v>
      </c>
      <c r="T128" s="581">
        <f t="shared" si="134"/>
        <v>20</v>
      </c>
      <c r="U128" s="581">
        <f t="shared" si="135"/>
        <v>0</v>
      </c>
      <c r="V128" s="581">
        <f t="shared" si="136"/>
        <v>-20</v>
      </c>
      <c r="W128" s="581">
        <f t="shared" si="137"/>
        <v>0</v>
      </c>
      <c r="X128" s="581">
        <f t="shared" si="138"/>
        <v>20</v>
      </c>
      <c r="Y128" s="581">
        <f t="shared" si="139"/>
        <v>0</v>
      </c>
      <c r="Z128" s="581">
        <f t="shared" si="140"/>
        <v>-20</v>
      </c>
      <c r="AA128" s="581">
        <f t="shared" si="141"/>
        <v>0</v>
      </c>
      <c r="AB128" s="581">
        <f t="shared" si="142"/>
        <v>20</v>
      </c>
      <c r="AC128" s="581">
        <f t="shared" si="143"/>
        <v>0</v>
      </c>
      <c r="AD128" s="581">
        <f t="shared" si="144"/>
        <v>-20</v>
      </c>
      <c r="AE128" s="581">
        <f t="shared" si="145"/>
        <v>0</v>
      </c>
      <c r="AF128" s="581">
        <f t="shared" si="146"/>
        <v>20</v>
      </c>
      <c r="AG128" s="581">
        <f t="shared" si="147"/>
        <v>0</v>
      </c>
      <c r="AH128" s="581">
        <f t="shared" si="148"/>
        <v>-20</v>
      </c>
      <c r="AI128" s="581">
        <f t="shared" si="149"/>
        <v>0</v>
      </c>
      <c r="AJ128" s="581">
        <f t="shared" si="150"/>
        <v>20</v>
      </c>
      <c r="AK128" s="581">
        <f t="shared" si="151"/>
        <v>0</v>
      </c>
      <c r="AL128" s="581">
        <f t="shared" si="152"/>
        <v>-20</v>
      </c>
      <c r="AM128" s="581">
        <f t="shared" si="153"/>
        <v>0</v>
      </c>
      <c r="AN128" s="581">
        <f t="shared" si="154"/>
        <v>20</v>
      </c>
      <c r="AO128" s="581">
        <f t="shared" si="155"/>
        <v>0</v>
      </c>
      <c r="AP128" s="581">
        <f t="shared" si="156"/>
        <v>-20</v>
      </c>
      <c r="AQ128" s="581">
        <f t="shared" si="157"/>
        <v>0</v>
      </c>
      <c r="AR128" s="581">
        <f t="shared" si="158"/>
        <v>20</v>
      </c>
      <c r="AS128" s="581">
        <f t="shared" si="159"/>
        <v>0</v>
      </c>
      <c r="AT128" s="581">
        <f t="shared" si="160"/>
        <v>-20</v>
      </c>
      <c r="AU128" s="581">
        <f t="shared" si="161"/>
        <v>0</v>
      </c>
      <c r="AV128" s="581">
        <f t="shared" si="162"/>
        <v>20</v>
      </c>
      <c r="AW128" s="581">
        <f t="shared" si="163"/>
        <v>0</v>
      </c>
      <c r="AX128" s="581">
        <f t="shared" si="164"/>
        <v>-20</v>
      </c>
      <c r="AY128" s="581">
        <f t="shared" si="165"/>
        <v>0</v>
      </c>
      <c r="AZ128" s="581">
        <f t="shared" si="166"/>
        <v>20</v>
      </c>
      <c r="BA128" s="581">
        <f t="shared" si="167"/>
        <v>0</v>
      </c>
      <c r="BB128" s="581">
        <f t="shared" si="168"/>
        <v>-20</v>
      </c>
      <c r="BC128" s="581">
        <f t="shared" si="169"/>
        <v>0</v>
      </c>
      <c r="BD128" s="581">
        <f t="shared" si="170"/>
        <v>20</v>
      </c>
      <c r="BE128" s="581">
        <f t="shared" si="171"/>
        <v>0</v>
      </c>
      <c r="BF128" s="581">
        <f>H128*((Resultat_liste!$M130+20)/20)+Resultat_liste!$J130</f>
        <v>2</v>
      </c>
      <c r="BG128" s="581">
        <f>I128*((Resultat_liste!$M130+20)/20)+Resultat_liste!$J130</f>
        <v>-7</v>
      </c>
      <c r="BH128" s="581">
        <f>J128*((Resultat_liste!$M130+20)/20)+Resultat_liste!$J130</f>
        <v>-16</v>
      </c>
      <c r="BI128" s="581">
        <f>K128*((Resultat_liste!$M130+20)/20)+Resultat_liste!$J130</f>
        <v>-7</v>
      </c>
      <c r="BJ128" s="581">
        <f>L128*((Resultat_liste!$M130+20)/20)+Resultat_liste!$J130</f>
        <v>2</v>
      </c>
      <c r="BK128" s="581">
        <f>M128*((Resultat_liste!$M130+20)/20)+Resultat_liste!$J130</f>
        <v>-7</v>
      </c>
      <c r="BL128" s="581">
        <f>N128*((Resultat_liste!$M130+20)/20)+Resultat_liste!$J130</f>
        <v>-16</v>
      </c>
      <c r="BM128" s="581">
        <f>O128*((Resultat_liste!$M130+20)/20)+Resultat_liste!$J130</f>
        <v>-7</v>
      </c>
      <c r="BN128" s="581">
        <f>P128*((Resultat_liste!$M130+20)/20)+Resultat_liste!$J130</f>
        <v>2</v>
      </c>
      <c r="BO128" s="581">
        <f>Q128*((Resultat_liste!$M130+20)/20)+Resultat_liste!$J130</f>
        <v>-7</v>
      </c>
      <c r="BP128" s="581">
        <f>R128*((Resultat_liste!$M130+20)/20)+Resultat_liste!$J130</f>
        <v>-16</v>
      </c>
      <c r="BQ128" s="581">
        <f>S128*((Resultat_liste!$M130+20)/20)+Resultat_liste!$J130</f>
        <v>-7</v>
      </c>
      <c r="BR128" s="581">
        <f>T128*((Resultat_liste!$M130+20)/20)+Resultat_liste!$J130</f>
        <v>2</v>
      </c>
      <c r="BS128" s="581">
        <f>U128*((Resultat_liste!$M130+20)/20)+Resultat_liste!$J130</f>
        <v>-7</v>
      </c>
      <c r="BT128" s="581">
        <f>V128*((Resultat_liste!$M130+20)/20)+Resultat_liste!$J130</f>
        <v>-16</v>
      </c>
      <c r="BU128" s="581">
        <f>W128*((Resultat_liste!$M130+20)/20)+Resultat_liste!$J130</f>
        <v>-7</v>
      </c>
      <c r="BV128" s="581">
        <f>X128*((Resultat_liste!$M130+20)/20)+Resultat_liste!$J130</f>
        <v>2</v>
      </c>
      <c r="BW128" s="581">
        <f>Y128*((Resultat_liste!$M130+20)/20)+Resultat_liste!$J130</f>
        <v>-7</v>
      </c>
      <c r="BX128" s="581">
        <f>Z128*((Resultat_liste!$M130+20)/20)+Resultat_liste!$J130</f>
        <v>-16</v>
      </c>
      <c r="BY128" s="581">
        <f>AA128*((Resultat_liste!$M130+20)/20)+Resultat_liste!$J130</f>
        <v>-7</v>
      </c>
      <c r="BZ128" s="581">
        <f>AB128*((Resultat_liste!$M130+20)/20)+Resultat_liste!$J130</f>
        <v>2</v>
      </c>
      <c r="CA128" s="581">
        <f>AC128*((Resultat_liste!$M130+20)/20)+Resultat_liste!$J130</f>
        <v>-7</v>
      </c>
      <c r="CB128" s="581">
        <f>AD128*((Resultat_liste!$M130+20)/20)+Resultat_liste!$J130</f>
        <v>-16</v>
      </c>
      <c r="CC128" s="581">
        <f>AE128*((Resultat_liste!$M130+20)/20)+Resultat_liste!$J130</f>
        <v>-7</v>
      </c>
      <c r="CD128" s="581">
        <f>AF128*((Resultat_liste!$M130+20)/20)+Resultat_liste!$J130</f>
        <v>2</v>
      </c>
      <c r="CE128" s="581">
        <f>AG128*((Resultat_liste!$M130+20)/20)+Resultat_liste!$J130</f>
        <v>-7</v>
      </c>
      <c r="CF128" s="581">
        <f>AH128*((Resultat_liste!$M130+20)/20)+Resultat_liste!$J130</f>
        <v>-16</v>
      </c>
      <c r="CG128" s="581">
        <f>AI128*((Resultat_liste!$M130+20)/20)+Resultat_liste!$J130</f>
        <v>-7</v>
      </c>
      <c r="CH128" s="581">
        <f>AJ128*((Resultat_liste!$M130+20)/20)+Resultat_liste!$J130</f>
        <v>2</v>
      </c>
      <c r="CI128" s="581">
        <f>AK128*((Resultat_liste!$M130+20)/20)+Resultat_liste!$J130</f>
        <v>-7</v>
      </c>
      <c r="CJ128" s="581">
        <f>AL128*((Resultat_liste!$M130+20)/20)+Resultat_liste!$J130</f>
        <v>-16</v>
      </c>
      <c r="CK128" s="581">
        <f>AM128*((Resultat_liste!$M130+20)/20)+Resultat_liste!$J130</f>
        <v>-7</v>
      </c>
      <c r="CL128" s="581">
        <f>AN128*((Resultat_liste!$M130+20)/20)+Resultat_liste!$J130</f>
        <v>2</v>
      </c>
      <c r="CM128" s="581">
        <f>AO128*((Resultat_liste!$M130+20)/20)+Resultat_liste!$J130</f>
        <v>-7</v>
      </c>
      <c r="CN128" s="581">
        <f>AP128*((Resultat_liste!$M130+20)/20)+Resultat_liste!$J130</f>
        <v>-16</v>
      </c>
      <c r="CO128" s="581">
        <f>AQ128*((Resultat_liste!$M130+20)/20)+Resultat_liste!$J130</f>
        <v>-7</v>
      </c>
      <c r="CP128" s="581">
        <f>AR128*((Resultat_liste!$M130+20)/20)+Resultat_liste!$J130</f>
        <v>2</v>
      </c>
      <c r="CQ128" s="581">
        <f>AS128*((Resultat_liste!$M130+20)/20)+Resultat_liste!$J130</f>
        <v>-7</v>
      </c>
      <c r="CR128" s="581">
        <f>AT128*((Resultat_liste!$M130+20)/20)+Resultat_liste!$J130</f>
        <v>-16</v>
      </c>
      <c r="CS128" s="581">
        <f>AU128*((Resultat_liste!$M130+20)/20)+Resultat_liste!$J130</f>
        <v>-7</v>
      </c>
      <c r="CT128" s="581">
        <f>AV128*((Resultat_liste!$M130+20)/20)+Resultat_liste!$J130</f>
        <v>2</v>
      </c>
      <c r="CU128" s="581">
        <f>AW128*((Resultat_liste!$M130+20)/20)+Resultat_liste!$J130</f>
        <v>-7</v>
      </c>
      <c r="CV128" s="581">
        <f>AX128*((Resultat_liste!$M130+20)/20)+Resultat_liste!$J130</f>
        <v>-16</v>
      </c>
      <c r="CW128" s="581">
        <f>AY128*((Resultat_liste!$M130+20)/20)+Resultat_liste!$J130</f>
        <v>-7</v>
      </c>
      <c r="CX128" s="581">
        <f>AZ128*((Resultat_liste!$M130+20)/20)+Resultat_liste!$J130</f>
        <v>2</v>
      </c>
      <c r="CY128" s="581">
        <f>BA128*((Resultat_liste!$M130+20)/20)+Resultat_liste!$J130</f>
        <v>-7</v>
      </c>
      <c r="CZ128" s="581">
        <f>BB128*((Resultat_liste!$M130+20)/20)+Resultat_liste!$J130</f>
        <v>-16</v>
      </c>
      <c r="DA128" s="581">
        <f>BC128*((Resultat_liste!$M130+20)/20)+Resultat_liste!$J130</f>
        <v>-7</v>
      </c>
      <c r="DB128" s="581">
        <f>BD128*((Resultat_liste!$M130+20)/20)+Resultat_liste!$J130</f>
        <v>2</v>
      </c>
      <c r="DC128" s="581">
        <f>BE128*((Resultat_liste!$M130+20)/20)+Resultat_liste!$J130</f>
        <v>-7</v>
      </c>
      <c r="DD128" s="581">
        <f>H128*((Resultat_liste!$Y130+20)/20)+Resultat_liste!$V130</f>
        <v>26</v>
      </c>
      <c r="DE128" s="581">
        <f>I128*((Resultat_liste!$Y130+20)/20)+Resultat_liste!$V130</f>
        <v>0</v>
      </c>
      <c r="DF128" s="581">
        <f>J128*((Resultat_liste!$Y130+20)/20)+Resultat_liste!$V130</f>
        <v>-26</v>
      </c>
      <c r="DG128" s="581">
        <f>K128*((Resultat_liste!$Y130+20)/20)+Resultat_liste!$V130</f>
        <v>0</v>
      </c>
      <c r="DH128" s="581">
        <f>L128*((Resultat_liste!$Y130+20)/20)+Resultat_liste!$V130</f>
        <v>26</v>
      </c>
      <c r="DI128" s="581">
        <f>M128*((Resultat_liste!$Y130+20)/20)+Resultat_liste!$V130</f>
        <v>0</v>
      </c>
      <c r="DJ128" s="581">
        <f>N128*((Resultat_liste!$Y130+20)/20)+Resultat_liste!$V130</f>
        <v>-26</v>
      </c>
      <c r="DK128" s="581">
        <f>O128*((Resultat_liste!$Y130+20)/20)+Resultat_liste!$V130</f>
        <v>0</v>
      </c>
      <c r="DL128" s="581">
        <f>P128*((Resultat_liste!$Y130+20)/20)+Resultat_liste!$V130</f>
        <v>26</v>
      </c>
      <c r="DM128" s="581">
        <f>Q128*((Resultat_liste!$Y130+20)/20)+Resultat_liste!$V130</f>
        <v>0</v>
      </c>
      <c r="DN128" s="581">
        <f>R128*((Resultat_liste!$Y130+20)/20)+Resultat_liste!$V130</f>
        <v>-26</v>
      </c>
      <c r="DO128" s="581">
        <f>S128*((Resultat_liste!$Y130+20)/20)+Resultat_liste!$V130</f>
        <v>0</v>
      </c>
      <c r="DP128" s="581">
        <f>T128*((Resultat_liste!$Y130+20)/20)+Resultat_liste!$V130</f>
        <v>26</v>
      </c>
      <c r="DQ128" s="581">
        <f>U128*((Resultat_liste!$Y130+20)/20)+Resultat_liste!$V130</f>
        <v>0</v>
      </c>
      <c r="DR128" s="581">
        <f>V128*((Resultat_liste!$Y130+20)/20)+Resultat_liste!$V130</f>
        <v>-26</v>
      </c>
      <c r="DS128" s="581">
        <f>W128*((Resultat_liste!$Y130+20)/20)+Resultat_liste!$V130</f>
        <v>0</v>
      </c>
      <c r="DT128" s="581">
        <f>X128*((Resultat_liste!$Y130+20)/20)+Resultat_liste!$V130</f>
        <v>26</v>
      </c>
      <c r="DU128" s="581">
        <f>Y128*((Resultat_liste!$Y130+20)/20)+Resultat_liste!$V130</f>
        <v>0</v>
      </c>
      <c r="DV128" s="581">
        <f>Z128*((Resultat_liste!$Y130+20)/20)+Resultat_liste!$V130</f>
        <v>-26</v>
      </c>
      <c r="DW128" s="581">
        <f>AA128*((Resultat_liste!$Y130+20)/20)+Resultat_liste!$V130</f>
        <v>0</v>
      </c>
      <c r="DX128" s="581">
        <f>AB128*((Resultat_liste!$Y130+20)/20)+Resultat_liste!$V130</f>
        <v>26</v>
      </c>
      <c r="DY128" s="581">
        <f>AC128*((Resultat_liste!$Y130+20)/20)+Resultat_liste!$V130</f>
        <v>0</v>
      </c>
      <c r="DZ128" s="581">
        <f>AD128*((Resultat_liste!$Y130+20)/20)+Resultat_liste!$V130</f>
        <v>-26</v>
      </c>
      <c r="EA128" s="581">
        <f>AE128*((Resultat_liste!$Y130+20)/20)+Resultat_liste!$V130</f>
        <v>0</v>
      </c>
      <c r="EB128" s="581">
        <f>AF128*((Resultat_liste!$Y130+20)/20)+Resultat_liste!$V130</f>
        <v>26</v>
      </c>
      <c r="EC128" s="581">
        <f>AG128*((Resultat_liste!$Y130+20)/20)+Resultat_liste!$V130</f>
        <v>0</v>
      </c>
      <c r="ED128" s="581">
        <f>AH128*((Resultat_liste!$Y130+20)/20)+Resultat_liste!$V130</f>
        <v>-26</v>
      </c>
      <c r="EE128" s="581">
        <f>AI128*((Resultat_liste!$Y130+20)/20)+Resultat_liste!$V130</f>
        <v>0</v>
      </c>
      <c r="EF128" s="581">
        <f>AJ128*((Resultat_liste!$Y130+20)/20)+Resultat_liste!$V130</f>
        <v>26</v>
      </c>
      <c r="EG128" s="581">
        <f>AK128*((Resultat_liste!$Y130+20)/20)+Resultat_liste!$V130</f>
        <v>0</v>
      </c>
      <c r="EH128" s="581">
        <f>AL128*((Resultat_liste!$Y130+20)/20)+Resultat_liste!$V130</f>
        <v>-26</v>
      </c>
      <c r="EI128" s="581">
        <f>AM128*((Resultat_liste!$Y130+20)/20)+Resultat_liste!$V130</f>
        <v>0</v>
      </c>
      <c r="EJ128" s="581">
        <f>AN128*((Resultat_liste!$Y130+20)/20)+Resultat_liste!$V130</f>
        <v>26</v>
      </c>
      <c r="EK128" s="581">
        <f>AO128*((Resultat_liste!$Y130+20)/20)+Resultat_liste!$V130</f>
        <v>0</v>
      </c>
      <c r="EL128" s="581">
        <f>AP128*((Resultat_liste!$Y130+20)/20)+Resultat_liste!$V130</f>
        <v>-26</v>
      </c>
      <c r="EM128" s="581">
        <f>AQ128*((Resultat_liste!$Y130+20)/20)+Resultat_liste!$V130</f>
        <v>0</v>
      </c>
      <c r="EN128" s="581">
        <f>AR128*((Resultat_liste!$Y130+20)/20)+Resultat_liste!$V130</f>
        <v>26</v>
      </c>
      <c r="EO128" s="581">
        <f>AS128*((Resultat_liste!$Y130+20)/20)+Resultat_liste!$V130</f>
        <v>0</v>
      </c>
      <c r="EP128" s="581">
        <f>AT128*((Resultat_liste!$Y130+20)/20)+Resultat_liste!$V130</f>
        <v>-26</v>
      </c>
      <c r="EQ128" s="581">
        <f>AU128*((Resultat_liste!$Y130+20)/20)+Resultat_liste!$V130</f>
        <v>0</v>
      </c>
      <c r="ER128" s="581">
        <f>AV128*((Resultat_liste!$Y130+20)/20)+Resultat_liste!$V130</f>
        <v>26</v>
      </c>
      <c r="ES128" s="581">
        <f>AW128*((Resultat_liste!$Y130+20)/20)+Resultat_liste!$V130</f>
        <v>0</v>
      </c>
      <c r="ET128" s="581">
        <f>AX128*((Resultat_liste!$Y130+20)/20)+Resultat_liste!$V130</f>
        <v>-26</v>
      </c>
      <c r="EU128" s="581">
        <f>AY128*((Resultat_liste!$Y130+20)/20)+Resultat_liste!$V130</f>
        <v>0</v>
      </c>
      <c r="EV128" s="581">
        <f>AZ128*((Resultat_liste!$Y130+20)/20)+Resultat_liste!$V130</f>
        <v>26</v>
      </c>
      <c r="EW128" s="581">
        <f>BA128*((Resultat_liste!$Y130+20)/20)+Resultat_liste!$V130</f>
        <v>0</v>
      </c>
      <c r="EX128" s="581">
        <f>BB128*((Resultat_liste!$Y130+20)/20)+Resultat_liste!$V130</f>
        <v>-26</v>
      </c>
      <c r="EY128" s="581">
        <f>BC128*((Resultat_liste!$Y130+20)/20)+Resultat_liste!$V130</f>
        <v>0</v>
      </c>
      <c r="EZ128" s="581">
        <f>BD128*((Resultat_liste!$Y130+20)/20)+Resultat_liste!$V130</f>
        <v>26</v>
      </c>
      <c r="FA128" s="581">
        <f>BE128*((Resultat_liste!$Y130+20)/20)+Resultat_liste!$V130</f>
        <v>0</v>
      </c>
      <c r="FB128" s="581">
        <f t="shared" si="172"/>
        <v>20</v>
      </c>
      <c r="FC128" s="581">
        <f t="shared" si="173"/>
        <v>0</v>
      </c>
      <c r="FD128" s="581">
        <f t="shared" si="174"/>
        <v>-20</v>
      </c>
      <c r="FE128" s="581">
        <f t="shared" si="175"/>
        <v>0</v>
      </c>
      <c r="FF128" s="581">
        <f t="shared" si="176"/>
        <v>20</v>
      </c>
      <c r="FG128" s="581">
        <f t="shared" si="177"/>
        <v>0</v>
      </c>
      <c r="FH128" s="581">
        <f t="shared" si="178"/>
        <v>-20</v>
      </c>
      <c r="FI128" s="581">
        <f t="shared" si="179"/>
        <v>0</v>
      </c>
      <c r="FJ128" s="581">
        <f t="shared" si="180"/>
        <v>20</v>
      </c>
      <c r="FK128" s="581">
        <f t="shared" si="181"/>
        <v>0</v>
      </c>
      <c r="FL128" s="581">
        <f t="shared" si="182"/>
        <v>-20</v>
      </c>
      <c r="FM128" s="581">
        <f t="shared" si="183"/>
        <v>0</v>
      </c>
      <c r="FN128" s="581">
        <f t="shared" si="184"/>
        <v>20</v>
      </c>
      <c r="FO128" s="581">
        <f t="shared" si="185"/>
        <v>0</v>
      </c>
      <c r="FP128" s="581">
        <f t="shared" si="186"/>
        <v>-20</v>
      </c>
      <c r="FQ128" s="581">
        <f t="shared" si="187"/>
        <v>0</v>
      </c>
      <c r="FR128" s="581">
        <f t="shared" si="188"/>
        <v>20</v>
      </c>
      <c r="FS128" s="581">
        <f t="shared" si="189"/>
        <v>0</v>
      </c>
      <c r="FT128" s="581">
        <f t="shared" si="190"/>
        <v>-20</v>
      </c>
      <c r="FU128" s="581">
        <f t="shared" si="191"/>
        <v>0</v>
      </c>
      <c r="FV128" s="581">
        <f t="shared" si="192"/>
        <v>20</v>
      </c>
      <c r="FW128" s="581">
        <f t="shared" si="193"/>
        <v>0</v>
      </c>
      <c r="FX128" s="581">
        <f t="shared" si="194"/>
        <v>-20</v>
      </c>
      <c r="FY128" s="581">
        <f t="shared" si="195"/>
        <v>0</v>
      </c>
      <c r="FZ128" s="581">
        <f t="shared" si="196"/>
        <v>20</v>
      </c>
      <c r="GA128" s="581">
        <f t="shared" si="197"/>
        <v>0</v>
      </c>
      <c r="GB128" s="581">
        <f t="shared" si="101"/>
        <v>-20</v>
      </c>
      <c r="GC128" s="581">
        <f t="shared" si="102"/>
        <v>0</v>
      </c>
      <c r="GD128" s="581">
        <f t="shared" si="103"/>
        <v>20</v>
      </c>
      <c r="GE128" s="581">
        <f t="shared" si="104"/>
        <v>0</v>
      </c>
      <c r="GF128" s="581">
        <f t="shared" si="105"/>
        <v>-20</v>
      </c>
      <c r="GG128" s="581">
        <f t="shared" si="106"/>
        <v>0</v>
      </c>
      <c r="GH128" s="581">
        <f t="shared" si="107"/>
        <v>20</v>
      </c>
      <c r="GI128" s="581">
        <f t="shared" si="108"/>
        <v>0</v>
      </c>
      <c r="GJ128" s="581">
        <f t="shared" si="109"/>
        <v>-20</v>
      </c>
      <c r="GK128" s="581">
        <f t="shared" si="110"/>
        <v>0</v>
      </c>
      <c r="GL128" s="581">
        <f t="shared" si="111"/>
        <v>20</v>
      </c>
      <c r="GM128" s="581">
        <f t="shared" si="112"/>
        <v>0</v>
      </c>
      <c r="GN128" s="581">
        <f t="shared" si="113"/>
        <v>-20</v>
      </c>
      <c r="GO128" s="581">
        <f t="shared" si="114"/>
        <v>0</v>
      </c>
      <c r="GP128" s="581">
        <f t="shared" si="115"/>
        <v>20</v>
      </c>
      <c r="GQ128" s="581">
        <f t="shared" si="116"/>
        <v>0</v>
      </c>
      <c r="GR128" s="581">
        <f t="shared" si="117"/>
        <v>-20</v>
      </c>
      <c r="GS128" s="581">
        <f t="shared" si="118"/>
        <v>0</v>
      </c>
      <c r="GT128" s="581">
        <f t="shared" si="119"/>
        <v>20</v>
      </c>
      <c r="GU128" s="581">
        <f t="shared" si="120"/>
        <v>0</v>
      </c>
      <c r="GV128" s="581">
        <f t="shared" si="121"/>
        <v>-20</v>
      </c>
      <c r="GW128" s="581">
        <f t="shared" si="122"/>
        <v>0</v>
      </c>
      <c r="GX128" s="581">
        <f t="shared" si="123"/>
        <v>20</v>
      </c>
      <c r="GY128" s="581">
        <f t="shared" si="124"/>
        <v>0</v>
      </c>
    </row>
    <row r="129" spans="1:207" ht="16.5" thickTop="1" thickBot="1" x14ac:dyDescent="0.3">
      <c r="A129" s="581">
        <v>1280</v>
      </c>
      <c r="B129" s="584" t="s">
        <v>132</v>
      </c>
      <c r="C129" s="581">
        <f t="shared" si="198"/>
        <v>18</v>
      </c>
      <c r="D129" s="581">
        <f t="shared" si="125"/>
        <v>1807</v>
      </c>
      <c r="E129" s="581">
        <v>1280</v>
      </c>
      <c r="F129" s="581">
        <f t="shared" si="199"/>
        <v>7</v>
      </c>
      <c r="G129" s="582" t="str">
        <f t="shared" si="200"/>
        <v>bronze</v>
      </c>
      <c r="H129" s="581">
        <v>20</v>
      </c>
      <c r="I129" s="581">
        <v>0</v>
      </c>
      <c r="J129" s="581">
        <v>-20</v>
      </c>
      <c r="K129" s="581">
        <v>0</v>
      </c>
      <c r="L129" s="581">
        <f t="shared" si="126"/>
        <v>20</v>
      </c>
      <c r="M129" s="581">
        <f t="shared" si="127"/>
        <v>0</v>
      </c>
      <c r="N129" s="581">
        <f t="shared" si="128"/>
        <v>-20</v>
      </c>
      <c r="O129" s="581">
        <f t="shared" si="129"/>
        <v>0</v>
      </c>
      <c r="P129" s="581">
        <f t="shared" si="130"/>
        <v>20</v>
      </c>
      <c r="Q129" s="581">
        <f t="shared" si="131"/>
        <v>0</v>
      </c>
      <c r="R129" s="581">
        <f t="shared" si="132"/>
        <v>-20</v>
      </c>
      <c r="S129" s="581">
        <f t="shared" si="133"/>
        <v>0</v>
      </c>
      <c r="T129" s="581">
        <f t="shared" si="134"/>
        <v>20</v>
      </c>
      <c r="U129" s="581">
        <f t="shared" si="135"/>
        <v>0</v>
      </c>
      <c r="V129" s="581">
        <f t="shared" si="136"/>
        <v>-20</v>
      </c>
      <c r="W129" s="581">
        <f t="shared" si="137"/>
        <v>0</v>
      </c>
      <c r="X129" s="581">
        <f t="shared" si="138"/>
        <v>20</v>
      </c>
      <c r="Y129" s="581">
        <f t="shared" si="139"/>
        <v>0</v>
      </c>
      <c r="Z129" s="581">
        <f t="shared" si="140"/>
        <v>-20</v>
      </c>
      <c r="AA129" s="581">
        <f t="shared" si="141"/>
        <v>0</v>
      </c>
      <c r="AB129" s="581">
        <f t="shared" si="142"/>
        <v>20</v>
      </c>
      <c r="AC129" s="581">
        <f t="shared" si="143"/>
        <v>0</v>
      </c>
      <c r="AD129" s="581">
        <f t="shared" si="144"/>
        <v>-20</v>
      </c>
      <c r="AE129" s="581">
        <f t="shared" si="145"/>
        <v>0</v>
      </c>
      <c r="AF129" s="581">
        <f t="shared" si="146"/>
        <v>20</v>
      </c>
      <c r="AG129" s="581">
        <f t="shared" si="147"/>
        <v>0</v>
      </c>
      <c r="AH129" s="581">
        <f t="shared" si="148"/>
        <v>-20</v>
      </c>
      <c r="AI129" s="581">
        <f t="shared" si="149"/>
        <v>0</v>
      </c>
      <c r="AJ129" s="581">
        <f t="shared" si="150"/>
        <v>20</v>
      </c>
      <c r="AK129" s="581">
        <f t="shared" si="151"/>
        <v>0</v>
      </c>
      <c r="AL129" s="581">
        <f t="shared" si="152"/>
        <v>-20</v>
      </c>
      <c r="AM129" s="581">
        <f t="shared" si="153"/>
        <v>0</v>
      </c>
      <c r="AN129" s="581">
        <f t="shared" si="154"/>
        <v>20</v>
      </c>
      <c r="AO129" s="581">
        <f t="shared" si="155"/>
        <v>0</v>
      </c>
      <c r="AP129" s="581">
        <f t="shared" si="156"/>
        <v>-20</v>
      </c>
      <c r="AQ129" s="581">
        <f t="shared" si="157"/>
        <v>0</v>
      </c>
      <c r="AR129" s="581">
        <f t="shared" si="158"/>
        <v>20</v>
      </c>
      <c r="AS129" s="581">
        <f t="shared" si="159"/>
        <v>0</v>
      </c>
      <c r="AT129" s="581">
        <f t="shared" si="160"/>
        <v>-20</v>
      </c>
      <c r="AU129" s="581">
        <f t="shared" si="161"/>
        <v>0</v>
      </c>
      <c r="AV129" s="581">
        <f t="shared" si="162"/>
        <v>20</v>
      </c>
      <c r="AW129" s="581">
        <f t="shared" si="163"/>
        <v>0</v>
      </c>
      <c r="AX129" s="581">
        <f t="shared" si="164"/>
        <v>-20</v>
      </c>
      <c r="AY129" s="581">
        <f t="shared" si="165"/>
        <v>0</v>
      </c>
      <c r="AZ129" s="581">
        <f t="shared" si="166"/>
        <v>20</v>
      </c>
      <c r="BA129" s="581">
        <f t="shared" si="167"/>
        <v>0</v>
      </c>
      <c r="BB129" s="581">
        <f t="shared" si="168"/>
        <v>-20</v>
      </c>
      <c r="BC129" s="581">
        <f t="shared" si="169"/>
        <v>0</v>
      </c>
      <c r="BD129" s="581">
        <f t="shared" si="170"/>
        <v>20</v>
      </c>
      <c r="BE129" s="581">
        <f t="shared" si="171"/>
        <v>0</v>
      </c>
      <c r="BF129" s="581">
        <f>H129*((Resultat_liste!$M131+20)/20)+Resultat_liste!$J131</f>
        <v>31</v>
      </c>
      <c r="BG129" s="581">
        <f>I129*((Resultat_liste!$M131+20)/20)+Resultat_liste!$J131</f>
        <v>0</v>
      </c>
      <c r="BH129" s="581">
        <f>J129*((Resultat_liste!$M131+20)/20)+Resultat_liste!$J131</f>
        <v>-31</v>
      </c>
      <c r="BI129" s="581">
        <f>K129*((Resultat_liste!$M131+20)/20)+Resultat_liste!$J131</f>
        <v>0</v>
      </c>
      <c r="BJ129" s="581">
        <f>L129*((Resultat_liste!$M131+20)/20)+Resultat_liste!$J131</f>
        <v>31</v>
      </c>
      <c r="BK129" s="581">
        <f>M129*((Resultat_liste!$M131+20)/20)+Resultat_liste!$J131</f>
        <v>0</v>
      </c>
      <c r="BL129" s="581">
        <f>N129*((Resultat_liste!$M131+20)/20)+Resultat_liste!$J131</f>
        <v>-31</v>
      </c>
      <c r="BM129" s="581">
        <f>O129*((Resultat_liste!$M131+20)/20)+Resultat_liste!$J131</f>
        <v>0</v>
      </c>
      <c r="BN129" s="581">
        <f>P129*((Resultat_liste!$M131+20)/20)+Resultat_liste!$J131</f>
        <v>31</v>
      </c>
      <c r="BO129" s="581">
        <f>Q129*((Resultat_liste!$M131+20)/20)+Resultat_liste!$J131</f>
        <v>0</v>
      </c>
      <c r="BP129" s="581">
        <f>R129*((Resultat_liste!$M131+20)/20)+Resultat_liste!$J131</f>
        <v>-31</v>
      </c>
      <c r="BQ129" s="581">
        <f>S129*((Resultat_liste!$M131+20)/20)+Resultat_liste!$J131</f>
        <v>0</v>
      </c>
      <c r="BR129" s="581">
        <f>T129*((Resultat_liste!$M131+20)/20)+Resultat_liste!$J131</f>
        <v>31</v>
      </c>
      <c r="BS129" s="581">
        <f>U129*((Resultat_liste!$M131+20)/20)+Resultat_liste!$J131</f>
        <v>0</v>
      </c>
      <c r="BT129" s="581">
        <f>V129*((Resultat_liste!$M131+20)/20)+Resultat_liste!$J131</f>
        <v>-31</v>
      </c>
      <c r="BU129" s="581">
        <f>W129*((Resultat_liste!$M131+20)/20)+Resultat_liste!$J131</f>
        <v>0</v>
      </c>
      <c r="BV129" s="581">
        <f>X129*((Resultat_liste!$M131+20)/20)+Resultat_liste!$J131</f>
        <v>31</v>
      </c>
      <c r="BW129" s="581">
        <f>Y129*((Resultat_liste!$M131+20)/20)+Resultat_liste!$J131</f>
        <v>0</v>
      </c>
      <c r="BX129" s="581">
        <f>Z129*((Resultat_liste!$M131+20)/20)+Resultat_liste!$J131</f>
        <v>-31</v>
      </c>
      <c r="BY129" s="581">
        <f>AA129*((Resultat_liste!$M131+20)/20)+Resultat_liste!$J131</f>
        <v>0</v>
      </c>
      <c r="BZ129" s="581">
        <f>AB129*((Resultat_liste!$M131+20)/20)+Resultat_liste!$J131</f>
        <v>31</v>
      </c>
      <c r="CA129" s="581">
        <f>AC129*((Resultat_liste!$M131+20)/20)+Resultat_liste!$J131</f>
        <v>0</v>
      </c>
      <c r="CB129" s="581">
        <f>AD129*((Resultat_liste!$M131+20)/20)+Resultat_liste!$J131</f>
        <v>-31</v>
      </c>
      <c r="CC129" s="581">
        <f>AE129*((Resultat_liste!$M131+20)/20)+Resultat_liste!$J131</f>
        <v>0</v>
      </c>
      <c r="CD129" s="581">
        <f>AF129*((Resultat_liste!$M131+20)/20)+Resultat_liste!$J131</f>
        <v>31</v>
      </c>
      <c r="CE129" s="581">
        <f>AG129*((Resultat_liste!$M131+20)/20)+Resultat_liste!$J131</f>
        <v>0</v>
      </c>
      <c r="CF129" s="581">
        <f>AH129*((Resultat_liste!$M131+20)/20)+Resultat_liste!$J131</f>
        <v>-31</v>
      </c>
      <c r="CG129" s="581">
        <f>AI129*((Resultat_liste!$M131+20)/20)+Resultat_liste!$J131</f>
        <v>0</v>
      </c>
      <c r="CH129" s="581">
        <f>AJ129*((Resultat_liste!$M131+20)/20)+Resultat_liste!$J131</f>
        <v>31</v>
      </c>
      <c r="CI129" s="581">
        <f>AK129*((Resultat_liste!$M131+20)/20)+Resultat_liste!$J131</f>
        <v>0</v>
      </c>
      <c r="CJ129" s="581">
        <f>AL129*((Resultat_liste!$M131+20)/20)+Resultat_liste!$J131</f>
        <v>-31</v>
      </c>
      <c r="CK129" s="581">
        <f>AM129*((Resultat_liste!$M131+20)/20)+Resultat_liste!$J131</f>
        <v>0</v>
      </c>
      <c r="CL129" s="581">
        <f>AN129*((Resultat_liste!$M131+20)/20)+Resultat_liste!$J131</f>
        <v>31</v>
      </c>
      <c r="CM129" s="581">
        <f>AO129*((Resultat_liste!$M131+20)/20)+Resultat_liste!$J131</f>
        <v>0</v>
      </c>
      <c r="CN129" s="581">
        <f>AP129*((Resultat_liste!$M131+20)/20)+Resultat_liste!$J131</f>
        <v>-31</v>
      </c>
      <c r="CO129" s="581">
        <f>AQ129*((Resultat_liste!$M131+20)/20)+Resultat_liste!$J131</f>
        <v>0</v>
      </c>
      <c r="CP129" s="581">
        <f>AR129*((Resultat_liste!$M131+20)/20)+Resultat_liste!$J131</f>
        <v>31</v>
      </c>
      <c r="CQ129" s="581">
        <f>AS129*((Resultat_liste!$M131+20)/20)+Resultat_liste!$J131</f>
        <v>0</v>
      </c>
      <c r="CR129" s="581">
        <f>AT129*((Resultat_liste!$M131+20)/20)+Resultat_liste!$J131</f>
        <v>-31</v>
      </c>
      <c r="CS129" s="581">
        <f>AU129*((Resultat_liste!$M131+20)/20)+Resultat_liste!$J131</f>
        <v>0</v>
      </c>
      <c r="CT129" s="581">
        <f>AV129*((Resultat_liste!$M131+20)/20)+Resultat_liste!$J131</f>
        <v>31</v>
      </c>
      <c r="CU129" s="581">
        <f>AW129*((Resultat_liste!$M131+20)/20)+Resultat_liste!$J131</f>
        <v>0</v>
      </c>
      <c r="CV129" s="581">
        <f>AX129*((Resultat_liste!$M131+20)/20)+Resultat_liste!$J131</f>
        <v>-31</v>
      </c>
      <c r="CW129" s="581">
        <f>AY129*((Resultat_liste!$M131+20)/20)+Resultat_liste!$J131</f>
        <v>0</v>
      </c>
      <c r="CX129" s="581">
        <f>AZ129*((Resultat_liste!$M131+20)/20)+Resultat_liste!$J131</f>
        <v>31</v>
      </c>
      <c r="CY129" s="581">
        <f>BA129*((Resultat_liste!$M131+20)/20)+Resultat_liste!$J131</f>
        <v>0</v>
      </c>
      <c r="CZ129" s="581">
        <f>BB129*((Resultat_liste!$M131+20)/20)+Resultat_liste!$J131</f>
        <v>-31</v>
      </c>
      <c r="DA129" s="581">
        <f>BC129*((Resultat_liste!$M131+20)/20)+Resultat_liste!$J131</f>
        <v>0</v>
      </c>
      <c r="DB129" s="581">
        <f>BD129*((Resultat_liste!$M131+20)/20)+Resultat_liste!$J131</f>
        <v>31</v>
      </c>
      <c r="DC129" s="581">
        <f>BE129*((Resultat_liste!$M131+20)/20)+Resultat_liste!$J131</f>
        <v>0</v>
      </c>
      <c r="DD129" s="581">
        <f>H129*((Resultat_liste!$Y131+20)/20)+Resultat_liste!$V131</f>
        <v>23</v>
      </c>
      <c r="DE129" s="581">
        <f>I129*((Resultat_liste!$Y131+20)/20)+Resultat_liste!$V131</f>
        <v>-9</v>
      </c>
      <c r="DF129" s="581">
        <f>J129*((Resultat_liste!$Y131+20)/20)+Resultat_liste!$V131</f>
        <v>-41</v>
      </c>
      <c r="DG129" s="581">
        <f>K129*((Resultat_liste!$Y131+20)/20)+Resultat_liste!$V131</f>
        <v>-9</v>
      </c>
      <c r="DH129" s="581">
        <f>L129*((Resultat_liste!$Y131+20)/20)+Resultat_liste!$V131</f>
        <v>23</v>
      </c>
      <c r="DI129" s="581">
        <f>M129*((Resultat_liste!$Y131+20)/20)+Resultat_liste!$V131</f>
        <v>-9</v>
      </c>
      <c r="DJ129" s="581">
        <f>N129*((Resultat_liste!$Y131+20)/20)+Resultat_liste!$V131</f>
        <v>-41</v>
      </c>
      <c r="DK129" s="581">
        <f>O129*((Resultat_liste!$Y131+20)/20)+Resultat_liste!$V131</f>
        <v>-9</v>
      </c>
      <c r="DL129" s="581">
        <f>P129*((Resultat_liste!$Y131+20)/20)+Resultat_liste!$V131</f>
        <v>23</v>
      </c>
      <c r="DM129" s="581">
        <f>Q129*((Resultat_liste!$Y131+20)/20)+Resultat_liste!$V131</f>
        <v>-9</v>
      </c>
      <c r="DN129" s="581">
        <f>R129*((Resultat_liste!$Y131+20)/20)+Resultat_liste!$V131</f>
        <v>-41</v>
      </c>
      <c r="DO129" s="581">
        <f>S129*((Resultat_liste!$Y131+20)/20)+Resultat_liste!$V131</f>
        <v>-9</v>
      </c>
      <c r="DP129" s="581">
        <f>T129*((Resultat_liste!$Y131+20)/20)+Resultat_liste!$V131</f>
        <v>23</v>
      </c>
      <c r="DQ129" s="581">
        <f>U129*((Resultat_liste!$Y131+20)/20)+Resultat_liste!$V131</f>
        <v>-9</v>
      </c>
      <c r="DR129" s="581">
        <f>V129*((Resultat_liste!$Y131+20)/20)+Resultat_liste!$V131</f>
        <v>-41</v>
      </c>
      <c r="DS129" s="581">
        <f>W129*((Resultat_liste!$Y131+20)/20)+Resultat_liste!$V131</f>
        <v>-9</v>
      </c>
      <c r="DT129" s="581">
        <f>X129*((Resultat_liste!$Y131+20)/20)+Resultat_liste!$V131</f>
        <v>23</v>
      </c>
      <c r="DU129" s="581">
        <f>Y129*((Resultat_liste!$Y131+20)/20)+Resultat_liste!$V131</f>
        <v>-9</v>
      </c>
      <c r="DV129" s="581">
        <f>Z129*((Resultat_liste!$Y131+20)/20)+Resultat_liste!$V131</f>
        <v>-41</v>
      </c>
      <c r="DW129" s="581">
        <f>AA129*((Resultat_liste!$Y131+20)/20)+Resultat_liste!$V131</f>
        <v>-9</v>
      </c>
      <c r="DX129" s="581">
        <f>AB129*((Resultat_liste!$Y131+20)/20)+Resultat_liste!$V131</f>
        <v>23</v>
      </c>
      <c r="DY129" s="581">
        <f>AC129*((Resultat_liste!$Y131+20)/20)+Resultat_liste!$V131</f>
        <v>-9</v>
      </c>
      <c r="DZ129" s="581">
        <f>AD129*((Resultat_liste!$Y131+20)/20)+Resultat_liste!$V131</f>
        <v>-41</v>
      </c>
      <c r="EA129" s="581">
        <f>AE129*((Resultat_liste!$Y131+20)/20)+Resultat_liste!$V131</f>
        <v>-9</v>
      </c>
      <c r="EB129" s="581">
        <f>AF129*((Resultat_liste!$Y131+20)/20)+Resultat_liste!$V131</f>
        <v>23</v>
      </c>
      <c r="EC129" s="581">
        <f>AG129*((Resultat_liste!$Y131+20)/20)+Resultat_liste!$V131</f>
        <v>-9</v>
      </c>
      <c r="ED129" s="581">
        <f>AH129*((Resultat_liste!$Y131+20)/20)+Resultat_liste!$V131</f>
        <v>-41</v>
      </c>
      <c r="EE129" s="581">
        <f>AI129*((Resultat_liste!$Y131+20)/20)+Resultat_liste!$V131</f>
        <v>-9</v>
      </c>
      <c r="EF129" s="581">
        <f>AJ129*((Resultat_liste!$Y131+20)/20)+Resultat_liste!$V131</f>
        <v>23</v>
      </c>
      <c r="EG129" s="581">
        <f>AK129*((Resultat_liste!$Y131+20)/20)+Resultat_liste!$V131</f>
        <v>-9</v>
      </c>
      <c r="EH129" s="581">
        <f>AL129*((Resultat_liste!$Y131+20)/20)+Resultat_liste!$V131</f>
        <v>-41</v>
      </c>
      <c r="EI129" s="581">
        <f>AM129*((Resultat_liste!$Y131+20)/20)+Resultat_liste!$V131</f>
        <v>-9</v>
      </c>
      <c r="EJ129" s="581">
        <f>AN129*((Resultat_liste!$Y131+20)/20)+Resultat_liste!$V131</f>
        <v>23</v>
      </c>
      <c r="EK129" s="581">
        <f>AO129*((Resultat_liste!$Y131+20)/20)+Resultat_liste!$V131</f>
        <v>-9</v>
      </c>
      <c r="EL129" s="581">
        <f>AP129*((Resultat_liste!$Y131+20)/20)+Resultat_liste!$V131</f>
        <v>-41</v>
      </c>
      <c r="EM129" s="581">
        <f>AQ129*((Resultat_liste!$Y131+20)/20)+Resultat_liste!$V131</f>
        <v>-9</v>
      </c>
      <c r="EN129" s="581">
        <f>AR129*((Resultat_liste!$Y131+20)/20)+Resultat_liste!$V131</f>
        <v>23</v>
      </c>
      <c r="EO129" s="581">
        <f>AS129*((Resultat_liste!$Y131+20)/20)+Resultat_liste!$V131</f>
        <v>-9</v>
      </c>
      <c r="EP129" s="581">
        <f>AT129*((Resultat_liste!$Y131+20)/20)+Resultat_liste!$V131</f>
        <v>-41</v>
      </c>
      <c r="EQ129" s="581">
        <f>AU129*((Resultat_liste!$Y131+20)/20)+Resultat_liste!$V131</f>
        <v>-9</v>
      </c>
      <c r="ER129" s="581">
        <f>AV129*((Resultat_liste!$Y131+20)/20)+Resultat_liste!$V131</f>
        <v>23</v>
      </c>
      <c r="ES129" s="581">
        <f>AW129*((Resultat_liste!$Y131+20)/20)+Resultat_liste!$V131</f>
        <v>-9</v>
      </c>
      <c r="ET129" s="581">
        <f>AX129*((Resultat_liste!$Y131+20)/20)+Resultat_liste!$V131</f>
        <v>-41</v>
      </c>
      <c r="EU129" s="581">
        <f>AY129*((Resultat_liste!$Y131+20)/20)+Resultat_liste!$V131</f>
        <v>-9</v>
      </c>
      <c r="EV129" s="581">
        <f>AZ129*((Resultat_liste!$Y131+20)/20)+Resultat_liste!$V131</f>
        <v>23</v>
      </c>
      <c r="EW129" s="581">
        <f>BA129*((Resultat_liste!$Y131+20)/20)+Resultat_liste!$V131</f>
        <v>-9</v>
      </c>
      <c r="EX129" s="581">
        <f>BB129*((Resultat_liste!$Y131+20)/20)+Resultat_liste!$V131</f>
        <v>-41</v>
      </c>
      <c r="EY129" s="581">
        <f>BC129*((Resultat_liste!$Y131+20)/20)+Resultat_liste!$V131</f>
        <v>-9</v>
      </c>
      <c r="EZ129" s="581">
        <f>BD129*((Resultat_liste!$Y131+20)/20)+Resultat_liste!$V131</f>
        <v>23</v>
      </c>
      <c r="FA129" s="581">
        <f>BE129*((Resultat_liste!$Y131+20)/20)+Resultat_liste!$V131</f>
        <v>-9</v>
      </c>
      <c r="FB129" s="581">
        <f t="shared" si="172"/>
        <v>20</v>
      </c>
      <c r="FC129" s="581">
        <f t="shared" si="173"/>
        <v>0</v>
      </c>
      <c r="FD129" s="581">
        <f t="shared" si="174"/>
        <v>-20</v>
      </c>
      <c r="FE129" s="581">
        <f t="shared" si="175"/>
        <v>0</v>
      </c>
      <c r="FF129" s="581">
        <f t="shared" si="176"/>
        <v>20</v>
      </c>
      <c r="FG129" s="581">
        <f t="shared" si="177"/>
        <v>0</v>
      </c>
      <c r="FH129" s="581">
        <f t="shared" si="178"/>
        <v>-20</v>
      </c>
      <c r="FI129" s="581">
        <f t="shared" si="179"/>
        <v>0</v>
      </c>
      <c r="FJ129" s="581">
        <f t="shared" si="180"/>
        <v>20</v>
      </c>
      <c r="FK129" s="581">
        <f t="shared" si="181"/>
        <v>0</v>
      </c>
      <c r="FL129" s="581">
        <f t="shared" si="182"/>
        <v>-20</v>
      </c>
      <c r="FM129" s="581">
        <f t="shared" si="183"/>
        <v>0</v>
      </c>
      <c r="FN129" s="581">
        <f t="shared" si="184"/>
        <v>20</v>
      </c>
      <c r="FO129" s="581">
        <f t="shared" si="185"/>
        <v>0</v>
      </c>
      <c r="FP129" s="581">
        <f t="shared" si="186"/>
        <v>-20</v>
      </c>
      <c r="FQ129" s="581">
        <f t="shared" si="187"/>
        <v>0</v>
      </c>
      <c r="FR129" s="581">
        <f t="shared" si="188"/>
        <v>20</v>
      </c>
      <c r="FS129" s="581">
        <f t="shared" si="189"/>
        <v>0</v>
      </c>
      <c r="FT129" s="581">
        <f t="shared" si="190"/>
        <v>-20</v>
      </c>
      <c r="FU129" s="581">
        <f t="shared" si="191"/>
        <v>0</v>
      </c>
      <c r="FV129" s="581">
        <f t="shared" si="192"/>
        <v>20</v>
      </c>
      <c r="FW129" s="581">
        <f t="shared" si="193"/>
        <v>0</v>
      </c>
      <c r="FX129" s="581">
        <f t="shared" si="194"/>
        <v>-20</v>
      </c>
      <c r="FY129" s="581">
        <f t="shared" si="195"/>
        <v>0</v>
      </c>
      <c r="FZ129" s="581">
        <f t="shared" si="196"/>
        <v>20</v>
      </c>
      <c r="GA129" s="581">
        <f t="shared" si="197"/>
        <v>0</v>
      </c>
      <c r="GB129" s="581">
        <f t="shared" si="101"/>
        <v>-20</v>
      </c>
      <c r="GC129" s="581">
        <f t="shared" si="102"/>
        <v>0</v>
      </c>
      <c r="GD129" s="581">
        <f t="shared" si="103"/>
        <v>20</v>
      </c>
      <c r="GE129" s="581">
        <f t="shared" si="104"/>
        <v>0</v>
      </c>
      <c r="GF129" s="581">
        <f t="shared" si="105"/>
        <v>-20</v>
      </c>
      <c r="GG129" s="581">
        <f t="shared" si="106"/>
        <v>0</v>
      </c>
      <c r="GH129" s="581">
        <f t="shared" si="107"/>
        <v>20</v>
      </c>
      <c r="GI129" s="581">
        <f t="shared" si="108"/>
        <v>0</v>
      </c>
      <c r="GJ129" s="581">
        <f t="shared" si="109"/>
        <v>-20</v>
      </c>
      <c r="GK129" s="581">
        <f t="shared" si="110"/>
        <v>0</v>
      </c>
      <c r="GL129" s="581">
        <f t="shared" si="111"/>
        <v>20</v>
      </c>
      <c r="GM129" s="581">
        <f t="shared" si="112"/>
        <v>0</v>
      </c>
      <c r="GN129" s="581">
        <f t="shared" si="113"/>
        <v>-20</v>
      </c>
      <c r="GO129" s="581">
        <f t="shared" si="114"/>
        <v>0</v>
      </c>
      <c r="GP129" s="581">
        <f t="shared" si="115"/>
        <v>20</v>
      </c>
      <c r="GQ129" s="581">
        <f t="shared" si="116"/>
        <v>0</v>
      </c>
      <c r="GR129" s="581">
        <f t="shared" si="117"/>
        <v>-20</v>
      </c>
      <c r="GS129" s="581">
        <f t="shared" si="118"/>
        <v>0</v>
      </c>
      <c r="GT129" s="581">
        <f t="shared" si="119"/>
        <v>20</v>
      </c>
      <c r="GU129" s="581">
        <f t="shared" si="120"/>
        <v>0</v>
      </c>
      <c r="GV129" s="581">
        <f t="shared" si="121"/>
        <v>-20</v>
      </c>
      <c r="GW129" s="581">
        <f t="shared" si="122"/>
        <v>0</v>
      </c>
      <c r="GX129" s="581">
        <f t="shared" si="123"/>
        <v>20</v>
      </c>
      <c r="GY129" s="581">
        <f t="shared" si="124"/>
        <v>0</v>
      </c>
    </row>
    <row r="130" spans="1:207" ht="16.5" thickTop="1" thickBot="1" x14ac:dyDescent="0.3">
      <c r="A130" s="581">
        <v>1290</v>
      </c>
      <c r="B130" s="584" t="s">
        <v>132</v>
      </c>
      <c r="C130" s="581">
        <f t="shared" si="198"/>
        <v>18</v>
      </c>
      <c r="D130" s="581">
        <f t="shared" si="125"/>
        <v>1808</v>
      </c>
      <c r="E130" s="581">
        <v>1290</v>
      </c>
      <c r="F130" s="581">
        <f t="shared" si="199"/>
        <v>8</v>
      </c>
      <c r="G130" s="582" t="str">
        <f t="shared" si="200"/>
        <v>bronze</v>
      </c>
      <c r="H130" s="581">
        <v>20</v>
      </c>
      <c r="I130" s="581">
        <v>0</v>
      </c>
      <c r="J130" s="581">
        <v>-20</v>
      </c>
      <c r="K130" s="581">
        <v>0</v>
      </c>
      <c r="L130" s="581">
        <f t="shared" si="126"/>
        <v>20</v>
      </c>
      <c r="M130" s="581">
        <f t="shared" si="127"/>
        <v>0</v>
      </c>
      <c r="N130" s="581">
        <f t="shared" si="128"/>
        <v>-20</v>
      </c>
      <c r="O130" s="581">
        <f t="shared" si="129"/>
        <v>0</v>
      </c>
      <c r="P130" s="581">
        <f t="shared" si="130"/>
        <v>20</v>
      </c>
      <c r="Q130" s="581">
        <f t="shared" si="131"/>
        <v>0</v>
      </c>
      <c r="R130" s="581">
        <f t="shared" si="132"/>
        <v>-20</v>
      </c>
      <c r="S130" s="581">
        <f t="shared" si="133"/>
        <v>0</v>
      </c>
      <c r="T130" s="581">
        <f t="shared" si="134"/>
        <v>20</v>
      </c>
      <c r="U130" s="581">
        <f t="shared" si="135"/>
        <v>0</v>
      </c>
      <c r="V130" s="581">
        <f t="shared" si="136"/>
        <v>-20</v>
      </c>
      <c r="W130" s="581">
        <f t="shared" si="137"/>
        <v>0</v>
      </c>
      <c r="X130" s="581">
        <f t="shared" si="138"/>
        <v>20</v>
      </c>
      <c r="Y130" s="581">
        <f t="shared" si="139"/>
        <v>0</v>
      </c>
      <c r="Z130" s="581">
        <f t="shared" si="140"/>
        <v>-20</v>
      </c>
      <c r="AA130" s="581">
        <f t="shared" si="141"/>
        <v>0</v>
      </c>
      <c r="AB130" s="581">
        <f t="shared" si="142"/>
        <v>20</v>
      </c>
      <c r="AC130" s="581">
        <f t="shared" si="143"/>
        <v>0</v>
      </c>
      <c r="AD130" s="581">
        <f t="shared" si="144"/>
        <v>-20</v>
      </c>
      <c r="AE130" s="581">
        <f t="shared" si="145"/>
        <v>0</v>
      </c>
      <c r="AF130" s="581">
        <f t="shared" si="146"/>
        <v>20</v>
      </c>
      <c r="AG130" s="581">
        <f t="shared" si="147"/>
        <v>0</v>
      </c>
      <c r="AH130" s="581">
        <f t="shared" si="148"/>
        <v>-20</v>
      </c>
      <c r="AI130" s="581">
        <f t="shared" si="149"/>
        <v>0</v>
      </c>
      <c r="AJ130" s="581">
        <f t="shared" si="150"/>
        <v>20</v>
      </c>
      <c r="AK130" s="581">
        <f t="shared" si="151"/>
        <v>0</v>
      </c>
      <c r="AL130" s="581">
        <f t="shared" si="152"/>
        <v>-20</v>
      </c>
      <c r="AM130" s="581">
        <f t="shared" si="153"/>
        <v>0</v>
      </c>
      <c r="AN130" s="581">
        <f t="shared" si="154"/>
        <v>20</v>
      </c>
      <c r="AO130" s="581">
        <f t="shared" si="155"/>
        <v>0</v>
      </c>
      <c r="AP130" s="581">
        <f t="shared" si="156"/>
        <v>-20</v>
      </c>
      <c r="AQ130" s="581">
        <f t="shared" si="157"/>
        <v>0</v>
      </c>
      <c r="AR130" s="581">
        <f t="shared" si="158"/>
        <v>20</v>
      </c>
      <c r="AS130" s="581">
        <f t="shared" si="159"/>
        <v>0</v>
      </c>
      <c r="AT130" s="581">
        <f t="shared" si="160"/>
        <v>-20</v>
      </c>
      <c r="AU130" s="581">
        <f t="shared" si="161"/>
        <v>0</v>
      </c>
      <c r="AV130" s="581">
        <f t="shared" si="162"/>
        <v>20</v>
      </c>
      <c r="AW130" s="581">
        <f t="shared" si="163"/>
        <v>0</v>
      </c>
      <c r="AX130" s="581">
        <f t="shared" si="164"/>
        <v>-20</v>
      </c>
      <c r="AY130" s="581">
        <f t="shared" si="165"/>
        <v>0</v>
      </c>
      <c r="AZ130" s="581">
        <f t="shared" si="166"/>
        <v>20</v>
      </c>
      <c r="BA130" s="581">
        <f t="shared" si="167"/>
        <v>0</v>
      </c>
      <c r="BB130" s="581">
        <f t="shared" si="168"/>
        <v>-20</v>
      </c>
      <c r="BC130" s="581">
        <f t="shared" si="169"/>
        <v>0</v>
      </c>
      <c r="BD130" s="581">
        <f t="shared" si="170"/>
        <v>20</v>
      </c>
      <c r="BE130" s="581">
        <f t="shared" si="171"/>
        <v>0</v>
      </c>
      <c r="BF130" s="581">
        <f>H130*((Resultat_liste!$M132+20)/20)+Resultat_liste!$J132</f>
        <v>31</v>
      </c>
      <c r="BG130" s="581">
        <f>I130*((Resultat_liste!$M132+20)/20)+Resultat_liste!$J132</f>
        <v>0</v>
      </c>
      <c r="BH130" s="581">
        <f>J130*((Resultat_liste!$M132+20)/20)+Resultat_liste!$J132</f>
        <v>-31</v>
      </c>
      <c r="BI130" s="581">
        <f>K130*((Resultat_liste!$M132+20)/20)+Resultat_liste!$J132</f>
        <v>0</v>
      </c>
      <c r="BJ130" s="581">
        <f>L130*((Resultat_liste!$M132+20)/20)+Resultat_liste!$J132</f>
        <v>31</v>
      </c>
      <c r="BK130" s="581">
        <f>M130*((Resultat_liste!$M132+20)/20)+Resultat_liste!$J132</f>
        <v>0</v>
      </c>
      <c r="BL130" s="581">
        <f>N130*((Resultat_liste!$M132+20)/20)+Resultat_liste!$J132</f>
        <v>-31</v>
      </c>
      <c r="BM130" s="581">
        <f>O130*((Resultat_liste!$M132+20)/20)+Resultat_liste!$J132</f>
        <v>0</v>
      </c>
      <c r="BN130" s="581">
        <f>P130*((Resultat_liste!$M132+20)/20)+Resultat_liste!$J132</f>
        <v>31</v>
      </c>
      <c r="BO130" s="581">
        <f>Q130*((Resultat_liste!$M132+20)/20)+Resultat_liste!$J132</f>
        <v>0</v>
      </c>
      <c r="BP130" s="581">
        <f>R130*((Resultat_liste!$M132+20)/20)+Resultat_liste!$J132</f>
        <v>-31</v>
      </c>
      <c r="BQ130" s="581">
        <f>S130*((Resultat_liste!$M132+20)/20)+Resultat_liste!$J132</f>
        <v>0</v>
      </c>
      <c r="BR130" s="581">
        <f>T130*((Resultat_liste!$M132+20)/20)+Resultat_liste!$J132</f>
        <v>31</v>
      </c>
      <c r="BS130" s="581">
        <f>U130*((Resultat_liste!$M132+20)/20)+Resultat_liste!$J132</f>
        <v>0</v>
      </c>
      <c r="BT130" s="581">
        <f>V130*((Resultat_liste!$M132+20)/20)+Resultat_liste!$J132</f>
        <v>-31</v>
      </c>
      <c r="BU130" s="581">
        <f>W130*((Resultat_liste!$M132+20)/20)+Resultat_liste!$J132</f>
        <v>0</v>
      </c>
      <c r="BV130" s="581">
        <f>X130*((Resultat_liste!$M132+20)/20)+Resultat_liste!$J132</f>
        <v>31</v>
      </c>
      <c r="BW130" s="581">
        <f>Y130*((Resultat_liste!$M132+20)/20)+Resultat_liste!$J132</f>
        <v>0</v>
      </c>
      <c r="BX130" s="581">
        <f>Z130*((Resultat_liste!$M132+20)/20)+Resultat_liste!$J132</f>
        <v>-31</v>
      </c>
      <c r="BY130" s="581">
        <f>AA130*((Resultat_liste!$M132+20)/20)+Resultat_liste!$J132</f>
        <v>0</v>
      </c>
      <c r="BZ130" s="581">
        <f>AB130*((Resultat_liste!$M132+20)/20)+Resultat_liste!$J132</f>
        <v>31</v>
      </c>
      <c r="CA130" s="581">
        <f>AC130*((Resultat_liste!$M132+20)/20)+Resultat_liste!$J132</f>
        <v>0</v>
      </c>
      <c r="CB130" s="581">
        <f>AD130*((Resultat_liste!$M132+20)/20)+Resultat_liste!$J132</f>
        <v>-31</v>
      </c>
      <c r="CC130" s="581">
        <f>AE130*((Resultat_liste!$M132+20)/20)+Resultat_liste!$J132</f>
        <v>0</v>
      </c>
      <c r="CD130" s="581">
        <f>AF130*((Resultat_liste!$M132+20)/20)+Resultat_liste!$J132</f>
        <v>31</v>
      </c>
      <c r="CE130" s="581">
        <f>AG130*((Resultat_liste!$M132+20)/20)+Resultat_liste!$J132</f>
        <v>0</v>
      </c>
      <c r="CF130" s="581">
        <f>AH130*((Resultat_liste!$M132+20)/20)+Resultat_liste!$J132</f>
        <v>-31</v>
      </c>
      <c r="CG130" s="581">
        <f>AI130*((Resultat_liste!$M132+20)/20)+Resultat_liste!$J132</f>
        <v>0</v>
      </c>
      <c r="CH130" s="581">
        <f>AJ130*((Resultat_liste!$M132+20)/20)+Resultat_liste!$J132</f>
        <v>31</v>
      </c>
      <c r="CI130" s="581">
        <f>AK130*((Resultat_liste!$M132+20)/20)+Resultat_liste!$J132</f>
        <v>0</v>
      </c>
      <c r="CJ130" s="581">
        <f>AL130*((Resultat_liste!$M132+20)/20)+Resultat_liste!$J132</f>
        <v>-31</v>
      </c>
      <c r="CK130" s="581">
        <f>AM130*((Resultat_liste!$M132+20)/20)+Resultat_liste!$J132</f>
        <v>0</v>
      </c>
      <c r="CL130" s="581">
        <f>AN130*((Resultat_liste!$M132+20)/20)+Resultat_liste!$J132</f>
        <v>31</v>
      </c>
      <c r="CM130" s="581">
        <f>AO130*((Resultat_liste!$M132+20)/20)+Resultat_liste!$J132</f>
        <v>0</v>
      </c>
      <c r="CN130" s="581">
        <f>AP130*((Resultat_liste!$M132+20)/20)+Resultat_liste!$J132</f>
        <v>-31</v>
      </c>
      <c r="CO130" s="581">
        <f>AQ130*((Resultat_liste!$M132+20)/20)+Resultat_liste!$J132</f>
        <v>0</v>
      </c>
      <c r="CP130" s="581">
        <f>AR130*((Resultat_liste!$M132+20)/20)+Resultat_liste!$J132</f>
        <v>31</v>
      </c>
      <c r="CQ130" s="581">
        <f>AS130*((Resultat_liste!$M132+20)/20)+Resultat_liste!$J132</f>
        <v>0</v>
      </c>
      <c r="CR130" s="581">
        <f>AT130*((Resultat_liste!$M132+20)/20)+Resultat_liste!$J132</f>
        <v>-31</v>
      </c>
      <c r="CS130" s="581">
        <f>AU130*((Resultat_liste!$M132+20)/20)+Resultat_liste!$J132</f>
        <v>0</v>
      </c>
      <c r="CT130" s="581">
        <f>AV130*((Resultat_liste!$M132+20)/20)+Resultat_liste!$J132</f>
        <v>31</v>
      </c>
      <c r="CU130" s="581">
        <f>AW130*((Resultat_liste!$M132+20)/20)+Resultat_liste!$J132</f>
        <v>0</v>
      </c>
      <c r="CV130" s="581">
        <f>AX130*((Resultat_liste!$M132+20)/20)+Resultat_liste!$J132</f>
        <v>-31</v>
      </c>
      <c r="CW130" s="581">
        <f>AY130*((Resultat_liste!$M132+20)/20)+Resultat_liste!$J132</f>
        <v>0</v>
      </c>
      <c r="CX130" s="581">
        <f>AZ130*((Resultat_liste!$M132+20)/20)+Resultat_liste!$J132</f>
        <v>31</v>
      </c>
      <c r="CY130" s="581">
        <f>BA130*((Resultat_liste!$M132+20)/20)+Resultat_liste!$J132</f>
        <v>0</v>
      </c>
      <c r="CZ130" s="581">
        <f>BB130*((Resultat_liste!$M132+20)/20)+Resultat_liste!$J132</f>
        <v>-31</v>
      </c>
      <c r="DA130" s="581">
        <f>BC130*((Resultat_liste!$M132+20)/20)+Resultat_liste!$J132</f>
        <v>0</v>
      </c>
      <c r="DB130" s="581">
        <f>BD130*((Resultat_liste!$M132+20)/20)+Resultat_liste!$J132</f>
        <v>31</v>
      </c>
      <c r="DC130" s="581">
        <f>BE130*((Resultat_liste!$M132+20)/20)+Resultat_liste!$J132</f>
        <v>0</v>
      </c>
      <c r="DD130" s="581">
        <f>H130*((Resultat_liste!$Y132+20)/20)+Resultat_liste!$V132</f>
        <v>38</v>
      </c>
      <c r="DE130" s="581">
        <f>I130*((Resultat_liste!$Y132+20)/20)+Resultat_liste!$V132</f>
        <v>8</v>
      </c>
      <c r="DF130" s="581">
        <f>J130*((Resultat_liste!$Y132+20)/20)+Resultat_liste!$V132</f>
        <v>-22</v>
      </c>
      <c r="DG130" s="581">
        <f>K130*((Resultat_liste!$Y132+20)/20)+Resultat_liste!$V132</f>
        <v>8</v>
      </c>
      <c r="DH130" s="581">
        <f>L130*((Resultat_liste!$Y132+20)/20)+Resultat_liste!$V132</f>
        <v>38</v>
      </c>
      <c r="DI130" s="581">
        <f>M130*((Resultat_liste!$Y132+20)/20)+Resultat_liste!$V132</f>
        <v>8</v>
      </c>
      <c r="DJ130" s="581">
        <f>N130*((Resultat_liste!$Y132+20)/20)+Resultat_liste!$V132</f>
        <v>-22</v>
      </c>
      <c r="DK130" s="581">
        <f>O130*((Resultat_liste!$Y132+20)/20)+Resultat_liste!$V132</f>
        <v>8</v>
      </c>
      <c r="DL130" s="581">
        <f>P130*((Resultat_liste!$Y132+20)/20)+Resultat_liste!$V132</f>
        <v>38</v>
      </c>
      <c r="DM130" s="581">
        <f>Q130*((Resultat_liste!$Y132+20)/20)+Resultat_liste!$V132</f>
        <v>8</v>
      </c>
      <c r="DN130" s="581">
        <f>R130*((Resultat_liste!$Y132+20)/20)+Resultat_liste!$V132</f>
        <v>-22</v>
      </c>
      <c r="DO130" s="581">
        <f>S130*((Resultat_liste!$Y132+20)/20)+Resultat_liste!$V132</f>
        <v>8</v>
      </c>
      <c r="DP130" s="581">
        <f>T130*((Resultat_liste!$Y132+20)/20)+Resultat_liste!$V132</f>
        <v>38</v>
      </c>
      <c r="DQ130" s="581">
        <f>U130*((Resultat_liste!$Y132+20)/20)+Resultat_liste!$V132</f>
        <v>8</v>
      </c>
      <c r="DR130" s="581">
        <f>V130*((Resultat_liste!$Y132+20)/20)+Resultat_liste!$V132</f>
        <v>-22</v>
      </c>
      <c r="DS130" s="581">
        <f>W130*((Resultat_liste!$Y132+20)/20)+Resultat_liste!$V132</f>
        <v>8</v>
      </c>
      <c r="DT130" s="581">
        <f>X130*((Resultat_liste!$Y132+20)/20)+Resultat_liste!$V132</f>
        <v>38</v>
      </c>
      <c r="DU130" s="581">
        <f>Y130*((Resultat_liste!$Y132+20)/20)+Resultat_liste!$V132</f>
        <v>8</v>
      </c>
      <c r="DV130" s="581">
        <f>Z130*((Resultat_liste!$Y132+20)/20)+Resultat_liste!$V132</f>
        <v>-22</v>
      </c>
      <c r="DW130" s="581">
        <f>AA130*((Resultat_liste!$Y132+20)/20)+Resultat_liste!$V132</f>
        <v>8</v>
      </c>
      <c r="DX130" s="581">
        <f>AB130*((Resultat_liste!$Y132+20)/20)+Resultat_liste!$V132</f>
        <v>38</v>
      </c>
      <c r="DY130" s="581">
        <f>AC130*((Resultat_liste!$Y132+20)/20)+Resultat_liste!$V132</f>
        <v>8</v>
      </c>
      <c r="DZ130" s="581">
        <f>AD130*((Resultat_liste!$Y132+20)/20)+Resultat_liste!$V132</f>
        <v>-22</v>
      </c>
      <c r="EA130" s="581">
        <f>AE130*((Resultat_liste!$Y132+20)/20)+Resultat_liste!$V132</f>
        <v>8</v>
      </c>
      <c r="EB130" s="581">
        <f>AF130*((Resultat_liste!$Y132+20)/20)+Resultat_liste!$V132</f>
        <v>38</v>
      </c>
      <c r="EC130" s="581">
        <f>AG130*((Resultat_liste!$Y132+20)/20)+Resultat_liste!$V132</f>
        <v>8</v>
      </c>
      <c r="ED130" s="581">
        <f>AH130*((Resultat_liste!$Y132+20)/20)+Resultat_liste!$V132</f>
        <v>-22</v>
      </c>
      <c r="EE130" s="581">
        <f>AI130*((Resultat_liste!$Y132+20)/20)+Resultat_liste!$V132</f>
        <v>8</v>
      </c>
      <c r="EF130" s="581">
        <f>AJ130*((Resultat_liste!$Y132+20)/20)+Resultat_liste!$V132</f>
        <v>38</v>
      </c>
      <c r="EG130" s="581">
        <f>AK130*((Resultat_liste!$Y132+20)/20)+Resultat_liste!$V132</f>
        <v>8</v>
      </c>
      <c r="EH130" s="581">
        <f>AL130*((Resultat_liste!$Y132+20)/20)+Resultat_liste!$V132</f>
        <v>-22</v>
      </c>
      <c r="EI130" s="581">
        <f>AM130*((Resultat_liste!$Y132+20)/20)+Resultat_liste!$V132</f>
        <v>8</v>
      </c>
      <c r="EJ130" s="581">
        <f>AN130*((Resultat_liste!$Y132+20)/20)+Resultat_liste!$V132</f>
        <v>38</v>
      </c>
      <c r="EK130" s="581">
        <f>AO130*((Resultat_liste!$Y132+20)/20)+Resultat_liste!$V132</f>
        <v>8</v>
      </c>
      <c r="EL130" s="581">
        <f>AP130*((Resultat_liste!$Y132+20)/20)+Resultat_liste!$V132</f>
        <v>-22</v>
      </c>
      <c r="EM130" s="581">
        <f>AQ130*((Resultat_liste!$Y132+20)/20)+Resultat_liste!$V132</f>
        <v>8</v>
      </c>
      <c r="EN130" s="581">
        <f>AR130*((Resultat_liste!$Y132+20)/20)+Resultat_liste!$V132</f>
        <v>38</v>
      </c>
      <c r="EO130" s="581">
        <f>AS130*((Resultat_liste!$Y132+20)/20)+Resultat_liste!$V132</f>
        <v>8</v>
      </c>
      <c r="EP130" s="581">
        <f>AT130*((Resultat_liste!$Y132+20)/20)+Resultat_liste!$V132</f>
        <v>-22</v>
      </c>
      <c r="EQ130" s="581">
        <f>AU130*((Resultat_liste!$Y132+20)/20)+Resultat_liste!$V132</f>
        <v>8</v>
      </c>
      <c r="ER130" s="581">
        <f>AV130*((Resultat_liste!$Y132+20)/20)+Resultat_liste!$V132</f>
        <v>38</v>
      </c>
      <c r="ES130" s="581">
        <f>AW130*((Resultat_liste!$Y132+20)/20)+Resultat_liste!$V132</f>
        <v>8</v>
      </c>
      <c r="ET130" s="581">
        <f>AX130*((Resultat_liste!$Y132+20)/20)+Resultat_liste!$V132</f>
        <v>-22</v>
      </c>
      <c r="EU130" s="581">
        <f>AY130*((Resultat_liste!$Y132+20)/20)+Resultat_liste!$V132</f>
        <v>8</v>
      </c>
      <c r="EV130" s="581">
        <f>AZ130*((Resultat_liste!$Y132+20)/20)+Resultat_liste!$V132</f>
        <v>38</v>
      </c>
      <c r="EW130" s="581">
        <f>BA130*((Resultat_liste!$Y132+20)/20)+Resultat_liste!$V132</f>
        <v>8</v>
      </c>
      <c r="EX130" s="581">
        <f>BB130*((Resultat_liste!$Y132+20)/20)+Resultat_liste!$V132</f>
        <v>-22</v>
      </c>
      <c r="EY130" s="581">
        <f>BC130*((Resultat_liste!$Y132+20)/20)+Resultat_liste!$V132</f>
        <v>8</v>
      </c>
      <c r="EZ130" s="581">
        <f>BD130*((Resultat_liste!$Y132+20)/20)+Resultat_liste!$V132</f>
        <v>38</v>
      </c>
      <c r="FA130" s="581">
        <f>BE130*((Resultat_liste!$Y132+20)/20)+Resultat_liste!$V132</f>
        <v>8</v>
      </c>
      <c r="FB130" s="581">
        <f t="shared" si="172"/>
        <v>20</v>
      </c>
      <c r="FC130" s="581">
        <f t="shared" si="173"/>
        <v>0</v>
      </c>
      <c r="FD130" s="581">
        <f t="shared" si="174"/>
        <v>-20</v>
      </c>
      <c r="FE130" s="581">
        <f t="shared" si="175"/>
        <v>0</v>
      </c>
      <c r="FF130" s="581">
        <f t="shared" si="176"/>
        <v>20</v>
      </c>
      <c r="FG130" s="581">
        <f t="shared" si="177"/>
        <v>0</v>
      </c>
      <c r="FH130" s="581">
        <f t="shared" si="178"/>
        <v>-20</v>
      </c>
      <c r="FI130" s="581">
        <f t="shared" si="179"/>
        <v>0</v>
      </c>
      <c r="FJ130" s="581">
        <f t="shared" si="180"/>
        <v>20</v>
      </c>
      <c r="FK130" s="581">
        <f t="shared" si="181"/>
        <v>0</v>
      </c>
      <c r="FL130" s="581">
        <f t="shared" si="182"/>
        <v>-20</v>
      </c>
      <c r="FM130" s="581">
        <f t="shared" si="183"/>
        <v>0</v>
      </c>
      <c r="FN130" s="581">
        <f t="shared" si="184"/>
        <v>20</v>
      </c>
      <c r="FO130" s="581">
        <f t="shared" si="185"/>
        <v>0</v>
      </c>
      <c r="FP130" s="581">
        <f t="shared" si="186"/>
        <v>-20</v>
      </c>
      <c r="FQ130" s="581">
        <f t="shared" si="187"/>
        <v>0</v>
      </c>
      <c r="FR130" s="581">
        <f t="shared" si="188"/>
        <v>20</v>
      </c>
      <c r="FS130" s="581">
        <f t="shared" si="189"/>
        <v>0</v>
      </c>
      <c r="FT130" s="581">
        <f t="shared" si="190"/>
        <v>-20</v>
      </c>
      <c r="FU130" s="581">
        <f t="shared" si="191"/>
        <v>0</v>
      </c>
      <c r="FV130" s="581">
        <f t="shared" si="192"/>
        <v>20</v>
      </c>
      <c r="FW130" s="581">
        <f t="shared" si="193"/>
        <v>0</v>
      </c>
      <c r="FX130" s="581">
        <f t="shared" si="194"/>
        <v>-20</v>
      </c>
      <c r="FY130" s="581">
        <f t="shared" si="195"/>
        <v>0</v>
      </c>
      <c r="FZ130" s="581">
        <f t="shared" si="196"/>
        <v>20</v>
      </c>
      <c r="GA130" s="581">
        <f t="shared" si="197"/>
        <v>0</v>
      </c>
      <c r="GB130" s="581">
        <f t="shared" ref="GB130:GB193" si="201">AH130</f>
        <v>-20</v>
      </c>
      <c r="GC130" s="581">
        <f t="shared" ref="GC130:GC193" si="202">AI130</f>
        <v>0</v>
      </c>
      <c r="GD130" s="581">
        <f t="shared" ref="GD130:GD193" si="203">AJ130</f>
        <v>20</v>
      </c>
      <c r="GE130" s="581">
        <f t="shared" ref="GE130:GE193" si="204">AK130</f>
        <v>0</v>
      </c>
      <c r="GF130" s="581">
        <f t="shared" ref="GF130:GF193" si="205">AL130</f>
        <v>-20</v>
      </c>
      <c r="GG130" s="581">
        <f t="shared" ref="GG130:GG193" si="206">AM130</f>
        <v>0</v>
      </c>
      <c r="GH130" s="581">
        <f t="shared" ref="GH130:GH193" si="207">AN130</f>
        <v>20</v>
      </c>
      <c r="GI130" s="581">
        <f t="shared" ref="GI130:GI193" si="208">AO130</f>
        <v>0</v>
      </c>
      <c r="GJ130" s="581">
        <f t="shared" ref="GJ130:GJ193" si="209">AP130</f>
        <v>-20</v>
      </c>
      <c r="GK130" s="581">
        <f t="shared" ref="GK130:GK193" si="210">AQ130</f>
        <v>0</v>
      </c>
      <c r="GL130" s="581">
        <f t="shared" ref="GL130:GL193" si="211">AR130</f>
        <v>20</v>
      </c>
      <c r="GM130" s="581">
        <f t="shared" ref="GM130:GM193" si="212">AS130</f>
        <v>0</v>
      </c>
      <c r="GN130" s="581">
        <f t="shared" ref="GN130:GN193" si="213">AT130</f>
        <v>-20</v>
      </c>
      <c r="GO130" s="581">
        <f t="shared" ref="GO130:GO193" si="214">AU130</f>
        <v>0</v>
      </c>
      <c r="GP130" s="581">
        <f t="shared" ref="GP130:GP193" si="215">AV130</f>
        <v>20</v>
      </c>
      <c r="GQ130" s="581">
        <f t="shared" ref="GQ130:GQ193" si="216">AW130</f>
        <v>0</v>
      </c>
      <c r="GR130" s="581">
        <f t="shared" ref="GR130:GR193" si="217">AX130</f>
        <v>-20</v>
      </c>
      <c r="GS130" s="581">
        <f t="shared" ref="GS130:GS193" si="218">AY130</f>
        <v>0</v>
      </c>
      <c r="GT130" s="581">
        <f t="shared" ref="GT130:GT193" si="219">AZ130</f>
        <v>20</v>
      </c>
      <c r="GU130" s="581">
        <f t="shared" ref="GU130:GU193" si="220">BA130</f>
        <v>0</v>
      </c>
      <c r="GV130" s="581">
        <f t="shared" ref="GV130:GV193" si="221">BB130</f>
        <v>-20</v>
      </c>
      <c r="GW130" s="581">
        <f t="shared" ref="GW130:GW193" si="222">BC130</f>
        <v>0</v>
      </c>
      <c r="GX130" s="581">
        <f t="shared" ref="GX130:GX193" si="223">BD130</f>
        <v>20</v>
      </c>
      <c r="GY130" s="581">
        <f t="shared" ref="GY130:GY193" si="224">BE130</f>
        <v>0</v>
      </c>
    </row>
    <row r="131" spans="1:207" ht="16.5" thickTop="1" thickBot="1" x14ac:dyDescent="0.3">
      <c r="A131" s="581">
        <v>1300</v>
      </c>
      <c r="B131" s="584" t="s">
        <v>134</v>
      </c>
      <c r="C131" s="581">
        <f t="shared" si="198"/>
        <v>19</v>
      </c>
      <c r="D131" s="581">
        <f t="shared" ref="D131:D194" si="225">100*C131+F131</f>
        <v>1901</v>
      </c>
      <c r="E131" s="581">
        <v>1300</v>
      </c>
      <c r="F131" s="581">
        <f t="shared" si="199"/>
        <v>1</v>
      </c>
      <c r="G131" s="582" t="str">
        <f t="shared" si="200"/>
        <v>argent</v>
      </c>
      <c r="H131" s="581">
        <v>20</v>
      </c>
      <c r="I131" s="581">
        <v>0</v>
      </c>
      <c r="J131" s="581">
        <v>-20</v>
      </c>
      <c r="K131" s="581">
        <v>0</v>
      </c>
      <c r="L131" s="581">
        <f t="shared" ref="L131:L194" si="226">H131</f>
        <v>20</v>
      </c>
      <c r="M131" s="581">
        <f t="shared" ref="M131:M194" si="227">I131</f>
        <v>0</v>
      </c>
      <c r="N131" s="581">
        <f t="shared" ref="N131:N194" si="228">J131</f>
        <v>-20</v>
      </c>
      <c r="O131" s="581">
        <f t="shared" ref="O131:O194" si="229">K131</f>
        <v>0</v>
      </c>
      <c r="P131" s="581">
        <f t="shared" ref="P131:P194" si="230">L131</f>
        <v>20</v>
      </c>
      <c r="Q131" s="581">
        <f t="shared" ref="Q131:Q194" si="231">M131</f>
        <v>0</v>
      </c>
      <c r="R131" s="581">
        <f t="shared" ref="R131:R194" si="232">N131</f>
        <v>-20</v>
      </c>
      <c r="S131" s="581">
        <f t="shared" ref="S131:S194" si="233">O131</f>
        <v>0</v>
      </c>
      <c r="T131" s="581">
        <f t="shared" ref="T131:T194" si="234">P131</f>
        <v>20</v>
      </c>
      <c r="U131" s="581">
        <f t="shared" ref="U131:U194" si="235">Q131</f>
        <v>0</v>
      </c>
      <c r="V131" s="581">
        <f t="shared" ref="V131:V194" si="236">R131</f>
        <v>-20</v>
      </c>
      <c r="W131" s="581">
        <f t="shared" ref="W131:W194" si="237">S131</f>
        <v>0</v>
      </c>
      <c r="X131" s="581">
        <f t="shared" ref="X131:X194" si="238">T131</f>
        <v>20</v>
      </c>
      <c r="Y131" s="581">
        <f t="shared" ref="Y131:Y194" si="239">U131</f>
        <v>0</v>
      </c>
      <c r="Z131" s="581">
        <f t="shared" ref="Z131:Z194" si="240">V131</f>
        <v>-20</v>
      </c>
      <c r="AA131" s="581">
        <f t="shared" ref="AA131:AA194" si="241">W131</f>
        <v>0</v>
      </c>
      <c r="AB131" s="581">
        <f t="shared" ref="AB131:AB194" si="242">X131</f>
        <v>20</v>
      </c>
      <c r="AC131" s="581">
        <f t="shared" ref="AC131:AC194" si="243">Y131</f>
        <v>0</v>
      </c>
      <c r="AD131" s="581">
        <f t="shared" ref="AD131:AD194" si="244">Z131</f>
        <v>-20</v>
      </c>
      <c r="AE131" s="581">
        <f t="shared" ref="AE131:AE194" si="245">AA131</f>
        <v>0</v>
      </c>
      <c r="AF131" s="581">
        <f t="shared" ref="AF131:AF194" si="246">AB131</f>
        <v>20</v>
      </c>
      <c r="AG131" s="581">
        <f t="shared" ref="AG131:AG194" si="247">AC131</f>
        <v>0</v>
      </c>
      <c r="AH131" s="581">
        <f t="shared" ref="AH131:AH194" si="248">AD131</f>
        <v>-20</v>
      </c>
      <c r="AI131" s="581">
        <f t="shared" ref="AI131:AI194" si="249">AE131</f>
        <v>0</v>
      </c>
      <c r="AJ131" s="581">
        <f t="shared" ref="AJ131:AJ194" si="250">AF131</f>
        <v>20</v>
      </c>
      <c r="AK131" s="581">
        <f t="shared" ref="AK131:AK194" si="251">AG131</f>
        <v>0</v>
      </c>
      <c r="AL131" s="581">
        <f t="shared" ref="AL131:AL194" si="252">AH131</f>
        <v>-20</v>
      </c>
      <c r="AM131" s="581">
        <f t="shared" ref="AM131:AM194" si="253">AI131</f>
        <v>0</v>
      </c>
      <c r="AN131" s="581">
        <f t="shared" ref="AN131:AN194" si="254">AJ131</f>
        <v>20</v>
      </c>
      <c r="AO131" s="581">
        <f t="shared" ref="AO131:AO194" si="255">AK131</f>
        <v>0</v>
      </c>
      <c r="AP131" s="581">
        <f t="shared" ref="AP131:AP194" si="256">AL131</f>
        <v>-20</v>
      </c>
      <c r="AQ131" s="581">
        <f t="shared" ref="AQ131:AQ194" si="257">AM131</f>
        <v>0</v>
      </c>
      <c r="AR131" s="581">
        <f t="shared" ref="AR131:AR194" si="258">AN131</f>
        <v>20</v>
      </c>
      <c r="AS131" s="581">
        <f t="shared" ref="AS131:AS194" si="259">AO131</f>
        <v>0</v>
      </c>
      <c r="AT131" s="581">
        <f t="shared" ref="AT131:AT194" si="260">AP131</f>
        <v>-20</v>
      </c>
      <c r="AU131" s="581">
        <f t="shared" ref="AU131:AU194" si="261">AQ131</f>
        <v>0</v>
      </c>
      <c r="AV131" s="581">
        <f t="shared" ref="AV131:AV194" si="262">AR131</f>
        <v>20</v>
      </c>
      <c r="AW131" s="581">
        <f t="shared" ref="AW131:AW194" si="263">AS131</f>
        <v>0</v>
      </c>
      <c r="AX131" s="581">
        <f t="shared" ref="AX131:AX194" si="264">AT131</f>
        <v>-20</v>
      </c>
      <c r="AY131" s="581">
        <f t="shared" ref="AY131:AY194" si="265">AU131</f>
        <v>0</v>
      </c>
      <c r="AZ131" s="581">
        <f t="shared" ref="AZ131:AZ194" si="266">AV131</f>
        <v>20</v>
      </c>
      <c r="BA131" s="581">
        <f t="shared" ref="BA131:BA194" si="267">AW131</f>
        <v>0</v>
      </c>
      <c r="BB131" s="581">
        <f t="shared" ref="BB131:BB194" si="268">AX131</f>
        <v>-20</v>
      </c>
      <c r="BC131" s="581">
        <f t="shared" ref="BC131:BC194" si="269">AY131</f>
        <v>0</v>
      </c>
      <c r="BD131" s="581">
        <f t="shared" ref="BD131:BD194" si="270">AZ131</f>
        <v>20</v>
      </c>
      <c r="BE131" s="581">
        <f t="shared" ref="BE131:BE194" si="271">BA131</f>
        <v>0</v>
      </c>
      <c r="BF131" s="581">
        <f>H131*((Resultat_liste!$M133+20)/20)+Resultat_liste!$J133</f>
        <v>47</v>
      </c>
      <c r="BG131" s="581">
        <f>I131*((Resultat_liste!$M133+20)/20)+Resultat_liste!$J133</f>
        <v>17</v>
      </c>
      <c r="BH131" s="581">
        <f>J131*((Resultat_liste!$M133+20)/20)+Resultat_liste!$J133</f>
        <v>-13</v>
      </c>
      <c r="BI131" s="581">
        <f>K131*((Resultat_liste!$M133+20)/20)+Resultat_liste!$J133</f>
        <v>17</v>
      </c>
      <c r="BJ131" s="581">
        <f>L131*((Resultat_liste!$M133+20)/20)+Resultat_liste!$J133</f>
        <v>47</v>
      </c>
      <c r="BK131" s="581">
        <f>M131*((Resultat_liste!$M133+20)/20)+Resultat_liste!$J133</f>
        <v>17</v>
      </c>
      <c r="BL131" s="581">
        <f>N131*((Resultat_liste!$M133+20)/20)+Resultat_liste!$J133</f>
        <v>-13</v>
      </c>
      <c r="BM131" s="581">
        <f>O131*((Resultat_liste!$M133+20)/20)+Resultat_liste!$J133</f>
        <v>17</v>
      </c>
      <c r="BN131" s="581">
        <f>P131*((Resultat_liste!$M133+20)/20)+Resultat_liste!$J133</f>
        <v>47</v>
      </c>
      <c r="BO131" s="581">
        <f>Q131*((Resultat_liste!$M133+20)/20)+Resultat_liste!$J133</f>
        <v>17</v>
      </c>
      <c r="BP131" s="581">
        <f>R131*((Resultat_liste!$M133+20)/20)+Resultat_liste!$J133</f>
        <v>-13</v>
      </c>
      <c r="BQ131" s="581">
        <f>S131*((Resultat_liste!$M133+20)/20)+Resultat_liste!$J133</f>
        <v>17</v>
      </c>
      <c r="BR131" s="581">
        <f>T131*((Resultat_liste!$M133+20)/20)+Resultat_liste!$J133</f>
        <v>47</v>
      </c>
      <c r="BS131" s="581">
        <f>U131*((Resultat_liste!$M133+20)/20)+Resultat_liste!$J133</f>
        <v>17</v>
      </c>
      <c r="BT131" s="581">
        <f>V131*((Resultat_liste!$M133+20)/20)+Resultat_liste!$J133</f>
        <v>-13</v>
      </c>
      <c r="BU131" s="581">
        <f>W131*((Resultat_liste!$M133+20)/20)+Resultat_liste!$J133</f>
        <v>17</v>
      </c>
      <c r="BV131" s="581">
        <f>X131*((Resultat_liste!$M133+20)/20)+Resultat_liste!$J133</f>
        <v>47</v>
      </c>
      <c r="BW131" s="581">
        <f>Y131*((Resultat_liste!$M133+20)/20)+Resultat_liste!$J133</f>
        <v>17</v>
      </c>
      <c r="BX131" s="581">
        <f>Z131*((Resultat_liste!$M133+20)/20)+Resultat_liste!$J133</f>
        <v>-13</v>
      </c>
      <c r="BY131" s="581">
        <f>AA131*((Resultat_liste!$M133+20)/20)+Resultat_liste!$J133</f>
        <v>17</v>
      </c>
      <c r="BZ131" s="581">
        <f>AB131*((Resultat_liste!$M133+20)/20)+Resultat_liste!$J133</f>
        <v>47</v>
      </c>
      <c r="CA131" s="581">
        <f>AC131*((Resultat_liste!$M133+20)/20)+Resultat_liste!$J133</f>
        <v>17</v>
      </c>
      <c r="CB131" s="581">
        <f>AD131*((Resultat_liste!$M133+20)/20)+Resultat_liste!$J133</f>
        <v>-13</v>
      </c>
      <c r="CC131" s="581">
        <f>AE131*((Resultat_liste!$M133+20)/20)+Resultat_liste!$J133</f>
        <v>17</v>
      </c>
      <c r="CD131" s="581">
        <f>AF131*((Resultat_liste!$M133+20)/20)+Resultat_liste!$J133</f>
        <v>47</v>
      </c>
      <c r="CE131" s="581">
        <f>AG131*((Resultat_liste!$M133+20)/20)+Resultat_liste!$J133</f>
        <v>17</v>
      </c>
      <c r="CF131" s="581">
        <f>AH131*((Resultat_liste!$M133+20)/20)+Resultat_liste!$J133</f>
        <v>-13</v>
      </c>
      <c r="CG131" s="581">
        <f>AI131*((Resultat_liste!$M133+20)/20)+Resultat_liste!$J133</f>
        <v>17</v>
      </c>
      <c r="CH131" s="581">
        <f>AJ131*((Resultat_liste!$M133+20)/20)+Resultat_liste!$J133</f>
        <v>47</v>
      </c>
      <c r="CI131" s="581">
        <f>AK131*((Resultat_liste!$M133+20)/20)+Resultat_liste!$J133</f>
        <v>17</v>
      </c>
      <c r="CJ131" s="581">
        <f>AL131*((Resultat_liste!$M133+20)/20)+Resultat_liste!$J133</f>
        <v>-13</v>
      </c>
      <c r="CK131" s="581">
        <f>AM131*((Resultat_liste!$M133+20)/20)+Resultat_liste!$J133</f>
        <v>17</v>
      </c>
      <c r="CL131" s="581">
        <f>AN131*((Resultat_liste!$M133+20)/20)+Resultat_liste!$J133</f>
        <v>47</v>
      </c>
      <c r="CM131" s="581">
        <f>AO131*((Resultat_liste!$M133+20)/20)+Resultat_liste!$J133</f>
        <v>17</v>
      </c>
      <c r="CN131" s="581">
        <f>AP131*((Resultat_liste!$M133+20)/20)+Resultat_liste!$J133</f>
        <v>-13</v>
      </c>
      <c r="CO131" s="581">
        <f>AQ131*((Resultat_liste!$M133+20)/20)+Resultat_liste!$J133</f>
        <v>17</v>
      </c>
      <c r="CP131" s="581">
        <f>AR131*((Resultat_liste!$M133+20)/20)+Resultat_liste!$J133</f>
        <v>47</v>
      </c>
      <c r="CQ131" s="581">
        <f>AS131*((Resultat_liste!$M133+20)/20)+Resultat_liste!$J133</f>
        <v>17</v>
      </c>
      <c r="CR131" s="581">
        <f>AT131*((Resultat_liste!$M133+20)/20)+Resultat_liste!$J133</f>
        <v>-13</v>
      </c>
      <c r="CS131" s="581">
        <f>AU131*((Resultat_liste!$M133+20)/20)+Resultat_liste!$J133</f>
        <v>17</v>
      </c>
      <c r="CT131" s="581">
        <f>AV131*((Resultat_liste!$M133+20)/20)+Resultat_liste!$J133</f>
        <v>47</v>
      </c>
      <c r="CU131" s="581">
        <f>AW131*((Resultat_liste!$M133+20)/20)+Resultat_liste!$J133</f>
        <v>17</v>
      </c>
      <c r="CV131" s="581">
        <f>AX131*((Resultat_liste!$M133+20)/20)+Resultat_liste!$J133</f>
        <v>-13</v>
      </c>
      <c r="CW131" s="581">
        <f>AY131*((Resultat_liste!$M133+20)/20)+Resultat_liste!$J133</f>
        <v>17</v>
      </c>
      <c r="CX131" s="581">
        <f>AZ131*((Resultat_liste!$M133+20)/20)+Resultat_liste!$J133</f>
        <v>47</v>
      </c>
      <c r="CY131" s="581">
        <f>BA131*((Resultat_liste!$M133+20)/20)+Resultat_liste!$J133</f>
        <v>17</v>
      </c>
      <c r="CZ131" s="581">
        <f>BB131*((Resultat_liste!$M133+20)/20)+Resultat_liste!$J133</f>
        <v>-13</v>
      </c>
      <c r="DA131" s="581">
        <f>BC131*((Resultat_liste!$M133+20)/20)+Resultat_liste!$J133</f>
        <v>17</v>
      </c>
      <c r="DB131" s="581">
        <f>BD131*((Resultat_liste!$M133+20)/20)+Resultat_liste!$J133</f>
        <v>47</v>
      </c>
      <c r="DC131" s="581">
        <f>BE131*((Resultat_liste!$M133+20)/20)+Resultat_liste!$J133</f>
        <v>17</v>
      </c>
      <c r="DD131" s="581">
        <f>H131*((Resultat_liste!$Y133+20)/20)+Resultat_liste!$V133</f>
        <v>30</v>
      </c>
      <c r="DE131" s="581">
        <f>I131*((Resultat_liste!$Y133+20)/20)+Resultat_liste!$V133</f>
        <v>-5</v>
      </c>
      <c r="DF131" s="581">
        <f>J131*((Resultat_liste!$Y133+20)/20)+Resultat_liste!$V133</f>
        <v>-40</v>
      </c>
      <c r="DG131" s="581">
        <f>K131*((Resultat_liste!$Y133+20)/20)+Resultat_liste!$V133</f>
        <v>-5</v>
      </c>
      <c r="DH131" s="581">
        <f>L131*((Resultat_liste!$Y133+20)/20)+Resultat_liste!$V133</f>
        <v>30</v>
      </c>
      <c r="DI131" s="581">
        <f>M131*((Resultat_liste!$Y133+20)/20)+Resultat_liste!$V133</f>
        <v>-5</v>
      </c>
      <c r="DJ131" s="581">
        <f>N131*((Resultat_liste!$Y133+20)/20)+Resultat_liste!$V133</f>
        <v>-40</v>
      </c>
      <c r="DK131" s="581">
        <f>O131*((Resultat_liste!$Y133+20)/20)+Resultat_liste!$V133</f>
        <v>-5</v>
      </c>
      <c r="DL131" s="581">
        <f>P131*((Resultat_liste!$Y133+20)/20)+Resultat_liste!$V133</f>
        <v>30</v>
      </c>
      <c r="DM131" s="581">
        <f>Q131*((Resultat_liste!$Y133+20)/20)+Resultat_liste!$V133</f>
        <v>-5</v>
      </c>
      <c r="DN131" s="581">
        <f>R131*((Resultat_liste!$Y133+20)/20)+Resultat_liste!$V133</f>
        <v>-40</v>
      </c>
      <c r="DO131" s="581">
        <f>S131*((Resultat_liste!$Y133+20)/20)+Resultat_liste!$V133</f>
        <v>-5</v>
      </c>
      <c r="DP131" s="581">
        <f>T131*((Resultat_liste!$Y133+20)/20)+Resultat_liste!$V133</f>
        <v>30</v>
      </c>
      <c r="DQ131" s="581">
        <f>U131*((Resultat_liste!$Y133+20)/20)+Resultat_liste!$V133</f>
        <v>-5</v>
      </c>
      <c r="DR131" s="581">
        <f>V131*((Resultat_liste!$Y133+20)/20)+Resultat_liste!$V133</f>
        <v>-40</v>
      </c>
      <c r="DS131" s="581">
        <f>W131*((Resultat_liste!$Y133+20)/20)+Resultat_liste!$V133</f>
        <v>-5</v>
      </c>
      <c r="DT131" s="581">
        <f>X131*((Resultat_liste!$Y133+20)/20)+Resultat_liste!$V133</f>
        <v>30</v>
      </c>
      <c r="DU131" s="581">
        <f>Y131*((Resultat_liste!$Y133+20)/20)+Resultat_liste!$V133</f>
        <v>-5</v>
      </c>
      <c r="DV131" s="581">
        <f>Z131*((Resultat_liste!$Y133+20)/20)+Resultat_liste!$V133</f>
        <v>-40</v>
      </c>
      <c r="DW131" s="581">
        <f>AA131*((Resultat_liste!$Y133+20)/20)+Resultat_liste!$V133</f>
        <v>-5</v>
      </c>
      <c r="DX131" s="581">
        <f>AB131*((Resultat_liste!$Y133+20)/20)+Resultat_liste!$V133</f>
        <v>30</v>
      </c>
      <c r="DY131" s="581">
        <f>AC131*((Resultat_liste!$Y133+20)/20)+Resultat_liste!$V133</f>
        <v>-5</v>
      </c>
      <c r="DZ131" s="581">
        <f>AD131*((Resultat_liste!$Y133+20)/20)+Resultat_liste!$V133</f>
        <v>-40</v>
      </c>
      <c r="EA131" s="581">
        <f>AE131*((Resultat_liste!$Y133+20)/20)+Resultat_liste!$V133</f>
        <v>-5</v>
      </c>
      <c r="EB131" s="581">
        <f>AF131*((Resultat_liste!$Y133+20)/20)+Resultat_liste!$V133</f>
        <v>30</v>
      </c>
      <c r="EC131" s="581">
        <f>AG131*((Resultat_liste!$Y133+20)/20)+Resultat_liste!$V133</f>
        <v>-5</v>
      </c>
      <c r="ED131" s="581">
        <f>AH131*((Resultat_liste!$Y133+20)/20)+Resultat_liste!$V133</f>
        <v>-40</v>
      </c>
      <c r="EE131" s="581">
        <f>AI131*((Resultat_liste!$Y133+20)/20)+Resultat_liste!$V133</f>
        <v>-5</v>
      </c>
      <c r="EF131" s="581">
        <f>AJ131*((Resultat_liste!$Y133+20)/20)+Resultat_liste!$V133</f>
        <v>30</v>
      </c>
      <c r="EG131" s="581">
        <f>AK131*((Resultat_liste!$Y133+20)/20)+Resultat_liste!$V133</f>
        <v>-5</v>
      </c>
      <c r="EH131" s="581">
        <f>AL131*((Resultat_liste!$Y133+20)/20)+Resultat_liste!$V133</f>
        <v>-40</v>
      </c>
      <c r="EI131" s="581">
        <f>AM131*((Resultat_liste!$Y133+20)/20)+Resultat_liste!$V133</f>
        <v>-5</v>
      </c>
      <c r="EJ131" s="581">
        <f>AN131*((Resultat_liste!$Y133+20)/20)+Resultat_liste!$V133</f>
        <v>30</v>
      </c>
      <c r="EK131" s="581">
        <f>AO131*((Resultat_liste!$Y133+20)/20)+Resultat_liste!$V133</f>
        <v>-5</v>
      </c>
      <c r="EL131" s="581">
        <f>AP131*((Resultat_liste!$Y133+20)/20)+Resultat_liste!$V133</f>
        <v>-40</v>
      </c>
      <c r="EM131" s="581">
        <f>AQ131*((Resultat_liste!$Y133+20)/20)+Resultat_liste!$V133</f>
        <v>-5</v>
      </c>
      <c r="EN131" s="581">
        <f>AR131*((Resultat_liste!$Y133+20)/20)+Resultat_liste!$V133</f>
        <v>30</v>
      </c>
      <c r="EO131" s="581">
        <f>AS131*((Resultat_liste!$Y133+20)/20)+Resultat_liste!$V133</f>
        <v>-5</v>
      </c>
      <c r="EP131" s="581">
        <f>AT131*((Resultat_liste!$Y133+20)/20)+Resultat_liste!$V133</f>
        <v>-40</v>
      </c>
      <c r="EQ131" s="581">
        <f>AU131*((Resultat_liste!$Y133+20)/20)+Resultat_liste!$V133</f>
        <v>-5</v>
      </c>
      <c r="ER131" s="581">
        <f>AV131*((Resultat_liste!$Y133+20)/20)+Resultat_liste!$V133</f>
        <v>30</v>
      </c>
      <c r="ES131" s="581">
        <f>AW131*((Resultat_liste!$Y133+20)/20)+Resultat_liste!$V133</f>
        <v>-5</v>
      </c>
      <c r="ET131" s="581">
        <f>AX131*((Resultat_liste!$Y133+20)/20)+Resultat_liste!$V133</f>
        <v>-40</v>
      </c>
      <c r="EU131" s="581">
        <f>AY131*((Resultat_liste!$Y133+20)/20)+Resultat_liste!$V133</f>
        <v>-5</v>
      </c>
      <c r="EV131" s="581">
        <f>AZ131*((Resultat_liste!$Y133+20)/20)+Resultat_liste!$V133</f>
        <v>30</v>
      </c>
      <c r="EW131" s="581">
        <f>BA131*((Resultat_liste!$Y133+20)/20)+Resultat_liste!$V133</f>
        <v>-5</v>
      </c>
      <c r="EX131" s="581">
        <f>BB131*((Resultat_liste!$Y133+20)/20)+Resultat_liste!$V133</f>
        <v>-40</v>
      </c>
      <c r="EY131" s="581">
        <f>BC131*((Resultat_liste!$Y133+20)/20)+Resultat_liste!$V133</f>
        <v>-5</v>
      </c>
      <c r="EZ131" s="581">
        <f>BD131*((Resultat_liste!$Y133+20)/20)+Resultat_liste!$V133</f>
        <v>30</v>
      </c>
      <c r="FA131" s="581">
        <f>BE131*((Resultat_liste!$Y133+20)/20)+Resultat_liste!$V133</f>
        <v>-5</v>
      </c>
      <c r="FB131" s="581">
        <f t="shared" ref="FB131:FB194" si="272">H131</f>
        <v>20</v>
      </c>
      <c r="FC131" s="581">
        <f t="shared" ref="FC131:FC194" si="273">I131</f>
        <v>0</v>
      </c>
      <c r="FD131" s="581">
        <f t="shared" ref="FD131:FD194" si="274">J131</f>
        <v>-20</v>
      </c>
      <c r="FE131" s="581">
        <f t="shared" ref="FE131:FE194" si="275">K131</f>
        <v>0</v>
      </c>
      <c r="FF131" s="581">
        <f t="shared" ref="FF131:FF194" si="276">L131</f>
        <v>20</v>
      </c>
      <c r="FG131" s="581">
        <f t="shared" ref="FG131:FG194" si="277">M131</f>
        <v>0</v>
      </c>
      <c r="FH131" s="581">
        <f t="shared" ref="FH131:FH194" si="278">N131</f>
        <v>-20</v>
      </c>
      <c r="FI131" s="581">
        <f t="shared" ref="FI131:FI194" si="279">O131</f>
        <v>0</v>
      </c>
      <c r="FJ131" s="581">
        <f t="shared" ref="FJ131:FJ194" si="280">P131</f>
        <v>20</v>
      </c>
      <c r="FK131" s="581">
        <f t="shared" ref="FK131:FK194" si="281">Q131</f>
        <v>0</v>
      </c>
      <c r="FL131" s="581">
        <f t="shared" ref="FL131:FL194" si="282">R131</f>
        <v>-20</v>
      </c>
      <c r="FM131" s="581">
        <f t="shared" ref="FM131:FM194" si="283">S131</f>
        <v>0</v>
      </c>
      <c r="FN131" s="581">
        <f t="shared" ref="FN131:FN194" si="284">T131</f>
        <v>20</v>
      </c>
      <c r="FO131" s="581">
        <f t="shared" ref="FO131:FO194" si="285">U131</f>
        <v>0</v>
      </c>
      <c r="FP131" s="581">
        <f t="shared" ref="FP131:FP194" si="286">V131</f>
        <v>-20</v>
      </c>
      <c r="FQ131" s="581">
        <f t="shared" ref="FQ131:FQ194" si="287">W131</f>
        <v>0</v>
      </c>
      <c r="FR131" s="581">
        <f t="shared" ref="FR131:FR194" si="288">X131</f>
        <v>20</v>
      </c>
      <c r="FS131" s="581">
        <f t="shared" ref="FS131:FS194" si="289">Y131</f>
        <v>0</v>
      </c>
      <c r="FT131" s="581">
        <f t="shared" ref="FT131:FT194" si="290">Z131</f>
        <v>-20</v>
      </c>
      <c r="FU131" s="581">
        <f t="shared" ref="FU131:FU194" si="291">AA131</f>
        <v>0</v>
      </c>
      <c r="FV131" s="581">
        <f t="shared" ref="FV131:FV194" si="292">AB131</f>
        <v>20</v>
      </c>
      <c r="FW131" s="581">
        <f t="shared" ref="FW131:FW194" si="293">AC131</f>
        <v>0</v>
      </c>
      <c r="FX131" s="581">
        <f t="shared" ref="FX131:FX194" si="294">AD131</f>
        <v>-20</v>
      </c>
      <c r="FY131" s="581">
        <f t="shared" ref="FY131:FY194" si="295">AE131</f>
        <v>0</v>
      </c>
      <c r="FZ131" s="581">
        <f t="shared" ref="FZ131:FZ194" si="296">AF131</f>
        <v>20</v>
      </c>
      <c r="GA131" s="581">
        <f t="shared" ref="GA131:GA194" si="297">AG131</f>
        <v>0</v>
      </c>
      <c r="GB131" s="581">
        <f t="shared" si="201"/>
        <v>-20</v>
      </c>
      <c r="GC131" s="581">
        <f t="shared" si="202"/>
        <v>0</v>
      </c>
      <c r="GD131" s="581">
        <f t="shared" si="203"/>
        <v>20</v>
      </c>
      <c r="GE131" s="581">
        <f t="shared" si="204"/>
        <v>0</v>
      </c>
      <c r="GF131" s="581">
        <f t="shared" si="205"/>
        <v>-20</v>
      </c>
      <c r="GG131" s="581">
        <f t="shared" si="206"/>
        <v>0</v>
      </c>
      <c r="GH131" s="581">
        <f t="shared" si="207"/>
        <v>20</v>
      </c>
      <c r="GI131" s="581">
        <f t="shared" si="208"/>
        <v>0</v>
      </c>
      <c r="GJ131" s="581">
        <f t="shared" si="209"/>
        <v>-20</v>
      </c>
      <c r="GK131" s="581">
        <f t="shared" si="210"/>
        <v>0</v>
      </c>
      <c r="GL131" s="581">
        <f t="shared" si="211"/>
        <v>20</v>
      </c>
      <c r="GM131" s="581">
        <f t="shared" si="212"/>
        <v>0</v>
      </c>
      <c r="GN131" s="581">
        <f t="shared" si="213"/>
        <v>-20</v>
      </c>
      <c r="GO131" s="581">
        <f t="shared" si="214"/>
        <v>0</v>
      </c>
      <c r="GP131" s="581">
        <f t="shared" si="215"/>
        <v>20</v>
      </c>
      <c r="GQ131" s="581">
        <f t="shared" si="216"/>
        <v>0</v>
      </c>
      <c r="GR131" s="581">
        <f t="shared" si="217"/>
        <v>-20</v>
      </c>
      <c r="GS131" s="581">
        <f t="shared" si="218"/>
        <v>0</v>
      </c>
      <c r="GT131" s="581">
        <f t="shared" si="219"/>
        <v>20</v>
      </c>
      <c r="GU131" s="581">
        <f t="shared" si="220"/>
        <v>0</v>
      </c>
      <c r="GV131" s="581">
        <f t="shared" si="221"/>
        <v>-20</v>
      </c>
      <c r="GW131" s="581">
        <f t="shared" si="222"/>
        <v>0</v>
      </c>
      <c r="GX131" s="581">
        <f t="shared" si="223"/>
        <v>20</v>
      </c>
      <c r="GY131" s="581">
        <f t="shared" si="224"/>
        <v>0</v>
      </c>
    </row>
    <row r="132" spans="1:207" ht="16.5" thickTop="1" thickBot="1" x14ac:dyDescent="0.3">
      <c r="A132" s="581">
        <v>1310</v>
      </c>
      <c r="B132" s="584" t="s">
        <v>134</v>
      </c>
      <c r="C132" s="581">
        <f t="shared" ref="C132:C197" si="298">IF(G132=G131,C131,C131+1)</f>
        <v>19</v>
      </c>
      <c r="D132" s="581">
        <f t="shared" si="225"/>
        <v>1902</v>
      </c>
      <c r="E132" s="581">
        <v>1310</v>
      </c>
      <c r="F132" s="581">
        <f t="shared" ref="F132:F195" si="299">IF(C132=C131,F131+1,1)</f>
        <v>2</v>
      </c>
      <c r="G132" s="582" t="str">
        <f t="shared" si="200"/>
        <v>argent</v>
      </c>
      <c r="H132" s="581">
        <v>20</v>
      </c>
      <c r="I132" s="581">
        <v>0</v>
      </c>
      <c r="J132" s="581">
        <v>-20</v>
      </c>
      <c r="K132" s="581">
        <v>0</v>
      </c>
      <c r="L132" s="581">
        <f t="shared" si="226"/>
        <v>20</v>
      </c>
      <c r="M132" s="581">
        <f t="shared" si="227"/>
        <v>0</v>
      </c>
      <c r="N132" s="581">
        <f t="shared" si="228"/>
        <v>-20</v>
      </c>
      <c r="O132" s="581">
        <f t="shared" si="229"/>
        <v>0</v>
      </c>
      <c r="P132" s="581">
        <f t="shared" si="230"/>
        <v>20</v>
      </c>
      <c r="Q132" s="581">
        <f t="shared" si="231"/>
        <v>0</v>
      </c>
      <c r="R132" s="581">
        <f t="shared" si="232"/>
        <v>-20</v>
      </c>
      <c r="S132" s="581">
        <f t="shared" si="233"/>
        <v>0</v>
      </c>
      <c r="T132" s="581">
        <f t="shared" si="234"/>
        <v>20</v>
      </c>
      <c r="U132" s="581">
        <f t="shared" si="235"/>
        <v>0</v>
      </c>
      <c r="V132" s="581">
        <f t="shared" si="236"/>
        <v>-20</v>
      </c>
      <c r="W132" s="581">
        <f t="shared" si="237"/>
        <v>0</v>
      </c>
      <c r="X132" s="581">
        <f t="shared" si="238"/>
        <v>20</v>
      </c>
      <c r="Y132" s="581">
        <f t="shared" si="239"/>
        <v>0</v>
      </c>
      <c r="Z132" s="581">
        <f t="shared" si="240"/>
        <v>-20</v>
      </c>
      <c r="AA132" s="581">
        <f t="shared" si="241"/>
        <v>0</v>
      </c>
      <c r="AB132" s="581">
        <f t="shared" si="242"/>
        <v>20</v>
      </c>
      <c r="AC132" s="581">
        <f t="shared" si="243"/>
        <v>0</v>
      </c>
      <c r="AD132" s="581">
        <f t="shared" si="244"/>
        <v>-20</v>
      </c>
      <c r="AE132" s="581">
        <f t="shared" si="245"/>
        <v>0</v>
      </c>
      <c r="AF132" s="581">
        <f t="shared" si="246"/>
        <v>20</v>
      </c>
      <c r="AG132" s="581">
        <f t="shared" si="247"/>
        <v>0</v>
      </c>
      <c r="AH132" s="581">
        <f t="shared" si="248"/>
        <v>-20</v>
      </c>
      <c r="AI132" s="581">
        <f t="shared" si="249"/>
        <v>0</v>
      </c>
      <c r="AJ132" s="581">
        <f t="shared" si="250"/>
        <v>20</v>
      </c>
      <c r="AK132" s="581">
        <f t="shared" si="251"/>
        <v>0</v>
      </c>
      <c r="AL132" s="581">
        <f t="shared" si="252"/>
        <v>-20</v>
      </c>
      <c r="AM132" s="581">
        <f t="shared" si="253"/>
        <v>0</v>
      </c>
      <c r="AN132" s="581">
        <f t="shared" si="254"/>
        <v>20</v>
      </c>
      <c r="AO132" s="581">
        <f t="shared" si="255"/>
        <v>0</v>
      </c>
      <c r="AP132" s="581">
        <f t="shared" si="256"/>
        <v>-20</v>
      </c>
      <c r="AQ132" s="581">
        <f t="shared" si="257"/>
        <v>0</v>
      </c>
      <c r="AR132" s="581">
        <f t="shared" si="258"/>
        <v>20</v>
      </c>
      <c r="AS132" s="581">
        <f t="shared" si="259"/>
        <v>0</v>
      </c>
      <c r="AT132" s="581">
        <f t="shared" si="260"/>
        <v>-20</v>
      </c>
      <c r="AU132" s="581">
        <f t="shared" si="261"/>
        <v>0</v>
      </c>
      <c r="AV132" s="581">
        <f t="shared" si="262"/>
        <v>20</v>
      </c>
      <c r="AW132" s="581">
        <f t="shared" si="263"/>
        <v>0</v>
      </c>
      <c r="AX132" s="581">
        <f t="shared" si="264"/>
        <v>-20</v>
      </c>
      <c r="AY132" s="581">
        <f t="shared" si="265"/>
        <v>0</v>
      </c>
      <c r="AZ132" s="581">
        <f t="shared" si="266"/>
        <v>20</v>
      </c>
      <c r="BA132" s="581">
        <f t="shared" si="267"/>
        <v>0</v>
      </c>
      <c r="BB132" s="581">
        <f t="shared" si="268"/>
        <v>-20</v>
      </c>
      <c r="BC132" s="581">
        <f t="shared" si="269"/>
        <v>0</v>
      </c>
      <c r="BD132" s="581">
        <f t="shared" si="270"/>
        <v>20</v>
      </c>
      <c r="BE132" s="581">
        <f t="shared" si="271"/>
        <v>0</v>
      </c>
      <c r="BF132" s="581">
        <f>H132*((Resultat_liste!$M134+20)/20)+Resultat_liste!$J134</f>
        <v>36</v>
      </c>
      <c r="BG132" s="581">
        <f>I132*((Resultat_liste!$M134+20)/20)+Resultat_liste!$J134</f>
        <v>0</v>
      </c>
      <c r="BH132" s="581">
        <f>J132*((Resultat_liste!$M134+20)/20)+Resultat_liste!$J134</f>
        <v>-36</v>
      </c>
      <c r="BI132" s="581">
        <f>K132*((Resultat_liste!$M134+20)/20)+Resultat_liste!$J134</f>
        <v>0</v>
      </c>
      <c r="BJ132" s="581">
        <f>L132*((Resultat_liste!$M134+20)/20)+Resultat_liste!$J134</f>
        <v>36</v>
      </c>
      <c r="BK132" s="581">
        <f>M132*((Resultat_liste!$M134+20)/20)+Resultat_liste!$J134</f>
        <v>0</v>
      </c>
      <c r="BL132" s="581">
        <f>N132*((Resultat_liste!$M134+20)/20)+Resultat_liste!$J134</f>
        <v>-36</v>
      </c>
      <c r="BM132" s="581">
        <f>O132*((Resultat_liste!$M134+20)/20)+Resultat_liste!$J134</f>
        <v>0</v>
      </c>
      <c r="BN132" s="581">
        <f>P132*((Resultat_liste!$M134+20)/20)+Resultat_liste!$J134</f>
        <v>36</v>
      </c>
      <c r="BO132" s="581">
        <f>Q132*((Resultat_liste!$M134+20)/20)+Resultat_liste!$J134</f>
        <v>0</v>
      </c>
      <c r="BP132" s="581">
        <f>R132*((Resultat_liste!$M134+20)/20)+Resultat_liste!$J134</f>
        <v>-36</v>
      </c>
      <c r="BQ132" s="581">
        <f>S132*((Resultat_liste!$M134+20)/20)+Resultat_liste!$J134</f>
        <v>0</v>
      </c>
      <c r="BR132" s="581">
        <f>T132*((Resultat_liste!$M134+20)/20)+Resultat_liste!$J134</f>
        <v>36</v>
      </c>
      <c r="BS132" s="581">
        <f>U132*((Resultat_liste!$M134+20)/20)+Resultat_liste!$J134</f>
        <v>0</v>
      </c>
      <c r="BT132" s="581">
        <f>V132*((Resultat_liste!$M134+20)/20)+Resultat_liste!$J134</f>
        <v>-36</v>
      </c>
      <c r="BU132" s="581">
        <f>W132*((Resultat_liste!$M134+20)/20)+Resultat_liste!$J134</f>
        <v>0</v>
      </c>
      <c r="BV132" s="581">
        <f>X132*((Resultat_liste!$M134+20)/20)+Resultat_liste!$J134</f>
        <v>36</v>
      </c>
      <c r="BW132" s="581">
        <f>Y132*((Resultat_liste!$M134+20)/20)+Resultat_liste!$J134</f>
        <v>0</v>
      </c>
      <c r="BX132" s="581">
        <f>Z132*((Resultat_liste!$M134+20)/20)+Resultat_liste!$J134</f>
        <v>-36</v>
      </c>
      <c r="BY132" s="581">
        <f>AA132*((Resultat_liste!$M134+20)/20)+Resultat_liste!$J134</f>
        <v>0</v>
      </c>
      <c r="BZ132" s="581">
        <f>AB132*((Resultat_liste!$M134+20)/20)+Resultat_liste!$J134</f>
        <v>36</v>
      </c>
      <c r="CA132" s="581">
        <f>AC132*((Resultat_liste!$M134+20)/20)+Resultat_liste!$J134</f>
        <v>0</v>
      </c>
      <c r="CB132" s="581">
        <f>AD132*((Resultat_liste!$M134+20)/20)+Resultat_liste!$J134</f>
        <v>-36</v>
      </c>
      <c r="CC132" s="581">
        <f>AE132*((Resultat_liste!$M134+20)/20)+Resultat_liste!$J134</f>
        <v>0</v>
      </c>
      <c r="CD132" s="581">
        <f>AF132*((Resultat_liste!$M134+20)/20)+Resultat_liste!$J134</f>
        <v>36</v>
      </c>
      <c r="CE132" s="581">
        <f>AG132*((Resultat_liste!$M134+20)/20)+Resultat_liste!$J134</f>
        <v>0</v>
      </c>
      <c r="CF132" s="581">
        <f>AH132*((Resultat_liste!$M134+20)/20)+Resultat_liste!$J134</f>
        <v>-36</v>
      </c>
      <c r="CG132" s="581">
        <f>AI132*((Resultat_liste!$M134+20)/20)+Resultat_liste!$J134</f>
        <v>0</v>
      </c>
      <c r="CH132" s="581">
        <f>AJ132*((Resultat_liste!$M134+20)/20)+Resultat_liste!$J134</f>
        <v>36</v>
      </c>
      <c r="CI132" s="581">
        <f>AK132*((Resultat_liste!$M134+20)/20)+Resultat_liste!$J134</f>
        <v>0</v>
      </c>
      <c r="CJ132" s="581">
        <f>AL132*((Resultat_liste!$M134+20)/20)+Resultat_liste!$J134</f>
        <v>-36</v>
      </c>
      <c r="CK132" s="581">
        <f>AM132*((Resultat_liste!$M134+20)/20)+Resultat_liste!$J134</f>
        <v>0</v>
      </c>
      <c r="CL132" s="581">
        <f>AN132*((Resultat_liste!$M134+20)/20)+Resultat_liste!$J134</f>
        <v>36</v>
      </c>
      <c r="CM132" s="581">
        <f>AO132*((Resultat_liste!$M134+20)/20)+Resultat_liste!$J134</f>
        <v>0</v>
      </c>
      <c r="CN132" s="581">
        <f>AP132*((Resultat_liste!$M134+20)/20)+Resultat_liste!$J134</f>
        <v>-36</v>
      </c>
      <c r="CO132" s="581">
        <f>AQ132*((Resultat_liste!$M134+20)/20)+Resultat_liste!$J134</f>
        <v>0</v>
      </c>
      <c r="CP132" s="581">
        <f>AR132*((Resultat_liste!$M134+20)/20)+Resultat_liste!$J134</f>
        <v>36</v>
      </c>
      <c r="CQ132" s="581">
        <f>AS132*((Resultat_liste!$M134+20)/20)+Resultat_liste!$J134</f>
        <v>0</v>
      </c>
      <c r="CR132" s="581">
        <f>AT132*((Resultat_liste!$M134+20)/20)+Resultat_liste!$J134</f>
        <v>-36</v>
      </c>
      <c r="CS132" s="581">
        <f>AU132*((Resultat_liste!$M134+20)/20)+Resultat_liste!$J134</f>
        <v>0</v>
      </c>
      <c r="CT132" s="581">
        <f>AV132*((Resultat_liste!$M134+20)/20)+Resultat_liste!$J134</f>
        <v>36</v>
      </c>
      <c r="CU132" s="581">
        <f>AW132*((Resultat_liste!$M134+20)/20)+Resultat_liste!$J134</f>
        <v>0</v>
      </c>
      <c r="CV132" s="581">
        <f>AX132*((Resultat_liste!$M134+20)/20)+Resultat_liste!$J134</f>
        <v>-36</v>
      </c>
      <c r="CW132" s="581">
        <f>AY132*((Resultat_liste!$M134+20)/20)+Resultat_liste!$J134</f>
        <v>0</v>
      </c>
      <c r="CX132" s="581">
        <f>AZ132*((Resultat_liste!$M134+20)/20)+Resultat_liste!$J134</f>
        <v>36</v>
      </c>
      <c r="CY132" s="581">
        <f>BA132*((Resultat_liste!$M134+20)/20)+Resultat_liste!$J134</f>
        <v>0</v>
      </c>
      <c r="CZ132" s="581">
        <f>BB132*((Resultat_liste!$M134+20)/20)+Resultat_liste!$J134</f>
        <v>-36</v>
      </c>
      <c r="DA132" s="581">
        <f>BC132*((Resultat_liste!$M134+20)/20)+Resultat_liste!$J134</f>
        <v>0</v>
      </c>
      <c r="DB132" s="581">
        <f>BD132*((Resultat_liste!$M134+20)/20)+Resultat_liste!$J134</f>
        <v>36</v>
      </c>
      <c r="DC132" s="581">
        <f>BE132*((Resultat_liste!$M134+20)/20)+Resultat_liste!$J134</f>
        <v>0</v>
      </c>
      <c r="DD132" s="581">
        <f>H132*((Resultat_liste!$Y134+20)/20)+Resultat_liste!$V134</f>
        <v>28</v>
      </c>
      <c r="DE132" s="581">
        <f>I132*((Resultat_liste!$Y134+20)/20)+Resultat_liste!$V134</f>
        <v>10</v>
      </c>
      <c r="DF132" s="581">
        <f>J132*((Resultat_liste!$Y134+20)/20)+Resultat_liste!$V134</f>
        <v>-8</v>
      </c>
      <c r="DG132" s="581">
        <f>K132*((Resultat_liste!$Y134+20)/20)+Resultat_liste!$V134</f>
        <v>10</v>
      </c>
      <c r="DH132" s="581">
        <f>L132*((Resultat_liste!$Y134+20)/20)+Resultat_liste!$V134</f>
        <v>28</v>
      </c>
      <c r="DI132" s="581">
        <f>M132*((Resultat_liste!$Y134+20)/20)+Resultat_liste!$V134</f>
        <v>10</v>
      </c>
      <c r="DJ132" s="581">
        <f>N132*((Resultat_liste!$Y134+20)/20)+Resultat_liste!$V134</f>
        <v>-8</v>
      </c>
      <c r="DK132" s="581">
        <f>O132*((Resultat_liste!$Y134+20)/20)+Resultat_liste!$V134</f>
        <v>10</v>
      </c>
      <c r="DL132" s="581">
        <f>P132*((Resultat_liste!$Y134+20)/20)+Resultat_liste!$V134</f>
        <v>28</v>
      </c>
      <c r="DM132" s="581">
        <f>Q132*((Resultat_liste!$Y134+20)/20)+Resultat_liste!$V134</f>
        <v>10</v>
      </c>
      <c r="DN132" s="581">
        <f>R132*((Resultat_liste!$Y134+20)/20)+Resultat_liste!$V134</f>
        <v>-8</v>
      </c>
      <c r="DO132" s="581">
        <f>S132*((Resultat_liste!$Y134+20)/20)+Resultat_liste!$V134</f>
        <v>10</v>
      </c>
      <c r="DP132" s="581">
        <f>T132*((Resultat_liste!$Y134+20)/20)+Resultat_liste!$V134</f>
        <v>28</v>
      </c>
      <c r="DQ132" s="581">
        <f>U132*((Resultat_liste!$Y134+20)/20)+Resultat_liste!$V134</f>
        <v>10</v>
      </c>
      <c r="DR132" s="581">
        <f>V132*((Resultat_liste!$Y134+20)/20)+Resultat_liste!$V134</f>
        <v>-8</v>
      </c>
      <c r="DS132" s="581">
        <f>W132*((Resultat_liste!$Y134+20)/20)+Resultat_liste!$V134</f>
        <v>10</v>
      </c>
      <c r="DT132" s="581">
        <f>X132*((Resultat_liste!$Y134+20)/20)+Resultat_liste!$V134</f>
        <v>28</v>
      </c>
      <c r="DU132" s="581">
        <f>Y132*((Resultat_liste!$Y134+20)/20)+Resultat_liste!$V134</f>
        <v>10</v>
      </c>
      <c r="DV132" s="581">
        <f>Z132*((Resultat_liste!$Y134+20)/20)+Resultat_liste!$V134</f>
        <v>-8</v>
      </c>
      <c r="DW132" s="581">
        <f>AA132*((Resultat_liste!$Y134+20)/20)+Resultat_liste!$V134</f>
        <v>10</v>
      </c>
      <c r="DX132" s="581">
        <f>AB132*((Resultat_liste!$Y134+20)/20)+Resultat_liste!$V134</f>
        <v>28</v>
      </c>
      <c r="DY132" s="581">
        <f>AC132*((Resultat_liste!$Y134+20)/20)+Resultat_liste!$V134</f>
        <v>10</v>
      </c>
      <c r="DZ132" s="581">
        <f>AD132*((Resultat_liste!$Y134+20)/20)+Resultat_liste!$V134</f>
        <v>-8</v>
      </c>
      <c r="EA132" s="581">
        <f>AE132*((Resultat_liste!$Y134+20)/20)+Resultat_liste!$V134</f>
        <v>10</v>
      </c>
      <c r="EB132" s="581">
        <f>AF132*((Resultat_liste!$Y134+20)/20)+Resultat_liste!$V134</f>
        <v>28</v>
      </c>
      <c r="EC132" s="581">
        <f>AG132*((Resultat_liste!$Y134+20)/20)+Resultat_liste!$V134</f>
        <v>10</v>
      </c>
      <c r="ED132" s="581">
        <f>AH132*((Resultat_liste!$Y134+20)/20)+Resultat_liste!$V134</f>
        <v>-8</v>
      </c>
      <c r="EE132" s="581">
        <f>AI132*((Resultat_liste!$Y134+20)/20)+Resultat_liste!$V134</f>
        <v>10</v>
      </c>
      <c r="EF132" s="581">
        <f>AJ132*((Resultat_liste!$Y134+20)/20)+Resultat_liste!$V134</f>
        <v>28</v>
      </c>
      <c r="EG132" s="581">
        <f>AK132*((Resultat_liste!$Y134+20)/20)+Resultat_liste!$V134</f>
        <v>10</v>
      </c>
      <c r="EH132" s="581">
        <f>AL132*((Resultat_liste!$Y134+20)/20)+Resultat_liste!$V134</f>
        <v>-8</v>
      </c>
      <c r="EI132" s="581">
        <f>AM132*((Resultat_liste!$Y134+20)/20)+Resultat_liste!$V134</f>
        <v>10</v>
      </c>
      <c r="EJ132" s="581">
        <f>AN132*((Resultat_liste!$Y134+20)/20)+Resultat_liste!$V134</f>
        <v>28</v>
      </c>
      <c r="EK132" s="581">
        <f>AO132*((Resultat_liste!$Y134+20)/20)+Resultat_liste!$V134</f>
        <v>10</v>
      </c>
      <c r="EL132" s="581">
        <f>AP132*((Resultat_liste!$Y134+20)/20)+Resultat_liste!$V134</f>
        <v>-8</v>
      </c>
      <c r="EM132" s="581">
        <f>AQ132*((Resultat_liste!$Y134+20)/20)+Resultat_liste!$V134</f>
        <v>10</v>
      </c>
      <c r="EN132" s="581">
        <f>AR132*((Resultat_liste!$Y134+20)/20)+Resultat_liste!$V134</f>
        <v>28</v>
      </c>
      <c r="EO132" s="581">
        <f>AS132*((Resultat_liste!$Y134+20)/20)+Resultat_liste!$V134</f>
        <v>10</v>
      </c>
      <c r="EP132" s="581">
        <f>AT132*((Resultat_liste!$Y134+20)/20)+Resultat_liste!$V134</f>
        <v>-8</v>
      </c>
      <c r="EQ132" s="581">
        <f>AU132*((Resultat_liste!$Y134+20)/20)+Resultat_liste!$V134</f>
        <v>10</v>
      </c>
      <c r="ER132" s="581">
        <f>AV132*((Resultat_liste!$Y134+20)/20)+Resultat_liste!$V134</f>
        <v>28</v>
      </c>
      <c r="ES132" s="581">
        <f>AW132*((Resultat_liste!$Y134+20)/20)+Resultat_liste!$V134</f>
        <v>10</v>
      </c>
      <c r="ET132" s="581">
        <f>AX132*((Resultat_liste!$Y134+20)/20)+Resultat_liste!$V134</f>
        <v>-8</v>
      </c>
      <c r="EU132" s="581">
        <f>AY132*((Resultat_liste!$Y134+20)/20)+Resultat_liste!$V134</f>
        <v>10</v>
      </c>
      <c r="EV132" s="581">
        <f>AZ132*((Resultat_liste!$Y134+20)/20)+Resultat_liste!$V134</f>
        <v>28</v>
      </c>
      <c r="EW132" s="581">
        <f>BA132*((Resultat_liste!$Y134+20)/20)+Resultat_liste!$V134</f>
        <v>10</v>
      </c>
      <c r="EX132" s="581">
        <f>BB132*((Resultat_liste!$Y134+20)/20)+Resultat_liste!$V134</f>
        <v>-8</v>
      </c>
      <c r="EY132" s="581">
        <f>BC132*((Resultat_liste!$Y134+20)/20)+Resultat_liste!$V134</f>
        <v>10</v>
      </c>
      <c r="EZ132" s="581">
        <f>BD132*((Resultat_liste!$Y134+20)/20)+Resultat_liste!$V134</f>
        <v>28</v>
      </c>
      <c r="FA132" s="581">
        <f>BE132*((Resultat_liste!$Y134+20)/20)+Resultat_liste!$V134</f>
        <v>10</v>
      </c>
      <c r="FB132" s="581">
        <f t="shared" si="272"/>
        <v>20</v>
      </c>
      <c r="FC132" s="581">
        <f t="shared" si="273"/>
        <v>0</v>
      </c>
      <c r="FD132" s="581">
        <f t="shared" si="274"/>
        <v>-20</v>
      </c>
      <c r="FE132" s="581">
        <f t="shared" si="275"/>
        <v>0</v>
      </c>
      <c r="FF132" s="581">
        <f t="shared" si="276"/>
        <v>20</v>
      </c>
      <c r="FG132" s="581">
        <f t="shared" si="277"/>
        <v>0</v>
      </c>
      <c r="FH132" s="581">
        <f t="shared" si="278"/>
        <v>-20</v>
      </c>
      <c r="FI132" s="581">
        <f t="shared" si="279"/>
        <v>0</v>
      </c>
      <c r="FJ132" s="581">
        <f t="shared" si="280"/>
        <v>20</v>
      </c>
      <c r="FK132" s="581">
        <f t="shared" si="281"/>
        <v>0</v>
      </c>
      <c r="FL132" s="581">
        <f t="shared" si="282"/>
        <v>-20</v>
      </c>
      <c r="FM132" s="581">
        <f t="shared" si="283"/>
        <v>0</v>
      </c>
      <c r="FN132" s="581">
        <f t="shared" si="284"/>
        <v>20</v>
      </c>
      <c r="FO132" s="581">
        <f t="shared" si="285"/>
        <v>0</v>
      </c>
      <c r="FP132" s="581">
        <f t="shared" si="286"/>
        <v>-20</v>
      </c>
      <c r="FQ132" s="581">
        <f t="shared" si="287"/>
        <v>0</v>
      </c>
      <c r="FR132" s="581">
        <f t="shared" si="288"/>
        <v>20</v>
      </c>
      <c r="FS132" s="581">
        <f t="shared" si="289"/>
        <v>0</v>
      </c>
      <c r="FT132" s="581">
        <f t="shared" si="290"/>
        <v>-20</v>
      </c>
      <c r="FU132" s="581">
        <f t="shared" si="291"/>
        <v>0</v>
      </c>
      <c r="FV132" s="581">
        <f t="shared" si="292"/>
        <v>20</v>
      </c>
      <c r="FW132" s="581">
        <f t="shared" si="293"/>
        <v>0</v>
      </c>
      <c r="FX132" s="581">
        <f t="shared" si="294"/>
        <v>-20</v>
      </c>
      <c r="FY132" s="581">
        <f t="shared" si="295"/>
        <v>0</v>
      </c>
      <c r="FZ132" s="581">
        <f t="shared" si="296"/>
        <v>20</v>
      </c>
      <c r="GA132" s="581">
        <f t="shared" si="297"/>
        <v>0</v>
      </c>
      <c r="GB132" s="581">
        <f t="shared" si="201"/>
        <v>-20</v>
      </c>
      <c r="GC132" s="581">
        <f t="shared" si="202"/>
        <v>0</v>
      </c>
      <c r="GD132" s="581">
        <f t="shared" si="203"/>
        <v>20</v>
      </c>
      <c r="GE132" s="581">
        <f t="shared" si="204"/>
        <v>0</v>
      </c>
      <c r="GF132" s="581">
        <f t="shared" si="205"/>
        <v>-20</v>
      </c>
      <c r="GG132" s="581">
        <f t="shared" si="206"/>
        <v>0</v>
      </c>
      <c r="GH132" s="581">
        <f t="shared" si="207"/>
        <v>20</v>
      </c>
      <c r="GI132" s="581">
        <f t="shared" si="208"/>
        <v>0</v>
      </c>
      <c r="GJ132" s="581">
        <f t="shared" si="209"/>
        <v>-20</v>
      </c>
      <c r="GK132" s="581">
        <f t="shared" si="210"/>
        <v>0</v>
      </c>
      <c r="GL132" s="581">
        <f t="shared" si="211"/>
        <v>20</v>
      </c>
      <c r="GM132" s="581">
        <f t="shared" si="212"/>
        <v>0</v>
      </c>
      <c r="GN132" s="581">
        <f t="shared" si="213"/>
        <v>-20</v>
      </c>
      <c r="GO132" s="581">
        <f t="shared" si="214"/>
        <v>0</v>
      </c>
      <c r="GP132" s="581">
        <f t="shared" si="215"/>
        <v>20</v>
      </c>
      <c r="GQ132" s="581">
        <f t="shared" si="216"/>
        <v>0</v>
      </c>
      <c r="GR132" s="581">
        <f t="shared" si="217"/>
        <v>-20</v>
      </c>
      <c r="GS132" s="581">
        <f t="shared" si="218"/>
        <v>0</v>
      </c>
      <c r="GT132" s="581">
        <f t="shared" si="219"/>
        <v>20</v>
      </c>
      <c r="GU132" s="581">
        <f t="shared" si="220"/>
        <v>0</v>
      </c>
      <c r="GV132" s="581">
        <f t="shared" si="221"/>
        <v>-20</v>
      </c>
      <c r="GW132" s="581">
        <f t="shared" si="222"/>
        <v>0</v>
      </c>
      <c r="GX132" s="581">
        <f t="shared" si="223"/>
        <v>20</v>
      </c>
      <c r="GY132" s="581">
        <f t="shared" si="224"/>
        <v>0</v>
      </c>
    </row>
    <row r="133" spans="1:207" ht="16.5" thickTop="1" thickBot="1" x14ac:dyDescent="0.3">
      <c r="A133" s="581">
        <v>1320</v>
      </c>
      <c r="B133" s="584" t="s">
        <v>134</v>
      </c>
      <c r="C133" s="581">
        <f t="shared" si="298"/>
        <v>19</v>
      </c>
      <c r="D133" s="581">
        <f t="shared" si="225"/>
        <v>1903</v>
      </c>
      <c r="E133" s="581">
        <v>1320</v>
      </c>
      <c r="F133" s="581">
        <f t="shared" si="299"/>
        <v>3</v>
      </c>
      <c r="G133" s="582" t="str">
        <f t="shared" si="200"/>
        <v>argent</v>
      </c>
      <c r="H133" s="581">
        <v>20</v>
      </c>
      <c r="I133" s="581">
        <v>0</v>
      </c>
      <c r="J133" s="581">
        <v>-20</v>
      </c>
      <c r="K133" s="581">
        <v>0</v>
      </c>
      <c r="L133" s="581">
        <f t="shared" si="226"/>
        <v>20</v>
      </c>
      <c r="M133" s="581">
        <f t="shared" si="227"/>
        <v>0</v>
      </c>
      <c r="N133" s="581">
        <f t="shared" si="228"/>
        <v>-20</v>
      </c>
      <c r="O133" s="581">
        <f t="shared" si="229"/>
        <v>0</v>
      </c>
      <c r="P133" s="581">
        <f t="shared" si="230"/>
        <v>20</v>
      </c>
      <c r="Q133" s="581">
        <f t="shared" si="231"/>
        <v>0</v>
      </c>
      <c r="R133" s="581">
        <f t="shared" si="232"/>
        <v>-20</v>
      </c>
      <c r="S133" s="581">
        <f t="shared" si="233"/>
        <v>0</v>
      </c>
      <c r="T133" s="581">
        <f t="shared" si="234"/>
        <v>20</v>
      </c>
      <c r="U133" s="581">
        <f t="shared" si="235"/>
        <v>0</v>
      </c>
      <c r="V133" s="581">
        <f t="shared" si="236"/>
        <v>-20</v>
      </c>
      <c r="W133" s="581">
        <f t="shared" si="237"/>
        <v>0</v>
      </c>
      <c r="X133" s="581">
        <f t="shared" si="238"/>
        <v>20</v>
      </c>
      <c r="Y133" s="581">
        <f t="shared" si="239"/>
        <v>0</v>
      </c>
      <c r="Z133" s="581">
        <f t="shared" si="240"/>
        <v>-20</v>
      </c>
      <c r="AA133" s="581">
        <f t="shared" si="241"/>
        <v>0</v>
      </c>
      <c r="AB133" s="581">
        <f t="shared" si="242"/>
        <v>20</v>
      </c>
      <c r="AC133" s="581">
        <f t="shared" si="243"/>
        <v>0</v>
      </c>
      <c r="AD133" s="581">
        <f t="shared" si="244"/>
        <v>-20</v>
      </c>
      <c r="AE133" s="581">
        <f t="shared" si="245"/>
        <v>0</v>
      </c>
      <c r="AF133" s="581">
        <f t="shared" si="246"/>
        <v>20</v>
      </c>
      <c r="AG133" s="581">
        <f t="shared" si="247"/>
        <v>0</v>
      </c>
      <c r="AH133" s="581">
        <f t="shared" si="248"/>
        <v>-20</v>
      </c>
      <c r="AI133" s="581">
        <f t="shared" si="249"/>
        <v>0</v>
      </c>
      <c r="AJ133" s="581">
        <f t="shared" si="250"/>
        <v>20</v>
      </c>
      <c r="AK133" s="581">
        <f t="shared" si="251"/>
        <v>0</v>
      </c>
      <c r="AL133" s="581">
        <f t="shared" si="252"/>
        <v>-20</v>
      </c>
      <c r="AM133" s="581">
        <f t="shared" si="253"/>
        <v>0</v>
      </c>
      <c r="AN133" s="581">
        <f t="shared" si="254"/>
        <v>20</v>
      </c>
      <c r="AO133" s="581">
        <f t="shared" si="255"/>
        <v>0</v>
      </c>
      <c r="AP133" s="581">
        <f t="shared" si="256"/>
        <v>-20</v>
      </c>
      <c r="AQ133" s="581">
        <f t="shared" si="257"/>
        <v>0</v>
      </c>
      <c r="AR133" s="581">
        <f t="shared" si="258"/>
        <v>20</v>
      </c>
      <c r="AS133" s="581">
        <f t="shared" si="259"/>
        <v>0</v>
      </c>
      <c r="AT133" s="581">
        <f t="shared" si="260"/>
        <v>-20</v>
      </c>
      <c r="AU133" s="581">
        <f t="shared" si="261"/>
        <v>0</v>
      </c>
      <c r="AV133" s="581">
        <f t="shared" si="262"/>
        <v>20</v>
      </c>
      <c r="AW133" s="581">
        <f t="shared" si="263"/>
        <v>0</v>
      </c>
      <c r="AX133" s="581">
        <f t="shared" si="264"/>
        <v>-20</v>
      </c>
      <c r="AY133" s="581">
        <f t="shared" si="265"/>
        <v>0</v>
      </c>
      <c r="AZ133" s="581">
        <f t="shared" si="266"/>
        <v>20</v>
      </c>
      <c r="BA133" s="581">
        <f t="shared" si="267"/>
        <v>0</v>
      </c>
      <c r="BB133" s="581">
        <f t="shared" si="268"/>
        <v>-20</v>
      </c>
      <c r="BC133" s="581">
        <f t="shared" si="269"/>
        <v>0</v>
      </c>
      <c r="BD133" s="581">
        <f t="shared" si="270"/>
        <v>20</v>
      </c>
      <c r="BE133" s="581">
        <f t="shared" si="271"/>
        <v>0</v>
      </c>
      <c r="BF133" s="581">
        <f>H133*((Resultat_liste!$M135+20)/20)+Resultat_liste!$J135</f>
        <v>36</v>
      </c>
      <c r="BG133" s="581">
        <f>I133*((Resultat_liste!$M135+20)/20)+Resultat_liste!$J135</f>
        <v>0</v>
      </c>
      <c r="BH133" s="581">
        <f>J133*((Resultat_liste!$M135+20)/20)+Resultat_liste!$J135</f>
        <v>-36</v>
      </c>
      <c r="BI133" s="581">
        <f>K133*((Resultat_liste!$M135+20)/20)+Resultat_liste!$J135</f>
        <v>0</v>
      </c>
      <c r="BJ133" s="581">
        <f>L133*((Resultat_liste!$M135+20)/20)+Resultat_liste!$J135</f>
        <v>36</v>
      </c>
      <c r="BK133" s="581">
        <f>M133*((Resultat_liste!$M135+20)/20)+Resultat_liste!$J135</f>
        <v>0</v>
      </c>
      <c r="BL133" s="581">
        <f>N133*((Resultat_liste!$M135+20)/20)+Resultat_liste!$J135</f>
        <v>-36</v>
      </c>
      <c r="BM133" s="581">
        <f>O133*((Resultat_liste!$M135+20)/20)+Resultat_liste!$J135</f>
        <v>0</v>
      </c>
      <c r="BN133" s="581">
        <f>P133*((Resultat_liste!$M135+20)/20)+Resultat_liste!$J135</f>
        <v>36</v>
      </c>
      <c r="BO133" s="581">
        <f>Q133*((Resultat_liste!$M135+20)/20)+Resultat_liste!$J135</f>
        <v>0</v>
      </c>
      <c r="BP133" s="581">
        <f>R133*((Resultat_liste!$M135+20)/20)+Resultat_liste!$J135</f>
        <v>-36</v>
      </c>
      <c r="BQ133" s="581">
        <f>S133*((Resultat_liste!$M135+20)/20)+Resultat_liste!$J135</f>
        <v>0</v>
      </c>
      <c r="BR133" s="581">
        <f>T133*((Resultat_liste!$M135+20)/20)+Resultat_liste!$J135</f>
        <v>36</v>
      </c>
      <c r="BS133" s="581">
        <f>U133*((Resultat_liste!$M135+20)/20)+Resultat_liste!$J135</f>
        <v>0</v>
      </c>
      <c r="BT133" s="581">
        <f>V133*((Resultat_liste!$M135+20)/20)+Resultat_liste!$J135</f>
        <v>-36</v>
      </c>
      <c r="BU133" s="581">
        <f>W133*((Resultat_liste!$M135+20)/20)+Resultat_liste!$J135</f>
        <v>0</v>
      </c>
      <c r="BV133" s="581">
        <f>X133*((Resultat_liste!$M135+20)/20)+Resultat_liste!$J135</f>
        <v>36</v>
      </c>
      <c r="BW133" s="581">
        <f>Y133*((Resultat_liste!$M135+20)/20)+Resultat_liste!$J135</f>
        <v>0</v>
      </c>
      <c r="BX133" s="581">
        <f>Z133*((Resultat_liste!$M135+20)/20)+Resultat_liste!$J135</f>
        <v>-36</v>
      </c>
      <c r="BY133" s="581">
        <f>AA133*((Resultat_liste!$M135+20)/20)+Resultat_liste!$J135</f>
        <v>0</v>
      </c>
      <c r="BZ133" s="581">
        <f>AB133*((Resultat_liste!$M135+20)/20)+Resultat_liste!$J135</f>
        <v>36</v>
      </c>
      <c r="CA133" s="581">
        <f>AC133*((Resultat_liste!$M135+20)/20)+Resultat_liste!$J135</f>
        <v>0</v>
      </c>
      <c r="CB133" s="581">
        <f>AD133*((Resultat_liste!$M135+20)/20)+Resultat_liste!$J135</f>
        <v>-36</v>
      </c>
      <c r="CC133" s="581">
        <f>AE133*((Resultat_liste!$M135+20)/20)+Resultat_liste!$J135</f>
        <v>0</v>
      </c>
      <c r="CD133" s="581">
        <f>AF133*((Resultat_liste!$M135+20)/20)+Resultat_liste!$J135</f>
        <v>36</v>
      </c>
      <c r="CE133" s="581">
        <f>AG133*((Resultat_liste!$M135+20)/20)+Resultat_liste!$J135</f>
        <v>0</v>
      </c>
      <c r="CF133" s="581">
        <f>AH133*((Resultat_liste!$M135+20)/20)+Resultat_liste!$J135</f>
        <v>-36</v>
      </c>
      <c r="CG133" s="581">
        <f>AI133*((Resultat_liste!$M135+20)/20)+Resultat_liste!$J135</f>
        <v>0</v>
      </c>
      <c r="CH133" s="581">
        <f>AJ133*((Resultat_liste!$M135+20)/20)+Resultat_liste!$J135</f>
        <v>36</v>
      </c>
      <c r="CI133" s="581">
        <f>AK133*((Resultat_liste!$M135+20)/20)+Resultat_liste!$J135</f>
        <v>0</v>
      </c>
      <c r="CJ133" s="581">
        <f>AL133*((Resultat_liste!$M135+20)/20)+Resultat_liste!$J135</f>
        <v>-36</v>
      </c>
      <c r="CK133" s="581">
        <f>AM133*((Resultat_liste!$M135+20)/20)+Resultat_liste!$J135</f>
        <v>0</v>
      </c>
      <c r="CL133" s="581">
        <f>AN133*((Resultat_liste!$M135+20)/20)+Resultat_liste!$J135</f>
        <v>36</v>
      </c>
      <c r="CM133" s="581">
        <f>AO133*((Resultat_liste!$M135+20)/20)+Resultat_liste!$J135</f>
        <v>0</v>
      </c>
      <c r="CN133" s="581">
        <f>AP133*((Resultat_liste!$M135+20)/20)+Resultat_liste!$J135</f>
        <v>-36</v>
      </c>
      <c r="CO133" s="581">
        <f>AQ133*((Resultat_liste!$M135+20)/20)+Resultat_liste!$J135</f>
        <v>0</v>
      </c>
      <c r="CP133" s="581">
        <f>AR133*((Resultat_liste!$M135+20)/20)+Resultat_liste!$J135</f>
        <v>36</v>
      </c>
      <c r="CQ133" s="581">
        <f>AS133*((Resultat_liste!$M135+20)/20)+Resultat_liste!$J135</f>
        <v>0</v>
      </c>
      <c r="CR133" s="581">
        <f>AT133*((Resultat_liste!$M135+20)/20)+Resultat_liste!$J135</f>
        <v>-36</v>
      </c>
      <c r="CS133" s="581">
        <f>AU133*((Resultat_liste!$M135+20)/20)+Resultat_liste!$J135</f>
        <v>0</v>
      </c>
      <c r="CT133" s="581">
        <f>AV133*((Resultat_liste!$M135+20)/20)+Resultat_liste!$J135</f>
        <v>36</v>
      </c>
      <c r="CU133" s="581">
        <f>AW133*((Resultat_liste!$M135+20)/20)+Resultat_liste!$J135</f>
        <v>0</v>
      </c>
      <c r="CV133" s="581">
        <f>AX133*((Resultat_liste!$M135+20)/20)+Resultat_liste!$J135</f>
        <v>-36</v>
      </c>
      <c r="CW133" s="581">
        <f>AY133*((Resultat_liste!$M135+20)/20)+Resultat_liste!$J135</f>
        <v>0</v>
      </c>
      <c r="CX133" s="581">
        <f>AZ133*((Resultat_liste!$M135+20)/20)+Resultat_liste!$J135</f>
        <v>36</v>
      </c>
      <c r="CY133" s="581">
        <f>BA133*((Resultat_liste!$M135+20)/20)+Resultat_liste!$J135</f>
        <v>0</v>
      </c>
      <c r="CZ133" s="581">
        <f>BB133*((Resultat_liste!$M135+20)/20)+Resultat_liste!$J135</f>
        <v>-36</v>
      </c>
      <c r="DA133" s="581">
        <f>BC133*((Resultat_liste!$M135+20)/20)+Resultat_liste!$J135</f>
        <v>0</v>
      </c>
      <c r="DB133" s="581">
        <f>BD133*((Resultat_liste!$M135+20)/20)+Resultat_liste!$J135</f>
        <v>36</v>
      </c>
      <c r="DC133" s="581">
        <f>BE133*((Resultat_liste!$M135+20)/20)+Resultat_liste!$J135</f>
        <v>0</v>
      </c>
      <c r="DD133" s="581">
        <f>H133*((Resultat_liste!$Y135+20)/20)+Resultat_liste!$V135</f>
        <v>26</v>
      </c>
      <c r="DE133" s="581">
        <f>I133*((Resultat_liste!$Y135+20)/20)+Resultat_liste!$V135</f>
        <v>0</v>
      </c>
      <c r="DF133" s="581">
        <f>J133*((Resultat_liste!$Y135+20)/20)+Resultat_liste!$V135</f>
        <v>-26</v>
      </c>
      <c r="DG133" s="581">
        <f>K133*((Resultat_liste!$Y135+20)/20)+Resultat_liste!$V135</f>
        <v>0</v>
      </c>
      <c r="DH133" s="581">
        <f>L133*((Resultat_liste!$Y135+20)/20)+Resultat_liste!$V135</f>
        <v>26</v>
      </c>
      <c r="DI133" s="581">
        <f>M133*((Resultat_liste!$Y135+20)/20)+Resultat_liste!$V135</f>
        <v>0</v>
      </c>
      <c r="DJ133" s="581">
        <f>N133*((Resultat_liste!$Y135+20)/20)+Resultat_liste!$V135</f>
        <v>-26</v>
      </c>
      <c r="DK133" s="581">
        <f>O133*((Resultat_liste!$Y135+20)/20)+Resultat_liste!$V135</f>
        <v>0</v>
      </c>
      <c r="DL133" s="581">
        <f>P133*((Resultat_liste!$Y135+20)/20)+Resultat_liste!$V135</f>
        <v>26</v>
      </c>
      <c r="DM133" s="581">
        <f>Q133*((Resultat_liste!$Y135+20)/20)+Resultat_liste!$V135</f>
        <v>0</v>
      </c>
      <c r="DN133" s="581">
        <f>R133*((Resultat_liste!$Y135+20)/20)+Resultat_liste!$V135</f>
        <v>-26</v>
      </c>
      <c r="DO133" s="581">
        <f>S133*((Resultat_liste!$Y135+20)/20)+Resultat_liste!$V135</f>
        <v>0</v>
      </c>
      <c r="DP133" s="581">
        <f>T133*((Resultat_liste!$Y135+20)/20)+Resultat_liste!$V135</f>
        <v>26</v>
      </c>
      <c r="DQ133" s="581">
        <f>U133*((Resultat_liste!$Y135+20)/20)+Resultat_liste!$V135</f>
        <v>0</v>
      </c>
      <c r="DR133" s="581">
        <f>V133*((Resultat_liste!$Y135+20)/20)+Resultat_liste!$V135</f>
        <v>-26</v>
      </c>
      <c r="DS133" s="581">
        <f>W133*((Resultat_liste!$Y135+20)/20)+Resultat_liste!$V135</f>
        <v>0</v>
      </c>
      <c r="DT133" s="581">
        <f>X133*((Resultat_liste!$Y135+20)/20)+Resultat_liste!$V135</f>
        <v>26</v>
      </c>
      <c r="DU133" s="581">
        <f>Y133*((Resultat_liste!$Y135+20)/20)+Resultat_liste!$V135</f>
        <v>0</v>
      </c>
      <c r="DV133" s="581">
        <f>Z133*((Resultat_liste!$Y135+20)/20)+Resultat_liste!$V135</f>
        <v>-26</v>
      </c>
      <c r="DW133" s="581">
        <f>AA133*((Resultat_liste!$Y135+20)/20)+Resultat_liste!$V135</f>
        <v>0</v>
      </c>
      <c r="DX133" s="581">
        <f>AB133*((Resultat_liste!$Y135+20)/20)+Resultat_liste!$V135</f>
        <v>26</v>
      </c>
      <c r="DY133" s="581">
        <f>AC133*((Resultat_liste!$Y135+20)/20)+Resultat_liste!$V135</f>
        <v>0</v>
      </c>
      <c r="DZ133" s="581">
        <f>AD133*((Resultat_liste!$Y135+20)/20)+Resultat_liste!$V135</f>
        <v>-26</v>
      </c>
      <c r="EA133" s="581">
        <f>AE133*((Resultat_liste!$Y135+20)/20)+Resultat_liste!$V135</f>
        <v>0</v>
      </c>
      <c r="EB133" s="581">
        <f>AF133*((Resultat_liste!$Y135+20)/20)+Resultat_liste!$V135</f>
        <v>26</v>
      </c>
      <c r="EC133" s="581">
        <f>AG133*((Resultat_liste!$Y135+20)/20)+Resultat_liste!$V135</f>
        <v>0</v>
      </c>
      <c r="ED133" s="581">
        <f>AH133*((Resultat_liste!$Y135+20)/20)+Resultat_liste!$V135</f>
        <v>-26</v>
      </c>
      <c r="EE133" s="581">
        <f>AI133*((Resultat_liste!$Y135+20)/20)+Resultat_liste!$V135</f>
        <v>0</v>
      </c>
      <c r="EF133" s="581">
        <f>AJ133*((Resultat_liste!$Y135+20)/20)+Resultat_liste!$V135</f>
        <v>26</v>
      </c>
      <c r="EG133" s="581">
        <f>AK133*((Resultat_liste!$Y135+20)/20)+Resultat_liste!$V135</f>
        <v>0</v>
      </c>
      <c r="EH133" s="581">
        <f>AL133*((Resultat_liste!$Y135+20)/20)+Resultat_liste!$V135</f>
        <v>-26</v>
      </c>
      <c r="EI133" s="581">
        <f>AM133*((Resultat_liste!$Y135+20)/20)+Resultat_liste!$V135</f>
        <v>0</v>
      </c>
      <c r="EJ133" s="581">
        <f>AN133*((Resultat_liste!$Y135+20)/20)+Resultat_liste!$V135</f>
        <v>26</v>
      </c>
      <c r="EK133" s="581">
        <f>AO133*((Resultat_liste!$Y135+20)/20)+Resultat_liste!$V135</f>
        <v>0</v>
      </c>
      <c r="EL133" s="581">
        <f>AP133*((Resultat_liste!$Y135+20)/20)+Resultat_liste!$V135</f>
        <v>-26</v>
      </c>
      <c r="EM133" s="581">
        <f>AQ133*((Resultat_liste!$Y135+20)/20)+Resultat_liste!$V135</f>
        <v>0</v>
      </c>
      <c r="EN133" s="581">
        <f>AR133*((Resultat_liste!$Y135+20)/20)+Resultat_liste!$V135</f>
        <v>26</v>
      </c>
      <c r="EO133" s="581">
        <f>AS133*((Resultat_liste!$Y135+20)/20)+Resultat_liste!$V135</f>
        <v>0</v>
      </c>
      <c r="EP133" s="581">
        <f>AT133*((Resultat_liste!$Y135+20)/20)+Resultat_liste!$V135</f>
        <v>-26</v>
      </c>
      <c r="EQ133" s="581">
        <f>AU133*((Resultat_liste!$Y135+20)/20)+Resultat_liste!$V135</f>
        <v>0</v>
      </c>
      <c r="ER133" s="581">
        <f>AV133*((Resultat_liste!$Y135+20)/20)+Resultat_liste!$V135</f>
        <v>26</v>
      </c>
      <c r="ES133" s="581">
        <f>AW133*((Resultat_liste!$Y135+20)/20)+Resultat_liste!$V135</f>
        <v>0</v>
      </c>
      <c r="ET133" s="581">
        <f>AX133*((Resultat_liste!$Y135+20)/20)+Resultat_liste!$V135</f>
        <v>-26</v>
      </c>
      <c r="EU133" s="581">
        <f>AY133*((Resultat_liste!$Y135+20)/20)+Resultat_liste!$V135</f>
        <v>0</v>
      </c>
      <c r="EV133" s="581">
        <f>AZ133*((Resultat_liste!$Y135+20)/20)+Resultat_liste!$V135</f>
        <v>26</v>
      </c>
      <c r="EW133" s="581">
        <f>BA133*((Resultat_liste!$Y135+20)/20)+Resultat_liste!$V135</f>
        <v>0</v>
      </c>
      <c r="EX133" s="581">
        <f>BB133*((Resultat_liste!$Y135+20)/20)+Resultat_liste!$V135</f>
        <v>-26</v>
      </c>
      <c r="EY133" s="581">
        <f>BC133*((Resultat_liste!$Y135+20)/20)+Resultat_liste!$V135</f>
        <v>0</v>
      </c>
      <c r="EZ133" s="581">
        <f>BD133*((Resultat_liste!$Y135+20)/20)+Resultat_liste!$V135</f>
        <v>26</v>
      </c>
      <c r="FA133" s="581">
        <f>BE133*((Resultat_liste!$Y135+20)/20)+Resultat_liste!$V135</f>
        <v>0</v>
      </c>
      <c r="FB133" s="581">
        <f t="shared" si="272"/>
        <v>20</v>
      </c>
      <c r="FC133" s="581">
        <f t="shared" si="273"/>
        <v>0</v>
      </c>
      <c r="FD133" s="581">
        <f t="shared" si="274"/>
        <v>-20</v>
      </c>
      <c r="FE133" s="581">
        <f t="shared" si="275"/>
        <v>0</v>
      </c>
      <c r="FF133" s="581">
        <f t="shared" si="276"/>
        <v>20</v>
      </c>
      <c r="FG133" s="581">
        <f t="shared" si="277"/>
        <v>0</v>
      </c>
      <c r="FH133" s="581">
        <f t="shared" si="278"/>
        <v>-20</v>
      </c>
      <c r="FI133" s="581">
        <f t="shared" si="279"/>
        <v>0</v>
      </c>
      <c r="FJ133" s="581">
        <f t="shared" si="280"/>
        <v>20</v>
      </c>
      <c r="FK133" s="581">
        <f t="shared" si="281"/>
        <v>0</v>
      </c>
      <c r="FL133" s="581">
        <f t="shared" si="282"/>
        <v>-20</v>
      </c>
      <c r="FM133" s="581">
        <f t="shared" si="283"/>
        <v>0</v>
      </c>
      <c r="FN133" s="581">
        <f t="shared" si="284"/>
        <v>20</v>
      </c>
      <c r="FO133" s="581">
        <f t="shared" si="285"/>
        <v>0</v>
      </c>
      <c r="FP133" s="581">
        <f t="shared" si="286"/>
        <v>-20</v>
      </c>
      <c r="FQ133" s="581">
        <f t="shared" si="287"/>
        <v>0</v>
      </c>
      <c r="FR133" s="581">
        <f t="shared" si="288"/>
        <v>20</v>
      </c>
      <c r="FS133" s="581">
        <f t="shared" si="289"/>
        <v>0</v>
      </c>
      <c r="FT133" s="581">
        <f t="shared" si="290"/>
        <v>-20</v>
      </c>
      <c r="FU133" s="581">
        <f t="shared" si="291"/>
        <v>0</v>
      </c>
      <c r="FV133" s="581">
        <f t="shared" si="292"/>
        <v>20</v>
      </c>
      <c r="FW133" s="581">
        <f t="shared" si="293"/>
        <v>0</v>
      </c>
      <c r="FX133" s="581">
        <f t="shared" si="294"/>
        <v>-20</v>
      </c>
      <c r="FY133" s="581">
        <f t="shared" si="295"/>
        <v>0</v>
      </c>
      <c r="FZ133" s="581">
        <f t="shared" si="296"/>
        <v>20</v>
      </c>
      <c r="GA133" s="581">
        <f t="shared" si="297"/>
        <v>0</v>
      </c>
      <c r="GB133" s="581">
        <f t="shared" si="201"/>
        <v>-20</v>
      </c>
      <c r="GC133" s="581">
        <f t="shared" si="202"/>
        <v>0</v>
      </c>
      <c r="GD133" s="581">
        <f t="shared" si="203"/>
        <v>20</v>
      </c>
      <c r="GE133" s="581">
        <f t="shared" si="204"/>
        <v>0</v>
      </c>
      <c r="GF133" s="581">
        <f t="shared" si="205"/>
        <v>-20</v>
      </c>
      <c r="GG133" s="581">
        <f t="shared" si="206"/>
        <v>0</v>
      </c>
      <c r="GH133" s="581">
        <f t="shared" si="207"/>
        <v>20</v>
      </c>
      <c r="GI133" s="581">
        <f t="shared" si="208"/>
        <v>0</v>
      </c>
      <c r="GJ133" s="581">
        <f t="shared" si="209"/>
        <v>-20</v>
      </c>
      <c r="GK133" s="581">
        <f t="shared" si="210"/>
        <v>0</v>
      </c>
      <c r="GL133" s="581">
        <f t="shared" si="211"/>
        <v>20</v>
      </c>
      <c r="GM133" s="581">
        <f t="shared" si="212"/>
        <v>0</v>
      </c>
      <c r="GN133" s="581">
        <f t="shared" si="213"/>
        <v>-20</v>
      </c>
      <c r="GO133" s="581">
        <f t="shared" si="214"/>
        <v>0</v>
      </c>
      <c r="GP133" s="581">
        <f t="shared" si="215"/>
        <v>20</v>
      </c>
      <c r="GQ133" s="581">
        <f t="shared" si="216"/>
        <v>0</v>
      </c>
      <c r="GR133" s="581">
        <f t="shared" si="217"/>
        <v>-20</v>
      </c>
      <c r="GS133" s="581">
        <f t="shared" si="218"/>
        <v>0</v>
      </c>
      <c r="GT133" s="581">
        <f t="shared" si="219"/>
        <v>20</v>
      </c>
      <c r="GU133" s="581">
        <f t="shared" si="220"/>
        <v>0</v>
      </c>
      <c r="GV133" s="581">
        <f t="shared" si="221"/>
        <v>-20</v>
      </c>
      <c r="GW133" s="581">
        <f t="shared" si="222"/>
        <v>0</v>
      </c>
      <c r="GX133" s="581">
        <f t="shared" si="223"/>
        <v>20</v>
      </c>
      <c r="GY133" s="581">
        <f t="shared" si="224"/>
        <v>0</v>
      </c>
    </row>
    <row r="134" spans="1:207" ht="16.5" thickTop="1" thickBot="1" x14ac:dyDescent="0.3">
      <c r="A134" s="581">
        <v>1330</v>
      </c>
      <c r="B134" s="584" t="s">
        <v>134</v>
      </c>
      <c r="C134" s="581">
        <f t="shared" si="298"/>
        <v>19</v>
      </c>
      <c r="D134" s="581">
        <f t="shared" si="225"/>
        <v>1904</v>
      </c>
      <c r="E134" s="581">
        <v>1330</v>
      </c>
      <c r="F134" s="581">
        <f t="shared" si="299"/>
        <v>4</v>
      </c>
      <c r="G134" s="582" t="str">
        <f t="shared" si="200"/>
        <v>argent</v>
      </c>
      <c r="H134" s="581">
        <v>20</v>
      </c>
      <c r="I134" s="581">
        <v>0</v>
      </c>
      <c r="J134" s="581">
        <v>-20</v>
      </c>
      <c r="K134" s="581">
        <v>0</v>
      </c>
      <c r="L134" s="581">
        <f t="shared" si="226"/>
        <v>20</v>
      </c>
      <c r="M134" s="581">
        <f t="shared" si="227"/>
        <v>0</v>
      </c>
      <c r="N134" s="581">
        <f t="shared" si="228"/>
        <v>-20</v>
      </c>
      <c r="O134" s="581">
        <f t="shared" si="229"/>
        <v>0</v>
      </c>
      <c r="P134" s="581">
        <f t="shared" si="230"/>
        <v>20</v>
      </c>
      <c r="Q134" s="581">
        <f t="shared" si="231"/>
        <v>0</v>
      </c>
      <c r="R134" s="581">
        <f t="shared" si="232"/>
        <v>-20</v>
      </c>
      <c r="S134" s="581">
        <f t="shared" si="233"/>
        <v>0</v>
      </c>
      <c r="T134" s="581">
        <f t="shared" si="234"/>
        <v>20</v>
      </c>
      <c r="U134" s="581">
        <f t="shared" si="235"/>
        <v>0</v>
      </c>
      <c r="V134" s="581">
        <f t="shared" si="236"/>
        <v>-20</v>
      </c>
      <c r="W134" s="581">
        <f t="shared" si="237"/>
        <v>0</v>
      </c>
      <c r="X134" s="581">
        <f t="shared" si="238"/>
        <v>20</v>
      </c>
      <c r="Y134" s="581">
        <f t="shared" si="239"/>
        <v>0</v>
      </c>
      <c r="Z134" s="581">
        <f t="shared" si="240"/>
        <v>-20</v>
      </c>
      <c r="AA134" s="581">
        <f t="shared" si="241"/>
        <v>0</v>
      </c>
      <c r="AB134" s="581">
        <f t="shared" si="242"/>
        <v>20</v>
      </c>
      <c r="AC134" s="581">
        <f t="shared" si="243"/>
        <v>0</v>
      </c>
      <c r="AD134" s="581">
        <f t="shared" si="244"/>
        <v>-20</v>
      </c>
      <c r="AE134" s="581">
        <f t="shared" si="245"/>
        <v>0</v>
      </c>
      <c r="AF134" s="581">
        <f t="shared" si="246"/>
        <v>20</v>
      </c>
      <c r="AG134" s="581">
        <f t="shared" si="247"/>
        <v>0</v>
      </c>
      <c r="AH134" s="581">
        <f t="shared" si="248"/>
        <v>-20</v>
      </c>
      <c r="AI134" s="581">
        <f t="shared" si="249"/>
        <v>0</v>
      </c>
      <c r="AJ134" s="581">
        <f t="shared" si="250"/>
        <v>20</v>
      </c>
      <c r="AK134" s="581">
        <f t="shared" si="251"/>
        <v>0</v>
      </c>
      <c r="AL134" s="581">
        <f t="shared" si="252"/>
        <v>-20</v>
      </c>
      <c r="AM134" s="581">
        <f t="shared" si="253"/>
        <v>0</v>
      </c>
      <c r="AN134" s="581">
        <f t="shared" si="254"/>
        <v>20</v>
      </c>
      <c r="AO134" s="581">
        <f t="shared" si="255"/>
        <v>0</v>
      </c>
      <c r="AP134" s="581">
        <f t="shared" si="256"/>
        <v>-20</v>
      </c>
      <c r="AQ134" s="581">
        <f t="shared" si="257"/>
        <v>0</v>
      </c>
      <c r="AR134" s="581">
        <f t="shared" si="258"/>
        <v>20</v>
      </c>
      <c r="AS134" s="581">
        <f t="shared" si="259"/>
        <v>0</v>
      </c>
      <c r="AT134" s="581">
        <f t="shared" si="260"/>
        <v>-20</v>
      </c>
      <c r="AU134" s="581">
        <f t="shared" si="261"/>
        <v>0</v>
      </c>
      <c r="AV134" s="581">
        <f t="shared" si="262"/>
        <v>20</v>
      </c>
      <c r="AW134" s="581">
        <f t="shared" si="263"/>
        <v>0</v>
      </c>
      <c r="AX134" s="581">
        <f t="shared" si="264"/>
        <v>-20</v>
      </c>
      <c r="AY134" s="581">
        <f t="shared" si="265"/>
        <v>0</v>
      </c>
      <c r="AZ134" s="581">
        <f t="shared" si="266"/>
        <v>20</v>
      </c>
      <c r="BA134" s="581">
        <f t="shared" si="267"/>
        <v>0</v>
      </c>
      <c r="BB134" s="581">
        <f t="shared" si="268"/>
        <v>-20</v>
      </c>
      <c r="BC134" s="581">
        <f t="shared" si="269"/>
        <v>0</v>
      </c>
      <c r="BD134" s="581">
        <f t="shared" si="270"/>
        <v>20</v>
      </c>
      <c r="BE134" s="581">
        <f t="shared" si="271"/>
        <v>0</v>
      </c>
      <c r="BF134" s="581">
        <f>H134*((Resultat_liste!$M136+20)/20)+Resultat_liste!$J136</f>
        <v>35</v>
      </c>
      <c r="BG134" s="581">
        <f>I134*((Resultat_liste!$M136+20)/20)+Resultat_liste!$J136</f>
        <v>0</v>
      </c>
      <c r="BH134" s="581">
        <f>J134*((Resultat_liste!$M136+20)/20)+Resultat_liste!$J136</f>
        <v>-35</v>
      </c>
      <c r="BI134" s="581">
        <f>K134*((Resultat_liste!$M136+20)/20)+Resultat_liste!$J136</f>
        <v>0</v>
      </c>
      <c r="BJ134" s="581">
        <f>L134*((Resultat_liste!$M136+20)/20)+Resultat_liste!$J136</f>
        <v>35</v>
      </c>
      <c r="BK134" s="581">
        <f>M134*((Resultat_liste!$M136+20)/20)+Resultat_liste!$J136</f>
        <v>0</v>
      </c>
      <c r="BL134" s="581">
        <f>N134*((Resultat_liste!$M136+20)/20)+Resultat_liste!$J136</f>
        <v>-35</v>
      </c>
      <c r="BM134" s="581">
        <f>O134*((Resultat_liste!$M136+20)/20)+Resultat_liste!$J136</f>
        <v>0</v>
      </c>
      <c r="BN134" s="581">
        <f>P134*((Resultat_liste!$M136+20)/20)+Resultat_liste!$J136</f>
        <v>35</v>
      </c>
      <c r="BO134" s="581">
        <f>Q134*((Resultat_liste!$M136+20)/20)+Resultat_liste!$J136</f>
        <v>0</v>
      </c>
      <c r="BP134" s="581">
        <f>R134*((Resultat_liste!$M136+20)/20)+Resultat_liste!$J136</f>
        <v>-35</v>
      </c>
      <c r="BQ134" s="581">
        <f>S134*((Resultat_liste!$M136+20)/20)+Resultat_liste!$J136</f>
        <v>0</v>
      </c>
      <c r="BR134" s="581">
        <f>T134*((Resultat_liste!$M136+20)/20)+Resultat_liste!$J136</f>
        <v>35</v>
      </c>
      <c r="BS134" s="581">
        <f>U134*((Resultat_liste!$M136+20)/20)+Resultat_liste!$J136</f>
        <v>0</v>
      </c>
      <c r="BT134" s="581">
        <f>V134*((Resultat_liste!$M136+20)/20)+Resultat_liste!$J136</f>
        <v>-35</v>
      </c>
      <c r="BU134" s="581">
        <f>W134*((Resultat_liste!$M136+20)/20)+Resultat_liste!$J136</f>
        <v>0</v>
      </c>
      <c r="BV134" s="581">
        <f>X134*((Resultat_liste!$M136+20)/20)+Resultat_liste!$J136</f>
        <v>35</v>
      </c>
      <c r="BW134" s="581">
        <f>Y134*((Resultat_liste!$M136+20)/20)+Resultat_liste!$J136</f>
        <v>0</v>
      </c>
      <c r="BX134" s="581">
        <f>Z134*((Resultat_liste!$M136+20)/20)+Resultat_liste!$J136</f>
        <v>-35</v>
      </c>
      <c r="BY134" s="581">
        <f>AA134*((Resultat_liste!$M136+20)/20)+Resultat_liste!$J136</f>
        <v>0</v>
      </c>
      <c r="BZ134" s="581">
        <f>AB134*((Resultat_liste!$M136+20)/20)+Resultat_liste!$J136</f>
        <v>35</v>
      </c>
      <c r="CA134" s="581">
        <f>AC134*((Resultat_liste!$M136+20)/20)+Resultat_liste!$J136</f>
        <v>0</v>
      </c>
      <c r="CB134" s="581">
        <f>AD134*((Resultat_liste!$M136+20)/20)+Resultat_liste!$J136</f>
        <v>-35</v>
      </c>
      <c r="CC134" s="581">
        <f>AE134*((Resultat_liste!$M136+20)/20)+Resultat_liste!$J136</f>
        <v>0</v>
      </c>
      <c r="CD134" s="581">
        <f>AF134*((Resultat_liste!$M136+20)/20)+Resultat_liste!$J136</f>
        <v>35</v>
      </c>
      <c r="CE134" s="581">
        <f>AG134*((Resultat_liste!$M136+20)/20)+Resultat_liste!$J136</f>
        <v>0</v>
      </c>
      <c r="CF134" s="581">
        <f>AH134*((Resultat_liste!$M136+20)/20)+Resultat_liste!$J136</f>
        <v>-35</v>
      </c>
      <c r="CG134" s="581">
        <f>AI134*((Resultat_liste!$M136+20)/20)+Resultat_liste!$J136</f>
        <v>0</v>
      </c>
      <c r="CH134" s="581">
        <f>AJ134*((Resultat_liste!$M136+20)/20)+Resultat_liste!$J136</f>
        <v>35</v>
      </c>
      <c r="CI134" s="581">
        <f>AK134*((Resultat_liste!$M136+20)/20)+Resultat_liste!$J136</f>
        <v>0</v>
      </c>
      <c r="CJ134" s="581">
        <f>AL134*((Resultat_liste!$M136+20)/20)+Resultat_liste!$J136</f>
        <v>-35</v>
      </c>
      <c r="CK134" s="581">
        <f>AM134*((Resultat_liste!$M136+20)/20)+Resultat_liste!$J136</f>
        <v>0</v>
      </c>
      <c r="CL134" s="581">
        <f>AN134*((Resultat_liste!$M136+20)/20)+Resultat_liste!$J136</f>
        <v>35</v>
      </c>
      <c r="CM134" s="581">
        <f>AO134*((Resultat_liste!$M136+20)/20)+Resultat_liste!$J136</f>
        <v>0</v>
      </c>
      <c r="CN134" s="581">
        <f>AP134*((Resultat_liste!$M136+20)/20)+Resultat_liste!$J136</f>
        <v>-35</v>
      </c>
      <c r="CO134" s="581">
        <f>AQ134*((Resultat_liste!$M136+20)/20)+Resultat_liste!$J136</f>
        <v>0</v>
      </c>
      <c r="CP134" s="581">
        <f>AR134*((Resultat_liste!$M136+20)/20)+Resultat_liste!$J136</f>
        <v>35</v>
      </c>
      <c r="CQ134" s="581">
        <f>AS134*((Resultat_liste!$M136+20)/20)+Resultat_liste!$J136</f>
        <v>0</v>
      </c>
      <c r="CR134" s="581">
        <f>AT134*((Resultat_liste!$M136+20)/20)+Resultat_liste!$J136</f>
        <v>-35</v>
      </c>
      <c r="CS134" s="581">
        <f>AU134*((Resultat_liste!$M136+20)/20)+Resultat_liste!$J136</f>
        <v>0</v>
      </c>
      <c r="CT134" s="581">
        <f>AV134*((Resultat_liste!$M136+20)/20)+Resultat_liste!$J136</f>
        <v>35</v>
      </c>
      <c r="CU134" s="581">
        <f>AW134*((Resultat_liste!$M136+20)/20)+Resultat_liste!$J136</f>
        <v>0</v>
      </c>
      <c r="CV134" s="581">
        <f>AX134*((Resultat_liste!$M136+20)/20)+Resultat_liste!$J136</f>
        <v>-35</v>
      </c>
      <c r="CW134" s="581">
        <f>AY134*((Resultat_liste!$M136+20)/20)+Resultat_liste!$J136</f>
        <v>0</v>
      </c>
      <c r="CX134" s="581">
        <f>AZ134*((Resultat_liste!$M136+20)/20)+Resultat_liste!$J136</f>
        <v>35</v>
      </c>
      <c r="CY134" s="581">
        <f>BA134*((Resultat_liste!$M136+20)/20)+Resultat_liste!$J136</f>
        <v>0</v>
      </c>
      <c r="CZ134" s="581">
        <f>BB134*((Resultat_liste!$M136+20)/20)+Resultat_liste!$J136</f>
        <v>-35</v>
      </c>
      <c r="DA134" s="581">
        <f>BC134*((Resultat_liste!$M136+20)/20)+Resultat_liste!$J136</f>
        <v>0</v>
      </c>
      <c r="DB134" s="581">
        <f>BD134*((Resultat_liste!$M136+20)/20)+Resultat_liste!$J136</f>
        <v>35</v>
      </c>
      <c r="DC134" s="581">
        <f>BE134*((Resultat_liste!$M136+20)/20)+Resultat_liste!$J136</f>
        <v>0</v>
      </c>
      <c r="DD134" s="581">
        <f>H134*((Resultat_liste!$Y136+20)/20)+Resultat_liste!$V136</f>
        <v>36</v>
      </c>
      <c r="DE134" s="581">
        <f>I134*((Resultat_liste!$Y136+20)/20)+Resultat_liste!$V136</f>
        <v>0</v>
      </c>
      <c r="DF134" s="581">
        <f>J134*((Resultat_liste!$Y136+20)/20)+Resultat_liste!$V136</f>
        <v>-36</v>
      </c>
      <c r="DG134" s="581">
        <f>K134*((Resultat_liste!$Y136+20)/20)+Resultat_liste!$V136</f>
        <v>0</v>
      </c>
      <c r="DH134" s="581">
        <f>L134*((Resultat_liste!$Y136+20)/20)+Resultat_liste!$V136</f>
        <v>36</v>
      </c>
      <c r="DI134" s="581">
        <f>M134*((Resultat_liste!$Y136+20)/20)+Resultat_liste!$V136</f>
        <v>0</v>
      </c>
      <c r="DJ134" s="581">
        <f>N134*((Resultat_liste!$Y136+20)/20)+Resultat_liste!$V136</f>
        <v>-36</v>
      </c>
      <c r="DK134" s="581">
        <f>O134*((Resultat_liste!$Y136+20)/20)+Resultat_liste!$V136</f>
        <v>0</v>
      </c>
      <c r="DL134" s="581">
        <f>P134*((Resultat_liste!$Y136+20)/20)+Resultat_liste!$V136</f>
        <v>36</v>
      </c>
      <c r="DM134" s="581">
        <f>Q134*((Resultat_liste!$Y136+20)/20)+Resultat_liste!$V136</f>
        <v>0</v>
      </c>
      <c r="DN134" s="581">
        <f>R134*((Resultat_liste!$Y136+20)/20)+Resultat_liste!$V136</f>
        <v>-36</v>
      </c>
      <c r="DO134" s="581">
        <f>S134*((Resultat_liste!$Y136+20)/20)+Resultat_liste!$V136</f>
        <v>0</v>
      </c>
      <c r="DP134" s="581">
        <f>T134*((Resultat_liste!$Y136+20)/20)+Resultat_liste!$V136</f>
        <v>36</v>
      </c>
      <c r="DQ134" s="581">
        <f>U134*((Resultat_liste!$Y136+20)/20)+Resultat_liste!$V136</f>
        <v>0</v>
      </c>
      <c r="DR134" s="581">
        <f>V134*((Resultat_liste!$Y136+20)/20)+Resultat_liste!$V136</f>
        <v>-36</v>
      </c>
      <c r="DS134" s="581">
        <f>W134*((Resultat_liste!$Y136+20)/20)+Resultat_liste!$V136</f>
        <v>0</v>
      </c>
      <c r="DT134" s="581">
        <f>X134*((Resultat_liste!$Y136+20)/20)+Resultat_liste!$V136</f>
        <v>36</v>
      </c>
      <c r="DU134" s="581">
        <f>Y134*((Resultat_liste!$Y136+20)/20)+Resultat_liste!$V136</f>
        <v>0</v>
      </c>
      <c r="DV134" s="581">
        <f>Z134*((Resultat_liste!$Y136+20)/20)+Resultat_liste!$V136</f>
        <v>-36</v>
      </c>
      <c r="DW134" s="581">
        <f>AA134*((Resultat_liste!$Y136+20)/20)+Resultat_liste!$V136</f>
        <v>0</v>
      </c>
      <c r="DX134" s="581">
        <f>AB134*((Resultat_liste!$Y136+20)/20)+Resultat_liste!$V136</f>
        <v>36</v>
      </c>
      <c r="DY134" s="581">
        <f>AC134*((Resultat_liste!$Y136+20)/20)+Resultat_liste!$V136</f>
        <v>0</v>
      </c>
      <c r="DZ134" s="581">
        <f>AD134*((Resultat_liste!$Y136+20)/20)+Resultat_liste!$V136</f>
        <v>-36</v>
      </c>
      <c r="EA134" s="581">
        <f>AE134*((Resultat_liste!$Y136+20)/20)+Resultat_liste!$V136</f>
        <v>0</v>
      </c>
      <c r="EB134" s="581">
        <f>AF134*((Resultat_liste!$Y136+20)/20)+Resultat_liste!$V136</f>
        <v>36</v>
      </c>
      <c r="EC134" s="581">
        <f>AG134*((Resultat_liste!$Y136+20)/20)+Resultat_liste!$V136</f>
        <v>0</v>
      </c>
      <c r="ED134" s="581">
        <f>AH134*((Resultat_liste!$Y136+20)/20)+Resultat_liste!$V136</f>
        <v>-36</v>
      </c>
      <c r="EE134" s="581">
        <f>AI134*((Resultat_liste!$Y136+20)/20)+Resultat_liste!$V136</f>
        <v>0</v>
      </c>
      <c r="EF134" s="581">
        <f>AJ134*((Resultat_liste!$Y136+20)/20)+Resultat_liste!$V136</f>
        <v>36</v>
      </c>
      <c r="EG134" s="581">
        <f>AK134*((Resultat_liste!$Y136+20)/20)+Resultat_liste!$V136</f>
        <v>0</v>
      </c>
      <c r="EH134" s="581">
        <f>AL134*((Resultat_liste!$Y136+20)/20)+Resultat_liste!$V136</f>
        <v>-36</v>
      </c>
      <c r="EI134" s="581">
        <f>AM134*((Resultat_liste!$Y136+20)/20)+Resultat_liste!$V136</f>
        <v>0</v>
      </c>
      <c r="EJ134" s="581">
        <f>AN134*((Resultat_liste!$Y136+20)/20)+Resultat_liste!$V136</f>
        <v>36</v>
      </c>
      <c r="EK134" s="581">
        <f>AO134*((Resultat_liste!$Y136+20)/20)+Resultat_liste!$V136</f>
        <v>0</v>
      </c>
      <c r="EL134" s="581">
        <f>AP134*((Resultat_liste!$Y136+20)/20)+Resultat_liste!$V136</f>
        <v>-36</v>
      </c>
      <c r="EM134" s="581">
        <f>AQ134*((Resultat_liste!$Y136+20)/20)+Resultat_liste!$V136</f>
        <v>0</v>
      </c>
      <c r="EN134" s="581">
        <f>AR134*((Resultat_liste!$Y136+20)/20)+Resultat_liste!$V136</f>
        <v>36</v>
      </c>
      <c r="EO134" s="581">
        <f>AS134*((Resultat_liste!$Y136+20)/20)+Resultat_liste!$V136</f>
        <v>0</v>
      </c>
      <c r="EP134" s="581">
        <f>AT134*((Resultat_liste!$Y136+20)/20)+Resultat_liste!$V136</f>
        <v>-36</v>
      </c>
      <c r="EQ134" s="581">
        <f>AU134*((Resultat_liste!$Y136+20)/20)+Resultat_liste!$V136</f>
        <v>0</v>
      </c>
      <c r="ER134" s="581">
        <f>AV134*((Resultat_liste!$Y136+20)/20)+Resultat_liste!$V136</f>
        <v>36</v>
      </c>
      <c r="ES134" s="581">
        <f>AW134*((Resultat_liste!$Y136+20)/20)+Resultat_liste!$V136</f>
        <v>0</v>
      </c>
      <c r="ET134" s="581">
        <f>AX134*((Resultat_liste!$Y136+20)/20)+Resultat_liste!$V136</f>
        <v>-36</v>
      </c>
      <c r="EU134" s="581">
        <f>AY134*((Resultat_liste!$Y136+20)/20)+Resultat_liste!$V136</f>
        <v>0</v>
      </c>
      <c r="EV134" s="581">
        <f>AZ134*((Resultat_liste!$Y136+20)/20)+Resultat_liste!$V136</f>
        <v>36</v>
      </c>
      <c r="EW134" s="581">
        <f>BA134*((Resultat_liste!$Y136+20)/20)+Resultat_liste!$V136</f>
        <v>0</v>
      </c>
      <c r="EX134" s="581">
        <f>BB134*((Resultat_liste!$Y136+20)/20)+Resultat_liste!$V136</f>
        <v>-36</v>
      </c>
      <c r="EY134" s="581">
        <f>BC134*((Resultat_liste!$Y136+20)/20)+Resultat_liste!$V136</f>
        <v>0</v>
      </c>
      <c r="EZ134" s="581">
        <f>BD134*((Resultat_liste!$Y136+20)/20)+Resultat_liste!$V136</f>
        <v>36</v>
      </c>
      <c r="FA134" s="581">
        <f>BE134*((Resultat_liste!$Y136+20)/20)+Resultat_liste!$V136</f>
        <v>0</v>
      </c>
      <c r="FB134" s="581">
        <f t="shared" si="272"/>
        <v>20</v>
      </c>
      <c r="FC134" s="581">
        <f t="shared" si="273"/>
        <v>0</v>
      </c>
      <c r="FD134" s="581">
        <f t="shared" si="274"/>
        <v>-20</v>
      </c>
      <c r="FE134" s="581">
        <f t="shared" si="275"/>
        <v>0</v>
      </c>
      <c r="FF134" s="581">
        <f t="shared" si="276"/>
        <v>20</v>
      </c>
      <c r="FG134" s="581">
        <f t="shared" si="277"/>
        <v>0</v>
      </c>
      <c r="FH134" s="581">
        <f t="shared" si="278"/>
        <v>-20</v>
      </c>
      <c r="FI134" s="581">
        <f t="shared" si="279"/>
        <v>0</v>
      </c>
      <c r="FJ134" s="581">
        <f t="shared" si="280"/>
        <v>20</v>
      </c>
      <c r="FK134" s="581">
        <f t="shared" si="281"/>
        <v>0</v>
      </c>
      <c r="FL134" s="581">
        <f t="shared" si="282"/>
        <v>-20</v>
      </c>
      <c r="FM134" s="581">
        <f t="shared" si="283"/>
        <v>0</v>
      </c>
      <c r="FN134" s="581">
        <f t="shared" si="284"/>
        <v>20</v>
      </c>
      <c r="FO134" s="581">
        <f t="shared" si="285"/>
        <v>0</v>
      </c>
      <c r="FP134" s="581">
        <f t="shared" si="286"/>
        <v>-20</v>
      </c>
      <c r="FQ134" s="581">
        <f t="shared" si="287"/>
        <v>0</v>
      </c>
      <c r="FR134" s="581">
        <f t="shared" si="288"/>
        <v>20</v>
      </c>
      <c r="FS134" s="581">
        <f t="shared" si="289"/>
        <v>0</v>
      </c>
      <c r="FT134" s="581">
        <f t="shared" si="290"/>
        <v>-20</v>
      </c>
      <c r="FU134" s="581">
        <f t="shared" si="291"/>
        <v>0</v>
      </c>
      <c r="FV134" s="581">
        <f t="shared" si="292"/>
        <v>20</v>
      </c>
      <c r="FW134" s="581">
        <f t="shared" si="293"/>
        <v>0</v>
      </c>
      <c r="FX134" s="581">
        <f t="shared" si="294"/>
        <v>-20</v>
      </c>
      <c r="FY134" s="581">
        <f t="shared" si="295"/>
        <v>0</v>
      </c>
      <c r="FZ134" s="581">
        <f t="shared" si="296"/>
        <v>20</v>
      </c>
      <c r="GA134" s="581">
        <f t="shared" si="297"/>
        <v>0</v>
      </c>
      <c r="GB134" s="581">
        <f t="shared" si="201"/>
        <v>-20</v>
      </c>
      <c r="GC134" s="581">
        <f t="shared" si="202"/>
        <v>0</v>
      </c>
      <c r="GD134" s="581">
        <f t="shared" si="203"/>
        <v>20</v>
      </c>
      <c r="GE134" s="581">
        <f t="shared" si="204"/>
        <v>0</v>
      </c>
      <c r="GF134" s="581">
        <f t="shared" si="205"/>
        <v>-20</v>
      </c>
      <c r="GG134" s="581">
        <f t="shared" si="206"/>
        <v>0</v>
      </c>
      <c r="GH134" s="581">
        <f t="shared" si="207"/>
        <v>20</v>
      </c>
      <c r="GI134" s="581">
        <f t="shared" si="208"/>
        <v>0</v>
      </c>
      <c r="GJ134" s="581">
        <f t="shared" si="209"/>
        <v>-20</v>
      </c>
      <c r="GK134" s="581">
        <f t="shared" si="210"/>
        <v>0</v>
      </c>
      <c r="GL134" s="581">
        <f t="shared" si="211"/>
        <v>20</v>
      </c>
      <c r="GM134" s="581">
        <f t="shared" si="212"/>
        <v>0</v>
      </c>
      <c r="GN134" s="581">
        <f t="shared" si="213"/>
        <v>-20</v>
      </c>
      <c r="GO134" s="581">
        <f t="shared" si="214"/>
        <v>0</v>
      </c>
      <c r="GP134" s="581">
        <f t="shared" si="215"/>
        <v>20</v>
      </c>
      <c r="GQ134" s="581">
        <f t="shared" si="216"/>
        <v>0</v>
      </c>
      <c r="GR134" s="581">
        <f t="shared" si="217"/>
        <v>-20</v>
      </c>
      <c r="GS134" s="581">
        <f t="shared" si="218"/>
        <v>0</v>
      </c>
      <c r="GT134" s="581">
        <f t="shared" si="219"/>
        <v>20</v>
      </c>
      <c r="GU134" s="581">
        <f t="shared" si="220"/>
        <v>0</v>
      </c>
      <c r="GV134" s="581">
        <f t="shared" si="221"/>
        <v>-20</v>
      </c>
      <c r="GW134" s="581">
        <f t="shared" si="222"/>
        <v>0</v>
      </c>
      <c r="GX134" s="581">
        <f t="shared" si="223"/>
        <v>20</v>
      </c>
      <c r="GY134" s="581">
        <f t="shared" si="224"/>
        <v>0</v>
      </c>
    </row>
    <row r="135" spans="1:207" ht="16.5" thickTop="1" thickBot="1" x14ac:dyDescent="0.3">
      <c r="A135" s="581">
        <v>1340</v>
      </c>
      <c r="B135" s="584" t="s">
        <v>134</v>
      </c>
      <c r="C135" s="581">
        <f t="shared" si="298"/>
        <v>19</v>
      </c>
      <c r="D135" s="581">
        <f t="shared" si="225"/>
        <v>1905</v>
      </c>
      <c r="E135" s="581">
        <v>1340</v>
      </c>
      <c r="F135" s="581">
        <f t="shared" si="299"/>
        <v>5</v>
      </c>
      <c r="G135" s="582" t="str">
        <f t="shared" si="200"/>
        <v>argent</v>
      </c>
      <c r="H135" s="581">
        <v>20</v>
      </c>
      <c r="I135" s="581">
        <v>0</v>
      </c>
      <c r="J135" s="581">
        <v>-20</v>
      </c>
      <c r="K135" s="581">
        <v>0</v>
      </c>
      <c r="L135" s="581">
        <f t="shared" si="226"/>
        <v>20</v>
      </c>
      <c r="M135" s="581">
        <f t="shared" si="227"/>
        <v>0</v>
      </c>
      <c r="N135" s="581">
        <f t="shared" si="228"/>
        <v>-20</v>
      </c>
      <c r="O135" s="581">
        <f t="shared" si="229"/>
        <v>0</v>
      </c>
      <c r="P135" s="581">
        <f t="shared" si="230"/>
        <v>20</v>
      </c>
      <c r="Q135" s="581">
        <f t="shared" si="231"/>
        <v>0</v>
      </c>
      <c r="R135" s="581">
        <f t="shared" si="232"/>
        <v>-20</v>
      </c>
      <c r="S135" s="581">
        <f t="shared" si="233"/>
        <v>0</v>
      </c>
      <c r="T135" s="581">
        <f t="shared" si="234"/>
        <v>20</v>
      </c>
      <c r="U135" s="581">
        <f t="shared" si="235"/>
        <v>0</v>
      </c>
      <c r="V135" s="581">
        <f t="shared" si="236"/>
        <v>-20</v>
      </c>
      <c r="W135" s="581">
        <f t="shared" si="237"/>
        <v>0</v>
      </c>
      <c r="X135" s="581">
        <f t="shared" si="238"/>
        <v>20</v>
      </c>
      <c r="Y135" s="581">
        <f t="shared" si="239"/>
        <v>0</v>
      </c>
      <c r="Z135" s="581">
        <f t="shared" si="240"/>
        <v>-20</v>
      </c>
      <c r="AA135" s="581">
        <f t="shared" si="241"/>
        <v>0</v>
      </c>
      <c r="AB135" s="581">
        <f t="shared" si="242"/>
        <v>20</v>
      </c>
      <c r="AC135" s="581">
        <f t="shared" si="243"/>
        <v>0</v>
      </c>
      <c r="AD135" s="581">
        <f t="shared" si="244"/>
        <v>-20</v>
      </c>
      <c r="AE135" s="581">
        <f t="shared" si="245"/>
        <v>0</v>
      </c>
      <c r="AF135" s="581">
        <f t="shared" si="246"/>
        <v>20</v>
      </c>
      <c r="AG135" s="581">
        <f t="shared" si="247"/>
        <v>0</v>
      </c>
      <c r="AH135" s="581">
        <f t="shared" si="248"/>
        <v>-20</v>
      </c>
      <c r="AI135" s="581">
        <f t="shared" si="249"/>
        <v>0</v>
      </c>
      <c r="AJ135" s="581">
        <f t="shared" si="250"/>
        <v>20</v>
      </c>
      <c r="AK135" s="581">
        <f t="shared" si="251"/>
        <v>0</v>
      </c>
      <c r="AL135" s="581">
        <f t="shared" si="252"/>
        <v>-20</v>
      </c>
      <c r="AM135" s="581">
        <f t="shared" si="253"/>
        <v>0</v>
      </c>
      <c r="AN135" s="581">
        <f t="shared" si="254"/>
        <v>20</v>
      </c>
      <c r="AO135" s="581">
        <f t="shared" si="255"/>
        <v>0</v>
      </c>
      <c r="AP135" s="581">
        <f t="shared" si="256"/>
        <v>-20</v>
      </c>
      <c r="AQ135" s="581">
        <f t="shared" si="257"/>
        <v>0</v>
      </c>
      <c r="AR135" s="581">
        <f t="shared" si="258"/>
        <v>20</v>
      </c>
      <c r="AS135" s="581">
        <f t="shared" si="259"/>
        <v>0</v>
      </c>
      <c r="AT135" s="581">
        <f t="shared" si="260"/>
        <v>-20</v>
      </c>
      <c r="AU135" s="581">
        <f t="shared" si="261"/>
        <v>0</v>
      </c>
      <c r="AV135" s="581">
        <f t="shared" si="262"/>
        <v>20</v>
      </c>
      <c r="AW135" s="581">
        <f t="shared" si="263"/>
        <v>0</v>
      </c>
      <c r="AX135" s="581">
        <f t="shared" si="264"/>
        <v>-20</v>
      </c>
      <c r="AY135" s="581">
        <f t="shared" si="265"/>
        <v>0</v>
      </c>
      <c r="AZ135" s="581">
        <f t="shared" si="266"/>
        <v>20</v>
      </c>
      <c r="BA135" s="581">
        <f t="shared" si="267"/>
        <v>0</v>
      </c>
      <c r="BB135" s="581">
        <f t="shared" si="268"/>
        <v>-20</v>
      </c>
      <c r="BC135" s="581">
        <f t="shared" si="269"/>
        <v>0</v>
      </c>
      <c r="BD135" s="581">
        <f t="shared" si="270"/>
        <v>20</v>
      </c>
      <c r="BE135" s="581">
        <f t="shared" si="271"/>
        <v>0</v>
      </c>
      <c r="BF135" s="581">
        <f>H135*((Resultat_liste!$M137+20)/20)+Resultat_liste!$J137</f>
        <v>31</v>
      </c>
      <c r="BG135" s="581">
        <f>I135*((Resultat_liste!$M137+20)/20)+Resultat_liste!$J137</f>
        <v>0</v>
      </c>
      <c r="BH135" s="581">
        <f>J135*((Resultat_liste!$M137+20)/20)+Resultat_liste!$J137</f>
        <v>-31</v>
      </c>
      <c r="BI135" s="581">
        <f>K135*((Resultat_liste!$M137+20)/20)+Resultat_liste!$J137</f>
        <v>0</v>
      </c>
      <c r="BJ135" s="581">
        <f>L135*((Resultat_liste!$M137+20)/20)+Resultat_liste!$J137</f>
        <v>31</v>
      </c>
      <c r="BK135" s="581">
        <f>M135*((Resultat_liste!$M137+20)/20)+Resultat_liste!$J137</f>
        <v>0</v>
      </c>
      <c r="BL135" s="581">
        <f>N135*((Resultat_liste!$M137+20)/20)+Resultat_liste!$J137</f>
        <v>-31</v>
      </c>
      <c r="BM135" s="581">
        <f>O135*((Resultat_liste!$M137+20)/20)+Resultat_liste!$J137</f>
        <v>0</v>
      </c>
      <c r="BN135" s="581">
        <f>P135*((Resultat_liste!$M137+20)/20)+Resultat_liste!$J137</f>
        <v>31</v>
      </c>
      <c r="BO135" s="581">
        <f>Q135*((Resultat_liste!$M137+20)/20)+Resultat_liste!$J137</f>
        <v>0</v>
      </c>
      <c r="BP135" s="581">
        <f>R135*((Resultat_liste!$M137+20)/20)+Resultat_liste!$J137</f>
        <v>-31</v>
      </c>
      <c r="BQ135" s="581">
        <f>S135*((Resultat_liste!$M137+20)/20)+Resultat_liste!$J137</f>
        <v>0</v>
      </c>
      <c r="BR135" s="581">
        <f>T135*((Resultat_liste!$M137+20)/20)+Resultat_liste!$J137</f>
        <v>31</v>
      </c>
      <c r="BS135" s="581">
        <f>U135*((Resultat_liste!$M137+20)/20)+Resultat_liste!$J137</f>
        <v>0</v>
      </c>
      <c r="BT135" s="581">
        <f>V135*((Resultat_liste!$M137+20)/20)+Resultat_liste!$J137</f>
        <v>-31</v>
      </c>
      <c r="BU135" s="581">
        <f>W135*((Resultat_liste!$M137+20)/20)+Resultat_liste!$J137</f>
        <v>0</v>
      </c>
      <c r="BV135" s="581">
        <f>X135*((Resultat_liste!$M137+20)/20)+Resultat_liste!$J137</f>
        <v>31</v>
      </c>
      <c r="BW135" s="581">
        <f>Y135*((Resultat_liste!$M137+20)/20)+Resultat_liste!$J137</f>
        <v>0</v>
      </c>
      <c r="BX135" s="581">
        <f>Z135*((Resultat_liste!$M137+20)/20)+Resultat_liste!$J137</f>
        <v>-31</v>
      </c>
      <c r="BY135" s="581">
        <f>AA135*((Resultat_liste!$M137+20)/20)+Resultat_liste!$J137</f>
        <v>0</v>
      </c>
      <c r="BZ135" s="581">
        <f>AB135*((Resultat_liste!$M137+20)/20)+Resultat_liste!$J137</f>
        <v>31</v>
      </c>
      <c r="CA135" s="581">
        <f>AC135*((Resultat_liste!$M137+20)/20)+Resultat_liste!$J137</f>
        <v>0</v>
      </c>
      <c r="CB135" s="581">
        <f>AD135*((Resultat_liste!$M137+20)/20)+Resultat_liste!$J137</f>
        <v>-31</v>
      </c>
      <c r="CC135" s="581">
        <f>AE135*((Resultat_liste!$M137+20)/20)+Resultat_liste!$J137</f>
        <v>0</v>
      </c>
      <c r="CD135" s="581">
        <f>AF135*((Resultat_liste!$M137+20)/20)+Resultat_liste!$J137</f>
        <v>31</v>
      </c>
      <c r="CE135" s="581">
        <f>AG135*((Resultat_liste!$M137+20)/20)+Resultat_liste!$J137</f>
        <v>0</v>
      </c>
      <c r="CF135" s="581">
        <f>AH135*((Resultat_liste!$M137+20)/20)+Resultat_liste!$J137</f>
        <v>-31</v>
      </c>
      <c r="CG135" s="581">
        <f>AI135*((Resultat_liste!$M137+20)/20)+Resultat_liste!$J137</f>
        <v>0</v>
      </c>
      <c r="CH135" s="581">
        <f>AJ135*((Resultat_liste!$M137+20)/20)+Resultat_liste!$J137</f>
        <v>31</v>
      </c>
      <c r="CI135" s="581">
        <f>AK135*((Resultat_liste!$M137+20)/20)+Resultat_liste!$J137</f>
        <v>0</v>
      </c>
      <c r="CJ135" s="581">
        <f>AL135*((Resultat_liste!$M137+20)/20)+Resultat_liste!$J137</f>
        <v>-31</v>
      </c>
      <c r="CK135" s="581">
        <f>AM135*((Resultat_liste!$M137+20)/20)+Resultat_liste!$J137</f>
        <v>0</v>
      </c>
      <c r="CL135" s="581">
        <f>AN135*((Resultat_liste!$M137+20)/20)+Resultat_liste!$J137</f>
        <v>31</v>
      </c>
      <c r="CM135" s="581">
        <f>AO135*((Resultat_liste!$M137+20)/20)+Resultat_liste!$J137</f>
        <v>0</v>
      </c>
      <c r="CN135" s="581">
        <f>AP135*((Resultat_liste!$M137+20)/20)+Resultat_liste!$J137</f>
        <v>-31</v>
      </c>
      <c r="CO135" s="581">
        <f>AQ135*((Resultat_liste!$M137+20)/20)+Resultat_liste!$J137</f>
        <v>0</v>
      </c>
      <c r="CP135" s="581">
        <f>AR135*((Resultat_liste!$M137+20)/20)+Resultat_liste!$J137</f>
        <v>31</v>
      </c>
      <c r="CQ135" s="581">
        <f>AS135*((Resultat_liste!$M137+20)/20)+Resultat_liste!$J137</f>
        <v>0</v>
      </c>
      <c r="CR135" s="581">
        <f>AT135*((Resultat_liste!$M137+20)/20)+Resultat_liste!$J137</f>
        <v>-31</v>
      </c>
      <c r="CS135" s="581">
        <f>AU135*((Resultat_liste!$M137+20)/20)+Resultat_liste!$J137</f>
        <v>0</v>
      </c>
      <c r="CT135" s="581">
        <f>AV135*((Resultat_liste!$M137+20)/20)+Resultat_liste!$J137</f>
        <v>31</v>
      </c>
      <c r="CU135" s="581">
        <f>AW135*((Resultat_liste!$M137+20)/20)+Resultat_liste!$J137</f>
        <v>0</v>
      </c>
      <c r="CV135" s="581">
        <f>AX135*((Resultat_liste!$M137+20)/20)+Resultat_liste!$J137</f>
        <v>-31</v>
      </c>
      <c r="CW135" s="581">
        <f>AY135*((Resultat_liste!$M137+20)/20)+Resultat_liste!$J137</f>
        <v>0</v>
      </c>
      <c r="CX135" s="581">
        <f>AZ135*((Resultat_liste!$M137+20)/20)+Resultat_liste!$J137</f>
        <v>31</v>
      </c>
      <c r="CY135" s="581">
        <f>BA135*((Resultat_liste!$M137+20)/20)+Resultat_liste!$J137</f>
        <v>0</v>
      </c>
      <c r="CZ135" s="581">
        <f>BB135*((Resultat_liste!$M137+20)/20)+Resultat_liste!$J137</f>
        <v>-31</v>
      </c>
      <c r="DA135" s="581">
        <f>BC135*((Resultat_liste!$M137+20)/20)+Resultat_liste!$J137</f>
        <v>0</v>
      </c>
      <c r="DB135" s="581">
        <f>BD135*((Resultat_liste!$M137+20)/20)+Resultat_liste!$J137</f>
        <v>31</v>
      </c>
      <c r="DC135" s="581">
        <f>BE135*((Resultat_liste!$M137+20)/20)+Resultat_liste!$J137</f>
        <v>0</v>
      </c>
      <c r="DD135" s="581">
        <f>H135*((Resultat_liste!$Y137+20)/20)+Resultat_liste!$V137</f>
        <v>30</v>
      </c>
      <c r="DE135" s="581">
        <f>I135*((Resultat_liste!$Y137+20)/20)+Resultat_liste!$V137</f>
        <v>0</v>
      </c>
      <c r="DF135" s="581">
        <f>J135*((Resultat_liste!$Y137+20)/20)+Resultat_liste!$V137</f>
        <v>-30</v>
      </c>
      <c r="DG135" s="581">
        <f>K135*((Resultat_liste!$Y137+20)/20)+Resultat_liste!$V137</f>
        <v>0</v>
      </c>
      <c r="DH135" s="581">
        <f>L135*((Resultat_liste!$Y137+20)/20)+Resultat_liste!$V137</f>
        <v>30</v>
      </c>
      <c r="DI135" s="581">
        <f>M135*((Resultat_liste!$Y137+20)/20)+Resultat_liste!$V137</f>
        <v>0</v>
      </c>
      <c r="DJ135" s="581">
        <f>N135*((Resultat_liste!$Y137+20)/20)+Resultat_liste!$V137</f>
        <v>-30</v>
      </c>
      <c r="DK135" s="581">
        <f>O135*((Resultat_liste!$Y137+20)/20)+Resultat_liste!$V137</f>
        <v>0</v>
      </c>
      <c r="DL135" s="581">
        <f>P135*((Resultat_liste!$Y137+20)/20)+Resultat_liste!$V137</f>
        <v>30</v>
      </c>
      <c r="DM135" s="581">
        <f>Q135*((Resultat_liste!$Y137+20)/20)+Resultat_liste!$V137</f>
        <v>0</v>
      </c>
      <c r="DN135" s="581">
        <f>R135*((Resultat_liste!$Y137+20)/20)+Resultat_liste!$V137</f>
        <v>-30</v>
      </c>
      <c r="DO135" s="581">
        <f>S135*((Resultat_liste!$Y137+20)/20)+Resultat_liste!$V137</f>
        <v>0</v>
      </c>
      <c r="DP135" s="581">
        <f>T135*((Resultat_liste!$Y137+20)/20)+Resultat_liste!$V137</f>
        <v>30</v>
      </c>
      <c r="DQ135" s="581">
        <f>U135*((Resultat_liste!$Y137+20)/20)+Resultat_liste!$V137</f>
        <v>0</v>
      </c>
      <c r="DR135" s="581">
        <f>V135*((Resultat_liste!$Y137+20)/20)+Resultat_liste!$V137</f>
        <v>-30</v>
      </c>
      <c r="DS135" s="581">
        <f>W135*((Resultat_liste!$Y137+20)/20)+Resultat_liste!$V137</f>
        <v>0</v>
      </c>
      <c r="DT135" s="581">
        <f>X135*((Resultat_liste!$Y137+20)/20)+Resultat_liste!$V137</f>
        <v>30</v>
      </c>
      <c r="DU135" s="581">
        <f>Y135*((Resultat_liste!$Y137+20)/20)+Resultat_liste!$V137</f>
        <v>0</v>
      </c>
      <c r="DV135" s="581">
        <f>Z135*((Resultat_liste!$Y137+20)/20)+Resultat_liste!$V137</f>
        <v>-30</v>
      </c>
      <c r="DW135" s="581">
        <f>AA135*((Resultat_liste!$Y137+20)/20)+Resultat_liste!$V137</f>
        <v>0</v>
      </c>
      <c r="DX135" s="581">
        <f>AB135*((Resultat_liste!$Y137+20)/20)+Resultat_liste!$V137</f>
        <v>30</v>
      </c>
      <c r="DY135" s="581">
        <f>AC135*((Resultat_liste!$Y137+20)/20)+Resultat_liste!$V137</f>
        <v>0</v>
      </c>
      <c r="DZ135" s="581">
        <f>AD135*((Resultat_liste!$Y137+20)/20)+Resultat_liste!$V137</f>
        <v>-30</v>
      </c>
      <c r="EA135" s="581">
        <f>AE135*((Resultat_liste!$Y137+20)/20)+Resultat_liste!$V137</f>
        <v>0</v>
      </c>
      <c r="EB135" s="581">
        <f>AF135*((Resultat_liste!$Y137+20)/20)+Resultat_liste!$V137</f>
        <v>30</v>
      </c>
      <c r="EC135" s="581">
        <f>AG135*((Resultat_liste!$Y137+20)/20)+Resultat_liste!$V137</f>
        <v>0</v>
      </c>
      <c r="ED135" s="581">
        <f>AH135*((Resultat_liste!$Y137+20)/20)+Resultat_liste!$V137</f>
        <v>-30</v>
      </c>
      <c r="EE135" s="581">
        <f>AI135*((Resultat_liste!$Y137+20)/20)+Resultat_liste!$V137</f>
        <v>0</v>
      </c>
      <c r="EF135" s="581">
        <f>AJ135*((Resultat_liste!$Y137+20)/20)+Resultat_liste!$V137</f>
        <v>30</v>
      </c>
      <c r="EG135" s="581">
        <f>AK135*((Resultat_liste!$Y137+20)/20)+Resultat_liste!$V137</f>
        <v>0</v>
      </c>
      <c r="EH135" s="581">
        <f>AL135*((Resultat_liste!$Y137+20)/20)+Resultat_liste!$V137</f>
        <v>-30</v>
      </c>
      <c r="EI135" s="581">
        <f>AM135*((Resultat_liste!$Y137+20)/20)+Resultat_liste!$V137</f>
        <v>0</v>
      </c>
      <c r="EJ135" s="581">
        <f>AN135*((Resultat_liste!$Y137+20)/20)+Resultat_liste!$V137</f>
        <v>30</v>
      </c>
      <c r="EK135" s="581">
        <f>AO135*((Resultat_liste!$Y137+20)/20)+Resultat_liste!$V137</f>
        <v>0</v>
      </c>
      <c r="EL135" s="581">
        <f>AP135*((Resultat_liste!$Y137+20)/20)+Resultat_liste!$V137</f>
        <v>-30</v>
      </c>
      <c r="EM135" s="581">
        <f>AQ135*((Resultat_liste!$Y137+20)/20)+Resultat_liste!$V137</f>
        <v>0</v>
      </c>
      <c r="EN135" s="581">
        <f>AR135*((Resultat_liste!$Y137+20)/20)+Resultat_liste!$V137</f>
        <v>30</v>
      </c>
      <c r="EO135" s="581">
        <f>AS135*((Resultat_liste!$Y137+20)/20)+Resultat_liste!$V137</f>
        <v>0</v>
      </c>
      <c r="EP135" s="581">
        <f>AT135*((Resultat_liste!$Y137+20)/20)+Resultat_liste!$V137</f>
        <v>-30</v>
      </c>
      <c r="EQ135" s="581">
        <f>AU135*((Resultat_liste!$Y137+20)/20)+Resultat_liste!$V137</f>
        <v>0</v>
      </c>
      <c r="ER135" s="581">
        <f>AV135*((Resultat_liste!$Y137+20)/20)+Resultat_liste!$V137</f>
        <v>30</v>
      </c>
      <c r="ES135" s="581">
        <f>AW135*((Resultat_liste!$Y137+20)/20)+Resultat_liste!$V137</f>
        <v>0</v>
      </c>
      <c r="ET135" s="581">
        <f>AX135*((Resultat_liste!$Y137+20)/20)+Resultat_liste!$V137</f>
        <v>-30</v>
      </c>
      <c r="EU135" s="581">
        <f>AY135*((Resultat_liste!$Y137+20)/20)+Resultat_liste!$V137</f>
        <v>0</v>
      </c>
      <c r="EV135" s="581">
        <f>AZ135*((Resultat_liste!$Y137+20)/20)+Resultat_liste!$V137</f>
        <v>30</v>
      </c>
      <c r="EW135" s="581">
        <f>BA135*((Resultat_liste!$Y137+20)/20)+Resultat_liste!$V137</f>
        <v>0</v>
      </c>
      <c r="EX135" s="581">
        <f>BB135*((Resultat_liste!$Y137+20)/20)+Resultat_liste!$V137</f>
        <v>-30</v>
      </c>
      <c r="EY135" s="581">
        <f>BC135*((Resultat_liste!$Y137+20)/20)+Resultat_liste!$V137</f>
        <v>0</v>
      </c>
      <c r="EZ135" s="581">
        <f>BD135*((Resultat_liste!$Y137+20)/20)+Resultat_liste!$V137</f>
        <v>30</v>
      </c>
      <c r="FA135" s="581">
        <f>BE135*((Resultat_liste!$Y137+20)/20)+Resultat_liste!$V137</f>
        <v>0</v>
      </c>
      <c r="FB135" s="581">
        <f t="shared" si="272"/>
        <v>20</v>
      </c>
      <c r="FC135" s="581">
        <f t="shared" si="273"/>
        <v>0</v>
      </c>
      <c r="FD135" s="581">
        <f t="shared" si="274"/>
        <v>-20</v>
      </c>
      <c r="FE135" s="581">
        <f t="shared" si="275"/>
        <v>0</v>
      </c>
      <c r="FF135" s="581">
        <f t="shared" si="276"/>
        <v>20</v>
      </c>
      <c r="FG135" s="581">
        <f t="shared" si="277"/>
        <v>0</v>
      </c>
      <c r="FH135" s="581">
        <f t="shared" si="278"/>
        <v>-20</v>
      </c>
      <c r="FI135" s="581">
        <f t="shared" si="279"/>
        <v>0</v>
      </c>
      <c r="FJ135" s="581">
        <f t="shared" si="280"/>
        <v>20</v>
      </c>
      <c r="FK135" s="581">
        <f t="shared" si="281"/>
        <v>0</v>
      </c>
      <c r="FL135" s="581">
        <f t="shared" si="282"/>
        <v>-20</v>
      </c>
      <c r="FM135" s="581">
        <f t="shared" si="283"/>
        <v>0</v>
      </c>
      <c r="FN135" s="581">
        <f t="shared" si="284"/>
        <v>20</v>
      </c>
      <c r="FO135" s="581">
        <f t="shared" si="285"/>
        <v>0</v>
      </c>
      <c r="FP135" s="581">
        <f t="shared" si="286"/>
        <v>-20</v>
      </c>
      <c r="FQ135" s="581">
        <f t="shared" si="287"/>
        <v>0</v>
      </c>
      <c r="FR135" s="581">
        <f t="shared" si="288"/>
        <v>20</v>
      </c>
      <c r="FS135" s="581">
        <f t="shared" si="289"/>
        <v>0</v>
      </c>
      <c r="FT135" s="581">
        <f t="shared" si="290"/>
        <v>-20</v>
      </c>
      <c r="FU135" s="581">
        <f t="shared" si="291"/>
        <v>0</v>
      </c>
      <c r="FV135" s="581">
        <f t="shared" si="292"/>
        <v>20</v>
      </c>
      <c r="FW135" s="581">
        <f t="shared" si="293"/>
        <v>0</v>
      </c>
      <c r="FX135" s="581">
        <f t="shared" si="294"/>
        <v>-20</v>
      </c>
      <c r="FY135" s="581">
        <f t="shared" si="295"/>
        <v>0</v>
      </c>
      <c r="FZ135" s="581">
        <f t="shared" si="296"/>
        <v>20</v>
      </c>
      <c r="GA135" s="581">
        <f t="shared" si="297"/>
        <v>0</v>
      </c>
      <c r="GB135" s="581">
        <f t="shared" si="201"/>
        <v>-20</v>
      </c>
      <c r="GC135" s="581">
        <f t="shared" si="202"/>
        <v>0</v>
      </c>
      <c r="GD135" s="581">
        <f t="shared" si="203"/>
        <v>20</v>
      </c>
      <c r="GE135" s="581">
        <f t="shared" si="204"/>
        <v>0</v>
      </c>
      <c r="GF135" s="581">
        <f t="shared" si="205"/>
        <v>-20</v>
      </c>
      <c r="GG135" s="581">
        <f t="shared" si="206"/>
        <v>0</v>
      </c>
      <c r="GH135" s="581">
        <f t="shared" si="207"/>
        <v>20</v>
      </c>
      <c r="GI135" s="581">
        <f t="shared" si="208"/>
        <v>0</v>
      </c>
      <c r="GJ135" s="581">
        <f t="shared" si="209"/>
        <v>-20</v>
      </c>
      <c r="GK135" s="581">
        <f t="shared" si="210"/>
        <v>0</v>
      </c>
      <c r="GL135" s="581">
        <f t="shared" si="211"/>
        <v>20</v>
      </c>
      <c r="GM135" s="581">
        <f t="shared" si="212"/>
        <v>0</v>
      </c>
      <c r="GN135" s="581">
        <f t="shared" si="213"/>
        <v>-20</v>
      </c>
      <c r="GO135" s="581">
        <f t="shared" si="214"/>
        <v>0</v>
      </c>
      <c r="GP135" s="581">
        <f t="shared" si="215"/>
        <v>20</v>
      </c>
      <c r="GQ135" s="581">
        <f t="shared" si="216"/>
        <v>0</v>
      </c>
      <c r="GR135" s="581">
        <f t="shared" si="217"/>
        <v>-20</v>
      </c>
      <c r="GS135" s="581">
        <f t="shared" si="218"/>
        <v>0</v>
      </c>
      <c r="GT135" s="581">
        <f t="shared" si="219"/>
        <v>20</v>
      </c>
      <c r="GU135" s="581">
        <f t="shared" si="220"/>
        <v>0</v>
      </c>
      <c r="GV135" s="581">
        <f t="shared" si="221"/>
        <v>-20</v>
      </c>
      <c r="GW135" s="581">
        <f t="shared" si="222"/>
        <v>0</v>
      </c>
      <c r="GX135" s="581">
        <f t="shared" si="223"/>
        <v>20</v>
      </c>
      <c r="GY135" s="581">
        <f t="shared" si="224"/>
        <v>0</v>
      </c>
    </row>
    <row r="136" spans="1:207" ht="16.5" thickTop="1" thickBot="1" x14ac:dyDescent="0.3">
      <c r="A136" s="581">
        <v>1350</v>
      </c>
      <c r="B136" s="584" t="s">
        <v>134</v>
      </c>
      <c r="C136" s="581">
        <f t="shared" si="298"/>
        <v>19</v>
      </c>
      <c r="D136" s="581">
        <f t="shared" si="225"/>
        <v>1906</v>
      </c>
      <c r="E136" s="581">
        <v>1350</v>
      </c>
      <c r="F136" s="581">
        <f t="shared" si="299"/>
        <v>6</v>
      </c>
      <c r="G136" s="582" t="str">
        <f t="shared" si="200"/>
        <v>argent</v>
      </c>
      <c r="H136" s="581">
        <v>20</v>
      </c>
      <c r="I136" s="581">
        <v>0</v>
      </c>
      <c r="J136" s="581">
        <v>-20</v>
      </c>
      <c r="K136" s="581">
        <v>0</v>
      </c>
      <c r="L136" s="581">
        <f t="shared" si="226"/>
        <v>20</v>
      </c>
      <c r="M136" s="581">
        <f t="shared" si="227"/>
        <v>0</v>
      </c>
      <c r="N136" s="581">
        <f t="shared" si="228"/>
        <v>-20</v>
      </c>
      <c r="O136" s="581">
        <f t="shared" si="229"/>
        <v>0</v>
      </c>
      <c r="P136" s="581">
        <f t="shared" si="230"/>
        <v>20</v>
      </c>
      <c r="Q136" s="581">
        <f t="shared" si="231"/>
        <v>0</v>
      </c>
      <c r="R136" s="581">
        <f t="shared" si="232"/>
        <v>-20</v>
      </c>
      <c r="S136" s="581">
        <f t="shared" si="233"/>
        <v>0</v>
      </c>
      <c r="T136" s="581">
        <f t="shared" si="234"/>
        <v>20</v>
      </c>
      <c r="U136" s="581">
        <f t="shared" si="235"/>
        <v>0</v>
      </c>
      <c r="V136" s="581">
        <f t="shared" si="236"/>
        <v>-20</v>
      </c>
      <c r="W136" s="581">
        <f t="shared" si="237"/>
        <v>0</v>
      </c>
      <c r="X136" s="581">
        <f t="shared" si="238"/>
        <v>20</v>
      </c>
      <c r="Y136" s="581">
        <f t="shared" si="239"/>
        <v>0</v>
      </c>
      <c r="Z136" s="581">
        <f t="shared" si="240"/>
        <v>-20</v>
      </c>
      <c r="AA136" s="581">
        <f t="shared" si="241"/>
        <v>0</v>
      </c>
      <c r="AB136" s="581">
        <f t="shared" si="242"/>
        <v>20</v>
      </c>
      <c r="AC136" s="581">
        <f t="shared" si="243"/>
        <v>0</v>
      </c>
      <c r="AD136" s="581">
        <f t="shared" si="244"/>
        <v>-20</v>
      </c>
      <c r="AE136" s="581">
        <f t="shared" si="245"/>
        <v>0</v>
      </c>
      <c r="AF136" s="581">
        <f t="shared" si="246"/>
        <v>20</v>
      </c>
      <c r="AG136" s="581">
        <f t="shared" si="247"/>
        <v>0</v>
      </c>
      <c r="AH136" s="581">
        <f t="shared" si="248"/>
        <v>-20</v>
      </c>
      <c r="AI136" s="581">
        <f t="shared" si="249"/>
        <v>0</v>
      </c>
      <c r="AJ136" s="581">
        <f t="shared" si="250"/>
        <v>20</v>
      </c>
      <c r="AK136" s="581">
        <f t="shared" si="251"/>
        <v>0</v>
      </c>
      <c r="AL136" s="581">
        <f t="shared" si="252"/>
        <v>-20</v>
      </c>
      <c r="AM136" s="581">
        <f t="shared" si="253"/>
        <v>0</v>
      </c>
      <c r="AN136" s="581">
        <f t="shared" si="254"/>
        <v>20</v>
      </c>
      <c r="AO136" s="581">
        <f t="shared" si="255"/>
        <v>0</v>
      </c>
      <c r="AP136" s="581">
        <f t="shared" si="256"/>
        <v>-20</v>
      </c>
      <c r="AQ136" s="581">
        <f t="shared" si="257"/>
        <v>0</v>
      </c>
      <c r="AR136" s="581">
        <f t="shared" si="258"/>
        <v>20</v>
      </c>
      <c r="AS136" s="581">
        <f t="shared" si="259"/>
        <v>0</v>
      </c>
      <c r="AT136" s="581">
        <f t="shared" si="260"/>
        <v>-20</v>
      </c>
      <c r="AU136" s="581">
        <f t="shared" si="261"/>
        <v>0</v>
      </c>
      <c r="AV136" s="581">
        <f t="shared" si="262"/>
        <v>20</v>
      </c>
      <c r="AW136" s="581">
        <f t="shared" si="263"/>
        <v>0</v>
      </c>
      <c r="AX136" s="581">
        <f t="shared" si="264"/>
        <v>-20</v>
      </c>
      <c r="AY136" s="581">
        <f t="shared" si="265"/>
        <v>0</v>
      </c>
      <c r="AZ136" s="581">
        <f t="shared" si="266"/>
        <v>20</v>
      </c>
      <c r="BA136" s="581">
        <f t="shared" si="267"/>
        <v>0</v>
      </c>
      <c r="BB136" s="581">
        <f t="shared" si="268"/>
        <v>-20</v>
      </c>
      <c r="BC136" s="581">
        <f t="shared" si="269"/>
        <v>0</v>
      </c>
      <c r="BD136" s="581">
        <f t="shared" si="270"/>
        <v>20</v>
      </c>
      <c r="BE136" s="581">
        <f t="shared" si="271"/>
        <v>0</v>
      </c>
      <c r="BF136" s="581">
        <f>H136*((Resultat_liste!$M138+20)/20)+Resultat_liste!$J138</f>
        <v>60</v>
      </c>
      <c r="BG136" s="581">
        <f>I136*((Resultat_liste!$M138+20)/20)+Resultat_liste!$J138</f>
        <v>20</v>
      </c>
      <c r="BH136" s="581">
        <f>J136*((Resultat_liste!$M138+20)/20)+Resultat_liste!$J138</f>
        <v>-20</v>
      </c>
      <c r="BI136" s="581">
        <f>K136*((Resultat_liste!$M138+20)/20)+Resultat_liste!$J138</f>
        <v>20</v>
      </c>
      <c r="BJ136" s="581">
        <f>L136*((Resultat_liste!$M138+20)/20)+Resultat_liste!$J138</f>
        <v>60</v>
      </c>
      <c r="BK136" s="581">
        <f>M136*((Resultat_liste!$M138+20)/20)+Resultat_liste!$J138</f>
        <v>20</v>
      </c>
      <c r="BL136" s="581">
        <f>N136*((Resultat_liste!$M138+20)/20)+Resultat_liste!$J138</f>
        <v>-20</v>
      </c>
      <c r="BM136" s="581">
        <f>O136*((Resultat_liste!$M138+20)/20)+Resultat_liste!$J138</f>
        <v>20</v>
      </c>
      <c r="BN136" s="581">
        <f>P136*((Resultat_liste!$M138+20)/20)+Resultat_liste!$J138</f>
        <v>60</v>
      </c>
      <c r="BO136" s="581">
        <f>Q136*((Resultat_liste!$M138+20)/20)+Resultat_liste!$J138</f>
        <v>20</v>
      </c>
      <c r="BP136" s="581">
        <f>R136*((Resultat_liste!$M138+20)/20)+Resultat_liste!$J138</f>
        <v>-20</v>
      </c>
      <c r="BQ136" s="581">
        <f>S136*((Resultat_liste!$M138+20)/20)+Resultat_liste!$J138</f>
        <v>20</v>
      </c>
      <c r="BR136" s="581">
        <f>T136*((Resultat_liste!$M138+20)/20)+Resultat_liste!$J138</f>
        <v>60</v>
      </c>
      <c r="BS136" s="581">
        <f>U136*((Resultat_liste!$M138+20)/20)+Resultat_liste!$J138</f>
        <v>20</v>
      </c>
      <c r="BT136" s="581">
        <f>V136*((Resultat_liste!$M138+20)/20)+Resultat_liste!$J138</f>
        <v>-20</v>
      </c>
      <c r="BU136" s="581">
        <f>W136*((Resultat_liste!$M138+20)/20)+Resultat_liste!$J138</f>
        <v>20</v>
      </c>
      <c r="BV136" s="581">
        <f>X136*((Resultat_liste!$M138+20)/20)+Resultat_liste!$J138</f>
        <v>60</v>
      </c>
      <c r="BW136" s="581">
        <f>Y136*((Resultat_liste!$M138+20)/20)+Resultat_liste!$J138</f>
        <v>20</v>
      </c>
      <c r="BX136" s="581">
        <f>Z136*((Resultat_liste!$M138+20)/20)+Resultat_liste!$J138</f>
        <v>-20</v>
      </c>
      <c r="BY136" s="581">
        <f>AA136*((Resultat_liste!$M138+20)/20)+Resultat_liste!$J138</f>
        <v>20</v>
      </c>
      <c r="BZ136" s="581">
        <f>AB136*((Resultat_liste!$M138+20)/20)+Resultat_liste!$J138</f>
        <v>60</v>
      </c>
      <c r="CA136" s="581">
        <f>AC136*((Resultat_liste!$M138+20)/20)+Resultat_liste!$J138</f>
        <v>20</v>
      </c>
      <c r="CB136" s="581">
        <f>AD136*((Resultat_liste!$M138+20)/20)+Resultat_liste!$J138</f>
        <v>-20</v>
      </c>
      <c r="CC136" s="581">
        <f>AE136*((Resultat_liste!$M138+20)/20)+Resultat_liste!$J138</f>
        <v>20</v>
      </c>
      <c r="CD136" s="581">
        <f>AF136*((Resultat_liste!$M138+20)/20)+Resultat_liste!$J138</f>
        <v>60</v>
      </c>
      <c r="CE136" s="581">
        <f>AG136*((Resultat_liste!$M138+20)/20)+Resultat_liste!$J138</f>
        <v>20</v>
      </c>
      <c r="CF136" s="581">
        <f>AH136*((Resultat_liste!$M138+20)/20)+Resultat_liste!$J138</f>
        <v>-20</v>
      </c>
      <c r="CG136" s="581">
        <f>AI136*((Resultat_liste!$M138+20)/20)+Resultat_liste!$J138</f>
        <v>20</v>
      </c>
      <c r="CH136" s="581">
        <f>AJ136*((Resultat_liste!$M138+20)/20)+Resultat_liste!$J138</f>
        <v>60</v>
      </c>
      <c r="CI136" s="581">
        <f>AK136*((Resultat_liste!$M138+20)/20)+Resultat_liste!$J138</f>
        <v>20</v>
      </c>
      <c r="CJ136" s="581">
        <f>AL136*((Resultat_liste!$M138+20)/20)+Resultat_liste!$J138</f>
        <v>-20</v>
      </c>
      <c r="CK136" s="581">
        <f>AM136*((Resultat_liste!$M138+20)/20)+Resultat_liste!$J138</f>
        <v>20</v>
      </c>
      <c r="CL136" s="581">
        <f>AN136*((Resultat_liste!$M138+20)/20)+Resultat_liste!$J138</f>
        <v>60</v>
      </c>
      <c r="CM136" s="581">
        <f>AO136*((Resultat_liste!$M138+20)/20)+Resultat_liste!$J138</f>
        <v>20</v>
      </c>
      <c r="CN136" s="581">
        <f>AP136*((Resultat_liste!$M138+20)/20)+Resultat_liste!$J138</f>
        <v>-20</v>
      </c>
      <c r="CO136" s="581">
        <f>AQ136*((Resultat_liste!$M138+20)/20)+Resultat_liste!$J138</f>
        <v>20</v>
      </c>
      <c r="CP136" s="581">
        <f>AR136*((Resultat_liste!$M138+20)/20)+Resultat_liste!$J138</f>
        <v>60</v>
      </c>
      <c r="CQ136" s="581">
        <f>AS136*((Resultat_liste!$M138+20)/20)+Resultat_liste!$J138</f>
        <v>20</v>
      </c>
      <c r="CR136" s="581">
        <f>AT136*((Resultat_liste!$M138+20)/20)+Resultat_liste!$J138</f>
        <v>-20</v>
      </c>
      <c r="CS136" s="581">
        <f>AU136*((Resultat_liste!$M138+20)/20)+Resultat_liste!$J138</f>
        <v>20</v>
      </c>
      <c r="CT136" s="581">
        <f>AV136*((Resultat_liste!$M138+20)/20)+Resultat_liste!$J138</f>
        <v>60</v>
      </c>
      <c r="CU136" s="581">
        <f>AW136*((Resultat_liste!$M138+20)/20)+Resultat_liste!$J138</f>
        <v>20</v>
      </c>
      <c r="CV136" s="581">
        <f>AX136*((Resultat_liste!$M138+20)/20)+Resultat_liste!$J138</f>
        <v>-20</v>
      </c>
      <c r="CW136" s="581">
        <f>AY136*((Resultat_liste!$M138+20)/20)+Resultat_liste!$J138</f>
        <v>20</v>
      </c>
      <c r="CX136" s="581">
        <f>AZ136*((Resultat_liste!$M138+20)/20)+Resultat_liste!$J138</f>
        <v>60</v>
      </c>
      <c r="CY136" s="581">
        <f>BA136*((Resultat_liste!$M138+20)/20)+Resultat_liste!$J138</f>
        <v>20</v>
      </c>
      <c r="CZ136" s="581">
        <f>BB136*((Resultat_liste!$M138+20)/20)+Resultat_liste!$J138</f>
        <v>-20</v>
      </c>
      <c r="DA136" s="581">
        <f>BC136*((Resultat_liste!$M138+20)/20)+Resultat_liste!$J138</f>
        <v>20</v>
      </c>
      <c r="DB136" s="581">
        <f>BD136*((Resultat_liste!$M138+20)/20)+Resultat_liste!$J138</f>
        <v>60</v>
      </c>
      <c r="DC136" s="581">
        <f>BE136*((Resultat_liste!$M138+20)/20)+Resultat_liste!$J138</f>
        <v>20</v>
      </c>
      <c r="DD136" s="581">
        <f>H136*((Resultat_liste!$Y138+20)/20)+Resultat_liste!$V138</f>
        <v>27</v>
      </c>
      <c r="DE136" s="581">
        <f>I136*((Resultat_liste!$Y138+20)/20)+Resultat_liste!$V138</f>
        <v>0</v>
      </c>
      <c r="DF136" s="581">
        <f>J136*((Resultat_liste!$Y138+20)/20)+Resultat_liste!$V138</f>
        <v>-27</v>
      </c>
      <c r="DG136" s="581">
        <f>K136*((Resultat_liste!$Y138+20)/20)+Resultat_liste!$V138</f>
        <v>0</v>
      </c>
      <c r="DH136" s="581">
        <f>L136*((Resultat_liste!$Y138+20)/20)+Resultat_liste!$V138</f>
        <v>27</v>
      </c>
      <c r="DI136" s="581">
        <f>M136*((Resultat_liste!$Y138+20)/20)+Resultat_liste!$V138</f>
        <v>0</v>
      </c>
      <c r="DJ136" s="581">
        <f>N136*((Resultat_liste!$Y138+20)/20)+Resultat_liste!$V138</f>
        <v>-27</v>
      </c>
      <c r="DK136" s="581">
        <f>O136*((Resultat_liste!$Y138+20)/20)+Resultat_liste!$V138</f>
        <v>0</v>
      </c>
      <c r="DL136" s="581">
        <f>P136*((Resultat_liste!$Y138+20)/20)+Resultat_liste!$V138</f>
        <v>27</v>
      </c>
      <c r="DM136" s="581">
        <f>Q136*((Resultat_liste!$Y138+20)/20)+Resultat_liste!$V138</f>
        <v>0</v>
      </c>
      <c r="DN136" s="581">
        <f>R136*((Resultat_liste!$Y138+20)/20)+Resultat_liste!$V138</f>
        <v>-27</v>
      </c>
      <c r="DO136" s="581">
        <f>S136*((Resultat_liste!$Y138+20)/20)+Resultat_liste!$V138</f>
        <v>0</v>
      </c>
      <c r="DP136" s="581">
        <f>T136*((Resultat_liste!$Y138+20)/20)+Resultat_liste!$V138</f>
        <v>27</v>
      </c>
      <c r="DQ136" s="581">
        <f>U136*((Resultat_liste!$Y138+20)/20)+Resultat_liste!$V138</f>
        <v>0</v>
      </c>
      <c r="DR136" s="581">
        <f>V136*((Resultat_liste!$Y138+20)/20)+Resultat_liste!$V138</f>
        <v>-27</v>
      </c>
      <c r="DS136" s="581">
        <f>W136*((Resultat_liste!$Y138+20)/20)+Resultat_liste!$V138</f>
        <v>0</v>
      </c>
      <c r="DT136" s="581">
        <f>X136*((Resultat_liste!$Y138+20)/20)+Resultat_liste!$V138</f>
        <v>27</v>
      </c>
      <c r="DU136" s="581">
        <f>Y136*((Resultat_liste!$Y138+20)/20)+Resultat_liste!$V138</f>
        <v>0</v>
      </c>
      <c r="DV136" s="581">
        <f>Z136*((Resultat_liste!$Y138+20)/20)+Resultat_liste!$V138</f>
        <v>-27</v>
      </c>
      <c r="DW136" s="581">
        <f>AA136*((Resultat_liste!$Y138+20)/20)+Resultat_liste!$V138</f>
        <v>0</v>
      </c>
      <c r="DX136" s="581">
        <f>AB136*((Resultat_liste!$Y138+20)/20)+Resultat_liste!$V138</f>
        <v>27</v>
      </c>
      <c r="DY136" s="581">
        <f>AC136*((Resultat_liste!$Y138+20)/20)+Resultat_liste!$V138</f>
        <v>0</v>
      </c>
      <c r="DZ136" s="581">
        <f>AD136*((Resultat_liste!$Y138+20)/20)+Resultat_liste!$V138</f>
        <v>-27</v>
      </c>
      <c r="EA136" s="581">
        <f>AE136*((Resultat_liste!$Y138+20)/20)+Resultat_liste!$V138</f>
        <v>0</v>
      </c>
      <c r="EB136" s="581">
        <f>AF136*((Resultat_liste!$Y138+20)/20)+Resultat_liste!$V138</f>
        <v>27</v>
      </c>
      <c r="EC136" s="581">
        <f>AG136*((Resultat_liste!$Y138+20)/20)+Resultat_liste!$V138</f>
        <v>0</v>
      </c>
      <c r="ED136" s="581">
        <f>AH136*((Resultat_liste!$Y138+20)/20)+Resultat_liste!$V138</f>
        <v>-27</v>
      </c>
      <c r="EE136" s="581">
        <f>AI136*((Resultat_liste!$Y138+20)/20)+Resultat_liste!$V138</f>
        <v>0</v>
      </c>
      <c r="EF136" s="581">
        <f>AJ136*((Resultat_liste!$Y138+20)/20)+Resultat_liste!$V138</f>
        <v>27</v>
      </c>
      <c r="EG136" s="581">
        <f>AK136*((Resultat_liste!$Y138+20)/20)+Resultat_liste!$V138</f>
        <v>0</v>
      </c>
      <c r="EH136" s="581">
        <f>AL136*((Resultat_liste!$Y138+20)/20)+Resultat_liste!$V138</f>
        <v>-27</v>
      </c>
      <c r="EI136" s="581">
        <f>AM136*((Resultat_liste!$Y138+20)/20)+Resultat_liste!$V138</f>
        <v>0</v>
      </c>
      <c r="EJ136" s="581">
        <f>AN136*((Resultat_liste!$Y138+20)/20)+Resultat_liste!$V138</f>
        <v>27</v>
      </c>
      <c r="EK136" s="581">
        <f>AO136*((Resultat_liste!$Y138+20)/20)+Resultat_liste!$V138</f>
        <v>0</v>
      </c>
      <c r="EL136" s="581">
        <f>AP136*((Resultat_liste!$Y138+20)/20)+Resultat_liste!$V138</f>
        <v>-27</v>
      </c>
      <c r="EM136" s="581">
        <f>AQ136*((Resultat_liste!$Y138+20)/20)+Resultat_liste!$V138</f>
        <v>0</v>
      </c>
      <c r="EN136" s="581">
        <f>AR136*((Resultat_liste!$Y138+20)/20)+Resultat_liste!$V138</f>
        <v>27</v>
      </c>
      <c r="EO136" s="581">
        <f>AS136*((Resultat_liste!$Y138+20)/20)+Resultat_liste!$V138</f>
        <v>0</v>
      </c>
      <c r="EP136" s="581">
        <f>AT136*((Resultat_liste!$Y138+20)/20)+Resultat_liste!$V138</f>
        <v>-27</v>
      </c>
      <c r="EQ136" s="581">
        <f>AU136*((Resultat_liste!$Y138+20)/20)+Resultat_liste!$V138</f>
        <v>0</v>
      </c>
      <c r="ER136" s="581">
        <f>AV136*((Resultat_liste!$Y138+20)/20)+Resultat_liste!$V138</f>
        <v>27</v>
      </c>
      <c r="ES136" s="581">
        <f>AW136*((Resultat_liste!$Y138+20)/20)+Resultat_liste!$V138</f>
        <v>0</v>
      </c>
      <c r="ET136" s="581">
        <f>AX136*((Resultat_liste!$Y138+20)/20)+Resultat_liste!$V138</f>
        <v>-27</v>
      </c>
      <c r="EU136" s="581">
        <f>AY136*((Resultat_liste!$Y138+20)/20)+Resultat_liste!$V138</f>
        <v>0</v>
      </c>
      <c r="EV136" s="581">
        <f>AZ136*((Resultat_liste!$Y138+20)/20)+Resultat_liste!$V138</f>
        <v>27</v>
      </c>
      <c r="EW136" s="581">
        <f>BA136*((Resultat_liste!$Y138+20)/20)+Resultat_liste!$V138</f>
        <v>0</v>
      </c>
      <c r="EX136" s="581">
        <f>BB136*((Resultat_liste!$Y138+20)/20)+Resultat_liste!$V138</f>
        <v>-27</v>
      </c>
      <c r="EY136" s="581">
        <f>BC136*((Resultat_liste!$Y138+20)/20)+Resultat_liste!$V138</f>
        <v>0</v>
      </c>
      <c r="EZ136" s="581">
        <f>BD136*((Resultat_liste!$Y138+20)/20)+Resultat_liste!$V138</f>
        <v>27</v>
      </c>
      <c r="FA136" s="581">
        <f>BE136*((Resultat_liste!$Y138+20)/20)+Resultat_liste!$V138</f>
        <v>0</v>
      </c>
      <c r="FB136" s="581">
        <f t="shared" si="272"/>
        <v>20</v>
      </c>
      <c r="FC136" s="581">
        <f t="shared" si="273"/>
        <v>0</v>
      </c>
      <c r="FD136" s="581">
        <f t="shared" si="274"/>
        <v>-20</v>
      </c>
      <c r="FE136" s="581">
        <f t="shared" si="275"/>
        <v>0</v>
      </c>
      <c r="FF136" s="581">
        <f t="shared" si="276"/>
        <v>20</v>
      </c>
      <c r="FG136" s="581">
        <f t="shared" si="277"/>
        <v>0</v>
      </c>
      <c r="FH136" s="581">
        <f t="shared" si="278"/>
        <v>-20</v>
      </c>
      <c r="FI136" s="581">
        <f t="shared" si="279"/>
        <v>0</v>
      </c>
      <c r="FJ136" s="581">
        <f t="shared" si="280"/>
        <v>20</v>
      </c>
      <c r="FK136" s="581">
        <f t="shared" si="281"/>
        <v>0</v>
      </c>
      <c r="FL136" s="581">
        <f t="shared" si="282"/>
        <v>-20</v>
      </c>
      <c r="FM136" s="581">
        <f t="shared" si="283"/>
        <v>0</v>
      </c>
      <c r="FN136" s="581">
        <f t="shared" si="284"/>
        <v>20</v>
      </c>
      <c r="FO136" s="581">
        <f t="shared" si="285"/>
        <v>0</v>
      </c>
      <c r="FP136" s="581">
        <f t="shared" si="286"/>
        <v>-20</v>
      </c>
      <c r="FQ136" s="581">
        <f t="shared" si="287"/>
        <v>0</v>
      </c>
      <c r="FR136" s="581">
        <f t="shared" si="288"/>
        <v>20</v>
      </c>
      <c r="FS136" s="581">
        <f t="shared" si="289"/>
        <v>0</v>
      </c>
      <c r="FT136" s="581">
        <f t="shared" si="290"/>
        <v>-20</v>
      </c>
      <c r="FU136" s="581">
        <f t="shared" si="291"/>
        <v>0</v>
      </c>
      <c r="FV136" s="581">
        <f t="shared" si="292"/>
        <v>20</v>
      </c>
      <c r="FW136" s="581">
        <f t="shared" si="293"/>
        <v>0</v>
      </c>
      <c r="FX136" s="581">
        <f t="shared" si="294"/>
        <v>-20</v>
      </c>
      <c r="FY136" s="581">
        <f t="shared" si="295"/>
        <v>0</v>
      </c>
      <c r="FZ136" s="581">
        <f t="shared" si="296"/>
        <v>20</v>
      </c>
      <c r="GA136" s="581">
        <f t="shared" si="297"/>
        <v>0</v>
      </c>
      <c r="GB136" s="581">
        <f t="shared" si="201"/>
        <v>-20</v>
      </c>
      <c r="GC136" s="581">
        <f t="shared" si="202"/>
        <v>0</v>
      </c>
      <c r="GD136" s="581">
        <f t="shared" si="203"/>
        <v>20</v>
      </c>
      <c r="GE136" s="581">
        <f t="shared" si="204"/>
        <v>0</v>
      </c>
      <c r="GF136" s="581">
        <f t="shared" si="205"/>
        <v>-20</v>
      </c>
      <c r="GG136" s="581">
        <f t="shared" si="206"/>
        <v>0</v>
      </c>
      <c r="GH136" s="581">
        <f t="shared" si="207"/>
        <v>20</v>
      </c>
      <c r="GI136" s="581">
        <f t="shared" si="208"/>
        <v>0</v>
      </c>
      <c r="GJ136" s="581">
        <f t="shared" si="209"/>
        <v>-20</v>
      </c>
      <c r="GK136" s="581">
        <f t="shared" si="210"/>
        <v>0</v>
      </c>
      <c r="GL136" s="581">
        <f t="shared" si="211"/>
        <v>20</v>
      </c>
      <c r="GM136" s="581">
        <f t="shared" si="212"/>
        <v>0</v>
      </c>
      <c r="GN136" s="581">
        <f t="shared" si="213"/>
        <v>-20</v>
      </c>
      <c r="GO136" s="581">
        <f t="shared" si="214"/>
        <v>0</v>
      </c>
      <c r="GP136" s="581">
        <f t="shared" si="215"/>
        <v>20</v>
      </c>
      <c r="GQ136" s="581">
        <f t="shared" si="216"/>
        <v>0</v>
      </c>
      <c r="GR136" s="581">
        <f t="shared" si="217"/>
        <v>-20</v>
      </c>
      <c r="GS136" s="581">
        <f t="shared" si="218"/>
        <v>0</v>
      </c>
      <c r="GT136" s="581">
        <f t="shared" si="219"/>
        <v>20</v>
      </c>
      <c r="GU136" s="581">
        <f t="shared" si="220"/>
        <v>0</v>
      </c>
      <c r="GV136" s="581">
        <f t="shared" si="221"/>
        <v>-20</v>
      </c>
      <c r="GW136" s="581">
        <f t="shared" si="222"/>
        <v>0</v>
      </c>
      <c r="GX136" s="581">
        <f t="shared" si="223"/>
        <v>20</v>
      </c>
      <c r="GY136" s="581">
        <f t="shared" si="224"/>
        <v>0</v>
      </c>
    </row>
    <row r="137" spans="1:207" ht="16.5" thickTop="1" thickBot="1" x14ac:dyDescent="0.3">
      <c r="A137" s="581">
        <v>1360</v>
      </c>
      <c r="B137" s="584" t="s">
        <v>134</v>
      </c>
      <c r="C137" s="581">
        <f t="shared" si="298"/>
        <v>19</v>
      </c>
      <c r="D137" s="581">
        <f t="shared" si="225"/>
        <v>1907</v>
      </c>
      <c r="E137" s="581">
        <v>1360</v>
      </c>
      <c r="F137" s="581">
        <f t="shared" si="299"/>
        <v>7</v>
      </c>
      <c r="G137" s="582" t="str">
        <f t="shared" si="200"/>
        <v>argent</v>
      </c>
      <c r="H137" s="581">
        <v>20</v>
      </c>
      <c r="I137" s="581">
        <v>0</v>
      </c>
      <c r="J137" s="581">
        <v>-20</v>
      </c>
      <c r="K137" s="581">
        <v>0</v>
      </c>
      <c r="L137" s="581">
        <f t="shared" si="226"/>
        <v>20</v>
      </c>
      <c r="M137" s="581">
        <f t="shared" si="227"/>
        <v>0</v>
      </c>
      <c r="N137" s="581">
        <f t="shared" si="228"/>
        <v>-20</v>
      </c>
      <c r="O137" s="581">
        <f t="shared" si="229"/>
        <v>0</v>
      </c>
      <c r="P137" s="581">
        <f t="shared" si="230"/>
        <v>20</v>
      </c>
      <c r="Q137" s="581">
        <f t="shared" si="231"/>
        <v>0</v>
      </c>
      <c r="R137" s="581">
        <f t="shared" si="232"/>
        <v>-20</v>
      </c>
      <c r="S137" s="581">
        <f t="shared" si="233"/>
        <v>0</v>
      </c>
      <c r="T137" s="581">
        <f t="shared" si="234"/>
        <v>20</v>
      </c>
      <c r="U137" s="581">
        <f t="shared" si="235"/>
        <v>0</v>
      </c>
      <c r="V137" s="581">
        <f t="shared" si="236"/>
        <v>-20</v>
      </c>
      <c r="W137" s="581">
        <f t="shared" si="237"/>
        <v>0</v>
      </c>
      <c r="X137" s="581">
        <f t="shared" si="238"/>
        <v>20</v>
      </c>
      <c r="Y137" s="581">
        <f t="shared" si="239"/>
        <v>0</v>
      </c>
      <c r="Z137" s="581">
        <f t="shared" si="240"/>
        <v>-20</v>
      </c>
      <c r="AA137" s="581">
        <f t="shared" si="241"/>
        <v>0</v>
      </c>
      <c r="AB137" s="581">
        <f t="shared" si="242"/>
        <v>20</v>
      </c>
      <c r="AC137" s="581">
        <f t="shared" si="243"/>
        <v>0</v>
      </c>
      <c r="AD137" s="581">
        <f t="shared" si="244"/>
        <v>-20</v>
      </c>
      <c r="AE137" s="581">
        <f t="shared" si="245"/>
        <v>0</v>
      </c>
      <c r="AF137" s="581">
        <f t="shared" si="246"/>
        <v>20</v>
      </c>
      <c r="AG137" s="581">
        <f t="shared" si="247"/>
        <v>0</v>
      </c>
      <c r="AH137" s="581">
        <f t="shared" si="248"/>
        <v>-20</v>
      </c>
      <c r="AI137" s="581">
        <f t="shared" si="249"/>
        <v>0</v>
      </c>
      <c r="AJ137" s="581">
        <f t="shared" si="250"/>
        <v>20</v>
      </c>
      <c r="AK137" s="581">
        <f t="shared" si="251"/>
        <v>0</v>
      </c>
      <c r="AL137" s="581">
        <f t="shared" si="252"/>
        <v>-20</v>
      </c>
      <c r="AM137" s="581">
        <f t="shared" si="253"/>
        <v>0</v>
      </c>
      <c r="AN137" s="581">
        <f t="shared" si="254"/>
        <v>20</v>
      </c>
      <c r="AO137" s="581">
        <f t="shared" si="255"/>
        <v>0</v>
      </c>
      <c r="AP137" s="581">
        <f t="shared" si="256"/>
        <v>-20</v>
      </c>
      <c r="AQ137" s="581">
        <f t="shared" si="257"/>
        <v>0</v>
      </c>
      <c r="AR137" s="581">
        <f t="shared" si="258"/>
        <v>20</v>
      </c>
      <c r="AS137" s="581">
        <f t="shared" si="259"/>
        <v>0</v>
      </c>
      <c r="AT137" s="581">
        <f t="shared" si="260"/>
        <v>-20</v>
      </c>
      <c r="AU137" s="581">
        <f t="shared" si="261"/>
        <v>0</v>
      </c>
      <c r="AV137" s="581">
        <f t="shared" si="262"/>
        <v>20</v>
      </c>
      <c r="AW137" s="581">
        <f t="shared" si="263"/>
        <v>0</v>
      </c>
      <c r="AX137" s="581">
        <f t="shared" si="264"/>
        <v>-20</v>
      </c>
      <c r="AY137" s="581">
        <f t="shared" si="265"/>
        <v>0</v>
      </c>
      <c r="AZ137" s="581">
        <f t="shared" si="266"/>
        <v>20</v>
      </c>
      <c r="BA137" s="581">
        <f t="shared" si="267"/>
        <v>0</v>
      </c>
      <c r="BB137" s="581">
        <f t="shared" si="268"/>
        <v>-20</v>
      </c>
      <c r="BC137" s="581">
        <f t="shared" si="269"/>
        <v>0</v>
      </c>
      <c r="BD137" s="581">
        <f t="shared" si="270"/>
        <v>20</v>
      </c>
      <c r="BE137" s="581">
        <f t="shared" si="271"/>
        <v>0</v>
      </c>
      <c r="BF137" s="581">
        <f>H137*((Resultat_liste!$M139+20)/20)+Resultat_liste!$J139</f>
        <v>30</v>
      </c>
      <c r="BG137" s="581">
        <f>I137*((Resultat_liste!$M139+20)/20)+Resultat_liste!$J139</f>
        <v>0</v>
      </c>
      <c r="BH137" s="581">
        <f>J137*((Resultat_liste!$M139+20)/20)+Resultat_liste!$J139</f>
        <v>-30</v>
      </c>
      <c r="BI137" s="581">
        <f>K137*((Resultat_liste!$M139+20)/20)+Resultat_liste!$J139</f>
        <v>0</v>
      </c>
      <c r="BJ137" s="581">
        <f>L137*((Resultat_liste!$M139+20)/20)+Resultat_liste!$J139</f>
        <v>30</v>
      </c>
      <c r="BK137" s="581">
        <f>M137*((Resultat_liste!$M139+20)/20)+Resultat_liste!$J139</f>
        <v>0</v>
      </c>
      <c r="BL137" s="581">
        <f>N137*((Resultat_liste!$M139+20)/20)+Resultat_liste!$J139</f>
        <v>-30</v>
      </c>
      <c r="BM137" s="581">
        <f>O137*((Resultat_liste!$M139+20)/20)+Resultat_liste!$J139</f>
        <v>0</v>
      </c>
      <c r="BN137" s="581">
        <f>P137*((Resultat_liste!$M139+20)/20)+Resultat_liste!$J139</f>
        <v>30</v>
      </c>
      <c r="BO137" s="581">
        <f>Q137*((Resultat_liste!$M139+20)/20)+Resultat_liste!$J139</f>
        <v>0</v>
      </c>
      <c r="BP137" s="581">
        <f>R137*((Resultat_liste!$M139+20)/20)+Resultat_liste!$J139</f>
        <v>-30</v>
      </c>
      <c r="BQ137" s="581">
        <f>S137*((Resultat_liste!$M139+20)/20)+Resultat_liste!$J139</f>
        <v>0</v>
      </c>
      <c r="BR137" s="581">
        <f>T137*((Resultat_liste!$M139+20)/20)+Resultat_liste!$J139</f>
        <v>30</v>
      </c>
      <c r="BS137" s="581">
        <f>U137*((Resultat_liste!$M139+20)/20)+Resultat_liste!$J139</f>
        <v>0</v>
      </c>
      <c r="BT137" s="581">
        <f>V137*((Resultat_liste!$M139+20)/20)+Resultat_liste!$J139</f>
        <v>-30</v>
      </c>
      <c r="BU137" s="581">
        <f>W137*((Resultat_liste!$M139+20)/20)+Resultat_liste!$J139</f>
        <v>0</v>
      </c>
      <c r="BV137" s="581">
        <f>X137*((Resultat_liste!$M139+20)/20)+Resultat_liste!$J139</f>
        <v>30</v>
      </c>
      <c r="BW137" s="581">
        <f>Y137*((Resultat_liste!$M139+20)/20)+Resultat_liste!$J139</f>
        <v>0</v>
      </c>
      <c r="BX137" s="581">
        <f>Z137*((Resultat_liste!$M139+20)/20)+Resultat_liste!$J139</f>
        <v>-30</v>
      </c>
      <c r="BY137" s="581">
        <f>AA137*((Resultat_liste!$M139+20)/20)+Resultat_liste!$J139</f>
        <v>0</v>
      </c>
      <c r="BZ137" s="581">
        <f>AB137*((Resultat_liste!$M139+20)/20)+Resultat_liste!$J139</f>
        <v>30</v>
      </c>
      <c r="CA137" s="581">
        <f>AC137*((Resultat_liste!$M139+20)/20)+Resultat_liste!$J139</f>
        <v>0</v>
      </c>
      <c r="CB137" s="581">
        <f>AD137*((Resultat_liste!$M139+20)/20)+Resultat_liste!$J139</f>
        <v>-30</v>
      </c>
      <c r="CC137" s="581">
        <f>AE137*((Resultat_liste!$M139+20)/20)+Resultat_liste!$J139</f>
        <v>0</v>
      </c>
      <c r="CD137" s="581">
        <f>AF137*((Resultat_liste!$M139+20)/20)+Resultat_liste!$J139</f>
        <v>30</v>
      </c>
      <c r="CE137" s="581">
        <f>AG137*((Resultat_liste!$M139+20)/20)+Resultat_liste!$J139</f>
        <v>0</v>
      </c>
      <c r="CF137" s="581">
        <f>AH137*((Resultat_liste!$M139+20)/20)+Resultat_liste!$J139</f>
        <v>-30</v>
      </c>
      <c r="CG137" s="581">
        <f>AI137*((Resultat_liste!$M139+20)/20)+Resultat_liste!$J139</f>
        <v>0</v>
      </c>
      <c r="CH137" s="581">
        <f>AJ137*((Resultat_liste!$M139+20)/20)+Resultat_liste!$J139</f>
        <v>30</v>
      </c>
      <c r="CI137" s="581">
        <f>AK137*((Resultat_liste!$M139+20)/20)+Resultat_liste!$J139</f>
        <v>0</v>
      </c>
      <c r="CJ137" s="581">
        <f>AL137*((Resultat_liste!$M139+20)/20)+Resultat_liste!$J139</f>
        <v>-30</v>
      </c>
      <c r="CK137" s="581">
        <f>AM137*((Resultat_liste!$M139+20)/20)+Resultat_liste!$J139</f>
        <v>0</v>
      </c>
      <c r="CL137" s="581">
        <f>AN137*((Resultat_liste!$M139+20)/20)+Resultat_liste!$J139</f>
        <v>30</v>
      </c>
      <c r="CM137" s="581">
        <f>AO137*((Resultat_liste!$M139+20)/20)+Resultat_liste!$J139</f>
        <v>0</v>
      </c>
      <c r="CN137" s="581">
        <f>AP137*((Resultat_liste!$M139+20)/20)+Resultat_liste!$J139</f>
        <v>-30</v>
      </c>
      <c r="CO137" s="581">
        <f>AQ137*((Resultat_liste!$M139+20)/20)+Resultat_liste!$J139</f>
        <v>0</v>
      </c>
      <c r="CP137" s="581">
        <f>AR137*((Resultat_liste!$M139+20)/20)+Resultat_liste!$J139</f>
        <v>30</v>
      </c>
      <c r="CQ137" s="581">
        <f>AS137*((Resultat_liste!$M139+20)/20)+Resultat_liste!$J139</f>
        <v>0</v>
      </c>
      <c r="CR137" s="581">
        <f>AT137*((Resultat_liste!$M139+20)/20)+Resultat_liste!$J139</f>
        <v>-30</v>
      </c>
      <c r="CS137" s="581">
        <f>AU137*((Resultat_liste!$M139+20)/20)+Resultat_liste!$J139</f>
        <v>0</v>
      </c>
      <c r="CT137" s="581">
        <f>AV137*((Resultat_liste!$M139+20)/20)+Resultat_liste!$J139</f>
        <v>30</v>
      </c>
      <c r="CU137" s="581">
        <f>AW137*((Resultat_liste!$M139+20)/20)+Resultat_liste!$J139</f>
        <v>0</v>
      </c>
      <c r="CV137" s="581">
        <f>AX137*((Resultat_liste!$M139+20)/20)+Resultat_liste!$J139</f>
        <v>-30</v>
      </c>
      <c r="CW137" s="581">
        <f>AY137*((Resultat_liste!$M139+20)/20)+Resultat_liste!$J139</f>
        <v>0</v>
      </c>
      <c r="CX137" s="581">
        <f>AZ137*((Resultat_liste!$M139+20)/20)+Resultat_liste!$J139</f>
        <v>30</v>
      </c>
      <c r="CY137" s="581">
        <f>BA137*((Resultat_liste!$M139+20)/20)+Resultat_liste!$J139</f>
        <v>0</v>
      </c>
      <c r="CZ137" s="581">
        <f>BB137*((Resultat_liste!$M139+20)/20)+Resultat_liste!$J139</f>
        <v>-30</v>
      </c>
      <c r="DA137" s="581">
        <f>BC137*((Resultat_liste!$M139+20)/20)+Resultat_liste!$J139</f>
        <v>0</v>
      </c>
      <c r="DB137" s="581">
        <f>BD137*((Resultat_liste!$M139+20)/20)+Resultat_liste!$J139</f>
        <v>30</v>
      </c>
      <c r="DC137" s="581">
        <f>BE137*((Resultat_liste!$M139+20)/20)+Resultat_liste!$J139</f>
        <v>0</v>
      </c>
      <c r="DD137" s="581">
        <f>H137*((Resultat_liste!$Y139+20)/20)+Resultat_liste!$V139</f>
        <v>42</v>
      </c>
      <c r="DE137" s="581">
        <f>I137*((Resultat_liste!$Y139+20)/20)+Resultat_liste!$V139</f>
        <v>11</v>
      </c>
      <c r="DF137" s="581">
        <f>J137*((Resultat_liste!$Y139+20)/20)+Resultat_liste!$V139</f>
        <v>-20</v>
      </c>
      <c r="DG137" s="581">
        <f>K137*((Resultat_liste!$Y139+20)/20)+Resultat_liste!$V139</f>
        <v>11</v>
      </c>
      <c r="DH137" s="581">
        <f>L137*((Resultat_liste!$Y139+20)/20)+Resultat_liste!$V139</f>
        <v>42</v>
      </c>
      <c r="DI137" s="581">
        <f>M137*((Resultat_liste!$Y139+20)/20)+Resultat_liste!$V139</f>
        <v>11</v>
      </c>
      <c r="DJ137" s="581">
        <f>N137*((Resultat_liste!$Y139+20)/20)+Resultat_liste!$V139</f>
        <v>-20</v>
      </c>
      <c r="DK137" s="581">
        <f>O137*((Resultat_liste!$Y139+20)/20)+Resultat_liste!$V139</f>
        <v>11</v>
      </c>
      <c r="DL137" s="581">
        <f>P137*((Resultat_liste!$Y139+20)/20)+Resultat_liste!$V139</f>
        <v>42</v>
      </c>
      <c r="DM137" s="581">
        <f>Q137*((Resultat_liste!$Y139+20)/20)+Resultat_liste!$V139</f>
        <v>11</v>
      </c>
      <c r="DN137" s="581">
        <f>R137*((Resultat_liste!$Y139+20)/20)+Resultat_liste!$V139</f>
        <v>-20</v>
      </c>
      <c r="DO137" s="581">
        <f>S137*((Resultat_liste!$Y139+20)/20)+Resultat_liste!$V139</f>
        <v>11</v>
      </c>
      <c r="DP137" s="581">
        <f>T137*((Resultat_liste!$Y139+20)/20)+Resultat_liste!$V139</f>
        <v>42</v>
      </c>
      <c r="DQ137" s="581">
        <f>U137*((Resultat_liste!$Y139+20)/20)+Resultat_liste!$V139</f>
        <v>11</v>
      </c>
      <c r="DR137" s="581">
        <f>V137*((Resultat_liste!$Y139+20)/20)+Resultat_liste!$V139</f>
        <v>-20</v>
      </c>
      <c r="DS137" s="581">
        <f>W137*((Resultat_liste!$Y139+20)/20)+Resultat_liste!$V139</f>
        <v>11</v>
      </c>
      <c r="DT137" s="581">
        <f>X137*((Resultat_liste!$Y139+20)/20)+Resultat_liste!$V139</f>
        <v>42</v>
      </c>
      <c r="DU137" s="581">
        <f>Y137*((Resultat_liste!$Y139+20)/20)+Resultat_liste!$V139</f>
        <v>11</v>
      </c>
      <c r="DV137" s="581">
        <f>Z137*((Resultat_liste!$Y139+20)/20)+Resultat_liste!$V139</f>
        <v>-20</v>
      </c>
      <c r="DW137" s="581">
        <f>AA137*((Resultat_liste!$Y139+20)/20)+Resultat_liste!$V139</f>
        <v>11</v>
      </c>
      <c r="DX137" s="581">
        <f>AB137*((Resultat_liste!$Y139+20)/20)+Resultat_liste!$V139</f>
        <v>42</v>
      </c>
      <c r="DY137" s="581">
        <f>AC137*((Resultat_liste!$Y139+20)/20)+Resultat_liste!$V139</f>
        <v>11</v>
      </c>
      <c r="DZ137" s="581">
        <f>AD137*((Resultat_liste!$Y139+20)/20)+Resultat_liste!$V139</f>
        <v>-20</v>
      </c>
      <c r="EA137" s="581">
        <f>AE137*((Resultat_liste!$Y139+20)/20)+Resultat_liste!$V139</f>
        <v>11</v>
      </c>
      <c r="EB137" s="581">
        <f>AF137*((Resultat_liste!$Y139+20)/20)+Resultat_liste!$V139</f>
        <v>42</v>
      </c>
      <c r="EC137" s="581">
        <f>AG137*((Resultat_liste!$Y139+20)/20)+Resultat_liste!$V139</f>
        <v>11</v>
      </c>
      <c r="ED137" s="581">
        <f>AH137*((Resultat_liste!$Y139+20)/20)+Resultat_liste!$V139</f>
        <v>-20</v>
      </c>
      <c r="EE137" s="581">
        <f>AI137*((Resultat_liste!$Y139+20)/20)+Resultat_liste!$V139</f>
        <v>11</v>
      </c>
      <c r="EF137" s="581">
        <f>AJ137*((Resultat_liste!$Y139+20)/20)+Resultat_liste!$V139</f>
        <v>42</v>
      </c>
      <c r="EG137" s="581">
        <f>AK137*((Resultat_liste!$Y139+20)/20)+Resultat_liste!$V139</f>
        <v>11</v>
      </c>
      <c r="EH137" s="581">
        <f>AL137*((Resultat_liste!$Y139+20)/20)+Resultat_liste!$V139</f>
        <v>-20</v>
      </c>
      <c r="EI137" s="581">
        <f>AM137*((Resultat_liste!$Y139+20)/20)+Resultat_liste!$V139</f>
        <v>11</v>
      </c>
      <c r="EJ137" s="581">
        <f>AN137*((Resultat_liste!$Y139+20)/20)+Resultat_liste!$V139</f>
        <v>42</v>
      </c>
      <c r="EK137" s="581">
        <f>AO137*((Resultat_liste!$Y139+20)/20)+Resultat_liste!$V139</f>
        <v>11</v>
      </c>
      <c r="EL137" s="581">
        <f>AP137*((Resultat_liste!$Y139+20)/20)+Resultat_liste!$V139</f>
        <v>-20</v>
      </c>
      <c r="EM137" s="581">
        <f>AQ137*((Resultat_liste!$Y139+20)/20)+Resultat_liste!$V139</f>
        <v>11</v>
      </c>
      <c r="EN137" s="581">
        <f>AR137*((Resultat_liste!$Y139+20)/20)+Resultat_liste!$V139</f>
        <v>42</v>
      </c>
      <c r="EO137" s="581">
        <f>AS137*((Resultat_liste!$Y139+20)/20)+Resultat_liste!$V139</f>
        <v>11</v>
      </c>
      <c r="EP137" s="581">
        <f>AT137*((Resultat_liste!$Y139+20)/20)+Resultat_liste!$V139</f>
        <v>-20</v>
      </c>
      <c r="EQ137" s="581">
        <f>AU137*((Resultat_liste!$Y139+20)/20)+Resultat_liste!$V139</f>
        <v>11</v>
      </c>
      <c r="ER137" s="581">
        <f>AV137*((Resultat_liste!$Y139+20)/20)+Resultat_liste!$V139</f>
        <v>42</v>
      </c>
      <c r="ES137" s="581">
        <f>AW137*((Resultat_liste!$Y139+20)/20)+Resultat_liste!$V139</f>
        <v>11</v>
      </c>
      <c r="ET137" s="581">
        <f>AX137*((Resultat_liste!$Y139+20)/20)+Resultat_liste!$V139</f>
        <v>-20</v>
      </c>
      <c r="EU137" s="581">
        <f>AY137*((Resultat_liste!$Y139+20)/20)+Resultat_liste!$V139</f>
        <v>11</v>
      </c>
      <c r="EV137" s="581">
        <f>AZ137*((Resultat_liste!$Y139+20)/20)+Resultat_liste!$V139</f>
        <v>42</v>
      </c>
      <c r="EW137" s="581">
        <f>BA137*((Resultat_liste!$Y139+20)/20)+Resultat_liste!$V139</f>
        <v>11</v>
      </c>
      <c r="EX137" s="581">
        <f>BB137*((Resultat_liste!$Y139+20)/20)+Resultat_liste!$V139</f>
        <v>-20</v>
      </c>
      <c r="EY137" s="581">
        <f>BC137*((Resultat_liste!$Y139+20)/20)+Resultat_liste!$V139</f>
        <v>11</v>
      </c>
      <c r="EZ137" s="581">
        <f>BD137*((Resultat_liste!$Y139+20)/20)+Resultat_liste!$V139</f>
        <v>42</v>
      </c>
      <c r="FA137" s="581">
        <f>BE137*((Resultat_liste!$Y139+20)/20)+Resultat_liste!$V139</f>
        <v>11</v>
      </c>
      <c r="FB137" s="581">
        <f t="shared" si="272"/>
        <v>20</v>
      </c>
      <c r="FC137" s="581">
        <f t="shared" si="273"/>
        <v>0</v>
      </c>
      <c r="FD137" s="581">
        <f t="shared" si="274"/>
        <v>-20</v>
      </c>
      <c r="FE137" s="581">
        <f t="shared" si="275"/>
        <v>0</v>
      </c>
      <c r="FF137" s="581">
        <f t="shared" si="276"/>
        <v>20</v>
      </c>
      <c r="FG137" s="581">
        <f t="shared" si="277"/>
        <v>0</v>
      </c>
      <c r="FH137" s="581">
        <f t="shared" si="278"/>
        <v>-20</v>
      </c>
      <c r="FI137" s="581">
        <f t="shared" si="279"/>
        <v>0</v>
      </c>
      <c r="FJ137" s="581">
        <f t="shared" si="280"/>
        <v>20</v>
      </c>
      <c r="FK137" s="581">
        <f t="shared" si="281"/>
        <v>0</v>
      </c>
      <c r="FL137" s="581">
        <f t="shared" si="282"/>
        <v>-20</v>
      </c>
      <c r="FM137" s="581">
        <f t="shared" si="283"/>
        <v>0</v>
      </c>
      <c r="FN137" s="581">
        <f t="shared" si="284"/>
        <v>20</v>
      </c>
      <c r="FO137" s="581">
        <f t="shared" si="285"/>
        <v>0</v>
      </c>
      <c r="FP137" s="581">
        <f t="shared" si="286"/>
        <v>-20</v>
      </c>
      <c r="FQ137" s="581">
        <f t="shared" si="287"/>
        <v>0</v>
      </c>
      <c r="FR137" s="581">
        <f t="shared" si="288"/>
        <v>20</v>
      </c>
      <c r="FS137" s="581">
        <f t="shared" si="289"/>
        <v>0</v>
      </c>
      <c r="FT137" s="581">
        <f t="shared" si="290"/>
        <v>-20</v>
      </c>
      <c r="FU137" s="581">
        <f t="shared" si="291"/>
        <v>0</v>
      </c>
      <c r="FV137" s="581">
        <f t="shared" si="292"/>
        <v>20</v>
      </c>
      <c r="FW137" s="581">
        <f t="shared" si="293"/>
        <v>0</v>
      </c>
      <c r="FX137" s="581">
        <f t="shared" si="294"/>
        <v>-20</v>
      </c>
      <c r="FY137" s="581">
        <f t="shared" si="295"/>
        <v>0</v>
      </c>
      <c r="FZ137" s="581">
        <f t="shared" si="296"/>
        <v>20</v>
      </c>
      <c r="GA137" s="581">
        <f t="shared" si="297"/>
        <v>0</v>
      </c>
      <c r="GB137" s="581">
        <f t="shared" si="201"/>
        <v>-20</v>
      </c>
      <c r="GC137" s="581">
        <f t="shared" si="202"/>
        <v>0</v>
      </c>
      <c r="GD137" s="581">
        <f t="shared" si="203"/>
        <v>20</v>
      </c>
      <c r="GE137" s="581">
        <f t="shared" si="204"/>
        <v>0</v>
      </c>
      <c r="GF137" s="581">
        <f t="shared" si="205"/>
        <v>-20</v>
      </c>
      <c r="GG137" s="581">
        <f t="shared" si="206"/>
        <v>0</v>
      </c>
      <c r="GH137" s="581">
        <f t="shared" si="207"/>
        <v>20</v>
      </c>
      <c r="GI137" s="581">
        <f t="shared" si="208"/>
        <v>0</v>
      </c>
      <c r="GJ137" s="581">
        <f t="shared" si="209"/>
        <v>-20</v>
      </c>
      <c r="GK137" s="581">
        <f t="shared" si="210"/>
        <v>0</v>
      </c>
      <c r="GL137" s="581">
        <f t="shared" si="211"/>
        <v>20</v>
      </c>
      <c r="GM137" s="581">
        <f t="shared" si="212"/>
        <v>0</v>
      </c>
      <c r="GN137" s="581">
        <f t="shared" si="213"/>
        <v>-20</v>
      </c>
      <c r="GO137" s="581">
        <f t="shared" si="214"/>
        <v>0</v>
      </c>
      <c r="GP137" s="581">
        <f t="shared" si="215"/>
        <v>20</v>
      </c>
      <c r="GQ137" s="581">
        <f t="shared" si="216"/>
        <v>0</v>
      </c>
      <c r="GR137" s="581">
        <f t="shared" si="217"/>
        <v>-20</v>
      </c>
      <c r="GS137" s="581">
        <f t="shared" si="218"/>
        <v>0</v>
      </c>
      <c r="GT137" s="581">
        <f t="shared" si="219"/>
        <v>20</v>
      </c>
      <c r="GU137" s="581">
        <f t="shared" si="220"/>
        <v>0</v>
      </c>
      <c r="GV137" s="581">
        <f t="shared" si="221"/>
        <v>-20</v>
      </c>
      <c r="GW137" s="581">
        <f t="shared" si="222"/>
        <v>0</v>
      </c>
      <c r="GX137" s="581">
        <f t="shared" si="223"/>
        <v>20</v>
      </c>
      <c r="GY137" s="581">
        <f t="shared" si="224"/>
        <v>0</v>
      </c>
    </row>
    <row r="138" spans="1:207" ht="16.5" thickTop="1" thickBot="1" x14ac:dyDescent="0.3">
      <c r="A138" s="581">
        <v>1370</v>
      </c>
      <c r="B138" s="584" t="s">
        <v>134</v>
      </c>
      <c r="C138" s="581">
        <f t="shared" si="298"/>
        <v>19</v>
      </c>
      <c r="D138" s="581">
        <f t="shared" si="225"/>
        <v>1908</v>
      </c>
      <c r="E138" s="581">
        <v>1370</v>
      </c>
      <c r="F138" s="581">
        <f t="shared" si="299"/>
        <v>8</v>
      </c>
      <c r="G138" s="582" t="str">
        <f t="shared" si="200"/>
        <v>argent</v>
      </c>
      <c r="H138" s="581">
        <v>20</v>
      </c>
      <c r="I138" s="581">
        <v>0</v>
      </c>
      <c r="J138" s="581">
        <v>-20</v>
      </c>
      <c r="K138" s="581">
        <v>0</v>
      </c>
      <c r="L138" s="581">
        <f t="shared" si="226"/>
        <v>20</v>
      </c>
      <c r="M138" s="581">
        <f t="shared" si="227"/>
        <v>0</v>
      </c>
      <c r="N138" s="581">
        <f t="shared" si="228"/>
        <v>-20</v>
      </c>
      <c r="O138" s="581">
        <f t="shared" si="229"/>
        <v>0</v>
      </c>
      <c r="P138" s="581">
        <f t="shared" si="230"/>
        <v>20</v>
      </c>
      <c r="Q138" s="581">
        <f t="shared" si="231"/>
        <v>0</v>
      </c>
      <c r="R138" s="581">
        <f t="shared" si="232"/>
        <v>-20</v>
      </c>
      <c r="S138" s="581">
        <f t="shared" si="233"/>
        <v>0</v>
      </c>
      <c r="T138" s="581">
        <f t="shared" si="234"/>
        <v>20</v>
      </c>
      <c r="U138" s="581">
        <f t="shared" si="235"/>
        <v>0</v>
      </c>
      <c r="V138" s="581">
        <f t="shared" si="236"/>
        <v>-20</v>
      </c>
      <c r="W138" s="581">
        <f t="shared" si="237"/>
        <v>0</v>
      </c>
      <c r="X138" s="581">
        <f t="shared" si="238"/>
        <v>20</v>
      </c>
      <c r="Y138" s="581">
        <f t="shared" si="239"/>
        <v>0</v>
      </c>
      <c r="Z138" s="581">
        <f t="shared" si="240"/>
        <v>-20</v>
      </c>
      <c r="AA138" s="581">
        <f t="shared" si="241"/>
        <v>0</v>
      </c>
      <c r="AB138" s="581">
        <f t="shared" si="242"/>
        <v>20</v>
      </c>
      <c r="AC138" s="581">
        <f t="shared" si="243"/>
        <v>0</v>
      </c>
      <c r="AD138" s="581">
        <f t="shared" si="244"/>
        <v>-20</v>
      </c>
      <c r="AE138" s="581">
        <f t="shared" si="245"/>
        <v>0</v>
      </c>
      <c r="AF138" s="581">
        <f t="shared" si="246"/>
        <v>20</v>
      </c>
      <c r="AG138" s="581">
        <f t="shared" si="247"/>
        <v>0</v>
      </c>
      <c r="AH138" s="581">
        <f t="shared" si="248"/>
        <v>-20</v>
      </c>
      <c r="AI138" s="581">
        <f t="shared" si="249"/>
        <v>0</v>
      </c>
      <c r="AJ138" s="581">
        <f t="shared" si="250"/>
        <v>20</v>
      </c>
      <c r="AK138" s="581">
        <f t="shared" si="251"/>
        <v>0</v>
      </c>
      <c r="AL138" s="581">
        <f t="shared" si="252"/>
        <v>-20</v>
      </c>
      <c r="AM138" s="581">
        <f t="shared" si="253"/>
        <v>0</v>
      </c>
      <c r="AN138" s="581">
        <f t="shared" si="254"/>
        <v>20</v>
      </c>
      <c r="AO138" s="581">
        <f t="shared" si="255"/>
        <v>0</v>
      </c>
      <c r="AP138" s="581">
        <f t="shared" si="256"/>
        <v>-20</v>
      </c>
      <c r="AQ138" s="581">
        <f t="shared" si="257"/>
        <v>0</v>
      </c>
      <c r="AR138" s="581">
        <f t="shared" si="258"/>
        <v>20</v>
      </c>
      <c r="AS138" s="581">
        <f t="shared" si="259"/>
        <v>0</v>
      </c>
      <c r="AT138" s="581">
        <f t="shared" si="260"/>
        <v>-20</v>
      </c>
      <c r="AU138" s="581">
        <f t="shared" si="261"/>
        <v>0</v>
      </c>
      <c r="AV138" s="581">
        <f t="shared" si="262"/>
        <v>20</v>
      </c>
      <c r="AW138" s="581">
        <f t="shared" si="263"/>
        <v>0</v>
      </c>
      <c r="AX138" s="581">
        <f t="shared" si="264"/>
        <v>-20</v>
      </c>
      <c r="AY138" s="581">
        <f t="shared" si="265"/>
        <v>0</v>
      </c>
      <c r="AZ138" s="581">
        <f t="shared" si="266"/>
        <v>20</v>
      </c>
      <c r="BA138" s="581">
        <f t="shared" si="267"/>
        <v>0</v>
      </c>
      <c r="BB138" s="581">
        <f t="shared" si="268"/>
        <v>-20</v>
      </c>
      <c r="BC138" s="581">
        <f t="shared" si="269"/>
        <v>0</v>
      </c>
      <c r="BD138" s="581">
        <f t="shared" si="270"/>
        <v>20</v>
      </c>
      <c r="BE138" s="581">
        <f t="shared" si="271"/>
        <v>0</v>
      </c>
      <c r="BF138" s="581">
        <f>H138*((Resultat_liste!$M140+20)/20)+Resultat_liste!$J140</f>
        <v>43</v>
      </c>
      <c r="BG138" s="581">
        <f>I138*((Resultat_liste!$M140+20)/20)+Resultat_liste!$J140</f>
        <v>11</v>
      </c>
      <c r="BH138" s="581">
        <f>J138*((Resultat_liste!$M140+20)/20)+Resultat_liste!$J140</f>
        <v>-21</v>
      </c>
      <c r="BI138" s="581">
        <f>K138*((Resultat_liste!$M140+20)/20)+Resultat_liste!$J140</f>
        <v>11</v>
      </c>
      <c r="BJ138" s="581">
        <f>L138*((Resultat_liste!$M140+20)/20)+Resultat_liste!$J140</f>
        <v>43</v>
      </c>
      <c r="BK138" s="581">
        <f>M138*((Resultat_liste!$M140+20)/20)+Resultat_liste!$J140</f>
        <v>11</v>
      </c>
      <c r="BL138" s="581">
        <f>N138*((Resultat_liste!$M140+20)/20)+Resultat_liste!$J140</f>
        <v>-21</v>
      </c>
      <c r="BM138" s="581">
        <f>O138*((Resultat_liste!$M140+20)/20)+Resultat_liste!$J140</f>
        <v>11</v>
      </c>
      <c r="BN138" s="581">
        <f>P138*((Resultat_liste!$M140+20)/20)+Resultat_liste!$J140</f>
        <v>43</v>
      </c>
      <c r="BO138" s="581">
        <f>Q138*((Resultat_liste!$M140+20)/20)+Resultat_liste!$J140</f>
        <v>11</v>
      </c>
      <c r="BP138" s="581">
        <f>R138*((Resultat_liste!$M140+20)/20)+Resultat_liste!$J140</f>
        <v>-21</v>
      </c>
      <c r="BQ138" s="581">
        <f>S138*((Resultat_liste!$M140+20)/20)+Resultat_liste!$J140</f>
        <v>11</v>
      </c>
      <c r="BR138" s="581">
        <f>T138*((Resultat_liste!$M140+20)/20)+Resultat_liste!$J140</f>
        <v>43</v>
      </c>
      <c r="BS138" s="581">
        <f>U138*((Resultat_liste!$M140+20)/20)+Resultat_liste!$J140</f>
        <v>11</v>
      </c>
      <c r="BT138" s="581">
        <f>V138*((Resultat_liste!$M140+20)/20)+Resultat_liste!$J140</f>
        <v>-21</v>
      </c>
      <c r="BU138" s="581">
        <f>W138*((Resultat_liste!$M140+20)/20)+Resultat_liste!$J140</f>
        <v>11</v>
      </c>
      <c r="BV138" s="581">
        <f>X138*((Resultat_liste!$M140+20)/20)+Resultat_liste!$J140</f>
        <v>43</v>
      </c>
      <c r="BW138" s="581">
        <f>Y138*((Resultat_liste!$M140+20)/20)+Resultat_liste!$J140</f>
        <v>11</v>
      </c>
      <c r="BX138" s="581">
        <f>Z138*((Resultat_liste!$M140+20)/20)+Resultat_liste!$J140</f>
        <v>-21</v>
      </c>
      <c r="BY138" s="581">
        <f>AA138*((Resultat_liste!$M140+20)/20)+Resultat_liste!$J140</f>
        <v>11</v>
      </c>
      <c r="BZ138" s="581">
        <f>AB138*((Resultat_liste!$M140+20)/20)+Resultat_liste!$J140</f>
        <v>43</v>
      </c>
      <c r="CA138" s="581">
        <f>AC138*((Resultat_liste!$M140+20)/20)+Resultat_liste!$J140</f>
        <v>11</v>
      </c>
      <c r="CB138" s="581">
        <f>AD138*((Resultat_liste!$M140+20)/20)+Resultat_liste!$J140</f>
        <v>-21</v>
      </c>
      <c r="CC138" s="581">
        <f>AE138*((Resultat_liste!$M140+20)/20)+Resultat_liste!$J140</f>
        <v>11</v>
      </c>
      <c r="CD138" s="581">
        <f>AF138*((Resultat_liste!$M140+20)/20)+Resultat_liste!$J140</f>
        <v>43</v>
      </c>
      <c r="CE138" s="581">
        <f>AG138*((Resultat_liste!$M140+20)/20)+Resultat_liste!$J140</f>
        <v>11</v>
      </c>
      <c r="CF138" s="581">
        <f>AH138*((Resultat_liste!$M140+20)/20)+Resultat_liste!$J140</f>
        <v>-21</v>
      </c>
      <c r="CG138" s="581">
        <f>AI138*((Resultat_liste!$M140+20)/20)+Resultat_liste!$J140</f>
        <v>11</v>
      </c>
      <c r="CH138" s="581">
        <f>AJ138*((Resultat_liste!$M140+20)/20)+Resultat_liste!$J140</f>
        <v>43</v>
      </c>
      <c r="CI138" s="581">
        <f>AK138*((Resultat_liste!$M140+20)/20)+Resultat_liste!$J140</f>
        <v>11</v>
      </c>
      <c r="CJ138" s="581">
        <f>AL138*((Resultat_liste!$M140+20)/20)+Resultat_liste!$J140</f>
        <v>-21</v>
      </c>
      <c r="CK138" s="581">
        <f>AM138*((Resultat_liste!$M140+20)/20)+Resultat_liste!$J140</f>
        <v>11</v>
      </c>
      <c r="CL138" s="581">
        <f>AN138*((Resultat_liste!$M140+20)/20)+Resultat_liste!$J140</f>
        <v>43</v>
      </c>
      <c r="CM138" s="581">
        <f>AO138*((Resultat_liste!$M140+20)/20)+Resultat_liste!$J140</f>
        <v>11</v>
      </c>
      <c r="CN138" s="581">
        <f>AP138*((Resultat_liste!$M140+20)/20)+Resultat_liste!$J140</f>
        <v>-21</v>
      </c>
      <c r="CO138" s="581">
        <f>AQ138*((Resultat_liste!$M140+20)/20)+Resultat_liste!$J140</f>
        <v>11</v>
      </c>
      <c r="CP138" s="581">
        <f>AR138*((Resultat_liste!$M140+20)/20)+Resultat_liste!$J140</f>
        <v>43</v>
      </c>
      <c r="CQ138" s="581">
        <f>AS138*((Resultat_liste!$M140+20)/20)+Resultat_liste!$J140</f>
        <v>11</v>
      </c>
      <c r="CR138" s="581">
        <f>AT138*((Resultat_liste!$M140+20)/20)+Resultat_liste!$J140</f>
        <v>-21</v>
      </c>
      <c r="CS138" s="581">
        <f>AU138*((Resultat_liste!$M140+20)/20)+Resultat_liste!$J140</f>
        <v>11</v>
      </c>
      <c r="CT138" s="581">
        <f>AV138*((Resultat_liste!$M140+20)/20)+Resultat_liste!$J140</f>
        <v>43</v>
      </c>
      <c r="CU138" s="581">
        <f>AW138*((Resultat_liste!$M140+20)/20)+Resultat_liste!$J140</f>
        <v>11</v>
      </c>
      <c r="CV138" s="581">
        <f>AX138*((Resultat_liste!$M140+20)/20)+Resultat_liste!$J140</f>
        <v>-21</v>
      </c>
      <c r="CW138" s="581">
        <f>AY138*((Resultat_liste!$M140+20)/20)+Resultat_liste!$J140</f>
        <v>11</v>
      </c>
      <c r="CX138" s="581">
        <f>AZ138*((Resultat_liste!$M140+20)/20)+Resultat_liste!$J140</f>
        <v>43</v>
      </c>
      <c r="CY138" s="581">
        <f>BA138*((Resultat_liste!$M140+20)/20)+Resultat_liste!$J140</f>
        <v>11</v>
      </c>
      <c r="CZ138" s="581">
        <f>BB138*((Resultat_liste!$M140+20)/20)+Resultat_liste!$J140</f>
        <v>-21</v>
      </c>
      <c r="DA138" s="581">
        <f>BC138*((Resultat_liste!$M140+20)/20)+Resultat_liste!$J140</f>
        <v>11</v>
      </c>
      <c r="DB138" s="581">
        <f>BD138*((Resultat_liste!$M140+20)/20)+Resultat_liste!$J140</f>
        <v>43</v>
      </c>
      <c r="DC138" s="581">
        <f>BE138*((Resultat_liste!$M140+20)/20)+Resultat_liste!$J140</f>
        <v>11</v>
      </c>
      <c r="DD138" s="581">
        <f>H138*((Resultat_liste!$Y140+20)/20)+Resultat_liste!$V140</f>
        <v>44</v>
      </c>
      <c r="DE138" s="581">
        <f>I138*((Resultat_liste!$Y140+20)/20)+Resultat_liste!$V140</f>
        <v>12</v>
      </c>
      <c r="DF138" s="581">
        <f>J138*((Resultat_liste!$Y140+20)/20)+Resultat_liste!$V140</f>
        <v>-20</v>
      </c>
      <c r="DG138" s="581">
        <f>K138*((Resultat_liste!$Y140+20)/20)+Resultat_liste!$V140</f>
        <v>12</v>
      </c>
      <c r="DH138" s="581">
        <f>L138*((Resultat_liste!$Y140+20)/20)+Resultat_liste!$V140</f>
        <v>44</v>
      </c>
      <c r="DI138" s="581">
        <f>M138*((Resultat_liste!$Y140+20)/20)+Resultat_liste!$V140</f>
        <v>12</v>
      </c>
      <c r="DJ138" s="581">
        <f>N138*((Resultat_liste!$Y140+20)/20)+Resultat_liste!$V140</f>
        <v>-20</v>
      </c>
      <c r="DK138" s="581">
        <f>O138*((Resultat_liste!$Y140+20)/20)+Resultat_liste!$V140</f>
        <v>12</v>
      </c>
      <c r="DL138" s="581">
        <f>P138*((Resultat_liste!$Y140+20)/20)+Resultat_liste!$V140</f>
        <v>44</v>
      </c>
      <c r="DM138" s="581">
        <f>Q138*((Resultat_liste!$Y140+20)/20)+Resultat_liste!$V140</f>
        <v>12</v>
      </c>
      <c r="DN138" s="581">
        <f>R138*((Resultat_liste!$Y140+20)/20)+Resultat_liste!$V140</f>
        <v>-20</v>
      </c>
      <c r="DO138" s="581">
        <f>S138*((Resultat_liste!$Y140+20)/20)+Resultat_liste!$V140</f>
        <v>12</v>
      </c>
      <c r="DP138" s="581">
        <f>T138*((Resultat_liste!$Y140+20)/20)+Resultat_liste!$V140</f>
        <v>44</v>
      </c>
      <c r="DQ138" s="581">
        <f>U138*((Resultat_liste!$Y140+20)/20)+Resultat_liste!$V140</f>
        <v>12</v>
      </c>
      <c r="DR138" s="581">
        <f>V138*((Resultat_liste!$Y140+20)/20)+Resultat_liste!$V140</f>
        <v>-20</v>
      </c>
      <c r="DS138" s="581">
        <f>W138*((Resultat_liste!$Y140+20)/20)+Resultat_liste!$V140</f>
        <v>12</v>
      </c>
      <c r="DT138" s="581">
        <f>X138*((Resultat_liste!$Y140+20)/20)+Resultat_liste!$V140</f>
        <v>44</v>
      </c>
      <c r="DU138" s="581">
        <f>Y138*((Resultat_liste!$Y140+20)/20)+Resultat_liste!$V140</f>
        <v>12</v>
      </c>
      <c r="DV138" s="581">
        <f>Z138*((Resultat_liste!$Y140+20)/20)+Resultat_liste!$V140</f>
        <v>-20</v>
      </c>
      <c r="DW138" s="581">
        <f>AA138*((Resultat_liste!$Y140+20)/20)+Resultat_liste!$V140</f>
        <v>12</v>
      </c>
      <c r="DX138" s="581">
        <f>AB138*((Resultat_liste!$Y140+20)/20)+Resultat_liste!$V140</f>
        <v>44</v>
      </c>
      <c r="DY138" s="581">
        <f>AC138*((Resultat_liste!$Y140+20)/20)+Resultat_liste!$V140</f>
        <v>12</v>
      </c>
      <c r="DZ138" s="581">
        <f>AD138*((Resultat_liste!$Y140+20)/20)+Resultat_liste!$V140</f>
        <v>-20</v>
      </c>
      <c r="EA138" s="581">
        <f>AE138*((Resultat_liste!$Y140+20)/20)+Resultat_liste!$V140</f>
        <v>12</v>
      </c>
      <c r="EB138" s="581">
        <f>AF138*((Resultat_liste!$Y140+20)/20)+Resultat_liste!$V140</f>
        <v>44</v>
      </c>
      <c r="EC138" s="581">
        <f>AG138*((Resultat_liste!$Y140+20)/20)+Resultat_liste!$V140</f>
        <v>12</v>
      </c>
      <c r="ED138" s="581">
        <f>AH138*((Resultat_liste!$Y140+20)/20)+Resultat_liste!$V140</f>
        <v>-20</v>
      </c>
      <c r="EE138" s="581">
        <f>AI138*((Resultat_liste!$Y140+20)/20)+Resultat_liste!$V140</f>
        <v>12</v>
      </c>
      <c r="EF138" s="581">
        <f>AJ138*((Resultat_liste!$Y140+20)/20)+Resultat_liste!$V140</f>
        <v>44</v>
      </c>
      <c r="EG138" s="581">
        <f>AK138*((Resultat_liste!$Y140+20)/20)+Resultat_liste!$V140</f>
        <v>12</v>
      </c>
      <c r="EH138" s="581">
        <f>AL138*((Resultat_liste!$Y140+20)/20)+Resultat_liste!$V140</f>
        <v>-20</v>
      </c>
      <c r="EI138" s="581">
        <f>AM138*((Resultat_liste!$Y140+20)/20)+Resultat_liste!$V140</f>
        <v>12</v>
      </c>
      <c r="EJ138" s="581">
        <f>AN138*((Resultat_liste!$Y140+20)/20)+Resultat_liste!$V140</f>
        <v>44</v>
      </c>
      <c r="EK138" s="581">
        <f>AO138*((Resultat_liste!$Y140+20)/20)+Resultat_liste!$V140</f>
        <v>12</v>
      </c>
      <c r="EL138" s="581">
        <f>AP138*((Resultat_liste!$Y140+20)/20)+Resultat_liste!$V140</f>
        <v>-20</v>
      </c>
      <c r="EM138" s="581">
        <f>AQ138*((Resultat_liste!$Y140+20)/20)+Resultat_liste!$V140</f>
        <v>12</v>
      </c>
      <c r="EN138" s="581">
        <f>AR138*((Resultat_liste!$Y140+20)/20)+Resultat_liste!$V140</f>
        <v>44</v>
      </c>
      <c r="EO138" s="581">
        <f>AS138*((Resultat_liste!$Y140+20)/20)+Resultat_liste!$V140</f>
        <v>12</v>
      </c>
      <c r="EP138" s="581">
        <f>AT138*((Resultat_liste!$Y140+20)/20)+Resultat_liste!$V140</f>
        <v>-20</v>
      </c>
      <c r="EQ138" s="581">
        <f>AU138*((Resultat_liste!$Y140+20)/20)+Resultat_liste!$V140</f>
        <v>12</v>
      </c>
      <c r="ER138" s="581">
        <f>AV138*((Resultat_liste!$Y140+20)/20)+Resultat_liste!$V140</f>
        <v>44</v>
      </c>
      <c r="ES138" s="581">
        <f>AW138*((Resultat_liste!$Y140+20)/20)+Resultat_liste!$V140</f>
        <v>12</v>
      </c>
      <c r="ET138" s="581">
        <f>AX138*((Resultat_liste!$Y140+20)/20)+Resultat_liste!$V140</f>
        <v>-20</v>
      </c>
      <c r="EU138" s="581">
        <f>AY138*((Resultat_liste!$Y140+20)/20)+Resultat_liste!$V140</f>
        <v>12</v>
      </c>
      <c r="EV138" s="581">
        <f>AZ138*((Resultat_liste!$Y140+20)/20)+Resultat_liste!$V140</f>
        <v>44</v>
      </c>
      <c r="EW138" s="581">
        <f>BA138*((Resultat_liste!$Y140+20)/20)+Resultat_liste!$V140</f>
        <v>12</v>
      </c>
      <c r="EX138" s="581">
        <f>BB138*((Resultat_liste!$Y140+20)/20)+Resultat_liste!$V140</f>
        <v>-20</v>
      </c>
      <c r="EY138" s="581">
        <f>BC138*((Resultat_liste!$Y140+20)/20)+Resultat_liste!$V140</f>
        <v>12</v>
      </c>
      <c r="EZ138" s="581">
        <f>BD138*((Resultat_liste!$Y140+20)/20)+Resultat_liste!$V140</f>
        <v>44</v>
      </c>
      <c r="FA138" s="581">
        <f>BE138*((Resultat_liste!$Y140+20)/20)+Resultat_liste!$V140</f>
        <v>12</v>
      </c>
      <c r="FB138" s="581">
        <f t="shared" si="272"/>
        <v>20</v>
      </c>
      <c r="FC138" s="581">
        <f t="shared" si="273"/>
        <v>0</v>
      </c>
      <c r="FD138" s="581">
        <f t="shared" si="274"/>
        <v>-20</v>
      </c>
      <c r="FE138" s="581">
        <f t="shared" si="275"/>
        <v>0</v>
      </c>
      <c r="FF138" s="581">
        <f t="shared" si="276"/>
        <v>20</v>
      </c>
      <c r="FG138" s="581">
        <f t="shared" si="277"/>
        <v>0</v>
      </c>
      <c r="FH138" s="581">
        <f t="shared" si="278"/>
        <v>-20</v>
      </c>
      <c r="FI138" s="581">
        <f t="shared" si="279"/>
        <v>0</v>
      </c>
      <c r="FJ138" s="581">
        <f t="shared" si="280"/>
        <v>20</v>
      </c>
      <c r="FK138" s="581">
        <f t="shared" si="281"/>
        <v>0</v>
      </c>
      <c r="FL138" s="581">
        <f t="shared" si="282"/>
        <v>-20</v>
      </c>
      <c r="FM138" s="581">
        <f t="shared" si="283"/>
        <v>0</v>
      </c>
      <c r="FN138" s="581">
        <f t="shared" si="284"/>
        <v>20</v>
      </c>
      <c r="FO138" s="581">
        <f t="shared" si="285"/>
        <v>0</v>
      </c>
      <c r="FP138" s="581">
        <f t="shared" si="286"/>
        <v>-20</v>
      </c>
      <c r="FQ138" s="581">
        <f t="shared" si="287"/>
        <v>0</v>
      </c>
      <c r="FR138" s="581">
        <f t="shared" si="288"/>
        <v>20</v>
      </c>
      <c r="FS138" s="581">
        <f t="shared" si="289"/>
        <v>0</v>
      </c>
      <c r="FT138" s="581">
        <f t="shared" si="290"/>
        <v>-20</v>
      </c>
      <c r="FU138" s="581">
        <f t="shared" si="291"/>
        <v>0</v>
      </c>
      <c r="FV138" s="581">
        <f t="shared" si="292"/>
        <v>20</v>
      </c>
      <c r="FW138" s="581">
        <f t="shared" si="293"/>
        <v>0</v>
      </c>
      <c r="FX138" s="581">
        <f t="shared" si="294"/>
        <v>-20</v>
      </c>
      <c r="FY138" s="581">
        <f t="shared" si="295"/>
        <v>0</v>
      </c>
      <c r="FZ138" s="581">
        <f t="shared" si="296"/>
        <v>20</v>
      </c>
      <c r="GA138" s="581">
        <f t="shared" si="297"/>
        <v>0</v>
      </c>
      <c r="GB138" s="581">
        <f t="shared" si="201"/>
        <v>-20</v>
      </c>
      <c r="GC138" s="581">
        <f t="shared" si="202"/>
        <v>0</v>
      </c>
      <c r="GD138" s="581">
        <f t="shared" si="203"/>
        <v>20</v>
      </c>
      <c r="GE138" s="581">
        <f t="shared" si="204"/>
        <v>0</v>
      </c>
      <c r="GF138" s="581">
        <f t="shared" si="205"/>
        <v>-20</v>
      </c>
      <c r="GG138" s="581">
        <f t="shared" si="206"/>
        <v>0</v>
      </c>
      <c r="GH138" s="581">
        <f t="shared" si="207"/>
        <v>20</v>
      </c>
      <c r="GI138" s="581">
        <f t="shared" si="208"/>
        <v>0</v>
      </c>
      <c r="GJ138" s="581">
        <f t="shared" si="209"/>
        <v>-20</v>
      </c>
      <c r="GK138" s="581">
        <f t="shared" si="210"/>
        <v>0</v>
      </c>
      <c r="GL138" s="581">
        <f t="shared" si="211"/>
        <v>20</v>
      </c>
      <c r="GM138" s="581">
        <f t="shared" si="212"/>
        <v>0</v>
      </c>
      <c r="GN138" s="581">
        <f t="shared" si="213"/>
        <v>-20</v>
      </c>
      <c r="GO138" s="581">
        <f t="shared" si="214"/>
        <v>0</v>
      </c>
      <c r="GP138" s="581">
        <f t="shared" si="215"/>
        <v>20</v>
      </c>
      <c r="GQ138" s="581">
        <f t="shared" si="216"/>
        <v>0</v>
      </c>
      <c r="GR138" s="581">
        <f t="shared" si="217"/>
        <v>-20</v>
      </c>
      <c r="GS138" s="581">
        <f t="shared" si="218"/>
        <v>0</v>
      </c>
      <c r="GT138" s="581">
        <f t="shared" si="219"/>
        <v>20</v>
      </c>
      <c r="GU138" s="581">
        <f t="shared" si="220"/>
        <v>0</v>
      </c>
      <c r="GV138" s="581">
        <f t="shared" si="221"/>
        <v>-20</v>
      </c>
      <c r="GW138" s="581">
        <f t="shared" si="222"/>
        <v>0</v>
      </c>
      <c r="GX138" s="581">
        <f t="shared" si="223"/>
        <v>20</v>
      </c>
      <c r="GY138" s="581">
        <f t="shared" si="224"/>
        <v>0</v>
      </c>
    </row>
    <row r="139" spans="1:207" ht="16.5" thickTop="1" thickBot="1" x14ac:dyDescent="0.3">
      <c r="A139" s="581">
        <v>1380</v>
      </c>
      <c r="B139" s="584" t="s">
        <v>135</v>
      </c>
      <c r="C139" s="581">
        <f t="shared" si="298"/>
        <v>20</v>
      </c>
      <c r="D139" s="581">
        <f t="shared" si="225"/>
        <v>2001</v>
      </c>
      <c r="E139" s="581">
        <v>1380</v>
      </c>
      <c r="F139" s="581">
        <f t="shared" si="299"/>
        <v>1</v>
      </c>
      <c r="G139" s="582" t="str">
        <f t="shared" si="200"/>
        <v>Or</v>
      </c>
      <c r="H139" s="581">
        <v>20</v>
      </c>
      <c r="I139" s="581">
        <v>0</v>
      </c>
      <c r="J139" s="581">
        <v>-20</v>
      </c>
      <c r="K139" s="581">
        <v>0</v>
      </c>
      <c r="L139" s="581">
        <f t="shared" si="226"/>
        <v>20</v>
      </c>
      <c r="M139" s="581">
        <f t="shared" si="227"/>
        <v>0</v>
      </c>
      <c r="N139" s="581">
        <f t="shared" si="228"/>
        <v>-20</v>
      </c>
      <c r="O139" s="581">
        <f t="shared" si="229"/>
        <v>0</v>
      </c>
      <c r="P139" s="581">
        <f t="shared" si="230"/>
        <v>20</v>
      </c>
      <c r="Q139" s="581">
        <f t="shared" si="231"/>
        <v>0</v>
      </c>
      <c r="R139" s="581">
        <f t="shared" si="232"/>
        <v>-20</v>
      </c>
      <c r="S139" s="581">
        <f t="shared" si="233"/>
        <v>0</v>
      </c>
      <c r="T139" s="581">
        <f t="shared" si="234"/>
        <v>20</v>
      </c>
      <c r="U139" s="581">
        <f t="shared" si="235"/>
        <v>0</v>
      </c>
      <c r="V139" s="581">
        <f t="shared" si="236"/>
        <v>-20</v>
      </c>
      <c r="W139" s="581">
        <f t="shared" si="237"/>
        <v>0</v>
      </c>
      <c r="X139" s="581">
        <f t="shared" si="238"/>
        <v>20</v>
      </c>
      <c r="Y139" s="581">
        <f t="shared" si="239"/>
        <v>0</v>
      </c>
      <c r="Z139" s="581">
        <f t="shared" si="240"/>
        <v>-20</v>
      </c>
      <c r="AA139" s="581">
        <f t="shared" si="241"/>
        <v>0</v>
      </c>
      <c r="AB139" s="581">
        <f t="shared" si="242"/>
        <v>20</v>
      </c>
      <c r="AC139" s="581">
        <f t="shared" si="243"/>
        <v>0</v>
      </c>
      <c r="AD139" s="581">
        <f t="shared" si="244"/>
        <v>-20</v>
      </c>
      <c r="AE139" s="581">
        <f t="shared" si="245"/>
        <v>0</v>
      </c>
      <c r="AF139" s="581">
        <f t="shared" si="246"/>
        <v>20</v>
      </c>
      <c r="AG139" s="581">
        <f t="shared" si="247"/>
        <v>0</v>
      </c>
      <c r="AH139" s="581">
        <f t="shared" si="248"/>
        <v>-20</v>
      </c>
      <c r="AI139" s="581">
        <f t="shared" si="249"/>
        <v>0</v>
      </c>
      <c r="AJ139" s="581">
        <f t="shared" si="250"/>
        <v>20</v>
      </c>
      <c r="AK139" s="581">
        <f t="shared" si="251"/>
        <v>0</v>
      </c>
      <c r="AL139" s="581">
        <f t="shared" si="252"/>
        <v>-20</v>
      </c>
      <c r="AM139" s="581">
        <f t="shared" si="253"/>
        <v>0</v>
      </c>
      <c r="AN139" s="581">
        <f t="shared" si="254"/>
        <v>20</v>
      </c>
      <c r="AO139" s="581">
        <f t="shared" si="255"/>
        <v>0</v>
      </c>
      <c r="AP139" s="581">
        <f t="shared" si="256"/>
        <v>-20</v>
      </c>
      <c r="AQ139" s="581">
        <f t="shared" si="257"/>
        <v>0</v>
      </c>
      <c r="AR139" s="581">
        <f t="shared" si="258"/>
        <v>20</v>
      </c>
      <c r="AS139" s="581">
        <f t="shared" si="259"/>
        <v>0</v>
      </c>
      <c r="AT139" s="581">
        <f t="shared" si="260"/>
        <v>-20</v>
      </c>
      <c r="AU139" s="581">
        <f t="shared" si="261"/>
        <v>0</v>
      </c>
      <c r="AV139" s="581">
        <f t="shared" si="262"/>
        <v>20</v>
      </c>
      <c r="AW139" s="581">
        <f t="shared" si="263"/>
        <v>0</v>
      </c>
      <c r="AX139" s="581">
        <f t="shared" si="264"/>
        <v>-20</v>
      </c>
      <c r="AY139" s="581">
        <f t="shared" si="265"/>
        <v>0</v>
      </c>
      <c r="AZ139" s="581">
        <f t="shared" si="266"/>
        <v>20</v>
      </c>
      <c r="BA139" s="581">
        <f t="shared" si="267"/>
        <v>0</v>
      </c>
      <c r="BB139" s="581">
        <f t="shared" si="268"/>
        <v>-20</v>
      </c>
      <c r="BC139" s="581">
        <f t="shared" si="269"/>
        <v>0</v>
      </c>
      <c r="BD139" s="581">
        <f t="shared" si="270"/>
        <v>20</v>
      </c>
      <c r="BE139" s="581">
        <f t="shared" si="271"/>
        <v>0</v>
      </c>
      <c r="BF139" s="581">
        <f>H139*((Resultat_liste!$M141+20)/20)+Resultat_liste!$J141</f>
        <v>10</v>
      </c>
      <c r="BG139" s="581">
        <f>I139*((Resultat_liste!$M141+20)/20)+Resultat_liste!$J141</f>
        <v>0</v>
      </c>
      <c r="BH139" s="581">
        <f>J139*((Resultat_liste!$M141+20)/20)+Resultat_liste!$J141</f>
        <v>-10</v>
      </c>
      <c r="BI139" s="581">
        <f>K139*((Resultat_liste!$M141+20)/20)+Resultat_liste!$J141</f>
        <v>0</v>
      </c>
      <c r="BJ139" s="581">
        <f>L139*((Resultat_liste!$M141+20)/20)+Resultat_liste!$J141</f>
        <v>10</v>
      </c>
      <c r="BK139" s="581">
        <f>M139*((Resultat_liste!$M141+20)/20)+Resultat_liste!$J141</f>
        <v>0</v>
      </c>
      <c r="BL139" s="581">
        <f>N139*((Resultat_liste!$M141+20)/20)+Resultat_liste!$J141</f>
        <v>-10</v>
      </c>
      <c r="BM139" s="581">
        <f>O139*((Resultat_liste!$M141+20)/20)+Resultat_liste!$J141</f>
        <v>0</v>
      </c>
      <c r="BN139" s="581">
        <f>P139*((Resultat_liste!$M141+20)/20)+Resultat_liste!$J141</f>
        <v>10</v>
      </c>
      <c r="BO139" s="581">
        <f>Q139*((Resultat_liste!$M141+20)/20)+Resultat_liste!$J141</f>
        <v>0</v>
      </c>
      <c r="BP139" s="581">
        <f>R139*((Resultat_liste!$M141+20)/20)+Resultat_liste!$J141</f>
        <v>-10</v>
      </c>
      <c r="BQ139" s="581">
        <f>S139*((Resultat_liste!$M141+20)/20)+Resultat_liste!$J141</f>
        <v>0</v>
      </c>
      <c r="BR139" s="581">
        <f>T139*((Resultat_liste!$M141+20)/20)+Resultat_liste!$J141</f>
        <v>10</v>
      </c>
      <c r="BS139" s="581">
        <f>U139*((Resultat_liste!$M141+20)/20)+Resultat_liste!$J141</f>
        <v>0</v>
      </c>
      <c r="BT139" s="581">
        <f>V139*((Resultat_liste!$M141+20)/20)+Resultat_liste!$J141</f>
        <v>-10</v>
      </c>
      <c r="BU139" s="581">
        <f>W139*((Resultat_liste!$M141+20)/20)+Resultat_liste!$J141</f>
        <v>0</v>
      </c>
      <c r="BV139" s="581">
        <f>X139*((Resultat_liste!$M141+20)/20)+Resultat_liste!$J141</f>
        <v>10</v>
      </c>
      <c r="BW139" s="581">
        <f>Y139*((Resultat_liste!$M141+20)/20)+Resultat_liste!$J141</f>
        <v>0</v>
      </c>
      <c r="BX139" s="581">
        <f>Z139*((Resultat_liste!$M141+20)/20)+Resultat_liste!$J141</f>
        <v>-10</v>
      </c>
      <c r="BY139" s="581">
        <f>AA139*((Resultat_liste!$M141+20)/20)+Resultat_liste!$J141</f>
        <v>0</v>
      </c>
      <c r="BZ139" s="581">
        <f>AB139*((Resultat_liste!$M141+20)/20)+Resultat_liste!$J141</f>
        <v>10</v>
      </c>
      <c r="CA139" s="581">
        <f>AC139*((Resultat_liste!$M141+20)/20)+Resultat_liste!$J141</f>
        <v>0</v>
      </c>
      <c r="CB139" s="581">
        <f>AD139*((Resultat_liste!$M141+20)/20)+Resultat_liste!$J141</f>
        <v>-10</v>
      </c>
      <c r="CC139" s="581">
        <f>AE139*((Resultat_liste!$M141+20)/20)+Resultat_liste!$J141</f>
        <v>0</v>
      </c>
      <c r="CD139" s="581">
        <f>AF139*((Resultat_liste!$M141+20)/20)+Resultat_liste!$J141</f>
        <v>10</v>
      </c>
      <c r="CE139" s="581">
        <f>AG139*((Resultat_liste!$M141+20)/20)+Resultat_liste!$J141</f>
        <v>0</v>
      </c>
      <c r="CF139" s="581">
        <f>AH139*((Resultat_liste!$M141+20)/20)+Resultat_liste!$J141</f>
        <v>-10</v>
      </c>
      <c r="CG139" s="581">
        <f>AI139*((Resultat_liste!$M141+20)/20)+Resultat_liste!$J141</f>
        <v>0</v>
      </c>
      <c r="CH139" s="581">
        <f>AJ139*((Resultat_liste!$M141+20)/20)+Resultat_liste!$J141</f>
        <v>10</v>
      </c>
      <c r="CI139" s="581">
        <f>AK139*((Resultat_liste!$M141+20)/20)+Resultat_liste!$J141</f>
        <v>0</v>
      </c>
      <c r="CJ139" s="581">
        <f>AL139*((Resultat_liste!$M141+20)/20)+Resultat_liste!$J141</f>
        <v>-10</v>
      </c>
      <c r="CK139" s="581">
        <f>AM139*((Resultat_liste!$M141+20)/20)+Resultat_liste!$J141</f>
        <v>0</v>
      </c>
      <c r="CL139" s="581">
        <f>AN139*((Resultat_liste!$M141+20)/20)+Resultat_liste!$J141</f>
        <v>10</v>
      </c>
      <c r="CM139" s="581">
        <f>AO139*((Resultat_liste!$M141+20)/20)+Resultat_liste!$J141</f>
        <v>0</v>
      </c>
      <c r="CN139" s="581">
        <f>AP139*((Resultat_liste!$M141+20)/20)+Resultat_liste!$J141</f>
        <v>-10</v>
      </c>
      <c r="CO139" s="581">
        <f>AQ139*((Resultat_liste!$M141+20)/20)+Resultat_liste!$J141</f>
        <v>0</v>
      </c>
      <c r="CP139" s="581">
        <f>AR139*((Resultat_liste!$M141+20)/20)+Resultat_liste!$J141</f>
        <v>10</v>
      </c>
      <c r="CQ139" s="581">
        <f>AS139*((Resultat_liste!$M141+20)/20)+Resultat_liste!$J141</f>
        <v>0</v>
      </c>
      <c r="CR139" s="581">
        <f>AT139*((Resultat_liste!$M141+20)/20)+Resultat_liste!$J141</f>
        <v>-10</v>
      </c>
      <c r="CS139" s="581">
        <f>AU139*((Resultat_liste!$M141+20)/20)+Resultat_liste!$J141</f>
        <v>0</v>
      </c>
      <c r="CT139" s="581">
        <f>AV139*((Resultat_liste!$M141+20)/20)+Resultat_liste!$J141</f>
        <v>10</v>
      </c>
      <c r="CU139" s="581">
        <f>AW139*((Resultat_liste!$M141+20)/20)+Resultat_liste!$J141</f>
        <v>0</v>
      </c>
      <c r="CV139" s="581">
        <f>AX139*((Resultat_liste!$M141+20)/20)+Resultat_liste!$J141</f>
        <v>-10</v>
      </c>
      <c r="CW139" s="581">
        <f>AY139*((Resultat_liste!$M141+20)/20)+Resultat_liste!$J141</f>
        <v>0</v>
      </c>
      <c r="CX139" s="581">
        <f>AZ139*((Resultat_liste!$M141+20)/20)+Resultat_liste!$J141</f>
        <v>10</v>
      </c>
      <c r="CY139" s="581">
        <f>BA139*((Resultat_liste!$M141+20)/20)+Resultat_liste!$J141</f>
        <v>0</v>
      </c>
      <c r="CZ139" s="581">
        <f>BB139*((Resultat_liste!$M141+20)/20)+Resultat_liste!$J141</f>
        <v>-10</v>
      </c>
      <c r="DA139" s="581">
        <f>BC139*((Resultat_liste!$M141+20)/20)+Resultat_liste!$J141</f>
        <v>0</v>
      </c>
      <c r="DB139" s="581">
        <f>BD139*((Resultat_liste!$M141+20)/20)+Resultat_liste!$J141</f>
        <v>10</v>
      </c>
      <c r="DC139" s="581">
        <f>BE139*((Resultat_liste!$M141+20)/20)+Resultat_liste!$J141</f>
        <v>0</v>
      </c>
      <c r="DD139" s="581">
        <f>H139*((Resultat_liste!$Y141+20)/20)+Resultat_liste!$V141</f>
        <v>12</v>
      </c>
      <c r="DE139" s="581">
        <f>I139*((Resultat_liste!$Y141+20)/20)+Resultat_liste!$V141</f>
        <v>0</v>
      </c>
      <c r="DF139" s="581">
        <f>J139*((Resultat_liste!$Y141+20)/20)+Resultat_liste!$V141</f>
        <v>-12</v>
      </c>
      <c r="DG139" s="581">
        <f>K139*((Resultat_liste!$Y141+20)/20)+Resultat_liste!$V141</f>
        <v>0</v>
      </c>
      <c r="DH139" s="581">
        <f>L139*((Resultat_liste!$Y141+20)/20)+Resultat_liste!$V141</f>
        <v>12</v>
      </c>
      <c r="DI139" s="581">
        <f>M139*((Resultat_liste!$Y141+20)/20)+Resultat_liste!$V141</f>
        <v>0</v>
      </c>
      <c r="DJ139" s="581">
        <f>N139*((Resultat_liste!$Y141+20)/20)+Resultat_liste!$V141</f>
        <v>-12</v>
      </c>
      <c r="DK139" s="581">
        <f>O139*((Resultat_liste!$Y141+20)/20)+Resultat_liste!$V141</f>
        <v>0</v>
      </c>
      <c r="DL139" s="581">
        <f>P139*((Resultat_liste!$Y141+20)/20)+Resultat_liste!$V141</f>
        <v>12</v>
      </c>
      <c r="DM139" s="581">
        <f>Q139*((Resultat_liste!$Y141+20)/20)+Resultat_liste!$V141</f>
        <v>0</v>
      </c>
      <c r="DN139" s="581">
        <f>R139*((Resultat_liste!$Y141+20)/20)+Resultat_liste!$V141</f>
        <v>-12</v>
      </c>
      <c r="DO139" s="581">
        <f>S139*((Resultat_liste!$Y141+20)/20)+Resultat_liste!$V141</f>
        <v>0</v>
      </c>
      <c r="DP139" s="581">
        <f>T139*((Resultat_liste!$Y141+20)/20)+Resultat_liste!$V141</f>
        <v>12</v>
      </c>
      <c r="DQ139" s="581">
        <f>U139*((Resultat_liste!$Y141+20)/20)+Resultat_liste!$V141</f>
        <v>0</v>
      </c>
      <c r="DR139" s="581">
        <f>V139*((Resultat_liste!$Y141+20)/20)+Resultat_liste!$V141</f>
        <v>-12</v>
      </c>
      <c r="DS139" s="581">
        <f>W139*((Resultat_liste!$Y141+20)/20)+Resultat_liste!$V141</f>
        <v>0</v>
      </c>
      <c r="DT139" s="581">
        <f>X139*((Resultat_liste!$Y141+20)/20)+Resultat_liste!$V141</f>
        <v>12</v>
      </c>
      <c r="DU139" s="581">
        <f>Y139*((Resultat_liste!$Y141+20)/20)+Resultat_liste!$V141</f>
        <v>0</v>
      </c>
      <c r="DV139" s="581">
        <f>Z139*((Resultat_liste!$Y141+20)/20)+Resultat_liste!$V141</f>
        <v>-12</v>
      </c>
      <c r="DW139" s="581">
        <f>AA139*((Resultat_liste!$Y141+20)/20)+Resultat_liste!$V141</f>
        <v>0</v>
      </c>
      <c r="DX139" s="581">
        <f>AB139*((Resultat_liste!$Y141+20)/20)+Resultat_liste!$V141</f>
        <v>12</v>
      </c>
      <c r="DY139" s="581">
        <f>AC139*((Resultat_liste!$Y141+20)/20)+Resultat_liste!$V141</f>
        <v>0</v>
      </c>
      <c r="DZ139" s="581">
        <f>AD139*((Resultat_liste!$Y141+20)/20)+Resultat_liste!$V141</f>
        <v>-12</v>
      </c>
      <c r="EA139" s="581">
        <f>AE139*((Resultat_liste!$Y141+20)/20)+Resultat_liste!$V141</f>
        <v>0</v>
      </c>
      <c r="EB139" s="581">
        <f>AF139*((Resultat_liste!$Y141+20)/20)+Resultat_liste!$V141</f>
        <v>12</v>
      </c>
      <c r="EC139" s="581">
        <f>AG139*((Resultat_liste!$Y141+20)/20)+Resultat_liste!$V141</f>
        <v>0</v>
      </c>
      <c r="ED139" s="581">
        <f>AH139*((Resultat_liste!$Y141+20)/20)+Resultat_liste!$V141</f>
        <v>-12</v>
      </c>
      <c r="EE139" s="581">
        <f>AI139*((Resultat_liste!$Y141+20)/20)+Resultat_liste!$V141</f>
        <v>0</v>
      </c>
      <c r="EF139" s="581">
        <f>AJ139*((Resultat_liste!$Y141+20)/20)+Resultat_liste!$V141</f>
        <v>12</v>
      </c>
      <c r="EG139" s="581">
        <f>AK139*((Resultat_liste!$Y141+20)/20)+Resultat_liste!$V141</f>
        <v>0</v>
      </c>
      <c r="EH139" s="581">
        <f>AL139*((Resultat_liste!$Y141+20)/20)+Resultat_liste!$V141</f>
        <v>-12</v>
      </c>
      <c r="EI139" s="581">
        <f>AM139*((Resultat_liste!$Y141+20)/20)+Resultat_liste!$V141</f>
        <v>0</v>
      </c>
      <c r="EJ139" s="581">
        <f>AN139*((Resultat_liste!$Y141+20)/20)+Resultat_liste!$V141</f>
        <v>12</v>
      </c>
      <c r="EK139" s="581">
        <f>AO139*((Resultat_liste!$Y141+20)/20)+Resultat_liste!$V141</f>
        <v>0</v>
      </c>
      <c r="EL139" s="581">
        <f>AP139*((Resultat_liste!$Y141+20)/20)+Resultat_liste!$V141</f>
        <v>-12</v>
      </c>
      <c r="EM139" s="581">
        <f>AQ139*((Resultat_liste!$Y141+20)/20)+Resultat_liste!$V141</f>
        <v>0</v>
      </c>
      <c r="EN139" s="581">
        <f>AR139*((Resultat_liste!$Y141+20)/20)+Resultat_liste!$V141</f>
        <v>12</v>
      </c>
      <c r="EO139" s="581">
        <f>AS139*((Resultat_liste!$Y141+20)/20)+Resultat_liste!$V141</f>
        <v>0</v>
      </c>
      <c r="EP139" s="581">
        <f>AT139*((Resultat_liste!$Y141+20)/20)+Resultat_liste!$V141</f>
        <v>-12</v>
      </c>
      <c r="EQ139" s="581">
        <f>AU139*((Resultat_liste!$Y141+20)/20)+Resultat_liste!$V141</f>
        <v>0</v>
      </c>
      <c r="ER139" s="581">
        <f>AV139*((Resultat_liste!$Y141+20)/20)+Resultat_liste!$V141</f>
        <v>12</v>
      </c>
      <c r="ES139" s="581">
        <f>AW139*((Resultat_liste!$Y141+20)/20)+Resultat_liste!$V141</f>
        <v>0</v>
      </c>
      <c r="ET139" s="581">
        <f>AX139*((Resultat_liste!$Y141+20)/20)+Resultat_liste!$V141</f>
        <v>-12</v>
      </c>
      <c r="EU139" s="581">
        <f>AY139*((Resultat_liste!$Y141+20)/20)+Resultat_liste!$V141</f>
        <v>0</v>
      </c>
      <c r="EV139" s="581">
        <f>AZ139*((Resultat_liste!$Y141+20)/20)+Resultat_liste!$V141</f>
        <v>12</v>
      </c>
      <c r="EW139" s="581">
        <f>BA139*((Resultat_liste!$Y141+20)/20)+Resultat_liste!$V141</f>
        <v>0</v>
      </c>
      <c r="EX139" s="581">
        <f>BB139*((Resultat_liste!$Y141+20)/20)+Resultat_liste!$V141</f>
        <v>-12</v>
      </c>
      <c r="EY139" s="581">
        <f>BC139*((Resultat_liste!$Y141+20)/20)+Resultat_liste!$V141</f>
        <v>0</v>
      </c>
      <c r="EZ139" s="581">
        <f>BD139*((Resultat_liste!$Y141+20)/20)+Resultat_liste!$V141</f>
        <v>12</v>
      </c>
      <c r="FA139" s="581">
        <f>BE139*((Resultat_liste!$Y141+20)/20)+Resultat_liste!$V141</f>
        <v>0</v>
      </c>
      <c r="FB139" s="581">
        <f t="shared" si="272"/>
        <v>20</v>
      </c>
      <c r="FC139" s="581">
        <f t="shared" si="273"/>
        <v>0</v>
      </c>
      <c r="FD139" s="581">
        <f t="shared" si="274"/>
        <v>-20</v>
      </c>
      <c r="FE139" s="581">
        <f t="shared" si="275"/>
        <v>0</v>
      </c>
      <c r="FF139" s="581">
        <f t="shared" si="276"/>
        <v>20</v>
      </c>
      <c r="FG139" s="581">
        <f t="shared" si="277"/>
        <v>0</v>
      </c>
      <c r="FH139" s="581">
        <f t="shared" si="278"/>
        <v>-20</v>
      </c>
      <c r="FI139" s="581">
        <f t="shared" si="279"/>
        <v>0</v>
      </c>
      <c r="FJ139" s="581">
        <f t="shared" si="280"/>
        <v>20</v>
      </c>
      <c r="FK139" s="581">
        <f t="shared" si="281"/>
        <v>0</v>
      </c>
      <c r="FL139" s="581">
        <f t="shared" si="282"/>
        <v>-20</v>
      </c>
      <c r="FM139" s="581">
        <f t="shared" si="283"/>
        <v>0</v>
      </c>
      <c r="FN139" s="581">
        <f t="shared" si="284"/>
        <v>20</v>
      </c>
      <c r="FO139" s="581">
        <f t="shared" si="285"/>
        <v>0</v>
      </c>
      <c r="FP139" s="581">
        <f t="shared" si="286"/>
        <v>-20</v>
      </c>
      <c r="FQ139" s="581">
        <f t="shared" si="287"/>
        <v>0</v>
      </c>
      <c r="FR139" s="581">
        <f t="shared" si="288"/>
        <v>20</v>
      </c>
      <c r="FS139" s="581">
        <f t="shared" si="289"/>
        <v>0</v>
      </c>
      <c r="FT139" s="581">
        <f t="shared" si="290"/>
        <v>-20</v>
      </c>
      <c r="FU139" s="581">
        <f t="shared" si="291"/>
        <v>0</v>
      </c>
      <c r="FV139" s="581">
        <f t="shared" si="292"/>
        <v>20</v>
      </c>
      <c r="FW139" s="581">
        <f t="shared" si="293"/>
        <v>0</v>
      </c>
      <c r="FX139" s="581">
        <f t="shared" si="294"/>
        <v>-20</v>
      </c>
      <c r="FY139" s="581">
        <f t="shared" si="295"/>
        <v>0</v>
      </c>
      <c r="FZ139" s="581">
        <f t="shared" si="296"/>
        <v>20</v>
      </c>
      <c r="GA139" s="581">
        <f t="shared" si="297"/>
        <v>0</v>
      </c>
      <c r="GB139" s="581">
        <f t="shared" si="201"/>
        <v>-20</v>
      </c>
      <c r="GC139" s="581">
        <f t="shared" si="202"/>
        <v>0</v>
      </c>
      <c r="GD139" s="581">
        <f t="shared" si="203"/>
        <v>20</v>
      </c>
      <c r="GE139" s="581">
        <f t="shared" si="204"/>
        <v>0</v>
      </c>
      <c r="GF139" s="581">
        <f t="shared" si="205"/>
        <v>-20</v>
      </c>
      <c r="GG139" s="581">
        <f t="shared" si="206"/>
        <v>0</v>
      </c>
      <c r="GH139" s="581">
        <f t="shared" si="207"/>
        <v>20</v>
      </c>
      <c r="GI139" s="581">
        <f t="shared" si="208"/>
        <v>0</v>
      </c>
      <c r="GJ139" s="581">
        <f t="shared" si="209"/>
        <v>-20</v>
      </c>
      <c r="GK139" s="581">
        <f t="shared" si="210"/>
        <v>0</v>
      </c>
      <c r="GL139" s="581">
        <f t="shared" si="211"/>
        <v>20</v>
      </c>
      <c r="GM139" s="581">
        <f t="shared" si="212"/>
        <v>0</v>
      </c>
      <c r="GN139" s="581">
        <f t="shared" si="213"/>
        <v>-20</v>
      </c>
      <c r="GO139" s="581">
        <f t="shared" si="214"/>
        <v>0</v>
      </c>
      <c r="GP139" s="581">
        <f t="shared" si="215"/>
        <v>20</v>
      </c>
      <c r="GQ139" s="581">
        <f t="shared" si="216"/>
        <v>0</v>
      </c>
      <c r="GR139" s="581">
        <f t="shared" si="217"/>
        <v>-20</v>
      </c>
      <c r="GS139" s="581">
        <f t="shared" si="218"/>
        <v>0</v>
      </c>
      <c r="GT139" s="581">
        <f t="shared" si="219"/>
        <v>20</v>
      </c>
      <c r="GU139" s="581">
        <f t="shared" si="220"/>
        <v>0</v>
      </c>
      <c r="GV139" s="581">
        <f t="shared" si="221"/>
        <v>-20</v>
      </c>
      <c r="GW139" s="581">
        <f t="shared" si="222"/>
        <v>0</v>
      </c>
      <c r="GX139" s="581">
        <f t="shared" si="223"/>
        <v>20</v>
      </c>
      <c r="GY139" s="581">
        <f t="shared" si="224"/>
        <v>0</v>
      </c>
    </row>
    <row r="140" spans="1:207" ht="16.5" thickTop="1" thickBot="1" x14ac:dyDescent="0.3">
      <c r="A140" s="581">
        <v>1390</v>
      </c>
      <c r="B140" s="584" t="s">
        <v>135</v>
      </c>
      <c r="C140" s="581">
        <f t="shared" si="298"/>
        <v>20</v>
      </c>
      <c r="D140" s="581">
        <f t="shared" si="225"/>
        <v>2002</v>
      </c>
      <c r="E140" s="581">
        <v>1390</v>
      </c>
      <c r="F140" s="581">
        <f t="shared" si="299"/>
        <v>2</v>
      </c>
      <c r="G140" s="582" t="str">
        <f t="shared" si="200"/>
        <v>Or</v>
      </c>
      <c r="H140" s="581">
        <v>20</v>
      </c>
      <c r="I140" s="581">
        <v>0</v>
      </c>
      <c r="J140" s="581">
        <v>-20</v>
      </c>
      <c r="K140" s="581">
        <v>0</v>
      </c>
      <c r="L140" s="581">
        <f t="shared" si="226"/>
        <v>20</v>
      </c>
      <c r="M140" s="581">
        <f t="shared" si="227"/>
        <v>0</v>
      </c>
      <c r="N140" s="581">
        <f t="shared" si="228"/>
        <v>-20</v>
      </c>
      <c r="O140" s="581">
        <f t="shared" si="229"/>
        <v>0</v>
      </c>
      <c r="P140" s="581">
        <f t="shared" si="230"/>
        <v>20</v>
      </c>
      <c r="Q140" s="581">
        <f t="shared" si="231"/>
        <v>0</v>
      </c>
      <c r="R140" s="581">
        <f t="shared" si="232"/>
        <v>-20</v>
      </c>
      <c r="S140" s="581">
        <f t="shared" si="233"/>
        <v>0</v>
      </c>
      <c r="T140" s="581">
        <f t="shared" si="234"/>
        <v>20</v>
      </c>
      <c r="U140" s="581">
        <f t="shared" si="235"/>
        <v>0</v>
      </c>
      <c r="V140" s="581">
        <f t="shared" si="236"/>
        <v>-20</v>
      </c>
      <c r="W140" s="581">
        <f t="shared" si="237"/>
        <v>0</v>
      </c>
      <c r="X140" s="581">
        <f t="shared" si="238"/>
        <v>20</v>
      </c>
      <c r="Y140" s="581">
        <f t="shared" si="239"/>
        <v>0</v>
      </c>
      <c r="Z140" s="581">
        <f t="shared" si="240"/>
        <v>-20</v>
      </c>
      <c r="AA140" s="581">
        <f t="shared" si="241"/>
        <v>0</v>
      </c>
      <c r="AB140" s="581">
        <f t="shared" si="242"/>
        <v>20</v>
      </c>
      <c r="AC140" s="581">
        <f t="shared" si="243"/>
        <v>0</v>
      </c>
      <c r="AD140" s="581">
        <f t="shared" si="244"/>
        <v>-20</v>
      </c>
      <c r="AE140" s="581">
        <f t="shared" si="245"/>
        <v>0</v>
      </c>
      <c r="AF140" s="581">
        <f t="shared" si="246"/>
        <v>20</v>
      </c>
      <c r="AG140" s="581">
        <f t="shared" si="247"/>
        <v>0</v>
      </c>
      <c r="AH140" s="581">
        <f t="shared" si="248"/>
        <v>-20</v>
      </c>
      <c r="AI140" s="581">
        <f t="shared" si="249"/>
        <v>0</v>
      </c>
      <c r="AJ140" s="581">
        <f t="shared" si="250"/>
        <v>20</v>
      </c>
      <c r="AK140" s="581">
        <f t="shared" si="251"/>
        <v>0</v>
      </c>
      <c r="AL140" s="581">
        <f t="shared" si="252"/>
        <v>-20</v>
      </c>
      <c r="AM140" s="581">
        <f t="shared" si="253"/>
        <v>0</v>
      </c>
      <c r="AN140" s="581">
        <f t="shared" si="254"/>
        <v>20</v>
      </c>
      <c r="AO140" s="581">
        <f t="shared" si="255"/>
        <v>0</v>
      </c>
      <c r="AP140" s="581">
        <f t="shared" si="256"/>
        <v>-20</v>
      </c>
      <c r="AQ140" s="581">
        <f t="shared" si="257"/>
        <v>0</v>
      </c>
      <c r="AR140" s="581">
        <f t="shared" si="258"/>
        <v>20</v>
      </c>
      <c r="AS140" s="581">
        <f t="shared" si="259"/>
        <v>0</v>
      </c>
      <c r="AT140" s="581">
        <f t="shared" si="260"/>
        <v>-20</v>
      </c>
      <c r="AU140" s="581">
        <f t="shared" si="261"/>
        <v>0</v>
      </c>
      <c r="AV140" s="581">
        <f t="shared" si="262"/>
        <v>20</v>
      </c>
      <c r="AW140" s="581">
        <f t="shared" si="263"/>
        <v>0</v>
      </c>
      <c r="AX140" s="581">
        <f t="shared" si="264"/>
        <v>-20</v>
      </c>
      <c r="AY140" s="581">
        <f t="shared" si="265"/>
        <v>0</v>
      </c>
      <c r="AZ140" s="581">
        <f t="shared" si="266"/>
        <v>20</v>
      </c>
      <c r="BA140" s="581">
        <f t="shared" si="267"/>
        <v>0</v>
      </c>
      <c r="BB140" s="581">
        <f t="shared" si="268"/>
        <v>-20</v>
      </c>
      <c r="BC140" s="581">
        <f t="shared" si="269"/>
        <v>0</v>
      </c>
      <c r="BD140" s="581">
        <f t="shared" si="270"/>
        <v>20</v>
      </c>
      <c r="BE140" s="581">
        <f t="shared" si="271"/>
        <v>0</v>
      </c>
      <c r="BF140" s="581">
        <f>H140*((Resultat_liste!$M142+20)/20)+Resultat_liste!$J142</f>
        <v>23</v>
      </c>
      <c r="BG140" s="581">
        <f>I140*((Resultat_liste!$M142+20)/20)+Resultat_liste!$J142</f>
        <v>-10</v>
      </c>
      <c r="BH140" s="581">
        <f>J140*((Resultat_liste!$M142+20)/20)+Resultat_liste!$J142</f>
        <v>-43</v>
      </c>
      <c r="BI140" s="581">
        <f>K140*((Resultat_liste!$M142+20)/20)+Resultat_liste!$J142</f>
        <v>-10</v>
      </c>
      <c r="BJ140" s="581">
        <f>L140*((Resultat_liste!$M142+20)/20)+Resultat_liste!$J142</f>
        <v>23</v>
      </c>
      <c r="BK140" s="581">
        <f>M140*((Resultat_liste!$M142+20)/20)+Resultat_liste!$J142</f>
        <v>-10</v>
      </c>
      <c r="BL140" s="581">
        <f>N140*((Resultat_liste!$M142+20)/20)+Resultat_liste!$J142</f>
        <v>-43</v>
      </c>
      <c r="BM140" s="581">
        <f>O140*((Resultat_liste!$M142+20)/20)+Resultat_liste!$J142</f>
        <v>-10</v>
      </c>
      <c r="BN140" s="581">
        <f>P140*((Resultat_liste!$M142+20)/20)+Resultat_liste!$J142</f>
        <v>23</v>
      </c>
      <c r="BO140" s="581">
        <f>Q140*((Resultat_liste!$M142+20)/20)+Resultat_liste!$J142</f>
        <v>-10</v>
      </c>
      <c r="BP140" s="581">
        <f>R140*((Resultat_liste!$M142+20)/20)+Resultat_liste!$J142</f>
        <v>-43</v>
      </c>
      <c r="BQ140" s="581">
        <f>S140*((Resultat_liste!$M142+20)/20)+Resultat_liste!$J142</f>
        <v>-10</v>
      </c>
      <c r="BR140" s="581">
        <f>T140*((Resultat_liste!$M142+20)/20)+Resultat_liste!$J142</f>
        <v>23</v>
      </c>
      <c r="BS140" s="581">
        <f>U140*((Resultat_liste!$M142+20)/20)+Resultat_liste!$J142</f>
        <v>-10</v>
      </c>
      <c r="BT140" s="581">
        <f>V140*((Resultat_liste!$M142+20)/20)+Resultat_liste!$J142</f>
        <v>-43</v>
      </c>
      <c r="BU140" s="581">
        <f>W140*((Resultat_liste!$M142+20)/20)+Resultat_liste!$J142</f>
        <v>-10</v>
      </c>
      <c r="BV140" s="581">
        <f>X140*((Resultat_liste!$M142+20)/20)+Resultat_liste!$J142</f>
        <v>23</v>
      </c>
      <c r="BW140" s="581">
        <f>Y140*((Resultat_liste!$M142+20)/20)+Resultat_liste!$J142</f>
        <v>-10</v>
      </c>
      <c r="BX140" s="581">
        <f>Z140*((Resultat_liste!$M142+20)/20)+Resultat_liste!$J142</f>
        <v>-43</v>
      </c>
      <c r="BY140" s="581">
        <f>AA140*((Resultat_liste!$M142+20)/20)+Resultat_liste!$J142</f>
        <v>-10</v>
      </c>
      <c r="BZ140" s="581">
        <f>AB140*((Resultat_liste!$M142+20)/20)+Resultat_liste!$J142</f>
        <v>23</v>
      </c>
      <c r="CA140" s="581">
        <f>AC140*((Resultat_liste!$M142+20)/20)+Resultat_liste!$J142</f>
        <v>-10</v>
      </c>
      <c r="CB140" s="581">
        <f>AD140*((Resultat_liste!$M142+20)/20)+Resultat_liste!$J142</f>
        <v>-43</v>
      </c>
      <c r="CC140" s="581">
        <f>AE140*((Resultat_liste!$M142+20)/20)+Resultat_liste!$J142</f>
        <v>-10</v>
      </c>
      <c r="CD140" s="581">
        <f>AF140*((Resultat_liste!$M142+20)/20)+Resultat_liste!$J142</f>
        <v>23</v>
      </c>
      <c r="CE140" s="581">
        <f>AG140*((Resultat_liste!$M142+20)/20)+Resultat_liste!$J142</f>
        <v>-10</v>
      </c>
      <c r="CF140" s="581">
        <f>AH140*((Resultat_liste!$M142+20)/20)+Resultat_liste!$J142</f>
        <v>-43</v>
      </c>
      <c r="CG140" s="581">
        <f>AI140*((Resultat_liste!$M142+20)/20)+Resultat_liste!$J142</f>
        <v>-10</v>
      </c>
      <c r="CH140" s="581">
        <f>AJ140*((Resultat_liste!$M142+20)/20)+Resultat_liste!$J142</f>
        <v>23</v>
      </c>
      <c r="CI140" s="581">
        <f>AK140*((Resultat_liste!$M142+20)/20)+Resultat_liste!$J142</f>
        <v>-10</v>
      </c>
      <c r="CJ140" s="581">
        <f>AL140*((Resultat_liste!$M142+20)/20)+Resultat_liste!$J142</f>
        <v>-43</v>
      </c>
      <c r="CK140" s="581">
        <f>AM140*((Resultat_liste!$M142+20)/20)+Resultat_liste!$J142</f>
        <v>-10</v>
      </c>
      <c r="CL140" s="581">
        <f>AN140*((Resultat_liste!$M142+20)/20)+Resultat_liste!$J142</f>
        <v>23</v>
      </c>
      <c r="CM140" s="581">
        <f>AO140*((Resultat_liste!$M142+20)/20)+Resultat_liste!$J142</f>
        <v>-10</v>
      </c>
      <c r="CN140" s="581">
        <f>AP140*((Resultat_liste!$M142+20)/20)+Resultat_liste!$J142</f>
        <v>-43</v>
      </c>
      <c r="CO140" s="581">
        <f>AQ140*((Resultat_liste!$M142+20)/20)+Resultat_liste!$J142</f>
        <v>-10</v>
      </c>
      <c r="CP140" s="581">
        <f>AR140*((Resultat_liste!$M142+20)/20)+Resultat_liste!$J142</f>
        <v>23</v>
      </c>
      <c r="CQ140" s="581">
        <f>AS140*((Resultat_liste!$M142+20)/20)+Resultat_liste!$J142</f>
        <v>-10</v>
      </c>
      <c r="CR140" s="581">
        <f>AT140*((Resultat_liste!$M142+20)/20)+Resultat_liste!$J142</f>
        <v>-43</v>
      </c>
      <c r="CS140" s="581">
        <f>AU140*((Resultat_liste!$M142+20)/20)+Resultat_liste!$J142</f>
        <v>-10</v>
      </c>
      <c r="CT140" s="581">
        <f>AV140*((Resultat_liste!$M142+20)/20)+Resultat_liste!$J142</f>
        <v>23</v>
      </c>
      <c r="CU140" s="581">
        <f>AW140*((Resultat_liste!$M142+20)/20)+Resultat_liste!$J142</f>
        <v>-10</v>
      </c>
      <c r="CV140" s="581">
        <f>AX140*((Resultat_liste!$M142+20)/20)+Resultat_liste!$J142</f>
        <v>-43</v>
      </c>
      <c r="CW140" s="581">
        <f>AY140*((Resultat_liste!$M142+20)/20)+Resultat_liste!$J142</f>
        <v>-10</v>
      </c>
      <c r="CX140" s="581">
        <f>AZ140*((Resultat_liste!$M142+20)/20)+Resultat_liste!$J142</f>
        <v>23</v>
      </c>
      <c r="CY140" s="581">
        <f>BA140*((Resultat_liste!$M142+20)/20)+Resultat_liste!$J142</f>
        <v>-10</v>
      </c>
      <c r="CZ140" s="581">
        <f>BB140*((Resultat_liste!$M142+20)/20)+Resultat_liste!$J142</f>
        <v>-43</v>
      </c>
      <c r="DA140" s="581">
        <f>BC140*((Resultat_liste!$M142+20)/20)+Resultat_liste!$J142</f>
        <v>-10</v>
      </c>
      <c r="DB140" s="581">
        <f>BD140*((Resultat_liste!$M142+20)/20)+Resultat_liste!$J142</f>
        <v>23</v>
      </c>
      <c r="DC140" s="581">
        <f>BE140*((Resultat_liste!$M142+20)/20)+Resultat_liste!$J142</f>
        <v>-10</v>
      </c>
      <c r="DD140" s="581">
        <f>H140*((Resultat_liste!$Y142+20)/20)+Resultat_liste!$V142</f>
        <v>34</v>
      </c>
      <c r="DE140" s="581">
        <f>I140*((Resultat_liste!$Y142+20)/20)+Resultat_liste!$V142</f>
        <v>0</v>
      </c>
      <c r="DF140" s="581">
        <f>J140*((Resultat_liste!$Y142+20)/20)+Resultat_liste!$V142</f>
        <v>-34</v>
      </c>
      <c r="DG140" s="581">
        <f>K140*((Resultat_liste!$Y142+20)/20)+Resultat_liste!$V142</f>
        <v>0</v>
      </c>
      <c r="DH140" s="581">
        <f>L140*((Resultat_liste!$Y142+20)/20)+Resultat_liste!$V142</f>
        <v>34</v>
      </c>
      <c r="DI140" s="581">
        <f>M140*((Resultat_liste!$Y142+20)/20)+Resultat_liste!$V142</f>
        <v>0</v>
      </c>
      <c r="DJ140" s="581">
        <f>N140*((Resultat_liste!$Y142+20)/20)+Resultat_liste!$V142</f>
        <v>-34</v>
      </c>
      <c r="DK140" s="581">
        <f>O140*((Resultat_liste!$Y142+20)/20)+Resultat_liste!$V142</f>
        <v>0</v>
      </c>
      <c r="DL140" s="581">
        <f>P140*((Resultat_liste!$Y142+20)/20)+Resultat_liste!$V142</f>
        <v>34</v>
      </c>
      <c r="DM140" s="581">
        <f>Q140*((Resultat_liste!$Y142+20)/20)+Resultat_liste!$V142</f>
        <v>0</v>
      </c>
      <c r="DN140" s="581">
        <f>R140*((Resultat_liste!$Y142+20)/20)+Resultat_liste!$V142</f>
        <v>-34</v>
      </c>
      <c r="DO140" s="581">
        <f>S140*((Resultat_liste!$Y142+20)/20)+Resultat_liste!$V142</f>
        <v>0</v>
      </c>
      <c r="DP140" s="581">
        <f>T140*((Resultat_liste!$Y142+20)/20)+Resultat_liste!$V142</f>
        <v>34</v>
      </c>
      <c r="DQ140" s="581">
        <f>U140*((Resultat_liste!$Y142+20)/20)+Resultat_liste!$V142</f>
        <v>0</v>
      </c>
      <c r="DR140" s="581">
        <f>V140*((Resultat_liste!$Y142+20)/20)+Resultat_liste!$V142</f>
        <v>-34</v>
      </c>
      <c r="DS140" s="581">
        <f>W140*((Resultat_liste!$Y142+20)/20)+Resultat_liste!$V142</f>
        <v>0</v>
      </c>
      <c r="DT140" s="581">
        <f>X140*((Resultat_liste!$Y142+20)/20)+Resultat_liste!$V142</f>
        <v>34</v>
      </c>
      <c r="DU140" s="581">
        <f>Y140*((Resultat_liste!$Y142+20)/20)+Resultat_liste!$V142</f>
        <v>0</v>
      </c>
      <c r="DV140" s="581">
        <f>Z140*((Resultat_liste!$Y142+20)/20)+Resultat_liste!$V142</f>
        <v>-34</v>
      </c>
      <c r="DW140" s="581">
        <f>AA140*((Resultat_liste!$Y142+20)/20)+Resultat_liste!$V142</f>
        <v>0</v>
      </c>
      <c r="DX140" s="581">
        <f>AB140*((Resultat_liste!$Y142+20)/20)+Resultat_liste!$V142</f>
        <v>34</v>
      </c>
      <c r="DY140" s="581">
        <f>AC140*((Resultat_liste!$Y142+20)/20)+Resultat_liste!$V142</f>
        <v>0</v>
      </c>
      <c r="DZ140" s="581">
        <f>AD140*((Resultat_liste!$Y142+20)/20)+Resultat_liste!$V142</f>
        <v>-34</v>
      </c>
      <c r="EA140" s="581">
        <f>AE140*((Resultat_liste!$Y142+20)/20)+Resultat_liste!$V142</f>
        <v>0</v>
      </c>
      <c r="EB140" s="581">
        <f>AF140*((Resultat_liste!$Y142+20)/20)+Resultat_liste!$V142</f>
        <v>34</v>
      </c>
      <c r="EC140" s="581">
        <f>AG140*((Resultat_liste!$Y142+20)/20)+Resultat_liste!$V142</f>
        <v>0</v>
      </c>
      <c r="ED140" s="581">
        <f>AH140*((Resultat_liste!$Y142+20)/20)+Resultat_liste!$V142</f>
        <v>-34</v>
      </c>
      <c r="EE140" s="581">
        <f>AI140*((Resultat_liste!$Y142+20)/20)+Resultat_liste!$V142</f>
        <v>0</v>
      </c>
      <c r="EF140" s="581">
        <f>AJ140*((Resultat_liste!$Y142+20)/20)+Resultat_liste!$V142</f>
        <v>34</v>
      </c>
      <c r="EG140" s="581">
        <f>AK140*((Resultat_liste!$Y142+20)/20)+Resultat_liste!$V142</f>
        <v>0</v>
      </c>
      <c r="EH140" s="581">
        <f>AL140*((Resultat_liste!$Y142+20)/20)+Resultat_liste!$V142</f>
        <v>-34</v>
      </c>
      <c r="EI140" s="581">
        <f>AM140*((Resultat_liste!$Y142+20)/20)+Resultat_liste!$V142</f>
        <v>0</v>
      </c>
      <c r="EJ140" s="581">
        <f>AN140*((Resultat_liste!$Y142+20)/20)+Resultat_liste!$V142</f>
        <v>34</v>
      </c>
      <c r="EK140" s="581">
        <f>AO140*((Resultat_liste!$Y142+20)/20)+Resultat_liste!$V142</f>
        <v>0</v>
      </c>
      <c r="EL140" s="581">
        <f>AP140*((Resultat_liste!$Y142+20)/20)+Resultat_liste!$V142</f>
        <v>-34</v>
      </c>
      <c r="EM140" s="581">
        <f>AQ140*((Resultat_liste!$Y142+20)/20)+Resultat_liste!$V142</f>
        <v>0</v>
      </c>
      <c r="EN140" s="581">
        <f>AR140*((Resultat_liste!$Y142+20)/20)+Resultat_liste!$V142</f>
        <v>34</v>
      </c>
      <c r="EO140" s="581">
        <f>AS140*((Resultat_liste!$Y142+20)/20)+Resultat_liste!$V142</f>
        <v>0</v>
      </c>
      <c r="EP140" s="581">
        <f>AT140*((Resultat_liste!$Y142+20)/20)+Resultat_liste!$V142</f>
        <v>-34</v>
      </c>
      <c r="EQ140" s="581">
        <f>AU140*((Resultat_liste!$Y142+20)/20)+Resultat_liste!$V142</f>
        <v>0</v>
      </c>
      <c r="ER140" s="581">
        <f>AV140*((Resultat_liste!$Y142+20)/20)+Resultat_liste!$V142</f>
        <v>34</v>
      </c>
      <c r="ES140" s="581">
        <f>AW140*((Resultat_liste!$Y142+20)/20)+Resultat_liste!$V142</f>
        <v>0</v>
      </c>
      <c r="ET140" s="581">
        <f>AX140*((Resultat_liste!$Y142+20)/20)+Resultat_liste!$V142</f>
        <v>-34</v>
      </c>
      <c r="EU140" s="581">
        <f>AY140*((Resultat_liste!$Y142+20)/20)+Resultat_liste!$V142</f>
        <v>0</v>
      </c>
      <c r="EV140" s="581">
        <f>AZ140*((Resultat_liste!$Y142+20)/20)+Resultat_liste!$V142</f>
        <v>34</v>
      </c>
      <c r="EW140" s="581">
        <f>BA140*((Resultat_liste!$Y142+20)/20)+Resultat_liste!$V142</f>
        <v>0</v>
      </c>
      <c r="EX140" s="581">
        <f>BB140*((Resultat_liste!$Y142+20)/20)+Resultat_liste!$V142</f>
        <v>-34</v>
      </c>
      <c r="EY140" s="581">
        <f>BC140*((Resultat_liste!$Y142+20)/20)+Resultat_liste!$V142</f>
        <v>0</v>
      </c>
      <c r="EZ140" s="581">
        <f>BD140*((Resultat_liste!$Y142+20)/20)+Resultat_liste!$V142</f>
        <v>34</v>
      </c>
      <c r="FA140" s="581">
        <f>BE140*((Resultat_liste!$Y142+20)/20)+Resultat_liste!$V142</f>
        <v>0</v>
      </c>
      <c r="FB140" s="581">
        <f t="shared" si="272"/>
        <v>20</v>
      </c>
      <c r="FC140" s="581">
        <f t="shared" si="273"/>
        <v>0</v>
      </c>
      <c r="FD140" s="581">
        <f t="shared" si="274"/>
        <v>-20</v>
      </c>
      <c r="FE140" s="581">
        <f t="shared" si="275"/>
        <v>0</v>
      </c>
      <c r="FF140" s="581">
        <f t="shared" si="276"/>
        <v>20</v>
      </c>
      <c r="FG140" s="581">
        <f t="shared" si="277"/>
        <v>0</v>
      </c>
      <c r="FH140" s="581">
        <f t="shared" si="278"/>
        <v>-20</v>
      </c>
      <c r="FI140" s="581">
        <f t="shared" si="279"/>
        <v>0</v>
      </c>
      <c r="FJ140" s="581">
        <f t="shared" si="280"/>
        <v>20</v>
      </c>
      <c r="FK140" s="581">
        <f t="shared" si="281"/>
        <v>0</v>
      </c>
      <c r="FL140" s="581">
        <f t="shared" si="282"/>
        <v>-20</v>
      </c>
      <c r="FM140" s="581">
        <f t="shared" si="283"/>
        <v>0</v>
      </c>
      <c r="FN140" s="581">
        <f t="shared" si="284"/>
        <v>20</v>
      </c>
      <c r="FO140" s="581">
        <f t="shared" si="285"/>
        <v>0</v>
      </c>
      <c r="FP140" s="581">
        <f t="shared" si="286"/>
        <v>-20</v>
      </c>
      <c r="FQ140" s="581">
        <f t="shared" si="287"/>
        <v>0</v>
      </c>
      <c r="FR140" s="581">
        <f t="shared" si="288"/>
        <v>20</v>
      </c>
      <c r="FS140" s="581">
        <f t="shared" si="289"/>
        <v>0</v>
      </c>
      <c r="FT140" s="581">
        <f t="shared" si="290"/>
        <v>-20</v>
      </c>
      <c r="FU140" s="581">
        <f t="shared" si="291"/>
        <v>0</v>
      </c>
      <c r="FV140" s="581">
        <f t="shared" si="292"/>
        <v>20</v>
      </c>
      <c r="FW140" s="581">
        <f t="shared" si="293"/>
        <v>0</v>
      </c>
      <c r="FX140" s="581">
        <f t="shared" si="294"/>
        <v>-20</v>
      </c>
      <c r="FY140" s="581">
        <f t="shared" si="295"/>
        <v>0</v>
      </c>
      <c r="FZ140" s="581">
        <f t="shared" si="296"/>
        <v>20</v>
      </c>
      <c r="GA140" s="581">
        <f t="shared" si="297"/>
        <v>0</v>
      </c>
      <c r="GB140" s="581">
        <f t="shared" si="201"/>
        <v>-20</v>
      </c>
      <c r="GC140" s="581">
        <f t="shared" si="202"/>
        <v>0</v>
      </c>
      <c r="GD140" s="581">
        <f t="shared" si="203"/>
        <v>20</v>
      </c>
      <c r="GE140" s="581">
        <f t="shared" si="204"/>
        <v>0</v>
      </c>
      <c r="GF140" s="581">
        <f t="shared" si="205"/>
        <v>-20</v>
      </c>
      <c r="GG140" s="581">
        <f t="shared" si="206"/>
        <v>0</v>
      </c>
      <c r="GH140" s="581">
        <f t="shared" si="207"/>
        <v>20</v>
      </c>
      <c r="GI140" s="581">
        <f t="shared" si="208"/>
        <v>0</v>
      </c>
      <c r="GJ140" s="581">
        <f t="shared" si="209"/>
        <v>-20</v>
      </c>
      <c r="GK140" s="581">
        <f t="shared" si="210"/>
        <v>0</v>
      </c>
      <c r="GL140" s="581">
        <f t="shared" si="211"/>
        <v>20</v>
      </c>
      <c r="GM140" s="581">
        <f t="shared" si="212"/>
        <v>0</v>
      </c>
      <c r="GN140" s="581">
        <f t="shared" si="213"/>
        <v>-20</v>
      </c>
      <c r="GO140" s="581">
        <f t="shared" si="214"/>
        <v>0</v>
      </c>
      <c r="GP140" s="581">
        <f t="shared" si="215"/>
        <v>20</v>
      </c>
      <c r="GQ140" s="581">
        <f t="shared" si="216"/>
        <v>0</v>
      </c>
      <c r="GR140" s="581">
        <f t="shared" si="217"/>
        <v>-20</v>
      </c>
      <c r="GS140" s="581">
        <f t="shared" si="218"/>
        <v>0</v>
      </c>
      <c r="GT140" s="581">
        <f t="shared" si="219"/>
        <v>20</v>
      </c>
      <c r="GU140" s="581">
        <f t="shared" si="220"/>
        <v>0</v>
      </c>
      <c r="GV140" s="581">
        <f t="shared" si="221"/>
        <v>-20</v>
      </c>
      <c r="GW140" s="581">
        <f t="shared" si="222"/>
        <v>0</v>
      </c>
      <c r="GX140" s="581">
        <f t="shared" si="223"/>
        <v>20</v>
      </c>
      <c r="GY140" s="581">
        <f t="shared" si="224"/>
        <v>0</v>
      </c>
    </row>
    <row r="141" spans="1:207" ht="16.5" thickTop="1" thickBot="1" x14ac:dyDescent="0.3">
      <c r="A141" s="581">
        <v>1400</v>
      </c>
      <c r="B141" s="584" t="s">
        <v>135</v>
      </c>
      <c r="C141" s="581">
        <f t="shared" si="298"/>
        <v>20</v>
      </c>
      <c r="D141" s="581">
        <f t="shared" si="225"/>
        <v>2003</v>
      </c>
      <c r="E141" s="581">
        <v>1400</v>
      </c>
      <c r="F141" s="581">
        <f t="shared" si="299"/>
        <v>3</v>
      </c>
      <c r="G141" s="582" t="str">
        <f t="shared" si="200"/>
        <v>Or</v>
      </c>
      <c r="H141" s="581">
        <v>20</v>
      </c>
      <c r="I141" s="581">
        <v>0</v>
      </c>
      <c r="J141" s="581">
        <v>-20</v>
      </c>
      <c r="K141" s="581">
        <v>0</v>
      </c>
      <c r="L141" s="581">
        <f t="shared" si="226"/>
        <v>20</v>
      </c>
      <c r="M141" s="581">
        <f t="shared" si="227"/>
        <v>0</v>
      </c>
      <c r="N141" s="581">
        <f t="shared" si="228"/>
        <v>-20</v>
      </c>
      <c r="O141" s="581">
        <f t="shared" si="229"/>
        <v>0</v>
      </c>
      <c r="P141" s="581">
        <f t="shared" si="230"/>
        <v>20</v>
      </c>
      <c r="Q141" s="581">
        <f t="shared" si="231"/>
        <v>0</v>
      </c>
      <c r="R141" s="581">
        <f t="shared" si="232"/>
        <v>-20</v>
      </c>
      <c r="S141" s="581">
        <f t="shared" si="233"/>
        <v>0</v>
      </c>
      <c r="T141" s="581">
        <f t="shared" si="234"/>
        <v>20</v>
      </c>
      <c r="U141" s="581">
        <f t="shared" si="235"/>
        <v>0</v>
      </c>
      <c r="V141" s="581">
        <f t="shared" si="236"/>
        <v>-20</v>
      </c>
      <c r="W141" s="581">
        <f t="shared" si="237"/>
        <v>0</v>
      </c>
      <c r="X141" s="581">
        <f t="shared" si="238"/>
        <v>20</v>
      </c>
      <c r="Y141" s="581">
        <f t="shared" si="239"/>
        <v>0</v>
      </c>
      <c r="Z141" s="581">
        <f t="shared" si="240"/>
        <v>-20</v>
      </c>
      <c r="AA141" s="581">
        <f t="shared" si="241"/>
        <v>0</v>
      </c>
      <c r="AB141" s="581">
        <f t="shared" si="242"/>
        <v>20</v>
      </c>
      <c r="AC141" s="581">
        <f t="shared" si="243"/>
        <v>0</v>
      </c>
      <c r="AD141" s="581">
        <f t="shared" si="244"/>
        <v>-20</v>
      </c>
      <c r="AE141" s="581">
        <f t="shared" si="245"/>
        <v>0</v>
      </c>
      <c r="AF141" s="581">
        <f t="shared" si="246"/>
        <v>20</v>
      </c>
      <c r="AG141" s="581">
        <f t="shared" si="247"/>
        <v>0</v>
      </c>
      <c r="AH141" s="581">
        <f t="shared" si="248"/>
        <v>-20</v>
      </c>
      <c r="AI141" s="581">
        <f t="shared" si="249"/>
        <v>0</v>
      </c>
      <c r="AJ141" s="581">
        <f t="shared" si="250"/>
        <v>20</v>
      </c>
      <c r="AK141" s="581">
        <f t="shared" si="251"/>
        <v>0</v>
      </c>
      <c r="AL141" s="581">
        <f t="shared" si="252"/>
        <v>-20</v>
      </c>
      <c r="AM141" s="581">
        <f t="shared" si="253"/>
        <v>0</v>
      </c>
      <c r="AN141" s="581">
        <f t="shared" si="254"/>
        <v>20</v>
      </c>
      <c r="AO141" s="581">
        <f t="shared" si="255"/>
        <v>0</v>
      </c>
      <c r="AP141" s="581">
        <f t="shared" si="256"/>
        <v>-20</v>
      </c>
      <c r="AQ141" s="581">
        <f t="shared" si="257"/>
        <v>0</v>
      </c>
      <c r="AR141" s="581">
        <f t="shared" si="258"/>
        <v>20</v>
      </c>
      <c r="AS141" s="581">
        <f t="shared" si="259"/>
        <v>0</v>
      </c>
      <c r="AT141" s="581">
        <f t="shared" si="260"/>
        <v>-20</v>
      </c>
      <c r="AU141" s="581">
        <f t="shared" si="261"/>
        <v>0</v>
      </c>
      <c r="AV141" s="581">
        <f t="shared" si="262"/>
        <v>20</v>
      </c>
      <c r="AW141" s="581">
        <f t="shared" si="263"/>
        <v>0</v>
      </c>
      <c r="AX141" s="581">
        <f t="shared" si="264"/>
        <v>-20</v>
      </c>
      <c r="AY141" s="581">
        <f t="shared" si="265"/>
        <v>0</v>
      </c>
      <c r="AZ141" s="581">
        <f t="shared" si="266"/>
        <v>20</v>
      </c>
      <c r="BA141" s="581">
        <f t="shared" si="267"/>
        <v>0</v>
      </c>
      <c r="BB141" s="581">
        <f t="shared" si="268"/>
        <v>-20</v>
      </c>
      <c r="BC141" s="581">
        <f t="shared" si="269"/>
        <v>0</v>
      </c>
      <c r="BD141" s="581">
        <f t="shared" si="270"/>
        <v>20</v>
      </c>
      <c r="BE141" s="581">
        <f t="shared" si="271"/>
        <v>0</v>
      </c>
      <c r="BF141" s="581">
        <f>H141*((Resultat_liste!$M143+20)/20)+Resultat_liste!$J143</f>
        <v>29</v>
      </c>
      <c r="BG141" s="581">
        <f>I141*((Resultat_liste!$M143+20)/20)+Resultat_liste!$J143</f>
        <v>0</v>
      </c>
      <c r="BH141" s="581">
        <f>J141*((Resultat_liste!$M143+20)/20)+Resultat_liste!$J143</f>
        <v>-29</v>
      </c>
      <c r="BI141" s="581">
        <f>K141*((Resultat_liste!$M143+20)/20)+Resultat_liste!$J143</f>
        <v>0</v>
      </c>
      <c r="BJ141" s="581">
        <f>L141*((Resultat_liste!$M143+20)/20)+Resultat_liste!$J143</f>
        <v>29</v>
      </c>
      <c r="BK141" s="581">
        <f>M141*((Resultat_liste!$M143+20)/20)+Resultat_liste!$J143</f>
        <v>0</v>
      </c>
      <c r="BL141" s="581">
        <f>N141*((Resultat_liste!$M143+20)/20)+Resultat_liste!$J143</f>
        <v>-29</v>
      </c>
      <c r="BM141" s="581">
        <f>O141*((Resultat_liste!$M143+20)/20)+Resultat_liste!$J143</f>
        <v>0</v>
      </c>
      <c r="BN141" s="581">
        <f>P141*((Resultat_liste!$M143+20)/20)+Resultat_liste!$J143</f>
        <v>29</v>
      </c>
      <c r="BO141" s="581">
        <f>Q141*((Resultat_liste!$M143+20)/20)+Resultat_liste!$J143</f>
        <v>0</v>
      </c>
      <c r="BP141" s="581">
        <f>R141*((Resultat_liste!$M143+20)/20)+Resultat_liste!$J143</f>
        <v>-29</v>
      </c>
      <c r="BQ141" s="581">
        <f>S141*((Resultat_liste!$M143+20)/20)+Resultat_liste!$J143</f>
        <v>0</v>
      </c>
      <c r="BR141" s="581">
        <f>T141*((Resultat_liste!$M143+20)/20)+Resultat_liste!$J143</f>
        <v>29</v>
      </c>
      <c r="BS141" s="581">
        <f>U141*((Resultat_liste!$M143+20)/20)+Resultat_liste!$J143</f>
        <v>0</v>
      </c>
      <c r="BT141" s="581">
        <f>V141*((Resultat_liste!$M143+20)/20)+Resultat_liste!$J143</f>
        <v>-29</v>
      </c>
      <c r="BU141" s="581">
        <f>W141*((Resultat_liste!$M143+20)/20)+Resultat_liste!$J143</f>
        <v>0</v>
      </c>
      <c r="BV141" s="581">
        <f>X141*((Resultat_liste!$M143+20)/20)+Resultat_liste!$J143</f>
        <v>29</v>
      </c>
      <c r="BW141" s="581">
        <f>Y141*((Resultat_liste!$M143+20)/20)+Resultat_liste!$J143</f>
        <v>0</v>
      </c>
      <c r="BX141" s="581">
        <f>Z141*((Resultat_liste!$M143+20)/20)+Resultat_liste!$J143</f>
        <v>-29</v>
      </c>
      <c r="BY141" s="581">
        <f>AA141*((Resultat_liste!$M143+20)/20)+Resultat_liste!$J143</f>
        <v>0</v>
      </c>
      <c r="BZ141" s="581">
        <f>AB141*((Resultat_liste!$M143+20)/20)+Resultat_liste!$J143</f>
        <v>29</v>
      </c>
      <c r="CA141" s="581">
        <f>AC141*((Resultat_liste!$M143+20)/20)+Resultat_liste!$J143</f>
        <v>0</v>
      </c>
      <c r="CB141" s="581">
        <f>AD141*((Resultat_liste!$M143+20)/20)+Resultat_liste!$J143</f>
        <v>-29</v>
      </c>
      <c r="CC141" s="581">
        <f>AE141*((Resultat_liste!$M143+20)/20)+Resultat_liste!$J143</f>
        <v>0</v>
      </c>
      <c r="CD141" s="581">
        <f>AF141*((Resultat_liste!$M143+20)/20)+Resultat_liste!$J143</f>
        <v>29</v>
      </c>
      <c r="CE141" s="581">
        <f>AG141*((Resultat_liste!$M143+20)/20)+Resultat_liste!$J143</f>
        <v>0</v>
      </c>
      <c r="CF141" s="581">
        <f>AH141*((Resultat_liste!$M143+20)/20)+Resultat_liste!$J143</f>
        <v>-29</v>
      </c>
      <c r="CG141" s="581">
        <f>AI141*((Resultat_liste!$M143+20)/20)+Resultat_liste!$J143</f>
        <v>0</v>
      </c>
      <c r="CH141" s="581">
        <f>AJ141*((Resultat_liste!$M143+20)/20)+Resultat_liste!$J143</f>
        <v>29</v>
      </c>
      <c r="CI141" s="581">
        <f>AK141*((Resultat_liste!$M143+20)/20)+Resultat_liste!$J143</f>
        <v>0</v>
      </c>
      <c r="CJ141" s="581">
        <f>AL141*((Resultat_liste!$M143+20)/20)+Resultat_liste!$J143</f>
        <v>-29</v>
      </c>
      <c r="CK141" s="581">
        <f>AM141*((Resultat_liste!$M143+20)/20)+Resultat_liste!$J143</f>
        <v>0</v>
      </c>
      <c r="CL141" s="581">
        <f>AN141*((Resultat_liste!$M143+20)/20)+Resultat_liste!$J143</f>
        <v>29</v>
      </c>
      <c r="CM141" s="581">
        <f>AO141*((Resultat_liste!$M143+20)/20)+Resultat_liste!$J143</f>
        <v>0</v>
      </c>
      <c r="CN141" s="581">
        <f>AP141*((Resultat_liste!$M143+20)/20)+Resultat_liste!$J143</f>
        <v>-29</v>
      </c>
      <c r="CO141" s="581">
        <f>AQ141*((Resultat_liste!$M143+20)/20)+Resultat_liste!$J143</f>
        <v>0</v>
      </c>
      <c r="CP141" s="581">
        <f>AR141*((Resultat_liste!$M143+20)/20)+Resultat_liste!$J143</f>
        <v>29</v>
      </c>
      <c r="CQ141" s="581">
        <f>AS141*((Resultat_liste!$M143+20)/20)+Resultat_liste!$J143</f>
        <v>0</v>
      </c>
      <c r="CR141" s="581">
        <f>AT141*((Resultat_liste!$M143+20)/20)+Resultat_liste!$J143</f>
        <v>-29</v>
      </c>
      <c r="CS141" s="581">
        <f>AU141*((Resultat_liste!$M143+20)/20)+Resultat_liste!$J143</f>
        <v>0</v>
      </c>
      <c r="CT141" s="581">
        <f>AV141*((Resultat_liste!$M143+20)/20)+Resultat_liste!$J143</f>
        <v>29</v>
      </c>
      <c r="CU141" s="581">
        <f>AW141*((Resultat_liste!$M143+20)/20)+Resultat_liste!$J143</f>
        <v>0</v>
      </c>
      <c r="CV141" s="581">
        <f>AX141*((Resultat_liste!$M143+20)/20)+Resultat_liste!$J143</f>
        <v>-29</v>
      </c>
      <c r="CW141" s="581">
        <f>AY141*((Resultat_liste!$M143+20)/20)+Resultat_liste!$J143</f>
        <v>0</v>
      </c>
      <c r="CX141" s="581">
        <f>AZ141*((Resultat_liste!$M143+20)/20)+Resultat_liste!$J143</f>
        <v>29</v>
      </c>
      <c r="CY141" s="581">
        <f>BA141*((Resultat_liste!$M143+20)/20)+Resultat_liste!$J143</f>
        <v>0</v>
      </c>
      <c r="CZ141" s="581">
        <f>BB141*((Resultat_liste!$M143+20)/20)+Resultat_liste!$J143</f>
        <v>-29</v>
      </c>
      <c r="DA141" s="581">
        <f>BC141*((Resultat_liste!$M143+20)/20)+Resultat_liste!$J143</f>
        <v>0</v>
      </c>
      <c r="DB141" s="581">
        <f>BD141*((Resultat_liste!$M143+20)/20)+Resultat_liste!$J143</f>
        <v>29</v>
      </c>
      <c r="DC141" s="581">
        <f>BE141*((Resultat_liste!$M143+20)/20)+Resultat_liste!$J143</f>
        <v>0</v>
      </c>
      <c r="DD141" s="581">
        <f>H141*((Resultat_liste!$Y143+20)/20)+Resultat_liste!$V143</f>
        <v>25</v>
      </c>
      <c r="DE141" s="581">
        <f>I141*((Resultat_liste!$Y143+20)/20)+Resultat_liste!$V143</f>
        <v>9</v>
      </c>
      <c r="DF141" s="581">
        <f>J141*((Resultat_liste!$Y143+20)/20)+Resultat_liste!$V143</f>
        <v>-7</v>
      </c>
      <c r="DG141" s="581">
        <f>K141*((Resultat_liste!$Y143+20)/20)+Resultat_liste!$V143</f>
        <v>9</v>
      </c>
      <c r="DH141" s="581">
        <f>L141*((Resultat_liste!$Y143+20)/20)+Resultat_liste!$V143</f>
        <v>25</v>
      </c>
      <c r="DI141" s="581">
        <f>M141*((Resultat_liste!$Y143+20)/20)+Resultat_liste!$V143</f>
        <v>9</v>
      </c>
      <c r="DJ141" s="581">
        <f>N141*((Resultat_liste!$Y143+20)/20)+Resultat_liste!$V143</f>
        <v>-7</v>
      </c>
      <c r="DK141" s="581">
        <f>O141*((Resultat_liste!$Y143+20)/20)+Resultat_liste!$V143</f>
        <v>9</v>
      </c>
      <c r="DL141" s="581">
        <f>P141*((Resultat_liste!$Y143+20)/20)+Resultat_liste!$V143</f>
        <v>25</v>
      </c>
      <c r="DM141" s="581">
        <f>Q141*((Resultat_liste!$Y143+20)/20)+Resultat_liste!$V143</f>
        <v>9</v>
      </c>
      <c r="DN141" s="581">
        <f>R141*((Resultat_liste!$Y143+20)/20)+Resultat_liste!$V143</f>
        <v>-7</v>
      </c>
      <c r="DO141" s="581">
        <f>S141*((Resultat_liste!$Y143+20)/20)+Resultat_liste!$V143</f>
        <v>9</v>
      </c>
      <c r="DP141" s="581">
        <f>T141*((Resultat_liste!$Y143+20)/20)+Resultat_liste!$V143</f>
        <v>25</v>
      </c>
      <c r="DQ141" s="581">
        <f>U141*((Resultat_liste!$Y143+20)/20)+Resultat_liste!$V143</f>
        <v>9</v>
      </c>
      <c r="DR141" s="581">
        <f>V141*((Resultat_liste!$Y143+20)/20)+Resultat_liste!$V143</f>
        <v>-7</v>
      </c>
      <c r="DS141" s="581">
        <f>W141*((Resultat_liste!$Y143+20)/20)+Resultat_liste!$V143</f>
        <v>9</v>
      </c>
      <c r="DT141" s="581">
        <f>X141*((Resultat_liste!$Y143+20)/20)+Resultat_liste!$V143</f>
        <v>25</v>
      </c>
      <c r="DU141" s="581">
        <f>Y141*((Resultat_liste!$Y143+20)/20)+Resultat_liste!$V143</f>
        <v>9</v>
      </c>
      <c r="DV141" s="581">
        <f>Z141*((Resultat_liste!$Y143+20)/20)+Resultat_liste!$V143</f>
        <v>-7</v>
      </c>
      <c r="DW141" s="581">
        <f>AA141*((Resultat_liste!$Y143+20)/20)+Resultat_liste!$V143</f>
        <v>9</v>
      </c>
      <c r="DX141" s="581">
        <f>AB141*((Resultat_liste!$Y143+20)/20)+Resultat_liste!$V143</f>
        <v>25</v>
      </c>
      <c r="DY141" s="581">
        <f>AC141*((Resultat_liste!$Y143+20)/20)+Resultat_liste!$V143</f>
        <v>9</v>
      </c>
      <c r="DZ141" s="581">
        <f>AD141*((Resultat_liste!$Y143+20)/20)+Resultat_liste!$V143</f>
        <v>-7</v>
      </c>
      <c r="EA141" s="581">
        <f>AE141*((Resultat_liste!$Y143+20)/20)+Resultat_liste!$V143</f>
        <v>9</v>
      </c>
      <c r="EB141" s="581">
        <f>AF141*((Resultat_liste!$Y143+20)/20)+Resultat_liste!$V143</f>
        <v>25</v>
      </c>
      <c r="EC141" s="581">
        <f>AG141*((Resultat_liste!$Y143+20)/20)+Resultat_liste!$V143</f>
        <v>9</v>
      </c>
      <c r="ED141" s="581">
        <f>AH141*((Resultat_liste!$Y143+20)/20)+Resultat_liste!$V143</f>
        <v>-7</v>
      </c>
      <c r="EE141" s="581">
        <f>AI141*((Resultat_liste!$Y143+20)/20)+Resultat_liste!$V143</f>
        <v>9</v>
      </c>
      <c r="EF141" s="581">
        <f>AJ141*((Resultat_liste!$Y143+20)/20)+Resultat_liste!$V143</f>
        <v>25</v>
      </c>
      <c r="EG141" s="581">
        <f>AK141*((Resultat_liste!$Y143+20)/20)+Resultat_liste!$V143</f>
        <v>9</v>
      </c>
      <c r="EH141" s="581">
        <f>AL141*((Resultat_liste!$Y143+20)/20)+Resultat_liste!$V143</f>
        <v>-7</v>
      </c>
      <c r="EI141" s="581">
        <f>AM141*((Resultat_liste!$Y143+20)/20)+Resultat_liste!$V143</f>
        <v>9</v>
      </c>
      <c r="EJ141" s="581">
        <f>AN141*((Resultat_liste!$Y143+20)/20)+Resultat_liste!$V143</f>
        <v>25</v>
      </c>
      <c r="EK141" s="581">
        <f>AO141*((Resultat_liste!$Y143+20)/20)+Resultat_liste!$V143</f>
        <v>9</v>
      </c>
      <c r="EL141" s="581">
        <f>AP141*((Resultat_liste!$Y143+20)/20)+Resultat_liste!$V143</f>
        <v>-7</v>
      </c>
      <c r="EM141" s="581">
        <f>AQ141*((Resultat_liste!$Y143+20)/20)+Resultat_liste!$V143</f>
        <v>9</v>
      </c>
      <c r="EN141" s="581">
        <f>AR141*((Resultat_liste!$Y143+20)/20)+Resultat_liste!$V143</f>
        <v>25</v>
      </c>
      <c r="EO141" s="581">
        <f>AS141*((Resultat_liste!$Y143+20)/20)+Resultat_liste!$V143</f>
        <v>9</v>
      </c>
      <c r="EP141" s="581">
        <f>AT141*((Resultat_liste!$Y143+20)/20)+Resultat_liste!$V143</f>
        <v>-7</v>
      </c>
      <c r="EQ141" s="581">
        <f>AU141*((Resultat_liste!$Y143+20)/20)+Resultat_liste!$V143</f>
        <v>9</v>
      </c>
      <c r="ER141" s="581">
        <f>AV141*((Resultat_liste!$Y143+20)/20)+Resultat_liste!$V143</f>
        <v>25</v>
      </c>
      <c r="ES141" s="581">
        <f>AW141*((Resultat_liste!$Y143+20)/20)+Resultat_liste!$V143</f>
        <v>9</v>
      </c>
      <c r="ET141" s="581">
        <f>AX141*((Resultat_liste!$Y143+20)/20)+Resultat_liste!$V143</f>
        <v>-7</v>
      </c>
      <c r="EU141" s="581">
        <f>AY141*((Resultat_liste!$Y143+20)/20)+Resultat_liste!$V143</f>
        <v>9</v>
      </c>
      <c r="EV141" s="581">
        <f>AZ141*((Resultat_liste!$Y143+20)/20)+Resultat_liste!$V143</f>
        <v>25</v>
      </c>
      <c r="EW141" s="581">
        <f>BA141*((Resultat_liste!$Y143+20)/20)+Resultat_liste!$V143</f>
        <v>9</v>
      </c>
      <c r="EX141" s="581">
        <f>BB141*((Resultat_liste!$Y143+20)/20)+Resultat_liste!$V143</f>
        <v>-7</v>
      </c>
      <c r="EY141" s="581">
        <f>BC141*((Resultat_liste!$Y143+20)/20)+Resultat_liste!$V143</f>
        <v>9</v>
      </c>
      <c r="EZ141" s="581">
        <f>BD141*((Resultat_liste!$Y143+20)/20)+Resultat_liste!$V143</f>
        <v>25</v>
      </c>
      <c r="FA141" s="581">
        <f>BE141*((Resultat_liste!$Y143+20)/20)+Resultat_liste!$V143</f>
        <v>9</v>
      </c>
      <c r="FB141" s="581">
        <f t="shared" si="272"/>
        <v>20</v>
      </c>
      <c r="FC141" s="581">
        <f t="shared" si="273"/>
        <v>0</v>
      </c>
      <c r="FD141" s="581">
        <f t="shared" si="274"/>
        <v>-20</v>
      </c>
      <c r="FE141" s="581">
        <f t="shared" si="275"/>
        <v>0</v>
      </c>
      <c r="FF141" s="581">
        <f t="shared" si="276"/>
        <v>20</v>
      </c>
      <c r="FG141" s="581">
        <f t="shared" si="277"/>
        <v>0</v>
      </c>
      <c r="FH141" s="581">
        <f t="shared" si="278"/>
        <v>-20</v>
      </c>
      <c r="FI141" s="581">
        <f t="shared" si="279"/>
        <v>0</v>
      </c>
      <c r="FJ141" s="581">
        <f t="shared" si="280"/>
        <v>20</v>
      </c>
      <c r="FK141" s="581">
        <f t="shared" si="281"/>
        <v>0</v>
      </c>
      <c r="FL141" s="581">
        <f t="shared" si="282"/>
        <v>-20</v>
      </c>
      <c r="FM141" s="581">
        <f t="shared" si="283"/>
        <v>0</v>
      </c>
      <c r="FN141" s="581">
        <f t="shared" si="284"/>
        <v>20</v>
      </c>
      <c r="FO141" s="581">
        <f t="shared" si="285"/>
        <v>0</v>
      </c>
      <c r="FP141" s="581">
        <f t="shared" si="286"/>
        <v>-20</v>
      </c>
      <c r="FQ141" s="581">
        <f t="shared" si="287"/>
        <v>0</v>
      </c>
      <c r="FR141" s="581">
        <f t="shared" si="288"/>
        <v>20</v>
      </c>
      <c r="FS141" s="581">
        <f t="shared" si="289"/>
        <v>0</v>
      </c>
      <c r="FT141" s="581">
        <f t="shared" si="290"/>
        <v>-20</v>
      </c>
      <c r="FU141" s="581">
        <f t="shared" si="291"/>
        <v>0</v>
      </c>
      <c r="FV141" s="581">
        <f t="shared" si="292"/>
        <v>20</v>
      </c>
      <c r="FW141" s="581">
        <f t="shared" si="293"/>
        <v>0</v>
      </c>
      <c r="FX141" s="581">
        <f t="shared" si="294"/>
        <v>-20</v>
      </c>
      <c r="FY141" s="581">
        <f t="shared" si="295"/>
        <v>0</v>
      </c>
      <c r="FZ141" s="581">
        <f t="shared" si="296"/>
        <v>20</v>
      </c>
      <c r="GA141" s="581">
        <f t="shared" si="297"/>
        <v>0</v>
      </c>
      <c r="GB141" s="581">
        <f t="shared" si="201"/>
        <v>-20</v>
      </c>
      <c r="GC141" s="581">
        <f t="shared" si="202"/>
        <v>0</v>
      </c>
      <c r="GD141" s="581">
        <f t="shared" si="203"/>
        <v>20</v>
      </c>
      <c r="GE141" s="581">
        <f t="shared" si="204"/>
        <v>0</v>
      </c>
      <c r="GF141" s="581">
        <f t="shared" si="205"/>
        <v>-20</v>
      </c>
      <c r="GG141" s="581">
        <f t="shared" si="206"/>
        <v>0</v>
      </c>
      <c r="GH141" s="581">
        <f t="shared" si="207"/>
        <v>20</v>
      </c>
      <c r="GI141" s="581">
        <f t="shared" si="208"/>
        <v>0</v>
      </c>
      <c r="GJ141" s="581">
        <f t="shared" si="209"/>
        <v>-20</v>
      </c>
      <c r="GK141" s="581">
        <f t="shared" si="210"/>
        <v>0</v>
      </c>
      <c r="GL141" s="581">
        <f t="shared" si="211"/>
        <v>20</v>
      </c>
      <c r="GM141" s="581">
        <f t="shared" si="212"/>
        <v>0</v>
      </c>
      <c r="GN141" s="581">
        <f t="shared" si="213"/>
        <v>-20</v>
      </c>
      <c r="GO141" s="581">
        <f t="shared" si="214"/>
        <v>0</v>
      </c>
      <c r="GP141" s="581">
        <f t="shared" si="215"/>
        <v>20</v>
      </c>
      <c r="GQ141" s="581">
        <f t="shared" si="216"/>
        <v>0</v>
      </c>
      <c r="GR141" s="581">
        <f t="shared" si="217"/>
        <v>-20</v>
      </c>
      <c r="GS141" s="581">
        <f t="shared" si="218"/>
        <v>0</v>
      </c>
      <c r="GT141" s="581">
        <f t="shared" si="219"/>
        <v>20</v>
      </c>
      <c r="GU141" s="581">
        <f t="shared" si="220"/>
        <v>0</v>
      </c>
      <c r="GV141" s="581">
        <f t="shared" si="221"/>
        <v>-20</v>
      </c>
      <c r="GW141" s="581">
        <f t="shared" si="222"/>
        <v>0</v>
      </c>
      <c r="GX141" s="581">
        <f t="shared" si="223"/>
        <v>20</v>
      </c>
      <c r="GY141" s="581">
        <f t="shared" si="224"/>
        <v>0</v>
      </c>
    </row>
    <row r="142" spans="1:207" ht="16.5" thickTop="1" thickBot="1" x14ac:dyDescent="0.3">
      <c r="A142" s="581">
        <v>1410</v>
      </c>
      <c r="B142" s="584" t="s">
        <v>135</v>
      </c>
      <c r="C142" s="581">
        <f t="shared" si="298"/>
        <v>20</v>
      </c>
      <c r="D142" s="581">
        <f t="shared" si="225"/>
        <v>2004</v>
      </c>
      <c r="E142" s="581">
        <v>1410</v>
      </c>
      <c r="F142" s="581">
        <f t="shared" si="299"/>
        <v>4</v>
      </c>
      <c r="G142" s="582" t="str">
        <f t="shared" si="200"/>
        <v>Or</v>
      </c>
      <c r="H142" s="581">
        <v>20</v>
      </c>
      <c r="I142" s="581">
        <v>0</v>
      </c>
      <c r="J142" s="581">
        <v>-20</v>
      </c>
      <c r="K142" s="581">
        <v>0</v>
      </c>
      <c r="L142" s="581">
        <f t="shared" si="226"/>
        <v>20</v>
      </c>
      <c r="M142" s="581">
        <f t="shared" si="227"/>
        <v>0</v>
      </c>
      <c r="N142" s="581">
        <f t="shared" si="228"/>
        <v>-20</v>
      </c>
      <c r="O142" s="581">
        <f t="shared" si="229"/>
        <v>0</v>
      </c>
      <c r="P142" s="581">
        <f t="shared" si="230"/>
        <v>20</v>
      </c>
      <c r="Q142" s="581">
        <f t="shared" si="231"/>
        <v>0</v>
      </c>
      <c r="R142" s="581">
        <f t="shared" si="232"/>
        <v>-20</v>
      </c>
      <c r="S142" s="581">
        <f t="shared" si="233"/>
        <v>0</v>
      </c>
      <c r="T142" s="581">
        <f t="shared" si="234"/>
        <v>20</v>
      </c>
      <c r="U142" s="581">
        <f t="shared" si="235"/>
        <v>0</v>
      </c>
      <c r="V142" s="581">
        <f t="shared" si="236"/>
        <v>-20</v>
      </c>
      <c r="W142" s="581">
        <f t="shared" si="237"/>
        <v>0</v>
      </c>
      <c r="X142" s="581">
        <f t="shared" si="238"/>
        <v>20</v>
      </c>
      <c r="Y142" s="581">
        <f t="shared" si="239"/>
        <v>0</v>
      </c>
      <c r="Z142" s="581">
        <f t="shared" si="240"/>
        <v>-20</v>
      </c>
      <c r="AA142" s="581">
        <f t="shared" si="241"/>
        <v>0</v>
      </c>
      <c r="AB142" s="581">
        <f t="shared" si="242"/>
        <v>20</v>
      </c>
      <c r="AC142" s="581">
        <f t="shared" si="243"/>
        <v>0</v>
      </c>
      <c r="AD142" s="581">
        <f t="shared" si="244"/>
        <v>-20</v>
      </c>
      <c r="AE142" s="581">
        <f t="shared" si="245"/>
        <v>0</v>
      </c>
      <c r="AF142" s="581">
        <f t="shared" si="246"/>
        <v>20</v>
      </c>
      <c r="AG142" s="581">
        <f t="shared" si="247"/>
        <v>0</v>
      </c>
      <c r="AH142" s="581">
        <f t="shared" si="248"/>
        <v>-20</v>
      </c>
      <c r="AI142" s="581">
        <f t="shared" si="249"/>
        <v>0</v>
      </c>
      <c r="AJ142" s="581">
        <f t="shared" si="250"/>
        <v>20</v>
      </c>
      <c r="AK142" s="581">
        <f t="shared" si="251"/>
        <v>0</v>
      </c>
      <c r="AL142" s="581">
        <f t="shared" si="252"/>
        <v>-20</v>
      </c>
      <c r="AM142" s="581">
        <f t="shared" si="253"/>
        <v>0</v>
      </c>
      <c r="AN142" s="581">
        <f t="shared" si="254"/>
        <v>20</v>
      </c>
      <c r="AO142" s="581">
        <f t="shared" si="255"/>
        <v>0</v>
      </c>
      <c r="AP142" s="581">
        <f t="shared" si="256"/>
        <v>-20</v>
      </c>
      <c r="AQ142" s="581">
        <f t="shared" si="257"/>
        <v>0</v>
      </c>
      <c r="AR142" s="581">
        <f t="shared" si="258"/>
        <v>20</v>
      </c>
      <c r="AS142" s="581">
        <f t="shared" si="259"/>
        <v>0</v>
      </c>
      <c r="AT142" s="581">
        <f t="shared" si="260"/>
        <v>-20</v>
      </c>
      <c r="AU142" s="581">
        <f t="shared" si="261"/>
        <v>0</v>
      </c>
      <c r="AV142" s="581">
        <f t="shared" si="262"/>
        <v>20</v>
      </c>
      <c r="AW142" s="581">
        <f t="shared" si="263"/>
        <v>0</v>
      </c>
      <c r="AX142" s="581">
        <f t="shared" si="264"/>
        <v>-20</v>
      </c>
      <c r="AY142" s="581">
        <f t="shared" si="265"/>
        <v>0</v>
      </c>
      <c r="AZ142" s="581">
        <f t="shared" si="266"/>
        <v>20</v>
      </c>
      <c r="BA142" s="581">
        <f t="shared" si="267"/>
        <v>0</v>
      </c>
      <c r="BB142" s="581">
        <f t="shared" si="268"/>
        <v>-20</v>
      </c>
      <c r="BC142" s="581">
        <f t="shared" si="269"/>
        <v>0</v>
      </c>
      <c r="BD142" s="581">
        <f t="shared" si="270"/>
        <v>20</v>
      </c>
      <c r="BE142" s="581">
        <f t="shared" si="271"/>
        <v>0</v>
      </c>
      <c r="BF142" s="581">
        <f>H142*((Resultat_liste!$M144+20)/20)+Resultat_liste!$J144</f>
        <v>2</v>
      </c>
      <c r="BG142" s="581">
        <f>I142*((Resultat_liste!$M144+20)/20)+Resultat_liste!$J144</f>
        <v>0</v>
      </c>
      <c r="BH142" s="581">
        <f>J142*((Resultat_liste!$M144+20)/20)+Resultat_liste!$J144</f>
        <v>-2</v>
      </c>
      <c r="BI142" s="581">
        <f>K142*((Resultat_liste!$M144+20)/20)+Resultat_liste!$J144</f>
        <v>0</v>
      </c>
      <c r="BJ142" s="581">
        <f>L142*((Resultat_liste!$M144+20)/20)+Resultat_liste!$J144</f>
        <v>2</v>
      </c>
      <c r="BK142" s="581">
        <f>M142*((Resultat_liste!$M144+20)/20)+Resultat_liste!$J144</f>
        <v>0</v>
      </c>
      <c r="BL142" s="581">
        <f>N142*((Resultat_liste!$M144+20)/20)+Resultat_liste!$J144</f>
        <v>-2</v>
      </c>
      <c r="BM142" s="581">
        <f>O142*((Resultat_liste!$M144+20)/20)+Resultat_liste!$J144</f>
        <v>0</v>
      </c>
      <c r="BN142" s="581">
        <f>P142*((Resultat_liste!$M144+20)/20)+Resultat_liste!$J144</f>
        <v>2</v>
      </c>
      <c r="BO142" s="581">
        <f>Q142*((Resultat_liste!$M144+20)/20)+Resultat_liste!$J144</f>
        <v>0</v>
      </c>
      <c r="BP142" s="581">
        <f>R142*((Resultat_liste!$M144+20)/20)+Resultat_liste!$J144</f>
        <v>-2</v>
      </c>
      <c r="BQ142" s="581">
        <f>S142*((Resultat_liste!$M144+20)/20)+Resultat_liste!$J144</f>
        <v>0</v>
      </c>
      <c r="BR142" s="581">
        <f>T142*((Resultat_liste!$M144+20)/20)+Resultat_liste!$J144</f>
        <v>2</v>
      </c>
      <c r="BS142" s="581">
        <f>U142*((Resultat_liste!$M144+20)/20)+Resultat_liste!$J144</f>
        <v>0</v>
      </c>
      <c r="BT142" s="581">
        <f>V142*((Resultat_liste!$M144+20)/20)+Resultat_liste!$J144</f>
        <v>-2</v>
      </c>
      <c r="BU142" s="581">
        <f>W142*((Resultat_liste!$M144+20)/20)+Resultat_liste!$J144</f>
        <v>0</v>
      </c>
      <c r="BV142" s="581">
        <f>X142*((Resultat_liste!$M144+20)/20)+Resultat_liste!$J144</f>
        <v>2</v>
      </c>
      <c r="BW142" s="581">
        <f>Y142*((Resultat_liste!$M144+20)/20)+Resultat_liste!$J144</f>
        <v>0</v>
      </c>
      <c r="BX142" s="581">
        <f>Z142*((Resultat_liste!$M144+20)/20)+Resultat_liste!$J144</f>
        <v>-2</v>
      </c>
      <c r="BY142" s="581">
        <f>AA142*((Resultat_liste!$M144+20)/20)+Resultat_liste!$J144</f>
        <v>0</v>
      </c>
      <c r="BZ142" s="581">
        <f>AB142*((Resultat_liste!$M144+20)/20)+Resultat_liste!$J144</f>
        <v>2</v>
      </c>
      <c r="CA142" s="581">
        <f>AC142*((Resultat_liste!$M144+20)/20)+Resultat_liste!$J144</f>
        <v>0</v>
      </c>
      <c r="CB142" s="581">
        <f>AD142*((Resultat_liste!$M144+20)/20)+Resultat_liste!$J144</f>
        <v>-2</v>
      </c>
      <c r="CC142" s="581">
        <f>AE142*((Resultat_liste!$M144+20)/20)+Resultat_liste!$J144</f>
        <v>0</v>
      </c>
      <c r="CD142" s="581">
        <f>AF142*((Resultat_liste!$M144+20)/20)+Resultat_liste!$J144</f>
        <v>2</v>
      </c>
      <c r="CE142" s="581">
        <f>AG142*((Resultat_liste!$M144+20)/20)+Resultat_liste!$J144</f>
        <v>0</v>
      </c>
      <c r="CF142" s="581">
        <f>AH142*((Resultat_liste!$M144+20)/20)+Resultat_liste!$J144</f>
        <v>-2</v>
      </c>
      <c r="CG142" s="581">
        <f>AI142*((Resultat_liste!$M144+20)/20)+Resultat_liste!$J144</f>
        <v>0</v>
      </c>
      <c r="CH142" s="581">
        <f>AJ142*((Resultat_liste!$M144+20)/20)+Resultat_liste!$J144</f>
        <v>2</v>
      </c>
      <c r="CI142" s="581">
        <f>AK142*((Resultat_liste!$M144+20)/20)+Resultat_liste!$J144</f>
        <v>0</v>
      </c>
      <c r="CJ142" s="581">
        <f>AL142*((Resultat_liste!$M144+20)/20)+Resultat_liste!$J144</f>
        <v>-2</v>
      </c>
      <c r="CK142" s="581">
        <f>AM142*((Resultat_liste!$M144+20)/20)+Resultat_liste!$J144</f>
        <v>0</v>
      </c>
      <c r="CL142" s="581">
        <f>AN142*((Resultat_liste!$M144+20)/20)+Resultat_liste!$J144</f>
        <v>2</v>
      </c>
      <c r="CM142" s="581">
        <f>AO142*((Resultat_liste!$M144+20)/20)+Resultat_liste!$J144</f>
        <v>0</v>
      </c>
      <c r="CN142" s="581">
        <f>AP142*((Resultat_liste!$M144+20)/20)+Resultat_liste!$J144</f>
        <v>-2</v>
      </c>
      <c r="CO142" s="581">
        <f>AQ142*((Resultat_liste!$M144+20)/20)+Resultat_liste!$J144</f>
        <v>0</v>
      </c>
      <c r="CP142" s="581">
        <f>AR142*((Resultat_liste!$M144+20)/20)+Resultat_liste!$J144</f>
        <v>2</v>
      </c>
      <c r="CQ142" s="581">
        <f>AS142*((Resultat_liste!$M144+20)/20)+Resultat_liste!$J144</f>
        <v>0</v>
      </c>
      <c r="CR142" s="581">
        <f>AT142*((Resultat_liste!$M144+20)/20)+Resultat_liste!$J144</f>
        <v>-2</v>
      </c>
      <c r="CS142" s="581">
        <f>AU142*((Resultat_liste!$M144+20)/20)+Resultat_liste!$J144</f>
        <v>0</v>
      </c>
      <c r="CT142" s="581">
        <f>AV142*((Resultat_liste!$M144+20)/20)+Resultat_liste!$J144</f>
        <v>2</v>
      </c>
      <c r="CU142" s="581">
        <f>AW142*((Resultat_liste!$M144+20)/20)+Resultat_liste!$J144</f>
        <v>0</v>
      </c>
      <c r="CV142" s="581">
        <f>AX142*((Resultat_liste!$M144+20)/20)+Resultat_liste!$J144</f>
        <v>-2</v>
      </c>
      <c r="CW142" s="581">
        <f>AY142*((Resultat_liste!$M144+20)/20)+Resultat_liste!$J144</f>
        <v>0</v>
      </c>
      <c r="CX142" s="581">
        <f>AZ142*((Resultat_liste!$M144+20)/20)+Resultat_liste!$J144</f>
        <v>2</v>
      </c>
      <c r="CY142" s="581">
        <f>BA142*((Resultat_liste!$M144+20)/20)+Resultat_liste!$J144</f>
        <v>0</v>
      </c>
      <c r="CZ142" s="581">
        <f>BB142*((Resultat_liste!$M144+20)/20)+Resultat_liste!$J144</f>
        <v>-2</v>
      </c>
      <c r="DA142" s="581">
        <f>BC142*((Resultat_liste!$M144+20)/20)+Resultat_liste!$J144</f>
        <v>0</v>
      </c>
      <c r="DB142" s="581">
        <f>BD142*((Resultat_liste!$M144+20)/20)+Resultat_liste!$J144</f>
        <v>2</v>
      </c>
      <c r="DC142" s="581">
        <f>BE142*((Resultat_liste!$M144+20)/20)+Resultat_liste!$J144</f>
        <v>0</v>
      </c>
      <c r="DD142" s="581">
        <f>H142*((Resultat_liste!$Y144+20)/20)+Resultat_liste!$V144</f>
        <v>37</v>
      </c>
      <c r="DE142" s="581">
        <f>I142*((Resultat_liste!$Y144+20)/20)+Resultat_liste!$V144</f>
        <v>0</v>
      </c>
      <c r="DF142" s="581">
        <f>J142*((Resultat_liste!$Y144+20)/20)+Resultat_liste!$V144</f>
        <v>-37</v>
      </c>
      <c r="DG142" s="581">
        <f>K142*((Resultat_liste!$Y144+20)/20)+Resultat_liste!$V144</f>
        <v>0</v>
      </c>
      <c r="DH142" s="581">
        <f>L142*((Resultat_liste!$Y144+20)/20)+Resultat_liste!$V144</f>
        <v>37</v>
      </c>
      <c r="DI142" s="581">
        <f>M142*((Resultat_liste!$Y144+20)/20)+Resultat_liste!$V144</f>
        <v>0</v>
      </c>
      <c r="DJ142" s="581">
        <f>N142*((Resultat_liste!$Y144+20)/20)+Resultat_liste!$V144</f>
        <v>-37</v>
      </c>
      <c r="DK142" s="581">
        <f>O142*((Resultat_liste!$Y144+20)/20)+Resultat_liste!$V144</f>
        <v>0</v>
      </c>
      <c r="DL142" s="581">
        <f>P142*((Resultat_liste!$Y144+20)/20)+Resultat_liste!$V144</f>
        <v>37</v>
      </c>
      <c r="DM142" s="581">
        <f>Q142*((Resultat_liste!$Y144+20)/20)+Resultat_liste!$V144</f>
        <v>0</v>
      </c>
      <c r="DN142" s="581">
        <f>R142*((Resultat_liste!$Y144+20)/20)+Resultat_liste!$V144</f>
        <v>-37</v>
      </c>
      <c r="DO142" s="581">
        <f>S142*((Resultat_liste!$Y144+20)/20)+Resultat_liste!$V144</f>
        <v>0</v>
      </c>
      <c r="DP142" s="581">
        <f>T142*((Resultat_liste!$Y144+20)/20)+Resultat_liste!$V144</f>
        <v>37</v>
      </c>
      <c r="DQ142" s="581">
        <f>U142*((Resultat_liste!$Y144+20)/20)+Resultat_liste!$V144</f>
        <v>0</v>
      </c>
      <c r="DR142" s="581">
        <f>V142*((Resultat_liste!$Y144+20)/20)+Resultat_liste!$V144</f>
        <v>-37</v>
      </c>
      <c r="DS142" s="581">
        <f>W142*((Resultat_liste!$Y144+20)/20)+Resultat_liste!$V144</f>
        <v>0</v>
      </c>
      <c r="DT142" s="581">
        <f>X142*((Resultat_liste!$Y144+20)/20)+Resultat_liste!$V144</f>
        <v>37</v>
      </c>
      <c r="DU142" s="581">
        <f>Y142*((Resultat_liste!$Y144+20)/20)+Resultat_liste!$V144</f>
        <v>0</v>
      </c>
      <c r="DV142" s="581">
        <f>Z142*((Resultat_liste!$Y144+20)/20)+Resultat_liste!$V144</f>
        <v>-37</v>
      </c>
      <c r="DW142" s="581">
        <f>AA142*((Resultat_liste!$Y144+20)/20)+Resultat_liste!$V144</f>
        <v>0</v>
      </c>
      <c r="DX142" s="581">
        <f>AB142*((Resultat_liste!$Y144+20)/20)+Resultat_liste!$V144</f>
        <v>37</v>
      </c>
      <c r="DY142" s="581">
        <f>AC142*((Resultat_liste!$Y144+20)/20)+Resultat_liste!$V144</f>
        <v>0</v>
      </c>
      <c r="DZ142" s="581">
        <f>AD142*((Resultat_liste!$Y144+20)/20)+Resultat_liste!$V144</f>
        <v>-37</v>
      </c>
      <c r="EA142" s="581">
        <f>AE142*((Resultat_liste!$Y144+20)/20)+Resultat_liste!$V144</f>
        <v>0</v>
      </c>
      <c r="EB142" s="581">
        <f>AF142*((Resultat_liste!$Y144+20)/20)+Resultat_liste!$V144</f>
        <v>37</v>
      </c>
      <c r="EC142" s="581">
        <f>AG142*((Resultat_liste!$Y144+20)/20)+Resultat_liste!$V144</f>
        <v>0</v>
      </c>
      <c r="ED142" s="581">
        <f>AH142*((Resultat_liste!$Y144+20)/20)+Resultat_liste!$V144</f>
        <v>-37</v>
      </c>
      <c r="EE142" s="581">
        <f>AI142*((Resultat_liste!$Y144+20)/20)+Resultat_liste!$V144</f>
        <v>0</v>
      </c>
      <c r="EF142" s="581">
        <f>AJ142*((Resultat_liste!$Y144+20)/20)+Resultat_liste!$V144</f>
        <v>37</v>
      </c>
      <c r="EG142" s="581">
        <f>AK142*((Resultat_liste!$Y144+20)/20)+Resultat_liste!$V144</f>
        <v>0</v>
      </c>
      <c r="EH142" s="581">
        <f>AL142*((Resultat_liste!$Y144+20)/20)+Resultat_liste!$V144</f>
        <v>-37</v>
      </c>
      <c r="EI142" s="581">
        <f>AM142*((Resultat_liste!$Y144+20)/20)+Resultat_liste!$V144</f>
        <v>0</v>
      </c>
      <c r="EJ142" s="581">
        <f>AN142*((Resultat_liste!$Y144+20)/20)+Resultat_liste!$V144</f>
        <v>37</v>
      </c>
      <c r="EK142" s="581">
        <f>AO142*((Resultat_liste!$Y144+20)/20)+Resultat_liste!$V144</f>
        <v>0</v>
      </c>
      <c r="EL142" s="581">
        <f>AP142*((Resultat_liste!$Y144+20)/20)+Resultat_liste!$V144</f>
        <v>-37</v>
      </c>
      <c r="EM142" s="581">
        <f>AQ142*((Resultat_liste!$Y144+20)/20)+Resultat_liste!$V144</f>
        <v>0</v>
      </c>
      <c r="EN142" s="581">
        <f>AR142*((Resultat_liste!$Y144+20)/20)+Resultat_liste!$V144</f>
        <v>37</v>
      </c>
      <c r="EO142" s="581">
        <f>AS142*((Resultat_liste!$Y144+20)/20)+Resultat_liste!$V144</f>
        <v>0</v>
      </c>
      <c r="EP142" s="581">
        <f>AT142*((Resultat_liste!$Y144+20)/20)+Resultat_liste!$V144</f>
        <v>-37</v>
      </c>
      <c r="EQ142" s="581">
        <f>AU142*((Resultat_liste!$Y144+20)/20)+Resultat_liste!$V144</f>
        <v>0</v>
      </c>
      <c r="ER142" s="581">
        <f>AV142*((Resultat_liste!$Y144+20)/20)+Resultat_liste!$V144</f>
        <v>37</v>
      </c>
      <c r="ES142" s="581">
        <f>AW142*((Resultat_liste!$Y144+20)/20)+Resultat_liste!$V144</f>
        <v>0</v>
      </c>
      <c r="ET142" s="581">
        <f>AX142*((Resultat_liste!$Y144+20)/20)+Resultat_liste!$V144</f>
        <v>-37</v>
      </c>
      <c r="EU142" s="581">
        <f>AY142*((Resultat_liste!$Y144+20)/20)+Resultat_liste!$V144</f>
        <v>0</v>
      </c>
      <c r="EV142" s="581">
        <f>AZ142*((Resultat_liste!$Y144+20)/20)+Resultat_liste!$V144</f>
        <v>37</v>
      </c>
      <c r="EW142" s="581">
        <f>BA142*((Resultat_liste!$Y144+20)/20)+Resultat_liste!$V144</f>
        <v>0</v>
      </c>
      <c r="EX142" s="581">
        <f>BB142*((Resultat_liste!$Y144+20)/20)+Resultat_liste!$V144</f>
        <v>-37</v>
      </c>
      <c r="EY142" s="581">
        <f>BC142*((Resultat_liste!$Y144+20)/20)+Resultat_liste!$V144</f>
        <v>0</v>
      </c>
      <c r="EZ142" s="581">
        <f>BD142*((Resultat_liste!$Y144+20)/20)+Resultat_liste!$V144</f>
        <v>37</v>
      </c>
      <c r="FA142" s="581">
        <f>BE142*((Resultat_liste!$Y144+20)/20)+Resultat_liste!$V144</f>
        <v>0</v>
      </c>
      <c r="FB142" s="581">
        <f t="shared" si="272"/>
        <v>20</v>
      </c>
      <c r="FC142" s="581">
        <f t="shared" si="273"/>
        <v>0</v>
      </c>
      <c r="FD142" s="581">
        <f t="shared" si="274"/>
        <v>-20</v>
      </c>
      <c r="FE142" s="581">
        <f t="shared" si="275"/>
        <v>0</v>
      </c>
      <c r="FF142" s="581">
        <f t="shared" si="276"/>
        <v>20</v>
      </c>
      <c r="FG142" s="581">
        <f t="shared" si="277"/>
        <v>0</v>
      </c>
      <c r="FH142" s="581">
        <f t="shared" si="278"/>
        <v>-20</v>
      </c>
      <c r="FI142" s="581">
        <f t="shared" si="279"/>
        <v>0</v>
      </c>
      <c r="FJ142" s="581">
        <f t="shared" si="280"/>
        <v>20</v>
      </c>
      <c r="FK142" s="581">
        <f t="shared" si="281"/>
        <v>0</v>
      </c>
      <c r="FL142" s="581">
        <f t="shared" si="282"/>
        <v>-20</v>
      </c>
      <c r="FM142" s="581">
        <f t="shared" si="283"/>
        <v>0</v>
      </c>
      <c r="FN142" s="581">
        <f t="shared" si="284"/>
        <v>20</v>
      </c>
      <c r="FO142" s="581">
        <f t="shared" si="285"/>
        <v>0</v>
      </c>
      <c r="FP142" s="581">
        <f t="shared" si="286"/>
        <v>-20</v>
      </c>
      <c r="FQ142" s="581">
        <f t="shared" si="287"/>
        <v>0</v>
      </c>
      <c r="FR142" s="581">
        <f t="shared" si="288"/>
        <v>20</v>
      </c>
      <c r="FS142" s="581">
        <f t="shared" si="289"/>
        <v>0</v>
      </c>
      <c r="FT142" s="581">
        <f t="shared" si="290"/>
        <v>-20</v>
      </c>
      <c r="FU142" s="581">
        <f t="shared" si="291"/>
        <v>0</v>
      </c>
      <c r="FV142" s="581">
        <f t="shared" si="292"/>
        <v>20</v>
      </c>
      <c r="FW142" s="581">
        <f t="shared" si="293"/>
        <v>0</v>
      </c>
      <c r="FX142" s="581">
        <f t="shared" si="294"/>
        <v>-20</v>
      </c>
      <c r="FY142" s="581">
        <f t="shared" si="295"/>
        <v>0</v>
      </c>
      <c r="FZ142" s="581">
        <f t="shared" si="296"/>
        <v>20</v>
      </c>
      <c r="GA142" s="581">
        <f t="shared" si="297"/>
        <v>0</v>
      </c>
      <c r="GB142" s="581">
        <f t="shared" si="201"/>
        <v>-20</v>
      </c>
      <c r="GC142" s="581">
        <f t="shared" si="202"/>
        <v>0</v>
      </c>
      <c r="GD142" s="581">
        <f t="shared" si="203"/>
        <v>20</v>
      </c>
      <c r="GE142" s="581">
        <f t="shared" si="204"/>
        <v>0</v>
      </c>
      <c r="GF142" s="581">
        <f t="shared" si="205"/>
        <v>-20</v>
      </c>
      <c r="GG142" s="581">
        <f t="shared" si="206"/>
        <v>0</v>
      </c>
      <c r="GH142" s="581">
        <f t="shared" si="207"/>
        <v>20</v>
      </c>
      <c r="GI142" s="581">
        <f t="shared" si="208"/>
        <v>0</v>
      </c>
      <c r="GJ142" s="581">
        <f t="shared" si="209"/>
        <v>-20</v>
      </c>
      <c r="GK142" s="581">
        <f t="shared" si="210"/>
        <v>0</v>
      </c>
      <c r="GL142" s="581">
        <f t="shared" si="211"/>
        <v>20</v>
      </c>
      <c r="GM142" s="581">
        <f t="shared" si="212"/>
        <v>0</v>
      </c>
      <c r="GN142" s="581">
        <f t="shared" si="213"/>
        <v>-20</v>
      </c>
      <c r="GO142" s="581">
        <f t="shared" si="214"/>
        <v>0</v>
      </c>
      <c r="GP142" s="581">
        <f t="shared" si="215"/>
        <v>20</v>
      </c>
      <c r="GQ142" s="581">
        <f t="shared" si="216"/>
        <v>0</v>
      </c>
      <c r="GR142" s="581">
        <f t="shared" si="217"/>
        <v>-20</v>
      </c>
      <c r="GS142" s="581">
        <f t="shared" si="218"/>
        <v>0</v>
      </c>
      <c r="GT142" s="581">
        <f t="shared" si="219"/>
        <v>20</v>
      </c>
      <c r="GU142" s="581">
        <f t="shared" si="220"/>
        <v>0</v>
      </c>
      <c r="GV142" s="581">
        <f t="shared" si="221"/>
        <v>-20</v>
      </c>
      <c r="GW142" s="581">
        <f t="shared" si="222"/>
        <v>0</v>
      </c>
      <c r="GX142" s="581">
        <f t="shared" si="223"/>
        <v>20</v>
      </c>
      <c r="GY142" s="581">
        <f t="shared" si="224"/>
        <v>0</v>
      </c>
    </row>
    <row r="143" spans="1:207" ht="16.5" thickTop="1" thickBot="1" x14ac:dyDescent="0.3">
      <c r="A143" s="581">
        <v>1420</v>
      </c>
      <c r="B143" s="584" t="s">
        <v>135</v>
      </c>
      <c r="C143" s="581">
        <f t="shared" si="298"/>
        <v>20</v>
      </c>
      <c r="D143" s="581">
        <f t="shared" si="225"/>
        <v>2005</v>
      </c>
      <c r="E143" s="581">
        <v>1420</v>
      </c>
      <c r="F143" s="581">
        <f t="shared" si="299"/>
        <v>5</v>
      </c>
      <c r="G143" s="582" t="str">
        <f t="shared" si="200"/>
        <v>Or</v>
      </c>
      <c r="H143" s="581">
        <v>20</v>
      </c>
      <c r="I143" s="581">
        <v>0</v>
      </c>
      <c r="J143" s="581">
        <v>-20</v>
      </c>
      <c r="K143" s="581">
        <v>0</v>
      </c>
      <c r="L143" s="581">
        <f t="shared" si="226"/>
        <v>20</v>
      </c>
      <c r="M143" s="581">
        <f t="shared" si="227"/>
        <v>0</v>
      </c>
      <c r="N143" s="581">
        <f t="shared" si="228"/>
        <v>-20</v>
      </c>
      <c r="O143" s="581">
        <f t="shared" si="229"/>
        <v>0</v>
      </c>
      <c r="P143" s="581">
        <f t="shared" si="230"/>
        <v>20</v>
      </c>
      <c r="Q143" s="581">
        <f t="shared" si="231"/>
        <v>0</v>
      </c>
      <c r="R143" s="581">
        <f t="shared" si="232"/>
        <v>-20</v>
      </c>
      <c r="S143" s="581">
        <f t="shared" si="233"/>
        <v>0</v>
      </c>
      <c r="T143" s="581">
        <f t="shared" si="234"/>
        <v>20</v>
      </c>
      <c r="U143" s="581">
        <f t="shared" si="235"/>
        <v>0</v>
      </c>
      <c r="V143" s="581">
        <f t="shared" si="236"/>
        <v>-20</v>
      </c>
      <c r="W143" s="581">
        <f t="shared" si="237"/>
        <v>0</v>
      </c>
      <c r="X143" s="581">
        <f t="shared" si="238"/>
        <v>20</v>
      </c>
      <c r="Y143" s="581">
        <f t="shared" si="239"/>
        <v>0</v>
      </c>
      <c r="Z143" s="581">
        <f t="shared" si="240"/>
        <v>-20</v>
      </c>
      <c r="AA143" s="581">
        <f t="shared" si="241"/>
        <v>0</v>
      </c>
      <c r="AB143" s="581">
        <f t="shared" si="242"/>
        <v>20</v>
      </c>
      <c r="AC143" s="581">
        <f t="shared" si="243"/>
        <v>0</v>
      </c>
      <c r="AD143" s="581">
        <f t="shared" si="244"/>
        <v>-20</v>
      </c>
      <c r="AE143" s="581">
        <f t="shared" si="245"/>
        <v>0</v>
      </c>
      <c r="AF143" s="581">
        <f t="shared" si="246"/>
        <v>20</v>
      </c>
      <c r="AG143" s="581">
        <f t="shared" si="247"/>
        <v>0</v>
      </c>
      <c r="AH143" s="581">
        <f t="shared" si="248"/>
        <v>-20</v>
      </c>
      <c r="AI143" s="581">
        <f t="shared" si="249"/>
        <v>0</v>
      </c>
      <c r="AJ143" s="581">
        <f t="shared" si="250"/>
        <v>20</v>
      </c>
      <c r="AK143" s="581">
        <f t="shared" si="251"/>
        <v>0</v>
      </c>
      <c r="AL143" s="581">
        <f t="shared" si="252"/>
        <v>-20</v>
      </c>
      <c r="AM143" s="581">
        <f t="shared" si="253"/>
        <v>0</v>
      </c>
      <c r="AN143" s="581">
        <f t="shared" si="254"/>
        <v>20</v>
      </c>
      <c r="AO143" s="581">
        <f t="shared" si="255"/>
        <v>0</v>
      </c>
      <c r="AP143" s="581">
        <f t="shared" si="256"/>
        <v>-20</v>
      </c>
      <c r="AQ143" s="581">
        <f t="shared" si="257"/>
        <v>0</v>
      </c>
      <c r="AR143" s="581">
        <f t="shared" si="258"/>
        <v>20</v>
      </c>
      <c r="AS143" s="581">
        <f t="shared" si="259"/>
        <v>0</v>
      </c>
      <c r="AT143" s="581">
        <f t="shared" si="260"/>
        <v>-20</v>
      </c>
      <c r="AU143" s="581">
        <f t="shared" si="261"/>
        <v>0</v>
      </c>
      <c r="AV143" s="581">
        <f t="shared" si="262"/>
        <v>20</v>
      </c>
      <c r="AW143" s="581">
        <f t="shared" si="263"/>
        <v>0</v>
      </c>
      <c r="AX143" s="581">
        <f t="shared" si="264"/>
        <v>-20</v>
      </c>
      <c r="AY143" s="581">
        <f t="shared" si="265"/>
        <v>0</v>
      </c>
      <c r="AZ143" s="581">
        <f t="shared" si="266"/>
        <v>20</v>
      </c>
      <c r="BA143" s="581">
        <f t="shared" si="267"/>
        <v>0</v>
      </c>
      <c r="BB143" s="581">
        <f t="shared" si="268"/>
        <v>-20</v>
      </c>
      <c r="BC143" s="581">
        <f t="shared" si="269"/>
        <v>0</v>
      </c>
      <c r="BD143" s="581">
        <f t="shared" si="270"/>
        <v>20</v>
      </c>
      <c r="BE143" s="581">
        <f t="shared" si="271"/>
        <v>0</v>
      </c>
      <c r="BF143" s="581">
        <f>H143*((Resultat_liste!$M145+20)/20)+Resultat_liste!$J145</f>
        <v>27</v>
      </c>
      <c r="BG143" s="581">
        <f>I143*((Resultat_liste!$M145+20)/20)+Resultat_liste!$J145</f>
        <v>0</v>
      </c>
      <c r="BH143" s="581">
        <f>J143*((Resultat_liste!$M145+20)/20)+Resultat_liste!$J145</f>
        <v>-27</v>
      </c>
      <c r="BI143" s="581">
        <f>K143*((Resultat_liste!$M145+20)/20)+Resultat_liste!$J145</f>
        <v>0</v>
      </c>
      <c r="BJ143" s="581">
        <f>L143*((Resultat_liste!$M145+20)/20)+Resultat_liste!$J145</f>
        <v>27</v>
      </c>
      <c r="BK143" s="581">
        <f>M143*((Resultat_liste!$M145+20)/20)+Resultat_liste!$J145</f>
        <v>0</v>
      </c>
      <c r="BL143" s="581">
        <f>N143*((Resultat_liste!$M145+20)/20)+Resultat_liste!$J145</f>
        <v>-27</v>
      </c>
      <c r="BM143" s="581">
        <f>O143*((Resultat_liste!$M145+20)/20)+Resultat_liste!$J145</f>
        <v>0</v>
      </c>
      <c r="BN143" s="581">
        <f>P143*((Resultat_liste!$M145+20)/20)+Resultat_liste!$J145</f>
        <v>27</v>
      </c>
      <c r="BO143" s="581">
        <f>Q143*((Resultat_liste!$M145+20)/20)+Resultat_liste!$J145</f>
        <v>0</v>
      </c>
      <c r="BP143" s="581">
        <f>R143*((Resultat_liste!$M145+20)/20)+Resultat_liste!$J145</f>
        <v>-27</v>
      </c>
      <c r="BQ143" s="581">
        <f>S143*((Resultat_liste!$M145+20)/20)+Resultat_liste!$J145</f>
        <v>0</v>
      </c>
      <c r="BR143" s="581">
        <f>T143*((Resultat_liste!$M145+20)/20)+Resultat_liste!$J145</f>
        <v>27</v>
      </c>
      <c r="BS143" s="581">
        <f>U143*((Resultat_liste!$M145+20)/20)+Resultat_liste!$J145</f>
        <v>0</v>
      </c>
      <c r="BT143" s="581">
        <f>V143*((Resultat_liste!$M145+20)/20)+Resultat_liste!$J145</f>
        <v>-27</v>
      </c>
      <c r="BU143" s="581">
        <f>W143*((Resultat_liste!$M145+20)/20)+Resultat_liste!$J145</f>
        <v>0</v>
      </c>
      <c r="BV143" s="581">
        <f>X143*((Resultat_liste!$M145+20)/20)+Resultat_liste!$J145</f>
        <v>27</v>
      </c>
      <c r="BW143" s="581">
        <f>Y143*((Resultat_liste!$M145+20)/20)+Resultat_liste!$J145</f>
        <v>0</v>
      </c>
      <c r="BX143" s="581">
        <f>Z143*((Resultat_liste!$M145+20)/20)+Resultat_liste!$J145</f>
        <v>-27</v>
      </c>
      <c r="BY143" s="581">
        <f>AA143*((Resultat_liste!$M145+20)/20)+Resultat_liste!$J145</f>
        <v>0</v>
      </c>
      <c r="BZ143" s="581">
        <f>AB143*((Resultat_liste!$M145+20)/20)+Resultat_liste!$J145</f>
        <v>27</v>
      </c>
      <c r="CA143" s="581">
        <f>AC143*((Resultat_liste!$M145+20)/20)+Resultat_liste!$J145</f>
        <v>0</v>
      </c>
      <c r="CB143" s="581">
        <f>AD143*((Resultat_liste!$M145+20)/20)+Resultat_liste!$J145</f>
        <v>-27</v>
      </c>
      <c r="CC143" s="581">
        <f>AE143*((Resultat_liste!$M145+20)/20)+Resultat_liste!$J145</f>
        <v>0</v>
      </c>
      <c r="CD143" s="581">
        <f>AF143*((Resultat_liste!$M145+20)/20)+Resultat_liste!$J145</f>
        <v>27</v>
      </c>
      <c r="CE143" s="581">
        <f>AG143*((Resultat_liste!$M145+20)/20)+Resultat_liste!$J145</f>
        <v>0</v>
      </c>
      <c r="CF143" s="581">
        <f>AH143*((Resultat_liste!$M145+20)/20)+Resultat_liste!$J145</f>
        <v>-27</v>
      </c>
      <c r="CG143" s="581">
        <f>AI143*((Resultat_liste!$M145+20)/20)+Resultat_liste!$J145</f>
        <v>0</v>
      </c>
      <c r="CH143" s="581">
        <f>AJ143*((Resultat_liste!$M145+20)/20)+Resultat_liste!$J145</f>
        <v>27</v>
      </c>
      <c r="CI143" s="581">
        <f>AK143*((Resultat_liste!$M145+20)/20)+Resultat_liste!$J145</f>
        <v>0</v>
      </c>
      <c r="CJ143" s="581">
        <f>AL143*((Resultat_liste!$M145+20)/20)+Resultat_liste!$J145</f>
        <v>-27</v>
      </c>
      <c r="CK143" s="581">
        <f>AM143*((Resultat_liste!$M145+20)/20)+Resultat_liste!$J145</f>
        <v>0</v>
      </c>
      <c r="CL143" s="581">
        <f>AN143*((Resultat_liste!$M145+20)/20)+Resultat_liste!$J145</f>
        <v>27</v>
      </c>
      <c r="CM143" s="581">
        <f>AO143*((Resultat_liste!$M145+20)/20)+Resultat_liste!$J145</f>
        <v>0</v>
      </c>
      <c r="CN143" s="581">
        <f>AP143*((Resultat_liste!$M145+20)/20)+Resultat_liste!$J145</f>
        <v>-27</v>
      </c>
      <c r="CO143" s="581">
        <f>AQ143*((Resultat_liste!$M145+20)/20)+Resultat_liste!$J145</f>
        <v>0</v>
      </c>
      <c r="CP143" s="581">
        <f>AR143*((Resultat_liste!$M145+20)/20)+Resultat_liste!$J145</f>
        <v>27</v>
      </c>
      <c r="CQ143" s="581">
        <f>AS143*((Resultat_liste!$M145+20)/20)+Resultat_liste!$J145</f>
        <v>0</v>
      </c>
      <c r="CR143" s="581">
        <f>AT143*((Resultat_liste!$M145+20)/20)+Resultat_liste!$J145</f>
        <v>-27</v>
      </c>
      <c r="CS143" s="581">
        <f>AU143*((Resultat_liste!$M145+20)/20)+Resultat_liste!$J145</f>
        <v>0</v>
      </c>
      <c r="CT143" s="581">
        <f>AV143*((Resultat_liste!$M145+20)/20)+Resultat_liste!$J145</f>
        <v>27</v>
      </c>
      <c r="CU143" s="581">
        <f>AW143*((Resultat_liste!$M145+20)/20)+Resultat_liste!$J145</f>
        <v>0</v>
      </c>
      <c r="CV143" s="581">
        <f>AX143*((Resultat_liste!$M145+20)/20)+Resultat_liste!$J145</f>
        <v>-27</v>
      </c>
      <c r="CW143" s="581">
        <f>AY143*((Resultat_liste!$M145+20)/20)+Resultat_liste!$J145</f>
        <v>0</v>
      </c>
      <c r="CX143" s="581">
        <f>AZ143*((Resultat_liste!$M145+20)/20)+Resultat_liste!$J145</f>
        <v>27</v>
      </c>
      <c r="CY143" s="581">
        <f>BA143*((Resultat_liste!$M145+20)/20)+Resultat_liste!$J145</f>
        <v>0</v>
      </c>
      <c r="CZ143" s="581">
        <f>BB143*((Resultat_liste!$M145+20)/20)+Resultat_liste!$J145</f>
        <v>-27</v>
      </c>
      <c r="DA143" s="581">
        <f>BC143*((Resultat_liste!$M145+20)/20)+Resultat_liste!$J145</f>
        <v>0</v>
      </c>
      <c r="DB143" s="581">
        <f>BD143*((Resultat_liste!$M145+20)/20)+Resultat_liste!$J145</f>
        <v>27</v>
      </c>
      <c r="DC143" s="581">
        <f>BE143*((Resultat_liste!$M145+20)/20)+Resultat_liste!$J145</f>
        <v>0</v>
      </c>
      <c r="DD143" s="581">
        <f>H143*((Resultat_liste!$Y145+20)/20)+Resultat_liste!$V145</f>
        <v>29</v>
      </c>
      <c r="DE143" s="581">
        <f>I143*((Resultat_liste!$Y145+20)/20)+Resultat_liste!$V145</f>
        <v>0</v>
      </c>
      <c r="DF143" s="581">
        <f>J143*((Resultat_liste!$Y145+20)/20)+Resultat_liste!$V145</f>
        <v>-29</v>
      </c>
      <c r="DG143" s="581">
        <f>K143*((Resultat_liste!$Y145+20)/20)+Resultat_liste!$V145</f>
        <v>0</v>
      </c>
      <c r="DH143" s="581">
        <f>L143*((Resultat_liste!$Y145+20)/20)+Resultat_liste!$V145</f>
        <v>29</v>
      </c>
      <c r="DI143" s="581">
        <f>M143*((Resultat_liste!$Y145+20)/20)+Resultat_liste!$V145</f>
        <v>0</v>
      </c>
      <c r="DJ143" s="581">
        <f>N143*((Resultat_liste!$Y145+20)/20)+Resultat_liste!$V145</f>
        <v>-29</v>
      </c>
      <c r="DK143" s="581">
        <f>O143*((Resultat_liste!$Y145+20)/20)+Resultat_liste!$V145</f>
        <v>0</v>
      </c>
      <c r="DL143" s="581">
        <f>P143*((Resultat_liste!$Y145+20)/20)+Resultat_liste!$V145</f>
        <v>29</v>
      </c>
      <c r="DM143" s="581">
        <f>Q143*((Resultat_liste!$Y145+20)/20)+Resultat_liste!$V145</f>
        <v>0</v>
      </c>
      <c r="DN143" s="581">
        <f>R143*((Resultat_liste!$Y145+20)/20)+Resultat_liste!$V145</f>
        <v>-29</v>
      </c>
      <c r="DO143" s="581">
        <f>S143*((Resultat_liste!$Y145+20)/20)+Resultat_liste!$V145</f>
        <v>0</v>
      </c>
      <c r="DP143" s="581">
        <f>T143*((Resultat_liste!$Y145+20)/20)+Resultat_liste!$V145</f>
        <v>29</v>
      </c>
      <c r="DQ143" s="581">
        <f>U143*((Resultat_liste!$Y145+20)/20)+Resultat_liste!$V145</f>
        <v>0</v>
      </c>
      <c r="DR143" s="581">
        <f>V143*((Resultat_liste!$Y145+20)/20)+Resultat_liste!$V145</f>
        <v>-29</v>
      </c>
      <c r="DS143" s="581">
        <f>W143*((Resultat_liste!$Y145+20)/20)+Resultat_liste!$V145</f>
        <v>0</v>
      </c>
      <c r="DT143" s="581">
        <f>X143*((Resultat_liste!$Y145+20)/20)+Resultat_liste!$V145</f>
        <v>29</v>
      </c>
      <c r="DU143" s="581">
        <f>Y143*((Resultat_liste!$Y145+20)/20)+Resultat_liste!$V145</f>
        <v>0</v>
      </c>
      <c r="DV143" s="581">
        <f>Z143*((Resultat_liste!$Y145+20)/20)+Resultat_liste!$V145</f>
        <v>-29</v>
      </c>
      <c r="DW143" s="581">
        <f>AA143*((Resultat_liste!$Y145+20)/20)+Resultat_liste!$V145</f>
        <v>0</v>
      </c>
      <c r="DX143" s="581">
        <f>AB143*((Resultat_liste!$Y145+20)/20)+Resultat_liste!$V145</f>
        <v>29</v>
      </c>
      <c r="DY143" s="581">
        <f>AC143*((Resultat_liste!$Y145+20)/20)+Resultat_liste!$V145</f>
        <v>0</v>
      </c>
      <c r="DZ143" s="581">
        <f>AD143*((Resultat_liste!$Y145+20)/20)+Resultat_liste!$V145</f>
        <v>-29</v>
      </c>
      <c r="EA143" s="581">
        <f>AE143*((Resultat_liste!$Y145+20)/20)+Resultat_liste!$V145</f>
        <v>0</v>
      </c>
      <c r="EB143" s="581">
        <f>AF143*((Resultat_liste!$Y145+20)/20)+Resultat_liste!$V145</f>
        <v>29</v>
      </c>
      <c r="EC143" s="581">
        <f>AG143*((Resultat_liste!$Y145+20)/20)+Resultat_liste!$V145</f>
        <v>0</v>
      </c>
      <c r="ED143" s="581">
        <f>AH143*((Resultat_liste!$Y145+20)/20)+Resultat_liste!$V145</f>
        <v>-29</v>
      </c>
      <c r="EE143" s="581">
        <f>AI143*((Resultat_liste!$Y145+20)/20)+Resultat_liste!$V145</f>
        <v>0</v>
      </c>
      <c r="EF143" s="581">
        <f>AJ143*((Resultat_liste!$Y145+20)/20)+Resultat_liste!$V145</f>
        <v>29</v>
      </c>
      <c r="EG143" s="581">
        <f>AK143*((Resultat_liste!$Y145+20)/20)+Resultat_liste!$V145</f>
        <v>0</v>
      </c>
      <c r="EH143" s="581">
        <f>AL143*((Resultat_liste!$Y145+20)/20)+Resultat_liste!$V145</f>
        <v>-29</v>
      </c>
      <c r="EI143" s="581">
        <f>AM143*((Resultat_liste!$Y145+20)/20)+Resultat_liste!$V145</f>
        <v>0</v>
      </c>
      <c r="EJ143" s="581">
        <f>AN143*((Resultat_liste!$Y145+20)/20)+Resultat_liste!$V145</f>
        <v>29</v>
      </c>
      <c r="EK143" s="581">
        <f>AO143*((Resultat_liste!$Y145+20)/20)+Resultat_liste!$V145</f>
        <v>0</v>
      </c>
      <c r="EL143" s="581">
        <f>AP143*((Resultat_liste!$Y145+20)/20)+Resultat_liste!$V145</f>
        <v>-29</v>
      </c>
      <c r="EM143" s="581">
        <f>AQ143*((Resultat_liste!$Y145+20)/20)+Resultat_liste!$V145</f>
        <v>0</v>
      </c>
      <c r="EN143" s="581">
        <f>AR143*((Resultat_liste!$Y145+20)/20)+Resultat_liste!$V145</f>
        <v>29</v>
      </c>
      <c r="EO143" s="581">
        <f>AS143*((Resultat_liste!$Y145+20)/20)+Resultat_liste!$V145</f>
        <v>0</v>
      </c>
      <c r="EP143" s="581">
        <f>AT143*((Resultat_liste!$Y145+20)/20)+Resultat_liste!$V145</f>
        <v>-29</v>
      </c>
      <c r="EQ143" s="581">
        <f>AU143*((Resultat_liste!$Y145+20)/20)+Resultat_liste!$V145</f>
        <v>0</v>
      </c>
      <c r="ER143" s="581">
        <f>AV143*((Resultat_liste!$Y145+20)/20)+Resultat_liste!$V145</f>
        <v>29</v>
      </c>
      <c r="ES143" s="581">
        <f>AW143*((Resultat_liste!$Y145+20)/20)+Resultat_liste!$V145</f>
        <v>0</v>
      </c>
      <c r="ET143" s="581">
        <f>AX143*((Resultat_liste!$Y145+20)/20)+Resultat_liste!$V145</f>
        <v>-29</v>
      </c>
      <c r="EU143" s="581">
        <f>AY143*((Resultat_liste!$Y145+20)/20)+Resultat_liste!$V145</f>
        <v>0</v>
      </c>
      <c r="EV143" s="581">
        <f>AZ143*((Resultat_liste!$Y145+20)/20)+Resultat_liste!$V145</f>
        <v>29</v>
      </c>
      <c r="EW143" s="581">
        <f>BA143*((Resultat_liste!$Y145+20)/20)+Resultat_liste!$V145</f>
        <v>0</v>
      </c>
      <c r="EX143" s="581">
        <f>BB143*((Resultat_liste!$Y145+20)/20)+Resultat_liste!$V145</f>
        <v>-29</v>
      </c>
      <c r="EY143" s="581">
        <f>BC143*((Resultat_liste!$Y145+20)/20)+Resultat_liste!$V145</f>
        <v>0</v>
      </c>
      <c r="EZ143" s="581">
        <f>BD143*((Resultat_liste!$Y145+20)/20)+Resultat_liste!$V145</f>
        <v>29</v>
      </c>
      <c r="FA143" s="581">
        <f>BE143*((Resultat_liste!$Y145+20)/20)+Resultat_liste!$V145</f>
        <v>0</v>
      </c>
      <c r="FB143" s="581">
        <f t="shared" si="272"/>
        <v>20</v>
      </c>
      <c r="FC143" s="581">
        <f t="shared" si="273"/>
        <v>0</v>
      </c>
      <c r="FD143" s="581">
        <f t="shared" si="274"/>
        <v>-20</v>
      </c>
      <c r="FE143" s="581">
        <f t="shared" si="275"/>
        <v>0</v>
      </c>
      <c r="FF143" s="581">
        <f t="shared" si="276"/>
        <v>20</v>
      </c>
      <c r="FG143" s="581">
        <f t="shared" si="277"/>
        <v>0</v>
      </c>
      <c r="FH143" s="581">
        <f t="shared" si="278"/>
        <v>-20</v>
      </c>
      <c r="FI143" s="581">
        <f t="shared" si="279"/>
        <v>0</v>
      </c>
      <c r="FJ143" s="581">
        <f t="shared" si="280"/>
        <v>20</v>
      </c>
      <c r="FK143" s="581">
        <f t="shared" si="281"/>
        <v>0</v>
      </c>
      <c r="FL143" s="581">
        <f t="shared" si="282"/>
        <v>-20</v>
      </c>
      <c r="FM143" s="581">
        <f t="shared" si="283"/>
        <v>0</v>
      </c>
      <c r="FN143" s="581">
        <f t="shared" si="284"/>
        <v>20</v>
      </c>
      <c r="FO143" s="581">
        <f t="shared" si="285"/>
        <v>0</v>
      </c>
      <c r="FP143" s="581">
        <f t="shared" si="286"/>
        <v>-20</v>
      </c>
      <c r="FQ143" s="581">
        <f t="shared" si="287"/>
        <v>0</v>
      </c>
      <c r="FR143" s="581">
        <f t="shared" si="288"/>
        <v>20</v>
      </c>
      <c r="FS143" s="581">
        <f t="shared" si="289"/>
        <v>0</v>
      </c>
      <c r="FT143" s="581">
        <f t="shared" si="290"/>
        <v>-20</v>
      </c>
      <c r="FU143" s="581">
        <f t="shared" si="291"/>
        <v>0</v>
      </c>
      <c r="FV143" s="581">
        <f t="shared" si="292"/>
        <v>20</v>
      </c>
      <c r="FW143" s="581">
        <f t="shared" si="293"/>
        <v>0</v>
      </c>
      <c r="FX143" s="581">
        <f t="shared" si="294"/>
        <v>-20</v>
      </c>
      <c r="FY143" s="581">
        <f t="shared" si="295"/>
        <v>0</v>
      </c>
      <c r="FZ143" s="581">
        <f t="shared" si="296"/>
        <v>20</v>
      </c>
      <c r="GA143" s="581">
        <f t="shared" si="297"/>
        <v>0</v>
      </c>
      <c r="GB143" s="581">
        <f t="shared" si="201"/>
        <v>-20</v>
      </c>
      <c r="GC143" s="581">
        <f t="shared" si="202"/>
        <v>0</v>
      </c>
      <c r="GD143" s="581">
        <f t="shared" si="203"/>
        <v>20</v>
      </c>
      <c r="GE143" s="581">
        <f t="shared" si="204"/>
        <v>0</v>
      </c>
      <c r="GF143" s="581">
        <f t="shared" si="205"/>
        <v>-20</v>
      </c>
      <c r="GG143" s="581">
        <f t="shared" si="206"/>
        <v>0</v>
      </c>
      <c r="GH143" s="581">
        <f t="shared" si="207"/>
        <v>20</v>
      </c>
      <c r="GI143" s="581">
        <f t="shared" si="208"/>
        <v>0</v>
      </c>
      <c r="GJ143" s="581">
        <f t="shared" si="209"/>
        <v>-20</v>
      </c>
      <c r="GK143" s="581">
        <f t="shared" si="210"/>
        <v>0</v>
      </c>
      <c r="GL143" s="581">
        <f t="shared" si="211"/>
        <v>20</v>
      </c>
      <c r="GM143" s="581">
        <f t="shared" si="212"/>
        <v>0</v>
      </c>
      <c r="GN143" s="581">
        <f t="shared" si="213"/>
        <v>-20</v>
      </c>
      <c r="GO143" s="581">
        <f t="shared" si="214"/>
        <v>0</v>
      </c>
      <c r="GP143" s="581">
        <f t="shared" si="215"/>
        <v>20</v>
      </c>
      <c r="GQ143" s="581">
        <f t="shared" si="216"/>
        <v>0</v>
      </c>
      <c r="GR143" s="581">
        <f t="shared" si="217"/>
        <v>-20</v>
      </c>
      <c r="GS143" s="581">
        <f t="shared" si="218"/>
        <v>0</v>
      </c>
      <c r="GT143" s="581">
        <f t="shared" si="219"/>
        <v>20</v>
      </c>
      <c r="GU143" s="581">
        <f t="shared" si="220"/>
        <v>0</v>
      </c>
      <c r="GV143" s="581">
        <f t="shared" si="221"/>
        <v>-20</v>
      </c>
      <c r="GW143" s="581">
        <f t="shared" si="222"/>
        <v>0</v>
      </c>
      <c r="GX143" s="581">
        <f t="shared" si="223"/>
        <v>20</v>
      </c>
      <c r="GY143" s="581">
        <f t="shared" si="224"/>
        <v>0</v>
      </c>
    </row>
    <row r="144" spans="1:207" ht="16.5" thickTop="1" thickBot="1" x14ac:dyDescent="0.3">
      <c r="A144" s="581">
        <v>1430</v>
      </c>
      <c r="B144" s="584" t="s">
        <v>135</v>
      </c>
      <c r="C144" s="581">
        <f t="shared" si="298"/>
        <v>20</v>
      </c>
      <c r="D144" s="581">
        <f t="shared" si="225"/>
        <v>2006</v>
      </c>
      <c r="E144" s="581">
        <v>1430</v>
      </c>
      <c r="F144" s="581">
        <f t="shared" si="299"/>
        <v>6</v>
      </c>
      <c r="G144" s="582" t="str">
        <f t="shared" si="200"/>
        <v>Or</v>
      </c>
      <c r="H144" s="581">
        <v>20</v>
      </c>
      <c r="I144" s="581">
        <v>0</v>
      </c>
      <c r="J144" s="581">
        <v>-20</v>
      </c>
      <c r="K144" s="581">
        <v>0</v>
      </c>
      <c r="L144" s="581">
        <f t="shared" si="226"/>
        <v>20</v>
      </c>
      <c r="M144" s="581">
        <f t="shared" si="227"/>
        <v>0</v>
      </c>
      <c r="N144" s="581">
        <f t="shared" si="228"/>
        <v>-20</v>
      </c>
      <c r="O144" s="581">
        <f t="shared" si="229"/>
        <v>0</v>
      </c>
      <c r="P144" s="581">
        <f t="shared" si="230"/>
        <v>20</v>
      </c>
      <c r="Q144" s="581">
        <f t="shared" si="231"/>
        <v>0</v>
      </c>
      <c r="R144" s="581">
        <f t="shared" si="232"/>
        <v>-20</v>
      </c>
      <c r="S144" s="581">
        <f t="shared" si="233"/>
        <v>0</v>
      </c>
      <c r="T144" s="581">
        <f t="shared" si="234"/>
        <v>20</v>
      </c>
      <c r="U144" s="581">
        <f t="shared" si="235"/>
        <v>0</v>
      </c>
      <c r="V144" s="581">
        <f t="shared" si="236"/>
        <v>-20</v>
      </c>
      <c r="W144" s="581">
        <f t="shared" si="237"/>
        <v>0</v>
      </c>
      <c r="X144" s="581">
        <f t="shared" si="238"/>
        <v>20</v>
      </c>
      <c r="Y144" s="581">
        <f t="shared" si="239"/>
        <v>0</v>
      </c>
      <c r="Z144" s="581">
        <f t="shared" si="240"/>
        <v>-20</v>
      </c>
      <c r="AA144" s="581">
        <f t="shared" si="241"/>
        <v>0</v>
      </c>
      <c r="AB144" s="581">
        <f t="shared" si="242"/>
        <v>20</v>
      </c>
      <c r="AC144" s="581">
        <f t="shared" si="243"/>
        <v>0</v>
      </c>
      <c r="AD144" s="581">
        <f t="shared" si="244"/>
        <v>-20</v>
      </c>
      <c r="AE144" s="581">
        <f t="shared" si="245"/>
        <v>0</v>
      </c>
      <c r="AF144" s="581">
        <f t="shared" si="246"/>
        <v>20</v>
      </c>
      <c r="AG144" s="581">
        <f t="shared" si="247"/>
        <v>0</v>
      </c>
      <c r="AH144" s="581">
        <f t="shared" si="248"/>
        <v>-20</v>
      </c>
      <c r="AI144" s="581">
        <f t="shared" si="249"/>
        <v>0</v>
      </c>
      <c r="AJ144" s="581">
        <f t="shared" si="250"/>
        <v>20</v>
      </c>
      <c r="AK144" s="581">
        <f t="shared" si="251"/>
        <v>0</v>
      </c>
      <c r="AL144" s="581">
        <f t="shared" si="252"/>
        <v>-20</v>
      </c>
      <c r="AM144" s="581">
        <f t="shared" si="253"/>
        <v>0</v>
      </c>
      <c r="AN144" s="581">
        <f t="shared" si="254"/>
        <v>20</v>
      </c>
      <c r="AO144" s="581">
        <f t="shared" si="255"/>
        <v>0</v>
      </c>
      <c r="AP144" s="581">
        <f t="shared" si="256"/>
        <v>-20</v>
      </c>
      <c r="AQ144" s="581">
        <f t="shared" si="257"/>
        <v>0</v>
      </c>
      <c r="AR144" s="581">
        <f t="shared" si="258"/>
        <v>20</v>
      </c>
      <c r="AS144" s="581">
        <f t="shared" si="259"/>
        <v>0</v>
      </c>
      <c r="AT144" s="581">
        <f t="shared" si="260"/>
        <v>-20</v>
      </c>
      <c r="AU144" s="581">
        <f t="shared" si="261"/>
        <v>0</v>
      </c>
      <c r="AV144" s="581">
        <f t="shared" si="262"/>
        <v>20</v>
      </c>
      <c r="AW144" s="581">
        <f t="shared" si="263"/>
        <v>0</v>
      </c>
      <c r="AX144" s="581">
        <f t="shared" si="264"/>
        <v>-20</v>
      </c>
      <c r="AY144" s="581">
        <f t="shared" si="265"/>
        <v>0</v>
      </c>
      <c r="AZ144" s="581">
        <f t="shared" si="266"/>
        <v>20</v>
      </c>
      <c r="BA144" s="581">
        <f t="shared" si="267"/>
        <v>0</v>
      </c>
      <c r="BB144" s="581">
        <f t="shared" si="268"/>
        <v>-20</v>
      </c>
      <c r="BC144" s="581">
        <f t="shared" si="269"/>
        <v>0</v>
      </c>
      <c r="BD144" s="581">
        <f t="shared" si="270"/>
        <v>20</v>
      </c>
      <c r="BE144" s="581">
        <f t="shared" si="271"/>
        <v>0</v>
      </c>
      <c r="BF144" s="581">
        <f>H144*((Resultat_liste!$M146+20)/20)+Resultat_liste!$J146</f>
        <v>36</v>
      </c>
      <c r="BG144" s="581">
        <f>I144*((Resultat_liste!$M146+20)/20)+Resultat_liste!$J146</f>
        <v>6</v>
      </c>
      <c r="BH144" s="581">
        <f>J144*((Resultat_liste!$M146+20)/20)+Resultat_liste!$J146</f>
        <v>-24</v>
      </c>
      <c r="BI144" s="581">
        <f>K144*((Resultat_liste!$M146+20)/20)+Resultat_liste!$J146</f>
        <v>6</v>
      </c>
      <c r="BJ144" s="581">
        <f>L144*((Resultat_liste!$M146+20)/20)+Resultat_liste!$J146</f>
        <v>36</v>
      </c>
      <c r="BK144" s="581">
        <f>M144*((Resultat_liste!$M146+20)/20)+Resultat_liste!$J146</f>
        <v>6</v>
      </c>
      <c r="BL144" s="581">
        <f>N144*((Resultat_liste!$M146+20)/20)+Resultat_liste!$J146</f>
        <v>-24</v>
      </c>
      <c r="BM144" s="581">
        <f>O144*((Resultat_liste!$M146+20)/20)+Resultat_liste!$J146</f>
        <v>6</v>
      </c>
      <c r="BN144" s="581">
        <f>P144*((Resultat_liste!$M146+20)/20)+Resultat_liste!$J146</f>
        <v>36</v>
      </c>
      <c r="BO144" s="581">
        <f>Q144*((Resultat_liste!$M146+20)/20)+Resultat_liste!$J146</f>
        <v>6</v>
      </c>
      <c r="BP144" s="581">
        <f>R144*((Resultat_liste!$M146+20)/20)+Resultat_liste!$J146</f>
        <v>-24</v>
      </c>
      <c r="BQ144" s="581">
        <f>S144*((Resultat_liste!$M146+20)/20)+Resultat_liste!$J146</f>
        <v>6</v>
      </c>
      <c r="BR144" s="581">
        <f>T144*((Resultat_liste!$M146+20)/20)+Resultat_liste!$J146</f>
        <v>36</v>
      </c>
      <c r="BS144" s="581">
        <f>U144*((Resultat_liste!$M146+20)/20)+Resultat_liste!$J146</f>
        <v>6</v>
      </c>
      <c r="BT144" s="581">
        <f>V144*((Resultat_liste!$M146+20)/20)+Resultat_liste!$J146</f>
        <v>-24</v>
      </c>
      <c r="BU144" s="581">
        <f>W144*((Resultat_liste!$M146+20)/20)+Resultat_liste!$J146</f>
        <v>6</v>
      </c>
      <c r="BV144" s="581">
        <f>X144*((Resultat_liste!$M146+20)/20)+Resultat_liste!$J146</f>
        <v>36</v>
      </c>
      <c r="BW144" s="581">
        <f>Y144*((Resultat_liste!$M146+20)/20)+Resultat_liste!$J146</f>
        <v>6</v>
      </c>
      <c r="BX144" s="581">
        <f>Z144*((Resultat_liste!$M146+20)/20)+Resultat_liste!$J146</f>
        <v>-24</v>
      </c>
      <c r="BY144" s="581">
        <f>AA144*((Resultat_liste!$M146+20)/20)+Resultat_liste!$J146</f>
        <v>6</v>
      </c>
      <c r="BZ144" s="581">
        <f>AB144*((Resultat_liste!$M146+20)/20)+Resultat_liste!$J146</f>
        <v>36</v>
      </c>
      <c r="CA144" s="581">
        <f>AC144*((Resultat_liste!$M146+20)/20)+Resultat_liste!$J146</f>
        <v>6</v>
      </c>
      <c r="CB144" s="581">
        <f>AD144*((Resultat_liste!$M146+20)/20)+Resultat_liste!$J146</f>
        <v>-24</v>
      </c>
      <c r="CC144" s="581">
        <f>AE144*((Resultat_liste!$M146+20)/20)+Resultat_liste!$J146</f>
        <v>6</v>
      </c>
      <c r="CD144" s="581">
        <f>AF144*((Resultat_liste!$M146+20)/20)+Resultat_liste!$J146</f>
        <v>36</v>
      </c>
      <c r="CE144" s="581">
        <f>AG144*((Resultat_liste!$M146+20)/20)+Resultat_liste!$J146</f>
        <v>6</v>
      </c>
      <c r="CF144" s="581">
        <f>AH144*((Resultat_liste!$M146+20)/20)+Resultat_liste!$J146</f>
        <v>-24</v>
      </c>
      <c r="CG144" s="581">
        <f>AI144*((Resultat_liste!$M146+20)/20)+Resultat_liste!$J146</f>
        <v>6</v>
      </c>
      <c r="CH144" s="581">
        <f>AJ144*((Resultat_liste!$M146+20)/20)+Resultat_liste!$J146</f>
        <v>36</v>
      </c>
      <c r="CI144" s="581">
        <f>AK144*((Resultat_liste!$M146+20)/20)+Resultat_liste!$J146</f>
        <v>6</v>
      </c>
      <c r="CJ144" s="581">
        <f>AL144*((Resultat_liste!$M146+20)/20)+Resultat_liste!$J146</f>
        <v>-24</v>
      </c>
      <c r="CK144" s="581">
        <f>AM144*((Resultat_liste!$M146+20)/20)+Resultat_liste!$J146</f>
        <v>6</v>
      </c>
      <c r="CL144" s="581">
        <f>AN144*((Resultat_liste!$M146+20)/20)+Resultat_liste!$J146</f>
        <v>36</v>
      </c>
      <c r="CM144" s="581">
        <f>AO144*((Resultat_liste!$M146+20)/20)+Resultat_liste!$J146</f>
        <v>6</v>
      </c>
      <c r="CN144" s="581">
        <f>AP144*((Resultat_liste!$M146+20)/20)+Resultat_liste!$J146</f>
        <v>-24</v>
      </c>
      <c r="CO144" s="581">
        <f>AQ144*((Resultat_liste!$M146+20)/20)+Resultat_liste!$J146</f>
        <v>6</v>
      </c>
      <c r="CP144" s="581">
        <f>AR144*((Resultat_liste!$M146+20)/20)+Resultat_liste!$J146</f>
        <v>36</v>
      </c>
      <c r="CQ144" s="581">
        <f>AS144*((Resultat_liste!$M146+20)/20)+Resultat_liste!$J146</f>
        <v>6</v>
      </c>
      <c r="CR144" s="581">
        <f>AT144*((Resultat_liste!$M146+20)/20)+Resultat_liste!$J146</f>
        <v>-24</v>
      </c>
      <c r="CS144" s="581">
        <f>AU144*((Resultat_liste!$M146+20)/20)+Resultat_liste!$J146</f>
        <v>6</v>
      </c>
      <c r="CT144" s="581">
        <f>AV144*((Resultat_liste!$M146+20)/20)+Resultat_liste!$J146</f>
        <v>36</v>
      </c>
      <c r="CU144" s="581">
        <f>AW144*((Resultat_liste!$M146+20)/20)+Resultat_liste!$J146</f>
        <v>6</v>
      </c>
      <c r="CV144" s="581">
        <f>AX144*((Resultat_liste!$M146+20)/20)+Resultat_liste!$J146</f>
        <v>-24</v>
      </c>
      <c r="CW144" s="581">
        <f>AY144*((Resultat_liste!$M146+20)/20)+Resultat_liste!$J146</f>
        <v>6</v>
      </c>
      <c r="CX144" s="581">
        <f>AZ144*((Resultat_liste!$M146+20)/20)+Resultat_liste!$J146</f>
        <v>36</v>
      </c>
      <c r="CY144" s="581">
        <f>BA144*((Resultat_liste!$M146+20)/20)+Resultat_liste!$J146</f>
        <v>6</v>
      </c>
      <c r="CZ144" s="581">
        <f>BB144*((Resultat_liste!$M146+20)/20)+Resultat_liste!$J146</f>
        <v>-24</v>
      </c>
      <c r="DA144" s="581">
        <f>BC144*((Resultat_liste!$M146+20)/20)+Resultat_liste!$J146</f>
        <v>6</v>
      </c>
      <c r="DB144" s="581">
        <f>BD144*((Resultat_liste!$M146+20)/20)+Resultat_liste!$J146</f>
        <v>36</v>
      </c>
      <c r="DC144" s="581">
        <f>BE144*((Resultat_liste!$M146+20)/20)+Resultat_liste!$J146</f>
        <v>6</v>
      </c>
      <c r="DD144" s="581">
        <f>H144*((Resultat_liste!$Y146+20)/20)+Resultat_liste!$V146</f>
        <v>39</v>
      </c>
      <c r="DE144" s="581">
        <f>I144*((Resultat_liste!$Y146+20)/20)+Resultat_liste!$V146</f>
        <v>11</v>
      </c>
      <c r="DF144" s="581">
        <f>J144*((Resultat_liste!$Y146+20)/20)+Resultat_liste!$V146</f>
        <v>-17</v>
      </c>
      <c r="DG144" s="581">
        <f>K144*((Resultat_liste!$Y146+20)/20)+Resultat_liste!$V146</f>
        <v>11</v>
      </c>
      <c r="DH144" s="581">
        <f>L144*((Resultat_liste!$Y146+20)/20)+Resultat_liste!$V146</f>
        <v>39</v>
      </c>
      <c r="DI144" s="581">
        <f>M144*((Resultat_liste!$Y146+20)/20)+Resultat_liste!$V146</f>
        <v>11</v>
      </c>
      <c r="DJ144" s="581">
        <f>N144*((Resultat_liste!$Y146+20)/20)+Resultat_liste!$V146</f>
        <v>-17</v>
      </c>
      <c r="DK144" s="581">
        <f>O144*((Resultat_liste!$Y146+20)/20)+Resultat_liste!$V146</f>
        <v>11</v>
      </c>
      <c r="DL144" s="581">
        <f>P144*((Resultat_liste!$Y146+20)/20)+Resultat_liste!$V146</f>
        <v>39</v>
      </c>
      <c r="DM144" s="581">
        <f>Q144*((Resultat_liste!$Y146+20)/20)+Resultat_liste!$V146</f>
        <v>11</v>
      </c>
      <c r="DN144" s="581">
        <f>R144*((Resultat_liste!$Y146+20)/20)+Resultat_liste!$V146</f>
        <v>-17</v>
      </c>
      <c r="DO144" s="581">
        <f>S144*((Resultat_liste!$Y146+20)/20)+Resultat_liste!$V146</f>
        <v>11</v>
      </c>
      <c r="DP144" s="581">
        <f>T144*((Resultat_liste!$Y146+20)/20)+Resultat_liste!$V146</f>
        <v>39</v>
      </c>
      <c r="DQ144" s="581">
        <f>U144*((Resultat_liste!$Y146+20)/20)+Resultat_liste!$V146</f>
        <v>11</v>
      </c>
      <c r="DR144" s="581">
        <f>V144*((Resultat_liste!$Y146+20)/20)+Resultat_liste!$V146</f>
        <v>-17</v>
      </c>
      <c r="DS144" s="581">
        <f>W144*((Resultat_liste!$Y146+20)/20)+Resultat_liste!$V146</f>
        <v>11</v>
      </c>
      <c r="DT144" s="581">
        <f>X144*((Resultat_liste!$Y146+20)/20)+Resultat_liste!$V146</f>
        <v>39</v>
      </c>
      <c r="DU144" s="581">
        <f>Y144*((Resultat_liste!$Y146+20)/20)+Resultat_liste!$V146</f>
        <v>11</v>
      </c>
      <c r="DV144" s="581">
        <f>Z144*((Resultat_liste!$Y146+20)/20)+Resultat_liste!$V146</f>
        <v>-17</v>
      </c>
      <c r="DW144" s="581">
        <f>AA144*((Resultat_liste!$Y146+20)/20)+Resultat_liste!$V146</f>
        <v>11</v>
      </c>
      <c r="DX144" s="581">
        <f>AB144*((Resultat_liste!$Y146+20)/20)+Resultat_liste!$V146</f>
        <v>39</v>
      </c>
      <c r="DY144" s="581">
        <f>AC144*((Resultat_liste!$Y146+20)/20)+Resultat_liste!$V146</f>
        <v>11</v>
      </c>
      <c r="DZ144" s="581">
        <f>AD144*((Resultat_liste!$Y146+20)/20)+Resultat_liste!$V146</f>
        <v>-17</v>
      </c>
      <c r="EA144" s="581">
        <f>AE144*((Resultat_liste!$Y146+20)/20)+Resultat_liste!$V146</f>
        <v>11</v>
      </c>
      <c r="EB144" s="581">
        <f>AF144*((Resultat_liste!$Y146+20)/20)+Resultat_liste!$V146</f>
        <v>39</v>
      </c>
      <c r="EC144" s="581">
        <f>AG144*((Resultat_liste!$Y146+20)/20)+Resultat_liste!$V146</f>
        <v>11</v>
      </c>
      <c r="ED144" s="581">
        <f>AH144*((Resultat_liste!$Y146+20)/20)+Resultat_liste!$V146</f>
        <v>-17</v>
      </c>
      <c r="EE144" s="581">
        <f>AI144*((Resultat_liste!$Y146+20)/20)+Resultat_liste!$V146</f>
        <v>11</v>
      </c>
      <c r="EF144" s="581">
        <f>AJ144*((Resultat_liste!$Y146+20)/20)+Resultat_liste!$V146</f>
        <v>39</v>
      </c>
      <c r="EG144" s="581">
        <f>AK144*((Resultat_liste!$Y146+20)/20)+Resultat_liste!$V146</f>
        <v>11</v>
      </c>
      <c r="EH144" s="581">
        <f>AL144*((Resultat_liste!$Y146+20)/20)+Resultat_liste!$V146</f>
        <v>-17</v>
      </c>
      <c r="EI144" s="581">
        <f>AM144*((Resultat_liste!$Y146+20)/20)+Resultat_liste!$V146</f>
        <v>11</v>
      </c>
      <c r="EJ144" s="581">
        <f>AN144*((Resultat_liste!$Y146+20)/20)+Resultat_liste!$V146</f>
        <v>39</v>
      </c>
      <c r="EK144" s="581">
        <f>AO144*((Resultat_liste!$Y146+20)/20)+Resultat_liste!$V146</f>
        <v>11</v>
      </c>
      <c r="EL144" s="581">
        <f>AP144*((Resultat_liste!$Y146+20)/20)+Resultat_liste!$V146</f>
        <v>-17</v>
      </c>
      <c r="EM144" s="581">
        <f>AQ144*((Resultat_liste!$Y146+20)/20)+Resultat_liste!$V146</f>
        <v>11</v>
      </c>
      <c r="EN144" s="581">
        <f>AR144*((Resultat_liste!$Y146+20)/20)+Resultat_liste!$V146</f>
        <v>39</v>
      </c>
      <c r="EO144" s="581">
        <f>AS144*((Resultat_liste!$Y146+20)/20)+Resultat_liste!$V146</f>
        <v>11</v>
      </c>
      <c r="EP144" s="581">
        <f>AT144*((Resultat_liste!$Y146+20)/20)+Resultat_liste!$V146</f>
        <v>-17</v>
      </c>
      <c r="EQ144" s="581">
        <f>AU144*((Resultat_liste!$Y146+20)/20)+Resultat_liste!$V146</f>
        <v>11</v>
      </c>
      <c r="ER144" s="581">
        <f>AV144*((Resultat_liste!$Y146+20)/20)+Resultat_liste!$V146</f>
        <v>39</v>
      </c>
      <c r="ES144" s="581">
        <f>AW144*((Resultat_liste!$Y146+20)/20)+Resultat_liste!$V146</f>
        <v>11</v>
      </c>
      <c r="ET144" s="581">
        <f>AX144*((Resultat_liste!$Y146+20)/20)+Resultat_liste!$V146</f>
        <v>-17</v>
      </c>
      <c r="EU144" s="581">
        <f>AY144*((Resultat_liste!$Y146+20)/20)+Resultat_liste!$V146</f>
        <v>11</v>
      </c>
      <c r="EV144" s="581">
        <f>AZ144*((Resultat_liste!$Y146+20)/20)+Resultat_liste!$V146</f>
        <v>39</v>
      </c>
      <c r="EW144" s="581">
        <f>BA144*((Resultat_liste!$Y146+20)/20)+Resultat_liste!$V146</f>
        <v>11</v>
      </c>
      <c r="EX144" s="581">
        <f>BB144*((Resultat_liste!$Y146+20)/20)+Resultat_liste!$V146</f>
        <v>-17</v>
      </c>
      <c r="EY144" s="581">
        <f>BC144*((Resultat_liste!$Y146+20)/20)+Resultat_liste!$V146</f>
        <v>11</v>
      </c>
      <c r="EZ144" s="581">
        <f>BD144*((Resultat_liste!$Y146+20)/20)+Resultat_liste!$V146</f>
        <v>39</v>
      </c>
      <c r="FA144" s="581">
        <f>BE144*((Resultat_liste!$Y146+20)/20)+Resultat_liste!$V146</f>
        <v>11</v>
      </c>
      <c r="FB144" s="581">
        <f t="shared" si="272"/>
        <v>20</v>
      </c>
      <c r="FC144" s="581">
        <f t="shared" si="273"/>
        <v>0</v>
      </c>
      <c r="FD144" s="581">
        <f t="shared" si="274"/>
        <v>-20</v>
      </c>
      <c r="FE144" s="581">
        <f t="shared" si="275"/>
        <v>0</v>
      </c>
      <c r="FF144" s="581">
        <f t="shared" si="276"/>
        <v>20</v>
      </c>
      <c r="FG144" s="581">
        <f t="shared" si="277"/>
        <v>0</v>
      </c>
      <c r="FH144" s="581">
        <f t="shared" si="278"/>
        <v>-20</v>
      </c>
      <c r="FI144" s="581">
        <f t="shared" si="279"/>
        <v>0</v>
      </c>
      <c r="FJ144" s="581">
        <f t="shared" si="280"/>
        <v>20</v>
      </c>
      <c r="FK144" s="581">
        <f t="shared" si="281"/>
        <v>0</v>
      </c>
      <c r="FL144" s="581">
        <f t="shared" si="282"/>
        <v>-20</v>
      </c>
      <c r="FM144" s="581">
        <f t="shared" si="283"/>
        <v>0</v>
      </c>
      <c r="FN144" s="581">
        <f t="shared" si="284"/>
        <v>20</v>
      </c>
      <c r="FO144" s="581">
        <f t="shared" si="285"/>
        <v>0</v>
      </c>
      <c r="FP144" s="581">
        <f t="shared" si="286"/>
        <v>-20</v>
      </c>
      <c r="FQ144" s="581">
        <f t="shared" si="287"/>
        <v>0</v>
      </c>
      <c r="FR144" s="581">
        <f t="shared" si="288"/>
        <v>20</v>
      </c>
      <c r="FS144" s="581">
        <f t="shared" si="289"/>
        <v>0</v>
      </c>
      <c r="FT144" s="581">
        <f t="shared" si="290"/>
        <v>-20</v>
      </c>
      <c r="FU144" s="581">
        <f t="shared" si="291"/>
        <v>0</v>
      </c>
      <c r="FV144" s="581">
        <f t="shared" si="292"/>
        <v>20</v>
      </c>
      <c r="FW144" s="581">
        <f t="shared" si="293"/>
        <v>0</v>
      </c>
      <c r="FX144" s="581">
        <f t="shared" si="294"/>
        <v>-20</v>
      </c>
      <c r="FY144" s="581">
        <f t="shared" si="295"/>
        <v>0</v>
      </c>
      <c r="FZ144" s="581">
        <f t="shared" si="296"/>
        <v>20</v>
      </c>
      <c r="GA144" s="581">
        <f t="shared" si="297"/>
        <v>0</v>
      </c>
      <c r="GB144" s="581">
        <f t="shared" si="201"/>
        <v>-20</v>
      </c>
      <c r="GC144" s="581">
        <f t="shared" si="202"/>
        <v>0</v>
      </c>
      <c r="GD144" s="581">
        <f t="shared" si="203"/>
        <v>20</v>
      </c>
      <c r="GE144" s="581">
        <f t="shared" si="204"/>
        <v>0</v>
      </c>
      <c r="GF144" s="581">
        <f t="shared" si="205"/>
        <v>-20</v>
      </c>
      <c r="GG144" s="581">
        <f t="shared" si="206"/>
        <v>0</v>
      </c>
      <c r="GH144" s="581">
        <f t="shared" si="207"/>
        <v>20</v>
      </c>
      <c r="GI144" s="581">
        <f t="shared" si="208"/>
        <v>0</v>
      </c>
      <c r="GJ144" s="581">
        <f t="shared" si="209"/>
        <v>-20</v>
      </c>
      <c r="GK144" s="581">
        <f t="shared" si="210"/>
        <v>0</v>
      </c>
      <c r="GL144" s="581">
        <f t="shared" si="211"/>
        <v>20</v>
      </c>
      <c r="GM144" s="581">
        <f t="shared" si="212"/>
        <v>0</v>
      </c>
      <c r="GN144" s="581">
        <f t="shared" si="213"/>
        <v>-20</v>
      </c>
      <c r="GO144" s="581">
        <f t="shared" si="214"/>
        <v>0</v>
      </c>
      <c r="GP144" s="581">
        <f t="shared" si="215"/>
        <v>20</v>
      </c>
      <c r="GQ144" s="581">
        <f t="shared" si="216"/>
        <v>0</v>
      </c>
      <c r="GR144" s="581">
        <f t="shared" si="217"/>
        <v>-20</v>
      </c>
      <c r="GS144" s="581">
        <f t="shared" si="218"/>
        <v>0</v>
      </c>
      <c r="GT144" s="581">
        <f t="shared" si="219"/>
        <v>20</v>
      </c>
      <c r="GU144" s="581">
        <f t="shared" si="220"/>
        <v>0</v>
      </c>
      <c r="GV144" s="581">
        <f t="shared" si="221"/>
        <v>-20</v>
      </c>
      <c r="GW144" s="581">
        <f t="shared" si="222"/>
        <v>0</v>
      </c>
      <c r="GX144" s="581">
        <f t="shared" si="223"/>
        <v>20</v>
      </c>
      <c r="GY144" s="581">
        <f t="shared" si="224"/>
        <v>0</v>
      </c>
    </row>
    <row r="145" spans="1:207" ht="16.5" thickTop="1" thickBot="1" x14ac:dyDescent="0.3">
      <c r="A145" s="581">
        <v>1440</v>
      </c>
      <c r="B145" s="584" t="s">
        <v>135</v>
      </c>
      <c r="C145" s="581">
        <f t="shared" si="298"/>
        <v>20</v>
      </c>
      <c r="D145" s="581">
        <f t="shared" si="225"/>
        <v>2007</v>
      </c>
      <c r="E145" s="581">
        <v>1440</v>
      </c>
      <c r="F145" s="581">
        <f t="shared" si="299"/>
        <v>7</v>
      </c>
      <c r="G145" s="582" t="str">
        <f t="shared" si="200"/>
        <v>Or</v>
      </c>
      <c r="H145" s="581">
        <v>20</v>
      </c>
      <c r="I145" s="581">
        <v>0</v>
      </c>
      <c r="J145" s="581">
        <v>-20</v>
      </c>
      <c r="K145" s="581">
        <v>0</v>
      </c>
      <c r="L145" s="581">
        <f t="shared" si="226"/>
        <v>20</v>
      </c>
      <c r="M145" s="581">
        <f t="shared" si="227"/>
        <v>0</v>
      </c>
      <c r="N145" s="581">
        <f t="shared" si="228"/>
        <v>-20</v>
      </c>
      <c r="O145" s="581">
        <f t="shared" si="229"/>
        <v>0</v>
      </c>
      <c r="P145" s="581">
        <f t="shared" si="230"/>
        <v>20</v>
      </c>
      <c r="Q145" s="581">
        <f t="shared" si="231"/>
        <v>0</v>
      </c>
      <c r="R145" s="581">
        <f t="shared" si="232"/>
        <v>-20</v>
      </c>
      <c r="S145" s="581">
        <f t="shared" si="233"/>
        <v>0</v>
      </c>
      <c r="T145" s="581">
        <f t="shared" si="234"/>
        <v>20</v>
      </c>
      <c r="U145" s="581">
        <f t="shared" si="235"/>
        <v>0</v>
      </c>
      <c r="V145" s="581">
        <f t="shared" si="236"/>
        <v>-20</v>
      </c>
      <c r="W145" s="581">
        <f t="shared" si="237"/>
        <v>0</v>
      </c>
      <c r="X145" s="581">
        <f t="shared" si="238"/>
        <v>20</v>
      </c>
      <c r="Y145" s="581">
        <f t="shared" si="239"/>
        <v>0</v>
      </c>
      <c r="Z145" s="581">
        <f t="shared" si="240"/>
        <v>-20</v>
      </c>
      <c r="AA145" s="581">
        <f t="shared" si="241"/>
        <v>0</v>
      </c>
      <c r="AB145" s="581">
        <f t="shared" si="242"/>
        <v>20</v>
      </c>
      <c r="AC145" s="581">
        <f t="shared" si="243"/>
        <v>0</v>
      </c>
      <c r="AD145" s="581">
        <f t="shared" si="244"/>
        <v>-20</v>
      </c>
      <c r="AE145" s="581">
        <f t="shared" si="245"/>
        <v>0</v>
      </c>
      <c r="AF145" s="581">
        <f t="shared" si="246"/>
        <v>20</v>
      </c>
      <c r="AG145" s="581">
        <f t="shared" si="247"/>
        <v>0</v>
      </c>
      <c r="AH145" s="581">
        <f t="shared" si="248"/>
        <v>-20</v>
      </c>
      <c r="AI145" s="581">
        <f t="shared" si="249"/>
        <v>0</v>
      </c>
      <c r="AJ145" s="581">
        <f t="shared" si="250"/>
        <v>20</v>
      </c>
      <c r="AK145" s="581">
        <f t="shared" si="251"/>
        <v>0</v>
      </c>
      <c r="AL145" s="581">
        <f t="shared" si="252"/>
        <v>-20</v>
      </c>
      <c r="AM145" s="581">
        <f t="shared" si="253"/>
        <v>0</v>
      </c>
      <c r="AN145" s="581">
        <f t="shared" si="254"/>
        <v>20</v>
      </c>
      <c r="AO145" s="581">
        <f t="shared" si="255"/>
        <v>0</v>
      </c>
      <c r="AP145" s="581">
        <f t="shared" si="256"/>
        <v>-20</v>
      </c>
      <c r="AQ145" s="581">
        <f t="shared" si="257"/>
        <v>0</v>
      </c>
      <c r="AR145" s="581">
        <f t="shared" si="258"/>
        <v>20</v>
      </c>
      <c r="AS145" s="581">
        <f t="shared" si="259"/>
        <v>0</v>
      </c>
      <c r="AT145" s="581">
        <f t="shared" si="260"/>
        <v>-20</v>
      </c>
      <c r="AU145" s="581">
        <f t="shared" si="261"/>
        <v>0</v>
      </c>
      <c r="AV145" s="581">
        <f t="shared" si="262"/>
        <v>20</v>
      </c>
      <c r="AW145" s="581">
        <f t="shared" si="263"/>
        <v>0</v>
      </c>
      <c r="AX145" s="581">
        <f t="shared" si="264"/>
        <v>-20</v>
      </c>
      <c r="AY145" s="581">
        <f t="shared" si="265"/>
        <v>0</v>
      </c>
      <c r="AZ145" s="581">
        <f t="shared" si="266"/>
        <v>20</v>
      </c>
      <c r="BA145" s="581">
        <f t="shared" si="267"/>
        <v>0</v>
      </c>
      <c r="BB145" s="581">
        <f t="shared" si="268"/>
        <v>-20</v>
      </c>
      <c r="BC145" s="581">
        <f t="shared" si="269"/>
        <v>0</v>
      </c>
      <c r="BD145" s="581">
        <f t="shared" si="270"/>
        <v>20</v>
      </c>
      <c r="BE145" s="581">
        <f t="shared" si="271"/>
        <v>0</v>
      </c>
      <c r="BF145" s="581">
        <f>H145*((Resultat_liste!$M147+20)/20)+Resultat_liste!$J147</f>
        <v>31</v>
      </c>
      <c r="BG145" s="581">
        <f>I145*((Resultat_liste!$M147+20)/20)+Resultat_liste!$J147</f>
        <v>0</v>
      </c>
      <c r="BH145" s="581">
        <f>J145*((Resultat_liste!$M147+20)/20)+Resultat_liste!$J147</f>
        <v>-31</v>
      </c>
      <c r="BI145" s="581">
        <f>K145*((Resultat_liste!$M147+20)/20)+Resultat_liste!$J147</f>
        <v>0</v>
      </c>
      <c r="BJ145" s="581">
        <f>L145*((Resultat_liste!$M147+20)/20)+Resultat_liste!$J147</f>
        <v>31</v>
      </c>
      <c r="BK145" s="581">
        <f>M145*((Resultat_liste!$M147+20)/20)+Resultat_liste!$J147</f>
        <v>0</v>
      </c>
      <c r="BL145" s="581">
        <f>N145*((Resultat_liste!$M147+20)/20)+Resultat_liste!$J147</f>
        <v>-31</v>
      </c>
      <c r="BM145" s="581">
        <f>O145*((Resultat_liste!$M147+20)/20)+Resultat_liste!$J147</f>
        <v>0</v>
      </c>
      <c r="BN145" s="581">
        <f>P145*((Resultat_liste!$M147+20)/20)+Resultat_liste!$J147</f>
        <v>31</v>
      </c>
      <c r="BO145" s="581">
        <f>Q145*((Resultat_liste!$M147+20)/20)+Resultat_liste!$J147</f>
        <v>0</v>
      </c>
      <c r="BP145" s="581">
        <f>R145*((Resultat_liste!$M147+20)/20)+Resultat_liste!$J147</f>
        <v>-31</v>
      </c>
      <c r="BQ145" s="581">
        <f>S145*((Resultat_liste!$M147+20)/20)+Resultat_liste!$J147</f>
        <v>0</v>
      </c>
      <c r="BR145" s="581">
        <f>T145*((Resultat_liste!$M147+20)/20)+Resultat_liste!$J147</f>
        <v>31</v>
      </c>
      <c r="BS145" s="581">
        <f>U145*((Resultat_liste!$M147+20)/20)+Resultat_liste!$J147</f>
        <v>0</v>
      </c>
      <c r="BT145" s="581">
        <f>V145*((Resultat_liste!$M147+20)/20)+Resultat_liste!$J147</f>
        <v>-31</v>
      </c>
      <c r="BU145" s="581">
        <f>W145*((Resultat_liste!$M147+20)/20)+Resultat_liste!$J147</f>
        <v>0</v>
      </c>
      <c r="BV145" s="581">
        <f>X145*((Resultat_liste!$M147+20)/20)+Resultat_liste!$J147</f>
        <v>31</v>
      </c>
      <c r="BW145" s="581">
        <f>Y145*((Resultat_liste!$M147+20)/20)+Resultat_liste!$J147</f>
        <v>0</v>
      </c>
      <c r="BX145" s="581">
        <f>Z145*((Resultat_liste!$M147+20)/20)+Resultat_liste!$J147</f>
        <v>-31</v>
      </c>
      <c r="BY145" s="581">
        <f>AA145*((Resultat_liste!$M147+20)/20)+Resultat_liste!$J147</f>
        <v>0</v>
      </c>
      <c r="BZ145" s="581">
        <f>AB145*((Resultat_liste!$M147+20)/20)+Resultat_liste!$J147</f>
        <v>31</v>
      </c>
      <c r="CA145" s="581">
        <f>AC145*((Resultat_liste!$M147+20)/20)+Resultat_liste!$J147</f>
        <v>0</v>
      </c>
      <c r="CB145" s="581">
        <f>AD145*((Resultat_liste!$M147+20)/20)+Resultat_liste!$J147</f>
        <v>-31</v>
      </c>
      <c r="CC145" s="581">
        <f>AE145*((Resultat_liste!$M147+20)/20)+Resultat_liste!$J147</f>
        <v>0</v>
      </c>
      <c r="CD145" s="581">
        <f>AF145*((Resultat_liste!$M147+20)/20)+Resultat_liste!$J147</f>
        <v>31</v>
      </c>
      <c r="CE145" s="581">
        <f>AG145*((Resultat_liste!$M147+20)/20)+Resultat_liste!$J147</f>
        <v>0</v>
      </c>
      <c r="CF145" s="581">
        <f>AH145*((Resultat_liste!$M147+20)/20)+Resultat_liste!$J147</f>
        <v>-31</v>
      </c>
      <c r="CG145" s="581">
        <f>AI145*((Resultat_liste!$M147+20)/20)+Resultat_liste!$J147</f>
        <v>0</v>
      </c>
      <c r="CH145" s="581">
        <f>AJ145*((Resultat_liste!$M147+20)/20)+Resultat_liste!$J147</f>
        <v>31</v>
      </c>
      <c r="CI145" s="581">
        <f>AK145*((Resultat_liste!$M147+20)/20)+Resultat_liste!$J147</f>
        <v>0</v>
      </c>
      <c r="CJ145" s="581">
        <f>AL145*((Resultat_liste!$M147+20)/20)+Resultat_liste!$J147</f>
        <v>-31</v>
      </c>
      <c r="CK145" s="581">
        <f>AM145*((Resultat_liste!$M147+20)/20)+Resultat_liste!$J147</f>
        <v>0</v>
      </c>
      <c r="CL145" s="581">
        <f>AN145*((Resultat_liste!$M147+20)/20)+Resultat_liste!$J147</f>
        <v>31</v>
      </c>
      <c r="CM145" s="581">
        <f>AO145*((Resultat_liste!$M147+20)/20)+Resultat_liste!$J147</f>
        <v>0</v>
      </c>
      <c r="CN145" s="581">
        <f>AP145*((Resultat_liste!$M147+20)/20)+Resultat_liste!$J147</f>
        <v>-31</v>
      </c>
      <c r="CO145" s="581">
        <f>AQ145*((Resultat_liste!$M147+20)/20)+Resultat_liste!$J147</f>
        <v>0</v>
      </c>
      <c r="CP145" s="581">
        <f>AR145*((Resultat_liste!$M147+20)/20)+Resultat_liste!$J147</f>
        <v>31</v>
      </c>
      <c r="CQ145" s="581">
        <f>AS145*((Resultat_liste!$M147+20)/20)+Resultat_liste!$J147</f>
        <v>0</v>
      </c>
      <c r="CR145" s="581">
        <f>AT145*((Resultat_liste!$M147+20)/20)+Resultat_liste!$J147</f>
        <v>-31</v>
      </c>
      <c r="CS145" s="581">
        <f>AU145*((Resultat_liste!$M147+20)/20)+Resultat_liste!$J147</f>
        <v>0</v>
      </c>
      <c r="CT145" s="581">
        <f>AV145*((Resultat_liste!$M147+20)/20)+Resultat_liste!$J147</f>
        <v>31</v>
      </c>
      <c r="CU145" s="581">
        <f>AW145*((Resultat_liste!$M147+20)/20)+Resultat_liste!$J147</f>
        <v>0</v>
      </c>
      <c r="CV145" s="581">
        <f>AX145*((Resultat_liste!$M147+20)/20)+Resultat_liste!$J147</f>
        <v>-31</v>
      </c>
      <c r="CW145" s="581">
        <f>AY145*((Resultat_liste!$M147+20)/20)+Resultat_liste!$J147</f>
        <v>0</v>
      </c>
      <c r="CX145" s="581">
        <f>AZ145*((Resultat_liste!$M147+20)/20)+Resultat_liste!$J147</f>
        <v>31</v>
      </c>
      <c r="CY145" s="581">
        <f>BA145*((Resultat_liste!$M147+20)/20)+Resultat_liste!$J147</f>
        <v>0</v>
      </c>
      <c r="CZ145" s="581">
        <f>BB145*((Resultat_liste!$M147+20)/20)+Resultat_liste!$J147</f>
        <v>-31</v>
      </c>
      <c r="DA145" s="581">
        <f>BC145*((Resultat_liste!$M147+20)/20)+Resultat_liste!$J147</f>
        <v>0</v>
      </c>
      <c r="DB145" s="581">
        <f>BD145*((Resultat_liste!$M147+20)/20)+Resultat_liste!$J147</f>
        <v>31</v>
      </c>
      <c r="DC145" s="581">
        <f>BE145*((Resultat_liste!$M147+20)/20)+Resultat_liste!$J147</f>
        <v>0</v>
      </c>
      <c r="DD145" s="581">
        <f>H145*((Resultat_liste!$Y147+20)/20)+Resultat_liste!$V147</f>
        <v>38</v>
      </c>
      <c r="DE145" s="581">
        <f>I145*((Resultat_liste!$Y147+20)/20)+Resultat_liste!$V147</f>
        <v>5</v>
      </c>
      <c r="DF145" s="581">
        <f>J145*((Resultat_liste!$Y147+20)/20)+Resultat_liste!$V147</f>
        <v>-28</v>
      </c>
      <c r="DG145" s="581">
        <f>K145*((Resultat_liste!$Y147+20)/20)+Resultat_liste!$V147</f>
        <v>5</v>
      </c>
      <c r="DH145" s="581">
        <f>L145*((Resultat_liste!$Y147+20)/20)+Resultat_liste!$V147</f>
        <v>38</v>
      </c>
      <c r="DI145" s="581">
        <f>M145*((Resultat_liste!$Y147+20)/20)+Resultat_liste!$V147</f>
        <v>5</v>
      </c>
      <c r="DJ145" s="581">
        <f>N145*((Resultat_liste!$Y147+20)/20)+Resultat_liste!$V147</f>
        <v>-28</v>
      </c>
      <c r="DK145" s="581">
        <f>O145*((Resultat_liste!$Y147+20)/20)+Resultat_liste!$V147</f>
        <v>5</v>
      </c>
      <c r="DL145" s="581">
        <f>P145*((Resultat_liste!$Y147+20)/20)+Resultat_liste!$V147</f>
        <v>38</v>
      </c>
      <c r="DM145" s="581">
        <f>Q145*((Resultat_liste!$Y147+20)/20)+Resultat_liste!$V147</f>
        <v>5</v>
      </c>
      <c r="DN145" s="581">
        <f>R145*((Resultat_liste!$Y147+20)/20)+Resultat_liste!$V147</f>
        <v>-28</v>
      </c>
      <c r="DO145" s="581">
        <f>S145*((Resultat_liste!$Y147+20)/20)+Resultat_liste!$V147</f>
        <v>5</v>
      </c>
      <c r="DP145" s="581">
        <f>T145*((Resultat_liste!$Y147+20)/20)+Resultat_liste!$V147</f>
        <v>38</v>
      </c>
      <c r="DQ145" s="581">
        <f>U145*((Resultat_liste!$Y147+20)/20)+Resultat_liste!$V147</f>
        <v>5</v>
      </c>
      <c r="DR145" s="581">
        <f>V145*((Resultat_liste!$Y147+20)/20)+Resultat_liste!$V147</f>
        <v>-28</v>
      </c>
      <c r="DS145" s="581">
        <f>W145*((Resultat_liste!$Y147+20)/20)+Resultat_liste!$V147</f>
        <v>5</v>
      </c>
      <c r="DT145" s="581">
        <f>X145*((Resultat_liste!$Y147+20)/20)+Resultat_liste!$V147</f>
        <v>38</v>
      </c>
      <c r="DU145" s="581">
        <f>Y145*((Resultat_liste!$Y147+20)/20)+Resultat_liste!$V147</f>
        <v>5</v>
      </c>
      <c r="DV145" s="581">
        <f>Z145*((Resultat_liste!$Y147+20)/20)+Resultat_liste!$V147</f>
        <v>-28</v>
      </c>
      <c r="DW145" s="581">
        <f>AA145*((Resultat_liste!$Y147+20)/20)+Resultat_liste!$V147</f>
        <v>5</v>
      </c>
      <c r="DX145" s="581">
        <f>AB145*((Resultat_liste!$Y147+20)/20)+Resultat_liste!$V147</f>
        <v>38</v>
      </c>
      <c r="DY145" s="581">
        <f>AC145*((Resultat_liste!$Y147+20)/20)+Resultat_liste!$V147</f>
        <v>5</v>
      </c>
      <c r="DZ145" s="581">
        <f>AD145*((Resultat_liste!$Y147+20)/20)+Resultat_liste!$V147</f>
        <v>-28</v>
      </c>
      <c r="EA145" s="581">
        <f>AE145*((Resultat_liste!$Y147+20)/20)+Resultat_liste!$V147</f>
        <v>5</v>
      </c>
      <c r="EB145" s="581">
        <f>AF145*((Resultat_liste!$Y147+20)/20)+Resultat_liste!$V147</f>
        <v>38</v>
      </c>
      <c r="EC145" s="581">
        <f>AG145*((Resultat_liste!$Y147+20)/20)+Resultat_liste!$V147</f>
        <v>5</v>
      </c>
      <c r="ED145" s="581">
        <f>AH145*((Resultat_liste!$Y147+20)/20)+Resultat_liste!$V147</f>
        <v>-28</v>
      </c>
      <c r="EE145" s="581">
        <f>AI145*((Resultat_liste!$Y147+20)/20)+Resultat_liste!$V147</f>
        <v>5</v>
      </c>
      <c r="EF145" s="581">
        <f>AJ145*((Resultat_liste!$Y147+20)/20)+Resultat_liste!$V147</f>
        <v>38</v>
      </c>
      <c r="EG145" s="581">
        <f>AK145*((Resultat_liste!$Y147+20)/20)+Resultat_liste!$V147</f>
        <v>5</v>
      </c>
      <c r="EH145" s="581">
        <f>AL145*((Resultat_liste!$Y147+20)/20)+Resultat_liste!$V147</f>
        <v>-28</v>
      </c>
      <c r="EI145" s="581">
        <f>AM145*((Resultat_liste!$Y147+20)/20)+Resultat_liste!$V147</f>
        <v>5</v>
      </c>
      <c r="EJ145" s="581">
        <f>AN145*((Resultat_liste!$Y147+20)/20)+Resultat_liste!$V147</f>
        <v>38</v>
      </c>
      <c r="EK145" s="581">
        <f>AO145*((Resultat_liste!$Y147+20)/20)+Resultat_liste!$V147</f>
        <v>5</v>
      </c>
      <c r="EL145" s="581">
        <f>AP145*((Resultat_liste!$Y147+20)/20)+Resultat_liste!$V147</f>
        <v>-28</v>
      </c>
      <c r="EM145" s="581">
        <f>AQ145*((Resultat_liste!$Y147+20)/20)+Resultat_liste!$V147</f>
        <v>5</v>
      </c>
      <c r="EN145" s="581">
        <f>AR145*((Resultat_liste!$Y147+20)/20)+Resultat_liste!$V147</f>
        <v>38</v>
      </c>
      <c r="EO145" s="581">
        <f>AS145*((Resultat_liste!$Y147+20)/20)+Resultat_liste!$V147</f>
        <v>5</v>
      </c>
      <c r="EP145" s="581">
        <f>AT145*((Resultat_liste!$Y147+20)/20)+Resultat_liste!$V147</f>
        <v>-28</v>
      </c>
      <c r="EQ145" s="581">
        <f>AU145*((Resultat_liste!$Y147+20)/20)+Resultat_liste!$V147</f>
        <v>5</v>
      </c>
      <c r="ER145" s="581">
        <f>AV145*((Resultat_liste!$Y147+20)/20)+Resultat_liste!$V147</f>
        <v>38</v>
      </c>
      <c r="ES145" s="581">
        <f>AW145*((Resultat_liste!$Y147+20)/20)+Resultat_liste!$V147</f>
        <v>5</v>
      </c>
      <c r="ET145" s="581">
        <f>AX145*((Resultat_liste!$Y147+20)/20)+Resultat_liste!$V147</f>
        <v>-28</v>
      </c>
      <c r="EU145" s="581">
        <f>AY145*((Resultat_liste!$Y147+20)/20)+Resultat_liste!$V147</f>
        <v>5</v>
      </c>
      <c r="EV145" s="581">
        <f>AZ145*((Resultat_liste!$Y147+20)/20)+Resultat_liste!$V147</f>
        <v>38</v>
      </c>
      <c r="EW145" s="581">
        <f>BA145*((Resultat_liste!$Y147+20)/20)+Resultat_liste!$V147</f>
        <v>5</v>
      </c>
      <c r="EX145" s="581">
        <f>BB145*((Resultat_liste!$Y147+20)/20)+Resultat_liste!$V147</f>
        <v>-28</v>
      </c>
      <c r="EY145" s="581">
        <f>BC145*((Resultat_liste!$Y147+20)/20)+Resultat_liste!$V147</f>
        <v>5</v>
      </c>
      <c r="EZ145" s="581">
        <f>BD145*((Resultat_liste!$Y147+20)/20)+Resultat_liste!$V147</f>
        <v>38</v>
      </c>
      <c r="FA145" s="581">
        <f>BE145*((Resultat_liste!$Y147+20)/20)+Resultat_liste!$V147</f>
        <v>5</v>
      </c>
      <c r="FB145" s="581">
        <f t="shared" si="272"/>
        <v>20</v>
      </c>
      <c r="FC145" s="581">
        <f t="shared" si="273"/>
        <v>0</v>
      </c>
      <c r="FD145" s="581">
        <f t="shared" si="274"/>
        <v>-20</v>
      </c>
      <c r="FE145" s="581">
        <f t="shared" si="275"/>
        <v>0</v>
      </c>
      <c r="FF145" s="581">
        <f t="shared" si="276"/>
        <v>20</v>
      </c>
      <c r="FG145" s="581">
        <f t="shared" si="277"/>
        <v>0</v>
      </c>
      <c r="FH145" s="581">
        <f t="shared" si="278"/>
        <v>-20</v>
      </c>
      <c r="FI145" s="581">
        <f t="shared" si="279"/>
        <v>0</v>
      </c>
      <c r="FJ145" s="581">
        <f t="shared" si="280"/>
        <v>20</v>
      </c>
      <c r="FK145" s="581">
        <f t="shared" si="281"/>
        <v>0</v>
      </c>
      <c r="FL145" s="581">
        <f t="shared" si="282"/>
        <v>-20</v>
      </c>
      <c r="FM145" s="581">
        <f t="shared" si="283"/>
        <v>0</v>
      </c>
      <c r="FN145" s="581">
        <f t="shared" si="284"/>
        <v>20</v>
      </c>
      <c r="FO145" s="581">
        <f t="shared" si="285"/>
        <v>0</v>
      </c>
      <c r="FP145" s="581">
        <f t="shared" si="286"/>
        <v>-20</v>
      </c>
      <c r="FQ145" s="581">
        <f t="shared" si="287"/>
        <v>0</v>
      </c>
      <c r="FR145" s="581">
        <f t="shared" si="288"/>
        <v>20</v>
      </c>
      <c r="FS145" s="581">
        <f t="shared" si="289"/>
        <v>0</v>
      </c>
      <c r="FT145" s="581">
        <f t="shared" si="290"/>
        <v>-20</v>
      </c>
      <c r="FU145" s="581">
        <f t="shared" si="291"/>
        <v>0</v>
      </c>
      <c r="FV145" s="581">
        <f t="shared" si="292"/>
        <v>20</v>
      </c>
      <c r="FW145" s="581">
        <f t="shared" si="293"/>
        <v>0</v>
      </c>
      <c r="FX145" s="581">
        <f t="shared" si="294"/>
        <v>-20</v>
      </c>
      <c r="FY145" s="581">
        <f t="shared" si="295"/>
        <v>0</v>
      </c>
      <c r="FZ145" s="581">
        <f t="shared" si="296"/>
        <v>20</v>
      </c>
      <c r="GA145" s="581">
        <f t="shared" si="297"/>
        <v>0</v>
      </c>
      <c r="GB145" s="581">
        <f t="shared" si="201"/>
        <v>-20</v>
      </c>
      <c r="GC145" s="581">
        <f t="shared" si="202"/>
        <v>0</v>
      </c>
      <c r="GD145" s="581">
        <f t="shared" si="203"/>
        <v>20</v>
      </c>
      <c r="GE145" s="581">
        <f t="shared" si="204"/>
        <v>0</v>
      </c>
      <c r="GF145" s="581">
        <f t="shared" si="205"/>
        <v>-20</v>
      </c>
      <c r="GG145" s="581">
        <f t="shared" si="206"/>
        <v>0</v>
      </c>
      <c r="GH145" s="581">
        <f t="shared" si="207"/>
        <v>20</v>
      </c>
      <c r="GI145" s="581">
        <f t="shared" si="208"/>
        <v>0</v>
      </c>
      <c r="GJ145" s="581">
        <f t="shared" si="209"/>
        <v>-20</v>
      </c>
      <c r="GK145" s="581">
        <f t="shared" si="210"/>
        <v>0</v>
      </c>
      <c r="GL145" s="581">
        <f t="shared" si="211"/>
        <v>20</v>
      </c>
      <c r="GM145" s="581">
        <f t="shared" si="212"/>
        <v>0</v>
      </c>
      <c r="GN145" s="581">
        <f t="shared" si="213"/>
        <v>-20</v>
      </c>
      <c r="GO145" s="581">
        <f t="shared" si="214"/>
        <v>0</v>
      </c>
      <c r="GP145" s="581">
        <f t="shared" si="215"/>
        <v>20</v>
      </c>
      <c r="GQ145" s="581">
        <f t="shared" si="216"/>
        <v>0</v>
      </c>
      <c r="GR145" s="581">
        <f t="shared" si="217"/>
        <v>-20</v>
      </c>
      <c r="GS145" s="581">
        <f t="shared" si="218"/>
        <v>0</v>
      </c>
      <c r="GT145" s="581">
        <f t="shared" si="219"/>
        <v>20</v>
      </c>
      <c r="GU145" s="581">
        <f t="shared" si="220"/>
        <v>0</v>
      </c>
      <c r="GV145" s="581">
        <f t="shared" si="221"/>
        <v>-20</v>
      </c>
      <c r="GW145" s="581">
        <f t="shared" si="222"/>
        <v>0</v>
      </c>
      <c r="GX145" s="581">
        <f t="shared" si="223"/>
        <v>20</v>
      </c>
      <c r="GY145" s="581">
        <f t="shared" si="224"/>
        <v>0</v>
      </c>
    </row>
    <row r="146" spans="1:207" ht="16.5" thickTop="1" thickBot="1" x14ac:dyDescent="0.3">
      <c r="A146" s="581">
        <v>1450</v>
      </c>
      <c r="B146" s="584" t="s">
        <v>135</v>
      </c>
      <c r="C146" s="581">
        <f t="shared" si="298"/>
        <v>20</v>
      </c>
      <c r="D146" s="581">
        <f t="shared" si="225"/>
        <v>2008</v>
      </c>
      <c r="E146" s="581">
        <v>1450</v>
      </c>
      <c r="F146" s="581">
        <f t="shared" si="299"/>
        <v>8</v>
      </c>
      <c r="G146" s="582" t="str">
        <f t="shared" si="200"/>
        <v>Or</v>
      </c>
      <c r="H146" s="581">
        <v>20</v>
      </c>
      <c r="I146" s="581">
        <v>0</v>
      </c>
      <c r="J146" s="581">
        <v>-20</v>
      </c>
      <c r="K146" s="581">
        <v>0</v>
      </c>
      <c r="L146" s="581">
        <f t="shared" si="226"/>
        <v>20</v>
      </c>
      <c r="M146" s="581">
        <f t="shared" si="227"/>
        <v>0</v>
      </c>
      <c r="N146" s="581">
        <f t="shared" si="228"/>
        <v>-20</v>
      </c>
      <c r="O146" s="581">
        <f t="shared" si="229"/>
        <v>0</v>
      </c>
      <c r="P146" s="581">
        <f t="shared" si="230"/>
        <v>20</v>
      </c>
      <c r="Q146" s="581">
        <f t="shared" si="231"/>
        <v>0</v>
      </c>
      <c r="R146" s="581">
        <f t="shared" si="232"/>
        <v>-20</v>
      </c>
      <c r="S146" s="581">
        <f t="shared" si="233"/>
        <v>0</v>
      </c>
      <c r="T146" s="581">
        <f t="shared" si="234"/>
        <v>20</v>
      </c>
      <c r="U146" s="581">
        <f t="shared" si="235"/>
        <v>0</v>
      </c>
      <c r="V146" s="581">
        <f t="shared" si="236"/>
        <v>-20</v>
      </c>
      <c r="W146" s="581">
        <f t="shared" si="237"/>
        <v>0</v>
      </c>
      <c r="X146" s="581">
        <f t="shared" si="238"/>
        <v>20</v>
      </c>
      <c r="Y146" s="581">
        <f t="shared" si="239"/>
        <v>0</v>
      </c>
      <c r="Z146" s="581">
        <f t="shared" si="240"/>
        <v>-20</v>
      </c>
      <c r="AA146" s="581">
        <f t="shared" si="241"/>
        <v>0</v>
      </c>
      <c r="AB146" s="581">
        <f t="shared" si="242"/>
        <v>20</v>
      </c>
      <c r="AC146" s="581">
        <f t="shared" si="243"/>
        <v>0</v>
      </c>
      <c r="AD146" s="581">
        <f t="shared" si="244"/>
        <v>-20</v>
      </c>
      <c r="AE146" s="581">
        <f t="shared" si="245"/>
        <v>0</v>
      </c>
      <c r="AF146" s="581">
        <f t="shared" si="246"/>
        <v>20</v>
      </c>
      <c r="AG146" s="581">
        <f t="shared" si="247"/>
        <v>0</v>
      </c>
      <c r="AH146" s="581">
        <f t="shared" si="248"/>
        <v>-20</v>
      </c>
      <c r="AI146" s="581">
        <f t="shared" si="249"/>
        <v>0</v>
      </c>
      <c r="AJ146" s="581">
        <f t="shared" si="250"/>
        <v>20</v>
      </c>
      <c r="AK146" s="581">
        <f t="shared" si="251"/>
        <v>0</v>
      </c>
      <c r="AL146" s="581">
        <f t="shared" si="252"/>
        <v>-20</v>
      </c>
      <c r="AM146" s="581">
        <f t="shared" si="253"/>
        <v>0</v>
      </c>
      <c r="AN146" s="581">
        <f t="shared" si="254"/>
        <v>20</v>
      </c>
      <c r="AO146" s="581">
        <f t="shared" si="255"/>
        <v>0</v>
      </c>
      <c r="AP146" s="581">
        <f t="shared" si="256"/>
        <v>-20</v>
      </c>
      <c r="AQ146" s="581">
        <f t="shared" si="257"/>
        <v>0</v>
      </c>
      <c r="AR146" s="581">
        <f t="shared" si="258"/>
        <v>20</v>
      </c>
      <c r="AS146" s="581">
        <f t="shared" si="259"/>
        <v>0</v>
      </c>
      <c r="AT146" s="581">
        <f t="shared" si="260"/>
        <v>-20</v>
      </c>
      <c r="AU146" s="581">
        <f t="shared" si="261"/>
        <v>0</v>
      </c>
      <c r="AV146" s="581">
        <f t="shared" si="262"/>
        <v>20</v>
      </c>
      <c r="AW146" s="581">
        <f t="shared" si="263"/>
        <v>0</v>
      </c>
      <c r="AX146" s="581">
        <f t="shared" si="264"/>
        <v>-20</v>
      </c>
      <c r="AY146" s="581">
        <f t="shared" si="265"/>
        <v>0</v>
      </c>
      <c r="AZ146" s="581">
        <f t="shared" si="266"/>
        <v>20</v>
      </c>
      <c r="BA146" s="581">
        <f t="shared" si="267"/>
        <v>0</v>
      </c>
      <c r="BB146" s="581">
        <f t="shared" si="268"/>
        <v>-20</v>
      </c>
      <c r="BC146" s="581">
        <f t="shared" si="269"/>
        <v>0</v>
      </c>
      <c r="BD146" s="581">
        <f t="shared" si="270"/>
        <v>20</v>
      </c>
      <c r="BE146" s="581">
        <f t="shared" si="271"/>
        <v>0</v>
      </c>
      <c r="BF146" s="581">
        <f>H146*((Resultat_liste!$M148+20)/20)+Resultat_liste!$J148</f>
        <v>9</v>
      </c>
      <c r="BG146" s="581">
        <f>I146*((Resultat_liste!$M148+20)/20)+Resultat_liste!$J148</f>
        <v>7</v>
      </c>
      <c r="BH146" s="581">
        <f>J146*((Resultat_liste!$M148+20)/20)+Resultat_liste!$J148</f>
        <v>5</v>
      </c>
      <c r="BI146" s="581">
        <f>K146*((Resultat_liste!$M148+20)/20)+Resultat_liste!$J148</f>
        <v>7</v>
      </c>
      <c r="BJ146" s="581">
        <f>L146*((Resultat_liste!$M148+20)/20)+Resultat_liste!$J148</f>
        <v>9</v>
      </c>
      <c r="BK146" s="581">
        <f>M146*((Resultat_liste!$M148+20)/20)+Resultat_liste!$J148</f>
        <v>7</v>
      </c>
      <c r="BL146" s="581">
        <f>N146*((Resultat_liste!$M148+20)/20)+Resultat_liste!$J148</f>
        <v>5</v>
      </c>
      <c r="BM146" s="581">
        <f>O146*((Resultat_liste!$M148+20)/20)+Resultat_liste!$J148</f>
        <v>7</v>
      </c>
      <c r="BN146" s="581">
        <f>P146*((Resultat_liste!$M148+20)/20)+Resultat_liste!$J148</f>
        <v>9</v>
      </c>
      <c r="BO146" s="581">
        <f>Q146*((Resultat_liste!$M148+20)/20)+Resultat_liste!$J148</f>
        <v>7</v>
      </c>
      <c r="BP146" s="581">
        <f>R146*((Resultat_liste!$M148+20)/20)+Resultat_liste!$J148</f>
        <v>5</v>
      </c>
      <c r="BQ146" s="581">
        <f>S146*((Resultat_liste!$M148+20)/20)+Resultat_liste!$J148</f>
        <v>7</v>
      </c>
      <c r="BR146" s="581">
        <f>T146*((Resultat_liste!$M148+20)/20)+Resultat_liste!$J148</f>
        <v>9</v>
      </c>
      <c r="BS146" s="581">
        <f>U146*((Resultat_liste!$M148+20)/20)+Resultat_liste!$J148</f>
        <v>7</v>
      </c>
      <c r="BT146" s="581">
        <f>V146*((Resultat_liste!$M148+20)/20)+Resultat_liste!$J148</f>
        <v>5</v>
      </c>
      <c r="BU146" s="581">
        <f>W146*((Resultat_liste!$M148+20)/20)+Resultat_liste!$J148</f>
        <v>7</v>
      </c>
      <c r="BV146" s="581">
        <f>X146*((Resultat_liste!$M148+20)/20)+Resultat_liste!$J148</f>
        <v>9</v>
      </c>
      <c r="BW146" s="581">
        <f>Y146*((Resultat_liste!$M148+20)/20)+Resultat_liste!$J148</f>
        <v>7</v>
      </c>
      <c r="BX146" s="581">
        <f>Z146*((Resultat_liste!$M148+20)/20)+Resultat_liste!$J148</f>
        <v>5</v>
      </c>
      <c r="BY146" s="581">
        <f>AA146*((Resultat_liste!$M148+20)/20)+Resultat_liste!$J148</f>
        <v>7</v>
      </c>
      <c r="BZ146" s="581">
        <f>AB146*((Resultat_liste!$M148+20)/20)+Resultat_liste!$J148</f>
        <v>9</v>
      </c>
      <c r="CA146" s="581">
        <f>AC146*((Resultat_liste!$M148+20)/20)+Resultat_liste!$J148</f>
        <v>7</v>
      </c>
      <c r="CB146" s="581">
        <f>AD146*((Resultat_liste!$M148+20)/20)+Resultat_liste!$J148</f>
        <v>5</v>
      </c>
      <c r="CC146" s="581">
        <f>AE146*((Resultat_liste!$M148+20)/20)+Resultat_liste!$J148</f>
        <v>7</v>
      </c>
      <c r="CD146" s="581">
        <f>AF146*((Resultat_liste!$M148+20)/20)+Resultat_liste!$J148</f>
        <v>9</v>
      </c>
      <c r="CE146" s="581">
        <f>AG146*((Resultat_liste!$M148+20)/20)+Resultat_liste!$J148</f>
        <v>7</v>
      </c>
      <c r="CF146" s="581">
        <f>AH146*((Resultat_liste!$M148+20)/20)+Resultat_liste!$J148</f>
        <v>5</v>
      </c>
      <c r="CG146" s="581">
        <f>AI146*((Resultat_liste!$M148+20)/20)+Resultat_liste!$J148</f>
        <v>7</v>
      </c>
      <c r="CH146" s="581">
        <f>AJ146*((Resultat_liste!$M148+20)/20)+Resultat_liste!$J148</f>
        <v>9</v>
      </c>
      <c r="CI146" s="581">
        <f>AK146*((Resultat_liste!$M148+20)/20)+Resultat_liste!$J148</f>
        <v>7</v>
      </c>
      <c r="CJ146" s="581">
        <f>AL146*((Resultat_liste!$M148+20)/20)+Resultat_liste!$J148</f>
        <v>5</v>
      </c>
      <c r="CK146" s="581">
        <f>AM146*((Resultat_liste!$M148+20)/20)+Resultat_liste!$J148</f>
        <v>7</v>
      </c>
      <c r="CL146" s="581">
        <f>AN146*((Resultat_liste!$M148+20)/20)+Resultat_liste!$J148</f>
        <v>9</v>
      </c>
      <c r="CM146" s="581">
        <f>AO146*((Resultat_liste!$M148+20)/20)+Resultat_liste!$J148</f>
        <v>7</v>
      </c>
      <c r="CN146" s="581">
        <f>AP146*((Resultat_liste!$M148+20)/20)+Resultat_liste!$J148</f>
        <v>5</v>
      </c>
      <c r="CO146" s="581">
        <f>AQ146*((Resultat_liste!$M148+20)/20)+Resultat_liste!$J148</f>
        <v>7</v>
      </c>
      <c r="CP146" s="581">
        <f>AR146*((Resultat_liste!$M148+20)/20)+Resultat_liste!$J148</f>
        <v>9</v>
      </c>
      <c r="CQ146" s="581">
        <f>AS146*((Resultat_liste!$M148+20)/20)+Resultat_liste!$J148</f>
        <v>7</v>
      </c>
      <c r="CR146" s="581">
        <f>AT146*((Resultat_liste!$M148+20)/20)+Resultat_liste!$J148</f>
        <v>5</v>
      </c>
      <c r="CS146" s="581">
        <f>AU146*((Resultat_liste!$M148+20)/20)+Resultat_liste!$J148</f>
        <v>7</v>
      </c>
      <c r="CT146" s="581">
        <f>AV146*((Resultat_liste!$M148+20)/20)+Resultat_liste!$J148</f>
        <v>9</v>
      </c>
      <c r="CU146" s="581">
        <f>AW146*((Resultat_liste!$M148+20)/20)+Resultat_liste!$J148</f>
        <v>7</v>
      </c>
      <c r="CV146" s="581">
        <f>AX146*((Resultat_liste!$M148+20)/20)+Resultat_liste!$J148</f>
        <v>5</v>
      </c>
      <c r="CW146" s="581">
        <f>AY146*((Resultat_liste!$M148+20)/20)+Resultat_liste!$J148</f>
        <v>7</v>
      </c>
      <c r="CX146" s="581">
        <f>AZ146*((Resultat_liste!$M148+20)/20)+Resultat_liste!$J148</f>
        <v>9</v>
      </c>
      <c r="CY146" s="581">
        <f>BA146*((Resultat_liste!$M148+20)/20)+Resultat_liste!$J148</f>
        <v>7</v>
      </c>
      <c r="CZ146" s="581">
        <f>BB146*((Resultat_liste!$M148+20)/20)+Resultat_liste!$J148</f>
        <v>5</v>
      </c>
      <c r="DA146" s="581">
        <f>BC146*((Resultat_liste!$M148+20)/20)+Resultat_liste!$J148</f>
        <v>7</v>
      </c>
      <c r="DB146" s="581">
        <f>BD146*((Resultat_liste!$M148+20)/20)+Resultat_liste!$J148</f>
        <v>9</v>
      </c>
      <c r="DC146" s="581">
        <f>BE146*((Resultat_liste!$M148+20)/20)+Resultat_liste!$J148</f>
        <v>7</v>
      </c>
      <c r="DD146" s="581">
        <f>H146*((Resultat_liste!$Y148+20)/20)+Resultat_liste!$V148</f>
        <v>18</v>
      </c>
      <c r="DE146" s="581">
        <f>I146*((Resultat_liste!$Y148+20)/20)+Resultat_liste!$V148</f>
        <v>6</v>
      </c>
      <c r="DF146" s="581">
        <f>J146*((Resultat_liste!$Y148+20)/20)+Resultat_liste!$V148</f>
        <v>-6</v>
      </c>
      <c r="DG146" s="581">
        <f>K146*((Resultat_liste!$Y148+20)/20)+Resultat_liste!$V148</f>
        <v>6</v>
      </c>
      <c r="DH146" s="581">
        <f>L146*((Resultat_liste!$Y148+20)/20)+Resultat_liste!$V148</f>
        <v>18</v>
      </c>
      <c r="DI146" s="581">
        <f>M146*((Resultat_liste!$Y148+20)/20)+Resultat_liste!$V148</f>
        <v>6</v>
      </c>
      <c r="DJ146" s="581">
        <f>N146*((Resultat_liste!$Y148+20)/20)+Resultat_liste!$V148</f>
        <v>-6</v>
      </c>
      <c r="DK146" s="581">
        <f>O146*((Resultat_liste!$Y148+20)/20)+Resultat_liste!$V148</f>
        <v>6</v>
      </c>
      <c r="DL146" s="581">
        <f>P146*((Resultat_liste!$Y148+20)/20)+Resultat_liste!$V148</f>
        <v>18</v>
      </c>
      <c r="DM146" s="581">
        <f>Q146*((Resultat_liste!$Y148+20)/20)+Resultat_liste!$V148</f>
        <v>6</v>
      </c>
      <c r="DN146" s="581">
        <f>R146*((Resultat_liste!$Y148+20)/20)+Resultat_liste!$V148</f>
        <v>-6</v>
      </c>
      <c r="DO146" s="581">
        <f>S146*((Resultat_liste!$Y148+20)/20)+Resultat_liste!$V148</f>
        <v>6</v>
      </c>
      <c r="DP146" s="581">
        <f>T146*((Resultat_liste!$Y148+20)/20)+Resultat_liste!$V148</f>
        <v>18</v>
      </c>
      <c r="DQ146" s="581">
        <f>U146*((Resultat_liste!$Y148+20)/20)+Resultat_liste!$V148</f>
        <v>6</v>
      </c>
      <c r="DR146" s="581">
        <f>V146*((Resultat_liste!$Y148+20)/20)+Resultat_liste!$V148</f>
        <v>-6</v>
      </c>
      <c r="DS146" s="581">
        <f>W146*((Resultat_liste!$Y148+20)/20)+Resultat_liste!$V148</f>
        <v>6</v>
      </c>
      <c r="DT146" s="581">
        <f>X146*((Resultat_liste!$Y148+20)/20)+Resultat_liste!$V148</f>
        <v>18</v>
      </c>
      <c r="DU146" s="581">
        <f>Y146*((Resultat_liste!$Y148+20)/20)+Resultat_liste!$V148</f>
        <v>6</v>
      </c>
      <c r="DV146" s="581">
        <f>Z146*((Resultat_liste!$Y148+20)/20)+Resultat_liste!$V148</f>
        <v>-6</v>
      </c>
      <c r="DW146" s="581">
        <f>AA146*((Resultat_liste!$Y148+20)/20)+Resultat_liste!$V148</f>
        <v>6</v>
      </c>
      <c r="DX146" s="581">
        <f>AB146*((Resultat_liste!$Y148+20)/20)+Resultat_liste!$V148</f>
        <v>18</v>
      </c>
      <c r="DY146" s="581">
        <f>AC146*((Resultat_liste!$Y148+20)/20)+Resultat_liste!$V148</f>
        <v>6</v>
      </c>
      <c r="DZ146" s="581">
        <f>AD146*((Resultat_liste!$Y148+20)/20)+Resultat_liste!$V148</f>
        <v>-6</v>
      </c>
      <c r="EA146" s="581">
        <f>AE146*((Resultat_liste!$Y148+20)/20)+Resultat_liste!$V148</f>
        <v>6</v>
      </c>
      <c r="EB146" s="581">
        <f>AF146*((Resultat_liste!$Y148+20)/20)+Resultat_liste!$V148</f>
        <v>18</v>
      </c>
      <c r="EC146" s="581">
        <f>AG146*((Resultat_liste!$Y148+20)/20)+Resultat_liste!$V148</f>
        <v>6</v>
      </c>
      <c r="ED146" s="581">
        <f>AH146*((Resultat_liste!$Y148+20)/20)+Resultat_liste!$V148</f>
        <v>-6</v>
      </c>
      <c r="EE146" s="581">
        <f>AI146*((Resultat_liste!$Y148+20)/20)+Resultat_liste!$V148</f>
        <v>6</v>
      </c>
      <c r="EF146" s="581">
        <f>AJ146*((Resultat_liste!$Y148+20)/20)+Resultat_liste!$V148</f>
        <v>18</v>
      </c>
      <c r="EG146" s="581">
        <f>AK146*((Resultat_liste!$Y148+20)/20)+Resultat_liste!$V148</f>
        <v>6</v>
      </c>
      <c r="EH146" s="581">
        <f>AL146*((Resultat_liste!$Y148+20)/20)+Resultat_liste!$V148</f>
        <v>-6</v>
      </c>
      <c r="EI146" s="581">
        <f>AM146*((Resultat_liste!$Y148+20)/20)+Resultat_liste!$V148</f>
        <v>6</v>
      </c>
      <c r="EJ146" s="581">
        <f>AN146*((Resultat_liste!$Y148+20)/20)+Resultat_liste!$V148</f>
        <v>18</v>
      </c>
      <c r="EK146" s="581">
        <f>AO146*((Resultat_liste!$Y148+20)/20)+Resultat_liste!$V148</f>
        <v>6</v>
      </c>
      <c r="EL146" s="581">
        <f>AP146*((Resultat_liste!$Y148+20)/20)+Resultat_liste!$V148</f>
        <v>-6</v>
      </c>
      <c r="EM146" s="581">
        <f>AQ146*((Resultat_liste!$Y148+20)/20)+Resultat_liste!$V148</f>
        <v>6</v>
      </c>
      <c r="EN146" s="581">
        <f>AR146*((Resultat_liste!$Y148+20)/20)+Resultat_liste!$V148</f>
        <v>18</v>
      </c>
      <c r="EO146" s="581">
        <f>AS146*((Resultat_liste!$Y148+20)/20)+Resultat_liste!$V148</f>
        <v>6</v>
      </c>
      <c r="EP146" s="581">
        <f>AT146*((Resultat_liste!$Y148+20)/20)+Resultat_liste!$V148</f>
        <v>-6</v>
      </c>
      <c r="EQ146" s="581">
        <f>AU146*((Resultat_liste!$Y148+20)/20)+Resultat_liste!$V148</f>
        <v>6</v>
      </c>
      <c r="ER146" s="581">
        <f>AV146*((Resultat_liste!$Y148+20)/20)+Resultat_liste!$V148</f>
        <v>18</v>
      </c>
      <c r="ES146" s="581">
        <f>AW146*((Resultat_liste!$Y148+20)/20)+Resultat_liste!$V148</f>
        <v>6</v>
      </c>
      <c r="ET146" s="581">
        <f>AX146*((Resultat_liste!$Y148+20)/20)+Resultat_liste!$V148</f>
        <v>-6</v>
      </c>
      <c r="EU146" s="581">
        <f>AY146*((Resultat_liste!$Y148+20)/20)+Resultat_liste!$V148</f>
        <v>6</v>
      </c>
      <c r="EV146" s="581">
        <f>AZ146*((Resultat_liste!$Y148+20)/20)+Resultat_liste!$V148</f>
        <v>18</v>
      </c>
      <c r="EW146" s="581">
        <f>BA146*((Resultat_liste!$Y148+20)/20)+Resultat_liste!$V148</f>
        <v>6</v>
      </c>
      <c r="EX146" s="581">
        <f>BB146*((Resultat_liste!$Y148+20)/20)+Resultat_liste!$V148</f>
        <v>-6</v>
      </c>
      <c r="EY146" s="581">
        <f>BC146*((Resultat_liste!$Y148+20)/20)+Resultat_liste!$V148</f>
        <v>6</v>
      </c>
      <c r="EZ146" s="581">
        <f>BD146*((Resultat_liste!$Y148+20)/20)+Resultat_liste!$V148</f>
        <v>18</v>
      </c>
      <c r="FA146" s="581">
        <f>BE146*((Resultat_liste!$Y148+20)/20)+Resultat_liste!$V148</f>
        <v>6</v>
      </c>
      <c r="FB146" s="581">
        <f t="shared" si="272"/>
        <v>20</v>
      </c>
      <c r="FC146" s="581">
        <f t="shared" si="273"/>
        <v>0</v>
      </c>
      <c r="FD146" s="581">
        <f t="shared" si="274"/>
        <v>-20</v>
      </c>
      <c r="FE146" s="581">
        <f t="shared" si="275"/>
        <v>0</v>
      </c>
      <c r="FF146" s="581">
        <f t="shared" si="276"/>
        <v>20</v>
      </c>
      <c r="FG146" s="581">
        <f t="shared" si="277"/>
        <v>0</v>
      </c>
      <c r="FH146" s="581">
        <f t="shared" si="278"/>
        <v>-20</v>
      </c>
      <c r="FI146" s="581">
        <f t="shared" si="279"/>
        <v>0</v>
      </c>
      <c r="FJ146" s="581">
        <f t="shared" si="280"/>
        <v>20</v>
      </c>
      <c r="FK146" s="581">
        <f t="shared" si="281"/>
        <v>0</v>
      </c>
      <c r="FL146" s="581">
        <f t="shared" si="282"/>
        <v>-20</v>
      </c>
      <c r="FM146" s="581">
        <f t="shared" si="283"/>
        <v>0</v>
      </c>
      <c r="FN146" s="581">
        <f t="shared" si="284"/>
        <v>20</v>
      </c>
      <c r="FO146" s="581">
        <f t="shared" si="285"/>
        <v>0</v>
      </c>
      <c r="FP146" s="581">
        <f t="shared" si="286"/>
        <v>-20</v>
      </c>
      <c r="FQ146" s="581">
        <f t="shared" si="287"/>
        <v>0</v>
      </c>
      <c r="FR146" s="581">
        <f t="shared" si="288"/>
        <v>20</v>
      </c>
      <c r="FS146" s="581">
        <f t="shared" si="289"/>
        <v>0</v>
      </c>
      <c r="FT146" s="581">
        <f t="shared" si="290"/>
        <v>-20</v>
      </c>
      <c r="FU146" s="581">
        <f t="shared" si="291"/>
        <v>0</v>
      </c>
      <c r="FV146" s="581">
        <f t="shared" si="292"/>
        <v>20</v>
      </c>
      <c r="FW146" s="581">
        <f t="shared" si="293"/>
        <v>0</v>
      </c>
      <c r="FX146" s="581">
        <f t="shared" si="294"/>
        <v>-20</v>
      </c>
      <c r="FY146" s="581">
        <f t="shared" si="295"/>
        <v>0</v>
      </c>
      <c r="FZ146" s="581">
        <f t="shared" si="296"/>
        <v>20</v>
      </c>
      <c r="GA146" s="581">
        <f t="shared" si="297"/>
        <v>0</v>
      </c>
      <c r="GB146" s="581">
        <f t="shared" si="201"/>
        <v>-20</v>
      </c>
      <c r="GC146" s="581">
        <f t="shared" si="202"/>
        <v>0</v>
      </c>
      <c r="GD146" s="581">
        <f t="shared" si="203"/>
        <v>20</v>
      </c>
      <c r="GE146" s="581">
        <f t="shared" si="204"/>
        <v>0</v>
      </c>
      <c r="GF146" s="581">
        <f t="shared" si="205"/>
        <v>-20</v>
      </c>
      <c r="GG146" s="581">
        <f t="shared" si="206"/>
        <v>0</v>
      </c>
      <c r="GH146" s="581">
        <f t="shared" si="207"/>
        <v>20</v>
      </c>
      <c r="GI146" s="581">
        <f t="shared" si="208"/>
        <v>0</v>
      </c>
      <c r="GJ146" s="581">
        <f t="shared" si="209"/>
        <v>-20</v>
      </c>
      <c r="GK146" s="581">
        <f t="shared" si="210"/>
        <v>0</v>
      </c>
      <c r="GL146" s="581">
        <f t="shared" si="211"/>
        <v>20</v>
      </c>
      <c r="GM146" s="581">
        <f t="shared" si="212"/>
        <v>0</v>
      </c>
      <c r="GN146" s="581">
        <f t="shared" si="213"/>
        <v>-20</v>
      </c>
      <c r="GO146" s="581">
        <f t="shared" si="214"/>
        <v>0</v>
      </c>
      <c r="GP146" s="581">
        <f t="shared" si="215"/>
        <v>20</v>
      </c>
      <c r="GQ146" s="581">
        <f t="shared" si="216"/>
        <v>0</v>
      </c>
      <c r="GR146" s="581">
        <f t="shared" si="217"/>
        <v>-20</v>
      </c>
      <c r="GS146" s="581">
        <f t="shared" si="218"/>
        <v>0</v>
      </c>
      <c r="GT146" s="581">
        <f t="shared" si="219"/>
        <v>20</v>
      </c>
      <c r="GU146" s="581">
        <f t="shared" si="220"/>
        <v>0</v>
      </c>
      <c r="GV146" s="581">
        <f t="shared" si="221"/>
        <v>-20</v>
      </c>
      <c r="GW146" s="581">
        <f t="shared" si="222"/>
        <v>0</v>
      </c>
      <c r="GX146" s="581">
        <f t="shared" si="223"/>
        <v>20</v>
      </c>
      <c r="GY146" s="581">
        <f t="shared" si="224"/>
        <v>0</v>
      </c>
    </row>
    <row r="147" spans="1:207" ht="16.5" thickTop="1" thickBot="1" x14ac:dyDescent="0.3">
      <c r="A147" s="581">
        <v>1460</v>
      </c>
      <c r="B147" s="584" t="s">
        <v>136</v>
      </c>
      <c r="C147" s="581">
        <f t="shared" si="298"/>
        <v>21</v>
      </c>
      <c r="D147" s="581">
        <f t="shared" si="225"/>
        <v>2101</v>
      </c>
      <c r="E147" s="581">
        <v>1460</v>
      </c>
      <c r="F147" s="581">
        <f t="shared" si="299"/>
        <v>1</v>
      </c>
      <c r="G147" s="582" t="str">
        <f t="shared" si="200"/>
        <v>Cristal</v>
      </c>
      <c r="H147" s="581">
        <v>20</v>
      </c>
      <c r="I147" s="581">
        <v>0</v>
      </c>
      <c r="J147" s="581">
        <v>-20</v>
      </c>
      <c r="K147" s="581">
        <v>0</v>
      </c>
      <c r="L147" s="581">
        <f t="shared" si="226"/>
        <v>20</v>
      </c>
      <c r="M147" s="581">
        <f t="shared" si="227"/>
        <v>0</v>
      </c>
      <c r="N147" s="581">
        <f t="shared" si="228"/>
        <v>-20</v>
      </c>
      <c r="O147" s="581">
        <f t="shared" si="229"/>
        <v>0</v>
      </c>
      <c r="P147" s="581">
        <f t="shared" si="230"/>
        <v>20</v>
      </c>
      <c r="Q147" s="581">
        <f t="shared" si="231"/>
        <v>0</v>
      </c>
      <c r="R147" s="581">
        <f t="shared" si="232"/>
        <v>-20</v>
      </c>
      <c r="S147" s="581">
        <f t="shared" si="233"/>
        <v>0</v>
      </c>
      <c r="T147" s="581">
        <f t="shared" si="234"/>
        <v>20</v>
      </c>
      <c r="U147" s="581">
        <f t="shared" si="235"/>
        <v>0</v>
      </c>
      <c r="V147" s="581">
        <f t="shared" si="236"/>
        <v>-20</v>
      </c>
      <c r="W147" s="581">
        <f t="shared" si="237"/>
        <v>0</v>
      </c>
      <c r="X147" s="581">
        <f t="shared" si="238"/>
        <v>20</v>
      </c>
      <c r="Y147" s="581">
        <f t="shared" si="239"/>
        <v>0</v>
      </c>
      <c r="Z147" s="581">
        <f t="shared" si="240"/>
        <v>-20</v>
      </c>
      <c r="AA147" s="581">
        <f t="shared" si="241"/>
        <v>0</v>
      </c>
      <c r="AB147" s="581">
        <f t="shared" si="242"/>
        <v>20</v>
      </c>
      <c r="AC147" s="581">
        <f t="shared" si="243"/>
        <v>0</v>
      </c>
      <c r="AD147" s="581">
        <f t="shared" si="244"/>
        <v>-20</v>
      </c>
      <c r="AE147" s="581">
        <f t="shared" si="245"/>
        <v>0</v>
      </c>
      <c r="AF147" s="581">
        <f t="shared" si="246"/>
        <v>20</v>
      </c>
      <c r="AG147" s="581">
        <f t="shared" si="247"/>
        <v>0</v>
      </c>
      <c r="AH147" s="581">
        <f t="shared" si="248"/>
        <v>-20</v>
      </c>
      <c r="AI147" s="581">
        <f t="shared" si="249"/>
        <v>0</v>
      </c>
      <c r="AJ147" s="581">
        <f t="shared" si="250"/>
        <v>20</v>
      </c>
      <c r="AK147" s="581">
        <f t="shared" si="251"/>
        <v>0</v>
      </c>
      <c r="AL147" s="581">
        <f t="shared" si="252"/>
        <v>-20</v>
      </c>
      <c r="AM147" s="581">
        <f t="shared" si="253"/>
        <v>0</v>
      </c>
      <c r="AN147" s="581">
        <f t="shared" si="254"/>
        <v>20</v>
      </c>
      <c r="AO147" s="581">
        <f t="shared" si="255"/>
        <v>0</v>
      </c>
      <c r="AP147" s="581">
        <f t="shared" si="256"/>
        <v>-20</v>
      </c>
      <c r="AQ147" s="581">
        <f t="shared" si="257"/>
        <v>0</v>
      </c>
      <c r="AR147" s="581">
        <f t="shared" si="258"/>
        <v>20</v>
      </c>
      <c r="AS147" s="581">
        <f t="shared" si="259"/>
        <v>0</v>
      </c>
      <c r="AT147" s="581">
        <f t="shared" si="260"/>
        <v>-20</v>
      </c>
      <c r="AU147" s="581">
        <f t="shared" si="261"/>
        <v>0</v>
      </c>
      <c r="AV147" s="581">
        <f t="shared" si="262"/>
        <v>20</v>
      </c>
      <c r="AW147" s="581">
        <f t="shared" si="263"/>
        <v>0</v>
      </c>
      <c r="AX147" s="581">
        <f t="shared" si="264"/>
        <v>-20</v>
      </c>
      <c r="AY147" s="581">
        <f t="shared" si="265"/>
        <v>0</v>
      </c>
      <c r="AZ147" s="581">
        <f t="shared" si="266"/>
        <v>20</v>
      </c>
      <c r="BA147" s="581">
        <f t="shared" si="267"/>
        <v>0</v>
      </c>
      <c r="BB147" s="581">
        <f t="shared" si="268"/>
        <v>-20</v>
      </c>
      <c r="BC147" s="581">
        <f t="shared" si="269"/>
        <v>0</v>
      </c>
      <c r="BD147" s="581">
        <f t="shared" si="270"/>
        <v>20</v>
      </c>
      <c r="BE147" s="581">
        <f t="shared" si="271"/>
        <v>0</v>
      </c>
      <c r="BF147" s="581">
        <f>H147*((Resultat_liste!$M149+20)/20)+Resultat_liste!$J149</f>
        <v>37</v>
      </c>
      <c r="BG147" s="581">
        <f>I147*((Resultat_liste!$M149+20)/20)+Resultat_liste!$J149</f>
        <v>0</v>
      </c>
      <c r="BH147" s="581">
        <f>J147*((Resultat_liste!$M149+20)/20)+Resultat_liste!$J149</f>
        <v>-37</v>
      </c>
      <c r="BI147" s="581">
        <f>K147*((Resultat_liste!$M149+20)/20)+Resultat_liste!$J149</f>
        <v>0</v>
      </c>
      <c r="BJ147" s="581">
        <f>L147*((Resultat_liste!$M149+20)/20)+Resultat_liste!$J149</f>
        <v>37</v>
      </c>
      <c r="BK147" s="581">
        <f>M147*((Resultat_liste!$M149+20)/20)+Resultat_liste!$J149</f>
        <v>0</v>
      </c>
      <c r="BL147" s="581">
        <f>N147*((Resultat_liste!$M149+20)/20)+Resultat_liste!$J149</f>
        <v>-37</v>
      </c>
      <c r="BM147" s="581">
        <f>O147*((Resultat_liste!$M149+20)/20)+Resultat_liste!$J149</f>
        <v>0</v>
      </c>
      <c r="BN147" s="581">
        <f>P147*((Resultat_liste!$M149+20)/20)+Resultat_liste!$J149</f>
        <v>37</v>
      </c>
      <c r="BO147" s="581">
        <f>Q147*((Resultat_liste!$M149+20)/20)+Resultat_liste!$J149</f>
        <v>0</v>
      </c>
      <c r="BP147" s="581">
        <f>R147*((Resultat_liste!$M149+20)/20)+Resultat_liste!$J149</f>
        <v>-37</v>
      </c>
      <c r="BQ147" s="581">
        <f>S147*((Resultat_liste!$M149+20)/20)+Resultat_liste!$J149</f>
        <v>0</v>
      </c>
      <c r="BR147" s="581">
        <f>T147*((Resultat_liste!$M149+20)/20)+Resultat_liste!$J149</f>
        <v>37</v>
      </c>
      <c r="BS147" s="581">
        <f>U147*((Resultat_liste!$M149+20)/20)+Resultat_liste!$J149</f>
        <v>0</v>
      </c>
      <c r="BT147" s="581">
        <f>V147*((Resultat_liste!$M149+20)/20)+Resultat_liste!$J149</f>
        <v>-37</v>
      </c>
      <c r="BU147" s="581">
        <f>W147*((Resultat_liste!$M149+20)/20)+Resultat_liste!$J149</f>
        <v>0</v>
      </c>
      <c r="BV147" s="581">
        <f>X147*((Resultat_liste!$M149+20)/20)+Resultat_liste!$J149</f>
        <v>37</v>
      </c>
      <c r="BW147" s="581">
        <f>Y147*((Resultat_liste!$M149+20)/20)+Resultat_liste!$J149</f>
        <v>0</v>
      </c>
      <c r="BX147" s="581">
        <f>Z147*((Resultat_liste!$M149+20)/20)+Resultat_liste!$J149</f>
        <v>-37</v>
      </c>
      <c r="BY147" s="581">
        <f>AA147*((Resultat_liste!$M149+20)/20)+Resultat_liste!$J149</f>
        <v>0</v>
      </c>
      <c r="BZ147" s="581">
        <f>AB147*((Resultat_liste!$M149+20)/20)+Resultat_liste!$J149</f>
        <v>37</v>
      </c>
      <c r="CA147" s="581">
        <f>AC147*((Resultat_liste!$M149+20)/20)+Resultat_liste!$J149</f>
        <v>0</v>
      </c>
      <c r="CB147" s="581">
        <f>AD147*((Resultat_liste!$M149+20)/20)+Resultat_liste!$J149</f>
        <v>-37</v>
      </c>
      <c r="CC147" s="581">
        <f>AE147*((Resultat_liste!$M149+20)/20)+Resultat_liste!$J149</f>
        <v>0</v>
      </c>
      <c r="CD147" s="581">
        <f>AF147*((Resultat_liste!$M149+20)/20)+Resultat_liste!$J149</f>
        <v>37</v>
      </c>
      <c r="CE147" s="581">
        <f>AG147*((Resultat_liste!$M149+20)/20)+Resultat_liste!$J149</f>
        <v>0</v>
      </c>
      <c r="CF147" s="581">
        <f>AH147*((Resultat_liste!$M149+20)/20)+Resultat_liste!$J149</f>
        <v>-37</v>
      </c>
      <c r="CG147" s="581">
        <f>AI147*((Resultat_liste!$M149+20)/20)+Resultat_liste!$J149</f>
        <v>0</v>
      </c>
      <c r="CH147" s="581">
        <f>AJ147*((Resultat_liste!$M149+20)/20)+Resultat_liste!$J149</f>
        <v>37</v>
      </c>
      <c r="CI147" s="581">
        <f>AK147*((Resultat_liste!$M149+20)/20)+Resultat_liste!$J149</f>
        <v>0</v>
      </c>
      <c r="CJ147" s="581">
        <f>AL147*((Resultat_liste!$M149+20)/20)+Resultat_liste!$J149</f>
        <v>-37</v>
      </c>
      <c r="CK147" s="581">
        <f>AM147*((Resultat_liste!$M149+20)/20)+Resultat_liste!$J149</f>
        <v>0</v>
      </c>
      <c r="CL147" s="581">
        <f>AN147*((Resultat_liste!$M149+20)/20)+Resultat_liste!$J149</f>
        <v>37</v>
      </c>
      <c r="CM147" s="581">
        <f>AO147*((Resultat_liste!$M149+20)/20)+Resultat_liste!$J149</f>
        <v>0</v>
      </c>
      <c r="CN147" s="581">
        <f>AP147*((Resultat_liste!$M149+20)/20)+Resultat_liste!$J149</f>
        <v>-37</v>
      </c>
      <c r="CO147" s="581">
        <f>AQ147*((Resultat_liste!$M149+20)/20)+Resultat_liste!$J149</f>
        <v>0</v>
      </c>
      <c r="CP147" s="581">
        <f>AR147*((Resultat_liste!$M149+20)/20)+Resultat_liste!$J149</f>
        <v>37</v>
      </c>
      <c r="CQ147" s="581">
        <f>AS147*((Resultat_liste!$M149+20)/20)+Resultat_liste!$J149</f>
        <v>0</v>
      </c>
      <c r="CR147" s="581">
        <f>AT147*((Resultat_liste!$M149+20)/20)+Resultat_liste!$J149</f>
        <v>-37</v>
      </c>
      <c r="CS147" s="581">
        <f>AU147*((Resultat_liste!$M149+20)/20)+Resultat_liste!$J149</f>
        <v>0</v>
      </c>
      <c r="CT147" s="581">
        <f>AV147*((Resultat_liste!$M149+20)/20)+Resultat_liste!$J149</f>
        <v>37</v>
      </c>
      <c r="CU147" s="581">
        <f>AW147*((Resultat_liste!$M149+20)/20)+Resultat_liste!$J149</f>
        <v>0</v>
      </c>
      <c r="CV147" s="581">
        <f>AX147*((Resultat_liste!$M149+20)/20)+Resultat_liste!$J149</f>
        <v>-37</v>
      </c>
      <c r="CW147" s="581">
        <f>AY147*((Resultat_liste!$M149+20)/20)+Resultat_liste!$J149</f>
        <v>0</v>
      </c>
      <c r="CX147" s="581">
        <f>AZ147*((Resultat_liste!$M149+20)/20)+Resultat_liste!$J149</f>
        <v>37</v>
      </c>
      <c r="CY147" s="581">
        <f>BA147*((Resultat_liste!$M149+20)/20)+Resultat_liste!$J149</f>
        <v>0</v>
      </c>
      <c r="CZ147" s="581">
        <f>BB147*((Resultat_liste!$M149+20)/20)+Resultat_liste!$J149</f>
        <v>-37</v>
      </c>
      <c r="DA147" s="581">
        <f>BC147*((Resultat_liste!$M149+20)/20)+Resultat_liste!$J149</f>
        <v>0</v>
      </c>
      <c r="DB147" s="581">
        <f>BD147*((Resultat_liste!$M149+20)/20)+Resultat_liste!$J149</f>
        <v>37</v>
      </c>
      <c r="DC147" s="581">
        <f>BE147*((Resultat_liste!$M149+20)/20)+Resultat_liste!$J149</f>
        <v>0</v>
      </c>
      <c r="DD147" s="581">
        <f>H147*((Resultat_liste!$Y149+20)/20)+Resultat_liste!$V149</f>
        <v>32</v>
      </c>
      <c r="DE147" s="581">
        <f>I147*((Resultat_liste!$Y149+20)/20)+Resultat_liste!$V149</f>
        <v>0</v>
      </c>
      <c r="DF147" s="581">
        <f>J147*((Resultat_liste!$Y149+20)/20)+Resultat_liste!$V149</f>
        <v>-32</v>
      </c>
      <c r="DG147" s="581">
        <f>K147*((Resultat_liste!$Y149+20)/20)+Resultat_liste!$V149</f>
        <v>0</v>
      </c>
      <c r="DH147" s="581">
        <f>L147*((Resultat_liste!$Y149+20)/20)+Resultat_liste!$V149</f>
        <v>32</v>
      </c>
      <c r="DI147" s="581">
        <f>M147*((Resultat_liste!$Y149+20)/20)+Resultat_liste!$V149</f>
        <v>0</v>
      </c>
      <c r="DJ147" s="581">
        <f>N147*((Resultat_liste!$Y149+20)/20)+Resultat_liste!$V149</f>
        <v>-32</v>
      </c>
      <c r="DK147" s="581">
        <f>O147*((Resultat_liste!$Y149+20)/20)+Resultat_liste!$V149</f>
        <v>0</v>
      </c>
      <c r="DL147" s="581">
        <f>P147*((Resultat_liste!$Y149+20)/20)+Resultat_liste!$V149</f>
        <v>32</v>
      </c>
      <c r="DM147" s="581">
        <f>Q147*((Resultat_liste!$Y149+20)/20)+Resultat_liste!$V149</f>
        <v>0</v>
      </c>
      <c r="DN147" s="581">
        <f>R147*((Resultat_liste!$Y149+20)/20)+Resultat_liste!$V149</f>
        <v>-32</v>
      </c>
      <c r="DO147" s="581">
        <f>S147*((Resultat_liste!$Y149+20)/20)+Resultat_liste!$V149</f>
        <v>0</v>
      </c>
      <c r="DP147" s="581">
        <f>T147*((Resultat_liste!$Y149+20)/20)+Resultat_liste!$V149</f>
        <v>32</v>
      </c>
      <c r="DQ147" s="581">
        <f>U147*((Resultat_liste!$Y149+20)/20)+Resultat_liste!$V149</f>
        <v>0</v>
      </c>
      <c r="DR147" s="581">
        <f>V147*((Resultat_liste!$Y149+20)/20)+Resultat_liste!$V149</f>
        <v>-32</v>
      </c>
      <c r="DS147" s="581">
        <f>W147*((Resultat_liste!$Y149+20)/20)+Resultat_liste!$V149</f>
        <v>0</v>
      </c>
      <c r="DT147" s="581">
        <f>X147*((Resultat_liste!$Y149+20)/20)+Resultat_liste!$V149</f>
        <v>32</v>
      </c>
      <c r="DU147" s="581">
        <f>Y147*((Resultat_liste!$Y149+20)/20)+Resultat_liste!$V149</f>
        <v>0</v>
      </c>
      <c r="DV147" s="581">
        <f>Z147*((Resultat_liste!$Y149+20)/20)+Resultat_liste!$V149</f>
        <v>-32</v>
      </c>
      <c r="DW147" s="581">
        <f>AA147*((Resultat_liste!$Y149+20)/20)+Resultat_liste!$V149</f>
        <v>0</v>
      </c>
      <c r="DX147" s="581">
        <f>AB147*((Resultat_liste!$Y149+20)/20)+Resultat_liste!$V149</f>
        <v>32</v>
      </c>
      <c r="DY147" s="581">
        <f>AC147*((Resultat_liste!$Y149+20)/20)+Resultat_liste!$V149</f>
        <v>0</v>
      </c>
      <c r="DZ147" s="581">
        <f>AD147*((Resultat_liste!$Y149+20)/20)+Resultat_liste!$V149</f>
        <v>-32</v>
      </c>
      <c r="EA147" s="581">
        <f>AE147*((Resultat_liste!$Y149+20)/20)+Resultat_liste!$V149</f>
        <v>0</v>
      </c>
      <c r="EB147" s="581">
        <f>AF147*((Resultat_liste!$Y149+20)/20)+Resultat_liste!$V149</f>
        <v>32</v>
      </c>
      <c r="EC147" s="581">
        <f>AG147*((Resultat_liste!$Y149+20)/20)+Resultat_liste!$V149</f>
        <v>0</v>
      </c>
      <c r="ED147" s="581">
        <f>AH147*((Resultat_liste!$Y149+20)/20)+Resultat_liste!$V149</f>
        <v>-32</v>
      </c>
      <c r="EE147" s="581">
        <f>AI147*((Resultat_liste!$Y149+20)/20)+Resultat_liste!$V149</f>
        <v>0</v>
      </c>
      <c r="EF147" s="581">
        <f>AJ147*((Resultat_liste!$Y149+20)/20)+Resultat_liste!$V149</f>
        <v>32</v>
      </c>
      <c r="EG147" s="581">
        <f>AK147*((Resultat_liste!$Y149+20)/20)+Resultat_liste!$V149</f>
        <v>0</v>
      </c>
      <c r="EH147" s="581">
        <f>AL147*((Resultat_liste!$Y149+20)/20)+Resultat_liste!$V149</f>
        <v>-32</v>
      </c>
      <c r="EI147" s="581">
        <f>AM147*((Resultat_liste!$Y149+20)/20)+Resultat_liste!$V149</f>
        <v>0</v>
      </c>
      <c r="EJ147" s="581">
        <f>AN147*((Resultat_liste!$Y149+20)/20)+Resultat_liste!$V149</f>
        <v>32</v>
      </c>
      <c r="EK147" s="581">
        <f>AO147*((Resultat_liste!$Y149+20)/20)+Resultat_liste!$V149</f>
        <v>0</v>
      </c>
      <c r="EL147" s="581">
        <f>AP147*((Resultat_liste!$Y149+20)/20)+Resultat_liste!$V149</f>
        <v>-32</v>
      </c>
      <c r="EM147" s="581">
        <f>AQ147*((Resultat_liste!$Y149+20)/20)+Resultat_liste!$V149</f>
        <v>0</v>
      </c>
      <c r="EN147" s="581">
        <f>AR147*((Resultat_liste!$Y149+20)/20)+Resultat_liste!$V149</f>
        <v>32</v>
      </c>
      <c r="EO147" s="581">
        <f>AS147*((Resultat_liste!$Y149+20)/20)+Resultat_liste!$V149</f>
        <v>0</v>
      </c>
      <c r="EP147" s="581">
        <f>AT147*((Resultat_liste!$Y149+20)/20)+Resultat_liste!$V149</f>
        <v>-32</v>
      </c>
      <c r="EQ147" s="581">
        <f>AU147*((Resultat_liste!$Y149+20)/20)+Resultat_liste!$V149</f>
        <v>0</v>
      </c>
      <c r="ER147" s="581">
        <f>AV147*((Resultat_liste!$Y149+20)/20)+Resultat_liste!$V149</f>
        <v>32</v>
      </c>
      <c r="ES147" s="581">
        <f>AW147*((Resultat_liste!$Y149+20)/20)+Resultat_liste!$V149</f>
        <v>0</v>
      </c>
      <c r="ET147" s="581">
        <f>AX147*((Resultat_liste!$Y149+20)/20)+Resultat_liste!$V149</f>
        <v>-32</v>
      </c>
      <c r="EU147" s="581">
        <f>AY147*((Resultat_liste!$Y149+20)/20)+Resultat_liste!$V149</f>
        <v>0</v>
      </c>
      <c r="EV147" s="581">
        <f>AZ147*((Resultat_liste!$Y149+20)/20)+Resultat_liste!$V149</f>
        <v>32</v>
      </c>
      <c r="EW147" s="581">
        <f>BA147*((Resultat_liste!$Y149+20)/20)+Resultat_liste!$V149</f>
        <v>0</v>
      </c>
      <c r="EX147" s="581">
        <f>BB147*((Resultat_liste!$Y149+20)/20)+Resultat_liste!$V149</f>
        <v>-32</v>
      </c>
      <c r="EY147" s="581">
        <f>BC147*((Resultat_liste!$Y149+20)/20)+Resultat_liste!$V149</f>
        <v>0</v>
      </c>
      <c r="EZ147" s="581">
        <f>BD147*((Resultat_liste!$Y149+20)/20)+Resultat_liste!$V149</f>
        <v>32</v>
      </c>
      <c r="FA147" s="581">
        <f>BE147*((Resultat_liste!$Y149+20)/20)+Resultat_liste!$V149</f>
        <v>0</v>
      </c>
      <c r="FB147" s="581">
        <f t="shared" si="272"/>
        <v>20</v>
      </c>
      <c r="FC147" s="581">
        <f t="shared" si="273"/>
        <v>0</v>
      </c>
      <c r="FD147" s="581">
        <f t="shared" si="274"/>
        <v>-20</v>
      </c>
      <c r="FE147" s="581">
        <f t="shared" si="275"/>
        <v>0</v>
      </c>
      <c r="FF147" s="581">
        <f t="shared" si="276"/>
        <v>20</v>
      </c>
      <c r="FG147" s="581">
        <f t="shared" si="277"/>
        <v>0</v>
      </c>
      <c r="FH147" s="581">
        <f t="shared" si="278"/>
        <v>-20</v>
      </c>
      <c r="FI147" s="581">
        <f t="shared" si="279"/>
        <v>0</v>
      </c>
      <c r="FJ147" s="581">
        <f t="shared" si="280"/>
        <v>20</v>
      </c>
      <c r="FK147" s="581">
        <f t="shared" si="281"/>
        <v>0</v>
      </c>
      <c r="FL147" s="581">
        <f t="shared" si="282"/>
        <v>-20</v>
      </c>
      <c r="FM147" s="581">
        <f t="shared" si="283"/>
        <v>0</v>
      </c>
      <c r="FN147" s="581">
        <f t="shared" si="284"/>
        <v>20</v>
      </c>
      <c r="FO147" s="581">
        <f t="shared" si="285"/>
        <v>0</v>
      </c>
      <c r="FP147" s="581">
        <f t="shared" si="286"/>
        <v>-20</v>
      </c>
      <c r="FQ147" s="581">
        <f t="shared" si="287"/>
        <v>0</v>
      </c>
      <c r="FR147" s="581">
        <f t="shared" si="288"/>
        <v>20</v>
      </c>
      <c r="FS147" s="581">
        <f t="shared" si="289"/>
        <v>0</v>
      </c>
      <c r="FT147" s="581">
        <f t="shared" si="290"/>
        <v>-20</v>
      </c>
      <c r="FU147" s="581">
        <f t="shared" si="291"/>
        <v>0</v>
      </c>
      <c r="FV147" s="581">
        <f t="shared" si="292"/>
        <v>20</v>
      </c>
      <c r="FW147" s="581">
        <f t="shared" si="293"/>
        <v>0</v>
      </c>
      <c r="FX147" s="581">
        <f t="shared" si="294"/>
        <v>-20</v>
      </c>
      <c r="FY147" s="581">
        <f t="shared" si="295"/>
        <v>0</v>
      </c>
      <c r="FZ147" s="581">
        <f t="shared" si="296"/>
        <v>20</v>
      </c>
      <c r="GA147" s="581">
        <f t="shared" si="297"/>
        <v>0</v>
      </c>
      <c r="GB147" s="581">
        <f t="shared" si="201"/>
        <v>-20</v>
      </c>
      <c r="GC147" s="581">
        <f t="shared" si="202"/>
        <v>0</v>
      </c>
      <c r="GD147" s="581">
        <f t="shared" si="203"/>
        <v>20</v>
      </c>
      <c r="GE147" s="581">
        <f t="shared" si="204"/>
        <v>0</v>
      </c>
      <c r="GF147" s="581">
        <f t="shared" si="205"/>
        <v>-20</v>
      </c>
      <c r="GG147" s="581">
        <f t="shared" si="206"/>
        <v>0</v>
      </c>
      <c r="GH147" s="581">
        <f t="shared" si="207"/>
        <v>20</v>
      </c>
      <c r="GI147" s="581">
        <f t="shared" si="208"/>
        <v>0</v>
      </c>
      <c r="GJ147" s="581">
        <f t="shared" si="209"/>
        <v>-20</v>
      </c>
      <c r="GK147" s="581">
        <f t="shared" si="210"/>
        <v>0</v>
      </c>
      <c r="GL147" s="581">
        <f t="shared" si="211"/>
        <v>20</v>
      </c>
      <c r="GM147" s="581">
        <f t="shared" si="212"/>
        <v>0</v>
      </c>
      <c r="GN147" s="581">
        <f t="shared" si="213"/>
        <v>-20</v>
      </c>
      <c r="GO147" s="581">
        <f t="shared" si="214"/>
        <v>0</v>
      </c>
      <c r="GP147" s="581">
        <f t="shared" si="215"/>
        <v>20</v>
      </c>
      <c r="GQ147" s="581">
        <f t="shared" si="216"/>
        <v>0</v>
      </c>
      <c r="GR147" s="581">
        <f t="shared" si="217"/>
        <v>-20</v>
      </c>
      <c r="GS147" s="581">
        <f t="shared" si="218"/>
        <v>0</v>
      </c>
      <c r="GT147" s="581">
        <f t="shared" si="219"/>
        <v>20</v>
      </c>
      <c r="GU147" s="581">
        <f t="shared" si="220"/>
        <v>0</v>
      </c>
      <c r="GV147" s="581">
        <f t="shared" si="221"/>
        <v>-20</v>
      </c>
      <c r="GW147" s="581">
        <f t="shared" si="222"/>
        <v>0</v>
      </c>
      <c r="GX147" s="581">
        <f t="shared" si="223"/>
        <v>20</v>
      </c>
      <c r="GY147" s="581">
        <f t="shared" si="224"/>
        <v>0</v>
      </c>
    </row>
    <row r="148" spans="1:207" ht="16.5" thickTop="1" thickBot="1" x14ac:dyDescent="0.3">
      <c r="A148" s="581">
        <v>1470</v>
      </c>
      <c r="B148" s="584" t="s">
        <v>136</v>
      </c>
      <c r="C148" s="581">
        <f t="shared" si="298"/>
        <v>21</v>
      </c>
      <c r="D148" s="581">
        <f t="shared" si="225"/>
        <v>2102</v>
      </c>
      <c r="E148" s="581">
        <v>1470</v>
      </c>
      <c r="F148" s="581">
        <f t="shared" si="299"/>
        <v>2</v>
      </c>
      <c r="G148" s="582" t="str">
        <f t="shared" si="200"/>
        <v>Cristal</v>
      </c>
      <c r="H148" s="581">
        <v>20</v>
      </c>
      <c r="I148" s="581">
        <v>0</v>
      </c>
      <c r="J148" s="581">
        <v>-20</v>
      </c>
      <c r="K148" s="581">
        <v>0</v>
      </c>
      <c r="L148" s="581">
        <f t="shared" si="226"/>
        <v>20</v>
      </c>
      <c r="M148" s="581">
        <f t="shared" si="227"/>
        <v>0</v>
      </c>
      <c r="N148" s="581">
        <f t="shared" si="228"/>
        <v>-20</v>
      </c>
      <c r="O148" s="581">
        <f t="shared" si="229"/>
        <v>0</v>
      </c>
      <c r="P148" s="581">
        <f t="shared" si="230"/>
        <v>20</v>
      </c>
      <c r="Q148" s="581">
        <f t="shared" si="231"/>
        <v>0</v>
      </c>
      <c r="R148" s="581">
        <f t="shared" si="232"/>
        <v>-20</v>
      </c>
      <c r="S148" s="581">
        <f t="shared" si="233"/>
        <v>0</v>
      </c>
      <c r="T148" s="581">
        <f t="shared" si="234"/>
        <v>20</v>
      </c>
      <c r="U148" s="581">
        <f t="shared" si="235"/>
        <v>0</v>
      </c>
      <c r="V148" s="581">
        <f t="shared" si="236"/>
        <v>-20</v>
      </c>
      <c r="W148" s="581">
        <f t="shared" si="237"/>
        <v>0</v>
      </c>
      <c r="X148" s="581">
        <f t="shared" si="238"/>
        <v>20</v>
      </c>
      <c r="Y148" s="581">
        <f t="shared" si="239"/>
        <v>0</v>
      </c>
      <c r="Z148" s="581">
        <f t="shared" si="240"/>
        <v>-20</v>
      </c>
      <c r="AA148" s="581">
        <f t="shared" si="241"/>
        <v>0</v>
      </c>
      <c r="AB148" s="581">
        <f t="shared" si="242"/>
        <v>20</v>
      </c>
      <c r="AC148" s="581">
        <f t="shared" si="243"/>
        <v>0</v>
      </c>
      <c r="AD148" s="581">
        <f t="shared" si="244"/>
        <v>-20</v>
      </c>
      <c r="AE148" s="581">
        <f t="shared" si="245"/>
        <v>0</v>
      </c>
      <c r="AF148" s="581">
        <f t="shared" si="246"/>
        <v>20</v>
      </c>
      <c r="AG148" s="581">
        <f t="shared" si="247"/>
        <v>0</v>
      </c>
      <c r="AH148" s="581">
        <f t="shared" si="248"/>
        <v>-20</v>
      </c>
      <c r="AI148" s="581">
        <f t="shared" si="249"/>
        <v>0</v>
      </c>
      <c r="AJ148" s="581">
        <f t="shared" si="250"/>
        <v>20</v>
      </c>
      <c r="AK148" s="581">
        <f t="shared" si="251"/>
        <v>0</v>
      </c>
      <c r="AL148" s="581">
        <f t="shared" si="252"/>
        <v>-20</v>
      </c>
      <c r="AM148" s="581">
        <f t="shared" si="253"/>
        <v>0</v>
      </c>
      <c r="AN148" s="581">
        <f t="shared" si="254"/>
        <v>20</v>
      </c>
      <c r="AO148" s="581">
        <f t="shared" si="255"/>
        <v>0</v>
      </c>
      <c r="AP148" s="581">
        <f t="shared" si="256"/>
        <v>-20</v>
      </c>
      <c r="AQ148" s="581">
        <f t="shared" si="257"/>
        <v>0</v>
      </c>
      <c r="AR148" s="581">
        <f t="shared" si="258"/>
        <v>20</v>
      </c>
      <c r="AS148" s="581">
        <f t="shared" si="259"/>
        <v>0</v>
      </c>
      <c r="AT148" s="581">
        <f t="shared" si="260"/>
        <v>-20</v>
      </c>
      <c r="AU148" s="581">
        <f t="shared" si="261"/>
        <v>0</v>
      </c>
      <c r="AV148" s="581">
        <f t="shared" si="262"/>
        <v>20</v>
      </c>
      <c r="AW148" s="581">
        <f t="shared" si="263"/>
        <v>0</v>
      </c>
      <c r="AX148" s="581">
        <f t="shared" si="264"/>
        <v>-20</v>
      </c>
      <c r="AY148" s="581">
        <f t="shared" si="265"/>
        <v>0</v>
      </c>
      <c r="AZ148" s="581">
        <f t="shared" si="266"/>
        <v>20</v>
      </c>
      <c r="BA148" s="581">
        <f t="shared" si="267"/>
        <v>0</v>
      </c>
      <c r="BB148" s="581">
        <f t="shared" si="268"/>
        <v>-20</v>
      </c>
      <c r="BC148" s="581">
        <f t="shared" si="269"/>
        <v>0</v>
      </c>
      <c r="BD148" s="581">
        <f t="shared" si="270"/>
        <v>20</v>
      </c>
      <c r="BE148" s="581">
        <f t="shared" si="271"/>
        <v>0</v>
      </c>
      <c r="BF148" s="581">
        <f>H148*((Resultat_liste!$M150+20)/20)+Resultat_liste!$J150</f>
        <v>32</v>
      </c>
      <c r="BG148" s="581">
        <f>I148*((Resultat_liste!$M150+20)/20)+Resultat_liste!$J150</f>
        <v>-5</v>
      </c>
      <c r="BH148" s="581">
        <f>J148*((Resultat_liste!$M150+20)/20)+Resultat_liste!$J150</f>
        <v>-42</v>
      </c>
      <c r="BI148" s="581">
        <f>K148*((Resultat_liste!$M150+20)/20)+Resultat_liste!$J150</f>
        <v>-5</v>
      </c>
      <c r="BJ148" s="581">
        <f>L148*((Resultat_liste!$M150+20)/20)+Resultat_liste!$J150</f>
        <v>32</v>
      </c>
      <c r="BK148" s="581">
        <f>M148*((Resultat_liste!$M150+20)/20)+Resultat_liste!$J150</f>
        <v>-5</v>
      </c>
      <c r="BL148" s="581">
        <f>N148*((Resultat_liste!$M150+20)/20)+Resultat_liste!$J150</f>
        <v>-42</v>
      </c>
      <c r="BM148" s="581">
        <f>O148*((Resultat_liste!$M150+20)/20)+Resultat_liste!$J150</f>
        <v>-5</v>
      </c>
      <c r="BN148" s="581">
        <f>P148*((Resultat_liste!$M150+20)/20)+Resultat_liste!$J150</f>
        <v>32</v>
      </c>
      <c r="BO148" s="581">
        <f>Q148*((Resultat_liste!$M150+20)/20)+Resultat_liste!$J150</f>
        <v>-5</v>
      </c>
      <c r="BP148" s="581">
        <f>R148*((Resultat_liste!$M150+20)/20)+Resultat_liste!$J150</f>
        <v>-42</v>
      </c>
      <c r="BQ148" s="581">
        <f>S148*((Resultat_liste!$M150+20)/20)+Resultat_liste!$J150</f>
        <v>-5</v>
      </c>
      <c r="BR148" s="581">
        <f>T148*((Resultat_liste!$M150+20)/20)+Resultat_liste!$J150</f>
        <v>32</v>
      </c>
      <c r="BS148" s="581">
        <f>U148*((Resultat_liste!$M150+20)/20)+Resultat_liste!$J150</f>
        <v>-5</v>
      </c>
      <c r="BT148" s="581">
        <f>V148*((Resultat_liste!$M150+20)/20)+Resultat_liste!$J150</f>
        <v>-42</v>
      </c>
      <c r="BU148" s="581">
        <f>W148*((Resultat_liste!$M150+20)/20)+Resultat_liste!$J150</f>
        <v>-5</v>
      </c>
      <c r="BV148" s="581">
        <f>X148*((Resultat_liste!$M150+20)/20)+Resultat_liste!$J150</f>
        <v>32</v>
      </c>
      <c r="BW148" s="581">
        <f>Y148*((Resultat_liste!$M150+20)/20)+Resultat_liste!$J150</f>
        <v>-5</v>
      </c>
      <c r="BX148" s="581">
        <f>Z148*((Resultat_liste!$M150+20)/20)+Resultat_liste!$J150</f>
        <v>-42</v>
      </c>
      <c r="BY148" s="581">
        <f>AA148*((Resultat_liste!$M150+20)/20)+Resultat_liste!$J150</f>
        <v>-5</v>
      </c>
      <c r="BZ148" s="581">
        <f>AB148*((Resultat_liste!$M150+20)/20)+Resultat_liste!$J150</f>
        <v>32</v>
      </c>
      <c r="CA148" s="581">
        <f>AC148*((Resultat_liste!$M150+20)/20)+Resultat_liste!$J150</f>
        <v>-5</v>
      </c>
      <c r="CB148" s="581">
        <f>AD148*((Resultat_liste!$M150+20)/20)+Resultat_liste!$J150</f>
        <v>-42</v>
      </c>
      <c r="CC148" s="581">
        <f>AE148*((Resultat_liste!$M150+20)/20)+Resultat_liste!$J150</f>
        <v>-5</v>
      </c>
      <c r="CD148" s="581">
        <f>AF148*((Resultat_liste!$M150+20)/20)+Resultat_liste!$J150</f>
        <v>32</v>
      </c>
      <c r="CE148" s="581">
        <f>AG148*((Resultat_liste!$M150+20)/20)+Resultat_liste!$J150</f>
        <v>-5</v>
      </c>
      <c r="CF148" s="581">
        <f>AH148*((Resultat_liste!$M150+20)/20)+Resultat_liste!$J150</f>
        <v>-42</v>
      </c>
      <c r="CG148" s="581">
        <f>AI148*((Resultat_liste!$M150+20)/20)+Resultat_liste!$J150</f>
        <v>-5</v>
      </c>
      <c r="CH148" s="581">
        <f>AJ148*((Resultat_liste!$M150+20)/20)+Resultat_liste!$J150</f>
        <v>32</v>
      </c>
      <c r="CI148" s="581">
        <f>AK148*((Resultat_liste!$M150+20)/20)+Resultat_liste!$J150</f>
        <v>-5</v>
      </c>
      <c r="CJ148" s="581">
        <f>AL148*((Resultat_liste!$M150+20)/20)+Resultat_liste!$J150</f>
        <v>-42</v>
      </c>
      <c r="CK148" s="581">
        <f>AM148*((Resultat_liste!$M150+20)/20)+Resultat_liste!$J150</f>
        <v>-5</v>
      </c>
      <c r="CL148" s="581">
        <f>AN148*((Resultat_liste!$M150+20)/20)+Resultat_liste!$J150</f>
        <v>32</v>
      </c>
      <c r="CM148" s="581">
        <f>AO148*((Resultat_liste!$M150+20)/20)+Resultat_liste!$J150</f>
        <v>-5</v>
      </c>
      <c r="CN148" s="581">
        <f>AP148*((Resultat_liste!$M150+20)/20)+Resultat_liste!$J150</f>
        <v>-42</v>
      </c>
      <c r="CO148" s="581">
        <f>AQ148*((Resultat_liste!$M150+20)/20)+Resultat_liste!$J150</f>
        <v>-5</v>
      </c>
      <c r="CP148" s="581">
        <f>AR148*((Resultat_liste!$M150+20)/20)+Resultat_liste!$J150</f>
        <v>32</v>
      </c>
      <c r="CQ148" s="581">
        <f>AS148*((Resultat_liste!$M150+20)/20)+Resultat_liste!$J150</f>
        <v>-5</v>
      </c>
      <c r="CR148" s="581">
        <f>AT148*((Resultat_liste!$M150+20)/20)+Resultat_liste!$J150</f>
        <v>-42</v>
      </c>
      <c r="CS148" s="581">
        <f>AU148*((Resultat_liste!$M150+20)/20)+Resultat_liste!$J150</f>
        <v>-5</v>
      </c>
      <c r="CT148" s="581">
        <f>AV148*((Resultat_liste!$M150+20)/20)+Resultat_liste!$J150</f>
        <v>32</v>
      </c>
      <c r="CU148" s="581">
        <f>AW148*((Resultat_liste!$M150+20)/20)+Resultat_liste!$J150</f>
        <v>-5</v>
      </c>
      <c r="CV148" s="581">
        <f>AX148*((Resultat_liste!$M150+20)/20)+Resultat_liste!$J150</f>
        <v>-42</v>
      </c>
      <c r="CW148" s="581">
        <f>AY148*((Resultat_liste!$M150+20)/20)+Resultat_liste!$J150</f>
        <v>-5</v>
      </c>
      <c r="CX148" s="581">
        <f>AZ148*((Resultat_liste!$M150+20)/20)+Resultat_liste!$J150</f>
        <v>32</v>
      </c>
      <c r="CY148" s="581">
        <f>BA148*((Resultat_liste!$M150+20)/20)+Resultat_liste!$J150</f>
        <v>-5</v>
      </c>
      <c r="CZ148" s="581">
        <f>BB148*((Resultat_liste!$M150+20)/20)+Resultat_liste!$J150</f>
        <v>-42</v>
      </c>
      <c r="DA148" s="581">
        <f>BC148*((Resultat_liste!$M150+20)/20)+Resultat_liste!$J150</f>
        <v>-5</v>
      </c>
      <c r="DB148" s="581">
        <f>BD148*((Resultat_liste!$M150+20)/20)+Resultat_liste!$J150</f>
        <v>32</v>
      </c>
      <c r="DC148" s="581">
        <f>BE148*((Resultat_liste!$M150+20)/20)+Resultat_liste!$J150</f>
        <v>-5</v>
      </c>
      <c r="DD148" s="581">
        <f>H148*((Resultat_liste!$Y150+20)/20)+Resultat_liste!$V150</f>
        <v>33</v>
      </c>
      <c r="DE148" s="581">
        <f>I148*((Resultat_liste!$Y150+20)/20)+Resultat_liste!$V150</f>
        <v>0</v>
      </c>
      <c r="DF148" s="581">
        <f>J148*((Resultat_liste!$Y150+20)/20)+Resultat_liste!$V150</f>
        <v>-33</v>
      </c>
      <c r="DG148" s="581">
        <f>K148*((Resultat_liste!$Y150+20)/20)+Resultat_liste!$V150</f>
        <v>0</v>
      </c>
      <c r="DH148" s="581">
        <f>L148*((Resultat_liste!$Y150+20)/20)+Resultat_liste!$V150</f>
        <v>33</v>
      </c>
      <c r="DI148" s="581">
        <f>M148*((Resultat_liste!$Y150+20)/20)+Resultat_liste!$V150</f>
        <v>0</v>
      </c>
      <c r="DJ148" s="581">
        <f>N148*((Resultat_liste!$Y150+20)/20)+Resultat_liste!$V150</f>
        <v>-33</v>
      </c>
      <c r="DK148" s="581">
        <f>O148*((Resultat_liste!$Y150+20)/20)+Resultat_liste!$V150</f>
        <v>0</v>
      </c>
      <c r="DL148" s="581">
        <f>P148*((Resultat_liste!$Y150+20)/20)+Resultat_liste!$V150</f>
        <v>33</v>
      </c>
      <c r="DM148" s="581">
        <f>Q148*((Resultat_liste!$Y150+20)/20)+Resultat_liste!$V150</f>
        <v>0</v>
      </c>
      <c r="DN148" s="581">
        <f>R148*((Resultat_liste!$Y150+20)/20)+Resultat_liste!$V150</f>
        <v>-33</v>
      </c>
      <c r="DO148" s="581">
        <f>S148*((Resultat_liste!$Y150+20)/20)+Resultat_liste!$V150</f>
        <v>0</v>
      </c>
      <c r="DP148" s="581">
        <f>T148*((Resultat_liste!$Y150+20)/20)+Resultat_liste!$V150</f>
        <v>33</v>
      </c>
      <c r="DQ148" s="581">
        <f>U148*((Resultat_liste!$Y150+20)/20)+Resultat_liste!$V150</f>
        <v>0</v>
      </c>
      <c r="DR148" s="581">
        <f>V148*((Resultat_liste!$Y150+20)/20)+Resultat_liste!$V150</f>
        <v>-33</v>
      </c>
      <c r="DS148" s="581">
        <f>W148*((Resultat_liste!$Y150+20)/20)+Resultat_liste!$V150</f>
        <v>0</v>
      </c>
      <c r="DT148" s="581">
        <f>X148*((Resultat_liste!$Y150+20)/20)+Resultat_liste!$V150</f>
        <v>33</v>
      </c>
      <c r="DU148" s="581">
        <f>Y148*((Resultat_liste!$Y150+20)/20)+Resultat_liste!$V150</f>
        <v>0</v>
      </c>
      <c r="DV148" s="581">
        <f>Z148*((Resultat_liste!$Y150+20)/20)+Resultat_liste!$V150</f>
        <v>-33</v>
      </c>
      <c r="DW148" s="581">
        <f>AA148*((Resultat_liste!$Y150+20)/20)+Resultat_liste!$V150</f>
        <v>0</v>
      </c>
      <c r="DX148" s="581">
        <f>AB148*((Resultat_liste!$Y150+20)/20)+Resultat_liste!$V150</f>
        <v>33</v>
      </c>
      <c r="DY148" s="581">
        <f>AC148*((Resultat_liste!$Y150+20)/20)+Resultat_liste!$V150</f>
        <v>0</v>
      </c>
      <c r="DZ148" s="581">
        <f>AD148*((Resultat_liste!$Y150+20)/20)+Resultat_liste!$V150</f>
        <v>-33</v>
      </c>
      <c r="EA148" s="581">
        <f>AE148*((Resultat_liste!$Y150+20)/20)+Resultat_liste!$V150</f>
        <v>0</v>
      </c>
      <c r="EB148" s="581">
        <f>AF148*((Resultat_liste!$Y150+20)/20)+Resultat_liste!$V150</f>
        <v>33</v>
      </c>
      <c r="EC148" s="581">
        <f>AG148*((Resultat_liste!$Y150+20)/20)+Resultat_liste!$V150</f>
        <v>0</v>
      </c>
      <c r="ED148" s="581">
        <f>AH148*((Resultat_liste!$Y150+20)/20)+Resultat_liste!$V150</f>
        <v>-33</v>
      </c>
      <c r="EE148" s="581">
        <f>AI148*((Resultat_liste!$Y150+20)/20)+Resultat_liste!$V150</f>
        <v>0</v>
      </c>
      <c r="EF148" s="581">
        <f>AJ148*((Resultat_liste!$Y150+20)/20)+Resultat_liste!$V150</f>
        <v>33</v>
      </c>
      <c r="EG148" s="581">
        <f>AK148*((Resultat_liste!$Y150+20)/20)+Resultat_liste!$V150</f>
        <v>0</v>
      </c>
      <c r="EH148" s="581">
        <f>AL148*((Resultat_liste!$Y150+20)/20)+Resultat_liste!$V150</f>
        <v>-33</v>
      </c>
      <c r="EI148" s="581">
        <f>AM148*((Resultat_liste!$Y150+20)/20)+Resultat_liste!$V150</f>
        <v>0</v>
      </c>
      <c r="EJ148" s="581">
        <f>AN148*((Resultat_liste!$Y150+20)/20)+Resultat_liste!$V150</f>
        <v>33</v>
      </c>
      <c r="EK148" s="581">
        <f>AO148*((Resultat_liste!$Y150+20)/20)+Resultat_liste!$V150</f>
        <v>0</v>
      </c>
      <c r="EL148" s="581">
        <f>AP148*((Resultat_liste!$Y150+20)/20)+Resultat_liste!$V150</f>
        <v>-33</v>
      </c>
      <c r="EM148" s="581">
        <f>AQ148*((Resultat_liste!$Y150+20)/20)+Resultat_liste!$V150</f>
        <v>0</v>
      </c>
      <c r="EN148" s="581">
        <f>AR148*((Resultat_liste!$Y150+20)/20)+Resultat_liste!$V150</f>
        <v>33</v>
      </c>
      <c r="EO148" s="581">
        <f>AS148*((Resultat_liste!$Y150+20)/20)+Resultat_liste!$V150</f>
        <v>0</v>
      </c>
      <c r="EP148" s="581">
        <f>AT148*((Resultat_liste!$Y150+20)/20)+Resultat_liste!$V150</f>
        <v>-33</v>
      </c>
      <c r="EQ148" s="581">
        <f>AU148*((Resultat_liste!$Y150+20)/20)+Resultat_liste!$V150</f>
        <v>0</v>
      </c>
      <c r="ER148" s="581">
        <f>AV148*((Resultat_liste!$Y150+20)/20)+Resultat_liste!$V150</f>
        <v>33</v>
      </c>
      <c r="ES148" s="581">
        <f>AW148*((Resultat_liste!$Y150+20)/20)+Resultat_liste!$V150</f>
        <v>0</v>
      </c>
      <c r="ET148" s="581">
        <f>AX148*((Resultat_liste!$Y150+20)/20)+Resultat_liste!$V150</f>
        <v>-33</v>
      </c>
      <c r="EU148" s="581">
        <f>AY148*((Resultat_liste!$Y150+20)/20)+Resultat_liste!$V150</f>
        <v>0</v>
      </c>
      <c r="EV148" s="581">
        <f>AZ148*((Resultat_liste!$Y150+20)/20)+Resultat_liste!$V150</f>
        <v>33</v>
      </c>
      <c r="EW148" s="581">
        <f>BA148*((Resultat_liste!$Y150+20)/20)+Resultat_liste!$V150</f>
        <v>0</v>
      </c>
      <c r="EX148" s="581">
        <f>BB148*((Resultat_liste!$Y150+20)/20)+Resultat_liste!$V150</f>
        <v>-33</v>
      </c>
      <c r="EY148" s="581">
        <f>BC148*((Resultat_liste!$Y150+20)/20)+Resultat_liste!$V150</f>
        <v>0</v>
      </c>
      <c r="EZ148" s="581">
        <f>BD148*((Resultat_liste!$Y150+20)/20)+Resultat_liste!$V150</f>
        <v>33</v>
      </c>
      <c r="FA148" s="581">
        <f>BE148*((Resultat_liste!$Y150+20)/20)+Resultat_liste!$V150</f>
        <v>0</v>
      </c>
      <c r="FB148" s="581">
        <f t="shared" si="272"/>
        <v>20</v>
      </c>
      <c r="FC148" s="581">
        <f t="shared" si="273"/>
        <v>0</v>
      </c>
      <c r="FD148" s="581">
        <f t="shared" si="274"/>
        <v>-20</v>
      </c>
      <c r="FE148" s="581">
        <f t="shared" si="275"/>
        <v>0</v>
      </c>
      <c r="FF148" s="581">
        <f t="shared" si="276"/>
        <v>20</v>
      </c>
      <c r="FG148" s="581">
        <f t="shared" si="277"/>
        <v>0</v>
      </c>
      <c r="FH148" s="581">
        <f t="shared" si="278"/>
        <v>-20</v>
      </c>
      <c r="FI148" s="581">
        <f t="shared" si="279"/>
        <v>0</v>
      </c>
      <c r="FJ148" s="581">
        <f t="shared" si="280"/>
        <v>20</v>
      </c>
      <c r="FK148" s="581">
        <f t="shared" si="281"/>
        <v>0</v>
      </c>
      <c r="FL148" s="581">
        <f t="shared" si="282"/>
        <v>-20</v>
      </c>
      <c r="FM148" s="581">
        <f t="shared" si="283"/>
        <v>0</v>
      </c>
      <c r="FN148" s="581">
        <f t="shared" si="284"/>
        <v>20</v>
      </c>
      <c r="FO148" s="581">
        <f t="shared" si="285"/>
        <v>0</v>
      </c>
      <c r="FP148" s="581">
        <f t="shared" si="286"/>
        <v>-20</v>
      </c>
      <c r="FQ148" s="581">
        <f t="shared" si="287"/>
        <v>0</v>
      </c>
      <c r="FR148" s="581">
        <f t="shared" si="288"/>
        <v>20</v>
      </c>
      <c r="FS148" s="581">
        <f t="shared" si="289"/>
        <v>0</v>
      </c>
      <c r="FT148" s="581">
        <f t="shared" si="290"/>
        <v>-20</v>
      </c>
      <c r="FU148" s="581">
        <f t="shared" si="291"/>
        <v>0</v>
      </c>
      <c r="FV148" s="581">
        <f t="shared" si="292"/>
        <v>20</v>
      </c>
      <c r="FW148" s="581">
        <f t="shared" si="293"/>
        <v>0</v>
      </c>
      <c r="FX148" s="581">
        <f t="shared" si="294"/>
        <v>-20</v>
      </c>
      <c r="FY148" s="581">
        <f t="shared" si="295"/>
        <v>0</v>
      </c>
      <c r="FZ148" s="581">
        <f t="shared" si="296"/>
        <v>20</v>
      </c>
      <c r="GA148" s="581">
        <f t="shared" si="297"/>
        <v>0</v>
      </c>
      <c r="GB148" s="581">
        <f t="shared" si="201"/>
        <v>-20</v>
      </c>
      <c r="GC148" s="581">
        <f t="shared" si="202"/>
        <v>0</v>
      </c>
      <c r="GD148" s="581">
        <f t="shared" si="203"/>
        <v>20</v>
      </c>
      <c r="GE148" s="581">
        <f t="shared" si="204"/>
        <v>0</v>
      </c>
      <c r="GF148" s="581">
        <f t="shared" si="205"/>
        <v>-20</v>
      </c>
      <c r="GG148" s="581">
        <f t="shared" si="206"/>
        <v>0</v>
      </c>
      <c r="GH148" s="581">
        <f t="shared" si="207"/>
        <v>20</v>
      </c>
      <c r="GI148" s="581">
        <f t="shared" si="208"/>
        <v>0</v>
      </c>
      <c r="GJ148" s="581">
        <f t="shared" si="209"/>
        <v>-20</v>
      </c>
      <c r="GK148" s="581">
        <f t="shared" si="210"/>
        <v>0</v>
      </c>
      <c r="GL148" s="581">
        <f t="shared" si="211"/>
        <v>20</v>
      </c>
      <c r="GM148" s="581">
        <f t="shared" si="212"/>
        <v>0</v>
      </c>
      <c r="GN148" s="581">
        <f t="shared" si="213"/>
        <v>-20</v>
      </c>
      <c r="GO148" s="581">
        <f t="shared" si="214"/>
        <v>0</v>
      </c>
      <c r="GP148" s="581">
        <f t="shared" si="215"/>
        <v>20</v>
      </c>
      <c r="GQ148" s="581">
        <f t="shared" si="216"/>
        <v>0</v>
      </c>
      <c r="GR148" s="581">
        <f t="shared" si="217"/>
        <v>-20</v>
      </c>
      <c r="GS148" s="581">
        <f t="shared" si="218"/>
        <v>0</v>
      </c>
      <c r="GT148" s="581">
        <f t="shared" si="219"/>
        <v>20</v>
      </c>
      <c r="GU148" s="581">
        <f t="shared" si="220"/>
        <v>0</v>
      </c>
      <c r="GV148" s="581">
        <f t="shared" si="221"/>
        <v>-20</v>
      </c>
      <c r="GW148" s="581">
        <f t="shared" si="222"/>
        <v>0</v>
      </c>
      <c r="GX148" s="581">
        <f t="shared" si="223"/>
        <v>20</v>
      </c>
      <c r="GY148" s="581">
        <f t="shared" si="224"/>
        <v>0</v>
      </c>
    </row>
    <row r="149" spans="1:207" ht="16.5" thickTop="1" thickBot="1" x14ac:dyDescent="0.3">
      <c r="A149" s="581">
        <v>1480</v>
      </c>
      <c r="B149" s="584" t="s">
        <v>136</v>
      </c>
      <c r="C149" s="581">
        <f t="shared" si="298"/>
        <v>21</v>
      </c>
      <c r="D149" s="581">
        <f t="shared" si="225"/>
        <v>2103</v>
      </c>
      <c r="E149" s="581">
        <v>1480</v>
      </c>
      <c r="F149" s="581">
        <f t="shared" si="299"/>
        <v>3</v>
      </c>
      <c r="G149" s="582" t="str">
        <f t="shared" si="200"/>
        <v>Cristal</v>
      </c>
      <c r="H149" s="581">
        <v>20</v>
      </c>
      <c r="I149" s="581">
        <v>0</v>
      </c>
      <c r="J149" s="581">
        <v>-20</v>
      </c>
      <c r="K149" s="581">
        <v>0</v>
      </c>
      <c r="L149" s="581">
        <f t="shared" si="226"/>
        <v>20</v>
      </c>
      <c r="M149" s="581">
        <f t="shared" si="227"/>
        <v>0</v>
      </c>
      <c r="N149" s="581">
        <f t="shared" si="228"/>
        <v>-20</v>
      </c>
      <c r="O149" s="581">
        <f t="shared" si="229"/>
        <v>0</v>
      </c>
      <c r="P149" s="581">
        <f t="shared" si="230"/>
        <v>20</v>
      </c>
      <c r="Q149" s="581">
        <f t="shared" si="231"/>
        <v>0</v>
      </c>
      <c r="R149" s="581">
        <f t="shared" si="232"/>
        <v>-20</v>
      </c>
      <c r="S149" s="581">
        <f t="shared" si="233"/>
        <v>0</v>
      </c>
      <c r="T149" s="581">
        <f t="shared" si="234"/>
        <v>20</v>
      </c>
      <c r="U149" s="581">
        <f t="shared" si="235"/>
        <v>0</v>
      </c>
      <c r="V149" s="581">
        <f t="shared" si="236"/>
        <v>-20</v>
      </c>
      <c r="W149" s="581">
        <f t="shared" si="237"/>
        <v>0</v>
      </c>
      <c r="X149" s="581">
        <f t="shared" si="238"/>
        <v>20</v>
      </c>
      <c r="Y149" s="581">
        <f t="shared" si="239"/>
        <v>0</v>
      </c>
      <c r="Z149" s="581">
        <f t="shared" si="240"/>
        <v>-20</v>
      </c>
      <c r="AA149" s="581">
        <f t="shared" si="241"/>
        <v>0</v>
      </c>
      <c r="AB149" s="581">
        <f t="shared" si="242"/>
        <v>20</v>
      </c>
      <c r="AC149" s="581">
        <f t="shared" si="243"/>
        <v>0</v>
      </c>
      <c r="AD149" s="581">
        <f t="shared" si="244"/>
        <v>-20</v>
      </c>
      <c r="AE149" s="581">
        <f t="shared" si="245"/>
        <v>0</v>
      </c>
      <c r="AF149" s="581">
        <f t="shared" si="246"/>
        <v>20</v>
      </c>
      <c r="AG149" s="581">
        <f t="shared" si="247"/>
        <v>0</v>
      </c>
      <c r="AH149" s="581">
        <f t="shared" si="248"/>
        <v>-20</v>
      </c>
      <c r="AI149" s="581">
        <f t="shared" si="249"/>
        <v>0</v>
      </c>
      <c r="AJ149" s="581">
        <f t="shared" si="250"/>
        <v>20</v>
      </c>
      <c r="AK149" s="581">
        <f t="shared" si="251"/>
        <v>0</v>
      </c>
      <c r="AL149" s="581">
        <f t="shared" si="252"/>
        <v>-20</v>
      </c>
      <c r="AM149" s="581">
        <f t="shared" si="253"/>
        <v>0</v>
      </c>
      <c r="AN149" s="581">
        <f t="shared" si="254"/>
        <v>20</v>
      </c>
      <c r="AO149" s="581">
        <f t="shared" si="255"/>
        <v>0</v>
      </c>
      <c r="AP149" s="581">
        <f t="shared" si="256"/>
        <v>-20</v>
      </c>
      <c r="AQ149" s="581">
        <f t="shared" si="257"/>
        <v>0</v>
      </c>
      <c r="AR149" s="581">
        <f t="shared" si="258"/>
        <v>20</v>
      </c>
      <c r="AS149" s="581">
        <f t="shared" si="259"/>
        <v>0</v>
      </c>
      <c r="AT149" s="581">
        <f t="shared" si="260"/>
        <v>-20</v>
      </c>
      <c r="AU149" s="581">
        <f t="shared" si="261"/>
        <v>0</v>
      </c>
      <c r="AV149" s="581">
        <f t="shared" si="262"/>
        <v>20</v>
      </c>
      <c r="AW149" s="581">
        <f t="shared" si="263"/>
        <v>0</v>
      </c>
      <c r="AX149" s="581">
        <f t="shared" si="264"/>
        <v>-20</v>
      </c>
      <c r="AY149" s="581">
        <f t="shared" si="265"/>
        <v>0</v>
      </c>
      <c r="AZ149" s="581">
        <f t="shared" si="266"/>
        <v>20</v>
      </c>
      <c r="BA149" s="581">
        <f t="shared" si="267"/>
        <v>0</v>
      </c>
      <c r="BB149" s="581">
        <f t="shared" si="268"/>
        <v>-20</v>
      </c>
      <c r="BC149" s="581">
        <f t="shared" si="269"/>
        <v>0</v>
      </c>
      <c r="BD149" s="581">
        <f t="shared" si="270"/>
        <v>20</v>
      </c>
      <c r="BE149" s="581">
        <f t="shared" si="271"/>
        <v>0</v>
      </c>
      <c r="BF149" s="581">
        <f>H149*((Resultat_liste!$M151+20)/20)+Resultat_liste!$J151</f>
        <v>33</v>
      </c>
      <c r="BG149" s="581">
        <f>I149*((Resultat_liste!$M151+20)/20)+Resultat_liste!$J151</f>
        <v>0</v>
      </c>
      <c r="BH149" s="581">
        <f>J149*((Resultat_liste!$M151+20)/20)+Resultat_liste!$J151</f>
        <v>-33</v>
      </c>
      <c r="BI149" s="581">
        <f>K149*((Resultat_liste!$M151+20)/20)+Resultat_liste!$J151</f>
        <v>0</v>
      </c>
      <c r="BJ149" s="581">
        <f>L149*((Resultat_liste!$M151+20)/20)+Resultat_liste!$J151</f>
        <v>33</v>
      </c>
      <c r="BK149" s="581">
        <f>M149*((Resultat_liste!$M151+20)/20)+Resultat_liste!$J151</f>
        <v>0</v>
      </c>
      <c r="BL149" s="581">
        <f>N149*((Resultat_liste!$M151+20)/20)+Resultat_liste!$J151</f>
        <v>-33</v>
      </c>
      <c r="BM149" s="581">
        <f>O149*((Resultat_liste!$M151+20)/20)+Resultat_liste!$J151</f>
        <v>0</v>
      </c>
      <c r="BN149" s="581">
        <f>P149*((Resultat_liste!$M151+20)/20)+Resultat_liste!$J151</f>
        <v>33</v>
      </c>
      <c r="BO149" s="581">
        <f>Q149*((Resultat_liste!$M151+20)/20)+Resultat_liste!$J151</f>
        <v>0</v>
      </c>
      <c r="BP149" s="581">
        <f>R149*((Resultat_liste!$M151+20)/20)+Resultat_liste!$J151</f>
        <v>-33</v>
      </c>
      <c r="BQ149" s="581">
        <f>S149*((Resultat_liste!$M151+20)/20)+Resultat_liste!$J151</f>
        <v>0</v>
      </c>
      <c r="BR149" s="581">
        <f>T149*((Resultat_liste!$M151+20)/20)+Resultat_liste!$J151</f>
        <v>33</v>
      </c>
      <c r="BS149" s="581">
        <f>U149*((Resultat_liste!$M151+20)/20)+Resultat_liste!$J151</f>
        <v>0</v>
      </c>
      <c r="BT149" s="581">
        <f>V149*((Resultat_liste!$M151+20)/20)+Resultat_liste!$J151</f>
        <v>-33</v>
      </c>
      <c r="BU149" s="581">
        <f>W149*((Resultat_liste!$M151+20)/20)+Resultat_liste!$J151</f>
        <v>0</v>
      </c>
      <c r="BV149" s="581">
        <f>X149*((Resultat_liste!$M151+20)/20)+Resultat_liste!$J151</f>
        <v>33</v>
      </c>
      <c r="BW149" s="581">
        <f>Y149*((Resultat_liste!$M151+20)/20)+Resultat_liste!$J151</f>
        <v>0</v>
      </c>
      <c r="BX149" s="581">
        <f>Z149*((Resultat_liste!$M151+20)/20)+Resultat_liste!$J151</f>
        <v>-33</v>
      </c>
      <c r="BY149" s="581">
        <f>AA149*((Resultat_liste!$M151+20)/20)+Resultat_liste!$J151</f>
        <v>0</v>
      </c>
      <c r="BZ149" s="581">
        <f>AB149*((Resultat_liste!$M151+20)/20)+Resultat_liste!$J151</f>
        <v>33</v>
      </c>
      <c r="CA149" s="581">
        <f>AC149*((Resultat_liste!$M151+20)/20)+Resultat_liste!$J151</f>
        <v>0</v>
      </c>
      <c r="CB149" s="581">
        <f>AD149*((Resultat_liste!$M151+20)/20)+Resultat_liste!$J151</f>
        <v>-33</v>
      </c>
      <c r="CC149" s="581">
        <f>AE149*((Resultat_liste!$M151+20)/20)+Resultat_liste!$J151</f>
        <v>0</v>
      </c>
      <c r="CD149" s="581">
        <f>AF149*((Resultat_liste!$M151+20)/20)+Resultat_liste!$J151</f>
        <v>33</v>
      </c>
      <c r="CE149" s="581">
        <f>AG149*((Resultat_liste!$M151+20)/20)+Resultat_liste!$J151</f>
        <v>0</v>
      </c>
      <c r="CF149" s="581">
        <f>AH149*((Resultat_liste!$M151+20)/20)+Resultat_liste!$J151</f>
        <v>-33</v>
      </c>
      <c r="CG149" s="581">
        <f>AI149*((Resultat_liste!$M151+20)/20)+Resultat_liste!$J151</f>
        <v>0</v>
      </c>
      <c r="CH149" s="581">
        <f>AJ149*((Resultat_liste!$M151+20)/20)+Resultat_liste!$J151</f>
        <v>33</v>
      </c>
      <c r="CI149" s="581">
        <f>AK149*((Resultat_liste!$M151+20)/20)+Resultat_liste!$J151</f>
        <v>0</v>
      </c>
      <c r="CJ149" s="581">
        <f>AL149*((Resultat_liste!$M151+20)/20)+Resultat_liste!$J151</f>
        <v>-33</v>
      </c>
      <c r="CK149" s="581">
        <f>AM149*((Resultat_liste!$M151+20)/20)+Resultat_liste!$J151</f>
        <v>0</v>
      </c>
      <c r="CL149" s="581">
        <f>AN149*((Resultat_liste!$M151+20)/20)+Resultat_liste!$J151</f>
        <v>33</v>
      </c>
      <c r="CM149" s="581">
        <f>AO149*((Resultat_liste!$M151+20)/20)+Resultat_liste!$J151</f>
        <v>0</v>
      </c>
      <c r="CN149" s="581">
        <f>AP149*((Resultat_liste!$M151+20)/20)+Resultat_liste!$J151</f>
        <v>-33</v>
      </c>
      <c r="CO149" s="581">
        <f>AQ149*((Resultat_liste!$M151+20)/20)+Resultat_liste!$J151</f>
        <v>0</v>
      </c>
      <c r="CP149" s="581">
        <f>AR149*((Resultat_liste!$M151+20)/20)+Resultat_liste!$J151</f>
        <v>33</v>
      </c>
      <c r="CQ149" s="581">
        <f>AS149*((Resultat_liste!$M151+20)/20)+Resultat_liste!$J151</f>
        <v>0</v>
      </c>
      <c r="CR149" s="581">
        <f>AT149*((Resultat_liste!$M151+20)/20)+Resultat_liste!$J151</f>
        <v>-33</v>
      </c>
      <c r="CS149" s="581">
        <f>AU149*((Resultat_liste!$M151+20)/20)+Resultat_liste!$J151</f>
        <v>0</v>
      </c>
      <c r="CT149" s="581">
        <f>AV149*((Resultat_liste!$M151+20)/20)+Resultat_liste!$J151</f>
        <v>33</v>
      </c>
      <c r="CU149" s="581">
        <f>AW149*((Resultat_liste!$M151+20)/20)+Resultat_liste!$J151</f>
        <v>0</v>
      </c>
      <c r="CV149" s="581">
        <f>AX149*((Resultat_liste!$M151+20)/20)+Resultat_liste!$J151</f>
        <v>-33</v>
      </c>
      <c r="CW149" s="581">
        <f>AY149*((Resultat_liste!$M151+20)/20)+Resultat_liste!$J151</f>
        <v>0</v>
      </c>
      <c r="CX149" s="581">
        <f>AZ149*((Resultat_liste!$M151+20)/20)+Resultat_liste!$J151</f>
        <v>33</v>
      </c>
      <c r="CY149" s="581">
        <f>BA149*((Resultat_liste!$M151+20)/20)+Resultat_liste!$J151</f>
        <v>0</v>
      </c>
      <c r="CZ149" s="581">
        <f>BB149*((Resultat_liste!$M151+20)/20)+Resultat_liste!$J151</f>
        <v>-33</v>
      </c>
      <c r="DA149" s="581">
        <f>BC149*((Resultat_liste!$M151+20)/20)+Resultat_liste!$J151</f>
        <v>0</v>
      </c>
      <c r="DB149" s="581">
        <f>BD149*((Resultat_liste!$M151+20)/20)+Resultat_liste!$J151</f>
        <v>33</v>
      </c>
      <c r="DC149" s="581">
        <f>BE149*((Resultat_liste!$M151+20)/20)+Resultat_liste!$J151</f>
        <v>0</v>
      </c>
      <c r="DD149" s="581">
        <f>H149*((Resultat_liste!$Y151+20)/20)+Resultat_liste!$V151</f>
        <v>27</v>
      </c>
      <c r="DE149" s="581">
        <f>I149*((Resultat_liste!$Y151+20)/20)+Resultat_liste!$V151</f>
        <v>0</v>
      </c>
      <c r="DF149" s="581">
        <f>J149*((Resultat_liste!$Y151+20)/20)+Resultat_liste!$V151</f>
        <v>-27</v>
      </c>
      <c r="DG149" s="581">
        <f>K149*((Resultat_liste!$Y151+20)/20)+Resultat_liste!$V151</f>
        <v>0</v>
      </c>
      <c r="DH149" s="581">
        <f>L149*((Resultat_liste!$Y151+20)/20)+Resultat_liste!$V151</f>
        <v>27</v>
      </c>
      <c r="DI149" s="581">
        <f>M149*((Resultat_liste!$Y151+20)/20)+Resultat_liste!$V151</f>
        <v>0</v>
      </c>
      <c r="DJ149" s="581">
        <f>N149*((Resultat_liste!$Y151+20)/20)+Resultat_liste!$V151</f>
        <v>-27</v>
      </c>
      <c r="DK149" s="581">
        <f>O149*((Resultat_liste!$Y151+20)/20)+Resultat_liste!$V151</f>
        <v>0</v>
      </c>
      <c r="DL149" s="581">
        <f>P149*((Resultat_liste!$Y151+20)/20)+Resultat_liste!$V151</f>
        <v>27</v>
      </c>
      <c r="DM149" s="581">
        <f>Q149*((Resultat_liste!$Y151+20)/20)+Resultat_liste!$V151</f>
        <v>0</v>
      </c>
      <c r="DN149" s="581">
        <f>R149*((Resultat_liste!$Y151+20)/20)+Resultat_liste!$V151</f>
        <v>-27</v>
      </c>
      <c r="DO149" s="581">
        <f>S149*((Resultat_liste!$Y151+20)/20)+Resultat_liste!$V151</f>
        <v>0</v>
      </c>
      <c r="DP149" s="581">
        <f>T149*((Resultat_liste!$Y151+20)/20)+Resultat_liste!$V151</f>
        <v>27</v>
      </c>
      <c r="DQ149" s="581">
        <f>U149*((Resultat_liste!$Y151+20)/20)+Resultat_liste!$V151</f>
        <v>0</v>
      </c>
      <c r="DR149" s="581">
        <f>V149*((Resultat_liste!$Y151+20)/20)+Resultat_liste!$V151</f>
        <v>-27</v>
      </c>
      <c r="DS149" s="581">
        <f>W149*((Resultat_liste!$Y151+20)/20)+Resultat_liste!$V151</f>
        <v>0</v>
      </c>
      <c r="DT149" s="581">
        <f>X149*((Resultat_liste!$Y151+20)/20)+Resultat_liste!$V151</f>
        <v>27</v>
      </c>
      <c r="DU149" s="581">
        <f>Y149*((Resultat_liste!$Y151+20)/20)+Resultat_liste!$V151</f>
        <v>0</v>
      </c>
      <c r="DV149" s="581">
        <f>Z149*((Resultat_liste!$Y151+20)/20)+Resultat_liste!$V151</f>
        <v>-27</v>
      </c>
      <c r="DW149" s="581">
        <f>AA149*((Resultat_liste!$Y151+20)/20)+Resultat_liste!$V151</f>
        <v>0</v>
      </c>
      <c r="DX149" s="581">
        <f>AB149*((Resultat_liste!$Y151+20)/20)+Resultat_liste!$V151</f>
        <v>27</v>
      </c>
      <c r="DY149" s="581">
        <f>AC149*((Resultat_liste!$Y151+20)/20)+Resultat_liste!$V151</f>
        <v>0</v>
      </c>
      <c r="DZ149" s="581">
        <f>AD149*((Resultat_liste!$Y151+20)/20)+Resultat_liste!$V151</f>
        <v>-27</v>
      </c>
      <c r="EA149" s="581">
        <f>AE149*((Resultat_liste!$Y151+20)/20)+Resultat_liste!$V151</f>
        <v>0</v>
      </c>
      <c r="EB149" s="581">
        <f>AF149*((Resultat_liste!$Y151+20)/20)+Resultat_liste!$V151</f>
        <v>27</v>
      </c>
      <c r="EC149" s="581">
        <f>AG149*((Resultat_liste!$Y151+20)/20)+Resultat_liste!$V151</f>
        <v>0</v>
      </c>
      <c r="ED149" s="581">
        <f>AH149*((Resultat_liste!$Y151+20)/20)+Resultat_liste!$V151</f>
        <v>-27</v>
      </c>
      <c r="EE149" s="581">
        <f>AI149*((Resultat_liste!$Y151+20)/20)+Resultat_liste!$V151</f>
        <v>0</v>
      </c>
      <c r="EF149" s="581">
        <f>AJ149*((Resultat_liste!$Y151+20)/20)+Resultat_liste!$V151</f>
        <v>27</v>
      </c>
      <c r="EG149" s="581">
        <f>AK149*((Resultat_liste!$Y151+20)/20)+Resultat_liste!$V151</f>
        <v>0</v>
      </c>
      <c r="EH149" s="581">
        <f>AL149*((Resultat_liste!$Y151+20)/20)+Resultat_liste!$V151</f>
        <v>-27</v>
      </c>
      <c r="EI149" s="581">
        <f>AM149*((Resultat_liste!$Y151+20)/20)+Resultat_liste!$V151</f>
        <v>0</v>
      </c>
      <c r="EJ149" s="581">
        <f>AN149*((Resultat_liste!$Y151+20)/20)+Resultat_liste!$V151</f>
        <v>27</v>
      </c>
      <c r="EK149" s="581">
        <f>AO149*((Resultat_liste!$Y151+20)/20)+Resultat_liste!$V151</f>
        <v>0</v>
      </c>
      <c r="EL149" s="581">
        <f>AP149*((Resultat_liste!$Y151+20)/20)+Resultat_liste!$V151</f>
        <v>-27</v>
      </c>
      <c r="EM149" s="581">
        <f>AQ149*((Resultat_liste!$Y151+20)/20)+Resultat_liste!$V151</f>
        <v>0</v>
      </c>
      <c r="EN149" s="581">
        <f>AR149*((Resultat_liste!$Y151+20)/20)+Resultat_liste!$V151</f>
        <v>27</v>
      </c>
      <c r="EO149" s="581">
        <f>AS149*((Resultat_liste!$Y151+20)/20)+Resultat_liste!$V151</f>
        <v>0</v>
      </c>
      <c r="EP149" s="581">
        <f>AT149*((Resultat_liste!$Y151+20)/20)+Resultat_liste!$V151</f>
        <v>-27</v>
      </c>
      <c r="EQ149" s="581">
        <f>AU149*((Resultat_liste!$Y151+20)/20)+Resultat_liste!$V151</f>
        <v>0</v>
      </c>
      <c r="ER149" s="581">
        <f>AV149*((Resultat_liste!$Y151+20)/20)+Resultat_liste!$V151</f>
        <v>27</v>
      </c>
      <c r="ES149" s="581">
        <f>AW149*((Resultat_liste!$Y151+20)/20)+Resultat_liste!$V151</f>
        <v>0</v>
      </c>
      <c r="ET149" s="581">
        <f>AX149*((Resultat_liste!$Y151+20)/20)+Resultat_liste!$V151</f>
        <v>-27</v>
      </c>
      <c r="EU149" s="581">
        <f>AY149*((Resultat_liste!$Y151+20)/20)+Resultat_liste!$V151</f>
        <v>0</v>
      </c>
      <c r="EV149" s="581">
        <f>AZ149*((Resultat_liste!$Y151+20)/20)+Resultat_liste!$V151</f>
        <v>27</v>
      </c>
      <c r="EW149" s="581">
        <f>BA149*((Resultat_liste!$Y151+20)/20)+Resultat_liste!$V151</f>
        <v>0</v>
      </c>
      <c r="EX149" s="581">
        <f>BB149*((Resultat_liste!$Y151+20)/20)+Resultat_liste!$V151</f>
        <v>-27</v>
      </c>
      <c r="EY149" s="581">
        <f>BC149*((Resultat_liste!$Y151+20)/20)+Resultat_liste!$V151</f>
        <v>0</v>
      </c>
      <c r="EZ149" s="581">
        <f>BD149*((Resultat_liste!$Y151+20)/20)+Resultat_liste!$V151</f>
        <v>27</v>
      </c>
      <c r="FA149" s="581">
        <f>BE149*((Resultat_liste!$Y151+20)/20)+Resultat_liste!$V151</f>
        <v>0</v>
      </c>
      <c r="FB149" s="581">
        <f t="shared" si="272"/>
        <v>20</v>
      </c>
      <c r="FC149" s="581">
        <f t="shared" si="273"/>
        <v>0</v>
      </c>
      <c r="FD149" s="581">
        <f t="shared" si="274"/>
        <v>-20</v>
      </c>
      <c r="FE149" s="581">
        <f t="shared" si="275"/>
        <v>0</v>
      </c>
      <c r="FF149" s="581">
        <f t="shared" si="276"/>
        <v>20</v>
      </c>
      <c r="FG149" s="581">
        <f t="shared" si="277"/>
        <v>0</v>
      </c>
      <c r="FH149" s="581">
        <f t="shared" si="278"/>
        <v>-20</v>
      </c>
      <c r="FI149" s="581">
        <f t="shared" si="279"/>
        <v>0</v>
      </c>
      <c r="FJ149" s="581">
        <f t="shared" si="280"/>
        <v>20</v>
      </c>
      <c r="FK149" s="581">
        <f t="shared" si="281"/>
        <v>0</v>
      </c>
      <c r="FL149" s="581">
        <f t="shared" si="282"/>
        <v>-20</v>
      </c>
      <c r="FM149" s="581">
        <f t="shared" si="283"/>
        <v>0</v>
      </c>
      <c r="FN149" s="581">
        <f t="shared" si="284"/>
        <v>20</v>
      </c>
      <c r="FO149" s="581">
        <f t="shared" si="285"/>
        <v>0</v>
      </c>
      <c r="FP149" s="581">
        <f t="shared" si="286"/>
        <v>-20</v>
      </c>
      <c r="FQ149" s="581">
        <f t="shared" si="287"/>
        <v>0</v>
      </c>
      <c r="FR149" s="581">
        <f t="shared" si="288"/>
        <v>20</v>
      </c>
      <c r="FS149" s="581">
        <f t="shared" si="289"/>
        <v>0</v>
      </c>
      <c r="FT149" s="581">
        <f t="shared" si="290"/>
        <v>-20</v>
      </c>
      <c r="FU149" s="581">
        <f t="shared" si="291"/>
        <v>0</v>
      </c>
      <c r="FV149" s="581">
        <f t="shared" si="292"/>
        <v>20</v>
      </c>
      <c r="FW149" s="581">
        <f t="shared" si="293"/>
        <v>0</v>
      </c>
      <c r="FX149" s="581">
        <f t="shared" si="294"/>
        <v>-20</v>
      </c>
      <c r="FY149" s="581">
        <f t="shared" si="295"/>
        <v>0</v>
      </c>
      <c r="FZ149" s="581">
        <f t="shared" si="296"/>
        <v>20</v>
      </c>
      <c r="GA149" s="581">
        <f t="shared" si="297"/>
        <v>0</v>
      </c>
      <c r="GB149" s="581">
        <f t="shared" si="201"/>
        <v>-20</v>
      </c>
      <c r="GC149" s="581">
        <f t="shared" si="202"/>
        <v>0</v>
      </c>
      <c r="GD149" s="581">
        <f t="shared" si="203"/>
        <v>20</v>
      </c>
      <c r="GE149" s="581">
        <f t="shared" si="204"/>
        <v>0</v>
      </c>
      <c r="GF149" s="581">
        <f t="shared" si="205"/>
        <v>-20</v>
      </c>
      <c r="GG149" s="581">
        <f t="shared" si="206"/>
        <v>0</v>
      </c>
      <c r="GH149" s="581">
        <f t="shared" si="207"/>
        <v>20</v>
      </c>
      <c r="GI149" s="581">
        <f t="shared" si="208"/>
        <v>0</v>
      </c>
      <c r="GJ149" s="581">
        <f t="shared" si="209"/>
        <v>-20</v>
      </c>
      <c r="GK149" s="581">
        <f t="shared" si="210"/>
        <v>0</v>
      </c>
      <c r="GL149" s="581">
        <f t="shared" si="211"/>
        <v>20</v>
      </c>
      <c r="GM149" s="581">
        <f t="shared" si="212"/>
        <v>0</v>
      </c>
      <c r="GN149" s="581">
        <f t="shared" si="213"/>
        <v>-20</v>
      </c>
      <c r="GO149" s="581">
        <f t="shared" si="214"/>
        <v>0</v>
      </c>
      <c r="GP149" s="581">
        <f t="shared" si="215"/>
        <v>20</v>
      </c>
      <c r="GQ149" s="581">
        <f t="shared" si="216"/>
        <v>0</v>
      </c>
      <c r="GR149" s="581">
        <f t="shared" si="217"/>
        <v>-20</v>
      </c>
      <c r="GS149" s="581">
        <f t="shared" si="218"/>
        <v>0</v>
      </c>
      <c r="GT149" s="581">
        <f t="shared" si="219"/>
        <v>20</v>
      </c>
      <c r="GU149" s="581">
        <f t="shared" si="220"/>
        <v>0</v>
      </c>
      <c r="GV149" s="581">
        <f t="shared" si="221"/>
        <v>-20</v>
      </c>
      <c r="GW149" s="581">
        <f t="shared" si="222"/>
        <v>0</v>
      </c>
      <c r="GX149" s="581">
        <f t="shared" si="223"/>
        <v>20</v>
      </c>
      <c r="GY149" s="581">
        <f t="shared" si="224"/>
        <v>0</v>
      </c>
    </row>
    <row r="150" spans="1:207" ht="16.5" thickTop="1" thickBot="1" x14ac:dyDescent="0.3">
      <c r="A150" s="581">
        <v>1490</v>
      </c>
      <c r="B150" s="584" t="s">
        <v>136</v>
      </c>
      <c r="C150" s="581">
        <f t="shared" si="298"/>
        <v>21</v>
      </c>
      <c r="D150" s="581">
        <f t="shared" si="225"/>
        <v>2104</v>
      </c>
      <c r="E150" s="581">
        <v>1490</v>
      </c>
      <c r="F150" s="581">
        <f t="shared" si="299"/>
        <v>4</v>
      </c>
      <c r="G150" s="582" t="str">
        <f t="shared" si="200"/>
        <v>Cristal</v>
      </c>
      <c r="H150" s="581">
        <v>20</v>
      </c>
      <c r="I150" s="581">
        <v>0</v>
      </c>
      <c r="J150" s="581">
        <v>-20</v>
      </c>
      <c r="K150" s="581">
        <v>0</v>
      </c>
      <c r="L150" s="581">
        <f t="shared" si="226"/>
        <v>20</v>
      </c>
      <c r="M150" s="581">
        <f t="shared" si="227"/>
        <v>0</v>
      </c>
      <c r="N150" s="581">
        <f t="shared" si="228"/>
        <v>-20</v>
      </c>
      <c r="O150" s="581">
        <f t="shared" si="229"/>
        <v>0</v>
      </c>
      <c r="P150" s="581">
        <f t="shared" si="230"/>
        <v>20</v>
      </c>
      <c r="Q150" s="581">
        <f t="shared" si="231"/>
        <v>0</v>
      </c>
      <c r="R150" s="581">
        <f t="shared" si="232"/>
        <v>-20</v>
      </c>
      <c r="S150" s="581">
        <f t="shared" si="233"/>
        <v>0</v>
      </c>
      <c r="T150" s="581">
        <f t="shared" si="234"/>
        <v>20</v>
      </c>
      <c r="U150" s="581">
        <f t="shared" si="235"/>
        <v>0</v>
      </c>
      <c r="V150" s="581">
        <f t="shared" si="236"/>
        <v>-20</v>
      </c>
      <c r="W150" s="581">
        <f t="shared" si="237"/>
        <v>0</v>
      </c>
      <c r="X150" s="581">
        <f t="shared" si="238"/>
        <v>20</v>
      </c>
      <c r="Y150" s="581">
        <f t="shared" si="239"/>
        <v>0</v>
      </c>
      <c r="Z150" s="581">
        <f t="shared" si="240"/>
        <v>-20</v>
      </c>
      <c r="AA150" s="581">
        <f t="shared" si="241"/>
        <v>0</v>
      </c>
      <c r="AB150" s="581">
        <f t="shared" si="242"/>
        <v>20</v>
      </c>
      <c r="AC150" s="581">
        <f t="shared" si="243"/>
        <v>0</v>
      </c>
      <c r="AD150" s="581">
        <f t="shared" si="244"/>
        <v>-20</v>
      </c>
      <c r="AE150" s="581">
        <f t="shared" si="245"/>
        <v>0</v>
      </c>
      <c r="AF150" s="581">
        <f t="shared" si="246"/>
        <v>20</v>
      </c>
      <c r="AG150" s="581">
        <f t="shared" si="247"/>
        <v>0</v>
      </c>
      <c r="AH150" s="581">
        <f t="shared" si="248"/>
        <v>-20</v>
      </c>
      <c r="AI150" s="581">
        <f t="shared" si="249"/>
        <v>0</v>
      </c>
      <c r="AJ150" s="581">
        <f t="shared" si="250"/>
        <v>20</v>
      </c>
      <c r="AK150" s="581">
        <f t="shared" si="251"/>
        <v>0</v>
      </c>
      <c r="AL150" s="581">
        <f t="shared" si="252"/>
        <v>-20</v>
      </c>
      <c r="AM150" s="581">
        <f t="shared" si="253"/>
        <v>0</v>
      </c>
      <c r="AN150" s="581">
        <f t="shared" si="254"/>
        <v>20</v>
      </c>
      <c r="AO150" s="581">
        <f t="shared" si="255"/>
        <v>0</v>
      </c>
      <c r="AP150" s="581">
        <f t="shared" si="256"/>
        <v>-20</v>
      </c>
      <c r="AQ150" s="581">
        <f t="shared" si="257"/>
        <v>0</v>
      </c>
      <c r="AR150" s="581">
        <f t="shared" si="258"/>
        <v>20</v>
      </c>
      <c r="AS150" s="581">
        <f t="shared" si="259"/>
        <v>0</v>
      </c>
      <c r="AT150" s="581">
        <f t="shared" si="260"/>
        <v>-20</v>
      </c>
      <c r="AU150" s="581">
        <f t="shared" si="261"/>
        <v>0</v>
      </c>
      <c r="AV150" s="581">
        <f t="shared" si="262"/>
        <v>20</v>
      </c>
      <c r="AW150" s="581">
        <f t="shared" si="263"/>
        <v>0</v>
      </c>
      <c r="AX150" s="581">
        <f t="shared" si="264"/>
        <v>-20</v>
      </c>
      <c r="AY150" s="581">
        <f t="shared" si="265"/>
        <v>0</v>
      </c>
      <c r="AZ150" s="581">
        <f t="shared" si="266"/>
        <v>20</v>
      </c>
      <c r="BA150" s="581">
        <f t="shared" si="267"/>
        <v>0</v>
      </c>
      <c r="BB150" s="581">
        <f t="shared" si="268"/>
        <v>-20</v>
      </c>
      <c r="BC150" s="581">
        <f t="shared" si="269"/>
        <v>0</v>
      </c>
      <c r="BD150" s="581">
        <f t="shared" si="270"/>
        <v>20</v>
      </c>
      <c r="BE150" s="581">
        <f t="shared" si="271"/>
        <v>0</v>
      </c>
      <c r="BF150" s="581">
        <f>H150*((Resultat_liste!$M152+20)/20)+Resultat_liste!$J152</f>
        <v>33</v>
      </c>
      <c r="BG150" s="581">
        <f>I150*((Resultat_liste!$M152+20)/20)+Resultat_liste!$J152</f>
        <v>0</v>
      </c>
      <c r="BH150" s="581">
        <f>J150*((Resultat_liste!$M152+20)/20)+Resultat_liste!$J152</f>
        <v>-33</v>
      </c>
      <c r="BI150" s="581">
        <f>K150*((Resultat_liste!$M152+20)/20)+Resultat_liste!$J152</f>
        <v>0</v>
      </c>
      <c r="BJ150" s="581">
        <f>L150*((Resultat_liste!$M152+20)/20)+Resultat_liste!$J152</f>
        <v>33</v>
      </c>
      <c r="BK150" s="581">
        <f>M150*((Resultat_liste!$M152+20)/20)+Resultat_liste!$J152</f>
        <v>0</v>
      </c>
      <c r="BL150" s="581">
        <f>N150*((Resultat_liste!$M152+20)/20)+Resultat_liste!$J152</f>
        <v>-33</v>
      </c>
      <c r="BM150" s="581">
        <f>O150*((Resultat_liste!$M152+20)/20)+Resultat_liste!$J152</f>
        <v>0</v>
      </c>
      <c r="BN150" s="581">
        <f>P150*((Resultat_liste!$M152+20)/20)+Resultat_liste!$J152</f>
        <v>33</v>
      </c>
      <c r="BO150" s="581">
        <f>Q150*((Resultat_liste!$M152+20)/20)+Resultat_liste!$J152</f>
        <v>0</v>
      </c>
      <c r="BP150" s="581">
        <f>R150*((Resultat_liste!$M152+20)/20)+Resultat_liste!$J152</f>
        <v>-33</v>
      </c>
      <c r="BQ150" s="581">
        <f>S150*((Resultat_liste!$M152+20)/20)+Resultat_liste!$J152</f>
        <v>0</v>
      </c>
      <c r="BR150" s="581">
        <f>T150*((Resultat_liste!$M152+20)/20)+Resultat_liste!$J152</f>
        <v>33</v>
      </c>
      <c r="BS150" s="581">
        <f>U150*((Resultat_liste!$M152+20)/20)+Resultat_liste!$J152</f>
        <v>0</v>
      </c>
      <c r="BT150" s="581">
        <f>V150*((Resultat_liste!$M152+20)/20)+Resultat_liste!$J152</f>
        <v>-33</v>
      </c>
      <c r="BU150" s="581">
        <f>W150*((Resultat_liste!$M152+20)/20)+Resultat_liste!$J152</f>
        <v>0</v>
      </c>
      <c r="BV150" s="581">
        <f>X150*((Resultat_liste!$M152+20)/20)+Resultat_liste!$J152</f>
        <v>33</v>
      </c>
      <c r="BW150" s="581">
        <f>Y150*((Resultat_liste!$M152+20)/20)+Resultat_liste!$J152</f>
        <v>0</v>
      </c>
      <c r="BX150" s="581">
        <f>Z150*((Resultat_liste!$M152+20)/20)+Resultat_liste!$J152</f>
        <v>-33</v>
      </c>
      <c r="BY150" s="581">
        <f>AA150*((Resultat_liste!$M152+20)/20)+Resultat_liste!$J152</f>
        <v>0</v>
      </c>
      <c r="BZ150" s="581">
        <f>AB150*((Resultat_liste!$M152+20)/20)+Resultat_liste!$J152</f>
        <v>33</v>
      </c>
      <c r="CA150" s="581">
        <f>AC150*((Resultat_liste!$M152+20)/20)+Resultat_liste!$J152</f>
        <v>0</v>
      </c>
      <c r="CB150" s="581">
        <f>AD150*((Resultat_liste!$M152+20)/20)+Resultat_liste!$J152</f>
        <v>-33</v>
      </c>
      <c r="CC150" s="581">
        <f>AE150*((Resultat_liste!$M152+20)/20)+Resultat_liste!$J152</f>
        <v>0</v>
      </c>
      <c r="CD150" s="581">
        <f>AF150*((Resultat_liste!$M152+20)/20)+Resultat_liste!$J152</f>
        <v>33</v>
      </c>
      <c r="CE150" s="581">
        <f>AG150*((Resultat_liste!$M152+20)/20)+Resultat_liste!$J152</f>
        <v>0</v>
      </c>
      <c r="CF150" s="581">
        <f>AH150*((Resultat_liste!$M152+20)/20)+Resultat_liste!$J152</f>
        <v>-33</v>
      </c>
      <c r="CG150" s="581">
        <f>AI150*((Resultat_liste!$M152+20)/20)+Resultat_liste!$J152</f>
        <v>0</v>
      </c>
      <c r="CH150" s="581">
        <f>AJ150*((Resultat_liste!$M152+20)/20)+Resultat_liste!$J152</f>
        <v>33</v>
      </c>
      <c r="CI150" s="581">
        <f>AK150*((Resultat_liste!$M152+20)/20)+Resultat_liste!$J152</f>
        <v>0</v>
      </c>
      <c r="CJ150" s="581">
        <f>AL150*((Resultat_liste!$M152+20)/20)+Resultat_liste!$J152</f>
        <v>-33</v>
      </c>
      <c r="CK150" s="581">
        <f>AM150*((Resultat_liste!$M152+20)/20)+Resultat_liste!$J152</f>
        <v>0</v>
      </c>
      <c r="CL150" s="581">
        <f>AN150*((Resultat_liste!$M152+20)/20)+Resultat_liste!$J152</f>
        <v>33</v>
      </c>
      <c r="CM150" s="581">
        <f>AO150*((Resultat_liste!$M152+20)/20)+Resultat_liste!$J152</f>
        <v>0</v>
      </c>
      <c r="CN150" s="581">
        <f>AP150*((Resultat_liste!$M152+20)/20)+Resultat_liste!$J152</f>
        <v>-33</v>
      </c>
      <c r="CO150" s="581">
        <f>AQ150*((Resultat_liste!$M152+20)/20)+Resultat_liste!$J152</f>
        <v>0</v>
      </c>
      <c r="CP150" s="581">
        <f>AR150*((Resultat_liste!$M152+20)/20)+Resultat_liste!$J152</f>
        <v>33</v>
      </c>
      <c r="CQ150" s="581">
        <f>AS150*((Resultat_liste!$M152+20)/20)+Resultat_liste!$J152</f>
        <v>0</v>
      </c>
      <c r="CR150" s="581">
        <f>AT150*((Resultat_liste!$M152+20)/20)+Resultat_liste!$J152</f>
        <v>-33</v>
      </c>
      <c r="CS150" s="581">
        <f>AU150*((Resultat_liste!$M152+20)/20)+Resultat_liste!$J152</f>
        <v>0</v>
      </c>
      <c r="CT150" s="581">
        <f>AV150*((Resultat_liste!$M152+20)/20)+Resultat_liste!$J152</f>
        <v>33</v>
      </c>
      <c r="CU150" s="581">
        <f>AW150*((Resultat_liste!$M152+20)/20)+Resultat_liste!$J152</f>
        <v>0</v>
      </c>
      <c r="CV150" s="581">
        <f>AX150*((Resultat_liste!$M152+20)/20)+Resultat_liste!$J152</f>
        <v>-33</v>
      </c>
      <c r="CW150" s="581">
        <f>AY150*((Resultat_liste!$M152+20)/20)+Resultat_liste!$J152</f>
        <v>0</v>
      </c>
      <c r="CX150" s="581">
        <f>AZ150*((Resultat_liste!$M152+20)/20)+Resultat_liste!$J152</f>
        <v>33</v>
      </c>
      <c r="CY150" s="581">
        <f>BA150*((Resultat_liste!$M152+20)/20)+Resultat_liste!$J152</f>
        <v>0</v>
      </c>
      <c r="CZ150" s="581">
        <f>BB150*((Resultat_liste!$M152+20)/20)+Resultat_liste!$J152</f>
        <v>-33</v>
      </c>
      <c r="DA150" s="581">
        <f>BC150*((Resultat_liste!$M152+20)/20)+Resultat_liste!$J152</f>
        <v>0</v>
      </c>
      <c r="DB150" s="581">
        <f>BD150*((Resultat_liste!$M152+20)/20)+Resultat_liste!$J152</f>
        <v>33</v>
      </c>
      <c r="DC150" s="581">
        <f>BE150*((Resultat_liste!$M152+20)/20)+Resultat_liste!$J152</f>
        <v>0</v>
      </c>
      <c r="DD150" s="581">
        <f>H150*((Resultat_liste!$Y152+20)/20)+Resultat_liste!$V152</f>
        <v>27</v>
      </c>
      <c r="DE150" s="581">
        <f>I150*((Resultat_liste!$Y152+20)/20)+Resultat_liste!$V152</f>
        <v>0</v>
      </c>
      <c r="DF150" s="581">
        <f>J150*((Resultat_liste!$Y152+20)/20)+Resultat_liste!$V152</f>
        <v>-27</v>
      </c>
      <c r="DG150" s="581">
        <f>K150*((Resultat_liste!$Y152+20)/20)+Resultat_liste!$V152</f>
        <v>0</v>
      </c>
      <c r="DH150" s="581">
        <f>L150*((Resultat_liste!$Y152+20)/20)+Resultat_liste!$V152</f>
        <v>27</v>
      </c>
      <c r="DI150" s="581">
        <f>M150*((Resultat_liste!$Y152+20)/20)+Resultat_liste!$V152</f>
        <v>0</v>
      </c>
      <c r="DJ150" s="581">
        <f>N150*((Resultat_liste!$Y152+20)/20)+Resultat_liste!$V152</f>
        <v>-27</v>
      </c>
      <c r="DK150" s="581">
        <f>O150*((Resultat_liste!$Y152+20)/20)+Resultat_liste!$V152</f>
        <v>0</v>
      </c>
      <c r="DL150" s="581">
        <f>P150*((Resultat_liste!$Y152+20)/20)+Resultat_liste!$V152</f>
        <v>27</v>
      </c>
      <c r="DM150" s="581">
        <f>Q150*((Resultat_liste!$Y152+20)/20)+Resultat_liste!$V152</f>
        <v>0</v>
      </c>
      <c r="DN150" s="581">
        <f>R150*((Resultat_liste!$Y152+20)/20)+Resultat_liste!$V152</f>
        <v>-27</v>
      </c>
      <c r="DO150" s="581">
        <f>S150*((Resultat_liste!$Y152+20)/20)+Resultat_liste!$V152</f>
        <v>0</v>
      </c>
      <c r="DP150" s="581">
        <f>T150*((Resultat_liste!$Y152+20)/20)+Resultat_liste!$V152</f>
        <v>27</v>
      </c>
      <c r="DQ150" s="581">
        <f>U150*((Resultat_liste!$Y152+20)/20)+Resultat_liste!$V152</f>
        <v>0</v>
      </c>
      <c r="DR150" s="581">
        <f>V150*((Resultat_liste!$Y152+20)/20)+Resultat_liste!$V152</f>
        <v>-27</v>
      </c>
      <c r="DS150" s="581">
        <f>W150*((Resultat_liste!$Y152+20)/20)+Resultat_liste!$V152</f>
        <v>0</v>
      </c>
      <c r="DT150" s="581">
        <f>X150*((Resultat_liste!$Y152+20)/20)+Resultat_liste!$V152</f>
        <v>27</v>
      </c>
      <c r="DU150" s="581">
        <f>Y150*((Resultat_liste!$Y152+20)/20)+Resultat_liste!$V152</f>
        <v>0</v>
      </c>
      <c r="DV150" s="581">
        <f>Z150*((Resultat_liste!$Y152+20)/20)+Resultat_liste!$V152</f>
        <v>-27</v>
      </c>
      <c r="DW150" s="581">
        <f>AA150*((Resultat_liste!$Y152+20)/20)+Resultat_liste!$V152</f>
        <v>0</v>
      </c>
      <c r="DX150" s="581">
        <f>AB150*((Resultat_liste!$Y152+20)/20)+Resultat_liste!$V152</f>
        <v>27</v>
      </c>
      <c r="DY150" s="581">
        <f>AC150*((Resultat_liste!$Y152+20)/20)+Resultat_liste!$V152</f>
        <v>0</v>
      </c>
      <c r="DZ150" s="581">
        <f>AD150*((Resultat_liste!$Y152+20)/20)+Resultat_liste!$V152</f>
        <v>-27</v>
      </c>
      <c r="EA150" s="581">
        <f>AE150*((Resultat_liste!$Y152+20)/20)+Resultat_liste!$V152</f>
        <v>0</v>
      </c>
      <c r="EB150" s="581">
        <f>AF150*((Resultat_liste!$Y152+20)/20)+Resultat_liste!$V152</f>
        <v>27</v>
      </c>
      <c r="EC150" s="581">
        <f>AG150*((Resultat_liste!$Y152+20)/20)+Resultat_liste!$V152</f>
        <v>0</v>
      </c>
      <c r="ED150" s="581">
        <f>AH150*((Resultat_liste!$Y152+20)/20)+Resultat_liste!$V152</f>
        <v>-27</v>
      </c>
      <c r="EE150" s="581">
        <f>AI150*((Resultat_liste!$Y152+20)/20)+Resultat_liste!$V152</f>
        <v>0</v>
      </c>
      <c r="EF150" s="581">
        <f>AJ150*((Resultat_liste!$Y152+20)/20)+Resultat_liste!$V152</f>
        <v>27</v>
      </c>
      <c r="EG150" s="581">
        <f>AK150*((Resultat_liste!$Y152+20)/20)+Resultat_liste!$V152</f>
        <v>0</v>
      </c>
      <c r="EH150" s="581">
        <f>AL150*((Resultat_liste!$Y152+20)/20)+Resultat_liste!$V152</f>
        <v>-27</v>
      </c>
      <c r="EI150" s="581">
        <f>AM150*((Resultat_liste!$Y152+20)/20)+Resultat_liste!$V152</f>
        <v>0</v>
      </c>
      <c r="EJ150" s="581">
        <f>AN150*((Resultat_liste!$Y152+20)/20)+Resultat_liste!$V152</f>
        <v>27</v>
      </c>
      <c r="EK150" s="581">
        <f>AO150*((Resultat_liste!$Y152+20)/20)+Resultat_liste!$V152</f>
        <v>0</v>
      </c>
      <c r="EL150" s="581">
        <f>AP150*((Resultat_liste!$Y152+20)/20)+Resultat_liste!$V152</f>
        <v>-27</v>
      </c>
      <c r="EM150" s="581">
        <f>AQ150*((Resultat_liste!$Y152+20)/20)+Resultat_liste!$V152</f>
        <v>0</v>
      </c>
      <c r="EN150" s="581">
        <f>AR150*((Resultat_liste!$Y152+20)/20)+Resultat_liste!$V152</f>
        <v>27</v>
      </c>
      <c r="EO150" s="581">
        <f>AS150*((Resultat_liste!$Y152+20)/20)+Resultat_liste!$V152</f>
        <v>0</v>
      </c>
      <c r="EP150" s="581">
        <f>AT150*((Resultat_liste!$Y152+20)/20)+Resultat_liste!$V152</f>
        <v>-27</v>
      </c>
      <c r="EQ150" s="581">
        <f>AU150*((Resultat_liste!$Y152+20)/20)+Resultat_liste!$V152</f>
        <v>0</v>
      </c>
      <c r="ER150" s="581">
        <f>AV150*((Resultat_liste!$Y152+20)/20)+Resultat_liste!$V152</f>
        <v>27</v>
      </c>
      <c r="ES150" s="581">
        <f>AW150*((Resultat_liste!$Y152+20)/20)+Resultat_liste!$V152</f>
        <v>0</v>
      </c>
      <c r="ET150" s="581">
        <f>AX150*((Resultat_liste!$Y152+20)/20)+Resultat_liste!$V152</f>
        <v>-27</v>
      </c>
      <c r="EU150" s="581">
        <f>AY150*((Resultat_liste!$Y152+20)/20)+Resultat_liste!$V152</f>
        <v>0</v>
      </c>
      <c r="EV150" s="581">
        <f>AZ150*((Resultat_liste!$Y152+20)/20)+Resultat_liste!$V152</f>
        <v>27</v>
      </c>
      <c r="EW150" s="581">
        <f>BA150*((Resultat_liste!$Y152+20)/20)+Resultat_liste!$V152</f>
        <v>0</v>
      </c>
      <c r="EX150" s="581">
        <f>BB150*((Resultat_liste!$Y152+20)/20)+Resultat_liste!$V152</f>
        <v>-27</v>
      </c>
      <c r="EY150" s="581">
        <f>BC150*((Resultat_liste!$Y152+20)/20)+Resultat_liste!$V152</f>
        <v>0</v>
      </c>
      <c r="EZ150" s="581">
        <f>BD150*((Resultat_liste!$Y152+20)/20)+Resultat_liste!$V152</f>
        <v>27</v>
      </c>
      <c r="FA150" s="581">
        <f>BE150*((Resultat_liste!$Y152+20)/20)+Resultat_liste!$V152</f>
        <v>0</v>
      </c>
      <c r="FB150" s="581">
        <f t="shared" si="272"/>
        <v>20</v>
      </c>
      <c r="FC150" s="581">
        <f t="shared" si="273"/>
        <v>0</v>
      </c>
      <c r="FD150" s="581">
        <f t="shared" si="274"/>
        <v>-20</v>
      </c>
      <c r="FE150" s="581">
        <f t="shared" si="275"/>
        <v>0</v>
      </c>
      <c r="FF150" s="581">
        <f t="shared" si="276"/>
        <v>20</v>
      </c>
      <c r="FG150" s="581">
        <f t="shared" si="277"/>
        <v>0</v>
      </c>
      <c r="FH150" s="581">
        <f t="shared" si="278"/>
        <v>-20</v>
      </c>
      <c r="FI150" s="581">
        <f t="shared" si="279"/>
        <v>0</v>
      </c>
      <c r="FJ150" s="581">
        <f t="shared" si="280"/>
        <v>20</v>
      </c>
      <c r="FK150" s="581">
        <f t="shared" si="281"/>
        <v>0</v>
      </c>
      <c r="FL150" s="581">
        <f t="shared" si="282"/>
        <v>-20</v>
      </c>
      <c r="FM150" s="581">
        <f t="shared" si="283"/>
        <v>0</v>
      </c>
      <c r="FN150" s="581">
        <f t="shared" si="284"/>
        <v>20</v>
      </c>
      <c r="FO150" s="581">
        <f t="shared" si="285"/>
        <v>0</v>
      </c>
      <c r="FP150" s="581">
        <f t="shared" si="286"/>
        <v>-20</v>
      </c>
      <c r="FQ150" s="581">
        <f t="shared" si="287"/>
        <v>0</v>
      </c>
      <c r="FR150" s="581">
        <f t="shared" si="288"/>
        <v>20</v>
      </c>
      <c r="FS150" s="581">
        <f t="shared" si="289"/>
        <v>0</v>
      </c>
      <c r="FT150" s="581">
        <f t="shared" si="290"/>
        <v>-20</v>
      </c>
      <c r="FU150" s="581">
        <f t="shared" si="291"/>
        <v>0</v>
      </c>
      <c r="FV150" s="581">
        <f t="shared" si="292"/>
        <v>20</v>
      </c>
      <c r="FW150" s="581">
        <f t="shared" si="293"/>
        <v>0</v>
      </c>
      <c r="FX150" s="581">
        <f t="shared" si="294"/>
        <v>-20</v>
      </c>
      <c r="FY150" s="581">
        <f t="shared" si="295"/>
        <v>0</v>
      </c>
      <c r="FZ150" s="581">
        <f t="shared" si="296"/>
        <v>20</v>
      </c>
      <c r="GA150" s="581">
        <f t="shared" si="297"/>
        <v>0</v>
      </c>
      <c r="GB150" s="581">
        <f t="shared" si="201"/>
        <v>-20</v>
      </c>
      <c r="GC150" s="581">
        <f t="shared" si="202"/>
        <v>0</v>
      </c>
      <c r="GD150" s="581">
        <f t="shared" si="203"/>
        <v>20</v>
      </c>
      <c r="GE150" s="581">
        <f t="shared" si="204"/>
        <v>0</v>
      </c>
      <c r="GF150" s="581">
        <f t="shared" si="205"/>
        <v>-20</v>
      </c>
      <c r="GG150" s="581">
        <f t="shared" si="206"/>
        <v>0</v>
      </c>
      <c r="GH150" s="581">
        <f t="shared" si="207"/>
        <v>20</v>
      </c>
      <c r="GI150" s="581">
        <f t="shared" si="208"/>
        <v>0</v>
      </c>
      <c r="GJ150" s="581">
        <f t="shared" si="209"/>
        <v>-20</v>
      </c>
      <c r="GK150" s="581">
        <f t="shared" si="210"/>
        <v>0</v>
      </c>
      <c r="GL150" s="581">
        <f t="shared" si="211"/>
        <v>20</v>
      </c>
      <c r="GM150" s="581">
        <f t="shared" si="212"/>
        <v>0</v>
      </c>
      <c r="GN150" s="581">
        <f t="shared" si="213"/>
        <v>-20</v>
      </c>
      <c r="GO150" s="581">
        <f t="shared" si="214"/>
        <v>0</v>
      </c>
      <c r="GP150" s="581">
        <f t="shared" si="215"/>
        <v>20</v>
      </c>
      <c r="GQ150" s="581">
        <f t="shared" si="216"/>
        <v>0</v>
      </c>
      <c r="GR150" s="581">
        <f t="shared" si="217"/>
        <v>-20</v>
      </c>
      <c r="GS150" s="581">
        <f t="shared" si="218"/>
        <v>0</v>
      </c>
      <c r="GT150" s="581">
        <f t="shared" si="219"/>
        <v>20</v>
      </c>
      <c r="GU150" s="581">
        <f t="shared" si="220"/>
        <v>0</v>
      </c>
      <c r="GV150" s="581">
        <f t="shared" si="221"/>
        <v>-20</v>
      </c>
      <c r="GW150" s="581">
        <f t="shared" si="222"/>
        <v>0</v>
      </c>
      <c r="GX150" s="581">
        <f t="shared" si="223"/>
        <v>20</v>
      </c>
      <c r="GY150" s="581">
        <f t="shared" si="224"/>
        <v>0</v>
      </c>
    </row>
    <row r="151" spans="1:207" ht="16.5" thickTop="1" thickBot="1" x14ac:dyDescent="0.3">
      <c r="A151" s="581">
        <v>1500</v>
      </c>
      <c r="B151" s="584" t="s">
        <v>136</v>
      </c>
      <c r="C151" s="581">
        <f t="shared" si="298"/>
        <v>21</v>
      </c>
      <c r="D151" s="581">
        <f t="shared" si="225"/>
        <v>2105</v>
      </c>
      <c r="E151" s="581">
        <v>1500</v>
      </c>
      <c r="F151" s="581">
        <f t="shared" si="299"/>
        <v>5</v>
      </c>
      <c r="G151" s="582" t="str">
        <f t="shared" si="200"/>
        <v>Cristal</v>
      </c>
      <c r="H151" s="581">
        <v>20</v>
      </c>
      <c r="I151" s="581">
        <v>0</v>
      </c>
      <c r="J151" s="581">
        <v>-20</v>
      </c>
      <c r="K151" s="581">
        <v>0</v>
      </c>
      <c r="L151" s="581">
        <f t="shared" si="226"/>
        <v>20</v>
      </c>
      <c r="M151" s="581">
        <f t="shared" si="227"/>
        <v>0</v>
      </c>
      <c r="N151" s="581">
        <f t="shared" si="228"/>
        <v>-20</v>
      </c>
      <c r="O151" s="581">
        <f t="shared" si="229"/>
        <v>0</v>
      </c>
      <c r="P151" s="581">
        <f t="shared" si="230"/>
        <v>20</v>
      </c>
      <c r="Q151" s="581">
        <f t="shared" si="231"/>
        <v>0</v>
      </c>
      <c r="R151" s="581">
        <f t="shared" si="232"/>
        <v>-20</v>
      </c>
      <c r="S151" s="581">
        <f t="shared" si="233"/>
        <v>0</v>
      </c>
      <c r="T151" s="581">
        <f t="shared" si="234"/>
        <v>20</v>
      </c>
      <c r="U151" s="581">
        <f t="shared" si="235"/>
        <v>0</v>
      </c>
      <c r="V151" s="581">
        <f t="shared" si="236"/>
        <v>-20</v>
      </c>
      <c r="W151" s="581">
        <f t="shared" si="237"/>
        <v>0</v>
      </c>
      <c r="X151" s="581">
        <f t="shared" si="238"/>
        <v>20</v>
      </c>
      <c r="Y151" s="581">
        <f t="shared" si="239"/>
        <v>0</v>
      </c>
      <c r="Z151" s="581">
        <f t="shared" si="240"/>
        <v>-20</v>
      </c>
      <c r="AA151" s="581">
        <f t="shared" si="241"/>
        <v>0</v>
      </c>
      <c r="AB151" s="581">
        <f t="shared" si="242"/>
        <v>20</v>
      </c>
      <c r="AC151" s="581">
        <f t="shared" si="243"/>
        <v>0</v>
      </c>
      <c r="AD151" s="581">
        <f t="shared" si="244"/>
        <v>-20</v>
      </c>
      <c r="AE151" s="581">
        <f t="shared" si="245"/>
        <v>0</v>
      </c>
      <c r="AF151" s="581">
        <f t="shared" si="246"/>
        <v>20</v>
      </c>
      <c r="AG151" s="581">
        <f t="shared" si="247"/>
        <v>0</v>
      </c>
      <c r="AH151" s="581">
        <f t="shared" si="248"/>
        <v>-20</v>
      </c>
      <c r="AI151" s="581">
        <f t="shared" si="249"/>
        <v>0</v>
      </c>
      <c r="AJ151" s="581">
        <f t="shared" si="250"/>
        <v>20</v>
      </c>
      <c r="AK151" s="581">
        <f t="shared" si="251"/>
        <v>0</v>
      </c>
      <c r="AL151" s="581">
        <f t="shared" si="252"/>
        <v>-20</v>
      </c>
      <c r="AM151" s="581">
        <f t="shared" si="253"/>
        <v>0</v>
      </c>
      <c r="AN151" s="581">
        <f t="shared" si="254"/>
        <v>20</v>
      </c>
      <c r="AO151" s="581">
        <f t="shared" si="255"/>
        <v>0</v>
      </c>
      <c r="AP151" s="581">
        <f t="shared" si="256"/>
        <v>-20</v>
      </c>
      <c r="AQ151" s="581">
        <f t="shared" si="257"/>
        <v>0</v>
      </c>
      <c r="AR151" s="581">
        <f t="shared" si="258"/>
        <v>20</v>
      </c>
      <c r="AS151" s="581">
        <f t="shared" si="259"/>
        <v>0</v>
      </c>
      <c r="AT151" s="581">
        <f t="shared" si="260"/>
        <v>-20</v>
      </c>
      <c r="AU151" s="581">
        <f t="shared" si="261"/>
        <v>0</v>
      </c>
      <c r="AV151" s="581">
        <f t="shared" si="262"/>
        <v>20</v>
      </c>
      <c r="AW151" s="581">
        <f t="shared" si="263"/>
        <v>0</v>
      </c>
      <c r="AX151" s="581">
        <f t="shared" si="264"/>
        <v>-20</v>
      </c>
      <c r="AY151" s="581">
        <f t="shared" si="265"/>
        <v>0</v>
      </c>
      <c r="AZ151" s="581">
        <f t="shared" si="266"/>
        <v>20</v>
      </c>
      <c r="BA151" s="581">
        <f t="shared" si="267"/>
        <v>0</v>
      </c>
      <c r="BB151" s="581">
        <f t="shared" si="268"/>
        <v>-20</v>
      </c>
      <c r="BC151" s="581">
        <f t="shared" si="269"/>
        <v>0</v>
      </c>
      <c r="BD151" s="581">
        <f t="shared" si="270"/>
        <v>20</v>
      </c>
      <c r="BE151" s="581">
        <f t="shared" si="271"/>
        <v>0</v>
      </c>
      <c r="BF151" s="581">
        <f>H151*((Resultat_liste!$M153+20)/20)+Resultat_liste!$J153</f>
        <v>36</v>
      </c>
      <c r="BG151" s="581">
        <f>I151*((Resultat_liste!$M153+20)/20)+Resultat_liste!$J153</f>
        <v>0</v>
      </c>
      <c r="BH151" s="581">
        <f>J151*((Resultat_liste!$M153+20)/20)+Resultat_liste!$J153</f>
        <v>-36</v>
      </c>
      <c r="BI151" s="581">
        <f>K151*((Resultat_liste!$M153+20)/20)+Resultat_liste!$J153</f>
        <v>0</v>
      </c>
      <c r="BJ151" s="581">
        <f>L151*((Resultat_liste!$M153+20)/20)+Resultat_liste!$J153</f>
        <v>36</v>
      </c>
      <c r="BK151" s="581">
        <f>M151*((Resultat_liste!$M153+20)/20)+Resultat_liste!$J153</f>
        <v>0</v>
      </c>
      <c r="BL151" s="581">
        <f>N151*((Resultat_liste!$M153+20)/20)+Resultat_liste!$J153</f>
        <v>-36</v>
      </c>
      <c r="BM151" s="581">
        <f>O151*((Resultat_liste!$M153+20)/20)+Resultat_liste!$J153</f>
        <v>0</v>
      </c>
      <c r="BN151" s="581">
        <f>P151*((Resultat_liste!$M153+20)/20)+Resultat_liste!$J153</f>
        <v>36</v>
      </c>
      <c r="BO151" s="581">
        <f>Q151*((Resultat_liste!$M153+20)/20)+Resultat_liste!$J153</f>
        <v>0</v>
      </c>
      <c r="BP151" s="581">
        <f>R151*((Resultat_liste!$M153+20)/20)+Resultat_liste!$J153</f>
        <v>-36</v>
      </c>
      <c r="BQ151" s="581">
        <f>S151*((Resultat_liste!$M153+20)/20)+Resultat_liste!$J153</f>
        <v>0</v>
      </c>
      <c r="BR151" s="581">
        <f>T151*((Resultat_liste!$M153+20)/20)+Resultat_liste!$J153</f>
        <v>36</v>
      </c>
      <c r="BS151" s="581">
        <f>U151*((Resultat_liste!$M153+20)/20)+Resultat_liste!$J153</f>
        <v>0</v>
      </c>
      <c r="BT151" s="581">
        <f>V151*((Resultat_liste!$M153+20)/20)+Resultat_liste!$J153</f>
        <v>-36</v>
      </c>
      <c r="BU151" s="581">
        <f>W151*((Resultat_liste!$M153+20)/20)+Resultat_liste!$J153</f>
        <v>0</v>
      </c>
      <c r="BV151" s="581">
        <f>X151*((Resultat_liste!$M153+20)/20)+Resultat_liste!$J153</f>
        <v>36</v>
      </c>
      <c r="BW151" s="581">
        <f>Y151*((Resultat_liste!$M153+20)/20)+Resultat_liste!$J153</f>
        <v>0</v>
      </c>
      <c r="BX151" s="581">
        <f>Z151*((Resultat_liste!$M153+20)/20)+Resultat_liste!$J153</f>
        <v>-36</v>
      </c>
      <c r="BY151" s="581">
        <f>AA151*((Resultat_liste!$M153+20)/20)+Resultat_liste!$J153</f>
        <v>0</v>
      </c>
      <c r="BZ151" s="581">
        <f>AB151*((Resultat_liste!$M153+20)/20)+Resultat_liste!$J153</f>
        <v>36</v>
      </c>
      <c r="CA151" s="581">
        <f>AC151*((Resultat_liste!$M153+20)/20)+Resultat_liste!$J153</f>
        <v>0</v>
      </c>
      <c r="CB151" s="581">
        <f>AD151*((Resultat_liste!$M153+20)/20)+Resultat_liste!$J153</f>
        <v>-36</v>
      </c>
      <c r="CC151" s="581">
        <f>AE151*((Resultat_liste!$M153+20)/20)+Resultat_liste!$J153</f>
        <v>0</v>
      </c>
      <c r="CD151" s="581">
        <f>AF151*((Resultat_liste!$M153+20)/20)+Resultat_liste!$J153</f>
        <v>36</v>
      </c>
      <c r="CE151" s="581">
        <f>AG151*((Resultat_liste!$M153+20)/20)+Resultat_liste!$J153</f>
        <v>0</v>
      </c>
      <c r="CF151" s="581">
        <f>AH151*((Resultat_liste!$M153+20)/20)+Resultat_liste!$J153</f>
        <v>-36</v>
      </c>
      <c r="CG151" s="581">
        <f>AI151*((Resultat_liste!$M153+20)/20)+Resultat_liste!$J153</f>
        <v>0</v>
      </c>
      <c r="CH151" s="581">
        <f>AJ151*((Resultat_liste!$M153+20)/20)+Resultat_liste!$J153</f>
        <v>36</v>
      </c>
      <c r="CI151" s="581">
        <f>AK151*((Resultat_liste!$M153+20)/20)+Resultat_liste!$J153</f>
        <v>0</v>
      </c>
      <c r="CJ151" s="581">
        <f>AL151*((Resultat_liste!$M153+20)/20)+Resultat_liste!$J153</f>
        <v>-36</v>
      </c>
      <c r="CK151" s="581">
        <f>AM151*((Resultat_liste!$M153+20)/20)+Resultat_liste!$J153</f>
        <v>0</v>
      </c>
      <c r="CL151" s="581">
        <f>AN151*((Resultat_liste!$M153+20)/20)+Resultat_liste!$J153</f>
        <v>36</v>
      </c>
      <c r="CM151" s="581">
        <f>AO151*((Resultat_liste!$M153+20)/20)+Resultat_liste!$J153</f>
        <v>0</v>
      </c>
      <c r="CN151" s="581">
        <f>AP151*((Resultat_liste!$M153+20)/20)+Resultat_liste!$J153</f>
        <v>-36</v>
      </c>
      <c r="CO151" s="581">
        <f>AQ151*((Resultat_liste!$M153+20)/20)+Resultat_liste!$J153</f>
        <v>0</v>
      </c>
      <c r="CP151" s="581">
        <f>AR151*((Resultat_liste!$M153+20)/20)+Resultat_liste!$J153</f>
        <v>36</v>
      </c>
      <c r="CQ151" s="581">
        <f>AS151*((Resultat_liste!$M153+20)/20)+Resultat_liste!$J153</f>
        <v>0</v>
      </c>
      <c r="CR151" s="581">
        <f>AT151*((Resultat_liste!$M153+20)/20)+Resultat_liste!$J153</f>
        <v>-36</v>
      </c>
      <c r="CS151" s="581">
        <f>AU151*((Resultat_liste!$M153+20)/20)+Resultat_liste!$J153</f>
        <v>0</v>
      </c>
      <c r="CT151" s="581">
        <f>AV151*((Resultat_liste!$M153+20)/20)+Resultat_liste!$J153</f>
        <v>36</v>
      </c>
      <c r="CU151" s="581">
        <f>AW151*((Resultat_liste!$M153+20)/20)+Resultat_liste!$J153</f>
        <v>0</v>
      </c>
      <c r="CV151" s="581">
        <f>AX151*((Resultat_liste!$M153+20)/20)+Resultat_liste!$J153</f>
        <v>-36</v>
      </c>
      <c r="CW151" s="581">
        <f>AY151*((Resultat_liste!$M153+20)/20)+Resultat_liste!$J153</f>
        <v>0</v>
      </c>
      <c r="CX151" s="581">
        <f>AZ151*((Resultat_liste!$M153+20)/20)+Resultat_liste!$J153</f>
        <v>36</v>
      </c>
      <c r="CY151" s="581">
        <f>BA151*((Resultat_liste!$M153+20)/20)+Resultat_liste!$J153</f>
        <v>0</v>
      </c>
      <c r="CZ151" s="581">
        <f>BB151*((Resultat_liste!$M153+20)/20)+Resultat_liste!$J153</f>
        <v>-36</v>
      </c>
      <c r="DA151" s="581">
        <f>BC151*((Resultat_liste!$M153+20)/20)+Resultat_liste!$J153</f>
        <v>0</v>
      </c>
      <c r="DB151" s="581">
        <f>BD151*((Resultat_liste!$M153+20)/20)+Resultat_liste!$J153</f>
        <v>36</v>
      </c>
      <c r="DC151" s="581">
        <f>BE151*((Resultat_liste!$M153+20)/20)+Resultat_liste!$J153</f>
        <v>0</v>
      </c>
      <c r="DD151" s="581">
        <f>H151*((Resultat_liste!$Y153+20)/20)+Resultat_liste!$V153</f>
        <v>10</v>
      </c>
      <c r="DE151" s="581">
        <f>I151*((Resultat_liste!$Y153+20)/20)+Resultat_liste!$V153</f>
        <v>0</v>
      </c>
      <c r="DF151" s="581">
        <f>J151*((Resultat_liste!$Y153+20)/20)+Resultat_liste!$V153</f>
        <v>-10</v>
      </c>
      <c r="DG151" s="581">
        <f>K151*((Resultat_liste!$Y153+20)/20)+Resultat_liste!$V153</f>
        <v>0</v>
      </c>
      <c r="DH151" s="581">
        <f>L151*((Resultat_liste!$Y153+20)/20)+Resultat_liste!$V153</f>
        <v>10</v>
      </c>
      <c r="DI151" s="581">
        <f>M151*((Resultat_liste!$Y153+20)/20)+Resultat_liste!$V153</f>
        <v>0</v>
      </c>
      <c r="DJ151" s="581">
        <f>N151*((Resultat_liste!$Y153+20)/20)+Resultat_liste!$V153</f>
        <v>-10</v>
      </c>
      <c r="DK151" s="581">
        <f>O151*((Resultat_liste!$Y153+20)/20)+Resultat_liste!$V153</f>
        <v>0</v>
      </c>
      <c r="DL151" s="581">
        <f>P151*((Resultat_liste!$Y153+20)/20)+Resultat_liste!$V153</f>
        <v>10</v>
      </c>
      <c r="DM151" s="581">
        <f>Q151*((Resultat_liste!$Y153+20)/20)+Resultat_liste!$V153</f>
        <v>0</v>
      </c>
      <c r="DN151" s="581">
        <f>R151*((Resultat_liste!$Y153+20)/20)+Resultat_liste!$V153</f>
        <v>-10</v>
      </c>
      <c r="DO151" s="581">
        <f>S151*((Resultat_liste!$Y153+20)/20)+Resultat_liste!$V153</f>
        <v>0</v>
      </c>
      <c r="DP151" s="581">
        <f>T151*((Resultat_liste!$Y153+20)/20)+Resultat_liste!$V153</f>
        <v>10</v>
      </c>
      <c r="DQ151" s="581">
        <f>U151*((Resultat_liste!$Y153+20)/20)+Resultat_liste!$V153</f>
        <v>0</v>
      </c>
      <c r="DR151" s="581">
        <f>V151*((Resultat_liste!$Y153+20)/20)+Resultat_liste!$V153</f>
        <v>-10</v>
      </c>
      <c r="DS151" s="581">
        <f>W151*((Resultat_liste!$Y153+20)/20)+Resultat_liste!$V153</f>
        <v>0</v>
      </c>
      <c r="DT151" s="581">
        <f>X151*((Resultat_liste!$Y153+20)/20)+Resultat_liste!$V153</f>
        <v>10</v>
      </c>
      <c r="DU151" s="581">
        <f>Y151*((Resultat_liste!$Y153+20)/20)+Resultat_liste!$V153</f>
        <v>0</v>
      </c>
      <c r="DV151" s="581">
        <f>Z151*((Resultat_liste!$Y153+20)/20)+Resultat_liste!$V153</f>
        <v>-10</v>
      </c>
      <c r="DW151" s="581">
        <f>AA151*((Resultat_liste!$Y153+20)/20)+Resultat_liste!$V153</f>
        <v>0</v>
      </c>
      <c r="DX151" s="581">
        <f>AB151*((Resultat_liste!$Y153+20)/20)+Resultat_liste!$V153</f>
        <v>10</v>
      </c>
      <c r="DY151" s="581">
        <f>AC151*((Resultat_liste!$Y153+20)/20)+Resultat_liste!$V153</f>
        <v>0</v>
      </c>
      <c r="DZ151" s="581">
        <f>AD151*((Resultat_liste!$Y153+20)/20)+Resultat_liste!$V153</f>
        <v>-10</v>
      </c>
      <c r="EA151" s="581">
        <f>AE151*((Resultat_liste!$Y153+20)/20)+Resultat_liste!$V153</f>
        <v>0</v>
      </c>
      <c r="EB151" s="581">
        <f>AF151*((Resultat_liste!$Y153+20)/20)+Resultat_liste!$V153</f>
        <v>10</v>
      </c>
      <c r="EC151" s="581">
        <f>AG151*((Resultat_liste!$Y153+20)/20)+Resultat_liste!$V153</f>
        <v>0</v>
      </c>
      <c r="ED151" s="581">
        <f>AH151*((Resultat_liste!$Y153+20)/20)+Resultat_liste!$V153</f>
        <v>-10</v>
      </c>
      <c r="EE151" s="581">
        <f>AI151*((Resultat_liste!$Y153+20)/20)+Resultat_liste!$V153</f>
        <v>0</v>
      </c>
      <c r="EF151" s="581">
        <f>AJ151*((Resultat_liste!$Y153+20)/20)+Resultat_liste!$V153</f>
        <v>10</v>
      </c>
      <c r="EG151" s="581">
        <f>AK151*((Resultat_liste!$Y153+20)/20)+Resultat_liste!$V153</f>
        <v>0</v>
      </c>
      <c r="EH151" s="581">
        <f>AL151*((Resultat_liste!$Y153+20)/20)+Resultat_liste!$V153</f>
        <v>-10</v>
      </c>
      <c r="EI151" s="581">
        <f>AM151*((Resultat_liste!$Y153+20)/20)+Resultat_liste!$V153</f>
        <v>0</v>
      </c>
      <c r="EJ151" s="581">
        <f>AN151*((Resultat_liste!$Y153+20)/20)+Resultat_liste!$V153</f>
        <v>10</v>
      </c>
      <c r="EK151" s="581">
        <f>AO151*((Resultat_liste!$Y153+20)/20)+Resultat_liste!$V153</f>
        <v>0</v>
      </c>
      <c r="EL151" s="581">
        <f>AP151*((Resultat_liste!$Y153+20)/20)+Resultat_liste!$V153</f>
        <v>-10</v>
      </c>
      <c r="EM151" s="581">
        <f>AQ151*((Resultat_liste!$Y153+20)/20)+Resultat_liste!$V153</f>
        <v>0</v>
      </c>
      <c r="EN151" s="581">
        <f>AR151*((Resultat_liste!$Y153+20)/20)+Resultat_liste!$V153</f>
        <v>10</v>
      </c>
      <c r="EO151" s="581">
        <f>AS151*((Resultat_liste!$Y153+20)/20)+Resultat_liste!$V153</f>
        <v>0</v>
      </c>
      <c r="EP151" s="581">
        <f>AT151*((Resultat_liste!$Y153+20)/20)+Resultat_liste!$V153</f>
        <v>-10</v>
      </c>
      <c r="EQ151" s="581">
        <f>AU151*((Resultat_liste!$Y153+20)/20)+Resultat_liste!$V153</f>
        <v>0</v>
      </c>
      <c r="ER151" s="581">
        <f>AV151*((Resultat_liste!$Y153+20)/20)+Resultat_liste!$V153</f>
        <v>10</v>
      </c>
      <c r="ES151" s="581">
        <f>AW151*((Resultat_liste!$Y153+20)/20)+Resultat_liste!$V153</f>
        <v>0</v>
      </c>
      <c r="ET151" s="581">
        <f>AX151*((Resultat_liste!$Y153+20)/20)+Resultat_liste!$V153</f>
        <v>-10</v>
      </c>
      <c r="EU151" s="581">
        <f>AY151*((Resultat_liste!$Y153+20)/20)+Resultat_liste!$V153</f>
        <v>0</v>
      </c>
      <c r="EV151" s="581">
        <f>AZ151*((Resultat_liste!$Y153+20)/20)+Resultat_liste!$V153</f>
        <v>10</v>
      </c>
      <c r="EW151" s="581">
        <f>BA151*((Resultat_liste!$Y153+20)/20)+Resultat_liste!$V153</f>
        <v>0</v>
      </c>
      <c r="EX151" s="581">
        <f>BB151*((Resultat_liste!$Y153+20)/20)+Resultat_liste!$V153</f>
        <v>-10</v>
      </c>
      <c r="EY151" s="581">
        <f>BC151*((Resultat_liste!$Y153+20)/20)+Resultat_liste!$V153</f>
        <v>0</v>
      </c>
      <c r="EZ151" s="581">
        <f>BD151*((Resultat_liste!$Y153+20)/20)+Resultat_liste!$V153</f>
        <v>10</v>
      </c>
      <c r="FA151" s="581">
        <f>BE151*((Resultat_liste!$Y153+20)/20)+Resultat_liste!$V153</f>
        <v>0</v>
      </c>
      <c r="FB151" s="581">
        <f t="shared" si="272"/>
        <v>20</v>
      </c>
      <c r="FC151" s="581">
        <f t="shared" si="273"/>
        <v>0</v>
      </c>
      <c r="FD151" s="581">
        <f t="shared" si="274"/>
        <v>-20</v>
      </c>
      <c r="FE151" s="581">
        <f t="shared" si="275"/>
        <v>0</v>
      </c>
      <c r="FF151" s="581">
        <f t="shared" si="276"/>
        <v>20</v>
      </c>
      <c r="FG151" s="581">
        <f t="shared" si="277"/>
        <v>0</v>
      </c>
      <c r="FH151" s="581">
        <f t="shared" si="278"/>
        <v>-20</v>
      </c>
      <c r="FI151" s="581">
        <f t="shared" si="279"/>
        <v>0</v>
      </c>
      <c r="FJ151" s="581">
        <f t="shared" si="280"/>
        <v>20</v>
      </c>
      <c r="FK151" s="581">
        <f t="shared" si="281"/>
        <v>0</v>
      </c>
      <c r="FL151" s="581">
        <f t="shared" si="282"/>
        <v>-20</v>
      </c>
      <c r="FM151" s="581">
        <f t="shared" si="283"/>
        <v>0</v>
      </c>
      <c r="FN151" s="581">
        <f t="shared" si="284"/>
        <v>20</v>
      </c>
      <c r="FO151" s="581">
        <f t="shared" si="285"/>
        <v>0</v>
      </c>
      <c r="FP151" s="581">
        <f t="shared" si="286"/>
        <v>-20</v>
      </c>
      <c r="FQ151" s="581">
        <f t="shared" si="287"/>
        <v>0</v>
      </c>
      <c r="FR151" s="581">
        <f t="shared" si="288"/>
        <v>20</v>
      </c>
      <c r="FS151" s="581">
        <f t="shared" si="289"/>
        <v>0</v>
      </c>
      <c r="FT151" s="581">
        <f t="shared" si="290"/>
        <v>-20</v>
      </c>
      <c r="FU151" s="581">
        <f t="shared" si="291"/>
        <v>0</v>
      </c>
      <c r="FV151" s="581">
        <f t="shared" si="292"/>
        <v>20</v>
      </c>
      <c r="FW151" s="581">
        <f t="shared" si="293"/>
        <v>0</v>
      </c>
      <c r="FX151" s="581">
        <f t="shared" si="294"/>
        <v>-20</v>
      </c>
      <c r="FY151" s="581">
        <f t="shared" si="295"/>
        <v>0</v>
      </c>
      <c r="FZ151" s="581">
        <f t="shared" si="296"/>
        <v>20</v>
      </c>
      <c r="GA151" s="581">
        <f t="shared" si="297"/>
        <v>0</v>
      </c>
      <c r="GB151" s="581">
        <f t="shared" si="201"/>
        <v>-20</v>
      </c>
      <c r="GC151" s="581">
        <f t="shared" si="202"/>
        <v>0</v>
      </c>
      <c r="GD151" s="581">
        <f t="shared" si="203"/>
        <v>20</v>
      </c>
      <c r="GE151" s="581">
        <f t="shared" si="204"/>
        <v>0</v>
      </c>
      <c r="GF151" s="581">
        <f t="shared" si="205"/>
        <v>-20</v>
      </c>
      <c r="GG151" s="581">
        <f t="shared" si="206"/>
        <v>0</v>
      </c>
      <c r="GH151" s="581">
        <f t="shared" si="207"/>
        <v>20</v>
      </c>
      <c r="GI151" s="581">
        <f t="shared" si="208"/>
        <v>0</v>
      </c>
      <c r="GJ151" s="581">
        <f t="shared" si="209"/>
        <v>-20</v>
      </c>
      <c r="GK151" s="581">
        <f t="shared" si="210"/>
        <v>0</v>
      </c>
      <c r="GL151" s="581">
        <f t="shared" si="211"/>
        <v>20</v>
      </c>
      <c r="GM151" s="581">
        <f t="shared" si="212"/>
        <v>0</v>
      </c>
      <c r="GN151" s="581">
        <f t="shared" si="213"/>
        <v>-20</v>
      </c>
      <c r="GO151" s="581">
        <f t="shared" si="214"/>
        <v>0</v>
      </c>
      <c r="GP151" s="581">
        <f t="shared" si="215"/>
        <v>20</v>
      </c>
      <c r="GQ151" s="581">
        <f t="shared" si="216"/>
        <v>0</v>
      </c>
      <c r="GR151" s="581">
        <f t="shared" si="217"/>
        <v>-20</v>
      </c>
      <c r="GS151" s="581">
        <f t="shared" si="218"/>
        <v>0</v>
      </c>
      <c r="GT151" s="581">
        <f t="shared" si="219"/>
        <v>20</v>
      </c>
      <c r="GU151" s="581">
        <f t="shared" si="220"/>
        <v>0</v>
      </c>
      <c r="GV151" s="581">
        <f t="shared" si="221"/>
        <v>-20</v>
      </c>
      <c r="GW151" s="581">
        <f t="shared" si="222"/>
        <v>0</v>
      </c>
      <c r="GX151" s="581">
        <f t="shared" si="223"/>
        <v>20</v>
      </c>
      <c r="GY151" s="581">
        <f t="shared" si="224"/>
        <v>0</v>
      </c>
    </row>
    <row r="152" spans="1:207" ht="16.5" thickTop="1" thickBot="1" x14ac:dyDescent="0.3">
      <c r="A152" s="581">
        <v>1510</v>
      </c>
      <c r="B152" s="584" t="s">
        <v>136</v>
      </c>
      <c r="C152" s="581">
        <f t="shared" si="298"/>
        <v>21</v>
      </c>
      <c r="D152" s="581">
        <f t="shared" si="225"/>
        <v>2106</v>
      </c>
      <c r="E152" s="581">
        <v>1510</v>
      </c>
      <c r="F152" s="581">
        <f t="shared" si="299"/>
        <v>6</v>
      </c>
      <c r="G152" s="582" t="str">
        <f t="shared" si="200"/>
        <v>Cristal</v>
      </c>
      <c r="H152" s="581">
        <v>20</v>
      </c>
      <c r="I152" s="581">
        <v>0</v>
      </c>
      <c r="J152" s="581">
        <v>-20</v>
      </c>
      <c r="K152" s="581">
        <v>0</v>
      </c>
      <c r="L152" s="581">
        <f t="shared" si="226"/>
        <v>20</v>
      </c>
      <c r="M152" s="581">
        <f t="shared" si="227"/>
        <v>0</v>
      </c>
      <c r="N152" s="581">
        <f t="shared" si="228"/>
        <v>-20</v>
      </c>
      <c r="O152" s="581">
        <f t="shared" si="229"/>
        <v>0</v>
      </c>
      <c r="P152" s="581">
        <f t="shared" si="230"/>
        <v>20</v>
      </c>
      <c r="Q152" s="581">
        <f t="shared" si="231"/>
        <v>0</v>
      </c>
      <c r="R152" s="581">
        <f t="shared" si="232"/>
        <v>-20</v>
      </c>
      <c r="S152" s="581">
        <f t="shared" si="233"/>
        <v>0</v>
      </c>
      <c r="T152" s="581">
        <f t="shared" si="234"/>
        <v>20</v>
      </c>
      <c r="U152" s="581">
        <f t="shared" si="235"/>
        <v>0</v>
      </c>
      <c r="V152" s="581">
        <f t="shared" si="236"/>
        <v>-20</v>
      </c>
      <c r="W152" s="581">
        <f t="shared" si="237"/>
        <v>0</v>
      </c>
      <c r="X152" s="581">
        <f t="shared" si="238"/>
        <v>20</v>
      </c>
      <c r="Y152" s="581">
        <f t="shared" si="239"/>
        <v>0</v>
      </c>
      <c r="Z152" s="581">
        <f t="shared" si="240"/>
        <v>-20</v>
      </c>
      <c r="AA152" s="581">
        <f t="shared" si="241"/>
        <v>0</v>
      </c>
      <c r="AB152" s="581">
        <f t="shared" si="242"/>
        <v>20</v>
      </c>
      <c r="AC152" s="581">
        <f t="shared" si="243"/>
        <v>0</v>
      </c>
      <c r="AD152" s="581">
        <f t="shared" si="244"/>
        <v>-20</v>
      </c>
      <c r="AE152" s="581">
        <f t="shared" si="245"/>
        <v>0</v>
      </c>
      <c r="AF152" s="581">
        <f t="shared" si="246"/>
        <v>20</v>
      </c>
      <c r="AG152" s="581">
        <f t="shared" si="247"/>
        <v>0</v>
      </c>
      <c r="AH152" s="581">
        <f t="shared" si="248"/>
        <v>-20</v>
      </c>
      <c r="AI152" s="581">
        <f t="shared" si="249"/>
        <v>0</v>
      </c>
      <c r="AJ152" s="581">
        <f t="shared" si="250"/>
        <v>20</v>
      </c>
      <c r="AK152" s="581">
        <f t="shared" si="251"/>
        <v>0</v>
      </c>
      <c r="AL152" s="581">
        <f t="shared" si="252"/>
        <v>-20</v>
      </c>
      <c r="AM152" s="581">
        <f t="shared" si="253"/>
        <v>0</v>
      </c>
      <c r="AN152" s="581">
        <f t="shared" si="254"/>
        <v>20</v>
      </c>
      <c r="AO152" s="581">
        <f t="shared" si="255"/>
        <v>0</v>
      </c>
      <c r="AP152" s="581">
        <f t="shared" si="256"/>
        <v>-20</v>
      </c>
      <c r="AQ152" s="581">
        <f t="shared" si="257"/>
        <v>0</v>
      </c>
      <c r="AR152" s="581">
        <f t="shared" si="258"/>
        <v>20</v>
      </c>
      <c r="AS152" s="581">
        <f t="shared" si="259"/>
        <v>0</v>
      </c>
      <c r="AT152" s="581">
        <f t="shared" si="260"/>
        <v>-20</v>
      </c>
      <c r="AU152" s="581">
        <f t="shared" si="261"/>
        <v>0</v>
      </c>
      <c r="AV152" s="581">
        <f t="shared" si="262"/>
        <v>20</v>
      </c>
      <c r="AW152" s="581">
        <f t="shared" si="263"/>
        <v>0</v>
      </c>
      <c r="AX152" s="581">
        <f t="shared" si="264"/>
        <v>-20</v>
      </c>
      <c r="AY152" s="581">
        <f t="shared" si="265"/>
        <v>0</v>
      </c>
      <c r="AZ152" s="581">
        <f t="shared" si="266"/>
        <v>20</v>
      </c>
      <c r="BA152" s="581">
        <f t="shared" si="267"/>
        <v>0</v>
      </c>
      <c r="BB152" s="581">
        <f t="shared" si="268"/>
        <v>-20</v>
      </c>
      <c r="BC152" s="581">
        <f t="shared" si="269"/>
        <v>0</v>
      </c>
      <c r="BD152" s="581">
        <f t="shared" si="270"/>
        <v>20</v>
      </c>
      <c r="BE152" s="581">
        <f t="shared" si="271"/>
        <v>0</v>
      </c>
      <c r="BF152" s="581">
        <f>H152*((Resultat_liste!$M154+20)/20)+Resultat_liste!$J154</f>
        <v>20</v>
      </c>
      <c r="BG152" s="581">
        <f>I152*((Resultat_liste!$M154+20)/20)+Resultat_liste!$J154</f>
        <v>0</v>
      </c>
      <c r="BH152" s="581">
        <f>J152*((Resultat_liste!$M154+20)/20)+Resultat_liste!$J154</f>
        <v>-20</v>
      </c>
      <c r="BI152" s="581">
        <f>K152*((Resultat_liste!$M154+20)/20)+Resultat_liste!$J154</f>
        <v>0</v>
      </c>
      <c r="BJ152" s="581">
        <f>L152*((Resultat_liste!$M154+20)/20)+Resultat_liste!$J154</f>
        <v>20</v>
      </c>
      <c r="BK152" s="581">
        <f>M152*((Resultat_liste!$M154+20)/20)+Resultat_liste!$J154</f>
        <v>0</v>
      </c>
      <c r="BL152" s="581">
        <f>N152*((Resultat_liste!$M154+20)/20)+Resultat_liste!$J154</f>
        <v>-20</v>
      </c>
      <c r="BM152" s="581">
        <f>O152*((Resultat_liste!$M154+20)/20)+Resultat_liste!$J154</f>
        <v>0</v>
      </c>
      <c r="BN152" s="581">
        <f>P152*((Resultat_liste!$M154+20)/20)+Resultat_liste!$J154</f>
        <v>20</v>
      </c>
      <c r="BO152" s="581">
        <f>Q152*((Resultat_liste!$M154+20)/20)+Resultat_liste!$J154</f>
        <v>0</v>
      </c>
      <c r="BP152" s="581">
        <f>R152*((Resultat_liste!$M154+20)/20)+Resultat_liste!$J154</f>
        <v>-20</v>
      </c>
      <c r="BQ152" s="581">
        <f>S152*((Resultat_liste!$M154+20)/20)+Resultat_liste!$J154</f>
        <v>0</v>
      </c>
      <c r="BR152" s="581">
        <f>T152*((Resultat_liste!$M154+20)/20)+Resultat_liste!$J154</f>
        <v>20</v>
      </c>
      <c r="BS152" s="581">
        <f>U152*((Resultat_liste!$M154+20)/20)+Resultat_liste!$J154</f>
        <v>0</v>
      </c>
      <c r="BT152" s="581">
        <f>V152*((Resultat_liste!$M154+20)/20)+Resultat_liste!$J154</f>
        <v>-20</v>
      </c>
      <c r="BU152" s="581">
        <f>W152*((Resultat_liste!$M154+20)/20)+Resultat_liste!$J154</f>
        <v>0</v>
      </c>
      <c r="BV152" s="581">
        <f>X152*((Resultat_liste!$M154+20)/20)+Resultat_liste!$J154</f>
        <v>20</v>
      </c>
      <c r="BW152" s="581">
        <f>Y152*((Resultat_liste!$M154+20)/20)+Resultat_liste!$J154</f>
        <v>0</v>
      </c>
      <c r="BX152" s="581">
        <f>Z152*((Resultat_liste!$M154+20)/20)+Resultat_liste!$J154</f>
        <v>-20</v>
      </c>
      <c r="BY152" s="581">
        <f>AA152*((Resultat_liste!$M154+20)/20)+Resultat_liste!$J154</f>
        <v>0</v>
      </c>
      <c r="BZ152" s="581">
        <f>AB152*((Resultat_liste!$M154+20)/20)+Resultat_liste!$J154</f>
        <v>20</v>
      </c>
      <c r="CA152" s="581">
        <f>AC152*((Resultat_liste!$M154+20)/20)+Resultat_liste!$J154</f>
        <v>0</v>
      </c>
      <c r="CB152" s="581">
        <f>AD152*((Resultat_liste!$M154+20)/20)+Resultat_liste!$J154</f>
        <v>-20</v>
      </c>
      <c r="CC152" s="581">
        <f>AE152*((Resultat_liste!$M154+20)/20)+Resultat_liste!$J154</f>
        <v>0</v>
      </c>
      <c r="CD152" s="581">
        <f>AF152*((Resultat_liste!$M154+20)/20)+Resultat_liste!$J154</f>
        <v>20</v>
      </c>
      <c r="CE152" s="581">
        <f>AG152*((Resultat_liste!$M154+20)/20)+Resultat_liste!$J154</f>
        <v>0</v>
      </c>
      <c r="CF152" s="581">
        <f>AH152*((Resultat_liste!$M154+20)/20)+Resultat_liste!$J154</f>
        <v>-20</v>
      </c>
      <c r="CG152" s="581">
        <f>AI152*((Resultat_liste!$M154+20)/20)+Resultat_liste!$J154</f>
        <v>0</v>
      </c>
      <c r="CH152" s="581">
        <f>AJ152*((Resultat_liste!$M154+20)/20)+Resultat_liste!$J154</f>
        <v>20</v>
      </c>
      <c r="CI152" s="581">
        <f>AK152*((Resultat_liste!$M154+20)/20)+Resultat_liste!$J154</f>
        <v>0</v>
      </c>
      <c r="CJ152" s="581">
        <f>AL152*((Resultat_liste!$M154+20)/20)+Resultat_liste!$J154</f>
        <v>-20</v>
      </c>
      <c r="CK152" s="581">
        <f>AM152*((Resultat_liste!$M154+20)/20)+Resultat_liste!$J154</f>
        <v>0</v>
      </c>
      <c r="CL152" s="581">
        <f>AN152*((Resultat_liste!$M154+20)/20)+Resultat_liste!$J154</f>
        <v>20</v>
      </c>
      <c r="CM152" s="581">
        <f>AO152*((Resultat_liste!$M154+20)/20)+Resultat_liste!$J154</f>
        <v>0</v>
      </c>
      <c r="CN152" s="581">
        <f>AP152*((Resultat_liste!$M154+20)/20)+Resultat_liste!$J154</f>
        <v>-20</v>
      </c>
      <c r="CO152" s="581">
        <f>AQ152*((Resultat_liste!$M154+20)/20)+Resultat_liste!$J154</f>
        <v>0</v>
      </c>
      <c r="CP152" s="581">
        <f>AR152*((Resultat_liste!$M154+20)/20)+Resultat_liste!$J154</f>
        <v>20</v>
      </c>
      <c r="CQ152" s="581">
        <f>AS152*((Resultat_liste!$M154+20)/20)+Resultat_liste!$J154</f>
        <v>0</v>
      </c>
      <c r="CR152" s="581">
        <f>AT152*((Resultat_liste!$M154+20)/20)+Resultat_liste!$J154</f>
        <v>-20</v>
      </c>
      <c r="CS152" s="581">
        <f>AU152*((Resultat_liste!$M154+20)/20)+Resultat_liste!$J154</f>
        <v>0</v>
      </c>
      <c r="CT152" s="581">
        <f>AV152*((Resultat_liste!$M154+20)/20)+Resultat_liste!$J154</f>
        <v>20</v>
      </c>
      <c r="CU152" s="581">
        <f>AW152*((Resultat_liste!$M154+20)/20)+Resultat_liste!$J154</f>
        <v>0</v>
      </c>
      <c r="CV152" s="581">
        <f>AX152*((Resultat_liste!$M154+20)/20)+Resultat_liste!$J154</f>
        <v>-20</v>
      </c>
      <c r="CW152" s="581">
        <f>AY152*((Resultat_liste!$M154+20)/20)+Resultat_liste!$J154</f>
        <v>0</v>
      </c>
      <c r="CX152" s="581">
        <f>AZ152*((Resultat_liste!$M154+20)/20)+Resultat_liste!$J154</f>
        <v>20</v>
      </c>
      <c r="CY152" s="581">
        <f>BA152*((Resultat_liste!$M154+20)/20)+Resultat_liste!$J154</f>
        <v>0</v>
      </c>
      <c r="CZ152" s="581">
        <f>BB152*((Resultat_liste!$M154+20)/20)+Resultat_liste!$J154</f>
        <v>-20</v>
      </c>
      <c r="DA152" s="581">
        <f>BC152*((Resultat_liste!$M154+20)/20)+Resultat_liste!$J154</f>
        <v>0</v>
      </c>
      <c r="DB152" s="581">
        <f>BD152*((Resultat_liste!$M154+20)/20)+Resultat_liste!$J154</f>
        <v>20</v>
      </c>
      <c r="DC152" s="581">
        <f>BE152*((Resultat_liste!$M154+20)/20)+Resultat_liste!$J154</f>
        <v>0</v>
      </c>
      <c r="DD152" s="581">
        <f>H152*((Resultat_liste!$Y154+20)/20)+Resultat_liste!$V154</f>
        <v>17</v>
      </c>
      <c r="DE152" s="581">
        <f>I152*((Resultat_liste!$Y154+20)/20)+Resultat_liste!$V154</f>
        <v>-11</v>
      </c>
      <c r="DF152" s="581">
        <f>J152*((Resultat_liste!$Y154+20)/20)+Resultat_liste!$V154</f>
        <v>-39</v>
      </c>
      <c r="DG152" s="581">
        <f>K152*((Resultat_liste!$Y154+20)/20)+Resultat_liste!$V154</f>
        <v>-11</v>
      </c>
      <c r="DH152" s="581">
        <f>L152*((Resultat_liste!$Y154+20)/20)+Resultat_liste!$V154</f>
        <v>17</v>
      </c>
      <c r="DI152" s="581">
        <f>M152*((Resultat_liste!$Y154+20)/20)+Resultat_liste!$V154</f>
        <v>-11</v>
      </c>
      <c r="DJ152" s="581">
        <f>N152*((Resultat_liste!$Y154+20)/20)+Resultat_liste!$V154</f>
        <v>-39</v>
      </c>
      <c r="DK152" s="581">
        <f>O152*((Resultat_liste!$Y154+20)/20)+Resultat_liste!$V154</f>
        <v>-11</v>
      </c>
      <c r="DL152" s="581">
        <f>P152*((Resultat_liste!$Y154+20)/20)+Resultat_liste!$V154</f>
        <v>17</v>
      </c>
      <c r="DM152" s="581">
        <f>Q152*((Resultat_liste!$Y154+20)/20)+Resultat_liste!$V154</f>
        <v>-11</v>
      </c>
      <c r="DN152" s="581">
        <f>R152*((Resultat_liste!$Y154+20)/20)+Resultat_liste!$V154</f>
        <v>-39</v>
      </c>
      <c r="DO152" s="581">
        <f>S152*((Resultat_liste!$Y154+20)/20)+Resultat_liste!$V154</f>
        <v>-11</v>
      </c>
      <c r="DP152" s="581">
        <f>T152*((Resultat_liste!$Y154+20)/20)+Resultat_liste!$V154</f>
        <v>17</v>
      </c>
      <c r="DQ152" s="581">
        <f>U152*((Resultat_liste!$Y154+20)/20)+Resultat_liste!$V154</f>
        <v>-11</v>
      </c>
      <c r="DR152" s="581">
        <f>V152*((Resultat_liste!$Y154+20)/20)+Resultat_liste!$V154</f>
        <v>-39</v>
      </c>
      <c r="DS152" s="581">
        <f>W152*((Resultat_liste!$Y154+20)/20)+Resultat_liste!$V154</f>
        <v>-11</v>
      </c>
      <c r="DT152" s="581">
        <f>X152*((Resultat_liste!$Y154+20)/20)+Resultat_liste!$V154</f>
        <v>17</v>
      </c>
      <c r="DU152" s="581">
        <f>Y152*((Resultat_liste!$Y154+20)/20)+Resultat_liste!$V154</f>
        <v>-11</v>
      </c>
      <c r="DV152" s="581">
        <f>Z152*((Resultat_liste!$Y154+20)/20)+Resultat_liste!$V154</f>
        <v>-39</v>
      </c>
      <c r="DW152" s="581">
        <f>AA152*((Resultat_liste!$Y154+20)/20)+Resultat_liste!$V154</f>
        <v>-11</v>
      </c>
      <c r="DX152" s="581">
        <f>AB152*((Resultat_liste!$Y154+20)/20)+Resultat_liste!$V154</f>
        <v>17</v>
      </c>
      <c r="DY152" s="581">
        <f>AC152*((Resultat_liste!$Y154+20)/20)+Resultat_liste!$V154</f>
        <v>-11</v>
      </c>
      <c r="DZ152" s="581">
        <f>AD152*((Resultat_liste!$Y154+20)/20)+Resultat_liste!$V154</f>
        <v>-39</v>
      </c>
      <c r="EA152" s="581">
        <f>AE152*((Resultat_liste!$Y154+20)/20)+Resultat_liste!$V154</f>
        <v>-11</v>
      </c>
      <c r="EB152" s="581">
        <f>AF152*((Resultat_liste!$Y154+20)/20)+Resultat_liste!$V154</f>
        <v>17</v>
      </c>
      <c r="EC152" s="581">
        <f>AG152*((Resultat_liste!$Y154+20)/20)+Resultat_liste!$V154</f>
        <v>-11</v>
      </c>
      <c r="ED152" s="581">
        <f>AH152*((Resultat_liste!$Y154+20)/20)+Resultat_liste!$V154</f>
        <v>-39</v>
      </c>
      <c r="EE152" s="581">
        <f>AI152*((Resultat_liste!$Y154+20)/20)+Resultat_liste!$V154</f>
        <v>-11</v>
      </c>
      <c r="EF152" s="581">
        <f>AJ152*((Resultat_liste!$Y154+20)/20)+Resultat_liste!$V154</f>
        <v>17</v>
      </c>
      <c r="EG152" s="581">
        <f>AK152*((Resultat_liste!$Y154+20)/20)+Resultat_liste!$V154</f>
        <v>-11</v>
      </c>
      <c r="EH152" s="581">
        <f>AL152*((Resultat_liste!$Y154+20)/20)+Resultat_liste!$V154</f>
        <v>-39</v>
      </c>
      <c r="EI152" s="581">
        <f>AM152*((Resultat_liste!$Y154+20)/20)+Resultat_liste!$V154</f>
        <v>-11</v>
      </c>
      <c r="EJ152" s="581">
        <f>AN152*((Resultat_liste!$Y154+20)/20)+Resultat_liste!$V154</f>
        <v>17</v>
      </c>
      <c r="EK152" s="581">
        <f>AO152*((Resultat_liste!$Y154+20)/20)+Resultat_liste!$V154</f>
        <v>-11</v>
      </c>
      <c r="EL152" s="581">
        <f>AP152*((Resultat_liste!$Y154+20)/20)+Resultat_liste!$V154</f>
        <v>-39</v>
      </c>
      <c r="EM152" s="581">
        <f>AQ152*((Resultat_liste!$Y154+20)/20)+Resultat_liste!$V154</f>
        <v>-11</v>
      </c>
      <c r="EN152" s="581">
        <f>AR152*((Resultat_liste!$Y154+20)/20)+Resultat_liste!$V154</f>
        <v>17</v>
      </c>
      <c r="EO152" s="581">
        <f>AS152*((Resultat_liste!$Y154+20)/20)+Resultat_liste!$V154</f>
        <v>-11</v>
      </c>
      <c r="EP152" s="581">
        <f>AT152*((Resultat_liste!$Y154+20)/20)+Resultat_liste!$V154</f>
        <v>-39</v>
      </c>
      <c r="EQ152" s="581">
        <f>AU152*((Resultat_liste!$Y154+20)/20)+Resultat_liste!$V154</f>
        <v>-11</v>
      </c>
      <c r="ER152" s="581">
        <f>AV152*((Resultat_liste!$Y154+20)/20)+Resultat_liste!$V154</f>
        <v>17</v>
      </c>
      <c r="ES152" s="581">
        <f>AW152*((Resultat_liste!$Y154+20)/20)+Resultat_liste!$V154</f>
        <v>-11</v>
      </c>
      <c r="ET152" s="581">
        <f>AX152*((Resultat_liste!$Y154+20)/20)+Resultat_liste!$V154</f>
        <v>-39</v>
      </c>
      <c r="EU152" s="581">
        <f>AY152*((Resultat_liste!$Y154+20)/20)+Resultat_liste!$V154</f>
        <v>-11</v>
      </c>
      <c r="EV152" s="581">
        <f>AZ152*((Resultat_liste!$Y154+20)/20)+Resultat_liste!$V154</f>
        <v>17</v>
      </c>
      <c r="EW152" s="581">
        <f>BA152*((Resultat_liste!$Y154+20)/20)+Resultat_liste!$V154</f>
        <v>-11</v>
      </c>
      <c r="EX152" s="581">
        <f>BB152*((Resultat_liste!$Y154+20)/20)+Resultat_liste!$V154</f>
        <v>-39</v>
      </c>
      <c r="EY152" s="581">
        <f>BC152*((Resultat_liste!$Y154+20)/20)+Resultat_liste!$V154</f>
        <v>-11</v>
      </c>
      <c r="EZ152" s="581">
        <f>BD152*((Resultat_liste!$Y154+20)/20)+Resultat_liste!$V154</f>
        <v>17</v>
      </c>
      <c r="FA152" s="581">
        <f>BE152*((Resultat_liste!$Y154+20)/20)+Resultat_liste!$V154</f>
        <v>-11</v>
      </c>
      <c r="FB152" s="581">
        <f t="shared" si="272"/>
        <v>20</v>
      </c>
      <c r="FC152" s="581">
        <f t="shared" si="273"/>
        <v>0</v>
      </c>
      <c r="FD152" s="581">
        <f t="shared" si="274"/>
        <v>-20</v>
      </c>
      <c r="FE152" s="581">
        <f t="shared" si="275"/>
        <v>0</v>
      </c>
      <c r="FF152" s="581">
        <f t="shared" si="276"/>
        <v>20</v>
      </c>
      <c r="FG152" s="581">
        <f t="shared" si="277"/>
        <v>0</v>
      </c>
      <c r="FH152" s="581">
        <f t="shared" si="278"/>
        <v>-20</v>
      </c>
      <c r="FI152" s="581">
        <f t="shared" si="279"/>
        <v>0</v>
      </c>
      <c r="FJ152" s="581">
        <f t="shared" si="280"/>
        <v>20</v>
      </c>
      <c r="FK152" s="581">
        <f t="shared" si="281"/>
        <v>0</v>
      </c>
      <c r="FL152" s="581">
        <f t="shared" si="282"/>
        <v>-20</v>
      </c>
      <c r="FM152" s="581">
        <f t="shared" si="283"/>
        <v>0</v>
      </c>
      <c r="FN152" s="581">
        <f t="shared" si="284"/>
        <v>20</v>
      </c>
      <c r="FO152" s="581">
        <f t="shared" si="285"/>
        <v>0</v>
      </c>
      <c r="FP152" s="581">
        <f t="shared" si="286"/>
        <v>-20</v>
      </c>
      <c r="FQ152" s="581">
        <f t="shared" si="287"/>
        <v>0</v>
      </c>
      <c r="FR152" s="581">
        <f t="shared" si="288"/>
        <v>20</v>
      </c>
      <c r="FS152" s="581">
        <f t="shared" si="289"/>
        <v>0</v>
      </c>
      <c r="FT152" s="581">
        <f t="shared" si="290"/>
        <v>-20</v>
      </c>
      <c r="FU152" s="581">
        <f t="shared" si="291"/>
        <v>0</v>
      </c>
      <c r="FV152" s="581">
        <f t="shared" si="292"/>
        <v>20</v>
      </c>
      <c r="FW152" s="581">
        <f t="shared" si="293"/>
        <v>0</v>
      </c>
      <c r="FX152" s="581">
        <f t="shared" si="294"/>
        <v>-20</v>
      </c>
      <c r="FY152" s="581">
        <f t="shared" si="295"/>
        <v>0</v>
      </c>
      <c r="FZ152" s="581">
        <f t="shared" si="296"/>
        <v>20</v>
      </c>
      <c r="GA152" s="581">
        <f t="shared" si="297"/>
        <v>0</v>
      </c>
      <c r="GB152" s="581">
        <f t="shared" si="201"/>
        <v>-20</v>
      </c>
      <c r="GC152" s="581">
        <f t="shared" si="202"/>
        <v>0</v>
      </c>
      <c r="GD152" s="581">
        <f t="shared" si="203"/>
        <v>20</v>
      </c>
      <c r="GE152" s="581">
        <f t="shared" si="204"/>
        <v>0</v>
      </c>
      <c r="GF152" s="581">
        <f t="shared" si="205"/>
        <v>-20</v>
      </c>
      <c r="GG152" s="581">
        <f t="shared" si="206"/>
        <v>0</v>
      </c>
      <c r="GH152" s="581">
        <f t="shared" si="207"/>
        <v>20</v>
      </c>
      <c r="GI152" s="581">
        <f t="shared" si="208"/>
        <v>0</v>
      </c>
      <c r="GJ152" s="581">
        <f t="shared" si="209"/>
        <v>-20</v>
      </c>
      <c r="GK152" s="581">
        <f t="shared" si="210"/>
        <v>0</v>
      </c>
      <c r="GL152" s="581">
        <f t="shared" si="211"/>
        <v>20</v>
      </c>
      <c r="GM152" s="581">
        <f t="shared" si="212"/>
        <v>0</v>
      </c>
      <c r="GN152" s="581">
        <f t="shared" si="213"/>
        <v>-20</v>
      </c>
      <c r="GO152" s="581">
        <f t="shared" si="214"/>
        <v>0</v>
      </c>
      <c r="GP152" s="581">
        <f t="shared" si="215"/>
        <v>20</v>
      </c>
      <c r="GQ152" s="581">
        <f t="shared" si="216"/>
        <v>0</v>
      </c>
      <c r="GR152" s="581">
        <f t="shared" si="217"/>
        <v>-20</v>
      </c>
      <c r="GS152" s="581">
        <f t="shared" si="218"/>
        <v>0</v>
      </c>
      <c r="GT152" s="581">
        <f t="shared" si="219"/>
        <v>20</v>
      </c>
      <c r="GU152" s="581">
        <f t="shared" si="220"/>
        <v>0</v>
      </c>
      <c r="GV152" s="581">
        <f t="shared" si="221"/>
        <v>-20</v>
      </c>
      <c r="GW152" s="581">
        <f t="shared" si="222"/>
        <v>0</v>
      </c>
      <c r="GX152" s="581">
        <f t="shared" si="223"/>
        <v>20</v>
      </c>
      <c r="GY152" s="581">
        <f t="shared" si="224"/>
        <v>0</v>
      </c>
    </row>
    <row r="153" spans="1:207" ht="16.5" thickTop="1" thickBot="1" x14ac:dyDescent="0.3">
      <c r="A153" s="581">
        <v>1520</v>
      </c>
      <c r="B153" s="584" t="s">
        <v>136</v>
      </c>
      <c r="C153" s="581">
        <f t="shared" si="298"/>
        <v>21</v>
      </c>
      <c r="D153" s="581">
        <f t="shared" si="225"/>
        <v>2107</v>
      </c>
      <c r="E153" s="581">
        <v>1520</v>
      </c>
      <c r="F153" s="581">
        <f t="shared" si="299"/>
        <v>7</v>
      </c>
      <c r="G153" s="582" t="str">
        <f t="shared" si="200"/>
        <v>Cristal</v>
      </c>
      <c r="H153" s="581">
        <v>20</v>
      </c>
      <c r="I153" s="581">
        <v>0</v>
      </c>
      <c r="J153" s="581">
        <v>-20</v>
      </c>
      <c r="K153" s="581">
        <v>0</v>
      </c>
      <c r="L153" s="581">
        <f t="shared" si="226"/>
        <v>20</v>
      </c>
      <c r="M153" s="581">
        <f t="shared" si="227"/>
        <v>0</v>
      </c>
      <c r="N153" s="581">
        <f t="shared" si="228"/>
        <v>-20</v>
      </c>
      <c r="O153" s="581">
        <f t="shared" si="229"/>
        <v>0</v>
      </c>
      <c r="P153" s="581">
        <f t="shared" si="230"/>
        <v>20</v>
      </c>
      <c r="Q153" s="581">
        <f t="shared" si="231"/>
        <v>0</v>
      </c>
      <c r="R153" s="581">
        <f t="shared" si="232"/>
        <v>-20</v>
      </c>
      <c r="S153" s="581">
        <f t="shared" si="233"/>
        <v>0</v>
      </c>
      <c r="T153" s="581">
        <f t="shared" si="234"/>
        <v>20</v>
      </c>
      <c r="U153" s="581">
        <f t="shared" si="235"/>
        <v>0</v>
      </c>
      <c r="V153" s="581">
        <f t="shared" si="236"/>
        <v>-20</v>
      </c>
      <c r="W153" s="581">
        <f t="shared" si="237"/>
        <v>0</v>
      </c>
      <c r="X153" s="581">
        <f t="shared" si="238"/>
        <v>20</v>
      </c>
      <c r="Y153" s="581">
        <f t="shared" si="239"/>
        <v>0</v>
      </c>
      <c r="Z153" s="581">
        <f t="shared" si="240"/>
        <v>-20</v>
      </c>
      <c r="AA153" s="581">
        <f t="shared" si="241"/>
        <v>0</v>
      </c>
      <c r="AB153" s="581">
        <f t="shared" si="242"/>
        <v>20</v>
      </c>
      <c r="AC153" s="581">
        <f t="shared" si="243"/>
        <v>0</v>
      </c>
      <c r="AD153" s="581">
        <f t="shared" si="244"/>
        <v>-20</v>
      </c>
      <c r="AE153" s="581">
        <f t="shared" si="245"/>
        <v>0</v>
      </c>
      <c r="AF153" s="581">
        <f t="shared" si="246"/>
        <v>20</v>
      </c>
      <c r="AG153" s="581">
        <f t="shared" si="247"/>
        <v>0</v>
      </c>
      <c r="AH153" s="581">
        <f t="shared" si="248"/>
        <v>-20</v>
      </c>
      <c r="AI153" s="581">
        <f t="shared" si="249"/>
        <v>0</v>
      </c>
      <c r="AJ153" s="581">
        <f t="shared" si="250"/>
        <v>20</v>
      </c>
      <c r="AK153" s="581">
        <f t="shared" si="251"/>
        <v>0</v>
      </c>
      <c r="AL153" s="581">
        <f t="shared" si="252"/>
        <v>-20</v>
      </c>
      <c r="AM153" s="581">
        <f t="shared" si="253"/>
        <v>0</v>
      </c>
      <c r="AN153" s="581">
        <f t="shared" si="254"/>
        <v>20</v>
      </c>
      <c r="AO153" s="581">
        <f t="shared" si="255"/>
        <v>0</v>
      </c>
      <c r="AP153" s="581">
        <f t="shared" si="256"/>
        <v>-20</v>
      </c>
      <c r="AQ153" s="581">
        <f t="shared" si="257"/>
        <v>0</v>
      </c>
      <c r="AR153" s="581">
        <f t="shared" si="258"/>
        <v>20</v>
      </c>
      <c r="AS153" s="581">
        <f t="shared" si="259"/>
        <v>0</v>
      </c>
      <c r="AT153" s="581">
        <f t="shared" si="260"/>
        <v>-20</v>
      </c>
      <c r="AU153" s="581">
        <f t="shared" si="261"/>
        <v>0</v>
      </c>
      <c r="AV153" s="581">
        <f t="shared" si="262"/>
        <v>20</v>
      </c>
      <c r="AW153" s="581">
        <f t="shared" si="263"/>
        <v>0</v>
      </c>
      <c r="AX153" s="581">
        <f t="shared" si="264"/>
        <v>-20</v>
      </c>
      <c r="AY153" s="581">
        <f t="shared" si="265"/>
        <v>0</v>
      </c>
      <c r="AZ153" s="581">
        <f t="shared" si="266"/>
        <v>20</v>
      </c>
      <c r="BA153" s="581">
        <f t="shared" si="267"/>
        <v>0</v>
      </c>
      <c r="BB153" s="581">
        <f t="shared" si="268"/>
        <v>-20</v>
      </c>
      <c r="BC153" s="581">
        <f t="shared" si="269"/>
        <v>0</v>
      </c>
      <c r="BD153" s="581">
        <f t="shared" si="270"/>
        <v>20</v>
      </c>
      <c r="BE153" s="581">
        <f t="shared" si="271"/>
        <v>0</v>
      </c>
      <c r="BF153" s="581">
        <f>H153*((Resultat_liste!$M155+20)/20)+Resultat_liste!$J155</f>
        <v>10</v>
      </c>
      <c r="BG153" s="581">
        <f>I153*((Resultat_liste!$M155+20)/20)+Resultat_liste!$J155</f>
        <v>0</v>
      </c>
      <c r="BH153" s="581">
        <f>J153*((Resultat_liste!$M155+20)/20)+Resultat_liste!$J155</f>
        <v>-10</v>
      </c>
      <c r="BI153" s="581">
        <f>K153*((Resultat_liste!$M155+20)/20)+Resultat_liste!$J155</f>
        <v>0</v>
      </c>
      <c r="BJ153" s="581">
        <f>L153*((Resultat_liste!$M155+20)/20)+Resultat_liste!$J155</f>
        <v>10</v>
      </c>
      <c r="BK153" s="581">
        <f>M153*((Resultat_liste!$M155+20)/20)+Resultat_liste!$J155</f>
        <v>0</v>
      </c>
      <c r="BL153" s="581">
        <f>N153*((Resultat_liste!$M155+20)/20)+Resultat_liste!$J155</f>
        <v>-10</v>
      </c>
      <c r="BM153" s="581">
        <f>O153*((Resultat_liste!$M155+20)/20)+Resultat_liste!$J155</f>
        <v>0</v>
      </c>
      <c r="BN153" s="581">
        <f>P153*((Resultat_liste!$M155+20)/20)+Resultat_liste!$J155</f>
        <v>10</v>
      </c>
      <c r="BO153" s="581">
        <f>Q153*((Resultat_liste!$M155+20)/20)+Resultat_liste!$J155</f>
        <v>0</v>
      </c>
      <c r="BP153" s="581">
        <f>R153*((Resultat_liste!$M155+20)/20)+Resultat_liste!$J155</f>
        <v>-10</v>
      </c>
      <c r="BQ153" s="581">
        <f>S153*((Resultat_liste!$M155+20)/20)+Resultat_liste!$J155</f>
        <v>0</v>
      </c>
      <c r="BR153" s="581">
        <f>T153*((Resultat_liste!$M155+20)/20)+Resultat_liste!$J155</f>
        <v>10</v>
      </c>
      <c r="BS153" s="581">
        <f>U153*((Resultat_liste!$M155+20)/20)+Resultat_liste!$J155</f>
        <v>0</v>
      </c>
      <c r="BT153" s="581">
        <f>V153*((Resultat_liste!$M155+20)/20)+Resultat_liste!$J155</f>
        <v>-10</v>
      </c>
      <c r="BU153" s="581">
        <f>W153*((Resultat_liste!$M155+20)/20)+Resultat_liste!$J155</f>
        <v>0</v>
      </c>
      <c r="BV153" s="581">
        <f>X153*((Resultat_liste!$M155+20)/20)+Resultat_liste!$J155</f>
        <v>10</v>
      </c>
      <c r="BW153" s="581">
        <f>Y153*((Resultat_liste!$M155+20)/20)+Resultat_liste!$J155</f>
        <v>0</v>
      </c>
      <c r="BX153" s="581">
        <f>Z153*((Resultat_liste!$M155+20)/20)+Resultat_liste!$J155</f>
        <v>-10</v>
      </c>
      <c r="BY153" s="581">
        <f>AA153*((Resultat_liste!$M155+20)/20)+Resultat_liste!$J155</f>
        <v>0</v>
      </c>
      <c r="BZ153" s="581">
        <f>AB153*((Resultat_liste!$M155+20)/20)+Resultat_liste!$J155</f>
        <v>10</v>
      </c>
      <c r="CA153" s="581">
        <f>AC153*((Resultat_liste!$M155+20)/20)+Resultat_liste!$J155</f>
        <v>0</v>
      </c>
      <c r="CB153" s="581">
        <f>AD153*((Resultat_liste!$M155+20)/20)+Resultat_liste!$J155</f>
        <v>-10</v>
      </c>
      <c r="CC153" s="581">
        <f>AE153*((Resultat_liste!$M155+20)/20)+Resultat_liste!$J155</f>
        <v>0</v>
      </c>
      <c r="CD153" s="581">
        <f>AF153*((Resultat_liste!$M155+20)/20)+Resultat_liste!$J155</f>
        <v>10</v>
      </c>
      <c r="CE153" s="581">
        <f>AG153*((Resultat_liste!$M155+20)/20)+Resultat_liste!$J155</f>
        <v>0</v>
      </c>
      <c r="CF153" s="581">
        <f>AH153*((Resultat_liste!$M155+20)/20)+Resultat_liste!$J155</f>
        <v>-10</v>
      </c>
      <c r="CG153" s="581">
        <f>AI153*((Resultat_liste!$M155+20)/20)+Resultat_liste!$J155</f>
        <v>0</v>
      </c>
      <c r="CH153" s="581">
        <f>AJ153*((Resultat_liste!$M155+20)/20)+Resultat_liste!$J155</f>
        <v>10</v>
      </c>
      <c r="CI153" s="581">
        <f>AK153*((Resultat_liste!$M155+20)/20)+Resultat_liste!$J155</f>
        <v>0</v>
      </c>
      <c r="CJ153" s="581">
        <f>AL153*((Resultat_liste!$M155+20)/20)+Resultat_liste!$J155</f>
        <v>-10</v>
      </c>
      <c r="CK153" s="581">
        <f>AM153*((Resultat_liste!$M155+20)/20)+Resultat_liste!$J155</f>
        <v>0</v>
      </c>
      <c r="CL153" s="581">
        <f>AN153*((Resultat_liste!$M155+20)/20)+Resultat_liste!$J155</f>
        <v>10</v>
      </c>
      <c r="CM153" s="581">
        <f>AO153*((Resultat_liste!$M155+20)/20)+Resultat_liste!$J155</f>
        <v>0</v>
      </c>
      <c r="CN153" s="581">
        <f>AP153*((Resultat_liste!$M155+20)/20)+Resultat_liste!$J155</f>
        <v>-10</v>
      </c>
      <c r="CO153" s="581">
        <f>AQ153*((Resultat_liste!$M155+20)/20)+Resultat_liste!$J155</f>
        <v>0</v>
      </c>
      <c r="CP153" s="581">
        <f>AR153*((Resultat_liste!$M155+20)/20)+Resultat_liste!$J155</f>
        <v>10</v>
      </c>
      <c r="CQ153" s="581">
        <f>AS153*((Resultat_liste!$M155+20)/20)+Resultat_liste!$J155</f>
        <v>0</v>
      </c>
      <c r="CR153" s="581">
        <f>AT153*((Resultat_liste!$M155+20)/20)+Resultat_liste!$J155</f>
        <v>-10</v>
      </c>
      <c r="CS153" s="581">
        <f>AU153*((Resultat_liste!$M155+20)/20)+Resultat_liste!$J155</f>
        <v>0</v>
      </c>
      <c r="CT153" s="581">
        <f>AV153*((Resultat_liste!$M155+20)/20)+Resultat_liste!$J155</f>
        <v>10</v>
      </c>
      <c r="CU153" s="581">
        <f>AW153*((Resultat_liste!$M155+20)/20)+Resultat_liste!$J155</f>
        <v>0</v>
      </c>
      <c r="CV153" s="581">
        <f>AX153*((Resultat_liste!$M155+20)/20)+Resultat_liste!$J155</f>
        <v>-10</v>
      </c>
      <c r="CW153" s="581">
        <f>AY153*((Resultat_liste!$M155+20)/20)+Resultat_liste!$J155</f>
        <v>0</v>
      </c>
      <c r="CX153" s="581">
        <f>AZ153*((Resultat_liste!$M155+20)/20)+Resultat_liste!$J155</f>
        <v>10</v>
      </c>
      <c r="CY153" s="581">
        <f>BA153*((Resultat_liste!$M155+20)/20)+Resultat_liste!$J155</f>
        <v>0</v>
      </c>
      <c r="CZ153" s="581">
        <f>BB153*((Resultat_liste!$M155+20)/20)+Resultat_liste!$J155</f>
        <v>-10</v>
      </c>
      <c r="DA153" s="581">
        <f>BC153*((Resultat_liste!$M155+20)/20)+Resultat_liste!$J155</f>
        <v>0</v>
      </c>
      <c r="DB153" s="581">
        <f>BD153*((Resultat_liste!$M155+20)/20)+Resultat_liste!$J155</f>
        <v>10</v>
      </c>
      <c r="DC153" s="581">
        <f>BE153*((Resultat_liste!$M155+20)/20)+Resultat_liste!$J155</f>
        <v>0</v>
      </c>
      <c r="DD153" s="581">
        <f>H153*((Resultat_liste!$Y155+20)/20)+Resultat_liste!$V155</f>
        <v>31</v>
      </c>
      <c r="DE153" s="581">
        <f>I153*((Resultat_liste!$Y155+20)/20)+Resultat_liste!$V155</f>
        <v>4</v>
      </c>
      <c r="DF153" s="581">
        <f>J153*((Resultat_liste!$Y155+20)/20)+Resultat_liste!$V155</f>
        <v>-23</v>
      </c>
      <c r="DG153" s="581">
        <f>K153*((Resultat_liste!$Y155+20)/20)+Resultat_liste!$V155</f>
        <v>4</v>
      </c>
      <c r="DH153" s="581">
        <f>L153*((Resultat_liste!$Y155+20)/20)+Resultat_liste!$V155</f>
        <v>31</v>
      </c>
      <c r="DI153" s="581">
        <f>M153*((Resultat_liste!$Y155+20)/20)+Resultat_liste!$V155</f>
        <v>4</v>
      </c>
      <c r="DJ153" s="581">
        <f>N153*((Resultat_liste!$Y155+20)/20)+Resultat_liste!$V155</f>
        <v>-23</v>
      </c>
      <c r="DK153" s="581">
        <f>O153*((Resultat_liste!$Y155+20)/20)+Resultat_liste!$V155</f>
        <v>4</v>
      </c>
      <c r="DL153" s="581">
        <f>P153*((Resultat_liste!$Y155+20)/20)+Resultat_liste!$V155</f>
        <v>31</v>
      </c>
      <c r="DM153" s="581">
        <f>Q153*((Resultat_liste!$Y155+20)/20)+Resultat_liste!$V155</f>
        <v>4</v>
      </c>
      <c r="DN153" s="581">
        <f>R153*((Resultat_liste!$Y155+20)/20)+Resultat_liste!$V155</f>
        <v>-23</v>
      </c>
      <c r="DO153" s="581">
        <f>S153*((Resultat_liste!$Y155+20)/20)+Resultat_liste!$V155</f>
        <v>4</v>
      </c>
      <c r="DP153" s="581">
        <f>T153*((Resultat_liste!$Y155+20)/20)+Resultat_liste!$V155</f>
        <v>31</v>
      </c>
      <c r="DQ153" s="581">
        <f>U153*((Resultat_liste!$Y155+20)/20)+Resultat_liste!$V155</f>
        <v>4</v>
      </c>
      <c r="DR153" s="581">
        <f>V153*((Resultat_liste!$Y155+20)/20)+Resultat_liste!$V155</f>
        <v>-23</v>
      </c>
      <c r="DS153" s="581">
        <f>W153*((Resultat_liste!$Y155+20)/20)+Resultat_liste!$V155</f>
        <v>4</v>
      </c>
      <c r="DT153" s="581">
        <f>X153*((Resultat_liste!$Y155+20)/20)+Resultat_liste!$V155</f>
        <v>31</v>
      </c>
      <c r="DU153" s="581">
        <f>Y153*((Resultat_liste!$Y155+20)/20)+Resultat_liste!$V155</f>
        <v>4</v>
      </c>
      <c r="DV153" s="581">
        <f>Z153*((Resultat_liste!$Y155+20)/20)+Resultat_liste!$V155</f>
        <v>-23</v>
      </c>
      <c r="DW153" s="581">
        <f>AA153*((Resultat_liste!$Y155+20)/20)+Resultat_liste!$V155</f>
        <v>4</v>
      </c>
      <c r="DX153" s="581">
        <f>AB153*((Resultat_liste!$Y155+20)/20)+Resultat_liste!$V155</f>
        <v>31</v>
      </c>
      <c r="DY153" s="581">
        <f>AC153*((Resultat_liste!$Y155+20)/20)+Resultat_liste!$V155</f>
        <v>4</v>
      </c>
      <c r="DZ153" s="581">
        <f>AD153*((Resultat_liste!$Y155+20)/20)+Resultat_liste!$V155</f>
        <v>-23</v>
      </c>
      <c r="EA153" s="581">
        <f>AE153*((Resultat_liste!$Y155+20)/20)+Resultat_liste!$V155</f>
        <v>4</v>
      </c>
      <c r="EB153" s="581">
        <f>AF153*((Resultat_liste!$Y155+20)/20)+Resultat_liste!$V155</f>
        <v>31</v>
      </c>
      <c r="EC153" s="581">
        <f>AG153*((Resultat_liste!$Y155+20)/20)+Resultat_liste!$V155</f>
        <v>4</v>
      </c>
      <c r="ED153" s="581">
        <f>AH153*((Resultat_liste!$Y155+20)/20)+Resultat_liste!$V155</f>
        <v>-23</v>
      </c>
      <c r="EE153" s="581">
        <f>AI153*((Resultat_liste!$Y155+20)/20)+Resultat_liste!$V155</f>
        <v>4</v>
      </c>
      <c r="EF153" s="581">
        <f>AJ153*((Resultat_liste!$Y155+20)/20)+Resultat_liste!$V155</f>
        <v>31</v>
      </c>
      <c r="EG153" s="581">
        <f>AK153*((Resultat_liste!$Y155+20)/20)+Resultat_liste!$V155</f>
        <v>4</v>
      </c>
      <c r="EH153" s="581">
        <f>AL153*((Resultat_liste!$Y155+20)/20)+Resultat_liste!$V155</f>
        <v>-23</v>
      </c>
      <c r="EI153" s="581">
        <f>AM153*((Resultat_liste!$Y155+20)/20)+Resultat_liste!$V155</f>
        <v>4</v>
      </c>
      <c r="EJ153" s="581">
        <f>AN153*((Resultat_liste!$Y155+20)/20)+Resultat_liste!$V155</f>
        <v>31</v>
      </c>
      <c r="EK153" s="581">
        <f>AO153*((Resultat_liste!$Y155+20)/20)+Resultat_liste!$V155</f>
        <v>4</v>
      </c>
      <c r="EL153" s="581">
        <f>AP153*((Resultat_liste!$Y155+20)/20)+Resultat_liste!$V155</f>
        <v>-23</v>
      </c>
      <c r="EM153" s="581">
        <f>AQ153*((Resultat_liste!$Y155+20)/20)+Resultat_liste!$V155</f>
        <v>4</v>
      </c>
      <c r="EN153" s="581">
        <f>AR153*((Resultat_liste!$Y155+20)/20)+Resultat_liste!$V155</f>
        <v>31</v>
      </c>
      <c r="EO153" s="581">
        <f>AS153*((Resultat_liste!$Y155+20)/20)+Resultat_liste!$V155</f>
        <v>4</v>
      </c>
      <c r="EP153" s="581">
        <f>AT153*((Resultat_liste!$Y155+20)/20)+Resultat_liste!$V155</f>
        <v>-23</v>
      </c>
      <c r="EQ153" s="581">
        <f>AU153*((Resultat_liste!$Y155+20)/20)+Resultat_liste!$V155</f>
        <v>4</v>
      </c>
      <c r="ER153" s="581">
        <f>AV153*((Resultat_liste!$Y155+20)/20)+Resultat_liste!$V155</f>
        <v>31</v>
      </c>
      <c r="ES153" s="581">
        <f>AW153*((Resultat_liste!$Y155+20)/20)+Resultat_liste!$V155</f>
        <v>4</v>
      </c>
      <c r="ET153" s="581">
        <f>AX153*((Resultat_liste!$Y155+20)/20)+Resultat_liste!$V155</f>
        <v>-23</v>
      </c>
      <c r="EU153" s="581">
        <f>AY153*((Resultat_liste!$Y155+20)/20)+Resultat_liste!$V155</f>
        <v>4</v>
      </c>
      <c r="EV153" s="581">
        <f>AZ153*((Resultat_liste!$Y155+20)/20)+Resultat_liste!$V155</f>
        <v>31</v>
      </c>
      <c r="EW153" s="581">
        <f>BA153*((Resultat_liste!$Y155+20)/20)+Resultat_liste!$V155</f>
        <v>4</v>
      </c>
      <c r="EX153" s="581">
        <f>BB153*((Resultat_liste!$Y155+20)/20)+Resultat_liste!$V155</f>
        <v>-23</v>
      </c>
      <c r="EY153" s="581">
        <f>BC153*((Resultat_liste!$Y155+20)/20)+Resultat_liste!$V155</f>
        <v>4</v>
      </c>
      <c r="EZ153" s="581">
        <f>BD153*((Resultat_liste!$Y155+20)/20)+Resultat_liste!$V155</f>
        <v>31</v>
      </c>
      <c r="FA153" s="581">
        <f>BE153*((Resultat_liste!$Y155+20)/20)+Resultat_liste!$V155</f>
        <v>4</v>
      </c>
      <c r="FB153" s="581">
        <f t="shared" si="272"/>
        <v>20</v>
      </c>
      <c r="FC153" s="581">
        <f t="shared" si="273"/>
        <v>0</v>
      </c>
      <c r="FD153" s="581">
        <f t="shared" si="274"/>
        <v>-20</v>
      </c>
      <c r="FE153" s="581">
        <f t="shared" si="275"/>
        <v>0</v>
      </c>
      <c r="FF153" s="581">
        <f t="shared" si="276"/>
        <v>20</v>
      </c>
      <c r="FG153" s="581">
        <f t="shared" si="277"/>
        <v>0</v>
      </c>
      <c r="FH153" s="581">
        <f t="shared" si="278"/>
        <v>-20</v>
      </c>
      <c r="FI153" s="581">
        <f t="shared" si="279"/>
        <v>0</v>
      </c>
      <c r="FJ153" s="581">
        <f t="shared" si="280"/>
        <v>20</v>
      </c>
      <c r="FK153" s="581">
        <f t="shared" si="281"/>
        <v>0</v>
      </c>
      <c r="FL153" s="581">
        <f t="shared" si="282"/>
        <v>-20</v>
      </c>
      <c r="FM153" s="581">
        <f t="shared" si="283"/>
        <v>0</v>
      </c>
      <c r="FN153" s="581">
        <f t="shared" si="284"/>
        <v>20</v>
      </c>
      <c r="FO153" s="581">
        <f t="shared" si="285"/>
        <v>0</v>
      </c>
      <c r="FP153" s="581">
        <f t="shared" si="286"/>
        <v>-20</v>
      </c>
      <c r="FQ153" s="581">
        <f t="shared" si="287"/>
        <v>0</v>
      </c>
      <c r="FR153" s="581">
        <f t="shared" si="288"/>
        <v>20</v>
      </c>
      <c r="FS153" s="581">
        <f t="shared" si="289"/>
        <v>0</v>
      </c>
      <c r="FT153" s="581">
        <f t="shared" si="290"/>
        <v>-20</v>
      </c>
      <c r="FU153" s="581">
        <f t="shared" si="291"/>
        <v>0</v>
      </c>
      <c r="FV153" s="581">
        <f t="shared" si="292"/>
        <v>20</v>
      </c>
      <c r="FW153" s="581">
        <f t="shared" si="293"/>
        <v>0</v>
      </c>
      <c r="FX153" s="581">
        <f t="shared" si="294"/>
        <v>-20</v>
      </c>
      <c r="FY153" s="581">
        <f t="shared" si="295"/>
        <v>0</v>
      </c>
      <c r="FZ153" s="581">
        <f t="shared" si="296"/>
        <v>20</v>
      </c>
      <c r="GA153" s="581">
        <f t="shared" si="297"/>
        <v>0</v>
      </c>
      <c r="GB153" s="581">
        <f t="shared" si="201"/>
        <v>-20</v>
      </c>
      <c r="GC153" s="581">
        <f t="shared" si="202"/>
        <v>0</v>
      </c>
      <c r="GD153" s="581">
        <f t="shared" si="203"/>
        <v>20</v>
      </c>
      <c r="GE153" s="581">
        <f t="shared" si="204"/>
        <v>0</v>
      </c>
      <c r="GF153" s="581">
        <f t="shared" si="205"/>
        <v>-20</v>
      </c>
      <c r="GG153" s="581">
        <f t="shared" si="206"/>
        <v>0</v>
      </c>
      <c r="GH153" s="581">
        <f t="shared" si="207"/>
        <v>20</v>
      </c>
      <c r="GI153" s="581">
        <f t="shared" si="208"/>
        <v>0</v>
      </c>
      <c r="GJ153" s="581">
        <f t="shared" si="209"/>
        <v>-20</v>
      </c>
      <c r="GK153" s="581">
        <f t="shared" si="210"/>
        <v>0</v>
      </c>
      <c r="GL153" s="581">
        <f t="shared" si="211"/>
        <v>20</v>
      </c>
      <c r="GM153" s="581">
        <f t="shared" si="212"/>
        <v>0</v>
      </c>
      <c r="GN153" s="581">
        <f t="shared" si="213"/>
        <v>-20</v>
      </c>
      <c r="GO153" s="581">
        <f t="shared" si="214"/>
        <v>0</v>
      </c>
      <c r="GP153" s="581">
        <f t="shared" si="215"/>
        <v>20</v>
      </c>
      <c r="GQ153" s="581">
        <f t="shared" si="216"/>
        <v>0</v>
      </c>
      <c r="GR153" s="581">
        <f t="shared" si="217"/>
        <v>-20</v>
      </c>
      <c r="GS153" s="581">
        <f t="shared" si="218"/>
        <v>0</v>
      </c>
      <c r="GT153" s="581">
        <f t="shared" si="219"/>
        <v>20</v>
      </c>
      <c r="GU153" s="581">
        <f t="shared" si="220"/>
        <v>0</v>
      </c>
      <c r="GV153" s="581">
        <f t="shared" si="221"/>
        <v>-20</v>
      </c>
      <c r="GW153" s="581">
        <f t="shared" si="222"/>
        <v>0</v>
      </c>
      <c r="GX153" s="581">
        <f t="shared" si="223"/>
        <v>20</v>
      </c>
      <c r="GY153" s="581">
        <f t="shared" si="224"/>
        <v>0</v>
      </c>
    </row>
    <row r="154" spans="1:207" ht="16.5" thickTop="1" thickBot="1" x14ac:dyDescent="0.3">
      <c r="A154" s="581">
        <v>1530</v>
      </c>
      <c r="B154" s="584" t="s">
        <v>136</v>
      </c>
      <c r="C154" s="581">
        <f t="shared" si="298"/>
        <v>21</v>
      </c>
      <c r="D154" s="581">
        <f t="shared" si="225"/>
        <v>2108</v>
      </c>
      <c r="E154" s="581">
        <v>1530</v>
      </c>
      <c r="F154" s="581">
        <f t="shared" si="299"/>
        <v>8</v>
      </c>
      <c r="G154" s="582" t="str">
        <f t="shared" si="200"/>
        <v>Cristal</v>
      </c>
      <c r="H154" s="581">
        <v>20</v>
      </c>
      <c r="I154" s="581">
        <v>0</v>
      </c>
      <c r="J154" s="581">
        <v>-20</v>
      </c>
      <c r="K154" s="581">
        <v>0</v>
      </c>
      <c r="L154" s="581">
        <f t="shared" si="226"/>
        <v>20</v>
      </c>
      <c r="M154" s="581">
        <f t="shared" si="227"/>
        <v>0</v>
      </c>
      <c r="N154" s="581">
        <f t="shared" si="228"/>
        <v>-20</v>
      </c>
      <c r="O154" s="581">
        <f t="shared" si="229"/>
        <v>0</v>
      </c>
      <c r="P154" s="581">
        <f t="shared" si="230"/>
        <v>20</v>
      </c>
      <c r="Q154" s="581">
        <f t="shared" si="231"/>
        <v>0</v>
      </c>
      <c r="R154" s="581">
        <f t="shared" si="232"/>
        <v>-20</v>
      </c>
      <c r="S154" s="581">
        <f t="shared" si="233"/>
        <v>0</v>
      </c>
      <c r="T154" s="581">
        <f t="shared" si="234"/>
        <v>20</v>
      </c>
      <c r="U154" s="581">
        <f t="shared" si="235"/>
        <v>0</v>
      </c>
      <c r="V154" s="581">
        <f t="shared" si="236"/>
        <v>-20</v>
      </c>
      <c r="W154" s="581">
        <f t="shared" si="237"/>
        <v>0</v>
      </c>
      <c r="X154" s="581">
        <f t="shared" si="238"/>
        <v>20</v>
      </c>
      <c r="Y154" s="581">
        <f t="shared" si="239"/>
        <v>0</v>
      </c>
      <c r="Z154" s="581">
        <f t="shared" si="240"/>
        <v>-20</v>
      </c>
      <c r="AA154" s="581">
        <f t="shared" si="241"/>
        <v>0</v>
      </c>
      <c r="AB154" s="581">
        <f t="shared" si="242"/>
        <v>20</v>
      </c>
      <c r="AC154" s="581">
        <f t="shared" si="243"/>
        <v>0</v>
      </c>
      <c r="AD154" s="581">
        <f t="shared" si="244"/>
        <v>-20</v>
      </c>
      <c r="AE154" s="581">
        <f t="shared" si="245"/>
        <v>0</v>
      </c>
      <c r="AF154" s="581">
        <f t="shared" si="246"/>
        <v>20</v>
      </c>
      <c r="AG154" s="581">
        <f t="shared" si="247"/>
        <v>0</v>
      </c>
      <c r="AH154" s="581">
        <f t="shared" si="248"/>
        <v>-20</v>
      </c>
      <c r="AI154" s="581">
        <f t="shared" si="249"/>
        <v>0</v>
      </c>
      <c r="AJ154" s="581">
        <f t="shared" si="250"/>
        <v>20</v>
      </c>
      <c r="AK154" s="581">
        <f t="shared" si="251"/>
        <v>0</v>
      </c>
      <c r="AL154" s="581">
        <f t="shared" si="252"/>
        <v>-20</v>
      </c>
      <c r="AM154" s="581">
        <f t="shared" si="253"/>
        <v>0</v>
      </c>
      <c r="AN154" s="581">
        <f t="shared" si="254"/>
        <v>20</v>
      </c>
      <c r="AO154" s="581">
        <f t="shared" si="255"/>
        <v>0</v>
      </c>
      <c r="AP154" s="581">
        <f t="shared" si="256"/>
        <v>-20</v>
      </c>
      <c r="AQ154" s="581">
        <f t="shared" si="257"/>
        <v>0</v>
      </c>
      <c r="AR154" s="581">
        <f t="shared" si="258"/>
        <v>20</v>
      </c>
      <c r="AS154" s="581">
        <f t="shared" si="259"/>
        <v>0</v>
      </c>
      <c r="AT154" s="581">
        <f t="shared" si="260"/>
        <v>-20</v>
      </c>
      <c r="AU154" s="581">
        <f t="shared" si="261"/>
        <v>0</v>
      </c>
      <c r="AV154" s="581">
        <f t="shared" si="262"/>
        <v>20</v>
      </c>
      <c r="AW154" s="581">
        <f t="shared" si="263"/>
        <v>0</v>
      </c>
      <c r="AX154" s="581">
        <f t="shared" si="264"/>
        <v>-20</v>
      </c>
      <c r="AY154" s="581">
        <f t="shared" si="265"/>
        <v>0</v>
      </c>
      <c r="AZ154" s="581">
        <f t="shared" si="266"/>
        <v>20</v>
      </c>
      <c r="BA154" s="581">
        <f t="shared" si="267"/>
        <v>0</v>
      </c>
      <c r="BB154" s="581">
        <f t="shared" si="268"/>
        <v>-20</v>
      </c>
      <c r="BC154" s="581">
        <f t="shared" si="269"/>
        <v>0</v>
      </c>
      <c r="BD154" s="581">
        <f t="shared" si="270"/>
        <v>20</v>
      </c>
      <c r="BE154" s="581">
        <f t="shared" si="271"/>
        <v>0</v>
      </c>
      <c r="BF154" s="581">
        <f>H154*((Resultat_liste!$M156+20)/20)+Resultat_liste!$J156</f>
        <v>4</v>
      </c>
      <c r="BG154" s="581">
        <f>I154*((Resultat_liste!$M156+20)/20)+Resultat_liste!$J156</f>
        <v>0</v>
      </c>
      <c r="BH154" s="581">
        <f>J154*((Resultat_liste!$M156+20)/20)+Resultat_liste!$J156</f>
        <v>-4</v>
      </c>
      <c r="BI154" s="581">
        <f>K154*((Resultat_liste!$M156+20)/20)+Resultat_liste!$J156</f>
        <v>0</v>
      </c>
      <c r="BJ154" s="581">
        <f>L154*((Resultat_liste!$M156+20)/20)+Resultat_liste!$J156</f>
        <v>4</v>
      </c>
      <c r="BK154" s="581">
        <f>M154*((Resultat_liste!$M156+20)/20)+Resultat_liste!$J156</f>
        <v>0</v>
      </c>
      <c r="BL154" s="581">
        <f>N154*((Resultat_liste!$M156+20)/20)+Resultat_liste!$J156</f>
        <v>-4</v>
      </c>
      <c r="BM154" s="581">
        <f>O154*((Resultat_liste!$M156+20)/20)+Resultat_liste!$J156</f>
        <v>0</v>
      </c>
      <c r="BN154" s="581">
        <f>P154*((Resultat_liste!$M156+20)/20)+Resultat_liste!$J156</f>
        <v>4</v>
      </c>
      <c r="BO154" s="581">
        <f>Q154*((Resultat_liste!$M156+20)/20)+Resultat_liste!$J156</f>
        <v>0</v>
      </c>
      <c r="BP154" s="581">
        <f>R154*((Resultat_liste!$M156+20)/20)+Resultat_liste!$J156</f>
        <v>-4</v>
      </c>
      <c r="BQ154" s="581">
        <f>S154*((Resultat_liste!$M156+20)/20)+Resultat_liste!$J156</f>
        <v>0</v>
      </c>
      <c r="BR154" s="581">
        <f>T154*((Resultat_liste!$M156+20)/20)+Resultat_liste!$J156</f>
        <v>4</v>
      </c>
      <c r="BS154" s="581">
        <f>U154*((Resultat_liste!$M156+20)/20)+Resultat_liste!$J156</f>
        <v>0</v>
      </c>
      <c r="BT154" s="581">
        <f>V154*((Resultat_liste!$M156+20)/20)+Resultat_liste!$J156</f>
        <v>-4</v>
      </c>
      <c r="BU154" s="581">
        <f>W154*((Resultat_liste!$M156+20)/20)+Resultat_liste!$J156</f>
        <v>0</v>
      </c>
      <c r="BV154" s="581">
        <f>X154*((Resultat_liste!$M156+20)/20)+Resultat_liste!$J156</f>
        <v>4</v>
      </c>
      <c r="BW154" s="581">
        <f>Y154*((Resultat_liste!$M156+20)/20)+Resultat_liste!$J156</f>
        <v>0</v>
      </c>
      <c r="BX154" s="581">
        <f>Z154*((Resultat_liste!$M156+20)/20)+Resultat_liste!$J156</f>
        <v>-4</v>
      </c>
      <c r="BY154" s="581">
        <f>AA154*((Resultat_liste!$M156+20)/20)+Resultat_liste!$J156</f>
        <v>0</v>
      </c>
      <c r="BZ154" s="581">
        <f>AB154*((Resultat_liste!$M156+20)/20)+Resultat_liste!$J156</f>
        <v>4</v>
      </c>
      <c r="CA154" s="581">
        <f>AC154*((Resultat_liste!$M156+20)/20)+Resultat_liste!$J156</f>
        <v>0</v>
      </c>
      <c r="CB154" s="581">
        <f>AD154*((Resultat_liste!$M156+20)/20)+Resultat_liste!$J156</f>
        <v>-4</v>
      </c>
      <c r="CC154" s="581">
        <f>AE154*((Resultat_liste!$M156+20)/20)+Resultat_liste!$J156</f>
        <v>0</v>
      </c>
      <c r="CD154" s="581">
        <f>AF154*((Resultat_liste!$M156+20)/20)+Resultat_liste!$J156</f>
        <v>4</v>
      </c>
      <c r="CE154" s="581">
        <f>AG154*((Resultat_liste!$M156+20)/20)+Resultat_liste!$J156</f>
        <v>0</v>
      </c>
      <c r="CF154" s="581">
        <f>AH154*((Resultat_liste!$M156+20)/20)+Resultat_liste!$J156</f>
        <v>-4</v>
      </c>
      <c r="CG154" s="581">
        <f>AI154*((Resultat_liste!$M156+20)/20)+Resultat_liste!$J156</f>
        <v>0</v>
      </c>
      <c r="CH154" s="581">
        <f>AJ154*((Resultat_liste!$M156+20)/20)+Resultat_liste!$J156</f>
        <v>4</v>
      </c>
      <c r="CI154" s="581">
        <f>AK154*((Resultat_liste!$M156+20)/20)+Resultat_liste!$J156</f>
        <v>0</v>
      </c>
      <c r="CJ154" s="581">
        <f>AL154*((Resultat_liste!$M156+20)/20)+Resultat_liste!$J156</f>
        <v>-4</v>
      </c>
      <c r="CK154" s="581">
        <f>AM154*((Resultat_liste!$M156+20)/20)+Resultat_liste!$J156</f>
        <v>0</v>
      </c>
      <c r="CL154" s="581">
        <f>AN154*((Resultat_liste!$M156+20)/20)+Resultat_liste!$J156</f>
        <v>4</v>
      </c>
      <c r="CM154" s="581">
        <f>AO154*((Resultat_liste!$M156+20)/20)+Resultat_liste!$J156</f>
        <v>0</v>
      </c>
      <c r="CN154" s="581">
        <f>AP154*((Resultat_liste!$M156+20)/20)+Resultat_liste!$J156</f>
        <v>-4</v>
      </c>
      <c r="CO154" s="581">
        <f>AQ154*((Resultat_liste!$M156+20)/20)+Resultat_liste!$J156</f>
        <v>0</v>
      </c>
      <c r="CP154" s="581">
        <f>AR154*((Resultat_liste!$M156+20)/20)+Resultat_liste!$J156</f>
        <v>4</v>
      </c>
      <c r="CQ154" s="581">
        <f>AS154*((Resultat_liste!$M156+20)/20)+Resultat_liste!$J156</f>
        <v>0</v>
      </c>
      <c r="CR154" s="581">
        <f>AT154*((Resultat_liste!$M156+20)/20)+Resultat_liste!$J156</f>
        <v>-4</v>
      </c>
      <c r="CS154" s="581">
        <f>AU154*((Resultat_liste!$M156+20)/20)+Resultat_liste!$J156</f>
        <v>0</v>
      </c>
      <c r="CT154" s="581">
        <f>AV154*((Resultat_liste!$M156+20)/20)+Resultat_liste!$J156</f>
        <v>4</v>
      </c>
      <c r="CU154" s="581">
        <f>AW154*((Resultat_liste!$M156+20)/20)+Resultat_liste!$J156</f>
        <v>0</v>
      </c>
      <c r="CV154" s="581">
        <f>AX154*((Resultat_liste!$M156+20)/20)+Resultat_liste!$J156</f>
        <v>-4</v>
      </c>
      <c r="CW154" s="581">
        <f>AY154*((Resultat_liste!$M156+20)/20)+Resultat_liste!$J156</f>
        <v>0</v>
      </c>
      <c r="CX154" s="581">
        <f>AZ154*((Resultat_liste!$M156+20)/20)+Resultat_liste!$J156</f>
        <v>4</v>
      </c>
      <c r="CY154" s="581">
        <f>BA154*((Resultat_liste!$M156+20)/20)+Resultat_liste!$J156</f>
        <v>0</v>
      </c>
      <c r="CZ154" s="581">
        <f>BB154*((Resultat_liste!$M156+20)/20)+Resultat_liste!$J156</f>
        <v>-4</v>
      </c>
      <c r="DA154" s="581">
        <f>BC154*((Resultat_liste!$M156+20)/20)+Resultat_liste!$J156</f>
        <v>0</v>
      </c>
      <c r="DB154" s="581">
        <f>BD154*((Resultat_liste!$M156+20)/20)+Resultat_liste!$J156</f>
        <v>4</v>
      </c>
      <c r="DC154" s="581">
        <f>BE154*((Resultat_liste!$M156+20)/20)+Resultat_liste!$J156</f>
        <v>0</v>
      </c>
      <c r="DD154" s="581">
        <f>H154*((Resultat_liste!$Y156+20)/20)+Resultat_liste!$V156</f>
        <v>18</v>
      </c>
      <c r="DE154" s="581">
        <f>I154*((Resultat_liste!$Y156+20)/20)+Resultat_liste!$V156</f>
        <v>8</v>
      </c>
      <c r="DF154" s="581">
        <f>J154*((Resultat_liste!$Y156+20)/20)+Resultat_liste!$V156</f>
        <v>-2</v>
      </c>
      <c r="DG154" s="581">
        <f>K154*((Resultat_liste!$Y156+20)/20)+Resultat_liste!$V156</f>
        <v>8</v>
      </c>
      <c r="DH154" s="581">
        <f>L154*((Resultat_liste!$Y156+20)/20)+Resultat_liste!$V156</f>
        <v>18</v>
      </c>
      <c r="DI154" s="581">
        <f>M154*((Resultat_liste!$Y156+20)/20)+Resultat_liste!$V156</f>
        <v>8</v>
      </c>
      <c r="DJ154" s="581">
        <f>N154*((Resultat_liste!$Y156+20)/20)+Resultat_liste!$V156</f>
        <v>-2</v>
      </c>
      <c r="DK154" s="581">
        <f>O154*((Resultat_liste!$Y156+20)/20)+Resultat_liste!$V156</f>
        <v>8</v>
      </c>
      <c r="DL154" s="581">
        <f>P154*((Resultat_liste!$Y156+20)/20)+Resultat_liste!$V156</f>
        <v>18</v>
      </c>
      <c r="DM154" s="581">
        <f>Q154*((Resultat_liste!$Y156+20)/20)+Resultat_liste!$V156</f>
        <v>8</v>
      </c>
      <c r="DN154" s="581">
        <f>R154*((Resultat_liste!$Y156+20)/20)+Resultat_liste!$V156</f>
        <v>-2</v>
      </c>
      <c r="DO154" s="581">
        <f>S154*((Resultat_liste!$Y156+20)/20)+Resultat_liste!$V156</f>
        <v>8</v>
      </c>
      <c r="DP154" s="581">
        <f>T154*((Resultat_liste!$Y156+20)/20)+Resultat_liste!$V156</f>
        <v>18</v>
      </c>
      <c r="DQ154" s="581">
        <f>U154*((Resultat_liste!$Y156+20)/20)+Resultat_liste!$V156</f>
        <v>8</v>
      </c>
      <c r="DR154" s="581">
        <f>V154*((Resultat_liste!$Y156+20)/20)+Resultat_liste!$V156</f>
        <v>-2</v>
      </c>
      <c r="DS154" s="581">
        <f>W154*((Resultat_liste!$Y156+20)/20)+Resultat_liste!$V156</f>
        <v>8</v>
      </c>
      <c r="DT154" s="581">
        <f>X154*((Resultat_liste!$Y156+20)/20)+Resultat_liste!$V156</f>
        <v>18</v>
      </c>
      <c r="DU154" s="581">
        <f>Y154*((Resultat_liste!$Y156+20)/20)+Resultat_liste!$V156</f>
        <v>8</v>
      </c>
      <c r="DV154" s="581">
        <f>Z154*((Resultat_liste!$Y156+20)/20)+Resultat_liste!$V156</f>
        <v>-2</v>
      </c>
      <c r="DW154" s="581">
        <f>AA154*((Resultat_liste!$Y156+20)/20)+Resultat_liste!$V156</f>
        <v>8</v>
      </c>
      <c r="DX154" s="581">
        <f>AB154*((Resultat_liste!$Y156+20)/20)+Resultat_liste!$V156</f>
        <v>18</v>
      </c>
      <c r="DY154" s="581">
        <f>AC154*((Resultat_liste!$Y156+20)/20)+Resultat_liste!$V156</f>
        <v>8</v>
      </c>
      <c r="DZ154" s="581">
        <f>AD154*((Resultat_liste!$Y156+20)/20)+Resultat_liste!$V156</f>
        <v>-2</v>
      </c>
      <c r="EA154" s="581">
        <f>AE154*((Resultat_liste!$Y156+20)/20)+Resultat_liste!$V156</f>
        <v>8</v>
      </c>
      <c r="EB154" s="581">
        <f>AF154*((Resultat_liste!$Y156+20)/20)+Resultat_liste!$V156</f>
        <v>18</v>
      </c>
      <c r="EC154" s="581">
        <f>AG154*((Resultat_liste!$Y156+20)/20)+Resultat_liste!$V156</f>
        <v>8</v>
      </c>
      <c r="ED154" s="581">
        <f>AH154*((Resultat_liste!$Y156+20)/20)+Resultat_liste!$V156</f>
        <v>-2</v>
      </c>
      <c r="EE154" s="581">
        <f>AI154*((Resultat_liste!$Y156+20)/20)+Resultat_liste!$V156</f>
        <v>8</v>
      </c>
      <c r="EF154" s="581">
        <f>AJ154*((Resultat_liste!$Y156+20)/20)+Resultat_liste!$V156</f>
        <v>18</v>
      </c>
      <c r="EG154" s="581">
        <f>AK154*((Resultat_liste!$Y156+20)/20)+Resultat_liste!$V156</f>
        <v>8</v>
      </c>
      <c r="EH154" s="581">
        <f>AL154*((Resultat_liste!$Y156+20)/20)+Resultat_liste!$V156</f>
        <v>-2</v>
      </c>
      <c r="EI154" s="581">
        <f>AM154*((Resultat_liste!$Y156+20)/20)+Resultat_liste!$V156</f>
        <v>8</v>
      </c>
      <c r="EJ154" s="581">
        <f>AN154*((Resultat_liste!$Y156+20)/20)+Resultat_liste!$V156</f>
        <v>18</v>
      </c>
      <c r="EK154" s="581">
        <f>AO154*((Resultat_liste!$Y156+20)/20)+Resultat_liste!$V156</f>
        <v>8</v>
      </c>
      <c r="EL154" s="581">
        <f>AP154*((Resultat_liste!$Y156+20)/20)+Resultat_liste!$V156</f>
        <v>-2</v>
      </c>
      <c r="EM154" s="581">
        <f>AQ154*((Resultat_liste!$Y156+20)/20)+Resultat_liste!$V156</f>
        <v>8</v>
      </c>
      <c r="EN154" s="581">
        <f>AR154*((Resultat_liste!$Y156+20)/20)+Resultat_liste!$V156</f>
        <v>18</v>
      </c>
      <c r="EO154" s="581">
        <f>AS154*((Resultat_liste!$Y156+20)/20)+Resultat_liste!$V156</f>
        <v>8</v>
      </c>
      <c r="EP154" s="581">
        <f>AT154*((Resultat_liste!$Y156+20)/20)+Resultat_liste!$V156</f>
        <v>-2</v>
      </c>
      <c r="EQ154" s="581">
        <f>AU154*((Resultat_liste!$Y156+20)/20)+Resultat_liste!$V156</f>
        <v>8</v>
      </c>
      <c r="ER154" s="581">
        <f>AV154*((Resultat_liste!$Y156+20)/20)+Resultat_liste!$V156</f>
        <v>18</v>
      </c>
      <c r="ES154" s="581">
        <f>AW154*((Resultat_liste!$Y156+20)/20)+Resultat_liste!$V156</f>
        <v>8</v>
      </c>
      <c r="ET154" s="581">
        <f>AX154*((Resultat_liste!$Y156+20)/20)+Resultat_liste!$V156</f>
        <v>-2</v>
      </c>
      <c r="EU154" s="581">
        <f>AY154*((Resultat_liste!$Y156+20)/20)+Resultat_liste!$V156</f>
        <v>8</v>
      </c>
      <c r="EV154" s="581">
        <f>AZ154*((Resultat_liste!$Y156+20)/20)+Resultat_liste!$V156</f>
        <v>18</v>
      </c>
      <c r="EW154" s="581">
        <f>BA154*((Resultat_liste!$Y156+20)/20)+Resultat_liste!$V156</f>
        <v>8</v>
      </c>
      <c r="EX154" s="581">
        <f>BB154*((Resultat_liste!$Y156+20)/20)+Resultat_liste!$V156</f>
        <v>-2</v>
      </c>
      <c r="EY154" s="581">
        <f>BC154*((Resultat_liste!$Y156+20)/20)+Resultat_liste!$V156</f>
        <v>8</v>
      </c>
      <c r="EZ154" s="581">
        <f>BD154*((Resultat_liste!$Y156+20)/20)+Resultat_liste!$V156</f>
        <v>18</v>
      </c>
      <c r="FA154" s="581">
        <f>BE154*((Resultat_liste!$Y156+20)/20)+Resultat_liste!$V156</f>
        <v>8</v>
      </c>
      <c r="FB154" s="581">
        <f t="shared" si="272"/>
        <v>20</v>
      </c>
      <c r="FC154" s="581">
        <f t="shared" si="273"/>
        <v>0</v>
      </c>
      <c r="FD154" s="581">
        <f t="shared" si="274"/>
        <v>-20</v>
      </c>
      <c r="FE154" s="581">
        <f t="shared" si="275"/>
        <v>0</v>
      </c>
      <c r="FF154" s="581">
        <f t="shared" si="276"/>
        <v>20</v>
      </c>
      <c r="FG154" s="581">
        <f t="shared" si="277"/>
        <v>0</v>
      </c>
      <c r="FH154" s="581">
        <f t="shared" si="278"/>
        <v>-20</v>
      </c>
      <c r="FI154" s="581">
        <f t="shared" si="279"/>
        <v>0</v>
      </c>
      <c r="FJ154" s="581">
        <f t="shared" si="280"/>
        <v>20</v>
      </c>
      <c r="FK154" s="581">
        <f t="shared" si="281"/>
        <v>0</v>
      </c>
      <c r="FL154" s="581">
        <f t="shared" si="282"/>
        <v>-20</v>
      </c>
      <c r="FM154" s="581">
        <f t="shared" si="283"/>
        <v>0</v>
      </c>
      <c r="FN154" s="581">
        <f t="shared" si="284"/>
        <v>20</v>
      </c>
      <c r="FO154" s="581">
        <f t="shared" si="285"/>
        <v>0</v>
      </c>
      <c r="FP154" s="581">
        <f t="shared" si="286"/>
        <v>-20</v>
      </c>
      <c r="FQ154" s="581">
        <f t="shared" si="287"/>
        <v>0</v>
      </c>
      <c r="FR154" s="581">
        <f t="shared" si="288"/>
        <v>20</v>
      </c>
      <c r="FS154" s="581">
        <f t="shared" si="289"/>
        <v>0</v>
      </c>
      <c r="FT154" s="581">
        <f t="shared" si="290"/>
        <v>-20</v>
      </c>
      <c r="FU154" s="581">
        <f t="shared" si="291"/>
        <v>0</v>
      </c>
      <c r="FV154" s="581">
        <f t="shared" si="292"/>
        <v>20</v>
      </c>
      <c r="FW154" s="581">
        <f t="shared" si="293"/>
        <v>0</v>
      </c>
      <c r="FX154" s="581">
        <f t="shared" si="294"/>
        <v>-20</v>
      </c>
      <c r="FY154" s="581">
        <f t="shared" si="295"/>
        <v>0</v>
      </c>
      <c r="FZ154" s="581">
        <f t="shared" si="296"/>
        <v>20</v>
      </c>
      <c r="GA154" s="581">
        <f t="shared" si="297"/>
        <v>0</v>
      </c>
      <c r="GB154" s="581">
        <f t="shared" si="201"/>
        <v>-20</v>
      </c>
      <c r="GC154" s="581">
        <f t="shared" si="202"/>
        <v>0</v>
      </c>
      <c r="GD154" s="581">
        <f t="shared" si="203"/>
        <v>20</v>
      </c>
      <c r="GE154" s="581">
        <f t="shared" si="204"/>
        <v>0</v>
      </c>
      <c r="GF154" s="581">
        <f t="shared" si="205"/>
        <v>-20</v>
      </c>
      <c r="GG154" s="581">
        <f t="shared" si="206"/>
        <v>0</v>
      </c>
      <c r="GH154" s="581">
        <f t="shared" si="207"/>
        <v>20</v>
      </c>
      <c r="GI154" s="581">
        <f t="shared" si="208"/>
        <v>0</v>
      </c>
      <c r="GJ154" s="581">
        <f t="shared" si="209"/>
        <v>-20</v>
      </c>
      <c r="GK154" s="581">
        <f t="shared" si="210"/>
        <v>0</v>
      </c>
      <c r="GL154" s="581">
        <f t="shared" si="211"/>
        <v>20</v>
      </c>
      <c r="GM154" s="581">
        <f t="shared" si="212"/>
        <v>0</v>
      </c>
      <c r="GN154" s="581">
        <f t="shared" si="213"/>
        <v>-20</v>
      </c>
      <c r="GO154" s="581">
        <f t="shared" si="214"/>
        <v>0</v>
      </c>
      <c r="GP154" s="581">
        <f t="shared" si="215"/>
        <v>20</v>
      </c>
      <c r="GQ154" s="581">
        <f t="shared" si="216"/>
        <v>0</v>
      </c>
      <c r="GR154" s="581">
        <f t="shared" si="217"/>
        <v>-20</v>
      </c>
      <c r="GS154" s="581">
        <f t="shared" si="218"/>
        <v>0</v>
      </c>
      <c r="GT154" s="581">
        <f t="shared" si="219"/>
        <v>20</v>
      </c>
      <c r="GU154" s="581">
        <f t="shared" si="220"/>
        <v>0</v>
      </c>
      <c r="GV154" s="581">
        <f t="shared" si="221"/>
        <v>-20</v>
      </c>
      <c r="GW154" s="581">
        <f t="shared" si="222"/>
        <v>0</v>
      </c>
      <c r="GX154" s="581">
        <f t="shared" si="223"/>
        <v>20</v>
      </c>
      <c r="GY154" s="581">
        <f t="shared" si="224"/>
        <v>0</v>
      </c>
    </row>
    <row r="155" spans="1:207" ht="16.5" thickTop="1" thickBot="1" x14ac:dyDescent="0.3">
      <c r="A155" s="581">
        <v>1540</v>
      </c>
      <c r="B155" s="584" t="s">
        <v>137</v>
      </c>
      <c r="C155" s="581">
        <f t="shared" si="298"/>
        <v>22</v>
      </c>
      <c r="D155" s="581">
        <f t="shared" si="225"/>
        <v>2201</v>
      </c>
      <c r="E155" s="581">
        <v>1540</v>
      </c>
      <c r="F155" s="581">
        <f t="shared" si="299"/>
        <v>1</v>
      </c>
      <c r="G155" s="582" t="str">
        <f t="shared" si="200"/>
        <v>diamant</v>
      </c>
      <c r="H155" s="581">
        <v>20</v>
      </c>
      <c r="I155" s="581">
        <v>0</v>
      </c>
      <c r="J155" s="581">
        <v>-20</v>
      </c>
      <c r="K155" s="581">
        <v>0</v>
      </c>
      <c r="L155" s="581">
        <f t="shared" si="226"/>
        <v>20</v>
      </c>
      <c r="M155" s="581">
        <f t="shared" si="227"/>
        <v>0</v>
      </c>
      <c r="N155" s="581">
        <f t="shared" si="228"/>
        <v>-20</v>
      </c>
      <c r="O155" s="581">
        <f t="shared" si="229"/>
        <v>0</v>
      </c>
      <c r="P155" s="581">
        <f t="shared" si="230"/>
        <v>20</v>
      </c>
      <c r="Q155" s="581">
        <f t="shared" si="231"/>
        <v>0</v>
      </c>
      <c r="R155" s="581">
        <f t="shared" si="232"/>
        <v>-20</v>
      </c>
      <c r="S155" s="581">
        <f t="shared" si="233"/>
        <v>0</v>
      </c>
      <c r="T155" s="581">
        <f t="shared" si="234"/>
        <v>20</v>
      </c>
      <c r="U155" s="581">
        <f t="shared" si="235"/>
        <v>0</v>
      </c>
      <c r="V155" s="581">
        <f t="shared" si="236"/>
        <v>-20</v>
      </c>
      <c r="W155" s="581">
        <f t="shared" si="237"/>
        <v>0</v>
      </c>
      <c r="X155" s="581">
        <f t="shared" si="238"/>
        <v>20</v>
      </c>
      <c r="Y155" s="581">
        <f t="shared" si="239"/>
        <v>0</v>
      </c>
      <c r="Z155" s="581">
        <f t="shared" si="240"/>
        <v>-20</v>
      </c>
      <c r="AA155" s="581">
        <f t="shared" si="241"/>
        <v>0</v>
      </c>
      <c r="AB155" s="581">
        <f t="shared" si="242"/>
        <v>20</v>
      </c>
      <c r="AC155" s="581">
        <f t="shared" si="243"/>
        <v>0</v>
      </c>
      <c r="AD155" s="581">
        <f t="shared" si="244"/>
        <v>-20</v>
      </c>
      <c r="AE155" s="581">
        <f t="shared" si="245"/>
        <v>0</v>
      </c>
      <c r="AF155" s="581">
        <f t="shared" si="246"/>
        <v>20</v>
      </c>
      <c r="AG155" s="581">
        <f t="shared" si="247"/>
        <v>0</v>
      </c>
      <c r="AH155" s="581">
        <f t="shared" si="248"/>
        <v>-20</v>
      </c>
      <c r="AI155" s="581">
        <f t="shared" si="249"/>
        <v>0</v>
      </c>
      <c r="AJ155" s="581">
        <f t="shared" si="250"/>
        <v>20</v>
      </c>
      <c r="AK155" s="581">
        <f t="shared" si="251"/>
        <v>0</v>
      </c>
      <c r="AL155" s="581">
        <f t="shared" si="252"/>
        <v>-20</v>
      </c>
      <c r="AM155" s="581">
        <f t="shared" si="253"/>
        <v>0</v>
      </c>
      <c r="AN155" s="581">
        <f t="shared" si="254"/>
        <v>20</v>
      </c>
      <c r="AO155" s="581">
        <f t="shared" si="255"/>
        <v>0</v>
      </c>
      <c r="AP155" s="581">
        <f t="shared" si="256"/>
        <v>-20</v>
      </c>
      <c r="AQ155" s="581">
        <f t="shared" si="257"/>
        <v>0</v>
      </c>
      <c r="AR155" s="581">
        <f t="shared" si="258"/>
        <v>20</v>
      </c>
      <c r="AS155" s="581">
        <f t="shared" si="259"/>
        <v>0</v>
      </c>
      <c r="AT155" s="581">
        <f t="shared" si="260"/>
        <v>-20</v>
      </c>
      <c r="AU155" s="581">
        <f t="shared" si="261"/>
        <v>0</v>
      </c>
      <c r="AV155" s="581">
        <f t="shared" si="262"/>
        <v>20</v>
      </c>
      <c r="AW155" s="581">
        <f t="shared" si="263"/>
        <v>0</v>
      </c>
      <c r="AX155" s="581">
        <f t="shared" si="264"/>
        <v>-20</v>
      </c>
      <c r="AY155" s="581">
        <f t="shared" si="265"/>
        <v>0</v>
      </c>
      <c r="AZ155" s="581">
        <f t="shared" si="266"/>
        <v>20</v>
      </c>
      <c r="BA155" s="581">
        <f t="shared" si="267"/>
        <v>0</v>
      </c>
      <c r="BB155" s="581">
        <f t="shared" si="268"/>
        <v>-20</v>
      </c>
      <c r="BC155" s="581">
        <f t="shared" si="269"/>
        <v>0</v>
      </c>
      <c r="BD155" s="581">
        <f t="shared" si="270"/>
        <v>20</v>
      </c>
      <c r="BE155" s="581">
        <f t="shared" si="271"/>
        <v>0</v>
      </c>
      <c r="BF155" s="581">
        <f>H155*((Resultat_liste!$M157+20)/20)+Resultat_liste!$J157</f>
        <v>-1</v>
      </c>
      <c r="BG155" s="581">
        <f>I155*((Resultat_liste!$M157+20)/20)+Resultat_liste!$J157</f>
        <v>-4</v>
      </c>
      <c r="BH155" s="581">
        <f>J155*((Resultat_liste!$M157+20)/20)+Resultat_liste!$J157</f>
        <v>-7</v>
      </c>
      <c r="BI155" s="581">
        <f>K155*((Resultat_liste!$M157+20)/20)+Resultat_liste!$J157</f>
        <v>-4</v>
      </c>
      <c r="BJ155" s="581">
        <f>L155*((Resultat_liste!$M157+20)/20)+Resultat_liste!$J157</f>
        <v>-1</v>
      </c>
      <c r="BK155" s="581">
        <f>M155*((Resultat_liste!$M157+20)/20)+Resultat_liste!$J157</f>
        <v>-4</v>
      </c>
      <c r="BL155" s="581">
        <f>N155*((Resultat_liste!$M157+20)/20)+Resultat_liste!$J157</f>
        <v>-7</v>
      </c>
      <c r="BM155" s="581">
        <f>O155*((Resultat_liste!$M157+20)/20)+Resultat_liste!$J157</f>
        <v>-4</v>
      </c>
      <c r="BN155" s="581">
        <f>P155*((Resultat_liste!$M157+20)/20)+Resultat_liste!$J157</f>
        <v>-1</v>
      </c>
      <c r="BO155" s="581">
        <f>Q155*((Resultat_liste!$M157+20)/20)+Resultat_liste!$J157</f>
        <v>-4</v>
      </c>
      <c r="BP155" s="581">
        <f>R155*((Resultat_liste!$M157+20)/20)+Resultat_liste!$J157</f>
        <v>-7</v>
      </c>
      <c r="BQ155" s="581">
        <f>S155*((Resultat_liste!$M157+20)/20)+Resultat_liste!$J157</f>
        <v>-4</v>
      </c>
      <c r="BR155" s="581">
        <f>T155*((Resultat_liste!$M157+20)/20)+Resultat_liste!$J157</f>
        <v>-1</v>
      </c>
      <c r="BS155" s="581">
        <f>U155*((Resultat_liste!$M157+20)/20)+Resultat_liste!$J157</f>
        <v>-4</v>
      </c>
      <c r="BT155" s="581">
        <f>V155*((Resultat_liste!$M157+20)/20)+Resultat_liste!$J157</f>
        <v>-7</v>
      </c>
      <c r="BU155" s="581">
        <f>W155*((Resultat_liste!$M157+20)/20)+Resultat_liste!$J157</f>
        <v>-4</v>
      </c>
      <c r="BV155" s="581">
        <f>X155*((Resultat_liste!$M157+20)/20)+Resultat_liste!$J157</f>
        <v>-1</v>
      </c>
      <c r="BW155" s="581">
        <f>Y155*((Resultat_liste!$M157+20)/20)+Resultat_liste!$J157</f>
        <v>-4</v>
      </c>
      <c r="BX155" s="581">
        <f>Z155*((Resultat_liste!$M157+20)/20)+Resultat_liste!$J157</f>
        <v>-7</v>
      </c>
      <c r="BY155" s="581">
        <f>AA155*((Resultat_liste!$M157+20)/20)+Resultat_liste!$J157</f>
        <v>-4</v>
      </c>
      <c r="BZ155" s="581">
        <f>AB155*((Resultat_liste!$M157+20)/20)+Resultat_liste!$J157</f>
        <v>-1</v>
      </c>
      <c r="CA155" s="581">
        <f>AC155*((Resultat_liste!$M157+20)/20)+Resultat_liste!$J157</f>
        <v>-4</v>
      </c>
      <c r="CB155" s="581">
        <f>AD155*((Resultat_liste!$M157+20)/20)+Resultat_liste!$J157</f>
        <v>-7</v>
      </c>
      <c r="CC155" s="581">
        <f>AE155*((Resultat_liste!$M157+20)/20)+Resultat_liste!$J157</f>
        <v>-4</v>
      </c>
      <c r="CD155" s="581">
        <f>AF155*((Resultat_liste!$M157+20)/20)+Resultat_liste!$J157</f>
        <v>-1</v>
      </c>
      <c r="CE155" s="581">
        <f>AG155*((Resultat_liste!$M157+20)/20)+Resultat_liste!$J157</f>
        <v>-4</v>
      </c>
      <c r="CF155" s="581">
        <f>AH155*((Resultat_liste!$M157+20)/20)+Resultat_liste!$J157</f>
        <v>-7</v>
      </c>
      <c r="CG155" s="581">
        <f>AI155*((Resultat_liste!$M157+20)/20)+Resultat_liste!$J157</f>
        <v>-4</v>
      </c>
      <c r="CH155" s="581">
        <f>AJ155*((Resultat_liste!$M157+20)/20)+Resultat_liste!$J157</f>
        <v>-1</v>
      </c>
      <c r="CI155" s="581">
        <f>AK155*((Resultat_liste!$M157+20)/20)+Resultat_liste!$J157</f>
        <v>-4</v>
      </c>
      <c r="CJ155" s="581">
        <f>AL155*((Resultat_liste!$M157+20)/20)+Resultat_liste!$J157</f>
        <v>-7</v>
      </c>
      <c r="CK155" s="581">
        <f>AM155*((Resultat_liste!$M157+20)/20)+Resultat_liste!$J157</f>
        <v>-4</v>
      </c>
      <c r="CL155" s="581">
        <f>AN155*((Resultat_liste!$M157+20)/20)+Resultat_liste!$J157</f>
        <v>-1</v>
      </c>
      <c r="CM155" s="581">
        <f>AO155*((Resultat_liste!$M157+20)/20)+Resultat_liste!$J157</f>
        <v>-4</v>
      </c>
      <c r="CN155" s="581">
        <f>AP155*((Resultat_liste!$M157+20)/20)+Resultat_liste!$J157</f>
        <v>-7</v>
      </c>
      <c r="CO155" s="581">
        <f>AQ155*((Resultat_liste!$M157+20)/20)+Resultat_liste!$J157</f>
        <v>-4</v>
      </c>
      <c r="CP155" s="581">
        <f>AR155*((Resultat_liste!$M157+20)/20)+Resultat_liste!$J157</f>
        <v>-1</v>
      </c>
      <c r="CQ155" s="581">
        <f>AS155*((Resultat_liste!$M157+20)/20)+Resultat_liste!$J157</f>
        <v>-4</v>
      </c>
      <c r="CR155" s="581">
        <f>AT155*((Resultat_liste!$M157+20)/20)+Resultat_liste!$J157</f>
        <v>-7</v>
      </c>
      <c r="CS155" s="581">
        <f>AU155*((Resultat_liste!$M157+20)/20)+Resultat_liste!$J157</f>
        <v>-4</v>
      </c>
      <c r="CT155" s="581">
        <f>AV155*((Resultat_liste!$M157+20)/20)+Resultat_liste!$J157</f>
        <v>-1</v>
      </c>
      <c r="CU155" s="581">
        <f>AW155*((Resultat_liste!$M157+20)/20)+Resultat_liste!$J157</f>
        <v>-4</v>
      </c>
      <c r="CV155" s="581">
        <f>AX155*((Resultat_liste!$M157+20)/20)+Resultat_liste!$J157</f>
        <v>-7</v>
      </c>
      <c r="CW155" s="581">
        <f>AY155*((Resultat_liste!$M157+20)/20)+Resultat_liste!$J157</f>
        <v>-4</v>
      </c>
      <c r="CX155" s="581">
        <f>AZ155*((Resultat_liste!$M157+20)/20)+Resultat_liste!$J157</f>
        <v>-1</v>
      </c>
      <c r="CY155" s="581">
        <f>BA155*((Resultat_liste!$M157+20)/20)+Resultat_liste!$J157</f>
        <v>-4</v>
      </c>
      <c r="CZ155" s="581">
        <f>BB155*((Resultat_liste!$M157+20)/20)+Resultat_liste!$J157</f>
        <v>-7</v>
      </c>
      <c r="DA155" s="581">
        <f>BC155*((Resultat_liste!$M157+20)/20)+Resultat_liste!$J157</f>
        <v>-4</v>
      </c>
      <c r="DB155" s="581">
        <f>BD155*((Resultat_liste!$M157+20)/20)+Resultat_liste!$J157</f>
        <v>-1</v>
      </c>
      <c r="DC155" s="581">
        <f>BE155*((Resultat_liste!$M157+20)/20)+Resultat_liste!$J157</f>
        <v>-4</v>
      </c>
      <c r="DD155" s="581">
        <f>H155*((Resultat_liste!$Y157+20)/20)+Resultat_liste!$V157</f>
        <v>40</v>
      </c>
      <c r="DE155" s="581">
        <f>I155*((Resultat_liste!$Y157+20)/20)+Resultat_liste!$V157</f>
        <v>9</v>
      </c>
      <c r="DF155" s="581">
        <f>J155*((Resultat_liste!$Y157+20)/20)+Resultat_liste!$V157</f>
        <v>-22</v>
      </c>
      <c r="DG155" s="581">
        <f>K155*((Resultat_liste!$Y157+20)/20)+Resultat_liste!$V157</f>
        <v>9</v>
      </c>
      <c r="DH155" s="581">
        <f>L155*((Resultat_liste!$Y157+20)/20)+Resultat_liste!$V157</f>
        <v>40</v>
      </c>
      <c r="DI155" s="581">
        <f>M155*((Resultat_liste!$Y157+20)/20)+Resultat_liste!$V157</f>
        <v>9</v>
      </c>
      <c r="DJ155" s="581">
        <f>N155*((Resultat_liste!$Y157+20)/20)+Resultat_liste!$V157</f>
        <v>-22</v>
      </c>
      <c r="DK155" s="581">
        <f>O155*((Resultat_liste!$Y157+20)/20)+Resultat_liste!$V157</f>
        <v>9</v>
      </c>
      <c r="DL155" s="581">
        <f>P155*((Resultat_liste!$Y157+20)/20)+Resultat_liste!$V157</f>
        <v>40</v>
      </c>
      <c r="DM155" s="581">
        <f>Q155*((Resultat_liste!$Y157+20)/20)+Resultat_liste!$V157</f>
        <v>9</v>
      </c>
      <c r="DN155" s="581">
        <f>R155*((Resultat_liste!$Y157+20)/20)+Resultat_liste!$V157</f>
        <v>-22</v>
      </c>
      <c r="DO155" s="581">
        <f>S155*((Resultat_liste!$Y157+20)/20)+Resultat_liste!$V157</f>
        <v>9</v>
      </c>
      <c r="DP155" s="581">
        <f>T155*((Resultat_liste!$Y157+20)/20)+Resultat_liste!$V157</f>
        <v>40</v>
      </c>
      <c r="DQ155" s="581">
        <f>U155*((Resultat_liste!$Y157+20)/20)+Resultat_liste!$V157</f>
        <v>9</v>
      </c>
      <c r="DR155" s="581">
        <f>V155*((Resultat_liste!$Y157+20)/20)+Resultat_liste!$V157</f>
        <v>-22</v>
      </c>
      <c r="DS155" s="581">
        <f>W155*((Resultat_liste!$Y157+20)/20)+Resultat_liste!$V157</f>
        <v>9</v>
      </c>
      <c r="DT155" s="581">
        <f>X155*((Resultat_liste!$Y157+20)/20)+Resultat_liste!$V157</f>
        <v>40</v>
      </c>
      <c r="DU155" s="581">
        <f>Y155*((Resultat_liste!$Y157+20)/20)+Resultat_liste!$V157</f>
        <v>9</v>
      </c>
      <c r="DV155" s="581">
        <f>Z155*((Resultat_liste!$Y157+20)/20)+Resultat_liste!$V157</f>
        <v>-22</v>
      </c>
      <c r="DW155" s="581">
        <f>AA155*((Resultat_liste!$Y157+20)/20)+Resultat_liste!$V157</f>
        <v>9</v>
      </c>
      <c r="DX155" s="581">
        <f>AB155*((Resultat_liste!$Y157+20)/20)+Resultat_liste!$V157</f>
        <v>40</v>
      </c>
      <c r="DY155" s="581">
        <f>AC155*((Resultat_liste!$Y157+20)/20)+Resultat_liste!$V157</f>
        <v>9</v>
      </c>
      <c r="DZ155" s="581">
        <f>AD155*((Resultat_liste!$Y157+20)/20)+Resultat_liste!$V157</f>
        <v>-22</v>
      </c>
      <c r="EA155" s="581">
        <f>AE155*((Resultat_liste!$Y157+20)/20)+Resultat_liste!$V157</f>
        <v>9</v>
      </c>
      <c r="EB155" s="581">
        <f>AF155*((Resultat_liste!$Y157+20)/20)+Resultat_liste!$V157</f>
        <v>40</v>
      </c>
      <c r="EC155" s="581">
        <f>AG155*((Resultat_liste!$Y157+20)/20)+Resultat_liste!$V157</f>
        <v>9</v>
      </c>
      <c r="ED155" s="581">
        <f>AH155*((Resultat_liste!$Y157+20)/20)+Resultat_liste!$V157</f>
        <v>-22</v>
      </c>
      <c r="EE155" s="581">
        <f>AI155*((Resultat_liste!$Y157+20)/20)+Resultat_liste!$V157</f>
        <v>9</v>
      </c>
      <c r="EF155" s="581">
        <f>AJ155*((Resultat_liste!$Y157+20)/20)+Resultat_liste!$V157</f>
        <v>40</v>
      </c>
      <c r="EG155" s="581">
        <f>AK155*((Resultat_liste!$Y157+20)/20)+Resultat_liste!$V157</f>
        <v>9</v>
      </c>
      <c r="EH155" s="581">
        <f>AL155*((Resultat_liste!$Y157+20)/20)+Resultat_liste!$V157</f>
        <v>-22</v>
      </c>
      <c r="EI155" s="581">
        <f>AM155*((Resultat_liste!$Y157+20)/20)+Resultat_liste!$V157</f>
        <v>9</v>
      </c>
      <c r="EJ155" s="581">
        <f>AN155*((Resultat_liste!$Y157+20)/20)+Resultat_liste!$V157</f>
        <v>40</v>
      </c>
      <c r="EK155" s="581">
        <f>AO155*((Resultat_liste!$Y157+20)/20)+Resultat_liste!$V157</f>
        <v>9</v>
      </c>
      <c r="EL155" s="581">
        <f>AP155*((Resultat_liste!$Y157+20)/20)+Resultat_liste!$V157</f>
        <v>-22</v>
      </c>
      <c r="EM155" s="581">
        <f>AQ155*((Resultat_liste!$Y157+20)/20)+Resultat_liste!$V157</f>
        <v>9</v>
      </c>
      <c r="EN155" s="581">
        <f>AR155*((Resultat_liste!$Y157+20)/20)+Resultat_liste!$V157</f>
        <v>40</v>
      </c>
      <c r="EO155" s="581">
        <f>AS155*((Resultat_liste!$Y157+20)/20)+Resultat_liste!$V157</f>
        <v>9</v>
      </c>
      <c r="EP155" s="581">
        <f>AT155*((Resultat_liste!$Y157+20)/20)+Resultat_liste!$V157</f>
        <v>-22</v>
      </c>
      <c r="EQ155" s="581">
        <f>AU155*((Resultat_liste!$Y157+20)/20)+Resultat_liste!$V157</f>
        <v>9</v>
      </c>
      <c r="ER155" s="581">
        <f>AV155*((Resultat_liste!$Y157+20)/20)+Resultat_liste!$V157</f>
        <v>40</v>
      </c>
      <c r="ES155" s="581">
        <f>AW155*((Resultat_liste!$Y157+20)/20)+Resultat_liste!$V157</f>
        <v>9</v>
      </c>
      <c r="ET155" s="581">
        <f>AX155*((Resultat_liste!$Y157+20)/20)+Resultat_liste!$V157</f>
        <v>-22</v>
      </c>
      <c r="EU155" s="581">
        <f>AY155*((Resultat_liste!$Y157+20)/20)+Resultat_liste!$V157</f>
        <v>9</v>
      </c>
      <c r="EV155" s="581">
        <f>AZ155*((Resultat_liste!$Y157+20)/20)+Resultat_liste!$V157</f>
        <v>40</v>
      </c>
      <c r="EW155" s="581">
        <f>BA155*((Resultat_liste!$Y157+20)/20)+Resultat_liste!$V157</f>
        <v>9</v>
      </c>
      <c r="EX155" s="581">
        <f>BB155*((Resultat_liste!$Y157+20)/20)+Resultat_liste!$V157</f>
        <v>-22</v>
      </c>
      <c r="EY155" s="581">
        <f>BC155*((Resultat_liste!$Y157+20)/20)+Resultat_liste!$V157</f>
        <v>9</v>
      </c>
      <c r="EZ155" s="581">
        <f>BD155*((Resultat_liste!$Y157+20)/20)+Resultat_liste!$V157</f>
        <v>40</v>
      </c>
      <c r="FA155" s="581">
        <f>BE155*((Resultat_liste!$Y157+20)/20)+Resultat_liste!$V157</f>
        <v>9</v>
      </c>
      <c r="FB155" s="581">
        <f t="shared" si="272"/>
        <v>20</v>
      </c>
      <c r="FC155" s="581">
        <f t="shared" si="273"/>
        <v>0</v>
      </c>
      <c r="FD155" s="581">
        <f t="shared" si="274"/>
        <v>-20</v>
      </c>
      <c r="FE155" s="581">
        <f t="shared" si="275"/>
        <v>0</v>
      </c>
      <c r="FF155" s="581">
        <f t="shared" si="276"/>
        <v>20</v>
      </c>
      <c r="FG155" s="581">
        <f t="shared" si="277"/>
        <v>0</v>
      </c>
      <c r="FH155" s="581">
        <f t="shared" si="278"/>
        <v>-20</v>
      </c>
      <c r="FI155" s="581">
        <f t="shared" si="279"/>
        <v>0</v>
      </c>
      <c r="FJ155" s="581">
        <f t="shared" si="280"/>
        <v>20</v>
      </c>
      <c r="FK155" s="581">
        <f t="shared" si="281"/>
        <v>0</v>
      </c>
      <c r="FL155" s="581">
        <f t="shared" si="282"/>
        <v>-20</v>
      </c>
      <c r="FM155" s="581">
        <f t="shared" si="283"/>
        <v>0</v>
      </c>
      <c r="FN155" s="581">
        <f t="shared" si="284"/>
        <v>20</v>
      </c>
      <c r="FO155" s="581">
        <f t="shared" si="285"/>
        <v>0</v>
      </c>
      <c r="FP155" s="581">
        <f t="shared" si="286"/>
        <v>-20</v>
      </c>
      <c r="FQ155" s="581">
        <f t="shared" si="287"/>
        <v>0</v>
      </c>
      <c r="FR155" s="581">
        <f t="shared" si="288"/>
        <v>20</v>
      </c>
      <c r="FS155" s="581">
        <f t="shared" si="289"/>
        <v>0</v>
      </c>
      <c r="FT155" s="581">
        <f t="shared" si="290"/>
        <v>-20</v>
      </c>
      <c r="FU155" s="581">
        <f t="shared" si="291"/>
        <v>0</v>
      </c>
      <c r="FV155" s="581">
        <f t="shared" si="292"/>
        <v>20</v>
      </c>
      <c r="FW155" s="581">
        <f t="shared" si="293"/>
        <v>0</v>
      </c>
      <c r="FX155" s="581">
        <f t="shared" si="294"/>
        <v>-20</v>
      </c>
      <c r="FY155" s="581">
        <f t="shared" si="295"/>
        <v>0</v>
      </c>
      <c r="FZ155" s="581">
        <f t="shared" si="296"/>
        <v>20</v>
      </c>
      <c r="GA155" s="581">
        <f t="shared" si="297"/>
        <v>0</v>
      </c>
      <c r="GB155" s="581">
        <f t="shared" si="201"/>
        <v>-20</v>
      </c>
      <c r="GC155" s="581">
        <f t="shared" si="202"/>
        <v>0</v>
      </c>
      <c r="GD155" s="581">
        <f t="shared" si="203"/>
        <v>20</v>
      </c>
      <c r="GE155" s="581">
        <f t="shared" si="204"/>
        <v>0</v>
      </c>
      <c r="GF155" s="581">
        <f t="shared" si="205"/>
        <v>-20</v>
      </c>
      <c r="GG155" s="581">
        <f t="shared" si="206"/>
        <v>0</v>
      </c>
      <c r="GH155" s="581">
        <f t="shared" si="207"/>
        <v>20</v>
      </c>
      <c r="GI155" s="581">
        <f t="shared" si="208"/>
        <v>0</v>
      </c>
      <c r="GJ155" s="581">
        <f t="shared" si="209"/>
        <v>-20</v>
      </c>
      <c r="GK155" s="581">
        <f t="shared" si="210"/>
        <v>0</v>
      </c>
      <c r="GL155" s="581">
        <f t="shared" si="211"/>
        <v>20</v>
      </c>
      <c r="GM155" s="581">
        <f t="shared" si="212"/>
        <v>0</v>
      </c>
      <c r="GN155" s="581">
        <f t="shared" si="213"/>
        <v>-20</v>
      </c>
      <c r="GO155" s="581">
        <f t="shared" si="214"/>
        <v>0</v>
      </c>
      <c r="GP155" s="581">
        <f t="shared" si="215"/>
        <v>20</v>
      </c>
      <c r="GQ155" s="581">
        <f t="shared" si="216"/>
        <v>0</v>
      </c>
      <c r="GR155" s="581">
        <f t="shared" si="217"/>
        <v>-20</v>
      </c>
      <c r="GS155" s="581">
        <f t="shared" si="218"/>
        <v>0</v>
      </c>
      <c r="GT155" s="581">
        <f t="shared" si="219"/>
        <v>20</v>
      </c>
      <c r="GU155" s="581">
        <f t="shared" si="220"/>
        <v>0</v>
      </c>
      <c r="GV155" s="581">
        <f t="shared" si="221"/>
        <v>-20</v>
      </c>
      <c r="GW155" s="581">
        <f t="shared" si="222"/>
        <v>0</v>
      </c>
      <c r="GX155" s="581">
        <f t="shared" si="223"/>
        <v>20</v>
      </c>
      <c r="GY155" s="581">
        <f t="shared" si="224"/>
        <v>0</v>
      </c>
    </row>
    <row r="156" spans="1:207" ht="16.5" thickTop="1" thickBot="1" x14ac:dyDescent="0.3">
      <c r="A156" s="581">
        <v>1550</v>
      </c>
      <c r="B156" s="584" t="s">
        <v>137</v>
      </c>
      <c r="C156" s="581">
        <f t="shared" si="298"/>
        <v>22</v>
      </c>
      <c r="D156" s="581">
        <f t="shared" si="225"/>
        <v>2202</v>
      </c>
      <c r="E156" s="581">
        <v>1550</v>
      </c>
      <c r="F156" s="581">
        <f t="shared" si="299"/>
        <v>2</v>
      </c>
      <c r="G156" s="582" t="str">
        <f t="shared" si="200"/>
        <v>diamant</v>
      </c>
      <c r="H156" s="581">
        <v>20</v>
      </c>
      <c r="I156" s="581">
        <v>0</v>
      </c>
      <c r="J156" s="581">
        <v>-20</v>
      </c>
      <c r="K156" s="581">
        <v>0</v>
      </c>
      <c r="L156" s="581">
        <f t="shared" si="226"/>
        <v>20</v>
      </c>
      <c r="M156" s="581">
        <f t="shared" si="227"/>
        <v>0</v>
      </c>
      <c r="N156" s="581">
        <f t="shared" si="228"/>
        <v>-20</v>
      </c>
      <c r="O156" s="581">
        <f t="shared" si="229"/>
        <v>0</v>
      </c>
      <c r="P156" s="581">
        <f t="shared" si="230"/>
        <v>20</v>
      </c>
      <c r="Q156" s="581">
        <f t="shared" si="231"/>
        <v>0</v>
      </c>
      <c r="R156" s="581">
        <f t="shared" si="232"/>
        <v>-20</v>
      </c>
      <c r="S156" s="581">
        <f t="shared" si="233"/>
        <v>0</v>
      </c>
      <c r="T156" s="581">
        <f t="shared" si="234"/>
        <v>20</v>
      </c>
      <c r="U156" s="581">
        <f t="shared" si="235"/>
        <v>0</v>
      </c>
      <c r="V156" s="581">
        <f t="shared" si="236"/>
        <v>-20</v>
      </c>
      <c r="W156" s="581">
        <f t="shared" si="237"/>
        <v>0</v>
      </c>
      <c r="X156" s="581">
        <f t="shared" si="238"/>
        <v>20</v>
      </c>
      <c r="Y156" s="581">
        <f t="shared" si="239"/>
        <v>0</v>
      </c>
      <c r="Z156" s="581">
        <f t="shared" si="240"/>
        <v>-20</v>
      </c>
      <c r="AA156" s="581">
        <f t="shared" si="241"/>
        <v>0</v>
      </c>
      <c r="AB156" s="581">
        <f t="shared" si="242"/>
        <v>20</v>
      </c>
      <c r="AC156" s="581">
        <f t="shared" si="243"/>
        <v>0</v>
      </c>
      <c r="AD156" s="581">
        <f t="shared" si="244"/>
        <v>-20</v>
      </c>
      <c r="AE156" s="581">
        <f t="shared" si="245"/>
        <v>0</v>
      </c>
      <c r="AF156" s="581">
        <f t="shared" si="246"/>
        <v>20</v>
      </c>
      <c r="AG156" s="581">
        <f t="shared" si="247"/>
        <v>0</v>
      </c>
      <c r="AH156" s="581">
        <f t="shared" si="248"/>
        <v>-20</v>
      </c>
      <c r="AI156" s="581">
        <f t="shared" si="249"/>
        <v>0</v>
      </c>
      <c r="AJ156" s="581">
        <f t="shared" si="250"/>
        <v>20</v>
      </c>
      <c r="AK156" s="581">
        <f t="shared" si="251"/>
        <v>0</v>
      </c>
      <c r="AL156" s="581">
        <f t="shared" si="252"/>
        <v>-20</v>
      </c>
      <c r="AM156" s="581">
        <f t="shared" si="253"/>
        <v>0</v>
      </c>
      <c r="AN156" s="581">
        <f t="shared" si="254"/>
        <v>20</v>
      </c>
      <c r="AO156" s="581">
        <f t="shared" si="255"/>
        <v>0</v>
      </c>
      <c r="AP156" s="581">
        <f t="shared" si="256"/>
        <v>-20</v>
      </c>
      <c r="AQ156" s="581">
        <f t="shared" si="257"/>
        <v>0</v>
      </c>
      <c r="AR156" s="581">
        <f t="shared" si="258"/>
        <v>20</v>
      </c>
      <c r="AS156" s="581">
        <f t="shared" si="259"/>
        <v>0</v>
      </c>
      <c r="AT156" s="581">
        <f t="shared" si="260"/>
        <v>-20</v>
      </c>
      <c r="AU156" s="581">
        <f t="shared" si="261"/>
        <v>0</v>
      </c>
      <c r="AV156" s="581">
        <f t="shared" si="262"/>
        <v>20</v>
      </c>
      <c r="AW156" s="581">
        <f t="shared" si="263"/>
        <v>0</v>
      </c>
      <c r="AX156" s="581">
        <f t="shared" si="264"/>
        <v>-20</v>
      </c>
      <c r="AY156" s="581">
        <f t="shared" si="265"/>
        <v>0</v>
      </c>
      <c r="AZ156" s="581">
        <f t="shared" si="266"/>
        <v>20</v>
      </c>
      <c r="BA156" s="581">
        <f t="shared" si="267"/>
        <v>0</v>
      </c>
      <c r="BB156" s="581">
        <f t="shared" si="268"/>
        <v>-20</v>
      </c>
      <c r="BC156" s="581">
        <f t="shared" si="269"/>
        <v>0</v>
      </c>
      <c r="BD156" s="581">
        <f t="shared" si="270"/>
        <v>20</v>
      </c>
      <c r="BE156" s="581">
        <f t="shared" si="271"/>
        <v>0</v>
      </c>
      <c r="BF156" s="581">
        <f>H156*((Resultat_liste!$M158+20)/20)+Resultat_liste!$J158</f>
        <v>42</v>
      </c>
      <c r="BG156" s="581">
        <f>I156*((Resultat_liste!$M158+20)/20)+Resultat_liste!$J158</f>
        <v>7</v>
      </c>
      <c r="BH156" s="581">
        <f>J156*((Resultat_liste!$M158+20)/20)+Resultat_liste!$J158</f>
        <v>-28</v>
      </c>
      <c r="BI156" s="581">
        <f>K156*((Resultat_liste!$M158+20)/20)+Resultat_liste!$J158</f>
        <v>7</v>
      </c>
      <c r="BJ156" s="581">
        <f>L156*((Resultat_liste!$M158+20)/20)+Resultat_liste!$J158</f>
        <v>42</v>
      </c>
      <c r="BK156" s="581">
        <f>M156*((Resultat_liste!$M158+20)/20)+Resultat_liste!$J158</f>
        <v>7</v>
      </c>
      <c r="BL156" s="581">
        <f>N156*((Resultat_liste!$M158+20)/20)+Resultat_liste!$J158</f>
        <v>-28</v>
      </c>
      <c r="BM156" s="581">
        <f>O156*((Resultat_liste!$M158+20)/20)+Resultat_liste!$J158</f>
        <v>7</v>
      </c>
      <c r="BN156" s="581">
        <f>P156*((Resultat_liste!$M158+20)/20)+Resultat_liste!$J158</f>
        <v>42</v>
      </c>
      <c r="BO156" s="581">
        <f>Q156*((Resultat_liste!$M158+20)/20)+Resultat_liste!$J158</f>
        <v>7</v>
      </c>
      <c r="BP156" s="581">
        <f>R156*((Resultat_liste!$M158+20)/20)+Resultat_liste!$J158</f>
        <v>-28</v>
      </c>
      <c r="BQ156" s="581">
        <f>S156*((Resultat_liste!$M158+20)/20)+Resultat_liste!$J158</f>
        <v>7</v>
      </c>
      <c r="BR156" s="581">
        <f>T156*((Resultat_liste!$M158+20)/20)+Resultat_liste!$J158</f>
        <v>42</v>
      </c>
      <c r="BS156" s="581">
        <f>U156*((Resultat_liste!$M158+20)/20)+Resultat_liste!$J158</f>
        <v>7</v>
      </c>
      <c r="BT156" s="581">
        <f>V156*((Resultat_liste!$M158+20)/20)+Resultat_liste!$J158</f>
        <v>-28</v>
      </c>
      <c r="BU156" s="581">
        <f>W156*((Resultat_liste!$M158+20)/20)+Resultat_liste!$J158</f>
        <v>7</v>
      </c>
      <c r="BV156" s="581">
        <f>X156*((Resultat_liste!$M158+20)/20)+Resultat_liste!$J158</f>
        <v>42</v>
      </c>
      <c r="BW156" s="581">
        <f>Y156*((Resultat_liste!$M158+20)/20)+Resultat_liste!$J158</f>
        <v>7</v>
      </c>
      <c r="BX156" s="581">
        <f>Z156*((Resultat_liste!$M158+20)/20)+Resultat_liste!$J158</f>
        <v>-28</v>
      </c>
      <c r="BY156" s="581">
        <f>AA156*((Resultat_liste!$M158+20)/20)+Resultat_liste!$J158</f>
        <v>7</v>
      </c>
      <c r="BZ156" s="581">
        <f>AB156*((Resultat_liste!$M158+20)/20)+Resultat_liste!$J158</f>
        <v>42</v>
      </c>
      <c r="CA156" s="581">
        <f>AC156*((Resultat_liste!$M158+20)/20)+Resultat_liste!$J158</f>
        <v>7</v>
      </c>
      <c r="CB156" s="581">
        <f>AD156*((Resultat_liste!$M158+20)/20)+Resultat_liste!$J158</f>
        <v>-28</v>
      </c>
      <c r="CC156" s="581">
        <f>AE156*((Resultat_liste!$M158+20)/20)+Resultat_liste!$J158</f>
        <v>7</v>
      </c>
      <c r="CD156" s="581">
        <f>AF156*((Resultat_liste!$M158+20)/20)+Resultat_liste!$J158</f>
        <v>42</v>
      </c>
      <c r="CE156" s="581">
        <f>AG156*((Resultat_liste!$M158+20)/20)+Resultat_liste!$J158</f>
        <v>7</v>
      </c>
      <c r="CF156" s="581">
        <f>AH156*((Resultat_liste!$M158+20)/20)+Resultat_liste!$J158</f>
        <v>-28</v>
      </c>
      <c r="CG156" s="581">
        <f>AI156*((Resultat_liste!$M158+20)/20)+Resultat_liste!$J158</f>
        <v>7</v>
      </c>
      <c r="CH156" s="581">
        <f>AJ156*((Resultat_liste!$M158+20)/20)+Resultat_liste!$J158</f>
        <v>42</v>
      </c>
      <c r="CI156" s="581">
        <f>AK156*((Resultat_liste!$M158+20)/20)+Resultat_liste!$J158</f>
        <v>7</v>
      </c>
      <c r="CJ156" s="581">
        <f>AL156*((Resultat_liste!$M158+20)/20)+Resultat_liste!$J158</f>
        <v>-28</v>
      </c>
      <c r="CK156" s="581">
        <f>AM156*((Resultat_liste!$M158+20)/20)+Resultat_liste!$J158</f>
        <v>7</v>
      </c>
      <c r="CL156" s="581">
        <f>AN156*((Resultat_liste!$M158+20)/20)+Resultat_liste!$J158</f>
        <v>42</v>
      </c>
      <c r="CM156" s="581">
        <f>AO156*((Resultat_liste!$M158+20)/20)+Resultat_liste!$J158</f>
        <v>7</v>
      </c>
      <c r="CN156" s="581">
        <f>AP156*((Resultat_liste!$M158+20)/20)+Resultat_liste!$J158</f>
        <v>-28</v>
      </c>
      <c r="CO156" s="581">
        <f>AQ156*((Resultat_liste!$M158+20)/20)+Resultat_liste!$J158</f>
        <v>7</v>
      </c>
      <c r="CP156" s="581">
        <f>AR156*((Resultat_liste!$M158+20)/20)+Resultat_liste!$J158</f>
        <v>42</v>
      </c>
      <c r="CQ156" s="581">
        <f>AS156*((Resultat_liste!$M158+20)/20)+Resultat_liste!$J158</f>
        <v>7</v>
      </c>
      <c r="CR156" s="581">
        <f>AT156*((Resultat_liste!$M158+20)/20)+Resultat_liste!$J158</f>
        <v>-28</v>
      </c>
      <c r="CS156" s="581">
        <f>AU156*((Resultat_liste!$M158+20)/20)+Resultat_liste!$J158</f>
        <v>7</v>
      </c>
      <c r="CT156" s="581">
        <f>AV156*((Resultat_liste!$M158+20)/20)+Resultat_liste!$J158</f>
        <v>42</v>
      </c>
      <c r="CU156" s="581">
        <f>AW156*((Resultat_liste!$M158+20)/20)+Resultat_liste!$J158</f>
        <v>7</v>
      </c>
      <c r="CV156" s="581">
        <f>AX156*((Resultat_liste!$M158+20)/20)+Resultat_liste!$J158</f>
        <v>-28</v>
      </c>
      <c r="CW156" s="581">
        <f>AY156*((Resultat_liste!$M158+20)/20)+Resultat_liste!$J158</f>
        <v>7</v>
      </c>
      <c r="CX156" s="581">
        <f>AZ156*((Resultat_liste!$M158+20)/20)+Resultat_liste!$J158</f>
        <v>42</v>
      </c>
      <c r="CY156" s="581">
        <f>BA156*((Resultat_liste!$M158+20)/20)+Resultat_liste!$J158</f>
        <v>7</v>
      </c>
      <c r="CZ156" s="581">
        <f>BB156*((Resultat_liste!$M158+20)/20)+Resultat_liste!$J158</f>
        <v>-28</v>
      </c>
      <c r="DA156" s="581">
        <f>BC156*((Resultat_liste!$M158+20)/20)+Resultat_liste!$J158</f>
        <v>7</v>
      </c>
      <c r="DB156" s="581">
        <f>BD156*((Resultat_liste!$M158+20)/20)+Resultat_liste!$J158</f>
        <v>42</v>
      </c>
      <c r="DC156" s="581">
        <f>BE156*((Resultat_liste!$M158+20)/20)+Resultat_liste!$J158</f>
        <v>7</v>
      </c>
      <c r="DD156" s="581">
        <f>H156*((Resultat_liste!$Y158+20)/20)+Resultat_liste!$V158</f>
        <v>28</v>
      </c>
      <c r="DE156" s="581">
        <f>I156*((Resultat_liste!$Y158+20)/20)+Resultat_liste!$V158</f>
        <v>0</v>
      </c>
      <c r="DF156" s="581">
        <f>J156*((Resultat_liste!$Y158+20)/20)+Resultat_liste!$V158</f>
        <v>-28</v>
      </c>
      <c r="DG156" s="581">
        <f>K156*((Resultat_liste!$Y158+20)/20)+Resultat_liste!$V158</f>
        <v>0</v>
      </c>
      <c r="DH156" s="581">
        <f>L156*((Resultat_liste!$Y158+20)/20)+Resultat_liste!$V158</f>
        <v>28</v>
      </c>
      <c r="DI156" s="581">
        <f>M156*((Resultat_liste!$Y158+20)/20)+Resultat_liste!$V158</f>
        <v>0</v>
      </c>
      <c r="DJ156" s="581">
        <f>N156*((Resultat_liste!$Y158+20)/20)+Resultat_liste!$V158</f>
        <v>-28</v>
      </c>
      <c r="DK156" s="581">
        <f>O156*((Resultat_liste!$Y158+20)/20)+Resultat_liste!$V158</f>
        <v>0</v>
      </c>
      <c r="DL156" s="581">
        <f>P156*((Resultat_liste!$Y158+20)/20)+Resultat_liste!$V158</f>
        <v>28</v>
      </c>
      <c r="DM156" s="581">
        <f>Q156*((Resultat_liste!$Y158+20)/20)+Resultat_liste!$V158</f>
        <v>0</v>
      </c>
      <c r="DN156" s="581">
        <f>R156*((Resultat_liste!$Y158+20)/20)+Resultat_liste!$V158</f>
        <v>-28</v>
      </c>
      <c r="DO156" s="581">
        <f>S156*((Resultat_liste!$Y158+20)/20)+Resultat_liste!$V158</f>
        <v>0</v>
      </c>
      <c r="DP156" s="581">
        <f>T156*((Resultat_liste!$Y158+20)/20)+Resultat_liste!$V158</f>
        <v>28</v>
      </c>
      <c r="DQ156" s="581">
        <f>U156*((Resultat_liste!$Y158+20)/20)+Resultat_liste!$V158</f>
        <v>0</v>
      </c>
      <c r="DR156" s="581">
        <f>V156*((Resultat_liste!$Y158+20)/20)+Resultat_liste!$V158</f>
        <v>-28</v>
      </c>
      <c r="DS156" s="581">
        <f>W156*((Resultat_liste!$Y158+20)/20)+Resultat_liste!$V158</f>
        <v>0</v>
      </c>
      <c r="DT156" s="581">
        <f>X156*((Resultat_liste!$Y158+20)/20)+Resultat_liste!$V158</f>
        <v>28</v>
      </c>
      <c r="DU156" s="581">
        <f>Y156*((Resultat_liste!$Y158+20)/20)+Resultat_liste!$V158</f>
        <v>0</v>
      </c>
      <c r="DV156" s="581">
        <f>Z156*((Resultat_liste!$Y158+20)/20)+Resultat_liste!$V158</f>
        <v>-28</v>
      </c>
      <c r="DW156" s="581">
        <f>AA156*((Resultat_liste!$Y158+20)/20)+Resultat_liste!$V158</f>
        <v>0</v>
      </c>
      <c r="DX156" s="581">
        <f>AB156*((Resultat_liste!$Y158+20)/20)+Resultat_liste!$V158</f>
        <v>28</v>
      </c>
      <c r="DY156" s="581">
        <f>AC156*((Resultat_liste!$Y158+20)/20)+Resultat_liste!$V158</f>
        <v>0</v>
      </c>
      <c r="DZ156" s="581">
        <f>AD156*((Resultat_liste!$Y158+20)/20)+Resultat_liste!$V158</f>
        <v>-28</v>
      </c>
      <c r="EA156" s="581">
        <f>AE156*((Resultat_liste!$Y158+20)/20)+Resultat_liste!$V158</f>
        <v>0</v>
      </c>
      <c r="EB156" s="581">
        <f>AF156*((Resultat_liste!$Y158+20)/20)+Resultat_liste!$V158</f>
        <v>28</v>
      </c>
      <c r="EC156" s="581">
        <f>AG156*((Resultat_liste!$Y158+20)/20)+Resultat_liste!$V158</f>
        <v>0</v>
      </c>
      <c r="ED156" s="581">
        <f>AH156*((Resultat_liste!$Y158+20)/20)+Resultat_liste!$V158</f>
        <v>-28</v>
      </c>
      <c r="EE156" s="581">
        <f>AI156*((Resultat_liste!$Y158+20)/20)+Resultat_liste!$V158</f>
        <v>0</v>
      </c>
      <c r="EF156" s="581">
        <f>AJ156*((Resultat_liste!$Y158+20)/20)+Resultat_liste!$V158</f>
        <v>28</v>
      </c>
      <c r="EG156" s="581">
        <f>AK156*((Resultat_liste!$Y158+20)/20)+Resultat_liste!$V158</f>
        <v>0</v>
      </c>
      <c r="EH156" s="581">
        <f>AL156*((Resultat_liste!$Y158+20)/20)+Resultat_liste!$V158</f>
        <v>-28</v>
      </c>
      <c r="EI156" s="581">
        <f>AM156*((Resultat_liste!$Y158+20)/20)+Resultat_liste!$V158</f>
        <v>0</v>
      </c>
      <c r="EJ156" s="581">
        <f>AN156*((Resultat_liste!$Y158+20)/20)+Resultat_liste!$V158</f>
        <v>28</v>
      </c>
      <c r="EK156" s="581">
        <f>AO156*((Resultat_liste!$Y158+20)/20)+Resultat_liste!$V158</f>
        <v>0</v>
      </c>
      <c r="EL156" s="581">
        <f>AP156*((Resultat_liste!$Y158+20)/20)+Resultat_liste!$V158</f>
        <v>-28</v>
      </c>
      <c r="EM156" s="581">
        <f>AQ156*((Resultat_liste!$Y158+20)/20)+Resultat_liste!$V158</f>
        <v>0</v>
      </c>
      <c r="EN156" s="581">
        <f>AR156*((Resultat_liste!$Y158+20)/20)+Resultat_liste!$V158</f>
        <v>28</v>
      </c>
      <c r="EO156" s="581">
        <f>AS156*((Resultat_liste!$Y158+20)/20)+Resultat_liste!$V158</f>
        <v>0</v>
      </c>
      <c r="EP156" s="581">
        <f>AT156*((Resultat_liste!$Y158+20)/20)+Resultat_liste!$V158</f>
        <v>-28</v>
      </c>
      <c r="EQ156" s="581">
        <f>AU156*((Resultat_liste!$Y158+20)/20)+Resultat_liste!$V158</f>
        <v>0</v>
      </c>
      <c r="ER156" s="581">
        <f>AV156*((Resultat_liste!$Y158+20)/20)+Resultat_liste!$V158</f>
        <v>28</v>
      </c>
      <c r="ES156" s="581">
        <f>AW156*((Resultat_liste!$Y158+20)/20)+Resultat_liste!$V158</f>
        <v>0</v>
      </c>
      <c r="ET156" s="581">
        <f>AX156*((Resultat_liste!$Y158+20)/20)+Resultat_liste!$V158</f>
        <v>-28</v>
      </c>
      <c r="EU156" s="581">
        <f>AY156*((Resultat_liste!$Y158+20)/20)+Resultat_liste!$V158</f>
        <v>0</v>
      </c>
      <c r="EV156" s="581">
        <f>AZ156*((Resultat_liste!$Y158+20)/20)+Resultat_liste!$V158</f>
        <v>28</v>
      </c>
      <c r="EW156" s="581">
        <f>BA156*((Resultat_liste!$Y158+20)/20)+Resultat_liste!$V158</f>
        <v>0</v>
      </c>
      <c r="EX156" s="581">
        <f>BB156*((Resultat_liste!$Y158+20)/20)+Resultat_liste!$V158</f>
        <v>-28</v>
      </c>
      <c r="EY156" s="581">
        <f>BC156*((Resultat_liste!$Y158+20)/20)+Resultat_liste!$V158</f>
        <v>0</v>
      </c>
      <c r="EZ156" s="581">
        <f>BD156*((Resultat_liste!$Y158+20)/20)+Resultat_liste!$V158</f>
        <v>28</v>
      </c>
      <c r="FA156" s="581">
        <f>BE156*((Resultat_liste!$Y158+20)/20)+Resultat_liste!$V158</f>
        <v>0</v>
      </c>
      <c r="FB156" s="581">
        <f t="shared" si="272"/>
        <v>20</v>
      </c>
      <c r="FC156" s="581">
        <f t="shared" si="273"/>
        <v>0</v>
      </c>
      <c r="FD156" s="581">
        <f t="shared" si="274"/>
        <v>-20</v>
      </c>
      <c r="FE156" s="581">
        <f t="shared" si="275"/>
        <v>0</v>
      </c>
      <c r="FF156" s="581">
        <f t="shared" si="276"/>
        <v>20</v>
      </c>
      <c r="FG156" s="581">
        <f t="shared" si="277"/>
        <v>0</v>
      </c>
      <c r="FH156" s="581">
        <f t="shared" si="278"/>
        <v>-20</v>
      </c>
      <c r="FI156" s="581">
        <f t="shared" si="279"/>
        <v>0</v>
      </c>
      <c r="FJ156" s="581">
        <f t="shared" si="280"/>
        <v>20</v>
      </c>
      <c r="FK156" s="581">
        <f t="shared" si="281"/>
        <v>0</v>
      </c>
      <c r="FL156" s="581">
        <f t="shared" si="282"/>
        <v>-20</v>
      </c>
      <c r="FM156" s="581">
        <f t="shared" si="283"/>
        <v>0</v>
      </c>
      <c r="FN156" s="581">
        <f t="shared" si="284"/>
        <v>20</v>
      </c>
      <c r="FO156" s="581">
        <f t="shared" si="285"/>
        <v>0</v>
      </c>
      <c r="FP156" s="581">
        <f t="shared" si="286"/>
        <v>-20</v>
      </c>
      <c r="FQ156" s="581">
        <f t="shared" si="287"/>
        <v>0</v>
      </c>
      <c r="FR156" s="581">
        <f t="shared" si="288"/>
        <v>20</v>
      </c>
      <c r="FS156" s="581">
        <f t="shared" si="289"/>
        <v>0</v>
      </c>
      <c r="FT156" s="581">
        <f t="shared" si="290"/>
        <v>-20</v>
      </c>
      <c r="FU156" s="581">
        <f t="shared" si="291"/>
        <v>0</v>
      </c>
      <c r="FV156" s="581">
        <f t="shared" si="292"/>
        <v>20</v>
      </c>
      <c r="FW156" s="581">
        <f t="shared" si="293"/>
        <v>0</v>
      </c>
      <c r="FX156" s="581">
        <f t="shared" si="294"/>
        <v>-20</v>
      </c>
      <c r="FY156" s="581">
        <f t="shared" si="295"/>
        <v>0</v>
      </c>
      <c r="FZ156" s="581">
        <f t="shared" si="296"/>
        <v>20</v>
      </c>
      <c r="GA156" s="581">
        <f t="shared" si="297"/>
        <v>0</v>
      </c>
      <c r="GB156" s="581">
        <f t="shared" si="201"/>
        <v>-20</v>
      </c>
      <c r="GC156" s="581">
        <f t="shared" si="202"/>
        <v>0</v>
      </c>
      <c r="GD156" s="581">
        <f t="shared" si="203"/>
        <v>20</v>
      </c>
      <c r="GE156" s="581">
        <f t="shared" si="204"/>
        <v>0</v>
      </c>
      <c r="GF156" s="581">
        <f t="shared" si="205"/>
        <v>-20</v>
      </c>
      <c r="GG156" s="581">
        <f t="shared" si="206"/>
        <v>0</v>
      </c>
      <c r="GH156" s="581">
        <f t="shared" si="207"/>
        <v>20</v>
      </c>
      <c r="GI156" s="581">
        <f t="shared" si="208"/>
        <v>0</v>
      </c>
      <c r="GJ156" s="581">
        <f t="shared" si="209"/>
        <v>-20</v>
      </c>
      <c r="GK156" s="581">
        <f t="shared" si="210"/>
        <v>0</v>
      </c>
      <c r="GL156" s="581">
        <f t="shared" si="211"/>
        <v>20</v>
      </c>
      <c r="GM156" s="581">
        <f t="shared" si="212"/>
        <v>0</v>
      </c>
      <c r="GN156" s="581">
        <f t="shared" si="213"/>
        <v>-20</v>
      </c>
      <c r="GO156" s="581">
        <f t="shared" si="214"/>
        <v>0</v>
      </c>
      <c r="GP156" s="581">
        <f t="shared" si="215"/>
        <v>20</v>
      </c>
      <c r="GQ156" s="581">
        <f t="shared" si="216"/>
        <v>0</v>
      </c>
      <c r="GR156" s="581">
        <f t="shared" si="217"/>
        <v>-20</v>
      </c>
      <c r="GS156" s="581">
        <f t="shared" si="218"/>
        <v>0</v>
      </c>
      <c r="GT156" s="581">
        <f t="shared" si="219"/>
        <v>20</v>
      </c>
      <c r="GU156" s="581">
        <f t="shared" si="220"/>
        <v>0</v>
      </c>
      <c r="GV156" s="581">
        <f t="shared" si="221"/>
        <v>-20</v>
      </c>
      <c r="GW156" s="581">
        <f t="shared" si="222"/>
        <v>0</v>
      </c>
      <c r="GX156" s="581">
        <f t="shared" si="223"/>
        <v>20</v>
      </c>
      <c r="GY156" s="581">
        <f t="shared" si="224"/>
        <v>0</v>
      </c>
    </row>
    <row r="157" spans="1:207" ht="16.5" thickTop="1" thickBot="1" x14ac:dyDescent="0.3">
      <c r="A157" s="581">
        <v>1560</v>
      </c>
      <c r="B157" s="584" t="s">
        <v>137</v>
      </c>
      <c r="C157" s="581">
        <f t="shared" si="298"/>
        <v>22</v>
      </c>
      <c r="D157" s="581">
        <f t="shared" si="225"/>
        <v>2203</v>
      </c>
      <c r="E157" s="581">
        <v>1560</v>
      </c>
      <c r="F157" s="581">
        <f t="shared" si="299"/>
        <v>3</v>
      </c>
      <c r="G157" s="582" t="str">
        <f t="shared" si="200"/>
        <v>diamant</v>
      </c>
      <c r="H157" s="581">
        <v>20</v>
      </c>
      <c r="I157" s="581">
        <v>0</v>
      </c>
      <c r="J157" s="581">
        <v>-20</v>
      </c>
      <c r="K157" s="581">
        <v>0</v>
      </c>
      <c r="L157" s="581">
        <f t="shared" si="226"/>
        <v>20</v>
      </c>
      <c r="M157" s="581">
        <f t="shared" si="227"/>
        <v>0</v>
      </c>
      <c r="N157" s="581">
        <f t="shared" si="228"/>
        <v>-20</v>
      </c>
      <c r="O157" s="581">
        <f t="shared" si="229"/>
        <v>0</v>
      </c>
      <c r="P157" s="581">
        <f t="shared" si="230"/>
        <v>20</v>
      </c>
      <c r="Q157" s="581">
        <f t="shared" si="231"/>
        <v>0</v>
      </c>
      <c r="R157" s="581">
        <f t="shared" si="232"/>
        <v>-20</v>
      </c>
      <c r="S157" s="581">
        <f t="shared" si="233"/>
        <v>0</v>
      </c>
      <c r="T157" s="581">
        <f t="shared" si="234"/>
        <v>20</v>
      </c>
      <c r="U157" s="581">
        <f t="shared" si="235"/>
        <v>0</v>
      </c>
      <c r="V157" s="581">
        <f t="shared" si="236"/>
        <v>-20</v>
      </c>
      <c r="W157" s="581">
        <f t="shared" si="237"/>
        <v>0</v>
      </c>
      <c r="X157" s="581">
        <f t="shared" si="238"/>
        <v>20</v>
      </c>
      <c r="Y157" s="581">
        <f t="shared" si="239"/>
        <v>0</v>
      </c>
      <c r="Z157" s="581">
        <f t="shared" si="240"/>
        <v>-20</v>
      </c>
      <c r="AA157" s="581">
        <f t="shared" si="241"/>
        <v>0</v>
      </c>
      <c r="AB157" s="581">
        <f t="shared" si="242"/>
        <v>20</v>
      </c>
      <c r="AC157" s="581">
        <f t="shared" si="243"/>
        <v>0</v>
      </c>
      <c r="AD157" s="581">
        <f t="shared" si="244"/>
        <v>-20</v>
      </c>
      <c r="AE157" s="581">
        <f t="shared" si="245"/>
        <v>0</v>
      </c>
      <c r="AF157" s="581">
        <f t="shared" si="246"/>
        <v>20</v>
      </c>
      <c r="AG157" s="581">
        <f t="shared" si="247"/>
        <v>0</v>
      </c>
      <c r="AH157" s="581">
        <f t="shared" si="248"/>
        <v>-20</v>
      </c>
      <c r="AI157" s="581">
        <f t="shared" si="249"/>
        <v>0</v>
      </c>
      <c r="AJ157" s="581">
        <f t="shared" si="250"/>
        <v>20</v>
      </c>
      <c r="AK157" s="581">
        <f t="shared" si="251"/>
        <v>0</v>
      </c>
      <c r="AL157" s="581">
        <f t="shared" si="252"/>
        <v>-20</v>
      </c>
      <c r="AM157" s="581">
        <f t="shared" si="253"/>
        <v>0</v>
      </c>
      <c r="AN157" s="581">
        <f t="shared" si="254"/>
        <v>20</v>
      </c>
      <c r="AO157" s="581">
        <f t="shared" si="255"/>
        <v>0</v>
      </c>
      <c r="AP157" s="581">
        <f t="shared" si="256"/>
        <v>-20</v>
      </c>
      <c r="AQ157" s="581">
        <f t="shared" si="257"/>
        <v>0</v>
      </c>
      <c r="AR157" s="581">
        <f t="shared" si="258"/>
        <v>20</v>
      </c>
      <c r="AS157" s="581">
        <f t="shared" si="259"/>
        <v>0</v>
      </c>
      <c r="AT157" s="581">
        <f t="shared" si="260"/>
        <v>-20</v>
      </c>
      <c r="AU157" s="581">
        <f t="shared" si="261"/>
        <v>0</v>
      </c>
      <c r="AV157" s="581">
        <f t="shared" si="262"/>
        <v>20</v>
      </c>
      <c r="AW157" s="581">
        <f t="shared" si="263"/>
        <v>0</v>
      </c>
      <c r="AX157" s="581">
        <f t="shared" si="264"/>
        <v>-20</v>
      </c>
      <c r="AY157" s="581">
        <f t="shared" si="265"/>
        <v>0</v>
      </c>
      <c r="AZ157" s="581">
        <f t="shared" si="266"/>
        <v>20</v>
      </c>
      <c r="BA157" s="581">
        <f t="shared" si="267"/>
        <v>0</v>
      </c>
      <c r="BB157" s="581">
        <f t="shared" si="268"/>
        <v>-20</v>
      </c>
      <c r="BC157" s="581">
        <f t="shared" si="269"/>
        <v>0</v>
      </c>
      <c r="BD157" s="581">
        <f t="shared" si="270"/>
        <v>20</v>
      </c>
      <c r="BE157" s="581">
        <f t="shared" si="271"/>
        <v>0</v>
      </c>
      <c r="BF157" s="581">
        <f>H157*((Resultat_liste!$M159+20)/20)+Resultat_liste!$J159</f>
        <v>37</v>
      </c>
      <c r="BG157" s="581">
        <f>I157*((Resultat_liste!$M159+20)/20)+Resultat_liste!$J159</f>
        <v>-1</v>
      </c>
      <c r="BH157" s="581">
        <f>J157*((Resultat_liste!$M159+20)/20)+Resultat_liste!$J159</f>
        <v>-39</v>
      </c>
      <c r="BI157" s="581">
        <f>K157*((Resultat_liste!$M159+20)/20)+Resultat_liste!$J159</f>
        <v>-1</v>
      </c>
      <c r="BJ157" s="581">
        <f>L157*((Resultat_liste!$M159+20)/20)+Resultat_liste!$J159</f>
        <v>37</v>
      </c>
      <c r="BK157" s="581">
        <f>M157*((Resultat_liste!$M159+20)/20)+Resultat_liste!$J159</f>
        <v>-1</v>
      </c>
      <c r="BL157" s="581">
        <f>N157*((Resultat_liste!$M159+20)/20)+Resultat_liste!$J159</f>
        <v>-39</v>
      </c>
      <c r="BM157" s="581">
        <f>O157*((Resultat_liste!$M159+20)/20)+Resultat_liste!$J159</f>
        <v>-1</v>
      </c>
      <c r="BN157" s="581">
        <f>P157*((Resultat_liste!$M159+20)/20)+Resultat_liste!$J159</f>
        <v>37</v>
      </c>
      <c r="BO157" s="581">
        <f>Q157*((Resultat_liste!$M159+20)/20)+Resultat_liste!$J159</f>
        <v>-1</v>
      </c>
      <c r="BP157" s="581">
        <f>R157*((Resultat_liste!$M159+20)/20)+Resultat_liste!$J159</f>
        <v>-39</v>
      </c>
      <c r="BQ157" s="581">
        <f>S157*((Resultat_liste!$M159+20)/20)+Resultat_liste!$J159</f>
        <v>-1</v>
      </c>
      <c r="BR157" s="581">
        <f>T157*((Resultat_liste!$M159+20)/20)+Resultat_liste!$J159</f>
        <v>37</v>
      </c>
      <c r="BS157" s="581">
        <f>U157*((Resultat_liste!$M159+20)/20)+Resultat_liste!$J159</f>
        <v>-1</v>
      </c>
      <c r="BT157" s="581">
        <f>V157*((Resultat_liste!$M159+20)/20)+Resultat_liste!$J159</f>
        <v>-39</v>
      </c>
      <c r="BU157" s="581">
        <f>W157*((Resultat_liste!$M159+20)/20)+Resultat_liste!$J159</f>
        <v>-1</v>
      </c>
      <c r="BV157" s="581">
        <f>X157*((Resultat_liste!$M159+20)/20)+Resultat_liste!$J159</f>
        <v>37</v>
      </c>
      <c r="BW157" s="581">
        <f>Y157*((Resultat_liste!$M159+20)/20)+Resultat_liste!$J159</f>
        <v>-1</v>
      </c>
      <c r="BX157" s="581">
        <f>Z157*((Resultat_liste!$M159+20)/20)+Resultat_liste!$J159</f>
        <v>-39</v>
      </c>
      <c r="BY157" s="581">
        <f>AA157*((Resultat_liste!$M159+20)/20)+Resultat_liste!$J159</f>
        <v>-1</v>
      </c>
      <c r="BZ157" s="581">
        <f>AB157*((Resultat_liste!$M159+20)/20)+Resultat_liste!$J159</f>
        <v>37</v>
      </c>
      <c r="CA157" s="581">
        <f>AC157*((Resultat_liste!$M159+20)/20)+Resultat_liste!$J159</f>
        <v>-1</v>
      </c>
      <c r="CB157" s="581">
        <f>AD157*((Resultat_liste!$M159+20)/20)+Resultat_liste!$J159</f>
        <v>-39</v>
      </c>
      <c r="CC157" s="581">
        <f>AE157*((Resultat_liste!$M159+20)/20)+Resultat_liste!$J159</f>
        <v>-1</v>
      </c>
      <c r="CD157" s="581">
        <f>AF157*((Resultat_liste!$M159+20)/20)+Resultat_liste!$J159</f>
        <v>37</v>
      </c>
      <c r="CE157" s="581">
        <f>AG157*((Resultat_liste!$M159+20)/20)+Resultat_liste!$J159</f>
        <v>-1</v>
      </c>
      <c r="CF157" s="581">
        <f>AH157*((Resultat_liste!$M159+20)/20)+Resultat_liste!$J159</f>
        <v>-39</v>
      </c>
      <c r="CG157" s="581">
        <f>AI157*((Resultat_liste!$M159+20)/20)+Resultat_liste!$J159</f>
        <v>-1</v>
      </c>
      <c r="CH157" s="581">
        <f>AJ157*((Resultat_liste!$M159+20)/20)+Resultat_liste!$J159</f>
        <v>37</v>
      </c>
      <c r="CI157" s="581">
        <f>AK157*((Resultat_liste!$M159+20)/20)+Resultat_liste!$J159</f>
        <v>-1</v>
      </c>
      <c r="CJ157" s="581">
        <f>AL157*((Resultat_liste!$M159+20)/20)+Resultat_liste!$J159</f>
        <v>-39</v>
      </c>
      <c r="CK157" s="581">
        <f>AM157*((Resultat_liste!$M159+20)/20)+Resultat_liste!$J159</f>
        <v>-1</v>
      </c>
      <c r="CL157" s="581">
        <f>AN157*((Resultat_liste!$M159+20)/20)+Resultat_liste!$J159</f>
        <v>37</v>
      </c>
      <c r="CM157" s="581">
        <f>AO157*((Resultat_liste!$M159+20)/20)+Resultat_liste!$J159</f>
        <v>-1</v>
      </c>
      <c r="CN157" s="581">
        <f>AP157*((Resultat_liste!$M159+20)/20)+Resultat_liste!$J159</f>
        <v>-39</v>
      </c>
      <c r="CO157" s="581">
        <f>AQ157*((Resultat_liste!$M159+20)/20)+Resultat_liste!$J159</f>
        <v>-1</v>
      </c>
      <c r="CP157" s="581">
        <f>AR157*((Resultat_liste!$M159+20)/20)+Resultat_liste!$J159</f>
        <v>37</v>
      </c>
      <c r="CQ157" s="581">
        <f>AS157*((Resultat_liste!$M159+20)/20)+Resultat_liste!$J159</f>
        <v>-1</v>
      </c>
      <c r="CR157" s="581">
        <f>AT157*((Resultat_liste!$M159+20)/20)+Resultat_liste!$J159</f>
        <v>-39</v>
      </c>
      <c r="CS157" s="581">
        <f>AU157*((Resultat_liste!$M159+20)/20)+Resultat_liste!$J159</f>
        <v>-1</v>
      </c>
      <c r="CT157" s="581">
        <f>AV157*((Resultat_liste!$M159+20)/20)+Resultat_liste!$J159</f>
        <v>37</v>
      </c>
      <c r="CU157" s="581">
        <f>AW157*((Resultat_liste!$M159+20)/20)+Resultat_liste!$J159</f>
        <v>-1</v>
      </c>
      <c r="CV157" s="581">
        <f>AX157*((Resultat_liste!$M159+20)/20)+Resultat_liste!$J159</f>
        <v>-39</v>
      </c>
      <c r="CW157" s="581">
        <f>AY157*((Resultat_liste!$M159+20)/20)+Resultat_liste!$J159</f>
        <v>-1</v>
      </c>
      <c r="CX157" s="581">
        <f>AZ157*((Resultat_liste!$M159+20)/20)+Resultat_liste!$J159</f>
        <v>37</v>
      </c>
      <c r="CY157" s="581">
        <f>BA157*((Resultat_liste!$M159+20)/20)+Resultat_liste!$J159</f>
        <v>-1</v>
      </c>
      <c r="CZ157" s="581">
        <f>BB157*((Resultat_liste!$M159+20)/20)+Resultat_liste!$J159</f>
        <v>-39</v>
      </c>
      <c r="DA157" s="581">
        <f>BC157*((Resultat_liste!$M159+20)/20)+Resultat_liste!$J159</f>
        <v>-1</v>
      </c>
      <c r="DB157" s="581">
        <f>BD157*((Resultat_liste!$M159+20)/20)+Resultat_liste!$J159</f>
        <v>37</v>
      </c>
      <c r="DC157" s="581">
        <f>BE157*((Resultat_liste!$M159+20)/20)+Resultat_liste!$J159</f>
        <v>-1</v>
      </c>
      <c r="DD157" s="581">
        <f>H157*((Resultat_liste!$Y159+20)/20)+Resultat_liste!$V159</f>
        <v>36</v>
      </c>
      <c r="DE157" s="581">
        <f>I157*((Resultat_liste!$Y159+20)/20)+Resultat_liste!$V159</f>
        <v>-4</v>
      </c>
      <c r="DF157" s="581">
        <f>J157*((Resultat_liste!$Y159+20)/20)+Resultat_liste!$V159</f>
        <v>-44</v>
      </c>
      <c r="DG157" s="581">
        <f>K157*((Resultat_liste!$Y159+20)/20)+Resultat_liste!$V159</f>
        <v>-4</v>
      </c>
      <c r="DH157" s="581">
        <f>L157*((Resultat_liste!$Y159+20)/20)+Resultat_liste!$V159</f>
        <v>36</v>
      </c>
      <c r="DI157" s="581">
        <f>M157*((Resultat_liste!$Y159+20)/20)+Resultat_liste!$V159</f>
        <v>-4</v>
      </c>
      <c r="DJ157" s="581">
        <f>N157*((Resultat_liste!$Y159+20)/20)+Resultat_liste!$V159</f>
        <v>-44</v>
      </c>
      <c r="DK157" s="581">
        <f>O157*((Resultat_liste!$Y159+20)/20)+Resultat_liste!$V159</f>
        <v>-4</v>
      </c>
      <c r="DL157" s="581">
        <f>P157*((Resultat_liste!$Y159+20)/20)+Resultat_liste!$V159</f>
        <v>36</v>
      </c>
      <c r="DM157" s="581">
        <f>Q157*((Resultat_liste!$Y159+20)/20)+Resultat_liste!$V159</f>
        <v>-4</v>
      </c>
      <c r="DN157" s="581">
        <f>R157*((Resultat_liste!$Y159+20)/20)+Resultat_liste!$V159</f>
        <v>-44</v>
      </c>
      <c r="DO157" s="581">
        <f>S157*((Resultat_liste!$Y159+20)/20)+Resultat_liste!$V159</f>
        <v>-4</v>
      </c>
      <c r="DP157" s="581">
        <f>T157*((Resultat_liste!$Y159+20)/20)+Resultat_liste!$V159</f>
        <v>36</v>
      </c>
      <c r="DQ157" s="581">
        <f>U157*((Resultat_liste!$Y159+20)/20)+Resultat_liste!$V159</f>
        <v>-4</v>
      </c>
      <c r="DR157" s="581">
        <f>V157*((Resultat_liste!$Y159+20)/20)+Resultat_liste!$V159</f>
        <v>-44</v>
      </c>
      <c r="DS157" s="581">
        <f>W157*((Resultat_liste!$Y159+20)/20)+Resultat_liste!$V159</f>
        <v>-4</v>
      </c>
      <c r="DT157" s="581">
        <f>X157*((Resultat_liste!$Y159+20)/20)+Resultat_liste!$V159</f>
        <v>36</v>
      </c>
      <c r="DU157" s="581">
        <f>Y157*((Resultat_liste!$Y159+20)/20)+Resultat_liste!$V159</f>
        <v>-4</v>
      </c>
      <c r="DV157" s="581">
        <f>Z157*((Resultat_liste!$Y159+20)/20)+Resultat_liste!$V159</f>
        <v>-44</v>
      </c>
      <c r="DW157" s="581">
        <f>AA157*((Resultat_liste!$Y159+20)/20)+Resultat_liste!$V159</f>
        <v>-4</v>
      </c>
      <c r="DX157" s="581">
        <f>AB157*((Resultat_liste!$Y159+20)/20)+Resultat_liste!$V159</f>
        <v>36</v>
      </c>
      <c r="DY157" s="581">
        <f>AC157*((Resultat_liste!$Y159+20)/20)+Resultat_liste!$V159</f>
        <v>-4</v>
      </c>
      <c r="DZ157" s="581">
        <f>AD157*((Resultat_liste!$Y159+20)/20)+Resultat_liste!$V159</f>
        <v>-44</v>
      </c>
      <c r="EA157" s="581">
        <f>AE157*((Resultat_liste!$Y159+20)/20)+Resultat_liste!$V159</f>
        <v>-4</v>
      </c>
      <c r="EB157" s="581">
        <f>AF157*((Resultat_liste!$Y159+20)/20)+Resultat_liste!$V159</f>
        <v>36</v>
      </c>
      <c r="EC157" s="581">
        <f>AG157*((Resultat_liste!$Y159+20)/20)+Resultat_liste!$V159</f>
        <v>-4</v>
      </c>
      <c r="ED157" s="581">
        <f>AH157*((Resultat_liste!$Y159+20)/20)+Resultat_liste!$V159</f>
        <v>-44</v>
      </c>
      <c r="EE157" s="581">
        <f>AI157*((Resultat_liste!$Y159+20)/20)+Resultat_liste!$V159</f>
        <v>-4</v>
      </c>
      <c r="EF157" s="581">
        <f>AJ157*((Resultat_liste!$Y159+20)/20)+Resultat_liste!$V159</f>
        <v>36</v>
      </c>
      <c r="EG157" s="581">
        <f>AK157*((Resultat_liste!$Y159+20)/20)+Resultat_liste!$V159</f>
        <v>-4</v>
      </c>
      <c r="EH157" s="581">
        <f>AL157*((Resultat_liste!$Y159+20)/20)+Resultat_liste!$V159</f>
        <v>-44</v>
      </c>
      <c r="EI157" s="581">
        <f>AM157*((Resultat_liste!$Y159+20)/20)+Resultat_liste!$V159</f>
        <v>-4</v>
      </c>
      <c r="EJ157" s="581">
        <f>AN157*((Resultat_liste!$Y159+20)/20)+Resultat_liste!$V159</f>
        <v>36</v>
      </c>
      <c r="EK157" s="581">
        <f>AO157*((Resultat_liste!$Y159+20)/20)+Resultat_liste!$V159</f>
        <v>-4</v>
      </c>
      <c r="EL157" s="581">
        <f>AP157*((Resultat_liste!$Y159+20)/20)+Resultat_liste!$V159</f>
        <v>-44</v>
      </c>
      <c r="EM157" s="581">
        <f>AQ157*((Resultat_liste!$Y159+20)/20)+Resultat_liste!$V159</f>
        <v>-4</v>
      </c>
      <c r="EN157" s="581">
        <f>AR157*((Resultat_liste!$Y159+20)/20)+Resultat_liste!$V159</f>
        <v>36</v>
      </c>
      <c r="EO157" s="581">
        <f>AS157*((Resultat_liste!$Y159+20)/20)+Resultat_liste!$V159</f>
        <v>-4</v>
      </c>
      <c r="EP157" s="581">
        <f>AT157*((Resultat_liste!$Y159+20)/20)+Resultat_liste!$V159</f>
        <v>-44</v>
      </c>
      <c r="EQ157" s="581">
        <f>AU157*((Resultat_liste!$Y159+20)/20)+Resultat_liste!$V159</f>
        <v>-4</v>
      </c>
      <c r="ER157" s="581">
        <f>AV157*((Resultat_liste!$Y159+20)/20)+Resultat_liste!$V159</f>
        <v>36</v>
      </c>
      <c r="ES157" s="581">
        <f>AW157*((Resultat_liste!$Y159+20)/20)+Resultat_liste!$V159</f>
        <v>-4</v>
      </c>
      <c r="ET157" s="581">
        <f>AX157*((Resultat_liste!$Y159+20)/20)+Resultat_liste!$V159</f>
        <v>-44</v>
      </c>
      <c r="EU157" s="581">
        <f>AY157*((Resultat_liste!$Y159+20)/20)+Resultat_liste!$V159</f>
        <v>-4</v>
      </c>
      <c r="EV157" s="581">
        <f>AZ157*((Resultat_liste!$Y159+20)/20)+Resultat_liste!$V159</f>
        <v>36</v>
      </c>
      <c r="EW157" s="581">
        <f>BA157*((Resultat_liste!$Y159+20)/20)+Resultat_liste!$V159</f>
        <v>-4</v>
      </c>
      <c r="EX157" s="581">
        <f>BB157*((Resultat_liste!$Y159+20)/20)+Resultat_liste!$V159</f>
        <v>-44</v>
      </c>
      <c r="EY157" s="581">
        <f>BC157*((Resultat_liste!$Y159+20)/20)+Resultat_liste!$V159</f>
        <v>-4</v>
      </c>
      <c r="EZ157" s="581">
        <f>BD157*((Resultat_liste!$Y159+20)/20)+Resultat_liste!$V159</f>
        <v>36</v>
      </c>
      <c r="FA157" s="581">
        <f>BE157*((Resultat_liste!$Y159+20)/20)+Resultat_liste!$V159</f>
        <v>-4</v>
      </c>
      <c r="FB157" s="581">
        <f t="shared" si="272"/>
        <v>20</v>
      </c>
      <c r="FC157" s="581">
        <f t="shared" si="273"/>
        <v>0</v>
      </c>
      <c r="FD157" s="581">
        <f t="shared" si="274"/>
        <v>-20</v>
      </c>
      <c r="FE157" s="581">
        <f t="shared" si="275"/>
        <v>0</v>
      </c>
      <c r="FF157" s="581">
        <f t="shared" si="276"/>
        <v>20</v>
      </c>
      <c r="FG157" s="581">
        <f t="shared" si="277"/>
        <v>0</v>
      </c>
      <c r="FH157" s="581">
        <f t="shared" si="278"/>
        <v>-20</v>
      </c>
      <c r="FI157" s="581">
        <f t="shared" si="279"/>
        <v>0</v>
      </c>
      <c r="FJ157" s="581">
        <f t="shared" si="280"/>
        <v>20</v>
      </c>
      <c r="FK157" s="581">
        <f t="shared" si="281"/>
        <v>0</v>
      </c>
      <c r="FL157" s="581">
        <f t="shared" si="282"/>
        <v>-20</v>
      </c>
      <c r="FM157" s="581">
        <f t="shared" si="283"/>
        <v>0</v>
      </c>
      <c r="FN157" s="581">
        <f t="shared" si="284"/>
        <v>20</v>
      </c>
      <c r="FO157" s="581">
        <f t="shared" si="285"/>
        <v>0</v>
      </c>
      <c r="FP157" s="581">
        <f t="shared" si="286"/>
        <v>-20</v>
      </c>
      <c r="FQ157" s="581">
        <f t="shared" si="287"/>
        <v>0</v>
      </c>
      <c r="FR157" s="581">
        <f t="shared" si="288"/>
        <v>20</v>
      </c>
      <c r="FS157" s="581">
        <f t="shared" si="289"/>
        <v>0</v>
      </c>
      <c r="FT157" s="581">
        <f t="shared" si="290"/>
        <v>-20</v>
      </c>
      <c r="FU157" s="581">
        <f t="shared" si="291"/>
        <v>0</v>
      </c>
      <c r="FV157" s="581">
        <f t="shared" si="292"/>
        <v>20</v>
      </c>
      <c r="FW157" s="581">
        <f t="shared" si="293"/>
        <v>0</v>
      </c>
      <c r="FX157" s="581">
        <f t="shared" si="294"/>
        <v>-20</v>
      </c>
      <c r="FY157" s="581">
        <f t="shared" si="295"/>
        <v>0</v>
      </c>
      <c r="FZ157" s="581">
        <f t="shared" si="296"/>
        <v>20</v>
      </c>
      <c r="GA157" s="581">
        <f t="shared" si="297"/>
        <v>0</v>
      </c>
      <c r="GB157" s="581">
        <f t="shared" si="201"/>
        <v>-20</v>
      </c>
      <c r="GC157" s="581">
        <f t="shared" si="202"/>
        <v>0</v>
      </c>
      <c r="GD157" s="581">
        <f t="shared" si="203"/>
        <v>20</v>
      </c>
      <c r="GE157" s="581">
        <f t="shared" si="204"/>
        <v>0</v>
      </c>
      <c r="GF157" s="581">
        <f t="shared" si="205"/>
        <v>-20</v>
      </c>
      <c r="GG157" s="581">
        <f t="shared" si="206"/>
        <v>0</v>
      </c>
      <c r="GH157" s="581">
        <f t="shared" si="207"/>
        <v>20</v>
      </c>
      <c r="GI157" s="581">
        <f t="shared" si="208"/>
        <v>0</v>
      </c>
      <c r="GJ157" s="581">
        <f t="shared" si="209"/>
        <v>-20</v>
      </c>
      <c r="GK157" s="581">
        <f t="shared" si="210"/>
        <v>0</v>
      </c>
      <c r="GL157" s="581">
        <f t="shared" si="211"/>
        <v>20</v>
      </c>
      <c r="GM157" s="581">
        <f t="shared" si="212"/>
        <v>0</v>
      </c>
      <c r="GN157" s="581">
        <f t="shared" si="213"/>
        <v>-20</v>
      </c>
      <c r="GO157" s="581">
        <f t="shared" si="214"/>
        <v>0</v>
      </c>
      <c r="GP157" s="581">
        <f t="shared" si="215"/>
        <v>20</v>
      </c>
      <c r="GQ157" s="581">
        <f t="shared" si="216"/>
        <v>0</v>
      </c>
      <c r="GR157" s="581">
        <f t="shared" si="217"/>
        <v>-20</v>
      </c>
      <c r="GS157" s="581">
        <f t="shared" si="218"/>
        <v>0</v>
      </c>
      <c r="GT157" s="581">
        <f t="shared" si="219"/>
        <v>20</v>
      </c>
      <c r="GU157" s="581">
        <f t="shared" si="220"/>
        <v>0</v>
      </c>
      <c r="GV157" s="581">
        <f t="shared" si="221"/>
        <v>-20</v>
      </c>
      <c r="GW157" s="581">
        <f t="shared" si="222"/>
        <v>0</v>
      </c>
      <c r="GX157" s="581">
        <f t="shared" si="223"/>
        <v>20</v>
      </c>
      <c r="GY157" s="581">
        <f t="shared" si="224"/>
        <v>0</v>
      </c>
    </row>
    <row r="158" spans="1:207" ht="16.5" thickTop="1" thickBot="1" x14ac:dyDescent="0.3">
      <c r="A158" s="581">
        <v>1570</v>
      </c>
      <c r="B158" s="584" t="s">
        <v>137</v>
      </c>
      <c r="C158" s="581">
        <f t="shared" si="298"/>
        <v>22</v>
      </c>
      <c r="D158" s="581">
        <f t="shared" si="225"/>
        <v>2204</v>
      </c>
      <c r="E158" s="581">
        <v>1570</v>
      </c>
      <c r="F158" s="581">
        <f t="shared" si="299"/>
        <v>4</v>
      </c>
      <c r="G158" s="582" t="str">
        <f t="shared" si="200"/>
        <v>diamant</v>
      </c>
      <c r="H158" s="581">
        <v>20</v>
      </c>
      <c r="I158" s="581">
        <v>0</v>
      </c>
      <c r="J158" s="581">
        <v>-20</v>
      </c>
      <c r="K158" s="581">
        <v>0</v>
      </c>
      <c r="L158" s="581">
        <f t="shared" si="226"/>
        <v>20</v>
      </c>
      <c r="M158" s="581">
        <f t="shared" si="227"/>
        <v>0</v>
      </c>
      <c r="N158" s="581">
        <f t="shared" si="228"/>
        <v>-20</v>
      </c>
      <c r="O158" s="581">
        <f t="shared" si="229"/>
        <v>0</v>
      </c>
      <c r="P158" s="581">
        <f t="shared" si="230"/>
        <v>20</v>
      </c>
      <c r="Q158" s="581">
        <f t="shared" si="231"/>
        <v>0</v>
      </c>
      <c r="R158" s="581">
        <f t="shared" si="232"/>
        <v>-20</v>
      </c>
      <c r="S158" s="581">
        <f t="shared" si="233"/>
        <v>0</v>
      </c>
      <c r="T158" s="581">
        <f t="shared" si="234"/>
        <v>20</v>
      </c>
      <c r="U158" s="581">
        <f t="shared" si="235"/>
        <v>0</v>
      </c>
      <c r="V158" s="581">
        <f t="shared" si="236"/>
        <v>-20</v>
      </c>
      <c r="W158" s="581">
        <f t="shared" si="237"/>
        <v>0</v>
      </c>
      <c r="X158" s="581">
        <f t="shared" si="238"/>
        <v>20</v>
      </c>
      <c r="Y158" s="581">
        <f t="shared" si="239"/>
        <v>0</v>
      </c>
      <c r="Z158" s="581">
        <f t="shared" si="240"/>
        <v>-20</v>
      </c>
      <c r="AA158" s="581">
        <f t="shared" si="241"/>
        <v>0</v>
      </c>
      <c r="AB158" s="581">
        <f t="shared" si="242"/>
        <v>20</v>
      </c>
      <c r="AC158" s="581">
        <f t="shared" si="243"/>
        <v>0</v>
      </c>
      <c r="AD158" s="581">
        <f t="shared" si="244"/>
        <v>-20</v>
      </c>
      <c r="AE158" s="581">
        <f t="shared" si="245"/>
        <v>0</v>
      </c>
      <c r="AF158" s="581">
        <f t="shared" si="246"/>
        <v>20</v>
      </c>
      <c r="AG158" s="581">
        <f t="shared" si="247"/>
        <v>0</v>
      </c>
      <c r="AH158" s="581">
        <f t="shared" si="248"/>
        <v>-20</v>
      </c>
      <c r="AI158" s="581">
        <f t="shared" si="249"/>
        <v>0</v>
      </c>
      <c r="AJ158" s="581">
        <f t="shared" si="250"/>
        <v>20</v>
      </c>
      <c r="AK158" s="581">
        <f t="shared" si="251"/>
        <v>0</v>
      </c>
      <c r="AL158" s="581">
        <f t="shared" si="252"/>
        <v>-20</v>
      </c>
      <c r="AM158" s="581">
        <f t="shared" si="253"/>
        <v>0</v>
      </c>
      <c r="AN158" s="581">
        <f t="shared" si="254"/>
        <v>20</v>
      </c>
      <c r="AO158" s="581">
        <f t="shared" si="255"/>
        <v>0</v>
      </c>
      <c r="AP158" s="581">
        <f t="shared" si="256"/>
        <v>-20</v>
      </c>
      <c r="AQ158" s="581">
        <f t="shared" si="257"/>
        <v>0</v>
      </c>
      <c r="AR158" s="581">
        <f t="shared" si="258"/>
        <v>20</v>
      </c>
      <c r="AS158" s="581">
        <f t="shared" si="259"/>
        <v>0</v>
      </c>
      <c r="AT158" s="581">
        <f t="shared" si="260"/>
        <v>-20</v>
      </c>
      <c r="AU158" s="581">
        <f t="shared" si="261"/>
        <v>0</v>
      </c>
      <c r="AV158" s="581">
        <f t="shared" si="262"/>
        <v>20</v>
      </c>
      <c r="AW158" s="581">
        <f t="shared" si="263"/>
        <v>0</v>
      </c>
      <c r="AX158" s="581">
        <f t="shared" si="264"/>
        <v>-20</v>
      </c>
      <c r="AY158" s="581">
        <f t="shared" si="265"/>
        <v>0</v>
      </c>
      <c r="AZ158" s="581">
        <f t="shared" si="266"/>
        <v>20</v>
      </c>
      <c r="BA158" s="581">
        <f t="shared" si="267"/>
        <v>0</v>
      </c>
      <c r="BB158" s="581">
        <f t="shared" si="268"/>
        <v>-20</v>
      </c>
      <c r="BC158" s="581">
        <f t="shared" si="269"/>
        <v>0</v>
      </c>
      <c r="BD158" s="581">
        <f t="shared" si="270"/>
        <v>20</v>
      </c>
      <c r="BE158" s="581">
        <f t="shared" si="271"/>
        <v>0</v>
      </c>
      <c r="BF158" s="581">
        <f>H158*((Resultat_liste!$M160+20)/20)+Resultat_liste!$J160</f>
        <v>24</v>
      </c>
      <c r="BG158" s="581">
        <f>I158*((Resultat_liste!$M160+20)/20)+Resultat_liste!$J160</f>
        <v>-9</v>
      </c>
      <c r="BH158" s="581">
        <f>J158*((Resultat_liste!$M160+20)/20)+Resultat_liste!$J160</f>
        <v>-42</v>
      </c>
      <c r="BI158" s="581">
        <f>K158*((Resultat_liste!$M160+20)/20)+Resultat_liste!$J160</f>
        <v>-9</v>
      </c>
      <c r="BJ158" s="581">
        <f>L158*((Resultat_liste!$M160+20)/20)+Resultat_liste!$J160</f>
        <v>24</v>
      </c>
      <c r="BK158" s="581">
        <f>M158*((Resultat_liste!$M160+20)/20)+Resultat_liste!$J160</f>
        <v>-9</v>
      </c>
      <c r="BL158" s="581">
        <f>N158*((Resultat_liste!$M160+20)/20)+Resultat_liste!$J160</f>
        <v>-42</v>
      </c>
      <c r="BM158" s="581">
        <f>O158*((Resultat_liste!$M160+20)/20)+Resultat_liste!$J160</f>
        <v>-9</v>
      </c>
      <c r="BN158" s="581">
        <f>P158*((Resultat_liste!$M160+20)/20)+Resultat_liste!$J160</f>
        <v>24</v>
      </c>
      <c r="BO158" s="581">
        <f>Q158*((Resultat_liste!$M160+20)/20)+Resultat_liste!$J160</f>
        <v>-9</v>
      </c>
      <c r="BP158" s="581">
        <f>R158*((Resultat_liste!$M160+20)/20)+Resultat_liste!$J160</f>
        <v>-42</v>
      </c>
      <c r="BQ158" s="581">
        <f>S158*((Resultat_liste!$M160+20)/20)+Resultat_liste!$J160</f>
        <v>-9</v>
      </c>
      <c r="BR158" s="581">
        <f>T158*((Resultat_liste!$M160+20)/20)+Resultat_liste!$J160</f>
        <v>24</v>
      </c>
      <c r="BS158" s="581">
        <f>U158*((Resultat_liste!$M160+20)/20)+Resultat_liste!$J160</f>
        <v>-9</v>
      </c>
      <c r="BT158" s="581">
        <f>V158*((Resultat_liste!$M160+20)/20)+Resultat_liste!$J160</f>
        <v>-42</v>
      </c>
      <c r="BU158" s="581">
        <f>W158*((Resultat_liste!$M160+20)/20)+Resultat_liste!$J160</f>
        <v>-9</v>
      </c>
      <c r="BV158" s="581">
        <f>X158*((Resultat_liste!$M160+20)/20)+Resultat_liste!$J160</f>
        <v>24</v>
      </c>
      <c r="BW158" s="581">
        <f>Y158*((Resultat_liste!$M160+20)/20)+Resultat_liste!$J160</f>
        <v>-9</v>
      </c>
      <c r="BX158" s="581">
        <f>Z158*((Resultat_liste!$M160+20)/20)+Resultat_liste!$J160</f>
        <v>-42</v>
      </c>
      <c r="BY158" s="581">
        <f>AA158*((Resultat_liste!$M160+20)/20)+Resultat_liste!$J160</f>
        <v>-9</v>
      </c>
      <c r="BZ158" s="581">
        <f>AB158*((Resultat_liste!$M160+20)/20)+Resultat_liste!$J160</f>
        <v>24</v>
      </c>
      <c r="CA158" s="581">
        <f>AC158*((Resultat_liste!$M160+20)/20)+Resultat_liste!$J160</f>
        <v>-9</v>
      </c>
      <c r="CB158" s="581">
        <f>AD158*((Resultat_liste!$M160+20)/20)+Resultat_liste!$J160</f>
        <v>-42</v>
      </c>
      <c r="CC158" s="581">
        <f>AE158*((Resultat_liste!$M160+20)/20)+Resultat_liste!$J160</f>
        <v>-9</v>
      </c>
      <c r="CD158" s="581">
        <f>AF158*((Resultat_liste!$M160+20)/20)+Resultat_liste!$J160</f>
        <v>24</v>
      </c>
      <c r="CE158" s="581">
        <f>AG158*((Resultat_liste!$M160+20)/20)+Resultat_liste!$J160</f>
        <v>-9</v>
      </c>
      <c r="CF158" s="581">
        <f>AH158*((Resultat_liste!$M160+20)/20)+Resultat_liste!$J160</f>
        <v>-42</v>
      </c>
      <c r="CG158" s="581">
        <f>AI158*((Resultat_liste!$M160+20)/20)+Resultat_liste!$J160</f>
        <v>-9</v>
      </c>
      <c r="CH158" s="581">
        <f>AJ158*((Resultat_liste!$M160+20)/20)+Resultat_liste!$J160</f>
        <v>24</v>
      </c>
      <c r="CI158" s="581">
        <f>AK158*((Resultat_liste!$M160+20)/20)+Resultat_liste!$J160</f>
        <v>-9</v>
      </c>
      <c r="CJ158" s="581">
        <f>AL158*((Resultat_liste!$M160+20)/20)+Resultat_liste!$J160</f>
        <v>-42</v>
      </c>
      <c r="CK158" s="581">
        <f>AM158*((Resultat_liste!$M160+20)/20)+Resultat_liste!$J160</f>
        <v>-9</v>
      </c>
      <c r="CL158" s="581">
        <f>AN158*((Resultat_liste!$M160+20)/20)+Resultat_liste!$J160</f>
        <v>24</v>
      </c>
      <c r="CM158" s="581">
        <f>AO158*((Resultat_liste!$M160+20)/20)+Resultat_liste!$J160</f>
        <v>-9</v>
      </c>
      <c r="CN158" s="581">
        <f>AP158*((Resultat_liste!$M160+20)/20)+Resultat_liste!$J160</f>
        <v>-42</v>
      </c>
      <c r="CO158" s="581">
        <f>AQ158*((Resultat_liste!$M160+20)/20)+Resultat_liste!$J160</f>
        <v>-9</v>
      </c>
      <c r="CP158" s="581">
        <f>AR158*((Resultat_liste!$M160+20)/20)+Resultat_liste!$J160</f>
        <v>24</v>
      </c>
      <c r="CQ158" s="581">
        <f>AS158*((Resultat_liste!$M160+20)/20)+Resultat_liste!$J160</f>
        <v>-9</v>
      </c>
      <c r="CR158" s="581">
        <f>AT158*((Resultat_liste!$M160+20)/20)+Resultat_liste!$J160</f>
        <v>-42</v>
      </c>
      <c r="CS158" s="581">
        <f>AU158*((Resultat_liste!$M160+20)/20)+Resultat_liste!$J160</f>
        <v>-9</v>
      </c>
      <c r="CT158" s="581">
        <f>AV158*((Resultat_liste!$M160+20)/20)+Resultat_liste!$J160</f>
        <v>24</v>
      </c>
      <c r="CU158" s="581">
        <f>AW158*((Resultat_liste!$M160+20)/20)+Resultat_liste!$J160</f>
        <v>-9</v>
      </c>
      <c r="CV158" s="581">
        <f>AX158*((Resultat_liste!$M160+20)/20)+Resultat_liste!$J160</f>
        <v>-42</v>
      </c>
      <c r="CW158" s="581">
        <f>AY158*((Resultat_liste!$M160+20)/20)+Resultat_liste!$J160</f>
        <v>-9</v>
      </c>
      <c r="CX158" s="581">
        <f>AZ158*((Resultat_liste!$M160+20)/20)+Resultat_liste!$J160</f>
        <v>24</v>
      </c>
      <c r="CY158" s="581">
        <f>BA158*((Resultat_liste!$M160+20)/20)+Resultat_liste!$J160</f>
        <v>-9</v>
      </c>
      <c r="CZ158" s="581">
        <f>BB158*((Resultat_liste!$M160+20)/20)+Resultat_liste!$J160</f>
        <v>-42</v>
      </c>
      <c r="DA158" s="581">
        <f>BC158*((Resultat_liste!$M160+20)/20)+Resultat_liste!$J160</f>
        <v>-9</v>
      </c>
      <c r="DB158" s="581">
        <f>BD158*((Resultat_liste!$M160+20)/20)+Resultat_liste!$J160</f>
        <v>24</v>
      </c>
      <c r="DC158" s="581">
        <f>BE158*((Resultat_liste!$M160+20)/20)+Resultat_liste!$J160</f>
        <v>-9</v>
      </c>
      <c r="DD158" s="581">
        <f>H158*((Resultat_liste!$Y160+20)/20)+Resultat_liste!$V160</f>
        <v>27</v>
      </c>
      <c r="DE158" s="581">
        <f>I158*((Resultat_liste!$Y160+20)/20)+Resultat_liste!$V160</f>
        <v>0</v>
      </c>
      <c r="DF158" s="581">
        <f>J158*((Resultat_liste!$Y160+20)/20)+Resultat_liste!$V160</f>
        <v>-27</v>
      </c>
      <c r="DG158" s="581">
        <f>K158*((Resultat_liste!$Y160+20)/20)+Resultat_liste!$V160</f>
        <v>0</v>
      </c>
      <c r="DH158" s="581">
        <f>L158*((Resultat_liste!$Y160+20)/20)+Resultat_liste!$V160</f>
        <v>27</v>
      </c>
      <c r="DI158" s="581">
        <f>M158*((Resultat_liste!$Y160+20)/20)+Resultat_liste!$V160</f>
        <v>0</v>
      </c>
      <c r="DJ158" s="581">
        <f>N158*((Resultat_liste!$Y160+20)/20)+Resultat_liste!$V160</f>
        <v>-27</v>
      </c>
      <c r="DK158" s="581">
        <f>O158*((Resultat_liste!$Y160+20)/20)+Resultat_liste!$V160</f>
        <v>0</v>
      </c>
      <c r="DL158" s="581">
        <f>P158*((Resultat_liste!$Y160+20)/20)+Resultat_liste!$V160</f>
        <v>27</v>
      </c>
      <c r="DM158" s="581">
        <f>Q158*((Resultat_liste!$Y160+20)/20)+Resultat_liste!$V160</f>
        <v>0</v>
      </c>
      <c r="DN158" s="581">
        <f>R158*((Resultat_liste!$Y160+20)/20)+Resultat_liste!$V160</f>
        <v>-27</v>
      </c>
      <c r="DO158" s="581">
        <f>S158*((Resultat_liste!$Y160+20)/20)+Resultat_liste!$V160</f>
        <v>0</v>
      </c>
      <c r="DP158" s="581">
        <f>T158*((Resultat_liste!$Y160+20)/20)+Resultat_liste!$V160</f>
        <v>27</v>
      </c>
      <c r="DQ158" s="581">
        <f>U158*((Resultat_liste!$Y160+20)/20)+Resultat_liste!$V160</f>
        <v>0</v>
      </c>
      <c r="DR158" s="581">
        <f>V158*((Resultat_liste!$Y160+20)/20)+Resultat_liste!$V160</f>
        <v>-27</v>
      </c>
      <c r="DS158" s="581">
        <f>W158*((Resultat_liste!$Y160+20)/20)+Resultat_liste!$V160</f>
        <v>0</v>
      </c>
      <c r="DT158" s="581">
        <f>X158*((Resultat_liste!$Y160+20)/20)+Resultat_liste!$V160</f>
        <v>27</v>
      </c>
      <c r="DU158" s="581">
        <f>Y158*((Resultat_liste!$Y160+20)/20)+Resultat_liste!$V160</f>
        <v>0</v>
      </c>
      <c r="DV158" s="581">
        <f>Z158*((Resultat_liste!$Y160+20)/20)+Resultat_liste!$V160</f>
        <v>-27</v>
      </c>
      <c r="DW158" s="581">
        <f>AA158*((Resultat_liste!$Y160+20)/20)+Resultat_liste!$V160</f>
        <v>0</v>
      </c>
      <c r="DX158" s="581">
        <f>AB158*((Resultat_liste!$Y160+20)/20)+Resultat_liste!$V160</f>
        <v>27</v>
      </c>
      <c r="DY158" s="581">
        <f>AC158*((Resultat_liste!$Y160+20)/20)+Resultat_liste!$V160</f>
        <v>0</v>
      </c>
      <c r="DZ158" s="581">
        <f>AD158*((Resultat_liste!$Y160+20)/20)+Resultat_liste!$V160</f>
        <v>-27</v>
      </c>
      <c r="EA158" s="581">
        <f>AE158*((Resultat_liste!$Y160+20)/20)+Resultat_liste!$V160</f>
        <v>0</v>
      </c>
      <c r="EB158" s="581">
        <f>AF158*((Resultat_liste!$Y160+20)/20)+Resultat_liste!$V160</f>
        <v>27</v>
      </c>
      <c r="EC158" s="581">
        <f>AG158*((Resultat_liste!$Y160+20)/20)+Resultat_liste!$V160</f>
        <v>0</v>
      </c>
      <c r="ED158" s="581">
        <f>AH158*((Resultat_liste!$Y160+20)/20)+Resultat_liste!$V160</f>
        <v>-27</v>
      </c>
      <c r="EE158" s="581">
        <f>AI158*((Resultat_liste!$Y160+20)/20)+Resultat_liste!$V160</f>
        <v>0</v>
      </c>
      <c r="EF158" s="581">
        <f>AJ158*((Resultat_liste!$Y160+20)/20)+Resultat_liste!$V160</f>
        <v>27</v>
      </c>
      <c r="EG158" s="581">
        <f>AK158*((Resultat_liste!$Y160+20)/20)+Resultat_liste!$V160</f>
        <v>0</v>
      </c>
      <c r="EH158" s="581">
        <f>AL158*((Resultat_liste!$Y160+20)/20)+Resultat_liste!$V160</f>
        <v>-27</v>
      </c>
      <c r="EI158" s="581">
        <f>AM158*((Resultat_liste!$Y160+20)/20)+Resultat_liste!$V160</f>
        <v>0</v>
      </c>
      <c r="EJ158" s="581">
        <f>AN158*((Resultat_liste!$Y160+20)/20)+Resultat_liste!$V160</f>
        <v>27</v>
      </c>
      <c r="EK158" s="581">
        <f>AO158*((Resultat_liste!$Y160+20)/20)+Resultat_liste!$V160</f>
        <v>0</v>
      </c>
      <c r="EL158" s="581">
        <f>AP158*((Resultat_liste!$Y160+20)/20)+Resultat_liste!$V160</f>
        <v>-27</v>
      </c>
      <c r="EM158" s="581">
        <f>AQ158*((Resultat_liste!$Y160+20)/20)+Resultat_liste!$V160</f>
        <v>0</v>
      </c>
      <c r="EN158" s="581">
        <f>AR158*((Resultat_liste!$Y160+20)/20)+Resultat_liste!$V160</f>
        <v>27</v>
      </c>
      <c r="EO158" s="581">
        <f>AS158*((Resultat_liste!$Y160+20)/20)+Resultat_liste!$V160</f>
        <v>0</v>
      </c>
      <c r="EP158" s="581">
        <f>AT158*((Resultat_liste!$Y160+20)/20)+Resultat_liste!$V160</f>
        <v>-27</v>
      </c>
      <c r="EQ158" s="581">
        <f>AU158*((Resultat_liste!$Y160+20)/20)+Resultat_liste!$V160</f>
        <v>0</v>
      </c>
      <c r="ER158" s="581">
        <f>AV158*((Resultat_liste!$Y160+20)/20)+Resultat_liste!$V160</f>
        <v>27</v>
      </c>
      <c r="ES158" s="581">
        <f>AW158*((Resultat_liste!$Y160+20)/20)+Resultat_liste!$V160</f>
        <v>0</v>
      </c>
      <c r="ET158" s="581">
        <f>AX158*((Resultat_liste!$Y160+20)/20)+Resultat_liste!$V160</f>
        <v>-27</v>
      </c>
      <c r="EU158" s="581">
        <f>AY158*((Resultat_liste!$Y160+20)/20)+Resultat_liste!$V160</f>
        <v>0</v>
      </c>
      <c r="EV158" s="581">
        <f>AZ158*((Resultat_liste!$Y160+20)/20)+Resultat_liste!$V160</f>
        <v>27</v>
      </c>
      <c r="EW158" s="581">
        <f>BA158*((Resultat_liste!$Y160+20)/20)+Resultat_liste!$V160</f>
        <v>0</v>
      </c>
      <c r="EX158" s="581">
        <f>BB158*((Resultat_liste!$Y160+20)/20)+Resultat_liste!$V160</f>
        <v>-27</v>
      </c>
      <c r="EY158" s="581">
        <f>BC158*((Resultat_liste!$Y160+20)/20)+Resultat_liste!$V160</f>
        <v>0</v>
      </c>
      <c r="EZ158" s="581">
        <f>BD158*((Resultat_liste!$Y160+20)/20)+Resultat_liste!$V160</f>
        <v>27</v>
      </c>
      <c r="FA158" s="581">
        <f>BE158*((Resultat_liste!$Y160+20)/20)+Resultat_liste!$V160</f>
        <v>0</v>
      </c>
      <c r="FB158" s="581">
        <f t="shared" si="272"/>
        <v>20</v>
      </c>
      <c r="FC158" s="581">
        <f t="shared" si="273"/>
        <v>0</v>
      </c>
      <c r="FD158" s="581">
        <f t="shared" si="274"/>
        <v>-20</v>
      </c>
      <c r="FE158" s="581">
        <f t="shared" si="275"/>
        <v>0</v>
      </c>
      <c r="FF158" s="581">
        <f t="shared" si="276"/>
        <v>20</v>
      </c>
      <c r="FG158" s="581">
        <f t="shared" si="277"/>
        <v>0</v>
      </c>
      <c r="FH158" s="581">
        <f t="shared" si="278"/>
        <v>-20</v>
      </c>
      <c r="FI158" s="581">
        <f t="shared" si="279"/>
        <v>0</v>
      </c>
      <c r="FJ158" s="581">
        <f t="shared" si="280"/>
        <v>20</v>
      </c>
      <c r="FK158" s="581">
        <f t="shared" si="281"/>
        <v>0</v>
      </c>
      <c r="FL158" s="581">
        <f t="shared" si="282"/>
        <v>-20</v>
      </c>
      <c r="FM158" s="581">
        <f t="shared" si="283"/>
        <v>0</v>
      </c>
      <c r="FN158" s="581">
        <f t="shared" si="284"/>
        <v>20</v>
      </c>
      <c r="FO158" s="581">
        <f t="shared" si="285"/>
        <v>0</v>
      </c>
      <c r="FP158" s="581">
        <f t="shared" si="286"/>
        <v>-20</v>
      </c>
      <c r="FQ158" s="581">
        <f t="shared" si="287"/>
        <v>0</v>
      </c>
      <c r="FR158" s="581">
        <f t="shared" si="288"/>
        <v>20</v>
      </c>
      <c r="FS158" s="581">
        <f t="shared" si="289"/>
        <v>0</v>
      </c>
      <c r="FT158" s="581">
        <f t="shared" si="290"/>
        <v>-20</v>
      </c>
      <c r="FU158" s="581">
        <f t="shared" si="291"/>
        <v>0</v>
      </c>
      <c r="FV158" s="581">
        <f t="shared" si="292"/>
        <v>20</v>
      </c>
      <c r="FW158" s="581">
        <f t="shared" si="293"/>
        <v>0</v>
      </c>
      <c r="FX158" s="581">
        <f t="shared" si="294"/>
        <v>-20</v>
      </c>
      <c r="FY158" s="581">
        <f t="shared" si="295"/>
        <v>0</v>
      </c>
      <c r="FZ158" s="581">
        <f t="shared" si="296"/>
        <v>20</v>
      </c>
      <c r="GA158" s="581">
        <f t="shared" si="297"/>
        <v>0</v>
      </c>
      <c r="GB158" s="581">
        <f t="shared" si="201"/>
        <v>-20</v>
      </c>
      <c r="GC158" s="581">
        <f t="shared" si="202"/>
        <v>0</v>
      </c>
      <c r="GD158" s="581">
        <f t="shared" si="203"/>
        <v>20</v>
      </c>
      <c r="GE158" s="581">
        <f t="shared" si="204"/>
        <v>0</v>
      </c>
      <c r="GF158" s="581">
        <f t="shared" si="205"/>
        <v>-20</v>
      </c>
      <c r="GG158" s="581">
        <f t="shared" si="206"/>
        <v>0</v>
      </c>
      <c r="GH158" s="581">
        <f t="shared" si="207"/>
        <v>20</v>
      </c>
      <c r="GI158" s="581">
        <f t="shared" si="208"/>
        <v>0</v>
      </c>
      <c r="GJ158" s="581">
        <f t="shared" si="209"/>
        <v>-20</v>
      </c>
      <c r="GK158" s="581">
        <f t="shared" si="210"/>
        <v>0</v>
      </c>
      <c r="GL158" s="581">
        <f t="shared" si="211"/>
        <v>20</v>
      </c>
      <c r="GM158" s="581">
        <f t="shared" si="212"/>
        <v>0</v>
      </c>
      <c r="GN158" s="581">
        <f t="shared" si="213"/>
        <v>-20</v>
      </c>
      <c r="GO158" s="581">
        <f t="shared" si="214"/>
        <v>0</v>
      </c>
      <c r="GP158" s="581">
        <f t="shared" si="215"/>
        <v>20</v>
      </c>
      <c r="GQ158" s="581">
        <f t="shared" si="216"/>
        <v>0</v>
      </c>
      <c r="GR158" s="581">
        <f t="shared" si="217"/>
        <v>-20</v>
      </c>
      <c r="GS158" s="581">
        <f t="shared" si="218"/>
        <v>0</v>
      </c>
      <c r="GT158" s="581">
        <f t="shared" si="219"/>
        <v>20</v>
      </c>
      <c r="GU158" s="581">
        <f t="shared" si="220"/>
        <v>0</v>
      </c>
      <c r="GV158" s="581">
        <f t="shared" si="221"/>
        <v>-20</v>
      </c>
      <c r="GW158" s="581">
        <f t="shared" si="222"/>
        <v>0</v>
      </c>
      <c r="GX158" s="581">
        <f t="shared" si="223"/>
        <v>20</v>
      </c>
      <c r="GY158" s="581">
        <f t="shared" si="224"/>
        <v>0</v>
      </c>
    </row>
    <row r="159" spans="1:207" ht="16.5" thickTop="1" thickBot="1" x14ac:dyDescent="0.3">
      <c r="A159" s="581">
        <v>1580</v>
      </c>
      <c r="B159" s="584" t="s">
        <v>138</v>
      </c>
      <c r="C159" s="581">
        <f t="shared" si="298"/>
        <v>23</v>
      </c>
      <c r="D159" s="581">
        <f t="shared" si="225"/>
        <v>2301</v>
      </c>
      <c r="E159" s="581">
        <v>1580</v>
      </c>
      <c r="F159" s="581">
        <f t="shared" si="299"/>
        <v>1</v>
      </c>
      <c r="G159" s="582" t="str">
        <f t="shared" si="200"/>
        <v>Blanc irisé</v>
      </c>
      <c r="H159" s="581">
        <v>20</v>
      </c>
      <c r="I159" s="581">
        <v>0</v>
      </c>
      <c r="J159" s="581">
        <v>-20</v>
      </c>
      <c r="K159" s="581">
        <v>0</v>
      </c>
      <c r="L159" s="581">
        <f t="shared" si="226"/>
        <v>20</v>
      </c>
      <c r="M159" s="581">
        <f t="shared" si="227"/>
        <v>0</v>
      </c>
      <c r="N159" s="581">
        <f t="shared" si="228"/>
        <v>-20</v>
      </c>
      <c r="O159" s="581">
        <f t="shared" si="229"/>
        <v>0</v>
      </c>
      <c r="P159" s="581">
        <f t="shared" si="230"/>
        <v>20</v>
      </c>
      <c r="Q159" s="581">
        <f t="shared" si="231"/>
        <v>0</v>
      </c>
      <c r="R159" s="581">
        <f t="shared" si="232"/>
        <v>-20</v>
      </c>
      <c r="S159" s="581">
        <f t="shared" si="233"/>
        <v>0</v>
      </c>
      <c r="T159" s="581">
        <f t="shared" si="234"/>
        <v>20</v>
      </c>
      <c r="U159" s="581">
        <f t="shared" si="235"/>
        <v>0</v>
      </c>
      <c r="V159" s="581">
        <f t="shared" si="236"/>
        <v>-20</v>
      </c>
      <c r="W159" s="581">
        <f t="shared" si="237"/>
        <v>0</v>
      </c>
      <c r="X159" s="581">
        <f t="shared" si="238"/>
        <v>20</v>
      </c>
      <c r="Y159" s="581">
        <f t="shared" si="239"/>
        <v>0</v>
      </c>
      <c r="Z159" s="581">
        <f t="shared" si="240"/>
        <v>-20</v>
      </c>
      <c r="AA159" s="581">
        <f t="shared" si="241"/>
        <v>0</v>
      </c>
      <c r="AB159" s="581">
        <f t="shared" si="242"/>
        <v>20</v>
      </c>
      <c r="AC159" s="581">
        <f t="shared" si="243"/>
        <v>0</v>
      </c>
      <c r="AD159" s="581">
        <f t="shared" si="244"/>
        <v>-20</v>
      </c>
      <c r="AE159" s="581">
        <f t="shared" si="245"/>
        <v>0</v>
      </c>
      <c r="AF159" s="581">
        <f t="shared" si="246"/>
        <v>20</v>
      </c>
      <c r="AG159" s="581">
        <f t="shared" si="247"/>
        <v>0</v>
      </c>
      <c r="AH159" s="581">
        <f t="shared" si="248"/>
        <v>-20</v>
      </c>
      <c r="AI159" s="581">
        <f t="shared" si="249"/>
        <v>0</v>
      </c>
      <c r="AJ159" s="581">
        <f t="shared" si="250"/>
        <v>20</v>
      </c>
      <c r="AK159" s="581">
        <f t="shared" si="251"/>
        <v>0</v>
      </c>
      <c r="AL159" s="581">
        <f t="shared" si="252"/>
        <v>-20</v>
      </c>
      <c r="AM159" s="581">
        <f t="shared" si="253"/>
        <v>0</v>
      </c>
      <c r="AN159" s="581">
        <f t="shared" si="254"/>
        <v>20</v>
      </c>
      <c r="AO159" s="581">
        <f t="shared" si="255"/>
        <v>0</v>
      </c>
      <c r="AP159" s="581">
        <f t="shared" si="256"/>
        <v>-20</v>
      </c>
      <c r="AQ159" s="581">
        <f t="shared" si="257"/>
        <v>0</v>
      </c>
      <c r="AR159" s="581">
        <f t="shared" si="258"/>
        <v>20</v>
      </c>
      <c r="AS159" s="581">
        <f t="shared" si="259"/>
        <v>0</v>
      </c>
      <c r="AT159" s="581">
        <f t="shared" si="260"/>
        <v>-20</v>
      </c>
      <c r="AU159" s="581">
        <f t="shared" si="261"/>
        <v>0</v>
      </c>
      <c r="AV159" s="581">
        <f t="shared" si="262"/>
        <v>20</v>
      </c>
      <c r="AW159" s="581">
        <f t="shared" si="263"/>
        <v>0</v>
      </c>
      <c r="AX159" s="581">
        <f t="shared" si="264"/>
        <v>-20</v>
      </c>
      <c r="AY159" s="581">
        <f t="shared" si="265"/>
        <v>0</v>
      </c>
      <c r="AZ159" s="581">
        <f t="shared" si="266"/>
        <v>20</v>
      </c>
      <c r="BA159" s="581">
        <f t="shared" si="267"/>
        <v>0</v>
      </c>
      <c r="BB159" s="581">
        <f t="shared" si="268"/>
        <v>-20</v>
      </c>
      <c r="BC159" s="581">
        <f t="shared" si="269"/>
        <v>0</v>
      </c>
      <c r="BD159" s="581">
        <f t="shared" si="270"/>
        <v>20</v>
      </c>
      <c r="BE159" s="581">
        <f t="shared" si="271"/>
        <v>0</v>
      </c>
      <c r="BF159" s="581">
        <f>H159*((Resultat_liste!$M161+20)/20)+Resultat_liste!$J161</f>
        <v>15</v>
      </c>
      <c r="BG159" s="581">
        <f>I159*((Resultat_liste!$M161+20)/20)+Resultat_liste!$J161</f>
        <v>-12</v>
      </c>
      <c r="BH159" s="581">
        <f>J159*((Resultat_liste!$M161+20)/20)+Resultat_liste!$J161</f>
        <v>-39</v>
      </c>
      <c r="BI159" s="581">
        <f>K159*((Resultat_liste!$M161+20)/20)+Resultat_liste!$J161</f>
        <v>-12</v>
      </c>
      <c r="BJ159" s="581">
        <f>L159*((Resultat_liste!$M161+20)/20)+Resultat_liste!$J161</f>
        <v>15</v>
      </c>
      <c r="BK159" s="581">
        <f>M159*((Resultat_liste!$M161+20)/20)+Resultat_liste!$J161</f>
        <v>-12</v>
      </c>
      <c r="BL159" s="581">
        <f>N159*((Resultat_liste!$M161+20)/20)+Resultat_liste!$J161</f>
        <v>-39</v>
      </c>
      <c r="BM159" s="581">
        <f>O159*((Resultat_liste!$M161+20)/20)+Resultat_liste!$J161</f>
        <v>-12</v>
      </c>
      <c r="BN159" s="581">
        <f>P159*((Resultat_liste!$M161+20)/20)+Resultat_liste!$J161</f>
        <v>15</v>
      </c>
      <c r="BO159" s="581">
        <f>Q159*((Resultat_liste!$M161+20)/20)+Resultat_liste!$J161</f>
        <v>-12</v>
      </c>
      <c r="BP159" s="581">
        <f>R159*((Resultat_liste!$M161+20)/20)+Resultat_liste!$J161</f>
        <v>-39</v>
      </c>
      <c r="BQ159" s="581">
        <f>S159*((Resultat_liste!$M161+20)/20)+Resultat_liste!$J161</f>
        <v>-12</v>
      </c>
      <c r="BR159" s="581">
        <f>T159*((Resultat_liste!$M161+20)/20)+Resultat_liste!$J161</f>
        <v>15</v>
      </c>
      <c r="BS159" s="581">
        <f>U159*((Resultat_liste!$M161+20)/20)+Resultat_liste!$J161</f>
        <v>-12</v>
      </c>
      <c r="BT159" s="581">
        <f>V159*((Resultat_liste!$M161+20)/20)+Resultat_liste!$J161</f>
        <v>-39</v>
      </c>
      <c r="BU159" s="581">
        <f>W159*((Resultat_liste!$M161+20)/20)+Resultat_liste!$J161</f>
        <v>-12</v>
      </c>
      <c r="BV159" s="581">
        <f>X159*((Resultat_liste!$M161+20)/20)+Resultat_liste!$J161</f>
        <v>15</v>
      </c>
      <c r="BW159" s="581">
        <f>Y159*((Resultat_liste!$M161+20)/20)+Resultat_liste!$J161</f>
        <v>-12</v>
      </c>
      <c r="BX159" s="581">
        <f>Z159*((Resultat_liste!$M161+20)/20)+Resultat_liste!$J161</f>
        <v>-39</v>
      </c>
      <c r="BY159" s="581">
        <f>AA159*((Resultat_liste!$M161+20)/20)+Resultat_liste!$J161</f>
        <v>-12</v>
      </c>
      <c r="BZ159" s="581">
        <f>AB159*((Resultat_liste!$M161+20)/20)+Resultat_liste!$J161</f>
        <v>15</v>
      </c>
      <c r="CA159" s="581">
        <f>AC159*((Resultat_liste!$M161+20)/20)+Resultat_liste!$J161</f>
        <v>-12</v>
      </c>
      <c r="CB159" s="581">
        <f>AD159*((Resultat_liste!$M161+20)/20)+Resultat_liste!$J161</f>
        <v>-39</v>
      </c>
      <c r="CC159" s="581">
        <f>AE159*((Resultat_liste!$M161+20)/20)+Resultat_liste!$J161</f>
        <v>-12</v>
      </c>
      <c r="CD159" s="581">
        <f>AF159*((Resultat_liste!$M161+20)/20)+Resultat_liste!$J161</f>
        <v>15</v>
      </c>
      <c r="CE159" s="581">
        <f>AG159*((Resultat_liste!$M161+20)/20)+Resultat_liste!$J161</f>
        <v>-12</v>
      </c>
      <c r="CF159" s="581">
        <f>AH159*((Resultat_liste!$M161+20)/20)+Resultat_liste!$J161</f>
        <v>-39</v>
      </c>
      <c r="CG159" s="581">
        <f>AI159*((Resultat_liste!$M161+20)/20)+Resultat_liste!$J161</f>
        <v>-12</v>
      </c>
      <c r="CH159" s="581">
        <f>AJ159*((Resultat_liste!$M161+20)/20)+Resultat_liste!$J161</f>
        <v>15</v>
      </c>
      <c r="CI159" s="581">
        <f>AK159*((Resultat_liste!$M161+20)/20)+Resultat_liste!$J161</f>
        <v>-12</v>
      </c>
      <c r="CJ159" s="581">
        <f>AL159*((Resultat_liste!$M161+20)/20)+Resultat_liste!$J161</f>
        <v>-39</v>
      </c>
      <c r="CK159" s="581">
        <f>AM159*((Resultat_liste!$M161+20)/20)+Resultat_liste!$J161</f>
        <v>-12</v>
      </c>
      <c r="CL159" s="581">
        <f>AN159*((Resultat_liste!$M161+20)/20)+Resultat_liste!$J161</f>
        <v>15</v>
      </c>
      <c r="CM159" s="581">
        <f>AO159*((Resultat_liste!$M161+20)/20)+Resultat_liste!$J161</f>
        <v>-12</v>
      </c>
      <c r="CN159" s="581">
        <f>AP159*((Resultat_liste!$M161+20)/20)+Resultat_liste!$J161</f>
        <v>-39</v>
      </c>
      <c r="CO159" s="581">
        <f>AQ159*((Resultat_liste!$M161+20)/20)+Resultat_liste!$J161</f>
        <v>-12</v>
      </c>
      <c r="CP159" s="581">
        <f>AR159*((Resultat_liste!$M161+20)/20)+Resultat_liste!$J161</f>
        <v>15</v>
      </c>
      <c r="CQ159" s="581">
        <f>AS159*((Resultat_liste!$M161+20)/20)+Resultat_liste!$J161</f>
        <v>-12</v>
      </c>
      <c r="CR159" s="581">
        <f>AT159*((Resultat_liste!$M161+20)/20)+Resultat_liste!$J161</f>
        <v>-39</v>
      </c>
      <c r="CS159" s="581">
        <f>AU159*((Resultat_liste!$M161+20)/20)+Resultat_liste!$J161</f>
        <v>-12</v>
      </c>
      <c r="CT159" s="581">
        <f>AV159*((Resultat_liste!$M161+20)/20)+Resultat_liste!$J161</f>
        <v>15</v>
      </c>
      <c r="CU159" s="581">
        <f>AW159*((Resultat_liste!$M161+20)/20)+Resultat_liste!$J161</f>
        <v>-12</v>
      </c>
      <c r="CV159" s="581">
        <f>AX159*((Resultat_liste!$M161+20)/20)+Resultat_liste!$J161</f>
        <v>-39</v>
      </c>
      <c r="CW159" s="581">
        <f>AY159*((Resultat_liste!$M161+20)/20)+Resultat_liste!$J161</f>
        <v>-12</v>
      </c>
      <c r="CX159" s="581">
        <f>AZ159*((Resultat_liste!$M161+20)/20)+Resultat_liste!$J161</f>
        <v>15</v>
      </c>
      <c r="CY159" s="581">
        <f>BA159*((Resultat_liste!$M161+20)/20)+Resultat_liste!$J161</f>
        <v>-12</v>
      </c>
      <c r="CZ159" s="581">
        <f>BB159*((Resultat_liste!$M161+20)/20)+Resultat_liste!$J161</f>
        <v>-39</v>
      </c>
      <c r="DA159" s="581">
        <f>BC159*((Resultat_liste!$M161+20)/20)+Resultat_liste!$J161</f>
        <v>-12</v>
      </c>
      <c r="DB159" s="581">
        <f>BD159*((Resultat_liste!$M161+20)/20)+Resultat_liste!$J161</f>
        <v>15</v>
      </c>
      <c r="DC159" s="581">
        <f>BE159*((Resultat_liste!$M161+20)/20)+Resultat_liste!$J161</f>
        <v>-12</v>
      </c>
      <c r="DD159" s="581">
        <f>H159*((Resultat_liste!$Y161+20)/20)+Resultat_liste!$V161</f>
        <v>28</v>
      </c>
      <c r="DE159" s="581">
        <f>I159*((Resultat_liste!$Y161+20)/20)+Resultat_liste!$V161</f>
        <v>0</v>
      </c>
      <c r="DF159" s="581">
        <f>J159*((Resultat_liste!$Y161+20)/20)+Resultat_liste!$V161</f>
        <v>-28</v>
      </c>
      <c r="DG159" s="581">
        <f>K159*((Resultat_liste!$Y161+20)/20)+Resultat_liste!$V161</f>
        <v>0</v>
      </c>
      <c r="DH159" s="581">
        <f>L159*((Resultat_liste!$Y161+20)/20)+Resultat_liste!$V161</f>
        <v>28</v>
      </c>
      <c r="DI159" s="581">
        <f>M159*((Resultat_liste!$Y161+20)/20)+Resultat_liste!$V161</f>
        <v>0</v>
      </c>
      <c r="DJ159" s="581">
        <f>N159*((Resultat_liste!$Y161+20)/20)+Resultat_liste!$V161</f>
        <v>-28</v>
      </c>
      <c r="DK159" s="581">
        <f>O159*((Resultat_liste!$Y161+20)/20)+Resultat_liste!$V161</f>
        <v>0</v>
      </c>
      <c r="DL159" s="581">
        <f>P159*((Resultat_liste!$Y161+20)/20)+Resultat_liste!$V161</f>
        <v>28</v>
      </c>
      <c r="DM159" s="581">
        <f>Q159*((Resultat_liste!$Y161+20)/20)+Resultat_liste!$V161</f>
        <v>0</v>
      </c>
      <c r="DN159" s="581">
        <f>R159*((Resultat_liste!$Y161+20)/20)+Resultat_liste!$V161</f>
        <v>-28</v>
      </c>
      <c r="DO159" s="581">
        <f>S159*((Resultat_liste!$Y161+20)/20)+Resultat_liste!$V161</f>
        <v>0</v>
      </c>
      <c r="DP159" s="581">
        <f>T159*((Resultat_liste!$Y161+20)/20)+Resultat_liste!$V161</f>
        <v>28</v>
      </c>
      <c r="DQ159" s="581">
        <f>U159*((Resultat_liste!$Y161+20)/20)+Resultat_liste!$V161</f>
        <v>0</v>
      </c>
      <c r="DR159" s="581">
        <f>V159*((Resultat_liste!$Y161+20)/20)+Resultat_liste!$V161</f>
        <v>-28</v>
      </c>
      <c r="DS159" s="581">
        <f>W159*((Resultat_liste!$Y161+20)/20)+Resultat_liste!$V161</f>
        <v>0</v>
      </c>
      <c r="DT159" s="581">
        <f>X159*((Resultat_liste!$Y161+20)/20)+Resultat_liste!$V161</f>
        <v>28</v>
      </c>
      <c r="DU159" s="581">
        <f>Y159*((Resultat_liste!$Y161+20)/20)+Resultat_liste!$V161</f>
        <v>0</v>
      </c>
      <c r="DV159" s="581">
        <f>Z159*((Resultat_liste!$Y161+20)/20)+Resultat_liste!$V161</f>
        <v>-28</v>
      </c>
      <c r="DW159" s="581">
        <f>AA159*((Resultat_liste!$Y161+20)/20)+Resultat_liste!$V161</f>
        <v>0</v>
      </c>
      <c r="DX159" s="581">
        <f>AB159*((Resultat_liste!$Y161+20)/20)+Resultat_liste!$V161</f>
        <v>28</v>
      </c>
      <c r="DY159" s="581">
        <f>AC159*((Resultat_liste!$Y161+20)/20)+Resultat_liste!$V161</f>
        <v>0</v>
      </c>
      <c r="DZ159" s="581">
        <f>AD159*((Resultat_liste!$Y161+20)/20)+Resultat_liste!$V161</f>
        <v>-28</v>
      </c>
      <c r="EA159" s="581">
        <f>AE159*((Resultat_liste!$Y161+20)/20)+Resultat_liste!$V161</f>
        <v>0</v>
      </c>
      <c r="EB159" s="581">
        <f>AF159*((Resultat_liste!$Y161+20)/20)+Resultat_liste!$V161</f>
        <v>28</v>
      </c>
      <c r="EC159" s="581">
        <f>AG159*((Resultat_liste!$Y161+20)/20)+Resultat_liste!$V161</f>
        <v>0</v>
      </c>
      <c r="ED159" s="581">
        <f>AH159*((Resultat_liste!$Y161+20)/20)+Resultat_liste!$V161</f>
        <v>-28</v>
      </c>
      <c r="EE159" s="581">
        <f>AI159*((Resultat_liste!$Y161+20)/20)+Resultat_liste!$V161</f>
        <v>0</v>
      </c>
      <c r="EF159" s="581">
        <f>AJ159*((Resultat_liste!$Y161+20)/20)+Resultat_liste!$V161</f>
        <v>28</v>
      </c>
      <c r="EG159" s="581">
        <f>AK159*((Resultat_liste!$Y161+20)/20)+Resultat_liste!$V161</f>
        <v>0</v>
      </c>
      <c r="EH159" s="581">
        <f>AL159*((Resultat_liste!$Y161+20)/20)+Resultat_liste!$V161</f>
        <v>-28</v>
      </c>
      <c r="EI159" s="581">
        <f>AM159*((Resultat_liste!$Y161+20)/20)+Resultat_liste!$V161</f>
        <v>0</v>
      </c>
      <c r="EJ159" s="581">
        <f>AN159*((Resultat_liste!$Y161+20)/20)+Resultat_liste!$V161</f>
        <v>28</v>
      </c>
      <c r="EK159" s="581">
        <f>AO159*((Resultat_liste!$Y161+20)/20)+Resultat_liste!$V161</f>
        <v>0</v>
      </c>
      <c r="EL159" s="581">
        <f>AP159*((Resultat_liste!$Y161+20)/20)+Resultat_liste!$V161</f>
        <v>-28</v>
      </c>
      <c r="EM159" s="581">
        <f>AQ159*((Resultat_liste!$Y161+20)/20)+Resultat_liste!$V161</f>
        <v>0</v>
      </c>
      <c r="EN159" s="581">
        <f>AR159*((Resultat_liste!$Y161+20)/20)+Resultat_liste!$V161</f>
        <v>28</v>
      </c>
      <c r="EO159" s="581">
        <f>AS159*((Resultat_liste!$Y161+20)/20)+Resultat_liste!$V161</f>
        <v>0</v>
      </c>
      <c r="EP159" s="581">
        <f>AT159*((Resultat_liste!$Y161+20)/20)+Resultat_liste!$V161</f>
        <v>-28</v>
      </c>
      <c r="EQ159" s="581">
        <f>AU159*((Resultat_liste!$Y161+20)/20)+Resultat_liste!$V161</f>
        <v>0</v>
      </c>
      <c r="ER159" s="581">
        <f>AV159*((Resultat_liste!$Y161+20)/20)+Resultat_liste!$V161</f>
        <v>28</v>
      </c>
      <c r="ES159" s="581">
        <f>AW159*((Resultat_liste!$Y161+20)/20)+Resultat_liste!$V161</f>
        <v>0</v>
      </c>
      <c r="ET159" s="581">
        <f>AX159*((Resultat_liste!$Y161+20)/20)+Resultat_liste!$V161</f>
        <v>-28</v>
      </c>
      <c r="EU159" s="581">
        <f>AY159*((Resultat_liste!$Y161+20)/20)+Resultat_liste!$V161</f>
        <v>0</v>
      </c>
      <c r="EV159" s="581">
        <f>AZ159*((Resultat_liste!$Y161+20)/20)+Resultat_liste!$V161</f>
        <v>28</v>
      </c>
      <c r="EW159" s="581">
        <f>BA159*((Resultat_liste!$Y161+20)/20)+Resultat_liste!$V161</f>
        <v>0</v>
      </c>
      <c r="EX159" s="581">
        <f>BB159*((Resultat_liste!$Y161+20)/20)+Resultat_liste!$V161</f>
        <v>-28</v>
      </c>
      <c r="EY159" s="581">
        <f>BC159*((Resultat_liste!$Y161+20)/20)+Resultat_liste!$V161</f>
        <v>0</v>
      </c>
      <c r="EZ159" s="581">
        <f>BD159*((Resultat_liste!$Y161+20)/20)+Resultat_liste!$V161</f>
        <v>28</v>
      </c>
      <c r="FA159" s="581">
        <f>BE159*((Resultat_liste!$Y161+20)/20)+Resultat_liste!$V161</f>
        <v>0</v>
      </c>
      <c r="FB159" s="581">
        <f t="shared" si="272"/>
        <v>20</v>
      </c>
      <c r="FC159" s="581">
        <f t="shared" si="273"/>
        <v>0</v>
      </c>
      <c r="FD159" s="581">
        <f t="shared" si="274"/>
        <v>-20</v>
      </c>
      <c r="FE159" s="581">
        <f t="shared" si="275"/>
        <v>0</v>
      </c>
      <c r="FF159" s="581">
        <f t="shared" si="276"/>
        <v>20</v>
      </c>
      <c r="FG159" s="581">
        <f t="shared" si="277"/>
        <v>0</v>
      </c>
      <c r="FH159" s="581">
        <f t="shared" si="278"/>
        <v>-20</v>
      </c>
      <c r="FI159" s="581">
        <f t="shared" si="279"/>
        <v>0</v>
      </c>
      <c r="FJ159" s="581">
        <f t="shared" si="280"/>
        <v>20</v>
      </c>
      <c r="FK159" s="581">
        <f t="shared" si="281"/>
        <v>0</v>
      </c>
      <c r="FL159" s="581">
        <f t="shared" si="282"/>
        <v>-20</v>
      </c>
      <c r="FM159" s="581">
        <f t="shared" si="283"/>
        <v>0</v>
      </c>
      <c r="FN159" s="581">
        <f t="shared" si="284"/>
        <v>20</v>
      </c>
      <c r="FO159" s="581">
        <f t="shared" si="285"/>
        <v>0</v>
      </c>
      <c r="FP159" s="581">
        <f t="shared" si="286"/>
        <v>-20</v>
      </c>
      <c r="FQ159" s="581">
        <f t="shared" si="287"/>
        <v>0</v>
      </c>
      <c r="FR159" s="581">
        <f t="shared" si="288"/>
        <v>20</v>
      </c>
      <c r="FS159" s="581">
        <f t="shared" si="289"/>
        <v>0</v>
      </c>
      <c r="FT159" s="581">
        <f t="shared" si="290"/>
        <v>-20</v>
      </c>
      <c r="FU159" s="581">
        <f t="shared" si="291"/>
        <v>0</v>
      </c>
      <c r="FV159" s="581">
        <f t="shared" si="292"/>
        <v>20</v>
      </c>
      <c r="FW159" s="581">
        <f t="shared" si="293"/>
        <v>0</v>
      </c>
      <c r="FX159" s="581">
        <f t="shared" si="294"/>
        <v>-20</v>
      </c>
      <c r="FY159" s="581">
        <f t="shared" si="295"/>
        <v>0</v>
      </c>
      <c r="FZ159" s="581">
        <f t="shared" si="296"/>
        <v>20</v>
      </c>
      <c r="GA159" s="581">
        <f t="shared" si="297"/>
        <v>0</v>
      </c>
      <c r="GB159" s="581">
        <f t="shared" si="201"/>
        <v>-20</v>
      </c>
      <c r="GC159" s="581">
        <f t="shared" si="202"/>
        <v>0</v>
      </c>
      <c r="GD159" s="581">
        <f t="shared" si="203"/>
        <v>20</v>
      </c>
      <c r="GE159" s="581">
        <f t="shared" si="204"/>
        <v>0</v>
      </c>
      <c r="GF159" s="581">
        <f t="shared" si="205"/>
        <v>-20</v>
      </c>
      <c r="GG159" s="581">
        <f t="shared" si="206"/>
        <v>0</v>
      </c>
      <c r="GH159" s="581">
        <f t="shared" si="207"/>
        <v>20</v>
      </c>
      <c r="GI159" s="581">
        <f t="shared" si="208"/>
        <v>0</v>
      </c>
      <c r="GJ159" s="581">
        <f t="shared" si="209"/>
        <v>-20</v>
      </c>
      <c r="GK159" s="581">
        <f t="shared" si="210"/>
        <v>0</v>
      </c>
      <c r="GL159" s="581">
        <f t="shared" si="211"/>
        <v>20</v>
      </c>
      <c r="GM159" s="581">
        <f t="shared" si="212"/>
        <v>0</v>
      </c>
      <c r="GN159" s="581">
        <f t="shared" si="213"/>
        <v>-20</v>
      </c>
      <c r="GO159" s="581">
        <f t="shared" si="214"/>
        <v>0</v>
      </c>
      <c r="GP159" s="581">
        <f t="shared" si="215"/>
        <v>20</v>
      </c>
      <c r="GQ159" s="581">
        <f t="shared" si="216"/>
        <v>0</v>
      </c>
      <c r="GR159" s="581">
        <f t="shared" si="217"/>
        <v>-20</v>
      </c>
      <c r="GS159" s="581">
        <f t="shared" si="218"/>
        <v>0</v>
      </c>
      <c r="GT159" s="581">
        <f t="shared" si="219"/>
        <v>20</v>
      </c>
      <c r="GU159" s="581">
        <f t="shared" si="220"/>
        <v>0</v>
      </c>
      <c r="GV159" s="581">
        <f t="shared" si="221"/>
        <v>-20</v>
      </c>
      <c r="GW159" s="581">
        <f t="shared" si="222"/>
        <v>0</v>
      </c>
      <c r="GX159" s="581">
        <f t="shared" si="223"/>
        <v>20</v>
      </c>
      <c r="GY159" s="581">
        <f t="shared" si="224"/>
        <v>0</v>
      </c>
    </row>
    <row r="160" spans="1:207" ht="16.5" thickTop="1" thickBot="1" x14ac:dyDescent="0.3">
      <c r="A160" s="581">
        <v>1590</v>
      </c>
      <c r="B160" s="584" t="s">
        <v>138</v>
      </c>
      <c r="C160" s="581">
        <f t="shared" si="298"/>
        <v>23</v>
      </c>
      <c r="D160" s="581">
        <f t="shared" si="225"/>
        <v>2302</v>
      </c>
      <c r="E160" s="581">
        <v>1590</v>
      </c>
      <c r="F160" s="581">
        <f t="shared" si="299"/>
        <v>2</v>
      </c>
      <c r="G160" s="582" t="str">
        <f t="shared" si="200"/>
        <v>Blanc irisé</v>
      </c>
      <c r="H160" s="581">
        <v>20</v>
      </c>
      <c r="I160" s="581">
        <v>0</v>
      </c>
      <c r="J160" s="581">
        <v>-20</v>
      </c>
      <c r="K160" s="581">
        <v>0</v>
      </c>
      <c r="L160" s="581">
        <f t="shared" si="226"/>
        <v>20</v>
      </c>
      <c r="M160" s="581">
        <f t="shared" si="227"/>
        <v>0</v>
      </c>
      <c r="N160" s="581">
        <f t="shared" si="228"/>
        <v>-20</v>
      </c>
      <c r="O160" s="581">
        <f t="shared" si="229"/>
        <v>0</v>
      </c>
      <c r="P160" s="581">
        <f t="shared" si="230"/>
        <v>20</v>
      </c>
      <c r="Q160" s="581">
        <f t="shared" si="231"/>
        <v>0</v>
      </c>
      <c r="R160" s="581">
        <f t="shared" si="232"/>
        <v>-20</v>
      </c>
      <c r="S160" s="581">
        <f t="shared" si="233"/>
        <v>0</v>
      </c>
      <c r="T160" s="581">
        <f t="shared" si="234"/>
        <v>20</v>
      </c>
      <c r="U160" s="581">
        <f t="shared" si="235"/>
        <v>0</v>
      </c>
      <c r="V160" s="581">
        <f t="shared" si="236"/>
        <v>-20</v>
      </c>
      <c r="W160" s="581">
        <f t="shared" si="237"/>
        <v>0</v>
      </c>
      <c r="X160" s="581">
        <f t="shared" si="238"/>
        <v>20</v>
      </c>
      <c r="Y160" s="581">
        <f t="shared" si="239"/>
        <v>0</v>
      </c>
      <c r="Z160" s="581">
        <f t="shared" si="240"/>
        <v>-20</v>
      </c>
      <c r="AA160" s="581">
        <f t="shared" si="241"/>
        <v>0</v>
      </c>
      <c r="AB160" s="581">
        <f t="shared" si="242"/>
        <v>20</v>
      </c>
      <c r="AC160" s="581">
        <f t="shared" si="243"/>
        <v>0</v>
      </c>
      <c r="AD160" s="581">
        <f t="shared" si="244"/>
        <v>-20</v>
      </c>
      <c r="AE160" s="581">
        <f t="shared" si="245"/>
        <v>0</v>
      </c>
      <c r="AF160" s="581">
        <f t="shared" si="246"/>
        <v>20</v>
      </c>
      <c r="AG160" s="581">
        <f t="shared" si="247"/>
        <v>0</v>
      </c>
      <c r="AH160" s="581">
        <f t="shared" si="248"/>
        <v>-20</v>
      </c>
      <c r="AI160" s="581">
        <f t="shared" si="249"/>
        <v>0</v>
      </c>
      <c r="AJ160" s="581">
        <f t="shared" si="250"/>
        <v>20</v>
      </c>
      <c r="AK160" s="581">
        <f t="shared" si="251"/>
        <v>0</v>
      </c>
      <c r="AL160" s="581">
        <f t="shared" si="252"/>
        <v>-20</v>
      </c>
      <c r="AM160" s="581">
        <f t="shared" si="253"/>
        <v>0</v>
      </c>
      <c r="AN160" s="581">
        <f t="shared" si="254"/>
        <v>20</v>
      </c>
      <c r="AO160" s="581">
        <f t="shared" si="255"/>
        <v>0</v>
      </c>
      <c r="AP160" s="581">
        <f t="shared" si="256"/>
        <v>-20</v>
      </c>
      <c r="AQ160" s="581">
        <f t="shared" si="257"/>
        <v>0</v>
      </c>
      <c r="AR160" s="581">
        <f t="shared" si="258"/>
        <v>20</v>
      </c>
      <c r="AS160" s="581">
        <f t="shared" si="259"/>
        <v>0</v>
      </c>
      <c r="AT160" s="581">
        <f t="shared" si="260"/>
        <v>-20</v>
      </c>
      <c r="AU160" s="581">
        <f t="shared" si="261"/>
        <v>0</v>
      </c>
      <c r="AV160" s="581">
        <f t="shared" si="262"/>
        <v>20</v>
      </c>
      <c r="AW160" s="581">
        <f t="shared" si="263"/>
        <v>0</v>
      </c>
      <c r="AX160" s="581">
        <f t="shared" si="264"/>
        <v>-20</v>
      </c>
      <c r="AY160" s="581">
        <f t="shared" si="265"/>
        <v>0</v>
      </c>
      <c r="AZ160" s="581">
        <f t="shared" si="266"/>
        <v>20</v>
      </c>
      <c r="BA160" s="581">
        <f t="shared" si="267"/>
        <v>0</v>
      </c>
      <c r="BB160" s="581">
        <f t="shared" si="268"/>
        <v>-20</v>
      </c>
      <c r="BC160" s="581">
        <f t="shared" si="269"/>
        <v>0</v>
      </c>
      <c r="BD160" s="581">
        <f t="shared" si="270"/>
        <v>20</v>
      </c>
      <c r="BE160" s="581">
        <f t="shared" si="271"/>
        <v>0</v>
      </c>
      <c r="BF160" s="581">
        <f>H160*((Resultat_liste!$M162+20)/20)+Resultat_liste!$J162</f>
        <v>36</v>
      </c>
      <c r="BG160" s="581">
        <f>I160*((Resultat_liste!$M162+20)/20)+Resultat_liste!$J162</f>
        <v>0</v>
      </c>
      <c r="BH160" s="581">
        <f>J160*((Resultat_liste!$M162+20)/20)+Resultat_liste!$J162</f>
        <v>-36</v>
      </c>
      <c r="BI160" s="581">
        <f>K160*((Resultat_liste!$M162+20)/20)+Resultat_liste!$J162</f>
        <v>0</v>
      </c>
      <c r="BJ160" s="581">
        <f>L160*((Resultat_liste!$M162+20)/20)+Resultat_liste!$J162</f>
        <v>36</v>
      </c>
      <c r="BK160" s="581">
        <f>M160*((Resultat_liste!$M162+20)/20)+Resultat_liste!$J162</f>
        <v>0</v>
      </c>
      <c r="BL160" s="581">
        <f>N160*((Resultat_liste!$M162+20)/20)+Resultat_liste!$J162</f>
        <v>-36</v>
      </c>
      <c r="BM160" s="581">
        <f>O160*((Resultat_liste!$M162+20)/20)+Resultat_liste!$J162</f>
        <v>0</v>
      </c>
      <c r="BN160" s="581">
        <f>P160*((Resultat_liste!$M162+20)/20)+Resultat_liste!$J162</f>
        <v>36</v>
      </c>
      <c r="BO160" s="581">
        <f>Q160*((Resultat_liste!$M162+20)/20)+Resultat_liste!$J162</f>
        <v>0</v>
      </c>
      <c r="BP160" s="581">
        <f>R160*((Resultat_liste!$M162+20)/20)+Resultat_liste!$J162</f>
        <v>-36</v>
      </c>
      <c r="BQ160" s="581">
        <f>S160*((Resultat_liste!$M162+20)/20)+Resultat_liste!$J162</f>
        <v>0</v>
      </c>
      <c r="BR160" s="581">
        <f>T160*((Resultat_liste!$M162+20)/20)+Resultat_liste!$J162</f>
        <v>36</v>
      </c>
      <c r="BS160" s="581">
        <f>U160*((Resultat_liste!$M162+20)/20)+Resultat_liste!$J162</f>
        <v>0</v>
      </c>
      <c r="BT160" s="581">
        <f>V160*((Resultat_liste!$M162+20)/20)+Resultat_liste!$J162</f>
        <v>-36</v>
      </c>
      <c r="BU160" s="581">
        <f>W160*((Resultat_liste!$M162+20)/20)+Resultat_liste!$J162</f>
        <v>0</v>
      </c>
      <c r="BV160" s="581">
        <f>X160*((Resultat_liste!$M162+20)/20)+Resultat_liste!$J162</f>
        <v>36</v>
      </c>
      <c r="BW160" s="581">
        <f>Y160*((Resultat_liste!$M162+20)/20)+Resultat_liste!$J162</f>
        <v>0</v>
      </c>
      <c r="BX160" s="581">
        <f>Z160*((Resultat_liste!$M162+20)/20)+Resultat_liste!$J162</f>
        <v>-36</v>
      </c>
      <c r="BY160" s="581">
        <f>AA160*((Resultat_liste!$M162+20)/20)+Resultat_liste!$J162</f>
        <v>0</v>
      </c>
      <c r="BZ160" s="581">
        <f>AB160*((Resultat_liste!$M162+20)/20)+Resultat_liste!$J162</f>
        <v>36</v>
      </c>
      <c r="CA160" s="581">
        <f>AC160*((Resultat_liste!$M162+20)/20)+Resultat_liste!$J162</f>
        <v>0</v>
      </c>
      <c r="CB160" s="581">
        <f>AD160*((Resultat_liste!$M162+20)/20)+Resultat_liste!$J162</f>
        <v>-36</v>
      </c>
      <c r="CC160" s="581">
        <f>AE160*((Resultat_liste!$M162+20)/20)+Resultat_liste!$J162</f>
        <v>0</v>
      </c>
      <c r="CD160" s="581">
        <f>AF160*((Resultat_liste!$M162+20)/20)+Resultat_liste!$J162</f>
        <v>36</v>
      </c>
      <c r="CE160" s="581">
        <f>AG160*((Resultat_liste!$M162+20)/20)+Resultat_liste!$J162</f>
        <v>0</v>
      </c>
      <c r="CF160" s="581">
        <f>AH160*((Resultat_liste!$M162+20)/20)+Resultat_liste!$J162</f>
        <v>-36</v>
      </c>
      <c r="CG160" s="581">
        <f>AI160*((Resultat_liste!$M162+20)/20)+Resultat_liste!$J162</f>
        <v>0</v>
      </c>
      <c r="CH160" s="581">
        <f>AJ160*((Resultat_liste!$M162+20)/20)+Resultat_liste!$J162</f>
        <v>36</v>
      </c>
      <c r="CI160" s="581">
        <f>AK160*((Resultat_liste!$M162+20)/20)+Resultat_liste!$J162</f>
        <v>0</v>
      </c>
      <c r="CJ160" s="581">
        <f>AL160*((Resultat_liste!$M162+20)/20)+Resultat_liste!$J162</f>
        <v>-36</v>
      </c>
      <c r="CK160" s="581">
        <f>AM160*((Resultat_liste!$M162+20)/20)+Resultat_liste!$J162</f>
        <v>0</v>
      </c>
      <c r="CL160" s="581">
        <f>AN160*((Resultat_liste!$M162+20)/20)+Resultat_liste!$J162</f>
        <v>36</v>
      </c>
      <c r="CM160" s="581">
        <f>AO160*((Resultat_liste!$M162+20)/20)+Resultat_liste!$J162</f>
        <v>0</v>
      </c>
      <c r="CN160" s="581">
        <f>AP160*((Resultat_liste!$M162+20)/20)+Resultat_liste!$J162</f>
        <v>-36</v>
      </c>
      <c r="CO160" s="581">
        <f>AQ160*((Resultat_liste!$M162+20)/20)+Resultat_liste!$J162</f>
        <v>0</v>
      </c>
      <c r="CP160" s="581">
        <f>AR160*((Resultat_liste!$M162+20)/20)+Resultat_liste!$J162</f>
        <v>36</v>
      </c>
      <c r="CQ160" s="581">
        <f>AS160*((Resultat_liste!$M162+20)/20)+Resultat_liste!$J162</f>
        <v>0</v>
      </c>
      <c r="CR160" s="581">
        <f>AT160*((Resultat_liste!$M162+20)/20)+Resultat_liste!$J162</f>
        <v>-36</v>
      </c>
      <c r="CS160" s="581">
        <f>AU160*((Resultat_liste!$M162+20)/20)+Resultat_liste!$J162</f>
        <v>0</v>
      </c>
      <c r="CT160" s="581">
        <f>AV160*((Resultat_liste!$M162+20)/20)+Resultat_liste!$J162</f>
        <v>36</v>
      </c>
      <c r="CU160" s="581">
        <f>AW160*((Resultat_liste!$M162+20)/20)+Resultat_liste!$J162</f>
        <v>0</v>
      </c>
      <c r="CV160" s="581">
        <f>AX160*((Resultat_liste!$M162+20)/20)+Resultat_liste!$J162</f>
        <v>-36</v>
      </c>
      <c r="CW160" s="581">
        <f>AY160*((Resultat_liste!$M162+20)/20)+Resultat_liste!$J162</f>
        <v>0</v>
      </c>
      <c r="CX160" s="581">
        <f>AZ160*((Resultat_liste!$M162+20)/20)+Resultat_liste!$J162</f>
        <v>36</v>
      </c>
      <c r="CY160" s="581">
        <f>BA160*((Resultat_liste!$M162+20)/20)+Resultat_liste!$J162</f>
        <v>0</v>
      </c>
      <c r="CZ160" s="581">
        <f>BB160*((Resultat_liste!$M162+20)/20)+Resultat_liste!$J162</f>
        <v>-36</v>
      </c>
      <c r="DA160" s="581">
        <f>BC160*((Resultat_liste!$M162+20)/20)+Resultat_liste!$J162</f>
        <v>0</v>
      </c>
      <c r="DB160" s="581">
        <f>BD160*((Resultat_liste!$M162+20)/20)+Resultat_liste!$J162</f>
        <v>36</v>
      </c>
      <c r="DC160" s="581">
        <f>BE160*((Resultat_liste!$M162+20)/20)+Resultat_liste!$J162</f>
        <v>0</v>
      </c>
      <c r="DD160" s="581">
        <f>H160*((Resultat_liste!$Y162+20)/20)+Resultat_liste!$V162</f>
        <v>18</v>
      </c>
      <c r="DE160" s="581">
        <f>I160*((Resultat_liste!$Y162+20)/20)+Resultat_liste!$V162</f>
        <v>-14</v>
      </c>
      <c r="DF160" s="581">
        <f>J160*((Resultat_liste!$Y162+20)/20)+Resultat_liste!$V162</f>
        <v>-46</v>
      </c>
      <c r="DG160" s="581">
        <f>K160*((Resultat_liste!$Y162+20)/20)+Resultat_liste!$V162</f>
        <v>-14</v>
      </c>
      <c r="DH160" s="581">
        <f>L160*((Resultat_liste!$Y162+20)/20)+Resultat_liste!$V162</f>
        <v>18</v>
      </c>
      <c r="DI160" s="581">
        <f>M160*((Resultat_liste!$Y162+20)/20)+Resultat_liste!$V162</f>
        <v>-14</v>
      </c>
      <c r="DJ160" s="581">
        <f>N160*((Resultat_liste!$Y162+20)/20)+Resultat_liste!$V162</f>
        <v>-46</v>
      </c>
      <c r="DK160" s="581">
        <f>O160*((Resultat_liste!$Y162+20)/20)+Resultat_liste!$V162</f>
        <v>-14</v>
      </c>
      <c r="DL160" s="581">
        <f>P160*((Resultat_liste!$Y162+20)/20)+Resultat_liste!$V162</f>
        <v>18</v>
      </c>
      <c r="DM160" s="581">
        <f>Q160*((Resultat_liste!$Y162+20)/20)+Resultat_liste!$V162</f>
        <v>-14</v>
      </c>
      <c r="DN160" s="581">
        <f>R160*((Resultat_liste!$Y162+20)/20)+Resultat_liste!$V162</f>
        <v>-46</v>
      </c>
      <c r="DO160" s="581">
        <f>S160*((Resultat_liste!$Y162+20)/20)+Resultat_liste!$V162</f>
        <v>-14</v>
      </c>
      <c r="DP160" s="581">
        <f>T160*((Resultat_liste!$Y162+20)/20)+Resultat_liste!$V162</f>
        <v>18</v>
      </c>
      <c r="DQ160" s="581">
        <f>U160*((Resultat_liste!$Y162+20)/20)+Resultat_liste!$V162</f>
        <v>-14</v>
      </c>
      <c r="DR160" s="581">
        <f>V160*((Resultat_liste!$Y162+20)/20)+Resultat_liste!$V162</f>
        <v>-46</v>
      </c>
      <c r="DS160" s="581">
        <f>W160*((Resultat_liste!$Y162+20)/20)+Resultat_liste!$V162</f>
        <v>-14</v>
      </c>
      <c r="DT160" s="581">
        <f>X160*((Resultat_liste!$Y162+20)/20)+Resultat_liste!$V162</f>
        <v>18</v>
      </c>
      <c r="DU160" s="581">
        <f>Y160*((Resultat_liste!$Y162+20)/20)+Resultat_liste!$V162</f>
        <v>-14</v>
      </c>
      <c r="DV160" s="581">
        <f>Z160*((Resultat_liste!$Y162+20)/20)+Resultat_liste!$V162</f>
        <v>-46</v>
      </c>
      <c r="DW160" s="581">
        <f>AA160*((Resultat_liste!$Y162+20)/20)+Resultat_liste!$V162</f>
        <v>-14</v>
      </c>
      <c r="DX160" s="581">
        <f>AB160*((Resultat_liste!$Y162+20)/20)+Resultat_liste!$V162</f>
        <v>18</v>
      </c>
      <c r="DY160" s="581">
        <f>AC160*((Resultat_liste!$Y162+20)/20)+Resultat_liste!$V162</f>
        <v>-14</v>
      </c>
      <c r="DZ160" s="581">
        <f>AD160*((Resultat_liste!$Y162+20)/20)+Resultat_liste!$V162</f>
        <v>-46</v>
      </c>
      <c r="EA160" s="581">
        <f>AE160*((Resultat_liste!$Y162+20)/20)+Resultat_liste!$V162</f>
        <v>-14</v>
      </c>
      <c r="EB160" s="581">
        <f>AF160*((Resultat_liste!$Y162+20)/20)+Resultat_liste!$V162</f>
        <v>18</v>
      </c>
      <c r="EC160" s="581">
        <f>AG160*((Resultat_liste!$Y162+20)/20)+Resultat_liste!$V162</f>
        <v>-14</v>
      </c>
      <c r="ED160" s="581">
        <f>AH160*((Resultat_liste!$Y162+20)/20)+Resultat_liste!$V162</f>
        <v>-46</v>
      </c>
      <c r="EE160" s="581">
        <f>AI160*((Resultat_liste!$Y162+20)/20)+Resultat_liste!$V162</f>
        <v>-14</v>
      </c>
      <c r="EF160" s="581">
        <f>AJ160*((Resultat_liste!$Y162+20)/20)+Resultat_liste!$V162</f>
        <v>18</v>
      </c>
      <c r="EG160" s="581">
        <f>AK160*((Resultat_liste!$Y162+20)/20)+Resultat_liste!$V162</f>
        <v>-14</v>
      </c>
      <c r="EH160" s="581">
        <f>AL160*((Resultat_liste!$Y162+20)/20)+Resultat_liste!$V162</f>
        <v>-46</v>
      </c>
      <c r="EI160" s="581">
        <f>AM160*((Resultat_liste!$Y162+20)/20)+Resultat_liste!$V162</f>
        <v>-14</v>
      </c>
      <c r="EJ160" s="581">
        <f>AN160*((Resultat_liste!$Y162+20)/20)+Resultat_liste!$V162</f>
        <v>18</v>
      </c>
      <c r="EK160" s="581">
        <f>AO160*((Resultat_liste!$Y162+20)/20)+Resultat_liste!$V162</f>
        <v>-14</v>
      </c>
      <c r="EL160" s="581">
        <f>AP160*((Resultat_liste!$Y162+20)/20)+Resultat_liste!$V162</f>
        <v>-46</v>
      </c>
      <c r="EM160" s="581">
        <f>AQ160*((Resultat_liste!$Y162+20)/20)+Resultat_liste!$V162</f>
        <v>-14</v>
      </c>
      <c r="EN160" s="581">
        <f>AR160*((Resultat_liste!$Y162+20)/20)+Resultat_liste!$V162</f>
        <v>18</v>
      </c>
      <c r="EO160" s="581">
        <f>AS160*((Resultat_liste!$Y162+20)/20)+Resultat_liste!$V162</f>
        <v>-14</v>
      </c>
      <c r="EP160" s="581">
        <f>AT160*((Resultat_liste!$Y162+20)/20)+Resultat_liste!$V162</f>
        <v>-46</v>
      </c>
      <c r="EQ160" s="581">
        <f>AU160*((Resultat_liste!$Y162+20)/20)+Resultat_liste!$V162</f>
        <v>-14</v>
      </c>
      <c r="ER160" s="581">
        <f>AV160*((Resultat_liste!$Y162+20)/20)+Resultat_liste!$V162</f>
        <v>18</v>
      </c>
      <c r="ES160" s="581">
        <f>AW160*((Resultat_liste!$Y162+20)/20)+Resultat_liste!$V162</f>
        <v>-14</v>
      </c>
      <c r="ET160" s="581">
        <f>AX160*((Resultat_liste!$Y162+20)/20)+Resultat_liste!$V162</f>
        <v>-46</v>
      </c>
      <c r="EU160" s="581">
        <f>AY160*((Resultat_liste!$Y162+20)/20)+Resultat_liste!$V162</f>
        <v>-14</v>
      </c>
      <c r="EV160" s="581">
        <f>AZ160*((Resultat_liste!$Y162+20)/20)+Resultat_liste!$V162</f>
        <v>18</v>
      </c>
      <c r="EW160" s="581">
        <f>BA160*((Resultat_liste!$Y162+20)/20)+Resultat_liste!$V162</f>
        <v>-14</v>
      </c>
      <c r="EX160" s="581">
        <f>BB160*((Resultat_liste!$Y162+20)/20)+Resultat_liste!$V162</f>
        <v>-46</v>
      </c>
      <c r="EY160" s="581">
        <f>BC160*((Resultat_liste!$Y162+20)/20)+Resultat_liste!$V162</f>
        <v>-14</v>
      </c>
      <c r="EZ160" s="581">
        <f>BD160*((Resultat_liste!$Y162+20)/20)+Resultat_liste!$V162</f>
        <v>18</v>
      </c>
      <c r="FA160" s="581">
        <f>BE160*((Resultat_liste!$Y162+20)/20)+Resultat_liste!$V162</f>
        <v>-14</v>
      </c>
      <c r="FB160" s="581">
        <f t="shared" si="272"/>
        <v>20</v>
      </c>
      <c r="FC160" s="581">
        <f t="shared" si="273"/>
        <v>0</v>
      </c>
      <c r="FD160" s="581">
        <f t="shared" si="274"/>
        <v>-20</v>
      </c>
      <c r="FE160" s="581">
        <f t="shared" si="275"/>
        <v>0</v>
      </c>
      <c r="FF160" s="581">
        <f t="shared" si="276"/>
        <v>20</v>
      </c>
      <c r="FG160" s="581">
        <f t="shared" si="277"/>
        <v>0</v>
      </c>
      <c r="FH160" s="581">
        <f t="shared" si="278"/>
        <v>-20</v>
      </c>
      <c r="FI160" s="581">
        <f t="shared" si="279"/>
        <v>0</v>
      </c>
      <c r="FJ160" s="581">
        <f t="shared" si="280"/>
        <v>20</v>
      </c>
      <c r="FK160" s="581">
        <f t="shared" si="281"/>
        <v>0</v>
      </c>
      <c r="FL160" s="581">
        <f t="shared" si="282"/>
        <v>-20</v>
      </c>
      <c r="FM160" s="581">
        <f t="shared" si="283"/>
        <v>0</v>
      </c>
      <c r="FN160" s="581">
        <f t="shared" si="284"/>
        <v>20</v>
      </c>
      <c r="FO160" s="581">
        <f t="shared" si="285"/>
        <v>0</v>
      </c>
      <c r="FP160" s="581">
        <f t="shared" si="286"/>
        <v>-20</v>
      </c>
      <c r="FQ160" s="581">
        <f t="shared" si="287"/>
        <v>0</v>
      </c>
      <c r="FR160" s="581">
        <f t="shared" si="288"/>
        <v>20</v>
      </c>
      <c r="FS160" s="581">
        <f t="shared" si="289"/>
        <v>0</v>
      </c>
      <c r="FT160" s="581">
        <f t="shared" si="290"/>
        <v>-20</v>
      </c>
      <c r="FU160" s="581">
        <f t="shared" si="291"/>
        <v>0</v>
      </c>
      <c r="FV160" s="581">
        <f t="shared" si="292"/>
        <v>20</v>
      </c>
      <c r="FW160" s="581">
        <f t="shared" si="293"/>
        <v>0</v>
      </c>
      <c r="FX160" s="581">
        <f t="shared" si="294"/>
        <v>-20</v>
      </c>
      <c r="FY160" s="581">
        <f t="shared" si="295"/>
        <v>0</v>
      </c>
      <c r="FZ160" s="581">
        <f t="shared" si="296"/>
        <v>20</v>
      </c>
      <c r="GA160" s="581">
        <f t="shared" si="297"/>
        <v>0</v>
      </c>
      <c r="GB160" s="581">
        <f t="shared" si="201"/>
        <v>-20</v>
      </c>
      <c r="GC160" s="581">
        <f t="shared" si="202"/>
        <v>0</v>
      </c>
      <c r="GD160" s="581">
        <f t="shared" si="203"/>
        <v>20</v>
      </c>
      <c r="GE160" s="581">
        <f t="shared" si="204"/>
        <v>0</v>
      </c>
      <c r="GF160" s="581">
        <f t="shared" si="205"/>
        <v>-20</v>
      </c>
      <c r="GG160" s="581">
        <f t="shared" si="206"/>
        <v>0</v>
      </c>
      <c r="GH160" s="581">
        <f t="shared" si="207"/>
        <v>20</v>
      </c>
      <c r="GI160" s="581">
        <f t="shared" si="208"/>
        <v>0</v>
      </c>
      <c r="GJ160" s="581">
        <f t="shared" si="209"/>
        <v>-20</v>
      </c>
      <c r="GK160" s="581">
        <f t="shared" si="210"/>
        <v>0</v>
      </c>
      <c r="GL160" s="581">
        <f t="shared" si="211"/>
        <v>20</v>
      </c>
      <c r="GM160" s="581">
        <f t="shared" si="212"/>
        <v>0</v>
      </c>
      <c r="GN160" s="581">
        <f t="shared" si="213"/>
        <v>-20</v>
      </c>
      <c r="GO160" s="581">
        <f t="shared" si="214"/>
        <v>0</v>
      </c>
      <c r="GP160" s="581">
        <f t="shared" si="215"/>
        <v>20</v>
      </c>
      <c r="GQ160" s="581">
        <f t="shared" si="216"/>
        <v>0</v>
      </c>
      <c r="GR160" s="581">
        <f t="shared" si="217"/>
        <v>-20</v>
      </c>
      <c r="GS160" s="581">
        <f t="shared" si="218"/>
        <v>0</v>
      </c>
      <c r="GT160" s="581">
        <f t="shared" si="219"/>
        <v>20</v>
      </c>
      <c r="GU160" s="581">
        <f t="shared" si="220"/>
        <v>0</v>
      </c>
      <c r="GV160" s="581">
        <f t="shared" si="221"/>
        <v>-20</v>
      </c>
      <c r="GW160" s="581">
        <f t="shared" si="222"/>
        <v>0</v>
      </c>
      <c r="GX160" s="581">
        <f t="shared" si="223"/>
        <v>20</v>
      </c>
      <c r="GY160" s="581">
        <f t="shared" si="224"/>
        <v>0</v>
      </c>
    </row>
    <row r="161" spans="1:207" ht="16.5" thickTop="1" thickBot="1" x14ac:dyDescent="0.3">
      <c r="A161" s="581">
        <v>1600</v>
      </c>
      <c r="B161" s="584" t="s">
        <v>138</v>
      </c>
      <c r="C161" s="581">
        <f t="shared" si="298"/>
        <v>23</v>
      </c>
      <c r="D161" s="581">
        <f t="shared" si="225"/>
        <v>2303</v>
      </c>
      <c r="E161" s="581">
        <v>1600</v>
      </c>
      <c r="F161" s="581">
        <f t="shared" si="299"/>
        <v>3</v>
      </c>
      <c r="G161" s="582" t="str">
        <f t="shared" si="200"/>
        <v>Blanc irisé</v>
      </c>
      <c r="H161" s="581">
        <v>20</v>
      </c>
      <c r="I161" s="581">
        <v>0</v>
      </c>
      <c r="J161" s="581">
        <v>-20</v>
      </c>
      <c r="K161" s="581">
        <v>0</v>
      </c>
      <c r="L161" s="581">
        <f t="shared" si="226"/>
        <v>20</v>
      </c>
      <c r="M161" s="581">
        <f t="shared" si="227"/>
        <v>0</v>
      </c>
      <c r="N161" s="581">
        <f t="shared" si="228"/>
        <v>-20</v>
      </c>
      <c r="O161" s="581">
        <f t="shared" si="229"/>
        <v>0</v>
      </c>
      <c r="P161" s="581">
        <f t="shared" si="230"/>
        <v>20</v>
      </c>
      <c r="Q161" s="581">
        <f t="shared" si="231"/>
        <v>0</v>
      </c>
      <c r="R161" s="581">
        <f t="shared" si="232"/>
        <v>-20</v>
      </c>
      <c r="S161" s="581">
        <f t="shared" si="233"/>
        <v>0</v>
      </c>
      <c r="T161" s="581">
        <f t="shared" si="234"/>
        <v>20</v>
      </c>
      <c r="U161" s="581">
        <f t="shared" si="235"/>
        <v>0</v>
      </c>
      <c r="V161" s="581">
        <f t="shared" si="236"/>
        <v>-20</v>
      </c>
      <c r="W161" s="581">
        <f t="shared" si="237"/>
        <v>0</v>
      </c>
      <c r="X161" s="581">
        <f t="shared" si="238"/>
        <v>20</v>
      </c>
      <c r="Y161" s="581">
        <f t="shared" si="239"/>
        <v>0</v>
      </c>
      <c r="Z161" s="581">
        <f t="shared" si="240"/>
        <v>-20</v>
      </c>
      <c r="AA161" s="581">
        <f t="shared" si="241"/>
        <v>0</v>
      </c>
      <c r="AB161" s="581">
        <f t="shared" si="242"/>
        <v>20</v>
      </c>
      <c r="AC161" s="581">
        <f t="shared" si="243"/>
        <v>0</v>
      </c>
      <c r="AD161" s="581">
        <f t="shared" si="244"/>
        <v>-20</v>
      </c>
      <c r="AE161" s="581">
        <f t="shared" si="245"/>
        <v>0</v>
      </c>
      <c r="AF161" s="581">
        <f t="shared" si="246"/>
        <v>20</v>
      </c>
      <c r="AG161" s="581">
        <f t="shared" si="247"/>
        <v>0</v>
      </c>
      <c r="AH161" s="581">
        <f t="shared" si="248"/>
        <v>-20</v>
      </c>
      <c r="AI161" s="581">
        <f t="shared" si="249"/>
        <v>0</v>
      </c>
      <c r="AJ161" s="581">
        <f t="shared" si="250"/>
        <v>20</v>
      </c>
      <c r="AK161" s="581">
        <f t="shared" si="251"/>
        <v>0</v>
      </c>
      <c r="AL161" s="581">
        <f t="shared" si="252"/>
        <v>-20</v>
      </c>
      <c r="AM161" s="581">
        <f t="shared" si="253"/>
        <v>0</v>
      </c>
      <c r="AN161" s="581">
        <f t="shared" si="254"/>
        <v>20</v>
      </c>
      <c r="AO161" s="581">
        <f t="shared" si="255"/>
        <v>0</v>
      </c>
      <c r="AP161" s="581">
        <f t="shared" si="256"/>
        <v>-20</v>
      </c>
      <c r="AQ161" s="581">
        <f t="shared" si="257"/>
        <v>0</v>
      </c>
      <c r="AR161" s="581">
        <f t="shared" si="258"/>
        <v>20</v>
      </c>
      <c r="AS161" s="581">
        <f t="shared" si="259"/>
        <v>0</v>
      </c>
      <c r="AT161" s="581">
        <f t="shared" si="260"/>
        <v>-20</v>
      </c>
      <c r="AU161" s="581">
        <f t="shared" si="261"/>
        <v>0</v>
      </c>
      <c r="AV161" s="581">
        <f t="shared" si="262"/>
        <v>20</v>
      </c>
      <c r="AW161" s="581">
        <f t="shared" si="263"/>
        <v>0</v>
      </c>
      <c r="AX161" s="581">
        <f t="shared" si="264"/>
        <v>-20</v>
      </c>
      <c r="AY161" s="581">
        <f t="shared" si="265"/>
        <v>0</v>
      </c>
      <c r="AZ161" s="581">
        <f t="shared" si="266"/>
        <v>20</v>
      </c>
      <c r="BA161" s="581">
        <f t="shared" si="267"/>
        <v>0</v>
      </c>
      <c r="BB161" s="581">
        <f t="shared" si="268"/>
        <v>-20</v>
      </c>
      <c r="BC161" s="581">
        <f t="shared" si="269"/>
        <v>0</v>
      </c>
      <c r="BD161" s="581">
        <f t="shared" si="270"/>
        <v>20</v>
      </c>
      <c r="BE161" s="581">
        <f t="shared" si="271"/>
        <v>0</v>
      </c>
      <c r="BF161" s="581">
        <f>H161*((Resultat_liste!$M163+20)/20)+Resultat_liste!$J163</f>
        <v>30</v>
      </c>
      <c r="BG161" s="581">
        <f>I161*((Resultat_liste!$M163+20)/20)+Resultat_liste!$J163</f>
        <v>0</v>
      </c>
      <c r="BH161" s="581">
        <f>J161*((Resultat_liste!$M163+20)/20)+Resultat_liste!$J163</f>
        <v>-30</v>
      </c>
      <c r="BI161" s="581">
        <f>K161*((Resultat_liste!$M163+20)/20)+Resultat_liste!$J163</f>
        <v>0</v>
      </c>
      <c r="BJ161" s="581">
        <f>L161*((Resultat_liste!$M163+20)/20)+Resultat_liste!$J163</f>
        <v>30</v>
      </c>
      <c r="BK161" s="581">
        <f>M161*((Resultat_liste!$M163+20)/20)+Resultat_liste!$J163</f>
        <v>0</v>
      </c>
      <c r="BL161" s="581">
        <f>N161*((Resultat_liste!$M163+20)/20)+Resultat_liste!$J163</f>
        <v>-30</v>
      </c>
      <c r="BM161" s="581">
        <f>O161*((Resultat_liste!$M163+20)/20)+Resultat_liste!$J163</f>
        <v>0</v>
      </c>
      <c r="BN161" s="581">
        <f>P161*((Resultat_liste!$M163+20)/20)+Resultat_liste!$J163</f>
        <v>30</v>
      </c>
      <c r="BO161" s="581">
        <f>Q161*((Resultat_liste!$M163+20)/20)+Resultat_liste!$J163</f>
        <v>0</v>
      </c>
      <c r="BP161" s="581">
        <f>R161*((Resultat_liste!$M163+20)/20)+Resultat_liste!$J163</f>
        <v>-30</v>
      </c>
      <c r="BQ161" s="581">
        <f>S161*((Resultat_liste!$M163+20)/20)+Resultat_liste!$J163</f>
        <v>0</v>
      </c>
      <c r="BR161" s="581">
        <f>T161*((Resultat_liste!$M163+20)/20)+Resultat_liste!$J163</f>
        <v>30</v>
      </c>
      <c r="BS161" s="581">
        <f>U161*((Resultat_liste!$M163+20)/20)+Resultat_liste!$J163</f>
        <v>0</v>
      </c>
      <c r="BT161" s="581">
        <f>V161*((Resultat_liste!$M163+20)/20)+Resultat_liste!$J163</f>
        <v>-30</v>
      </c>
      <c r="BU161" s="581">
        <f>W161*((Resultat_liste!$M163+20)/20)+Resultat_liste!$J163</f>
        <v>0</v>
      </c>
      <c r="BV161" s="581">
        <f>X161*((Resultat_liste!$M163+20)/20)+Resultat_liste!$J163</f>
        <v>30</v>
      </c>
      <c r="BW161" s="581">
        <f>Y161*((Resultat_liste!$M163+20)/20)+Resultat_liste!$J163</f>
        <v>0</v>
      </c>
      <c r="BX161" s="581">
        <f>Z161*((Resultat_liste!$M163+20)/20)+Resultat_liste!$J163</f>
        <v>-30</v>
      </c>
      <c r="BY161" s="581">
        <f>AA161*((Resultat_liste!$M163+20)/20)+Resultat_liste!$J163</f>
        <v>0</v>
      </c>
      <c r="BZ161" s="581">
        <f>AB161*((Resultat_liste!$M163+20)/20)+Resultat_liste!$J163</f>
        <v>30</v>
      </c>
      <c r="CA161" s="581">
        <f>AC161*((Resultat_liste!$M163+20)/20)+Resultat_liste!$J163</f>
        <v>0</v>
      </c>
      <c r="CB161" s="581">
        <f>AD161*((Resultat_liste!$M163+20)/20)+Resultat_liste!$J163</f>
        <v>-30</v>
      </c>
      <c r="CC161" s="581">
        <f>AE161*((Resultat_liste!$M163+20)/20)+Resultat_liste!$J163</f>
        <v>0</v>
      </c>
      <c r="CD161" s="581">
        <f>AF161*((Resultat_liste!$M163+20)/20)+Resultat_liste!$J163</f>
        <v>30</v>
      </c>
      <c r="CE161" s="581">
        <f>AG161*((Resultat_liste!$M163+20)/20)+Resultat_liste!$J163</f>
        <v>0</v>
      </c>
      <c r="CF161" s="581">
        <f>AH161*((Resultat_liste!$M163+20)/20)+Resultat_liste!$J163</f>
        <v>-30</v>
      </c>
      <c r="CG161" s="581">
        <f>AI161*((Resultat_liste!$M163+20)/20)+Resultat_liste!$J163</f>
        <v>0</v>
      </c>
      <c r="CH161" s="581">
        <f>AJ161*((Resultat_liste!$M163+20)/20)+Resultat_liste!$J163</f>
        <v>30</v>
      </c>
      <c r="CI161" s="581">
        <f>AK161*((Resultat_liste!$M163+20)/20)+Resultat_liste!$J163</f>
        <v>0</v>
      </c>
      <c r="CJ161" s="581">
        <f>AL161*((Resultat_liste!$M163+20)/20)+Resultat_liste!$J163</f>
        <v>-30</v>
      </c>
      <c r="CK161" s="581">
        <f>AM161*((Resultat_liste!$M163+20)/20)+Resultat_liste!$J163</f>
        <v>0</v>
      </c>
      <c r="CL161" s="581">
        <f>AN161*((Resultat_liste!$M163+20)/20)+Resultat_liste!$J163</f>
        <v>30</v>
      </c>
      <c r="CM161" s="581">
        <f>AO161*((Resultat_liste!$M163+20)/20)+Resultat_liste!$J163</f>
        <v>0</v>
      </c>
      <c r="CN161" s="581">
        <f>AP161*((Resultat_liste!$M163+20)/20)+Resultat_liste!$J163</f>
        <v>-30</v>
      </c>
      <c r="CO161" s="581">
        <f>AQ161*((Resultat_liste!$M163+20)/20)+Resultat_liste!$J163</f>
        <v>0</v>
      </c>
      <c r="CP161" s="581">
        <f>AR161*((Resultat_liste!$M163+20)/20)+Resultat_liste!$J163</f>
        <v>30</v>
      </c>
      <c r="CQ161" s="581">
        <f>AS161*((Resultat_liste!$M163+20)/20)+Resultat_liste!$J163</f>
        <v>0</v>
      </c>
      <c r="CR161" s="581">
        <f>AT161*((Resultat_liste!$M163+20)/20)+Resultat_liste!$J163</f>
        <v>-30</v>
      </c>
      <c r="CS161" s="581">
        <f>AU161*((Resultat_liste!$M163+20)/20)+Resultat_liste!$J163</f>
        <v>0</v>
      </c>
      <c r="CT161" s="581">
        <f>AV161*((Resultat_liste!$M163+20)/20)+Resultat_liste!$J163</f>
        <v>30</v>
      </c>
      <c r="CU161" s="581">
        <f>AW161*((Resultat_liste!$M163+20)/20)+Resultat_liste!$J163</f>
        <v>0</v>
      </c>
      <c r="CV161" s="581">
        <f>AX161*((Resultat_liste!$M163+20)/20)+Resultat_liste!$J163</f>
        <v>-30</v>
      </c>
      <c r="CW161" s="581">
        <f>AY161*((Resultat_liste!$M163+20)/20)+Resultat_liste!$J163</f>
        <v>0</v>
      </c>
      <c r="CX161" s="581">
        <f>AZ161*((Resultat_liste!$M163+20)/20)+Resultat_liste!$J163</f>
        <v>30</v>
      </c>
      <c r="CY161" s="581">
        <f>BA161*((Resultat_liste!$M163+20)/20)+Resultat_liste!$J163</f>
        <v>0</v>
      </c>
      <c r="CZ161" s="581">
        <f>BB161*((Resultat_liste!$M163+20)/20)+Resultat_liste!$J163</f>
        <v>-30</v>
      </c>
      <c r="DA161" s="581">
        <f>BC161*((Resultat_liste!$M163+20)/20)+Resultat_liste!$J163</f>
        <v>0</v>
      </c>
      <c r="DB161" s="581">
        <f>BD161*((Resultat_liste!$M163+20)/20)+Resultat_liste!$J163</f>
        <v>30</v>
      </c>
      <c r="DC161" s="581">
        <f>BE161*((Resultat_liste!$M163+20)/20)+Resultat_liste!$J163</f>
        <v>0</v>
      </c>
      <c r="DD161" s="581">
        <f>H161*((Resultat_liste!$Y163+20)/20)+Resultat_liste!$V163</f>
        <v>25</v>
      </c>
      <c r="DE161" s="581">
        <f>I161*((Resultat_liste!$Y163+20)/20)+Resultat_liste!$V163</f>
        <v>-3</v>
      </c>
      <c r="DF161" s="581">
        <f>J161*((Resultat_liste!$Y163+20)/20)+Resultat_liste!$V163</f>
        <v>-31</v>
      </c>
      <c r="DG161" s="581">
        <f>K161*((Resultat_liste!$Y163+20)/20)+Resultat_liste!$V163</f>
        <v>-3</v>
      </c>
      <c r="DH161" s="581">
        <f>L161*((Resultat_liste!$Y163+20)/20)+Resultat_liste!$V163</f>
        <v>25</v>
      </c>
      <c r="DI161" s="581">
        <f>M161*((Resultat_liste!$Y163+20)/20)+Resultat_liste!$V163</f>
        <v>-3</v>
      </c>
      <c r="DJ161" s="581">
        <f>N161*((Resultat_liste!$Y163+20)/20)+Resultat_liste!$V163</f>
        <v>-31</v>
      </c>
      <c r="DK161" s="581">
        <f>O161*((Resultat_liste!$Y163+20)/20)+Resultat_liste!$V163</f>
        <v>-3</v>
      </c>
      <c r="DL161" s="581">
        <f>P161*((Resultat_liste!$Y163+20)/20)+Resultat_liste!$V163</f>
        <v>25</v>
      </c>
      <c r="DM161" s="581">
        <f>Q161*((Resultat_liste!$Y163+20)/20)+Resultat_liste!$V163</f>
        <v>-3</v>
      </c>
      <c r="DN161" s="581">
        <f>R161*((Resultat_liste!$Y163+20)/20)+Resultat_liste!$V163</f>
        <v>-31</v>
      </c>
      <c r="DO161" s="581">
        <f>S161*((Resultat_liste!$Y163+20)/20)+Resultat_liste!$V163</f>
        <v>-3</v>
      </c>
      <c r="DP161" s="581">
        <f>T161*((Resultat_liste!$Y163+20)/20)+Resultat_liste!$V163</f>
        <v>25</v>
      </c>
      <c r="DQ161" s="581">
        <f>U161*((Resultat_liste!$Y163+20)/20)+Resultat_liste!$V163</f>
        <v>-3</v>
      </c>
      <c r="DR161" s="581">
        <f>V161*((Resultat_liste!$Y163+20)/20)+Resultat_liste!$V163</f>
        <v>-31</v>
      </c>
      <c r="DS161" s="581">
        <f>W161*((Resultat_liste!$Y163+20)/20)+Resultat_liste!$V163</f>
        <v>-3</v>
      </c>
      <c r="DT161" s="581">
        <f>X161*((Resultat_liste!$Y163+20)/20)+Resultat_liste!$V163</f>
        <v>25</v>
      </c>
      <c r="DU161" s="581">
        <f>Y161*((Resultat_liste!$Y163+20)/20)+Resultat_liste!$V163</f>
        <v>-3</v>
      </c>
      <c r="DV161" s="581">
        <f>Z161*((Resultat_liste!$Y163+20)/20)+Resultat_liste!$V163</f>
        <v>-31</v>
      </c>
      <c r="DW161" s="581">
        <f>AA161*((Resultat_liste!$Y163+20)/20)+Resultat_liste!$V163</f>
        <v>-3</v>
      </c>
      <c r="DX161" s="581">
        <f>AB161*((Resultat_liste!$Y163+20)/20)+Resultat_liste!$V163</f>
        <v>25</v>
      </c>
      <c r="DY161" s="581">
        <f>AC161*((Resultat_liste!$Y163+20)/20)+Resultat_liste!$V163</f>
        <v>-3</v>
      </c>
      <c r="DZ161" s="581">
        <f>AD161*((Resultat_liste!$Y163+20)/20)+Resultat_liste!$V163</f>
        <v>-31</v>
      </c>
      <c r="EA161" s="581">
        <f>AE161*((Resultat_liste!$Y163+20)/20)+Resultat_liste!$V163</f>
        <v>-3</v>
      </c>
      <c r="EB161" s="581">
        <f>AF161*((Resultat_liste!$Y163+20)/20)+Resultat_liste!$V163</f>
        <v>25</v>
      </c>
      <c r="EC161" s="581">
        <f>AG161*((Resultat_liste!$Y163+20)/20)+Resultat_liste!$V163</f>
        <v>-3</v>
      </c>
      <c r="ED161" s="581">
        <f>AH161*((Resultat_liste!$Y163+20)/20)+Resultat_liste!$V163</f>
        <v>-31</v>
      </c>
      <c r="EE161" s="581">
        <f>AI161*((Resultat_liste!$Y163+20)/20)+Resultat_liste!$V163</f>
        <v>-3</v>
      </c>
      <c r="EF161" s="581">
        <f>AJ161*((Resultat_liste!$Y163+20)/20)+Resultat_liste!$V163</f>
        <v>25</v>
      </c>
      <c r="EG161" s="581">
        <f>AK161*((Resultat_liste!$Y163+20)/20)+Resultat_liste!$V163</f>
        <v>-3</v>
      </c>
      <c r="EH161" s="581">
        <f>AL161*((Resultat_liste!$Y163+20)/20)+Resultat_liste!$V163</f>
        <v>-31</v>
      </c>
      <c r="EI161" s="581">
        <f>AM161*((Resultat_liste!$Y163+20)/20)+Resultat_liste!$V163</f>
        <v>-3</v>
      </c>
      <c r="EJ161" s="581">
        <f>AN161*((Resultat_liste!$Y163+20)/20)+Resultat_liste!$V163</f>
        <v>25</v>
      </c>
      <c r="EK161" s="581">
        <f>AO161*((Resultat_liste!$Y163+20)/20)+Resultat_liste!$V163</f>
        <v>-3</v>
      </c>
      <c r="EL161" s="581">
        <f>AP161*((Resultat_liste!$Y163+20)/20)+Resultat_liste!$V163</f>
        <v>-31</v>
      </c>
      <c r="EM161" s="581">
        <f>AQ161*((Resultat_liste!$Y163+20)/20)+Resultat_liste!$V163</f>
        <v>-3</v>
      </c>
      <c r="EN161" s="581">
        <f>AR161*((Resultat_liste!$Y163+20)/20)+Resultat_liste!$V163</f>
        <v>25</v>
      </c>
      <c r="EO161" s="581">
        <f>AS161*((Resultat_liste!$Y163+20)/20)+Resultat_liste!$V163</f>
        <v>-3</v>
      </c>
      <c r="EP161" s="581">
        <f>AT161*((Resultat_liste!$Y163+20)/20)+Resultat_liste!$V163</f>
        <v>-31</v>
      </c>
      <c r="EQ161" s="581">
        <f>AU161*((Resultat_liste!$Y163+20)/20)+Resultat_liste!$V163</f>
        <v>-3</v>
      </c>
      <c r="ER161" s="581">
        <f>AV161*((Resultat_liste!$Y163+20)/20)+Resultat_liste!$V163</f>
        <v>25</v>
      </c>
      <c r="ES161" s="581">
        <f>AW161*((Resultat_liste!$Y163+20)/20)+Resultat_liste!$V163</f>
        <v>-3</v>
      </c>
      <c r="ET161" s="581">
        <f>AX161*((Resultat_liste!$Y163+20)/20)+Resultat_liste!$V163</f>
        <v>-31</v>
      </c>
      <c r="EU161" s="581">
        <f>AY161*((Resultat_liste!$Y163+20)/20)+Resultat_liste!$V163</f>
        <v>-3</v>
      </c>
      <c r="EV161" s="581">
        <f>AZ161*((Resultat_liste!$Y163+20)/20)+Resultat_liste!$V163</f>
        <v>25</v>
      </c>
      <c r="EW161" s="581">
        <f>BA161*((Resultat_liste!$Y163+20)/20)+Resultat_liste!$V163</f>
        <v>-3</v>
      </c>
      <c r="EX161" s="581">
        <f>BB161*((Resultat_liste!$Y163+20)/20)+Resultat_liste!$V163</f>
        <v>-31</v>
      </c>
      <c r="EY161" s="581">
        <f>BC161*((Resultat_liste!$Y163+20)/20)+Resultat_liste!$V163</f>
        <v>-3</v>
      </c>
      <c r="EZ161" s="581">
        <f>BD161*((Resultat_liste!$Y163+20)/20)+Resultat_liste!$V163</f>
        <v>25</v>
      </c>
      <c r="FA161" s="581">
        <f>BE161*((Resultat_liste!$Y163+20)/20)+Resultat_liste!$V163</f>
        <v>-3</v>
      </c>
      <c r="FB161" s="581">
        <f t="shared" si="272"/>
        <v>20</v>
      </c>
      <c r="FC161" s="581">
        <f t="shared" si="273"/>
        <v>0</v>
      </c>
      <c r="FD161" s="581">
        <f t="shared" si="274"/>
        <v>-20</v>
      </c>
      <c r="FE161" s="581">
        <f t="shared" si="275"/>
        <v>0</v>
      </c>
      <c r="FF161" s="581">
        <f t="shared" si="276"/>
        <v>20</v>
      </c>
      <c r="FG161" s="581">
        <f t="shared" si="277"/>
        <v>0</v>
      </c>
      <c r="FH161" s="581">
        <f t="shared" si="278"/>
        <v>-20</v>
      </c>
      <c r="FI161" s="581">
        <f t="shared" si="279"/>
        <v>0</v>
      </c>
      <c r="FJ161" s="581">
        <f t="shared" si="280"/>
        <v>20</v>
      </c>
      <c r="FK161" s="581">
        <f t="shared" si="281"/>
        <v>0</v>
      </c>
      <c r="FL161" s="581">
        <f t="shared" si="282"/>
        <v>-20</v>
      </c>
      <c r="FM161" s="581">
        <f t="shared" si="283"/>
        <v>0</v>
      </c>
      <c r="FN161" s="581">
        <f t="shared" si="284"/>
        <v>20</v>
      </c>
      <c r="FO161" s="581">
        <f t="shared" si="285"/>
        <v>0</v>
      </c>
      <c r="FP161" s="581">
        <f t="shared" si="286"/>
        <v>-20</v>
      </c>
      <c r="FQ161" s="581">
        <f t="shared" si="287"/>
        <v>0</v>
      </c>
      <c r="FR161" s="581">
        <f t="shared" si="288"/>
        <v>20</v>
      </c>
      <c r="FS161" s="581">
        <f t="shared" si="289"/>
        <v>0</v>
      </c>
      <c r="FT161" s="581">
        <f t="shared" si="290"/>
        <v>-20</v>
      </c>
      <c r="FU161" s="581">
        <f t="shared" si="291"/>
        <v>0</v>
      </c>
      <c r="FV161" s="581">
        <f t="shared" si="292"/>
        <v>20</v>
      </c>
      <c r="FW161" s="581">
        <f t="shared" si="293"/>
        <v>0</v>
      </c>
      <c r="FX161" s="581">
        <f t="shared" si="294"/>
        <v>-20</v>
      </c>
      <c r="FY161" s="581">
        <f t="shared" si="295"/>
        <v>0</v>
      </c>
      <c r="FZ161" s="581">
        <f t="shared" si="296"/>
        <v>20</v>
      </c>
      <c r="GA161" s="581">
        <f t="shared" si="297"/>
        <v>0</v>
      </c>
      <c r="GB161" s="581">
        <f t="shared" si="201"/>
        <v>-20</v>
      </c>
      <c r="GC161" s="581">
        <f t="shared" si="202"/>
        <v>0</v>
      </c>
      <c r="GD161" s="581">
        <f t="shared" si="203"/>
        <v>20</v>
      </c>
      <c r="GE161" s="581">
        <f t="shared" si="204"/>
        <v>0</v>
      </c>
      <c r="GF161" s="581">
        <f t="shared" si="205"/>
        <v>-20</v>
      </c>
      <c r="GG161" s="581">
        <f t="shared" si="206"/>
        <v>0</v>
      </c>
      <c r="GH161" s="581">
        <f t="shared" si="207"/>
        <v>20</v>
      </c>
      <c r="GI161" s="581">
        <f t="shared" si="208"/>
        <v>0</v>
      </c>
      <c r="GJ161" s="581">
        <f t="shared" si="209"/>
        <v>-20</v>
      </c>
      <c r="GK161" s="581">
        <f t="shared" si="210"/>
        <v>0</v>
      </c>
      <c r="GL161" s="581">
        <f t="shared" si="211"/>
        <v>20</v>
      </c>
      <c r="GM161" s="581">
        <f t="shared" si="212"/>
        <v>0</v>
      </c>
      <c r="GN161" s="581">
        <f t="shared" si="213"/>
        <v>-20</v>
      </c>
      <c r="GO161" s="581">
        <f t="shared" si="214"/>
        <v>0</v>
      </c>
      <c r="GP161" s="581">
        <f t="shared" si="215"/>
        <v>20</v>
      </c>
      <c r="GQ161" s="581">
        <f t="shared" si="216"/>
        <v>0</v>
      </c>
      <c r="GR161" s="581">
        <f t="shared" si="217"/>
        <v>-20</v>
      </c>
      <c r="GS161" s="581">
        <f t="shared" si="218"/>
        <v>0</v>
      </c>
      <c r="GT161" s="581">
        <f t="shared" si="219"/>
        <v>20</v>
      </c>
      <c r="GU161" s="581">
        <f t="shared" si="220"/>
        <v>0</v>
      </c>
      <c r="GV161" s="581">
        <f t="shared" si="221"/>
        <v>-20</v>
      </c>
      <c r="GW161" s="581">
        <f t="shared" si="222"/>
        <v>0</v>
      </c>
      <c r="GX161" s="581">
        <f t="shared" si="223"/>
        <v>20</v>
      </c>
      <c r="GY161" s="581">
        <f t="shared" si="224"/>
        <v>0</v>
      </c>
    </row>
    <row r="162" spans="1:207" ht="16.5" thickTop="1" thickBot="1" x14ac:dyDescent="0.3">
      <c r="A162" s="581">
        <v>1610</v>
      </c>
      <c r="B162" s="584" t="s">
        <v>138</v>
      </c>
      <c r="C162" s="581">
        <f t="shared" si="298"/>
        <v>23</v>
      </c>
      <c r="D162" s="581">
        <f t="shared" si="225"/>
        <v>2304</v>
      </c>
      <c r="E162" s="581">
        <v>1610</v>
      </c>
      <c r="F162" s="581">
        <f t="shared" si="299"/>
        <v>4</v>
      </c>
      <c r="G162" s="582" t="str">
        <f t="shared" si="200"/>
        <v>Blanc irisé</v>
      </c>
      <c r="H162" s="581">
        <v>20</v>
      </c>
      <c r="I162" s="581">
        <v>0</v>
      </c>
      <c r="J162" s="581">
        <v>-20</v>
      </c>
      <c r="K162" s="581">
        <v>0</v>
      </c>
      <c r="L162" s="581">
        <f t="shared" si="226"/>
        <v>20</v>
      </c>
      <c r="M162" s="581">
        <f t="shared" si="227"/>
        <v>0</v>
      </c>
      <c r="N162" s="581">
        <f t="shared" si="228"/>
        <v>-20</v>
      </c>
      <c r="O162" s="581">
        <f t="shared" si="229"/>
        <v>0</v>
      </c>
      <c r="P162" s="581">
        <f t="shared" si="230"/>
        <v>20</v>
      </c>
      <c r="Q162" s="581">
        <f t="shared" si="231"/>
        <v>0</v>
      </c>
      <c r="R162" s="581">
        <f t="shared" si="232"/>
        <v>-20</v>
      </c>
      <c r="S162" s="581">
        <f t="shared" si="233"/>
        <v>0</v>
      </c>
      <c r="T162" s="581">
        <f t="shared" si="234"/>
        <v>20</v>
      </c>
      <c r="U162" s="581">
        <f t="shared" si="235"/>
        <v>0</v>
      </c>
      <c r="V162" s="581">
        <f t="shared" si="236"/>
        <v>-20</v>
      </c>
      <c r="W162" s="581">
        <f t="shared" si="237"/>
        <v>0</v>
      </c>
      <c r="X162" s="581">
        <f t="shared" si="238"/>
        <v>20</v>
      </c>
      <c r="Y162" s="581">
        <f t="shared" si="239"/>
        <v>0</v>
      </c>
      <c r="Z162" s="581">
        <f t="shared" si="240"/>
        <v>-20</v>
      </c>
      <c r="AA162" s="581">
        <f t="shared" si="241"/>
        <v>0</v>
      </c>
      <c r="AB162" s="581">
        <f t="shared" si="242"/>
        <v>20</v>
      </c>
      <c r="AC162" s="581">
        <f t="shared" si="243"/>
        <v>0</v>
      </c>
      <c r="AD162" s="581">
        <f t="shared" si="244"/>
        <v>-20</v>
      </c>
      <c r="AE162" s="581">
        <f t="shared" si="245"/>
        <v>0</v>
      </c>
      <c r="AF162" s="581">
        <f t="shared" si="246"/>
        <v>20</v>
      </c>
      <c r="AG162" s="581">
        <f t="shared" si="247"/>
        <v>0</v>
      </c>
      <c r="AH162" s="581">
        <f t="shared" si="248"/>
        <v>-20</v>
      </c>
      <c r="AI162" s="581">
        <f t="shared" si="249"/>
        <v>0</v>
      </c>
      <c r="AJ162" s="581">
        <f t="shared" si="250"/>
        <v>20</v>
      </c>
      <c r="AK162" s="581">
        <f t="shared" si="251"/>
        <v>0</v>
      </c>
      <c r="AL162" s="581">
        <f t="shared" si="252"/>
        <v>-20</v>
      </c>
      <c r="AM162" s="581">
        <f t="shared" si="253"/>
        <v>0</v>
      </c>
      <c r="AN162" s="581">
        <f t="shared" si="254"/>
        <v>20</v>
      </c>
      <c r="AO162" s="581">
        <f t="shared" si="255"/>
        <v>0</v>
      </c>
      <c r="AP162" s="581">
        <f t="shared" si="256"/>
        <v>-20</v>
      </c>
      <c r="AQ162" s="581">
        <f t="shared" si="257"/>
        <v>0</v>
      </c>
      <c r="AR162" s="581">
        <f t="shared" si="258"/>
        <v>20</v>
      </c>
      <c r="AS162" s="581">
        <f t="shared" si="259"/>
        <v>0</v>
      </c>
      <c r="AT162" s="581">
        <f t="shared" si="260"/>
        <v>-20</v>
      </c>
      <c r="AU162" s="581">
        <f t="shared" si="261"/>
        <v>0</v>
      </c>
      <c r="AV162" s="581">
        <f t="shared" si="262"/>
        <v>20</v>
      </c>
      <c r="AW162" s="581">
        <f t="shared" si="263"/>
        <v>0</v>
      </c>
      <c r="AX162" s="581">
        <f t="shared" si="264"/>
        <v>-20</v>
      </c>
      <c r="AY162" s="581">
        <f t="shared" si="265"/>
        <v>0</v>
      </c>
      <c r="AZ162" s="581">
        <f t="shared" si="266"/>
        <v>20</v>
      </c>
      <c r="BA162" s="581">
        <f t="shared" si="267"/>
        <v>0</v>
      </c>
      <c r="BB162" s="581">
        <f t="shared" si="268"/>
        <v>-20</v>
      </c>
      <c r="BC162" s="581">
        <f t="shared" si="269"/>
        <v>0</v>
      </c>
      <c r="BD162" s="581">
        <f t="shared" si="270"/>
        <v>20</v>
      </c>
      <c r="BE162" s="581">
        <f t="shared" si="271"/>
        <v>0</v>
      </c>
      <c r="BF162" s="581">
        <f>H162*((Resultat_liste!$M164+20)/20)+Resultat_liste!$J164</f>
        <v>36</v>
      </c>
      <c r="BG162" s="581">
        <f>I162*((Resultat_liste!$M164+20)/20)+Resultat_liste!$J164</f>
        <v>3</v>
      </c>
      <c r="BH162" s="581">
        <f>J162*((Resultat_liste!$M164+20)/20)+Resultat_liste!$J164</f>
        <v>-30</v>
      </c>
      <c r="BI162" s="581">
        <f>K162*((Resultat_liste!$M164+20)/20)+Resultat_liste!$J164</f>
        <v>3</v>
      </c>
      <c r="BJ162" s="581">
        <f>L162*((Resultat_liste!$M164+20)/20)+Resultat_liste!$J164</f>
        <v>36</v>
      </c>
      <c r="BK162" s="581">
        <f>M162*((Resultat_liste!$M164+20)/20)+Resultat_liste!$J164</f>
        <v>3</v>
      </c>
      <c r="BL162" s="581">
        <f>N162*((Resultat_liste!$M164+20)/20)+Resultat_liste!$J164</f>
        <v>-30</v>
      </c>
      <c r="BM162" s="581">
        <f>O162*((Resultat_liste!$M164+20)/20)+Resultat_liste!$J164</f>
        <v>3</v>
      </c>
      <c r="BN162" s="581">
        <f>P162*((Resultat_liste!$M164+20)/20)+Resultat_liste!$J164</f>
        <v>36</v>
      </c>
      <c r="BO162" s="581">
        <f>Q162*((Resultat_liste!$M164+20)/20)+Resultat_liste!$J164</f>
        <v>3</v>
      </c>
      <c r="BP162" s="581">
        <f>R162*((Resultat_liste!$M164+20)/20)+Resultat_liste!$J164</f>
        <v>-30</v>
      </c>
      <c r="BQ162" s="581">
        <f>S162*((Resultat_liste!$M164+20)/20)+Resultat_liste!$J164</f>
        <v>3</v>
      </c>
      <c r="BR162" s="581">
        <f>T162*((Resultat_liste!$M164+20)/20)+Resultat_liste!$J164</f>
        <v>36</v>
      </c>
      <c r="BS162" s="581">
        <f>U162*((Resultat_liste!$M164+20)/20)+Resultat_liste!$J164</f>
        <v>3</v>
      </c>
      <c r="BT162" s="581">
        <f>V162*((Resultat_liste!$M164+20)/20)+Resultat_liste!$J164</f>
        <v>-30</v>
      </c>
      <c r="BU162" s="581">
        <f>W162*((Resultat_liste!$M164+20)/20)+Resultat_liste!$J164</f>
        <v>3</v>
      </c>
      <c r="BV162" s="581">
        <f>X162*((Resultat_liste!$M164+20)/20)+Resultat_liste!$J164</f>
        <v>36</v>
      </c>
      <c r="BW162" s="581">
        <f>Y162*((Resultat_liste!$M164+20)/20)+Resultat_liste!$J164</f>
        <v>3</v>
      </c>
      <c r="BX162" s="581">
        <f>Z162*((Resultat_liste!$M164+20)/20)+Resultat_liste!$J164</f>
        <v>-30</v>
      </c>
      <c r="BY162" s="581">
        <f>AA162*((Resultat_liste!$M164+20)/20)+Resultat_liste!$J164</f>
        <v>3</v>
      </c>
      <c r="BZ162" s="581">
        <f>AB162*((Resultat_liste!$M164+20)/20)+Resultat_liste!$J164</f>
        <v>36</v>
      </c>
      <c r="CA162" s="581">
        <f>AC162*((Resultat_liste!$M164+20)/20)+Resultat_liste!$J164</f>
        <v>3</v>
      </c>
      <c r="CB162" s="581">
        <f>AD162*((Resultat_liste!$M164+20)/20)+Resultat_liste!$J164</f>
        <v>-30</v>
      </c>
      <c r="CC162" s="581">
        <f>AE162*((Resultat_liste!$M164+20)/20)+Resultat_liste!$J164</f>
        <v>3</v>
      </c>
      <c r="CD162" s="581">
        <f>AF162*((Resultat_liste!$M164+20)/20)+Resultat_liste!$J164</f>
        <v>36</v>
      </c>
      <c r="CE162" s="581">
        <f>AG162*((Resultat_liste!$M164+20)/20)+Resultat_liste!$J164</f>
        <v>3</v>
      </c>
      <c r="CF162" s="581">
        <f>AH162*((Resultat_liste!$M164+20)/20)+Resultat_liste!$J164</f>
        <v>-30</v>
      </c>
      <c r="CG162" s="581">
        <f>AI162*((Resultat_liste!$M164+20)/20)+Resultat_liste!$J164</f>
        <v>3</v>
      </c>
      <c r="CH162" s="581">
        <f>AJ162*((Resultat_liste!$M164+20)/20)+Resultat_liste!$J164</f>
        <v>36</v>
      </c>
      <c r="CI162" s="581">
        <f>AK162*((Resultat_liste!$M164+20)/20)+Resultat_liste!$J164</f>
        <v>3</v>
      </c>
      <c r="CJ162" s="581">
        <f>AL162*((Resultat_liste!$M164+20)/20)+Resultat_liste!$J164</f>
        <v>-30</v>
      </c>
      <c r="CK162" s="581">
        <f>AM162*((Resultat_liste!$M164+20)/20)+Resultat_liste!$J164</f>
        <v>3</v>
      </c>
      <c r="CL162" s="581">
        <f>AN162*((Resultat_liste!$M164+20)/20)+Resultat_liste!$J164</f>
        <v>36</v>
      </c>
      <c r="CM162" s="581">
        <f>AO162*((Resultat_liste!$M164+20)/20)+Resultat_liste!$J164</f>
        <v>3</v>
      </c>
      <c r="CN162" s="581">
        <f>AP162*((Resultat_liste!$M164+20)/20)+Resultat_liste!$J164</f>
        <v>-30</v>
      </c>
      <c r="CO162" s="581">
        <f>AQ162*((Resultat_liste!$M164+20)/20)+Resultat_liste!$J164</f>
        <v>3</v>
      </c>
      <c r="CP162" s="581">
        <f>AR162*((Resultat_liste!$M164+20)/20)+Resultat_liste!$J164</f>
        <v>36</v>
      </c>
      <c r="CQ162" s="581">
        <f>AS162*((Resultat_liste!$M164+20)/20)+Resultat_liste!$J164</f>
        <v>3</v>
      </c>
      <c r="CR162" s="581">
        <f>AT162*((Resultat_liste!$M164+20)/20)+Resultat_liste!$J164</f>
        <v>-30</v>
      </c>
      <c r="CS162" s="581">
        <f>AU162*((Resultat_liste!$M164+20)/20)+Resultat_liste!$J164</f>
        <v>3</v>
      </c>
      <c r="CT162" s="581">
        <f>AV162*((Resultat_liste!$M164+20)/20)+Resultat_liste!$J164</f>
        <v>36</v>
      </c>
      <c r="CU162" s="581">
        <f>AW162*((Resultat_liste!$M164+20)/20)+Resultat_liste!$J164</f>
        <v>3</v>
      </c>
      <c r="CV162" s="581">
        <f>AX162*((Resultat_liste!$M164+20)/20)+Resultat_liste!$J164</f>
        <v>-30</v>
      </c>
      <c r="CW162" s="581">
        <f>AY162*((Resultat_liste!$M164+20)/20)+Resultat_liste!$J164</f>
        <v>3</v>
      </c>
      <c r="CX162" s="581">
        <f>AZ162*((Resultat_liste!$M164+20)/20)+Resultat_liste!$J164</f>
        <v>36</v>
      </c>
      <c r="CY162" s="581">
        <f>BA162*((Resultat_liste!$M164+20)/20)+Resultat_liste!$J164</f>
        <v>3</v>
      </c>
      <c r="CZ162" s="581">
        <f>BB162*((Resultat_liste!$M164+20)/20)+Resultat_liste!$J164</f>
        <v>-30</v>
      </c>
      <c r="DA162" s="581">
        <f>BC162*((Resultat_liste!$M164+20)/20)+Resultat_liste!$J164</f>
        <v>3</v>
      </c>
      <c r="DB162" s="581">
        <f>BD162*((Resultat_liste!$M164+20)/20)+Resultat_liste!$J164</f>
        <v>36</v>
      </c>
      <c r="DC162" s="581">
        <f>BE162*((Resultat_liste!$M164+20)/20)+Resultat_liste!$J164</f>
        <v>3</v>
      </c>
      <c r="DD162" s="581">
        <f>H162*((Resultat_liste!$Y164+20)/20)+Resultat_liste!$V164</f>
        <v>4</v>
      </c>
      <c r="DE162" s="581">
        <f>I162*((Resultat_liste!$Y164+20)/20)+Resultat_liste!$V164</f>
        <v>-6</v>
      </c>
      <c r="DF162" s="581">
        <f>J162*((Resultat_liste!$Y164+20)/20)+Resultat_liste!$V164</f>
        <v>-16</v>
      </c>
      <c r="DG162" s="581">
        <f>K162*((Resultat_liste!$Y164+20)/20)+Resultat_liste!$V164</f>
        <v>-6</v>
      </c>
      <c r="DH162" s="581">
        <f>L162*((Resultat_liste!$Y164+20)/20)+Resultat_liste!$V164</f>
        <v>4</v>
      </c>
      <c r="DI162" s="581">
        <f>M162*((Resultat_liste!$Y164+20)/20)+Resultat_liste!$V164</f>
        <v>-6</v>
      </c>
      <c r="DJ162" s="581">
        <f>N162*((Resultat_liste!$Y164+20)/20)+Resultat_liste!$V164</f>
        <v>-16</v>
      </c>
      <c r="DK162" s="581">
        <f>O162*((Resultat_liste!$Y164+20)/20)+Resultat_liste!$V164</f>
        <v>-6</v>
      </c>
      <c r="DL162" s="581">
        <f>P162*((Resultat_liste!$Y164+20)/20)+Resultat_liste!$V164</f>
        <v>4</v>
      </c>
      <c r="DM162" s="581">
        <f>Q162*((Resultat_liste!$Y164+20)/20)+Resultat_liste!$V164</f>
        <v>-6</v>
      </c>
      <c r="DN162" s="581">
        <f>R162*((Resultat_liste!$Y164+20)/20)+Resultat_liste!$V164</f>
        <v>-16</v>
      </c>
      <c r="DO162" s="581">
        <f>S162*((Resultat_liste!$Y164+20)/20)+Resultat_liste!$V164</f>
        <v>-6</v>
      </c>
      <c r="DP162" s="581">
        <f>T162*((Resultat_liste!$Y164+20)/20)+Resultat_liste!$V164</f>
        <v>4</v>
      </c>
      <c r="DQ162" s="581">
        <f>U162*((Resultat_liste!$Y164+20)/20)+Resultat_liste!$V164</f>
        <v>-6</v>
      </c>
      <c r="DR162" s="581">
        <f>V162*((Resultat_liste!$Y164+20)/20)+Resultat_liste!$V164</f>
        <v>-16</v>
      </c>
      <c r="DS162" s="581">
        <f>W162*((Resultat_liste!$Y164+20)/20)+Resultat_liste!$V164</f>
        <v>-6</v>
      </c>
      <c r="DT162" s="581">
        <f>X162*((Resultat_liste!$Y164+20)/20)+Resultat_liste!$V164</f>
        <v>4</v>
      </c>
      <c r="DU162" s="581">
        <f>Y162*((Resultat_liste!$Y164+20)/20)+Resultat_liste!$V164</f>
        <v>-6</v>
      </c>
      <c r="DV162" s="581">
        <f>Z162*((Resultat_liste!$Y164+20)/20)+Resultat_liste!$V164</f>
        <v>-16</v>
      </c>
      <c r="DW162" s="581">
        <f>AA162*((Resultat_liste!$Y164+20)/20)+Resultat_liste!$V164</f>
        <v>-6</v>
      </c>
      <c r="DX162" s="581">
        <f>AB162*((Resultat_liste!$Y164+20)/20)+Resultat_liste!$V164</f>
        <v>4</v>
      </c>
      <c r="DY162" s="581">
        <f>AC162*((Resultat_liste!$Y164+20)/20)+Resultat_liste!$V164</f>
        <v>-6</v>
      </c>
      <c r="DZ162" s="581">
        <f>AD162*((Resultat_liste!$Y164+20)/20)+Resultat_liste!$V164</f>
        <v>-16</v>
      </c>
      <c r="EA162" s="581">
        <f>AE162*((Resultat_liste!$Y164+20)/20)+Resultat_liste!$V164</f>
        <v>-6</v>
      </c>
      <c r="EB162" s="581">
        <f>AF162*((Resultat_liste!$Y164+20)/20)+Resultat_liste!$V164</f>
        <v>4</v>
      </c>
      <c r="EC162" s="581">
        <f>AG162*((Resultat_liste!$Y164+20)/20)+Resultat_liste!$V164</f>
        <v>-6</v>
      </c>
      <c r="ED162" s="581">
        <f>AH162*((Resultat_liste!$Y164+20)/20)+Resultat_liste!$V164</f>
        <v>-16</v>
      </c>
      <c r="EE162" s="581">
        <f>AI162*((Resultat_liste!$Y164+20)/20)+Resultat_liste!$V164</f>
        <v>-6</v>
      </c>
      <c r="EF162" s="581">
        <f>AJ162*((Resultat_liste!$Y164+20)/20)+Resultat_liste!$V164</f>
        <v>4</v>
      </c>
      <c r="EG162" s="581">
        <f>AK162*((Resultat_liste!$Y164+20)/20)+Resultat_liste!$V164</f>
        <v>-6</v>
      </c>
      <c r="EH162" s="581">
        <f>AL162*((Resultat_liste!$Y164+20)/20)+Resultat_liste!$V164</f>
        <v>-16</v>
      </c>
      <c r="EI162" s="581">
        <f>AM162*((Resultat_liste!$Y164+20)/20)+Resultat_liste!$V164</f>
        <v>-6</v>
      </c>
      <c r="EJ162" s="581">
        <f>AN162*((Resultat_liste!$Y164+20)/20)+Resultat_liste!$V164</f>
        <v>4</v>
      </c>
      <c r="EK162" s="581">
        <f>AO162*((Resultat_liste!$Y164+20)/20)+Resultat_liste!$V164</f>
        <v>-6</v>
      </c>
      <c r="EL162" s="581">
        <f>AP162*((Resultat_liste!$Y164+20)/20)+Resultat_liste!$V164</f>
        <v>-16</v>
      </c>
      <c r="EM162" s="581">
        <f>AQ162*((Resultat_liste!$Y164+20)/20)+Resultat_liste!$V164</f>
        <v>-6</v>
      </c>
      <c r="EN162" s="581">
        <f>AR162*((Resultat_liste!$Y164+20)/20)+Resultat_liste!$V164</f>
        <v>4</v>
      </c>
      <c r="EO162" s="581">
        <f>AS162*((Resultat_liste!$Y164+20)/20)+Resultat_liste!$V164</f>
        <v>-6</v>
      </c>
      <c r="EP162" s="581">
        <f>AT162*((Resultat_liste!$Y164+20)/20)+Resultat_liste!$V164</f>
        <v>-16</v>
      </c>
      <c r="EQ162" s="581">
        <f>AU162*((Resultat_liste!$Y164+20)/20)+Resultat_liste!$V164</f>
        <v>-6</v>
      </c>
      <c r="ER162" s="581">
        <f>AV162*((Resultat_liste!$Y164+20)/20)+Resultat_liste!$V164</f>
        <v>4</v>
      </c>
      <c r="ES162" s="581">
        <f>AW162*((Resultat_liste!$Y164+20)/20)+Resultat_liste!$V164</f>
        <v>-6</v>
      </c>
      <c r="ET162" s="581">
        <f>AX162*((Resultat_liste!$Y164+20)/20)+Resultat_liste!$V164</f>
        <v>-16</v>
      </c>
      <c r="EU162" s="581">
        <f>AY162*((Resultat_liste!$Y164+20)/20)+Resultat_liste!$V164</f>
        <v>-6</v>
      </c>
      <c r="EV162" s="581">
        <f>AZ162*((Resultat_liste!$Y164+20)/20)+Resultat_liste!$V164</f>
        <v>4</v>
      </c>
      <c r="EW162" s="581">
        <f>BA162*((Resultat_liste!$Y164+20)/20)+Resultat_liste!$V164</f>
        <v>-6</v>
      </c>
      <c r="EX162" s="581">
        <f>BB162*((Resultat_liste!$Y164+20)/20)+Resultat_liste!$V164</f>
        <v>-16</v>
      </c>
      <c r="EY162" s="581">
        <f>BC162*((Resultat_liste!$Y164+20)/20)+Resultat_liste!$V164</f>
        <v>-6</v>
      </c>
      <c r="EZ162" s="581">
        <f>BD162*((Resultat_liste!$Y164+20)/20)+Resultat_liste!$V164</f>
        <v>4</v>
      </c>
      <c r="FA162" s="581">
        <f>BE162*((Resultat_liste!$Y164+20)/20)+Resultat_liste!$V164</f>
        <v>-6</v>
      </c>
      <c r="FB162" s="581">
        <f t="shared" si="272"/>
        <v>20</v>
      </c>
      <c r="FC162" s="581">
        <f t="shared" si="273"/>
        <v>0</v>
      </c>
      <c r="FD162" s="581">
        <f t="shared" si="274"/>
        <v>-20</v>
      </c>
      <c r="FE162" s="581">
        <f t="shared" si="275"/>
        <v>0</v>
      </c>
      <c r="FF162" s="581">
        <f t="shared" si="276"/>
        <v>20</v>
      </c>
      <c r="FG162" s="581">
        <f t="shared" si="277"/>
        <v>0</v>
      </c>
      <c r="FH162" s="581">
        <f t="shared" si="278"/>
        <v>-20</v>
      </c>
      <c r="FI162" s="581">
        <f t="shared" si="279"/>
        <v>0</v>
      </c>
      <c r="FJ162" s="581">
        <f t="shared" si="280"/>
        <v>20</v>
      </c>
      <c r="FK162" s="581">
        <f t="shared" si="281"/>
        <v>0</v>
      </c>
      <c r="FL162" s="581">
        <f t="shared" si="282"/>
        <v>-20</v>
      </c>
      <c r="FM162" s="581">
        <f t="shared" si="283"/>
        <v>0</v>
      </c>
      <c r="FN162" s="581">
        <f t="shared" si="284"/>
        <v>20</v>
      </c>
      <c r="FO162" s="581">
        <f t="shared" si="285"/>
        <v>0</v>
      </c>
      <c r="FP162" s="581">
        <f t="shared" si="286"/>
        <v>-20</v>
      </c>
      <c r="FQ162" s="581">
        <f t="shared" si="287"/>
        <v>0</v>
      </c>
      <c r="FR162" s="581">
        <f t="shared" si="288"/>
        <v>20</v>
      </c>
      <c r="FS162" s="581">
        <f t="shared" si="289"/>
        <v>0</v>
      </c>
      <c r="FT162" s="581">
        <f t="shared" si="290"/>
        <v>-20</v>
      </c>
      <c r="FU162" s="581">
        <f t="shared" si="291"/>
        <v>0</v>
      </c>
      <c r="FV162" s="581">
        <f t="shared" si="292"/>
        <v>20</v>
      </c>
      <c r="FW162" s="581">
        <f t="shared" si="293"/>
        <v>0</v>
      </c>
      <c r="FX162" s="581">
        <f t="shared" si="294"/>
        <v>-20</v>
      </c>
      <c r="FY162" s="581">
        <f t="shared" si="295"/>
        <v>0</v>
      </c>
      <c r="FZ162" s="581">
        <f t="shared" si="296"/>
        <v>20</v>
      </c>
      <c r="GA162" s="581">
        <f t="shared" si="297"/>
        <v>0</v>
      </c>
      <c r="GB162" s="581">
        <f t="shared" si="201"/>
        <v>-20</v>
      </c>
      <c r="GC162" s="581">
        <f t="shared" si="202"/>
        <v>0</v>
      </c>
      <c r="GD162" s="581">
        <f t="shared" si="203"/>
        <v>20</v>
      </c>
      <c r="GE162" s="581">
        <f t="shared" si="204"/>
        <v>0</v>
      </c>
      <c r="GF162" s="581">
        <f t="shared" si="205"/>
        <v>-20</v>
      </c>
      <c r="GG162" s="581">
        <f t="shared" si="206"/>
        <v>0</v>
      </c>
      <c r="GH162" s="581">
        <f t="shared" si="207"/>
        <v>20</v>
      </c>
      <c r="GI162" s="581">
        <f t="shared" si="208"/>
        <v>0</v>
      </c>
      <c r="GJ162" s="581">
        <f t="shared" si="209"/>
        <v>-20</v>
      </c>
      <c r="GK162" s="581">
        <f t="shared" si="210"/>
        <v>0</v>
      </c>
      <c r="GL162" s="581">
        <f t="shared" si="211"/>
        <v>20</v>
      </c>
      <c r="GM162" s="581">
        <f t="shared" si="212"/>
        <v>0</v>
      </c>
      <c r="GN162" s="581">
        <f t="shared" si="213"/>
        <v>-20</v>
      </c>
      <c r="GO162" s="581">
        <f t="shared" si="214"/>
        <v>0</v>
      </c>
      <c r="GP162" s="581">
        <f t="shared" si="215"/>
        <v>20</v>
      </c>
      <c r="GQ162" s="581">
        <f t="shared" si="216"/>
        <v>0</v>
      </c>
      <c r="GR162" s="581">
        <f t="shared" si="217"/>
        <v>-20</v>
      </c>
      <c r="GS162" s="581">
        <f t="shared" si="218"/>
        <v>0</v>
      </c>
      <c r="GT162" s="581">
        <f t="shared" si="219"/>
        <v>20</v>
      </c>
      <c r="GU162" s="581">
        <f t="shared" si="220"/>
        <v>0</v>
      </c>
      <c r="GV162" s="581">
        <f t="shared" si="221"/>
        <v>-20</v>
      </c>
      <c r="GW162" s="581">
        <f t="shared" si="222"/>
        <v>0</v>
      </c>
      <c r="GX162" s="581">
        <f t="shared" si="223"/>
        <v>20</v>
      </c>
      <c r="GY162" s="581">
        <f t="shared" si="224"/>
        <v>0</v>
      </c>
    </row>
    <row r="163" spans="1:207" ht="16.5" thickTop="1" thickBot="1" x14ac:dyDescent="0.3">
      <c r="A163" s="581">
        <v>1620</v>
      </c>
      <c r="B163" s="584" t="s">
        <v>138</v>
      </c>
      <c r="C163" s="581">
        <f t="shared" si="298"/>
        <v>23</v>
      </c>
      <c r="D163" s="581">
        <f t="shared" si="225"/>
        <v>2305</v>
      </c>
      <c r="E163" s="581">
        <v>1620</v>
      </c>
      <c r="F163" s="581">
        <f t="shared" si="299"/>
        <v>5</v>
      </c>
      <c r="G163" s="582" t="str">
        <f t="shared" si="200"/>
        <v>Blanc irisé</v>
      </c>
      <c r="H163" s="581">
        <v>20</v>
      </c>
      <c r="I163" s="581">
        <v>0</v>
      </c>
      <c r="J163" s="581">
        <v>-20</v>
      </c>
      <c r="K163" s="581">
        <v>0</v>
      </c>
      <c r="L163" s="581">
        <f t="shared" si="226"/>
        <v>20</v>
      </c>
      <c r="M163" s="581">
        <f t="shared" si="227"/>
        <v>0</v>
      </c>
      <c r="N163" s="581">
        <f t="shared" si="228"/>
        <v>-20</v>
      </c>
      <c r="O163" s="581">
        <f t="shared" si="229"/>
        <v>0</v>
      </c>
      <c r="P163" s="581">
        <f t="shared" si="230"/>
        <v>20</v>
      </c>
      <c r="Q163" s="581">
        <f t="shared" si="231"/>
        <v>0</v>
      </c>
      <c r="R163" s="581">
        <f t="shared" si="232"/>
        <v>-20</v>
      </c>
      <c r="S163" s="581">
        <f t="shared" si="233"/>
        <v>0</v>
      </c>
      <c r="T163" s="581">
        <f t="shared" si="234"/>
        <v>20</v>
      </c>
      <c r="U163" s="581">
        <f t="shared" si="235"/>
        <v>0</v>
      </c>
      <c r="V163" s="581">
        <f t="shared" si="236"/>
        <v>-20</v>
      </c>
      <c r="W163" s="581">
        <f t="shared" si="237"/>
        <v>0</v>
      </c>
      <c r="X163" s="581">
        <f t="shared" si="238"/>
        <v>20</v>
      </c>
      <c r="Y163" s="581">
        <f t="shared" si="239"/>
        <v>0</v>
      </c>
      <c r="Z163" s="581">
        <f t="shared" si="240"/>
        <v>-20</v>
      </c>
      <c r="AA163" s="581">
        <f t="shared" si="241"/>
        <v>0</v>
      </c>
      <c r="AB163" s="581">
        <f t="shared" si="242"/>
        <v>20</v>
      </c>
      <c r="AC163" s="581">
        <f t="shared" si="243"/>
        <v>0</v>
      </c>
      <c r="AD163" s="581">
        <f t="shared" si="244"/>
        <v>-20</v>
      </c>
      <c r="AE163" s="581">
        <f t="shared" si="245"/>
        <v>0</v>
      </c>
      <c r="AF163" s="581">
        <f t="shared" si="246"/>
        <v>20</v>
      </c>
      <c r="AG163" s="581">
        <f t="shared" si="247"/>
        <v>0</v>
      </c>
      <c r="AH163" s="581">
        <f t="shared" si="248"/>
        <v>-20</v>
      </c>
      <c r="AI163" s="581">
        <f t="shared" si="249"/>
        <v>0</v>
      </c>
      <c r="AJ163" s="581">
        <f t="shared" si="250"/>
        <v>20</v>
      </c>
      <c r="AK163" s="581">
        <f t="shared" si="251"/>
        <v>0</v>
      </c>
      <c r="AL163" s="581">
        <f t="shared" si="252"/>
        <v>-20</v>
      </c>
      <c r="AM163" s="581">
        <f t="shared" si="253"/>
        <v>0</v>
      </c>
      <c r="AN163" s="581">
        <f t="shared" si="254"/>
        <v>20</v>
      </c>
      <c r="AO163" s="581">
        <f t="shared" si="255"/>
        <v>0</v>
      </c>
      <c r="AP163" s="581">
        <f t="shared" si="256"/>
        <v>-20</v>
      </c>
      <c r="AQ163" s="581">
        <f t="shared" si="257"/>
        <v>0</v>
      </c>
      <c r="AR163" s="581">
        <f t="shared" si="258"/>
        <v>20</v>
      </c>
      <c r="AS163" s="581">
        <f t="shared" si="259"/>
        <v>0</v>
      </c>
      <c r="AT163" s="581">
        <f t="shared" si="260"/>
        <v>-20</v>
      </c>
      <c r="AU163" s="581">
        <f t="shared" si="261"/>
        <v>0</v>
      </c>
      <c r="AV163" s="581">
        <f t="shared" si="262"/>
        <v>20</v>
      </c>
      <c r="AW163" s="581">
        <f t="shared" si="263"/>
        <v>0</v>
      </c>
      <c r="AX163" s="581">
        <f t="shared" si="264"/>
        <v>-20</v>
      </c>
      <c r="AY163" s="581">
        <f t="shared" si="265"/>
        <v>0</v>
      </c>
      <c r="AZ163" s="581">
        <f t="shared" si="266"/>
        <v>20</v>
      </c>
      <c r="BA163" s="581">
        <f t="shared" si="267"/>
        <v>0</v>
      </c>
      <c r="BB163" s="581">
        <f t="shared" si="268"/>
        <v>-20</v>
      </c>
      <c r="BC163" s="581">
        <f t="shared" si="269"/>
        <v>0</v>
      </c>
      <c r="BD163" s="581">
        <f t="shared" si="270"/>
        <v>20</v>
      </c>
      <c r="BE163" s="581">
        <f t="shared" si="271"/>
        <v>0</v>
      </c>
      <c r="BF163" s="581">
        <f>H163*((Resultat_liste!$M165+20)/20)+Resultat_liste!$J165</f>
        <v>37</v>
      </c>
      <c r="BG163" s="581">
        <f>I163*((Resultat_liste!$M165+20)/20)+Resultat_liste!$J165</f>
        <v>5</v>
      </c>
      <c r="BH163" s="581">
        <f>J163*((Resultat_liste!$M165+20)/20)+Resultat_liste!$J165</f>
        <v>-27</v>
      </c>
      <c r="BI163" s="581">
        <f>K163*((Resultat_liste!$M165+20)/20)+Resultat_liste!$J165</f>
        <v>5</v>
      </c>
      <c r="BJ163" s="581">
        <f>L163*((Resultat_liste!$M165+20)/20)+Resultat_liste!$J165</f>
        <v>37</v>
      </c>
      <c r="BK163" s="581">
        <f>M163*((Resultat_liste!$M165+20)/20)+Resultat_liste!$J165</f>
        <v>5</v>
      </c>
      <c r="BL163" s="581">
        <f>N163*((Resultat_liste!$M165+20)/20)+Resultat_liste!$J165</f>
        <v>-27</v>
      </c>
      <c r="BM163" s="581">
        <f>O163*((Resultat_liste!$M165+20)/20)+Resultat_liste!$J165</f>
        <v>5</v>
      </c>
      <c r="BN163" s="581">
        <f>P163*((Resultat_liste!$M165+20)/20)+Resultat_liste!$J165</f>
        <v>37</v>
      </c>
      <c r="BO163" s="581">
        <f>Q163*((Resultat_liste!$M165+20)/20)+Resultat_liste!$J165</f>
        <v>5</v>
      </c>
      <c r="BP163" s="581">
        <f>R163*((Resultat_liste!$M165+20)/20)+Resultat_liste!$J165</f>
        <v>-27</v>
      </c>
      <c r="BQ163" s="581">
        <f>S163*((Resultat_liste!$M165+20)/20)+Resultat_liste!$J165</f>
        <v>5</v>
      </c>
      <c r="BR163" s="581">
        <f>T163*((Resultat_liste!$M165+20)/20)+Resultat_liste!$J165</f>
        <v>37</v>
      </c>
      <c r="BS163" s="581">
        <f>U163*((Resultat_liste!$M165+20)/20)+Resultat_liste!$J165</f>
        <v>5</v>
      </c>
      <c r="BT163" s="581">
        <f>V163*((Resultat_liste!$M165+20)/20)+Resultat_liste!$J165</f>
        <v>-27</v>
      </c>
      <c r="BU163" s="581">
        <f>W163*((Resultat_liste!$M165+20)/20)+Resultat_liste!$J165</f>
        <v>5</v>
      </c>
      <c r="BV163" s="581">
        <f>X163*((Resultat_liste!$M165+20)/20)+Resultat_liste!$J165</f>
        <v>37</v>
      </c>
      <c r="BW163" s="581">
        <f>Y163*((Resultat_liste!$M165+20)/20)+Resultat_liste!$J165</f>
        <v>5</v>
      </c>
      <c r="BX163" s="581">
        <f>Z163*((Resultat_liste!$M165+20)/20)+Resultat_liste!$J165</f>
        <v>-27</v>
      </c>
      <c r="BY163" s="581">
        <f>AA163*((Resultat_liste!$M165+20)/20)+Resultat_liste!$J165</f>
        <v>5</v>
      </c>
      <c r="BZ163" s="581">
        <f>AB163*((Resultat_liste!$M165+20)/20)+Resultat_liste!$J165</f>
        <v>37</v>
      </c>
      <c r="CA163" s="581">
        <f>AC163*((Resultat_liste!$M165+20)/20)+Resultat_liste!$J165</f>
        <v>5</v>
      </c>
      <c r="CB163" s="581">
        <f>AD163*((Resultat_liste!$M165+20)/20)+Resultat_liste!$J165</f>
        <v>-27</v>
      </c>
      <c r="CC163" s="581">
        <f>AE163*((Resultat_liste!$M165+20)/20)+Resultat_liste!$J165</f>
        <v>5</v>
      </c>
      <c r="CD163" s="581">
        <f>AF163*((Resultat_liste!$M165+20)/20)+Resultat_liste!$J165</f>
        <v>37</v>
      </c>
      <c r="CE163" s="581">
        <f>AG163*((Resultat_liste!$M165+20)/20)+Resultat_liste!$J165</f>
        <v>5</v>
      </c>
      <c r="CF163" s="581">
        <f>AH163*((Resultat_liste!$M165+20)/20)+Resultat_liste!$J165</f>
        <v>-27</v>
      </c>
      <c r="CG163" s="581">
        <f>AI163*((Resultat_liste!$M165+20)/20)+Resultat_liste!$J165</f>
        <v>5</v>
      </c>
      <c r="CH163" s="581">
        <f>AJ163*((Resultat_liste!$M165+20)/20)+Resultat_liste!$J165</f>
        <v>37</v>
      </c>
      <c r="CI163" s="581">
        <f>AK163*((Resultat_liste!$M165+20)/20)+Resultat_liste!$J165</f>
        <v>5</v>
      </c>
      <c r="CJ163" s="581">
        <f>AL163*((Resultat_liste!$M165+20)/20)+Resultat_liste!$J165</f>
        <v>-27</v>
      </c>
      <c r="CK163" s="581">
        <f>AM163*((Resultat_liste!$M165+20)/20)+Resultat_liste!$J165</f>
        <v>5</v>
      </c>
      <c r="CL163" s="581">
        <f>AN163*((Resultat_liste!$M165+20)/20)+Resultat_liste!$J165</f>
        <v>37</v>
      </c>
      <c r="CM163" s="581">
        <f>AO163*((Resultat_liste!$M165+20)/20)+Resultat_liste!$J165</f>
        <v>5</v>
      </c>
      <c r="CN163" s="581">
        <f>AP163*((Resultat_liste!$M165+20)/20)+Resultat_liste!$J165</f>
        <v>-27</v>
      </c>
      <c r="CO163" s="581">
        <f>AQ163*((Resultat_liste!$M165+20)/20)+Resultat_liste!$J165</f>
        <v>5</v>
      </c>
      <c r="CP163" s="581">
        <f>AR163*((Resultat_liste!$M165+20)/20)+Resultat_liste!$J165</f>
        <v>37</v>
      </c>
      <c r="CQ163" s="581">
        <f>AS163*((Resultat_liste!$M165+20)/20)+Resultat_liste!$J165</f>
        <v>5</v>
      </c>
      <c r="CR163" s="581">
        <f>AT163*((Resultat_liste!$M165+20)/20)+Resultat_liste!$J165</f>
        <v>-27</v>
      </c>
      <c r="CS163" s="581">
        <f>AU163*((Resultat_liste!$M165+20)/20)+Resultat_liste!$J165</f>
        <v>5</v>
      </c>
      <c r="CT163" s="581">
        <f>AV163*((Resultat_liste!$M165+20)/20)+Resultat_liste!$J165</f>
        <v>37</v>
      </c>
      <c r="CU163" s="581">
        <f>AW163*((Resultat_liste!$M165+20)/20)+Resultat_liste!$J165</f>
        <v>5</v>
      </c>
      <c r="CV163" s="581">
        <f>AX163*((Resultat_liste!$M165+20)/20)+Resultat_liste!$J165</f>
        <v>-27</v>
      </c>
      <c r="CW163" s="581">
        <f>AY163*((Resultat_liste!$M165+20)/20)+Resultat_liste!$J165</f>
        <v>5</v>
      </c>
      <c r="CX163" s="581">
        <f>AZ163*((Resultat_liste!$M165+20)/20)+Resultat_liste!$J165</f>
        <v>37</v>
      </c>
      <c r="CY163" s="581">
        <f>BA163*((Resultat_liste!$M165+20)/20)+Resultat_liste!$J165</f>
        <v>5</v>
      </c>
      <c r="CZ163" s="581">
        <f>BB163*((Resultat_liste!$M165+20)/20)+Resultat_liste!$J165</f>
        <v>-27</v>
      </c>
      <c r="DA163" s="581">
        <f>BC163*((Resultat_liste!$M165+20)/20)+Resultat_liste!$J165</f>
        <v>5</v>
      </c>
      <c r="DB163" s="581">
        <f>BD163*((Resultat_liste!$M165+20)/20)+Resultat_liste!$J165</f>
        <v>37</v>
      </c>
      <c r="DC163" s="581">
        <f>BE163*((Resultat_liste!$M165+20)/20)+Resultat_liste!$J165</f>
        <v>5</v>
      </c>
      <c r="DD163" s="581">
        <f>H163*((Resultat_liste!$Y165+20)/20)+Resultat_liste!$V165</f>
        <v>15</v>
      </c>
      <c r="DE163" s="581">
        <f>I163*((Resultat_liste!$Y165+20)/20)+Resultat_liste!$V165</f>
        <v>-15</v>
      </c>
      <c r="DF163" s="581">
        <f>J163*((Resultat_liste!$Y165+20)/20)+Resultat_liste!$V165</f>
        <v>-45</v>
      </c>
      <c r="DG163" s="581">
        <f>K163*((Resultat_liste!$Y165+20)/20)+Resultat_liste!$V165</f>
        <v>-15</v>
      </c>
      <c r="DH163" s="581">
        <f>L163*((Resultat_liste!$Y165+20)/20)+Resultat_liste!$V165</f>
        <v>15</v>
      </c>
      <c r="DI163" s="581">
        <f>M163*((Resultat_liste!$Y165+20)/20)+Resultat_liste!$V165</f>
        <v>-15</v>
      </c>
      <c r="DJ163" s="581">
        <f>N163*((Resultat_liste!$Y165+20)/20)+Resultat_liste!$V165</f>
        <v>-45</v>
      </c>
      <c r="DK163" s="581">
        <f>O163*((Resultat_liste!$Y165+20)/20)+Resultat_liste!$V165</f>
        <v>-15</v>
      </c>
      <c r="DL163" s="581">
        <f>P163*((Resultat_liste!$Y165+20)/20)+Resultat_liste!$V165</f>
        <v>15</v>
      </c>
      <c r="DM163" s="581">
        <f>Q163*((Resultat_liste!$Y165+20)/20)+Resultat_liste!$V165</f>
        <v>-15</v>
      </c>
      <c r="DN163" s="581">
        <f>R163*((Resultat_liste!$Y165+20)/20)+Resultat_liste!$V165</f>
        <v>-45</v>
      </c>
      <c r="DO163" s="581">
        <f>S163*((Resultat_liste!$Y165+20)/20)+Resultat_liste!$V165</f>
        <v>-15</v>
      </c>
      <c r="DP163" s="581">
        <f>T163*((Resultat_liste!$Y165+20)/20)+Resultat_liste!$V165</f>
        <v>15</v>
      </c>
      <c r="DQ163" s="581">
        <f>U163*((Resultat_liste!$Y165+20)/20)+Resultat_liste!$V165</f>
        <v>-15</v>
      </c>
      <c r="DR163" s="581">
        <f>V163*((Resultat_liste!$Y165+20)/20)+Resultat_liste!$V165</f>
        <v>-45</v>
      </c>
      <c r="DS163" s="581">
        <f>W163*((Resultat_liste!$Y165+20)/20)+Resultat_liste!$V165</f>
        <v>-15</v>
      </c>
      <c r="DT163" s="581">
        <f>X163*((Resultat_liste!$Y165+20)/20)+Resultat_liste!$V165</f>
        <v>15</v>
      </c>
      <c r="DU163" s="581">
        <f>Y163*((Resultat_liste!$Y165+20)/20)+Resultat_liste!$V165</f>
        <v>-15</v>
      </c>
      <c r="DV163" s="581">
        <f>Z163*((Resultat_liste!$Y165+20)/20)+Resultat_liste!$V165</f>
        <v>-45</v>
      </c>
      <c r="DW163" s="581">
        <f>AA163*((Resultat_liste!$Y165+20)/20)+Resultat_liste!$V165</f>
        <v>-15</v>
      </c>
      <c r="DX163" s="581">
        <f>AB163*((Resultat_liste!$Y165+20)/20)+Resultat_liste!$V165</f>
        <v>15</v>
      </c>
      <c r="DY163" s="581">
        <f>AC163*((Resultat_liste!$Y165+20)/20)+Resultat_liste!$V165</f>
        <v>-15</v>
      </c>
      <c r="DZ163" s="581">
        <f>AD163*((Resultat_liste!$Y165+20)/20)+Resultat_liste!$V165</f>
        <v>-45</v>
      </c>
      <c r="EA163" s="581">
        <f>AE163*((Resultat_liste!$Y165+20)/20)+Resultat_liste!$V165</f>
        <v>-15</v>
      </c>
      <c r="EB163" s="581">
        <f>AF163*((Resultat_liste!$Y165+20)/20)+Resultat_liste!$V165</f>
        <v>15</v>
      </c>
      <c r="EC163" s="581">
        <f>AG163*((Resultat_liste!$Y165+20)/20)+Resultat_liste!$V165</f>
        <v>-15</v>
      </c>
      <c r="ED163" s="581">
        <f>AH163*((Resultat_liste!$Y165+20)/20)+Resultat_liste!$V165</f>
        <v>-45</v>
      </c>
      <c r="EE163" s="581">
        <f>AI163*((Resultat_liste!$Y165+20)/20)+Resultat_liste!$V165</f>
        <v>-15</v>
      </c>
      <c r="EF163" s="581">
        <f>AJ163*((Resultat_liste!$Y165+20)/20)+Resultat_liste!$V165</f>
        <v>15</v>
      </c>
      <c r="EG163" s="581">
        <f>AK163*((Resultat_liste!$Y165+20)/20)+Resultat_liste!$V165</f>
        <v>-15</v>
      </c>
      <c r="EH163" s="581">
        <f>AL163*((Resultat_liste!$Y165+20)/20)+Resultat_liste!$V165</f>
        <v>-45</v>
      </c>
      <c r="EI163" s="581">
        <f>AM163*((Resultat_liste!$Y165+20)/20)+Resultat_liste!$V165</f>
        <v>-15</v>
      </c>
      <c r="EJ163" s="581">
        <f>AN163*((Resultat_liste!$Y165+20)/20)+Resultat_liste!$V165</f>
        <v>15</v>
      </c>
      <c r="EK163" s="581">
        <f>AO163*((Resultat_liste!$Y165+20)/20)+Resultat_liste!$V165</f>
        <v>-15</v>
      </c>
      <c r="EL163" s="581">
        <f>AP163*((Resultat_liste!$Y165+20)/20)+Resultat_liste!$V165</f>
        <v>-45</v>
      </c>
      <c r="EM163" s="581">
        <f>AQ163*((Resultat_liste!$Y165+20)/20)+Resultat_liste!$V165</f>
        <v>-15</v>
      </c>
      <c r="EN163" s="581">
        <f>AR163*((Resultat_liste!$Y165+20)/20)+Resultat_liste!$V165</f>
        <v>15</v>
      </c>
      <c r="EO163" s="581">
        <f>AS163*((Resultat_liste!$Y165+20)/20)+Resultat_liste!$V165</f>
        <v>-15</v>
      </c>
      <c r="EP163" s="581">
        <f>AT163*((Resultat_liste!$Y165+20)/20)+Resultat_liste!$V165</f>
        <v>-45</v>
      </c>
      <c r="EQ163" s="581">
        <f>AU163*((Resultat_liste!$Y165+20)/20)+Resultat_liste!$V165</f>
        <v>-15</v>
      </c>
      <c r="ER163" s="581">
        <f>AV163*((Resultat_liste!$Y165+20)/20)+Resultat_liste!$V165</f>
        <v>15</v>
      </c>
      <c r="ES163" s="581">
        <f>AW163*((Resultat_liste!$Y165+20)/20)+Resultat_liste!$V165</f>
        <v>-15</v>
      </c>
      <c r="ET163" s="581">
        <f>AX163*((Resultat_liste!$Y165+20)/20)+Resultat_liste!$V165</f>
        <v>-45</v>
      </c>
      <c r="EU163" s="581">
        <f>AY163*((Resultat_liste!$Y165+20)/20)+Resultat_liste!$V165</f>
        <v>-15</v>
      </c>
      <c r="EV163" s="581">
        <f>AZ163*((Resultat_liste!$Y165+20)/20)+Resultat_liste!$V165</f>
        <v>15</v>
      </c>
      <c r="EW163" s="581">
        <f>BA163*((Resultat_liste!$Y165+20)/20)+Resultat_liste!$V165</f>
        <v>-15</v>
      </c>
      <c r="EX163" s="581">
        <f>BB163*((Resultat_liste!$Y165+20)/20)+Resultat_liste!$V165</f>
        <v>-45</v>
      </c>
      <c r="EY163" s="581">
        <f>BC163*((Resultat_liste!$Y165+20)/20)+Resultat_liste!$V165</f>
        <v>-15</v>
      </c>
      <c r="EZ163" s="581">
        <f>BD163*((Resultat_liste!$Y165+20)/20)+Resultat_liste!$V165</f>
        <v>15</v>
      </c>
      <c r="FA163" s="581">
        <f>BE163*((Resultat_liste!$Y165+20)/20)+Resultat_liste!$V165</f>
        <v>-15</v>
      </c>
      <c r="FB163" s="581">
        <f t="shared" si="272"/>
        <v>20</v>
      </c>
      <c r="FC163" s="581">
        <f t="shared" si="273"/>
        <v>0</v>
      </c>
      <c r="FD163" s="581">
        <f t="shared" si="274"/>
        <v>-20</v>
      </c>
      <c r="FE163" s="581">
        <f t="shared" si="275"/>
        <v>0</v>
      </c>
      <c r="FF163" s="581">
        <f t="shared" si="276"/>
        <v>20</v>
      </c>
      <c r="FG163" s="581">
        <f t="shared" si="277"/>
        <v>0</v>
      </c>
      <c r="FH163" s="581">
        <f t="shared" si="278"/>
        <v>-20</v>
      </c>
      <c r="FI163" s="581">
        <f t="shared" si="279"/>
        <v>0</v>
      </c>
      <c r="FJ163" s="581">
        <f t="shared" si="280"/>
        <v>20</v>
      </c>
      <c r="FK163" s="581">
        <f t="shared" si="281"/>
        <v>0</v>
      </c>
      <c r="FL163" s="581">
        <f t="shared" si="282"/>
        <v>-20</v>
      </c>
      <c r="FM163" s="581">
        <f t="shared" si="283"/>
        <v>0</v>
      </c>
      <c r="FN163" s="581">
        <f t="shared" si="284"/>
        <v>20</v>
      </c>
      <c r="FO163" s="581">
        <f t="shared" si="285"/>
        <v>0</v>
      </c>
      <c r="FP163" s="581">
        <f t="shared" si="286"/>
        <v>-20</v>
      </c>
      <c r="FQ163" s="581">
        <f t="shared" si="287"/>
        <v>0</v>
      </c>
      <c r="FR163" s="581">
        <f t="shared" si="288"/>
        <v>20</v>
      </c>
      <c r="FS163" s="581">
        <f t="shared" si="289"/>
        <v>0</v>
      </c>
      <c r="FT163" s="581">
        <f t="shared" si="290"/>
        <v>-20</v>
      </c>
      <c r="FU163" s="581">
        <f t="shared" si="291"/>
        <v>0</v>
      </c>
      <c r="FV163" s="581">
        <f t="shared" si="292"/>
        <v>20</v>
      </c>
      <c r="FW163" s="581">
        <f t="shared" si="293"/>
        <v>0</v>
      </c>
      <c r="FX163" s="581">
        <f t="shared" si="294"/>
        <v>-20</v>
      </c>
      <c r="FY163" s="581">
        <f t="shared" si="295"/>
        <v>0</v>
      </c>
      <c r="FZ163" s="581">
        <f t="shared" si="296"/>
        <v>20</v>
      </c>
      <c r="GA163" s="581">
        <f t="shared" si="297"/>
        <v>0</v>
      </c>
      <c r="GB163" s="581">
        <f t="shared" si="201"/>
        <v>-20</v>
      </c>
      <c r="GC163" s="581">
        <f t="shared" si="202"/>
        <v>0</v>
      </c>
      <c r="GD163" s="581">
        <f t="shared" si="203"/>
        <v>20</v>
      </c>
      <c r="GE163" s="581">
        <f t="shared" si="204"/>
        <v>0</v>
      </c>
      <c r="GF163" s="581">
        <f t="shared" si="205"/>
        <v>-20</v>
      </c>
      <c r="GG163" s="581">
        <f t="shared" si="206"/>
        <v>0</v>
      </c>
      <c r="GH163" s="581">
        <f t="shared" si="207"/>
        <v>20</v>
      </c>
      <c r="GI163" s="581">
        <f t="shared" si="208"/>
        <v>0</v>
      </c>
      <c r="GJ163" s="581">
        <f t="shared" si="209"/>
        <v>-20</v>
      </c>
      <c r="GK163" s="581">
        <f t="shared" si="210"/>
        <v>0</v>
      </c>
      <c r="GL163" s="581">
        <f t="shared" si="211"/>
        <v>20</v>
      </c>
      <c r="GM163" s="581">
        <f t="shared" si="212"/>
        <v>0</v>
      </c>
      <c r="GN163" s="581">
        <f t="shared" si="213"/>
        <v>-20</v>
      </c>
      <c r="GO163" s="581">
        <f t="shared" si="214"/>
        <v>0</v>
      </c>
      <c r="GP163" s="581">
        <f t="shared" si="215"/>
        <v>20</v>
      </c>
      <c r="GQ163" s="581">
        <f t="shared" si="216"/>
        <v>0</v>
      </c>
      <c r="GR163" s="581">
        <f t="shared" si="217"/>
        <v>-20</v>
      </c>
      <c r="GS163" s="581">
        <f t="shared" si="218"/>
        <v>0</v>
      </c>
      <c r="GT163" s="581">
        <f t="shared" si="219"/>
        <v>20</v>
      </c>
      <c r="GU163" s="581">
        <f t="shared" si="220"/>
        <v>0</v>
      </c>
      <c r="GV163" s="581">
        <f t="shared" si="221"/>
        <v>-20</v>
      </c>
      <c r="GW163" s="581">
        <f t="shared" si="222"/>
        <v>0</v>
      </c>
      <c r="GX163" s="581">
        <f t="shared" si="223"/>
        <v>20</v>
      </c>
      <c r="GY163" s="581">
        <f t="shared" si="224"/>
        <v>0</v>
      </c>
    </row>
    <row r="164" spans="1:207" ht="16.5" thickTop="1" thickBot="1" x14ac:dyDescent="0.3">
      <c r="A164" s="581">
        <v>1630</v>
      </c>
      <c r="B164" s="584" t="s">
        <v>138</v>
      </c>
      <c r="C164" s="581">
        <f t="shared" si="298"/>
        <v>23</v>
      </c>
      <c r="D164" s="581">
        <f t="shared" si="225"/>
        <v>2306</v>
      </c>
      <c r="E164" s="581">
        <v>1630</v>
      </c>
      <c r="F164" s="581">
        <f t="shared" si="299"/>
        <v>6</v>
      </c>
      <c r="G164" s="582" t="str">
        <f t="shared" si="200"/>
        <v>Blanc irisé</v>
      </c>
      <c r="H164" s="581">
        <v>20</v>
      </c>
      <c r="I164" s="581">
        <v>0</v>
      </c>
      <c r="J164" s="581">
        <v>-20</v>
      </c>
      <c r="K164" s="581">
        <v>0</v>
      </c>
      <c r="L164" s="581">
        <f t="shared" si="226"/>
        <v>20</v>
      </c>
      <c r="M164" s="581">
        <f t="shared" si="227"/>
        <v>0</v>
      </c>
      <c r="N164" s="581">
        <f t="shared" si="228"/>
        <v>-20</v>
      </c>
      <c r="O164" s="581">
        <f t="shared" si="229"/>
        <v>0</v>
      </c>
      <c r="P164" s="581">
        <f t="shared" si="230"/>
        <v>20</v>
      </c>
      <c r="Q164" s="581">
        <f t="shared" si="231"/>
        <v>0</v>
      </c>
      <c r="R164" s="581">
        <f t="shared" si="232"/>
        <v>-20</v>
      </c>
      <c r="S164" s="581">
        <f t="shared" si="233"/>
        <v>0</v>
      </c>
      <c r="T164" s="581">
        <f t="shared" si="234"/>
        <v>20</v>
      </c>
      <c r="U164" s="581">
        <f t="shared" si="235"/>
        <v>0</v>
      </c>
      <c r="V164" s="581">
        <f t="shared" si="236"/>
        <v>-20</v>
      </c>
      <c r="W164" s="581">
        <f t="shared" si="237"/>
        <v>0</v>
      </c>
      <c r="X164" s="581">
        <f t="shared" si="238"/>
        <v>20</v>
      </c>
      <c r="Y164" s="581">
        <f t="shared" si="239"/>
        <v>0</v>
      </c>
      <c r="Z164" s="581">
        <f t="shared" si="240"/>
        <v>-20</v>
      </c>
      <c r="AA164" s="581">
        <f t="shared" si="241"/>
        <v>0</v>
      </c>
      <c r="AB164" s="581">
        <f t="shared" si="242"/>
        <v>20</v>
      </c>
      <c r="AC164" s="581">
        <f t="shared" si="243"/>
        <v>0</v>
      </c>
      <c r="AD164" s="581">
        <f t="shared" si="244"/>
        <v>-20</v>
      </c>
      <c r="AE164" s="581">
        <f t="shared" si="245"/>
        <v>0</v>
      </c>
      <c r="AF164" s="581">
        <f t="shared" si="246"/>
        <v>20</v>
      </c>
      <c r="AG164" s="581">
        <f t="shared" si="247"/>
        <v>0</v>
      </c>
      <c r="AH164" s="581">
        <f t="shared" si="248"/>
        <v>-20</v>
      </c>
      <c r="AI164" s="581">
        <f t="shared" si="249"/>
        <v>0</v>
      </c>
      <c r="AJ164" s="581">
        <f t="shared" si="250"/>
        <v>20</v>
      </c>
      <c r="AK164" s="581">
        <f t="shared" si="251"/>
        <v>0</v>
      </c>
      <c r="AL164" s="581">
        <f t="shared" si="252"/>
        <v>-20</v>
      </c>
      <c r="AM164" s="581">
        <f t="shared" si="253"/>
        <v>0</v>
      </c>
      <c r="AN164" s="581">
        <f t="shared" si="254"/>
        <v>20</v>
      </c>
      <c r="AO164" s="581">
        <f t="shared" si="255"/>
        <v>0</v>
      </c>
      <c r="AP164" s="581">
        <f t="shared" si="256"/>
        <v>-20</v>
      </c>
      <c r="AQ164" s="581">
        <f t="shared" si="257"/>
        <v>0</v>
      </c>
      <c r="AR164" s="581">
        <f t="shared" si="258"/>
        <v>20</v>
      </c>
      <c r="AS164" s="581">
        <f t="shared" si="259"/>
        <v>0</v>
      </c>
      <c r="AT164" s="581">
        <f t="shared" si="260"/>
        <v>-20</v>
      </c>
      <c r="AU164" s="581">
        <f t="shared" si="261"/>
        <v>0</v>
      </c>
      <c r="AV164" s="581">
        <f t="shared" si="262"/>
        <v>20</v>
      </c>
      <c r="AW164" s="581">
        <f t="shared" si="263"/>
        <v>0</v>
      </c>
      <c r="AX164" s="581">
        <f t="shared" si="264"/>
        <v>-20</v>
      </c>
      <c r="AY164" s="581">
        <f t="shared" si="265"/>
        <v>0</v>
      </c>
      <c r="AZ164" s="581">
        <f t="shared" si="266"/>
        <v>20</v>
      </c>
      <c r="BA164" s="581">
        <f t="shared" si="267"/>
        <v>0</v>
      </c>
      <c r="BB164" s="581">
        <f t="shared" si="268"/>
        <v>-20</v>
      </c>
      <c r="BC164" s="581">
        <f t="shared" si="269"/>
        <v>0</v>
      </c>
      <c r="BD164" s="581">
        <f t="shared" si="270"/>
        <v>20</v>
      </c>
      <c r="BE164" s="581">
        <f t="shared" si="271"/>
        <v>0</v>
      </c>
      <c r="BF164" s="581">
        <f>H164*((Resultat_liste!$M166+20)/20)+Resultat_liste!$J166</f>
        <v>27</v>
      </c>
      <c r="BG164" s="581">
        <f>I164*((Resultat_liste!$M166+20)/20)+Resultat_liste!$J166</f>
        <v>0</v>
      </c>
      <c r="BH164" s="581">
        <f>J164*((Resultat_liste!$M166+20)/20)+Resultat_liste!$J166</f>
        <v>-27</v>
      </c>
      <c r="BI164" s="581">
        <f>K164*((Resultat_liste!$M166+20)/20)+Resultat_liste!$J166</f>
        <v>0</v>
      </c>
      <c r="BJ164" s="581">
        <f>L164*((Resultat_liste!$M166+20)/20)+Resultat_liste!$J166</f>
        <v>27</v>
      </c>
      <c r="BK164" s="581">
        <f>M164*((Resultat_liste!$M166+20)/20)+Resultat_liste!$J166</f>
        <v>0</v>
      </c>
      <c r="BL164" s="581">
        <f>N164*((Resultat_liste!$M166+20)/20)+Resultat_liste!$J166</f>
        <v>-27</v>
      </c>
      <c r="BM164" s="581">
        <f>O164*((Resultat_liste!$M166+20)/20)+Resultat_liste!$J166</f>
        <v>0</v>
      </c>
      <c r="BN164" s="581">
        <f>P164*((Resultat_liste!$M166+20)/20)+Resultat_liste!$J166</f>
        <v>27</v>
      </c>
      <c r="BO164" s="581">
        <f>Q164*((Resultat_liste!$M166+20)/20)+Resultat_liste!$J166</f>
        <v>0</v>
      </c>
      <c r="BP164" s="581">
        <f>R164*((Resultat_liste!$M166+20)/20)+Resultat_liste!$J166</f>
        <v>-27</v>
      </c>
      <c r="BQ164" s="581">
        <f>S164*((Resultat_liste!$M166+20)/20)+Resultat_liste!$J166</f>
        <v>0</v>
      </c>
      <c r="BR164" s="581">
        <f>T164*((Resultat_liste!$M166+20)/20)+Resultat_liste!$J166</f>
        <v>27</v>
      </c>
      <c r="BS164" s="581">
        <f>U164*((Resultat_liste!$M166+20)/20)+Resultat_liste!$J166</f>
        <v>0</v>
      </c>
      <c r="BT164" s="581">
        <f>V164*((Resultat_liste!$M166+20)/20)+Resultat_liste!$J166</f>
        <v>-27</v>
      </c>
      <c r="BU164" s="581">
        <f>W164*((Resultat_liste!$M166+20)/20)+Resultat_liste!$J166</f>
        <v>0</v>
      </c>
      <c r="BV164" s="581">
        <f>X164*((Resultat_liste!$M166+20)/20)+Resultat_liste!$J166</f>
        <v>27</v>
      </c>
      <c r="BW164" s="581">
        <f>Y164*((Resultat_liste!$M166+20)/20)+Resultat_liste!$J166</f>
        <v>0</v>
      </c>
      <c r="BX164" s="581">
        <f>Z164*((Resultat_liste!$M166+20)/20)+Resultat_liste!$J166</f>
        <v>-27</v>
      </c>
      <c r="BY164" s="581">
        <f>AA164*((Resultat_liste!$M166+20)/20)+Resultat_liste!$J166</f>
        <v>0</v>
      </c>
      <c r="BZ164" s="581">
        <f>AB164*((Resultat_liste!$M166+20)/20)+Resultat_liste!$J166</f>
        <v>27</v>
      </c>
      <c r="CA164" s="581">
        <f>AC164*((Resultat_liste!$M166+20)/20)+Resultat_liste!$J166</f>
        <v>0</v>
      </c>
      <c r="CB164" s="581">
        <f>AD164*((Resultat_liste!$M166+20)/20)+Resultat_liste!$J166</f>
        <v>-27</v>
      </c>
      <c r="CC164" s="581">
        <f>AE164*((Resultat_liste!$M166+20)/20)+Resultat_liste!$J166</f>
        <v>0</v>
      </c>
      <c r="CD164" s="581">
        <f>AF164*((Resultat_liste!$M166+20)/20)+Resultat_liste!$J166</f>
        <v>27</v>
      </c>
      <c r="CE164" s="581">
        <f>AG164*((Resultat_liste!$M166+20)/20)+Resultat_liste!$J166</f>
        <v>0</v>
      </c>
      <c r="CF164" s="581">
        <f>AH164*((Resultat_liste!$M166+20)/20)+Resultat_liste!$J166</f>
        <v>-27</v>
      </c>
      <c r="CG164" s="581">
        <f>AI164*((Resultat_liste!$M166+20)/20)+Resultat_liste!$J166</f>
        <v>0</v>
      </c>
      <c r="CH164" s="581">
        <f>AJ164*((Resultat_liste!$M166+20)/20)+Resultat_liste!$J166</f>
        <v>27</v>
      </c>
      <c r="CI164" s="581">
        <f>AK164*((Resultat_liste!$M166+20)/20)+Resultat_liste!$J166</f>
        <v>0</v>
      </c>
      <c r="CJ164" s="581">
        <f>AL164*((Resultat_liste!$M166+20)/20)+Resultat_liste!$J166</f>
        <v>-27</v>
      </c>
      <c r="CK164" s="581">
        <f>AM164*((Resultat_liste!$M166+20)/20)+Resultat_liste!$J166</f>
        <v>0</v>
      </c>
      <c r="CL164" s="581">
        <f>AN164*((Resultat_liste!$M166+20)/20)+Resultat_liste!$J166</f>
        <v>27</v>
      </c>
      <c r="CM164" s="581">
        <f>AO164*((Resultat_liste!$M166+20)/20)+Resultat_liste!$J166</f>
        <v>0</v>
      </c>
      <c r="CN164" s="581">
        <f>AP164*((Resultat_liste!$M166+20)/20)+Resultat_liste!$J166</f>
        <v>-27</v>
      </c>
      <c r="CO164" s="581">
        <f>AQ164*((Resultat_liste!$M166+20)/20)+Resultat_liste!$J166</f>
        <v>0</v>
      </c>
      <c r="CP164" s="581">
        <f>AR164*((Resultat_liste!$M166+20)/20)+Resultat_liste!$J166</f>
        <v>27</v>
      </c>
      <c r="CQ164" s="581">
        <f>AS164*((Resultat_liste!$M166+20)/20)+Resultat_liste!$J166</f>
        <v>0</v>
      </c>
      <c r="CR164" s="581">
        <f>AT164*((Resultat_liste!$M166+20)/20)+Resultat_liste!$J166</f>
        <v>-27</v>
      </c>
      <c r="CS164" s="581">
        <f>AU164*((Resultat_liste!$M166+20)/20)+Resultat_liste!$J166</f>
        <v>0</v>
      </c>
      <c r="CT164" s="581">
        <f>AV164*((Resultat_liste!$M166+20)/20)+Resultat_liste!$J166</f>
        <v>27</v>
      </c>
      <c r="CU164" s="581">
        <f>AW164*((Resultat_liste!$M166+20)/20)+Resultat_liste!$J166</f>
        <v>0</v>
      </c>
      <c r="CV164" s="581">
        <f>AX164*((Resultat_liste!$M166+20)/20)+Resultat_liste!$J166</f>
        <v>-27</v>
      </c>
      <c r="CW164" s="581">
        <f>AY164*((Resultat_liste!$M166+20)/20)+Resultat_liste!$J166</f>
        <v>0</v>
      </c>
      <c r="CX164" s="581">
        <f>AZ164*((Resultat_liste!$M166+20)/20)+Resultat_liste!$J166</f>
        <v>27</v>
      </c>
      <c r="CY164" s="581">
        <f>BA164*((Resultat_liste!$M166+20)/20)+Resultat_liste!$J166</f>
        <v>0</v>
      </c>
      <c r="CZ164" s="581">
        <f>BB164*((Resultat_liste!$M166+20)/20)+Resultat_liste!$J166</f>
        <v>-27</v>
      </c>
      <c r="DA164" s="581">
        <f>BC164*((Resultat_liste!$M166+20)/20)+Resultat_liste!$J166</f>
        <v>0</v>
      </c>
      <c r="DB164" s="581">
        <f>BD164*((Resultat_liste!$M166+20)/20)+Resultat_liste!$J166</f>
        <v>27</v>
      </c>
      <c r="DC164" s="581">
        <f>BE164*((Resultat_liste!$M166+20)/20)+Resultat_liste!$J166</f>
        <v>0</v>
      </c>
      <c r="DD164" s="581">
        <f>H164*((Resultat_liste!$Y166+20)/20)+Resultat_liste!$V166</f>
        <v>43</v>
      </c>
      <c r="DE164" s="581">
        <f>I164*((Resultat_liste!$Y166+20)/20)+Resultat_liste!$V166</f>
        <v>5</v>
      </c>
      <c r="DF164" s="581">
        <f>J164*((Resultat_liste!$Y166+20)/20)+Resultat_liste!$V166</f>
        <v>-33</v>
      </c>
      <c r="DG164" s="581">
        <f>K164*((Resultat_liste!$Y166+20)/20)+Resultat_liste!$V166</f>
        <v>5</v>
      </c>
      <c r="DH164" s="581">
        <f>L164*((Resultat_liste!$Y166+20)/20)+Resultat_liste!$V166</f>
        <v>43</v>
      </c>
      <c r="DI164" s="581">
        <f>M164*((Resultat_liste!$Y166+20)/20)+Resultat_liste!$V166</f>
        <v>5</v>
      </c>
      <c r="DJ164" s="581">
        <f>N164*((Resultat_liste!$Y166+20)/20)+Resultat_liste!$V166</f>
        <v>-33</v>
      </c>
      <c r="DK164" s="581">
        <f>O164*((Resultat_liste!$Y166+20)/20)+Resultat_liste!$V166</f>
        <v>5</v>
      </c>
      <c r="DL164" s="581">
        <f>P164*((Resultat_liste!$Y166+20)/20)+Resultat_liste!$V166</f>
        <v>43</v>
      </c>
      <c r="DM164" s="581">
        <f>Q164*((Resultat_liste!$Y166+20)/20)+Resultat_liste!$V166</f>
        <v>5</v>
      </c>
      <c r="DN164" s="581">
        <f>R164*((Resultat_liste!$Y166+20)/20)+Resultat_liste!$V166</f>
        <v>-33</v>
      </c>
      <c r="DO164" s="581">
        <f>S164*((Resultat_liste!$Y166+20)/20)+Resultat_liste!$V166</f>
        <v>5</v>
      </c>
      <c r="DP164" s="581">
        <f>T164*((Resultat_liste!$Y166+20)/20)+Resultat_liste!$V166</f>
        <v>43</v>
      </c>
      <c r="DQ164" s="581">
        <f>U164*((Resultat_liste!$Y166+20)/20)+Resultat_liste!$V166</f>
        <v>5</v>
      </c>
      <c r="DR164" s="581">
        <f>V164*((Resultat_liste!$Y166+20)/20)+Resultat_liste!$V166</f>
        <v>-33</v>
      </c>
      <c r="DS164" s="581">
        <f>W164*((Resultat_liste!$Y166+20)/20)+Resultat_liste!$V166</f>
        <v>5</v>
      </c>
      <c r="DT164" s="581">
        <f>X164*((Resultat_liste!$Y166+20)/20)+Resultat_liste!$V166</f>
        <v>43</v>
      </c>
      <c r="DU164" s="581">
        <f>Y164*((Resultat_liste!$Y166+20)/20)+Resultat_liste!$V166</f>
        <v>5</v>
      </c>
      <c r="DV164" s="581">
        <f>Z164*((Resultat_liste!$Y166+20)/20)+Resultat_liste!$V166</f>
        <v>-33</v>
      </c>
      <c r="DW164" s="581">
        <f>AA164*((Resultat_liste!$Y166+20)/20)+Resultat_liste!$V166</f>
        <v>5</v>
      </c>
      <c r="DX164" s="581">
        <f>AB164*((Resultat_liste!$Y166+20)/20)+Resultat_liste!$V166</f>
        <v>43</v>
      </c>
      <c r="DY164" s="581">
        <f>AC164*((Resultat_liste!$Y166+20)/20)+Resultat_liste!$V166</f>
        <v>5</v>
      </c>
      <c r="DZ164" s="581">
        <f>AD164*((Resultat_liste!$Y166+20)/20)+Resultat_liste!$V166</f>
        <v>-33</v>
      </c>
      <c r="EA164" s="581">
        <f>AE164*((Resultat_liste!$Y166+20)/20)+Resultat_liste!$V166</f>
        <v>5</v>
      </c>
      <c r="EB164" s="581">
        <f>AF164*((Resultat_liste!$Y166+20)/20)+Resultat_liste!$V166</f>
        <v>43</v>
      </c>
      <c r="EC164" s="581">
        <f>AG164*((Resultat_liste!$Y166+20)/20)+Resultat_liste!$V166</f>
        <v>5</v>
      </c>
      <c r="ED164" s="581">
        <f>AH164*((Resultat_liste!$Y166+20)/20)+Resultat_liste!$V166</f>
        <v>-33</v>
      </c>
      <c r="EE164" s="581">
        <f>AI164*((Resultat_liste!$Y166+20)/20)+Resultat_liste!$V166</f>
        <v>5</v>
      </c>
      <c r="EF164" s="581">
        <f>AJ164*((Resultat_liste!$Y166+20)/20)+Resultat_liste!$V166</f>
        <v>43</v>
      </c>
      <c r="EG164" s="581">
        <f>AK164*((Resultat_liste!$Y166+20)/20)+Resultat_liste!$V166</f>
        <v>5</v>
      </c>
      <c r="EH164" s="581">
        <f>AL164*((Resultat_liste!$Y166+20)/20)+Resultat_liste!$V166</f>
        <v>-33</v>
      </c>
      <c r="EI164" s="581">
        <f>AM164*((Resultat_liste!$Y166+20)/20)+Resultat_liste!$V166</f>
        <v>5</v>
      </c>
      <c r="EJ164" s="581">
        <f>AN164*((Resultat_liste!$Y166+20)/20)+Resultat_liste!$V166</f>
        <v>43</v>
      </c>
      <c r="EK164" s="581">
        <f>AO164*((Resultat_liste!$Y166+20)/20)+Resultat_liste!$V166</f>
        <v>5</v>
      </c>
      <c r="EL164" s="581">
        <f>AP164*((Resultat_liste!$Y166+20)/20)+Resultat_liste!$V166</f>
        <v>-33</v>
      </c>
      <c r="EM164" s="581">
        <f>AQ164*((Resultat_liste!$Y166+20)/20)+Resultat_liste!$V166</f>
        <v>5</v>
      </c>
      <c r="EN164" s="581">
        <f>AR164*((Resultat_liste!$Y166+20)/20)+Resultat_liste!$V166</f>
        <v>43</v>
      </c>
      <c r="EO164" s="581">
        <f>AS164*((Resultat_liste!$Y166+20)/20)+Resultat_liste!$V166</f>
        <v>5</v>
      </c>
      <c r="EP164" s="581">
        <f>AT164*((Resultat_liste!$Y166+20)/20)+Resultat_liste!$V166</f>
        <v>-33</v>
      </c>
      <c r="EQ164" s="581">
        <f>AU164*((Resultat_liste!$Y166+20)/20)+Resultat_liste!$V166</f>
        <v>5</v>
      </c>
      <c r="ER164" s="581">
        <f>AV164*((Resultat_liste!$Y166+20)/20)+Resultat_liste!$V166</f>
        <v>43</v>
      </c>
      <c r="ES164" s="581">
        <f>AW164*((Resultat_liste!$Y166+20)/20)+Resultat_liste!$V166</f>
        <v>5</v>
      </c>
      <c r="ET164" s="581">
        <f>AX164*((Resultat_liste!$Y166+20)/20)+Resultat_liste!$V166</f>
        <v>-33</v>
      </c>
      <c r="EU164" s="581">
        <f>AY164*((Resultat_liste!$Y166+20)/20)+Resultat_liste!$V166</f>
        <v>5</v>
      </c>
      <c r="EV164" s="581">
        <f>AZ164*((Resultat_liste!$Y166+20)/20)+Resultat_liste!$V166</f>
        <v>43</v>
      </c>
      <c r="EW164" s="581">
        <f>BA164*((Resultat_liste!$Y166+20)/20)+Resultat_liste!$V166</f>
        <v>5</v>
      </c>
      <c r="EX164" s="581">
        <f>BB164*((Resultat_liste!$Y166+20)/20)+Resultat_liste!$V166</f>
        <v>-33</v>
      </c>
      <c r="EY164" s="581">
        <f>BC164*((Resultat_liste!$Y166+20)/20)+Resultat_liste!$V166</f>
        <v>5</v>
      </c>
      <c r="EZ164" s="581">
        <f>BD164*((Resultat_liste!$Y166+20)/20)+Resultat_liste!$V166</f>
        <v>43</v>
      </c>
      <c r="FA164" s="581">
        <f>BE164*((Resultat_liste!$Y166+20)/20)+Resultat_liste!$V166</f>
        <v>5</v>
      </c>
      <c r="FB164" s="581">
        <f t="shared" si="272"/>
        <v>20</v>
      </c>
      <c r="FC164" s="581">
        <f t="shared" si="273"/>
        <v>0</v>
      </c>
      <c r="FD164" s="581">
        <f t="shared" si="274"/>
        <v>-20</v>
      </c>
      <c r="FE164" s="581">
        <f t="shared" si="275"/>
        <v>0</v>
      </c>
      <c r="FF164" s="581">
        <f t="shared" si="276"/>
        <v>20</v>
      </c>
      <c r="FG164" s="581">
        <f t="shared" si="277"/>
        <v>0</v>
      </c>
      <c r="FH164" s="581">
        <f t="shared" si="278"/>
        <v>-20</v>
      </c>
      <c r="FI164" s="581">
        <f t="shared" si="279"/>
        <v>0</v>
      </c>
      <c r="FJ164" s="581">
        <f t="shared" si="280"/>
        <v>20</v>
      </c>
      <c r="FK164" s="581">
        <f t="shared" si="281"/>
        <v>0</v>
      </c>
      <c r="FL164" s="581">
        <f t="shared" si="282"/>
        <v>-20</v>
      </c>
      <c r="FM164" s="581">
        <f t="shared" si="283"/>
        <v>0</v>
      </c>
      <c r="FN164" s="581">
        <f t="shared" si="284"/>
        <v>20</v>
      </c>
      <c r="FO164" s="581">
        <f t="shared" si="285"/>
        <v>0</v>
      </c>
      <c r="FP164" s="581">
        <f t="shared" si="286"/>
        <v>-20</v>
      </c>
      <c r="FQ164" s="581">
        <f t="shared" si="287"/>
        <v>0</v>
      </c>
      <c r="FR164" s="581">
        <f t="shared" si="288"/>
        <v>20</v>
      </c>
      <c r="FS164" s="581">
        <f t="shared" si="289"/>
        <v>0</v>
      </c>
      <c r="FT164" s="581">
        <f t="shared" si="290"/>
        <v>-20</v>
      </c>
      <c r="FU164" s="581">
        <f t="shared" si="291"/>
        <v>0</v>
      </c>
      <c r="FV164" s="581">
        <f t="shared" si="292"/>
        <v>20</v>
      </c>
      <c r="FW164" s="581">
        <f t="shared" si="293"/>
        <v>0</v>
      </c>
      <c r="FX164" s="581">
        <f t="shared" si="294"/>
        <v>-20</v>
      </c>
      <c r="FY164" s="581">
        <f t="shared" si="295"/>
        <v>0</v>
      </c>
      <c r="FZ164" s="581">
        <f t="shared" si="296"/>
        <v>20</v>
      </c>
      <c r="GA164" s="581">
        <f t="shared" si="297"/>
        <v>0</v>
      </c>
      <c r="GB164" s="581">
        <f t="shared" si="201"/>
        <v>-20</v>
      </c>
      <c r="GC164" s="581">
        <f t="shared" si="202"/>
        <v>0</v>
      </c>
      <c r="GD164" s="581">
        <f t="shared" si="203"/>
        <v>20</v>
      </c>
      <c r="GE164" s="581">
        <f t="shared" si="204"/>
        <v>0</v>
      </c>
      <c r="GF164" s="581">
        <f t="shared" si="205"/>
        <v>-20</v>
      </c>
      <c r="GG164" s="581">
        <f t="shared" si="206"/>
        <v>0</v>
      </c>
      <c r="GH164" s="581">
        <f t="shared" si="207"/>
        <v>20</v>
      </c>
      <c r="GI164" s="581">
        <f t="shared" si="208"/>
        <v>0</v>
      </c>
      <c r="GJ164" s="581">
        <f t="shared" si="209"/>
        <v>-20</v>
      </c>
      <c r="GK164" s="581">
        <f t="shared" si="210"/>
        <v>0</v>
      </c>
      <c r="GL164" s="581">
        <f t="shared" si="211"/>
        <v>20</v>
      </c>
      <c r="GM164" s="581">
        <f t="shared" si="212"/>
        <v>0</v>
      </c>
      <c r="GN164" s="581">
        <f t="shared" si="213"/>
        <v>-20</v>
      </c>
      <c r="GO164" s="581">
        <f t="shared" si="214"/>
        <v>0</v>
      </c>
      <c r="GP164" s="581">
        <f t="shared" si="215"/>
        <v>20</v>
      </c>
      <c r="GQ164" s="581">
        <f t="shared" si="216"/>
        <v>0</v>
      </c>
      <c r="GR164" s="581">
        <f t="shared" si="217"/>
        <v>-20</v>
      </c>
      <c r="GS164" s="581">
        <f t="shared" si="218"/>
        <v>0</v>
      </c>
      <c r="GT164" s="581">
        <f t="shared" si="219"/>
        <v>20</v>
      </c>
      <c r="GU164" s="581">
        <f t="shared" si="220"/>
        <v>0</v>
      </c>
      <c r="GV164" s="581">
        <f t="shared" si="221"/>
        <v>-20</v>
      </c>
      <c r="GW164" s="581">
        <f t="shared" si="222"/>
        <v>0</v>
      </c>
      <c r="GX164" s="581">
        <f t="shared" si="223"/>
        <v>20</v>
      </c>
      <c r="GY164" s="581">
        <f t="shared" si="224"/>
        <v>0</v>
      </c>
    </row>
    <row r="165" spans="1:207" ht="16.5" thickTop="1" thickBot="1" x14ac:dyDescent="0.3">
      <c r="A165" s="581">
        <v>1640</v>
      </c>
      <c r="B165" s="584" t="s">
        <v>138</v>
      </c>
      <c r="C165" s="581">
        <f t="shared" si="298"/>
        <v>23</v>
      </c>
      <c r="D165" s="581">
        <f t="shared" si="225"/>
        <v>2307</v>
      </c>
      <c r="E165" s="581">
        <v>1640</v>
      </c>
      <c r="F165" s="581">
        <f t="shared" si="299"/>
        <v>7</v>
      </c>
      <c r="G165" s="582" t="str">
        <f t="shared" si="200"/>
        <v>Blanc irisé</v>
      </c>
      <c r="H165" s="581">
        <v>20</v>
      </c>
      <c r="I165" s="581">
        <v>0</v>
      </c>
      <c r="J165" s="581">
        <v>-20</v>
      </c>
      <c r="K165" s="581">
        <v>0</v>
      </c>
      <c r="L165" s="581">
        <f t="shared" si="226"/>
        <v>20</v>
      </c>
      <c r="M165" s="581">
        <f t="shared" si="227"/>
        <v>0</v>
      </c>
      <c r="N165" s="581">
        <f t="shared" si="228"/>
        <v>-20</v>
      </c>
      <c r="O165" s="581">
        <f t="shared" si="229"/>
        <v>0</v>
      </c>
      <c r="P165" s="581">
        <f t="shared" si="230"/>
        <v>20</v>
      </c>
      <c r="Q165" s="581">
        <f t="shared" si="231"/>
        <v>0</v>
      </c>
      <c r="R165" s="581">
        <f t="shared" si="232"/>
        <v>-20</v>
      </c>
      <c r="S165" s="581">
        <f t="shared" si="233"/>
        <v>0</v>
      </c>
      <c r="T165" s="581">
        <f t="shared" si="234"/>
        <v>20</v>
      </c>
      <c r="U165" s="581">
        <f t="shared" si="235"/>
        <v>0</v>
      </c>
      <c r="V165" s="581">
        <f t="shared" si="236"/>
        <v>-20</v>
      </c>
      <c r="W165" s="581">
        <f t="shared" si="237"/>
        <v>0</v>
      </c>
      <c r="X165" s="581">
        <f t="shared" si="238"/>
        <v>20</v>
      </c>
      <c r="Y165" s="581">
        <f t="shared" si="239"/>
        <v>0</v>
      </c>
      <c r="Z165" s="581">
        <f t="shared" si="240"/>
        <v>-20</v>
      </c>
      <c r="AA165" s="581">
        <f t="shared" si="241"/>
        <v>0</v>
      </c>
      <c r="AB165" s="581">
        <f t="shared" si="242"/>
        <v>20</v>
      </c>
      <c r="AC165" s="581">
        <f t="shared" si="243"/>
        <v>0</v>
      </c>
      <c r="AD165" s="581">
        <f t="shared" si="244"/>
        <v>-20</v>
      </c>
      <c r="AE165" s="581">
        <f t="shared" si="245"/>
        <v>0</v>
      </c>
      <c r="AF165" s="581">
        <f t="shared" si="246"/>
        <v>20</v>
      </c>
      <c r="AG165" s="581">
        <f t="shared" si="247"/>
        <v>0</v>
      </c>
      <c r="AH165" s="581">
        <f t="shared" si="248"/>
        <v>-20</v>
      </c>
      <c r="AI165" s="581">
        <f t="shared" si="249"/>
        <v>0</v>
      </c>
      <c r="AJ165" s="581">
        <f t="shared" si="250"/>
        <v>20</v>
      </c>
      <c r="AK165" s="581">
        <f t="shared" si="251"/>
        <v>0</v>
      </c>
      <c r="AL165" s="581">
        <f t="shared" si="252"/>
        <v>-20</v>
      </c>
      <c r="AM165" s="581">
        <f t="shared" si="253"/>
        <v>0</v>
      </c>
      <c r="AN165" s="581">
        <f t="shared" si="254"/>
        <v>20</v>
      </c>
      <c r="AO165" s="581">
        <f t="shared" si="255"/>
        <v>0</v>
      </c>
      <c r="AP165" s="581">
        <f t="shared" si="256"/>
        <v>-20</v>
      </c>
      <c r="AQ165" s="581">
        <f t="shared" si="257"/>
        <v>0</v>
      </c>
      <c r="AR165" s="581">
        <f t="shared" si="258"/>
        <v>20</v>
      </c>
      <c r="AS165" s="581">
        <f t="shared" si="259"/>
        <v>0</v>
      </c>
      <c r="AT165" s="581">
        <f t="shared" si="260"/>
        <v>-20</v>
      </c>
      <c r="AU165" s="581">
        <f t="shared" si="261"/>
        <v>0</v>
      </c>
      <c r="AV165" s="581">
        <f t="shared" si="262"/>
        <v>20</v>
      </c>
      <c r="AW165" s="581">
        <f t="shared" si="263"/>
        <v>0</v>
      </c>
      <c r="AX165" s="581">
        <f t="shared" si="264"/>
        <v>-20</v>
      </c>
      <c r="AY165" s="581">
        <f t="shared" si="265"/>
        <v>0</v>
      </c>
      <c r="AZ165" s="581">
        <f t="shared" si="266"/>
        <v>20</v>
      </c>
      <c r="BA165" s="581">
        <f t="shared" si="267"/>
        <v>0</v>
      </c>
      <c r="BB165" s="581">
        <f t="shared" si="268"/>
        <v>-20</v>
      </c>
      <c r="BC165" s="581">
        <f t="shared" si="269"/>
        <v>0</v>
      </c>
      <c r="BD165" s="581">
        <f t="shared" si="270"/>
        <v>20</v>
      </c>
      <c r="BE165" s="581">
        <f t="shared" si="271"/>
        <v>0</v>
      </c>
      <c r="BF165" s="581">
        <f>H165*((Resultat_liste!$M167+20)/20)+Resultat_liste!$J167</f>
        <v>14</v>
      </c>
      <c r="BG165" s="581">
        <f>I165*((Resultat_liste!$M167+20)/20)+Resultat_liste!$J167</f>
        <v>7</v>
      </c>
      <c r="BH165" s="581">
        <f>J165*((Resultat_liste!$M167+20)/20)+Resultat_liste!$J167</f>
        <v>0</v>
      </c>
      <c r="BI165" s="581">
        <f>K165*((Resultat_liste!$M167+20)/20)+Resultat_liste!$J167</f>
        <v>7</v>
      </c>
      <c r="BJ165" s="581">
        <f>L165*((Resultat_liste!$M167+20)/20)+Resultat_liste!$J167</f>
        <v>14</v>
      </c>
      <c r="BK165" s="581">
        <f>M165*((Resultat_liste!$M167+20)/20)+Resultat_liste!$J167</f>
        <v>7</v>
      </c>
      <c r="BL165" s="581">
        <f>N165*((Resultat_liste!$M167+20)/20)+Resultat_liste!$J167</f>
        <v>0</v>
      </c>
      <c r="BM165" s="581">
        <f>O165*((Resultat_liste!$M167+20)/20)+Resultat_liste!$J167</f>
        <v>7</v>
      </c>
      <c r="BN165" s="581">
        <f>P165*((Resultat_liste!$M167+20)/20)+Resultat_liste!$J167</f>
        <v>14</v>
      </c>
      <c r="BO165" s="581">
        <f>Q165*((Resultat_liste!$M167+20)/20)+Resultat_liste!$J167</f>
        <v>7</v>
      </c>
      <c r="BP165" s="581">
        <f>R165*((Resultat_liste!$M167+20)/20)+Resultat_liste!$J167</f>
        <v>0</v>
      </c>
      <c r="BQ165" s="581">
        <f>S165*((Resultat_liste!$M167+20)/20)+Resultat_liste!$J167</f>
        <v>7</v>
      </c>
      <c r="BR165" s="581">
        <f>T165*((Resultat_liste!$M167+20)/20)+Resultat_liste!$J167</f>
        <v>14</v>
      </c>
      <c r="BS165" s="581">
        <f>U165*((Resultat_liste!$M167+20)/20)+Resultat_liste!$J167</f>
        <v>7</v>
      </c>
      <c r="BT165" s="581">
        <f>V165*((Resultat_liste!$M167+20)/20)+Resultat_liste!$J167</f>
        <v>0</v>
      </c>
      <c r="BU165" s="581">
        <f>W165*((Resultat_liste!$M167+20)/20)+Resultat_liste!$J167</f>
        <v>7</v>
      </c>
      <c r="BV165" s="581">
        <f>X165*((Resultat_liste!$M167+20)/20)+Resultat_liste!$J167</f>
        <v>14</v>
      </c>
      <c r="BW165" s="581">
        <f>Y165*((Resultat_liste!$M167+20)/20)+Resultat_liste!$J167</f>
        <v>7</v>
      </c>
      <c r="BX165" s="581">
        <f>Z165*((Resultat_liste!$M167+20)/20)+Resultat_liste!$J167</f>
        <v>0</v>
      </c>
      <c r="BY165" s="581">
        <f>AA165*((Resultat_liste!$M167+20)/20)+Resultat_liste!$J167</f>
        <v>7</v>
      </c>
      <c r="BZ165" s="581">
        <f>AB165*((Resultat_liste!$M167+20)/20)+Resultat_liste!$J167</f>
        <v>14</v>
      </c>
      <c r="CA165" s="581">
        <f>AC165*((Resultat_liste!$M167+20)/20)+Resultat_liste!$J167</f>
        <v>7</v>
      </c>
      <c r="CB165" s="581">
        <f>AD165*((Resultat_liste!$M167+20)/20)+Resultat_liste!$J167</f>
        <v>0</v>
      </c>
      <c r="CC165" s="581">
        <f>AE165*((Resultat_liste!$M167+20)/20)+Resultat_liste!$J167</f>
        <v>7</v>
      </c>
      <c r="CD165" s="581">
        <f>AF165*((Resultat_liste!$M167+20)/20)+Resultat_liste!$J167</f>
        <v>14</v>
      </c>
      <c r="CE165" s="581">
        <f>AG165*((Resultat_liste!$M167+20)/20)+Resultat_liste!$J167</f>
        <v>7</v>
      </c>
      <c r="CF165" s="581">
        <f>AH165*((Resultat_liste!$M167+20)/20)+Resultat_liste!$J167</f>
        <v>0</v>
      </c>
      <c r="CG165" s="581">
        <f>AI165*((Resultat_liste!$M167+20)/20)+Resultat_liste!$J167</f>
        <v>7</v>
      </c>
      <c r="CH165" s="581">
        <f>AJ165*((Resultat_liste!$M167+20)/20)+Resultat_liste!$J167</f>
        <v>14</v>
      </c>
      <c r="CI165" s="581">
        <f>AK165*((Resultat_liste!$M167+20)/20)+Resultat_liste!$J167</f>
        <v>7</v>
      </c>
      <c r="CJ165" s="581">
        <f>AL165*((Resultat_liste!$M167+20)/20)+Resultat_liste!$J167</f>
        <v>0</v>
      </c>
      <c r="CK165" s="581">
        <f>AM165*((Resultat_liste!$M167+20)/20)+Resultat_liste!$J167</f>
        <v>7</v>
      </c>
      <c r="CL165" s="581">
        <f>AN165*((Resultat_liste!$M167+20)/20)+Resultat_liste!$J167</f>
        <v>14</v>
      </c>
      <c r="CM165" s="581">
        <f>AO165*((Resultat_liste!$M167+20)/20)+Resultat_liste!$J167</f>
        <v>7</v>
      </c>
      <c r="CN165" s="581">
        <f>AP165*((Resultat_liste!$M167+20)/20)+Resultat_liste!$J167</f>
        <v>0</v>
      </c>
      <c r="CO165" s="581">
        <f>AQ165*((Resultat_liste!$M167+20)/20)+Resultat_liste!$J167</f>
        <v>7</v>
      </c>
      <c r="CP165" s="581">
        <f>AR165*((Resultat_liste!$M167+20)/20)+Resultat_liste!$J167</f>
        <v>14</v>
      </c>
      <c r="CQ165" s="581">
        <f>AS165*((Resultat_liste!$M167+20)/20)+Resultat_liste!$J167</f>
        <v>7</v>
      </c>
      <c r="CR165" s="581">
        <f>AT165*((Resultat_liste!$M167+20)/20)+Resultat_liste!$J167</f>
        <v>0</v>
      </c>
      <c r="CS165" s="581">
        <f>AU165*((Resultat_liste!$M167+20)/20)+Resultat_liste!$J167</f>
        <v>7</v>
      </c>
      <c r="CT165" s="581">
        <f>AV165*((Resultat_liste!$M167+20)/20)+Resultat_liste!$J167</f>
        <v>14</v>
      </c>
      <c r="CU165" s="581">
        <f>AW165*((Resultat_liste!$M167+20)/20)+Resultat_liste!$J167</f>
        <v>7</v>
      </c>
      <c r="CV165" s="581">
        <f>AX165*((Resultat_liste!$M167+20)/20)+Resultat_liste!$J167</f>
        <v>0</v>
      </c>
      <c r="CW165" s="581">
        <f>AY165*((Resultat_liste!$M167+20)/20)+Resultat_liste!$J167</f>
        <v>7</v>
      </c>
      <c r="CX165" s="581">
        <f>AZ165*((Resultat_liste!$M167+20)/20)+Resultat_liste!$J167</f>
        <v>14</v>
      </c>
      <c r="CY165" s="581">
        <f>BA165*((Resultat_liste!$M167+20)/20)+Resultat_liste!$J167</f>
        <v>7</v>
      </c>
      <c r="CZ165" s="581">
        <f>BB165*((Resultat_liste!$M167+20)/20)+Resultat_liste!$J167</f>
        <v>0</v>
      </c>
      <c r="DA165" s="581">
        <f>BC165*((Resultat_liste!$M167+20)/20)+Resultat_liste!$J167</f>
        <v>7</v>
      </c>
      <c r="DB165" s="581">
        <f>BD165*((Resultat_liste!$M167+20)/20)+Resultat_liste!$J167</f>
        <v>14</v>
      </c>
      <c r="DC165" s="581">
        <f>BE165*((Resultat_liste!$M167+20)/20)+Resultat_liste!$J167</f>
        <v>7</v>
      </c>
      <c r="DD165" s="581">
        <f>H165*((Resultat_liste!$Y167+20)/20)+Resultat_liste!$V167</f>
        <v>29</v>
      </c>
      <c r="DE165" s="581">
        <f>I165*((Resultat_liste!$Y167+20)/20)+Resultat_liste!$V167</f>
        <v>2</v>
      </c>
      <c r="DF165" s="581">
        <f>J165*((Resultat_liste!$Y167+20)/20)+Resultat_liste!$V167</f>
        <v>-25</v>
      </c>
      <c r="DG165" s="581">
        <f>K165*((Resultat_liste!$Y167+20)/20)+Resultat_liste!$V167</f>
        <v>2</v>
      </c>
      <c r="DH165" s="581">
        <f>L165*((Resultat_liste!$Y167+20)/20)+Resultat_liste!$V167</f>
        <v>29</v>
      </c>
      <c r="DI165" s="581">
        <f>M165*((Resultat_liste!$Y167+20)/20)+Resultat_liste!$V167</f>
        <v>2</v>
      </c>
      <c r="DJ165" s="581">
        <f>N165*((Resultat_liste!$Y167+20)/20)+Resultat_liste!$V167</f>
        <v>-25</v>
      </c>
      <c r="DK165" s="581">
        <f>O165*((Resultat_liste!$Y167+20)/20)+Resultat_liste!$V167</f>
        <v>2</v>
      </c>
      <c r="DL165" s="581">
        <f>P165*((Resultat_liste!$Y167+20)/20)+Resultat_liste!$V167</f>
        <v>29</v>
      </c>
      <c r="DM165" s="581">
        <f>Q165*((Resultat_liste!$Y167+20)/20)+Resultat_liste!$V167</f>
        <v>2</v>
      </c>
      <c r="DN165" s="581">
        <f>R165*((Resultat_liste!$Y167+20)/20)+Resultat_liste!$V167</f>
        <v>-25</v>
      </c>
      <c r="DO165" s="581">
        <f>S165*((Resultat_liste!$Y167+20)/20)+Resultat_liste!$V167</f>
        <v>2</v>
      </c>
      <c r="DP165" s="581">
        <f>T165*((Resultat_liste!$Y167+20)/20)+Resultat_liste!$V167</f>
        <v>29</v>
      </c>
      <c r="DQ165" s="581">
        <f>U165*((Resultat_liste!$Y167+20)/20)+Resultat_liste!$V167</f>
        <v>2</v>
      </c>
      <c r="DR165" s="581">
        <f>V165*((Resultat_liste!$Y167+20)/20)+Resultat_liste!$V167</f>
        <v>-25</v>
      </c>
      <c r="DS165" s="581">
        <f>W165*((Resultat_liste!$Y167+20)/20)+Resultat_liste!$V167</f>
        <v>2</v>
      </c>
      <c r="DT165" s="581">
        <f>X165*((Resultat_liste!$Y167+20)/20)+Resultat_liste!$V167</f>
        <v>29</v>
      </c>
      <c r="DU165" s="581">
        <f>Y165*((Resultat_liste!$Y167+20)/20)+Resultat_liste!$V167</f>
        <v>2</v>
      </c>
      <c r="DV165" s="581">
        <f>Z165*((Resultat_liste!$Y167+20)/20)+Resultat_liste!$V167</f>
        <v>-25</v>
      </c>
      <c r="DW165" s="581">
        <f>AA165*((Resultat_liste!$Y167+20)/20)+Resultat_liste!$V167</f>
        <v>2</v>
      </c>
      <c r="DX165" s="581">
        <f>AB165*((Resultat_liste!$Y167+20)/20)+Resultat_liste!$V167</f>
        <v>29</v>
      </c>
      <c r="DY165" s="581">
        <f>AC165*((Resultat_liste!$Y167+20)/20)+Resultat_liste!$V167</f>
        <v>2</v>
      </c>
      <c r="DZ165" s="581">
        <f>AD165*((Resultat_liste!$Y167+20)/20)+Resultat_liste!$V167</f>
        <v>-25</v>
      </c>
      <c r="EA165" s="581">
        <f>AE165*((Resultat_liste!$Y167+20)/20)+Resultat_liste!$V167</f>
        <v>2</v>
      </c>
      <c r="EB165" s="581">
        <f>AF165*((Resultat_liste!$Y167+20)/20)+Resultat_liste!$V167</f>
        <v>29</v>
      </c>
      <c r="EC165" s="581">
        <f>AG165*((Resultat_liste!$Y167+20)/20)+Resultat_liste!$V167</f>
        <v>2</v>
      </c>
      <c r="ED165" s="581">
        <f>AH165*((Resultat_liste!$Y167+20)/20)+Resultat_liste!$V167</f>
        <v>-25</v>
      </c>
      <c r="EE165" s="581">
        <f>AI165*((Resultat_liste!$Y167+20)/20)+Resultat_liste!$V167</f>
        <v>2</v>
      </c>
      <c r="EF165" s="581">
        <f>AJ165*((Resultat_liste!$Y167+20)/20)+Resultat_liste!$V167</f>
        <v>29</v>
      </c>
      <c r="EG165" s="581">
        <f>AK165*((Resultat_liste!$Y167+20)/20)+Resultat_liste!$V167</f>
        <v>2</v>
      </c>
      <c r="EH165" s="581">
        <f>AL165*((Resultat_liste!$Y167+20)/20)+Resultat_liste!$V167</f>
        <v>-25</v>
      </c>
      <c r="EI165" s="581">
        <f>AM165*((Resultat_liste!$Y167+20)/20)+Resultat_liste!$V167</f>
        <v>2</v>
      </c>
      <c r="EJ165" s="581">
        <f>AN165*((Resultat_liste!$Y167+20)/20)+Resultat_liste!$V167</f>
        <v>29</v>
      </c>
      <c r="EK165" s="581">
        <f>AO165*((Resultat_liste!$Y167+20)/20)+Resultat_liste!$V167</f>
        <v>2</v>
      </c>
      <c r="EL165" s="581">
        <f>AP165*((Resultat_liste!$Y167+20)/20)+Resultat_liste!$V167</f>
        <v>-25</v>
      </c>
      <c r="EM165" s="581">
        <f>AQ165*((Resultat_liste!$Y167+20)/20)+Resultat_liste!$V167</f>
        <v>2</v>
      </c>
      <c r="EN165" s="581">
        <f>AR165*((Resultat_liste!$Y167+20)/20)+Resultat_liste!$V167</f>
        <v>29</v>
      </c>
      <c r="EO165" s="581">
        <f>AS165*((Resultat_liste!$Y167+20)/20)+Resultat_liste!$V167</f>
        <v>2</v>
      </c>
      <c r="EP165" s="581">
        <f>AT165*((Resultat_liste!$Y167+20)/20)+Resultat_liste!$V167</f>
        <v>-25</v>
      </c>
      <c r="EQ165" s="581">
        <f>AU165*((Resultat_liste!$Y167+20)/20)+Resultat_liste!$V167</f>
        <v>2</v>
      </c>
      <c r="ER165" s="581">
        <f>AV165*((Resultat_liste!$Y167+20)/20)+Resultat_liste!$V167</f>
        <v>29</v>
      </c>
      <c r="ES165" s="581">
        <f>AW165*((Resultat_liste!$Y167+20)/20)+Resultat_liste!$V167</f>
        <v>2</v>
      </c>
      <c r="ET165" s="581">
        <f>AX165*((Resultat_liste!$Y167+20)/20)+Resultat_liste!$V167</f>
        <v>-25</v>
      </c>
      <c r="EU165" s="581">
        <f>AY165*((Resultat_liste!$Y167+20)/20)+Resultat_liste!$V167</f>
        <v>2</v>
      </c>
      <c r="EV165" s="581">
        <f>AZ165*((Resultat_liste!$Y167+20)/20)+Resultat_liste!$V167</f>
        <v>29</v>
      </c>
      <c r="EW165" s="581">
        <f>BA165*((Resultat_liste!$Y167+20)/20)+Resultat_liste!$V167</f>
        <v>2</v>
      </c>
      <c r="EX165" s="581">
        <f>BB165*((Resultat_liste!$Y167+20)/20)+Resultat_liste!$V167</f>
        <v>-25</v>
      </c>
      <c r="EY165" s="581">
        <f>BC165*((Resultat_liste!$Y167+20)/20)+Resultat_liste!$V167</f>
        <v>2</v>
      </c>
      <c r="EZ165" s="581">
        <f>BD165*((Resultat_liste!$Y167+20)/20)+Resultat_liste!$V167</f>
        <v>29</v>
      </c>
      <c r="FA165" s="581">
        <f>BE165*((Resultat_liste!$Y167+20)/20)+Resultat_liste!$V167</f>
        <v>2</v>
      </c>
      <c r="FB165" s="581">
        <f t="shared" si="272"/>
        <v>20</v>
      </c>
      <c r="FC165" s="581">
        <f t="shared" si="273"/>
        <v>0</v>
      </c>
      <c r="FD165" s="581">
        <f t="shared" si="274"/>
        <v>-20</v>
      </c>
      <c r="FE165" s="581">
        <f t="shared" si="275"/>
        <v>0</v>
      </c>
      <c r="FF165" s="581">
        <f t="shared" si="276"/>
        <v>20</v>
      </c>
      <c r="FG165" s="581">
        <f t="shared" si="277"/>
        <v>0</v>
      </c>
      <c r="FH165" s="581">
        <f t="shared" si="278"/>
        <v>-20</v>
      </c>
      <c r="FI165" s="581">
        <f t="shared" si="279"/>
        <v>0</v>
      </c>
      <c r="FJ165" s="581">
        <f t="shared" si="280"/>
        <v>20</v>
      </c>
      <c r="FK165" s="581">
        <f t="shared" si="281"/>
        <v>0</v>
      </c>
      <c r="FL165" s="581">
        <f t="shared" si="282"/>
        <v>-20</v>
      </c>
      <c r="FM165" s="581">
        <f t="shared" si="283"/>
        <v>0</v>
      </c>
      <c r="FN165" s="581">
        <f t="shared" si="284"/>
        <v>20</v>
      </c>
      <c r="FO165" s="581">
        <f t="shared" si="285"/>
        <v>0</v>
      </c>
      <c r="FP165" s="581">
        <f t="shared" si="286"/>
        <v>-20</v>
      </c>
      <c r="FQ165" s="581">
        <f t="shared" si="287"/>
        <v>0</v>
      </c>
      <c r="FR165" s="581">
        <f t="shared" si="288"/>
        <v>20</v>
      </c>
      <c r="FS165" s="581">
        <f t="shared" si="289"/>
        <v>0</v>
      </c>
      <c r="FT165" s="581">
        <f t="shared" si="290"/>
        <v>-20</v>
      </c>
      <c r="FU165" s="581">
        <f t="shared" si="291"/>
        <v>0</v>
      </c>
      <c r="FV165" s="581">
        <f t="shared" si="292"/>
        <v>20</v>
      </c>
      <c r="FW165" s="581">
        <f t="shared" si="293"/>
        <v>0</v>
      </c>
      <c r="FX165" s="581">
        <f t="shared" si="294"/>
        <v>-20</v>
      </c>
      <c r="FY165" s="581">
        <f t="shared" si="295"/>
        <v>0</v>
      </c>
      <c r="FZ165" s="581">
        <f t="shared" si="296"/>
        <v>20</v>
      </c>
      <c r="GA165" s="581">
        <f t="shared" si="297"/>
        <v>0</v>
      </c>
      <c r="GB165" s="581">
        <f t="shared" si="201"/>
        <v>-20</v>
      </c>
      <c r="GC165" s="581">
        <f t="shared" si="202"/>
        <v>0</v>
      </c>
      <c r="GD165" s="581">
        <f t="shared" si="203"/>
        <v>20</v>
      </c>
      <c r="GE165" s="581">
        <f t="shared" si="204"/>
        <v>0</v>
      </c>
      <c r="GF165" s="581">
        <f t="shared" si="205"/>
        <v>-20</v>
      </c>
      <c r="GG165" s="581">
        <f t="shared" si="206"/>
        <v>0</v>
      </c>
      <c r="GH165" s="581">
        <f t="shared" si="207"/>
        <v>20</v>
      </c>
      <c r="GI165" s="581">
        <f t="shared" si="208"/>
        <v>0</v>
      </c>
      <c r="GJ165" s="581">
        <f t="shared" si="209"/>
        <v>-20</v>
      </c>
      <c r="GK165" s="581">
        <f t="shared" si="210"/>
        <v>0</v>
      </c>
      <c r="GL165" s="581">
        <f t="shared" si="211"/>
        <v>20</v>
      </c>
      <c r="GM165" s="581">
        <f t="shared" si="212"/>
        <v>0</v>
      </c>
      <c r="GN165" s="581">
        <f t="shared" si="213"/>
        <v>-20</v>
      </c>
      <c r="GO165" s="581">
        <f t="shared" si="214"/>
        <v>0</v>
      </c>
      <c r="GP165" s="581">
        <f t="shared" si="215"/>
        <v>20</v>
      </c>
      <c r="GQ165" s="581">
        <f t="shared" si="216"/>
        <v>0</v>
      </c>
      <c r="GR165" s="581">
        <f t="shared" si="217"/>
        <v>-20</v>
      </c>
      <c r="GS165" s="581">
        <f t="shared" si="218"/>
        <v>0</v>
      </c>
      <c r="GT165" s="581">
        <f t="shared" si="219"/>
        <v>20</v>
      </c>
      <c r="GU165" s="581">
        <f t="shared" si="220"/>
        <v>0</v>
      </c>
      <c r="GV165" s="581">
        <f t="shared" si="221"/>
        <v>-20</v>
      </c>
      <c r="GW165" s="581">
        <f t="shared" si="222"/>
        <v>0</v>
      </c>
      <c r="GX165" s="581">
        <f t="shared" si="223"/>
        <v>20</v>
      </c>
      <c r="GY165" s="581">
        <f t="shared" si="224"/>
        <v>0</v>
      </c>
    </row>
    <row r="166" spans="1:207" ht="16.5" thickTop="1" thickBot="1" x14ac:dyDescent="0.3">
      <c r="A166" s="581">
        <v>1650</v>
      </c>
      <c r="B166" s="584" t="s">
        <v>138</v>
      </c>
      <c r="C166" s="581">
        <f t="shared" si="298"/>
        <v>23</v>
      </c>
      <c r="D166" s="581">
        <f t="shared" si="225"/>
        <v>2308</v>
      </c>
      <c r="E166" s="581">
        <v>1650</v>
      </c>
      <c r="F166" s="581">
        <f t="shared" si="299"/>
        <v>8</v>
      </c>
      <c r="G166" s="582" t="str">
        <f t="shared" si="200"/>
        <v>Blanc irisé</v>
      </c>
      <c r="H166" s="581">
        <v>20</v>
      </c>
      <c r="I166" s="581">
        <v>0</v>
      </c>
      <c r="J166" s="581">
        <v>-20</v>
      </c>
      <c r="K166" s="581">
        <v>0</v>
      </c>
      <c r="L166" s="581">
        <f t="shared" si="226"/>
        <v>20</v>
      </c>
      <c r="M166" s="581">
        <f t="shared" si="227"/>
        <v>0</v>
      </c>
      <c r="N166" s="581">
        <f t="shared" si="228"/>
        <v>-20</v>
      </c>
      <c r="O166" s="581">
        <f t="shared" si="229"/>
        <v>0</v>
      </c>
      <c r="P166" s="581">
        <f t="shared" si="230"/>
        <v>20</v>
      </c>
      <c r="Q166" s="581">
        <f t="shared" si="231"/>
        <v>0</v>
      </c>
      <c r="R166" s="581">
        <f t="shared" si="232"/>
        <v>-20</v>
      </c>
      <c r="S166" s="581">
        <f t="shared" si="233"/>
        <v>0</v>
      </c>
      <c r="T166" s="581">
        <f t="shared" si="234"/>
        <v>20</v>
      </c>
      <c r="U166" s="581">
        <f t="shared" si="235"/>
        <v>0</v>
      </c>
      <c r="V166" s="581">
        <f t="shared" si="236"/>
        <v>-20</v>
      </c>
      <c r="W166" s="581">
        <f t="shared" si="237"/>
        <v>0</v>
      </c>
      <c r="X166" s="581">
        <f t="shared" si="238"/>
        <v>20</v>
      </c>
      <c r="Y166" s="581">
        <f t="shared" si="239"/>
        <v>0</v>
      </c>
      <c r="Z166" s="581">
        <f t="shared" si="240"/>
        <v>-20</v>
      </c>
      <c r="AA166" s="581">
        <f t="shared" si="241"/>
        <v>0</v>
      </c>
      <c r="AB166" s="581">
        <f t="shared" si="242"/>
        <v>20</v>
      </c>
      <c r="AC166" s="581">
        <f t="shared" si="243"/>
        <v>0</v>
      </c>
      <c r="AD166" s="581">
        <f t="shared" si="244"/>
        <v>-20</v>
      </c>
      <c r="AE166" s="581">
        <f t="shared" si="245"/>
        <v>0</v>
      </c>
      <c r="AF166" s="581">
        <f t="shared" si="246"/>
        <v>20</v>
      </c>
      <c r="AG166" s="581">
        <f t="shared" si="247"/>
        <v>0</v>
      </c>
      <c r="AH166" s="581">
        <f t="shared" si="248"/>
        <v>-20</v>
      </c>
      <c r="AI166" s="581">
        <f t="shared" si="249"/>
        <v>0</v>
      </c>
      <c r="AJ166" s="581">
        <f t="shared" si="250"/>
        <v>20</v>
      </c>
      <c r="AK166" s="581">
        <f t="shared" si="251"/>
        <v>0</v>
      </c>
      <c r="AL166" s="581">
        <f t="shared" si="252"/>
        <v>-20</v>
      </c>
      <c r="AM166" s="581">
        <f t="shared" si="253"/>
        <v>0</v>
      </c>
      <c r="AN166" s="581">
        <f t="shared" si="254"/>
        <v>20</v>
      </c>
      <c r="AO166" s="581">
        <f t="shared" si="255"/>
        <v>0</v>
      </c>
      <c r="AP166" s="581">
        <f t="shared" si="256"/>
        <v>-20</v>
      </c>
      <c r="AQ166" s="581">
        <f t="shared" si="257"/>
        <v>0</v>
      </c>
      <c r="AR166" s="581">
        <f t="shared" si="258"/>
        <v>20</v>
      </c>
      <c r="AS166" s="581">
        <f t="shared" si="259"/>
        <v>0</v>
      </c>
      <c r="AT166" s="581">
        <f t="shared" si="260"/>
        <v>-20</v>
      </c>
      <c r="AU166" s="581">
        <f t="shared" si="261"/>
        <v>0</v>
      </c>
      <c r="AV166" s="581">
        <f t="shared" si="262"/>
        <v>20</v>
      </c>
      <c r="AW166" s="581">
        <f t="shared" si="263"/>
        <v>0</v>
      </c>
      <c r="AX166" s="581">
        <f t="shared" si="264"/>
        <v>-20</v>
      </c>
      <c r="AY166" s="581">
        <f t="shared" si="265"/>
        <v>0</v>
      </c>
      <c r="AZ166" s="581">
        <f t="shared" si="266"/>
        <v>20</v>
      </c>
      <c r="BA166" s="581">
        <f t="shared" si="267"/>
        <v>0</v>
      </c>
      <c r="BB166" s="581">
        <f t="shared" si="268"/>
        <v>-20</v>
      </c>
      <c r="BC166" s="581">
        <f t="shared" si="269"/>
        <v>0</v>
      </c>
      <c r="BD166" s="581">
        <f t="shared" si="270"/>
        <v>20</v>
      </c>
      <c r="BE166" s="581">
        <f t="shared" si="271"/>
        <v>0</v>
      </c>
      <c r="BF166" s="581">
        <f>H166*((Resultat_liste!$M168+20)/20)+Resultat_liste!$J168</f>
        <v>19</v>
      </c>
      <c r="BG166" s="581">
        <f>I166*((Resultat_liste!$M168+20)/20)+Resultat_liste!$J168</f>
        <v>15</v>
      </c>
      <c r="BH166" s="581">
        <f>J166*((Resultat_liste!$M168+20)/20)+Resultat_liste!$J168</f>
        <v>11</v>
      </c>
      <c r="BI166" s="581">
        <f>K166*((Resultat_liste!$M168+20)/20)+Resultat_liste!$J168</f>
        <v>15</v>
      </c>
      <c r="BJ166" s="581">
        <f>L166*((Resultat_liste!$M168+20)/20)+Resultat_liste!$J168</f>
        <v>19</v>
      </c>
      <c r="BK166" s="581">
        <f>M166*((Resultat_liste!$M168+20)/20)+Resultat_liste!$J168</f>
        <v>15</v>
      </c>
      <c r="BL166" s="581">
        <f>N166*((Resultat_liste!$M168+20)/20)+Resultat_liste!$J168</f>
        <v>11</v>
      </c>
      <c r="BM166" s="581">
        <f>O166*((Resultat_liste!$M168+20)/20)+Resultat_liste!$J168</f>
        <v>15</v>
      </c>
      <c r="BN166" s="581">
        <f>P166*((Resultat_liste!$M168+20)/20)+Resultat_liste!$J168</f>
        <v>19</v>
      </c>
      <c r="BO166" s="581">
        <f>Q166*((Resultat_liste!$M168+20)/20)+Resultat_liste!$J168</f>
        <v>15</v>
      </c>
      <c r="BP166" s="581">
        <f>R166*((Resultat_liste!$M168+20)/20)+Resultat_liste!$J168</f>
        <v>11</v>
      </c>
      <c r="BQ166" s="581">
        <f>S166*((Resultat_liste!$M168+20)/20)+Resultat_liste!$J168</f>
        <v>15</v>
      </c>
      <c r="BR166" s="581">
        <f>T166*((Resultat_liste!$M168+20)/20)+Resultat_liste!$J168</f>
        <v>19</v>
      </c>
      <c r="BS166" s="581">
        <f>U166*((Resultat_liste!$M168+20)/20)+Resultat_liste!$J168</f>
        <v>15</v>
      </c>
      <c r="BT166" s="581">
        <f>V166*((Resultat_liste!$M168+20)/20)+Resultat_liste!$J168</f>
        <v>11</v>
      </c>
      <c r="BU166" s="581">
        <f>W166*((Resultat_liste!$M168+20)/20)+Resultat_liste!$J168</f>
        <v>15</v>
      </c>
      <c r="BV166" s="581">
        <f>X166*((Resultat_liste!$M168+20)/20)+Resultat_liste!$J168</f>
        <v>19</v>
      </c>
      <c r="BW166" s="581">
        <f>Y166*((Resultat_liste!$M168+20)/20)+Resultat_liste!$J168</f>
        <v>15</v>
      </c>
      <c r="BX166" s="581">
        <f>Z166*((Resultat_liste!$M168+20)/20)+Resultat_liste!$J168</f>
        <v>11</v>
      </c>
      <c r="BY166" s="581">
        <f>AA166*((Resultat_liste!$M168+20)/20)+Resultat_liste!$J168</f>
        <v>15</v>
      </c>
      <c r="BZ166" s="581">
        <f>AB166*((Resultat_liste!$M168+20)/20)+Resultat_liste!$J168</f>
        <v>19</v>
      </c>
      <c r="CA166" s="581">
        <f>AC166*((Resultat_liste!$M168+20)/20)+Resultat_liste!$J168</f>
        <v>15</v>
      </c>
      <c r="CB166" s="581">
        <f>AD166*((Resultat_liste!$M168+20)/20)+Resultat_liste!$J168</f>
        <v>11</v>
      </c>
      <c r="CC166" s="581">
        <f>AE166*((Resultat_liste!$M168+20)/20)+Resultat_liste!$J168</f>
        <v>15</v>
      </c>
      <c r="CD166" s="581">
        <f>AF166*((Resultat_liste!$M168+20)/20)+Resultat_liste!$J168</f>
        <v>19</v>
      </c>
      <c r="CE166" s="581">
        <f>AG166*((Resultat_liste!$M168+20)/20)+Resultat_liste!$J168</f>
        <v>15</v>
      </c>
      <c r="CF166" s="581">
        <f>AH166*((Resultat_liste!$M168+20)/20)+Resultat_liste!$J168</f>
        <v>11</v>
      </c>
      <c r="CG166" s="581">
        <f>AI166*((Resultat_liste!$M168+20)/20)+Resultat_liste!$J168</f>
        <v>15</v>
      </c>
      <c r="CH166" s="581">
        <f>AJ166*((Resultat_liste!$M168+20)/20)+Resultat_liste!$J168</f>
        <v>19</v>
      </c>
      <c r="CI166" s="581">
        <f>AK166*((Resultat_liste!$M168+20)/20)+Resultat_liste!$J168</f>
        <v>15</v>
      </c>
      <c r="CJ166" s="581">
        <f>AL166*((Resultat_liste!$M168+20)/20)+Resultat_liste!$J168</f>
        <v>11</v>
      </c>
      <c r="CK166" s="581">
        <f>AM166*((Resultat_liste!$M168+20)/20)+Resultat_liste!$J168</f>
        <v>15</v>
      </c>
      <c r="CL166" s="581">
        <f>AN166*((Resultat_liste!$M168+20)/20)+Resultat_liste!$J168</f>
        <v>19</v>
      </c>
      <c r="CM166" s="581">
        <f>AO166*((Resultat_liste!$M168+20)/20)+Resultat_liste!$J168</f>
        <v>15</v>
      </c>
      <c r="CN166" s="581">
        <f>AP166*((Resultat_liste!$M168+20)/20)+Resultat_liste!$J168</f>
        <v>11</v>
      </c>
      <c r="CO166" s="581">
        <f>AQ166*((Resultat_liste!$M168+20)/20)+Resultat_liste!$J168</f>
        <v>15</v>
      </c>
      <c r="CP166" s="581">
        <f>AR166*((Resultat_liste!$M168+20)/20)+Resultat_liste!$J168</f>
        <v>19</v>
      </c>
      <c r="CQ166" s="581">
        <f>AS166*((Resultat_liste!$M168+20)/20)+Resultat_liste!$J168</f>
        <v>15</v>
      </c>
      <c r="CR166" s="581">
        <f>AT166*((Resultat_liste!$M168+20)/20)+Resultat_liste!$J168</f>
        <v>11</v>
      </c>
      <c r="CS166" s="581">
        <f>AU166*((Resultat_liste!$M168+20)/20)+Resultat_liste!$J168</f>
        <v>15</v>
      </c>
      <c r="CT166" s="581">
        <f>AV166*((Resultat_liste!$M168+20)/20)+Resultat_liste!$J168</f>
        <v>19</v>
      </c>
      <c r="CU166" s="581">
        <f>AW166*((Resultat_liste!$M168+20)/20)+Resultat_liste!$J168</f>
        <v>15</v>
      </c>
      <c r="CV166" s="581">
        <f>AX166*((Resultat_liste!$M168+20)/20)+Resultat_liste!$J168</f>
        <v>11</v>
      </c>
      <c r="CW166" s="581">
        <f>AY166*((Resultat_liste!$M168+20)/20)+Resultat_liste!$J168</f>
        <v>15</v>
      </c>
      <c r="CX166" s="581">
        <f>AZ166*((Resultat_liste!$M168+20)/20)+Resultat_liste!$J168</f>
        <v>19</v>
      </c>
      <c r="CY166" s="581">
        <f>BA166*((Resultat_liste!$M168+20)/20)+Resultat_liste!$J168</f>
        <v>15</v>
      </c>
      <c r="CZ166" s="581">
        <f>BB166*((Resultat_liste!$M168+20)/20)+Resultat_liste!$J168</f>
        <v>11</v>
      </c>
      <c r="DA166" s="581">
        <f>BC166*((Resultat_liste!$M168+20)/20)+Resultat_liste!$J168</f>
        <v>15</v>
      </c>
      <c r="DB166" s="581">
        <f>BD166*((Resultat_liste!$M168+20)/20)+Resultat_liste!$J168</f>
        <v>19</v>
      </c>
      <c r="DC166" s="581">
        <f>BE166*((Resultat_liste!$M168+20)/20)+Resultat_liste!$J168</f>
        <v>15</v>
      </c>
      <c r="DD166" s="581">
        <f>H166*((Resultat_liste!$Y168+20)/20)+Resultat_liste!$V168</f>
        <v>34</v>
      </c>
      <c r="DE166" s="581">
        <f>I166*((Resultat_liste!$Y168+20)/20)+Resultat_liste!$V168</f>
        <v>0</v>
      </c>
      <c r="DF166" s="581">
        <f>J166*((Resultat_liste!$Y168+20)/20)+Resultat_liste!$V168</f>
        <v>-34</v>
      </c>
      <c r="DG166" s="581">
        <f>K166*((Resultat_liste!$Y168+20)/20)+Resultat_liste!$V168</f>
        <v>0</v>
      </c>
      <c r="DH166" s="581">
        <f>L166*((Resultat_liste!$Y168+20)/20)+Resultat_liste!$V168</f>
        <v>34</v>
      </c>
      <c r="DI166" s="581">
        <f>M166*((Resultat_liste!$Y168+20)/20)+Resultat_liste!$V168</f>
        <v>0</v>
      </c>
      <c r="DJ166" s="581">
        <f>N166*((Resultat_liste!$Y168+20)/20)+Resultat_liste!$V168</f>
        <v>-34</v>
      </c>
      <c r="DK166" s="581">
        <f>O166*((Resultat_liste!$Y168+20)/20)+Resultat_liste!$V168</f>
        <v>0</v>
      </c>
      <c r="DL166" s="581">
        <f>P166*((Resultat_liste!$Y168+20)/20)+Resultat_liste!$V168</f>
        <v>34</v>
      </c>
      <c r="DM166" s="581">
        <f>Q166*((Resultat_liste!$Y168+20)/20)+Resultat_liste!$V168</f>
        <v>0</v>
      </c>
      <c r="DN166" s="581">
        <f>R166*((Resultat_liste!$Y168+20)/20)+Resultat_liste!$V168</f>
        <v>-34</v>
      </c>
      <c r="DO166" s="581">
        <f>S166*((Resultat_liste!$Y168+20)/20)+Resultat_liste!$V168</f>
        <v>0</v>
      </c>
      <c r="DP166" s="581">
        <f>T166*((Resultat_liste!$Y168+20)/20)+Resultat_liste!$V168</f>
        <v>34</v>
      </c>
      <c r="DQ166" s="581">
        <f>U166*((Resultat_liste!$Y168+20)/20)+Resultat_liste!$V168</f>
        <v>0</v>
      </c>
      <c r="DR166" s="581">
        <f>V166*((Resultat_liste!$Y168+20)/20)+Resultat_liste!$V168</f>
        <v>-34</v>
      </c>
      <c r="DS166" s="581">
        <f>W166*((Resultat_liste!$Y168+20)/20)+Resultat_liste!$V168</f>
        <v>0</v>
      </c>
      <c r="DT166" s="581">
        <f>X166*((Resultat_liste!$Y168+20)/20)+Resultat_liste!$V168</f>
        <v>34</v>
      </c>
      <c r="DU166" s="581">
        <f>Y166*((Resultat_liste!$Y168+20)/20)+Resultat_liste!$V168</f>
        <v>0</v>
      </c>
      <c r="DV166" s="581">
        <f>Z166*((Resultat_liste!$Y168+20)/20)+Resultat_liste!$V168</f>
        <v>-34</v>
      </c>
      <c r="DW166" s="581">
        <f>AA166*((Resultat_liste!$Y168+20)/20)+Resultat_liste!$V168</f>
        <v>0</v>
      </c>
      <c r="DX166" s="581">
        <f>AB166*((Resultat_liste!$Y168+20)/20)+Resultat_liste!$V168</f>
        <v>34</v>
      </c>
      <c r="DY166" s="581">
        <f>AC166*((Resultat_liste!$Y168+20)/20)+Resultat_liste!$V168</f>
        <v>0</v>
      </c>
      <c r="DZ166" s="581">
        <f>AD166*((Resultat_liste!$Y168+20)/20)+Resultat_liste!$V168</f>
        <v>-34</v>
      </c>
      <c r="EA166" s="581">
        <f>AE166*((Resultat_liste!$Y168+20)/20)+Resultat_liste!$V168</f>
        <v>0</v>
      </c>
      <c r="EB166" s="581">
        <f>AF166*((Resultat_liste!$Y168+20)/20)+Resultat_liste!$V168</f>
        <v>34</v>
      </c>
      <c r="EC166" s="581">
        <f>AG166*((Resultat_liste!$Y168+20)/20)+Resultat_liste!$V168</f>
        <v>0</v>
      </c>
      <c r="ED166" s="581">
        <f>AH166*((Resultat_liste!$Y168+20)/20)+Resultat_liste!$V168</f>
        <v>-34</v>
      </c>
      <c r="EE166" s="581">
        <f>AI166*((Resultat_liste!$Y168+20)/20)+Resultat_liste!$V168</f>
        <v>0</v>
      </c>
      <c r="EF166" s="581">
        <f>AJ166*((Resultat_liste!$Y168+20)/20)+Resultat_liste!$V168</f>
        <v>34</v>
      </c>
      <c r="EG166" s="581">
        <f>AK166*((Resultat_liste!$Y168+20)/20)+Resultat_liste!$V168</f>
        <v>0</v>
      </c>
      <c r="EH166" s="581">
        <f>AL166*((Resultat_liste!$Y168+20)/20)+Resultat_liste!$V168</f>
        <v>-34</v>
      </c>
      <c r="EI166" s="581">
        <f>AM166*((Resultat_liste!$Y168+20)/20)+Resultat_liste!$V168</f>
        <v>0</v>
      </c>
      <c r="EJ166" s="581">
        <f>AN166*((Resultat_liste!$Y168+20)/20)+Resultat_liste!$V168</f>
        <v>34</v>
      </c>
      <c r="EK166" s="581">
        <f>AO166*((Resultat_liste!$Y168+20)/20)+Resultat_liste!$V168</f>
        <v>0</v>
      </c>
      <c r="EL166" s="581">
        <f>AP166*((Resultat_liste!$Y168+20)/20)+Resultat_liste!$V168</f>
        <v>-34</v>
      </c>
      <c r="EM166" s="581">
        <f>AQ166*((Resultat_liste!$Y168+20)/20)+Resultat_liste!$V168</f>
        <v>0</v>
      </c>
      <c r="EN166" s="581">
        <f>AR166*((Resultat_liste!$Y168+20)/20)+Resultat_liste!$V168</f>
        <v>34</v>
      </c>
      <c r="EO166" s="581">
        <f>AS166*((Resultat_liste!$Y168+20)/20)+Resultat_liste!$V168</f>
        <v>0</v>
      </c>
      <c r="EP166" s="581">
        <f>AT166*((Resultat_liste!$Y168+20)/20)+Resultat_liste!$V168</f>
        <v>-34</v>
      </c>
      <c r="EQ166" s="581">
        <f>AU166*((Resultat_liste!$Y168+20)/20)+Resultat_liste!$V168</f>
        <v>0</v>
      </c>
      <c r="ER166" s="581">
        <f>AV166*((Resultat_liste!$Y168+20)/20)+Resultat_liste!$V168</f>
        <v>34</v>
      </c>
      <c r="ES166" s="581">
        <f>AW166*((Resultat_liste!$Y168+20)/20)+Resultat_liste!$V168</f>
        <v>0</v>
      </c>
      <c r="ET166" s="581">
        <f>AX166*((Resultat_liste!$Y168+20)/20)+Resultat_liste!$V168</f>
        <v>-34</v>
      </c>
      <c r="EU166" s="581">
        <f>AY166*((Resultat_liste!$Y168+20)/20)+Resultat_liste!$V168</f>
        <v>0</v>
      </c>
      <c r="EV166" s="581">
        <f>AZ166*((Resultat_liste!$Y168+20)/20)+Resultat_liste!$V168</f>
        <v>34</v>
      </c>
      <c r="EW166" s="581">
        <f>BA166*((Resultat_liste!$Y168+20)/20)+Resultat_liste!$V168</f>
        <v>0</v>
      </c>
      <c r="EX166" s="581">
        <f>BB166*((Resultat_liste!$Y168+20)/20)+Resultat_liste!$V168</f>
        <v>-34</v>
      </c>
      <c r="EY166" s="581">
        <f>BC166*((Resultat_liste!$Y168+20)/20)+Resultat_liste!$V168</f>
        <v>0</v>
      </c>
      <c r="EZ166" s="581">
        <f>BD166*((Resultat_liste!$Y168+20)/20)+Resultat_liste!$V168</f>
        <v>34</v>
      </c>
      <c r="FA166" s="581">
        <f>BE166*((Resultat_liste!$Y168+20)/20)+Resultat_liste!$V168</f>
        <v>0</v>
      </c>
      <c r="FB166" s="581">
        <f t="shared" si="272"/>
        <v>20</v>
      </c>
      <c r="FC166" s="581">
        <f t="shared" si="273"/>
        <v>0</v>
      </c>
      <c r="FD166" s="581">
        <f t="shared" si="274"/>
        <v>-20</v>
      </c>
      <c r="FE166" s="581">
        <f t="shared" si="275"/>
        <v>0</v>
      </c>
      <c r="FF166" s="581">
        <f t="shared" si="276"/>
        <v>20</v>
      </c>
      <c r="FG166" s="581">
        <f t="shared" si="277"/>
        <v>0</v>
      </c>
      <c r="FH166" s="581">
        <f t="shared" si="278"/>
        <v>-20</v>
      </c>
      <c r="FI166" s="581">
        <f t="shared" si="279"/>
        <v>0</v>
      </c>
      <c r="FJ166" s="581">
        <f t="shared" si="280"/>
        <v>20</v>
      </c>
      <c r="FK166" s="581">
        <f t="shared" si="281"/>
        <v>0</v>
      </c>
      <c r="FL166" s="581">
        <f t="shared" si="282"/>
        <v>-20</v>
      </c>
      <c r="FM166" s="581">
        <f t="shared" si="283"/>
        <v>0</v>
      </c>
      <c r="FN166" s="581">
        <f t="shared" si="284"/>
        <v>20</v>
      </c>
      <c r="FO166" s="581">
        <f t="shared" si="285"/>
        <v>0</v>
      </c>
      <c r="FP166" s="581">
        <f t="shared" si="286"/>
        <v>-20</v>
      </c>
      <c r="FQ166" s="581">
        <f t="shared" si="287"/>
        <v>0</v>
      </c>
      <c r="FR166" s="581">
        <f t="shared" si="288"/>
        <v>20</v>
      </c>
      <c r="FS166" s="581">
        <f t="shared" si="289"/>
        <v>0</v>
      </c>
      <c r="FT166" s="581">
        <f t="shared" si="290"/>
        <v>-20</v>
      </c>
      <c r="FU166" s="581">
        <f t="shared" si="291"/>
        <v>0</v>
      </c>
      <c r="FV166" s="581">
        <f t="shared" si="292"/>
        <v>20</v>
      </c>
      <c r="FW166" s="581">
        <f t="shared" si="293"/>
        <v>0</v>
      </c>
      <c r="FX166" s="581">
        <f t="shared" si="294"/>
        <v>-20</v>
      </c>
      <c r="FY166" s="581">
        <f t="shared" si="295"/>
        <v>0</v>
      </c>
      <c r="FZ166" s="581">
        <f t="shared" si="296"/>
        <v>20</v>
      </c>
      <c r="GA166" s="581">
        <f t="shared" si="297"/>
        <v>0</v>
      </c>
      <c r="GB166" s="581">
        <f t="shared" si="201"/>
        <v>-20</v>
      </c>
      <c r="GC166" s="581">
        <f t="shared" si="202"/>
        <v>0</v>
      </c>
      <c r="GD166" s="581">
        <f t="shared" si="203"/>
        <v>20</v>
      </c>
      <c r="GE166" s="581">
        <f t="shared" si="204"/>
        <v>0</v>
      </c>
      <c r="GF166" s="581">
        <f t="shared" si="205"/>
        <v>-20</v>
      </c>
      <c r="GG166" s="581">
        <f t="shared" si="206"/>
        <v>0</v>
      </c>
      <c r="GH166" s="581">
        <f t="shared" si="207"/>
        <v>20</v>
      </c>
      <c r="GI166" s="581">
        <f t="shared" si="208"/>
        <v>0</v>
      </c>
      <c r="GJ166" s="581">
        <f t="shared" si="209"/>
        <v>-20</v>
      </c>
      <c r="GK166" s="581">
        <f t="shared" si="210"/>
        <v>0</v>
      </c>
      <c r="GL166" s="581">
        <f t="shared" si="211"/>
        <v>20</v>
      </c>
      <c r="GM166" s="581">
        <f t="shared" si="212"/>
        <v>0</v>
      </c>
      <c r="GN166" s="581">
        <f t="shared" si="213"/>
        <v>-20</v>
      </c>
      <c r="GO166" s="581">
        <f t="shared" si="214"/>
        <v>0</v>
      </c>
      <c r="GP166" s="581">
        <f t="shared" si="215"/>
        <v>20</v>
      </c>
      <c r="GQ166" s="581">
        <f t="shared" si="216"/>
        <v>0</v>
      </c>
      <c r="GR166" s="581">
        <f t="shared" si="217"/>
        <v>-20</v>
      </c>
      <c r="GS166" s="581">
        <f t="shared" si="218"/>
        <v>0</v>
      </c>
      <c r="GT166" s="581">
        <f t="shared" si="219"/>
        <v>20</v>
      </c>
      <c r="GU166" s="581">
        <f t="shared" si="220"/>
        <v>0</v>
      </c>
      <c r="GV166" s="581">
        <f t="shared" si="221"/>
        <v>-20</v>
      </c>
      <c r="GW166" s="581">
        <f t="shared" si="222"/>
        <v>0</v>
      </c>
      <c r="GX166" s="581">
        <f t="shared" si="223"/>
        <v>20</v>
      </c>
      <c r="GY166" s="581">
        <f t="shared" si="224"/>
        <v>0</v>
      </c>
    </row>
    <row r="167" spans="1:207" ht="16.5" thickTop="1" thickBot="1" x14ac:dyDescent="0.3">
      <c r="A167" s="581">
        <v>1660</v>
      </c>
      <c r="B167" s="584" t="s">
        <v>138</v>
      </c>
      <c r="C167" s="581">
        <f t="shared" si="298"/>
        <v>23</v>
      </c>
      <c r="D167" s="581">
        <f t="shared" si="225"/>
        <v>2309</v>
      </c>
      <c r="E167" s="581">
        <v>1660</v>
      </c>
      <c r="F167" s="581">
        <f t="shared" si="299"/>
        <v>9</v>
      </c>
      <c r="G167" s="582" t="str">
        <f t="shared" si="200"/>
        <v>Blanc irisé</v>
      </c>
      <c r="H167" s="581">
        <v>20</v>
      </c>
      <c r="I167" s="581">
        <v>0</v>
      </c>
      <c r="J167" s="581">
        <v>-20</v>
      </c>
      <c r="K167" s="581">
        <v>0</v>
      </c>
      <c r="L167" s="581">
        <f t="shared" si="226"/>
        <v>20</v>
      </c>
      <c r="M167" s="581">
        <f t="shared" si="227"/>
        <v>0</v>
      </c>
      <c r="N167" s="581">
        <f t="shared" si="228"/>
        <v>-20</v>
      </c>
      <c r="O167" s="581">
        <f t="shared" si="229"/>
        <v>0</v>
      </c>
      <c r="P167" s="581">
        <f t="shared" si="230"/>
        <v>20</v>
      </c>
      <c r="Q167" s="581">
        <f t="shared" si="231"/>
        <v>0</v>
      </c>
      <c r="R167" s="581">
        <f t="shared" si="232"/>
        <v>-20</v>
      </c>
      <c r="S167" s="581">
        <f t="shared" si="233"/>
        <v>0</v>
      </c>
      <c r="T167" s="581">
        <f t="shared" si="234"/>
        <v>20</v>
      </c>
      <c r="U167" s="581">
        <f t="shared" si="235"/>
        <v>0</v>
      </c>
      <c r="V167" s="581">
        <f t="shared" si="236"/>
        <v>-20</v>
      </c>
      <c r="W167" s="581">
        <f t="shared" si="237"/>
        <v>0</v>
      </c>
      <c r="X167" s="581">
        <f t="shared" si="238"/>
        <v>20</v>
      </c>
      <c r="Y167" s="581">
        <f t="shared" si="239"/>
        <v>0</v>
      </c>
      <c r="Z167" s="581">
        <f t="shared" si="240"/>
        <v>-20</v>
      </c>
      <c r="AA167" s="581">
        <f t="shared" si="241"/>
        <v>0</v>
      </c>
      <c r="AB167" s="581">
        <f t="shared" si="242"/>
        <v>20</v>
      </c>
      <c r="AC167" s="581">
        <f t="shared" si="243"/>
        <v>0</v>
      </c>
      <c r="AD167" s="581">
        <f t="shared" si="244"/>
        <v>-20</v>
      </c>
      <c r="AE167" s="581">
        <f t="shared" si="245"/>
        <v>0</v>
      </c>
      <c r="AF167" s="581">
        <f t="shared" si="246"/>
        <v>20</v>
      </c>
      <c r="AG167" s="581">
        <f t="shared" si="247"/>
        <v>0</v>
      </c>
      <c r="AH167" s="581">
        <f t="shared" si="248"/>
        <v>-20</v>
      </c>
      <c r="AI167" s="581">
        <f t="shared" si="249"/>
        <v>0</v>
      </c>
      <c r="AJ167" s="581">
        <f t="shared" si="250"/>
        <v>20</v>
      </c>
      <c r="AK167" s="581">
        <f t="shared" si="251"/>
        <v>0</v>
      </c>
      <c r="AL167" s="581">
        <f t="shared" si="252"/>
        <v>-20</v>
      </c>
      <c r="AM167" s="581">
        <f t="shared" si="253"/>
        <v>0</v>
      </c>
      <c r="AN167" s="581">
        <f t="shared" si="254"/>
        <v>20</v>
      </c>
      <c r="AO167" s="581">
        <f t="shared" si="255"/>
        <v>0</v>
      </c>
      <c r="AP167" s="581">
        <f t="shared" si="256"/>
        <v>-20</v>
      </c>
      <c r="AQ167" s="581">
        <f t="shared" si="257"/>
        <v>0</v>
      </c>
      <c r="AR167" s="581">
        <f t="shared" si="258"/>
        <v>20</v>
      </c>
      <c r="AS167" s="581">
        <f t="shared" si="259"/>
        <v>0</v>
      </c>
      <c r="AT167" s="581">
        <f t="shared" si="260"/>
        <v>-20</v>
      </c>
      <c r="AU167" s="581">
        <f t="shared" si="261"/>
        <v>0</v>
      </c>
      <c r="AV167" s="581">
        <f t="shared" si="262"/>
        <v>20</v>
      </c>
      <c r="AW167" s="581">
        <f t="shared" si="263"/>
        <v>0</v>
      </c>
      <c r="AX167" s="581">
        <f t="shared" si="264"/>
        <v>-20</v>
      </c>
      <c r="AY167" s="581">
        <f t="shared" si="265"/>
        <v>0</v>
      </c>
      <c r="AZ167" s="581">
        <f t="shared" si="266"/>
        <v>20</v>
      </c>
      <c r="BA167" s="581">
        <f t="shared" si="267"/>
        <v>0</v>
      </c>
      <c r="BB167" s="581">
        <f t="shared" si="268"/>
        <v>-20</v>
      </c>
      <c r="BC167" s="581">
        <f t="shared" si="269"/>
        <v>0</v>
      </c>
      <c r="BD167" s="581">
        <f t="shared" si="270"/>
        <v>20</v>
      </c>
      <c r="BE167" s="581">
        <f t="shared" si="271"/>
        <v>0</v>
      </c>
      <c r="BF167" s="581">
        <f>H167*((Resultat_liste!$M169+20)/20)+Resultat_liste!$J169</f>
        <v>30</v>
      </c>
      <c r="BG167" s="581">
        <f>I167*((Resultat_liste!$M169+20)/20)+Resultat_liste!$J169</f>
        <v>-5</v>
      </c>
      <c r="BH167" s="581">
        <f>J167*((Resultat_liste!$M169+20)/20)+Resultat_liste!$J169</f>
        <v>-40</v>
      </c>
      <c r="BI167" s="581">
        <f>K167*((Resultat_liste!$M169+20)/20)+Resultat_liste!$J169</f>
        <v>-5</v>
      </c>
      <c r="BJ167" s="581">
        <f>L167*((Resultat_liste!$M169+20)/20)+Resultat_liste!$J169</f>
        <v>30</v>
      </c>
      <c r="BK167" s="581">
        <f>M167*((Resultat_liste!$M169+20)/20)+Resultat_liste!$J169</f>
        <v>-5</v>
      </c>
      <c r="BL167" s="581">
        <f>N167*((Resultat_liste!$M169+20)/20)+Resultat_liste!$J169</f>
        <v>-40</v>
      </c>
      <c r="BM167" s="581">
        <f>O167*((Resultat_liste!$M169+20)/20)+Resultat_liste!$J169</f>
        <v>-5</v>
      </c>
      <c r="BN167" s="581">
        <f>P167*((Resultat_liste!$M169+20)/20)+Resultat_liste!$J169</f>
        <v>30</v>
      </c>
      <c r="BO167" s="581">
        <f>Q167*((Resultat_liste!$M169+20)/20)+Resultat_liste!$J169</f>
        <v>-5</v>
      </c>
      <c r="BP167" s="581">
        <f>R167*((Resultat_liste!$M169+20)/20)+Resultat_liste!$J169</f>
        <v>-40</v>
      </c>
      <c r="BQ167" s="581">
        <f>S167*((Resultat_liste!$M169+20)/20)+Resultat_liste!$J169</f>
        <v>-5</v>
      </c>
      <c r="BR167" s="581">
        <f>T167*((Resultat_liste!$M169+20)/20)+Resultat_liste!$J169</f>
        <v>30</v>
      </c>
      <c r="BS167" s="581">
        <f>U167*((Resultat_liste!$M169+20)/20)+Resultat_liste!$J169</f>
        <v>-5</v>
      </c>
      <c r="BT167" s="581">
        <f>V167*((Resultat_liste!$M169+20)/20)+Resultat_liste!$J169</f>
        <v>-40</v>
      </c>
      <c r="BU167" s="581">
        <f>W167*((Resultat_liste!$M169+20)/20)+Resultat_liste!$J169</f>
        <v>-5</v>
      </c>
      <c r="BV167" s="581">
        <f>X167*((Resultat_liste!$M169+20)/20)+Resultat_liste!$J169</f>
        <v>30</v>
      </c>
      <c r="BW167" s="581">
        <f>Y167*((Resultat_liste!$M169+20)/20)+Resultat_liste!$J169</f>
        <v>-5</v>
      </c>
      <c r="BX167" s="581">
        <f>Z167*((Resultat_liste!$M169+20)/20)+Resultat_liste!$J169</f>
        <v>-40</v>
      </c>
      <c r="BY167" s="581">
        <f>AA167*((Resultat_liste!$M169+20)/20)+Resultat_liste!$J169</f>
        <v>-5</v>
      </c>
      <c r="BZ167" s="581">
        <f>AB167*((Resultat_liste!$M169+20)/20)+Resultat_liste!$J169</f>
        <v>30</v>
      </c>
      <c r="CA167" s="581">
        <f>AC167*((Resultat_liste!$M169+20)/20)+Resultat_liste!$J169</f>
        <v>-5</v>
      </c>
      <c r="CB167" s="581">
        <f>AD167*((Resultat_liste!$M169+20)/20)+Resultat_liste!$J169</f>
        <v>-40</v>
      </c>
      <c r="CC167" s="581">
        <f>AE167*((Resultat_liste!$M169+20)/20)+Resultat_liste!$J169</f>
        <v>-5</v>
      </c>
      <c r="CD167" s="581">
        <f>AF167*((Resultat_liste!$M169+20)/20)+Resultat_liste!$J169</f>
        <v>30</v>
      </c>
      <c r="CE167" s="581">
        <f>AG167*((Resultat_liste!$M169+20)/20)+Resultat_liste!$J169</f>
        <v>-5</v>
      </c>
      <c r="CF167" s="581">
        <f>AH167*((Resultat_liste!$M169+20)/20)+Resultat_liste!$J169</f>
        <v>-40</v>
      </c>
      <c r="CG167" s="581">
        <f>AI167*((Resultat_liste!$M169+20)/20)+Resultat_liste!$J169</f>
        <v>-5</v>
      </c>
      <c r="CH167" s="581">
        <f>AJ167*((Resultat_liste!$M169+20)/20)+Resultat_liste!$J169</f>
        <v>30</v>
      </c>
      <c r="CI167" s="581">
        <f>AK167*((Resultat_liste!$M169+20)/20)+Resultat_liste!$J169</f>
        <v>-5</v>
      </c>
      <c r="CJ167" s="581">
        <f>AL167*((Resultat_liste!$M169+20)/20)+Resultat_liste!$J169</f>
        <v>-40</v>
      </c>
      <c r="CK167" s="581">
        <f>AM167*((Resultat_liste!$M169+20)/20)+Resultat_liste!$J169</f>
        <v>-5</v>
      </c>
      <c r="CL167" s="581">
        <f>AN167*((Resultat_liste!$M169+20)/20)+Resultat_liste!$J169</f>
        <v>30</v>
      </c>
      <c r="CM167" s="581">
        <f>AO167*((Resultat_liste!$M169+20)/20)+Resultat_liste!$J169</f>
        <v>-5</v>
      </c>
      <c r="CN167" s="581">
        <f>AP167*((Resultat_liste!$M169+20)/20)+Resultat_liste!$J169</f>
        <v>-40</v>
      </c>
      <c r="CO167" s="581">
        <f>AQ167*((Resultat_liste!$M169+20)/20)+Resultat_liste!$J169</f>
        <v>-5</v>
      </c>
      <c r="CP167" s="581">
        <f>AR167*((Resultat_liste!$M169+20)/20)+Resultat_liste!$J169</f>
        <v>30</v>
      </c>
      <c r="CQ167" s="581">
        <f>AS167*((Resultat_liste!$M169+20)/20)+Resultat_liste!$J169</f>
        <v>-5</v>
      </c>
      <c r="CR167" s="581">
        <f>AT167*((Resultat_liste!$M169+20)/20)+Resultat_liste!$J169</f>
        <v>-40</v>
      </c>
      <c r="CS167" s="581">
        <f>AU167*((Resultat_liste!$M169+20)/20)+Resultat_liste!$J169</f>
        <v>-5</v>
      </c>
      <c r="CT167" s="581">
        <f>AV167*((Resultat_liste!$M169+20)/20)+Resultat_liste!$J169</f>
        <v>30</v>
      </c>
      <c r="CU167" s="581">
        <f>AW167*((Resultat_liste!$M169+20)/20)+Resultat_liste!$J169</f>
        <v>-5</v>
      </c>
      <c r="CV167" s="581">
        <f>AX167*((Resultat_liste!$M169+20)/20)+Resultat_liste!$J169</f>
        <v>-40</v>
      </c>
      <c r="CW167" s="581">
        <f>AY167*((Resultat_liste!$M169+20)/20)+Resultat_liste!$J169</f>
        <v>-5</v>
      </c>
      <c r="CX167" s="581">
        <f>AZ167*((Resultat_liste!$M169+20)/20)+Resultat_liste!$J169</f>
        <v>30</v>
      </c>
      <c r="CY167" s="581">
        <f>BA167*((Resultat_liste!$M169+20)/20)+Resultat_liste!$J169</f>
        <v>-5</v>
      </c>
      <c r="CZ167" s="581">
        <f>BB167*((Resultat_liste!$M169+20)/20)+Resultat_liste!$J169</f>
        <v>-40</v>
      </c>
      <c r="DA167" s="581">
        <f>BC167*((Resultat_liste!$M169+20)/20)+Resultat_liste!$J169</f>
        <v>-5</v>
      </c>
      <c r="DB167" s="581">
        <f>BD167*((Resultat_liste!$M169+20)/20)+Resultat_liste!$J169</f>
        <v>30</v>
      </c>
      <c r="DC167" s="581">
        <f>BE167*((Resultat_liste!$M169+20)/20)+Resultat_liste!$J169</f>
        <v>-5</v>
      </c>
      <c r="DD167" s="581">
        <f>H167*((Resultat_liste!$Y169+20)/20)+Resultat_liste!$V169</f>
        <v>9</v>
      </c>
      <c r="DE167" s="581">
        <f>I167*((Resultat_liste!$Y169+20)/20)+Resultat_liste!$V169</f>
        <v>0</v>
      </c>
      <c r="DF167" s="581">
        <f>J167*((Resultat_liste!$Y169+20)/20)+Resultat_liste!$V169</f>
        <v>-9</v>
      </c>
      <c r="DG167" s="581">
        <f>K167*((Resultat_liste!$Y169+20)/20)+Resultat_liste!$V169</f>
        <v>0</v>
      </c>
      <c r="DH167" s="581">
        <f>L167*((Resultat_liste!$Y169+20)/20)+Resultat_liste!$V169</f>
        <v>9</v>
      </c>
      <c r="DI167" s="581">
        <f>M167*((Resultat_liste!$Y169+20)/20)+Resultat_liste!$V169</f>
        <v>0</v>
      </c>
      <c r="DJ167" s="581">
        <f>N167*((Resultat_liste!$Y169+20)/20)+Resultat_liste!$V169</f>
        <v>-9</v>
      </c>
      <c r="DK167" s="581">
        <f>O167*((Resultat_liste!$Y169+20)/20)+Resultat_liste!$V169</f>
        <v>0</v>
      </c>
      <c r="DL167" s="581">
        <f>P167*((Resultat_liste!$Y169+20)/20)+Resultat_liste!$V169</f>
        <v>9</v>
      </c>
      <c r="DM167" s="581">
        <f>Q167*((Resultat_liste!$Y169+20)/20)+Resultat_liste!$V169</f>
        <v>0</v>
      </c>
      <c r="DN167" s="581">
        <f>R167*((Resultat_liste!$Y169+20)/20)+Resultat_liste!$V169</f>
        <v>-9</v>
      </c>
      <c r="DO167" s="581">
        <f>S167*((Resultat_liste!$Y169+20)/20)+Resultat_liste!$V169</f>
        <v>0</v>
      </c>
      <c r="DP167" s="581">
        <f>T167*((Resultat_liste!$Y169+20)/20)+Resultat_liste!$V169</f>
        <v>9</v>
      </c>
      <c r="DQ167" s="581">
        <f>U167*((Resultat_liste!$Y169+20)/20)+Resultat_liste!$V169</f>
        <v>0</v>
      </c>
      <c r="DR167" s="581">
        <f>V167*((Resultat_liste!$Y169+20)/20)+Resultat_liste!$V169</f>
        <v>-9</v>
      </c>
      <c r="DS167" s="581">
        <f>W167*((Resultat_liste!$Y169+20)/20)+Resultat_liste!$V169</f>
        <v>0</v>
      </c>
      <c r="DT167" s="581">
        <f>X167*((Resultat_liste!$Y169+20)/20)+Resultat_liste!$V169</f>
        <v>9</v>
      </c>
      <c r="DU167" s="581">
        <f>Y167*((Resultat_liste!$Y169+20)/20)+Resultat_liste!$V169</f>
        <v>0</v>
      </c>
      <c r="DV167" s="581">
        <f>Z167*((Resultat_liste!$Y169+20)/20)+Resultat_liste!$V169</f>
        <v>-9</v>
      </c>
      <c r="DW167" s="581">
        <f>AA167*((Resultat_liste!$Y169+20)/20)+Resultat_liste!$V169</f>
        <v>0</v>
      </c>
      <c r="DX167" s="581">
        <f>AB167*((Resultat_liste!$Y169+20)/20)+Resultat_liste!$V169</f>
        <v>9</v>
      </c>
      <c r="DY167" s="581">
        <f>AC167*((Resultat_liste!$Y169+20)/20)+Resultat_liste!$V169</f>
        <v>0</v>
      </c>
      <c r="DZ167" s="581">
        <f>AD167*((Resultat_liste!$Y169+20)/20)+Resultat_liste!$V169</f>
        <v>-9</v>
      </c>
      <c r="EA167" s="581">
        <f>AE167*((Resultat_liste!$Y169+20)/20)+Resultat_liste!$V169</f>
        <v>0</v>
      </c>
      <c r="EB167" s="581">
        <f>AF167*((Resultat_liste!$Y169+20)/20)+Resultat_liste!$V169</f>
        <v>9</v>
      </c>
      <c r="EC167" s="581">
        <f>AG167*((Resultat_liste!$Y169+20)/20)+Resultat_liste!$V169</f>
        <v>0</v>
      </c>
      <c r="ED167" s="581">
        <f>AH167*((Resultat_liste!$Y169+20)/20)+Resultat_liste!$V169</f>
        <v>-9</v>
      </c>
      <c r="EE167" s="581">
        <f>AI167*((Resultat_liste!$Y169+20)/20)+Resultat_liste!$V169</f>
        <v>0</v>
      </c>
      <c r="EF167" s="581">
        <f>AJ167*((Resultat_liste!$Y169+20)/20)+Resultat_liste!$V169</f>
        <v>9</v>
      </c>
      <c r="EG167" s="581">
        <f>AK167*((Resultat_liste!$Y169+20)/20)+Resultat_liste!$V169</f>
        <v>0</v>
      </c>
      <c r="EH167" s="581">
        <f>AL167*((Resultat_liste!$Y169+20)/20)+Resultat_liste!$V169</f>
        <v>-9</v>
      </c>
      <c r="EI167" s="581">
        <f>AM167*((Resultat_liste!$Y169+20)/20)+Resultat_liste!$V169</f>
        <v>0</v>
      </c>
      <c r="EJ167" s="581">
        <f>AN167*((Resultat_liste!$Y169+20)/20)+Resultat_liste!$V169</f>
        <v>9</v>
      </c>
      <c r="EK167" s="581">
        <f>AO167*((Resultat_liste!$Y169+20)/20)+Resultat_liste!$V169</f>
        <v>0</v>
      </c>
      <c r="EL167" s="581">
        <f>AP167*((Resultat_liste!$Y169+20)/20)+Resultat_liste!$V169</f>
        <v>-9</v>
      </c>
      <c r="EM167" s="581">
        <f>AQ167*((Resultat_liste!$Y169+20)/20)+Resultat_liste!$V169</f>
        <v>0</v>
      </c>
      <c r="EN167" s="581">
        <f>AR167*((Resultat_liste!$Y169+20)/20)+Resultat_liste!$V169</f>
        <v>9</v>
      </c>
      <c r="EO167" s="581">
        <f>AS167*((Resultat_liste!$Y169+20)/20)+Resultat_liste!$V169</f>
        <v>0</v>
      </c>
      <c r="EP167" s="581">
        <f>AT167*((Resultat_liste!$Y169+20)/20)+Resultat_liste!$V169</f>
        <v>-9</v>
      </c>
      <c r="EQ167" s="581">
        <f>AU167*((Resultat_liste!$Y169+20)/20)+Resultat_liste!$V169</f>
        <v>0</v>
      </c>
      <c r="ER167" s="581">
        <f>AV167*((Resultat_liste!$Y169+20)/20)+Resultat_liste!$V169</f>
        <v>9</v>
      </c>
      <c r="ES167" s="581">
        <f>AW167*((Resultat_liste!$Y169+20)/20)+Resultat_liste!$V169</f>
        <v>0</v>
      </c>
      <c r="ET167" s="581">
        <f>AX167*((Resultat_liste!$Y169+20)/20)+Resultat_liste!$V169</f>
        <v>-9</v>
      </c>
      <c r="EU167" s="581">
        <f>AY167*((Resultat_liste!$Y169+20)/20)+Resultat_liste!$V169</f>
        <v>0</v>
      </c>
      <c r="EV167" s="581">
        <f>AZ167*((Resultat_liste!$Y169+20)/20)+Resultat_liste!$V169</f>
        <v>9</v>
      </c>
      <c r="EW167" s="581">
        <f>BA167*((Resultat_liste!$Y169+20)/20)+Resultat_liste!$V169</f>
        <v>0</v>
      </c>
      <c r="EX167" s="581">
        <f>BB167*((Resultat_liste!$Y169+20)/20)+Resultat_liste!$V169</f>
        <v>-9</v>
      </c>
      <c r="EY167" s="581">
        <f>BC167*((Resultat_liste!$Y169+20)/20)+Resultat_liste!$V169</f>
        <v>0</v>
      </c>
      <c r="EZ167" s="581">
        <f>BD167*((Resultat_liste!$Y169+20)/20)+Resultat_liste!$V169</f>
        <v>9</v>
      </c>
      <c r="FA167" s="581">
        <f>BE167*((Resultat_liste!$Y169+20)/20)+Resultat_liste!$V169</f>
        <v>0</v>
      </c>
      <c r="FB167" s="581">
        <f t="shared" si="272"/>
        <v>20</v>
      </c>
      <c r="FC167" s="581">
        <f t="shared" si="273"/>
        <v>0</v>
      </c>
      <c r="FD167" s="581">
        <f t="shared" si="274"/>
        <v>-20</v>
      </c>
      <c r="FE167" s="581">
        <f t="shared" si="275"/>
        <v>0</v>
      </c>
      <c r="FF167" s="581">
        <f t="shared" si="276"/>
        <v>20</v>
      </c>
      <c r="FG167" s="581">
        <f t="shared" si="277"/>
        <v>0</v>
      </c>
      <c r="FH167" s="581">
        <f t="shared" si="278"/>
        <v>-20</v>
      </c>
      <c r="FI167" s="581">
        <f t="shared" si="279"/>
        <v>0</v>
      </c>
      <c r="FJ167" s="581">
        <f t="shared" si="280"/>
        <v>20</v>
      </c>
      <c r="FK167" s="581">
        <f t="shared" si="281"/>
        <v>0</v>
      </c>
      <c r="FL167" s="581">
        <f t="shared" si="282"/>
        <v>-20</v>
      </c>
      <c r="FM167" s="581">
        <f t="shared" si="283"/>
        <v>0</v>
      </c>
      <c r="FN167" s="581">
        <f t="shared" si="284"/>
        <v>20</v>
      </c>
      <c r="FO167" s="581">
        <f t="shared" si="285"/>
        <v>0</v>
      </c>
      <c r="FP167" s="581">
        <f t="shared" si="286"/>
        <v>-20</v>
      </c>
      <c r="FQ167" s="581">
        <f t="shared" si="287"/>
        <v>0</v>
      </c>
      <c r="FR167" s="581">
        <f t="shared" si="288"/>
        <v>20</v>
      </c>
      <c r="FS167" s="581">
        <f t="shared" si="289"/>
        <v>0</v>
      </c>
      <c r="FT167" s="581">
        <f t="shared" si="290"/>
        <v>-20</v>
      </c>
      <c r="FU167" s="581">
        <f t="shared" si="291"/>
        <v>0</v>
      </c>
      <c r="FV167" s="581">
        <f t="shared" si="292"/>
        <v>20</v>
      </c>
      <c r="FW167" s="581">
        <f t="shared" si="293"/>
        <v>0</v>
      </c>
      <c r="FX167" s="581">
        <f t="shared" si="294"/>
        <v>-20</v>
      </c>
      <c r="FY167" s="581">
        <f t="shared" si="295"/>
        <v>0</v>
      </c>
      <c r="FZ167" s="581">
        <f t="shared" si="296"/>
        <v>20</v>
      </c>
      <c r="GA167" s="581">
        <f t="shared" si="297"/>
        <v>0</v>
      </c>
      <c r="GB167" s="581">
        <f t="shared" si="201"/>
        <v>-20</v>
      </c>
      <c r="GC167" s="581">
        <f t="shared" si="202"/>
        <v>0</v>
      </c>
      <c r="GD167" s="581">
        <f t="shared" si="203"/>
        <v>20</v>
      </c>
      <c r="GE167" s="581">
        <f t="shared" si="204"/>
        <v>0</v>
      </c>
      <c r="GF167" s="581">
        <f t="shared" si="205"/>
        <v>-20</v>
      </c>
      <c r="GG167" s="581">
        <f t="shared" si="206"/>
        <v>0</v>
      </c>
      <c r="GH167" s="581">
        <f t="shared" si="207"/>
        <v>20</v>
      </c>
      <c r="GI167" s="581">
        <f t="shared" si="208"/>
        <v>0</v>
      </c>
      <c r="GJ167" s="581">
        <f t="shared" si="209"/>
        <v>-20</v>
      </c>
      <c r="GK167" s="581">
        <f t="shared" si="210"/>
        <v>0</v>
      </c>
      <c r="GL167" s="581">
        <f t="shared" si="211"/>
        <v>20</v>
      </c>
      <c r="GM167" s="581">
        <f t="shared" si="212"/>
        <v>0</v>
      </c>
      <c r="GN167" s="581">
        <f t="shared" si="213"/>
        <v>-20</v>
      </c>
      <c r="GO167" s="581">
        <f t="shared" si="214"/>
        <v>0</v>
      </c>
      <c r="GP167" s="581">
        <f t="shared" si="215"/>
        <v>20</v>
      </c>
      <c r="GQ167" s="581">
        <f t="shared" si="216"/>
        <v>0</v>
      </c>
      <c r="GR167" s="581">
        <f t="shared" si="217"/>
        <v>-20</v>
      </c>
      <c r="GS167" s="581">
        <f t="shared" si="218"/>
        <v>0</v>
      </c>
      <c r="GT167" s="581">
        <f t="shared" si="219"/>
        <v>20</v>
      </c>
      <c r="GU167" s="581">
        <f t="shared" si="220"/>
        <v>0</v>
      </c>
      <c r="GV167" s="581">
        <f t="shared" si="221"/>
        <v>-20</v>
      </c>
      <c r="GW167" s="581">
        <f t="shared" si="222"/>
        <v>0</v>
      </c>
      <c r="GX167" s="581">
        <f t="shared" si="223"/>
        <v>20</v>
      </c>
      <c r="GY167" s="581">
        <f t="shared" si="224"/>
        <v>0</v>
      </c>
    </row>
    <row r="168" spans="1:207" ht="16.5" thickTop="1" thickBot="1" x14ac:dyDescent="0.3">
      <c r="A168" s="581">
        <v>1670</v>
      </c>
      <c r="B168" s="584" t="s">
        <v>138</v>
      </c>
      <c r="C168" s="581">
        <f t="shared" si="298"/>
        <v>23</v>
      </c>
      <c r="D168" s="581">
        <f t="shared" si="225"/>
        <v>2310</v>
      </c>
      <c r="E168" s="581">
        <v>1670</v>
      </c>
      <c r="F168" s="581">
        <f t="shared" si="299"/>
        <v>10</v>
      </c>
      <c r="G168" s="582" t="str">
        <f t="shared" si="200"/>
        <v>Blanc irisé</v>
      </c>
      <c r="H168" s="581">
        <v>20</v>
      </c>
      <c r="I168" s="581">
        <v>0</v>
      </c>
      <c r="J168" s="581">
        <v>-20</v>
      </c>
      <c r="K168" s="581">
        <v>0</v>
      </c>
      <c r="L168" s="581">
        <f t="shared" si="226"/>
        <v>20</v>
      </c>
      <c r="M168" s="581">
        <f t="shared" si="227"/>
        <v>0</v>
      </c>
      <c r="N168" s="581">
        <f t="shared" si="228"/>
        <v>-20</v>
      </c>
      <c r="O168" s="581">
        <f t="shared" si="229"/>
        <v>0</v>
      </c>
      <c r="P168" s="581">
        <f t="shared" si="230"/>
        <v>20</v>
      </c>
      <c r="Q168" s="581">
        <f t="shared" si="231"/>
        <v>0</v>
      </c>
      <c r="R168" s="581">
        <f t="shared" si="232"/>
        <v>-20</v>
      </c>
      <c r="S168" s="581">
        <f t="shared" si="233"/>
        <v>0</v>
      </c>
      <c r="T168" s="581">
        <f t="shared" si="234"/>
        <v>20</v>
      </c>
      <c r="U168" s="581">
        <f t="shared" si="235"/>
        <v>0</v>
      </c>
      <c r="V168" s="581">
        <f t="shared" si="236"/>
        <v>-20</v>
      </c>
      <c r="W168" s="581">
        <f t="shared" si="237"/>
        <v>0</v>
      </c>
      <c r="X168" s="581">
        <f t="shared" si="238"/>
        <v>20</v>
      </c>
      <c r="Y168" s="581">
        <f t="shared" si="239"/>
        <v>0</v>
      </c>
      <c r="Z168" s="581">
        <f t="shared" si="240"/>
        <v>-20</v>
      </c>
      <c r="AA168" s="581">
        <f t="shared" si="241"/>
        <v>0</v>
      </c>
      <c r="AB168" s="581">
        <f t="shared" si="242"/>
        <v>20</v>
      </c>
      <c r="AC168" s="581">
        <f t="shared" si="243"/>
        <v>0</v>
      </c>
      <c r="AD168" s="581">
        <f t="shared" si="244"/>
        <v>-20</v>
      </c>
      <c r="AE168" s="581">
        <f t="shared" si="245"/>
        <v>0</v>
      </c>
      <c r="AF168" s="581">
        <f t="shared" si="246"/>
        <v>20</v>
      </c>
      <c r="AG168" s="581">
        <f t="shared" si="247"/>
        <v>0</v>
      </c>
      <c r="AH168" s="581">
        <f t="shared" si="248"/>
        <v>-20</v>
      </c>
      <c r="AI168" s="581">
        <f t="shared" si="249"/>
        <v>0</v>
      </c>
      <c r="AJ168" s="581">
        <f t="shared" si="250"/>
        <v>20</v>
      </c>
      <c r="AK168" s="581">
        <f t="shared" si="251"/>
        <v>0</v>
      </c>
      <c r="AL168" s="581">
        <f t="shared" si="252"/>
        <v>-20</v>
      </c>
      <c r="AM168" s="581">
        <f t="shared" si="253"/>
        <v>0</v>
      </c>
      <c r="AN168" s="581">
        <f t="shared" si="254"/>
        <v>20</v>
      </c>
      <c r="AO168" s="581">
        <f t="shared" si="255"/>
        <v>0</v>
      </c>
      <c r="AP168" s="581">
        <f t="shared" si="256"/>
        <v>-20</v>
      </c>
      <c r="AQ168" s="581">
        <f t="shared" si="257"/>
        <v>0</v>
      </c>
      <c r="AR168" s="581">
        <f t="shared" si="258"/>
        <v>20</v>
      </c>
      <c r="AS168" s="581">
        <f t="shared" si="259"/>
        <v>0</v>
      </c>
      <c r="AT168" s="581">
        <f t="shared" si="260"/>
        <v>-20</v>
      </c>
      <c r="AU168" s="581">
        <f t="shared" si="261"/>
        <v>0</v>
      </c>
      <c r="AV168" s="581">
        <f t="shared" si="262"/>
        <v>20</v>
      </c>
      <c r="AW168" s="581">
        <f t="shared" si="263"/>
        <v>0</v>
      </c>
      <c r="AX168" s="581">
        <f t="shared" si="264"/>
        <v>-20</v>
      </c>
      <c r="AY168" s="581">
        <f t="shared" si="265"/>
        <v>0</v>
      </c>
      <c r="AZ168" s="581">
        <f t="shared" si="266"/>
        <v>20</v>
      </c>
      <c r="BA168" s="581">
        <f t="shared" si="267"/>
        <v>0</v>
      </c>
      <c r="BB168" s="581">
        <f t="shared" si="268"/>
        <v>-20</v>
      </c>
      <c r="BC168" s="581">
        <f t="shared" si="269"/>
        <v>0</v>
      </c>
      <c r="BD168" s="581">
        <f t="shared" si="270"/>
        <v>20</v>
      </c>
      <c r="BE168" s="581">
        <f t="shared" si="271"/>
        <v>0</v>
      </c>
      <c r="BF168" s="581">
        <f>H168*((Resultat_liste!$M170+20)/20)+Resultat_liste!$J170</f>
        <v>50</v>
      </c>
      <c r="BG168" s="581">
        <f>I168*((Resultat_liste!$M170+20)/20)+Resultat_liste!$J170</f>
        <v>11</v>
      </c>
      <c r="BH168" s="581">
        <f>J168*((Resultat_liste!$M170+20)/20)+Resultat_liste!$J170</f>
        <v>-28</v>
      </c>
      <c r="BI168" s="581">
        <f>K168*((Resultat_liste!$M170+20)/20)+Resultat_liste!$J170</f>
        <v>11</v>
      </c>
      <c r="BJ168" s="581">
        <f>L168*((Resultat_liste!$M170+20)/20)+Resultat_liste!$J170</f>
        <v>50</v>
      </c>
      <c r="BK168" s="581">
        <f>M168*((Resultat_liste!$M170+20)/20)+Resultat_liste!$J170</f>
        <v>11</v>
      </c>
      <c r="BL168" s="581">
        <f>N168*((Resultat_liste!$M170+20)/20)+Resultat_liste!$J170</f>
        <v>-28</v>
      </c>
      <c r="BM168" s="581">
        <f>O168*((Resultat_liste!$M170+20)/20)+Resultat_liste!$J170</f>
        <v>11</v>
      </c>
      <c r="BN168" s="581">
        <f>P168*((Resultat_liste!$M170+20)/20)+Resultat_liste!$J170</f>
        <v>50</v>
      </c>
      <c r="BO168" s="581">
        <f>Q168*((Resultat_liste!$M170+20)/20)+Resultat_liste!$J170</f>
        <v>11</v>
      </c>
      <c r="BP168" s="581">
        <f>R168*((Resultat_liste!$M170+20)/20)+Resultat_liste!$J170</f>
        <v>-28</v>
      </c>
      <c r="BQ168" s="581">
        <f>S168*((Resultat_liste!$M170+20)/20)+Resultat_liste!$J170</f>
        <v>11</v>
      </c>
      <c r="BR168" s="581">
        <f>T168*((Resultat_liste!$M170+20)/20)+Resultat_liste!$J170</f>
        <v>50</v>
      </c>
      <c r="BS168" s="581">
        <f>U168*((Resultat_liste!$M170+20)/20)+Resultat_liste!$J170</f>
        <v>11</v>
      </c>
      <c r="BT168" s="581">
        <f>V168*((Resultat_liste!$M170+20)/20)+Resultat_liste!$J170</f>
        <v>-28</v>
      </c>
      <c r="BU168" s="581">
        <f>W168*((Resultat_liste!$M170+20)/20)+Resultat_liste!$J170</f>
        <v>11</v>
      </c>
      <c r="BV168" s="581">
        <f>X168*((Resultat_liste!$M170+20)/20)+Resultat_liste!$J170</f>
        <v>50</v>
      </c>
      <c r="BW168" s="581">
        <f>Y168*((Resultat_liste!$M170+20)/20)+Resultat_liste!$J170</f>
        <v>11</v>
      </c>
      <c r="BX168" s="581">
        <f>Z168*((Resultat_liste!$M170+20)/20)+Resultat_liste!$J170</f>
        <v>-28</v>
      </c>
      <c r="BY168" s="581">
        <f>AA168*((Resultat_liste!$M170+20)/20)+Resultat_liste!$J170</f>
        <v>11</v>
      </c>
      <c r="BZ168" s="581">
        <f>AB168*((Resultat_liste!$M170+20)/20)+Resultat_liste!$J170</f>
        <v>50</v>
      </c>
      <c r="CA168" s="581">
        <f>AC168*((Resultat_liste!$M170+20)/20)+Resultat_liste!$J170</f>
        <v>11</v>
      </c>
      <c r="CB168" s="581">
        <f>AD168*((Resultat_liste!$M170+20)/20)+Resultat_liste!$J170</f>
        <v>-28</v>
      </c>
      <c r="CC168" s="581">
        <f>AE168*((Resultat_liste!$M170+20)/20)+Resultat_liste!$J170</f>
        <v>11</v>
      </c>
      <c r="CD168" s="581">
        <f>AF168*((Resultat_liste!$M170+20)/20)+Resultat_liste!$J170</f>
        <v>50</v>
      </c>
      <c r="CE168" s="581">
        <f>AG168*((Resultat_liste!$M170+20)/20)+Resultat_liste!$J170</f>
        <v>11</v>
      </c>
      <c r="CF168" s="581">
        <f>AH168*((Resultat_liste!$M170+20)/20)+Resultat_liste!$J170</f>
        <v>-28</v>
      </c>
      <c r="CG168" s="581">
        <f>AI168*((Resultat_liste!$M170+20)/20)+Resultat_liste!$J170</f>
        <v>11</v>
      </c>
      <c r="CH168" s="581">
        <f>AJ168*((Resultat_liste!$M170+20)/20)+Resultat_liste!$J170</f>
        <v>50</v>
      </c>
      <c r="CI168" s="581">
        <f>AK168*((Resultat_liste!$M170+20)/20)+Resultat_liste!$J170</f>
        <v>11</v>
      </c>
      <c r="CJ168" s="581">
        <f>AL168*((Resultat_liste!$M170+20)/20)+Resultat_liste!$J170</f>
        <v>-28</v>
      </c>
      <c r="CK168" s="581">
        <f>AM168*((Resultat_liste!$M170+20)/20)+Resultat_liste!$J170</f>
        <v>11</v>
      </c>
      <c r="CL168" s="581">
        <f>AN168*((Resultat_liste!$M170+20)/20)+Resultat_liste!$J170</f>
        <v>50</v>
      </c>
      <c r="CM168" s="581">
        <f>AO168*((Resultat_liste!$M170+20)/20)+Resultat_liste!$J170</f>
        <v>11</v>
      </c>
      <c r="CN168" s="581">
        <f>AP168*((Resultat_liste!$M170+20)/20)+Resultat_liste!$J170</f>
        <v>-28</v>
      </c>
      <c r="CO168" s="581">
        <f>AQ168*((Resultat_liste!$M170+20)/20)+Resultat_liste!$J170</f>
        <v>11</v>
      </c>
      <c r="CP168" s="581">
        <f>AR168*((Resultat_liste!$M170+20)/20)+Resultat_liste!$J170</f>
        <v>50</v>
      </c>
      <c r="CQ168" s="581">
        <f>AS168*((Resultat_liste!$M170+20)/20)+Resultat_liste!$J170</f>
        <v>11</v>
      </c>
      <c r="CR168" s="581">
        <f>AT168*((Resultat_liste!$M170+20)/20)+Resultat_liste!$J170</f>
        <v>-28</v>
      </c>
      <c r="CS168" s="581">
        <f>AU168*((Resultat_liste!$M170+20)/20)+Resultat_liste!$J170</f>
        <v>11</v>
      </c>
      <c r="CT168" s="581">
        <f>AV168*((Resultat_liste!$M170+20)/20)+Resultat_liste!$J170</f>
        <v>50</v>
      </c>
      <c r="CU168" s="581">
        <f>AW168*((Resultat_liste!$M170+20)/20)+Resultat_liste!$J170</f>
        <v>11</v>
      </c>
      <c r="CV168" s="581">
        <f>AX168*((Resultat_liste!$M170+20)/20)+Resultat_liste!$J170</f>
        <v>-28</v>
      </c>
      <c r="CW168" s="581">
        <f>AY168*((Resultat_liste!$M170+20)/20)+Resultat_liste!$J170</f>
        <v>11</v>
      </c>
      <c r="CX168" s="581">
        <f>AZ168*((Resultat_liste!$M170+20)/20)+Resultat_liste!$J170</f>
        <v>50</v>
      </c>
      <c r="CY168" s="581">
        <f>BA168*((Resultat_liste!$M170+20)/20)+Resultat_liste!$J170</f>
        <v>11</v>
      </c>
      <c r="CZ168" s="581">
        <f>BB168*((Resultat_liste!$M170+20)/20)+Resultat_liste!$J170</f>
        <v>-28</v>
      </c>
      <c r="DA168" s="581">
        <f>BC168*((Resultat_liste!$M170+20)/20)+Resultat_liste!$J170</f>
        <v>11</v>
      </c>
      <c r="DB168" s="581">
        <f>BD168*((Resultat_liste!$M170+20)/20)+Resultat_liste!$J170</f>
        <v>50</v>
      </c>
      <c r="DC168" s="581">
        <f>BE168*((Resultat_liste!$M170+20)/20)+Resultat_liste!$J170</f>
        <v>11</v>
      </c>
      <c r="DD168" s="581">
        <f>H168*((Resultat_liste!$Y170+20)/20)+Resultat_liste!$V170</f>
        <v>29</v>
      </c>
      <c r="DE168" s="581">
        <f>I168*((Resultat_liste!$Y170+20)/20)+Resultat_liste!$V170</f>
        <v>-3</v>
      </c>
      <c r="DF168" s="581">
        <f>J168*((Resultat_liste!$Y170+20)/20)+Resultat_liste!$V170</f>
        <v>-35</v>
      </c>
      <c r="DG168" s="581">
        <f>K168*((Resultat_liste!$Y170+20)/20)+Resultat_liste!$V170</f>
        <v>-3</v>
      </c>
      <c r="DH168" s="581">
        <f>L168*((Resultat_liste!$Y170+20)/20)+Resultat_liste!$V170</f>
        <v>29</v>
      </c>
      <c r="DI168" s="581">
        <f>M168*((Resultat_liste!$Y170+20)/20)+Resultat_liste!$V170</f>
        <v>-3</v>
      </c>
      <c r="DJ168" s="581">
        <f>N168*((Resultat_liste!$Y170+20)/20)+Resultat_liste!$V170</f>
        <v>-35</v>
      </c>
      <c r="DK168" s="581">
        <f>O168*((Resultat_liste!$Y170+20)/20)+Resultat_liste!$V170</f>
        <v>-3</v>
      </c>
      <c r="DL168" s="581">
        <f>P168*((Resultat_liste!$Y170+20)/20)+Resultat_liste!$V170</f>
        <v>29</v>
      </c>
      <c r="DM168" s="581">
        <f>Q168*((Resultat_liste!$Y170+20)/20)+Resultat_liste!$V170</f>
        <v>-3</v>
      </c>
      <c r="DN168" s="581">
        <f>R168*((Resultat_liste!$Y170+20)/20)+Resultat_liste!$V170</f>
        <v>-35</v>
      </c>
      <c r="DO168" s="581">
        <f>S168*((Resultat_liste!$Y170+20)/20)+Resultat_liste!$V170</f>
        <v>-3</v>
      </c>
      <c r="DP168" s="581">
        <f>T168*((Resultat_liste!$Y170+20)/20)+Resultat_liste!$V170</f>
        <v>29</v>
      </c>
      <c r="DQ168" s="581">
        <f>U168*((Resultat_liste!$Y170+20)/20)+Resultat_liste!$V170</f>
        <v>-3</v>
      </c>
      <c r="DR168" s="581">
        <f>V168*((Resultat_liste!$Y170+20)/20)+Resultat_liste!$V170</f>
        <v>-35</v>
      </c>
      <c r="DS168" s="581">
        <f>W168*((Resultat_liste!$Y170+20)/20)+Resultat_liste!$V170</f>
        <v>-3</v>
      </c>
      <c r="DT168" s="581">
        <f>X168*((Resultat_liste!$Y170+20)/20)+Resultat_liste!$V170</f>
        <v>29</v>
      </c>
      <c r="DU168" s="581">
        <f>Y168*((Resultat_liste!$Y170+20)/20)+Resultat_liste!$V170</f>
        <v>-3</v>
      </c>
      <c r="DV168" s="581">
        <f>Z168*((Resultat_liste!$Y170+20)/20)+Resultat_liste!$V170</f>
        <v>-35</v>
      </c>
      <c r="DW168" s="581">
        <f>AA168*((Resultat_liste!$Y170+20)/20)+Resultat_liste!$V170</f>
        <v>-3</v>
      </c>
      <c r="DX168" s="581">
        <f>AB168*((Resultat_liste!$Y170+20)/20)+Resultat_liste!$V170</f>
        <v>29</v>
      </c>
      <c r="DY168" s="581">
        <f>AC168*((Resultat_liste!$Y170+20)/20)+Resultat_liste!$V170</f>
        <v>-3</v>
      </c>
      <c r="DZ168" s="581">
        <f>AD168*((Resultat_liste!$Y170+20)/20)+Resultat_liste!$V170</f>
        <v>-35</v>
      </c>
      <c r="EA168" s="581">
        <f>AE168*((Resultat_liste!$Y170+20)/20)+Resultat_liste!$V170</f>
        <v>-3</v>
      </c>
      <c r="EB168" s="581">
        <f>AF168*((Resultat_liste!$Y170+20)/20)+Resultat_liste!$V170</f>
        <v>29</v>
      </c>
      <c r="EC168" s="581">
        <f>AG168*((Resultat_liste!$Y170+20)/20)+Resultat_liste!$V170</f>
        <v>-3</v>
      </c>
      <c r="ED168" s="581">
        <f>AH168*((Resultat_liste!$Y170+20)/20)+Resultat_liste!$V170</f>
        <v>-35</v>
      </c>
      <c r="EE168" s="581">
        <f>AI168*((Resultat_liste!$Y170+20)/20)+Resultat_liste!$V170</f>
        <v>-3</v>
      </c>
      <c r="EF168" s="581">
        <f>AJ168*((Resultat_liste!$Y170+20)/20)+Resultat_liste!$V170</f>
        <v>29</v>
      </c>
      <c r="EG168" s="581">
        <f>AK168*((Resultat_liste!$Y170+20)/20)+Resultat_liste!$V170</f>
        <v>-3</v>
      </c>
      <c r="EH168" s="581">
        <f>AL168*((Resultat_liste!$Y170+20)/20)+Resultat_liste!$V170</f>
        <v>-35</v>
      </c>
      <c r="EI168" s="581">
        <f>AM168*((Resultat_liste!$Y170+20)/20)+Resultat_liste!$V170</f>
        <v>-3</v>
      </c>
      <c r="EJ168" s="581">
        <f>AN168*((Resultat_liste!$Y170+20)/20)+Resultat_liste!$V170</f>
        <v>29</v>
      </c>
      <c r="EK168" s="581">
        <f>AO168*((Resultat_liste!$Y170+20)/20)+Resultat_liste!$V170</f>
        <v>-3</v>
      </c>
      <c r="EL168" s="581">
        <f>AP168*((Resultat_liste!$Y170+20)/20)+Resultat_liste!$V170</f>
        <v>-35</v>
      </c>
      <c r="EM168" s="581">
        <f>AQ168*((Resultat_liste!$Y170+20)/20)+Resultat_liste!$V170</f>
        <v>-3</v>
      </c>
      <c r="EN168" s="581">
        <f>AR168*((Resultat_liste!$Y170+20)/20)+Resultat_liste!$V170</f>
        <v>29</v>
      </c>
      <c r="EO168" s="581">
        <f>AS168*((Resultat_liste!$Y170+20)/20)+Resultat_liste!$V170</f>
        <v>-3</v>
      </c>
      <c r="EP168" s="581">
        <f>AT168*((Resultat_liste!$Y170+20)/20)+Resultat_liste!$V170</f>
        <v>-35</v>
      </c>
      <c r="EQ168" s="581">
        <f>AU168*((Resultat_liste!$Y170+20)/20)+Resultat_liste!$V170</f>
        <v>-3</v>
      </c>
      <c r="ER168" s="581">
        <f>AV168*((Resultat_liste!$Y170+20)/20)+Resultat_liste!$V170</f>
        <v>29</v>
      </c>
      <c r="ES168" s="581">
        <f>AW168*((Resultat_liste!$Y170+20)/20)+Resultat_liste!$V170</f>
        <v>-3</v>
      </c>
      <c r="ET168" s="581">
        <f>AX168*((Resultat_liste!$Y170+20)/20)+Resultat_liste!$V170</f>
        <v>-35</v>
      </c>
      <c r="EU168" s="581">
        <f>AY168*((Resultat_liste!$Y170+20)/20)+Resultat_liste!$V170</f>
        <v>-3</v>
      </c>
      <c r="EV168" s="581">
        <f>AZ168*((Resultat_liste!$Y170+20)/20)+Resultat_liste!$V170</f>
        <v>29</v>
      </c>
      <c r="EW168" s="581">
        <f>BA168*((Resultat_liste!$Y170+20)/20)+Resultat_liste!$V170</f>
        <v>-3</v>
      </c>
      <c r="EX168" s="581">
        <f>BB168*((Resultat_liste!$Y170+20)/20)+Resultat_liste!$V170</f>
        <v>-35</v>
      </c>
      <c r="EY168" s="581">
        <f>BC168*((Resultat_liste!$Y170+20)/20)+Resultat_liste!$V170</f>
        <v>-3</v>
      </c>
      <c r="EZ168" s="581">
        <f>BD168*((Resultat_liste!$Y170+20)/20)+Resultat_liste!$V170</f>
        <v>29</v>
      </c>
      <c r="FA168" s="581">
        <f>BE168*((Resultat_liste!$Y170+20)/20)+Resultat_liste!$V170</f>
        <v>-3</v>
      </c>
      <c r="FB168" s="581">
        <f t="shared" si="272"/>
        <v>20</v>
      </c>
      <c r="FC168" s="581">
        <f t="shared" si="273"/>
        <v>0</v>
      </c>
      <c r="FD168" s="581">
        <f t="shared" si="274"/>
        <v>-20</v>
      </c>
      <c r="FE168" s="581">
        <f t="shared" si="275"/>
        <v>0</v>
      </c>
      <c r="FF168" s="581">
        <f t="shared" si="276"/>
        <v>20</v>
      </c>
      <c r="FG168" s="581">
        <f t="shared" si="277"/>
        <v>0</v>
      </c>
      <c r="FH168" s="581">
        <f t="shared" si="278"/>
        <v>-20</v>
      </c>
      <c r="FI168" s="581">
        <f t="shared" si="279"/>
        <v>0</v>
      </c>
      <c r="FJ168" s="581">
        <f t="shared" si="280"/>
        <v>20</v>
      </c>
      <c r="FK168" s="581">
        <f t="shared" si="281"/>
        <v>0</v>
      </c>
      <c r="FL168" s="581">
        <f t="shared" si="282"/>
        <v>-20</v>
      </c>
      <c r="FM168" s="581">
        <f t="shared" si="283"/>
        <v>0</v>
      </c>
      <c r="FN168" s="581">
        <f t="shared" si="284"/>
        <v>20</v>
      </c>
      <c r="FO168" s="581">
        <f t="shared" si="285"/>
        <v>0</v>
      </c>
      <c r="FP168" s="581">
        <f t="shared" si="286"/>
        <v>-20</v>
      </c>
      <c r="FQ168" s="581">
        <f t="shared" si="287"/>
        <v>0</v>
      </c>
      <c r="FR168" s="581">
        <f t="shared" si="288"/>
        <v>20</v>
      </c>
      <c r="FS168" s="581">
        <f t="shared" si="289"/>
        <v>0</v>
      </c>
      <c r="FT168" s="581">
        <f t="shared" si="290"/>
        <v>-20</v>
      </c>
      <c r="FU168" s="581">
        <f t="shared" si="291"/>
        <v>0</v>
      </c>
      <c r="FV168" s="581">
        <f t="shared" si="292"/>
        <v>20</v>
      </c>
      <c r="FW168" s="581">
        <f t="shared" si="293"/>
        <v>0</v>
      </c>
      <c r="FX168" s="581">
        <f t="shared" si="294"/>
        <v>-20</v>
      </c>
      <c r="FY168" s="581">
        <f t="shared" si="295"/>
        <v>0</v>
      </c>
      <c r="FZ168" s="581">
        <f t="shared" si="296"/>
        <v>20</v>
      </c>
      <c r="GA168" s="581">
        <f t="shared" si="297"/>
        <v>0</v>
      </c>
      <c r="GB168" s="581">
        <f t="shared" si="201"/>
        <v>-20</v>
      </c>
      <c r="GC168" s="581">
        <f t="shared" si="202"/>
        <v>0</v>
      </c>
      <c r="GD168" s="581">
        <f t="shared" si="203"/>
        <v>20</v>
      </c>
      <c r="GE168" s="581">
        <f t="shared" si="204"/>
        <v>0</v>
      </c>
      <c r="GF168" s="581">
        <f t="shared" si="205"/>
        <v>-20</v>
      </c>
      <c r="GG168" s="581">
        <f t="shared" si="206"/>
        <v>0</v>
      </c>
      <c r="GH168" s="581">
        <f t="shared" si="207"/>
        <v>20</v>
      </c>
      <c r="GI168" s="581">
        <f t="shared" si="208"/>
        <v>0</v>
      </c>
      <c r="GJ168" s="581">
        <f t="shared" si="209"/>
        <v>-20</v>
      </c>
      <c r="GK168" s="581">
        <f t="shared" si="210"/>
        <v>0</v>
      </c>
      <c r="GL168" s="581">
        <f t="shared" si="211"/>
        <v>20</v>
      </c>
      <c r="GM168" s="581">
        <f t="shared" si="212"/>
        <v>0</v>
      </c>
      <c r="GN168" s="581">
        <f t="shared" si="213"/>
        <v>-20</v>
      </c>
      <c r="GO168" s="581">
        <f t="shared" si="214"/>
        <v>0</v>
      </c>
      <c r="GP168" s="581">
        <f t="shared" si="215"/>
        <v>20</v>
      </c>
      <c r="GQ168" s="581">
        <f t="shared" si="216"/>
        <v>0</v>
      </c>
      <c r="GR168" s="581">
        <f t="shared" si="217"/>
        <v>-20</v>
      </c>
      <c r="GS168" s="581">
        <f t="shared" si="218"/>
        <v>0</v>
      </c>
      <c r="GT168" s="581">
        <f t="shared" si="219"/>
        <v>20</v>
      </c>
      <c r="GU168" s="581">
        <f t="shared" si="220"/>
        <v>0</v>
      </c>
      <c r="GV168" s="581">
        <f t="shared" si="221"/>
        <v>-20</v>
      </c>
      <c r="GW168" s="581">
        <f t="shared" si="222"/>
        <v>0</v>
      </c>
      <c r="GX168" s="581">
        <f t="shared" si="223"/>
        <v>20</v>
      </c>
      <c r="GY168" s="581">
        <f t="shared" si="224"/>
        <v>0</v>
      </c>
    </row>
    <row r="169" spans="1:207" ht="16.5" thickTop="1" thickBot="1" x14ac:dyDescent="0.3">
      <c r="A169" s="581">
        <v>1680</v>
      </c>
      <c r="B169" s="584" t="s">
        <v>138</v>
      </c>
      <c r="C169" s="581">
        <f t="shared" si="298"/>
        <v>23</v>
      </c>
      <c r="D169" s="581">
        <f t="shared" si="225"/>
        <v>2311</v>
      </c>
      <c r="E169" s="581">
        <v>1680</v>
      </c>
      <c r="F169" s="581">
        <f t="shared" si="299"/>
        <v>11</v>
      </c>
      <c r="G169" s="582" t="str">
        <f t="shared" si="200"/>
        <v>Blanc irisé</v>
      </c>
      <c r="H169" s="581">
        <v>20</v>
      </c>
      <c r="I169" s="581">
        <v>0</v>
      </c>
      <c r="J169" s="581">
        <v>-20</v>
      </c>
      <c r="K169" s="581">
        <v>0</v>
      </c>
      <c r="L169" s="581">
        <f t="shared" si="226"/>
        <v>20</v>
      </c>
      <c r="M169" s="581">
        <f t="shared" si="227"/>
        <v>0</v>
      </c>
      <c r="N169" s="581">
        <f t="shared" si="228"/>
        <v>-20</v>
      </c>
      <c r="O169" s="581">
        <f t="shared" si="229"/>
        <v>0</v>
      </c>
      <c r="P169" s="581">
        <f t="shared" si="230"/>
        <v>20</v>
      </c>
      <c r="Q169" s="581">
        <f t="shared" si="231"/>
        <v>0</v>
      </c>
      <c r="R169" s="581">
        <f t="shared" si="232"/>
        <v>-20</v>
      </c>
      <c r="S169" s="581">
        <f t="shared" si="233"/>
        <v>0</v>
      </c>
      <c r="T169" s="581">
        <f t="shared" si="234"/>
        <v>20</v>
      </c>
      <c r="U169" s="581">
        <f t="shared" si="235"/>
        <v>0</v>
      </c>
      <c r="V169" s="581">
        <f t="shared" si="236"/>
        <v>-20</v>
      </c>
      <c r="W169" s="581">
        <f t="shared" si="237"/>
        <v>0</v>
      </c>
      <c r="X169" s="581">
        <f t="shared" si="238"/>
        <v>20</v>
      </c>
      <c r="Y169" s="581">
        <f t="shared" si="239"/>
        <v>0</v>
      </c>
      <c r="Z169" s="581">
        <f t="shared" si="240"/>
        <v>-20</v>
      </c>
      <c r="AA169" s="581">
        <f t="shared" si="241"/>
        <v>0</v>
      </c>
      <c r="AB169" s="581">
        <f t="shared" si="242"/>
        <v>20</v>
      </c>
      <c r="AC169" s="581">
        <f t="shared" si="243"/>
        <v>0</v>
      </c>
      <c r="AD169" s="581">
        <f t="shared" si="244"/>
        <v>-20</v>
      </c>
      <c r="AE169" s="581">
        <f t="shared" si="245"/>
        <v>0</v>
      </c>
      <c r="AF169" s="581">
        <f t="shared" si="246"/>
        <v>20</v>
      </c>
      <c r="AG169" s="581">
        <f t="shared" si="247"/>
        <v>0</v>
      </c>
      <c r="AH169" s="581">
        <f t="shared" si="248"/>
        <v>-20</v>
      </c>
      <c r="AI169" s="581">
        <f t="shared" si="249"/>
        <v>0</v>
      </c>
      <c r="AJ169" s="581">
        <f t="shared" si="250"/>
        <v>20</v>
      </c>
      <c r="AK169" s="581">
        <f t="shared" si="251"/>
        <v>0</v>
      </c>
      <c r="AL169" s="581">
        <f t="shared" si="252"/>
        <v>-20</v>
      </c>
      <c r="AM169" s="581">
        <f t="shared" si="253"/>
        <v>0</v>
      </c>
      <c r="AN169" s="581">
        <f t="shared" si="254"/>
        <v>20</v>
      </c>
      <c r="AO169" s="581">
        <f t="shared" si="255"/>
        <v>0</v>
      </c>
      <c r="AP169" s="581">
        <f t="shared" si="256"/>
        <v>-20</v>
      </c>
      <c r="AQ169" s="581">
        <f t="shared" si="257"/>
        <v>0</v>
      </c>
      <c r="AR169" s="581">
        <f t="shared" si="258"/>
        <v>20</v>
      </c>
      <c r="AS169" s="581">
        <f t="shared" si="259"/>
        <v>0</v>
      </c>
      <c r="AT169" s="581">
        <f t="shared" si="260"/>
        <v>-20</v>
      </c>
      <c r="AU169" s="581">
        <f t="shared" si="261"/>
        <v>0</v>
      </c>
      <c r="AV169" s="581">
        <f t="shared" si="262"/>
        <v>20</v>
      </c>
      <c r="AW169" s="581">
        <f t="shared" si="263"/>
        <v>0</v>
      </c>
      <c r="AX169" s="581">
        <f t="shared" si="264"/>
        <v>-20</v>
      </c>
      <c r="AY169" s="581">
        <f t="shared" si="265"/>
        <v>0</v>
      </c>
      <c r="AZ169" s="581">
        <f t="shared" si="266"/>
        <v>20</v>
      </c>
      <c r="BA169" s="581">
        <f t="shared" si="267"/>
        <v>0</v>
      </c>
      <c r="BB169" s="581">
        <f t="shared" si="268"/>
        <v>-20</v>
      </c>
      <c r="BC169" s="581">
        <f t="shared" si="269"/>
        <v>0</v>
      </c>
      <c r="BD169" s="581">
        <f t="shared" si="270"/>
        <v>20</v>
      </c>
      <c r="BE169" s="581">
        <f t="shared" si="271"/>
        <v>0</v>
      </c>
      <c r="BF169" s="581">
        <f>H169*((Resultat_liste!$M171+20)/20)+Resultat_liste!$J171</f>
        <v>24</v>
      </c>
      <c r="BG169" s="581">
        <f>I169*((Resultat_liste!$M171+20)/20)+Resultat_liste!$J171</f>
        <v>-6</v>
      </c>
      <c r="BH169" s="581">
        <f>J169*((Resultat_liste!$M171+20)/20)+Resultat_liste!$J171</f>
        <v>-36</v>
      </c>
      <c r="BI169" s="581">
        <f>K169*((Resultat_liste!$M171+20)/20)+Resultat_liste!$J171</f>
        <v>-6</v>
      </c>
      <c r="BJ169" s="581">
        <f>L169*((Resultat_liste!$M171+20)/20)+Resultat_liste!$J171</f>
        <v>24</v>
      </c>
      <c r="BK169" s="581">
        <f>M169*((Resultat_liste!$M171+20)/20)+Resultat_liste!$J171</f>
        <v>-6</v>
      </c>
      <c r="BL169" s="581">
        <f>N169*((Resultat_liste!$M171+20)/20)+Resultat_liste!$J171</f>
        <v>-36</v>
      </c>
      <c r="BM169" s="581">
        <f>O169*((Resultat_liste!$M171+20)/20)+Resultat_liste!$J171</f>
        <v>-6</v>
      </c>
      <c r="BN169" s="581">
        <f>P169*((Resultat_liste!$M171+20)/20)+Resultat_liste!$J171</f>
        <v>24</v>
      </c>
      <c r="BO169" s="581">
        <f>Q169*((Resultat_liste!$M171+20)/20)+Resultat_liste!$J171</f>
        <v>-6</v>
      </c>
      <c r="BP169" s="581">
        <f>R169*((Resultat_liste!$M171+20)/20)+Resultat_liste!$J171</f>
        <v>-36</v>
      </c>
      <c r="BQ169" s="581">
        <f>S169*((Resultat_liste!$M171+20)/20)+Resultat_liste!$J171</f>
        <v>-6</v>
      </c>
      <c r="BR169" s="581">
        <f>T169*((Resultat_liste!$M171+20)/20)+Resultat_liste!$J171</f>
        <v>24</v>
      </c>
      <c r="BS169" s="581">
        <f>U169*((Resultat_liste!$M171+20)/20)+Resultat_liste!$J171</f>
        <v>-6</v>
      </c>
      <c r="BT169" s="581">
        <f>V169*((Resultat_liste!$M171+20)/20)+Resultat_liste!$J171</f>
        <v>-36</v>
      </c>
      <c r="BU169" s="581">
        <f>W169*((Resultat_liste!$M171+20)/20)+Resultat_liste!$J171</f>
        <v>-6</v>
      </c>
      <c r="BV169" s="581">
        <f>X169*((Resultat_liste!$M171+20)/20)+Resultat_liste!$J171</f>
        <v>24</v>
      </c>
      <c r="BW169" s="581">
        <f>Y169*((Resultat_liste!$M171+20)/20)+Resultat_liste!$J171</f>
        <v>-6</v>
      </c>
      <c r="BX169" s="581">
        <f>Z169*((Resultat_liste!$M171+20)/20)+Resultat_liste!$J171</f>
        <v>-36</v>
      </c>
      <c r="BY169" s="581">
        <f>AA169*((Resultat_liste!$M171+20)/20)+Resultat_liste!$J171</f>
        <v>-6</v>
      </c>
      <c r="BZ169" s="581">
        <f>AB169*((Resultat_liste!$M171+20)/20)+Resultat_liste!$J171</f>
        <v>24</v>
      </c>
      <c r="CA169" s="581">
        <f>AC169*((Resultat_liste!$M171+20)/20)+Resultat_liste!$J171</f>
        <v>-6</v>
      </c>
      <c r="CB169" s="581">
        <f>AD169*((Resultat_liste!$M171+20)/20)+Resultat_liste!$J171</f>
        <v>-36</v>
      </c>
      <c r="CC169" s="581">
        <f>AE169*((Resultat_liste!$M171+20)/20)+Resultat_liste!$J171</f>
        <v>-6</v>
      </c>
      <c r="CD169" s="581">
        <f>AF169*((Resultat_liste!$M171+20)/20)+Resultat_liste!$J171</f>
        <v>24</v>
      </c>
      <c r="CE169" s="581">
        <f>AG169*((Resultat_liste!$M171+20)/20)+Resultat_liste!$J171</f>
        <v>-6</v>
      </c>
      <c r="CF169" s="581">
        <f>AH169*((Resultat_liste!$M171+20)/20)+Resultat_liste!$J171</f>
        <v>-36</v>
      </c>
      <c r="CG169" s="581">
        <f>AI169*((Resultat_liste!$M171+20)/20)+Resultat_liste!$J171</f>
        <v>-6</v>
      </c>
      <c r="CH169" s="581">
        <f>AJ169*((Resultat_liste!$M171+20)/20)+Resultat_liste!$J171</f>
        <v>24</v>
      </c>
      <c r="CI169" s="581">
        <f>AK169*((Resultat_liste!$M171+20)/20)+Resultat_liste!$J171</f>
        <v>-6</v>
      </c>
      <c r="CJ169" s="581">
        <f>AL169*((Resultat_liste!$M171+20)/20)+Resultat_liste!$J171</f>
        <v>-36</v>
      </c>
      <c r="CK169" s="581">
        <f>AM169*((Resultat_liste!$M171+20)/20)+Resultat_liste!$J171</f>
        <v>-6</v>
      </c>
      <c r="CL169" s="581">
        <f>AN169*((Resultat_liste!$M171+20)/20)+Resultat_liste!$J171</f>
        <v>24</v>
      </c>
      <c r="CM169" s="581">
        <f>AO169*((Resultat_liste!$M171+20)/20)+Resultat_liste!$J171</f>
        <v>-6</v>
      </c>
      <c r="CN169" s="581">
        <f>AP169*((Resultat_liste!$M171+20)/20)+Resultat_liste!$J171</f>
        <v>-36</v>
      </c>
      <c r="CO169" s="581">
        <f>AQ169*((Resultat_liste!$M171+20)/20)+Resultat_liste!$J171</f>
        <v>-6</v>
      </c>
      <c r="CP169" s="581">
        <f>AR169*((Resultat_liste!$M171+20)/20)+Resultat_liste!$J171</f>
        <v>24</v>
      </c>
      <c r="CQ169" s="581">
        <f>AS169*((Resultat_liste!$M171+20)/20)+Resultat_liste!$J171</f>
        <v>-6</v>
      </c>
      <c r="CR169" s="581">
        <f>AT169*((Resultat_liste!$M171+20)/20)+Resultat_liste!$J171</f>
        <v>-36</v>
      </c>
      <c r="CS169" s="581">
        <f>AU169*((Resultat_liste!$M171+20)/20)+Resultat_liste!$J171</f>
        <v>-6</v>
      </c>
      <c r="CT169" s="581">
        <f>AV169*((Resultat_liste!$M171+20)/20)+Resultat_liste!$J171</f>
        <v>24</v>
      </c>
      <c r="CU169" s="581">
        <f>AW169*((Resultat_liste!$M171+20)/20)+Resultat_liste!$J171</f>
        <v>-6</v>
      </c>
      <c r="CV169" s="581">
        <f>AX169*((Resultat_liste!$M171+20)/20)+Resultat_liste!$J171</f>
        <v>-36</v>
      </c>
      <c r="CW169" s="581">
        <f>AY169*((Resultat_liste!$M171+20)/20)+Resultat_liste!$J171</f>
        <v>-6</v>
      </c>
      <c r="CX169" s="581">
        <f>AZ169*((Resultat_liste!$M171+20)/20)+Resultat_liste!$J171</f>
        <v>24</v>
      </c>
      <c r="CY169" s="581">
        <f>BA169*((Resultat_liste!$M171+20)/20)+Resultat_liste!$J171</f>
        <v>-6</v>
      </c>
      <c r="CZ169" s="581">
        <f>BB169*((Resultat_liste!$M171+20)/20)+Resultat_liste!$J171</f>
        <v>-36</v>
      </c>
      <c r="DA169" s="581">
        <f>BC169*((Resultat_liste!$M171+20)/20)+Resultat_liste!$J171</f>
        <v>-6</v>
      </c>
      <c r="DB169" s="581">
        <f>BD169*((Resultat_liste!$M171+20)/20)+Resultat_liste!$J171</f>
        <v>24</v>
      </c>
      <c r="DC169" s="581">
        <f>BE169*((Resultat_liste!$M171+20)/20)+Resultat_liste!$J171</f>
        <v>-6</v>
      </c>
      <c r="DD169" s="581">
        <f>H169*((Resultat_liste!$Y171+20)/20)+Resultat_liste!$V171</f>
        <v>12</v>
      </c>
      <c r="DE169" s="581">
        <f>I169*((Resultat_liste!$Y171+20)/20)+Resultat_liste!$V171</f>
        <v>0</v>
      </c>
      <c r="DF169" s="581">
        <f>J169*((Resultat_liste!$Y171+20)/20)+Resultat_liste!$V171</f>
        <v>-12</v>
      </c>
      <c r="DG169" s="581">
        <f>K169*((Resultat_liste!$Y171+20)/20)+Resultat_liste!$V171</f>
        <v>0</v>
      </c>
      <c r="DH169" s="581">
        <f>L169*((Resultat_liste!$Y171+20)/20)+Resultat_liste!$V171</f>
        <v>12</v>
      </c>
      <c r="DI169" s="581">
        <f>M169*((Resultat_liste!$Y171+20)/20)+Resultat_liste!$V171</f>
        <v>0</v>
      </c>
      <c r="DJ169" s="581">
        <f>N169*((Resultat_liste!$Y171+20)/20)+Resultat_liste!$V171</f>
        <v>-12</v>
      </c>
      <c r="DK169" s="581">
        <f>O169*((Resultat_liste!$Y171+20)/20)+Resultat_liste!$V171</f>
        <v>0</v>
      </c>
      <c r="DL169" s="581">
        <f>P169*((Resultat_liste!$Y171+20)/20)+Resultat_liste!$V171</f>
        <v>12</v>
      </c>
      <c r="DM169" s="581">
        <f>Q169*((Resultat_liste!$Y171+20)/20)+Resultat_liste!$V171</f>
        <v>0</v>
      </c>
      <c r="DN169" s="581">
        <f>R169*((Resultat_liste!$Y171+20)/20)+Resultat_liste!$V171</f>
        <v>-12</v>
      </c>
      <c r="DO169" s="581">
        <f>S169*((Resultat_liste!$Y171+20)/20)+Resultat_liste!$V171</f>
        <v>0</v>
      </c>
      <c r="DP169" s="581">
        <f>T169*((Resultat_liste!$Y171+20)/20)+Resultat_liste!$V171</f>
        <v>12</v>
      </c>
      <c r="DQ169" s="581">
        <f>U169*((Resultat_liste!$Y171+20)/20)+Resultat_liste!$V171</f>
        <v>0</v>
      </c>
      <c r="DR169" s="581">
        <f>V169*((Resultat_liste!$Y171+20)/20)+Resultat_liste!$V171</f>
        <v>-12</v>
      </c>
      <c r="DS169" s="581">
        <f>W169*((Resultat_liste!$Y171+20)/20)+Resultat_liste!$V171</f>
        <v>0</v>
      </c>
      <c r="DT169" s="581">
        <f>X169*((Resultat_liste!$Y171+20)/20)+Resultat_liste!$V171</f>
        <v>12</v>
      </c>
      <c r="DU169" s="581">
        <f>Y169*((Resultat_liste!$Y171+20)/20)+Resultat_liste!$V171</f>
        <v>0</v>
      </c>
      <c r="DV169" s="581">
        <f>Z169*((Resultat_liste!$Y171+20)/20)+Resultat_liste!$V171</f>
        <v>-12</v>
      </c>
      <c r="DW169" s="581">
        <f>AA169*((Resultat_liste!$Y171+20)/20)+Resultat_liste!$V171</f>
        <v>0</v>
      </c>
      <c r="DX169" s="581">
        <f>AB169*((Resultat_liste!$Y171+20)/20)+Resultat_liste!$V171</f>
        <v>12</v>
      </c>
      <c r="DY169" s="581">
        <f>AC169*((Resultat_liste!$Y171+20)/20)+Resultat_liste!$V171</f>
        <v>0</v>
      </c>
      <c r="DZ169" s="581">
        <f>AD169*((Resultat_liste!$Y171+20)/20)+Resultat_liste!$V171</f>
        <v>-12</v>
      </c>
      <c r="EA169" s="581">
        <f>AE169*((Resultat_liste!$Y171+20)/20)+Resultat_liste!$V171</f>
        <v>0</v>
      </c>
      <c r="EB169" s="581">
        <f>AF169*((Resultat_liste!$Y171+20)/20)+Resultat_liste!$V171</f>
        <v>12</v>
      </c>
      <c r="EC169" s="581">
        <f>AG169*((Resultat_liste!$Y171+20)/20)+Resultat_liste!$V171</f>
        <v>0</v>
      </c>
      <c r="ED169" s="581">
        <f>AH169*((Resultat_liste!$Y171+20)/20)+Resultat_liste!$V171</f>
        <v>-12</v>
      </c>
      <c r="EE169" s="581">
        <f>AI169*((Resultat_liste!$Y171+20)/20)+Resultat_liste!$V171</f>
        <v>0</v>
      </c>
      <c r="EF169" s="581">
        <f>AJ169*((Resultat_liste!$Y171+20)/20)+Resultat_liste!$V171</f>
        <v>12</v>
      </c>
      <c r="EG169" s="581">
        <f>AK169*((Resultat_liste!$Y171+20)/20)+Resultat_liste!$V171</f>
        <v>0</v>
      </c>
      <c r="EH169" s="581">
        <f>AL169*((Resultat_liste!$Y171+20)/20)+Resultat_liste!$V171</f>
        <v>-12</v>
      </c>
      <c r="EI169" s="581">
        <f>AM169*((Resultat_liste!$Y171+20)/20)+Resultat_liste!$V171</f>
        <v>0</v>
      </c>
      <c r="EJ169" s="581">
        <f>AN169*((Resultat_liste!$Y171+20)/20)+Resultat_liste!$V171</f>
        <v>12</v>
      </c>
      <c r="EK169" s="581">
        <f>AO169*((Resultat_liste!$Y171+20)/20)+Resultat_liste!$V171</f>
        <v>0</v>
      </c>
      <c r="EL169" s="581">
        <f>AP169*((Resultat_liste!$Y171+20)/20)+Resultat_liste!$V171</f>
        <v>-12</v>
      </c>
      <c r="EM169" s="581">
        <f>AQ169*((Resultat_liste!$Y171+20)/20)+Resultat_liste!$V171</f>
        <v>0</v>
      </c>
      <c r="EN169" s="581">
        <f>AR169*((Resultat_liste!$Y171+20)/20)+Resultat_liste!$V171</f>
        <v>12</v>
      </c>
      <c r="EO169" s="581">
        <f>AS169*((Resultat_liste!$Y171+20)/20)+Resultat_liste!$V171</f>
        <v>0</v>
      </c>
      <c r="EP169" s="581">
        <f>AT169*((Resultat_liste!$Y171+20)/20)+Resultat_liste!$V171</f>
        <v>-12</v>
      </c>
      <c r="EQ169" s="581">
        <f>AU169*((Resultat_liste!$Y171+20)/20)+Resultat_liste!$V171</f>
        <v>0</v>
      </c>
      <c r="ER169" s="581">
        <f>AV169*((Resultat_liste!$Y171+20)/20)+Resultat_liste!$V171</f>
        <v>12</v>
      </c>
      <c r="ES169" s="581">
        <f>AW169*((Resultat_liste!$Y171+20)/20)+Resultat_liste!$V171</f>
        <v>0</v>
      </c>
      <c r="ET169" s="581">
        <f>AX169*((Resultat_liste!$Y171+20)/20)+Resultat_liste!$V171</f>
        <v>-12</v>
      </c>
      <c r="EU169" s="581">
        <f>AY169*((Resultat_liste!$Y171+20)/20)+Resultat_liste!$V171</f>
        <v>0</v>
      </c>
      <c r="EV169" s="581">
        <f>AZ169*((Resultat_liste!$Y171+20)/20)+Resultat_liste!$V171</f>
        <v>12</v>
      </c>
      <c r="EW169" s="581">
        <f>BA169*((Resultat_liste!$Y171+20)/20)+Resultat_liste!$V171</f>
        <v>0</v>
      </c>
      <c r="EX169" s="581">
        <f>BB169*((Resultat_liste!$Y171+20)/20)+Resultat_liste!$V171</f>
        <v>-12</v>
      </c>
      <c r="EY169" s="581">
        <f>BC169*((Resultat_liste!$Y171+20)/20)+Resultat_liste!$V171</f>
        <v>0</v>
      </c>
      <c r="EZ169" s="581">
        <f>BD169*((Resultat_liste!$Y171+20)/20)+Resultat_liste!$V171</f>
        <v>12</v>
      </c>
      <c r="FA169" s="581">
        <f>BE169*((Resultat_liste!$Y171+20)/20)+Resultat_liste!$V171</f>
        <v>0</v>
      </c>
      <c r="FB169" s="581">
        <f t="shared" si="272"/>
        <v>20</v>
      </c>
      <c r="FC169" s="581">
        <f t="shared" si="273"/>
        <v>0</v>
      </c>
      <c r="FD169" s="581">
        <f t="shared" si="274"/>
        <v>-20</v>
      </c>
      <c r="FE169" s="581">
        <f t="shared" si="275"/>
        <v>0</v>
      </c>
      <c r="FF169" s="581">
        <f t="shared" si="276"/>
        <v>20</v>
      </c>
      <c r="FG169" s="581">
        <f t="shared" si="277"/>
        <v>0</v>
      </c>
      <c r="FH169" s="581">
        <f t="shared" si="278"/>
        <v>-20</v>
      </c>
      <c r="FI169" s="581">
        <f t="shared" si="279"/>
        <v>0</v>
      </c>
      <c r="FJ169" s="581">
        <f t="shared" si="280"/>
        <v>20</v>
      </c>
      <c r="FK169" s="581">
        <f t="shared" si="281"/>
        <v>0</v>
      </c>
      <c r="FL169" s="581">
        <f t="shared" si="282"/>
        <v>-20</v>
      </c>
      <c r="FM169" s="581">
        <f t="shared" si="283"/>
        <v>0</v>
      </c>
      <c r="FN169" s="581">
        <f t="shared" si="284"/>
        <v>20</v>
      </c>
      <c r="FO169" s="581">
        <f t="shared" si="285"/>
        <v>0</v>
      </c>
      <c r="FP169" s="581">
        <f t="shared" si="286"/>
        <v>-20</v>
      </c>
      <c r="FQ169" s="581">
        <f t="shared" si="287"/>
        <v>0</v>
      </c>
      <c r="FR169" s="581">
        <f t="shared" si="288"/>
        <v>20</v>
      </c>
      <c r="FS169" s="581">
        <f t="shared" si="289"/>
        <v>0</v>
      </c>
      <c r="FT169" s="581">
        <f t="shared" si="290"/>
        <v>-20</v>
      </c>
      <c r="FU169" s="581">
        <f t="shared" si="291"/>
        <v>0</v>
      </c>
      <c r="FV169" s="581">
        <f t="shared" si="292"/>
        <v>20</v>
      </c>
      <c r="FW169" s="581">
        <f t="shared" si="293"/>
        <v>0</v>
      </c>
      <c r="FX169" s="581">
        <f t="shared" si="294"/>
        <v>-20</v>
      </c>
      <c r="FY169" s="581">
        <f t="shared" si="295"/>
        <v>0</v>
      </c>
      <c r="FZ169" s="581">
        <f t="shared" si="296"/>
        <v>20</v>
      </c>
      <c r="GA169" s="581">
        <f t="shared" si="297"/>
        <v>0</v>
      </c>
      <c r="GB169" s="581">
        <f t="shared" si="201"/>
        <v>-20</v>
      </c>
      <c r="GC169" s="581">
        <f t="shared" si="202"/>
        <v>0</v>
      </c>
      <c r="GD169" s="581">
        <f t="shared" si="203"/>
        <v>20</v>
      </c>
      <c r="GE169" s="581">
        <f t="shared" si="204"/>
        <v>0</v>
      </c>
      <c r="GF169" s="581">
        <f t="shared" si="205"/>
        <v>-20</v>
      </c>
      <c r="GG169" s="581">
        <f t="shared" si="206"/>
        <v>0</v>
      </c>
      <c r="GH169" s="581">
        <f t="shared" si="207"/>
        <v>20</v>
      </c>
      <c r="GI169" s="581">
        <f t="shared" si="208"/>
        <v>0</v>
      </c>
      <c r="GJ169" s="581">
        <f t="shared" si="209"/>
        <v>-20</v>
      </c>
      <c r="GK169" s="581">
        <f t="shared" si="210"/>
        <v>0</v>
      </c>
      <c r="GL169" s="581">
        <f t="shared" si="211"/>
        <v>20</v>
      </c>
      <c r="GM169" s="581">
        <f t="shared" si="212"/>
        <v>0</v>
      </c>
      <c r="GN169" s="581">
        <f t="shared" si="213"/>
        <v>-20</v>
      </c>
      <c r="GO169" s="581">
        <f t="shared" si="214"/>
        <v>0</v>
      </c>
      <c r="GP169" s="581">
        <f t="shared" si="215"/>
        <v>20</v>
      </c>
      <c r="GQ169" s="581">
        <f t="shared" si="216"/>
        <v>0</v>
      </c>
      <c r="GR169" s="581">
        <f t="shared" si="217"/>
        <v>-20</v>
      </c>
      <c r="GS169" s="581">
        <f t="shared" si="218"/>
        <v>0</v>
      </c>
      <c r="GT169" s="581">
        <f t="shared" si="219"/>
        <v>20</v>
      </c>
      <c r="GU169" s="581">
        <f t="shared" si="220"/>
        <v>0</v>
      </c>
      <c r="GV169" s="581">
        <f t="shared" si="221"/>
        <v>-20</v>
      </c>
      <c r="GW169" s="581">
        <f t="shared" si="222"/>
        <v>0</v>
      </c>
      <c r="GX169" s="581">
        <f t="shared" si="223"/>
        <v>20</v>
      </c>
      <c r="GY169" s="581">
        <f t="shared" si="224"/>
        <v>0</v>
      </c>
    </row>
    <row r="170" spans="1:207" ht="16.5" thickTop="1" thickBot="1" x14ac:dyDescent="0.3">
      <c r="A170" s="581">
        <v>1690</v>
      </c>
      <c r="B170" s="584" t="s">
        <v>138</v>
      </c>
      <c r="C170" s="581">
        <f t="shared" si="298"/>
        <v>23</v>
      </c>
      <c r="D170" s="581">
        <f t="shared" si="225"/>
        <v>2312</v>
      </c>
      <c r="E170" s="581">
        <v>1690</v>
      </c>
      <c r="F170" s="581">
        <f t="shared" si="299"/>
        <v>12</v>
      </c>
      <c r="G170" s="582" t="str">
        <f t="shared" si="200"/>
        <v>Blanc irisé</v>
      </c>
      <c r="H170" s="581">
        <v>20</v>
      </c>
      <c r="I170" s="581">
        <v>0</v>
      </c>
      <c r="J170" s="581">
        <v>-20</v>
      </c>
      <c r="K170" s="581">
        <v>0</v>
      </c>
      <c r="L170" s="581">
        <f t="shared" si="226"/>
        <v>20</v>
      </c>
      <c r="M170" s="581">
        <f t="shared" si="227"/>
        <v>0</v>
      </c>
      <c r="N170" s="581">
        <f t="shared" si="228"/>
        <v>-20</v>
      </c>
      <c r="O170" s="581">
        <f t="shared" si="229"/>
        <v>0</v>
      </c>
      <c r="P170" s="581">
        <f t="shared" si="230"/>
        <v>20</v>
      </c>
      <c r="Q170" s="581">
        <f t="shared" si="231"/>
        <v>0</v>
      </c>
      <c r="R170" s="581">
        <f t="shared" si="232"/>
        <v>-20</v>
      </c>
      <c r="S170" s="581">
        <f t="shared" si="233"/>
        <v>0</v>
      </c>
      <c r="T170" s="581">
        <f t="shared" si="234"/>
        <v>20</v>
      </c>
      <c r="U170" s="581">
        <f t="shared" si="235"/>
        <v>0</v>
      </c>
      <c r="V170" s="581">
        <f t="shared" si="236"/>
        <v>-20</v>
      </c>
      <c r="W170" s="581">
        <f t="shared" si="237"/>
        <v>0</v>
      </c>
      <c r="X170" s="581">
        <f t="shared" si="238"/>
        <v>20</v>
      </c>
      <c r="Y170" s="581">
        <f t="shared" si="239"/>
        <v>0</v>
      </c>
      <c r="Z170" s="581">
        <f t="shared" si="240"/>
        <v>-20</v>
      </c>
      <c r="AA170" s="581">
        <f t="shared" si="241"/>
        <v>0</v>
      </c>
      <c r="AB170" s="581">
        <f t="shared" si="242"/>
        <v>20</v>
      </c>
      <c r="AC170" s="581">
        <f t="shared" si="243"/>
        <v>0</v>
      </c>
      <c r="AD170" s="581">
        <f t="shared" si="244"/>
        <v>-20</v>
      </c>
      <c r="AE170" s="581">
        <f t="shared" si="245"/>
        <v>0</v>
      </c>
      <c r="AF170" s="581">
        <f t="shared" si="246"/>
        <v>20</v>
      </c>
      <c r="AG170" s="581">
        <f t="shared" si="247"/>
        <v>0</v>
      </c>
      <c r="AH170" s="581">
        <f t="shared" si="248"/>
        <v>-20</v>
      </c>
      <c r="AI170" s="581">
        <f t="shared" si="249"/>
        <v>0</v>
      </c>
      <c r="AJ170" s="581">
        <f t="shared" si="250"/>
        <v>20</v>
      </c>
      <c r="AK170" s="581">
        <f t="shared" si="251"/>
        <v>0</v>
      </c>
      <c r="AL170" s="581">
        <f t="shared" si="252"/>
        <v>-20</v>
      </c>
      <c r="AM170" s="581">
        <f t="shared" si="253"/>
        <v>0</v>
      </c>
      <c r="AN170" s="581">
        <f t="shared" si="254"/>
        <v>20</v>
      </c>
      <c r="AO170" s="581">
        <f t="shared" si="255"/>
        <v>0</v>
      </c>
      <c r="AP170" s="581">
        <f t="shared" si="256"/>
        <v>-20</v>
      </c>
      <c r="AQ170" s="581">
        <f t="shared" si="257"/>
        <v>0</v>
      </c>
      <c r="AR170" s="581">
        <f t="shared" si="258"/>
        <v>20</v>
      </c>
      <c r="AS170" s="581">
        <f t="shared" si="259"/>
        <v>0</v>
      </c>
      <c r="AT170" s="581">
        <f t="shared" si="260"/>
        <v>-20</v>
      </c>
      <c r="AU170" s="581">
        <f t="shared" si="261"/>
        <v>0</v>
      </c>
      <c r="AV170" s="581">
        <f t="shared" si="262"/>
        <v>20</v>
      </c>
      <c r="AW170" s="581">
        <f t="shared" si="263"/>
        <v>0</v>
      </c>
      <c r="AX170" s="581">
        <f t="shared" si="264"/>
        <v>-20</v>
      </c>
      <c r="AY170" s="581">
        <f t="shared" si="265"/>
        <v>0</v>
      </c>
      <c r="AZ170" s="581">
        <f t="shared" si="266"/>
        <v>20</v>
      </c>
      <c r="BA170" s="581">
        <f t="shared" si="267"/>
        <v>0</v>
      </c>
      <c r="BB170" s="581">
        <f t="shared" si="268"/>
        <v>-20</v>
      </c>
      <c r="BC170" s="581">
        <f t="shared" si="269"/>
        <v>0</v>
      </c>
      <c r="BD170" s="581">
        <f t="shared" si="270"/>
        <v>20</v>
      </c>
      <c r="BE170" s="581">
        <f t="shared" si="271"/>
        <v>0</v>
      </c>
      <c r="BF170" s="581">
        <f>H170*((Resultat_liste!$M172+20)/20)+Resultat_liste!$J172</f>
        <v>16</v>
      </c>
      <c r="BG170" s="581">
        <f>I170*((Resultat_liste!$M172+20)/20)+Resultat_liste!$J172</f>
        <v>4</v>
      </c>
      <c r="BH170" s="581">
        <f>J170*((Resultat_liste!$M172+20)/20)+Resultat_liste!$J172</f>
        <v>-8</v>
      </c>
      <c r="BI170" s="581">
        <f>K170*((Resultat_liste!$M172+20)/20)+Resultat_liste!$J172</f>
        <v>4</v>
      </c>
      <c r="BJ170" s="581">
        <f>L170*((Resultat_liste!$M172+20)/20)+Resultat_liste!$J172</f>
        <v>16</v>
      </c>
      <c r="BK170" s="581">
        <f>M170*((Resultat_liste!$M172+20)/20)+Resultat_liste!$J172</f>
        <v>4</v>
      </c>
      <c r="BL170" s="581">
        <f>N170*((Resultat_liste!$M172+20)/20)+Resultat_liste!$J172</f>
        <v>-8</v>
      </c>
      <c r="BM170" s="581">
        <f>O170*((Resultat_liste!$M172+20)/20)+Resultat_liste!$J172</f>
        <v>4</v>
      </c>
      <c r="BN170" s="581">
        <f>P170*((Resultat_liste!$M172+20)/20)+Resultat_liste!$J172</f>
        <v>16</v>
      </c>
      <c r="BO170" s="581">
        <f>Q170*((Resultat_liste!$M172+20)/20)+Resultat_liste!$J172</f>
        <v>4</v>
      </c>
      <c r="BP170" s="581">
        <f>R170*((Resultat_liste!$M172+20)/20)+Resultat_liste!$J172</f>
        <v>-8</v>
      </c>
      <c r="BQ170" s="581">
        <f>S170*((Resultat_liste!$M172+20)/20)+Resultat_liste!$J172</f>
        <v>4</v>
      </c>
      <c r="BR170" s="581">
        <f>T170*((Resultat_liste!$M172+20)/20)+Resultat_liste!$J172</f>
        <v>16</v>
      </c>
      <c r="BS170" s="581">
        <f>U170*((Resultat_liste!$M172+20)/20)+Resultat_liste!$J172</f>
        <v>4</v>
      </c>
      <c r="BT170" s="581">
        <f>V170*((Resultat_liste!$M172+20)/20)+Resultat_liste!$J172</f>
        <v>-8</v>
      </c>
      <c r="BU170" s="581">
        <f>W170*((Resultat_liste!$M172+20)/20)+Resultat_liste!$J172</f>
        <v>4</v>
      </c>
      <c r="BV170" s="581">
        <f>X170*((Resultat_liste!$M172+20)/20)+Resultat_liste!$J172</f>
        <v>16</v>
      </c>
      <c r="BW170" s="581">
        <f>Y170*((Resultat_liste!$M172+20)/20)+Resultat_liste!$J172</f>
        <v>4</v>
      </c>
      <c r="BX170" s="581">
        <f>Z170*((Resultat_liste!$M172+20)/20)+Resultat_liste!$J172</f>
        <v>-8</v>
      </c>
      <c r="BY170" s="581">
        <f>AA170*((Resultat_liste!$M172+20)/20)+Resultat_liste!$J172</f>
        <v>4</v>
      </c>
      <c r="BZ170" s="581">
        <f>AB170*((Resultat_liste!$M172+20)/20)+Resultat_liste!$J172</f>
        <v>16</v>
      </c>
      <c r="CA170" s="581">
        <f>AC170*((Resultat_liste!$M172+20)/20)+Resultat_liste!$J172</f>
        <v>4</v>
      </c>
      <c r="CB170" s="581">
        <f>AD170*((Resultat_liste!$M172+20)/20)+Resultat_liste!$J172</f>
        <v>-8</v>
      </c>
      <c r="CC170" s="581">
        <f>AE170*((Resultat_liste!$M172+20)/20)+Resultat_liste!$J172</f>
        <v>4</v>
      </c>
      <c r="CD170" s="581">
        <f>AF170*((Resultat_liste!$M172+20)/20)+Resultat_liste!$J172</f>
        <v>16</v>
      </c>
      <c r="CE170" s="581">
        <f>AG170*((Resultat_liste!$M172+20)/20)+Resultat_liste!$J172</f>
        <v>4</v>
      </c>
      <c r="CF170" s="581">
        <f>AH170*((Resultat_liste!$M172+20)/20)+Resultat_liste!$J172</f>
        <v>-8</v>
      </c>
      <c r="CG170" s="581">
        <f>AI170*((Resultat_liste!$M172+20)/20)+Resultat_liste!$J172</f>
        <v>4</v>
      </c>
      <c r="CH170" s="581">
        <f>AJ170*((Resultat_liste!$M172+20)/20)+Resultat_liste!$J172</f>
        <v>16</v>
      </c>
      <c r="CI170" s="581">
        <f>AK170*((Resultat_liste!$M172+20)/20)+Resultat_liste!$J172</f>
        <v>4</v>
      </c>
      <c r="CJ170" s="581">
        <f>AL170*((Resultat_liste!$M172+20)/20)+Resultat_liste!$J172</f>
        <v>-8</v>
      </c>
      <c r="CK170" s="581">
        <f>AM170*((Resultat_liste!$M172+20)/20)+Resultat_liste!$J172</f>
        <v>4</v>
      </c>
      <c r="CL170" s="581">
        <f>AN170*((Resultat_liste!$M172+20)/20)+Resultat_liste!$J172</f>
        <v>16</v>
      </c>
      <c r="CM170" s="581">
        <f>AO170*((Resultat_liste!$M172+20)/20)+Resultat_liste!$J172</f>
        <v>4</v>
      </c>
      <c r="CN170" s="581">
        <f>AP170*((Resultat_liste!$M172+20)/20)+Resultat_liste!$J172</f>
        <v>-8</v>
      </c>
      <c r="CO170" s="581">
        <f>AQ170*((Resultat_liste!$M172+20)/20)+Resultat_liste!$J172</f>
        <v>4</v>
      </c>
      <c r="CP170" s="581">
        <f>AR170*((Resultat_liste!$M172+20)/20)+Resultat_liste!$J172</f>
        <v>16</v>
      </c>
      <c r="CQ170" s="581">
        <f>AS170*((Resultat_liste!$M172+20)/20)+Resultat_liste!$J172</f>
        <v>4</v>
      </c>
      <c r="CR170" s="581">
        <f>AT170*((Resultat_liste!$M172+20)/20)+Resultat_liste!$J172</f>
        <v>-8</v>
      </c>
      <c r="CS170" s="581">
        <f>AU170*((Resultat_liste!$M172+20)/20)+Resultat_liste!$J172</f>
        <v>4</v>
      </c>
      <c r="CT170" s="581">
        <f>AV170*((Resultat_liste!$M172+20)/20)+Resultat_liste!$J172</f>
        <v>16</v>
      </c>
      <c r="CU170" s="581">
        <f>AW170*((Resultat_liste!$M172+20)/20)+Resultat_liste!$J172</f>
        <v>4</v>
      </c>
      <c r="CV170" s="581">
        <f>AX170*((Resultat_liste!$M172+20)/20)+Resultat_liste!$J172</f>
        <v>-8</v>
      </c>
      <c r="CW170" s="581">
        <f>AY170*((Resultat_liste!$M172+20)/20)+Resultat_liste!$J172</f>
        <v>4</v>
      </c>
      <c r="CX170" s="581">
        <f>AZ170*((Resultat_liste!$M172+20)/20)+Resultat_liste!$J172</f>
        <v>16</v>
      </c>
      <c r="CY170" s="581">
        <f>BA170*((Resultat_liste!$M172+20)/20)+Resultat_liste!$J172</f>
        <v>4</v>
      </c>
      <c r="CZ170" s="581">
        <f>BB170*((Resultat_liste!$M172+20)/20)+Resultat_liste!$J172</f>
        <v>-8</v>
      </c>
      <c r="DA170" s="581">
        <f>BC170*((Resultat_liste!$M172+20)/20)+Resultat_liste!$J172</f>
        <v>4</v>
      </c>
      <c r="DB170" s="581">
        <f>BD170*((Resultat_liste!$M172+20)/20)+Resultat_liste!$J172</f>
        <v>16</v>
      </c>
      <c r="DC170" s="581">
        <f>BE170*((Resultat_liste!$M172+20)/20)+Resultat_liste!$J172</f>
        <v>4</v>
      </c>
      <c r="DD170" s="581">
        <f>H170*((Resultat_liste!$Y172+20)/20)+Resultat_liste!$V172</f>
        <v>39</v>
      </c>
      <c r="DE170" s="581">
        <f>I170*((Resultat_liste!$Y172+20)/20)+Resultat_liste!$V172</f>
        <v>7</v>
      </c>
      <c r="DF170" s="581">
        <f>J170*((Resultat_liste!$Y172+20)/20)+Resultat_liste!$V172</f>
        <v>-25</v>
      </c>
      <c r="DG170" s="581">
        <f>K170*((Resultat_liste!$Y172+20)/20)+Resultat_liste!$V172</f>
        <v>7</v>
      </c>
      <c r="DH170" s="581">
        <f>L170*((Resultat_liste!$Y172+20)/20)+Resultat_liste!$V172</f>
        <v>39</v>
      </c>
      <c r="DI170" s="581">
        <f>M170*((Resultat_liste!$Y172+20)/20)+Resultat_liste!$V172</f>
        <v>7</v>
      </c>
      <c r="DJ170" s="581">
        <f>N170*((Resultat_liste!$Y172+20)/20)+Resultat_liste!$V172</f>
        <v>-25</v>
      </c>
      <c r="DK170" s="581">
        <f>O170*((Resultat_liste!$Y172+20)/20)+Resultat_liste!$V172</f>
        <v>7</v>
      </c>
      <c r="DL170" s="581">
        <f>P170*((Resultat_liste!$Y172+20)/20)+Resultat_liste!$V172</f>
        <v>39</v>
      </c>
      <c r="DM170" s="581">
        <f>Q170*((Resultat_liste!$Y172+20)/20)+Resultat_liste!$V172</f>
        <v>7</v>
      </c>
      <c r="DN170" s="581">
        <f>R170*((Resultat_liste!$Y172+20)/20)+Resultat_liste!$V172</f>
        <v>-25</v>
      </c>
      <c r="DO170" s="581">
        <f>S170*((Resultat_liste!$Y172+20)/20)+Resultat_liste!$V172</f>
        <v>7</v>
      </c>
      <c r="DP170" s="581">
        <f>T170*((Resultat_liste!$Y172+20)/20)+Resultat_liste!$V172</f>
        <v>39</v>
      </c>
      <c r="DQ170" s="581">
        <f>U170*((Resultat_liste!$Y172+20)/20)+Resultat_liste!$V172</f>
        <v>7</v>
      </c>
      <c r="DR170" s="581">
        <f>V170*((Resultat_liste!$Y172+20)/20)+Resultat_liste!$V172</f>
        <v>-25</v>
      </c>
      <c r="DS170" s="581">
        <f>W170*((Resultat_liste!$Y172+20)/20)+Resultat_liste!$V172</f>
        <v>7</v>
      </c>
      <c r="DT170" s="581">
        <f>X170*((Resultat_liste!$Y172+20)/20)+Resultat_liste!$V172</f>
        <v>39</v>
      </c>
      <c r="DU170" s="581">
        <f>Y170*((Resultat_liste!$Y172+20)/20)+Resultat_liste!$V172</f>
        <v>7</v>
      </c>
      <c r="DV170" s="581">
        <f>Z170*((Resultat_liste!$Y172+20)/20)+Resultat_liste!$V172</f>
        <v>-25</v>
      </c>
      <c r="DW170" s="581">
        <f>AA170*((Resultat_liste!$Y172+20)/20)+Resultat_liste!$V172</f>
        <v>7</v>
      </c>
      <c r="DX170" s="581">
        <f>AB170*((Resultat_liste!$Y172+20)/20)+Resultat_liste!$V172</f>
        <v>39</v>
      </c>
      <c r="DY170" s="581">
        <f>AC170*((Resultat_liste!$Y172+20)/20)+Resultat_liste!$V172</f>
        <v>7</v>
      </c>
      <c r="DZ170" s="581">
        <f>AD170*((Resultat_liste!$Y172+20)/20)+Resultat_liste!$V172</f>
        <v>-25</v>
      </c>
      <c r="EA170" s="581">
        <f>AE170*((Resultat_liste!$Y172+20)/20)+Resultat_liste!$V172</f>
        <v>7</v>
      </c>
      <c r="EB170" s="581">
        <f>AF170*((Resultat_liste!$Y172+20)/20)+Resultat_liste!$V172</f>
        <v>39</v>
      </c>
      <c r="EC170" s="581">
        <f>AG170*((Resultat_liste!$Y172+20)/20)+Resultat_liste!$V172</f>
        <v>7</v>
      </c>
      <c r="ED170" s="581">
        <f>AH170*((Resultat_liste!$Y172+20)/20)+Resultat_liste!$V172</f>
        <v>-25</v>
      </c>
      <c r="EE170" s="581">
        <f>AI170*((Resultat_liste!$Y172+20)/20)+Resultat_liste!$V172</f>
        <v>7</v>
      </c>
      <c r="EF170" s="581">
        <f>AJ170*((Resultat_liste!$Y172+20)/20)+Resultat_liste!$V172</f>
        <v>39</v>
      </c>
      <c r="EG170" s="581">
        <f>AK170*((Resultat_liste!$Y172+20)/20)+Resultat_liste!$V172</f>
        <v>7</v>
      </c>
      <c r="EH170" s="581">
        <f>AL170*((Resultat_liste!$Y172+20)/20)+Resultat_liste!$V172</f>
        <v>-25</v>
      </c>
      <c r="EI170" s="581">
        <f>AM170*((Resultat_liste!$Y172+20)/20)+Resultat_liste!$V172</f>
        <v>7</v>
      </c>
      <c r="EJ170" s="581">
        <f>AN170*((Resultat_liste!$Y172+20)/20)+Resultat_liste!$V172</f>
        <v>39</v>
      </c>
      <c r="EK170" s="581">
        <f>AO170*((Resultat_liste!$Y172+20)/20)+Resultat_liste!$V172</f>
        <v>7</v>
      </c>
      <c r="EL170" s="581">
        <f>AP170*((Resultat_liste!$Y172+20)/20)+Resultat_liste!$V172</f>
        <v>-25</v>
      </c>
      <c r="EM170" s="581">
        <f>AQ170*((Resultat_liste!$Y172+20)/20)+Resultat_liste!$V172</f>
        <v>7</v>
      </c>
      <c r="EN170" s="581">
        <f>AR170*((Resultat_liste!$Y172+20)/20)+Resultat_liste!$V172</f>
        <v>39</v>
      </c>
      <c r="EO170" s="581">
        <f>AS170*((Resultat_liste!$Y172+20)/20)+Resultat_liste!$V172</f>
        <v>7</v>
      </c>
      <c r="EP170" s="581">
        <f>AT170*((Resultat_liste!$Y172+20)/20)+Resultat_liste!$V172</f>
        <v>-25</v>
      </c>
      <c r="EQ170" s="581">
        <f>AU170*((Resultat_liste!$Y172+20)/20)+Resultat_liste!$V172</f>
        <v>7</v>
      </c>
      <c r="ER170" s="581">
        <f>AV170*((Resultat_liste!$Y172+20)/20)+Resultat_liste!$V172</f>
        <v>39</v>
      </c>
      <c r="ES170" s="581">
        <f>AW170*((Resultat_liste!$Y172+20)/20)+Resultat_liste!$V172</f>
        <v>7</v>
      </c>
      <c r="ET170" s="581">
        <f>AX170*((Resultat_liste!$Y172+20)/20)+Resultat_liste!$V172</f>
        <v>-25</v>
      </c>
      <c r="EU170" s="581">
        <f>AY170*((Resultat_liste!$Y172+20)/20)+Resultat_liste!$V172</f>
        <v>7</v>
      </c>
      <c r="EV170" s="581">
        <f>AZ170*((Resultat_liste!$Y172+20)/20)+Resultat_liste!$V172</f>
        <v>39</v>
      </c>
      <c r="EW170" s="581">
        <f>BA170*((Resultat_liste!$Y172+20)/20)+Resultat_liste!$V172</f>
        <v>7</v>
      </c>
      <c r="EX170" s="581">
        <f>BB170*((Resultat_liste!$Y172+20)/20)+Resultat_liste!$V172</f>
        <v>-25</v>
      </c>
      <c r="EY170" s="581">
        <f>BC170*((Resultat_liste!$Y172+20)/20)+Resultat_liste!$V172</f>
        <v>7</v>
      </c>
      <c r="EZ170" s="581">
        <f>BD170*((Resultat_liste!$Y172+20)/20)+Resultat_liste!$V172</f>
        <v>39</v>
      </c>
      <c r="FA170" s="581">
        <f>BE170*((Resultat_liste!$Y172+20)/20)+Resultat_liste!$V172</f>
        <v>7</v>
      </c>
      <c r="FB170" s="581">
        <f t="shared" si="272"/>
        <v>20</v>
      </c>
      <c r="FC170" s="581">
        <f t="shared" si="273"/>
        <v>0</v>
      </c>
      <c r="FD170" s="581">
        <f t="shared" si="274"/>
        <v>-20</v>
      </c>
      <c r="FE170" s="581">
        <f t="shared" si="275"/>
        <v>0</v>
      </c>
      <c r="FF170" s="581">
        <f t="shared" si="276"/>
        <v>20</v>
      </c>
      <c r="FG170" s="581">
        <f t="shared" si="277"/>
        <v>0</v>
      </c>
      <c r="FH170" s="581">
        <f t="shared" si="278"/>
        <v>-20</v>
      </c>
      <c r="FI170" s="581">
        <f t="shared" si="279"/>
        <v>0</v>
      </c>
      <c r="FJ170" s="581">
        <f t="shared" si="280"/>
        <v>20</v>
      </c>
      <c r="FK170" s="581">
        <f t="shared" si="281"/>
        <v>0</v>
      </c>
      <c r="FL170" s="581">
        <f t="shared" si="282"/>
        <v>-20</v>
      </c>
      <c r="FM170" s="581">
        <f t="shared" si="283"/>
        <v>0</v>
      </c>
      <c r="FN170" s="581">
        <f t="shared" si="284"/>
        <v>20</v>
      </c>
      <c r="FO170" s="581">
        <f t="shared" si="285"/>
        <v>0</v>
      </c>
      <c r="FP170" s="581">
        <f t="shared" si="286"/>
        <v>-20</v>
      </c>
      <c r="FQ170" s="581">
        <f t="shared" si="287"/>
        <v>0</v>
      </c>
      <c r="FR170" s="581">
        <f t="shared" si="288"/>
        <v>20</v>
      </c>
      <c r="FS170" s="581">
        <f t="shared" si="289"/>
        <v>0</v>
      </c>
      <c r="FT170" s="581">
        <f t="shared" si="290"/>
        <v>-20</v>
      </c>
      <c r="FU170" s="581">
        <f t="shared" si="291"/>
        <v>0</v>
      </c>
      <c r="FV170" s="581">
        <f t="shared" si="292"/>
        <v>20</v>
      </c>
      <c r="FW170" s="581">
        <f t="shared" si="293"/>
        <v>0</v>
      </c>
      <c r="FX170" s="581">
        <f t="shared" si="294"/>
        <v>-20</v>
      </c>
      <c r="FY170" s="581">
        <f t="shared" si="295"/>
        <v>0</v>
      </c>
      <c r="FZ170" s="581">
        <f t="shared" si="296"/>
        <v>20</v>
      </c>
      <c r="GA170" s="581">
        <f t="shared" si="297"/>
        <v>0</v>
      </c>
      <c r="GB170" s="581">
        <f t="shared" si="201"/>
        <v>-20</v>
      </c>
      <c r="GC170" s="581">
        <f t="shared" si="202"/>
        <v>0</v>
      </c>
      <c r="GD170" s="581">
        <f t="shared" si="203"/>
        <v>20</v>
      </c>
      <c r="GE170" s="581">
        <f t="shared" si="204"/>
        <v>0</v>
      </c>
      <c r="GF170" s="581">
        <f t="shared" si="205"/>
        <v>-20</v>
      </c>
      <c r="GG170" s="581">
        <f t="shared" si="206"/>
        <v>0</v>
      </c>
      <c r="GH170" s="581">
        <f t="shared" si="207"/>
        <v>20</v>
      </c>
      <c r="GI170" s="581">
        <f t="shared" si="208"/>
        <v>0</v>
      </c>
      <c r="GJ170" s="581">
        <f t="shared" si="209"/>
        <v>-20</v>
      </c>
      <c r="GK170" s="581">
        <f t="shared" si="210"/>
        <v>0</v>
      </c>
      <c r="GL170" s="581">
        <f t="shared" si="211"/>
        <v>20</v>
      </c>
      <c r="GM170" s="581">
        <f t="shared" si="212"/>
        <v>0</v>
      </c>
      <c r="GN170" s="581">
        <f t="shared" si="213"/>
        <v>-20</v>
      </c>
      <c r="GO170" s="581">
        <f t="shared" si="214"/>
        <v>0</v>
      </c>
      <c r="GP170" s="581">
        <f t="shared" si="215"/>
        <v>20</v>
      </c>
      <c r="GQ170" s="581">
        <f t="shared" si="216"/>
        <v>0</v>
      </c>
      <c r="GR170" s="581">
        <f t="shared" si="217"/>
        <v>-20</v>
      </c>
      <c r="GS170" s="581">
        <f t="shared" si="218"/>
        <v>0</v>
      </c>
      <c r="GT170" s="581">
        <f t="shared" si="219"/>
        <v>20</v>
      </c>
      <c r="GU170" s="581">
        <f t="shared" si="220"/>
        <v>0</v>
      </c>
      <c r="GV170" s="581">
        <f t="shared" si="221"/>
        <v>-20</v>
      </c>
      <c r="GW170" s="581">
        <f t="shared" si="222"/>
        <v>0</v>
      </c>
      <c r="GX170" s="581">
        <f t="shared" si="223"/>
        <v>20</v>
      </c>
      <c r="GY170" s="581">
        <f t="shared" si="224"/>
        <v>0</v>
      </c>
    </row>
    <row r="171" spans="1:207" ht="16.5" thickTop="1" thickBot="1" x14ac:dyDescent="0.3">
      <c r="A171" s="581">
        <v>1700</v>
      </c>
      <c r="B171" s="584" t="s">
        <v>139</v>
      </c>
      <c r="C171" s="581">
        <f t="shared" si="298"/>
        <v>24</v>
      </c>
      <c r="D171" s="581">
        <f t="shared" si="225"/>
        <v>2401</v>
      </c>
      <c r="E171" s="581">
        <v>1700</v>
      </c>
      <c r="F171" s="581">
        <f t="shared" si="299"/>
        <v>1</v>
      </c>
      <c r="G171" s="582" t="str">
        <f t="shared" si="200"/>
        <v>Blanc nacré</v>
      </c>
      <c r="H171" s="581">
        <v>20</v>
      </c>
      <c r="I171" s="581">
        <v>0</v>
      </c>
      <c r="J171" s="581">
        <v>-20</v>
      </c>
      <c r="K171" s="581">
        <v>0</v>
      </c>
      <c r="L171" s="581">
        <f t="shared" si="226"/>
        <v>20</v>
      </c>
      <c r="M171" s="581">
        <f t="shared" si="227"/>
        <v>0</v>
      </c>
      <c r="N171" s="581">
        <f t="shared" si="228"/>
        <v>-20</v>
      </c>
      <c r="O171" s="581">
        <f t="shared" si="229"/>
        <v>0</v>
      </c>
      <c r="P171" s="581">
        <f t="shared" si="230"/>
        <v>20</v>
      </c>
      <c r="Q171" s="581">
        <f t="shared" si="231"/>
        <v>0</v>
      </c>
      <c r="R171" s="581">
        <f t="shared" si="232"/>
        <v>-20</v>
      </c>
      <c r="S171" s="581">
        <f t="shared" si="233"/>
        <v>0</v>
      </c>
      <c r="T171" s="581">
        <f t="shared" si="234"/>
        <v>20</v>
      </c>
      <c r="U171" s="581">
        <f t="shared" si="235"/>
        <v>0</v>
      </c>
      <c r="V171" s="581">
        <f t="shared" si="236"/>
        <v>-20</v>
      </c>
      <c r="W171" s="581">
        <f t="shared" si="237"/>
        <v>0</v>
      </c>
      <c r="X171" s="581">
        <f t="shared" si="238"/>
        <v>20</v>
      </c>
      <c r="Y171" s="581">
        <f t="shared" si="239"/>
        <v>0</v>
      </c>
      <c r="Z171" s="581">
        <f t="shared" si="240"/>
        <v>-20</v>
      </c>
      <c r="AA171" s="581">
        <f t="shared" si="241"/>
        <v>0</v>
      </c>
      <c r="AB171" s="581">
        <f t="shared" si="242"/>
        <v>20</v>
      </c>
      <c r="AC171" s="581">
        <f t="shared" si="243"/>
        <v>0</v>
      </c>
      <c r="AD171" s="581">
        <f t="shared" si="244"/>
        <v>-20</v>
      </c>
      <c r="AE171" s="581">
        <f t="shared" si="245"/>
        <v>0</v>
      </c>
      <c r="AF171" s="581">
        <f t="shared" si="246"/>
        <v>20</v>
      </c>
      <c r="AG171" s="581">
        <f t="shared" si="247"/>
        <v>0</v>
      </c>
      <c r="AH171" s="581">
        <f t="shared" si="248"/>
        <v>-20</v>
      </c>
      <c r="AI171" s="581">
        <f t="shared" si="249"/>
        <v>0</v>
      </c>
      <c r="AJ171" s="581">
        <f t="shared" si="250"/>
        <v>20</v>
      </c>
      <c r="AK171" s="581">
        <f t="shared" si="251"/>
        <v>0</v>
      </c>
      <c r="AL171" s="581">
        <f t="shared" si="252"/>
        <v>-20</v>
      </c>
      <c r="AM171" s="581">
        <f t="shared" si="253"/>
        <v>0</v>
      </c>
      <c r="AN171" s="581">
        <f t="shared" si="254"/>
        <v>20</v>
      </c>
      <c r="AO171" s="581">
        <f t="shared" si="255"/>
        <v>0</v>
      </c>
      <c r="AP171" s="581">
        <f t="shared" si="256"/>
        <v>-20</v>
      </c>
      <c r="AQ171" s="581">
        <f t="shared" si="257"/>
        <v>0</v>
      </c>
      <c r="AR171" s="581">
        <f t="shared" si="258"/>
        <v>20</v>
      </c>
      <c r="AS171" s="581">
        <f t="shared" si="259"/>
        <v>0</v>
      </c>
      <c r="AT171" s="581">
        <f t="shared" si="260"/>
        <v>-20</v>
      </c>
      <c r="AU171" s="581">
        <f t="shared" si="261"/>
        <v>0</v>
      </c>
      <c r="AV171" s="581">
        <f t="shared" si="262"/>
        <v>20</v>
      </c>
      <c r="AW171" s="581">
        <f t="shared" si="263"/>
        <v>0</v>
      </c>
      <c r="AX171" s="581">
        <f t="shared" si="264"/>
        <v>-20</v>
      </c>
      <c r="AY171" s="581">
        <f t="shared" si="265"/>
        <v>0</v>
      </c>
      <c r="AZ171" s="581">
        <f t="shared" si="266"/>
        <v>20</v>
      </c>
      <c r="BA171" s="581">
        <f t="shared" si="267"/>
        <v>0</v>
      </c>
      <c r="BB171" s="581">
        <f t="shared" si="268"/>
        <v>-20</v>
      </c>
      <c r="BC171" s="581">
        <f t="shared" si="269"/>
        <v>0</v>
      </c>
      <c r="BD171" s="581">
        <f t="shared" si="270"/>
        <v>20</v>
      </c>
      <c r="BE171" s="581">
        <f t="shared" si="271"/>
        <v>0</v>
      </c>
      <c r="BF171" s="581">
        <f>H171*((Resultat_liste!$M173+20)/20)+Resultat_liste!$J173</f>
        <v>24</v>
      </c>
      <c r="BG171" s="581">
        <f>I171*((Resultat_liste!$M173+20)/20)+Resultat_liste!$J173</f>
        <v>-6</v>
      </c>
      <c r="BH171" s="581">
        <f>J171*((Resultat_liste!$M173+20)/20)+Resultat_liste!$J173</f>
        <v>-36</v>
      </c>
      <c r="BI171" s="581">
        <f>K171*((Resultat_liste!$M173+20)/20)+Resultat_liste!$J173</f>
        <v>-6</v>
      </c>
      <c r="BJ171" s="581">
        <f>L171*((Resultat_liste!$M173+20)/20)+Resultat_liste!$J173</f>
        <v>24</v>
      </c>
      <c r="BK171" s="581">
        <f>M171*((Resultat_liste!$M173+20)/20)+Resultat_liste!$J173</f>
        <v>-6</v>
      </c>
      <c r="BL171" s="581">
        <f>N171*((Resultat_liste!$M173+20)/20)+Resultat_liste!$J173</f>
        <v>-36</v>
      </c>
      <c r="BM171" s="581">
        <f>O171*((Resultat_liste!$M173+20)/20)+Resultat_liste!$J173</f>
        <v>-6</v>
      </c>
      <c r="BN171" s="581">
        <f>P171*((Resultat_liste!$M173+20)/20)+Resultat_liste!$J173</f>
        <v>24</v>
      </c>
      <c r="BO171" s="581">
        <f>Q171*((Resultat_liste!$M173+20)/20)+Resultat_liste!$J173</f>
        <v>-6</v>
      </c>
      <c r="BP171" s="581">
        <f>R171*((Resultat_liste!$M173+20)/20)+Resultat_liste!$J173</f>
        <v>-36</v>
      </c>
      <c r="BQ171" s="581">
        <f>S171*((Resultat_liste!$M173+20)/20)+Resultat_liste!$J173</f>
        <v>-6</v>
      </c>
      <c r="BR171" s="581">
        <f>T171*((Resultat_liste!$M173+20)/20)+Resultat_liste!$J173</f>
        <v>24</v>
      </c>
      <c r="BS171" s="581">
        <f>U171*((Resultat_liste!$M173+20)/20)+Resultat_liste!$J173</f>
        <v>-6</v>
      </c>
      <c r="BT171" s="581">
        <f>V171*((Resultat_liste!$M173+20)/20)+Resultat_liste!$J173</f>
        <v>-36</v>
      </c>
      <c r="BU171" s="581">
        <f>W171*((Resultat_liste!$M173+20)/20)+Resultat_liste!$J173</f>
        <v>-6</v>
      </c>
      <c r="BV171" s="581">
        <f>X171*((Resultat_liste!$M173+20)/20)+Resultat_liste!$J173</f>
        <v>24</v>
      </c>
      <c r="BW171" s="581">
        <f>Y171*((Resultat_liste!$M173+20)/20)+Resultat_liste!$J173</f>
        <v>-6</v>
      </c>
      <c r="BX171" s="581">
        <f>Z171*((Resultat_liste!$M173+20)/20)+Resultat_liste!$J173</f>
        <v>-36</v>
      </c>
      <c r="BY171" s="581">
        <f>AA171*((Resultat_liste!$M173+20)/20)+Resultat_liste!$J173</f>
        <v>-6</v>
      </c>
      <c r="BZ171" s="581">
        <f>AB171*((Resultat_liste!$M173+20)/20)+Resultat_liste!$J173</f>
        <v>24</v>
      </c>
      <c r="CA171" s="581">
        <f>AC171*((Resultat_liste!$M173+20)/20)+Resultat_liste!$J173</f>
        <v>-6</v>
      </c>
      <c r="CB171" s="581">
        <f>AD171*((Resultat_liste!$M173+20)/20)+Resultat_liste!$J173</f>
        <v>-36</v>
      </c>
      <c r="CC171" s="581">
        <f>AE171*((Resultat_liste!$M173+20)/20)+Resultat_liste!$J173</f>
        <v>-6</v>
      </c>
      <c r="CD171" s="581">
        <f>AF171*((Resultat_liste!$M173+20)/20)+Resultat_liste!$J173</f>
        <v>24</v>
      </c>
      <c r="CE171" s="581">
        <f>AG171*((Resultat_liste!$M173+20)/20)+Resultat_liste!$J173</f>
        <v>-6</v>
      </c>
      <c r="CF171" s="581">
        <f>AH171*((Resultat_liste!$M173+20)/20)+Resultat_liste!$J173</f>
        <v>-36</v>
      </c>
      <c r="CG171" s="581">
        <f>AI171*((Resultat_liste!$M173+20)/20)+Resultat_liste!$J173</f>
        <v>-6</v>
      </c>
      <c r="CH171" s="581">
        <f>AJ171*((Resultat_liste!$M173+20)/20)+Resultat_liste!$J173</f>
        <v>24</v>
      </c>
      <c r="CI171" s="581">
        <f>AK171*((Resultat_liste!$M173+20)/20)+Resultat_liste!$J173</f>
        <v>-6</v>
      </c>
      <c r="CJ171" s="581">
        <f>AL171*((Resultat_liste!$M173+20)/20)+Resultat_liste!$J173</f>
        <v>-36</v>
      </c>
      <c r="CK171" s="581">
        <f>AM171*((Resultat_liste!$M173+20)/20)+Resultat_liste!$J173</f>
        <v>-6</v>
      </c>
      <c r="CL171" s="581">
        <f>AN171*((Resultat_liste!$M173+20)/20)+Resultat_liste!$J173</f>
        <v>24</v>
      </c>
      <c r="CM171" s="581">
        <f>AO171*((Resultat_liste!$M173+20)/20)+Resultat_liste!$J173</f>
        <v>-6</v>
      </c>
      <c r="CN171" s="581">
        <f>AP171*((Resultat_liste!$M173+20)/20)+Resultat_liste!$J173</f>
        <v>-36</v>
      </c>
      <c r="CO171" s="581">
        <f>AQ171*((Resultat_liste!$M173+20)/20)+Resultat_liste!$J173</f>
        <v>-6</v>
      </c>
      <c r="CP171" s="581">
        <f>AR171*((Resultat_liste!$M173+20)/20)+Resultat_liste!$J173</f>
        <v>24</v>
      </c>
      <c r="CQ171" s="581">
        <f>AS171*((Resultat_liste!$M173+20)/20)+Resultat_liste!$J173</f>
        <v>-6</v>
      </c>
      <c r="CR171" s="581">
        <f>AT171*((Resultat_liste!$M173+20)/20)+Resultat_liste!$J173</f>
        <v>-36</v>
      </c>
      <c r="CS171" s="581">
        <f>AU171*((Resultat_liste!$M173+20)/20)+Resultat_liste!$J173</f>
        <v>-6</v>
      </c>
      <c r="CT171" s="581">
        <f>AV171*((Resultat_liste!$M173+20)/20)+Resultat_liste!$J173</f>
        <v>24</v>
      </c>
      <c r="CU171" s="581">
        <f>AW171*((Resultat_liste!$M173+20)/20)+Resultat_liste!$J173</f>
        <v>-6</v>
      </c>
      <c r="CV171" s="581">
        <f>AX171*((Resultat_liste!$M173+20)/20)+Resultat_liste!$J173</f>
        <v>-36</v>
      </c>
      <c r="CW171" s="581">
        <f>AY171*((Resultat_liste!$M173+20)/20)+Resultat_liste!$J173</f>
        <v>-6</v>
      </c>
      <c r="CX171" s="581">
        <f>AZ171*((Resultat_liste!$M173+20)/20)+Resultat_liste!$J173</f>
        <v>24</v>
      </c>
      <c r="CY171" s="581">
        <f>BA171*((Resultat_liste!$M173+20)/20)+Resultat_liste!$J173</f>
        <v>-6</v>
      </c>
      <c r="CZ171" s="581">
        <f>BB171*((Resultat_liste!$M173+20)/20)+Resultat_liste!$J173</f>
        <v>-36</v>
      </c>
      <c r="DA171" s="581">
        <f>BC171*((Resultat_liste!$M173+20)/20)+Resultat_liste!$J173</f>
        <v>-6</v>
      </c>
      <c r="DB171" s="581">
        <f>BD171*((Resultat_liste!$M173+20)/20)+Resultat_liste!$J173</f>
        <v>24</v>
      </c>
      <c r="DC171" s="581">
        <f>BE171*((Resultat_liste!$M173+20)/20)+Resultat_liste!$J173</f>
        <v>-6</v>
      </c>
      <c r="DD171" s="581">
        <f>H171*((Resultat_liste!$Y173+20)/20)+Resultat_liste!$V173</f>
        <v>30</v>
      </c>
      <c r="DE171" s="581">
        <f>I171*((Resultat_liste!$Y173+20)/20)+Resultat_liste!$V173</f>
        <v>0</v>
      </c>
      <c r="DF171" s="581">
        <f>J171*((Resultat_liste!$Y173+20)/20)+Resultat_liste!$V173</f>
        <v>-30</v>
      </c>
      <c r="DG171" s="581">
        <f>K171*((Resultat_liste!$Y173+20)/20)+Resultat_liste!$V173</f>
        <v>0</v>
      </c>
      <c r="DH171" s="581">
        <f>L171*((Resultat_liste!$Y173+20)/20)+Resultat_liste!$V173</f>
        <v>30</v>
      </c>
      <c r="DI171" s="581">
        <f>M171*((Resultat_liste!$Y173+20)/20)+Resultat_liste!$V173</f>
        <v>0</v>
      </c>
      <c r="DJ171" s="581">
        <f>N171*((Resultat_liste!$Y173+20)/20)+Resultat_liste!$V173</f>
        <v>-30</v>
      </c>
      <c r="DK171" s="581">
        <f>O171*((Resultat_liste!$Y173+20)/20)+Resultat_liste!$V173</f>
        <v>0</v>
      </c>
      <c r="DL171" s="581">
        <f>P171*((Resultat_liste!$Y173+20)/20)+Resultat_liste!$V173</f>
        <v>30</v>
      </c>
      <c r="DM171" s="581">
        <f>Q171*((Resultat_liste!$Y173+20)/20)+Resultat_liste!$V173</f>
        <v>0</v>
      </c>
      <c r="DN171" s="581">
        <f>R171*((Resultat_liste!$Y173+20)/20)+Resultat_liste!$V173</f>
        <v>-30</v>
      </c>
      <c r="DO171" s="581">
        <f>S171*((Resultat_liste!$Y173+20)/20)+Resultat_liste!$V173</f>
        <v>0</v>
      </c>
      <c r="DP171" s="581">
        <f>T171*((Resultat_liste!$Y173+20)/20)+Resultat_liste!$V173</f>
        <v>30</v>
      </c>
      <c r="DQ171" s="581">
        <f>U171*((Resultat_liste!$Y173+20)/20)+Resultat_liste!$V173</f>
        <v>0</v>
      </c>
      <c r="DR171" s="581">
        <f>V171*((Resultat_liste!$Y173+20)/20)+Resultat_liste!$V173</f>
        <v>-30</v>
      </c>
      <c r="DS171" s="581">
        <f>W171*((Resultat_liste!$Y173+20)/20)+Resultat_liste!$V173</f>
        <v>0</v>
      </c>
      <c r="DT171" s="581">
        <f>X171*((Resultat_liste!$Y173+20)/20)+Resultat_liste!$V173</f>
        <v>30</v>
      </c>
      <c r="DU171" s="581">
        <f>Y171*((Resultat_liste!$Y173+20)/20)+Resultat_liste!$V173</f>
        <v>0</v>
      </c>
      <c r="DV171" s="581">
        <f>Z171*((Resultat_liste!$Y173+20)/20)+Resultat_liste!$V173</f>
        <v>-30</v>
      </c>
      <c r="DW171" s="581">
        <f>AA171*((Resultat_liste!$Y173+20)/20)+Resultat_liste!$V173</f>
        <v>0</v>
      </c>
      <c r="DX171" s="581">
        <f>AB171*((Resultat_liste!$Y173+20)/20)+Resultat_liste!$V173</f>
        <v>30</v>
      </c>
      <c r="DY171" s="581">
        <f>AC171*((Resultat_liste!$Y173+20)/20)+Resultat_liste!$V173</f>
        <v>0</v>
      </c>
      <c r="DZ171" s="581">
        <f>AD171*((Resultat_liste!$Y173+20)/20)+Resultat_liste!$V173</f>
        <v>-30</v>
      </c>
      <c r="EA171" s="581">
        <f>AE171*((Resultat_liste!$Y173+20)/20)+Resultat_liste!$V173</f>
        <v>0</v>
      </c>
      <c r="EB171" s="581">
        <f>AF171*((Resultat_liste!$Y173+20)/20)+Resultat_liste!$V173</f>
        <v>30</v>
      </c>
      <c r="EC171" s="581">
        <f>AG171*((Resultat_liste!$Y173+20)/20)+Resultat_liste!$V173</f>
        <v>0</v>
      </c>
      <c r="ED171" s="581">
        <f>AH171*((Resultat_liste!$Y173+20)/20)+Resultat_liste!$V173</f>
        <v>-30</v>
      </c>
      <c r="EE171" s="581">
        <f>AI171*((Resultat_liste!$Y173+20)/20)+Resultat_liste!$V173</f>
        <v>0</v>
      </c>
      <c r="EF171" s="581">
        <f>AJ171*((Resultat_liste!$Y173+20)/20)+Resultat_liste!$V173</f>
        <v>30</v>
      </c>
      <c r="EG171" s="581">
        <f>AK171*((Resultat_liste!$Y173+20)/20)+Resultat_liste!$V173</f>
        <v>0</v>
      </c>
      <c r="EH171" s="581">
        <f>AL171*((Resultat_liste!$Y173+20)/20)+Resultat_liste!$V173</f>
        <v>-30</v>
      </c>
      <c r="EI171" s="581">
        <f>AM171*((Resultat_liste!$Y173+20)/20)+Resultat_liste!$V173</f>
        <v>0</v>
      </c>
      <c r="EJ171" s="581">
        <f>AN171*((Resultat_liste!$Y173+20)/20)+Resultat_liste!$V173</f>
        <v>30</v>
      </c>
      <c r="EK171" s="581">
        <f>AO171*((Resultat_liste!$Y173+20)/20)+Resultat_liste!$V173</f>
        <v>0</v>
      </c>
      <c r="EL171" s="581">
        <f>AP171*((Resultat_liste!$Y173+20)/20)+Resultat_liste!$V173</f>
        <v>-30</v>
      </c>
      <c r="EM171" s="581">
        <f>AQ171*((Resultat_liste!$Y173+20)/20)+Resultat_liste!$V173</f>
        <v>0</v>
      </c>
      <c r="EN171" s="581">
        <f>AR171*((Resultat_liste!$Y173+20)/20)+Resultat_liste!$V173</f>
        <v>30</v>
      </c>
      <c r="EO171" s="581">
        <f>AS171*((Resultat_liste!$Y173+20)/20)+Resultat_liste!$V173</f>
        <v>0</v>
      </c>
      <c r="EP171" s="581">
        <f>AT171*((Resultat_liste!$Y173+20)/20)+Resultat_liste!$V173</f>
        <v>-30</v>
      </c>
      <c r="EQ171" s="581">
        <f>AU171*((Resultat_liste!$Y173+20)/20)+Resultat_liste!$V173</f>
        <v>0</v>
      </c>
      <c r="ER171" s="581">
        <f>AV171*((Resultat_liste!$Y173+20)/20)+Resultat_liste!$V173</f>
        <v>30</v>
      </c>
      <c r="ES171" s="581">
        <f>AW171*((Resultat_liste!$Y173+20)/20)+Resultat_liste!$V173</f>
        <v>0</v>
      </c>
      <c r="ET171" s="581">
        <f>AX171*((Resultat_liste!$Y173+20)/20)+Resultat_liste!$V173</f>
        <v>-30</v>
      </c>
      <c r="EU171" s="581">
        <f>AY171*((Resultat_liste!$Y173+20)/20)+Resultat_liste!$V173</f>
        <v>0</v>
      </c>
      <c r="EV171" s="581">
        <f>AZ171*((Resultat_liste!$Y173+20)/20)+Resultat_liste!$V173</f>
        <v>30</v>
      </c>
      <c r="EW171" s="581">
        <f>BA171*((Resultat_liste!$Y173+20)/20)+Resultat_liste!$V173</f>
        <v>0</v>
      </c>
      <c r="EX171" s="581">
        <f>BB171*((Resultat_liste!$Y173+20)/20)+Resultat_liste!$V173</f>
        <v>-30</v>
      </c>
      <c r="EY171" s="581">
        <f>BC171*((Resultat_liste!$Y173+20)/20)+Resultat_liste!$V173</f>
        <v>0</v>
      </c>
      <c r="EZ171" s="581">
        <f>BD171*((Resultat_liste!$Y173+20)/20)+Resultat_liste!$V173</f>
        <v>30</v>
      </c>
      <c r="FA171" s="581">
        <f>BE171*((Resultat_liste!$Y173+20)/20)+Resultat_liste!$V173</f>
        <v>0</v>
      </c>
      <c r="FB171" s="581">
        <f t="shared" si="272"/>
        <v>20</v>
      </c>
      <c r="FC171" s="581">
        <f t="shared" si="273"/>
        <v>0</v>
      </c>
      <c r="FD171" s="581">
        <f t="shared" si="274"/>
        <v>-20</v>
      </c>
      <c r="FE171" s="581">
        <f t="shared" si="275"/>
        <v>0</v>
      </c>
      <c r="FF171" s="581">
        <f t="shared" si="276"/>
        <v>20</v>
      </c>
      <c r="FG171" s="581">
        <f t="shared" si="277"/>
        <v>0</v>
      </c>
      <c r="FH171" s="581">
        <f t="shared" si="278"/>
        <v>-20</v>
      </c>
      <c r="FI171" s="581">
        <f t="shared" si="279"/>
        <v>0</v>
      </c>
      <c r="FJ171" s="581">
        <f t="shared" si="280"/>
        <v>20</v>
      </c>
      <c r="FK171" s="581">
        <f t="shared" si="281"/>
        <v>0</v>
      </c>
      <c r="FL171" s="581">
        <f t="shared" si="282"/>
        <v>-20</v>
      </c>
      <c r="FM171" s="581">
        <f t="shared" si="283"/>
        <v>0</v>
      </c>
      <c r="FN171" s="581">
        <f t="shared" si="284"/>
        <v>20</v>
      </c>
      <c r="FO171" s="581">
        <f t="shared" si="285"/>
        <v>0</v>
      </c>
      <c r="FP171" s="581">
        <f t="shared" si="286"/>
        <v>-20</v>
      </c>
      <c r="FQ171" s="581">
        <f t="shared" si="287"/>
        <v>0</v>
      </c>
      <c r="FR171" s="581">
        <f t="shared" si="288"/>
        <v>20</v>
      </c>
      <c r="FS171" s="581">
        <f t="shared" si="289"/>
        <v>0</v>
      </c>
      <c r="FT171" s="581">
        <f t="shared" si="290"/>
        <v>-20</v>
      </c>
      <c r="FU171" s="581">
        <f t="shared" si="291"/>
        <v>0</v>
      </c>
      <c r="FV171" s="581">
        <f t="shared" si="292"/>
        <v>20</v>
      </c>
      <c r="FW171" s="581">
        <f t="shared" si="293"/>
        <v>0</v>
      </c>
      <c r="FX171" s="581">
        <f t="shared" si="294"/>
        <v>-20</v>
      </c>
      <c r="FY171" s="581">
        <f t="shared" si="295"/>
        <v>0</v>
      </c>
      <c r="FZ171" s="581">
        <f t="shared" si="296"/>
        <v>20</v>
      </c>
      <c r="GA171" s="581">
        <f t="shared" si="297"/>
        <v>0</v>
      </c>
      <c r="GB171" s="581">
        <f t="shared" si="201"/>
        <v>-20</v>
      </c>
      <c r="GC171" s="581">
        <f t="shared" si="202"/>
        <v>0</v>
      </c>
      <c r="GD171" s="581">
        <f t="shared" si="203"/>
        <v>20</v>
      </c>
      <c r="GE171" s="581">
        <f t="shared" si="204"/>
        <v>0</v>
      </c>
      <c r="GF171" s="581">
        <f t="shared" si="205"/>
        <v>-20</v>
      </c>
      <c r="GG171" s="581">
        <f t="shared" si="206"/>
        <v>0</v>
      </c>
      <c r="GH171" s="581">
        <f t="shared" si="207"/>
        <v>20</v>
      </c>
      <c r="GI171" s="581">
        <f t="shared" si="208"/>
        <v>0</v>
      </c>
      <c r="GJ171" s="581">
        <f t="shared" si="209"/>
        <v>-20</v>
      </c>
      <c r="GK171" s="581">
        <f t="shared" si="210"/>
        <v>0</v>
      </c>
      <c r="GL171" s="581">
        <f t="shared" si="211"/>
        <v>20</v>
      </c>
      <c r="GM171" s="581">
        <f t="shared" si="212"/>
        <v>0</v>
      </c>
      <c r="GN171" s="581">
        <f t="shared" si="213"/>
        <v>-20</v>
      </c>
      <c r="GO171" s="581">
        <f t="shared" si="214"/>
        <v>0</v>
      </c>
      <c r="GP171" s="581">
        <f t="shared" si="215"/>
        <v>20</v>
      </c>
      <c r="GQ171" s="581">
        <f t="shared" si="216"/>
        <v>0</v>
      </c>
      <c r="GR171" s="581">
        <f t="shared" si="217"/>
        <v>-20</v>
      </c>
      <c r="GS171" s="581">
        <f t="shared" si="218"/>
        <v>0</v>
      </c>
      <c r="GT171" s="581">
        <f t="shared" si="219"/>
        <v>20</v>
      </c>
      <c r="GU171" s="581">
        <f t="shared" si="220"/>
        <v>0</v>
      </c>
      <c r="GV171" s="581">
        <f t="shared" si="221"/>
        <v>-20</v>
      </c>
      <c r="GW171" s="581">
        <f t="shared" si="222"/>
        <v>0</v>
      </c>
      <c r="GX171" s="581">
        <f t="shared" si="223"/>
        <v>20</v>
      </c>
      <c r="GY171" s="581">
        <f t="shared" si="224"/>
        <v>0</v>
      </c>
    </row>
    <row r="172" spans="1:207" ht="16.5" thickTop="1" thickBot="1" x14ac:dyDescent="0.3">
      <c r="A172" s="581">
        <v>1710</v>
      </c>
      <c r="B172" s="584" t="s">
        <v>139</v>
      </c>
      <c r="C172" s="581">
        <f t="shared" si="298"/>
        <v>24</v>
      </c>
      <c r="D172" s="581">
        <f t="shared" si="225"/>
        <v>2402</v>
      </c>
      <c r="E172" s="581">
        <v>1710</v>
      </c>
      <c r="F172" s="581">
        <f t="shared" si="299"/>
        <v>2</v>
      </c>
      <c r="G172" s="582" t="str">
        <f t="shared" si="200"/>
        <v>Blanc nacré</v>
      </c>
      <c r="H172" s="581">
        <v>20</v>
      </c>
      <c r="I172" s="581">
        <v>0</v>
      </c>
      <c r="J172" s="581">
        <v>-20</v>
      </c>
      <c r="K172" s="581">
        <v>0</v>
      </c>
      <c r="L172" s="581">
        <f t="shared" si="226"/>
        <v>20</v>
      </c>
      <c r="M172" s="581">
        <f t="shared" si="227"/>
        <v>0</v>
      </c>
      <c r="N172" s="581">
        <f t="shared" si="228"/>
        <v>-20</v>
      </c>
      <c r="O172" s="581">
        <f t="shared" si="229"/>
        <v>0</v>
      </c>
      <c r="P172" s="581">
        <f t="shared" si="230"/>
        <v>20</v>
      </c>
      <c r="Q172" s="581">
        <f t="shared" si="231"/>
        <v>0</v>
      </c>
      <c r="R172" s="581">
        <f t="shared" si="232"/>
        <v>-20</v>
      </c>
      <c r="S172" s="581">
        <f t="shared" si="233"/>
        <v>0</v>
      </c>
      <c r="T172" s="581">
        <f t="shared" si="234"/>
        <v>20</v>
      </c>
      <c r="U172" s="581">
        <f t="shared" si="235"/>
        <v>0</v>
      </c>
      <c r="V172" s="581">
        <f t="shared" si="236"/>
        <v>-20</v>
      </c>
      <c r="W172" s="581">
        <f t="shared" si="237"/>
        <v>0</v>
      </c>
      <c r="X172" s="581">
        <f t="shared" si="238"/>
        <v>20</v>
      </c>
      <c r="Y172" s="581">
        <f t="shared" si="239"/>
        <v>0</v>
      </c>
      <c r="Z172" s="581">
        <f t="shared" si="240"/>
        <v>-20</v>
      </c>
      <c r="AA172" s="581">
        <f t="shared" si="241"/>
        <v>0</v>
      </c>
      <c r="AB172" s="581">
        <f t="shared" si="242"/>
        <v>20</v>
      </c>
      <c r="AC172" s="581">
        <f t="shared" si="243"/>
        <v>0</v>
      </c>
      <c r="AD172" s="581">
        <f t="shared" si="244"/>
        <v>-20</v>
      </c>
      <c r="AE172" s="581">
        <f t="shared" si="245"/>
        <v>0</v>
      </c>
      <c r="AF172" s="581">
        <f t="shared" si="246"/>
        <v>20</v>
      </c>
      <c r="AG172" s="581">
        <f t="shared" si="247"/>
        <v>0</v>
      </c>
      <c r="AH172" s="581">
        <f t="shared" si="248"/>
        <v>-20</v>
      </c>
      <c r="AI172" s="581">
        <f t="shared" si="249"/>
        <v>0</v>
      </c>
      <c r="AJ172" s="581">
        <f t="shared" si="250"/>
        <v>20</v>
      </c>
      <c r="AK172" s="581">
        <f t="shared" si="251"/>
        <v>0</v>
      </c>
      <c r="AL172" s="581">
        <f t="shared" si="252"/>
        <v>-20</v>
      </c>
      <c r="AM172" s="581">
        <f t="shared" si="253"/>
        <v>0</v>
      </c>
      <c r="AN172" s="581">
        <f t="shared" si="254"/>
        <v>20</v>
      </c>
      <c r="AO172" s="581">
        <f t="shared" si="255"/>
        <v>0</v>
      </c>
      <c r="AP172" s="581">
        <f t="shared" si="256"/>
        <v>-20</v>
      </c>
      <c r="AQ172" s="581">
        <f t="shared" si="257"/>
        <v>0</v>
      </c>
      <c r="AR172" s="581">
        <f t="shared" si="258"/>
        <v>20</v>
      </c>
      <c r="AS172" s="581">
        <f t="shared" si="259"/>
        <v>0</v>
      </c>
      <c r="AT172" s="581">
        <f t="shared" si="260"/>
        <v>-20</v>
      </c>
      <c r="AU172" s="581">
        <f t="shared" si="261"/>
        <v>0</v>
      </c>
      <c r="AV172" s="581">
        <f t="shared" si="262"/>
        <v>20</v>
      </c>
      <c r="AW172" s="581">
        <f t="shared" si="263"/>
        <v>0</v>
      </c>
      <c r="AX172" s="581">
        <f t="shared" si="264"/>
        <v>-20</v>
      </c>
      <c r="AY172" s="581">
        <f t="shared" si="265"/>
        <v>0</v>
      </c>
      <c r="AZ172" s="581">
        <f t="shared" si="266"/>
        <v>20</v>
      </c>
      <c r="BA172" s="581">
        <f t="shared" si="267"/>
        <v>0</v>
      </c>
      <c r="BB172" s="581">
        <f t="shared" si="268"/>
        <v>-20</v>
      </c>
      <c r="BC172" s="581">
        <f t="shared" si="269"/>
        <v>0</v>
      </c>
      <c r="BD172" s="581">
        <f t="shared" si="270"/>
        <v>20</v>
      </c>
      <c r="BE172" s="581">
        <f t="shared" si="271"/>
        <v>0</v>
      </c>
      <c r="BF172" s="581">
        <f>H172*((Resultat_liste!$M174+20)/20)+Resultat_liste!$J174</f>
        <v>40</v>
      </c>
      <c r="BG172" s="581">
        <f>I172*((Resultat_liste!$M174+20)/20)+Resultat_liste!$J174</f>
        <v>8</v>
      </c>
      <c r="BH172" s="581">
        <f>J172*((Resultat_liste!$M174+20)/20)+Resultat_liste!$J174</f>
        <v>-24</v>
      </c>
      <c r="BI172" s="581">
        <f>K172*((Resultat_liste!$M174+20)/20)+Resultat_liste!$J174</f>
        <v>8</v>
      </c>
      <c r="BJ172" s="581">
        <f>L172*((Resultat_liste!$M174+20)/20)+Resultat_liste!$J174</f>
        <v>40</v>
      </c>
      <c r="BK172" s="581">
        <f>M172*((Resultat_liste!$M174+20)/20)+Resultat_liste!$J174</f>
        <v>8</v>
      </c>
      <c r="BL172" s="581">
        <f>N172*((Resultat_liste!$M174+20)/20)+Resultat_liste!$J174</f>
        <v>-24</v>
      </c>
      <c r="BM172" s="581">
        <f>O172*((Resultat_liste!$M174+20)/20)+Resultat_liste!$J174</f>
        <v>8</v>
      </c>
      <c r="BN172" s="581">
        <f>P172*((Resultat_liste!$M174+20)/20)+Resultat_liste!$J174</f>
        <v>40</v>
      </c>
      <c r="BO172" s="581">
        <f>Q172*((Resultat_liste!$M174+20)/20)+Resultat_liste!$J174</f>
        <v>8</v>
      </c>
      <c r="BP172" s="581">
        <f>R172*((Resultat_liste!$M174+20)/20)+Resultat_liste!$J174</f>
        <v>-24</v>
      </c>
      <c r="BQ172" s="581">
        <f>S172*((Resultat_liste!$M174+20)/20)+Resultat_liste!$J174</f>
        <v>8</v>
      </c>
      <c r="BR172" s="581">
        <f>T172*((Resultat_liste!$M174+20)/20)+Resultat_liste!$J174</f>
        <v>40</v>
      </c>
      <c r="BS172" s="581">
        <f>U172*((Resultat_liste!$M174+20)/20)+Resultat_liste!$J174</f>
        <v>8</v>
      </c>
      <c r="BT172" s="581">
        <f>V172*((Resultat_liste!$M174+20)/20)+Resultat_liste!$J174</f>
        <v>-24</v>
      </c>
      <c r="BU172" s="581">
        <f>W172*((Resultat_liste!$M174+20)/20)+Resultat_liste!$J174</f>
        <v>8</v>
      </c>
      <c r="BV172" s="581">
        <f>X172*((Resultat_liste!$M174+20)/20)+Resultat_liste!$J174</f>
        <v>40</v>
      </c>
      <c r="BW172" s="581">
        <f>Y172*((Resultat_liste!$M174+20)/20)+Resultat_liste!$J174</f>
        <v>8</v>
      </c>
      <c r="BX172" s="581">
        <f>Z172*((Resultat_liste!$M174+20)/20)+Resultat_liste!$J174</f>
        <v>-24</v>
      </c>
      <c r="BY172" s="581">
        <f>AA172*((Resultat_liste!$M174+20)/20)+Resultat_liste!$J174</f>
        <v>8</v>
      </c>
      <c r="BZ172" s="581">
        <f>AB172*((Resultat_liste!$M174+20)/20)+Resultat_liste!$J174</f>
        <v>40</v>
      </c>
      <c r="CA172" s="581">
        <f>AC172*((Resultat_liste!$M174+20)/20)+Resultat_liste!$J174</f>
        <v>8</v>
      </c>
      <c r="CB172" s="581">
        <f>AD172*((Resultat_liste!$M174+20)/20)+Resultat_liste!$J174</f>
        <v>-24</v>
      </c>
      <c r="CC172" s="581">
        <f>AE172*((Resultat_liste!$M174+20)/20)+Resultat_liste!$J174</f>
        <v>8</v>
      </c>
      <c r="CD172" s="581">
        <f>AF172*((Resultat_liste!$M174+20)/20)+Resultat_liste!$J174</f>
        <v>40</v>
      </c>
      <c r="CE172" s="581">
        <f>AG172*((Resultat_liste!$M174+20)/20)+Resultat_liste!$J174</f>
        <v>8</v>
      </c>
      <c r="CF172" s="581">
        <f>AH172*((Resultat_liste!$M174+20)/20)+Resultat_liste!$J174</f>
        <v>-24</v>
      </c>
      <c r="CG172" s="581">
        <f>AI172*((Resultat_liste!$M174+20)/20)+Resultat_liste!$J174</f>
        <v>8</v>
      </c>
      <c r="CH172" s="581">
        <f>AJ172*((Resultat_liste!$M174+20)/20)+Resultat_liste!$J174</f>
        <v>40</v>
      </c>
      <c r="CI172" s="581">
        <f>AK172*((Resultat_liste!$M174+20)/20)+Resultat_liste!$J174</f>
        <v>8</v>
      </c>
      <c r="CJ172" s="581">
        <f>AL172*((Resultat_liste!$M174+20)/20)+Resultat_liste!$J174</f>
        <v>-24</v>
      </c>
      <c r="CK172" s="581">
        <f>AM172*((Resultat_liste!$M174+20)/20)+Resultat_liste!$J174</f>
        <v>8</v>
      </c>
      <c r="CL172" s="581">
        <f>AN172*((Resultat_liste!$M174+20)/20)+Resultat_liste!$J174</f>
        <v>40</v>
      </c>
      <c r="CM172" s="581">
        <f>AO172*((Resultat_liste!$M174+20)/20)+Resultat_liste!$J174</f>
        <v>8</v>
      </c>
      <c r="CN172" s="581">
        <f>AP172*((Resultat_liste!$M174+20)/20)+Resultat_liste!$J174</f>
        <v>-24</v>
      </c>
      <c r="CO172" s="581">
        <f>AQ172*((Resultat_liste!$M174+20)/20)+Resultat_liste!$J174</f>
        <v>8</v>
      </c>
      <c r="CP172" s="581">
        <f>AR172*((Resultat_liste!$M174+20)/20)+Resultat_liste!$J174</f>
        <v>40</v>
      </c>
      <c r="CQ172" s="581">
        <f>AS172*((Resultat_liste!$M174+20)/20)+Resultat_liste!$J174</f>
        <v>8</v>
      </c>
      <c r="CR172" s="581">
        <f>AT172*((Resultat_liste!$M174+20)/20)+Resultat_liste!$J174</f>
        <v>-24</v>
      </c>
      <c r="CS172" s="581">
        <f>AU172*((Resultat_liste!$M174+20)/20)+Resultat_liste!$J174</f>
        <v>8</v>
      </c>
      <c r="CT172" s="581">
        <f>AV172*((Resultat_liste!$M174+20)/20)+Resultat_liste!$J174</f>
        <v>40</v>
      </c>
      <c r="CU172" s="581">
        <f>AW172*((Resultat_liste!$M174+20)/20)+Resultat_liste!$J174</f>
        <v>8</v>
      </c>
      <c r="CV172" s="581">
        <f>AX172*((Resultat_liste!$M174+20)/20)+Resultat_liste!$J174</f>
        <v>-24</v>
      </c>
      <c r="CW172" s="581">
        <f>AY172*((Resultat_liste!$M174+20)/20)+Resultat_liste!$J174</f>
        <v>8</v>
      </c>
      <c r="CX172" s="581">
        <f>AZ172*((Resultat_liste!$M174+20)/20)+Resultat_liste!$J174</f>
        <v>40</v>
      </c>
      <c r="CY172" s="581">
        <f>BA172*((Resultat_liste!$M174+20)/20)+Resultat_liste!$J174</f>
        <v>8</v>
      </c>
      <c r="CZ172" s="581">
        <f>BB172*((Resultat_liste!$M174+20)/20)+Resultat_liste!$J174</f>
        <v>-24</v>
      </c>
      <c r="DA172" s="581">
        <f>BC172*((Resultat_liste!$M174+20)/20)+Resultat_liste!$J174</f>
        <v>8</v>
      </c>
      <c r="DB172" s="581">
        <f>BD172*((Resultat_liste!$M174+20)/20)+Resultat_liste!$J174</f>
        <v>40</v>
      </c>
      <c r="DC172" s="581">
        <f>BE172*((Resultat_liste!$M174+20)/20)+Resultat_liste!$J174</f>
        <v>8</v>
      </c>
      <c r="DD172" s="581">
        <f>H172*((Resultat_liste!$Y174+20)/20)+Resultat_liste!$V174</f>
        <v>28</v>
      </c>
      <c r="DE172" s="581">
        <f>I172*((Resultat_liste!$Y174+20)/20)+Resultat_liste!$V174</f>
        <v>0</v>
      </c>
      <c r="DF172" s="581">
        <f>J172*((Resultat_liste!$Y174+20)/20)+Resultat_liste!$V174</f>
        <v>-28</v>
      </c>
      <c r="DG172" s="581">
        <f>K172*((Resultat_liste!$Y174+20)/20)+Resultat_liste!$V174</f>
        <v>0</v>
      </c>
      <c r="DH172" s="581">
        <f>L172*((Resultat_liste!$Y174+20)/20)+Resultat_liste!$V174</f>
        <v>28</v>
      </c>
      <c r="DI172" s="581">
        <f>M172*((Resultat_liste!$Y174+20)/20)+Resultat_liste!$V174</f>
        <v>0</v>
      </c>
      <c r="DJ172" s="581">
        <f>N172*((Resultat_liste!$Y174+20)/20)+Resultat_liste!$V174</f>
        <v>-28</v>
      </c>
      <c r="DK172" s="581">
        <f>O172*((Resultat_liste!$Y174+20)/20)+Resultat_liste!$V174</f>
        <v>0</v>
      </c>
      <c r="DL172" s="581">
        <f>P172*((Resultat_liste!$Y174+20)/20)+Resultat_liste!$V174</f>
        <v>28</v>
      </c>
      <c r="DM172" s="581">
        <f>Q172*((Resultat_liste!$Y174+20)/20)+Resultat_liste!$V174</f>
        <v>0</v>
      </c>
      <c r="DN172" s="581">
        <f>R172*((Resultat_liste!$Y174+20)/20)+Resultat_liste!$V174</f>
        <v>-28</v>
      </c>
      <c r="DO172" s="581">
        <f>S172*((Resultat_liste!$Y174+20)/20)+Resultat_liste!$V174</f>
        <v>0</v>
      </c>
      <c r="DP172" s="581">
        <f>T172*((Resultat_liste!$Y174+20)/20)+Resultat_liste!$V174</f>
        <v>28</v>
      </c>
      <c r="DQ172" s="581">
        <f>U172*((Resultat_liste!$Y174+20)/20)+Resultat_liste!$V174</f>
        <v>0</v>
      </c>
      <c r="DR172" s="581">
        <f>V172*((Resultat_liste!$Y174+20)/20)+Resultat_liste!$V174</f>
        <v>-28</v>
      </c>
      <c r="DS172" s="581">
        <f>W172*((Resultat_liste!$Y174+20)/20)+Resultat_liste!$V174</f>
        <v>0</v>
      </c>
      <c r="DT172" s="581">
        <f>X172*((Resultat_liste!$Y174+20)/20)+Resultat_liste!$V174</f>
        <v>28</v>
      </c>
      <c r="DU172" s="581">
        <f>Y172*((Resultat_liste!$Y174+20)/20)+Resultat_liste!$V174</f>
        <v>0</v>
      </c>
      <c r="DV172" s="581">
        <f>Z172*((Resultat_liste!$Y174+20)/20)+Resultat_liste!$V174</f>
        <v>-28</v>
      </c>
      <c r="DW172" s="581">
        <f>AA172*((Resultat_liste!$Y174+20)/20)+Resultat_liste!$V174</f>
        <v>0</v>
      </c>
      <c r="DX172" s="581">
        <f>AB172*((Resultat_liste!$Y174+20)/20)+Resultat_liste!$V174</f>
        <v>28</v>
      </c>
      <c r="DY172" s="581">
        <f>AC172*((Resultat_liste!$Y174+20)/20)+Resultat_liste!$V174</f>
        <v>0</v>
      </c>
      <c r="DZ172" s="581">
        <f>AD172*((Resultat_liste!$Y174+20)/20)+Resultat_liste!$V174</f>
        <v>-28</v>
      </c>
      <c r="EA172" s="581">
        <f>AE172*((Resultat_liste!$Y174+20)/20)+Resultat_liste!$V174</f>
        <v>0</v>
      </c>
      <c r="EB172" s="581">
        <f>AF172*((Resultat_liste!$Y174+20)/20)+Resultat_liste!$V174</f>
        <v>28</v>
      </c>
      <c r="EC172" s="581">
        <f>AG172*((Resultat_liste!$Y174+20)/20)+Resultat_liste!$V174</f>
        <v>0</v>
      </c>
      <c r="ED172" s="581">
        <f>AH172*((Resultat_liste!$Y174+20)/20)+Resultat_liste!$V174</f>
        <v>-28</v>
      </c>
      <c r="EE172" s="581">
        <f>AI172*((Resultat_liste!$Y174+20)/20)+Resultat_liste!$V174</f>
        <v>0</v>
      </c>
      <c r="EF172" s="581">
        <f>AJ172*((Resultat_liste!$Y174+20)/20)+Resultat_liste!$V174</f>
        <v>28</v>
      </c>
      <c r="EG172" s="581">
        <f>AK172*((Resultat_liste!$Y174+20)/20)+Resultat_liste!$V174</f>
        <v>0</v>
      </c>
      <c r="EH172" s="581">
        <f>AL172*((Resultat_liste!$Y174+20)/20)+Resultat_liste!$V174</f>
        <v>-28</v>
      </c>
      <c r="EI172" s="581">
        <f>AM172*((Resultat_liste!$Y174+20)/20)+Resultat_liste!$V174</f>
        <v>0</v>
      </c>
      <c r="EJ172" s="581">
        <f>AN172*((Resultat_liste!$Y174+20)/20)+Resultat_liste!$V174</f>
        <v>28</v>
      </c>
      <c r="EK172" s="581">
        <f>AO172*((Resultat_liste!$Y174+20)/20)+Resultat_liste!$V174</f>
        <v>0</v>
      </c>
      <c r="EL172" s="581">
        <f>AP172*((Resultat_liste!$Y174+20)/20)+Resultat_liste!$V174</f>
        <v>-28</v>
      </c>
      <c r="EM172" s="581">
        <f>AQ172*((Resultat_liste!$Y174+20)/20)+Resultat_liste!$V174</f>
        <v>0</v>
      </c>
      <c r="EN172" s="581">
        <f>AR172*((Resultat_liste!$Y174+20)/20)+Resultat_liste!$V174</f>
        <v>28</v>
      </c>
      <c r="EO172" s="581">
        <f>AS172*((Resultat_liste!$Y174+20)/20)+Resultat_liste!$V174</f>
        <v>0</v>
      </c>
      <c r="EP172" s="581">
        <f>AT172*((Resultat_liste!$Y174+20)/20)+Resultat_liste!$V174</f>
        <v>-28</v>
      </c>
      <c r="EQ172" s="581">
        <f>AU172*((Resultat_liste!$Y174+20)/20)+Resultat_liste!$V174</f>
        <v>0</v>
      </c>
      <c r="ER172" s="581">
        <f>AV172*((Resultat_liste!$Y174+20)/20)+Resultat_liste!$V174</f>
        <v>28</v>
      </c>
      <c r="ES172" s="581">
        <f>AW172*((Resultat_liste!$Y174+20)/20)+Resultat_liste!$V174</f>
        <v>0</v>
      </c>
      <c r="ET172" s="581">
        <f>AX172*((Resultat_liste!$Y174+20)/20)+Resultat_liste!$V174</f>
        <v>-28</v>
      </c>
      <c r="EU172" s="581">
        <f>AY172*((Resultat_liste!$Y174+20)/20)+Resultat_liste!$V174</f>
        <v>0</v>
      </c>
      <c r="EV172" s="581">
        <f>AZ172*((Resultat_liste!$Y174+20)/20)+Resultat_liste!$V174</f>
        <v>28</v>
      </c>
      <c r="EW172" s="581">
        <f>BA172*((Resultat_liste!$Y174+20)/20)+Resultat_liste!$V174</f>
        <v>0</v>
      </c>
      <c r="EX172" s="581">
        <f>BB172*((Resultat_liste!$Y174+20)/20)+Resultat_liste!$V174</f>
        <v>-28</v>
      </c>
      <c r="EY172" s="581">
        <f>BC172*((Resultat_liste!$Y174+20)/20)+Resultat_liste!$V174</f>
        <v>0</v>
      </c>
      <c r="EZ172" s="581">
        <f>BD172*((Resultat_liste!$Y174+20)/20)+Resultat_liste!$V174</f>
        <v>28</v>
      </c>
      <c r="FA172" s="581">
        <f>BE172*((Resultat_liste!$Y174+20)/20)+Resultat_liste!$V174</f>
        <v>0</v>
      </c>
      <c r="FB172" s="581">
        <f t="shared" si="272"/>
        <v>20</v>
      </c>
      <c r="FC172" s="581">
        <f t="shared" si="273"/>
        <v>0</v>
      </c>
      <c r="FD172" s="581">
        <f t="shared" si="274"/>
        <v>-20</v>
      </c>
      <c r="FE172" s="581">
        <f t="shared" si="275"/>
        <v>0</v>
      </c>
      <c r="FF172" s="581">
        <f t="shared" si="276"/>
        <v>20</v>
      </c>
      <c r="FG172" s="581">
        <f t="shared" si="277"/>
        <v>0</v>
      </c>
      <c r="FH172" s="581">
        <f t="shared" si="278"/>
        <v>-20</v>
      </c>
      <c r="FI172" s="581">
        <f t="shared" si="279"/>
        <v>0</v>
      </c>
      <c r="FJ172" s="581">
        <f t="shared" si="280"/>
        <v>20</v>
      </c>
      <c r="FK172" s="581">
        <f t="shared" si="281"/>
        <v>0</v>
      </c>
      <c r="FL172" s="581">
        <f t="shared" si="282"/>
        <v>-20</v>
      </c>
      <c r="FM172" s="581">
        <f t="shared" si="283"/>
        <v>0</v>
      </c>
      <c r="FN172" s="581">
        <f t="shared" si="284"/>
        <v>20</v>
      </c>
      <c r="FO172" s="581">
        <f t="shared" si="285"/>
        <v>0</v>
      </c>
      <c r="FP172" s="581">
        <f t="shared" si="286"/>
        <v>-20</v>
      </c>
      <c r="FQ172" s="581">
        <f t="shared" si="287"/>
        <v>0</v>
      </c>
      <c r="FR172" s="581">
        <f t="shared" si="288"/>
        <v>20</v>
      </c>
      <c r="FS172" s="581">
        <f t="shared" si="289"/>
        <v>0</v>
      </c>
      <c r="FT172" s="581">
        <f t="shared" si="290"/>
        <v>-20</v>
      </c>
      <c r="FU172" s="581">
        <f t="shared" si="291"/>
        <v>0</v>
      </c>
      <c r="FV172" s="581">
        <f t="shared" si="292"/>
        <v>20</v>
      </c>
      <c r="FW172" s="581">
        <f t="shared" si="293"/>
        <v>0</v>
      </c>
      <c r="FX172" s="581">
        <f t="shared" si="294"/>
        <v>-20</v>
      </c>
      <c r="FY172" s="581">
        <f t="shared" si="295"/>
        <v>0</v>
      </c>
      <c r="FZ172" s="581">
        <f t="shared" si="296"/>
        <v>20</v>
      </c>
      <c r="GA172" s="581">
        <f t="shared" si="297"/>
        <v>0</v>
      </c>
      <c r="GB172" s="581">
        <f t="shared" si="201"/>
        <v>-20</v>
      </c>
      <c r="GC172" s="581">
        <f t="shared" si="202"/>
        <v>0</v>
      </c>
      <c r="GD172" s="581">
        <f t="shared" si="203"/>
        <v>20</v>
      </c>
      <c r="GE172" s="581">
        <f t="shared" si="204"/>
        <v>0</v>
      </c>
      <c r="GF172" s="581">
        <f t="shared" si="205"/>
        <v>-20</v>
      </c>
      <c r="GG172" s="581">
        <f t="shared" si="206"/>
        <v>0</v>
      </c>
      <c r="GH172" s="581">
        <f t="shared" si="207"/>
        <v>20</v>
      </c>
      <c r="GI172" s="581">
        <f t="shared" si="208"/>
        <v>0</v>
      </c>
      <c r="GJ172" s="581">
        <f t="shared" si="209"/>
        <v>-20</v>
      </c>
      <c r="GK172" s="581">
        <f t="shared" si="210"/>
        <v>0</v>
      </c>
      <c r="GL172" s="581">
        <f t="shared" si="211"/>
        <v>20</v>
      </c>
      <c r="GM172" s="581">
        <f t="shared" si="212"/>
        <v>0</v>
      </c>
      <c r="GN172" s="581">
        <f t="shared" si="213"/>
        <v>-20</v>
      </c>
      <c r="GO172" s="581">
        <f t="shared" si="214"/>
        <v>0</v>
      </c>
      <c r="GP172" s="581">
        <f t="shared" si="215"/>
        <v>20</v>
      </c>
      <c r="GQ172" s="581">
        <f t="shared" si="216"/>
        <v>0</v>
      </c>
      <c r="GR172" s="581">
        <f t="shared" si="217"/>
        <v>-20</v>
      </c>
      <c r="GS172" s="581">
        <f t="shared" si="218"/>
        <v>0</v>
      </c>
      <c r="GT172" s="581">
        <f t="shared" si="219"/>
        <v>20</v>
      </c>
      <c r="GU172" s="581">
        <f t="shared" si="220"/>
        <v>0</v>
      </c>
      <c r="GV172" s="581">
        <f t="shared" si="221"/>
        <v>-20</v>
      </c>
      <c r="GW172" s="581">
        <f t="shared" si="222"/>
        <v>0</v>
      </c>
      <c r="GX172" s="581">
        <f t="shared" si="223"/>
        <v>20</v>
      </c>
      <c r="GY172" s="581">
        <f t="shared" si="224"/>
        <v>0</v>
      </c>
    </row>
    <row r="173" spans="1:207" ht="16.5" thickTop="1" thickBot="1" x14ac:dyDescent="0.3">
      <c r="A173" s="581">
        <v>1720</v>
      </c>
      <c r="B173" s="584" t="s">
        <v>139</v>
      </c>
      <c r="C173" s="581">
        <f t="shared" si="298"/>
        <v>24</v>
      </c>
      <c r="D173" s="581">
        <f t="shared" si="225"/>
        <v>2403</v>
      </c>
      <c r="E173" s="581">
        <v>1720</v>
      </c>
      <c r="F173" s="581">
        <f t="shared" si="299"/>
        <v>3</v>
      </c>
      <c r="G173" s="582" t="str">
        <f t="shared" ref="G173:G216" si="300">B173</f>
        <v>Blanc nacré</v>
      </c>
      <c r="H173" s="581">
        <v>20</v>
      </c>
      <c r="I173" s="581">
        <v>0</v>
      </c>
      <c r="J173" s="581">
        <v>-20</v>
      </c>
      <c r="K173" s="581">
        <v>0</v>
      </c>
      <c r="L173" s="581">
        <f t="shared" si="226"/>
        <v>20</v>
      </c>
      <c r="M173" s="581">
        <f t="shared" si="227"/>
        <v>0</v>
      </c>
      <c r="N173" s="581">
        <f t="shared" si="228"/>
        <v>-20</v>
      </c>
      <c r="O173" s="581">
        <f t="shared" si="229"/>
        <v>0</v>
      </c>
      <c r="P173" s="581">
        <f t="shared" si="230"/>
        <v>20</v>
      </c>
      <c r="Q173" s="581">
        <f t="shared" si="231"/>
        <v>0</v>
      </c>
      <c r="R173" s="581">
        <f t="shared" si="232"/>
        <v>-20</v>
      </c>
      <c r="S173" s="581">
        <f t="shared" si="233"/>
        <v>0</v>
      </c>
      <c r="T173" s="581">
        <f t="shared" si="234"/>
        <v>20</v>
      </c>
      <c r="U173" s="581">
        <f t="shared" si="235"/>
        <v>0</v>
      </c>
      <c r="V173" s="581">
        <f t="shared" si="236"/>
        <v>-20</v>
      </c>
      <c r="W173" s="581">
        <f t="shared" si="237"/>
        <v>0</v>
      </c>
      <c r="X173" s="581">
        <f t="shared" si="238"/>
        <v>20</v>
      </c>
      <c r="Y173" s="581">
        <f t="shared" si="239"/>
        <v>0</v>
      </c>
      <c r="Z173" s="581">
        <f t="shared" si="240"/>
        <v>-20</v>
      </c>
      <c r="AA173" s="581">
        <f t="shared" si="241"/>
        <v>0</v>
      </c>
      <c r="AB173" s="581">
        <f t="shared" si="242"/>
        <v>20</v>
      </c>
      <c r="AC173" s="581">
        <f t="shared" si="243"/>
        <v>0</v>
      </c>
      <c r="AD173" s="581">
        <f t="shared" si="244"/>
        <v>-20</v>
      </c>
      <c r="AE173" s="581">
        <f t="shared" si="245"/>
        <v>0</v>
      </c>
      <c r="AF173" s="581">
        <f t="shared" si="246"/>
        <v>20</v>
      </c>
      <c r="AG173" s="581">
        <f t="shared" si="247"/>
        <v>0</v>
      </c>
      <c r="AH173" s="581">
        <f t="shared" si="248"/>
        <v>-20</v>
      </c>
      <c r="AI173" s="581">
        <f t="shared" si="249"/>
        <v>0</v>
      </c>
      <c r="AJ173" s="581">
        <f t="shared" si="250"/>
        <v>20</v>
      </c>
      <c r="AK173" s="581">
        <f t="shared" si="251"/>
        <v>0</v>
      </c>
      <c r="AL173" s="581">
        <f t="shared" si="252"/>
        <v>-20</v>
      </c>
      <c r="AM173" s="581">
        <f t="shared" si="253"/>
        <v>0</v>
      </c>
      <c r="AN173" s="581">
        <f t="shared" si="254"/>
        <v>20</v>
      </c>
      <c r="AO173" s="581">
        <f t="shared" si="255"/>
        <v>0</v>
      </c>
      <c r="AP173" s="581">
        <f t="shared" si="256"/>
        <v>-20</v>
      </c>
      <c r="AQ173" s="581">
        <f t="shared" si="257"/>
        <v>0</v>
      </c>
      <c r="AR173" s="581">
        <f t="shared" si="258"/>
        <v>20</v>
      </c>
      <c r="AS173" s="581">
        <f t="shared" si="259"/>
        <v>0</v>
      </c>
      <c r="AT173" s="581">
        <f t="shared" si="260"/>
        <v>-20</v>
      </c>
      <c r="AU173" s="581">
        <f t="shared" si="261"/>
        <v>0</v>
      </c>
      <c r="AV173" s="581">
        <f t="shared" si="262"/>
        <v>20</v>
      </c>
      <c r="AW173" s="581">
        <f t="shared" si="263"/>
        <v>0</v>
      </c>
      <c r="AX173" s="581">
        <f t="shared" si="264"/>
        <v>-20</v>
      </c>
      <c r="AY173" s="581">
        <f t="shared" si="265"/>
        <v>0</v>
      </c>
      <c r="AZ173" s="581">
        <f t="shared" si="266"/>
        <v>20</v>
      </c>
      <c r="BA173" s="581">
        <f t="shared" si="267"/>
        <v>0</v>
      </c>
      <c r="BB173" s="581">
        <f t="shared" si="268"/>
        <v>-20</v>
      </c>
      <c r="BC173" s="581">
        <f t="shared" si="269"/>
        <v>0</v>
      </c>
      <c r="BD173" s="581">
        <f t="shared" si="270"/>
        <v>20</v>
      </c>
      <c r="BE173" s="581">
        <f t="shared" si="271"/>
        <v>0</v>
      </c>
      <c r="BF173" s="581">
        <f>H173*((Resultat_liste!$M175+20)/20)+Resultat_liste!$J175</f>
        <v>26</v>
      </c>
      <c r="BG173" s="581">
        <f>I173*((Resultat_liste!$M175+20)/20)+Resultat_liste!$J175</f>
        <v>13</v>
      </c>
      <c r="BH173" s="581">
        <f>J173*((Resultat_liste!$M175+20)/20)+Resultat_liste!$J175</f>
        <v>0</v>
      </c>
      <c r="BI173" s="581">
        <f>K173*((Resultat_liste!$M175+20)/20)+Resultat_liste!$J175</f>
        <v>13</v>
      </c>
      <c r="BJ173" s="581">
        <f>L173*((Resultat_liste!$M175+20)/20)+Resultat_liste!$J175</f>
        <v>26</v>
      </c>
      <c r="BK173" s="581">
        <f>M173*((Resultat_liste!$M175+20)/20)+Resultat_liste!$J175</f>
        <v>13</v>
      </c>
      <c r="BL173" s="581">
        <f>N173*((Resultat_liste!$M175+20)/20)+Resultat_liste!$J175</f>
        <v>0</v>
      </c>
      <c r="BM173" s="581">
        <f>O173*((Resultat_liste!$M175+20)/20)+Resultat_liste!$J175</f>
        <v>13</v>
      </c>
      <c r="BN173" s="581">
        <f>P173*((Resultat_liste!$M175+20)/20)+Resultat_liste!$J175</f>
        <v>26</v>
      </c>
      <c r="BO173" s="581">
        <f>Q173*((Resultat_liste!$M175+20)/20)+Resultat_liste!$J175</f>
        <v>13</v>
      </c>
      <c r="BP173" s="581">
        <f>R173*((Resultat_liste!$M175+20)/20)+Resultat_liste!$J175</f>
        <v>0</v>
      </c>
      <c r="BQ173" s="581">
        <f>S173*((Resultat_liste!$M175+20)/20)+Resultat_liste!$J175</f>
        <v>13</v>
      </c>
      <c r="BR173" s="581">
        <f>T173*((Resultat_liste!$M175+20)/20)+Resultat_liste!$J175</f>
        <v>26</v>
      </c>
      <c r="BS173" s="581">
        <f>U173*((Resultat_liste!$M175+20)/20)+Resultat_liste!$J175</f>
        <v>13</v>
      </c>
      <c r="BT173" s="581">
        <f>V173*((Resultat_liste!$M175+20)/20)+Resultat_liste!$J175</f>
        <v>0</v>
      </c>
      <c r="BU173" s="581">
        <f>W173*((Resultat_liste!$M175+20)/20)+Resultat_liste!$J175</f>
        <v>13</v>
      </c>
      <c r="BV173" s="581">
        <f>X173*((Resultat_liste!$M175+20)/20)+Resultat_liste!$J175</f>
        <v>26</v>
      </c>
      <c r="BW173" s="581">
        <f>Y173*((Resultat_liste!$M175+20)/20)+Resultat_liste!$J175</f>
        <v>13</v>
      </c>
      <c r="BX173" s="581">
        <f>Z173*((Resultat_liste!$M175+20)/20)+Resultat_liste!$J175</f>
        <v>0</v>
      </c>
      <c r="BY173" s="581">
        <f>AA173*((Resultat_liste!$M175+20)/20)+Resultat_liste!$J175</f>
        <v>13</v>
      </c>
      <c r="BZ173" s="581">
        <f>AB173*((Resultat_liste!$M175+20)/20)+Resultat_liste!$J175</f>
        <v>26</v>
      </c>
      <c r="CA173" s="581">
        <f>AC173*((Resultat_liste!$M175+20)/20)+Resultat_liste!$J175</f>
        <v>13</v>
      </c>
      <c r="CB173" s="581">
        <f>AD173*((Resultat_liste!$M175+20)/20)+Resultat_liste!$J175</f>
        <v>0</v>
      </c>
      <c r="CC173" s="581">
        <f>AE173*((Resultat_liste!$M175+20)/20)+Resultat_liste!$J175</f>
        <v>13</v>
      </c>
      <c r="CD173" s="581">
        <f>AF173*((Resultat_liste!$M175+20)/20)+Resultat_liste!$J175</f>
        <v>26</v>
      </c>
      <c r="CE173" s="581">
        <f>AG173*((Resultat_liste!$M175+20)/20)+Resultat_liste!$J175</f>
        <v>13</v>
      </c>
      <c r="CF173" s="581">
        <f>AH173*((Resultat_liste!$M175+20)/20)+Resultat_liste!$J175</f>
        <v>0</v>
      </c>
      <c r="CG173" s="581">
        <f>AI173*((Resultat_liste!$M175+20)/20)+Resultat_liste!$J175</f>
        <v>13</v>
      </c>
      <c r="CH173" s="581">
        <f>AJ173*((Resultat_liste!$M175+20)/20)+Resultat_liste!$J175</f>
        <v>26</v>
      </c>
      <c r="CI173" s="581">
        <f>AK173*((Resultat_liste!$M175+20)/20)+Resultat_liste!$J175</f>
        <v>13</v>
      </c>
      <c r="CJ173" s="581">
        <f>AL173*((Resultat_liste!$M175+20)/20)+Resultat_liste!$J175</f>
        <v>0</v>
      </c>
      <c r="CK173" s="581">
        <f>AM173*((Resultat_liste!$M175+20)/20)+Resultat_liste!$J175</f>
        <v>13</v>
      </c>
      <c r="CL173" s="581">
        <f>AN173*((Resultat_liste!$M175+20)/20)+Resultat_liste!$J175</f>
        <v>26</v>
      </c>
      <c r="CM173" s="581">
        <f>AO173*((Resultat_liste!$M175+20)/20)+Resultat_liste!$J175</f>
        <v>13</v>
      </c>
      <c r="CN173" s="581">
        <f>AP173*((Resultat_liste!$M175+20)/20)+Resultat_liste!$J175</f>
        <v>0</v>
      </c>
      <c r="CO173" s="581">
        <f>AQ173*((Resultat_liste!$M175+20)/20)+Resultat_liste!$J175</f>
        <v>13</v>
      </c>
      <c r="CP173" s="581">
        <f>AR173*((Resultat_liste!$M175+20)/20)+Resultat_liste!$J175</f>
        <v>26</v>
      </c>
      <c r="CQ173" s="581">
        <f>AS173*((Resultat_liste!$M175+20)/20)+Resultat_liste!$J175</f>
        <v>13</v>
      </c>
      <c r="CR173" s="581">
        <f>AT173*((Resultat_liste!$M175+20)/20)+Resultat_liste!$J175</f>
        <v>0</v>
      </c>
      <c r="CS173" s="581">
        <f>AU173*((Resultat_liste!$M175+20)/20)+Resultat_liste!$J175</f>
        <v>13</v>
      </c>
      <c r="CT173" s="581">
        <f>AV173*((Resultat_liste!$M175+20)/20)+Resultat_liste!$J175</f>
        <v>26</v>
      </c>
      <c r="CU173" s="581">
        <f>AW173*((Resultat_liste!$M175+20)/20)+Resultat_liste!$J175</f>
        <v>13</v>
      </c>
      <c r="CV173" s="581">
        <f>AX173*((Resultat_liste!$M175+20)/20)+Resultat_liste!$J175</f>
        <v>0</v>
      </c>
      <c r="CW173" s="581">
        <f>AY173*((Resultat_liste!$M175+20)/20)+Resultat_liste!$J175</f>
        <v>13</v>
      </c>
      <c r="CX173" s="581">
        <f>AZ173*((Resultat_liste!$M175+20)/20)+Resultat_liste!$J175</f>
        <v>26</v>
      </c>
      <c r="CY173" s="581">
        <f>BA173*((Resultat_liste!$M175+20)/20)+Resultat_liste!$J175</f>
        <v>13</v>
      </c>
      <c r="CZ173" s="581">
        <f>BB173*((Resultat_liste!$M175+20)/20)+Resultat_liste!$J175</f>
        <v>0</v>
      </c>
      <c r="DA173" s="581">
        <f>BC173*((Resultat_liste!$M175+20)/20)+Resultat_liste!$J175</f>
        <v>13</v>
      </c>
      <c r="DB173" s="581">
        <f>BD173*((Resultat_liste!$M175+20)/20)+Resultat_liste!$J175</f>
        <v>26</v>
      </c>
      <c r="DC173" s="581">
        <f>BE173*((Resultat_liste!$M175+20)/20)+Resultat_liste!$J175</f>
        <v>13</v>
      </c>
      <c r="DD173" s="581">
        <f>H173*((Resultat_liste!$Y175+20)/20)+Resultat_liste!$V175</f>
        <v>9</v>
      </c>
      <c r="DE173" s="581">
        <f>I173*((Resultat_liste!$Y175+20)/20)+Resultat_liste!$V175</f>
        <v>0</v>
      </c>
      <c r="DF173" s="581">
        <f>J173*((Resultat_liste!$Y175+20)/20)+Resultat_liste!$V175</f>
        <v>-9</v>
      </c>
      <c r="DG173" s="581">
        <f>K173*((Resultat_liste!$Y175+20)/20)+Resultat_liste!$V175</f>
        <v>0</v>
      </c>
      <c r="DH173" s="581">
        <f>L173*((Resultat_liste!$Y175+20)/20)+Resultat_liste!$V175</f>
        <v>9</v>
      </c>
      <c r="DI173" s="581">
        <f>M173*((Resultat_liste!$Y175+20)/20)+Resultat_liste!$V175</f>
        <v>0</v>
      </c>
      <c r="DJ173" s="581">
        <f>N173*((Resultat_liste!$Y175+20)/20)+Resultat_liste!$V175</f>
        <v>-9</v>
      </c>
      <c r="DK173" s="581">
        <f>O173*((Resultat_liste!$Y175+20)/20)+Resultat_liste!$V175</f>
        <v>0</v>
      </c>
      <c r="DL173" s="581">
        <f>P173*((Resultat_liste!$Y175+20)/20)+Resultat_liste!$V175</f>
        <v>9</v>
      </c>
      <c r="DM173" s="581">
        <f>Q173*((Resultat_liste!$Y175+20)/20)+Resultat_liste!$V175</f>
        <v>0</v>
      </c>
      <c r="DN173" s="581">
        <f>R173*((Resultat_liste!$Y175+20)/20)+Resultat_liste!$V175</f>
        <v>-9</v>
      </c>
      <c r="DO173" s="581">
        <f>S173*((Resultat_liste!$Y175+20)/20)+Resultat_liste!$V175</f>
        <v>0</v>
      </c>
      <c r="DP173" s="581">
        <f>T173*((Resultat_liste!$Y175+20)/20)+Resultat_liste!$V175</f>
        <v>9</v>
      </c>
      <c r="DQ173" s="581">
        <f>U173*((Resultat_liste!$Y175+20)/20)+Resultat_liste!$V175</f>
        <v>0</v>
      </c>
      <c r="DR173" s="581">
        <f>V173*((Resultat_liste!$Y175+20)/20)+Resultat_liste!$V175</f>
        <v>-9</v>
      </c>
      <c r="DS173" s="581">
        <f>W173*((Resultat_liste!$Y175+20)/20)+Resultat_liste!$V175</f>
        <v>0</v>
      </c>
      <c r="DT173" s="581">
        <f>X173*((Resultat_liste!$Y175+20)/20)+Resultat_liste!$V175</f>
        <v>9</v>
      </c>
      <c r="DU173" s="581">
        <f>Y173*((Resultat_liste!$Y175+20)/20)+Resultat_liste!$V175</f>
        <v>0</v>
      </c>
      <c r="DV173" s="581">
        <f>Z173*((Resultat_liste!$Y175+20)/20)+Resultat_liste!$V175</f>
        <v>-9</v>
      </c>
      <c r="DW173" s="581">
        <f>AA173*((Resultat_liste!$Y175+20)/20)+Resultat_liste!$V175</f>
        <v>0</v>
      </c>
      <c r="DX173" s="581">
        <f>AB173*((Resultat_liste!$Y175+20)/20)+Resultat_liste!$V175</f>
        <v>9</v>
      </c>
      <c r="DY173" s="581">
        <f>AC173*((Resultat_liste!$Y175+20)/20)+Resultat_liste!$V175</f>
        <v>0</v>
      </c>
      <c r="DZ173" s="581">
        <f>AD173*((Resultat_liste!$Y175+20)/20)+Resultat_liste!$V175</f>
        <v>-9</v>
      </c>
      <c r="EA173" s="581">
        <f>AE173*((Resultat_liste!$Y175+20)/20)+Resultat_liste!$V175</f>
        <v>0</v>
      </c>
      <c r="EB173" s="581">
        <f>AF173*((Resultat_liste!$Y175+20)/20)+Resultat_liste!$V175</f>
        <v>9</v>
      </c>
      <c r="EC173" s="581">
        <f>AG173*((Resultat_liste!$Y175+20)/20)+Resultat_liste!$V175</f>
        <v>0</v>
      </c>
      <c r="ED173" s="581">
        <f>AH173*((Resultat_liste!$Y175+20)/20)+Resultat_liste!$V175</f>
        <v>-9</v>
      </c>
      <c r="EE173" s="581">
        <f>AI173*((Resultat_liste!$Y175+20)/20)+Resultat_liste!$V175</f>
        <v>0</v>
      </c>
      <c r="EF173" s="581">
        <f>AJ173*((Resultat_liste!$Y175+20)/20)+Resultat_liste!$V175</f>
        <v>9</v>
      </c>
      <c r="EG173" s="581">
        <f>AK173*((Resultat_liste!$Y175+20)/20)+Resultat_liste!$V175</f>
        <v>0</v>
      </c>
      <c r="EH173" s="581">
        <f>AL173*((Resultat_liste!$Y175+20)/20)+Resultat_liste!$V175</f>
        <v>-9</v>
      </c>
      <c r="EI173" s="581">
        <f>AM173*((Resultat_liste!$Y175+20)/20)+Resultat_liste!$V175</f>
        <v>0</v>
      </c>
      <c r="EJ173" s="581">
        <f>AN173*((Resultat_liste!$Y175+20)/20)+Resultat_liste!$V175</f>
        <v>9</v>
      </c>
      <c r="EK173" s="581">
        <f>AO173*((Resultat_liste!$Y175+20)/20)+Resultat_liste!$V175</f>
        <v>0</v>
      </c>
      <c r="EL173" s="581">
        <f>AP173*((Resultat_liste!$Y175+20)/20)+Resultat_liste!$V175</f>
        <v>-9</v>
      </c>
      <c r="EM173" s="581">
        <f>AQ173*((Resultat_liste!$Y175+20)/20)+Resultat_liste!$V175</f>
        <v>0</v>
      </c>
      <c r="EN173" s="581">
        <f>AR173*((Resultat_liste!$Y175+20)/20)+Resultat_liste!$V175</f>
        <v>9</v>
      </c>
      <c r="EO173" s="581">
        <f>AS173*((Resultat_liste!$Y175+20)/20)+Resultat_liste!$V175</f>
        <v>0</v>
      </c>
      <c r="EP173" s="581">
        <f>AT173*((Resultat_liste!$Y175+20)/20)+Resultat_liste!$V175</f>
        <v>-9</v>
      </c>
      <c r="EQ173" s="581">
        <f>AU173*((Resultat_liste!$Y175+20)/20)+Resultat_liste!$V175</f>
        <v>0</v>
      </c>
      <c r="ER173" s="581">
        <f>AV173*((Resultat_liste!$Y175+20)/20)+Resultat_liste!$V175</f>
        <v>9</v>
      </c>
      <c r="ES173" s="581">
        <f>AW173*((Resultat_liste!$Y175+20)/20)+Resultat_liste!$V175</f>
        <v>0</v>
      </c>
      <c r="ET173" s="581">
        <f>AX173*((Resultat_liste!$Y175+20)/20)+Resultat_liste!$V175</f>
        <v>-9</v>
      </c>
      <c r="EU173" s="581">
        <f>AY173*((Resultat_liste!$Y175+20)/20)+Resultat_liste!$V175</f>
        <v>0</v>
      </c>
      <c r="EV173" s="581">
        <f>AZ173*((Resultat_liste!$Y175+20)/20)+Resultat_liste!$V175</f>
        <v>9</v>
      </c>
      <c r="EW173" s="581">
        <f>BA173*((Resultat_liste!$Y175+20)/20)+Resultat_liste!$V175</f>
        <v>0</v>
      </c>
      <c r="EX173" s="581">
        <f>BB173*((Resultat_liste!$Y175+20)/20)+Resultat_liste!$V175</f>
        <v>-9</v>
      </c>
      <c r="EY173" s="581">
        <f>BC173*((Resultat_liste!$Y175+20)/20)+Resultat_liste!$V175</f>
        <v>0</v>
      </c>
      <c r="EZ173" s="581">
        <f>BD173*((Resultat_liste!$Y175+20)/20)+Resultat_liste!$V175</f>
        <v>9</v>
      </c>
      <c r="FA173" s="581">
        <f>BE173*((Resultat_liste!$Y175+20)/20)+Resultat_liste!$V175</f>
        <v>0</v>
      </c>
      <c r="FB173" s="581">
        <f t="shared" si="272"/>
        <v>20</v>
      </c>
      <c r="FC173" s="581">
        <f t="shared" si="273"/>
        <v>0</v>
      </c>
      <c r="FD173" s="581">
        <f t="shared" si="274"/>
        <v>-20</v>
      </c>
      <c r="FE173" s="581">
        <f t="shared" si="275"/>
        <v>0</v>
      </c>
      <c r="FF173" s="581">
        <f t="shared" si="276"/>
        <v>20</v>
      </c>
      <c r="FG173" s="581">
        <f t="shared" si="277"/>
        <v>0</v>
      </c>
      <c r="FH173" s="581">
        <f t="shared" si="278"/>
        <v>-20</v>
      </c>
      <c r="FI173" s="581">
        <f t="shared" si="279"/>
        <v>0</v>
      </c>
      <c r="FJ173" s="581">
        <f t="shared" si="280"/>
        <v>20</v>
      </c>
      <c r="FK173" s="581">
        <f t="shared" si="281"/>
        <v>0</v>
      </c>
      <c r="FL173" s="581">
        <f t="shared" si="282"/>
        <v>-20</v>
      </c>
      <c r="FM173" s="581">
        <f t="shared" si="283"/>
        <v>0</v>
      </c>
      <c r="FN173" s="581">
        <f t="shared" si="284"/>
        <v>20</v>
      </c>
      <c r="FO173" s="581">
        <f t="shared" si="285"/>
        <v>0</v>
      </c>
      <c r="FP173" s="581">
        <f t="shared" si="286"/>
        <v>-20</v>
      </c>
      <c r="FQ173" s="581">
        <f t="shared" si="287"/>
        <v>0</v>
      </c>
      <c r="FR173" s="581">
        <f t="shared" si="288"/>
        <v>20</v>
      </c>
      <c r="FS173" s="581">
        <f t="shared" si="289"/>
        <v>0</v>
      </c>
      <c r="FT173" s="581">
        <f t="shared" si="290"/>
        <v>-20</v>
      </c>
      <c r="FU173" s="581">
        <f t="shared" si="291"/>
        <v>0</v>
      </c>
      <c r="FV173" s="581">
        <f t="shared" si="292"/>
        <v>20</v>
      </c>
      <c r="FW173" s="581">
        <f t="shared" si="293"/>
        <v>0</v>
      </c>
      <c r="FX173" s="581">
        <f t="shared" si="294"/>
        <v>-20</v>
      </c>
      <c r="FY173" s="581">
        <f t="shared" si="295"/>
        <v>0</v>
      </c>
      <c r="FZ173" s="581">
        <f t="shared" si="296"/>
        <v>20</v>
      </c>
      <c r="GA173" s="581">
        <f t="shared" si="297"/>
        <v>0</v>
      </c>
      <c r="GB173" s="581">
        <f t="shared" si="201"/>
        <v>-20</v>
      </c>
      <c r="GC173" s="581">
        <f t="shared" si="202"/>
        <v>0</v>
      </c>
      <c r="GD173" s="581">
        <f t="shared" si="203"/>
        <v>20</v>
      </c>
      <c r="GE173" s="581">
        <f t="shared" si="204"/>
        <v>0</v>
      </c>
      <c r="GF173" s="581">
        <f t="shared" si="205"/>
        <v>-20</v>
      </c>
      <c r="GG173" s="581">
        <f t="shared" si="206"/>
        <v>0</v>
      </c>
      <c r="GH173" s="581">
        <f t="shared" si="207"/>
        <v>20</v>
      </c>
      <c r="GI173" s="581">
        <f t="shared" si="208"/>
        <v>0</v>
      </c>
      <c r="GJ173" s="581">
        <f t="shared" si="209"/>
        <v>-20</v>
      </c>
      <c r="GK173" s="581">
        <f t="shared" si="210"/>
        <v>0</v>
      </c>
      <c r="GL173" s="581">
        <f t="shared" si="211"/>
        <v>20</v>
      </c>
      <c r="GM173" s="581">
        <f t="shared" si="212"/>
        <v>0</v>
      </c>
      <c r="GN173" s="581">
        <f t="shared" si="213"/>
        <v>-20</v>
      </c>
      <c r="GO173" s="581">
        <f t="shared" si="214"/>
        <v>0</v>
      </c>
      <c r="GP173" s="581">
        <f t="shared" si="215"/>
        <v>20</v>
      </c>
      <c r="GQ173" s="581">
        <f t="shared" si="216"/>
        <v>0</v>
      </c>
      <c r="GR173" s="581">
        <f t="shared" si="217"/>
        <v>-20</v>
      </c>
      <c r="GS173" s="581">
        <f t="shared" si="218"/>
        <v>0</v>
      </c>
      <c r="GT173" s="581">
        <f t="shared" si="219"/>
        <v>20</v>
      </c>
      <c r="GU173" s="581">
        <f t="shared" si="220"/>
        <v>0</v>
      </c>
      <c r="GV173" s="581">
        <f t="shared" si="221"/>
        <v>-20</v>
      </c>
      <c r="GW173" s="581">
        <f t="shared" si="222"/>
        <v>0</v>
      </c>
      <c r="GX173" s="581">
        <f t="shared" si="223"/>
        <v>20</v>
      </c>
      <c r="GY173" s="581">
        <f t="shared" si="224"/>
        <v>0</v>
      </c>
    </row>
    <row r="174" spans="1:207" ht="16.5" thickTop="1" thickBot="1" x14ac:dyDescent="0.3">
      <c r="A174" s="581">
        <v>1730</v>
      </c>
      <c r="B174" s="584" t="s">
        <v>139</v>
      </c>
      <c r="C174" s="581">
        <f t="shared" si="298"/>
        <v>24</v>
      </c>
      <c r="D174" s="581">
        <f t="shared" si="225"/>
        <v>2404</v>
      </c>
      <c r="E174" s="581">
        <v>1730</v>
      </c>
      <c r="F174" s="581">
        <f t="shared" si="299"/>
        <v>4</v>
      </c>
      <c r="G174" s="582" t="str">
        <f t="shared" si="300"/>
        <v>Blanc nacré</v>
      </c>
      <c r="H174" s="581">
        <v>20</v>
      </c>
      <c r="I174" s="581">
        <v>0</v>
      </c>
      <c r="J174" s="581">
        <v>-20</v>
      </c>
      <c r="K174" s="581">
        <v>0</v>
      </c>
      <c r="L174" s="581">
        <f t="shared" si="226"/>
        <v>20</v>
      </c>
      <c r="M174" s="581">
        <f t="shared" si="227"/>
        <v>0</v>
      </c>
      <c r="N174" s="581">
        <f t="shared" si="228"/>
        <v>-20</v>
      </c>
      <c r="O174" s="581">
        <f t="shared" si="229"/>
        <v>0</v>
      </c>
      <c r="P174" s="581">
        <f t="shared" si="230"/>
        <v>20</v>
      </c>
      <c r="Q174" s="581">
        <f t="shared" si="231"/>
        <v>0</v>
      </c>
      <c r="R174" s="581">
        <f t="shared" si="232"/>
        <v>-20</v>
      </c>
      <c r="S174" s="581">
        <f t="shared" si="233"/>
        <v>0</v>
      </c>
      <c r="T174" s="581">
        <f t="shared" si="234"/>
        <v>20</v>
      </c>
      <c r="U174" s="581">
        <f t="shared" si="235"/>
        <v>0</v>
      </c>
      <c r="V174" s="581">
        <f t="shared" si="236"/>
        <v>-20</v>
      </c>
      <c r="W174" s="581">
        <f t="shared" si="237"/>
        <v>0</v>
      </c>
      <c r="X174" s="581">
        <f t="shared" si="238"/>
        <v>20</v>
      </c>
      <c r="Y174" s="581">
        <f t="shared" si="239"/>
        <v>0</v>
      </c>
      <c r="Z174" s="581">
        <f t="shared" si="240"/>
        <v>-20</v>
      </c>
      <c r="AA174" s="581">
        <f t="shared" si="241"/>
        <v>0</v>
      </c>
      <c r="AB174" s="581">
        <f t="shared" si="242"/>
        <v>20</v>
      </c>
      <c r="AC174" s="581">
        <f t="shared" si="243"/>
        <v>0</v>
      </c>
      <c r="AD174" s="581">
        <f t="shared" si="244"/>
        <v>-20</v>
      </c>
      <c r="AE174" s="581">
        <f t="shared" si="245"/>
        <v>0</v>
      </c>
      <c r="AF174" s="581">
        <f t="shared" si="246"/>
        <v>20</v>
      </c>
      <c r="AG174" s="581">
        <f t="shared" si="247"/>
        <v>0</v>
      </c>
      <c r="AH174" s="581">
        <f t="shared" si="248"/>
        <v>-20</v>
      </c>
      <c r="AI174" s="581">
        <f t="shared" si="249"/>
        <v>0</v>
      </c>
      <c r="AJ174" s="581">
        <f t="shared" si="250"/>
        <v>20</v>
      </c>
      <c r="AK174" s="581">
        <f t="shared" si="251"/>
        <v>0</v>
      </c>
      <c r="AL174" s="581">
        <f t="shared" si="252"/>
        <v>-20</v>
      </c>
      <c r="AM174" s="581">
        <f t="shared" si="253"/>
        <v>0</v>
      </c>
      <c r="AN174" s="581">
        <f t="shared" si="254"/>
        <v>20</v>
      </c>
      <c r="AO174" s="581">
        <f t="shared" si="255"/>
        <v>0</v>
      </c>
      <c r="AP174" s="581">
        <f t="shared" si="256"/>
        <v>-20</v>
      </c>
      <c r="AQ174" s="581">
        <f t="shared" si="257"/>
        <v>0</v>
      </c>
      <c r="AR174" s="581">
        <f t="shared" si="258"/>
        <v>20</v>
      </c>
      <c r="AS174" s="581">
        <f t="shared" si="259"/>
        <v>0</v>
      </c>
      <c r="AT174" s="581">
        <f t="shared" si="260"/>
        <v>-20</v>
      </c>
      <c r="AU174" s="581">
        <f t="shared" si="261"/>
        <v>0</v>
      </c>
      <c r="AV174" s="581">
        <f t="shared" si="262"/>
        <v>20</v>
      </c>
      <c r="AW174" s="581">
        <f t="shared" si="263"/>
        <v>0</v>
      </c>
      <c r="AX174" s="581">
        <f t="shared" si="264"/>
        <v>-20</v>
      </c>
      <c r="AY174" s="581">
        <f t="shared" si="265"/>
        <v>0</v>
      </c>
      <c r="AZ174" s="581">
        <f t="shared" si="266"/>
        <v>20</v>
      </c>
      <c r="BA174" s="581">
        <f t="shared" si="267"/>
        <v>0</v>
      </c>
      <c r="BB174" s="581">
        <f t="shared" si="268"/>
        <v>-20</v>
      </c>
      <c r="BC174" s="581">
        <f t="shared" si="269"/>
        <v>0</v>
      </c>
      <c r="BD174" s="581">
        <f t="shared" si="270"/>
        <v>20</v>
      </c>
      <c r="BE174" s="581">
        <f t="shared" si="271"/>
        <v>0</v>
      </c>
      <c r="BF174" s="581">
        <f>H174*((Resultat_liste!$M176+20)/20)+Resultat_liste!$J176</f>
        <v>39</v>
      </c>
      <c r="BG174" s="581">
        <f>I174*((Resultat_liste!$M176+20)/20)+Resultat_liste!$J176</f>
        <v>4</v>
      </c>
      <c r="BH174" s="581">
        <f>J174*((Resultat_liste!$M176+20)/20)+Resultat_liste!$J176</f>
        <v>-31</v>
      </c>
      <c r="BI174" s="581">
        <f>K174*((Resultat_liste!$M176+20)/20)+Resultat_liste!$J176</f>
        <v>4</v>
      </c>
      <c r="BJ174" s="581">
        <f>L174*((Resultat_liste!$M176+20)/20)+Resultat_liste!$J176</f>
        <v>39</v>
      </c>
      <c r="BK174" s="581">
        <f>M174*((Resultat_liste!$M176+20)/20)+Resultat_liste!$J176</f>
        <v>4</v>
      </c>
      <c r="BL174" s="581">
        <f>N174*((Resultat_liste!$M176+20)/20)+Resultat_liste!$J176</f>
        <v>-31</v>
      </c>
      <c r="BM174" s="581">
        <f>O174*((Resultat_liste!$M176+20)/20)+Resultat_liste!$J176</f>
        <v>4</v>
      </c>
      <c r="BN174" s="581">
        <f>P174*((Resultat_liste!$M176+20)/20)+Resultat_liste!$J176</f>
        <v>39</v>
      </c>
      <c r="BO174" s="581">
        <f>Q174*((Resultat_liste!$M176+20)/20)+Resultat_liste!$J176</f>
        <v>4</v>
      </c>
      <c r="BP174" s="581">
        <f>R174*((Resultat_liste!$M176+20)/20)+Resultat_liste!$J176</f>
        <v>-31</v>
      </c>
      <c r="BQ174" s="581">
        <f>S174*((Resultat_liste!$M176+20)/20)+Resultat_liste!$J176</f>
        <v>4</v>
      </c>
      <c r="BR174" s="581">
        <f>T174*((Resultat_liste!$M176+20)/20)+Resultat_liste!$J176</f>
        <v>39</v>
      </c>
      <c r="BS174" s="581">
        <f>U174*((Resultat_liste!$M176+20)/20)+Resultat_liste!$J176</f>
        <v>4</v>
      </c>
      <c r="BT174" s="581">
        <f>V174*((Resultat_liste!$M176+20)/20)+Resultat_liste!$J176</f>
        <v>-31</v>
      </c>
      <c r="BU174" s="581">
        <f>W174*((Resultat_liste!$M176+20)/20)+Resultat_liste!$J176</f>
        <v>4</v>
      </c>
      <c r="BV174" s="581">
        <f>X174*((Resultat_liste!$M176+20)/20)+Resultat_liste!$J176</f>
        <v>39</v>
      </c>
      <c r="BW174" s="581">
        <f>Y174*((Resultat_liste!$M176+20)/20)+Resultat_liste!$J176</f>
        <v>4</v>
      </c>
      <c r="BX174" s="581">
        <f>Z174*((Resultat_liste!$M176+20)/20)+Resultat_liste!$J176</f>
        <v>-31</v>
      </c>
      <c r="BY174" s="581">
        <f>AA174*((Resultat_liste!$M176+20)/20)+Resultat_liste!$J176</f>
        <v>4</v>
      </c>
      <c r="BZ174" s="581">
        <f>AB174*((Resultat_liste!$M176+20)/20)+Resultat_liste!$J176</f>
        <v>39</v>
      </c>
      <c r="CA174" s="581">
        <f>AC174*((Resultat_liste!$M176+20)/20)+Resultat_liste!$J176</f>
        <v>4</v>
      </c>
      <c r="CB174" s="581">
        <f>AD174*((Resultat_liste!$M176+20)/20)+Resultat_liste!$J176</f>
        <v>-31</v>
      </c>
      <c r="CC174" s="581">
        <f>AE174*((Resultat_liste!$M176+20)/20)+Resultat_liste!$J176</f>
        <v>4</v>
      </c>
      <c r="CD174" s="581">
        <f>AF174*((Resultat_liste!$M176+20)/20)+Resultat_liste!$J176</f>
        <v>39</v>
      </c>
      <c r="CE174" s="581">
        <f>AG174*((Resultat_liste!$M176+20)/20)+Resultat_liste!$J176</f>
        <v>4</v>
      </c>
      <c r="CF174" s="581">
        <f>AH174*((Resultat_liste!$M176+20)/20)+Resultat_liste!$J176</f>
        <v>-31</v>
      </c>
      <c r="CG174" s="581">
        <f>AI174*((Resultat_liste!$M176+20)/20)+Resultat_liste!$J176</f>
        <v>4</v>
      </c>
      <c r="CH174" s="581">
        <f>AJ174*((Resultat_liste!$M176+20)/20)+Resultat_liste!$J176</f>
        <v>39</v>
      </c>
      <c r="CI174" s="581">
        <f>AK174*((Resultat_liste!$M176+20)/20)+Resultat_liste!$J176</f>
        <v>4</v>
      </c>
      <c r="CJ174" s="581">
        <f>AL174*((Resultat_liste!$M176+20)/20)+Resultat_liste!$J176</f>
        <v>-31</v>
      </c>
      <c r="CK174" s="581">
        <f>AM174*((Resultat_liste!$M176+20)/20)+Resultat_liste!$J176</f>
        <v>4</v>
      </c>
      <c r="CL174" s="581">
        <f>AN174*((Resultat_liste!$M176+20)/20)+Resultat_liste!$J176</f>
        <v>39</v>
      </c>
      <c r="CM174" s="581">
        <f>AO174*((Resultat_liste!$M176+20)/20)+Resultat_liste!$J176</f>
        <v>4</v>
      </c>
      <c r="CN174" s="581">
        <f>AP174*((Resultat_liste!$M176+20)/20)+Resultat_liste!$J176</f>
        <v>-31</v>
      </c>
      <c r="CO174" s="581">
        <f>AQ174*((Resultat_liste!$M176+20)/20)+Resultat_liste!$J176</f>
        <v>4</v>
      </c>
      <c r="CP174" s="581">
        <f>AR174*((Resultat_liste!$M176+20)/20)+Resultat_liste!$J176</f>
        <v>39</v>
      </c>
      <c r="CQ174" s="581">
        <f>AS174*((Resultat_liste!$M176+20)/20)+Resultat_liste!$J176</f>
        <v>4</v>
      </c>
      <c r="CR174" s="581">
        <f>AT174*((Resultat_liste!$M176+20)/20)+Resultat_liste!$J176</f>
        <v>-31</v>
      </c>
      <c r="CS174" s="581">
        <f>AU174*((Resultat_liste!$M176+20)/20)+Resultat_liste!$J176</f>
        <v>4</v>
      </c>
      <c r="CT174" s="581">
        <f>AV174*((Resultat_liste!$M176+20)/20)+Resultat_liste!$J176</f>
        <v>39</v>
      </c>
      <c r="CU174" s="581">
        <f>AW174*((Resultat_liste!$M176+20)/20)+Resultat_liste!$J176</f>
        <v>4</v>
      </c>
      <c r="CV174" s="581">
        <f>AX174*((Resultat_liste!$M176+20)/20)+Resultat_liste!$J176</f>
        <v>-31</v>
      </c>
      <c r="CW174" s="581">
        <f>AY174*((Resultat_liste!$M176+20)/20)+Resultat_liste!$J176</f>
        <v>4</v>
      </c>
      <c r="CX174" s="581">
        <f>AZ174*((Resultat_liste!$M176+20)/20)+Resultat_liste!$J176</f>
        <v>39</v>
      </c>
      <c r="CY174" s="581">
        <f>BA174*((Resultat_liste!$M176+20)/20)+Resultat_liste!$J176</f>
        <v>4</v>
      </c>
      <c r="CZ174" s="581">
        <f>BB174*((Resultat_liste!$M176+20)/20)+Resultat_liste!$J176</f>
        <v>-31</v>
      </c>
      <c r="DA174" s="581">
        <f>BC174*((Resultat_liste!$M176+20)/20)+Resultat_liste!$J176</f>
        <v>4</v>
      </c>
      <c r="DB174" s="581">
        <f>BD174*((Resultat_liste!$M176+20)/20)+Resultat_liste!$J176</f>
        <v>39</v>
      </c>
      <c r="DC174" s="581">
        <f>BE174*((Resultat_liste!$M176+20)/20)+Resultat_liste!$J176</f>
        <v>4</v>
      </c>
      <c r="DD174" s="581">
        <f>H174*((Resultat_liste!$Y176+20)/20)+Resultat_liste!$V176</f>
        <v>33</v>
      </c>
      <c r="DE174" s="581">
        <f>I174*((Resultat_liste!$Y176+20)/20)+Resultat_liste!$V176</f>
        <v>0</v>
      </c>
      <c r="DF174" s="581">
        <f>J174*((Resultat_liste!$Y176+20)/20)+Resultat_liste!$V176</f>
        <v>-33</v>
      </c>
      <c r="DG174" s="581">
        <f>K174*((Resultat_liste!$Y176+20)/20)+Resultat_liste!$V176</f>
        <v>0</v>
      </c>
      <c r="DH174" s="581">
        <f>L174*((Resultat_liste!$Y176+20)/20)+Resultat_liste!$V176</f>
        <v>33</v>
      </c>
      <c r="DI174" s="581">
        <f>M174*((Resultat_liste!$Y176+20)/20)+Resultat_liste!$V176</f>
        <v>0</v>
      </c>
      <c r="DJ174" s="581">
        <f>N174*((Resultat_liste!$Y176+20)/20)+Resultat_liste!$V176</f>
        <v>-33</v>
      </c>
      <c r="DK174" s="581">
        <f>O174*((Resultat_liste!$Y176+20)/20)+Resultat_liste!$V176</f>
        <v>0</v>
      </c>
      <c r="DL174" s="581">
        <f>P174*((Resultat_liste!$Y176+20)/20)+Resultat_liste!$V176</f>
        <v>33</v>
      </c>
      <c r="DM174" s="581">
        <f>Q174*((Resultat_liste!$Y176+20)/20)+Resultat_liste!$V176</f>
        <v>0</v>
      </c>
      <c r="DN174" s="581">
        <f>R174*((Resultat_liste!$Y176+20)/20)+Resultat_liste!$V176</f>
        <v>-33</v>
      </c>
      <c r="DO174" s="581">
        <f>S174*((Resultat_liste!$Y176+20)/20)+Resultat_liste!$V176</f>
        <v>0</v>
      </c>
      <c r="DP174" s="581">
        <f>T174*((Resultat_liste!$Y176+20)/20)+Resultat_liste!$V176</f>
        <v>33</v>
      </c>
      <c r="DQ174" s="581">
        <f>U174*((Resultat_liste!$Y176+20)/20)+Resultat_liste!$V176</f>
        <v>0</v>
      </c>
      <c r="DR174" s="581">
        <f>V174*((Resultat_liste!$Y176+20)/20)+Resultat_liste!$V176</f>
        <v>-33</v>
      </c>
      <c r="DS174" s="581">
        <f>W174*((Resultat_liste!$Y176+20)/20)+Resultat_liste!$V176</f>
        <v>0</v>
      </c>
      <c r="DT174" s="581">
        <f>X174*((Resultat_liste!$Y176+20)/20)+Resultat_liste!$V176</f>
        <v>33</v>
      </c>
      <c r="DU174" s="581">
        <f>Y174*((Resultat_liste!$Y176+20)/20)+Resultat_liste!$V176</f>
        <v>0</v>
      </c>
      <c r="DV174" s="581">
        <f>Z174*((Resultat_liste!$Y176+20)/20)+Resultat_liste!$V176</f>
        <v>-33</v>
      </c>
      <c r="DW174" s="581">
        <f>AA174*((Resultat_liste!$Y176+20)/20)+Resultat_liste!$V176</f>
        <v>0</v>
      </c>
      <c r="DX174" s="581">
        <f>AB174*((Resultat_liste!$Y176+20)/20)+Resultat_liste!$V176</f>
        <v>33</v>
      </c>
      <c r="DY174" s="581">
        <f>AC174*((Resultat_liste!$Y176+20)/20)+Resultat_liste!$V176</f>
        <v>0</v>
      </c>
      <c r="DZ174" s="581">
        <f>AD174*((Resultat_liste!$Y176+20)/20)+Resultat_liste!$V176</f>
        <v>-33</v>
      </c>
      <c r="EA174" s="581">
        <f>AE174*((Resultat_liste!$Y176+20)/20)+Resultat_liste!$V176</f>
        <v>0</v>
      </c>
      <c r="EB174" s="581">
        <f>AF174*((Resultat_liste!$Y176+20)/20)+Resultat_liste!$V176</f>
        <v>33</v>
      </c>
      <c r="EC174" s="581">
        <f>AG174*((Resultat_liste!$Y176+20)/20)+Resultat_liste!$V176</f>
        <v>0</v>
      </c>
      <c r="ED174" s="581">
        <f>AH174*((Resultat_liste!$Y176+20)/20)+Resultat_liste!$V176</f>
        <v>-33</v>
      </c>
      <c r="EE174" s="581">
        <f>AI174*((Resultat_liste!$Y176+20)/20)+Resultat_liste!$V176</f>
        <v>0</v>
      </c>
      <c r="EF174" s="581">
        <f>AJ174*((Resultat_liste!$Y176+20)/20)+Resultat_liste!$V176</f>
        <v>33</v>
      </c>
      <c r="EG174" s="581">
        <f>AK174*((Resultat_liste!$Y176+20)/20)+Resultat_liste!$V176</f>
        <v>0</v>
      </c>
      <c r="EH174" s="581">
        <f>AL174*((Resultat_liste!$Y176+20)/20)+Resultat_liste!$V176</f>
        <v>-33</v>
      </c>
      <c r="EI174" s="581">
        <f>AM174*((Resultat_liste!$Y176+20)/20)+Resultat_liste!$V176</f>
        <v>0</v>
      </c>
      <c r="EJ174" s="581">
        <f>AN174*((Resultat_liste!$Y176+20)/20)+Resultat_liste!$V176</f>
        <v>33</v>
      </c>
      <c r="EK174" s="581">
        <f>AO174*((Resultat_liste!$Y176+20)/20)+Resultat_liste!$V176</f>
        <v>0</v>
      </c>
      <c r="EL174" s="581">
        <f>AP174*((Resultat_liste!$Y176+20)/20)+Resultat_liste!$V176</f>
        <v>-33</v>
      </c>
      <c r="EM174" s="581">
        <f>AQ174*((Resultat_liste!$Y176+20)/20)+Resultat_liste!$V176</f>
        <v>0</v>
      </c>
      <c r="EN174" s="581">
        <f>AR174*((Resultat_liste!$Y176+20)/20)+Resultat_liste!$V176</f>
        <v>33</v>
      </c>
      <c r="EO174" s="581">
        <f>AS174*((Resultat_liste!$Y176+20)/20)+Resultat_liste!$V176</f>
        <v>0</v>
      </c>
      <c r="EP174" s="581">
        <f>AT174*((Resultat_liste!$Y176+20)/20)+Resultat_liste!$V176</f>
        <v>-33</v>
      </c>
      <c r="EQ174" s="581">
        <f>AU174*((Resultat_liste!$Y176+20)/20)+Resultat_liste!$V176</f>
        <v>0</v>
      </c>
      <c r="ER174" s="581">
        <f>AV174*((Resultat_liste!$Y176+20)/20)+Resultat_liste!$V176</f>
        <v>33</v>
      </c>
      <c r="ES174" s="581">
        <f>AW174*((Resultat_liste!$Y176+20)/20)+Resultat_liste!$V176</f>
        <v>0</v>
      </c>
      <c r="ET174" s="581">
        <f>AX174*((Resultat_liste!$Y176+20)/20)+Resultat_liste!$V176</f>
        <v>-33</v>
      </c>
      <c r="EU174" s="581">
        <f>AY174*((Resultat_liste!$Y176+20)/20)+Resultat_liste!$V176</f>
        <v>0</v>
      </c>
      <c r="EV174" s="581">
        <f>AZ174*((Resultat_liste!$Y176+20)/20)+Resultat_liste!$V176</f>
        <v>33</v>
      </c>
      <c r="EW174" s="581">
        <f>BA174*((Resultat_liste!$Y176+20)/20)+Resultat_liste!$V176</f>
        <v>0</v>
      </c>
      <c r="EX174" s="581">
        <f>BB174*((Resultat_liste!$Y176+20)/20)+Resultat_liste!$V176</f>
        <v>-33</v>
      </c>
      <c r="EY174" s="581">
        <f>BC174*((Resultat_liste!$Y176+20)/20)+Resultat_liste!$V176</f>
        <v>0</v>
      </c>
      <c r="EZ174" s="581">
        <f>BD174*((Resultat_liste!$Y176+20)/20)+Resultat_liste!$V176</f>
        <v>33</v>
      </c>
      <c r="FA174" s="581">
        <f>BE174*((Resultat_liste!$Y176+20)/20)+Resultat_liste!$V176</f>
        <v>0</v>
      </c>
      <c r="FB174" s="581">
        <f t="shared" si="272"/>
        <v>20</v>
      </c>
      <c r="FC174" s="581">
        <f t="shared" si="273"/>
        <v>0</v>
      </c>
      <c r="FD174" s="581">
        <f t="shared" si="274"/>
        <v>-20</v>
      </c>
      <c r="FE174" s="581">
        <f t="shared" si="275"/>
        <v>0</v>
      </c>
      <c r="FF174" s="581">
        <f t="shared" si="276"/>
        <v>20</v>
      </c>
      <c r="FG174" s="581">
        <f t="shared" si="277"/>
        <v>0</v>
      </c>
      <c r="FH174" s="581">
        <f t="shared" si="278"/>
        <v>-20</v>
      </c>
      <c r="FI174" s="581">
        <f t="shared" si="279"/>
        <v>0</v>
      </c>
      <c r="FJ174" s="581">
        <f t="shared" si="280"/>
        <v>20</v>
      </c>
      <c r="FK174" s="581">
        <f t="shared" si="281"/>
        <v>0</v>
      </c>
      <c r="FL174" s="581">
        <f t="shared" si="282"/>
        <v>-20</v>
      </c>
      <c r="FM174" s="581">
        <f t="shared" si="283"/>
        <v>0</v>
      </c>
      <c r="FN174" s="581">
        <f t="shared" si="284"/>
        <v>20</v>
      </c>
      <c r="FO174" s="581">
        <f t="shared" si="285"/>
        <v>0</v>
      </c>
      <c r="FP174" s="581">
        <f t="shared" si="286"/>
        <v>-20</v>
      </c>
      <c r="FQ174" s="581">
        <f t="shared" si="287"/>
        <v>0</v>
      </c>
      <c r="FR174" s="581">
        <f t="shared" si="288"/>
        <v>20</v>
      </c>
      <c r="FS174" s="581">
        <f t="shared" si="289"/>
        <v>0</v>
      </c>
      <c r="FT174" s="581">
        <f t="shared" si="290"/>
        <v>-20</v>
      </c>
      <c r="FU174" s="581">
        <f t="shared" si="291"/>
        <v>0</v>
      </c>
      <c r="FV174" s="581">
        <f t="shared" si="292"/>
        <v>20</v>
      </c>
      <c r="FW174" s="581">
        <f t="shared" si="293"/>
        <v>0</v>
      </c>
      <c r="FX174" s="581">
        <f t="shared" si="294"/>
        <v>-20</v>
      </c>
      <c r="FY174" s="581">
        <f t="shared" si="295"/>
        <v>0</v>
      </c>
      <c r="FZ174" s="581">
        <f t="shared" si="296"/>
        <v>20</v>
      </c>
      <c r="GA174" s="581">
        <f t="shared" si="297"/>
        <v>0</v>
      </c>
      <c r="GB174" s="581">
        <f t="shared" si="201"/>
        <v>-20</v>
      </c>
      <c r="GC174" s="581">
        <f t="shared" si="202"/>
        <v>0</v>
      </c>
      <c r="GD174" s="581">
        <f t="shared" si="203"/>
        <v>20</v>
      </c>
      <c r="GE174" s="581">
        <f t="shared" si="204"/>
        <v>0</v>
      </c>
      <c r="GF174" s="581">
        <f t="shared" si="205"/>
        <v>-20</v>
      </c>
      <c r="GG174" s="581">
        <f t="shared" si="206"/>
        <v>0</v>
      </c>
      <c r="GH174" s="581">
        <f t="shared" si="207"/>
        <v>20</v>
      </c>
      <c r="GI174" s="581">
        <f t="shared" si="208"/>
        <v>0</v>
      </c>
      <c r="GJ174" s="581">
        <f t="shared" si="209"/>
        <v>-20</v>
      </c>
      <c r="GK174" s="581">
        <f t="shared" si="210"/>
        <v>0</v>
      </c>
      <c r="GL174" s="581">
        <f t="shared" si="211"/>
        <v>20</v>
      </c>
      <c r="GM174" s="581">
        <f t="shared" si="212"/>
        <v>0</v>
      </c>
      <c r="GN174" s="581">
        <f t="shared" si="213"/>
        <v>-20</v>
      </c>
      <c r="GO174" s="581">
        <f t="shared" si="214"/>
        <v>0</v>
      </c>
      <c r="GP174" s="581">
        <f t="shared" si="215"/>
        <v>20</v>
      </c>
      <c r="GQ174" s="581">
        <f t="shared" si="216"/>
        <v>0</v>
      </c>
      <c r="GR174" s="581">
        <f t="shared" si="217"/>
        <v>-20</v>
      </c>
      <c r="GS174" s="581">
        <f t="shared" si="218"/>
        <v>0</v>
      </c>
      <c r="GT174" s="581">
        <f t="shared" si="219"/>
        <v>20</v>
      </c>
      <c r="GU174" s="581">
        <f t="shared" si="220"/>
        <v>0</v>
      </c>
      <c r="GV174" s="581">
        <f t="shared" si="221"/>
        <v>-20</v>
      </c>
      <c r="GW174" s="581">
        <f t="shared" si="222"/>
        <v>0</v>
      </c>
      <c r="GX174" s="581">
        <f t="shared" si="223"/>
        <v>20</v>
      </c>
      <c r="GY174" s="581">
        <f t="shared" si="224"/>
        <v>0</v>
      </c>
    </row>
    <row r="175" spans="1:207" ht="16.5" thickTop="1" thickBot="1" x14ac:dyDescent="0.3">
      <c r="A175" s="581">
        <v>1740</v>
      </c>
      <c r="B175" s="584" t="s">
        <v>139</v>
      </c>
      <c r="C175" s="581">
        <f t="shared" si="298"/>
        <v>24</v>
      </c>
      <c r="D175" s="581">
        <f t="shared" si="225"/>
        <v>2405</v>
      </c>
      <c r="E175" s="581">
        <v>1740</v>
      </c>
      <c r="F175" s="581">
        <f t="shared" si="299"/>
        <v>5</v>
      </c>
      <c r="G175" s="582" t="str">
        <f t="shared" si="300"/>
        <v>Blanc nacré</v>
      </c>
      <c r="H175" s="581">
        <v>20</v>
      </c>
      <c r="I175" s="581">
        <v>0</v>
      </c>
      <c r="J175" s="581">
        <v>-20</v>
      </c>
      <c r="K175" s="581">
        <v>0</v>
      </c>
      <c r="L175" s="581">
        <f t="shared" si="226"/>
        <v>20</v>
      </c>
      <c r="M175" s="581">
        <f t="shared" si="227"/>
        <v>0</v>
      </c>
      <c r="N175" s="581">
        <f t="shared" si="228"/>
        <v>-20</v>
      </c>
      <c r="O175" s="581">
        <f t="shared" si="229"/>
        <v>0</v>
      </c>
      <c r="P175" s="581">
        <f t="shared" si="230"/>
        <v>20</v>
      </c>
      <c r="Q175" s="581">
        <f t="shared" si="231"/>
        <v>0</v>
      </c>
      <c r="R175" s="581">
        <f t="shared" si="232"/>
        <v>-20</v>
      </c>
      <c r="S175" s="581">
        <f t="shared" si="233"/>
        <v>0</v>
      </c>
      <c r="T175" s="581">
        <f t="shared" si="234"/>
        <v>20</v>
      </c>
      <c r="U175" s="581">
        <f t="shared" si="235"/>
        <v>0</v>
      </c>
      <c r="V175" s="581">
        <f t="shared" si="236"/>
        <v>-20</v>
      </c>
      <c r="W175" s="581">
        <f t="shared" si="237"/>
        <v>0</v>
      </c>
      <c r="X175" s="581">
        <f t="shared" si="238"/>
        <v>20</v>
      </c>
      <c r="Y175" s="581">
        <f t="shared" si="239"/>
        <v>0</v>
      </c>
      <c r="Z175" s="581">
        <f t="shared" si="240"/>
        <v>-20</v>
      </c>
      <c r="AA175" s="581">
        <f t="shared" si="241"/>
        <v>0</v>
      </c>
      <c r="AB175" s="581">
        <f t="shared" si="242"/>
        <v>20</v>
      </c>
      <c r="AC175" s="581">
        <f t="shared" si="243"/>
        <v>0</v>
      </c>
      <c r="AD175" s="581">
        <f t="shared" si="244"/>
        <v>-20</v>
      </c>
      <c r="AE175" s="581">
        <f t="shared" si="245"/>
        <v>0</v>
      </c>
      <c r="AF175" s="581">
        <f t="shared" si="246"/>
        <v>20</v>
      </c>
      <c r="AG175" s="581">
        <f t="shared" si="247"/>
        <v>0</v>
      </c>
      <c r="AH175" s="581">
        <f t="shared" si="248"/>
        <v>-20</v>
      </c>
      <c r="AI175" s="581">
        <f t="shared" si="249"/>
        <v>0</v>
      </c>
      <c r="AJ175" s="581">
        <f t="shared" si="250"/>
        <v>20</v>
      </c>
      <c r="AK175" s="581">
        <f t="shared" si="251"/>
        <v>0</v>
      </c>
      <c r="AL175" s="581">
        <f t="shared" si="252"/>
        <v>-20</v>
      </c>
      <c r="AM175" s="581">
        <f t="shared" si="253"/>
        <v>0</v>
      </c>
      <c r="AN175" s="581">
        <f t="shared" si="254"/>
        <v>20</v>
      </c>
      <c r="AO175" s="581">
        <f t="shared" si="255"/>
        <v>0</v>
      </c>
      <c r="AP175" s="581">
        <f t="shared" si="256"/>
        <v>-20</v>
      </c>
      <c r="AQ175" s="581">
        <f t="shared" si="257"/>
        <v>0</v>
      </c>
      <c r="AR175" s="581">
        <f t="shared" si="258"/>
        <v>20</v>
      </c>
      <c r="AS175" s="581">
        <f t="shared" si="259"/>
        <v>0</v>
      </c>
      <c r="AT175" s="581">
        <f t="shared" si="260"/>
        <v>-20</v>
      </c>
      <c r="AU175" s="581">
        <f t="shared" si="261"/>
        <v>0</v>
      </c>
      <c r="AV175" s="581">
        <f t="shared" si="262"/>
        <v>20</v>
      </c>
      <c r="AW175" s="581">
        <f t="shared" si="263"/>
        <v>0</v>
      </c>
      <c r="AX175" s="581">
        <f t="shared" si="264"/>
        <v>-20</v>
      </c>
      <c r="AY175" s="581">
        <f t="shared" si="265"/>
        <v>0</v>
      </c>
      <c r="AZ175" s="581">
        <f t="shared" si="266"/>
        <v>20</v>
      </c>
      <c r="BA175" s="581">
        <f t="shared" si="267"/>
        <v>0</v>
      </c>
      <c r="BB175" s="581">
        <f t="shared" si="268"/>
        <v>-20</v>
      </c>
      <c r="BC175" s="581">
        <f t="shared" si="269"/>
        <v>0</v>
      </c>
      <c r="BD175" s="581">
        <f t="shared" si="270"/>
        <v>20</v>
      </c>
      <c r="BE175" s="581">
        <f t="shared" si="271"/>
        <v>0</v>
      </c>
      <c r="BF175" s="581">
        <f>H175*((Resultat_liste!$M177+20)/20)+Resultat_liste!$J177</f>
        <v>37</v>
      </c>
      <c r="BG175" s="581">
        <f>I175*((Resultat_liste!$M177+20)/20)+Resultat_liste!$J177</f>
        <v>5</v>
      </c>
      <c r="BH175" s="581">
        <f>J175*((Resultat_liste!$M177+20)/20)+Resultat_liste!$J177</f>
        <v>-27</v>
      </c>
      <c r="BI175" s="581">
        <f>K175*((Resultat_liste!$M177+20)/20)+Resultat_liste!$J177</f>
        <v>5</v>
      </c>
      <c r="BJ175" s="581">
        <f>L175*((Resultat_liste!$M177+20)/20)+Resultat_liste!$J177</f>
        <v>37</v>
      </c>
      <c r="BK175" s="581">
        <f>M175*((Resultat_liste!$M177+20)/20)+Resultat_liste!$J177</f>
        <v>5</v>
      </c>
      <c r="BL175" s="581">
        <f>N175*((Resultat_liste!$M177+20)/20)+Resultat_liste!$J177</f>
        <v>-27</v>
      </c>
      <c r="BM175" s="581">
        <f>O175*((Resultat_liste!$M177+20)/20)+Resultat_liste!$J177</f>
        <v>5</v>
      </c>
      <c r="BN175" s="581">
        <f>P175*((Resultat_liste!$M177+20)/20)+Resultat_liste!$J177</f>
        <v>37</v>
      </c>
      <c r="BO175" s="581">
        <f>Q175*((Resultat_liste!$M177+20)/20)+Resultat_liste!$J177</f>
        <v>5</v>
      </c>
      <c r="BP175" s="581">
        <f>R175*((Resultat_liste!$M177+20)/20)+Resultat_liste!$J177</f>
        <v>-27</v>
      </c>
      <c r="BQ175" s="581">
        <f>S175*((Resultat_liste!$M177+20)/20)+Resultat_liste!$J177</f>
        <v>5</v>
      </c>
      <c r="BR175" s="581">
        <f>T175*((Resultat_liste!$M177+20)/20)+Resultat_liste!$J177</f>
        <v>37</v>
      </c>
      <c r="BS175" s="581">
        <f>U175*((Resultat_liste!$M177+20)/20)+Resultat_liste!$J177</f>
        <v>5</v>
      </c>
      <c r="BT175" s="581">
        <f>V175*((Resultat_liste!$M177+20)/20)+Resultat_liste!$J177</f>
        <v>-27</v>
      </c>
      <c r="BU175" s="581">
        <f>W175*((Resultat_liste!$M177+20)/20)+Resultat_liste!$J177</f>
        <v>5</v>
      </c>
      <c r="BV175" s="581">
        <f>X175*((Resultat_liste!$M177+20)/20)+Resultat_liste!$J177</f>
        <v>37</v>
      </c>
      <c r="BW175" s="581">
        <f>Y175*((Resultat_liste!$M177+20)/20)+Resultat_liste!$J177</f>
        <v>5</v>
      </c>
      <c r="BX175" s="581">
        <f>Z175*((Resultat_liste!$M177+20)/20)+Resultat_liste!$J177</f>
        <v>-27</v>
      </c>
      <c r="BY175" s="581">
        <f>AA175*((Resultat_liste!$M177+20)/20)+Resultat_liste!$J177</f>
        <v>5</v>
      </c>
      <c r="BZ175" s="581">
        <f>AB175*((Resultat_liste!$M177+20)/20)+Resultat_liste!$J177</f>
        <v>37</v>
      </c>
      <c r="CA175" s="581">
        <f>AC175*((Resultat_liste!$M177+20)/20)+Resultat_liste!$J177</f>
        <v>5</v>
      </c>
      <c r="CB175" s="581">
        <f>AD175*((Resultat_liste!$M177+20)/20)+Resultat_liste!$J177</f>
        <v>-27</v>
      </c>
      <c r="CC175" s="581">
        <f>AE175*((Resultat_liste!$M177+20)/20)+Resultat_liste!$J177</f>
        <v>5</v>
      </c>
      <c r="CD175" s="581">
        <f>AF175*((Resultat_liste!$M177+20)/20)+Resultat_liste!$J177</f>
        <v>37</v>
      </c>
      <c r="CE175" s="581">
        <f>AG175*((Resultat_liste!$M177+20)/20)+Resultat_liste!$J177</f>
        <v>5</v>
      </c>
      <c r="CF175" s="581">
        <f>AH175*((Resultat_liste!$M177+20)/20)+Resultat_liste!$J177</f>
        <v>-27</v>
      </c>
      <c r="CG175" s="581">
        <f>AI175*((Resultat_liste!$M177+20)/20)+Resultat_liste!$J177</f>
        <v>5</v>
      </c>
      <c r="CH175" s="581">
        <f>AJ175*((Resultat_liste!$M177+20)/20)+Resultat_liste!$J177</f>
        <v>37</v>
      </c>
      <c r="CI175" s="581">
        <f>AK175*((Resultat_liste!$M177+20)/20)+Resultat_liste!$J177</f>
        <v>5</v>
      </c>
      <c r="CJ175" s="581">
        <f>AL175*((Resultat_liste!$M177+20)/20)+Resultat_liste!$J177</f>
        <v>-27</v>
      </c>
      <c r="CK175" s="581">
        <f>AM175*((Resultat_liste!$M177+20)/20)+Resultat_liste!$J177</f>
        <v>5</v>
      </c>
      <c r="CL175" s="581">
        <f>AN175*((Resultat_liste!$M177+20)/20)+Resultat_liste!$J177</f>
        <v>37</v>
      </c>
      <c r="CM175" s="581">
        <f>AO175*((Resultat_liste!$M177+20)/20)+Resultat_liste!$J177</f>
        <v>5</v>
      </c>
      <c r="CN175" s="581">
        <f>AP175*((Resultat_liste!$M177+20)/20)+Resultat_liste!$J177</f>
        <v>-27</v>
      </c>
      <c r="CO175" s="581">
        <f>AQ175*((Resultat_liste!$M177+20)/20)+Resultat_liste!$J177</f>
        <v>5</v>
      </c>
      <c r="CP175" s="581">
        <f>AR175*((Resultat_liste!$M177+20)/20)+Resultat_liste!$J177</f>
        <v>37</v>
      </c>
      <c r="CQ175" s="581">
        <f>AS175*((Resultat_liste!$M177+20)/20)+Resultat_liste!$J177</f>
        <v>5</v>
      </c>
      <c r="CR175" s="581">
        <f>AT175*((Resultat_liste!$M177+20)/20)+Resultat_liste!$J177</f>
        <v>-27</v>
      </c>
      <c r="CS175" s="581">
        <f>AU175*((Resultat_liste!$M177+20)/20)+Resultat_liste!$J177</f>
        <v>5</v>
      </c>
      <c r="CT175" s="581">
        <f>AV175*((Resultat_liste!$M177+20)/20)+Resultat_liste!$J177</f>
        <v>37</v>
      </c>
      <c r="CU175" s="581">
        <f>AW175*((Resultat_liste!$M177+20)/20)+Resultat_liste!$J177</f>
        <v>5</v>
      </c>
      <c r="CV175" s="581">
        <f>AX175*((Resultat_liste!$M177+20)/20)+Resultat_liste!$J177</f>
        <v>-27</v>
      </c>
      <c r="CW175" s="581">
        <f>AY175*((Resultat_liste!$M177+20)/20)+Resultat_liste!$J177</f>
        <v>5</v>
      </c>
      <c r="CX175" s="581">
        <f>AZ175*((Resultat_liste!$M177+20)/20)+Resultat_liste!$J177</f>
        <v>37</v>
      </c>
      <c r="CY175" s="581">
        <f>BA175*((Resultat_liste!$M177+20)/20)+Resultat_liste!$J177</f>
        <v>5</v>
      </c>
      <c r="CZ175" s="581">
        <f>BB175*((Resultat_liste!$M177+20)/20)+Resultat_liste!$J177</f>
        <v>-27</v>
      </c>
      <c r="DA175" s="581">
        <f>BC175*((Resultat_liste!$M177+20)/20)+Resultat_liste!$J177</f>
        <v>5</v>
      </c>
      <c r="DB175" s="581">
        <f>BD175*((Resultat_liste!$M177+20)/20)+Resultat_liste!$J177</f>
        <v>37</v>
      </c>
      <c r="DC175" s="581">
        <f>BE175*((Resultat_liste!$M177+20)/20)+Resultat_liste!$J177</f>
        <v>5</v>
      </c>
      <c r="DD175" s="581">
        <f>H175*((Resultat_liste!$Y177+20)/20)+Resultat_liste!$V177</f>
        <v>18</v>
      </c>
      <c r="DE175" s="581">
        <f>I175*((Resultat_liste!$Y177+20)/20)+Resultat_liste!$V177</f>
        <v>-7</v>
      </c>
      <c r="DF175" s="581">
        <f>J175*((Resultat_liste!$Y177+20)/20)+Resultat_liste!$V177</f>
        <v>-32</v>
      </c>
      <c r="DG175" s="581">
        <f>K175*((Resultat_liste!$Y177+20)/20)+Resultat_liste!$V177</f>
        <v>-7</v>
      </c>
      <c r="DH175" s="581">
        <f>L175*((Resultat_liste!$Y177+20)/20)+Resultat_liste!$V177</f>
        <v>18</v>
      </c>
      <c r="DI175" s="581">
        <f>M175*((Resultat_liste!$Y177+20)/20)+Resultat_liste!$V177</f>
        <v>-7</v>
      </c>
      <c r="DJ175" s="581">
        <f>N175*((Resultat_liste!$Y177+20)/20)+Resultat_liste!$V177</f>
        <v>-32</v>
      </c>
      <c r="DK175" s="581">
        <f>O175*((Resultat_liste!$Y177+20)/20)+Resultat_liste!$V177</f>
        <v>-7</v>
      </c>
      <c r="DL175" s="581">
        <f>P175*((Resultat_liste!$Y177+20)/20)+Resultat_liste!$V177</f>
        <v>18</v>
      </c>
      <c r="DM175" s="581">
        <f>Q175*((Resultat_liste!$Y177+20)/20)+Resultat_liste!$V177</f>
        <v>-7</v>
      </c>
      <c r="DN175" s="581">
        <f>R175*((Resultat_liste!$Y177+20)/20)+Resultat_liste!$V177</f>
        <v>-32</v>
      </c>
      <c r="DO175" s="581">
        <f>S175*((Resultat_liste!$Y177+20)/20)+Resultat_liste!$V177</f>
        <v>-7</v>
      </c>
      <c r="DP175" s="581">
        <f>T175*((Resultat_liste!$Y177+20)/20)+Resultat_liste!$V177</f>
        <v>18</v>
      </c>
      <c r="DQ175" s="581">
        <f>U175*((Resultat_liste!$Y177+20)/20)+Resultat_liste!$V177</f>
        <v>-7</v>
      </c>
      <c r="DR175" s="581">
        <f>V175*((Resultat_liste!$Y177+20)/20)+Resultat_liste!$V177</f>
        <v>-32</v>
      </c>
      <c r="DS175" s="581">
        <f>W175*((Resultat_liste!$Y177+20)/20)+Resultat_liste!$V177</f>
        <v>-7</v>
      </c>
      <c r="DT175" s="581">
        <f>X175*((Resultat_liste!$Y177+20)/20)+Resultat_liste!$V177</f>
        <v>18</v>
      </c>
      <c r="DU175" s="581">
        <f>Y175*((Resultat_liste!$Y177+20)/20)+Resultat_liste!$V177</f>
        <v>-7</v>
      </c>
      <c r="DV175" s="581">
        <f>Z175*((Resultat_liste!$Y177+20)/20)+Resultat_liste!$V177</f>
        <v>-32</v>
      </c>
      <c r="DW175" s="581">
        <f>AA175*((Resultat_liste!$Y177+20)/20)+Resultat_liste!$V177</f>
        <v>-7</v>
      </c>
      <c r="DX175" s="581">
        <f>AB175*((Resultat_liste!$Y177+20)/20)+Resultat_liste!$V177</f>
        <v>18</v>
      </c>
      <c r="DY175" s="581">
        <f>AC175*((Resultat_liste!$Y177+20)/20)+Resultat_liste!$V177</f>
        <v>-7</v>
      </c>
      <c r="DZ175" s="581">
        <f>AD175*((Resultat_liste!$Y177+20)/20)+Resultat_liste!$V177</f>
        <v>-32</v>
      </c>
      <c r="EA175" s="581">
        <f>AE175*((Resultat_liste!$Y177+20)/20)+Resultat_liste!$V177</f>
        <v>-7</v>
      </c>
      <c r="EB175" s="581">
        <f>AF175*((Resultat_liste!$Y177+20)/20)+Resultat_liste!$V177</f>
        <v>18</v>
      </c>
      <c r="EC175" s="581">
        <f>AG175*((Resultat_liste!$Y177+20)/20)+Resultat_liste!$V177</f>
        <v>-7</v>
      </c>
      <c r="ED175" s="581">
        <f>AH175*((Resultat_liste!$Y177+20)/20)+Resultat_liste!$V177</f>
        <v>-32</v>
      </c>
      <c r="EE175" s="581">
        <f>AI175*((Resultat_liste!$Y177+20)/20)+Resultat_liste!$V177</f>
        <v>-7</v>
      </c>
      <c r="EF175" s="581">
        <f>AJ175*((Resultat_liste!$Y177+20)/20)+Resultat_liste!$V177</f>
        <v>18</v>
      </c>
      <c r="EG175" s="581">
        <f>AK175*((Resultat_liste!$Y177+20)/20)+Resultat_liste!$V177</f>
        <v>-7</v>
      </c>
      <c r="EH175" s="581">
        <f>AL175*((Resultat_liste!$Y177+20)/20)+Resultat_liste!$V177</f>
        <v>-32</v>
      </c>
      <c r="EI175" s="581">
        <f>AM175*((Resultat_liste!$Y177+20)/20)+Resultat_liste!$V177</f>
        <v>-7</v>
      </c>
      <c r="EJ175" s="581">
        <f>AN175*((Resultat_liste!$Y177+20)/20)+Resultat_liste!$V177</f>
        <v>18</v>
      </c>
      <c r="EK175" s="581">
        <f>AO175*((Resultat_liste!$Y177+20)/20)+Resultat_liste!$V177</f>
        <v>-7</v>
      </c>
      <c r="EL175" s="581">
        <f>AP175*((Resultat_liste!$Y177+20)/20)+Resultat_liste!$V177</f>
        <v>-32</v>
      </c>
      <c r="EM175" s="581">
        <f>AQ175*((Resultat_liste!$Y177+20)/20)+Resultat_liste!$V177</f>
        <v>-7</v>
      </c>
      <c r="EN175" s="581">
        <f>AR175*((Resultat_liste!$Y177+20)/20)+Resultat_liste!$V177</f>
        <v>18</v>
      </c>
      <c r="EO175" s="581">
        <f>AS175*((Resultat_liste!$Y177+20)/20)+Resultat_liste!$V177</f>
        <v>-7</v>
      </c>
      <c r="EP175" s="581">
        <f>AT175*((Resultat_liste!$Y177+20)/20)+Resultat_liste!$V177</f>
        <v>-32</v>
      </c>
      <c r="EQ175" s="581">
        <f>AU175*((Resultat_liste!$Y177+20)/20)+Resultat_liste!$V177</f>
        <v>-7</v>
      </c>
      <c r="ER175" s="581">
        <f>AV175*((Resultat_liste!$Y177+20)/20)+Resultat_liste!$V177</f>
        <v>18</v>
      </c>
      <c r="ES175" s="581">
        <f>AW175*((Resultat_liste!$Y177+20)/20)+Resultat_liste!$V177</f>
        <v>-7</v>
      </c>
      <c r="ET175" s="581">
        <f>AX175*((Resultat_liste!$Y177+20)/20)+Resultat_liste!$V177</f>
        <v>-32</v>
      </c>
      <c r="EU175" s="581">
        <f>AY175*((Resultat_liste!$Y177+20)/20)+Resultat_liste!$V177</f>
        <v>-7</v>
      </c>
      <c r="EV175" s="581">
        <f>AZ175*((Resultat_liste!$Y177+20)/20)+Resultat_liste!$V177</f>
        <v>18</v>
      </c>
      <c r="EW175" s="581">
        <f>BA175*((Resultat_liste!$Y177+20)/20)+Resultat_liste!$V177</f>
        <v>-7</v>
      </c>
      <c r="EX175" s="581">
        <f>BB175*((Resultat_liste!$Y177+20)/20)+Resultat_liste!$V177</f>
        <v>-32</v>
      </c>
      <c r="EY175" s="581">
        <f>BC175*((Resultat_liste!$Y177+20)/20)+Resultat_liste!$V177</f>
        <v>-7</v>
      </c>
      <c r="EZ175" s="581">
        <f>BD175*((Resultat_liste!$Y177+20)/20)+Resultat_liste!$V177</f>
        <v>18</v>
      </c>
      <c r="FA175" s="581">
        <f>BE175*((Resultat_liste!$Y177+20)/20)+Resultat_liste!$V177</f>
        <v>-7</v>
      </c>
      <c r="FB175" s="581">
        <f t="shared" si="272"/>
        <v>20</v>
      </c>
      <c r="FC175" s="581">
        <f t="shared" si="273"/>
        <v>0</v>
      </c>
      <c r="FD175" s="581">
        <f t="shared" si="274"/>
        <v>-20</v>
      </c>
      <c r="FE175" s="581">
        <f t="shared" si="275"/>
        <v>0</v>
      </c>
      <c r="FF175" s="581">
        <f t="shared" si="276"/>
        <v>20</v>
      </c>
      <c r="FG175" s="581">
        <f t="shared" si="277"/>
        <v>0</v>
      </c>
      <c r="FH175" s="581">
        <f t="shared" si="278"/>
        <v>-20</v>
      </c>
      <c r="FI175" s="581">
        <f t="shared" si="279"/>
        <v>0</v>
      </c>
      <c r="FJ175" s="581">
        <f t="shared" si="280"/>
        <v>20</v>
      </c>
      <c r="FK175" s="581">
        <f t="shared" si="281"/>
        <v>0</v>
      </c>
      <c r="FL175" s="581">
        <f t="shared" si="282"/>
        <v>-20</v>
      </c>
      <c r="FM175" s="581">
        <f t="shared" si="283"/>
        <v>0</v>
      </c>
      <c r="FN175" s="581">
        <f t="shared" si="284"/>
        <v>20</v>
      </c>
      <c r="FO175" s="581">
        <f t="shared" si="285"/>
        <v>0</v>
      </c>
      <c r="FP175" s="581">
        <f t="shared" si="286"/>
        <v>-20</v>
      </c>
      <c r="FQ175" s="581">
        <f t="shared" si="287"/>
        <v>0</v>
      </c>
      <c r="FR175" s="581">
        <f t="shared" si="288"/>
        <v>20</v>
      </c>
      <c r="FS175" s="581">
        <f t="shared" si="289"/>
        <v>0</v>
      </c>
      <c r="FT175" s="581">
        <f t="shared" si="290"/>
        <v>-20</v>
      </c>
      <c r="FU175" s="581">
        <f t="shared" si="291"/>
        <v>0</v>
      </c>
      <c r="FV175" s="581">
        <f t="shared" si="292"/>
        <v>20</v>
      </c>
      <c r="FW175" s="581">
        <f t="shared" si="293"/>
        <v>0</v>
      </c>
      <c r="FX175" s="581">
        <f t="shared" si="294"/>
        <v>-20</v>
      </c>
      <c r="FY175" s="581">
        <f t="shared" si="295"/>
        <v>0</v>
      </c>
      <c r="FZ175" s="581">
        <f t="shared" si="296"/>
        <v>20</v>
      </c>
      <c r="GA175" s="581">
        <f t="shared" si="297"/>
        <v>0</v>
      </c>
      <c r="GB175" s="581">
        <f t="shared" si="201"/>
        <v>-20</v>
      </c>
      <c r="GC175" s="581">
        <f t="shared" si="202"/>
        <v>0</v>
      </c>
      <c r="GD175" s="581">
        <f t="shared" si="203"/>
        <v>20</v>
      </c>
      <c r="GE175" s="581">
        <f t="shared" si="204"/>
        <v>0</v>
      </c>
      <c r="GF175" s="581">
        <f t="shared" si="205"/>
        <v>-20</v>
      </c>
      <c r="GG175" s="581">
        <f t="shared" si="206"/>
        <v>0</v>
      </c>
      <c r="GH175" s="581">
        <f t="shared" si="207"/>
        <v>20</v>
      </c>
      <c r="GI175" s="581">
        <f t="shared" si="208"/>
        <v>0</v>
      </c>
      <c r="GJ175" s="581">
        <f t="shared" si="209"/>
        <v>-20</v>
      </c>
      <c r="GK175" s="581">
        <f t="shared" si="210"/>
        <v>0</v>
      </c>
      <c r="GL175" s="581">
        <f t="shared" si="211"/>
        <v>20</v>
      </c>
      <c r="GM175" s="581">
        <f t="shared" si="212"/>
        <v>0</v>
      </c>
      <c r="GN175" s="581">
        <f t="shared" si="213"/>
        <v>-20</v>
      </c>
      <c r="GO175" s="581">
        <f t="shared" si="214"/>
        <v>0</v>
      </c>
      <c r="GP175" s="581">
        <f t="shared" si="215"/>
        <v>20</v>
      </c>
      <c r="GQ175" s="581">
        <f t="shared" si="216"/>
        <v>0</v>
      </c>
      <c r="GR175" s="581">
        <f t="shared" si="217"/>
        <v>-20</v>
      </c>
      <c r="GS175" s="581">
        <f t="shared" si="218"/>
        <v>0</v>
      </c>
      <c r="GT175" s="581">
        <f t="shared" si="219"/>
        <v>20</v>
      </c>
      <c r="GU175" s="581">
        <f t="shared" si="220"/>
        <v>0</v>
      </c>
      <c r="GV175" s="581">
        <f t="shared" si="221"/>
        <v>-20</v>
      </c>
      <c r="GW175" s="581">
        <f t="shared" si="222"/>
        <v>0</v>
      </c>
      <c r="GX175" s="581">
        <f t="shared" si="223"/>
        <v>20</v>
      </c>
      <c r="GY175" s="581">
        <f t="shared" si="224"/>
        <v>0</v>
      </c>
    </row>
    <row r="176" spans="1:207" ht="16.5" thickTop="1" thickBot="1" x14ac:dyDescent="0.3">
      <c r="A176" s="581">
        <v>1750</v>
      </c>
      <c r="B176" s="584" t="s">
        <v>139</v>
      </c>
      <c r="C176" s="581">
        <f t="shared" si="298"/>
        <v>24</v>
      </c>
      <c r="D176" s="581">
        <f t="shared" si="225"/>
        <v>2406</v>
      </c>
      <c r="E176" s="581">
        <v>1750</v>
      </c>
      <c r="F176" s="581">
        <f t="shared" si="299"/>
        <v>6</v>
      </c>
      <c r="G176" s="582" t="str">
        <f t="shared" si="300"/>
        <v>Blanc nacré</v>
      </c>
      <c r="H176" s="581">
        <v>20</v>
      </c>
      <c r="I176" s="581">
        <v>0</v>
      </c>
      <c r="J176" s="581">
        <v>-20</v>
      </c>
      <c r="K176" s="581">
        <v>0</v>
      </c>
      <c r="L176" s="581">
        <f t="shared" si="226"/>
        <v>20</v>
      </c>
      <c r="M176" s="581">
        <f t="shared" si="227"/>
        <v>0</v>
      </c>
      <c r="N176" s="581">
        <f t="shared" si="228"/>
        <v>-20</v>
      </c>
      <c r="O176" s="581">
        <f t="shared" si="229"/>
        <v>0</v>
      </c>
      <c r="P176" s="581">
        <f t="shared" si="230"/>
        <v>20</v>
      </c>
      <c r="Q176" s="581">
        <f t="shared" si="231"/>
        <v>0</v>
      </c>
      <c r="R176" s="581">
        <f t="shared" si="232"/>
        <v>-20</v>
      </c>
      <c r="S176" s="581">
        <f t="shared" si="233"/>
        <v>0</v>
      </c>
      <c r="T176" s="581">
        <f t="shared" si="234"/>
        <v>20</v>
      </c>
      <c r="U176" s="581">
        <f t="shared" si="235"/>
        <v>0</v>
      </c>
      <c r="V176" s="581">
        <f t="shared" si="236"/>
        <v>-20</v>
      </c>
      <c r="W176" s="581">
        <f t="shared" si="237"/>
        <v>0</v>
      </c>
      <c r="X176" s="581">
        <f t="shared" si="238"/>
        <v>20</v>
      </c>
      <c r="Y176" s="581">
        <f t="shared" si="239"/>
        <v>0</v>
      </c>
      <c r="Z176" s="581">
        <f t="shared" si="240"/>
        <v>-20</v>
      </c>
      <c r="AA176" s="581">
        <f t="shared" si="241"/>
        <v>0</v>
      </c>
      <c r="AB176" s="581">
        <f t="shared" si="242"/>
        <v>20</v>
      </c>
      <c r="AC176" s="581">
        <f t="shared" si="243"/>
        <v>0</v>
      </c>
      <c r="AD176" s="581">
        <f t="shared" si="244"/>
        <v>-20</v>
      </c>
      <c r="AE176" s="581">
        <f t="shared" si="245"/>
        <v>0</v>
      </c>
      <c r="AF176" s="581">
        <f t="shared" si="246"/>
        <v>20</v>
      </c>
      <c r="AG176" s="581">
        <f t="shared" si="247"/>
        <v>0</v>
      </c>
      <c r="AH176" s="581">
        <f t="shared" si="248"/>
        <v>-20</v>
      </c>
      <c r="AI176" s="581">
        <f t="shared" si="249"/>
        <v>0</v>
      </c>
      <c r="AJ176" s="581">
        <f t="shared" si="250"/>
        <v>20</v>
      </c>
      <c r="AK176" s="581">
        <f t="shared" si="251"/>
        <v>0</v>
      </c>
      <c r="AL176" s="581">
        <f t="shared" si="252"/>
        <v>-20</v>
      </c>
      <c r="AM176" s="581">
        <f t="shared" si="253"/>
        <v>0</v>
      </c>
      <c r="AN176" s="581">
        <f t="shared" si="254"/>
        <v>20</v>
      </c>
      <c r="AO176" s="581">
        <f t="shared" si="255"/>
        <v>0</v>
      </c>
      <c r="AP176" s="581">
        <f t="shared" si="256"/>
        <v>-20</v>
      </c>
      <c r="AQ176" s="581">
        <f t="shared" si="257"/>
        <v>0</v>
      </c>
      <c r="AR176" s="581">
        <f t="shared" si="258"/>
        <v>20</v>
      </c>
      <c r="AS176" s="581">
        <f t="shared" si="259"/>
        <v>0</v>
      </c>
      <c r="AT176" s="581">
        <f t="shared" si="260"/>
        <v>-20</v>
      </c>
      <c r="AU176" s="581">
        <f t="shared" si="261"/>
        <v>0</v>
      </c>
      <c r="AV176" s="581">
        <f t="shared" si="262"/>
        <v>20</v>
      </c>
      <c r="AW176" s="581">
        <f t="shared" si="263"/>
        <v>0</v>
      </c>
      <c r="AX176" s="581">
        <f t="shared" si="264"/>
        <v>-20</v>
      </c>
      <c r="AY176" s="581">
        <f t="shared" si="265"/>
        <v>0</v>
      </c>
      <c r="AZ176" s="581">
        <f t="shared" si="266"/>
        <v>20</v>
      </c>
      <c r="BA176" s="581">
        <f t="shared" si="267"/>
        <v>0</v>
      </c>
      <c r="BB176" s="581">
        <f t="shared" si="268"/>
        <v>-20</v>
      </c>
      <c r="BC176" s="581">
        <f t="shared" si="269"/>
        <v>0</v>
      </c>
      <c r="BD176" s="581">
        <f t="shared" si="270"/>
        <v>20</v>
      </c>
      <c r="BE176" s="581">
        <f t="shared" si="271"/>
        <v>0</v>
      </c>
      <c r="BF176" s="581">
        <f>H176*((Resultat_liste!$M178+20)/20)+Resultat_liste!$J178</f>
        <v>9</v>
      </c>
      <c r="BG176" s="581">
        <f>I176*((Resultat_liste!$M178+20)/20)+Resultat_liste!$J178</f>
        <v>0</v>
      </c>
      <c r="BH176" s="581">
        <f>J176*((Resultat_liste!$M178+20)/20)+Resultat_liste!$J178</f>
        <v>-9</v>
      </c>
      <c r="BI176" s="581">
        <f>K176*((Resultat_liste!$M178+20)/20)+Resultat_liste!$J178</f>
        <v>0</v>
      </c>
      <c r="BJ176" s="581">
        <f>L176*((Resultat_liste!$M178+20)/20)+Resultat_liste!$J178</f>
        <v>9</v>
      </c>
      <c r="BK176" s="581">
        <f>M176*((Resultat_liste!$M178+20)/20)+Resultat_liste!$J178</f>
        <v>0</v>
      </c>
      <c r="BL176" s="581">
        <f>N176*((Resultat_liste!$M178+20)/20)+Resultat_liste!$J178</f>
        <v>-9</v>
      </c>
      <c r="BM176" s="581">
        <f>O176*((Resultat_liste!$M178+20)/20)+Resultat_liste!$J178</f>
        <v>0</v>
      </c>
      <c r="BN176" s="581">
        <f>P176*((Resultat_liste!$M178+20)/20)+Resultat_liste!$J178</f>
        <v>9</v>
      </c>
      <c r="BO176" s="581">
        <f>Q176*((Resultat_liste!$M178+20)/20)+Resultat_liste!$J178</f>
        <v>0</v>
      </c>
      <c r="BP176" s="581">
        <f>R176*((Resultat_liste!$M178+20)/20)+Resultat_liste!$J178</f>
        <v>-9</v>
      </c>
      <c r="BQ176" s="581">
        <f>S176*((Resultat_liste!$M178+20)/20)+Resultat_liste!$J178</f>
        <v>0</v>
      </c>
      <c r="BR176" s="581">
        <f>T176*((Resultat_liste!$M178+20)/20)+Resultat_liste!$J178</f>
        <v>9</v>
      </c>
      <c r="BS176" s="581">
        <f>U176*((Resultat_liste!$M178+20)/20)+Resultat_liste!$J178</f>
        <v>0</v>
      </c>
      <c r="BT176" s="581">
        <f>V176*((Resultat_liste!$M178+20)/20)+Resultat_liste!$J178</f>
        <v>-9</v>
      </c>
      <c r="BU176" s="581">
        <f>W176*((Resultat_liste!$M178+20)/20)+Resultat_liste!$J178</f>
        <v>0</v>
      </c>
      <c r="BV176" s="581">
        <f>X176*((Resultat_liste!$M178+20)/20)+Resultat_liste!$J178</f>
        <v>9</v>
      </c>
      <c r="BW176" s="581">
        <f>Y176*((Resultat_liste!$M178+20)/20)+Resultat_liste!$J178</f>
        <v>0</v>
      </c>
      <c r="BX176" s="581">
        <f>Z176*((Resultat_liste!$M178+20)/20)+Resultat_liste!$J178</f>
        <v>-9</v>
      </c>
      <c r="BY176" s="581">
        <f>AA176*((Resultat_liste!$M178+20)/20)+Resultat_liste!$J178</f>
        <v>0</v>
      </c>
      <c r="BZ176" s="581">
        <f>AB176*((Resultat_liste!$M178+20)/20)+Resultat_liste!$J178</f>
        <v>9</v>
      </c>
      <c r="CA176" s="581">
        <f>AC176*((Resultat_liste!$M178+20)/20)+Resultat_liste!$J178</f>
        <v>0</v>
      </c>
      <c r="CB176" s="581">
        <f>AD176*((Resultat_liste!$M178+20)/20)+Resultat_liste!$J178</f>
        <v>-9</v>
      </c>
      <c r="CC176" s="581">
        <f>AE176*((Resultat_liste!$M178+20)/20)+Resultat_liste!$J178</f>
        <v>0</v>
      </c>
      <c r="CD176" s="581">
        <f>AF176*((Resultat_liste!$M178+20)/20)+Resultat_liste!$J178</f>
        <v>9</v>
      </c>
      <c r="CE176" s="581">
        <f>AG176*((Resultat_liste!$M178+20)/20)+Resultat_liste!$J178</f>
        <v>0</v>
      </c>
      <c r="CF176" s="581">
        <f>AH176*((Resultat_liste!$M178+20)/20)+Resultat_liste!$J178</f>
        <v>-9</v>
      </c>
      <c r="CG176" s="581">
        <f>AI176*((Resultat_liste!$M178+20)/20)+Resultat_liste!$J178</f>
        <v>0</v>
      </c>
      <c r="CH176" s="581">
        <f>AJ176*((Resultat_liste!$M178+20)/20)+Resultat_liste!$J178</f>
        <v>9</v>
      </c>
      <c r="CI176" s="581">
        <f>AK176*((Resultat_liste!$M178+20)/20)+Resultat_liste!$J178</f>
        <v>0</v>
      </c>
      <c r="CJ176" s="581">
        <f>AL176*((Resultat_liste!$M178+20)/20)+Resultat_liste!$J178</f>
        <v>-9</v>
      </c>
      <c r="CK176" s="581">
        <f>AM176*((Resultat_liste!$M178+20)/20)+Resultat_liste!$J178</f>
        <v>0</v>
      </c>
      <c r="CL176" s="581">
        <f>AN176*((Resultat_liste!$M178+20)/20)+Resultat_liste!$J178</f>
        <v>9</v>
      </c>
      <c r="CM176" s="581">
        <f>AO176*((Resultat_liste!$M178+20)/20)+Resultat_liste!$J178</f>
        <v>0</v>
      </c>
      <c r="CN176" s="581">
        <f>AP176*((Resultat_liste!$M178+20)/20)+Resultat_liste!$J178</f>
        <v>-9</v>
      </c>
      <c r="CO176" s="581">
        <f>AQ176*((Resultat_liste!$M178+20)/20)+Resultat_liste!$J178</f>
        <v>0</v>
      </c>
      <c r="CP176" s="581">
        <f>AR176*((Resultat_liste!$M178+20)/20)+Resultat_liste!$J178</f>
        <v>9</v>
      </c>
      <c r="CQ176" s="581">
        <f>AS176*((Resultat_liste!$M178+20)/20)+Resultat_liste!$J178</f>
        <v>0</v>
      </c>
      <c r="CR176" s="581">
        <f>AT176*((Resultat_liste!$M178+20)/20)+Resultat_liste!$J178</f>
        <v>-9</v>
      </c>
      <c r="CS176" s="581">
        <f>AU176*((Resultat_liste!$M178+20)/20)+Resultat_liste!$J178</f>
        <v>0</v>
      </c>
      <c r="CT176" s="581">
        <f>AV176*((Resultat_liste!$M178+20)/20)+Resultat_liste!$J178</f>
        <v>9</v>
      </c>
      <c r="CU176" s="581">
        <f>AW176*((Resultat_liste!$M178+20)/20)+Resultat_liste!$J178</f>
        <v>0</v>
      </c>
      <c r="CV176" s="581">
        <f>AX176*((Resultat_liste!$M178+20)/20)+Resultat_liste!$J178</f>
        <v>-9</v>
      </c>
      <c r="CW176" s="581">
        <f>AY176*((Resultat_liste!$M178+20)/20)+Resultat_liste!$J178</f>
        <v>0</v>
      </c>
      <c r="CX176" s="581">
        <f>AZ176*((Resultat_liste!$M178+20)/20)+Resultat_liste!$J178</f>
        <v>9</v>
      </c>
      <c r="CY176" s="581">
        <f>BA176*((Resultat_liste!$M178+20)/20)+Resultat_liste!$J178</f>
        <v>0</v>
      </c>
      <c r="CZ176" s="581">
        <f>BB176*((Resultat_liste!$M178+20)/20)+Resultat_liste!$J178</f>
        <v>-9</v>
      </c>
      <c r="DA176" s="581">
        <f>BC176*((Resultat_liste!$M178+20)/20)+Resultat_liste!$J178</f>
        <v>0</v>
      </c>
      <c r="DB176" s="581">
        <f>BD176*((Resultat_liste!$M178+20)/20)+Resultat_liste!$J178</f>
        <v>9</v>
      </c>
      <c r="DC176" s="581">
        <f>BE176*((Resultat_liste!$M178+20)/20)+Resultat_liste!$J178</f>
        <v>0</v>
      </c>
      <c r="DD176" s="581">
        <f>H176*((Resultat_liste!$Y178+20)/20)+Resultat_liste!$V178</f>
        <v>32</v>
      </c>
      <c r="DE176" s="581">
        <f>I176*((Resultat_liste!$Y178+20)/20)+Resultat_liste!$V178</f>
        <v>0</v>
      </c>
      <c r="DF176" s="581">
        <f>J176*((Resultat_liste!$Y178+20)/20)+Resultat_liste!$V178</f>
        <v>-32</v>
      </c>
      <c r="DG176" s="581">
        <f>K176*((Resultat_liste!$Y178+20)/20)+Resultat_liste!$V178</f>
        <v>0</v>
      </c>
      <c r="DH176" s="581">
        <f>L176*((Resultat_liste!$Y178+20)/20)+Resultat_liste!$V178</f>
        <v>32</v>
      </c>
      <c r="DI176" s="581">
        <f>M176*((Resultat_liste!$Y178+20)/20)+Resultat_liste!$V178</f>
        <v>0</v>
      </c>
      <c r="DJ176" s="581">
        <f>N176*((Resultat_liste!$Y178+20)/20)+Resultat_liste!$V178</f>
        <v>-32</v>
      </c>
      <c r="DK176" s="581">
        <f>O176*((Resultat_liste!$Y178+20)/20)+Resultat_liste!$V178</f>
        <v>0</v>
      </c>
      <c r="DL176" s="581">
        <f>P176*((Resultat_liste!$Y178+20)/20)+Resultat_liste!$V178</f>
        <v>32</v>
      </c>
      <c r="DM176" s="581">
        <f>Q176*((Resultat_liste!$Y178+20)/20)+Resultat_liste!$V178</f>
        <v>0</v>
      </c>
      <c r="DN176" s="581">
        <f>R176*((Resultat_liste!$Y178+20)/20)+Resultat_liste!$V178</f>
        <v>-32</v>
      </c>
      <c r="DO176" s="581">
        <f>S176*((Resultat_liste!$Y178+20)/20)+Resultat_liste!$V178</f>
        <v>0</v>
      </c>
      <c r="DP176" s="581">
        <f>T176*((Resultat_liste!$Y178+20)/20)+Resultat_liste!$V178</f>
        <v>32</v>
      </c>
      <c r="DQ176" s="581">
        <f>U176*((Resultat_liste!$Y178+20)/20)+Resultat_liste!$V178</f>
        <v>0</v>
      </c>
      <c r="DR176" s="581">
        <f>V176*((Resultat_liste!$Y178+20)/20)+Resultat_liste!$V178</f>
        <v>-32</v>
      </c>
      <c r="DS176" s="581">
        <f>W176*((Resultat_liste!$Y178+20)/20)+Resultat_liste!$V178</f>
        <v>0</v>
      </c>
      <c r="DT176" s="581">
        <f>X176*((Resultat_liste!$Y178+20)/20)+Resultat_liste!$V178</f>
        <v>32</v>
      </c>
      <c r="DU176" s="581">
        <f>Y176*((Resultat_liste!$Y178+20)/20)+Resultat_liste!$V178</f>
        <v>0</v>
      </c>
      <c r="DV176" s="581">
        <f>Z176*((Resultat_liste!$Y178+20)/20)+Resultat_liste!$V178</f>
        <v>-32</v>
      </c>
      <c r="DW176" s="581">
        <f>AA176*((Resultat_liste!$Y178+20)/20)+Resultat_liste!$V178</f>
        <v>0</v>
      </c>
      <c r="DX176" s="581">
        <f>AB176*((Resultat_liste!$Y178+20)/20)+Resultat_liste!$V178</f>
        <v>32</v>
      </c>
      <c r="DY176" s="581">
        <f>AC176*((Resultat_liste!$Y178+20)/20)+Resultat_liste!$V178</f>
        <v>0</v>
      </c>
      <c r="DZ176" s="581">
        <f>AD176*((Resultat_liste!$Y178+20)/20)+Resultat_liste!$V178</f>
        <v>-32</v>
      </c>
      <c r="EA176" s="581">
        <f>AE176*((Resultat_liste!$Y178+20)/20)+Resultat_liste!$V178</f>
        <v>0</v>
      </c>
      <c r="EB176" s="581">
        <f>AF176*((Resultat_liste!$Y178+20)/20)+Resultat_liste!$V178</f>
        <v>32</v>
      </c>
      <c r="EC176" s="581">
        <f>AG176*((Resultat_liste!$Y178+20)/20)+Resultat_liste!$V178</f>
        <v>0</v>
      </c>
      <c r="ED176" s="581">
        <f>AH176*((Resultat_liste!$Y178+20)/20)+Resultat_liste!$V178</f>
        <v>-32</v>
      </c>
      <c r="EE176" s="581">
        <f>AI176*((Resultat_liste!$Y178+20)/20)+Resultat_liste!$V178</f>
        <v>0</v>
      </c>
      <c r="EF176" s="581">
        <f>AJ176*((Resultat_liste!$Y178+20)/20)+Resultat_liste!$V178</f>
        <v>32</v>
      </c>
      <c r="EG176" s="581">
        <f>AK176*((Resultat_liste!$Y178+20)/20)+Resultat_liste!$V178</f>
        <v>0</v>
      </c>
      <c r="EH176" s="581">
        <f>AL176*((Resultat_liste!$Y178+20)/20)+Resultat_liste!$V178</f>
        <v>-32</v>
      </c>
      <c r="EI176" s="581">
        <f>AM176*((Resultat_liste!$Y178+20)/20)+Resultat_liste!$V178</f>
        <v>0</v>
      </c>
      <c r="EJ176" s="581">
        <f>AN176*((Resultat_liste!$Y178+20)/20)+Resultat_liste!$V178</f>
        <v>32</v>
      </c>
      <c r="EK176" s="581">
        <f>AO176*((Resultat_liste!$Y178+20)/20)+Resultat_liste!$V178</f>
        <v>0</v>
      </c>
      <c r="EL176" s="581">
        <f>AP176*((Resultat_liste!$Y178+20)/20)+Resultat_liste!$V178</f>
        <v>-32</v>
      </c>
      <c r="EM176" s="581">
        <f>AQ176*((Resultat_liste!$Y178+20)/20)+Resultat_liste!$V178</f>
        <v>0</v>
      </c>
      <c r="EN176" s="581">
        <f>AR176*((Resultat_liste!$Y178+20)/20)+Resultat_liste!$V178</f>
        <v>32</v>
      </c>
      <c r="EO176" s="581">
        <f>AS176*((Resultat_liste!$Y178+20)/20)+Resultat_liste!$V178</f>
        <v>0</v>
      </c>
      <c r="EP176" s="581">
        <f>AT176*((Resultat_liste!$Y178+20)/20)+Resultat_liste!$V178</f>
        <v>-32</v>
      </c>
      <c r="EQ176" s="581">
        <f>AU176*((Resultat_liste!$Y178+20)/20)+Resultat_liste!$V178</f>
        <v>0</v>
      </c>
      <c r="ER176" s="581">
        <f>AV176*((Resultat_liste!$Y178+20)/20)+Resultat_liste!$V178</f>
        <v>32</v>
      </c>
      <c r="ES176" s="581">
        <f>AW176*((Resultat_liste!$Y178+20)/20)+Resultat_liste!$V178</f>
        <v>0</v>
      </c>
      <c r="ET176" s="581">
        <f>AX176*((Resultat_liste!$Y178+20)/20)+Resultat_liste!$V178</f>
        <v>-32</v>
      </c>
      <c r="EU176" s="581">
        <f>AY176*((Resultat_liste!$Y178+20)/20)+Resultat_liste!$V178</f>
        <v>0</v>
      </c>
      <c r="EV176" s="581">
        <f>AZ176*((Resultat_liste!$Y178+20)/20)+Resultat_liste!$V178</f>
        <v>32</v>
      </c>
      <c r="EW176" s="581">
        <f>BA176*((Resultat_liste!$Y178+20)/20)+Resultat_liste!$V178</f>
        <v>0</v>
      </c>
      <c r="EX176" s="581">
        <f>BB176*((Resultat_liste!$Y178+20)/20)+Resultat_liste!$V178</f>
        <v>-32</v>
      </c>
      <c r="EY176" s="581">
        <f>BC176*((Resultat_liste!$Y178+20)/20)+Resultat_liste!$V178</f>
        <v>0</v>
      </c>
      <c r="EZ176" s="581">
        <f>BD176*((Resultat_liste!$Y178+20)/20)+Resultat_liste!$V178</f>
        <v>32</v>
      </c>
      <c r="FA176" s="581">
        <f>BE176*((Resultat_liste!$Y178+20)/20)+Resultat_liste!$V178</f>
        <v>0</v>
      </c>
      <c r="FB176" s="581">
        <f t="shared" si="272"/>
        <v>20</v>
      </c>
      <c r="FC176" s="581">
        <f t="shared" si="273"/>
        <v>0</v>
      </c>
      <c r="FD176" s="581">
        <f t="shared" si="274"/>
        <v>-20</v>
      </c>
      <c r="FE176" s="581">
        <f t="shared" si="275"/>
        <v>0</v>
      </c>
      <c r="FF176" s="581">
        <f t="shared" si="276"/>
        <v>20</v>
      </c>
      <c r="FG176" s="581">
        <f t="shared" si="277"/>
        <v>0</v>
      </c>
      <c r="FH176" s="581">
        <f t="shared" si="278"/>
        <v>-20</v>
      </c>
      <c r="FI176" s="581">
        <f t="shared" si="279"/>
        <v>0</v>
      </c>
      <c r="FJ176" s="581">
        <f t="shared" si="280"/>
        <v>20</v>
      </c>
      <c r="FK176" s="581">
        <f t="shared" si="281"/>
        <v>0</v>
      </c>
      <c r="FL176" s="581">
        <f t="shared" si="282"/>
        <v>-20</v>
      </c>
      <c r="FM176" s="581">
        <f t="shared" si="283"/>
        <v>0</v>
      </c>
      <c r="FN176" s="581">
        <f t="shared" si="284"/>
        <v>20</v>
      </c>
      <c r="FO176" s="581">
        <f t="shared" si="285"/>
        <v>0</v>
      </c>
      <c r="FP176" s="581">
        <f t="shared" si="286"/>
        <v>-20</v>
      </c>
      <c r="FQ176" s="581">
        <f t="shared" si="287"/>
        <v>0</v>
      </c>
      <c r="FR176" s="581">
        <f t="shared" si="288"/>
        <v>20</v>
      </c>
      <c r="FS176" s="581">
        <f t="shared" si="289"/>
        <v>0</v>
      </c>
      <c r="FT176" s="581">
        <f t="shared" si="290"/>
        <v>-20</v>
      </c>
      <c r="FU176" s="581">
        <f t="shared" si="291"/>
        <v>0</v>
      </c>
      <c r="FV176" s="581">
        <f t="shared" si="292"/>
        <v>20</v>
      </c>
      <c r="FW176" s="581">
        <f t="shared" si="293"/>
        <v>0</v>
      </c>
      <c r="FX176" s="581">
        <f t="shared" si="294"/>
        <v>-20</v>
      </c>
      <c r="FY176" s="581">
        <f t="shared" si="295"/>
        <v>0</v>
      </c>
      <c r="FZ176" s="581">
        <f t="shared" si="296"/>
        <v>20</v>
      </c>
      <c r="GA176" s="581">
        <f t="shared" si="297"/>
        <v>0</v>
      </c>
      <c r="GB176" s="581">
        <f t="shared" si="201"/>
        <v>-20</v>
      </c>
      <c r="GC176" s="581">
        <f t="shared" si="202"/>
        <v>0</v>
      </c>
      <c r="GD176" s="581">
        <f t="shared" si="203"/>
        <v>20</v>
      </c>
      <c r="GE176" s="581">
        <f t="shared" si="204"/>
        <v>0</v>
      </c>
      <c r="GF176" s="581">
        <f t="shared" si="205"/>
        <v>-20</v>
      </c>
      <c r="GG176" s="581">
        <f t="shared" si="206"/>
        <v>0</v>
      </c>
      <c r="GH176" s="581">
        <f t="shared" si="207"/>
        <v>20</v>
      </c>
      <c r="GI176" s="581">
        <f t="shared" si="208"/>
        <v>0</v>
      </c>
      <c r="GJ176" s="581">
        <f t="shared" si="209"/>
        <v>-20</v>
      </c>
      <c r="GK176" s="581">
        <f t="shared" si="210"/>
        <v>0</v>
      </c>
      <c r="GL176" s="581">
        <f t="shared" si="211"/>
        <v>20</v>
      </c>
      <c r="GM176" s="581">
        <f t="shared" si="212"/>
        <v>0</v>
      </c>
      <c r="GN176" s="581">
        <f t="shared" si="213"/>
        <v>-20</v>
      </c>
      <c r="GO176" s="581">
        <f t="shared" si="214"/>
        <v>0</v>
      </c>
      <c r="GP176" s="581">
        <f t="shared" si="215"/>
        <v>20</v>
      </c>
      <c r="GQ176" s="581">
        <f t="shared" si="216"/>
        <v>0</v>
      </c>
      <c r="GR176" s="581">
        <f t="shared" si="217"/>
        <v>-20</v>
      </c>
      <c r="GS176" s="581">
        <f t="shared" si="218"/>
        <v>0</v>
      </c>
      <c r="GT176" s="581">
        <f t="shared" si="219"/>
        <v>20</v>
      </c>
      <c r="GU176" s="581">
        <f t="shared" si="220"/>
        <v>0</v>
      </c>
      <c r="GV176" s="581">
        <f t="shared" si="221"/>
        <v>-20</v>
      </c>
      <c r="GW176" s="581">
        <f t="shared" si="222"/>
        <v>0</v>
      </c>
      <c r="GX176" s="581">
        <f t="shared" si="223"/>
        <v>20</v>
      </c>
      <c r="GY176" s="581">
        <f t="shared" si="224"/>
        <v>0</v>
      </c>
    </row>
    <row r="177" spans="1:207" ht="16.5" thickTop="1" thickBot="1" x14ac:dyDescent="0.3">
      <c r="A177" s="581">
        <v>1760</v>
      </c>
      <c r="B177" s="584" t="s">
        <v>139</v>
      </c>
      <c r="C177" s="581">
        <f t="shared" si="298"/>
        <v>24</v>
      </c>
      <c r="D177" s="581">
        <f t="shared" si="225"/>
        <v>2407</v>
      </c>
      <c r="E177" s="581">
        <v>1760</v>
      </c>
      <c r="F177" s="581">
        <f t="shared" si="299"/>
        <v>7</v>
      </c>
      <c r="G177" s="582" t="str">
        <f t="shared" si="300"/>
        <v>Blanc nacré</v>
      </c>
      <c r="H177" s="581">
        <v>20</v>
      </c>
      <c r="I177" s="581">
        <v>0</v>
      </c>
      <c r="J177" s="581">
        <v>-20</v>
      </c>
      <c r="K177" s="581">
        <v>0</v>
      </c>
      <c r="L177" s="581">
        <f t="shared" si="226"/>
        <v>20</v>
      </c>
      <c r="M177" s="581">
        <f t="shared" si="227"/>
        <v>0</v>
      </c>
      <c r="N177" s="581">
        <f t="shared" si="228"/>
        <v>-20</v>
      </c>
      <c r="O177" s="581">
        <f t="shared" si="229"/>
        <v>0</v>
      </c>
      <c r="P177" s="581">
        <f t="shared" si="230"/>
        <v>20</v>
      </c>
      <c r="Q177" s="581">
        <f t="shared" si="231"/>
        <v>0</v>
      </c>
      <c r="R177" s="581">
        <f t="shared" si="232"/>
        <v>-20</v>
      </c>
      <c r="S177" s="581">
        <f t="shared" si="233"/>
        <v>0</v>
      </c>
      <c r="T177" s="581">
        <f t="shared" si="234"/>
        <v>20</v>
      </c>
      <c r="U177" s="581">
        <f t="shared" si="235"/>
        <v>0</v>
      </c>
      <c r="V177" s="581">
        <f t="shared" si="236"/>
        <v>-20</v>
      </c>
      <c r="W177" s="581">
        <f t="shared" si="237"/>
        <v>0</v>
      </c>
      <c r="X177" s="581">
        <f t="shared" si="238"/>
        <v>20</v>
      </c>
      <c r="Y177" s="581">
        <f t="shared" si="239"/>
        <v>0</v>
      </c>
      <c r="Z177" s="581">
        <f t="shared" si="240"/>
        <v>-20</v>
      </c>
      <c r="AA177" s="581">
        <f t="shared" si="241"/>
        <v>0</v>
      </c>
      <c r="AB177" s="581">
        <f t="shared" si="242"/>
        <v>20</v>
      </c>
      <c r="AC177" s="581">
        <f t="shared" si="243"/>
        <v>0</v>
      </c>
      <c r="AD177" s="581">
        <f t="shared" si="244"/>
        <v>-20</v>
      </c>
      <c r="AE177" s="581">
        <f t="shared" si="245"/>
        <v>0</v>
      </c>
      <c r="AF177" s="581">
        <f t="shared" si="246"/>
        <v>20</v>
      </c>
      <c r="AG177" s="581">
        <f t="shared" si="247"/>
        <v>0</v>
      </c>
      <c r="AH177" s="581">
        <f t="shared" si="248"/>
        <v>-20</v>
      </c>
      <c r="AI177" s="581">
        <f t="shared" si="249"/>
        <v>0</v>
      </c>
      <c r="AJ177" s="581">
        <f t="shared" si="250"/>
        <v>20</v>
      </c>
      <c r="AK177" s="581">
        <f t="shared" si="251"/>
        <v>0</v>
      </c>
      <c r="AL177" s="581">
        <f t="shared" si="252"/>
        <v>-20</v>
      </c>
      <c r="AM177" s="581">
        <f t="shared" si="253"/>
        <v>0</v>
      </c>
      <c r="AN177" s="581">
        <f t="shared" si="254"/>
        <v>20</v>
      </c>
      <c r="AO177" s="581">
        <f t="shared" si="255"/>
        <v>0</v>
      </c>
      <c r="AP177" s="581">
        <f t="shared" si="256"/>
        <v>-20</v>
      </c>
      <c r="AQ177" s="581">
        <f t="shared" si="257"/>
        <v>0</v>
      </c>
      <c r="AR177" s="581">
        <f t="shared" si="258"/>
        <v>20</v>
      </c>
      <c r="AS177" s="581">
        <f t="shared" si="259"/>
        <v>0</v>
      </c>
      <c r="AT177" s="581">
        <f t="shared" si="260"/>
        <v>-20</v>
      </c>
      <c r="AU177" s="581">
        <f t="shared" si="261"/>
        <v>0</v>
      </c>
      <c r="AV177" s="581">
        <f t="shared" si="262"/>
        <v>20</v>
      </c>
      <c r="AW177" s="581">
        <f t="shared" si="263"/>
        <v>0</v>
      </c>
      <c r="AX177" s="581">
        <f t="shared" si="264"/>
        <v>-20</v>
      </c>
      <c r="AY177" s="581">
        <f t="shared" si="265"/>
        <v>0</v>
      </c>
      <c r="AZ177" s="581">
        <f t="shared" si="266"/>
        <v>20</v>
      </c>
      <c r="BA177" s="581">
        <f t="shared" si="267"/>
        <v>0</v>
      </c>
      <c r="BB177" s="581">
        <f t="shared" si="268"/>
        <v>-20</v>
      </c>
      <c r="BC177" s="581">
        <f t="shared" si="269"/>
        <v>0</v>
      </c>
      <c r="BD177" s="581">
        <f t="shared" si="270"/>
        <v>20</v>
      </c>
      <c r="BE177" s="581">
        <f t="shared" si="271"/>
        <v>0</v>
      </c>
      <c r="BF177" s="581">
        <f>H177*((Resultat_liste!$M179+20)/20)+Resultat_liste!$J179</f>
        <v>34</v>
      </c>
      <c r="BG177" s="581">
        <f>I177*((Resultat_liste!$M179+20)/20)+Resultat_liste!$J179</f>
        <v>8</v>
      </c>
      <c r="BH177" s="581">
        <f>J177*((Resultat_liste!$M179+20)/20)+Resultat_liste!$J179</f>
        <v>-18</v>
      </c>
      <c r="BI177" s="581">
        <f>K177*((Resultat_liste!$M179+20)/20)+Resultat_liste!$J179</f>
        <v>8</v>
      </c>
      <c r="BJ177" s="581">
        <f>L177*((Resultat_liste!$M179+20)/20)+Resultat_liste!$J179</f>
        <v>34</v>
      </c>
      <c r="BK177" s="581">
        <f>M177*((Resultat_liste!$M179+20)/20)+Resultat_liste!$J179</f>
        <v>8</v>
      </c>
      <c r="BL177" s="581">
        <f>N177*((Resultat_liste!$M179+20)/20)+Resultat_liste!$J179</f>
        <v>-18</v>
      </c>
      <c r="BM177" s="581">
        <f>O177*((Resultat_liste!$M179+20)/20)+Resultat_liste!$J179</f>
        <v>8</v>
      </c>
      <c r="BN177" s="581">
        <f>P177*((Resultat_liste!$M179+20)/20)+Resultat_liste!$J179</f>
        <v>34</v>
      </c>
      <c r="BO177" s="581">
        <f>Q177*((Resultat_liste!$M179+20)/20)+Resultat_liste!$J179</f>
        <v>8</v>
      </c>
      <c r="BP177" s="581">
        <f>R177*((Resultat_liste!$M179+20)/20)+Resultat_liste!$J179</f>
        <v>-18</v>
      </c>
      <c r="BQ177" s="581">
        <f>S177*((Resultat_liste!$M179+20)/20)+Resultat_liste!$J179</f>
        <v>8</v>
      </c>
      <c r="BR177" s="581">
        <f>T177*((Resultat_liste!$M179+20)/20)+Resultat_liste!$J179</f>
        <v>34</v>
      </c>
      <c r="BS177" s="581">
        <f>U177*((Resultat_liste!$M179+20)/20)+Resultat_liste!$J179</f>
        <v>8</v>
      </c>
      <c r="BT177" s="581">
        <f>V177*((Resultat_liste!$M179+20)/20)+Resultat_liste!$J179</f>
        <v>-18</v>
      </c>
      <c r="BU177" s="581">
        <f>W177*((Resultat_liste!$M179+20)/20)+Resultat_liste!$J179</f>
        <v>8</v>
      </c>
      <c r="BV177" s="581">
        <f>X177*((Resultat_liste!$M179+20)/20)+Resultat_liste!$J179</f>
        <v>34</v>
      </c>
      <c r="BW177" s="581">
        <f>Y177*((Resultat_liste!$M179+20)/20)+Resultat_liste!$J179</f>
        <v>8</v>
      </c>
      <c r="BX177" s="581">
        <f>Z177*((Resultat_liste!$M179+20)/20)+Resultat_liste!$J179</f>
        <v>-18</v>
      </c>
      <c r="BY177" s="581">
        <f>AA177*((Resultat_liste!$M179+20)/20)+Resultat_liste!$J179</f>
        <v>8</v>
      </c>
      <c r="BZ177" s="581">
        <f>AB177*((Resultat_liste!$M179+20)/20)+Resultat_liste!$J179</f>
        <v>34</v>
      </c>
      <c r="CA177" s="581">
        <f>AC177*((Resultat_liste!$M179+20)/20)+Resultat_liste!$J179</f>
        <v>8</v>
      </c>
      <c r="CB177" s="581">
        <f>AD177*((Resultat_liste!$M179+20)/20)+Resultat_liste!$J179</f>
        <v>-18</v>
      </c>
      <c r="CC177" s="581">
        <f>AE177*((Resultat_liste!$M179+20)/20)+Resultat_liste!$J179</f>
        <v>8</v>
      </c>
      <c r="CD177" s="581">
        <f>AF177*((Resultat_liste!$M179+20)/20)+Resultat_liste!$J179</f>
        <v>34</v>
      </c>
      <c r="CE177" s="581">
        <f>AG177*((Resultat_liste!$M179+20)/20)+Resultat_liste!$J179</f>
        <v>8</v>
      </c>
      <c r="CF177" s="581">
        <f>AH177*((Resultat_liste!$M179+20)/20)+Resultat_liste!$J179</f>
        <v>-18</v>
      </c>
      <c r="CG177" s="581">
        <f>AI177*((Resultat_liste!$M179+20)/20)+Resultat_liste!$J179</f>
        <v>8</v>
      </c>
      <c r="CH177" s="581">
        <f>AJ177*((Resultat_liste!$M179+20)/20)+Resultat_liste!$J179</f>
        <v>34</v>
      </c>
      <c r="CI177" s="581">
        <f>AK177*((Resultat_liste!$M179+20)/20)+Resultat_liste!$J179</f>
        <v>8</v>
      </c>
      <c r="CJ177" s="581">
        <f>AL177*((Resultat_liste!$M179+20)/20)+Resultat_liste!$J179</f>
        <v>-18</v>
      </c>
      <c r="CK177" s="581">
        <f>AM177*((Resultat_liste!$M179+20)/20)+Resultat_liste!$J179</f>
        <v>8</v>
      </c>
      <c r="CL177" s="581">
        <f>AN177*((Resultat_liste!$M179+20)/20)+Resultat_liste!$J179</f>
        <v>34</v>
      </c>
      <c r="CM177" s="581">
        <f>AO177*((Resultat_liste!$M179+20)/20)+Resultat_liste!$J179</f>
        <v>8</v>
      </c>
      <c r="CN177" s="581">
        <f>AP177*((Resultat_liste!$M179+20)/20)+Resultat_liste!$J179</f>
        <v>-18</v>
      </c>
      <c r="CO177" s="581">
        <f>AQ177*((Resultat_liste!$M179+20)/20)+Resultat_liste!$J179</f>
        <v>8</v>
      </c>
      <c r="CP177" s="581">
        <f>AR177*((Resultat_liste!$M179+20)/20)+Resultat_liste!$J179</f>
        <v>34</v>
      </c>
      <c r="CQ177" s="581">
        <f>AS177*((Resultat_liste!$M179+20)/20)+Resultat_liste!$J179</f>
        <v>8</v>
      </c>
      <c r="CR177" s="581">
        <f>AT177*((Resultat_liste!$M179+20)/20)+Resultat_liste!$J179</f>
        <v>-18</v>
      </c>
      <c r="CS177" s="581">
        <f>AU177*((Resultat_liste!$M179+20)/20)+Resultat_liste!$J179</f>
        <v>8</v>
      </c>
      <c r="CT177" s="581">
        <f>AV177*((Resultat_liste!$M179+20)/20)+Resultat_liste!$J179</f>
        <v>34</v>
      </c>
      <c r="CU177" s="581">
        <f>AW177*((Resultat_liste!$M179+20)/20)+Resultat_liste!$J179</f>
        <v>8</v>
      </c>
      <c r="CV177" s="581">
        <f>AX177*((Resultat_liste!$M179+20)/20)+Resultat_liste!$J179</f>
        <v>-18</v>
      </c>
      <c r="CW177" s="581">
        <f>AY177*((Resultat_liste!$M179+20)/20)+Resultat_liste!$J179</f>
        <v>8</v>
      </c>
      <c r="CX177" s="581">
        <f>AZ177*((Resultat_liste!$M179+20)/20)+Resultat_liste!$J179</f>
        <v>34</v>
      </c>
      <c r="CY177" s="581">
        <f>BA177*((Resultat_liste!$M179+20)/20)+Resultat_liste!$J179</f>
        <v>8</v>
      </c>
      <c r="CZ177" s="581">
        <f>BB177*((Resultat_liste!$M179+20)/20)+Resultat_liste!$J179</f>
        <v>-18</v>
      </c>
      <c r="DA177" s="581">
        <f>BC177*((Resultat_liste!$M179+20)/20)+Resultat_liste!$J179</f>
        <v>8</v>
      </c>
      <c r="DB177" s="581">
        <f>BD177*((Resultat_liste!$M179+20)/20)+Resultat_liste!$J179</f>
        <v>34</v>
      </c>
      <c r="DC177" s="581">
        <f>BE177*((Resultat_liste!$M179+20)/20)+Resultat_liste!$J179</f>
        <v>8</v>
      </c>
      <c r="DD177" s="581">
        <f>H177*((Resultat_liste!$Y179+20)/20)+Resultat_liste!$V179</f>
        <v>7</v>
      </c>
      <c r="DE177" s="581">
        <f>I177*((Resultat_liste!$Y179+20)/20)+Resultat_liste!$V179</f>
        <v>0</v>
      </c>
      <c r="DF177" s="581">
        <f>J177*((Resultat_liste!$Y179+20)/20)+Resultat_liste!$V179</f>
        <v>-7</v>
      </c>
      <c r="DG177" s="581">
        <f>K177*((Resultat_liste!$Y179+20)/20)+Resultat_liste!$V179</f>
        <v>0</v>
      </c>
      <c r="DH177" s="581">
        <f>L177*((Resultat_liste!$Y179+20)/20)+Resultat_liste!$V179</f>
        <v>7</v>
      </c>
      <c r="DI177" s="581">
        <f>M177*((Resultat_liste!$Y179+20)/20)+Resultat_liste!$V179</f>
        <v>0</v>
      </c>
      <c r="DJ177" s="581">
        <f>N177*((Resultat_liste!$Y179+20)/20)+Resultat_liste!$V179</f>
        <v>-7</v>
      </c>
      <c r="DK177" s="581">
        <f>O177*((Resultat_liste!$Y179+20)/20)+Resultat_liste!$V179</f>
        <v>0</v>
      </c>
      <c r="DL177" s="581">
        <f>P177*((Resultat_liste!$Y179+20)/20)+Resultat_liste!$V179</f>
        <v>7</v>
      </c>
      <c r="DM177" s="581">
        <f>Q177*((Resultat_liste!$Y179+20)/20)+Resultat_liste!$V179</f>
        <v>0</v>
      </c>
      <c r="DN177" s="581">
        <f>R177*((Resultat_liste!$Y179+20)/20)+Resultat_liste!$V179</f>
        <v>-7</v>
      </c>
      <c r="DO177" s="581">
        <f>S177*((Resultat_liste!$Y179+20)/20)+Resultat_liste!$V179</f>
        <v>0</v>
      </c>
      <c r="DP177" s="581">
        <f>T177*((Resultat_liste!$Y179+20)/20)+Resultat_liste!$V179</f>
        <v>7</v>
      </c>
      <c r="DQ177" s="581">
        <f>U177*((Resultat_liste!$Y179+20)/20)+Resultat_liste!$V179</f>
        <v>0</v>
      </c>
      <c r="DR177" s="581">
        <f>V177*((Resultat_liste!$Y179+20)/20)+Resultat_liste!$V179</f>
        <v>-7</v>
      </c>
      <c r="DS177" s="581">
        <f>W177*((Resultat_liste!$Y179+20)/20)+Resultat_liste!$V179</f>
        <v>0</v>
      </c>
      <c r="DT177" s="581">
        <f>X177*((Resultat_liste!$Y179+20)/20)+Resultat_liste!$V179</f>
        <v>7</v>
      </c>
      <c r="DU177" s="581">
        <f>Y177*((Resultat_liste!$Y179+20)/20)+Resultat_liste!$V179</f>
        <v>0</v>
      </c>
      <c r="DV177" s="581">
        <f>Z177*((Resultat_liste!$Y179+20)/20)+Resultat_liste!$V179</f>
        <v>-7</v>
      </c>
      <c r="DW177" s="581">
        <f>AA177*((Resultat_liste!$Y179+20)/20)+Resultat_liste!$V179</f>
        <v>0</v>
      </c>
      <c r="DX177" s="581">
        <f>AB177*((Resultat_liste!$Y179+20)/20)+Resultat_liste!$V179</f>
        <v>7</v>
      </c>
      <c r="DY177" s="581">
        <f>AC177*((Resultat_liste!$Y179+20)/20)+Resultat_liste!$V179</f>
        <v>0</v>
      </c>
      <c r="DZ177" s="581">
        <f>AD177*((Resultat_liste!$Y179+20)/20)+Resultat_liste!$V179</f>
        <v>-7</v>
      </c>
      <c r="EA177" s="581">
        <f>AE177*((Resultat_liste!$Y179+20)/20)+Resultat_liste!$V179</f>
        <v>0</v>
      </c>
      <c r="EB177" s="581">
        <f>AF177*((Resultat_liste!$Y179+20)/20)+Resultat_liste!$V179</f>
        <v>7</v>
      </c>
      <c r="EC177" s="581">
        <f>AG177*((Resultat_liste!$Y179+20)/20)+Resultat_liste!$V179</f>
        <v>0</v>
      </c>
      <c r="ED177" s="581">
        <f>AH177*((Resultat_liste!$Y179+20)/20)+Resultat_liste!$V179</f>
        <v>-7</v>
      </c>
      <c r="EE177" s="581">
        <f>AI177*((Resultat_liste!$Y179+20)/20)+Resultat_liste!$V179</f>
        <v>0</v>
      </c>
      <c r="EF177" s="581">
        <f>AJ177*((Resultat_liste!$Y179+20)/20)+Resultat_liste!$V179</f>
        <v>7</v>
      </c>
      <c r="EG177" s="581">
        <f>AK177*((Resultat_liste!$Y179+20)/20)+Resultat_liste!$V179</f>
        <v>0</v>
      </c>
      <c r="EH177" s="581">
        <f>AL177*((Resultat_liste!$Y179+20)/20)+Resultat_liste!$V179</f>
        <v>-7</v>
      </c>
      <c r="EI177" s="581">
        <f>AM177*((Resultat_liste!$Y179+20)/20)+Resultat_liste!$V179</f>
        <v>0</v>
      </c>
      <c r="EJ177" s="581">
        <f>AN177*((Resultat_liste!$Y179+20)/20)+Resultat_liste!$V179</f>
        <v>7</v>
      </c>
      <c r="EK177" s="581">
        <f>AO177*((Resultat_liste!$Y179+20)/20)+Resultat_liste!$V179</f>
        <v>0</v>
      </c>
      <c r="EL177" s="581">
        <f>AP177*((Resultat_liste!$Y179+20)/20)+Resultat_liste!$V179</f>
        <v>-7</v>
      </c>
      <c r="EM177" s="581">
        <f>AQ177*((Resultat_liste!$Y179+20)/20)+Resultat_liste!$V179</f>
        <v>0</v>
      </c>
      <c r="EN177" s="581">
        <f>AR177*((Resultat_liste!$Y179+20)/20)+Resultat_liste!$V179</f>
        <v>7</v>
      </c>
      <c r="EO177" s="581">
        <f>AS177*((Resultat_liste!$Y179+20)/20)+Resultat_liste!$V179</f>
        <v>0</v>
      </c>
      <c r="EP177" s="581">
        <f>AT177*((Resultat_liste!$Y179+20)/20)+Resultat_liste!$V179</f>
        <v>-7</v>
      </c>
      <c r="EQ177" s="581">
        <f>AU177*((Resultat_liste!$Y179+20)/20)+Resultat_liste!$V179</f>
        <v>0</v>
      </c>
      <c r="ER177" s="581">
        <f>AV177*((Resultat_liste!$Y179+20)/20)+Resultat_liste!$V179</f>
        <v>7</v>
      </c>
      <c r="ES177" s="581">
        <f>AW177*((Resultat_liste!$Y179+20)/20)+Resultat_liste!$V179</f>
        <v>0</v>
      </c>
      <c r="ET177" s="581">
        <f>AX177*((Resultat_liste!$Y179+20)/20)+Resultat_liste!$V179</f>
        <v>-7</v>
      </c>
      <c r="EU177" s="581">
        <f>AY177*((Resultat_liste!$Y179+20)/20)+Resultat_liste!$V179</f>
        <v>0</v>
      </c>
      <c r="EV177" s="581">
        <f>AZ177*((Resultat_liste!$Y179+20)/20)+Resultat_liste!$V179</f>
        <v>7</v>
      </c>
      <c r="EW177" s="581">
        <f>BA177*((Resultat_liste!$Y179+20)/20)+Resultat_liste!$V179</f>
        <v>0</v>
      </c>
      <c r="EX177" s="581">
        <f>BB177*((Resultat_liste!$Y179+20)/20)+Resultat_liste!$V179</f>
        <v>-7</v>
      </c>
      <c r="EY177" s="581">
        <f>BC177*((Resultat_liste!$Y179+20)/20)+Resultat_liste!$V179</f>
        <v>0</v>
      </c>
      <c r="EZ177" s="581">
        <f>BD177*((Resultat_liste!$Y179+20)/20)+Resultat_liste!$V179</f>
        <v>7</v>
      </c>
      <c r="FA177" s="581">
        <f>BE177*((Resultat_liste!$Y179+20)/20)+Resultat_liste!$V179</f>
        <v>0</v>
      </c>
      <c r="FB177" s="581">
        <f t="shared" si="272"/>
        <v>20</v>
      </c>
      <c r="FC177" s="581">
        <f t="shared" si="273"/>
        <v>0</v>
      </c>
      <c r="FD177" s="581">
        <f t="shared" si="274"/>
        <v>-20</v>
      </c>
      <c r="FE177" s="581">
        <f t="shared" si="275"/>
        <v>0</v>
      </c>
      <c r="FF177" s="581">
        <f t="shared" si="276"/>
        <v>20</v>
      </c>
      <c r="FG177" s="581">
        <f t="shared" si="277"/>
        <v>0</v>
      </c>
      <c r="FH177" s="581">
        <f t="shared" si="278"/>
        <v>-20</v>
      </c>
      <c r="FI177" s="581">
        <f t="shared" si="279"/>
        <v>0</v>
      </c>
      <c r="FJ177" s="581">
        <f t="shared" si="280"/>
        <v>20</v>
      </c>
      <c r="FK177" s="581">
        <f t="shared" si="281"/>
        <v>0</v>
      </c>
      <c r="FL177" s="581">
        <f t="shared" si="282"/>
        <v>-20</v>
      </c>
      <c r="FM177" s="581">
        <f t="shared" si="283"/>
        <v>0</v>
      </c>
      <c r="FN177" s="581">
        <f t="shared" si="284"/>
        <v>20</v>
      </c>
      <c r="FO177" s="581">
        <f t="shared" si="285"/>
        <v>0</v>
      </c>
      <c r="FP177" s="581">
        <f t="shared" si="286"/>
        <v>-20</v>
      </c>
      <c r="FQ177" s="581">
        <f t="shared" si="287"/>
        <v>0</v>
      </c>
      <c r="FR177" s="581">
        <f t="shared" si="288"/>
        <v>20</v>
      </c>
      <c r="FS177" s="581">
        <f t="shared" si="289"/>
        <v>0</v>
      </c>
      <c r="FT177" s="581">
        <f t="shared" si="290"/>
        <v>-20</v>
      </c>
      <c r="FU177" s="581">
        <f t="shared" si="291"/>
        <v>0</v>
      </c>
      <c r="FV177" s="581">
        <f t="shared" si="292"/>
        <v>20</v>
      </c>
      <c r="FW177" s="581">
        <f t="shared" si="293"/>
        <v>0</v>
      </c>
      <c r="FX177" s="581">
        <f t="shared" si="294"/>
        <v>-20</v>
      </c>
      <c r="FY177" s="581">
        <f t="shared" si="295"/>
        <v>0</v>
      </c>
      <c r="FZ177" s="581">
        <f t="shared" si="296"/>
        <v>20</v>
      </c>
      <c r="GA177" s="581">
        <f t="shared" si="297"/>
        <v>0</v>
      </c>
      <c r="GB177" s="581">
        <f t="shared" si="201"/>
        <v>-20</v>
      </c>
      <c r="GC177" s="581">
        <f t="shared" si="202"/>
        <v>0</v>
      </c>
      <c r="GD177" s="581">
        <f t="shared" si="203"/>
        <v>20</v>
      </c>
      <c r="GE177" s="581">
        <f t="shared" si="204"/>
        <v>0</v>
      </c>
      <c r="GF177" s="581">
        <f t="shared" si="205"/>
        <v>-20</v>
      </c>
      <c r="GG177" s="581">
        <f t="shared" si="206"/>
        <v>0</v>
      </c>
      <c r="GH177" s="581">
        <f t="shared" si="207"/>
        <v>20</v>
      </c>
      <c r="GI177" s="581">
        <f t="shared" si="208"/>
        <v>0</v>
      </c>
      <c r="GJ177" s="581">
        <f t="shared" si="209"/>
        <v>-20</v>
      </c>
      <c r="GK177" s="581">
        <f t="shared" si="210"/>
        <v>0</v>
      </c>
      <c r="GL177" s="581">
        <f t="shared" si="211"/>
        <v>20</v>
      </c>
      <c r="GM177" s="581">
        <f t="shared" si="212"/>
        <v>0</v>
      </c>
      <c r="GN177" s="581">
        <f t="shared" si="213"/>
        <v>-20</v>
      </c>
      <c r="GO177" s="581">
        <f t="shared" si="214"/>
        <v>0</v>
      </c>
      <c r="GP177" s="581">
        <f t="shared" si="215"/>
        <v>20</v>
      </c>
      <c r="GQ177" s="581">
        <f t="shared" si="216"/>
        <v>0</v>
      </c>
      <c r="GR177" s="581">
        <f t="shared" si="217"/>
        <v>-20</v>
      </c>
      <c r="GS177" s="581">
        <f t="shared" si="218"/>
        <v>0</v>
      </c>
      <c r="GT177" s="581">
        <f t="shared" si="219"/>
        <v>20</v>
      </c>
      <c r="GU177" s="581">
        <f t="shared" si="220"/>
        <v>0</v>
      </c>
      <c r="GV177" s="581">
        <f t="shared" si="221"/>
        <v>-20</v>
      </c>
      <c r="GW177" s="581">
        <f t="shared" si="222"/>
        <v>0</v>
      </c>
      <c r="GX177" s="581">
        <f t="shared" si="223"/>
        <v>20</v>
      </c>
      <c r="GY177" s="581">
        <f t="shared" si="224"/>
        <v>0</v>
      </c>
    </row>
    <row r="178" spans="1:207" ht="16.5" thickTop="1" thickBot="1" x14ac:dyDescent="0.3">
      <c r="A178" s="581">
        <v>1770</v>
      </c>
      <c r="B178" s="584" t="s">
        <v>139</v>
      </c>
      <c r="C178" s="581">
        <f t="shared" si="298"/>
        <v>24</v>
      </c>
      <c r="D178" s="581">
        <f t="shared" si="225"/>
        <v>2408</v>
      </c>
      <c r="E178" s="581">
        <v>1770</v>
      </c>
      <c r="F178" s="581">
        <f t="shared" si="299"/>
        <v>8</v>
      </c>
      <c r="G178" s="582" t="str">
        <f t="shared" si="300"/>
        <v>Blanc nacré</v>
      </c>
      <c r="H178" s="581">
        <v>20</v>
      </c>
      <c r="I178" s="581">
        <v>0</v>
      </c>
      <c r="J178" s="581">
        <v>-20</v>
      </c>
      <c r="K178" s="581">
        <v>0</v>
      </c>
      <c r="L178" s="581">
        <f t="shared" si="226"/>
        <v>20</v>
      </c>
      <c r="M178" s="581">
        <f t="shared" si="227"/>
        <v>0</v>
      </c>
      <c r="N178" s="581">
        <f t="shared" si="228"/>
        <v>-20</v>
      </c>
      <c r="O178" s="581">
        <f t="shared" si="229"/>
        <v>0</v>
      </c>
      <c r="P178" s="581">
        <f t="shared" si="230"/>
        <v>20</v>
      </c>
      <c r="Q178" s="581">
        <f t="shared" si="231"/>
        <v>0</v>
      </c>
      <c r="R178" s="581">
        <f t="shared" si="232"/>
        <v>-20</v>
      </c>
      <c r="S178" s="581">
        <f t="shared" si="233"/>
        <v>0</v>
      </c>
      <c r="T178" s="581">
        <f t="shared" si="234"/>
        <v>20</v>
      </c>
      <c r="U178" s="581">
        <f t="shared" si="235"/>
        <v>0</v>
      </c>
      <c r="V178" s="581">
        <f t="shared" si="236"/>
        <v>-20</v>
      </c>
      <c r="W178" s="581">
        <f t="shared" si="237"/>
        <v>0</v>
      </c>
      <c r="X178" s="581">
        <f t="shared" si="238"/>
        <v>20</v>
      </c>
      <c r="Y178" s="581">
        <f t="shared" si="239"/>
        <v>0</v>
      </c>
      <c r="Z178" s="581">
        <f t="shared" si="240"/>
        <v>-20</v>
      </c>
      <c r="AA178" s="581">
        <f t="shared" si="241"/>
        <v>0</v>
      </c>
      <c r="AB178" s="581">
        <f t="shared" si="242"/>
        <v>20</v>
      </c>
      <c r="AC178" s="581">
        <f t="shared" si="243"/>
        <v>0</v>
      </c>
      <c r="AD178" s="581">
        <f t="shared" si="244"/>
        <v>-20</v>
      </c>
      <c r="AE178" s="581">
        <f t="shared" si="245"/>
        <v>0</v>
      </c>
      <c r="AF178" s="581">
        <f t="shared" si="246"/>
        <v>20</v>
      </c>
      <c r="AG178" s="581">
        <f t="shared" si="247"/>
        <v>0</v>
      </c>
      <c r="AH178" s="581">
        <f t="shared" si="248"/>
        <v>-20</v>
      </c>
      <c r="AI178" s="581">
        <f t="shared" si="249"/>
        <v>0</v>
      </c>
      <c r="AJ178" s="581">
        <f t="shared" si="250"/>
        <v>20</v>
      </c>
      <c r="AK178" s="581">
        <f t="shared" si="251"/>
        <v>0</v>
      </c>
      <c r="AL178" s="581">
        <f t="shared" si="252"/>
        <v>-20</v>
      </c>
      <c r="AM178" s="581">
        <f t="shared" si="253"/>
        <v>0</v>
      </c>
      <c r="AN178" s="581">
        <f t="shared" si="254"/>
        <v>20</v>
      </c>
      <c r="AO178" s="581">
        <f t="shared" si="255"/>
        <v>0</v>
      </c>
      <c r="AP178" s="581">
        <f t="shared" si="256"/>
        <v>-20</v>
      </c>
      <c r="AQ178" s="581">
        <f t="shared" si="257"/>
        <v>0</v>
      </c>
      <c r="AR178" s="581">
        <f t="shared" si="258"/>
        <v>20</v>
      </c>
      <c r="AS178" s="581">
        <f t="shared" si="259"/>
        <v>0</v>
      </c>
      <c r="AT178" s="581">
        <f t="shared" si="260"/>
        <v>-20</v>
      </c>
      <c r="AU178" s="581">
        <f t="shared" si="261"/>
        <v>0</v>
      </c>
      <c r="AV178" s="581">
        <f t="shared" si="262"/>
        <v>20</v>
      </c>
      <c r="AW178" s="581">
        <f t="shared" si="263"/>
        <v>0</v>
      </c>
      <c r="AX178" s="581">
        <f t="shared" si="264"/>
        <v>-20</v>
      </c>
      <c r="AY178" s="581">
        <f t="shared" si="265"/>
        <v>0</v>
      </c>
      <c r="AZ178" s="581">
        <f t="shared" si="266"/>
        <v>20</v>
      </c>
      <c r="BA178" s="581">
        <f t="shared" si="267"/>
        <v>0</v>
      </c>
      <c r="BB178" s="581">
        <f t="shared" si="268"/>
        <v>-20</v>
      </c>
      <c r="BC178" s="581">
        <f t="shared" si="269"/>
        <v>0</v>
      </c>
      <c r="BD178" s="581">
        <f t="shared" si="270"/>
        <v>20</v>
      </c>
      <c r="BE178" s="581">
        <f t="shared" si="271"/>
        <v>0</v>
      </c>
      <c r="BF178" s="581">
        <f>H178*((Resultat_liste!$M180+20)/20)+Resultat_liste!$J180</f>
        <v>4</v>
      </c>
      <c r="BG178" s="581">
        <f>I178*((Resultat_liste!$M180+20)/20)+Resultat_liste!$J180</f>
        <v>0</v>
      </c>
      <c r="BH178" s="581">
        <f>J178*((Resultat_liste!$M180+20)/20)+Resultat_liste!$J180</f>
        <v>-4</v>
      </c>
      <c r="BI178" s="581">
        <f>K178*((Resultat_liste!$M180+20)/20)+Resultat_liste!$J180</f>
        <v>0</v>
      </c>
      <c r="BJ178" s="581">
        <f>L178*((Resultat_liste!$M180+20)/20)+Resultat_liste!$J180</f>
        <v>4</v>
      </c>
      <c r="BK178" s="581">
        <f>M178*((Resultat_liste!$M180+20)/20)+Resultat_liste!$J180</f>
        <v>0</v>
      </c>
      <c r="BL178" s="581">
        <f>N178*((Resultat_liste!$M180+20)/20)+Resultat_liste!$J180</f>
        <v>-4</v>
      </c>
      <c r="BM178" s="581">
        <f>O178*((Resultat_liste!$M180+20)/20)+Resultat_liste!$J180</f>
        <v>0</v>
      </c>
      <c r="BN178" s="581">
        <f>P178*((Resultat_liste!$M180+20)/20)+Resultat_liste!$J180</f>
        <v>4</v>
      </c>
      <c r="BO178" s="581">
        <f>Q178*((Resultat_liste!$M180+20)/20)+Resultat_liste!$J180</f>
        <v>0</v>
      </c>
      <c r="BP178" s="581">
        <f>R178*((Resultat_liste!$M180+20)/20)+Resultat_liste!$J180</f>
        <v>-4</v>
      </c>
      <c r="BQ178" s="581">
        <f>S178*((Resultat_liste!$M180+20)/20)+Resultat_liste!$J180</f>
        <v>0</v>
      </c>
      <c r="BR178" s="581">
        <f>T178*((Resultat_liste!$M180+20)/20)+Resultat_liste!$J180</f>
        <v>4</v>
      </c>
      <c r="BS178" s="581">
        <f>U178*((Resultat_liste!$M180+20)/20)+Resultat_liste!$J180</f>
        <v>0</v>
      </c>
      <c r="BT178" s="581">
        <f>V178*((Resultat_liste!$M180+20)/20)+Resultat_liste!$J180</f>
        <v>-4</v>
      </c>
      <c r="BU178" s="581">
        <f>W178*((Resultat_liste!$M180+20)/20)+Resultat_liste!$J180</f>
        <v>0</v>
      </c>
      <c r="BV178" s="581">
        <f>X178*((Resultat_liste!$M180+20)/20)+Resultat_liste!$J180</f>
        <v>4</v>
      </c>
      <c r="BW178" s="581">
        <f>Y178*((Resultat_liste!$M180+20)/20)+Resultat_liste!$J180</f>
        <v>0</v>
      </c>
      <c r="BX178" s="581">
        <f>Z178*((Resultat_liste!$M180+20)/20)+Resultat_liste!$J180</f>
        <v>-4</v>
      </c>
      <c r="BY178" s="581">
        <f>AA178*((Resultat_liste!$M180+20)/20)+Resultat_liste!$J180</f>
        <v>0</v>
      </c>
      <c r="BZ178" s="581">
        <f>AB178*((Resultat_liste!$M180+20)/20)+Resultat_liste!$J180</f>
        <v>4</v>
      </c>
      <c r="CA178" s="581">
        <f>AC178*((Resultat_liste!$M180+20)/20)+Resultat_liste!$J180</f>
        <v>0</v>
      </c>
      <c r="CB178" s="581">
        <f>AD178*((Resultat_liste!$M180+20)/20)+Resultat_liste!$J180</f>
        <v>-4</v>
      </c>
      <c r="CC178" s="581">
        <f>AE178*((Resultat_liste!$M180+20)/20)+Resultat_liste!$J180</f>
        <v>0</v>
      </c>
      <c r="CD178" s="581">
        <f>AF178*((Resultat_liste!$M180+20)/20)+Resultat_liste!$J180</f>
        <v>4</v>
      </c>
      <c r="CE178" s="581">
        <f>AG178*((Resultat_liste!$M180+20)/20)+Resultat_liste!$J180</f>
        <v>0</v>
      </c>
      <c r="CF178" s="581">
        <f>AH178*((Resultat_liste!$M180+20)/20)+Resultat_liste!$J180</f>
        <v>-4</v>
      </c>
      <c r="CG178" s="581">
        <f>AI178*((Resultat_liste!$M180+20)/20)+Resultat_liste!$J180</f>
        <v>0</v>
      </c>
      <c r="CH178" s="581">
        <f>AJ178*((Resultat_liste!$M180+20)/20)+Resultat_liste!$J180</f>
        <v>4</v>
      </c>
      <c r="CI178" s="581">
        <f>AK178*((Resultat_liste!$M180+20)/20)+Resultat_liste!$J180</f>
        <v>0</v>
      </c>
      <c r="CJ178" s="581">
        <f>AL178*((Resultat_liste!$M180+20)/20)+Resultat_liste!$J180</f>
        <v>-4</v>
      </c>
      <c r="CK178" s="581">
        <f>AM178*((Resultat_liste!$M180+20)/20)+Resultat_liste!$J180</f>
        <v>0</v>
      </c>
      <c r="CL178" s="581">
        <f>AN178*((Resultat_liste!$M180+20)/20)+Resultat_liste!$J180</f>
        <v>4</v>
      </c>
      <c r="CM178" s="581">
        <f>AO178*((Resultat_liste!$M180+20)/20)+Resultat_liste!$J180</f>
        <v>0</v>
      </c>
      <c r="CN178" s="581">
        <f>AP178*((Resultat_liste!$M180+20)/20)+Resultat_liste!$J180</f>
        <v>-4</v>
      </c>
      <c r="CO178" s="581">
        <f>AQ178*((Resultat_liste!$M180+20)/20)+Resultat_liste!$J180</f>
        <v>0</v>
      </c>
      <c r="CP178" s="581">
        <f>AR178*((Resultat_liste!$M180+20)/20)+Resultat_liste!$J180</f>
        <v>4</v>
      </c>
      <c r="CQ178" s="581">
        <f>AS178*((Resultat_liste!$M180+20)/20)+Resultat_liste!$J180</f>
        <v>0</v>
      </c>
      <c r="CR178" s="581">
        <f>AT178*((Resultat_liste!$M180+20)/20)+Resultat_liste!$J180</f>
        <v>-4</v>
      </c>
      <c r="CS178" s="581">
        <f>AU178*((Resultat_liste!$M180+20)/20)+Resultat_liste!$J180</f>
        <v>0</v>
      </c>
      <c r="CT178" s="581">
        <f>AV178*((Resultat_liste!$M180+20)/20)+Resultat_liste!$J180</f>
        <v>4</v>
      </c>
      <c r="CU178" s="581">
        <f>AW178*((Resultat_liste!$M180+20)/20)+Resultat_liste!$J180</f>
        <v>0</v>
      </c>
      <c r="CV178" s="581">
        <f>AX178*((Resultat_liste!$M180+20)/20)+Resultat_liste!$J180</f>
        <v>-4</v>
      </c>
      <c r="CW178" s="581">
        <f>AY178*((Resultat_liste!$M180+20)/20)+Resultat_liste!$J180</f>
        <v>0</v>
      </c>
      <c r="CX178" s="581">
        <f>AZ178*((Resultat_liste!$M180+20)/20)+Resultat_liste!$J180</f>
        <v>4</v>
      </c>
      <c r="CY178" s="581">
        <f>BA178*((Resultat_liste!$M180+20)/20)+Resultat_liste!$J180</f>
        <v>0</v>
      </c>
      <c r="CZ178" s="581">
        <f>BB178*((Resultat_liste!$M180+20)/20)+Resultat_liste!$J180</f>
        <v>-4</v>
      </c>
      <c r="DA178" s="581">
        <f>BC178*((Resultat_liste!$M180+20)/20)+Resultat_liste!$J180</f>
        <v>0</v>
      </c>
      <c r="DB178" s="581">
        <f>BD178*((Resultat_liste!$M180+20)/20)+Resultat_liste!$J180</f>
        <v>4</v>
      </c>
      <c r="DC178" s="581">
        <f>BE178*((Resultat_liste!$M180+20)/20)+Resultat_liste!$J180</f>
        <v>0</v>
      </c>
      <c r="DD178" s="581">
        <f>H178*((Resultat_liste!$Y180+20)/20)+Resultat_liste!$V180</f>
        <v>10</v>
      </c>
      <c r="DE178" s="581">
        <f>I178*((Resultat_liste!$Y180+20)/20)+Resultat_liste!$V180</f>
        <v>0</v>
      </c>
      <c r="DF178" s="581">
        <f>J178*((Resultat_liste!$Y180+20)/20)+Resultat_liste!$V180</f>
        <v>-10</v>
      </c>
      <c r="DG178" s="581">
        <f>K178*((Resultat_liste!$Y180+20)/20)+Resultat_liste!$V180</f>
        <v>0</v>
      </c>
      <c r="DH178" s="581">
        <f>L178*((Resultat_liste!$Y180+20)/20)+Resultat_liste!$V180</f>
        <v>10</v>
      </c>
      <c r="DI178" s="581">
        <f>M178*((Resultat_liste!$Y180+20)/20)+Resultat_liste!$V180</f>
        <v>0</v>
      </c>
      <c r="DJ178" s="581">
        <f>N178*((Resultat_liste!$Y180+20)/20)+Resultat_liste!$V180</f>
        <v>-10</v>
      </c>
      <c r="DK178" s="581">
        <f>O178*((Resultat_liste!$Y180+20)/20)+Resultat_liste!$V180</f>
        <v>0</v>
      </c>
      <c r="DL178" s="581">
        <f>P178*((Resultat_liste!$Y180+20)/20)+Resultat_liste!$V180</f>
        <v>10</v>
      </c>
      <c r="DM178" s="581">
        <f>Q178*((Resultat_liste!$Y180+20)/20)+Resultat_liste!$V180</f>
        <v>0</v>
      </c>
      <c r="DN178" s="581">
        <f>R178*((Resultat_liste!$Y180+20)/20)+Resultat_liste!$V180</f>
        <v>-10</v>
      </c>
      <c r="DO178" s="581">
        <f>S178*((Resultat_liste!$Y180+20)/20)+Resultat_liste!$V180</f>
        <v>0</v>
      </c>
      <c r="DP178" s="581">
        <f>T178*((Resultat_liste!$Y180+20)/20)+Resultat_liste!$V180</f>
        <v>10</v>
      </c>
      <c r="DQ178" s="581">
        <f>U178*((Resultat_liste!$Y180+20)/20)+Resultat_liste!$V180</f>
        <v>0</v>
      </c>
      <c r="DR178" s="581">
        <f>V178*((Resultat_liste!$Y180+20)/20)+Resultat_liste!$V180</f>
        <v>-10</v>
      </c>
      <c r="DS178" s="581">
        <f>W178*((Resultat_liste!$Y180+20)/20)+Resultat_liste!$V180</f>
        <v>0</v>
      </c>
      <c r="DT178" s="581">
        <f>X178*((Resultat_liste!$Y180+20)/20)+Resultat_liste!$V180</f>
        <v>10</v>
      </c>
      <c r="DU178" s="581">
        <f>Y178*((Resultat_liste!$Y180+20)/20)+Resultat_liste!$V180</f>
        <v>0</v>
      </c>
      <c r="DV178" s="581">
        <f>Z178*((Resultat_liste!$Y180+20)/20)+Resultat_liste!$V180</f>
        <v>-10</v>
      </c>
      <c r="DW178" s="581">
        <f>AA178*((Resultat_liste!$Y180+20)/20)+Resultat_liste!$V180</f>
        <v>0</v>
      </c>
      <c r="DX178" s="581">
        <f>AB178*((Resultat_liste!$Y180+20)/20)+Resultat_liste!$V180</f>
        <v>10</v>
      </c>
      <c r="DY178" s="581">
        <f>AC178*((Resultat_liste!$Y180+20)/20)+Resultat_liste!$V180</f>
        <v>0</v>
      </c>
      <c r="DZ178" s="581">
        <f>AD178*((Resultat_liste!$Y180+20)/20)+Resultat_liste!$V180</f>
        <v>-10</v>
      </c>
      <c r="EA178" s="581">
        <f>AE178*((Resultat_liste!$Y180+20)/20)+Resultat_liste!$V180</f>
        <v>0</v>
      </c>
      <c r="EB178" s="581">
        <f>AF178*((Resultat_liste!$Y180+20)/20)+Resultat_liste!$V180</f>
        <v>10</v>
      </c>
      <c r="EC178" s="581">
        <f>AG178*((Resultat_liste!$Y180+20)/20)+Resultat_liste!$V180</f>
        <v>0</v>
      </c>
      <c r="ED178" s="581">
        <f>AH178*((Resultat_liste!$Y180+20)/20)+Resultat_liste!$V180</f>
        <v>-10</v>
      </c>
      <c r="EE178" s="581">
        <f>AI178*((Resultat_liste!$Y180+20)/20)+Resultat_liste!$V180</f>
        <v>0</v>
      </c>
      <c r="EF178" s="581">
        <f>AJ178*((Resultat_liste!$Y180+20)/20)+Resultat_liste!$V180</f>
        <v>10</v>
      </c>
      <c r="EG178" s="581">
        <f>AK178*((Resultat_liste!$Y180+20)/20)+Resultat_liste!$V180</f>
        <v>0</v>
      </c>
      <c r="EH178" s="581">
        <f>AL178*((Resultat_liste!$Y180+20)/20)+Resultat_liste!$V180</f>
        <v>-10</v>
      </c>
      <c r="EI178" s="581">
        <f>AM178*((Resultat_liste!$Y180+20)/20)+Resultat_liste!$V180</f>
        <v>0</v>
      </c>
      <c r="EJ178" s="581">
        <f>AN178*((Resultat_liste!$Y180+20)/20)+Resultat_liste!$V180</f>
        <v>10</v>
      </c>
      <c r="EK178" s="581">
        <f>AO178*((Resultat_liste!$Y180+20)/20)+Resultat_liste!$V180</f>
        <v>0</v>
      </c>
      <c r="EL178" s="581">
        <f>AP178*((Resultat_liste!$Y180+20)/20)+Resultat_liste!$V180</f>
        <v>-10</v>
      </c>
      <c r="EM178" s="581">
        <f>AQ178*((Resultat_liste!$Y180+20)/20)+Resultat_liste!$V180</f>
        <v>0</v>
      </c>
      <c r="EN178" s="581">
        <f>AR178*((Resultat_liste!$Y180+20)/20)+Resultat_liste!$V180</f>
        <v>10</v>
      </c>
      <c r="EO178" s="581">
        <f>AS178*((Resultat_liste!$Y180+20)/20)+Resultat_liste!$V180</f>
        <v>0</v>
      </c>
      <c r="EP178" s="581">
        <f>AT178*((Resultat_liste!$Y180+20)/20)+Resultat_liste!$V180</f>
        <v>-10</v>
      </c>
      <c r="EQ178" s="581">
        <f>AU178*((Resultat_liste!$Y180+20)/20)+Resultat_liste!$V180</f>
        <v>0</v>
      </c>
      <c r="ER178" s="581">
        <f>AV178*((Resultat_liste!$Y180+20)/20)+Resultat_liste!$V180</f>
        <v>10</v>
      </c>
      <c r="ES178" s="581">
        <f>AW178*((Resultat_liste!$Y180+20)/20)+Resultat_liste!$V180</f>
        <v>0</v>
      </c>
      <c r="ET178" s="581">
        <f>AX178*((Resultat_liste!$Y180+20)/20)+Resultat_liste!$V180</f>
        <v>-10</v>
      </c>
      <c r="EU178" s="581">
        <f>AY178*((Resultat_liste!$Y180+20)/20)+Resultat_liste!$V180</f>
        <v>0</v>
      </c>
      <c r="EV178" s="581">
        <f>AZ178*((Resultat_liste!$Y180+20)/20)+Resultat_liste!$V180</f>
        <v>10</v>
      </c>
      <c r="EW178" s="581">
        <f>BA178*((Resultat_liste!$Y180+20)/20)+Resultat_liste!$V180</f>
        <v>0</v>
      </c>
      <c r="EX178" s="581">
        <f>BB178*((Resultat_liste!$Y180+20)/20)+Resultat_liste!$V180</f>
        <v>-10</v>
      </c>
      <c r="EY178" s="581">
        <f>BC178*((Resultat_liste!$Y180+20)/20)+Resultat_liste!$V180</f>
        <v>0</v>
      </c>
      <c r="EZ178" s="581">
        <f>BD178*((Resultat_liste!$Y180+20)/20)+Resultat_liste!$V180</f>
        <v>10</v>
      </c>
      <c r="FA178" s="581">
        <f>BE178*((Resultat_liste!$Y180+20)/20)+Resultat_liste!$V180</f>
        <v>0</v>
      </c>
      <c r="FB178" s="581">
        <f t="shared" si="272"/>
        <v>20</v>
      </c>
      <c r="FC178" s="581">
        <f t="shared" si="273"/>
        <v>0</v>
      </c>
      <c r="FD178" s="581">
        <f t="shared" si="274"/>
        <v>-20</v>
      </c>
      <c r="FE178" s="581">
        <f t="shared" si="275"/>
        <v>0</v>
      </c>
      <c r="FF178" s="581">
        <f t="shared" si="276"/>
        <v>20</v>
      </c>
      <c r="FG178" s="581">
        <f t="shared" si="277"/>
        <v>0</v>
      </c>
      <c r="FH178" s="581">
        <f t="shared" si="278"/>
        <v>-20</v>
      </c>
      <c r="FI178" s="581">
        <f t="shared" si="279"/>
        <v>0</v>
      </c>
      <c r="FJ178" s="581">
        <f t="shared" si="280"/>
        <v>20</v>
      </c>
      <c r="FK178" s="581">
        <f t="shared" si="281"/>
        <v>0</v>
      </c>
      <c r="FL178" s="581">
        <f t="shared" si="282"/>
        <v>-20</v>
      </c>
      <c r="FM178" s="581">
        <f t="shared" si="283"/>
        <v>0</v>
      </c>
      <c r="FN178" s="581">
        <f t="shared" si="284"/>
        <v>20</v>
      </c>
      <c r="FO178" s="581">
        <f t="shared" si="285"/>
        <v>0</v>
      </c>
      <c r="FP178" s="581">
        <f t="shared" si="286"/>
        <v>-20</v>
      </c>
      <c r="FQ178" s="581">
        <f t="shared" si="287"/>
        <v>0</v>
      </c>
      <c r="FR178" s="581">
        <f t="shared" si="288"/>
        <v>20</v>
      </c>
      <c r="FS178" s="581">
        <f t="shared" si="289"/>
        <v>0</v>
      </c>
      <c r="FT178" s="581">
        <f t="shared" si="290"/>
        <v>-20</v>
      </c>
      <c r="FU178" s="581">
        <f t="shared" si="291"/>
        <v>0</v>
      </c>
      <c r="FV178" s="581">
        <f t="shared" si="292"/>
        <v>20</v>
      </c>
      <c r="FW178" s="581">
        <f t="shared" si="293"/>
        <v>0</v>
      </c>
      <c r="FX178" s="581">
        <f t="shared" si="294"/>
        <v>-20</v>
      </c>
      <c r="FY178" s="581">
        <f t="shared" si="295"/>
        <v>0</v>
      </c>
      <c r="FZ178" s="581">
        <f t="shared" si="296"/>
        <v>20</v>
      </c>
      <c r="GA178" s="581">
        <f t="shared" si="297"/>
        <v>0</v>
      </c>
      <c r="GB178" s="581">
        <f t="shared" si="201"/>
        <v>-20</v>
      </c>
      <c r="GC178" s="581">
        <f t="shared" si="202"/>
        <v>0</v>
      </c>
      <c r="GD178" s="581">
        <f t="shared" si="203"/>
        <v>20</v>
      </c>
      <c r="GE178" s="581">
        <f t="shared" si="204"/>
        <v>0</v>
      </c>
      <c r="GF178" s="581">
        <f t="shared" si="205"/>
        <v>-20</v>
      </c>
      <c r="GG178" s="581">
        <f t="shared" si="206"/>
        <v>0</v>
      </c>
      <c r="GH178" s="581">
        <f t="shared" si="207"/>
        <v>20</v>
      </c>
      <c r="GI178" s="581">
        <f t="shared" si="208"/>
        <v>0</v>
      </c>
      <c r="GJ178" s="581">
        <f t="shared" si="209"/>
        <v>-20</v>
      </c>
      <c r="GK178" s="581">
        <f t="shared" si="210"/>
        <v>0</v>
      </c>
      <c r="GL178" s="581">
        <f t="shared" si="211"/>
        <v>20</v>
      </c>
      <c r="GM178" s="581">
        <f t="shared" si="212"/>
        <v>0</v>
      </c>
      <c r="GN178" s="581">
        <f t="shared" si="213"/>
        <v>-20</v>
      </c>
      <c r="GO178" s="581">
        <f t="shared" si="214"/>
        <v>0</v>
      </c>
      <c r="GP178" s="581">
        <f t="shared" si="215"/>
        <v>20</v>
      </c>
      <c r="GQ178" s="581">
        <f t="shared" si="216"/>
        <v>0</v>
      </c>
      <c r="GR178" s="581">
        <f t="shared" si="217"/>
        <v>-20</v>
      </c>
      <c r="GS178" s="581">
        <f t="shared" si="218"/>
        <v>0</v>
      </c>
      <c r="GT178" s="581">
        <f t="shared" si="219"/>
        <v>20</v>
      </c>
      <c r="GU178" s="581">
        <f t="shared" si="220"/>
        <v>0</v>
      </c>
      <c r="GV178" s="581">
        <f t="shared" si="221"/>
        <v>-20</v>
      </c>
      <c r="GW178" s="581">
        <f t="shared" si="222"/>
        <v>0</v>
      </c>
      <c r="GX178" s="581">
        <f t="shared" si="223"/>
        <v>20</v>
      </c>
      <c r="GY178" s="581">
        <f t="shared" si="224"/>
        <v>0</v>
      </c>
    </row>
    <row r="179" spans="1:207" ht="16.5" thickTop="1" thickBot="1" x14ac:dyDescent="0.3">
      <c r="A179" s="581">
        <v>1780</v>
      </c>
      <c r="B179" s="584" t="s">
        <v>139</v>
      </c>
      <c r="C179" s="581">
        <f t="shared" si="298"/>
        <v>24</v>
      </c>
      <c r="D179" s="581">
        <f t="shared" si="225"/>
        <v>2409</v>
      </c>
      <c r="E179" s="581">
        <v>1780</v>
      </c>
      <c r="F179" s="581">
        <f t="shared" si="299"/>
        <v>9</v>
      </c>
      <c r="G179" s="582" t="str">
        <f t="shared" si="300"/>
        <v>Blanc nacré</v>
      </c>
      <c r="H179" s="581">
        <v>20</v>
      </c>
      <c r="I179" s="581">
        <v>0</v>
      </c>
      <c r="J179" s="581">
        <v>-20</v>
      </c>
      <c r="K179" s="581">
        <v>0</v>
      </c>
      <c r="L179" s="581">
        <f t="shared" si="226"/>
        <v>20</v>
      </c>
      <c r="M179" s="581">
        <f t="shared" si="227"/>
        <v>0</v>
      </c>
      <c r="N179" s="581">
        <f t="shared" si="228"/>
        <v>-20</v>
      </c>
      <c r="O179" s="581">
        <f t="shared" si="229"/>
        <v>0</v>
      </c>
      <c r="P179" s="581">
        <f t="shared" si="230"/>
        <v>20</v>
      </c>
      <c r="Q179" s="581">
        <f t="shared" si="231"/>
        <v>0</v>
      </c>
      <c r="R179" s="581">
        <f t="shared" si="232"/>
        <v>-20</v>
      </c>
      <c r="S179" s="581">
        <f t="shared" si="233"/>
        <v>0</v>
      </c>
      <c r="T179" s="581">
        <f t="shared" si="234"/>
        <v>20</v>
      </c>
      <c r="U179" s="581">
        <f t="shared" si="235"/>
        <v>0</v>
      </c>
      <c r="V179" s="581">
        <f t="shared" si="236"/>
        <v>-20</v>
      </c>
      <c r="W179" s="581">
        <f t="shared" si="237"/>
        <v>0</v>
      </c>
      <c r="X179" s="581">
        <f t="shared" si="238"/>
        <v>20</v>
      </c>
      <c r="Y179" s="581">
        <f t="shared" si="239"/>
        <v>0</v>
      </c>
      <c r="Z179" s="581">
        <f t="shared" si="240"/>
        <v>-20</v>
      </c>
      <c r="AA179" s="581">
        <f t="shared" si="241"/>
        <v>0</v>
      </c>
      <c r="AB179" s="581">
        <f t="shared" si="242"/>
        <v>20</v>
      </c>
      <c r="AC179" s="581">
        <f t="shared" si="243"/>
        <v>0</v>
      </c>
      <c r="AD179" s="581">
        <f t="shared" si="244"/>
        <v>-20</v>
      </c>
      <c r="AE179" s="581">
        <f t="shared" si="245"/>
        <v>0</v>
      </c>
      <c r="AF179" s="581">
        <f t="shared" si="246"/>
        <v>20</v>
      </c>
      <c r="AG179" s="581">
        <f t="shared" si="247"/>
        <v>0</v>
      </c>
      <c r="AH179" s="581">
        <f t="shared" si="248"/>
        <v>-20</v>
      </c>
      <c r="AI179" s="581">
        <f t="shared" si="249"/>
        <v>0</v>
      </c>
      <c r="AJ179" s="581">
        <f t="shared" si="250"/>
        <v>20</v>
      </c>
      <c r="AK179" s="581">
        <f t="shared" si="251"/>
        <v>0</v>
      </c>
      <c r="AL179" s="581">
        <f t="shared" si="252"/>
        <v>-20</v>
      </c>
      <c r="AM179" s="581">
        <f t="shared" si="253"/>
        <v>0</v>
      </c>
      <c r="AN179" s="581">
        <f t="shared" si="254"/>
        <v>20</v>
      </c>
      <c r="AO179" s="581">
        <f t="shared" si="255"/>
        <v>0</v>
      </c>
      <c r="AP179" s="581">
        <f t="shared" si="256"/>
        <v>-20</v>
      </c>
      <c r="AQ179" s="581">
        <f t="shared" si="257"/>
        <v>0</v>
      </c>
      <c r="AR179" s="581">
        <f t="shared" si="258"/>
        <v>20</v>
      </c>
      <c r="AS179" s="581">
        <f t="shared" si="259"/>
        <v>0</v>
      </c>
      <c r="AT179" s="581">
        <f t="shared" si="260"/>
        <v>-20</v>
      </c>
      <c r="AU179" s="581">
        <f t="shared" si="261"/>
        <v>0</v>
      </c>
      <c r="AV179" s="581">
        <f t="shared" si="262"/>
        <v>20</v>
      </c>
      <c r="AW179" s="581">
        <f t="shared" si="263"/>
        <v>0</v>
      </c>
      <c r="AX179" s="581">
        <f t="shared" si="264"/>
        <v>-20</v>
      </c>
      <c r="AY179" s="581">
        <f t="shared" si="265"/>
        <v>0</v>
      </c>
      <c r="AZ179" s="581">
        <f t="shared" si="266"/>
        <v>20</v>
      </c>
      <c r="BA179" s="581">
        <f t="shared" si="267"/>
        <v>0</v>
      </c>
      <c r="BB179" s="581">
        <f t="shared" si="268"/>
        <v>-20</v>
      </c>
      <c r="BC179" s="581">
        <f t="shared" si="269"/>
        <v>0</v>
      </c>
      <c r="BD179" s="581">
        <f t="shared" si="270"/>
        <v>20</v>
      </c>
      <c r="BE179" s="581">
        <f t="shared" si="271"/>
        <v>0</v>
      </c>
      <c r="BF179" s="581">
        <f>H179*((Resultat_liste!$M181+20)/20)+Resultat_liste!$J181</f>
        <v>24</v>
      </c>
      <c r="BG179" s="581">
        <f>I179*((Resultat_liste!$M181+20)/20)+Resultat_liste!$J181</f>
        <v>-5</v>
      </c>
      <c r="BH179" s="581">
        <f>J179*((Resultat_liste!$M181+20)/20)+Resultat_liste!$J181</f>
        <v>-34</v>
      </c>
      <c r="BI179" s="581">
        <f>K179*((Resultat_liste!$M181+20)/20)+Resultat_liste!$J181</f>
        <v>-5</v>
      </c>
      <c r="BJ179" s="581">
        <f>L179*((Resultat_liste!$M181+20)/20)+Resultat_liste!$J181</f>
        <v>24</v>
      </c>
      <c r="BK179" s="581">
        <f>M179*((Resultat_liste!$M181+20)/20)+Resultat_liste!$J181</f>
        <v>-5</v>
      </c>
      <c r="BL179" s="581">
        <f>N179*((Resultat_liste!$M181+20)/20)+Resultat_liste!$J181</f>
        <v>-34</v>
      </c>
      <c r="BM179" s="581">
        <f>O179*((Resultat_liste!$M181+20)/20)+Resultat_liste!$J181</f>
        <v>-5</v>
      </c>
      <c r="BN179" s="581">
        <f>P179*((Resultat_liste!$M181+20)/20)+Resultat_liste!$J181</f>
        <v>24</v>
      </c>
      <c r="BO179" s="581">
        <f>Q179*((Resultat_liste!$M181+20)/20)+Resultat_liste!$J181</f>
        <v>-5</v>
      </c>
      <c r="BP179" s="581">
        <f>R179*((Resultat_liste!$M181+20)/20)+Resultat_liste!$J181</f>
        <v>-34</v>
      </c>
      <c r="BQ179" s="581">
        <f>S179*((Resultat_liste!$M181+20)/20)+Resultat_liste!$J181</f>
        <v>-5</v>
      </c>
      <c r="BR179" s="581">
        <f>T179*((Resultat_liste!$M181+20)/20)+Resultat_liste!$J181</f>
        <v>24</v>
      </c>
      <c r="BS179" s="581">
        <f>U179*((Resultat_liste!$M181+20)/20)+Resultat_liste!$J181</f>
        <v>-5</v>
      </c>
      <c r="BT179" s="581">
        <f>V179*((Resultat_liste!$M181+20)/20)+Resultat_liste!$J181</f>
        <v>-34</v>
      </c>
      <c r="BU179" s="581">
        <f>W179*((Resultat_liste!$M181+20)/20)+Resultat_liste!$J181</f>
        <v>-5</v>
      </c>
      <c r="BV179" s="581">
        <f>X179*((Resultat_liste!$M181+20)/20)+Resultat_liste!$J181</f>
        <v>24</v>
      </c>
      <c r="BW179" s="581">
        <f>Y179*((Resultat_liste!$M181+20)/20)+Resultat_liste!$J181</f>
        <v>-5</v>
      </c>
      <c r="BX179" s="581">
        <f>Z179*((Resultat_liste!$M181+20)/20)+Resultat_liste!$J181</f>
        <v>-34</v>
      </c>
      <c r="BY179" s="581">
        <f>AA179*((Resultat_liste!$M181+20)/20)+Resultat_liste!$J181</f>
        <v>-5</v>
      </c>
      <c r="BZ179" s="581">
        <f>AB179*((Resultat_liste!$M181+20)/20)+Resultat_liste!$J181</f>
        <v>24</v>
      </c>
      <c r="CA179" s="581">
        <f>AC179*((Resultat_liste!$M181+20)/20)+Resultat_liste!$J181</f>
        <v>-5</v>
      </c>
      <c r="CB179" s="581">
        <f>AD179*((Resultat_liste!$M181+20)/20)+Resultat_liste!$J181</f>
        <v>-34</v>
      </c>
      <c r="CC179" s="581">
        <f>AE179*((Resultat_liste!$M181+20)/20)+Resultat_liste!$J181</f>
        <v>-5</v>
      </c>
      <c r="CD179" s="581">
        <f>AF179*((Resultat_liste!$M181+20)/20)+Resultat_liste!$J181</f>
        <v>24</v>
      </c>
      <c r="CE179" s="581">
        <f>AG179*((Resultat_liste!$M181+20)/20)+Resultat_liste!$J181</f>
        <v>-5</v>
      </c>
      <c r="CF179" s="581">
        <f>AH179*((Resultat_liste!$M181+20)/20)+Resultat_liste!$J181</f>
        <v>-34</v>
      </c>
      <c r="CG179" s="581">
        <f>AI179*((Resultat_liste!$M181+20)/20)+Resultat_liste!$J181</f>
        <v>-5</v>
      </c>
      <c r="CH179" s="581">
        <f>AJ179*((Resultat_liste!$M181+20)/20)+Resultat_liste!$J181</f>
        <v>24</v>
      </c>
      <c r="CI179" s="581">
        <f>AK179*((Resultat_liste!$M181+20)/20)+Resultat_liste!$J181</f>
        <v>-5</v>
      </c>
      <c r="CJ179" s="581">
        <f>AL179*((Resultat_liste!$M181+20)/20)+Resultat_liste!$J181</f>
        <v>-34</v>
      </c>
      <c r="CK179" s="581">
        <f>AM179*((Resultat_liste!$M181+20)/20)+Resultat_liste!$J181</f>
        <v>-5</v>
      </c>
      <c r="CL179" s="581">
        <f>AN179*((Resultat_liste!$M181+20)/20)+Resultat_liste!$J181</f>
        <v>24</v>
      </c>
      <c r="CM179" s="581">
        <f>AO179*((Resultat_liste!$M181+20)/20)+Resultat_liste!$J181</f>
        <v>-5</v>
      </c>
      <c r="CN179" s="581">
        <f>AP179*((Resultat_liste!$M181+20)/20)+Resultat_liste!$J181</f>
        <v>-34</v>
      </c>
      <c r="CO179" s="581">
        <f>AQ179*((Resultat_liste!$M181+20)/20)+Resultat_liste!$J181</f>
        <v>-5</v>
      </c>
      <c r="CP179" s="581">
        <f>AR179*((Resultat_liste!$M181+20)/20)+Resultat_liste!$J181</f>
        <v>24</v>
      </c>
      <c r="CQ179" s="581">
        <f>AS179*((Resultat_liste!$M181+20)/20)+Resultat_liste!$J181</f>
        <v>-5</v>
      </c>
      <c r="CR179" s="581">
        <f>AT179*((Resultat_liste!$M181+20)/20)+Resultat_liste!$J181</f>
        <v>-34</v>
      </c>
      <c r="CS179" s="581">
        <f>AU179*((Resultat_liste!$M181+20)/20)+Resultat_liste!$J181</f>
        <v>-5</v>
      </c>
      <c r="CT179" s="581">
        <f>AV179*((Resultat_liste!$M181+20)/20)+Resultat_liste!$J181</f>
        <v>24</v>
      </c>
      <c r="CU179" s="581">
        <f>AW179*((Resultat_liste!$M181+20)/20)+Resultat_liste!$J181</f>
        <v>-5</v>
      </c>
      <c r="CV179" s="581">
        <f>AX179*((Resultat_liste!$M181+20)/20)+Resultat_liste!$J181</f>
        <v>-34</v>
      </c>
      <c r="CW179" s="581">
        <f>AY179*((Resultat_liste!$M181+20)/20)+Resultat_liste!$J181</f>
        <v>-5</v>
      </c>
      <c r="CX179" s="581">
        <f>AZ179*((Resultat_liste!$M181+20)/20)+Resultat_liste!$J181</f>
        <v>24</v>
      </c>
      <c r="CY179" s="581">
        <f>BA179*((Resultat_liste!$M181+20)/20)+Resultat_liste!$J181</f>
        <v>-5</v>
      </c>
      <c r="CZ179" s="581">
        <f>BB179*((Resultat_liste!$M181+20)/20)+Resultat_liste!$J181</f>
        <v>-34</v>
      </c>
      <c r="DA179" s="581">
        <f>BC179*((Resultat_liste!$M181+20)/20)+Resultat_liste!$J181</f>
        <v>-5</v>
      </c>
      <c r="DB179" s="581">
        <f>BD179*((Resultat_liste!$M181+20)/20)+Resultat_liste!$J181</f>
        <v>24</v>
      </c>
      <c r="DC179" s="581">
        <f>BE179*((Resultat_liste!$M181+20)/20)+Resultat_liste!$J181</f>
        <v>-5</v>
      </c>
      <c r="DD179" s="581">
        <f>H179*((Resultat_liste!$Y181+20)/20)+Resultat_liste!$V181</f>
        <v>28</v>
      </c>
      <c r="DE179" s="581">
        <f>I179*((Resultat_liste!$Y181+20)/20)+Resultat_liste!$V181</f>
        <v>0</v>
      </c>
      <c r="DF179" s="581">
        <f>J179*((Resultat_liste!$Y181+20)/20)+Resultat_liste!$V181</f>
        <v>-28</v>
      </c>
      <c r="DG179" s="581">
        <f>K179*((Resultat_liste!$Y181+20)/20)+Resultat_liste!$V181</f>
        <v>0</v>
      </c>
      <c r="DH179" s="581">
        <f>L179*((Resultat_liste!$Y181+20)/20)+Resultat_liste!$V181</f>
        <v>28</v>
      </c>
      <c r="DI179" s="581">
        <f>M179*((Resultat_liste!$Y181+20)/20)+Resultat_liste!$V181</f>
        <v>0</v>
      </c>
      <c r="DJ179" s="581">
        <f>N179*((Resultat_liste!$Y181+20)/20)+Resultat_liste!$V181</f>
        <v>-28</v>
      </c>
      <c r="DK179" s="581">
        <f>O179*((Resultat_liste!$Y181+20)/20)+Resultat_liste!$V181</f>
        <v>0</v>
      </c>
      <c r="DL179" s="581">
        <f>P179*((Resultat_liste!$Y181+20)/20)+Resultat_liste!$V181</f>
        <v>28</v>
      </c>
      <c r="DM179" s="581">
        <f>Q179*((Resultat_liste!$Y181+20)/20)+Resultat_liste!$V181</f>
        <v>0</v>
      </c>
      <c r="DN179" s="581">
        <f>R179*((Resultat_liste!$Y181+20)/20)+Resultat_liste!$V181</f>
        <v>-28</v>
      </c>
      <c r="DO179" s="581">
        <f>S179*((Resultat_liste!$Y181+20)/20)+Resultat_liste!$V181</f>
        <v>0</v>
      </c>
      <c r="DP179" s="581">
        <f>T179*((Resultat_liste!$Y181+20)/20)+Resultat_liste!$V181</f>
        <v>28</v>
      </c>
      <c r="DQ179" s="581">
        <f>U179*((Resultat_liste!$Y181+20)/20)+Resultat_liste!$V181</f>
        <v>0</v>
      </c>
      <c r="DR179" s="581">
        <f>V179*((Resultat_liste!$Y181+20)/20)+Resultat_liste!$V181</f>
        <v>-28</v>
      </c>
      <c r="DS179" s="581">
        <f>W179*((Resultat_liste!$Y181+20)/20)+Resultat_liste!$V181</f>
        <v>0</v>
      </c>
      <c r="DT179" s="581">
        <f>X179*((Resultat_liste!$Y181+20)/20)+Resultat_liste!$V181</f>
        <v>28</v>
      </c>
      <c r="DU179" s="581">
        <f>Y179*((Resultat_liste!$Y181+20)/20)+Resultat_liste!$V181</f>
        <v>0</v>
      </c>
      <c r="DV179" s="581">
        <f>Z179*((Resultat_liste!$Y181+20)/20)+Resultat_liste!$V181</f>
        <v>-28</v>
      </c>
      <c r="DW179" s="581">
        <f>AA179*((Resultat_liste!$Y181+20)/20)+Resultat_liste!$V181</f>
        <v>0</v>
      </c>
      <c r="DX179" s="581">
        <f>AB179*((Resultat_liste!$Y181+20)/20)+Resultat_liste!$V181</f>
        <v>28</v>
      </c>
      <c r="DY179" s="581">
        <f>AC179*((Resultat_liste!$Y181+20)/20)+Resultat_liste!$V181</f>
        <v>0</v>
      </c>
      <c r="DZ179" s="581">
        <f>AD179*((Resultat_liste!$Y181+20)/20)+Resultat_liste!$V181</f>
        <v>-28</v>
      </c>
      <c r="EA179" s="581">
        <f>AE179*((Resultat_liste!$Y181+20)/20)+Resultat_liste!$V181</f>
        <v>0</v>
      </c>
      <c r="EB179" s="581">
        <f>AF179*((Resultat_liste!$Y181+20)/20)+Resultat_liste!$V181</f>
        <v>28</v>
      </c>
      <c r="EC179" s="581">
        <f>AG179*((Resultat_liste!$Y181+20)/20)+Resultat_liste!$V181</f>
        <v>0</v>
      </c>
      <c r="ED179" s="581">
        <f>AH179*((Resultat_liste!$Y181+20)/20)+Resultat_liste!$V181</f>
        <v>-28</v>
      </c>
      <c r="EE179" s="581">
        <f>AI179*((Resultat_liste!$Y181+20)/20)+Resultat_liste!$V181</f>
        <v>0</v>
      </c>
      <c r="EF179" s="581">
        <f>AJ179*((Resultat_liste!$Y181+20)/20)+Resultat_liste!$V181</f>
        <v>28</v>
      </c>
      <c r="EG179" s="581">
        <f>AK179*((Resultat_liste!$Y181+20)/20)+Resultat_liste!$V181</f>
        <v>0</v>
      </c>
      <c r="EH179" s="581">
        <f>AL179*((Resultat_liste!$Y181+20)/20)+Resultat_liste!$V181</f>
        <v>-28</v>
      </c>
      <c r="EI179" s="581">
        <f>AM179*((Resultat_liste!$Y181+20)/20)+Resultat_liste!$V181</f>
        <v>0</v>
      </c>
      <c r="EJ179" s="581">
        <f>AN179*((Resultat_liste!$Y181+20)/20)+Resultat_liste!$V181</f>
        <v>28</v>
      </c>
      <c r="EK179" s="581">
        <f>AO179*((Resultat_liste!$Y181+20)/20)+Resultat_liste!$V181</f>
        <v>0</v>
      </c>
      <c r="EL179" s="581">
        <f>AP179*((Resultat_liste!$Y181+20)/20)+Resultat_liste!$V181</f>
        <v>-28</v>
      </c>
      <c r="EM179" s="581">
        <f>AQ179*((Resultat_liste!$Y181+20)/20)+Resultat_liste!$V181</f>
        <v>0</v>
      </c>
      <c r="EN179" s="581">
        <f>AR179*((Resultat_liste!$Y181+20)/20)+Resultat_liste!$V181</f>
        <v>28</v>
      </c>
      <c r="EO179" s="581">
        <f>AS179*((Resultat_liste!$Y181+20)/20)+Resultat_liste!$V181</f>
        <v>0</v>
      </c>
      <c r="EP179" s="581">
        <f>AT179*((Resultat_liste!$Y181+20)/20)+Resultat_liste!$V181</f>
        <v>-28</v>
      </c>
      <c r="EQ179" s="581">
        <f>AU179*((Resultat_liste!$Y181+20)/20)+Resultat_liste!$V181</f>
        <v>0</v>
      </c>
      <c r="ER179" s="581">
        <f>AV179*((Resultat_liste!$Y181+20)/20)+Resultat_liste!$V181</f>
        <v>28</v>
      </c>
      <c r="ES179" s="581">
        <f>AW179*((Resultat_liste!$Y181+20)/20)+Resultat_liste!$V181</f>
        <v>0</v>
      </c>
      <c r="ET179" s="581">
        <f>AX179*((Resultat_liste!$Y181+20)/20)+Resultat_liste!$V181</f>
        <v>-28</v>
      </c>
      <c r="EU179" s="581">
        <f>AY179*((Resultat_liste!$Y181+20)/20)+Resultat_liste!$V181</f>
        <v>0</v>
      </c>
      <c r="EV179" s="581">
        <f>AZ179*((Resultat_liste!$Y181+20)/20)+Resultat_liste!$V181</f>
        <v>28</v>
      </c>
      <c r="EW179" s="581">
        <f>BA179*((Resultat_liste!$Y181+20)/20)+Resultat_liste!$V181</f>
        <v>0</v>
      </c>
      <c r="EX179" s="581">
        <f>BB179*((Resultat_liste!$Y181+20)/20)+Resultat_liste!$V181</f>
        <v>-28</v>
      </c>
      <c r="EY179" s="581">
        <f>BC179*((Resultat_liste!$Y181+20)/20)+Resultat_liste!$V181</f>
        <v>0</v>
      </c>
      <c r="EZ179" s="581">
        <f>BD179*((Resultat_liste!$Y181+20)/20)+Resultat_liste!$V181</f>
        <v>28</v>
      </c>
      <c r="FA179" s="581">
        <f>BE179*((Resultat_liste!$Y181+20)/20)+Resultat_liste!$V181</f>
        <v>0</v>
      </c>
      <c r="FB179" s="581">
        <f t="shared" si="272"/>
        <v>20</v>
      </c>
      <c r="FC179" s="581">
        <f t="shared" si="273"/>
        <v>0</v>
      </c>
      <c r="FD179" s="581">
        <f t="shared" si="274"/>
        <v>-20</v>
      </c>
      <c r="FE179" s="581">
        <f t="shared" si="275"/>
        <v>0</v>
      </c>
      <c r="FF179" s="581">
        <f t="shared" si="276"/>
        <v>20</v>
      </c>
      <c r="FG179" s="581">
        <f t="shared" si="277"/>
        <v>0</v>
      </c>
      <c r="FH179" s="581">
        <f t="shared" si="278"/>
        <v>-20</v>
      </c>
      <c r="FI179" s="581">
        <f t="shared" si="279"/>
        <v>0</v>
      </c>
      <c r="FJ179" s="581">
        <f t="shared" si="280"/>
        <v>20</v>
      </c>
      <c r="FK179" s="581">
        <f t="shared" si="281"/>
        <v>0</v>
      </c>
      <c r="FL179" s="581">
        <f t="shared" si="282"/>
        <v>-20</v>
      </c>
      <c r="FM179" s="581">
        <f t="shared" si="283"/>
        <v>0</v>
      </c>
      <c r="FN179" s="581">
        <f t="shared" si="284"/>
        <v>20</v>
      </c>
      <c r="FO179" s="581">
        <f t="shared" si="285"/>
        <v>0</v>
      </c>
      <c r="FP179" s="581">
        <f t="shared" si="286"/>
        <v>-20</v>
      </c>
      <c r="FQ179" s="581">
        <f t="shared" si="287"/>
        <v>0</v>
      </c>
      <c r="FR179" s="581">
        <f t="shared" si="288"/>
        <v>20</v>
      </c>
      <c r="FS179" s="581">
        <f t="shared" si="289"/>
        <v>0</v>
      </c>
      <c r="FT179" s="581">
        <f t="shared" si="290"/>
        <v>-20</v>
      </c>
      <c r="FU179" s="581">
        <f t="shared" si="291"/>
        <v>0</v>
      </c>
      <c r="FV179" s="581">
        <f t="shared" si="292"/>
        <v>20</v>
      </c>
      <c r="FW179" s="581">
        <f t="shared" si="293"/>
        <v>0</v>
      </c>
      <c r="FX179" s="581">
        <f t="shared" si="294"/>
        <v>-20</v>
      </c>
      <c r="FY179" s="581">
        <f t="shared" si="295"/>
        <v>0</v>
      </c>
      <c r="FZ179" s="581">
        <f t="shared" si="296"/>
        <v>20</v>
      </c>
      <c r="GA179" s="581">
        <f t="shared" si="297"/>
        <v>0</v>
      </c>
      <c r="GB179" s="581">
        <f t="shared" si="201"/>
        <v>-20</v>
      </c>
      <c r="GC179" s="581">
        <f t="shared" si="202"/>
        <v>0</v>
      </c>
      <c r="GD179" s="581">
        <f t="shared" si="203"/>
        <v>20</v>
      </c>
      <c r="GE179" s="581">
        <f t="shared" si="204"/>
        <v>0</v>
      </c>
      <c r="GF179" s="581">
        <f t="shared" si="205"/>
        <v>-20</v>
      </c>
      <c r="GG179" s="581">
        <f t="shared" si="206"/>
        <v>0</v>
      </c>
      <c r="GH179" s="581">
        <f t="shared" si="207"/>
        <v>20</v>
      </c>
      <c r="GI179" s="581">
        <f t="shared" si="208"/>
        <v>0</v>
      </c>
      <c r="GJ179" s="581">
        <f t="shared" si="209"/>
        <v>-20</v>
      </c>
      <c r="GK179" s="581">
        <f t="shared" si="210"/>
        <v>0</v>
      </c>
      <c r="GL179" s="581">
        <f t="shared" si="211"/>
        <v>20</v>
      </c>
      <c r="GM179" s="581">
        <f t="shared" si="212"/>
        <v>0</v>
      </c>
      <c r="GN179" s="581">
        <f t="shared" si="213"/>
        <v>-20</v>
      </c>
      <c r="GO179" s="581">
        <f t="shared" si="214"/>
        <v>0</v>
      </c>
      <c r="GP179" s="581">
        <f t="shared" si="215"/>
        <v>20</v>
      </c>
      <c r="GQ179" s="581">
        <f t="shared" si="216"/>
        <v>0</v>
      </c>
      <c r="GR179" s="581">
        <f t="shared" si="217"/>
        <v>-20</v>
      </c>
      <c r="GS179" s="581">
        <f t="shared" si="218"/>
        <v>0</v>
      </c>
      <c r="GT179" s="581">
        <f t="shared" si="219"/>
        <v>20</v>
      </c>
      <c r="GU179" s="581">
        <f t="shared" si="220"/>
        <v>0</v>
      </c>
      <c r="GV179" s="581">
        <f t="shared" si="221"/>
        <v>-20</v>
      </c>
      <c r="GW179" s="581">
        <f t="shared" si="222"/>
        <v>0</v>
      </c>
      <c r="GX179" s="581">
        <f t="shared" si="223"/>
        <v>20</v>
      </c>
      <c r="GY179" s="581">
        <f t="shared" si="224"/>
        <v>0</v>
      </c>
    </row>
    <row r="180" spans="1:207" ht="16.5" thickTop="1" thickBot="1" x14ac:dyDescent="0.3">
      <c r="A180" s="581">
        <v>1790</v>
      </c>
      <c r="B180" s="584" t="s">
        <v>139</v>
      </c>
      <c r="C180" s="581">
        <f t="shared" si="298"/>
        <v>24</v>
      </c>
      <c r="D180" s="581">
        <f t="shared" si="225"/>
        <v>2410</v>
      </c>
      <c r="E180" s="581">
        <v>1790</v>
      </c>
      <c r="F180" s="581">
        <f t="shared" si="299"/>
        <v>10</v>
      </c>
      <c r="G180" s="582" t="str">
        <f t="shared" si="300"/>
        <v>Blanc nacré</v>
      </c>
      <c r="H180" s="581">
        <v>20</v>
      </c>
      <c r="I180" s="581">
        <v>0</v>
      </c>
      <c r="J180" s="581">
        <v>-20</v>
      </c>
      <c r="K180" s="581">
        <v>0</v>
      </c>
      <c r="L180" s="581">
        <f t="shared" si="226"/>
        <v>20</v>
      </c>
      <c r="M180" s="581">
        <f t="shared" si="227"/>
        <v>0</v>
      </c>
      <c r="N180" s="581">
        <f t="shared" si="228"/>
        <v>-20</v>
      </c>
      <c r="O180" s="581">
        <f t="shared" si="229"/>
        <v>0</v>
      </c>
      <c r="P180" s="581">
        <f t="shared" si="230"/>
        <v>20</v>
      </c>
      <c r="Q180" s="581">
        <f t="shared" si="231"/>
        <v>0</v>
      </c>
      <c r="R180" s="581">
        <f t="shared" si="232"/>
        <v>-20</v>
      </c>
      <c r="S180" s="581">
        <f t="shared" si="233"/>
        <v>0</v>
      </c>
      <c r="T180" s="581">
        <f t="shared" si="234"/>
        <v>20</v>
      </c>
      <c r="U180" s="581">
        <f t="shared" si="235"/>
        <v>0</v>
      </c>
      <c r="V180" s="581">
        <f t="shared" si="236"/>
        <v>-20</v>
      </c>
      <c r="W180" s="581">
        <f t="shared" si="237"/>
        <v>0</v>
      </c>
      <c r="X180" s="581">
        <f t="shared" si="238"/>
        <v>20</v>
      </c>
      <c r="Y180" s="581">
        <f t="shared" si="239"/>
        <v>0</v>
      </c>
      <c r="Z180" s="581">
        <f t="shared" si="240"/>
        <v>-20</v>
      </c>
      <c r="AA180" s="581">
        <f t="shared" si="241"/>
        <v>0</v>
      </c>
      <c r="AB180" s="581">
        <f t="shared" si="242"/>
        <v>20</v>
      </c>
      <c r="AC180" s="581">
        <f t="shared" si="243"/>
        <v>0</v>
      </c>
      <c r="AD180" s="581">
        <f t="shared" si="244"/>
        <v>-20</v>
      </c>
      <c r="AE180" s="581">
        <f t="shared" si="245"/>
        <v>0</v>
      </c>
      <c r="AF180" s="581">
        <f t="shared" si="246"/>
        <v>20</v>
      </c>
      <c r="AG180" s="581">
        <f t="shared" si="247"/>
        <v>0</v>
      </c>
      <c r="AH180" s="581">
        <f t="shared" si="248"/>
        <v>-20</v>
      </c>
      <c r="AI180" s="581">
        <f t="shared" si="249"/>
        <v>0</v>
      </c>
      <c r="AJ180" s="581">
        <f t="shared" si="250"/>
        <v>20</v>
      </c>
      <c r="AK180" s="581">
        <f t="shared" si="251"/>
        <v>0</v>
      </c>
      <c r="AL180" s="581">
        <f t="shared" si="252"/>
        <v>-20</v>
      </c>
      <c r="AM180" s="581">
        <f t="shared" si="253"/>
        <v>0</v>
      </c>
      <c r="AN180" s="581">
        <f t="shared" si="254"/>
        <v>20</v>
      </c>
      <c r="AO180" s="581">
        <f t="shared" si="255"/>
        <v>0</v>
      </c>
      <c r="AP180" s="581">
        <f t="shared" si="256"/>
        <v>-20</v>
      </c>
      <c r="AQ180" s="581">
        <f t="shared" si="257"/>
        <v>0</v>
      </c>
      <c r="AR180" s="581">
        <f t="shared" si="258"/>
        <v>20</v>
      </c>
      <c r="AS180" s="581">
        <f t="shared" si="259"/>
        <v>0</v>
      </c>
      <c r="AT180" s="581">
        <f t="shared" si="260"/>
        <v>-20</v>
      </c>
      <c r="AU180" s="581">
        <f t="shared" si="261"/>
        <v>0</v>
      </c>
      <c r="AV180" s="581">
        <f t="shared" si="262"/>
        <v>20</v>
      </c>
      <c r="AW180" s="581">
        <f t="shared" si="263"/>
        <v>0</v>
      </c>
      <c r="AX180" s="581">
        <f t="shared" si="264"/>
        <v>-20</v>
      </c>
      <c r="AY180" s="581">
        <f t="shared" si="265"/>
        <v>0</v>
      </c>
      <c r="AZ180" s="581">
        <f t="shared" si="266"/>
        <v>20</v>
      </c>
      <c r="BA180" s="581">
        <f t="shared" si="267"/>
        <v>0</v>
      </c>
      <c r="BB180" s="581">
        <f t="shared" si="268"/>
        <v>-20</v>
      </c>
      <c r="BC180" s="581">
        <f t="shared" si="269"/>
        <v>0</v>
      </c>
      <c r="BD180" s="581">
        <f t="shared" si="270"/>
        <v>20</v>
      </c>
      <c r="BE180" s="581">
        <f t="shared" si="271"/>
        <v>0</v>
      </c>
      <c r="BF180" s="581">
        <f>H180*((Resultat_liste!$M182+20)/20)+Resultat_liste!$J182</f>
        <v>20</v>
      </c>
      <c r="BG180" s="581">
        <f>I180*((Resultat_liste!$M182+20)/20)+Resultat_liste!$J182</f>
        <v>8</v>
      </c>
      <c r="BH180" s="581">
        <f>J180*((Resultat_liste!$M182+20)/20)+Resultat_liste!$J182</f>
        <v>-4</v>
      </c>
      <c r="BI180" s="581">
        <f>K180*((Resultat_liste!$M182+20)/20)+Resultat_liste!$J182</f>
        <v>8</v>
      </c>
      <c r="BJ180" s="581">
        <f>L180*((Resultat_liste!$M182+20)/20)+Resultat_liste!$J182</f>
        <v>20</v>
      </c>
      <c r="BK180" s="581">
        <f>M180*((Resultat_liste!$M182+20)/20)+Resultat_liste!$J182</f>
        <v>8</v>
      </c>
      <c r="BL180" s="581">
        <f>N180*((Resultat_liste!$M182+20)/20)+Resultat_liste!$J182</f>
        <v>-4</v>
      </c>
      <c r="BM180" s="581">
        <f>O180*((Resultat_liste!$M182+20)/20)+Resultat_liste!$J182</f>
        <v>8</v>
      </c>
      <c r="BN180" s="581">
        <f>P180*((Resultat_liste!$M182+20)/20)+Resultat_liste!$J182</f>
        <v>20</v>
      </c>
      <c r="BO180" s="581">
        <f>Q180*((Resultat_liste!$M182+20)/20)+Resultat_liste!$J182</f>
        <v>8</v>
      </c>
      <c r="BP180" s="581">
        <f>R180*((Resultat_liste!$M182+20)/20)+Resultat_liste!$J182</f>
        <v>-4</v>
      </c>
      <c r="BQ180" s="581">
        <f>S180*((Resultat_liste!$M182+20)/20)+Resultat_liste!$J182</f>
        <v>8</v>
      </c>
      <c r="BR180" s="581">
        <f>T180*((Resultat_liste!$M182+20)/20)+Resultat_liste!$J182</f>
        <v>20</v>
      </c>
      <c r="BS180" s="581">
        <f>U180*((Resultat_liste!$M182+20)/20)+Resultat_liste!$J182</f>
        <v>8</v>
      </c>
      <c r="BT180" s="581">
        <f>V180*((Resultat_liste!$M182+20)/20)+Resultat_liste!$J182</f>
        <v>-4</v>
      </c>
      <c r="BU180" s="581">
        <f>W180*((Resultat_liste!$M182+20)/20)+Resultat_liste!$J182</f>
        <v>8</v>
      </c>
      <c r="BV180" s="581">
        <f>X180*((Resultat_liste!$M182+20)/20)+Resultat_liste!$J182</f>
        <v>20</v>
      </c>
      <c r="BW180" s="581">
        <f>Y180*((Resultat_liste!$M182+20)/20)+Resultat_liste!$J182</f>
        <v>8</v>
      </c>
      <c r="BX180" s="581">
        <f>Z180*((Resultat_liste!$M182+20)/20)+Resultat_liste!$J182</f>
        <v>-4</v>
      </c>
      <c r="BY180" s="581">
        <f>AA180*((Resultat_liste!$M182+20)/20)+Resultat_liste!$J182</f>
        <v>8</v>
      </c>
      <c r="BZ180" s="581">
        <f>AB180*((Resultat_liste!$M182+20)/20)+Resultat_liste!$J182</f>
        <v>20</v>
      </c>
      <c r="CA180" s="581">
        <f>AC180*((Resultat_liste!$M182+20)/20)+Resultat_liste!$J182</f>
        <v>8</v>
      </c>
      <c r="CB180" s="581">
        <f>AD180*((Resultat_liste!$M182+20)/20)+Resultat_liste!$J182</f>
        <v>-4</v>
      </c>
      <c r="CC180" s="581">
        <f>AE180*((Resultat_liste!$M182+20)/20)+Resultat_liste!$J182</f>
        <v>8</v>
      </c>
      <c r="CD180" s="581">
        <f>AF180*((Resultat_liste!$M182+20)/20)+Resultat_liste!$J182</f>
        <v>20</v>
      </c>
      <c r="CE180" s="581">
        <f>AG180*((Resultat_liste!$M182+20)/20)+Resultat_liste!$J182</f>
        <v>8</v>
      </c>
      <c r="CF180" s="581">
        <f>AH180*((Resultat_liste!$M182+20)/20)+Resultat_liste!$J182</f>
        <v>-4</v>
      </c>
      <c r="CG180" s="581">
        <f>AI180*((Resultat_liste!$M182+20)/20)+Resultat_liste!$J182</f>
        <v>8</v>
      </c>
      <c r="CH180" s="581">
        <f>AJ180*((Resultat_liste!$M182+20)/20)+Resultat_liste!$J182</f>
        <v>20</v>
      </c>
      <c r="CI180" s="581">
        <f>AK180*((Resultat_liste!$M182+20)/20)+Resultat_liste!$J182</f>
        <v>8</v>
      </c>
      <c r="CJ180" s="581">
        <f>AL180*((Resultat_liste!$M182+20)/20)+Resultat_liste!$J182</f>
        <v>-4</v>
      </c>
      <c r="CK180" s="581">
        <f>AM180*((Resultat_liste!$M182+20)/20)+Resultat_liste!$J182</f>
        <v>8</v>
      </c>
      <c r="CL180" s="581">
        <f>AN180*((Resultat_liste!$M182+20)/20)+Resultat_liste!$J182</f>
        <v>20</v>
      </c>
      <c r="CM180" s="581">
        <f>AO180*((Resultat_liste!$M182+20)/20)+Resultat_liste!$J182</f>
        <v>8</v>
      </c>
      <c r="CN180" s="581">
        <f>AP180*((Resultat_liste!$M182+20)/20)+Resultat_liste!$J182</f>
        <v>-4</v>
      </c>
      <c r="CO180" s="581">
        <f>AQ180*((Resultat_liste!$M182+20)/20)+Resultat_liste!$J182</f>
        <v>8</v>
      </c>
      <c r="CP180" s="581">
        <f>AR180*((Resultat_liste!$M182+20)/20)+Resultat_liste!$J182</f>
        <v>20</v>
      </c>
      <c r="CQ180" s="581">
        <f>AS180*((Resultat_liste!$M182+20)/20)+Resultat_liste!$J182</f>
        <v>8</v>
      </c>
      <c r="CR180" s="581">
        <f>AT180*((Resultat_liste!$M182+20)/20)+Resultat_liste!$J182</f>
        <v>-4</v>
      </c>
      <c r="CS180" s="581">
        <f>AU180*((Resultat_liste!$M182+20)/20)+Resultat_liste!$J182</f>
        <v>8</v>
      </c>
      <c r="CT180" s="581">
        <f>AV180*((Resultat_liste!$M182+20)/20)+Resultat_liste!$J182</f>
        <v>20</v>
      </c>
      <c r="CU180" s="581">
        <f>AW180*((Resultat_liste!$M182+20)/20)+Resultat_liste!$J182</f>
        <v>8</v>
      </c>
      <c r="CV180" s="581">
        <f>AX180*((Resultat_liste!$M182+20)/20)+Resultat_liste!$J182</f>
        <v>-4</v>
      </c>
      <c r="CW180" s="581">
        <f>AY180*((Resultat_liste!$M182+20)/20)+Resultat_liste!$J182</f>
        <v>8</v>
      </c>
      <c r="CX180" s="581">
        <f>AZ180*((Resultat_liste!$M182+20)/20)+Resultat_liste!$J182</f>
        <v>20</v>
      </c>
      <c r="CY180" s="581">
        <f>BA180*((Resultat_liste!$M182+20)/20)+Resultat_liste!$J182</f>
        <v>8</v>
      </c>
      <c r="CZ180" s="581">
        <f>BB180*((Resultat_liste!$M182+20)/20)+Resultat_liste!$J182</f>
        <v>-4</v>
      </c>
      <c r="DA180" s="581">
        <f>BC180*((Resultat_liste!$M182+20)/20)+Resultat_liste!$J182</f>
        <v>8</v>
      </c>
      <c r="DB180" s="581">
        <f>BD180*((Resultat_liste!$M182+20)/20)+Resultat_liste!$J182</f>
        <v>20</v>
      </c>
      <c r="DC180" s="581">
        <f>BE180*((Resultat_liste!$M182+20)/20)+Resultat_liste!$J182</f>
        <v>8</v>
      </c>
      <c r="DD180" s="581">
        <f>H180*((Resultat_liste!$Y182+20)/20)+Resultat_liste!$V182</f>
        <v>35</v>
      </c>
      <c r="DE180" s="581">
        <f>I180*((Resultat_liste!$Y182+20)/20)+Resultat_liste!$V182</f>
        <v>0</v>
      </c>
      <c r="DF180" s="581">
        <f>J180*((Resultat_liste!$Y182+20)/20)+Resultat_liste!$V182</f>
        <v>-35</v>
      </c>
      <c r="DG180" s="581">
        <f>K180*((Resultat_liste!$Y182+20)/20)+Resultat_liste!$V182</f>
        <v>0</v>
      </c>
      <c r="DH180" s="581">
        <f>L180*((Resultat_liste!$Y182+20)/20)+Resultat_liste!$V182</f>
        <v>35</v>
      </c>
      <c r="DI180" s="581">
        <f>M180*((Resultat_liste!$Y182+20)/20)+Resultat_liste!$V182</f>
        <v>0</v>
      </c>
      <c r="DJ180" s="581">
        <f>N180*((Resultat_liste!$Y182+20)/20)+Resultat_liste!$V182</f>
        <v>-35</v>
      </c>
      <c r="DK180" s="581">
        <f>O180*((Resultat_liste!$Y182+20)/20)+Resultat_liste!$V182</f>
        <v>0</v>
      </c>
      <c r="DL180" s="581">
        <f>P180*((Resultat_liste!$Y182+20)/20)+Resultat_liste!$V182</f>
        <v>35</v>
      </c>
      <c r="DM180" s="581">
        <f>Q180*((Resultat_liste!$Y182+20)/20)+Resultat_liste!$V182</f>
        <v>0</v>
      </c>
      <c r="DN180" s="581">
        <f>R180*((Resultat_liste!$Y182+20)/20)+Resultat_liste!$V182</f>
        <v>-35</v>
      </c>
      <c r="DO180" s="581">
        <f>S180*((Resultat_liste!$Y182+20)/20)+Resultat_liste!$V182</f>
        <v>0</v>
      </c>
      <c r="DP180" s="581">
        <f>T180*((Resultat_liste!$Y182+20)/20)+Resultat_liste!$V182</f>
        <v>35</v>
      </c>
      <c r="DQ180" s="581">
        <f>U180*((Resultat_liste!$Y182+20)/20)+Resultat_liste!$V182</f>
        <v>0</v>
      </c>
      <c r="DR180" s="581">
        <f>V180*((Resultat_liste!$Y182+20)/20)+Resultat_liste!$V182</f>
        <v>-35</v>
      </c>
      <c r="DS180" s="581">
        <f>W180*((Resultat_liste!$Y182+20)/20)+Resultat_liste!$V182</f>
        <v>0</v>
      </c>
      <c r="DT180" s="581">
        <f>X180*((Resultat_liste!$Y182+20)/20)+Resultat_liste!$V182</f>
        <v>35</v>
      </c>
      <c r="DU180" s="581">
        <f>Y180*((Resultat_liste!$Y182+20)/20)+Resultat_liste!$V182</f>
        <v>0</v>
      </c>
      <c r="DV180" s="581">
        <f>Z180*((Resultat_liste!$Y182+20)/20)+Resultat_liste!$V182</f>
        <v>-35</v>
      </c>
      <c r="DW180" s="581">
        <f>AA180*((Resultat_liste!$Y182+20)/20)+Resultat_liste!$V182</f>
        <v>0</v>
      </c>
      <c r="DX180" s="581">
        <f>AB180*((Resultat_liste!$Y182+20)/20)+Resultat_liste!$V182</f>
        <v>35</v>
      </c>
      <c r="DY180" s="581">
        <f>AC180*((Resultat_liste!$Y182+20)/20)+Resultat_liste!$V182</f>
        <v>0</v>
      </c>
      <c r="DZ180" s="581">
        <f>AD180*((Resultat_liste!$Y182+20)/20)+Resultat_liste!$V182</f>
        <v>-35</v>
      </c>
      <c r="EA180" s="581">
        <f>AE180*((Resultat_liste!$Y182+20)/20)+Resultat_liste!$V182</f>
        <v>0</v>
      </c>
      <c r="EB180" s="581">
        <f>AF180*((Resultat_liste!$Y182+20)/20)+Resultat_liste!$V182</f>
        <v>35</v>
      </c>
      <c r="EC180" s="581">
        <f>AG180*((Resultat_liste!$Y182+20)/20)+Resultat_liste!$V182</f>
        <v>0</v>
      </c>
      <c r="ED180" s="581">
        <f>AH180*((Resultat_liste!$Y182+20)/20)+Resultat_liste!$V182</f>
        <v>-35</v>
      </c>
      <c r="EE180" s="581">
        <f>AI180*((Resultat_liste!$Y182+20)/20)+Resultat_liste!$V182</f>
        <v>0</v>
      </c>
      <c r="EF180" s="581">
        <f>AJ180*((Resultat_liste!$Y182+20)/20)+Resultat_liste!$V182</f>
        <v>35</v>
      </c>
      <c r="EG180" s="581">
        <f>AK180*((Resultat_liste!$Y182+20)/20)+Resultat_liste!$V182</f>
        <v>0</v>
      </c>
      <c r="EH180" s="581">
        <f>AL180*((Resultat_liste!$Y182+20)/20)+Resultat_liste!$V182</f>
        <v>-35</v>
      </c>
      <c r="EI180" s="581">
        <f>AM180*((Resultat_liste!$Y182+20)/20)+Resultat_liste!$V182</f>
        <v>0</v>
      </c>
      <c r="EJ180" s="581">
        <f>AN180*((Resultat_liste!$Y182+20)/20)+Resultat_liste!$V182</f>
        <v>35</v>
      </c>
      <c r="EK180" s="581">
        <f>AO180*((Resultat_liste!$Y182+20)/20)+Resultat_liste!$V182</f>
        <v>0</v>
      </c>
      <c r="EL180" s="581">
        <f>AP180*((Resultat_liste!$Y182+20)/20)+Resultat_liste!$V182</f>
        <v>-35</v>
      </c>
      <c r="EM180" s="581">
        <f>AQ180*((Resultat_liste!$Y182+20)/20)+Resultat_liste!$V182</f>
        <v>0</v>
      </c>
      <c r="EN180" s="581">
        <f>AR180*((Resultat_liste!$Y182+20)/20)+Resultat_liste!$V182</f>
        <v>35</v>
      </c>
      <c r="EO180" s="581">
        <f>AS180*((Resultat_liste!$Y182+20)/20)+Resultat_liste!$V182</f>
        <v>0</v>
      </c>
      <c r="EP180" s="581">
        <f>AT180*((Resultat_liste!$Y182+20)/20)+Resultat_liste!$V182</f>
        <v>-35</v>
      </c>
      <c r="EQ180" s="581">
        <f>AU180*((Resultat_liste!$Y182+20)/20)+Resultat_liste!$V182</f>
        <v>0</v>
      </c>
      <c r="ER180" s="581">
        <f>AV180*((Resultat_liste!$Y182+20)/20)+Resultat_liste!$V182</f>
        <v>35</v>
      </c>
      <c r="ES180" s="581">
        <f>AW180*((Resultat_liste!$Y182+20)/20)+Resultat_liste!$V182</f>
        <v>0</v>
      </c>
      <c r="ET180" s="581">
        <f>AX180*((Resultat_liste!$Y182+20)/20)+Resultat_liste!$V182</f>
        <v>-35</v>
      </c>
      <c r="EU180" s="581">
        <f>AY180*((Resultat_liste!$Y182+20)/20)+Resultat_liste!$V182</f>
        <v>0</v>
      </c>
      <c r="EV180" s="581">
        <f>AZ180*((Resultat_liste!$Y182+20)/20)+Resultat_liste!$V182</f>
        <v>35</v>
      </c>
      <c r="EW180" s="581">
        <f>BA180*((Resultat_liste!$Y182+20)/20)+Resultat_liste!$V182</f>
        <v>0</v>
      </c>
      <c r="EX180" s="581">
        <f>BB180*((Resultat_liste!$Y182+20)/20)+Resultat_liste!$V182</f>
        <v>-35</v>
      </c>
      <c r="EY180" s="581">
        <f>BC180*((Resultat_liste!$Y182+20)/20)+Resultat_liste!$V182</f>
        <v>0</v>
      </c>
      <c r="EZ180" s="581">
        <f>BD180*((Resultat_liste!$Y182+20)/20)+Resultat_liste!$V182</f>
        <v>35</v>
      </c>
      <c r="FA180" s="581">
        <f>BE180*((Resultat_liste!$Y182+20)/20)+Resultat_liste!$V182</f>
        <v>0</v>
      </c>
      <c r="FB180" s="581">
        <f t="shared" si="272"/>
        <v>20</v>
      </c>
      <c r="FC180" s="581">
        <f t="shared" si="273"/>
        <v>0</v>
      </c>
      <c r="FD180" s="581">
        <f t="shared" si="274"/>
        <v>-20</v>
      </c>
      <c r="FE180" s="581">
        <f t="shared" si="275"/>
        <v>0</v>
      </c>
      <c r="FF180" s="581">
        <f t="shared" si="276"/>
        <v>20</v>
      </c>
      <c r="FG180" s="581">
        <f t="shared" si="277"/>
        <v>0</v>
      </c>
      <c r="FH180" s="581">
        <f t="shared" si="278"/>
        <v>-20</v>
      </c>
      <c r="FI180" s="581">
        <f t="shared" si="279"/>
        <v>0</v>
      </c>
      <c r="FJ180" s="581">
        <f t="shared" si="280"/>
        <v>20</v>
      </c>
      <c r="FK180" s="581">
        <f t="shared" si="281"/>
        <v>0</v>
      </c>
      <c r="FL180" s="581">
        <f t="shared" si="282"/>
        <v>-20</v>
      </c>
      <c r="FM180" s="581">
        <f t="shared" si="283"/>
        <v>0</v>
      </c>
      <c r="FN180" s="581">
        <f t="shared" si="284"/>
        <v>20</v>
      </c>
      <c r="FO180" s="581">
        <f t="shared" si="285"/>
        <v>0</v>
      </c>
      <c r="FP180" s="581">
        <f t="shared" si="286"/>
        <v>-20</v>
      </c>
      <c r="FQ180" s="581">
        <f t="shared" si="287"/>
        <v>0</v>
      </c>
      <c r="FR180" s="581">
        <f t="shared" si="288"/>
        <v>20</v>
      </c>
      <c r="FS180" s="581">
        <f t="shared" si="289"/>
        <v>0</v>
      </c>
      <c r="FT180" s="581">
        <f t="shared" si="290"/>
        <v>-20</v>
      </c>
      <c r="FU180" s="581">
        <f t="shared" si="291"/>
        <v>0</v>
      </c>
      <c r="FV180" s="581">
        <f t="shared" si="292"/>
        <v>20</v>
      </c>
      <c r="FW180" s="581">
        <f t="shared" si="293"/>
        <v>0</v>
      </c>
      <c r="FX180" s="581">
        <f t="shared" si="294"/>
        <v>-20</v>
      </c>
      <c r="FY180" s="581">
        <f t="shared" si="295"/>
        <v>0</v>
      </c>
      <c r="FZ180" s="581">
        <f t="shared" si="296"/>
        <v>20</v>
      </c>
      <c r="GA180" s="581">
        <f t="shared" si="297"/>
        <v>0</v>
      </c>
      <c r="GB180" s="581">
        <f t="shared" si="201"/>
        <v>-20</v>
      </c>
      <c r="GC180" s="581">
        <f t="shared" si="202"/>
        <v>0</v>
      </c>
      <c r="GD180" s="581">
        <f t="shared" si="203"/>
        <v>20</v>
      </c>
      <c r="GE180" s="581">
        <f t="shared" si="204"/>
        <v>0</v>
      </c>
      <c r="GF180" s="581">
        <f t="shared" si="205"/>
        <v>-20</v>
      </c>
      <c r="GG180" s="581">
        <f t="shared" si="206"/>
        <v>0</v>
      </c>
      <c r="GH180" s="581">
        <f t="shared" si="207"/>
        <v>20</v>
      </c>
      <c r="GI180" s="581">
        <f t="shared" si="208"/>
        <v>0</v>
      </c>
      <c r="GJ180" s="581">
        <f t="shared" si="209"/>
        <v>-20</v>
      </c>
      <c r="GK180" s="581">
        <f t="shared" si="210"/>
        <v>0</v>
      </c>
      <c r="GL180" s="581">
        <f t="shared" si="211"/>
        <v>20</v>
      </c>
      <c r="GM180" s="581">
        <f t="shared" si="212"/>
        <v>0</v>
      </c>
      <c r="GN180" s="581">
        <f t="shared" si="213"/>
        <v>-20</v>
      </c>
      <c r="GO180" s="581">
        <f t="shared" si="214"/>
        <v>0</v>
      </c>
      <c r="GP180" s="581">
        <f t="shared" si="215"/>
        <v>20</v>
      </c>
      <c r="GQ180" s="581">
        <f t="shared" si="216"/>
        <v>0</v>
      </c>
      <c r="GR180" s="581">
        <f t="shared" si="217"/>
        <v>-20</v>
      </c>
      <c r="GS180" s="581">
        <f t="shared" si="218"/>
        <v>0</v>
      </c>
      <c r="GT180" s="581">
        <f t="shared" si="219"/>
        <v>20</v>
      </c>
      <c r="GU180" s="581">
        <f t="shared" si="220"/>
        <v>0</v>
      </c>
      <c r="GV180" s="581">
        <f t="shared" si="221"/>
        <v>-20</v>
      </c>
      <c r="GW180" s="581">
        <f t="shared" si="222"/>
        <v>0</v>
      </c>
      <c r="GX180" s="581">
        <f t="shared" si="223"/>
        <v>20</v>
      </c>
      <c r="GY180" s="581">
        <f t="shared" si="224"/>
        <v>0</v>
      </c>
    </row>
    <row r="181" spans="1:207" ht="16.5" thickTop="1" thickBot="1" x14ac:dyDescent="0.3">
      <c r="A181" s="581">
        <v>1800</v>
      </c>
      <c r="B181" s="584" t="s">
        <v>139</v>
      </c>
      <c r="C181" s="581">
        <f t="shared" si="298"/>
        <v>24</v>
      </c>
      <c r="D181" s="581">
        <f t="shared" si="225"/>
        <v>2411</v>
      </c>
      <c r="E181" s="581">
        <v>1800</v>
      </c>
      <c r="F181" s="581">
        <f t="shared" si="299"/>
        <v>11</v>
      </c>
      <c r="G181" s="582" t="str">
        <f t="shared" si="300"/>
        <v>Blanc nacré</v>
      </c>
      <c r="H181" s="581">
        <v>20</v>
      </c>
      <c r="I181" s="581">
        <v>0</v>
      </c>
      <c r="J181" s="581">
        <v>-20</v>
      </c>
      <c r="K181" s="581">
        <v>0</v>
      </c>
      <c r="L181" s="581">
        <f t="shared" si="226"/>
        <v>20</v>
      </c>
      <c r="M181" s="581">
        <f t="shared" si="227"/>
        <v>0</v>
      </c>
      <c r="N181" s="581">
        <f t="shared" si="228"/>
        <v>-20</v>
      </c>
      <c r="O181" s="581">
        <f t="shared" si="229"/>
        <v>0</v>
      </c>
      <c r="P181" s="581">
        <f t="shared" si="230"/>
        <v>20</v>
      </c>
      <c r="Q181" s="581">
        <f t="shared" si="231"/>
        <v>0</v>
      </c>
      <c r="R181" s="581">
        <f t="shared" si="232"/>
        <v>-20</v>
      </c>
      <c r="S181" s="581">
        <f t="shared" si="233"/>
        <v>0</v>
      </c>
      <c r="T181" s="581">
        <f t="shared" si="234"/>
        <v>20</v>
      </c>
      <c r="U181" s="581">
        <f t="shared" si="235"/>
        <v>0</v>
      </c>
      <c r="V181" s="581">
        <f t="shared" si="236"/>
        <v>-20</v>
      </c>
      <c r="W181" s="581">
        <f t="shared" si="237"/>
        <v>0</v>
      </c>
      <c r="X181" s="581">
        <f t="shared" si="238"/>
        <v>20</v>
      </c>
      <c r="Y181" s="581">
        <f t="shared" si="239"/>
        <v>0</v>
      </c>
      <c r="Z181" s="581">
        <f t="shared" si="240"/>
        <v>-20</v>
      </c>
      <c r="AA181" s="581">
        <f t="shared" si="241"/>
        <v>0</v>
      </c>
      <c r="AB181" s="581">
        <f t="shared" si="242"/>
        <v>20</v>
      </c>
      <c r="AC181" s="581">
        <f t="shared" si="243"/>
        <v>0</v>
      </c>
      <c r="AD181" s="581">
        <f t="shared" si="244"/>
        <v>-20</v>
      </c>
      <c r="AE181" s="581">
        <f t="shared" si="245"/>
        <v>0</v>
      </c>
      <c r="AF181" s="581">
        <f t="shared" si="246"/>
        <v>20</v>
      </c>
      <c r="AG181" s="581">
        <f t="shared" si="247"/>
        <v>0</v>
      </c>
      <c r="AH181" s="581">
        <f t="shared" si="248"/>
        <v>-20</v>
      </c>
      <c r="AI181" s="581">
        <f t="shared" si="249"/>
        <v>0</v>
      </c>
      <c r="AJ181" s="581">
        <f t="shared" si="250"/>
        <v>20</v>
      </c>
      <c r="AK181" s="581">
        <f t="shared" si="251"/>
        <v>0</v>
      </c>
      <c r="AL181" s="581">
        <f t="shared" si="252"/>
        <v>-20</v>
      </c>
      <c r="AM181" s="581">
        <f t="shared" si="253"/>
        <v>0</v>
      </c>
      <c r="AN181" s="581">
        <f t="shared" si="254"/>
        <v>20</v>
      </c>
      <c r="AO181" s="581">
        <f t="shared" si="255"/>
        <v>0</v>
      </c>
      <c r="AP181" s="581">
        <f t="shared" si="256"/>
        <v>-20</v>
      </c>
      <c r="AQ181" s="581">
        <f t="shared" si="257"/>
        <v>0</v>
      </c>
      <c r="AR181" s="581">
        <f t="shared" si="258"/>
        <v>20</v>
      </c>
      <c r="AS181" s="581">
        <f t="shared" si="259"/>
        <v>0</v>
      </c>
      <c r="AT181" s="581">
        <f t="shared" si="260"/>
        <v>-20</v>
      </c>
      <c r="AU181" s="581">
        <f t="shared" si="261"/>
        <v>0</v>
      </c>
      <c r="AV181" s="581">
        <f t="shared" si="262"/>
        <v>20</v>
      </c>
      <c r="AW181" s="581">
        <f t="shared" si="263"/>
        <v>0</v>
      </c>
      <c r="AX181" s="581">
        <f t="shared" si="264"/>
        <v>-20</v>
      </c>
      <c r="AY181" s="581">
        <f t="shared" si="265"/>
        <v>0</v>
      </c>
      <c r="AZ181" s="581">
        <f t="shared" si="266"/>
        <v>20</v>
      </c>
      <c r="BA181" s="581">
        <f t="shared" si="267"/>
        <v>0</v>
      </c>
      <c r="BB181" s="581">
        <f t="shared" si="268"/>
        <v>-20</v>
      </c>
      <c r="BC181" s="581">
        <f t="shared" si="269"/>
        <v>0</v>
      </c>
      <c r="BD181" s="581">
        <f t="shared" si="270"/>
        <v>20</v>
      </c>
      <c r="BE181" s="581">
        <f t="shared" si="271"/>
        <v>0</v>
      </c>
      <c r="BF181" s="581">
        <f>H181*((Resultat_liste!$M183+20)/20)+Resultat_liste!$J183</f>
        <v>24</v>
      </c>
      <c r="BG181" s="581">
        <f>I181*((Resultat_liste!$M183+20)/20)+Resultat_liste!$J183</f>
        <v>-7</v>
      </c>
      <c r="BH181" s="581">
        <f>J181*((Resultat_liste!$M183+20)/20)+Resultat_liste!$J183</f>
        <v>-38</v>
      </c>
      <c r="BI181" s="581">
        <f>K181*((Resultat_liste!$M183+20)/20)+Resultat_liste!$J183</f>
        <v>-7</v>
      </c>
      <c r="BJ181" s="581">
        <f>L181*((Resultat_liste!$M183+20)/20)+Resultat_liste!$J183</f>
        <v>24</v>
      </c>
      <c r="BK181" s="581">
        <f>M181*((Resultat_liste!$M183+20)/20)+Resultat_liste!$J183</f>
        <v>-7</v>
      </c>
      <c r="BL181" s="581">
        <f>N181*((Resultat_liste!$M183+20)/20)+Resultat_liste!$J183</f>
        <v>-38</v>
      </c>
      <c r="BM181" s="581">
        <f>O181*((Resultat_liste!$M183+20)/20)+Resultat_liste!$J183</f>
        <v>-7</v>
      </c>
      <c r="BN181" s="581">
        <f>P181*((Resultat_liste!$M183+20)/20)+Resultat_liste!$J183</f>
        <v>24</v>
      </c>
      <c r="BO181" s="581">
        <f>Q181*((Resultat_liste!$M183+20)/20)+Resultat_liste!$J183</f>
        <v>-7</v>
      </c>
      <c r="BP181" s="581">
        <f>R181*((Resultat_liste!$M183+20)/20)+Resultat_liste!$J183</f>
        <v>-38</v>
      </c>
      <c r="BQ181" s="581">
        <f>S181*((Resultat_liste!$M183+20)/20)+Resultat_liste!$J183</f>
        <v>-7</v>
      </c>
      <c r="BR181" s="581">
        <f>T181*((Resultat_liste!$M183+20)/20)+Resultat_liste!$J183</f>
        <v>24</v>
      </c>
      <c r="BS181" s="581">
        <f>U181*((Resultat_liste!$M183+20)/20)+Resultat_liste!$J183</f>
        <v>-7</v>
      </c>
      <c r="BT181" s="581">
        <f>V181*((Resultat_liste!$M183+20)/20)+Resultat_liste!$J183</f>
        <v>-38</v>
      </c>
      <c r="BU181" s="581">
        <f>W181*((Resultat_liste!$M183+20)/20)+Resultat_liste!$J183</f>
        <v>-7</v>
      </c>
      <c r="BV181" s="581">
        <f>X181*((Resultat_liste!$M183+20)/20)+Resultat_liste!$J183</f>
        <v>24</v>
      </c>
      <c r="BW181" s="581">
        <f>Y181*((Resultat_liste!$M183+20)/20)+Resultat_liste!$J183</f>
        <v>-7</v>
      </c>
      <c r="BX181" s="581">
        <f>Z181*((Resultat_liste!$M183+20)/20)+Resultat_liste!$J183</f>
        <v>-38</v>
      </c>
      <c r="BY181" s="581">
        <f>AA181*((Resultat_liste!$M183+20)/20)+Resultat_liste!$J183</f>
        <v>-7</v>
      </c>
      <c r="BZ181" s="581">
        <f>AB181*((Resultat_liste!$M183+20)/20)+Resultat_liste!$J183</f>
        <v>24</v>
      </c>
      <c r="CA181" s="581">
        <f>AC181*((Resultat_liste!$M183+20)/20)+Resultat_liste!$J183</f>
        <v>-7</v>
      </c>
      <c r="CB181" s="581">
        <f>AD181*((Resultat_liste!$M183+20)/20)+Resultat_liste!$J183</f>
        <v>-38</v>
      </c>
      <c r="CC181" s="581">
        <f>AE181*((Resultat_liste!$M183+20)/20)+Resultat_liste!$J183</f>
        <v>-7</v>
      </c>
      <c r="CD181" s="581">
        <f>AF181*((Resultat_liste!$M183+20)/20)+Resultat_liste!$J183</f>
        <v>24</v>
      </c>
      <c r="CE181" s="581">
        <f>AG181*((Resultat_liste!$M183+20)/20)+Resultat_liste!$J183</f>
        <v>-7</v>
      </c>
      <c r="CF181" s="581">
        <f>AH181*((Resultat_liste!$M183+20)/20)+Resultat_liste!$J183</f>
        <v>-38</v>
      </c>
      <c r="CG181" s="581">
        <f>AI181*((Resultat_liste!$M183+20)/20)+Resultat_liste!$J183</f>
        <v>-7</v>
      </c>
      <c r="CH181" s="581">
        <f>AJ181*((Resultat_liste!$M183+20)/20)+Resultat_liste!$J183</f>
        <v>24</v>
      </c>
      <c r="CI181" s="581">
        <f>AK181*((Resultat_liste!$M183+20)/20)+Resultat_liste!$J183</f>
        <v>-7</v>
      </c>
      <c r="CJ181" s="581">
        <f>AL181*((Resultat_liste!$M183+20)/20)+Resultat_liste!$J183</f>
        <v>-38</v>
      </c>
      <c r="CK181" s="581">
        <f>AM181*((Resultat_liste!$M183+20)/20)+Resultat_liste!$J183</f>
        <v>-7</v>
      </c>
      <c r="CL181" s="581">
        <f>AN181*((Resultat_liste!$M183+20)/20)+Resultat_liste!$J183</f>
        <v>24</v>
      </c>
      <c r="CM181" s="581">
        <f>AO181*((Resultat_liste!$M183+20)/20)+Resultat_liste!$J183</f>
        <v>-7</v>
      </c>
      <c r="CN181" s="581">
        <f>AP181*((Resultat_liste!$M183+20)/20)+Resultat_liste!$J183</f>
        <v>-38</v>
      </c>
      <c r="CO181" s="581">
        <f>AQ181*((Resultat_liste!$M183+20)/20)+Resultat_liste!$J183</f>
        <v>-7</v>
      </c>
      <c r="CP181" s="581">
        <f>AR181*((Resultat_liste!$M183+20)/20)+Resultat_liste!$J183</f>
        <v>24</v>
      </c>
      <c r="CQ181" s="581">
        <f>AS181*((Resultat_liste!$M183+20)/20)+Resultat_liste!$J183</f>
        <v>-7</v>
      </c>
      <c r="CR181" s="581">
        <f>AT181*((Resultat_liste!$M183+20)/20)+Resultat_liste!$J183</f>
        <v>-38</v>
      </c>
      <c r="CS181" s="581">
        <f>AU181*((Resultat_liste!$M183+20)/20)+Resultat_liste!$J183</f>
        <v>-7</v>
      </c>
      <c r="CT181" s="581">
        <f>AV181*((Resultat_liste!$M183+20)/20)+Resultat_liste!$J183</f>
        <v>24</v>
      </c>
      <c r="CU181" s="581">
        <f>AW181*((Resultat_liste!$M183+20)/20)+Resultat_liste!$J183</f>
        <v>-7</v>
      </c>
      <c r="CV181" s="581">
        <f>AX181*((Resultat_liste!$M183+20)/20)+Resultat_liste!$J183</f>
        <v>-38</v>
      </c>
      <c r="CW181" s="581">
        <f>AY181*((Resultat_liste!$M183+20)/20)+Resultat_liste!$J183</f>
        <v>-7</v>
      </c>
      <c r="CX181" s="581">
        <f>AZ181*((Resultat_liste!$M183+20)/20)+Resultat_liste!$J183</f>
        <v>24</v>
      </c>
      <c r="CY181" s="581">
        <f>BA181*((Resultat_liste!$M183+20)/20)+Resultat_liste!$J183</f>
        <v>-7</v>
      </c>
      <c r="CZ181" s="581">
        <f>BB181*((Resultat_liste!$M183+20)/20)+Resultat_liste!$J183</f>
        <v>-38</v>
      </c>
      <c r="DA181" s="581">
        <f>BC181*((Resultat_liste!$M183+20)/20)+Resultat_liste!$J183</f>
        <v>-7</v>
      </c>
      <c r="DB181" s="581">
        <f>BD181*((Resultat_liste!$M183+20)/20)+Resultat_liste!$J183</f>
        <v>24</v>
      </c>
      <c r="DC181" s="581">
        <f>BE181*((Resultat_liste!$M183+20)/20)+Resultat_liste!$J183</f>
        <v>-7</v>
      </c>
      <c r="DD181" s="581">
        <f>H181*((Resultat_liste!$Y183+20)/20)+Resultat_liste!$V183</f>
        <v>31</v>
      </c>
      <c r="DE181" s="581">
        <f>I181*((Resultat_liste!$Y183+20)/20)+Resultat_liste!$V183</f>
        <v>0</v>
      </c>
      <c r="DF181" s="581">
        <f>J181*((Resultat_liste!$Y183+20)/20)+Resultat_liste!$V183</f>
        <v>-31</v>
      </c>
      <c r="DG181" s="581">
        <f>K181*((Resultat_liste!$Y183+20)/20)+Resultat_liste!$V183</f>
        <v>0</v>
      </c>
      <c r="DH181" s="581">
        <f>L181*((Resultat_liste!$Y183+20)/20)+Resultat_liste!$V183</f>
        <v>31</v>
      </c>
      <c r="DI181" s="581">
        <f>M181*((Resultat_liste!$Y183+20)/20)+Resultat_liste!$V183</f>
        <v>0</v>
      </c>
      <c r="DJ181" s="581">
        <f>N181*((Resultat_liste!$Y183+20)/20)+Resultat_liste!$V183</f>
        <v>-31</v>
      </c>
      <c r="DK181" s="581">
        <f>O181*((Resultat_liste!$Y183+20)/20)+Resultat_liste!$V183</f>
        <v>0</v>
      </c>
      <c r="DL181" s="581">
        <f>P181*((Resultat_liste!$Y183+20)/20)+Resultat_liste!$V183</f>
        <v>31</v>
      </c>
      <c r="DM181" s="581">
        <f>Q181*((Resultat_liste!$Y183+20)/20)+Resultat_liste!$V183</f>
        <v>0</v>
      </c>
      <c r="DN181" s="581">
        <f>R181*((Resultat_liste!$Y183+20)/20)+Resultat_liste!$V183</f>
        <v>-31</v>
      </c>
      <c r="DO181" s="581">
        <f>S181*((Resultat_liste!$Y183+20)/20)+Resultat_liste!$V183</f>
        <v>0</v>
      </c>
      <c r="DP181" s="581">
        <f>T181*((Resultat_liste!$Y183+20)/20)+Resultat_liste!$V183</f>
        <v>31</v>
      </c>
      <c r="DQ181" s="581">
        <f>U181*((Resultat_liste!$Y183+20)/20)+Resultat_liste!$V183</f>
        <v>0</v>
      </c>
      <c r="DR181" s="581">
        <f>V181*((Resultat_liste!$Y183+20)/20)+Resultat_liste!$V183</f>
        <v>-31</v>
      </c>
      <c r="DS181" s="581">
        <f>W181*((Resultat_liste!$Y183+20)/20)+Resultat_liste!$V183</f>
        <v>0</v>
      </c>
      <c r="DT181" s="581">
        <f>X181*((Resultat_liste!$Y183+20)/20)+Resultat_liste!$V183</f>
        <v>31</v>
      </c>
      <c r="DU181" s="581">
        <f>Y181*((Resultat_liste!$Y183+20)/20)+Resultat_liste!$V183</f>
        <v>0</v>
      </c>
      <c r="DV181" s="581">
        <f>Z181*((Resultat_liste!$Y183+20)/20)+Resultat_liste!$V183</f>
        <v>-31</v>
      </c>
      <c r="DW181" s="581">
        <f>AA181*((Resultat_liste!$Y183+20)/20)+Resultat_liste!$V183</f>
        <v>0</v>
      </c>
      <c r="DX181" s="581">
        <f>AB181*((Resultat_liste!$Y183+20)/20)+Resultat_liste!$V183</f>
        <v>31</v>
      </c>
      <c r="DY181" s="581">
        <f>AC181*((Resultat_liste!$Y183+20)/20)+Resultat_liste!$V183</f>
        <v>0</v>
      </c>
      <c r="DZ181" s="581">
        <f>AD181*((Resultat_liste!$Y183+20)/20)+Resultat_liste!$V183</f>
        <v>-31</v>
      </c>
      <c r="EA181" s="581">
        <f>AE181*((Resultat_liste!$Y183+20)/20)+Resultat_liste!$V183</f>
        <v>0</v>
      </c>
      <c r="EB181" s="581">
        <f>AF181*((Resultat_liste!$Y183+20)/20)+Resultat_liste!$V183</f>
        <v>31</v>
      </c>
      <c r="EC181" s="581">
        <f>AG181*((Resultat_liste!$Y183+20)/20)+Resultat_liste!$V183</f>
        <v>0</v>
      </c>
      <c r="ED181" s="581">
        <f>AH181*((Resultat_liste!$Y183+20)/20)+Resultat_liste!$V183</f>
        <v>-31</v>
      </c>
      <c r="EE181" s="581">
        <f>AI181*((Resultat_liste!$Y183+20)/20)+Resultat_liste!$V183</f>
        <v>0</v>
      </c>
      <c r="EF181" s="581">
        <f>AJ181*((Resultat_liste!$Y183+20)/20)+Resultat_liste!$V183</f>
        <v>31</v>
      </c>
      <c r="EG181" s="581">
        <f>AK181*((Resultat_liste!$Y183+20)/20)+Resultat_liste!$V183</f>
        <v>0</v>
      </c>
      <c r="EH181" s="581">
        <f>AL181*((Resultat_liste!$Y183+20)/20)+Resultat_liste!$V183</f>
        <v>-31</v>
      </c>
      <c r="EI181" s="581">
        <f>AM181*((Resultat_liste!$Y183+20)/20)+Resultat_liste!$V183</f>
        <v>0</v>
      </c>
      <c r="EJ181" s="581">
        <f>AN181*((Resultat_liste!$Y183+20)/20)+Resultat_liste!$V183</f>
        <v>31</v>
      </c>
      <c r="EK181" s="581">
        <f>AO181*((Resultat_liste!$Y183+20)/20)+Resultat_liste!$V183</f>
        <v>0</v>
      </c>
      <c r="EL181" s="581">
        <f>AP181*((Resultat_liste!$Y183+20)/20)+Resultat_liste!$V183</f>
        <v>-31</v>
      </c>
      <c r="EM181" s="581">
        <f>AQ181*((Resultat_liste!$Y183+20)/20)+Resultat_liste!$V183</f>
        <v>0</v>
      </c>
      <c r="EN181" s="581">
        <f>AR181*((Resultat_liste!$Y183+20)/20)+Resultat_liste!$V183</f>
        <v>31</v>
      </c>
      <c r="EO181" s="581">
        <f>AS181*((Resultat_liste!$Y183+20)/20)+Resultat_liste!$V183</f>
        <v>0</v>
      </c>
      <c r="EP181" s="581">
        <f>AT181*((Resultat_liste!$Y183+20)/20)+Resultat_liste!$V183</f>
        <v>-31</v>
      </c>
      <c r="EQ181" s="581">
        <f>AU181*((Resultat_liste!$Y183+20)/20)+Resultat_liste!$V183</f>
        <v>0</v>
      </c>
      <c r="ER181" s="581">
        <f>AV181*((Resultat_liste!$Y183+20)/20)+Resultat_liste!$V183</f>
        <v>31</v>
      </c>
      <c r="ES181" s="581">
        <f>AW181*((Resultat_liste!$Y183+20)/20)+Resultat_liste!$V183</f>
        <v>0</v>
      </c>
      <c r="ET181" s="581">
        <f>AX181*((Resultat_liste!$Y183+20)/20)+Resultat_liste!$V183</f>
        <v>-31</v>
      </c>
      <c r="EU181" s="581">
        <f>AY181*((Resultat_liste!$Y183+20)/20)+Resultat_liste!$V183</f>
        <v>0</v>
      </c>
      <c r="EV181" s="581">
        <f>AZ181*((Resultat_liste!$Y183+20)/20)+Resultat_liste!$V183</f>
        <v>31</v>
      </c>
      <c r="EW181" s="581">
        <f>BA181*((Resultat_liste!$Y183+20)/20)+Resultat_liste!$V183</f>
        <v>0</v>
      </c>
      <c r="EX181" s="581">
        <f>BB181*((Resultat_liste!$Y183+20)/20)+Resultat_liste!$V183</f>
        <v>-31</v>
      </c>
      <c r="EY181" s="581">
        <f>BC181*((Resultat_liste!$Y183+20)/20)+Resultat_liste!$V183</f>
        <v>0</v>
      </c>
      <c r="EZ181" s="581">
        <f>BD181*((Resultat_liste!$Y183+20)/20)+Resultat_liste!$V183</f>
        <v>31</v>
      </c>
      <c r="FA181" s="581">
        <f>BE181*((Resultat_liste!$Y183+20)/20)+Resultat_liste!$V183</f>
        <v>0</v>
      </c>
      <c r="FB181" s="581">
        <f t="shared" si="272"/>
        <v>20</v>
      </c>
      <c r="FC181" s="581">
        <f t="shared" si="273"/>
        <v>0</v>
      </c>
      <c r="FD181" s="581">
        <f t="shared" si="274"/>
        <v>-20</v>
      </c>
      <c r="FE181" s="581">
        <f t="shared" si="275"/>
        <v>0</v>
      </c>
      <c r="FF181" s="581">
        <f t="shared" si="276"/>
        <v>20</v>
      </c>
      <c r="FG181" s="581">
        <f t="shared" si="277"/>
        <v>0</v>
      </c>
      <c r="FH181" s="581">
        <f t="shared" si="278"/>
        <v>-20</v>
      </c>
      <c r="FI181" s="581">
        <f t="shared" si="279"/>
        <v>0</v>
      </c>
      <c r="FJ181" s="581">
        <f t="shared" si="280"/>
        <v>20</v>
      </c>
      <c r="FK181" s="581">
        <f t="shared" si="281"/>
        <v>0</v>
      </c>
      <c r="FL181" s="581">
        <f t="shared" si="282"/>
        <v>-20</v>
      </c>
      <c r="FM181" s="581">
        <f t="shared" si="283"/>
        <v>0</v>
      </c>
      <c r="FN181" s="581">
        <f t="shared" si="284"/>
        <v>20</v>
      </c>
      <c r="FO181" s="581">
        <f t="shared" si="285"/>
        <v>0</v>
      </c>
      <c r="FP181" s="581">
        <f t="shared" si="286"/>
        <v>-20</v>
      </c>
      <c r="FQ181" s="581">
        <f t="shared" si="287"/>
        <v>0</v>
      </c>
      <c r="FR181" s="581">
        <f t="shared" si="288"/>
        <v>20</v>
      </c>
      <c r="FS181" s="581">
        <f t="shared" si="289"/>
        <v>0</v>
      </c>
      <c r="FT181" s="581">
        <f t="shared" si="290"/>
        <v>-20</v>
      </c>
      <c r="FU181" s="581">
        <f t="shared" si="291"/>
        <v>0</v>
      </c>
      <c r="FV181" s="581">
        <f t="shared" si="292"/>
        <v>20</v>
      </c>
      <c r="FW181" s="581">
        <f t="shared" si="293"/>
        <v>0</v>
      </c>
      <c r="FX181" s="581">
        <f t="shared" si="294"/>
        <v>-20</v>
      </c>
      <c r="FY181" s="581">
        <f t="shared" si="295"/>
        <v>0</v>
      </c>
      <c r="FZ181" s="581">
        <f t="shared" si="296"/>
        <v>20</v>
      </c>
      <c r="GA181" s="581">
        <f t="shared" si="297"/>
        <v>0</v>
      </c>
      <c r="GB181" s="581">
        <f t="shared" si="201"/>
        <v>-20</v>
      </c>
      <c r="GC181" s="581">
        <f t="shared" si="202"/>
        <v>0</v>
      </c>
      <c r="GD181" s="581">
        <f t="shared" si="203"/>
        <v>20</v>
      </c>
      <c r="GE181" s="581">
        <f t="shared" si="204"/>
        <v>0</v>
      </c>
      <c r="GF181" s="581">
        <f t="shared" si="205"/>
        <v>-20</v>
      </c>
      <c r="GG181" s="581">
        <f t="shared" si="206"/>
        <v>0</v>
      </c>
      <c r="GH181" s="581">
        <f t="shared" si="207"/>
        <v>20</v>
      </c>
      <c r="GI181" s="581">
        <f t="shared" si="208"/>
        <v>0</v>
      </c>
      <c r="GJ181" s="581">
        <f t="shared" si="209"/>
        <v>-20</v>
      </c>
      <c r="GK181" s="581">
        <f t="shared" si="210"/>
        <v>0</v>
      </c>
      <c r="GL181" s="581">
        <f t="shared" si="211"/>
        <v>20</v>
      </c>
      <c r="GM181" s="581">
        <f t="shared" si="212"/>
        <v>0</v>
      </c>
      <c r="GN181" s="581">
        <f t="shared" si="213"/>
        <v>-20</v>
      </c>
      <c r="GO181" s="581">
        <f t="shared" si="214"/>
        <v>0</v>
      </c>
      <c r="GP181" s="581">
        <f t="shared" si="215"/>
        <v>20</v>
      </c>
      <c r="GQ181" s="581">
        <f t="shared" si="216"/>
        <v>0</v>
      </c>
      <c r="GR181" s="581">
        <f t="shared" si="217"/>
        <v>-20</v>
      </c>
      <c r="GS181" s="581">
        <f t="shared" si="218"/>
        <v>0</v>
      </c>
      <c r="GT181" s="581">
        <f t="shared" si="219"/>
        <v>20</v>
      </c>
      <c r="GU181" s="581">
        <f t="shared" si="220"/>
        <v>0</v>
      </c>
      <c r="GV181" s="581">
        <f t="shared" si="221"/>
        <v>-20</v>
      </c>
      <c r="GW181" s="581">
        <f t="shared" si="222"/>
        <v>0</v>
      </c>
      <c r="GX181" s="581">
        <f t="shared" si="223"/>
        <v>20</v>
      </c>
      <c r="GY181" s="581">
        <f t="shared" si="224"/>
        <v>0</v>
      </c>
    </row>
    <row r="182" spans="1:207" ht="16.5" thickTop="1" thickBot="1" x14ac:dyDescent="0.3">
      <c r="A182" s="581">
        <v>1810</v>
      </c>
      <c r="B182" s="584" t="s">
        <v>139</v>
      </c>
      <c r="C182" s="581">
        <f t="shared" si="298"/>
        <v>24</v>
      </c>
      <c r="D182" s="581">
        <f t="shared" si="225"/>
        <v>2412</v>
      </c>
      <c r="E182" s="581">
        <v>1810</v>
      </c>
      <c r="F182" s="581">
        <f t="shared" si="299"/>
        <v>12</v>
      </c>
      <c r="G182" s="582" t="str">
        <f t="shared" si="300"/>
        <v>Blanc nacré</v>
      </c>
      <c r="H182" s="581">
        <v>20</v>
      </c>
      <c r="I182" s="581">
        <v>0</v>
      </c>
      <c r="J182" s="581">
        <v>-20</v>
      </c>
      <c r="K182" s="581">
        <v>0</v>
      </c>
      <c r="L182" s="581">
        <f t="shared" si="226"/>
        <v>20</v>
      </c>
      <c r="M182" s="581">
        <f t="shared" si="227"/>
        <v>0</v>
      </c>
      <c r="N182" s="581">
        <f t="shared" si="228"/>
        <v>-20</v>
      </c>
      <c r="O182" s="581">
        <f t="shared" si="229"/>
        <v>0</v>
      </c>
      <c r="P182" s="581">
        <f t="shared" si="230"/>
        <v>20</v>
      </c>
      <c r="Q182" s="581">
        <f t="shared" si="231"/>
        <v>0</v>
      </c>
      <c r="R182" s="581">
        <f t="shared" si="232"/>
        <v>-20</v>
      </c>
      <c r="S182" s="581">
        <f t="shared" si="233"/>
        <v>0</v>
      </c>
      <c r="T182" s="581">
        <f t="shared" si="234"/>
        <v>20</v>
      </c>
      <c r="U182" s="581">
        <f t="shared" si="235"/>
        <v>0</v>
      </c>
      <c r="V182" s="581">
        <f t="shared" si="236"/>
        <v>-20</v>
      </c>
      <c r="W182" s="581">
        <f t="shared" si="237"/>
        <v>0</v>
      </c>
      <c r="X182" s="581">
        <f t="shared" si="238"/>
        <v>20</v>
      </c>
      <c r="Y182" s="581">
        <f t="shared" si="239"/>
        <v>0</v>
      </c>
      <c r="Z182" s="581">
        <f t="shared" si="240"/>
        <v>-20</v>
      </c>
      <c r="AA182" s="581">
        <f t="shared" si="241"/>
        <v>0</v>
      </c>
      <c r="AB182" s="581">
        <f t="shared" si="242"/>
        <v>20</v>
      </c>
      <c r="AC182" s="581">
        <f t="shared" si="243"/>
        <v>0</v>
      </c>
      <c r="AD182" s="581">
        <f t="shared" si="244"/>
        <v>-20</v>
      </c>
      <c r="AE182" s="581">
        <f t="shared" si="245"/>
        <v>0</v>
      </c>
      <c r="AF182" s="581">
        <f t="shared" si="246"/>
        <v>20</v>
      </c>
      <c r="AG182" s="581">
        <f t="shared" si="247"/>
        <v>0</v>
      </c>
      <c r="AH182" s="581">
        <f t="shared" si="248"/>
        <v>-20</v>
      </c>
      <c r="AI182" s="581">
        <f t="shared" si="249"/>
        <v>0</v>
      </c>
      <c r="AJ182" s="581">
        <f t="shared" si="250"/>
        <v>20</v>
      </c>
      <c r="AK182" s="581">
        <f t="shared" si="251"/>
        <v>0</v>
      </c>
      <c r="AL182" s="581">
        <f t="shared" si="252"/>
        <v>-20</v>
      </c>
      <c r="AM182" s="581">
        <f t="shared" si="253"/>
        <v>0</v>
      </c>
      <c r="AN182" s="581">
        <f t="shared" si="254"/>
        <v>20</v>
      </c>
      <c r="AO182" s="581">
        <f t="shared" si="255"/>
        <v>0</v>
      </c>
      <c r="AP182" s="581">
        <f t="shared" si="256"/>
        <v>-20</v>
      </c>
      <c r="AQ182" s="581">
        <f t="shared" si="257"/>
        <v>0</v>
      </c>
      <c r="AR182" s="581">
        <f t="shared" si="258"/>
        <v>20</v>
      </c>
      <c r="AS182" s="581">
        <f t="shared" si="259"/>
        <v>0</v>
      </c>
      <c r="AT182" s="581">
        <f t="shared" si="260"/>
        <v>-20</v>
      </c>
      <c r="AU182" s="581">
        <f t="shared" si="261"/>
        <v>0</v>
      </c>
      <c r="AV182" s="581">
        <f t="shared" si="262"/>
        <v>20</v>
      </c>
      <c r="AW182" s="581">
        <f t="shared" si="263"/>
        <v>0</v>
      </c>
      <c r="AX182" s="581">
        <f t="shared" si="264"/>
        <v>-20</v>
      </c>
      <c r="AY182" s="581">
        <f t="shared" si="265"/>
        <v>0</v>
      </c>
      <c r="AZ182" s="581">
        <f t="shared" si="266"/>
        <v>20</v>
      </c>
      <c r="BA182" s="581">
        <f t="shared" si="267"/>
        <v>0</v>
      </c>
      <c r="BB182" s="581">
        <f t="shared" si="268"/>
        <v>-20</v>
      </c>
      <c r="BC182" s="581">
        <f t="shared" si="269"/>
        <v>0</v>
      </c>
      <c r="BD182" s="581">
        <f t="shared" si="270"/>
        <v>20</v>
      </c>
      <c r="BE182" s="581">
        <f t="shared" si="271"/>
        <v>0</v>
      </c>
      <c r="BF182" s="581">
        <f>H182*((Resultat_liste!$M184+20)/20)+Resultat_liste!$J184</f>
        <v>24</v>
      </c>
      <c r="BG182" s="581">
        <f>I182*((Resultat_liste!$M184+20)/20)+Resultat_liste!$J184</f>
        <v>-9</v>
      </c>
      <c r="BH182" s="581">
        <f>J182*((Resultat_liste!$M184+20)/20)+Resultat_liste!$J184</f>
        <v>-42</v>
      </c>
      <c r="BI182" s="581">
        <f>K182*((Resultat_liste!$M184+20)/20)+Resultat_liste!$J184</f>
        <v>-9</v>
      </c>
      <c r="BJ182" s="581">
        <f>L182*((Resultat_liste!$M184+20)/20)+Resultat_liste!$J184</f>
        <v>24</v>
      </c>
      <c r="BK182" s="581">
        <f>M182*((Resultat_liste!$M184+20)/20)+Resultat_liste!$J184</f>
        <v>-9</v>
      </c>
      <c r="BL182" s="581">
        <f>N182*((Resultat_liste!$M184+20)/20)+Resultat_liste!$J184</f>
        <v>-42</v>
      </c>
      <c r="BM182" s="581">
        <f>O182*((Resultat_liste!$M184+20)/20)+Resultat_liste!$J184</f>
        <v>-9</v>
      </c>
      <c r="BN182" s="581">
        <f>P182*((Resultat_liste!$M184+20)/20)+Resultat_liste!$J184</f>
        <v>24</v>
      </c>
      <c r="BO182" s="581">
        <f>Q182*((Resultat_liste!$M184+20)/20)+Resultat_liste!$J184</f>
        <v>-9</v>
      </c>
      <c r="BP182" s="581">
        <f>R182*((Resultat_liste!$M184+20)/20)+Resultat_liste!$J184</f>
        <v>-42</v>
      </c>
      <c r="BQ182" s="581">
        <f>S182*((Resultat_liste!$M184+20)/20)+Resultat_liste!$J184</f>
        <v>-9</v>
      </c>
      <c r="BR182" s="581">
        <f>T182*((Resultat_liste!$M184+20)/20)+Resultat_liste!$J184</f>
        <v>24</v>
      </c>
      <c r="BS182" s="581">
        <f>U182*((Resultat_liste!$M184+20)/20)+Resultat_liste!$J184</f>
        <v>-9</v>
      </c>
      <c r="BT182" s="581">
        <f>V182*((Resultat_liste!$M184+20)/20)+Resultat_liste!$J184</f>
        <v>-42</v>
      </c>
      <c r="BU182" s="581">
        <f>W182*((Resultat_liste!$M184+20)/20)+Resultat_liste!$J184</f>
        <v>-9</v>
      </c>
      <c r="BV182" s="581">
        <f>X182*((Resultat_liste!$M184+20)/20)+Resultat_liste!$J184</f>
        <v>24</v>
      </c>
      <c r="BW182" s="581">
        <f>Y182*((Resultat_liste!$M184+20)/20)+Resultat_liste!$J184</f>
        <v>-9</v>
      </c>
      <c r="BX182" s="581">
        <f>Z182*((Resultat_liste!$M184+20)/20)+Resultat_liste!$J184</f>
        <v>-42</v>
      </c>
      <c r="BY182" s="581">
        <f>AA182*((Resultat_liste!$M184+20)/20)+Resultat_liste!$J184</f>
        <v>-9</v>
      </c>
      <c r="BZ182" s="581">
        <f>AB182*((Resultat_liste!$M184+20)/20)+Resultat_liste!$J184</f>
        <v>24</v>
      </c>
      <c r="CA182" s="581">
        <f>AC182*((Resultat_liste!$M184+20)/20)+Resultat_liste!$J184</f>
        <v>-9</v>
      </c>
      <c r="CB182" s="581">
        <f>AD182*((Resultat_liste!$M184+20)/20)+Resultat_liste!$J184</f>
        <v>-42</v>
      </c>
      <c r="CC182" s="581">
        <f>AE182*((Resultat_liste!$M184+20)/20)+Resultat_liste!$J184</f>
        <v>-9</v>
      </c>
      <c r="CD182" s="581">
        <f>AF182*((Resultat_liste!$M184+20)/20)+Resultat_liste!$J184</f>
        <v>24</v>
      </c>
      <c r="CE182" s="581">
        <f>AG182*((Resultat_liste!$M184+20)/20)+Resultat_liste!$J184</f>
        <v>-9</v>
      </c>
      <c r="CF182" s="581">
        <f>AH182*((Resultat_liste!$M184+20)/20)+Resultat_liste!$J184</f>
        <v>-42</v>
      </c>
      <c r="CG182" s="581">
        <f>AI182*((Resultat_liste!$M184+20)/20)+Resultat_liste!$J184</f>
        <v>-9</v>
      </c>
      <c r="CH182" s="581">
        <f>AJ182*((Resultat_liste!$M184+20)/20)+Resultat_liste!$J184</f>
        <v>24</v>
      </c>
      <c r="CI182" s="581">
        <f>AK182*((Resultat_liste!$M184+20)/20)+Resultat_liste!$J184</f>
        <v>-9</v>
      </c>
      <c r="CJ182" s="581">
        <f>AL182*((Resultat_liste!$M184+20)/20)+Resultat_liste!$J184</f>
        <v>-42</v>
      </c>
      <c r="CK182" s="581">
        <f>AM182*((Resultat_liste!$M184+20)/20)+Resultat_liste!$J184</f>
        <v>-9</v>
      </c>
      <c r="CL182" s="581">
        <f>AN182*((Resultat_liste!$M184+20)/20)+Resultat_liste!$J184</f>
        <v>24</v>
      </c>
      <c r="CM182" s="581">
        <f>AO182*((Resultat_liste!$M184+20)/20)+Resultat_liste!$J184</f>
        <v>-9</v>
      </c>
      <c r="CN182" s="581">
        <f>AP182*((Resultat_liste!$M184+20)/20)+Resultat_liste!$J184</f>
        <v>-42</v>
      </c>
      <c r="CO182" s="581">
        <f>AQ182*((Resultat_liste!$M184+20)/20)+Resultat_liste!$J184</f>
        <v>-9</v>
      </c>
      <c r="CP182" s="581">
        <f>AR182*((Resultat_liste!$M184+20)/20)+Resultat_liste!$J184</f>
        <v>24</v>
      </c>
      <c r="CQ182" s="581">
        <f>AS182*((Resultat_liste!$M184+20)/20)+Resultat_liste!$J184</f>
        <v>-9</v>
      </c>
      <c r="CR182" s="581">
        <f>AT182*((Resultat_liste!$M184+20)/20)+Resultat_liste!$J184</f>
        <v>-42</v>
      </c>
      <c r="CS182" s="581">
        <f>AU182*((Resultat_liste!$M184+20)/20)+Resultat_liste!$J184</f>
        <v>-9</v>
      </c>
      <c r="CT182" s="581">
        <f>AV182*((Resultat_liste!$M184+20)/20)+Resultat_liste!$J184</f>
        <v>24</v>
      </c>
      <c r="CU182" s="581">
        <f>AW182*((Resultat_liste!$M184+20)/20)+Resultat_liste!$J184</f>
        <v>-9</v>
      </c>
      <c r="CV182" s="581">
        <f>AX182*((Resultat_liste!$M184+20)/20)+Resultat_liste!$J184</f>
        <v>-42</v>
      </c>
      <c r="CW182" s="581">
        <f>AY182*((Resultat_liste!$M184+20)/20)+Resultat_liste!$J184</f>
        <v>-9</v>
      </c>
      <c r="CX182" s="581">
        <f>AZ182*((Resultat_liste!$M184+20)/20)+Resultat_liste!$J184</f>
        <v>24</v>
      </c>
      <c r="CY182" s="581">
        <f>BA182*((Resultat_liste!$M184+20)/20)+Resultat_liste!$J184</f>
        <v>-9</v>
      </c>
      <c r="CZ182" s="581">
        <f>BB182*((Resultat_liste!$M184+20)/20)+Resultat_liste!$J184</f>
        <v>-42</v>
      </c>
      <c r="DA182" s="581">
        <f>BC182*((Resultat_liste!$M184+20)/20)+Resultat_liste!$J184</f>
        <v>-9</v>
      </c>
      <c r="DB182" s="581">
        <f>BD182*((Resultat_liste!$M184+20)/20)+Resultat_liste!$J184</f>
        <v>24</v>
      </c>
      <c r="DC182" s="581">
        <f>BE182*((Resultat_liste!$M184+20)/20)+Resultat_liste!$J184</f>
        <v>-9</v>
      </c>
      <c r="DD182" s="581">
        <f>H182*((Resultat_liste!$Y184+20)/20)+Resultat_liste!$V184</f>
        <v>31</v>
      </c>
      <c r="DE182" s="581">
        <f>I182*((Resultat_liste!$Y184+20)/20)+Resultat_liste!$V184</f>
        <v>0</v>
      </c>
      <c r="DF182" s="581">
        <f>J182*((Resultat_liste!$Y184+20)/20)+Resultat_liste!$V184</f>
        <v>-31</v>
      </c>
      <c r="DG182" s="581">
        <f>K182*((Resultat_liste!$Y184+20)/20)+Resultat_liste!$V184</f>
        <v>0</v>
      </c>
      <c r="DH182" s="581">
        <f>L182*((Resultat_liste!$Y184+20)/20)+Resultat_liste!$V184</f>
        <v>31</v>
      </c>
      <c r="DI182" s="581">
        <f>M182*((Resultat_liste!$Y184+20)/20)+Resultat_liste!$V184</f>
        <v>0</v>
      </c>
      <c r="DJ182" s="581">
        <f>N182*((Resultat_liste!$Y184+20)/20)+Resultat_liste!$V184</f>
        <v>-31</v>
      </c>
      <c r="DK182" s="581">
        <f>O182*((Resultat_liste!$Y184+20)/20)+Resultat_liste!$V184</f>
        <v>0</v>
      </c>
      <c r="DL182" s="581">
        <f>P182*((Resultat_liste!$Y184+20)/20)+Resultat_liste!$V184</f>
        <v>31</v>
      </c>
      <c r="DM182" s="581">
        <f>Q182*((Resultat_liste!$Y184+20)/20)+Resultat_liste!$V184</f>
        <v>0</v>
      </c>
      <c r="DN182" s="581">
        <f>R182*((Resultat_liste!$Y184+20)/20)+Resultat_liste!$V184</f>
        <v>-31</v>
      </c>
      <c r="DO182" s="581">
        <f>S182*((Resultat_liste!$Y184+20)/20)+Resultat_liste!$V184</f>
        <v>0</v>
      </c>
      <c r="DP182" s="581">
        <f>T182*((Resultat_liste!$Y184+20)/20)+Resultat_liste!$V184</f>
        <v>31</v>
      </c>
      <c r="DQ182" s="581">
        <f>U182*((Resultat_liste!$Y184+20)/20)+Resultat_liste!$V184</f>
        <v>0</v>
      </c>
      <c r="DR182" s="581">
        <f>V182*((Resultat_liste!$Y184+20)/20)+Resultat_liste!$V184</f>
        <v>-31</v>
      </c>
      <c r="DS182" s="581">
        <f>W182*((Resultat_liste!$Y184+20)/20)+Resultat_liste!$V184</f>
        <v>0</v>
      </c>
      <c r="DT182" s="581">
        <f>X182*((Resultat_liste!$Y184+20)/20)+Resultat_liste!$V184</f>
        <v>31</v>
      </c>
      <c r="DU182" s="581">
        <f>Y182*((Resultat_liste!$Y184+20)/20)+Resultat_liste!$V184</f>
        <v>0</v>
      </c>
      <c r="DV182" s="581">
        <f>Z182*((Resultat_liste!$Y184+20)/20)+Resultat_liste!$V184</f>
        <v>-31</v>
      </c>
      <c r="DW182" s="581">
        <f>AA182*((Resultat_liste!$Y184+20)/20)+Resultat_liste!$V184</f>
        <v>0</v>
      </c>
      <c r="DX182" s="581">
        <f>AB182*((Resultat_liste!$Y184+20)/20)+Resultat_liste!$V184</f>
        <v>31</v>
      </c>
      <c r="DY182" s="581">
        <f>AC182*((Resultat_liste!$Y184+20)/20)+Resultat_liste!$V184</f>
        <v>0</v>
      </c>
      <c r="DZ182" s="581">
        <f>AD182*((Resultat_liste!$Y184+20)/20)+Resultat_liste!$V184</f>
        <v>-31</v>
      </c>
      <c r="EA182" s="581">
        <f>AE182*((Resultat_liste!$Y184+20)/20)+Resultat_liste!$V184</f>
        <v>0</v>
      </c>
      <c r="EB182" s="581">
        <f>AF182*((Resultat_liste!$Y184+20)/20)+Resultat_liste!$V184</f>
        <v>31</v>
      </c>
      <c r="EC182" s="581">
        <f>AG182*((Resultat_liste!$Y184+20)/20)+Resultat_liste!$V184</f>
        <v>0</v>
      </c>
      <c r="ED182" s="581">
        <f>AH182*((Resultat_liste!$Y184+20)/20)+Resultat_liste!$V184</f>
        <v>-31</v>
      </c>
      <c r="EE182" s="581">
        <f>AI182*((Resultat_liste!$Y184+20)/20)+Resultat_liste!$V184</f>
        <v>0</v>
      </c>
      <c r="EF182" s="581">
        <f>AJ182*((Resultat_liste!$Y184+20)/20)+Resultat_liste!$V184</f>
        <v>31</v>
      </c>
      <c r="EG182" s="581">
        <f>AK182*((Resultat_liste!$Y184+20)/20)+Resultat_liste!$V184</f>
        <v>0</v>
      </c>
      <c r="EH182" s="581">
        <f>AL182*((Resultat_liste!$Y184+20)/20)+Resultat_liste!$V184</f>
        <v>-31</v>
      </c>
      <c r="EI182" s="581">
        <f>AM182*((Resultat_liste!$Y184+20)/20)+Resultat_liste!$V184</f>
        <v>0</v>
      </c>
      <c r="EJ182" s="581">
        <f>AN182*((Resultat_liste!$Y184+20)/20)+Resultat_liste!$V184</f>
        <v>31</v>
      </c>
      <c r="EK182" s="581">
        <f>AO182*((Resultat_liste!$Y184+20)/20)+Resultat_liste!$V184</f>
        <v>0</v>
      </c>
      <c r="EL182" s="581">
        <f>AP182*((Resultat_liste!$Y184+20)/20)+Resultat_liste!$V184</f>
        <v>-31</v>
      </c>
      <c r="EM182" s="581">
        <f>AQ182*((Resultat_liste!$Y184+20)/20)+Resultat_liste!$V184</f>
        <v>0</v>
      </c>
      <c r="EN182" s="581">
        <f>AR182*((Resultat_liste!$Y184+20)/20)+Resultat_liste!$V184</f>
        <v>31</v>
      </c>
      <c r="EO182" s="581">
        <f>AS182*((Resultat_liste!$Y184+20)/20)+Resultat_liste!$V184</f>
        <v>0</v>
      </c>
      <c r="EP182" s="581">
        <f>AT182*((Resultat_liste!$Y184+20)/20)+Resultat_liste!$V184</f>
        <v>-31</v>
      </c>
      <c r="EQ182" s="581">
        <f>AU182*((Resultat_liste!$Y184+20)/20)+Resultat_liste!$V184</f>
        <v>0</v>
      </c>
      <c r="ER182" s="581">
        <f>AV182*((Resultat_liste!$Y184+20)/20)+Resultat_liste!$V184</f>
        <v>31</v>
      </c>
      <c r="ES182" s="581">
        <f>AW182*((Resultat_liste!$Y184+20)/20)+Resultat_liste!$V184</f>
        <v>0</v>
      </c>
      <c r="ET182" s="581">
        <f>AX182*((Resultat_liste!$Y184+20)/20)+Resultat_liste!$V184</f>
        <v>-31</v>
      </c>
      <c r="EU182" s="581">
        <f>AY182*((Resultat_liste!$Y184+20)/20)+Resultat_liste!$V184</f>
        <v>0</v>
      </c>
      <c r="EV182" s="581">
        <f>AZ182*((Resultat_liste!$Y184+20)/20)+Resultat_liste!$V184</f>
        <v>31</v>
      </c>
      <c r="EW182" s="581">
        <f>BA182*((Resultat_liste!$Y184+20)/20)+Resultat_liste!$V184</f>
        <v>0</v>
      </c>
      <c r="EX182" s="581">
        <f>BB182*((Resultat_liste!$Y184+20)/20)+Resultat_liste!$V184</f>
        <v>-31</v>
      </c>
      <c r="EY182" s="581">
        <f>BC182*((Resultat_liste!$Y184+20)/20)+Resultat_liste!$V184</f>
        <v>0</v>
      </c>
      <c r="EZ182" s="581">
        <f>BD182*((Resultat_liste!$Y184+20)/20)+Resultat_liste!$V184</f>
        <v>31</v>
      </c>
      <c r="FA182" s="581">
        <f>BE182*((Resultat_liste!$Y184+20)/20)+Resultat_liste!$V184</f>
        <v>0</v>
      </c>
      <c r="FB182" s="581">
        <f t="shared" si="272"/>
        <v>20</v>
      </c>
      <c r="FC182" s="581">
        <f t="shared" si="273"/>
        <v>0</v>
      </c>
      <c r="FD182" s="581">
        <f t="shared" si="274"/>
        <v>-20</v>
      </c>
      <c r="FE182" s="581">
        <f t="shared" si="275"/>
        <v>0</v>
      </c>
      <c r="FF182" s="581">
        <f t="shared" si="276"/>
        <v>20</v>
      </c>
      <c r="FG182" s="581">
        <f t="shared" si="277"/>
        <v>0</v>
      </c>
      <c r="FH182" s="581">
        <f t="shared" si="278"/>
        <v>-20</v>
      </c>
      <c r="FI182" s="581">
        <f t="shared" si="279"/>
        <v>0</v>
      </c>
      <c r="FJ182" s="581">
        <f t="shared" si="280"/>
        <v>20</v>
      </c>
      <c r="FK182" s="581">
        <f t="shared" si="281"/>
        <v>0</v>
      </c>
      <c r="FL182" s="581">
        <f t="shared" si="282"/>
        <v>-20</v>
      </c>
      <c r="FM182" s="581">
        <f t="shared" si="283"/>
        <v>0</v>
      </c>
      <c r="FN182" s="581">
        <f t="shared" si="284"/>
        <v>20</v>
      </c>
      <c r="FO182" s="581">
        <f t="shared" si="285"/>
        <v>0</v>
      </c>
      <c r="FP182" s="581">
        <f t="shared" si="286"/>
        <v>-20</v>
      </c>
      <c r="FQ182" s="581">
        <f t="shared" si="287"/>
        <v>0</v>
      </c>
      <c r="FR182" s="581">
        <f t="shared" si="288"/>
        <v>20</v>
      </c>
      <c r="FS182" s="581">
        <f t="shared" si="289"/>
        <v>0</v>
      </c>
      <c r="FT182" s="581">
        <f t="shared" si="290"/>
        <v>-20</v>
      </c>
      <c r="FU182" s="581">
        <f t="shared" si="291"/>
        <v>0</v>
      </c>
      <c r="FV182" s="581">
        <f t="shared" si="292"/>
        <v>20</v>
      </c>
      <c r="FW182" s="581">
        <f t="shared" si="293"/>
        <v>0</v>
      </c>
      <c r="FX182" s="581">
        <f t="shared" si="294"/>
        <v>-20</v>
      </c>
      <c r="FY182" s="581">
        <f t="shared" si="295"/>
        <v>0</v>
      </c>
      <c r="FZ182" s="581">
        <f t="shared" si="296"/>
        <v>20</v>
      </c>
      <c r="GA182" s="581">
        <f t="shared" si="297"/>
        <v>0</v>
      </c>
      <c r="GB182" s="581">
        <f t="shared" si="201"/>
        <v>-20</v>
      </c>
      <c r="GC182" s="581">
        <f t="shared" si="202"/>
        <v>0</v>
      </c>
      <c r="GD182" s="581">
        <f t="shared" si="203"/>
        <v>20</v>
      </c>
      <c r="GE182" s="581">
        <f t="shared" si="204"/>
        <v>0</v>
      </c>
      <c r="GF182" s="581">
        <f t="shared" si="205"/>
        <v>-20</v>
      </c>
      <c r="GG182" s="581">
        <f t="shared" si="206"/>
        <v>0</v>
      </c>
      <c r="GH182" s="581">
        <f t="shared" si="207"/>
        <v>20</v>
      </c>
      <c r="GI182" s="581">
        <f t="shared" si="208"/>
        <v>0</v>
      </c>
      <c r="GJ182" s="581">
        <f t="shared" si="209"/>
        <v>-20</v>
      </c>
      <c r="GK182" s="581">
        <f t="shared" si="210"/>
        <v>0</v>
      </c>
      <c r="GL182" s="581">
        <f t="shared" si="211"/>
        <v>20</v>
      </c>
      <c r="GM182" s="581">
        <f t="shared" si="212"/>
        <v>0</v>
      </c>
      <c r="GN182" s="581">
        <f t="shared" si="213"/>
        <v>-20</v>
      </c>
      <c r="GO182" s="581">
        <f t="shared" si="214"/>
        <v>0</v>
      </c>
      <c r="GP182" s="581">
        <f t="shared" si="215"/>
        <v>20</v>
      </c>
      <c r="GQ182" s="581">
        <f t="shared" si="216"/>
        <v>0</v>
      </c>
      <c r="GR182" s="581">
        <f t="shared" si="217"/>
        <v>-20</v>
      </c>
      <c r="GS182" s="581">
        <f t="shared" si="218"/>
        <v>0</v>
      </c>
      <c r="GT182" s="581">
        <f t="shared" si="219"/>
        <v>20</v>
      </c>
      <c r="GU182" s="581">
        <f t="shared" si="220"/>
        <v>0</v>
      </c>
      <c r="GV182" s="581">
        <f t="shared" si="221"/>
        <v>-20</v>
      </c>
      <c r="GW182" s="581">
        <f t="shared" si="222"/>
        <v>0</v>
      </c>
      <c r="GX182" s="581">
        <f t="shared" si="223"/>
        <v>20</v>
      </c>
      <c r="GY182" s="581">
        <f t="shared" si="224"/>
        <v>0</v>
      </c>
    </row>
    <row r="183" spans="1:207" ht="31.5" thickTop="1" thickBot="1" x14ac:dyDescent="0.3">
      <c r="A183" s="581">
        <v>1820</v>
      </c>
      <c r="B183" s="584" t="s">
        <v>140</v>
      </c>
      <c r="C183" s="581">
        <f t="shared" si="298"/>
        <v>25</v>
      </c>
      <c r="D183" s="581">
        <f t="shared" si="225"/>
        <v>2501</v>
      </c>
      <c r="E183" s="581">
        <v>1820</v>
      </c>
      <c r="F183" s="581">
        <f t="shared" si="299"/>
        <v>1</v>
      </c>
      <c r="G183" s="582" t="str">
        <f t="shared" si="300"/>
        <v>Blanc opalescent</v>
      </c>
      <c r="H183" s="581">
        <v>20</v>
      </c>
      <c r="I183" s="581">
        <v>0</v>
      </c>
      <c r="J183" s="581">
        <v>-20</v>
      </c>
      <c r="K183" s="581">
        <v>0</v>
      </c>
      <c r="L183" s="581">
        <f t="shared" si="226"/>
        <v>20</v>
      </c>
      <c r="M183" s="581">
        <f t="shared" si="227"/>
        <v>0</v>
      </c>
      <c r="N183" s="581">
        <f t="shared" si="228"/>
        <v>-20</v>
      </c>
      <c r="O183" s="581">
        <f t="shared" si="229"/>
        <v>0</v>
      </c>
      <c r="P183" s="581">
        <f t="shared" si="230"/>
        <v>20</v>
      </c>
      <c r="Q183" s="581">
        <f t="shared" si="231"/>
        <v>0</v>
      </c>
      <c r="R183" s="581">
        <f t="shared" si="232"/>
        <v>-20</v>
      </c>
      <c r="S183" s="581">
        <f t="shared" si="233"/>
        <v>0</v>
      </c>
      <c r="T183" s="581">
        <f t="shared" si="234"/>
        <v>20</v>
      </c>
      <c r="U183" s="581">
        <f t="shared" si="235"/>
        <v>0</v>
      </c>
      <c r="V183" s="581">
        <f t="shared" si="236"/>
        <v>-20</v>
      </c>
      <c r="W183" s="581">
        <f t="shared" si="237"/>
        <v>0</v>
      </c>
      <c r="X183" s="581">
        <f t="shared" si="238"/>
        <v>20</v>
      </c>
      <c r="Y183" s="581">
        <f t="shared" si="239"/>
        <v>0</v>
      </c>
      <c r="Z183" s="581">
        <f t="shared" si="240"/>
        <v>-20</v>
      </c>
      <c r="AA183" s="581">
        <f t="shared" si="241"/>
        <v>0</v>
      </c>
      <c r="AB183" s="581">
        <f t="shared" si="242"/>
        <v>20</v>
      </c>
      <c r="AC183" s="581">
        <f t="shared" si="243"/>
        <v>0</v>
      </c>
      <c r="AD183" s="581">
        <f t="shared" si="244"/>
        <v>-20</v>
      </c>
      <c r="AE183" s="581">
        <f t="shared" si="245"/>
        <v>0</v>
      </c>
      <c r="AF183" s="581">
        <f t="shared" si="246"/>
        <v>20</v>
      </c>
      <c r="AG183" s="581">
        <f t="shared" si="247"/>
        <v>0</v>
      </c>
      <c r="AH183" s="581">
        <f t="shared" si="248"/>
        <v>-20</v>
      </c>
      <c r="AI183" s="581">
        <f t="shared" si="249"/>
        <v>0</v>
      </c>
      <c r="AJ183" s="581">
        <f t="shared" si="250"/>
        <v>20</v>
      </c>
      <c r="AK183" s="581">
        <f t="shared" si="251"/>
        <v>0</v>
      </c>
      <c r="AL183" s="581">
        <f t="shared" si="252"/>
        <v>-20</v>
      </c>
      <c r="AM183" s="581">
        <f t="shared" si="253"/>
        <v>0</v>
      </c>
      <c r="AN183" s="581">
        <f t="shared" si="254"/>
        <v>20</v>
      </c>
      <c r="AO183" s="581">
        <f t="shared" si="255"/>
        <v>0</v>
      </c>
      <c r="AP183" s="581">
        <f t="shared" si="256"/>
        <v>-20</v>
      </c>
      <c r="AQ183" s="581">
        <f t="shared" si="257"/>
        <v>0</v>
      </c>
      <c r="AR183" s="581">
        <f t="shared" si="258"/>
        <v>20</v>
      </c>
      <c r="AS183" s="581">
        <f t="shared" si="259"/>
        <v>0</v>
      </c>
      <c r="AT183" s="581">
        <f t="shared" si="260"/>
        <v>-20</v>
      </c>
      <c r="AU183" s="581">
        <f t="shared" si="261"/>
        <v>0</v>
      </c>
      <c r="AV183" s="581">
        <f t="shared" si="262"/>
        <v>20</v>
      </c>
      <c r="AW183" s="581">
        <f t="shared" si="263"/>
        <v>0</v>
      </c>
      <c r="AX183" s="581">
        <f t="shared" si="264"/>
        <v>-20</v>
      </c>
      <c r="AY183" s="581">
        <f t="shared" si="265"/>
        <v>0</v>
      </c>
      <c r="AZ183" s="581">
        <f t="shared" si="266"/>
        <v>20</v>
      </c>
      <c r="BA183" s="581">
        <f t="shared" si="267"/>
        <v>0</v>
      </c>
      <c r="BB183" s="581">
        <f t="shared" si="268"/>
        <v>-20</v>
      </c>
      <c r="BC183" s="581">
        <f t="shared" si="269"/>
        <v>0</v>
      </c>
      <c r="BD183" s="581">
        <f t="shared" si="270"/>
        <v>20</v>
      </c>
      <c r="BE183" s="581">
        <f t="shared" si="271"/>
        <v>0</v>
      </c>
      <c r="BF183" s="581">
        <f>H183*((Resultat_liste!$M185+20)/20)+Resultat_liste!$J185</f>
        <v>25</v>
      </c>
      <c r="BG183" s="581">
        <f>I183*((Resultat_liste!$M185+20)/20)+Resultat_liste!$J185</f>
        <v>0</v>
      </c>
      <c r="BH183" s="581">
        <f>J183*((Resultat_liste!$M185+20)/20)+Resultat_liste!$J185</f>
        <v>-25</v>
      </c>
      <c r="BI183" s="581">
        <f>K183*((Resultat_liste!$M185+20)/20)+Resultat_liste!$J185</f>
        <v>0</v>
      </c>
      <c r="BJ183" s="581">
        <f>L183*((Resultat_liste!$M185+20)/20)+Resultat_liste!$J185</f>
        <v>25</v>
      </c>
      <c r="BK183" s="581">
        <f>M183*((Resultat_liste!$M185+20)/20)+Resultat_liste!$J185</f>
        <v>0</v>
      </c>
      <c r="BL183" s="581">
        <f>N183*((Resultat_liste!$M185+20)/20)+Resultat_liste!$J185</f>
        <v>-25</v>
      </c>
      <c r="BM183" s="581">
        <f>O183*((Resultat_liste!$M185+20)/20)+Resultat_liste!$J185</f>
        <v>0</v>
      </c>
      <c r="BN183" s="581">
        <f>P183*((Resultat_liste!$M185+20)/20)+Resultat_liste!$J185</f>
        <v>25</v>
      </c>
      <c r="BO183" s="581">
        <f>Q183*((Resultat_liste!$M185+20)/20)+Resultat_liste!$J185</f>
        <v>0</v>
      </c>
      <c r="BP183" s="581">
        <f>R183*((Resultat_liste!$M185+20)/20)+Resultat_liste!$J185</f>
        <v>-25</v>
      </c>
      <c r="BQ183" s="581">
        <f>S183*((Resultat_liste!$M185+20)/20)+Resultat_liste!$J185</f>
        <v>0</v>
      </c>
      <c r="BR183" s="581">
        <f>T183*((Resultat_liste!$M185+20)/20)+Resultat_liste!$J185</f>
        <v>25</v>
      </c>
      <c r="BS183" s="581">
        <f>U183*((Resultat_liste!$M185+20)/20)+Resultat_liste!$J185</f>
        <v>0</v>
      </c>
      <c r="BT183" s="581">
        <f>V183*((Resultat_liste!$M185+20)/20)+Resultat_liste!$J185</f>
        <v>-25</v>
      </c>
      <c r="BU183" s="581">
        <f>W183*((Resultat_liste!$M185+20)/20)+Resultat_liste!$J185</f>
        <v>0</v>
      </c>
      <c r="BV183" s="581">
        <f>X183*((Resultat_liste!$M185+20)/20)+Resultat_liste!$J185</f>
        <v>25</v>
      </c>
      <c r="BW183" s="581">
        <f>Y183*((Resultat_liste!$M185+20)/20)+Resultat_liste!$J185</f>
        <v>0</v>
      </c>
      <c r="BX183" s="581">
        <f>Z183*((Resultat_liste!$M185+20)/20)+Resultat_liste!$J185</f>
        <v>-25</v>
      </c>
      <c r="BY183" s="581">
        <f>AA183*((Resultat_liste!$M185+20)/20)+Resultat_liste!$J185</f>
        <v>0</v>
      </c>
      <c r="BZ183" s="581">
        <f>AB183*((Resultat_liste!$M185+20)/20)+Resultat_liste!$J185</f>
        <v>25</v>
      </c>
      <c r="CA183" s="581">
        <f>AC183*((Resultat_liste!$M185+20)/20)+Resultat_liste!$J185</f>
        <v>0</v>
      </c>
      <c r="CB183" s="581">
        <f>AD183*((Resultat_liste!$M185+20)/20)+Resultat_liste!$J185</f>
        <v>-25</v>
      </c>
      <c r="CC183" s="581">
        <f>AE183*((Resultat_liste!$M185+20)/20)+Resultat_liste!$J185</f>
        <v>0</v>
      </c>
      <c r="CD183" s="581">
        <f>AF183*((Resultat_liste!$M185+20)/20)+Resultat_liste!$J185</f>
        <v>25</v>
      </c>
      <c r="CE183" s="581">
        <f>AG183*((Resultat_liste!$M185+20)/20)+Resultat_liste!$J185</f>
        <v>0</v>
      </c>
      <c r="CF183" s="581">
        <f>AH183*((Resultat_liste!$M185+20)/20)+Resultat_liste!$J185</f>
        <v>-25</v>
      </c>
      <c r="CG183" s="581">
        <f>AI183*((Resultat_liste!$M185+20)/20)+Resultat_liste!$J185</f>
        <v>0</v>
      </c>
      <c r="CH183" s="581">
        <f>AJ183*((Resultat_liste!$M185+20)/20)+Resultat_liste!$J185</f>
        <v>25</v>
      </c>
      <c r="CI183" s="581">
        <f>AK183*((Resultat_liste!$M185+20)/20)+Resultat_liste!$J185</f>
        <v>0</v>
      </c>
      <c r="CJ183" s="581">
        <f>AL183*((Resultat_liste!$M185+20)/20)+Resultat_liste!$J185</f>
        <v>-25</v>
      </c>
      <c r="CK183" s="581">
        <f>AM183*((Resultat_liste!$M185+20)/20)+Resultat_liste!$J185</f>
        <v>0</v>
      </c>
      <c r="CL183" s="581">
        <f>AN183*((Resultat_liste!$M185+20)/20)+Resultat_liste!$J185</f>
        <v>25</v>
      </c>
      <c r="CM183" s="581">
        <f>AO183*((Resultat_liste!$M185+20)/20)+Resultat_liste!$J185</f>
        <v>0</v>
      </c>
      <c r="CN183" s="581">
        <f>AP183*((Resultat_liste!$M185+20)/20)+Resultat_liste!$J185</f>
        <v>-25</v>
      </c>
      <c r="CO183" s="581">
        <f>AQ183*((Resultat_liste!$M185+20)/20)+Resultat_liste!$J185</f>
        <v>0</v>
      </c>
      <c r="CP183" s="581">
        <f>AR183*((Resultat_liste!$M185+20)/20)+Resultat_liste!$J185</f>
        <v>25</v>
      </c>
      <c r="CQ183" s="581">
        <f>AS183*((Resultat_liste!$M185+20)/20)+Resultat_liste!$J185</f>
        <v>0</v>
      </c>
      <c r="CR183" s="581">
        <f>AT183*((Resultat_liste!$M185+20)/20)+Resultat_liste!$J185</f>
        <v>-25</v>
      </c>
      <c r="CS183" s="581">
        <f>AU183*((Resultat_liste!$M185+20)/20)+Resultat_liste!$J185</f>
        <v>0</v>
      </c>
      <c r="CT183" s="581">
        <f>AV183*((Resultat_liste!$M185+20)/20)+Resultat_liste!$J185</f>
        <v>25</v>
      </c>
      <c r="CU183" s="581">
        <f>AW183*((Resultat_liste!$M185+20)/20)+Resultat_liste!$J185</f>
        <v>0</v>
      </c>
      <c r="CV183" s="581">
        <f>AX183*((Resultat_liste!$M185+20)/20)+Resultat_liste!$J185</f>
        <v>-25</v>
      </c>
      <c r="CW183" s="581">
        <f>AY183*((Resultat_liste!$M185+20)/20)+Resultat_liste!$J185</f>
        <v>0</v>
      </c>
      <c r="CX183" s="581">
        <f>AZ183*((Resultat_liste!$M185+20)/20)+Resultat_liste!$J185</f>
        <v>25</v>
      </c>
      <c r="CY183" s="581">
        <f>BA183*((Resultat_liste!$M185+20)/20)+Resultat_liste!$J185</f>
        <v>0</v>
      </c>
      <c r="CZ183" s="581">
        <f>BB183*((Resultat_liste!$M185+20)/20)+Resultat_liste!$J185</f>
        <v>-25</v>
      </c>
      <c r="DA183" s="581">
        <f>BC183*((Resultat_liste!$M185+20)/20)+Resultat_liste!$J185</f>
        <v>0</v>
      </c>
      <c r="DB183" s="581">
        <f>BD183*((Resultat_liste!$M185+20)/20)+Resultat_liste!$J185</f>
        <v>25</v>
      </c>
      <c r="DC183" s="581">
        <f>BE183*((Resultat_liste!$M185+20)/20)+Resultat_liste!$J185</f>
        <v>0</v>
      </c>
      <c r="DD183" s="581">
        <f>H183*((Resultat_liste!$Y185+20)/20)+Resultat_liste!$V185</f>
        <v>15</v>
      </c>
      <c r="DE183" s="581">
        <f>I183*((Resultat_liste!$Y185+20)/20)+Resultat_liste!$V185</f>
        <v>-18</v>
      </c>
      <c r="DF183" s="581">
        <f>J183*((Resultat_liste!$Y185+20)/20)+Resultat_liste!$V185</f>
        <v>-51</v>
      </c>
      <c r="DG183" s="581">
        <f>K183*((Resultat_liste!$Y185+20)/20)+Resultat_liste!$V185</f>
        <v>-18</v>
      </c>
      <c r="DH183" s="581">
        <f>L183*((Resultat_liste!$Y185+20)/20)+Resultat_liste!$V185</f>
        <v>15</v>
      </c>
      <c r="DI183" s="581">
        <f>M183*((Resultat_liste!$Y185+20)/20)+Resultat_liste!$V185</f>
        <v>-18</v>
      </c>
      <c r="DJ183" s="581">
        <f>N183*((Resultat_liste!$Y185+20)/20)+Resultat_liste!$V185</f>
        <v>-51</v>
      </c>
      <c r="DK183" s="581">
        <f>O183*((Resultat_liste!$Y185+20)/20)+Resultat_liste!$V185</f>
        <v>-18</v>
      </c>
      <c r="DL183" s="581">
        <f>P183*((Resultat_liste!$Y185+20)/20)+Resultat_liste!$V185</f>
        <v>15</v>
      </c>
      <c r="DM183" s="581">
        <f>Q183*((Resultat_liste!$Y185+20)/20)+Resultat_liste!$V185</f>
        <v>-18</v>
      </c>
      <c r="DN183" s="581">
        <f>R183*((Resultat_liste!$Y185+20)/20)+Resultat_liste!$V185</f>
        <v>-51</v>
      </c>
      <c r="DO183" s="581">
        <f>S183*((Resultat_liste!$Y185+20)/20)+Resultat_liste!$V185</f>
        <v>-18</v>
      </c>
      <c r="DP183" s="581">
        <f>T183*((Resultat_liste!$Y185+20)/20)+Resultat_liste!$V185</f>
        <v>15</v>
      </c>
      <c r="DQ183" s="581">
        <f>U183*((Resultat_liste!$Y185+20)/20)+Resultat_liste!$V185</f>
        <v>-18</v>
      </c>
      <c r="DR183" s="581">
        <f>V183*((Resultat_liste!$Y185+20)/20)+Resultat_liste!$V185</f>
        <v>-51</v>
      </c>
      <c r="DS183" s="581">
        <f>W183*((Resultat_liste!$Y185+20)/20)+Resultat_liste!$V185</f>
        <v>-18</v>
      </c>
      <c r="DT183" s="581">
        <f>X183*((Resultat_liste!$Y185+20)/20)+Resultat_liste!$V185</f>
        <v>15</v>
      </c>
      <c r="DU183" s="581">
        <f>Y183*((Resultat_liste!$Y185+20)/20)+Resultat_liste!$V185</f>
        <v>-18</v>
      </c>
      <c r="DV183" s="581">
        <f>Z183*((Resultat_liste!$Y185+20)/20)+Resultat_liste!$V185</f>
        <v>-51</v>
      </c>
      <c r="DW183" s="581">
        <f>AA183*((Resultat_liste!$Y185+20)/20)+Resultat_liste!$V185</f>
        <v>-18</v>
      </c>
      <c r="DX183" s="581">
        <f>AB183*((Resultat_liste!$Y185+20)/20)+Resultat_liste!$V185</f>
        <v>15</v>
      </c>
      <c r="DY183" s="581">
        <f>AC183*((Resultat_liste!$Y185+20)/20)+Resultat_liste!$V185</f>
        <v>-18</v>
      </c>
      <c r="DZ183" s="581">
        <f>AD183*((Resultat_liste!$Y185+20)/20)+Resultat_liste!$V185</f>
        <v>-51</v>
      </c>
      <c r="EA183" s="581">
        <f>AE183*((Resultat_liste!$Y185+20)/20)+Resultat_liste!$V185</f>
        <v>-18</v>
      </c>
      <c r="EB183" s="581">
        <f>AF183*((Resultat_liste!$Y185+20)/20)+Resultat_liste!$V185</f>
        <v>15</v>
      </c>
      <c r="EC183" s="581">
        <f>AG183*((Resultat_liste!$Y185+20)/20)+Resultat_liste!$V185</f>
        <v>-18</v>
      </c>
      <c r="ED183" s="581">
        <f>AH183*((Resultat_liste!$Y185+20)/20)+Resultat_liste!$V185</f>
        <v>-51</v>
      </c>
      <c r="EE183" s="581">
        <f>AI183*((Resultat_liste!$Y185+20)/20)+Resultat_liste!$V185</f>
        <v>-18</v>
      </c>
      <c r="EF183" s="581">
        <f>AJ183*((Resultat_liste!$Y185+20)/20)+Resultat_liste!$V185</f>
        <v>15</v>
      </c>
      <c r="EG183" s="581">
        <f>AK183*((Resultat_liste!$Y185+20)/20)+Resultat_liste!$V185</f>
        <v>-18</v>
      </c>
      <c r="EH183" s="581">
        <f>AL183*((Resultat_liste!$Y185+20)/20)+Resultat_liste!$V185</f>
        <v>-51</v>
      </c>
      <c r="EI183" s="581">
        <f>AM183*((Resultat_liste!$Y185+20)/20)+Resultat_liste!$V185</f>
        <v>-18</v>
      </c>
      <c r="EJ183" s="581">
        <f>AN183*((Resultat_liste!$Y185+20)/20)+Resultat_liste!$V185</f>
        <v>15</v>
      </c>
      <c r="EK183" s="581">
        <f>AO183*((Resultat_liste!$Y185+20)/20)+Resultat_liste!$V185</f>
        <v>-18</v>
      </c>
      <c r="EL183" s="581">
        <f>AP183*((Resultat_liste!$Y185+20)/20)+Resultat_liste!$V185</f>
        <v>-51</v>
      </c>
      <c r="EM183" s="581">
        <f>AQ183*((Resultat_liste!$Y185+20)/20)+Resultat_liste!$V185</f>
        <v>-18</v>
      </c>
      <c r="EN183" s="581">
        <f>AR183*((Resultat_liste!$Y185+20)/20)+Resultat_liste!$V185</f>
        <v>15</v>
      </c>
      <c r="EO183" s="581">
        <f>AS183*((Resultat_liste!$Y185+20)/20)+Resultat_liste!$V185</f>
        <v>-18</v>
      </c>
      <c r="EP183" s="581">
        <f>AT183*((Resultat_liste!$Y185+20)/20)+Resultat_liste!$V185</f>
        <v>-51</v>
      </c>
      <c r="EQ183" s="581">
        <f>AU183*((Resultat_liste!$Y185+20)/20)+Resultat_liste!$V185</f>
        <v>-18</v>
      </c>
      <c r="ER183" s="581">
        <f>AV183*((Resultat_liste!$Y185+20)/20)+Resultat_liste!$V185</f>
        <v>15</v>
      </c>
      <c r="ES183" s="581">
        <f>AW183*((Resultat_liste!$Y185+20)/20)+Resultat_liste!$V185</f>
        <v>-18</v>
      </c>
      <c r="ET183" s="581">
        <f>AX183*((Resultat_liste!$Y185+20)/20)+Resultat_liste!$V185</f>
        <v>-51</v>
      </c>
      <c r="EU183" s="581">
        <f>AY183*((Resultat_liste!$Y185+20)/20)+Resultat_liste!$V185</f>
        <v>-18</v>
      </c>
      <c r="EV183" s="581">
        <f>AZ183*((Resultat_liste!$Y185+20)/20)+Resultat_liste!$V185</f>
        <v>15</v>
      </c>
      <c r="EW183" s="581">
        <f>BA183*((Resultat_liste!$Y185+20)/20)+Resultat_liste!$V185</f>
        <v>-18</v>
      </c>
      <c r="EX183" s="581">
        <f>BB183*((Resultat_liste!$Y185+20)/20)+Resultat_liste!$V185</f>
        <v>-51</v>
      </c>
      <c r="EY183" s="581">
        <f>BC183*((Resultat_liste!$Y185+20)/20)+Resultat_liste!$V185</f>
        <v>-18</v>
      </c>
      <c r="EZ183" s="581">
        <f>BD183*((Resultat_liste!$Y185+20)/20)+Resultat_liste!$V185</f>
        <v>15</v>
      </c>
      <c r="FA183" s="581">
        <f>BE183*((Resultat_liste!$Y185+20)/20)+Resultat_liste!$V185</f>
        <v>-18</v>
      </c>
      <c r="FB183" s="581">
        <f t="shared" si="272"/>
        <v>20</v>
      </c>
      <c r="FC183" s="581">
        <f t="shared" si="273"/>
        <v>0</v>
      </c>
      <c r="FD183" s="581">
        <f t="shared" si="274"/>
        <v>-20</v>
      </c>
      <c r="FE183" s="581">
        <f t="shared" si="275"/>
        <v>0</v>
      </c>
      <c r="FF183" s="581">
        <f t="shared" si="276"/>
        <v>20</v>
      </c>
      <c r="FG183" s="581">
        <f t="shared" si="277"/>
        <v>0</v>
      </c>
      <c r="FH183" s="581">
        <f t="shared" si="278"/>
        <v>-20</v>
      </c>
      <c r="FI183" s="581">
        <f t="shared" si="279"/>
        <v>0</v>
      </c>
      <c r="FJ183" s="581">
        <f t="shared" si="280"/>
        <v>20</v>
      </c>
      <c r="FK183" s="581">
        <f t="shared" si="281"/>
        <v>0</v>
      </c>
      <c r="FL183" s="581">
        <f t="shared" si="282"/>
        <v>-20</v>
      </c>
      <c r="FM183" s="581">
        <f t="shared" si="283"/>
        <v>0</v>
      </c>
      <c r="FN183" s="581">
        <f t="shared" si="284"/>
        <v>20</v>
      </c>
      <c r="FO183" s="581">
        <f t="shared" si="285"/>
        <v>0</v>
      </c>
      <c r="FP183" s="581">
        <f t="shared" si="286"/>
        <v>-20</v>
      </c>
      <c r="FQ183" s="581">
        <f t="shared" si="287"/>
        <v>0</v>
      </c>
      <c r="FR183" s="581">
        <f t="shared" si="288"/>
        <v>20</v>
      </c>
      <c r="FS183" s="581">
        <f t="shared" si="289"/>
        <v>0</v>
      </c>
      <c r="FT183" s="581">
        <f t="shared" si="290"/>
        <v>-20</v>
      </c>
      <c r="FU183" s="581">
        <f t="shared" si="291"/>
        <v>0</v>
      </c>
      <c r="FV183" s="581">
        <f t="shared" si="292"/>
        <v>20</v>
      </c>
      <c r="FW183" s="581">
        <f t="shared" si="293"/>
        <v>0</v>
      </c>
      <c r="FX183" s="581">
        <f t="shared" si="294"/>
        <v>-20</v>
      </c>
      <c r="FY183" s="581">
        <f t="shared" si="295"/>
        <v>0</v>
      </c>
      <c r="FZ183" s="581">
        <f t="shared" si="296"/>
        <v>20</v>
      </c>
      <c r="GA183" s="581">
        <f t="shared" si="297"/>
        <v>0</v>
      </c>
      <c r="GB183" s="581">
        <f t="shared" si="201"/>
        <v>-20</v>
      </c>
      <c r="GC183" s="581">
        <f t="shared" si="202"/>
        <v>0</v>
      </c>
      <c r="GD183" s="581">
        <f t="shared" si="203"/>
        <v>20</v>
      </c>
      <c r="GE183" s="581">
        <f t="shared" si="204"/>
        <v>0</v>
      </c>
      <c r="GF183" s="581">
        <f t="shared" si="205"/>
        <v>-20</v>
      </c>
      <c r="GG183" s="581">
        <f t="shared" si="206"/>
        <v>0</v>
      </c>
      <c r="GH183" s="581">
        <f t="shared" si="207"/>
        <v>20</v>
      </c>
      <c r="GI183" s="581">
        <f t="shared" si="208"/>
        <v>0</v>
      </c>
      <c r="GJ183" s="581">
        <f t="shared" si="209"/>
        <v>-20</v>
      </c>
      <c r="GK183" s="581">
        <f t="shared" si="210"/>
        <v>0</v>
      </c>
      <c r="GL183" s="581">
        <f t="shared" si="211"/>
        <v>20</v>
      </c>
      <c r="GM183" s="581">
        <f t="shared" si="212"/>
        <v>0</v>
      </c>
      <c r="GN183" s="581">
        <f t="shared" si="213"/>
        <v>-20</v>
      </c>
      <c r="GO183" s="581">
        <f t="shared" si="214"/>
        <v>0</v>
      </c>
      <c r="GP183" s="581">
        <f t="shared" si="215"/>
        <v>20</v>
      </c>
      <c r="GQ183" s="581">
        <f t="shared" si="216"/>
        <v>0</v>
      </c>
      <c r="GR183" s="581">
        <f t="shared" si="217"/>
        <v>-20</v>
      </c>
      <c r="GS183" s="581">
        <f t="shared" si="218"/>
        <v>0</v>
      </c>
      <c r="GT183" s="581">
        <f t="shared" si="219"/>
        <v>20</v>
      </c>
      <c r="GU183" s="581">
        <f t="shared" si="220"/>
        <v>0</v>
      </c>
      <c r="GV183" s="581">
        <f t="shared" si="221"/>
        <v>-20</v>
      </c>
      <c r="GW183" s="581">
        <f t="shared" si="222"/>
        <v>0</v>
      </c>
      <c r="GX183" s="581">
        <f t="shared" si="223"/>
        <v>20</v>
      </c>
      <c r="GY183" s="581">
        <f t="shared" si="224"/>
        <v>0</v>
      </c>
    </row>
    <row r="184" spans="1:207" ht="31.5" thickTop="1" thickBot="1" x14ac:dyDescent="0.3">
      <c r="A184" s="581">
        <v>1830</v>
      </c>
      <c r="B184" s="584" t="s">
        <v>140</v>
      </c>
      <c r="C184" s="581">
        <f t="shared" si="298"/>
        <v>25</v>
      </c>
      <c r="D184" s="581">
        <f t="shared" si="225"/>
        <v>2502</v>
      </c>
      <c r="E184" s="581">
        <v>1830</v>
      </c>
      <c r="F184" s="581">
        <f t="shared" si="299"/>
        <v>2</v>
      </c>
      <c r="G184" s="582" t="str">
        <f t="shared" si="300"/>
        <v>Blanc opalescent</v>
      </c>
      <c r="H184" s="581">
        <v>20</v>
      </c>
      <c r="I184" s="581">
        <v>0</v>
      </c>
      <c r="J184" s="581">
        <v>-20</v>
      </c>
      <c r="K184" s="581">
        <v>0</v>
      </c>
      <c r="L184" s="581">
        <f t="shared" si="226"/>
        <v>20</v>
      </c>
      <c r="M184" s="581">
        <f t="shared" si="227"/>
        <v>0</v>
      </c>
      <c r="N184" s="581">
        <f t="shared" si="228"/>
        <v>-20</v>
      </c>
      <c r="O184" s="581">
        <f t="shared" si="229"/>
        <v>0</v>
      </c>
      <c r="P184" s="581">
        <f t="shared" si="230"/>
        <v>20</v>
      </c>
      <c r="Q184" s="581">
        <f t="shared" si="231"/>
        <v>0</v>
      </c>
      <c r="R184" s="581">
        <f t="shared" si="232"/>
        <v>-20</v>
      </c>
      <c r="S184" s="581">
        <f t="shared" si="233"/>
        <v>0</v>
      </c>
      <c r="T184" s="581">
        <f t="shared" si="234"/>
        <v>20</v>
      </c>
      <c r="U184" s="581">
        <f t="shared" si="235"/>
        <v>0</v>
      </c>
      <c r="V184" s="581">
        <f t="shared" si="236"/>
        <v>-20</v>
      </c>
      <c r="W184" s="581">
        <f t="shared" si="237"/>
        <v>0</v>
      </c>
      <c r="X184" s="581">
        <f t="shared" si="238"/>
        <v>20</v>
      </c>
      <c r="Y184" s="581">
        <f t="shared" si="239"/>
        <v>0</v>
      </c>
      <c r="Z184" s="581">
        <f t="shared" si="240"/>
        <v>-20</v>
      </c>
      <c r="AA184" s="581">
        <f t="shared" si="241"/>
        <v>0</v>
      </c>
      <c r="AB184" s="581">
        <f t="shared" si="242"/>
        <v>20</v>
      </c>
      <c r="AC184" s="581">
        <f t="shared" si="243"/>
        <v>0</v>
      </c>
      <c r="AD184" s="581">
        <f t="shared" si="244"/>
        <v>-20</v>
      </c>
      <c r="AE184" s="581">
        <f t="shared" si="245"/>
        <v>0</v>
      </c>
      <c r="AF184" s="581">
        <f t="shared" si="246"/>
        <v>20</v>
      </c>
      <c r="AG184" s="581">
        <f t="shared" si="247"/>
        <v>0</v>
      </c>
      <c r="AH184" s="581">
        <f t="shared" si="248"/>
        <v>-20</v>
      </c>
      <c r="AI184" s="581">
        <f t="shared" si="249"/>
        <v>0</v>
      </c>
      <c r="AJ184" s="581">
        <f t="shared" si="250"/>
        <v>20</v>
      </c>
      <c r="AK184" s="581">
        <f t="shared" si="251"/>
        <v>0</v>
      </c>
      <c r="AL184" s="581">
        <f t="shared" si="252"/>
        <v>-20</v>
      </c>
      <c r="AM184" s="581">
        <f t="shared" si="253"/>
        <v>0</v>
      </c>
      <c r="AN184" s="581">
        <f t="shared" si="254"/>
        <v>20</v>
      </c>
      <c r="AO184" s="581">
        <f t="shared" si="255"/>
        <v>0</v>
      </c>
      <c r="AP184" s="581">
        <f t="shared" si="256"/>
        <v>-20</v>
      </c>
      <c r="AQ184" s="581">
        <f t="shared" si="257"/>
        <v>0</v>
      </c>
      <c r="AR184" s="581">
        <f t="shared" si="258"/>
        <v>20</v>
      </c>
      <c r="AS184" s="581">
        <f t="shared" si="259"/>
        <v>0</v>
      </c>
      <c r="AT184" s="581">
        <f t="shared" si="260"/>
        <v>-20</v>
      </c>
      <c r="AU184" s="581">
        <f t="shared" si="261"/>
        <v>0</v>
      </c>
      <c r="AV184" s="581">
        <f t="shared" si="262"/>
        <v>20</v>
      </c>
      <c r="AW184" s="581">
        <f t="shared" si="263"/>
        <v>0</v>
      </c>
      <c r="AX184" s="581">
        <f t="shared" si="264"/>
        <v>-20</v>
      </c>
      <c r="AY184" s="581">
        <f t="shared" si="265"/>
        <v>0</v>
      </c>
      <c r="AZ184" s="581">
        <f t="shared" si="266"/>
        <v>20</v>
      </c>
      <c r="BA184" s="581">
        <f t="shared" si="267"/>
        <v>0</v>
      </c>
      <c r="BB184" s="581">
        <f t="shared" si="268"/>
        <v>-20</v>
      </c>
      <c r="BC184" s="581">
        <f t="shared" si="269"/>
        <v>0</v>
      </c>
      <c r="BD184" s="581">
        <f t="shared" si="270"/>
        <v>20</v>
      </c>
      <c r="BE184" s="581">
        <f t="shared" si="271"/>
        <v>0</v>
      </c>
      <c r="BF184" s="581">
        <f>H184*((Resultat_liste!$M186+20)/20)+Resultat_liste!$J186</f>
        <v>24</v>
      </c>
      <c r="BG184" s="581">
        <f>I184*((Resultat_liste!$M186+20)/20)+Resultat_liste!$J186</f>
        <v>-3</v>
      </c>
      <c r="BH184" s="581">
        <f>J184*((Resultat_liste!$M186+20)/20)+Resultat_liste!$J186</f>
        <v>-30</v>
      </c>
      <c r="BI184" s="581">
        <f>K184*((Resultat_liste!$M186+20)/20)+Resultat_liste!$J186</f>
        <v>-3</v>
      </c>
      <c r="BJ184" s="581">
        <f>L184*((Resultat_liste!$M186+20)/20)+Resultat_liste!$J186</f>
        <v>24</v>
      </c>
      <c r="BK184" s="581">
        <f>M184*((Resultat_liste!$M186+20)/20)+Resultat_liste!$J186</f>
        <v>-3</v>
      </c>
      <c r="BL184" s="581">
        <f>N184*((Resultat_liste!$M186+20)/20)+Resultat_liste!$J186</f>
        <v>-30</v>
      </c>
      <c r="BM184" s="581">
        <f>O184*((Resultat_liste!$M186+20)/20)+Resultat_liste!$J186</f>
        <v>-3</v>
      </c>
      <c r="BN184" s="581">
        <f>P184*((Resultat_liste!$M186+20)/20)+Resultat_liste!$J186</f>
        <v>24</v>
      </c>
      <c r="BO184" s="581">
        <f>Q184*((Resultat_liste!$M186+20)/20)+Resultat_liste!$J186</f>
        <v>-3</v>
      </c>
      <c r="BP184" s="581">
        <f>R184*((Resultat_liste!$M186+20)/20)+Resultat_liste!$J186</f>
        <v>-30</v>
      </c>
      <c r="BQ184" s="581">
        <f>S184*((Resultat_liste!$M186+20)/20)+Resultat_liste!$J186</f>
        <v>-3</v>
      </c>
      <c r="BR184" s="581">
        <f>T184*((Resultat_liste!$M186+20)/20)+Resultat_liste!$J186</f>
        <v>24</v>
      </c>
      <c r="BS184" s="581">
        <f>U184*((Resultat_liste!$M186+20)/20)+Resultat_liste!$J186</f>
        <v>-3</v>
      </c>
      <c r="BT184" s="581">
        <f>V184*((Resultat_liste!$M186+20)/20)+Resultat_liste!$J186</f>
        <v>-30</v>
      </c>
      <c r="BU184" s="581">
        <f>W184*((Resultat_liste!$M186+20)/20)+Resultat_liste!$J186</f>
        <v>-3</v>
      </c>
      <c r="BV184" s="581">
        <f>X184*((Resultat_liste!$M186+20)/20)+Resultat_liste!$J186</f>
        <v>24</v>
      </c>
      <c r="BW184" s="581">
        <f>Y184*((Resultat_liste!$M186+20)/20)+Resultat_liste!$J186</f>
        <v>-3</v>
      </c>
      <c r="BX184" s="581">
        <f>Z184*((Resultat_liste!$M186+20)/20)+Resultat_liste!$J186</f>
        <v>-30</v>
      </c>
      <c r="BY184" s="581">
        <f>AA184*((Resultat_liste!$M186+20)/20)+Resultat_liste!$J186</f>
        <v>-3</v>
      </c>
      <c r="BZ184" s="581">
        <f>AB184*((Resultat_liste!$M186+20)/20)+Resultat_liste!$J186</f>
        <v>24</v>
      </c>
      <c r="CA184" s="581">
        <f>AC184*((Resultat_liste!$M186+20)/20)+Resultat_liste!$J186</f>
        <v>-3</v>
      </c>
      <c r="CB184" s="581">
        <f>AD184*((Resultat_liste!$M186+20)/20)+Resultat_liste!$J186</f>
        <v>-30</v>
      </c>
      <c r="CC184" s="581">
        <f>AE184*((Resultat_liste!$M186+20)/20)+Resultat_liste!$J186</f>
        <v>-3</v>
      </c>
      <c r="CD184" s="581">
        <f>AF184*((Resultat_liste!$M186+20)/20)+Resultat_liste!$J186</f>
        <v>24</v>
      </c>
      <c r="CE184" s="581">
        <f>AG184*((Resultat_liste!$M186+20)/20)+Resultat_liste!$J186</f>
        <v>-3</v>
      </c>
      <c r="CF184" s="581">
        <f>AH184*((Resultat_liste!$M186+20)/20)+Resultat_liste!$J186</f>
        <v>-30</v>
      </c>
      <c r="CG184" s="581">
        <f>AI184*((Resultat_liste!$M186+20)/20)+Resultat_liste!$J186</f>
        <v>-3</v>
      </c>
      <c r="CH184" s="581">
        <f>AJ184*((Resultat_liste!$M186+20)/20)+Resultat_liste!$J186</f>
        <v>24</v>
      </c>
      <c r="CI184" s="581">
        <f>AK184*((Resultat_liste!$M186+20)/20)+Resultat_liste!$J186</f>
        <v>-3</v>
      </c>
      <c r="CJ184" s="581">
        <f>AL184*((Resultat_liste!$M186+20)/20)+Resultat_liste!$J186</f>
        <v>-30</v>
      </c>
      <c r="CK184" s="581">
        <f>AM184*((Resultat_liste!$M186+20)/20)+Resultat_liste!$J186</f>
        <v>-3</v>
      </c>
      <c r="CL184" s="581">
        <f>AN184*((Resultat_liste!$M186+20)/20)+Resultat_liste!$J186</f>
        <v>24</v>
      </c>
      <c r="CM184" s="581">
        <f>AO184*((Resultat_liste!$M186+20)/20)+Resultat_liste!$J186</f>
        <v>-3</v>
      </c>
      <c r="CN184" s="581">
        <f>AP184*((Resultat_liste!$M186+20)/20)+Resultat_liste!$J186</f>
        <v>-30</v>
      </c>
      <c r="CO184" s="581">
        <f>AQ184*((Resultat_liste!$M186+20)/20)+Resultat_liste!$J186</f>
        <v>-3</v>
      </c>
      <c r="CP184" s="581">
        <f>AR184*((Resultat_liste!$M186+20)/20)+Resultat_liste!$J186</f>
        <v>24</v>
      </c>
      <c r="CQ184" s="581">
        <f>AS184*((Resultat_liste!$M186+20)/20)+Resultat_liste!$J186</f>
        <v>-3</v>
      </c>
      <c r="CR184" s="581">
        <f>AT184*((Resultat_liste!$M186+20)/20)+Resultat_liste!$J186</f>
        <v>-30</v>
      </c>
      <c r="CS184" s="581">
        <f>AU184*((Resultat_liste!$M186+20)/20)+Resultat_liste!$J186</f>
        <v>-3</v>
      </c>
      <c r="CT184" s="581">
        <f>AV184*((Resultat_liste!$M186+20)/20)+Resultat_liste!$J186</f>
        <v>24</v>
      </c>
      <c r="CU184" s="581">
        <f>AW184*((Resultat_liste!$M186+20)/20)+Resultat_liste!$J186</f>
        <v>-3</v>
      </c>
      <c r="CV184" s="581">
        <f>AX184*((Resultat_liste!$M186+20)/20)+Resultat_liste!$J186</f>
        <v>-30</v>
      </c>
      <c r="CW184" s="581">
        <f>AY184*((Resultat_liste!$M186+20)/20)+Resultat_liste!$J186</f>
        <v>-3</v>
      </c>
      <c r="CX184" s="581">
        <f>AZ184*((Resultat_liste!$M186+20)/20)+Resultat_liste!$J186</f>
        <v>24</v>
      </c>
      <c r="CY184" s="581">
        <f>BA184*((Resultat_liste!$M186+20)/20)+Resultat_liste!$J186</f>
        <v>-3</v>
      </c>
      <c r="CZ184" s="581">
        <f>BB184*((Resultat_liste!$M186+20)/20)+Resultat_liste!$J186</f>
        <v>-30</v>
      </c>
      <c r="DA184" s="581">
        <f>BC184*((Resultat_liste!$M186+20)/20)+Resultat_liste!$J186</f>
        <v>-3</v>
      </c>
      <c r="DB184" s="581">
        <f>BD184*((Resultat_liste!$M186+20)/20)+Resultat_liste!$J186</f>
        <v>24</v>
      </c>
      <c r="DC184" s="581">
        <f>BE184*((Resultat_liste!$M186+20)/20)+Resultat_liste!$J186</f>
        <v>-3</v>
      </c>
      <c r="DD184" s="581">
        <f>H184*((Resultat_liste!$Y186+20)/20)+Resultat_liste!$V186</f>
        <v>26</v>
      </c>
      <c r="DE184" s="581">
        <f>I184*((Resultat_liste!$Y186+20)/20)+Resultat_liste!$V186</f>
        <v>0</v>
      </c>
      <c r="DF184" s="581">
        <f>J184*((Resultat_liste!$Y186+20)/20)+Resultat_liste!$V186</f>
        <v>-26</v>
      </c>
      <c r="DG184" s="581">
        <f>K184*((Resultat_liste!$Y186+20)/20)+Resultat_liste!$V186</f>
        <v>0</v>
      </c>
      <c r="DH184" s="581">
        <f>L184*((Resultat_liste!$Y186+20)/20)+Resultat_liste!$V186</f>
        <v>26</v>
      </c>
      <c r="DI184" s="581">
        <f>M184*((Resultat_liste!$Y186+20)/20)+Resultat_liste!$V186</f>
        <v>0</v>
      </c>
      <c r="DJ184" s="581">
        <f>N184*((Resultat_liste!$Y186+20)/20)+Resultat_liste!$V186</f>
        <v>-26</v>
      </c>
      <c r="DK184" s="581">
        <f>O184*((Resultat_liste!$Y186+20)/20)+Resultat_liste!$V186</f>
        <v>0</v>
      </c>
      <c r="DL184" s="581">
        <f>P184*((Resultat_liste!$Y186+20)/20)+Resultat_liste!$V186</f>
        <v>26</v>
      </c>
      <c r="DM184" s="581">
        <f>Q184*((Resultat_liste!$Y186+20)/20)+Resultat_liste!$V186</f>
        <v>0</v>
      </c>
      <c r="DN184" s="581">
        <f>R184*((Resultat_liste!$Y186+20)/20)+Resultat_liste!$V186</f>
        <v>-26</v>
      </c>
      <c r="DO184" s="581">
        <f>S184*((Resultat_liste!$Y186+20)/20)+Resultat_liste!$V186</f>
        <v>0</v>
      </c>
      <c r="DP184" s="581">
        <f>T184*((Resultat_liste!$Y186+20)/20)+Resultat_liste!$V186</f>
        <v>26</v>
      </c>
      <c r="DQ184" s="581">
        <f>U184*((Resultat_liste!$Y186+20)/20)+Resultat_liste!$V186</f>
        <v>0</v>
      </c>
      <c r="DR184" s="581">
        <f>V184*((Resultat_liste!$Y186+20)/20)+Resultat_liste!$V186</f>
        <v>-26</v>
      </c>
      <c r="DS184" s="581">
        <f>W184*((Resultat_liste!$Y186+20)/20)+Resultat_liste!$V186</f>
        <v>0</v>
      </c>
      <c r="DT184" s="581">
        <f>X184*((Resultat_liste!$Y186+20)/20)+Resultat_liste!$V186</f>
        <v>26</v>
      </c>
      <c r="DU184" s="581">
        <f>Y184*((Resultat_liste!$Y186+20)/20)+Resultat_liste!$V186</f>
        <v>0</v>
      </c>
      <c r="DV184" s="581">
        <f>Z184*((Resultat_liste!$Y186+20)/20)+Resultat_liste!$V186</f>
        <v>-26</v>
      </c>
      <c r="DW184" s="581">
        <f>AA184*((Resultat_liste!$Y186+20)/20)+Resultat_liste!$V186</f>
        <v>0</v>
      </c>
      <c r="DX184" s="581">
        <f>AB184*((Resultat_liste!$Y186+20)/20)+Resultat_liste!$V186</f>
        <v>26</v>
      </c>
      <c r="DY184" s="581">
        <f>AC184*((Resultat_liste!$Y186+20)/20)+Resultat_liste!$V186</f>
        <v>0</v>
      </c>
      <c r="DZ184" s="581">
        <f>AD184*((Resultat_liste!$Y186+20)/20)+Resultat_liste!$V186</f>
        <v>-26</v>
      </c>
      <c r="EA184" s="581">
        <f>AE184*((Resultat_liste!$Y186+20)/20)+Resultat_liste!$V186</f>
        <v>0</v>
      </c>
      <c r="EB184" s="581">
        <f>AF184*((Resultat_liste!$Y186+20)/20)+Resultat_liste!$V186</f>
        <v>26</v>
      </c>
      <c r="EC184" s="581">
        <f>AG184*((Resultat_liste!$Y186+20)/20)+Resultat_liste!$V186</f>
        <v>0</v>
      </c>
      <c r="ED184" s="581">
        <f>AH184*((Resultat_liste!$Y186+20)/20)+Resultat_liste!$V186</f>
        <v>-26</v>
      </c>
      <c r="EE184" s="581">
        <f>AI184*((Resultat_liste!$Y186+20)/20)+Resultat_liste!$V186</f>
        <v>0</v>
      </c>
      <c r="EF184" s="581">
        <f>AJ184*((Resultat_liste!$Y186+20)/20)+Resultat_liste!$V186</f>
        <v>26</v>
      </c>
      <c r="EG184" s="581">
        <f>AK184*((Resultat_liste!$Y186+20)/20)+Resultat_liste!$V186</f>
        <v>0</v>
      </c>
      <c r="EH184" s="581">
        <f>AL184*((Resultat_liste!$Y186+20)/20)+Resultat_liste!$V186</f>
        <v>-26</v>
      </c>
      <c r="EI184" s="581">
        <f>AM184*((Resultat_liste!$Y186+20)/20)+Resultat_liste!$V186</f>
        <v>0</v>
      </c>
      <c r="EJ184" s="581">
        <f>AN184*((Resultat_liste!$Y186+20)/20)+Resultat_liste!$V186</f>
        <v>26</v>
      </c>
      <c r="EK184" s="581">
        <f>AO184*((Resultat_liste!$Y186+20)/20)+Resultat_liste!$V186</f>
        <v>0</v>
      </c>
      <c r="EL184" s="581">
        <f>AP184*((Resultat_liste!$Y186+20)/20)+Resultat_liste!$V186</f>
        <v>-26</v>
      </c>
      <c r="EM184" s="581">
        <f>AQ184*((Resultat_liste!$Y186+20)/20)+Resultat_liste!$V186</f>
        <v>0</v>
      </c>
      <c r="EN184" s="581">
        <f>AR184*((Resultat_liste!$Y186+20)/20)+Resultat_liste!$V186</f>
        <v>26</v>
      </c>
      <c r="EO184" s="581">
        <f>AS184*((Resultat_liste!$Y186+20)/20)+Resultat_liste!$V186</f>
        <v>0</v>
      </c>
      <c r="EP184" s="581">
        <f>AT184*((Resultat_liste!$Y186+20)/20)+Resultat_liste!$V186</f>
        <v>-26</v>
      </c>
      <c r="EQ184" s="581">
        <f>AU184*((Resultat_liste!$Y186+20)/20)+Resultat_liste!$V186</f>
        <v>0</v>
      </c>
      <c r="ER184" s="581">
        <f>AV184*((Resultat_liste!$Y186+20)/20)+Resultat_liste!$V186</f>
        <v>26</v>
      </c>
      <c r="ES184" s="581">
        <f>AW184*((Resultat_liste!$Y186+20)/20)+Resultat_liste!$V186</f>
        <v>0</v>
      </c>
      <c r="ET184" s="581">
        <f>AX184*((Resultat_liste!$Y186+20)/20)+Resultat_liste!$V186</f>
        <v>-26</v>
      </c>
      <c r="EU184" s="581">
        <f>AY184*((Resultat_liste!$Y186+20)/20)+Resultat_liste!$V186</f>
        <v>0</v>
      </c>
      <c r="EV184" s="581">
        <f>AZ184*((Resultat_liste!$Y186+20)/20)+Resultat_liste!$V186</f>
        <v>26</v>
      </c>
      <c r="EW184" s="581">
        <f>BA184*((Resultat_liste!$Y186+20)/20)+Resultat_liste!$V186</f>
        <v>0</v>
      </c>
      <c r="EX184" s="581">
        <f>BB184*((Resultat_liste!$Y186+20)/20)+Resultat_liste!$V186</f>
        <v>-26</v>
      </c>
      <c r="EY184" s="581">
        <f>BC184*((Resultat_liste!$Y186+20)/20)+Resultat_liste!$V186</f>
        <v>0</v>
      </c>
      <c r="EZ184" s="581">
        <f>BD184*((Resultat_liste!$Y186+20)/20)+Resultat_liste!$V186</f>
        <v>26</v>
      </c>
      <c r="FA184" s="581">
        <f>BE184*((Resultat_liste!$Y186+20)/20)+Resultat_liste!$V186</f>
        <v>0</v>
      </c>
      <c r="FB184" s="581">
        <f t="shared" si="272"/>
        <v>20</v>
      </c>
      <c r="FC184" s="581">
        <f t="shared" si="273"/>
        <v>0</v>
      </c>
      <c r="FD184" s="581">
        <f t="shared" si="274"/>
        <v>-20</v>
      </c>
      <c r="FE184" s="581">
        <f t="shared" si="275"/>
        <v>0</v>
      </c>
      <c r="FF184" s="581">
        <f t="shared" si="276"/>
        <v>20</v>
      </c>
      <c r="FG184" s="581">
        <f t="shared" si="277"/>
        <v>0</v>
      </c>
      <c r="FH184" s="581">
        <f t="shared" si="278"/>
        <v>-20</v>
      </c>
      <c r="FI184" s="581">
        <f t="shared" si="279"/>
        <v>0</v>
      </c>
      <c r="FJ184" s="581">
        <f t="shared" si="280"/>
        <v>20</v>
      </c>
      <c r="FK184" s="581">
        <f t="shared" si="281"/>
        <v>0</v>
      </c>
      <c r="FL184" s="581">
        <f t="shared" si="282"/>
        <v>-20</v>
      </c>
      <c r="FM184" s="581">
        <f t="shared" si="283"/>
        <v>0</v>
      </c>
      <c r="FN184" s="581">
        <f t="shared" si="284"/>
        <v>20</v>
      </c>
      <c r="FO184" s="581">
        <f t="shared" si="285"/>
        <v>0</v>
      </c>
      <c r="FP184" s="581">
        <f t="shared" si="286"/>
        <v>-20</v>
      </c>
      <c r="FQ184" s="581">
        <f t="shared" si="287"/>
        <v>0</v>
      </c>
      <c r="FR184" s="581">
        <f t="shared" si="288"/>
        <v>20</v>
      </c>
      <c r="FS184" s="581">
        <f t="shared" si="289"/>
        <v>0</v>
      </c>
      <c r="FT184" s="581">
        <f t="shared" si="290"/>
        <v>-20</v>
      </c>
      <c r="FU184" s="581">
        <f t="shared" si="291"/>
        <v>0</v>
      </c>
      <c r="FV184" s="581">
        <f t="shared" si="292"/>
        <v>20</v>
      </c>
      <c r="FW184" s="581">
        <f t="shared" si="293"/>
        <v>0</v>
      </c>
      <c r="FX184" s="581">
        <f t="shared" si="294"/>
        <v>-20</v>
      </c>
      <c r="FY184" s="581">
        <f t="shared" si="295"/>
        <v>0</v>
      </c>
      <c r="FZ184" s="581">
        <f t="shared" si="296"/>
        <v>20</v>
      </c>
      <c r="GA184" s="581">
        <f t="shared" si="297"/>
        <v>0</v>
      </c>
      <c r="GB184" s="581">
        <f t="shared" si="201"/>
        <v>-20</v>
      </c>
      <c r="GC184" s="581">
        <f t="shared" si="202"/>
        <v>0</v>
      </c>
      <c r="GD184" s="581">
        <f t="shared" si="203"/>
        <v>20</v>
      </c>
      <c r="GE184" s="581">
        <f t="shared" si="204"/>
        <v>0</v>
      </c>
      <c r="GF184" s="581">
        <f t="shared" si="205"/>
        <v>-20</v>
      </c>
      <c r="GG184" s="581">
        <f t="shared" si="206"/>
        <v>0</v>
      </c>
      <c r="GH184" s="581">
        <f t="shared" si="207"/>
        <v>20</v>
      </c>
      <c r="GI184" s="581">
        <f t="shared" si="208"/>
        <v>0</v>
      </c>
      <c r="GJ184" s="581">
        <f t="shared" si="209"/>
        <v>-20</v>
      </c>
      <c r="GK184" s="581">
        <f t="shared" si="210"/>
        <v>0</v>
      </c>
      <c r="GL184" s="581">
        <f t="shared" si="211"/>
        <v>20</v>
      </c>
      <c r="GM184" s="581">
        <f t="shared" si="212"/>
        <v>0</v>
      </c>
      <c r="GN184" s="581">
        <f t="shared" si="213"/>
        <v>-20</v>
      </c>
      <c r="GO184" s="581">
        <f t="shared" si="214"/>
        <v>0</v>
      </c>
      <c r="GP184" s="581">
        <f t="shared" si="215"/>
        <v>20</v>
      </c>
      <c r="GQ184" s="581">
        <f t="shared" si="216"/>
        <v>0</v>
      </c>
      <c r="GR184" s="581">
        <f t="shared" si="217"/>
        <v>-20</v>
      </c>
      <c r="GS184" s="581">
        <f t="shared" si="218"/>
        <v>0</v>
      </c>
      <c r="GT184" s="581">
        <f t="shared" si="219"/>
        <v>20</v>
      </c>
      <c r="GU184" s="581">
        <f t="shared" si="220"/>
        <v>0</v>
      </c>
      <c r="GV184" s="581">
        <f t="shared" si="221"/>
        <v>-20</v>
      </c>
      <c r="GW184" s="581">
        <f t="shared" si="222"/>
        <v>0</v>
      </c>
      <c r="GX184" s="581">
        <f t="shared" si="223"/>
        <v>20</v>
      </c>
      <c r="GY184" s="581">
        <f t="shared" si="224"/>
        <v>0</v>
      </c>
    </row>
    <row r="185" spans="1:207" ht="31.5" thickTop="1" thickBot="1" x14ac:dyDescent="0.3">
      <c r="A185" s="581">
        <v>1840</v>
      </c>
      <c r="B185" s="584" t="s">
        <v>140</v>
      </c>
      <c r="C185" s="581">
        <f t="shared" si="298"/>
        <v>25</v>
      </c>
      <c r="D185" s="581">
        <f t="shared" si="225"/>
        <v>2503</v>
      </c>
      <c r="E185" s="581">
        <v>1840</v>
      </c>
      <c r="F185" s="581">
        <f t="shared" si="299"/>
        <v>3</v>
      </c>
      <c r="G185" s="582" t="str">
        <f t="shared" si="300"/>
        <v>Blanc opalescent</v>
      </c>
      <c r="H185" s="581">
        <v>20</v>
      </c>
      <c r="I185" s="581">
        <v>0</v>
      </c>
      <c r="J185" s="581">
        <v>-20</v>
      </c>
      <c r="K185" s="581">
        <v>0</v>
      </c>
      <c r="L185" s="581">
        <f t="shared" si="226"/>
        <v>20</v>
      </c>
      <c r="M185" s="581">
        <f t="shared" si="227"/>
        <v>0</v>
      </c>
      <c r="N185" s="581">
        <f t="shared" si="228"/>
        <v>-20</v>
      </c>
      <c r="O185" s="581">
        <f t="shared" si="229"/>
        <v>0</v>
      </c>
      <c r="P185" s="581">
        <f t="shared" si="230"/>
        <v>20</v>
      </c>
      <c r="Q185" s="581">
        <f t="shared" si="231"/>
        <v>0</v>
      </c>
      <c r="R185" s="581">
        <f t="shared" si="232"/>
        <v>-20</v>
      </c>
      <c r="S185" s="581">
        <f t="shared" si="233"/>
        <v>0</v>
      </c>
      <c r="T185" s="581">
        <f t="shared" si="234"/>
        <v>20</v>
      </c>
      <c r="U185" s="581">
        <f t="shared" si="235"/>
        <v>0</v>
      </c>
      <c r="V185" s="581">
        <f t="shared" si="236"/>
        <v>-20</v>
      </c>
      <c r="W185" s="581">
        <f t="shared" si="237"/>
        <v>0</v>
      </c>
      <c r="X185" s="581">
        <f t="shared" si="238"/>
        <v>20</v>
      </c>
      <c r="Y185" s="581">
        <f t="shared" si="239"/>
        <v>0</v>
      </c>
      <c r="Z185" s="581">
        <f t="shared" si="240"/>
        <v>-20</v>
      </c>
      <c r="AA185" s="581">
        <f t="shared" si="241"/>
        <v>0</v>
      </c>
      <c r="AB185" s="581">
        <f t="shared" si="242"/>
        <v>20</v>
      </c>
      <c r="AC185" s="581">
        <f t="shared" si="243"/>
        <v>0</v>
      </c>
      <c r="AD185" s="581">
        <f t="shared" si="244"/>
        <v>-20</v>
      </c>
      <c r="AE185" s="581">
        <f t="shared" si="245"/>
        <v>0</v>
      </c>
      <c r="AF185" s="581">
        <f t="shared" si="246"/>
        <v>20</v>
      </c>
      <c r="AG185" s="581">
        <f t="shared" si="247"/>
        <v>0</v>
      </c>
      <c r="AH185" s="581">
        <f t="shared" si="248"/>
        <v>-20</v>
      </c>
      <c r="AI185" s="581">
        <f t="shared" si="249"/>
        <v>0</v>
      </c>
      <c r="AJ185" s="581">
        <f t="shared" si="250"/>
        <v>20</v>
      </c>
      <c r="AK185" s="581">
        <f t="shared" si="251"/>
        <v>0</v>
      </c>
      <c r="AL185" s="581">
        <f t="shared" si="252"/>
        <v>-20</v>
      </c>
      <c r="AM185" s="581">
        <f t="shared" si="253"/>
        <v>0</v>
      </c>
      <c r="AN185" s="581">
        <f t="shared" si="254"/>
        <v>20</v>
      </c>
      <c r="AO185" s="581">
        <f t="shared" si="255"/>
        <v>0</v>
      </c>
      <c r="AP185" s="581">
        <f t="shared" si="256"/>
        <v>-20</v>
      </c>
      <c r="AQ185" s="581">
        <f t="shared" si="257"/>
        <v>0</v>
      </c>
      <c r="AR185" s="581">
        <f t="shared" si="258"/>
        <v>20</v>
      </c>
      <c r="AS185" s="581">
        <f t="shared" si="259"/>
        <v>0</v>
      </c>
      <c r="AT185" s="581">
        <f t="shared" si="260"/>
        <v>-20</v>
      </c>
      <c r="AU185" s="581">
        <f t="shared" si="261"/>
        <v>0</v>
      </c>
      <c r="AV185" s="581">
        <f t="shared" si="262"/>
        <v>20</v>
      </c>
      <c r="AW185" s="581">
        <f t="shared" si="263"/>
        <v>0</v>
      </c>
      <c r="AX185" s="581">
        <f t="shared" si="264"/>
        <v>-20</v>
      </c>
      <c r="AY185" s="581">
        <f t="shared" si="265"/>
        <v>0</v>
      </c>
      <c r="AZ185" s="581">
        <f t="shared" si="266"/>
        <v>20</v>
      </c>
      <c r="BA185" s="581">
        <f t="shared" si="267"/>
        <v>0</v>
      </c>
      <c r="BB185" s="581">
        <f t="shared" si="268"/>
        <v>-20</v>
      </c>
      <c r="BC185" s="581">
        <f t="shared" si="269"/>
        <v>0</v>
      </c>
      <c r="BD185" s="581">
        <f t="shared" si="270"/>
        <v>20</v>
      </c>
      <c r="BE185" s="581">
        <f t="shared" si="271"/>
        <v>0</v>
      </c>
      <c r="BF185" s="581">
        <f>H185*((Resultat_liste!$M187+20)/20)+Resultat_liste!$J187</f>
        <v>46</v>
      </c>
      <c r="BG185" s="581">
        <f>I185*((Resultat_liste!$M187+20)/20)+Resultat_liste!$J187</f>
        <v>11</v>
      </c>
      <c r="BH185" s="581">
        <f>J185*((Resultat_liste!$M187+20)/20)+Resultat_liste!$J187</f>
        <v>-24</v>
      </c>
      <c r="BI185" s="581">
        <f>K185*((Resultat_liste!$M187+20)/20)+Resultat_liste!$J187</f>
        <v>11</v>
      </c>
      <c r="BJ185" s="581">
        <f>L185*((Resultat_liste!$M187+20)/20)+Resultat_liste!$J187</f>
        <v>46</v>
      </c>
      <c r="BK185" s="581">
        <f>M185*((Resultat_liste!$M187+20)/20)+Resultat_liste!$J187</f>
        <v>11</v>
      </c>
      <c r="BL185" s="581">
        <f>N185*((Resultat_liste!$M187+20)/20)+Resultat_liste!$J187</f>
        <v>-24</v>
      </c>
      <c r="BM185" s="581">
        <f>O185*((Resultat_liste!$M187+20)/20)+Resultat_liste!$J187</f>
        <v>11</v>
      </c>
      <c r="BN185" s="581">
        <f>P185*((Resultat_liste!$M187+20)/20)+Resultat_liste!$J187</f>
        <v>46</v>
      </c>
      <c r="BO185" s="581">
        <f>Q185*((Resultat_liste!$M187+20)/20)+Resultat_liste!$J187</f>
        <v>11</v>
      </c>
      <c r="BP185" s="581">
        <f>R185*((Resultat_liste!$M187+20)/20)+Resultat_liste!$J187</f>
        <v>-24</v>
      </c>
      <c r="BQ185" s="581">
        <f>S185*((Resultat_liste!$M187+20)/20)+Resultat_liste!$J187</f>
        <v>11</v>
      </c>
      <c r="BR185" s="581">
        <f>T185*((Resultat_liste!$M187+20)/20)+Resultat_liste!$J187</f>
        <v>46</v>
      </c>
      <c r="BS185" s="581">
        <f>U185*((Resultat_liste!$M187+20)/20)+Resultat_liste!$J187</f>
        <v>11</v>
      </c>
      <c r="BT185" s="581">
        <f>V185*((Resultat_liste!$M187+20)/20)+Resultat_liste!$J187</f>
        <v>-24</v>
      </c>
      <c r="BU185" s="581">
        <f>W185*((Resultat_liste!$M187+20)/20)+Resultat_liste!$J187</f>
        <v>11</v>
      </c>
      <c r="BV185" s="581">
        <f>X185*((Resultat_liste!$M187+20)/20)+Resultat_liste!$J187</f>
        <v>46</v>
      </c>
      <c r="BW185" s="581">
        <f>Y185*((Resultat_liste!$M187+20)/20)+Resultat_liste!$J187</f>
        <v>11</v>
      </c>
      <c r="BX185" s="581">
        <f>Z185*((Resultat_liste!$M187+20)/20)+Resultat_liste!$J187</f>
        <v>-24</v>
      </c>
      <c r="BY185" s="581">
        <f>AA185*((Resultat_liste!$M187+20)/20)+Resultat_liste!$J187</f>
        <v>11</v>
      </c>
      <c r="BZ185" s="581">
        <f>AB185*((Resultat_liste!$M187+20)/20)+Resultat_liste!$J187</f>
        <v>46</v>
      </c>
      <c r="CA185" s="581">
        <f>AC185*((Resultat_liste!$M187+20)/20)+Resultat_liste!$J187</f>
        <v>11</v>
      </c>
      <c r="CB185" s="581">
        <f>AD185*((Resultat_liste!$M187+20)/20)+Resultat_liste!$J187</f>
        <v>-24</v>
      </c>
      <c r="CC185" s="581">
        <f>AE185*((Resultat_liste!$M187+20)/20)+Resultat_liste!$J187</f>
        <v>11</v>
      </c>
      <c r="CD185" s="581">
        <f>AF185*((Resultat_liste!$M187+20)/20)+Resultat_liste!$J187</f>
        <v>46</v>
      </c>
      <c r="CE185" s="581">
        <f>AG185*((Resultat_liste!$M187+20)/20)+Resultat_liste!$J187</f>
        <v>11</v>
      </c>
      <c r="CF185" s="581">
        <f>AH185*((Resultat_liste!$M187+20)/20)+Resultat_liste!$J187</f>
        <v>-24</v>
      </c>
      <c r="CG185" s="581">
        <f>AI185*((Resultat_liste!$M187+20)/20)+Resultat_liste!$J187</f>
        <v>11</v>
      </c>
      <c r="CH185" s="581">
        <f>AJ185*((Resultat_liste!$M187+20)/20)+Resultat_liste!$J187</f>
        <v>46</v>
      </c>
      <c r="CI185" s="581">
        <f>AK185*((Resultat_liste!$M187+20)/20)+Resultat_liste!$J187</f>
        <v>11</v>
      </c>
      <c r="CJ185" s="581">
        <f>AL185*((Resultat_liste!$M187+20)/20)+Resultat_liste!$J187</f>
        <v>-24</v>
      </c>
      <c r="CK185" s="581">
        <f>AM185*((Resultat_liste!$M187+20)/20)+Resultat_liste!$J187</f>
        <v>11</v>
      </c>
      <c r="CL185" s="581">
        <f>AN185*((Resultat_liste!$M187+20)/20)+Resultat_liste!$J187</f>
        <v>46</v>
      </c>
      <c r="CM185" s="581">
        <f>AO185*((Resultat_liste!$M187+20)/20)+Resultat_liste!$J187</f>
        <v>11</v>
      </c>
      <c r="CN185" s="581">
        <f>AP185*((Resultat_liste!$M187+20)/20)+Resultat_liste!$J187</f>
        <v>-24</v>
      </c>
      <c r="CO185" s="581">
        <f>AQ185*((Resultat_liste!$M187+20)/20)+Resultat_liste!$J187</f>
        <v>11</v>
      </c>
      <c r="CP185" s="581">
        <f>AR185*((Resultat_liste!$M187+20)/20)+Resultat_liste!$J187</f>
        <v>46</v>
      </c>
      <c r="CQ185" s="581">
        <f>AS185*((Resultat_liste!$M187+20)/20)+Resultat_liste!$J187</f>
        <v>11</v>
      </c>
      <c r="CR185" s="581">
        <f>AT185*((Resultat_liste!$M187+20)/20)+Resultat_liste!$J187</f>
        <v>-24</v>
      </c>
      <c r="CS185" s="581">
        <f>AU185*((Resultat_liste!$M187+20)/20)+Resultat_liste!$J187</f>
        <v>11</v>
      </c>
      <c r="CT185" s="581">
        <f>AV185*((Resultat_liste!$M187+20)/20)+Resultat_liste!$J187</f>
        <v>46</v>
      </c>
      <c r="CU185" s="581">
        <f>AW185*((Resultat_liste!$M187+20)/20)+Resultat_liste!$J187</f>
        <v>11</v>
      </c>
      <c r="CV185" s="581">
        <f>AX185*((Resultat_liste!$M187+20)/20)+Resultat_liste!$J187</f>
        <v>-24</v>
      </c>
      <c r="CW185" s="581">
        <f>AY185*((Resultat_liste!$M187+20)/20)+Resultat_liste!$J187</f>
        <v>11</v>
      </c>
      <c r="CX185" s="581">
        <f>AZ185*((Resultat_liste!$M187+20)/20)+Resultat_liste!$J187</f>
        <v>46</v>
      </c>
      <c r="CY185" s="581">
        <f>BA185*((Resultat_liste!$M187+20)/20)+Resultat_liste!$J187</f>
        <v>11</v>
      </c>
      <c r="CZ185" s="581">
        <f>BB185*((Resultat_liste!$M187+20)/20)+Resultat_liste!$J187</f>
        <v>-24</v>
      </c>
      <c r="DA185" s="581">
        <f>BC185*((Resultat_liste!$M187+20)/20)+Resultat_liste!$J187</f>
        <v>11</v>
      </c>
      <c r="DB185" s="581">
        <f>BD185*((Resultat_liste!$M187+20)/20)+Resultat_liste!$J187</f>
        <v>46</v>
      </c>
      <c r="DC185" s="581">
        <f>BE185*((Resultat_liste!$M187+20)/20)+Resultat_liste!$J187</f>
        <v>11</v>
      </c>
      <c r="DD185" s="581">
        <f>H185*((Resultat_liste!$Y187+20)/20)+Resultat_liste!$V187</f>
        <v>32</v>
      </c>
      <c r="DE185" s="581">
        <f>I185*((Resultat_liste!$Y187+20)/20)+Resultat_liste!$V187</f>
        <v>0</v>
      </c>
      <c r="DF185" s="581">
        <f>J185*((Resultat_liste!$Y187+20)/20)+Resultat_liste!$V187</f>
        <v>-32</v>
      </c>
      <c r="DG185" s="581">
        <f>K185*((Resultat_liste!$Y187+20)/20)+Resultat_liste!$V187</f>
        <v>0</v>
      </c>
      <c r="DH185" s="581">
        <f>L185*((Resultat_liste!$Y187+20)/20)+Resultat_liste!$V187</f>
        <v>32</v>
      </c>
      <c r="DI185" s="581">
        <f>M185*((Resultat_liste!$Y187+20)/20)+Resultat_liste!$V187</f>
        <v>0</v>
      </c>
      <c r="DJ185" s="581">
        <f>N185*((Resultat_liste!$Y187+20)/20)+Resultat_liste!$V187</f>
        <v>-32</v>
      </c>
      <c r="DK185" s="581">
        <f>O185*((Resultat_liste!$Y187+20)/20)+Resultat_liste!$V187</f>
        <v>0</v>
      </c>
      <c r="DL185" s="581">
        <f>P185*((Resultat_liste!$Y187+20)/20)+Resultat_liste!$V187</f>
        <v>32</v>
      </c>
      <c r="DM185" s="581">
        <f>Q185*((Resultat_liste!$Y187+20)/20)+Resultat_liste!$V187</f>
        <v>0</v>
      </c>
      <c r="DN185" s="581">
        <f>R185*((Resultat_liste!$Y187+20)/20)+Resultat_liste!$V187</f>
        <v>-32</v>
      </c>
      <c r="DO185" s="581">
        <f>S185*((Resultat_liste!$Y187+20)/20)+Resultat_liste!$V187</f>
        <v>0</v>
      </c>
      <c r="DP185" s="581">
        <f>T185*((Resultat_liste!$Y187+20)/20)+Resultat_liste!$V187</f>
        <v>32</v>
      </c>
      <c r="DQ185" s="581">
        <f>U185*((Resultat_liste!$Y187+20)/20)+Resultat_liste!$V187</f>
        <v>0</v>
      </c>
      <c r="DR185" s="581">
        <f>V185*((Resultat_liste!$Y187+20)/20)+Resultat_liste!$V187</f>
        <v>-32</v>
      </c>
      <c r="DS185" s="581">
        <f>W185*((Resultat_liste!$Y187+20)/20)+Resultat_liste!$V187</f>
        <v>0</v>
      </c>
      <c r="DT185" s="581">
        <f>X185*((Resultat_liste!$Y187+20)/20)+Resultat_liste!$V187</f>
        <v>32</v>
      </c>
      <c r="DU185" s="581">
        <f>Y185*((Resultat_liste!$Y187+20)/20)+Resultat_liste!$V187</f>
        <v>0</v>
      </c>
      <c r="DV185" s="581">
        <f>Z185*((Resultat_liste!$Y187+20)/20)+Resultat_liste!$V187</f>
        <v>-32</v>
      </c>
      <c r="DW185" s="581">
        <f>AA185*((Resultat_liste!$Y187+20)/20)+Resultat_liste!$V187</f>
        <v>0</v>
      </c>
      <c r="DX185" s="581">
        <f>AB185*((Resultat_liste!$Y187+20)/20)+Resultat_liste!$V187</f>
        <v>32</v>
      </c>
      <c r="DY185" s="581">
        <f>AC185*((Resultat_liste!$Y187+20)/20)+Resultat_liste!$V187</f>
        <v>0</v>
      </c>
      <c r="DZ185" s="581">
        <f>AD185*((Resultat_liste!$Y187+20)/20)+Resultat_liste!$V187</f>
        <v>-32</v>
      </c>
      <c r="EA185" s="581">
        <f>AE185*((Resultat_liste!$Y187+20)/20)+Resultat_liste!$V187</f>
        <v>0</v>
      </c>
      <c r="EB185" s="581">
        <f>AF185*((Resultat_liste!$Y187+20)/20)+Resultat_liste!$V187</f>
        <v>32</v>
      </c>
      <c r="EC185" s="581">
        <f>AG185*((Resultat_liste!$Y187+20)/20)+Resultat_liste!$V187</f>
        <v>0</v>
      </c>
      <c r="ED185" s="581">
        <f>AH185*((Resultat_liste!$Y187+20)/20)+Resultat_liste!$V187</f>
        <v>-32</v>
      </c>
      <c r="EE185" s="581">
        <f>AI185*((Resultat_liste!$Y187+20)/20)+Resultat_liste!$V187</f>
        <v>0</v>
      </c>
      <c r="EF185" s="581">
        <f>AJ185*((Resultat_liste!$Y187+20)/20)+Resultat_liste!$V187</f>
        <v>32</v>
      </c>
      <c r="EG185" s="581">
        <f>AK185*((Resultat_liste!$Y187+20)/20)+Resultat_liste!$V187</f>
        <v>0</v>
      </c>
      <c r="EH185" s="581">
        <f>AL185*((Resultat_liste!$Y187+20)/20)+Resultat_liste!$V187</f>
        <v>-32</v>
      </c>
      <c r="EI185" s="581">
        <f>AM185*((Resultat_liste!$Y187+20)/20)+Resultat_liste!$V187</f>
        <v>0</v>
      </c>
      <c r="EJ185" s="581">
        <f>AN185*((Resultat_liste!$Y187+20)/20)+Resultat_liste!$V187</f>
        <v>32</v>
      </c>
      <c r="EK185" s="581">
        <f>AO185*((Resultat_liste!$Y187+20)/20)+Resultat_liste!$V187</f>
        <v>0</v>
      </c>
      <c r="EL185" s="581">
        <f>AP185*((Resultat_liste!$Y187+20)/20)+Resultat_liste!$V187</f>
        <v>-32</v>
      </c>
      <c r="EM185" s="581">
        <f>AQ185*((Resultat_liste!$Y187+20)/20)+Resultat_liste!$V187</f>
        <v>0</v>
      </c>
      <c r="EN185" s="581">
        <f>AR185*((Resultat_liste!$Y187+20)/20)+Resultat_liste!$V187</f>
        <v>32</v>
      </c>
      <c r="EO185" s="581">
        <f>AS185*((Resultat_liste!$Y187+20)/20)+Resultat_liste!$V187</f>
        <v>0</v>
      </c>
      <c r="EP185" s="581">
        <f>AT185*((Resultat_liste!$Y187+20)/20)+Resultat_liste!$V187</f>
        <v>-32</v>
      </c>
      <c r="EQ185" s="581">
        <f>AU185*((Resultat_liste!$Y187+20)/20)+Resultat_liste!$V187</f>
        <v>0</v>
      </c>
      <c r="ER185" s="581">
        <f>AV185*((Resultat_liste!$Y187+20)/20)+Resultat_liste!$V187</f>
        <v>32</v>
      </c>
      <c r="ES185" s="581">
        <f>AW185*((Resultat_liste!$Y187+20)/20)+Resultat_liste!$V187</f>
        <v>0</v>
      </c>
      <c r="ET185" s="581">
        <f>AX185*((Resultat_liste!$Y187+20)/20)+Resultat_liste!$V187</f>
        <v>-32</v>
      </c>
      <c r="EU185" s="581">
        <f>AY185*((Resultat_liste!$Y187+20)/20)+Resultat_liste!$V187</f>
        <v>0</v>
      </c>
      <c r="EV185" s="581">
        <f>AZ185*((Resultat_liste!$Y187+20)/20)+Resultat_liste!$V187</f>
        <v>32</v>
      </c>
      <c r="EW185" s="581">
        <f>BA185*((Resultat_liste!$Y187+20)/20)+Resultat_liste!$V187</f>
        <v>0</v>
      </c>
      <c r="EX185" s="581">
        <f>BB185*((Resultat_liste!$Y187+20)/20)+Resultat_liste!$V187</f>
        <v>-32</v>
      </c>
      <c r="EY185" s="581">
        <f>BC185*((Resultat_liste!$Y187+20)/20)+Resultat_liste!$V187</f>
        <v>0</v>
      </c>
      <c r="EZ185" s="581">
        <f>BD185*((Resultat_liste!$Y187+20)/20)+Resultat_liste!$V187</f>
        <v>32</v>
      </c>
      <c r="FA185" s="581">
        <f>BE185*((Resultat_liste!$Y187+20)/20)+Resultat_liste!$V187</f>
        <v>0</v>
      </c>
      <c r="FB185" s="581">
        <f t="shared" si="272"/>
        <v>20</v>
      </c>
      <c r="FC185" s="581">
        <f t="shared" si="273"/>
        <v>0</v>
      </c>
      <c r="FD185" s="581">
        <f t="shared" si="274"/>
        <v>-20</v>
      </c>
      <c r="FE185" s="581">
        <f t="shared" si="275"/>
        <v>0</v>
      </c>
      <c r="FF185" s="581">
        <f t="shared" si="276"/>
        <v>20</v>
      </c>
      <c r="FG185" s="581">
        <f t="shared" si="277"/>
        <v>0</v>
      </c>
      <c r="FH185" s="581">
        <f t="shared" si="278"/>
        <v>-20</v>
      </c>
      <c r="FI185" s="581">
        <f t="shared" si="279"/>
        <v>0</v>
      </c>
      <c r="FJ185" s="581">
        <f t="shared" si="280"/>
        <v>20</v>
      </c>
      <c r="FK185" s="581">
        <f t="shared" si="281"/>
        <v>0</v>
      </c>
      <c r="FL185" s="581">
        <f t="shared" si="282"/>
        <v>-20</v>
      </c>
      <c r="FM185" s="581">
        <f t="shared" si="283"/>
        <v>0</v>
      </c>
      <c r="FN185" s="581">
        <f t="shared" si="284"/>
        <v>20</v>
      </c>
      <c r="FO185" s="581">
        <f t="shared" si="285"/>
        <v>0</v>
      </c>
      <c r="FP185" s="581">
        <f t="shared" si="286"/>
        <v>-20</v>
      </c>
      <c r="FQ185" s="581">
        <f t="shared" si="287"/>
        <v>0</v>
      </c>
      <c r="FR185" s="581">
        <f t="shared" si="288"/>
        <v>20</v>
      </c>
      <c r="FS185" s="581">
        <f t="shared" si="289"/>
        <v>0</v>
      </c>
      <c r="FT185" s="581">
        <f t="shared" si="290"/>
        <v>-20</v>
      </c>
      <c r="FU185" s="581">
        <f t="shared" si="291"/>
        <v>0</v>
      </c>
      <c r="FV185" s="581">
        <f t="shared" si="292"/>
        <v>20</v>
      </c>
      <c r="FW185" s="581">
        <f t="shared" si="293"/>
        <v>0</v>
      </c>
      <c r="FX185" s="581">
        <f t="shared" si="294"/>
        <v>-20</v>
      </c>
      <c r="FY185" s="581">
        <f t="shared" si="295"/>
        <v>0</v>
      </c>
      <c r="FZ185" s="581">
        <f t="shared" si="296"/>
        <v>20</v>
      </c>
      <c r="GA185" s="581">
        <f t="shared" si="297"/>
        <v>0</v>
      </c>
      <c r="GB185" s="581">
        <f t="shared" si="201"/>
        <v>-20</v>
      </c>
      <c r="GC185" s="581">
        <f t="shared" si="202"/>
        <v>0</v>
      </c>
      <c r="GD185" s="581">
        <f t="shared" si="203"/>
        <v>20</v>
      </c>
      <c r="GE185" s="581">
        <f t="shared" si="204"/>
        <v>0</v>
      </c>
      <c r="GF185" s="581">
        <f t="shared" si="205"/>
        <v>-20</v>
      </c>
      <c r="GG185" s="581">
        <f t="shared" si="206"/>
        <v>0</v>
      </c>
      <c r="GH185" s="581">
        <f t="shared" si="207"/>
        <v>20</v>
      </c>
      <c r="GI185" s="581">
        <f t="shared" si="208"/>
        <v>0</v>
      </c>
      <c r="GJ185" s="581">
        <f t="shared" si="209"/>
        <v>-20</v>
      </c>
      <c r="GK185" s="581">
        <f t="shared" si="210"/>
        <v>0</v>
      </c>
      <c r="GL185" s="581">
        <f t="shared" si="211"/>
        <v>20</v>
      </c>
      <c r="GM185" s="581">
        <f t="shared" si="212"/>
        <v>0</v>
      </c>
      <c r="GN185" s="581">
        <f t="shared" si="213"/>
        <v>-20</v>
      </c>
      <c r="GO185" s="581">
        <f t="shared" si="214"/>
        <v>0</v>
      </c>
      <c r="GP185" s="581">
        <f t="shared" si="215"/>
        <v>20</v>
      </c>
      <c r="GQ185" s="581">
        <f t="shared" si="216"/>
        <v>0</v>
      </c>
      <c r="GR185" s="581">
        <f t="shared" si="217"/>
        <v>-20</v>
      </c>
      <c r="GS185" s="581">
        <f t="shared" si="218"/>
        <v>0</v>
      </c>
      <c r="GT185" s="581">
        <f t="shared" si="219"/>
        <v>20</v>
      </c>
      <c r="GU185" s="581">
        <f t="shared" si="220"/>
        <v>0</v>
      </c>
      <c r="GV185" s="581">
        <f t="shared" si="221"/>
        <v>-20</v>
      </c>
      <c r="GW185" s="581">
        <f t="shared" si="222"/>
        <v>0</v>
      </c>
      <c r="GX185" s="581">
        <f t="shared" si="223"/>
        <v>20</v>
      </c>
      <c r="GY185" s="581">
        <f t="shared" si="224"/>
        <v>0</v>
      </c>
    </row>
    <row r="186" spans="1:207" ht="31.5" thickTop="1" thickBot="1" x14ac:dyDescent="0.3">
      <c r="A186" s="581">
        <v>1850</v>
      </c>
      <c r="B186" s="584" t="s">
        <v>140</v>
      </c>
      <c r="C186" s="581">
        <f t="shared" si="298"/>
        <v>25</v>
      </c>
      <c r="D186" s="581">
        <f t="shared" si="225"/>
        <v>2504</v>
      </c>
      <c r="E186" s="581">
        <v>1850</v>
      </c>
      <c r="F186" s="581">
        <f t="shared" si="299"/>
        <v>4</v>
      </c>
      <c r="G186" s="582" t="str">
        <f t="shared" si="300"/>
        <v>Blanc opalescent</v>
      </c>
      <c r="H186" s="581">
        <v>20</v>
      </c>
      <c r="I186" s="581">
        <v>0</v>
      </c>
      <c r="J186" s="581">
        <v>-20</v>
      </c>
      <c r="K186" s="581">
        <v>0</v>
      </c>
      <c r="L186" s="581">
        <f t="shared" si="226"/>
        <v>20</v>
      </c>
      <c r="M186" s="581">
        <f t="shared" si="227"/>
        <v>0</v>
      </c>
      <c r="N186" s="581">
        <f t="shared" si="228"/>
        <v>-20</v>
      </c>
      <c r="O186" s="581">
        <f t="shared" si="229"/>
        <v>0</v>
      </c>
      <c r="P186" s="581">
        <f t="shared" si="230"/>
        <v>20</v>
      </c>
      <c r="Q186" s="581">
        <f t="shared" si="231"/>
        <v>0</v>
      </c>
      <c r="R186" s="581">
        <f t="shared" si="232"/>
        <v>-20</v>
      </c>
      <c r="S186" s="581">
        <f t="shared" si="233"/>
        <v>0</v>
      </c>
      <c r="T186" s="581">
        <f t="shared" si="234"/>
        <v>20</v>
      </c>
      <c r="U186" s="581">
        <f t="shared" si="235"/>
        <v>0</v>
      </c>
      <c r="V186" s="581">
        <f t="shared" si="236"/>
        <v>-20</v>
      </c>
      <c r="W186" s="581">
        <f t="shared" si="237"/>
        <v>0</v>
      </c>
      <c r="X186" s="581">
        <f t="shared" si="238"/>
        <v>20</v>
      </c>
      <c r="Y186" s="581">
        <f t="shared" si="239"/>
        <v>0</v>
      </c>
      <c r="Z186" s="581">
        <f t="shared" si="240"/>
        <v>-20</v>
      </c>
      <c r="AA186" s="581">
        <f t="shared" si="241"/>
        <v>0</v>
      </c>
      <c r="AB186" s="581">
        <f t="shared" si="242"/>
        <v>20</v>
      </c>
      <c r="AC186" s="581">
        <f t="shared" si="243"/>
        <v>0</v>
      </c>
      <c r="AD186" s="581">
        <f t="shared" si="244"/>
        <v>-20</v>
      </c>
      <c r="AE186" s="581">
        <f t="shared" si="245"/>
        <v>0</v>
      </c>
      <c r="AF186" s="581">
        <f t="shared" si="246"/>
        <v>20</v>
      </c>
      <c r="AG186" s="581">
        <f t="shared" si="247"/>
        <v>0</v>
      </c>
      <c r="AH186" s="581">
        <f t="shared" si="248"/>
        <v>-20</v>
      </c>
      <c r="AI186" s="581">
        <f t="shared" si="249"/>
        <v>0</v>
      </c>
      <c r="AJ186" s="581">
        <f t="shared" si="250"/>
        <v>20</v>
      </c>
      <c r="AK186" s="581">
        <f t="shared" si="251"/>
        <v>0</v>
      </c>
      <c r="AL186" s="581">
        <f t="shared" si="252"/>
        <v>-20</v>
      </c>
      <c r="AM186" s="581">
        <f t="shared" si="253"/>
        <v>0</v>
      </c>
      <c r="AN186" s="581">
        <f t="shared" si="254"/>
        <v>20</v>
      </c>
      <c r="AO186" s="581">
        <f t="shared" si="255"/>
        <v>0</v>
      </c>
      <c r="AP186" s="581">
        <f t="shared" si="256"/>
        <v>-20</v>
      </c>
      <c r="AQ186" s="581">
        <f t="shared" si="257"/>
        <v>0</v>
      </c>
      <c r="AR186" s="581">
        <f t="shared" si="258"/>
        <v>20</v>
      </c>
      <c r="AS186" s="581">
        <f t="shared" si="259"/>
        <v>0</v>
      </c>
      <c r="AT186" s="581">
        <f t="shared" si="260"/>
        <v>-20</v>
      </c>
      <c r="AU186" s="581">
        <f t="shared" si="261"/>
        <v>0</v>
      </c>
      <c r="AV186" s="581">
        <f t="shared" si="262"/>
        <v>20</v>
      </c>
      <c r="AW186" s="581">
        <f t="shared" si="263"/>
        <v>0</v>
      </c>
      <c r="AX186" s="581">
        <f t="shared" si="264"/>
        <v>-20</v>
      </c>
      <c r="AY186" s="581">
        <f t="shared" si="265"/>
        <v>0</v>
      </c>
      <c r="AZ186" s="581">
        <f t="shared" si="266"/>
        <v>20</v>
      </c>
      <c r="BA186" s="581">
        <f t="shared" si="267"/>
        <v>0</v>
      </c>
      <c r="BB186" s="581">
        <f t="shared" si="268"/>
        <v>-20</v>
      </c>
      <c r="BC186" s="581">
        <f t="shared" si="269"/>
        <v>0</v>
      </c>
      <c r="BD186" s="581">
        <f t="shared" si="270"/>
        <v>20</v>
      </c>
      <c r="BE186" s="581">
        <f t="shared" si="271"/>
        <v>0</v>
      </c>
      <c r="BF186" s="581">
        <f>H186*((Resultat_liste!$M188+20)/20)+Resultat_liste!$J188</f>
        <v>13</v>
      </c>
      <c r="BG186" s="581">
        <f>I186*((Resultat_liste!$M188+20)/20)+Resultat_liste!$J188</f>
        <v>0</v>
      </c>
      <c r="BH186" s="581">
        <f>J186*((Resultat_liste!$M188+20)/20)+Resultat_liste!$J188</f>
        <v>-13</v>
      </c>
      <c r="BI186" s="581">
        <f>K186*((Resultat_liste!$M188+20)/20)+Resultat_liste!$J188</f>
        <v>0</v>
      </c>
      <c r="BJ186" s="581">
        <f>L186*((Resultat_liste!$M188+20)/20)+Resultat_liste!$J188</f>
        <v>13</v>
      </c>
      <c r="BK186" s="581">
        <f>M186*((Resultat_liste!$M188+20)/20)+Resultat_liste!$J188</f>
        <v>0</v>
      </c>
      <c r="BL186" s="581">
        <f>N186*((Resultat_liste!$M188+20)/20)+Resultat_liste!$J188</f>
        <v>-13</v>
      </c>
      <c r="BM186" s="581">
        <f>O186*((Resultat_liste!$M188+20)/20)+Resultat_liste!$J188</f>
        <v>0</v>
      </c>
      <c r="BN186" s="581">
        <f>P186*((Resultat_liste!$M188+20)/20)+Resultat_liste!$J188</f>
        <v>13</v>
      </c>
      <c r="BO186" s="581">
        <f>Q186*((Resultat_liste!$M188+20)/20)+Resultat_liste!$J188</f>
        <v>0</v>
      </c>
      <c r="BP186" s="581">
        <f>R186*((Resultat_liste!$M188+20)/20)+Resultat_liste!$J188</f>
        <v>-13</v>
      </c>
      <c r="BQ186" s="581">
        <f>S186*((Resultat_liste!$M188+20)/20)+Resultat_liste!$J188</f>
        <v>0</v>
      </c>
      <c r="BR186" s="581">
        <f>T186*((Resultat_liste!$M188+20)/20)+Resultat_liste!$J188</f>
        <v>13</v>
      </c>
      <c r="BS186" s="581">
        <f>U186*((Resultat_liste!$M188+20)/20)+Resultat_liste!$J188</f>
        <v>0</v>
      </c>
      <c r="BT186" s="581">
        <f>V186*((Resultat_liste!$M188+20)/20)+Resultat_liste!$J188</f>
        <v>-13</v>
      </c>
      <c r="BU186" s="581">
        <f>W186*((Resultat_liste!$M188+20)/20)+Resultat_liste!$J188</f>
        <v>0</v>
      </c>
      <c r="BV186" s="581">
        <f>X186*((Resultat_liste!$M188+20)/20)+Resultat_liste!$J188</f>
        <v>13</v>
      </c>
      <c r="BW186" s="581">
        <f>Y186*((Resultat_liste!$M188+20)/20)+Resultat_liste!$J188</f>
        <v>0</v>
      </c>
      <c r="BX186" s="581">
        <f>Z186*((Resultat_liste!$M188+20)/20)+Resultat_liste!$J188</f>
        <v>-13</v>
      </c>
      <c r="BY186" s="581">
        <f>AA186*((Resultat_liste!$M188+20)/20)+Resultat_liste!$J188</f>
        <v>0</v>
      </c>
      <c r="BZ186" s="581">
        <f>AB186*((Resultat_liste!$M188+20)/20)+Resultat_liste!$J188</f>
        <v>13</v>
      </c>
      <c r="CA186" s="581">
        <f>AC186*((Resultat_liste!$M188+20)/20)+Resultat_liste!$J188</f>
        <v>0</v>
      </c>
      <c r="CB186" s="581">
        <f>AD186*((Resultat_liste!$M188+20)/20)+Resultat_liste!$J188</f>
        <v>-13</v>
      </c>
      <c r="CC186" s="581">
        <f>AE186*((Resultat_liste!$M188+20)/20)+Resultat_liste!$J188</f>
        <v>0</v>
      </c>
      <c r="CD186" s="581">
        <f>AF186*((Resultat_liste!$M188+20)/20)+Resultat_liste!$J188</f>
        <v>13</v>
      </c>
      <c r="CE186" s="581">
        <f>AG186*((Resultat_liste!$M188+20)/20)+Resultat_liste!$J188</f>
        <v>0</v>
      </c>
      <c r="CF186" s="581">
        <f>AH186*((Resultat_liste!$M188+20)/20)+Resultat_liste!$J188</f>
        <v>-13</v>
      </c>
      <c r="CG186" s="581">
        <f>AI186*((Resultat_liste!$M188+20)/20)+Resultat_liste!$J188</f>
        <v>0</v>
      </c>
      <c r="CH186" s="581">
        <f>AJ186*((Resultat_liste!$M188+20)/20)+Resultat_liste!$J188</f>
        <v>13</v>
      </c>
      <c r="CI186" s="581">
        <f>AK186*((Resultat_liste!$M188+20)/20)+Resultat_liste!$J188</f>
        <v>0</v>
      </c>
      <c r="CJ186" s="581">
        <f>AL186*((Resultat_liste!$M188+20)/20)+Resultat_liste!$J188</f>
        <v>-13</v>
      </c>
      <c r="CK186" s="581">
        <f>AM186*((Resultat_liste!$M188+20)/20)+Resultat_liste!$J188</f>
        <v>0</v>
      </c>
      <c r="CL186" s="581">
        <f>AN186*((Resultat_liste!$M188+20)/20)+Resultat_liste!$J188</f>
        <v>13</v>
      </c>
      <c r="CM186" s="581">
        <f>AO186*((Resultat_liste!$M188+20)/20)+Resultat_liste!$J188</f>
        <v>0</v>
      </c>
      <c r="CN186" s="581">
        <f>AP186*((Resultat_liste!$M188+20)/20)+Resultat_liste!$J188</f>
        <v>-13</v>
      </c>
      <c r="CO186" s="581">
        <f>AQ186*((Resultat_liste!$M188+20)/20)+Resultat_liste!$J188</f>
        <v>0</v>
      </c>
      <c r="CP186" s="581">
        <f>AR186*((Resultat_liste!$M188+20)/20)+Resultat_liste!$J188</f>
        <v>13</v>
      </c>
      <c r="CQ186" s="581">
        <f>AS186*((Resultat_liste!$M188+20)/20)+Resultat_liste!$J188</f>
        <v>0</v>
      </c>
      <c r="CR186" s="581">
        <f>AT186*((Resultat_liste!$M188+20)/20)+Resultat_liste!$J188</f>
        <v>-13</v>
      </c>
      <c r="CS186" s="581">
        <f>AU186*((Resultat_liste!$M188+20)/20)+Resultat_liste!$J188</f>
        <v>0</v>
      </c>
      <c r="CT186" s="581">
        <f>AV186*((Resultat_liste!$M188+20)/20)+Resultat_liste!$J188</f>
        <v>13</v>
      </c>
      <c r="CU186" s="581">
        <f>AW186*((Resultat_liste!$M188+20)/20)+Resultat_liste!$J188</f>
        <v>0</v>
      </c>
      <c r="CV186" s="581">
        <f>AX186*((Resultat_liste!$M188+20)/20)+Resultat_liste!$J188</f>
        <v>-13</v>
      </c>
      <c r="CW186" s="581">
        <f>AY186*((Resultat_liste!$M188+20)/20)+Resultat_liste!$J188</f>
        <v>0</v>
      </c>
      <c r="CX186" s="581">
        <f>AZ186*((Resultat_liste!$M188+20)/20)+Resultat_liste!$J188</f>
        <v>13</v>
      </c>
      <c r="CY186" s="581">
        <f>BA186*((Resultat_liste!$M188+20)/20)+Resultat_liste!$J188</f>
        <v>0</v>
      </c>
      <c r="CZ186" s="581">
        <f>BB186*((Resultat_liste!$M188+20)/20)+Resultat_liste!$J188</f>
        <v>-13</v>
      </c>
      <c r="DA186" s="581">
        <f>BC186*((Resultat_liste!$M188+20)/20)+Resultat_liste!$J188</f>
        <v>0</v>
      </c>
      <c r="DB186" s="581">
        <f>BD186*((Resultat_liste!$M188+20)/20)+Resultat_liste!$J188</f>
        <v>13</v>
      </c>
      <c r="DC186" s="581">
        <f>BE186*((Resultat_liste!$M188+20)/20)+Resultat_liste!$J188</f>
        <v>0</v>
      </c>
      <c r="DD186" s="581">
        <f>H186*((Resultat_liste!$Y188+20)/20)+Resultat_liste!$V188</f>
        <v>8</v>
      </c>
      <c r="DE186" s="581">
        <f>I186*((Resultat_liste!$Y188+20)/20)+Resultat_liste!$V188</f>
        <v>0</v>
      </c>
      <c r="DF186" s="581">
        <f>J186*((Resultat_liste!$Y188+20)/20)+Resultat_liste!$V188</f>
        <v>-8</v>
      </c>
      <c r="DG186" s="581">
        <f>K186*((Resultat_liste!$Y188+20)/20)+Resultat_liste!$V188</f>
        <v>0</v>
      </c>
      <c r="DH186" s="581">
        <f>L186*((Resultat_liste!$Y188+20)/20)+Resultat_liste!$V188</f>
        <v>8</v>
      </c>
      <c r="DI186" s="581">
        <f>M186*((Resultat_liste!$Y188+20)/20)+Resultat_liste!$V188</f>
        <v>0</v>
      </c>
      <c r="DJ186" s="581">
        <f>N186*((Resultat_liste!$Y188+20)/20)+Resultat_liste!$V188</f>
        <v>-8</v>
      </c>
      <c r="DK186" s="581">
        <f>O186*((Resultat_liste!$Y188+20)/20)+Resultat_liste!$V188</f>
        <v>0</v>
      </c>
      <c r="DL186" s="581">
        <f>P186*((Resultat_liste!$Y188+20)/20)+Resultat_liste!$V188</f>
        <v>8</v>
      </c>
      <c r="DM186" s="581">
        <f>Q186*((Resultat_liste!$Y188+20)/20)+Resultat_liste!$V188</f>
        <v>0</v>
      </c>
      <c r="DN186" s="581">
        <f>R186*((Resultat_liste!$Y188+20)/20)+Resultat_liste!$V188</f>
        <v>-8</v>
      </c>
      <c r="DO186" s="581">
        <f>S186*((Resultat_liste!$Y188+20)/20)+Resultat_liste!$V188</f>
        <v>0</v>
      </c>
      <c r="DP186" s="581">
        <f>T186*((Resultat_liste!$Y188+20)/20)+Resultat_liste!$V188</f>
        <v>8</v>
      </c>
      <c r="DQ186" s="581">
        <f>U186*((Resultat_liste!$Y188+20)/20)+Resultat_liste!$V188</f>
        <v>0</v>
      </c>
      <c r="DR186" s="581">
        <f>V186*((Resultat_liste!$Y188+20)/20)+Resultat_liste!$V188</f>
        <v>-8</v>
      </c>
      <c r="DS186" s="581">
        <f>W186*((Resultat_liste!$Y188+20)/20)+Resultat_liste!$V188</f>
        <v>0</v>
      </c>
      <c r="DT186" s="581">
        <f>X186*((Resultat_liste!$Y188+20)/20)+Resultat_liste!$V188</f>
        <v>8</v>
      </c>
      <c r="DU186" s="581">
        <f>Y186*((Resultat_liste!$Y188+20)/20)+Resultat_liste!$V188</f>
        <v>0</v>
      </c>
      <c r="DV186" s="581">
        <f>Z186*((Resultat_liste!$Y188+20)/20)+Resultat_liste!$V188</f>
        <v>-8</v>
      </c>
      <c r="DW186" s="581">
        <f>AA186*((Resultat_liste!$Y188+20)/20)+Resultat_liste!$V188</f>
        <v>0</v>
      </c>
      <c r="DX186" s="581">
        <f>AB186*((Resultat_liste!$Y188+20)/20)+Resultat_liste!$V188</f>
        <v>8</v>
      </c>
      <c r="DY186" s="581">
        <f>AC186*((Resultat_liste!$Y188+20)/20)+Resultat_liste!$V188</f>
        <v>0</v>
      </c>
      <c r="DZ186" s="581">
        <f>AD186*((Resultat_liste!$Y188+20)/20)+Resultat_liste!$V188</f>
        <v>-8</v>
      </c>
      <c r="EA186" s="581">
        <f>AE186*((Resultat_liste!$Y188+20)/20)+Resultat_liste!$V188</f>
        <v>0</v>
      </c>
      <c r="EB186" s="581">
        <f>AF186*((Resultat_liste!$Y188+20)/20)+Resultat_liste!$V188</f>
        <v>8</v>
      </c>
      <c r="EC186" s="581">
        <f>AG186*((Resultat_liste!$Y188+20)/20)+Resultat_liste!$V188</f>
        <v>0</v>
      </c>
      <c r="ED186" s="581">
        <f>AH186*((Resultat_liste!$Y188+20)/20)+Resultat_liste!$V188</f>
        <v>-8</v>
      </c>
      <c r="EE186" s="581">
        <f>AI186*((Resultat_liste!$Y188+20)/20)+Resultat_liste!$V188</f>
        <v>0</v>
      </c>
      <c r="EF186" s="581">
        <f>AJ186*((Resultat_liste!$Y188+20)/20)+Resultat_liste!$V188</f>
        <v>8</v>
      </c>
      <c r="EG186" s="581">
        <f>AK186*((Resultat_liste!$Y188+20)/20)+Resultat_liste!$V188</f>
        <v>0</v>
      </c>
      <c r="EH186" s="581">
        <f>AL186*((Resultat_liste!$Y188+20)/20)+Resultat_liste!$V188</f>
        <v>-8</v>
      </c>
      <c r="EI186" s="581">
        <f>AM186*((Resultat_liste!$Y188+20)/20)+Resultat_liste!$V188</f>
        <v>0</v>
      </c>
      <c r="EJ186" s="581">
        <f>AN186*((Resultat_liste!$Y188+20)/20)+Resultat_liste!$V188</f>
        <v>8</v>
      </c>
      <c r="EK186" s="581">
        <f>AO186*((Resultat_liste!$Y188+20)/20)+Resultat_liste!$V188</f>
        <v>0</v>
      </c>
      <c r="EL186" s="581">
        <f>AP186*((Resultat_liste!$Y188+20)/20)+Resultat_liste!$V188</f>
        <v>-8</v>
      </c>
      <c r="EM186" s="581">
        <f>AQ186*((Resultat_liste!$Y188+20)/20)+Resultat_liste!$V188</f>
        <v>0</v>
      </c>
      <c r="EN186" s="581">
        <f>AR186*((Resultat_liste!$Y188+20)/20)+Resultat_liste!$V188</f>
        <v>8</v>
      </c>
      <c r="EO186" s="581">
        <f>AS186*((Resultat_liste!$Y188+20)/20)+Resultat_liste!$V188</f>
        <v>0</v>
      </c>
      <c r="EP186" s="581">
        <f>AT186*((Resultat_liste!$Y188+20)/20)+Resultat_liste!$V188</f>
        <v>-8</v>
      </c>
      <c r="EQ186" s="581">
        <f>AU186*((Resultat_liste!$Y188+20)/20)+Resultat_liste!$V188</f>
        <v>0</v>
      </c>
      <c r="ER186" s="581">
        <f>AV186*((Resultat_liste!$Y188+20)/20)+Resultat_liste!$V188</f>
        <v>8</v>
      </c>
      <c r="ES186" s="581">
        <f>AW186*((Resultat_liste!$Y188+20)/20)+Resultat_liste!$V188</f>
        <v>0</v>
      </c>
      <c r="ET186" s="581">
        <f>AX186*((Resultat_liste!$Y188+20)/20)+Resultat_liste!$V188</f>
        <v>-8</v>
      </c>
      <c r="EU186" s="581">
        <f>AY186*((Resultat_liste!$Y188+20)/20)+Resultat_liste!$V188</f>
        <v>0</v>
      </c>
      <c r="EV186" s="581">
        <f>AZ186*((Resultat_liste!$Y188+20)/20)+Resultat_liste!$V188</f>
        <v>8</v>
      </c>
      <c r="EW186" s="581">
        <f>BA186*((Resultat_liste!$Y188+20)/20)+Resultat_liste!$V188</f>
        <v>0</v>
      </c>
      <c r="EX186" s="581">
        <f>BB186*((Resultat_liste!$Y188+20)/20)+Resultat_liste!$V188</f>
        <v>-8</v>
      </c>
      <c r="EY186" s="581">
        <f>BC186*((Resultat_liste!$Y188+20)/20)+Resultat_liste!$V188</f>
        <v>0</v>
      </c>
      <c r="EZ186" s="581">
        <f>BD186*((Resultat_liste!$Y188+20)/20)+Resultat_liste!$V188</f>
        <v>8</v>
      </c>
      <c r="FA186" s="581">
        <f>BE186*((Resultat_liste!$Y188+20)/20)+Resultat_liste!$V188</f>
        <v>0</v>
      </c>
      <c r="FB186" s="581">
        <f t="shared" si="272"/>
        <v>20</v>
      </c>
      <c r="FC186" s="581">
        <f t="shared" si="273"/>
        <v>0</v>
      </c>
      <c r="FD186" s="581">
        <f t="shared" si="274"/>
        <v>-20</v>
      </c>
      <c r="FE186" s="581">
        <f t="shared" si="275"/>
        <v>0</v>
      </c>
      <c r="FF186" s="581">
        <f t="shared" si="276"/>
        <v>20</v>
      </c>
      <c r="FG186" s="581">
        <f t="shared" si="277"/>
        <v>0</v>
      </c>
      <c r="FH186" s="581">
        <f t="shared" si="278"/>
        <v>-20</v>
      </c>
      <c r="FI186" s="581">
        <f t="shared" si="279"/>
        <v>0</v>
      </c>
      <c r="FJ186" s="581">
        <f t="shared" si="280"/>
        <v>20</v>
      </c>
      <c r="FK186" s="581">
        <f t="shared" si="281"/>
        <v>0</v>
      </c>
      <c r="FL186" s="581">
        <f t="shared" si="282"/>
        <v>-20</v>
      </c>
      <c r="FM186" s="581">
        <f t="shared" si="283"/>
        <v>0</v>
      </c>
      <c r="FN186" s="581">
        <f t="shared" si="284"/>
        <v>20</v>
      </c>
      <c r="FO186" s="581">
        <f t="shared" si="285"/>
        <v>0</v>
      </c>
      <c r="FP186" s="581">
        <f t="shared" si="286"/>
        <v>-20</v>
      </c>
      <c r="FQ186" s="581">
        <f t="shared" si="287"/>
        <v>0</v>
      </c>
      <c r="FR186" s="581">
        <f t="shared" si="288"/>
        <v>20</v>
      </c>
      <c r="FS186" s="581">
        <f t="shared" si="289"/>
        <v>0</v>
      </c>
      <c r="FT186" s="581">
        <f t="shared" si="290"/>
        <v>-20</v>
      </c>
      <c r="FU186" s="581">
        <f t="shared" si="291"/>
        <v>0</v>
      </c>
      <c r="FV186" s="581">
        <f t="shared" si="292"/>
        <v>20</v>
      </c>
      <c r="FW186" s="581">
        <f t="shared" si="293"/>
        <v>0</v>
      </c>
      <c r="FX186" s="581">
        <f t="shared" si="294"/>
        <v>-20</v>
      </c>
      <c r="FY186" s="581">
        <f t="shared" si="295"/>
        <v>0</v>
      </c>
      <c r="FZ186" s="581">
        <f t="shared" si="296"/>
        <v>20</v>
      </c>
      <c r="GA186" s="581">
        <f t="shared" si="297"/>
        <v>0</v>
      </c>
      <c r="GB186" s="581">
        <f t="shared" si="201"/>
        <v>-20</v>
      </c>
      <c r="GC186" s="581">
        <f t="shared" si="202"/>
        <v>0</v>
      </c>
      <c r="GD186" s="581">
        <f t="shared" si="203"/>
        <v>20</v>
      </c>
      <c r="GE186" s="581">
        <f t="shared" si="204"/>
        <v>0</v>
      </c>
      <c r="GF186" s="581">
        <f t="shared" si="205"/>
        <v>-20</v>
      </c>
      <c r="GG186" s="581">
        <f t="shared" si="206"/>
        <v>0</v>
      </c>
      <c r="GH186" s="581">
        <f t="shared" si="207"/>
        <v>20</v>
      </c>
      <c r="GI186" s="581">
        <f t="shared" si="208"/>
        <v>0</v>
      </c>
      <c r="GJ186" s="581">
        <f t="shared" si="209"/>
        <v>-20</v>
      </c>
      <c r="GK186" s="581">
        <f t="shared" si="210"/>
        <v>0</v>
      </c>
      <c r="GL186" s="581">
        <f t="shared" si="211"/>
        <v>20</v>
      </c>
      <c r="GM186" s="581">
        <f t="shared" si="212"/>
        <v>0</v>
      </c>
      <c r="GN186" s="581">
        <f t="shared" si="213"/>
        <v>-20</v>
      </c>
      <c r="GO186" s="581">
        <f t="shared" si="214"/>
        <v>0</v>
      </c>
      <c r="GP186" s="581">
        <f t="shared" si="215"/>
        <v>20</v>
      </c>
      <c r="GQ186" s="581">
        <f t="shared" si="216"/>
        <v>0</v>
      </c>
      <c r="GR186" s="581">
        <f t="shared" si="217"/>
        <v>-20</v>
      </c>
      <c r="GS186" s="581">
        <f t="shared" si="218"/>
        <v>0</v>
      </c>
      <c r="GT186" s="581">
        <f t="shared" si="219"/>
        <v>20</v>
      </c>
      <c r="GU186" s="581">
        <f t="shared" si="220"/>
        <v>0</v>
      </c>
      <c r="GV186" s="581">
        <f t="shared" si="221"/>
        <v>-20</v>
      </c>
      <c r="GW186" s="581">
        <f t="shared" si="222"/>
        <v>0</v>
      </c>
      <c r="GX186" s="581">
        <f t="shared" si="223"/>
        <v>20</v>
      </c>
      <c r="GY186" s="581">
        <f t="shared" si="224"/>
        <v>0</v>
      </c>
    </row>
    <row r="187" spans="1:207" ht="31.5" thickTop="1" thickBot="1" x14ac:dyDescent="0.3">
      <c r="A187" s="581">
        <v>1860</v>
      </c>
      <c r="B187" s="584" t="s">
        <v>140</v>
      </c>
      <c r="C187" s="581">
        <f t="shared" si="298"/>
        <v>25</v>
      </c>
      <c r="D187" s="581">
        <f t="shared" si="225"/>
        <v>2505</v>
      </c>
      <c r="E187" s="581">
        <v>1860</v>
      </c>
      <c r="F187" s="581">
        <f t="shared" si="299"/>
        <v>5</v>
      </c>
      <c r="G187" s="582" t="str">
        <f t="shared" si="300"/>
        <v>Blanc opalescent</v>
      </c>
      <c r="H187" s="581">
        <v>20</v>
      </c>
      <c r="I187" s="581">
        <v>0</v>
      </c>
      <c r="J187" s="581">
        <v>-20</v>
      </c>
      <c r="K187" s="581">
        <v>0</v>
      </c>
      <c r="L187" s="581">
        <f t="shared" si="226"/>
        <v>20</v>
      </c>
      <c r="M187" s="581">
        <f t="shared" si="227"/>
        <v>0</v>
      </c>
      <c r="N187" s="581">
        <f t="shared" si="228"/>
        <v>-20</v>
      </c>
      <c r="O187" s="581">
        <f t="shared" si="229"/>
        <v>0</v>
      </c>
      <c r="P187" s="581">
        <f t="shared" si="230"/>
        <v>20</v>
      </c>
      <c r="Q187" s="581">
        <f t="shared" si="231"/>
        <v>0</v>
      </c>
      <c r="R187" s="581">
        <f t="shared" si="232"/>
        <v>-20</v>
      </c>
      <c r="S187" s="581">
        <f t="shared" si="233"/>
        <v>0</v>
      </c>
      <c r="T187" s="581">
        <f t="shared" si="234"/>
        <v>20</v>
      </c>
      <c r="U187" s="581">
        <f t="shared" si="235"/>
        <v>0</v>
      </c>
      <c r="V187" s="581">
        <f t="shared" si="236"/>
        <v>-20</v>
      </c>
      <c r="W187" s="581">
        <f t="shared" si="237"/>
        <v>0</v>
      </c>
      <c r="X187" s="581">
        <f t="shared" si="238"/>
        <v>20</v>
      </c>
      <c r="Y187" s="581">
        <f t="shared" si="239"/>
        <v>0</v>
      </c>
      <c r="Z187" s="581">
        <f t="shared" si="240"/>
        <v>-20</v>
      </c>
      <c r="AA187" s="581">
        <f t="shared" si="241"/>
        <v>0</v>
      </c>
      <c r="AB187" s="581">
        <f t="shared" si="242"/>
        <v>20</v>
      </c>
      <c r="AC187" s="581">
        <f t="shared" si="243"/>
        <v>0</v>
      </c>
      <c r="AD187" s="581">
        <f t="shared" si="244"/>
        <v>-20</v>
      </c>
      <c r="AE187" s="581">
        <f t="shared" si="245"/>
        <v>0</v>
      </c>
      <c r="AF187" s="581">
        <f t="shared" si="246"/>
        <v>20</v>
      </c>
      <c r="AG187" s="581">
        <f t="shared" si="247"/>
        <v>0</v>
      </c>
      <c r="AH187" s="581">
        <f t="shared" si="248"/>
        <v>-20</v>
      </c>
      <c r="AI187" s="581">
        <f t="shared" si="249"/>
        <v>0</v>
      </c>
      <c r="AJ187" s="581">
        <f t="shared" si="250"/>
        <v>20</v>
      </c>
      <c r="AK187" s="581">
        <f t="shared" si="251"/>
        <v>0</v>
      </c>
      <c r="AL187" s="581">
        <f t="shared" si="252"/>
        <v>-20</v>
      </c>
      <c r="AM187" s="581">
        <f t="shared" si="253"/>
        <v>0</v>
      </c>
      <c r="AN187" s="581">
        <f t="shared" si="254"/>
        <v>20</v>
      </c>
      <c r="AO187" s="581">
        <f t="shared" si="255"/>
        <v>0</v>
      </c>
      <c r="AP187" s="581">
        <f t="shared" si="256"/>
        <v>-20</v>
      </c>
      <c r="AQ187" s="581">
        <f t="shared" si="257"/>
        <v>0</v>
      </c>
      <c r="AR187" s="581">
        <f t="shared" si="258"/>
        <v>20</v>
      </c>
      <c r="AS187" s="581">
        <f t="shared" si="259"/>
        <v>0</v>
      </c>
      <c r="AT187" s="581">
        <f t="shared" si="260"/>
        <v>-20</v>
      </c>
      <c r="AU187" s="581">
        <f t="shared" si="261"/>
        <v>0</v>
      </c>
      <c r="AV187" s="581">
        <f t="shared" si="262"/>
        <v>20</v>
      </c>
      <c r="AW187" s="581">
        <f t="shared" si="263"/>
        <v>0</v>
      </c>
      <c r="AX187" s="581">
        <f t="shared" si="264"/>
        <v>-20</v>
      </c>
      <c r="AY187" s="581">
        <f t="shared" si="265"/>
        <v>0</v>
      </c>
      <c r="AZ187" s="581">
        <f t="shared" si="266"/>
        <v>20</v>
      </c>
      <c r="BA187" s="581">
        <f t="shared" si="267"/>
        <v>0</v>
      </c>
      <c r="BB187" s="581">
        <f t="shared" si="268"/>
        <v>-20</v>
      </c>
      <c r="BC187" s="581">
        <f t="shared" si="269"/>
        <v>0</v>
      </c>
      <c r="BD187" s="581">
        <f t="shared" si="270"/>
        <v>20</v>
      </c>
      <c r="BE187" s="581">
        <f t="shared" si="271"/>
        <v>0</v>
      </c>
      <c r="BF187" s="581">
        <f>H187*((Resultat_liste!$M189+20)/20)+Resultat_liste!$J189</f>
        <v>27</v>
      </c>
      <c r="BG187" s="581">
        <f>I187*((Resultat_liste!$M189+20)/20)+Resultat_liste!$J189</f>
        <v>0</v>
      </c>
      <c r="BH187" s="581">
        <f>J187*((Resultat_liste!$M189+20)/20)+Resultat_liste!$J189</f>
        <v>-27</v>
      </c>
      <c r="BI187" s="581">
        <f>K187*((Resultat_liste!$M189+20)/20)+Resultat_liste!$J189</f>
        <v>0</v>
      </c>
      <c r="BJ187" s="581">
        <f>L187*((Resultat_liste!$M189+20)/20)+Resultat_liste!$J189</f>
        <v>27</v>
      </c>
      <c r="BK187" s="581">
        <f>M187*((Resultat_liste!$M189+20)/20)+Resultat_liste!$J189</f>
        <v>0</v>
      </c>
      <c r="BL187" s="581">
        <f>N187*((Resultat_liste!$M189+20)/20)+Resultat_liste!$J189</f>
        <v>-27</v>
      </c>
      <c r="BM187" s="581">
        <f>O187*((Resultat_liste!$M189+20)/20)+Resultat_liste!$J189</f>
        <v>0</v>
      </c>
      <c r="BN187" s="581">
        <f>P187*((Resultat_liste!$M189+20)/20)+Resultat_liste!$J189</f>
        <v>27</v>
      </c>
      <c r="BO187" s="581">
        <f>Q187*((Resultat_liste!$M189+20)/20)+Resultat_liste!$J189</f>
        <v>0</v>
      </c>
      <c r="BP187" s="581">
        <f>R187*((Resultat_liste!$M189+20)/20)+Resultat_liste!$J189</f>
        <v>-27</v>
      </c>
      <c r="BQ187" s="581">
        <f>S187*((Resultat_liste!$M189+20)/20)+Resultat_liste!$J189</f>
        <v>0</v>
      </c>
      <c r="BR187" s="581">
        <f>T187*((Resultat_liste!$M189+20)/20)+Resultat_liste!$J189</f>
        <v>27</v>
      </c>
      <c r="BS187" s="581">
        <f>U187*((Resultat_liste!$M189+20)/20)+Resultat_liste!$J189</f>
        <v>0</v>
      </c>
      <c r="BT187" s="581">
        <f>V187*((Resultat_liste!$M189+20)/20)+Resultat_liste!$J189</f>
        <v>-27</v>
      </c>
      <c r="BU187" s="581">
        <f>W187*((Resultat_liste!$M189+20)/20)+Resultat_liste!$J189</f>
        <v>0</v>
      </c>
      <c r="BV187" s="581">
        <f>X187*((Resultat_liste!$M189+20)/20)+Resultat_liste!$J189</f>
        <v>27</v>
      </c>
      <c r="BW187" s="581">
        <f>Y187*((Resultat_liste!$M189+20)/20)+Resultat_liste!$J189</f>
        <v>0</v>
      </c>
      <c r="BX187" s="581">
        <f>Z187*((Resultat_liste!$M189+20)/20)+Resultat_liste!$J189</f>
        <v>-27</v>
      </c>
      <c r="BY187" s="581">
        <f>AA187*((Resultat_liste!$M189+20)/20)+Resultat_liste!$J189</f>
        <v>0</v>
      </c>
      <c r="BZ187" s="581">
        <f>AB187*((Resultat_liste!$M189+20)/20)+Resultat_liste!$J189</f>
        <v>27</v>
      </c>
      <c r="CA187" s="581">
        <f>AC187*((Resultat_liste!$M189+20)/20)+Resultat_liste!$J189</f>
        <v>0</v>
      </c>
      <c r="CB187" s="581">
        <f>AD187*((Resultat_liste!$M189+20)/20)+Resultat_liste!$J189</f>
        <v>-27</v>
      </c>
      <c r="CC187" s="581">
        <f>AE187*((Resultat_liste!$M189+20)/20)+Resultat_liste!$J189</f>
        <v>0</v>
      </c>
      <c r="CD187" s="581">
        <f>AF187*((Resultat_liste!$M189+20)/20)+Resultat_liste!$J189</f>
        <v>27</v>
      </c>
      <c r="CE187" s="581">
        <f>AG187*((Resultat_liste!$M189+20)/20)+Resultat_liste!$J189</f>
        <v>0</v>
      </c>
      <c r="CF187" s="581">
        <f>AH187*((Resultat_liste!$M189+20)/20)+Resultat_liste!$J189</f>
        <v>-27</v>
      </c>
      <c r="CG187" s="581">
        <f>AI187*((Resultat_liste!$M189+20)/20)+Resultat_liste!$J189</f>
        <v>0</v>
      </c>
      <c r="CH187" s="581">
        <f>AJ187*((Resultat_liste!$M189+20)/20)+Resultat_liste!$J189</f>
        <v>27</v>
      </c>
      <c r="CI187" s="581">
        <f>AK187*((Resultat_liste!$M189+20)/20)+Resultat_liste!$J189</f>
        <v>0</v>
      </c>
      <c r="CJ187" s="581">
        <f>AL187*((Resultat_liste!$M189+20)/20)+Resultat_liste!$J189</f>
        <v>-27</v>
      </c>
      <c r="CK187" s="581">
        <f>AM187*((Resultat_liste!$M189+20)/20)+Resultat_liste!$J189</f>
        <v>0</v>
      </c>
      <c r="CL187" s="581">
        <f>AN187*((Resultat_liste!$M189+20)/20)+Resultat_liste!$J189</f>
        <v>27</v>
      </c>
      <c r="CM187" s="581">
        <f>AO187*((Resultat_liste!$M189+20)/20)+Resultat_liste!$J189</f>
        <v>0</v>
      </c>
      <c r="CN187" s="581">
        <f>AP187*((Resultat_liste!$M189+20)/20)+Resultat_liste!$J189</f>
        <v>-27</v>
      </c>
      <c r="CO187" s="581">
        <f>AQ187*((Resultat_liste!$M189+20)/20)+Resultat_liste!$J189</f>
        <v>0</v>
      </c>
      <c r="CP187" s="581">
        <f>AR187*((Resultat_liste!$M189+20)/20)+Resultat_liste!$J189</f>
        <v>27</v>
      </c>
      <c r="CQ187" s="581">
        <f>AS187*((Resultat_liste!$M189+20)/20)+Resultat_liste!$J189</f>
        <v>0</v>
      </c>
      <c r="CR187" s="581">
        <f>AT187*((Resultat_liste!$M189+20)/20)+Resultat_liste!$J189</f>
        <v>-27</v>
      </c>
      <c r="CS187" s="581">
        <f>AU187*((Resultat_liste!$M189+20)/20)+Resultat_liste!$J189</f>
        <v>0</v>
      </c>
      <c r="CT187" s="581">
        <f>AV187*((Resultat_liste!$M189+20)/20)+Resultat_liste!$J189</f>
        <v>27</v>
      </c>
      <c r="CU187" s="581">
        <f>AW187*((Resultat_liste!$M189+20)/20)+Resultat_liste!$J189</f>
        <v>0</v>
      </c>
      <c r="CV187" s="581">
        <f>AX187*((Resultat_liste!$M189+20)/20)+Resultat_liste!$J189</f>
        <v>-27</v>
      </c>
      <c r="CW187" s="581">
        <f>AY187*((Resultat_liste!$M189+20)/20)+Resultat_liste!$J189</f>
        <v>0</v>
      </c>
      <c r="CX187" s="581">
        <f>AZ187*((Resultat_liste!$M189+20)/20)+Resultat_liste!$J189</f>
        <v>27</v>
      </c>
      <c r="CY187" s="581">
        <f>BA187*((Resultat_liste!$M189+20)/20)+Resultat_liste!$J189</f>
        <v>0</v>
      </c>
      <c r="CZ187" s="581">
        <f>BB187*((Resultat_liste!$M189+20)/20)+Resultat_liste!$J189</f>
        <v>-27</v>
      </c>
      <c r="DA187" s="581">
        <f>BC187*((Resultat_liste!$M189+20)/20)+Resultat_liste!$J189</f>
        <v>0</v>
      </c>
      <c r="DB187" s="581">
        <f>BD187*((Resultat_liste!$M189+20)/20)+Resultat_liste!$J189</f>
        <v>27</v>
      </c>
      <c r="DC187" s="581">
        <f>BE187*((Resultat_liste!$M189+20)/20)+Resultat_liste!$J189</f>
        <v>0</v>
      </c>
      <c r="DD187" s="581">
        <f>H187*((Resultat_liste!$Y189+20)/20)+Resultat_liste!$V189</f>
        <v>23</v>
      </c>
      <c r="DE187" s="581">
        <f>I187*((Resultat_liste!$Y189+20)/20)+Resultat_liste!$V189</f>
        <v>0</v>
      </c>
      <c r="DF187" s="581">
        <f>J187*((Resultat_liste!$Y189+20)/20)+Resultat_liste!$V189</f>
        <v>-23</v>
      </c>
      <c r="DG187" s="581">
        <f>K187*((Resultat_liste!$Y189+20)/20)+Resultat_liste!$V189</f>
        <v>0</v>
      </c>
      <c r="DH187" s="581">
        <f>L187*((Resultat_liste!$Y189+20)/20)+Resultat_liste!$V189</f>
        <v>23</v>
      </c>
      <c r="DI187" s="581">
        <f>M187*((Resultat_liste!$Y189+20)/20)+Resultat_liste!$V189</f>
        <v>0</v>
      </c>
      <c r="DJ187" s="581">
        <f>N187*((Resultat_liste!$Y189+20)/20)+Resultat_liste!$V189</f>
        <v>-23</v>
      </c>
      <c r="DK187" s="581">
        <f>O187*((Resultat_liste!$Y189+20)/20)+Resultat_liste!$V189</f>
        <v>0</v>
      </c>
      <c r="DL187" s="581">
        <f>P187*((Resultat_liste!$Y189+20)/20)+Resultat_liste!$V189</f>
        <v>23</v>
      </c>
      <c r="DM187" s="581">
        <f>Q187*((Resultat_liste!$Y189+20)/20)+Resultat_liste!$V189</f>
        <v>0</v>
      </c>
      <c r="DN187" s="581">
        <f>R187*((Resultat_liste!$Y189+20)/20)+Resultat_liste!$V189</f>
        <v>-23</v>
      </c>
      <c r="DO187" s="581">
        <f>S187*((Resultat_liste!$Y189+20)/20)+Resultat_liste!$V189</f>
        <v>0</v>
      </c>
      <c r="DP187" s="581">
        <f>T187*((Resultat_liste!$Y189+20)/20)+Resultat_liste!$V189</f>
        <v>23</v>
      </c>
      <c r="DQ187" s="581">
        <f>U187*((Resultat_liste!$Y189+20)/20)+Resultat_liste!$V189</f>
        <v>0</v>
      </c>
      <c r="DR187" s="581">
        <f>V187*((Resultat_liste!$Y189+20)/20)+Resultat_liste!$V189</f>
        <v>-23</v>
      </c>
      <c r="DS187" s="581">
        <f>W187*((Resultat_liste!$Y189+20)/20)+Resultat_liste!$V189</f>
        <v>0</v>
      </c>
      <c r="DT187" s="581">
        <f>X187*((Resultat_liste!$Y189+20)/20)+Resultat_liste!$V189</f>
        <v>23</v>
      </c>
      <c r="DU187" s="581">
        <f>Y187*((Resultat_liste!$Y189+20)/20)+Resultat_liste!$V189</f>
        <v>0</v>
      </c>
      <c r="DV187" s="581">
        <f>Z187*((Resultat_liste!$Y189+20)/20)+Resultat_liste!$V189</f>
        <v>-23</v>
      </c>
      <c r="DW187" s="581">
        <f>AA187*((Resultat_liste!$Y189+20)/20)+Resultat_liste!$V189</f>
        <v>0</v>
      </c>
      <c r="DX187" s="581">
        <f>AB187*((Resultat_liste!$Y189+20)/20)+Resultat_liste!$V189</f>
        <v>23</v>
      </c>
      <c r="DY187" s="581">
        <f>AC187*((Resultat_liste!$Y189+20)/20)+Resultat_liste!$V189</f>
        <v>0</v>
      </c>
      <c r="DZ187" s="581">
        <f>AD187*((Resultat_liste!$Y189+20)/20)+Resultat_liste!$V189</f>
        <v>-23</v>
      </c>
      <c r="EA187" s="581">
        <f>AE187*((Resultat_liste!$Y189+20)/20)+Resultat_liste!$V189</f>
        <v>0</v>
      </c>
      <c r="EB187" s="581">
        <f>AF187*((Resultat_liste!$Y189+20)/20)+Resultat_liste!$V189</f>
        <v>23</v>
      </c>
      <c r="EC187" s="581">
        <f>AG187*((Resultat_liste!$Y189+20)/20)+Resultat_liste!$V189</f>
        <v>0</v>
      </c>
      <c r="ED187" s="581">
        <f>AH187*((Resultat_liste!$Y189+20)/20)+Resultat_liste!$V189</f>
        <v>-23</v>
      </c>
      <c r="EE187" s="581">
        <f>AI187*((Resultat_liste!$Y189+20)/20)+Resultat_liste!$V189</f>
        <v>0</v>
      </c>
      <c r="EF187" s="581">
        <f>AJ187*((Resultat_liste!$Y189+20)/20)+Resultat_liste!$V189</f>
        <v>23</v>
      </c>
      <c r="EG187" s="581">
        <f>AK187*((Resultat_liste!$Y189+20)/20)+Resultat_liste!$V189</f>
        <v>0</v>
      </c>
      <c r="EH187" s="581">
        <f>AL187*((Resultat_liste!$Y189+20)/20)+Resultat_liste!$V189</f>
        <v>-23</v>
      </c>
      <c r="EI187" s="581">
        <f>AM187*((Resultat_liste!$Y189+20)/20)+Resultat_liste!$V189</f>
        <v>0</v>
      </c>
      <c r="EJ187" s="581">
        <f>AN187*((Resultat_liste!$Y189+20)/20)+Resultat_liste!$V189</f>
        <v>23</v>
      </c>
      <c r="EK187" s="581">
        <f>AO187*((Resultat_liste!$Y189+20)/20)+Resultat_liste!$V189</f>
        <v>0</v>
      </c>
      <c r="EL187" s="581">
        <f>AP187*((Resultat_liste!$Y189+20)/20)+Resultat_liste!$V189</f>
        <v>-23</v>
      </c>
      <c r="EM187" s="581">
        <f>AQ187*((Resultat_liste!$Y189+20)/20)+Resultat_liste!$V189</f>
        <v>0</v>
      </c>
      <c r="EN187" s="581">
        <f>AR187*((Resultat_liste!$Y189+20)/20)+Resultat_liste!$V189</f>
        <v>23</v>
      </c>
      <c r="EO187" s="581">
        <f>AS187*((Resultat_liste!$Y189+20)/20)+Resultat_liste!$V189</f>
        <v>0</v>
      </c>
      <c r="EP187" s="581">
        <f>AT187*((Resultat_liste!$Y189+20)/20)+Resultat_liste!$V189</f>
        <v>-23</v>
      </c>
      <c r="EQ187" s="581">
        <f>AU187*((Resultat_liste!$Y189+20)/20)+Resultat_liste!$V189</f>
        <v>0</v>
      </c>
      <c r="ER187" s="581">
        <f>AV187*((Resultat_liste!$Y189+20)/20)+Resultat_liste!$V189</f>
        <v>23</v>
      </c>
      <c r="ES187" s="581">
        <f>AW187*((Resultat_liste!$Y189+20)/20)+Resultat_liste!$V189</f>
        <v>0</v>
      </c>
      <c r="ET187" s="581">
        <f>AX187*((Resultat_liste!$Y189+20)/20)+Resultat_liste!$V189</f>
        <v>-23</v>
      </c>
      <c r="EU187" s="581">
        <f>AY187*((Resultat_liste!$Y189+20)/20)+Resultat_liste!$V189</f>
        <v>0</v>
      </c>
      <c r="EV187" s="581">
        <f>AZ187*((Resultat_liste!$Y189+20)/20)+Resultat_liste!$V189</f>
        <v>23</v>
      </c>
      <c r="EW187" s="581">
        <f>BA187*((Resultat_liste!$Y189+20)/20)+Resultat_liste!$V189</f>
        <v>0</v>
      </c>
      <c r="EX187" s="581">
        <f>BB187*((Resultat_liste!$Y189+20)/20)+Resultat_liste!$V189</f>
        <v>-23</v>
      </c>
      <c r="EY187" s="581">
        <f>BC187*((Resultat_liste!$Y189+20)/20)+Resultat_liste!$V189</f>
        <v>0</v>
      </c>
      <c r="EZ187" s="581">
        <f>BD187*((Resultat_liste!$Y189+20)/20)+Resultat_liste!$V189</f>
        <v>23</v>
      </c>
      <c r="FA187" s="581">
        <f>BE187*((Resultat_liste!$Y189+20)/20)+Resultat_liste!$V189</f>
        <v>0</v>
      </c>
      <c r="FB187" s="581">
        <f t="shared" si="272"/>
        <v>20</v>
      </c>
      <c r="FC187" s="581">
        <f t="shared" si="273"/>
        <v>0</v>
      </c>
      <c r="FD187" s="581">
        <f t="shared" si="274"/>
        <v>-20</v>
      </c>
      <c r="FE187" s="581">
        <f t="shared" si="275"/>
        <v>0</v>
      </c>
      <c r="FF187" s="581">
        <f t="shared" si="276"/>
        <v>20</v>
      </c>
      <c r="FG187" s="581">
        <f t="shared" si="277"/>
        <v>0</v>
      </c>
      <c r="FH187" s="581">
        <f t="shared" si="278"/>
        <v>-20</v>
      </c>
      <c r="FI187" s="581">
        <f t="shared" si="279"/>
        <v>0</v>
      </c>
      <c r="FJ187" s="581">
        <f t="shared" si="280"/>
        <v>20</v>
      </c>
      <c r="FK187" s="581">
        <f t="shared" si="281"/>
        <v>0</v>
      </c>
      <c r="FL187" s="581">
        <f t="shared" si="282"/>
        <v>-20</v>
      </c>
      <c r="FM187" s="581">
        <f t="shared" si="283"/>
        <v>0</v>
      </c>
      <c r="FN187" s="581">
        <f t="shared" si="284"/>
        <v>20</v>
      </c>
      <c r="FO187" s="581">
        <f t="shared" si="285"/>
        <v>0</v>
      </c>
      <c r="FP187" s="581">
        <f t="shared" si="286"/>
        <v>-20</v>
      </c>
      <c r="FQ187" s="581">
        <f t="shared" si="287"/>
        <v>0</v>
      </c>
      <c r="FR187" s="581">
        <f t="shared" si="288"/>
        <v>20</v>
      </c>
      <c r="FS187" s="581">
        <f t="shared" si="289"/>
        <v>0</v>
      </c>
      <c r="FT187" s="581">
        <f t="shared" si="290"/>
        <v>-20</v>
      </c>
      <c r="FU187" s="581">
        <f t="shared" si="291"/>
        <v>0</v>
      </c>
      <c r="FV187" s="581">
        <f t="shared" si="292"/>
        <v>20</v>
      </c>
      <c r="FW187" s="581">
        <f t="shared" si="293"/>
        <v>0</v>
      </c>
      <c r="FX187" s="581">
        <f t="shared" si="294"/>
        <v>-20</v>
      </c>
      <c r="FY187" s="581">
        <f t="shared" si="295"/>
        <v>0</v>
      </c>
      <c r="FZ187" s="581">
        <f t="shared" si="296"/>
        <v>20</v>
      </c>
      <c r="GA187" s="581">
        <f t="shared" si="297"/>
        <v>0</v>
      </c>
      <c r="GB187" s="581">
        <f t="shared" si="201"/>
        <v>-20</v>
      </c>
      <c r="GC187" s="581">
        <f t="shared" si="202"/>
        <v>0</v>
      </c>
      <c r="GD187" s="581">
        <f t="shared" si="203"/>
        <v>20</v>
      </c>
      <c r="GE187" s="581">
        <f t="shared" si="204"/>
        <v>0</v>
      </c>
      <c r="GF187" s="581">
        <f t="shared" si="205"/>
        <v>-20</v>
      </c>
      <c r="GG187" s="581">
        <f t="shared" si="206"/>
        <v>0</v>
      </c>
      <c r="GH187" s="581">
        <f t="shared" si="207"/>
        <v>20</v>
      </c>
      <c r="GI187" s="581">
        <f t="shared" si="208"/>
        <v>0</v>
      </c>
      <c r="GJ187" s="581">
        <f t="shared" si="209"/>
        <v>-20</v>
      </c>
      <c r="GK187" s="581">
        <f t="shared" si="210"/>
        <v>0</v>
      </c>
      <c r="GL187" s="581">
        <f t="shared" si="211"/>
        <v>20</v>
      </c>
      <c r="GM187" s="581">
        <f t="shared" si="212"/>
        <v>0</v>
      </c>
      <c r="GN187" s="581">
        <f t="shared" si="213"/>
        <v>-20</v>
      </c>
      <c r="GO187" s="581">
        <f t="shared" si="214"/>
        <v>0</v>
      </c>
      <c r="GP187" s="581">
        <f t="shared" si="215"/>
        <v>20</v>
      </c>
      <c r="GQ187" s="581">
        <f t="shared" si="216"/>
        <v>0</v>
      </c>
      <c r="GR187" s="581">
        <f t="shared" si="217"/>
        <v>-20</v>
      </c>
      <c r="GS187" s="581">
        <f t="shared" si="218"/>
        <v>0</v>
      </c>
      <c r="GT187" s="581">
        <f t="shared" si="219"/>
        <v>20</v>
      </c>
      <c r="GU187" s="581">
        <f t="shared" si="220"/>
        <v>0</v>
      </c>
      <c r="GV187" s="581">
        <f t="shared" si="221"/>
        <v>-20</v>
      </c>
      <c r="GW187" s="581">
        <f t="shared" si="222"/>
        <v>0</v>
      </c>
      <c r="GX187" s="581">
        <f t="shared" si="223"/>
        <v>20</v>
      </c>
      <c r="GY187" s="581">
        <f t="shared" si="224"/>
        <v>0</v>
      </c>
    </row>
    <row r="188" spans="1:207" ht="31.5" thickTop="1" thickBot="1" x14ac:dyDescent="0.3">
      <c r="A188" s="581">
        <v>1870</v>
      </c>
      <c r="B188" s="584" t="s">
        <v>140</v>
      </c>
      <c r="C188" s="581">
        <f t="shared" si="298"/>
        <v>25</v>
      </c>
      <c r="D188" s="581">
        <f t="shared" si="225"/>
        <v>2506</v>
      </c>
      <c r="E188" s="581">
        <v>1870</v>
      </c>
      <c r="F188" s="581">
        <f t="shared" si="299"/>
        <v>6</v>
      </c>
      <c r="G188" s="582" t="str">
        <f t="shared" si="300"/>
        <v>Blanc opalescent</v>
      </c>
      <c r="H188" s="581">
        <v>20</v>
      </c>
      <c r="I188" s="581">
        <v>0</v>
      </c>
      <c r="J188" s="581">
        <v>-20</v>
      </c>
      <c r="K188" s="581">
        <v>0</v>
      </c>
      <c r="L188" s="581">
        <f t="shared" si="226"/>
        <v>20</v>
      </c>
      <c r="M188" s="581">
        <f t="shared" si="227"/>
        <v>0</v>
      </c>
      <c r="N188" s="581">
        <f t="shared" si="228"/>
        <v>-20</v>
      </c>
      <c r="O188" s="581">
        <f t="shared" si="229"/>
        <v>0</v>
      </c>
      <c r="P188" s="581">
        <f t="shared" si="230"/>
        <v>20</v>
      </c>
      <c r="Q188" s="581">
        <f t="shared" si="231"/>
        <v>0</v>
      </c>
      <c r="R188" s="581">
        <f t="shared" si="232"/>
        <v>-20</v>
      </c>
      <c r="S188" s="581">
        <f t="shared" si="233"/>
        <v>0</v>
      </c>
      <c r="T188" s="581">
        <f t="shared" si="234"/>
        <v>20</v>
      </c>
      <c r="U188" s="581">
        <f t="shared" si="235"/>
        <v>0</v>
      </c>
      <c r="V188" s="581">
        <f t="shared" si="236"/>
        <v>-20</v>
      </c>
      <c r="W188" s="581">
        <f t="shared" si="237"/>
        <v>0</v>
      </c>
      <c r="X188" s="581">
        <f t="shared" si="238"/>
        <v>20</v>
      </c>
      <c r="Y188" s="581">
        <f t="shared" si="239"/>
        <v>0</v>
      </c>
      <c r="Z188" s="581">
        <f t="shared" si="240"/>
        <v>-20</v>
      </c>
      <c r="AA188" s="581">
        <f t="shared" si="241"/>
        <v>0</v>
      </c>
      <c r="AB188" s="581">
        <f t="shared" si="242"/>
        <v>20</v>
      </c>
      <c r="AC188" s="581">
        <f t="shared" si="243"/>
        <v>0</v>
      </c>
      <c r="AD188" s="581">
        <f t="shared" si="244"/>
        <v>-20</v>
      </c>
      <c r="AE188" s="581">
        <f t="shared" si="245"/>
        <v>0</v>
      </c>
      <c r="AF188" s="581">
        <f t="shared" si="246"/>
        <v>20</v>
      </c>
      <c r="AG188" s="581">
        <f t="shared" si="247"/>
        <v>0</v>
      </c>
      <c r="AH188" s="581">
        <f t="shared" si="248"/>
        <v>-20</v>
      </c>
      <c r="AI188" s="581">
        <f t="shared" si="249"/>
        <v>0</v>
      </c>
      <c r="AJ188" s="581">
        <f t="shared" si="250"/>
        <v>20</v>
      </c>
      <c r="AK188" s="581">
        <f t="shared" si="251"/>
        <v>0</v>
      </c>
      <c r="AL188" s="581">
        <f t="shared" si="252"/>
        <v>-20</v>
      </c>
      <c r="AM188" s="581">
        <f t="shared" si="253"/>
        <v>0</v>
      </c>
      <c r="AN188" s="581">
        <f t="shared" si="254"/>
        <v>20</v>
      </c>
      <c r="AO188" s="581">
        <f t="shared" si="255"/>
        <v>0</v>
      </c>
      <c r="AP188" s="581">
        <f t="shared" si="256"/>
        <v>-20</v>
      </c>
      <c r="AQ188" s="581">
        <f t="shared" si="257"/>
        <v>0</v>
      </c>
      <c r="AR188" s="581">
        <f t="shared" si="258"/>
        <v>20</v>
      </c>
      <c r="AS188" s="581">
        <f t="shared" si="259"/>
        <v>0</v>
      </c>
      <c r="AT188" s="581">
        <f t="shared" si="260"/>
        <v>-20</v>
      </c>
      <c r="AU188" s="581">
        <f t="shared" si="261"/>
        <v>0</v>
      </c>
      <c r="AV188" s="581">
        <f t="shared" si="262"/>
        <v>20</v>
      </c>
      <c r="AW188" s="581">
        <f t="shared" si="263"/>
        <v>0</v>
      </c>
      <c r="AX188" s="581">
        <f t="shared" si="264"/>
        <v>-20</v>
      </c>
      <c r="AY188" s="581">
        <f t="shared" si="265"/>
        <v>0</v>
      </c>
      <c r="AZ188" s="581">
        <f t="shared" si="266"/>
        <v>20</v>
      </c>
      <c r="BA188" s="581">
        <f t="shared" si="267"/>
        <v>0</v>
      </c>
      <c r="BB188" s="581">
        <f t="shared" si="268"/>
        <v>-20</v>
      </c>
      <c r="BC188" s="581">
        <f t="shared" si="269"/>
        <v>0</v>
      </c>
      <c r="BD188" s="581">
        <f t="shared" si="270"/>
        <v>20</v>
      </c>
      <c r="BE188" s="581">
        <f t="shared" si="271"/>
        <v>0</v>
      </c>
      <c r="BF188" s="581">
        <f>H188*((Resultat_liste!$M190+20)/20)+Resultat_liste!$J190</f>
        <v>18</v>
      </c>
      <c r="BG188" s="581">
        <f>I188*((Resultat_liste!$M190+20)/20)+Resultat_liste!$J190</f>
        <v>-8</v>
      </c>
      <c r="BH188" s="581">
        <f>J188*((Resultat_liste!$M190+20)/20)+Resultat_liste!$J190</f>
        <v>-34</v>
      </c>
      <c r="BI188" s="581">
        <f>K188*((Resultat_liste!$M190+20)/20)+Resultat_liste!$J190</f>
        <v>-8</v>
      </c>
      <c r="BJ188" s="581">
        <f>L188*((Resultat_liste!$M190+20)/20)+Resultat_liste!$J190</f>
        <v>18</v>
      </c>
      <c r="BK188" s="581">
        <f>M188*((Resultat_liste!$M190+20)/20)+Resultat_liste!$J190</f>
        <v>-8</v>
      </c>
      <c r="BL188" s="581">
        <f>N188*((Resultat_liste!$M190+20)/20)+Resultat_liste!$J190</f>
        <v>-34</v>
      </c>
      <c r="BM188" s="581">
        <f>O188*((Resultat_liste!$M190+20)/20)+Resultat_liste!$J190</f>
        <v>-8</v>
      </c>
      <c r="BN188" s="581">
        <f>P188*((Resultat_liste!$M190+20)/20)+Resultat_liste!$J190</f>
        <v>18</v>
      </c>
      <c r="BO188" s="581">
        <f>Q188*((Resultat_liste!$M190+20)/20)+Resultat_liste!$J190</f>
        <v>-8</v>
      </c>
      <c r="BP188" s="581">
        <f>R188*((Resultat_liste!$M190+20)/20)+Resultat_liste!$J190</f>
        <v>-34</v>
      </c>
      <c r="BQ188" s="581">
        <f>S188*((Resultat_liste!$M190+20)/20)+Resultat_liste!$J190</f>
        <v>-8</v>
      </c>
      <c r="BR188" s="581">
        <f>T188*((Resultat_liste!$M190+20)/20)+Resultat_liste!$J190</f>
        <v>18</v>
      </c>
      <c r="BS188" s="581">
        <f>U188*((Resultat_liste!$M190+20)/20)+Resultat_liste!$J190</f>
        <v>-8</v>
      </c>
      <c r="BT188" s="581">
        <f>V188*((Resultat_liste!$M190+20)/20)+Resultat_liste!$J190</f>
        <v>-34</v>
      </c>
      <c r="BU188" s="581">
        <f>W188*((Resultat_liste!$M190+20)/20)+Resultat_liste!$J190</f>
        <v>-8</v>
      </c>
      <c r="BV188" s="581">
        <f>X188*((Resultat_liste!$M190+20)/20)+Resultat_liste!$J190</f>
        <v>18</v>
      </c>
      <c r="BW188" s="581">
        <f>Y188*((Resultat_liste!$M190+20)/20)+Resultat_liste!$J190</f>
        <v>-8</v>
      </c>
      <c r="BX188" s="581">
        <f>Z188*((Resultat_liste!$M190+20)/20)+Resultat_liste!$J190</f>
        <v>-34</v>
      </c>
      <c r="BY188" s="581">
        <f>AA188*((Resultat_liste!$M190+20)/20)+Resultat_liste!$J190</f>
        <v>-8</v>
      </c>
      <c r="BZ188" s="581">
        <f>AB188*((Resultat_liste!$M190+20)/20)+Resultat_liste!$J190</f>
        <v>18</v>
      </c>
      <c r="CA188" s="581">
        <f>AC188*((Resultat_liste!$M190+20)/20)+Resultat_liste!$J190</f>
        <v>-8</v>
      </c>
      <c r="CB188" s="581">
        <f>AD188*((Resultat_liste!$M190+20)/20)+Resultat_liste!$J190</f>
        <v>-34</v>
      </c>
      <c r="CC188" s="581">
        <f>AE188*((Resultat_liste!$M190+20)/20)+Resultat_liste!$J190</f>
        <v>-8</v>
      </c>
      <c r="CD188" s="581">
        <f>AF188*((Resultat_liste!$M190+20)/20)+Resultat_liste!$J190</f>
        <v>18</v>
      </c>
      <c r="CE188" s="581">
        <f>AG188*((Resultat_liste!$M190+20)/20)+Resultat_liste!$J190</f>
        <v>-8</v>
      </c>
      <c r="CF188" s="581">
        <f>AH188*((Resultat_liste!$M190+20)/20)+Resultat_liste!$J190</f>
        <v>-34</v>
      </c>
      <c r="CG188" s="581">
        <f>AI188*((Resultat_liste!$M190+20)/20)+Resultat_liste!$J190</f>
        <v>-8</v>
      </c>
      <c r="CH188" s="581">
        <f>AJ188*((Resultat_liste!$M190+20)/20)+Resultat_liste!$J190</f>
        <v>18</v>
      </c>
      <c r="CI188" s="581">
        <f>AK188*((Resultat_liste!$M190+20)/20)+Resultat_liste!$J190</f>
        <v>-8</v>
      </c>
      <c r="CJ188" s="581">
        <f>AL188*((Resultat_liste!$M190+20)/20)+Resultat_liste!$J190</f>
        <v>-34</v>
      </c>
      <c r="CK188" s="581">
        <f>AM188*((Resultat_liste!$M190+20)/20)+Resultat_liste!$J190</f>
        <v>-8</v>
      </c>
      <c r="CL188" s="581">
        <f>AN188*((Resultat_liste!$M190+20)/20)+Resultat_liste!$J190</f>
        <v>18</v>
      </c>
      <c r="CM188" s="581">
        <f>AO188*((Resultat_liste!$M190+20)/20)+Resultat_liste!$J190</f>
        <v>-8</v>
      </c>
      <c r="CN188" s="581">
        <f>AP188*((Resultat_liste!$M190+20)/20)+Resultat_liste!$J190</f>
        <v>-34</v>
      </c>
      <c r="CO188" s="581">
        <f>AQ188*((Resultat_liste!$M190+20)/20)+Resultat_liste!$J190</f>
        <v>-8</v>
      </c>
      <c r="CP188" s="581">
        <f>AR188*((Resultat_liste!$M190+20)/20)+Resultat_liste!$J190</f>
        <v>18</v>
      </c>
      <c r="CQ188" s="581">
        <f>AS188*((Resultat_liste!$M190+20)/20)+Resultat_liste!$J190</f>
        <v>-8</v>
      </c>
      <c r="CR188" s="581">
        <f>AT188*((Resultat_liste!$M190+20)/20)+Resultat_liste!$J190</f>
        <v>-34</v>
      </c>
      <c r="CS188" s="581">
        <f>AU188*((Resultat_liste!$M190+20)/20)+Resultat_liste!$J190</f>
        <v>-8</v>
      </c>
      <c r="CT188" s="581">
        <f>AV188*((Resultat_liste!$M190+20)/20)+Resultat_liste!$J190</f>
        <v>18</v>
      </c>
      <c r="CU188" s="581">
        <f>AW188*((Resultat_liste!$M190+20)/20)+Resultat_liste!$J190</f>
        <v>-8</v>
      </c>
      <c r="CV188" s="581">
        <f>AX188*((Resultat_liste!$M190+20)/20)+Resultat_liste!$J190</f>
        <v>-34</v>
      </c>
      <c r="CW188" s="581">
        <f>AY188*((Resultat_liste!$M190+20)/20)+Resultat_liste!$J190</f>
        <v>-8</v>
      </c>
      <c r="CX188" s="581">
        <f>AZ188*((Resultat_liste!$M190+20)/20)+Resultat_liste!$J190</f>
        <v>18</v>
      </c>
      <c r="CY188" s="581">
        <f>BA188*((Resultat_liste!$M190+20)/20)+Resultat_liste!$J190</f>
        <v>-8</v>
      </c>
      <c r="CZ188" s="581">
        <f>BB188*((Resultat_liste!$M190+20)/20)+Resultat_liste!$J190</f>
        <v>-34</v>
      </c>
      <c r="DA188" s="581">
        <f>BC188*((Resultat_liste!$M190+20)/20)+Resultat_liste!$J190</f>
        <v>-8</v>
      </c>
      <c r="DB188" s="581">
        <f>BD188*((Resultat_liste!$M190+20)/20)+Resultat_liste!$J190</f>
        <v>18</v>
      </c>
      <c r="DC188" s="581">
        <f>BE188*((Resultat_liste!$M190+20)/20)+Resultat_liste!$J190</f>
        <v>-8</v>
      </c>
      <c r="DD188" s="581">
        <f>H188*((Resultat_liste!$Y190+20)/20)+Resultat_liste!$V190</f>
        <v>28</v>
      </c>
      <c r="DE188" s="581">
        <f>I188*((Resultat_liste!$Y190+20)/20)+Resultat_liste!$V190</f>
        <v>5</v>
      </c>
      <c r="DF188" s="581">
        <f>J188*((Resultat_liste!$Y190+20)/20)+Resultat_liste!$V190</f>
        <v>-18</v>
      </c>
      <c r="DG188" s="581">
        <f>K188*((Resultat_liste!$Y190+20)/20)+Resultat_liste!$V190</f>
        <v>5</v>
      </c>
      <c r="DH188" s="581">
        <f>L188*((Resultat_liste!$Y190+20)/20)+Resultat_liste!$V190</f>
        <v>28</v>
      </c>
      <c r="DI188" s="581">
        <f>M188*((Resultat_liste!$Y190+20)/20)+Resultat_liste!$V190</f>
        <v>5</v>
      </c>
      <c r="DJ188" s="581">
        <f>N188*((Resultat_liste!$Y190+20)/20)+Resultat_liste!$V190</f>
        <v>-18</v>
      </c>
      <c r="DK188" s="581">
        <f>O188*((Resultat_liste!$Y190+20)/20)+Resultat_liste!$V190</f>
        <v>5</v>
      </c>
      <c r="DL188" s="581">
        <f>P188*((Resultat_liste!$Y190+20)/20)+Resultat_liste!$V190</f>
        <v>28</v>
      </c>
      <c r="DM188" s="581">
        <f>Q188*((Resultat_liste!$Y190+20)/20)+Resultat_liste!$V190</f>
        <v>5</v>
      </c>
      <c r="DN188" s="581">
        <f>R188*((Resultat_liste!$Y190+20)/20)+Resultat_liste!$V190</f>
        <v>-18</v>
      </c>
      <c r="DO188" s="581">
        <f>S188*((Resultat_liste!$Y190+20)/20)+Resultat_liste!$V190</f>
        <v>5</v>
      </c>
      <c r="DP188" s="581">
        <f>T188*((Resultat_liste!$Y190+20)/20)+Resultat_liste!$V190</f>
        <v>28</v>
      </c>
      <c r="DQ188" s="581">
        <f>U188*((Resultat_liste!$Y190+20)/20)+Resultat_liste!$V190</f>
        <v>5</v>
      </c>
      <c r="DR188" s="581">
        <f>V188*((Resultat_liste!$Y190+20)/20)+Resultat_liste!$V190</f>
        <v>-18</v>
      </c>
      <c r="DS188" s="581">
        <f>W188*((Resultat_liste!$Y190+20)/20)+Resultat_liste!$V190</f>
        <v>5</v>
      </c>
      <c r="DT188" s="581">
        <f>X188*((Resultat_liste!$Y190+20)/20)+Resultat_liste!$V190</f>
        <v>28</v>
      </c>
      <c r="DU188" s="581">
        <f>Y188*((Resultat_liste!$Y190+20)/20)+Resultat_liste!$V190</f>
        <v>5</v>
      </c>
      <c r="DV188" s="581">
        <f>Z188*((Resultat_liste!$Y190+20)/20)+Resultat_liste!$V190</f>
        <v>-18</v>
      </c>
      <c r="DW188" s="581">
        <f>AA188*((Resultat_liste!$Y190+20)/20)+Resultat_liste!$V190</f>
        <v>5</v>
      </c>
      <c r="DX188" s="581">
        <f>AB188*((Resultat_liste!$Y190+20)/20)+Resultat_liste!$V190</f>
        <v>28</v>
      </c>
      <c r="DY188" s="581">
        <f>AC188*((Resultat_liste!$Y190+20)/20)+Resultat_liste!$V190</f>
        <v>5</v>
      </c>
      <c r="DZ188" s="581">
        <f>AD188*((Resultat_liste!$Y190+20)/20)+Resultat_liste!$V190</f>
        <v>-18</v>
      </c>
      <c r="EA188" s="581">
        <f>AE188*((Resultat_liste!$Y190+20)/20)+Resultat_liste!$V190</f>
        <v>5</v>
      </c>
      <c r="EB188" s="581">
        <f>AF188*((Resultat_liste!$Y190+20)/20)+Resultat_liste!$V190</f>
        <v>28</v>
      </c>
      <c r="EC188" s="581">
        <f>AG188*((Resultat_liste!$Y190+20)/20)+Resultat_liste!$V190</f>
        <v>5</v>
      </c>
      <c r="ED188" s="581">
        <f>AH188*((Resultat_liste!$Y190+20)/20)+Resultat_liste!$V190</f>
        <v>-18</v>
      </c>
      <c r="EE188" s="581">
        <f>AI188*((Resultat_liste!$Y190+20)/20)+Resultat_liste!$V190</f>
        <v>5</v>
      </c>
      <c r="EF188" s="581">
        <f>AJ188*((Resultat_liste!$Y190+20)/20)+Resultat_liste!$V190</f>
        <v>28</v>
      </c>
      <c r="EG188" s="581">
        <f>AK188*((Resultat_liste!$Y190+20)/20)+Resultat_liste!$V190</f>
        <v>5</v>
      </c>
      <c r="EH188" s="581">
        <f>AL188*((Resultat_liste!$Y190+20)/20)+Resultat_liste!$V190</f>
        <v>-18</v>
      </c>
      <c r="EI188" s="581">
        <f>AM188*((Resultat_liste!$Y190+20)/20)+Resultat_liste!$V190</f>
        <v>5</v>
      </c>
      <c r="EJ188" s="581">
        <f>AN188*((Resultat_liste!$Y190+20)/20)+Resultat_liste!$V190</f>
        <v>28</v>
      </c>
      <c r="EK188" s="581">
        <f>AO188*((Resultat_liste!$Y190+20)/20)+Resultat_liste!$V190</f>
        <v>5</v>
      </c>
      <c r="EL188" s="581">
        <f>AP188*((Resultat_liste!$Y190+20)/20)+Resultat_liste!$V190</f>
        <v>-18</v>
      </c>
      <c r="EM188" s="581">
        <f>AQ188*((Resultat_liste!$Y190+20)/20)+Resultat_liste!$V190</f>
        <v>5</v>
      </c>
      <c r="EN188" s="581">
        <f>AR188*((Resultat_liste!$Y190+20)/20)+Resultat_liste!$V190</f>
        <v>28</v>
      </c>
      <c r="EO188" s="581">
        <f>AS188*((Resultat_liste!$Y190+20)/20)+Resultat_liste!$V190</f>
        <v>5</v>
      </c>
      <c r="EP188" s="581">
        <f>AT188*((Resultat_liste!$Y190+20)/20)+Resultat_liste!$V190</f>
        <v>-18</v>
      </c>
      <c r="EQ188" s="581">
        <f>AU188*((Resultat_liste!$Y190+20)/20)+Resultat_liste!$V190</f>
        <v>5</v>
      </c>
      <c r="ER188" s="581">
        <f>AV188*((Resultat_liste!$Y190+20)/20)+Resultat_liste!$V190</f>
        <v>28</v>
      </c>
      <c r="ES188" s="581">
        <f>AW188*((Resultat_liste!$Y190+20)/20)+Resultat_liste!$V190</f>
        <v>5</v>
      </c>
      <c r="ET188" s="581">
        <f>AX188*((Resultat_liste!$Y190+20)/20)+Resultat_liste!$V190</f>
        <v>-18</v>
      </c>
      <c r="EU188" s="581">
        <f>AY188*((Resultat_liste!$Y190+20)/20)+Resultat_liste!$V190</f>
        <v>5</v>
      </c>
      <c r="EV188" s="581">
        <f>AZ188*((Resultat_liste!$Y190+20)/20)+Resultat_liste!$V190</f>
        <v>28</v>
      </c>
      <c r="EW188" s="581">
        <f>BA188*((Resultat_liste!$Y190+20)/20)+Resultat_liste!$V190</f>
        <v>5</v>
      </c>
      <c r="EX188" s="581">
        <f>BB188*((Resultat_liste!$Y190+20)/20)+Resultat_liste!$V190</f>
        <v>-18</v>
      </c>
      <c r="EY188" s="581">
        <f>BC188*((Resultat_liste!$Y190+20)/20)+Resultat_liste!$V190</f>
        <v>5</v>
      </c>
      <c r="EZ188" s="581">
        <f>BD188*((Resultat_liste!$Y190+20)/20)+Resultat_liste!$V190</f>
        <v>28</v>
      </c>
      <c r="FA188" s="581">
        <f>BE188*((Resultat_liste!$Y190+20)/20)+Resultat_liste!$V190</f>
        <v>5</v>
      </c>
      <c r="FB188" s="581">
        <f t="shared" si="272"/>
        <v>20</v>
      </c>
      <c r="FC188" s="581">
        <f t="shared" si="273"/>
        <v>0</v>
      </c>
      <c r="FD188" s="581">
        <f t="shared" si="274"/>
        <v>-20</v>
      </c>
      <c r="FE188" s="581">
        <f t="shared" si="275"/>
        <v>0</v>
      </c>
      <c r="FF188" s="581">
        <f t="shared" si="276"/>
        <v>20</v>
      </c>
      <c r="FG188" s="581">
        <f t="shared" si="277"/>
        <v>0</v>
      </c>
      <c r="FH188" s="581">
        <f t="shared" si="278"/>
        <v>-20</v>
      </c>
      <c r="FI188" s="581">
        <f t="shared" si="279"/>
        <v>0</v>
      </c>
      <c r="FJ188" s="581">
        <f t="shared" si="280"/>
        <v>20</v>
      </c>
      <c r="FK188" s="581">
        <f t="shared" si="281"/>
        <v>0</v>
      </c>
      <c r="FL188" s="581">
        <f t="shared" si="282"/>
        <v>-20</v>
      </c>
      <c r="FM188" s="581">
        <f t="shared" si="283"/>
        <v>0</v>
      </c>
      <c r="FN188" s="581">
        <f t="shared" si="284"/>
        <v>20</v>
      </c>
      <c r="FO188" s="581">
        <f t="shared" si="285"/>
        <v>0</v>
      </c>
      <c r="FP188" s="581">
        <f t="shared" si="286"/>
        <v>-20</v>
      </c>
      <c r="FQ188" s="581">
        <f t="shared" si="287"/>
        <v>0</v>
      </c>
      <c r="FR188" s="581">
        <f t="shared" si="288"/>
        <v>20</v>
      </c>
      <c r="FS188" s="581">
        <f t="shared" si="289"/>
        <v>0</v>
      </c>
      <c r="FT188" s="581">
        <f t="shared" si="290"/>
        <v>-20</v>
      </c>
      <c r="FU188" s="581">
        <f t="shared" si="291"/>
        <v>0</v>
      </c>
      <c r="FV188" s="581">
        <f t="shared" si="292"/>
        <v>20</v>
      </c>
      <c r="FW188" s="581">
        <f t="shared" si="293"/>
        <v>0</v>
      </c>
      <c r="FX188" s="581">
        <f t="shared" si="294"/>
        <v>-20</v>
      </c>
      <c r="FY188" s="581">
        <f t="shared" si="295"/>
        <v>0</v>
      </c>
      <c r="FZ188" s="581">
        <f t="shared" si="296"/>
        <v>20</v>
      </c>
      <c r="GA188" s="581">
        <f t="shared" si="297"/>
        <v>0</v>
      </c>
      <c r="GB188" s="581">
        <f t="shared" si="201"/>
        <v>-20</v>
      </c>
      <c r="GC188" s="581">
        <f t="shared" si="202"/>
        <v>0</v>
      </c>
      <c r="GD188" s="581">
        <f t="shared" si="203"/>
        <v>20</v>
      </c>
      <c r="GE188" s="581">
        <f t="shared" si="204"/>
        <v>0</v>
      </c>
      <c r="GF188" s="581">
        <f t="shared" si="205"/>
        <v>-20</v>
      </c>
      <c r="GG188" s="581">
        <f t="shared" si="206"/>
        <v>0</v>
      </c>
      <c r="GH188" s="581">
        <f t="shared" si="207"/>
        <v>20</v>
      </c>
      <c r="GI188" s="581">
        <f t="shared" si="208"/>
        <v>0</v>
      </c>
      <c r="GJ188" s="581">
        <f t="shared" si="209"/>
        <v>-20</v>
      </c>
      <c r="GK188" s="581">
        <f t="shared" si="210"/>
        <v>0</v>
      </c>
      <c r="GL188" s="581">
        <f t="shared" si="211"/>
        <v>20</v>
      </c>
      <c r="GM188" s="581">
        <f t="shared" si="212"/>
        <v>0</v>
      </c>
      <c r="GN188" s="581">
        <f t="shared" si="213"/>
        <v>-20</v>
      </c>
      <c r="GO188" s="581">
        <f t="shared" si="214"/>
        <v>0</v>
      </c>
      <c r="GP188" s="581">
        <f t="shared" si="215"/>
        <v>20</v>
      </c>
      <c r="GQ188" s="581">
        <f t="shared" si="216"/>
        <v>0</v>
      </c>
      <c r="GR188" s="581">
        <f t="shared" si="217"/>
        <v>-20</v>
      </c>
      <c r="GS188" s="581">
        <f t="shared" si="218"/>
        <v>0</v>
      </c>
      <c r="GT188" s="581">
        <f t="shared" si="219"/>
        <v>20</v>
      </c>
      <c r="GU188" s="581">
        <f t="shared" si="220"/>
        <v>0</v>
      </c>
      <c r="GV188" s="581">
        <f t="shared" si="221"/>
        <v>-20</v>
      </c>
      <c r="GW188" s="581">
        <f t="shared" si="222"/>
        <v>0</v>
      </c>
      <c r="GX188" s="581">
        <f t="shared" si="223"/>
        <v>20</v>
      </c>
      <c r="GY188" s="581">
        <f t="shared" si="224"/>
        <v>0</v>
      </c>
    </row>
    <row r="189" spans="1:207" ht="31.5" thickTop="1" thickBot="1" x14ac:dyDescent="0.3">
      <c r="A189" s="581">
        <v>1880</v>
      </c>
      <c r="B189" s="584" t="s">
        <v>140</v>
      </c>
      <c r="C189" s="581">
        <f t="shared" si="298"/>
        <v>25</v>
      </c>
      <c r="D189" s="581">
        <f t="shared" si="225"/>
        <v>2507</v>
      </c>
      <c r="E189" s="581">
        <v>1880</v>
      </c>
      <c r="F189" s="581">
        <f t="shared" si="299"/>
        <v>7</v>
      </c>
      <c r="G189" s="582" t="str">
        <f t="shared" si="300"/>
        <v>Blanc opalescent</v>
      </c>
      <c r="H189" s="581">
        <v>20</v>
      </c>
      <c r="I189" s="581">
        <v>0</v>
      </c>
      <c r="J189" s="581">
        <v>-20</v>
      </c>
      <c r="K189" s="581">
        <v>0</v>
      </c>
      <c r="L189" s="581">
        <f t="shared" si="226"/>
        <v>20</v>
      </c>
      <c r="M189" s="581">
        <f t="shared" si="227"/>
        <v>0</v>
      </c>
      <c r="N189" s="581">
        <f t="shared" si="228"/>
        <v>-20</v>
      </c>
      <c r="O189" s="581">
        <f t="shared" si="229"/>
        <v>0</v>
      </c>
      <c r="P189" s="581">
        <f t="shared" si="230"/>
        <v>20</v>
      </c>
      <c r="Q189" s="581">
        <f t="shared" si="231"/>
        <v>0</v>
      </c>
      <c r="R189" s="581">
        <f t="shared" si="232"/>
        <v>-20</v>
      </c>
      <c r="S189" s="581">
        <f t="shared" si="233"/>
        <v>0</v>
      </c>
      <c r="T189" s="581">
        <f t="shared" si="234"/>
        <v>20</v>
      </c>
      <c r="U189" s="581">
        <f t="shared" si="235"/>
        <v>0</v>
      </c>
      <c r="V189" s="581">
        <f t="shared" si="236"/>
        <v>-20</v>
      </c>
      <c r="W189" s="581">
        <f t="shared" si="237"/>
        <v>0</v>
      </c>
      <c r="X189" s="581">
        <f t="shared" si="238"/>
        <v>20</v>
      </c>
      <c r="Y189" s="581">
        <f t="shared" si="239"/>
        <v>0</v>
      </c>
      <c r="Z189" s="581">
        <f t="shared" si="240"/>
        <v>-20</v>
      </c>
      <c r="AA189" s="581">
        <f t="shared" si="241"/>
        <v>0</v>
      </c>
      <c r="AB189" s="581">
        <f t="shared" si="242"/>
        <v>20</v>
      </c>
      <c r="AC189" s="581">
        <f t="shared" si="243"/>
        <v>0</v>
      </c>
      <c r="AD189" s="581">
        <f t="shared" si="244"/>
        <v>-20</v>
      </c>
      <c r="AE189" s="581">
        <f t="shared" si="245"/>
        <v>0</v>
      </c>
      <c r="AF189" s="581">
        <f t="shared" si="246"/>
        <v>20</v>
      </c>
      <c r="AG189" s="581">
        <f t="shared" si="247"/>
        <v>0</v>
      </c>
      <c r="AH189" s="581">
        <f t="shared" si="248"/>
        <v>-20</v>
      </c>
      <c r="AI189" s="581">
        <f t="shared" si="249"/>
        <v>0</v>
      </c>
      <c r="AJ189" s="581">
        <f t="shared" si="250"/>
        <v>20</v>
      </c>
      <c r="AK189" s="581">
        <f t="shared" si="251"/>
        <v>0</v>
      </c>
      <c r="AL189" s="581">
        <f t="shared" si="252"/>
        <v>-20</v>
      </c>
      <c r="AM189" s="581">
        <f t="shared" si="253"/>
        <v>0</v>
      </c>
      <c r="AN189" s="581">
        <f t="shared" si="254"/>
        <v>20</v>
      </c>
      <c r="AO189" s="581">
        <f t="shared" si="255"/>
        <v>0</v>
      </c>
      <c r="AP189" s="581">
        <f t="shared" si="256"/>
        <v>-20</v>
      </c>
      <c r="AQ189" s="581">
        <f t="shared" si="257"/>
        <v>0</v>
      </c>
      <c r="AR189" s="581">
        <f t="shared" si="258"/>
        <v>20</v>
      </c>
      <c r="AS189" s="581">
        <f t="shared" si="259"/>
        <v>0</v>
      </c>
      <c r="AT189" s="581">
        <f t="shared" si="260"/>
        <v>-20</v>
      </c>
      <c r="AU189" s="581">
        <f t="shared" si="261"/>
        <v>0</v>
      </c>
      <c r="AV189" s="581">
        <f t="shared" si="262"/>
        <v>20</v>
      </c>
      <c r="AW189" s="581">
        <f t="shared" si="263"/>
        <v>0</v>
      </c>
      <c r="AX189" s="581">
        <f t="shared" si="264"/>
        <v>-20</v>
      </c>
      <c r="AY189" s="581">
        <f t="shared" si="265"/>
        <v>0</v>
      </c>
      <c r="AZ189" s="581">
        <f t="shared" si="266"/>
        <v>20</v>
      </c>
      <c r="BA189" s="581">
        <f t="shared" si="267"/>
        <v>0</v>
      </c>
      <c r="BB189" s="581">
        <f t="shared" si="268"/>
        <v>-20</v>
      </c>
      <c r="BC189" s="581">
        <f t="shared" si="269"/>
        <v>0</v>
      </c>
      <c r="BD189" s="581">
        <f t="shared" si="270"/>
        <v>20</v>
      </c>
      <c r="BE189" s="581">
        <f t="shared" si="271"/>
        <v>0</v>
      </c>
      <c r="BF189" s="581">
        <f>H189*((Resultat_liste!$M191+20)/20)+Resultat_liste!$J191</f>
        <v>16</v>
      </c>
      <c r="BG189" s="581">
        <f>I189*((Resultat_liste!$M191+20)/20)+Resultat_liste!$J191</f>
        <v>0</v>
      </c>
      <c r="BH189" s="581">
        <f>J189*((Resultat_liste!$M191+20)/20)+Resultat_liste!$J191</f>
        <v>-16</v>
      </c>
      <c r="BI189" s="581">
        <f>K189*((Resultat_liste!$M191+20)/20)+Resultat_liste!$J191</f>
        <v>0</v>
      </c>
      <c r="BJ189" s="581">
        <f>L189*((Resultat_liste!$M191+20)/20)+Resultat_liste!$J191</f>
        <v>16</v>
      </c>
      <c r="BK189" s="581">
        <f>M189*((Resultat_liste!$M191+20)/20)+Resultat_liste!$J191</f>
        <v>0</v>
      </c>
      <c r="BL189" s="581">
        <f>N189*((Resultat_liste!$M191+20)/20)+Resultat_liste!$J191</f>
        <v>-16</v>
      </c>
      <c r="BM189" s="581">
        <f>O189*((Resultat_liste!$M191+20)/20)+Resultat_liste!$J191</f>
        <v>0</v>
      </c>
      <c r="BN189" s="581">
        <f>P189*((Resultat_liste!$M191+20)/20)+Resultat_liste!$J191</f>
        <v>16</v>
      </c>
      <c r="BO189" s="581">
        <f>Q189*((Resultat_liste!$M191+20)/20)+Resultat_liste!$J191</f>
        <v>0</v>
      </c>
      <c r="BP189" s="581">
        <f>R189*((Resultat_liste!$M191+20)/20)+Resultat_liste!$J191</f>
        <v>-16</v>
      </c>
      <c r="BQ189" s="581">
        <f>S189*((Resultat_liste!$M191+20)/20)+Resultat_liste!$J191</f>
        <v>0</v>
      </c>
      <c r="BR189" s="581">
        <f>T189*((Resultat_liste!$M191+20)/20)+Resultat_liste!$J191</f>
        <v>16</v>
      </c>
      <c r="BS189" s="581">
        <f>U189*((Resultat_liste!$M191+20)/20)+Resultat_liste!$J191</f>
        <v>0</v>
      </c>
      <c r="BT189" s="581">
        <f>V189*((Resultat_liste!$M191+20)/20)+Resultat_liste!$J191</f>
        <v>-16</v>
      </c>
      <c r="BU189" s="581">
        <f>W189*((Resultat_liste!$M191+20)/20)+Resultat_liste!$J191</f>
        <v>0</v>
      </c>
      <c r="BV189" s="581">
        <f>X189*((Resultat_liste!$M191+20)/20)+Resultat_liste!$J191</f>
        <v>16</v>
      </c>
      <c r="BW189" s="581">
        <f>Y189*((Resultat_liste!$M191+20)/20)+Resultat_liste!$J191</f>
        <v>0</v>
      </c>
      <c r="BX189" s="581">
        <f>Z189*((Resultat_liste!$M191+20)/20)+Resultat_liste!$J191</f>
        <v>-16</v>
      </c>
      <c r="BY189" s="581">
        <f>AA189*((Resultat_liste!$M191+20)/20)+Resultat_liste!$J191</f>
        <v>0</v>
      </c>
      <c r="BZ189" s="581">
        <f>AB189*((Resultat_liste!$M191+20)/20)+Resultat_liste!$J191</f>
        <v>16</v>
      </c>
      <c r="CA189" s="581">
        <f>AC189*((Resultat_liste!$M191+20)/20)+Resultat_liste!$J191</f>
        <v>0</v>
      </c>
      <c r="CB189" s="581">
        <f>AD189*((Resultat_liste!$M191+20)/20)+Resultat_liste!$J191</f>
        <v>-16</v>
      </c>
      <c r="CC189" s="581">
        <f>AE189*((Resultat_liste!$M191+20)/20)+Resultat_liste!$J191</f>
        <v>0</v>
      </c>
      <c r="CD189" s="581">
        <f>AF189*((Resultat_liste!$M191+20)/20)+Resultat_liste!$J191</f>
        <v>16</v>
      </c>
      <c r="CE189" s="581">
        <f>AG189*((Resultat_liste!$M191+20)/20)+Resultat_liste!$J191</f>
        <v>0</v>
      </c>
      <c r="CF189" s="581">
        <f>AH189*((Resultat_liste!$M191+20)/20)+Resultat_liste!$J191</f>
        <v>-16</v>
      </c>
      <c r="CG189" s="581">
        <f>AI189*((Resultat_liste!$M191+20)/20)+Resultat_liste!$J191</f>
        <v>0</v>
      </c>
      <c r="CH189" s="581">
        <f>AJ189*((Resultat_liste!$M191+20)/20)+Resultat_liste!$J191</f>
        <v>16</v>
      </c>
      <c r="CI189" s="581">
        <f>AK189*((Resultat_liste!$M191+20)/20)+Resultat_liste!$J191</f>
        <v>0</v>
      </c>
      <c r="CJ189" s="581">
        <f>AL189*((Resultat_liste!$M191+20)/20)+Resultat_liste!$J191</f>
        <v>-16</v>
      </c>
      <c r="CK189" s="581">
        <f>AM189*((Resultat_liste!$M191+20)/20)+Resultat_liste!$J191</f>
        <v>0</v>
      </c>
      <c r="CL189" s="581">
        <f>AN189*((Resultat_liste!$M191+20)/20)+Resultat_liste!$J191</f>
        <v>16</v>
      </c>
      <c r="CM189" s="581">
        <f>AO189*((Resultat_liste!$M191+20)/20)+Resultat_liste!$J191</f>
        <v>0</v>
      </c>
      <c r="CN189" s="581">
        <f>AP189*((Resultat_liste!$M191+20)/20)+Resultat_liste!$J191</f>
        <v>-16</v>
      </c>
      <c r="CO189" s="581">
        <f>AQ189*((Resultat_liste!$M191+20)/20)+Resultat_liste!$J191</f>
        <v>0</v>
      </c>
      <c r="CP189" s="581">
        <f>AR189*((Resultat_liste!$M191+20)/20)+Resultat_liste!$J191</f>
        <v>16</v>
      </c>
      <c r="CQ189" s="581">
        <f>AS189*((Resultat_liste!$M191+20)/20)+Resultat_liste!$J191</f>
        <v>0</v>
      </c>
      <c r="CR189" s="581">
        <f>AT189*((Resultat_liste!$M191+20)/20)+Resultat_liste!$J191</f>
        <v>-16</v>
      </c>
      <c r="CS189" s="581">
        <f>AU189*((Resultat_liste!$M191+20)/20)+Resultat_liste!$J191</f>
        <v>0</v>
      </c>
      <c r="CT189" s="581">
        <f>AV189*((Resultat_liste!$M191+20)/20)+Resultat_liste!$J191</f>
        <v>16</v>
      </c>
      <c r="CU189" s="581">
        <f>AW189*((Resultat_liste!$M191+20)/20)+Resultat_liste!$J191</f>
        <v>0</v>
      </c>
      <c r="CV189" s="581">
        <f>AX189*((Resultat_liste!$M191+20)/20)+Resultat_liste!$J191</f>
        <v>-16</v>
      </c>
      <c r="CW189" s="581">
        <f>AY189*((Resultat_liste!$M191+20)/20)+Resultat_liste!$J191</f>
        <v>0</v>
      </c>
      <c r="CX189" s="581">
        <f>AZ189*((Resultat_liste!$M191+20)/20)+Resultat_liste!$J191</f>
        <v>16</v>
      </c>
      <c r="CY189" s="581">
        <f>BA189*((Resultat_liste!$M191+20)/20)+Resultat_liste!$J191</f>
        <v>0</v>
      </c>
      <c r="CZ189" s="581">
        <f>BB189*((Resultat_liste!$M191+20)/20)+Resultat_liste!$J191</f>
        <v>-16</v>
      </c>
      <c r="DA189" s="581">
        <f>BC189*((Resultat_liste!$M191+20)/20)+Resultat_liste!$J191</f>
        <v>0</v>
      </c>
      <c r="DB189" s="581">
        <f>BD189*((Resultat_liste!$M191+20)/20)+Resultat_liste!$J191</f>
        <v>16</v>
      </c>
      <c r="DC189" s="581">
        <f>BE189*((Resultat_liste!$M191+20)/20)+Resultat_liste!$J191</f>
        <v>0</v>
      </c>
      <c r="DD189" s="581">
        <f>H189*((Resultat_liste!$Y191+20)/20)+Resultat_liste!$V191</f>
        <v>25</v>
      </c>
      <c r="DE189" s="581">
        <f>I189*((Resultat_liste!$Y191+20)/20)+Resultat_liste!$V191</f>
        <v>0</v>
      </c>
      <c r="DF189" s="581">
        <f>J189*((Resultat_liste!$Y191+20)/20)+Resultat_liste!$V191</f>
        <v>-25</v>
      </c>
      <c r="DG189" s="581">
        <f>K189*((Resultat_liste!$Y191+20)/20)+Resultat_liste!$V191</f>
        <v>0</v>
      </c>
      <c r="DH189" s="581">
        <f>L189*((Resultat_liste!$Y191+20)/20)+Resultat_liste!$V191</f>
        <v>25</v>
      </c>
      <c r="DI189" s="581">
        <f>M189*((Resultat_liste!$Y191+20)/20)+Resultat_liste!$V191</f>
        <v>0</v>
      </c>
      <c r="DJ189" s="581">
        <f>N189*((Resultat_liste!$Y191+20)/20)+Resultat_liste!$V191</f>
        <v>-25</v>
      </c>
      <c r="DK189" s="581">
        <f>O189*((Resultat_liste!$Y191+20)/20)+Resultat_liste!$V191</f>
        <v>0</v>
      </c>
      <c r="DL189" s="581">
        <f>P189*((Resultat_liste!$Y191+20)/20)+Resultat_liste!$V191</f>
        <v>25</v>
      </c>
      <c r="DM189" s="581">
        <f>Q189*((Resultat_liste!$Y191+20)/20)+Resultat_liste!$V191</f>
        <v>0</v>
      </c>
      <c r="DN189" s="581">
        <f>R189*((Resultat_liste!$Y191+20)/20)+Resultat_liste!$V191</f>
        <v>-25</v>
      </c>
      <c r="DO189" s="581">
        <f>S189*((Resultat_liste!$Y191+20)/20)+Resultat_liste!$V191</f>
        <v>0</v>
      </c>
      <c r="DP189" s="581">
        <f>T189*((Resultat_liste!$Y191+20)/20)+Resultat_liste!$V191</f>
        <v>25</v>
      </c>
      <c r="DQ189" s="581">
        <f>U189*((Resultat_liste!$Y191+20)/20)+Resultat_liste!$V191</f>
        <v>0</v>
      </c>
      <c r="DR189" s="581">
        <f>V189*((Resultat_liste!$Y191+20)/20)+Resultat_liste!$V191</f>
        <v>-25</v>
      </c>
      <c r="DS189" s="581">
        <f>W189*((Resultat_liste!$Y191+20)/20)+Resultat_liste!$V191</f>
        <v>0</v>
      </c>
      <c r="DT189" s="581">
        <f>X189*((Resultat_liste!$Y191+20)/20)+Resultat_liste!$V191</f>
        <v>25</v>
      </c>
      <c r="DU189" s="581">
        <f>Y189*((Resultat_liste!$Y191+20)/20)+Resultat_liste!$V191</f>
        <v>0</v>
      </c>
      <c r="DV189" s="581">
        <f>Z189*((Resultat_liste!$Y191+20)/20)+Resultat_liste!$V191</f>
        <v>-25</v>
      </c>
      <c r="DW189" s="581">
        <f>AA189*((Resultat_liste!$Y191+20)/20)+Resultat_liste!$V191</f>
        <v>0</v>
      </c>
      <c r="DX189" s="581">
        <f>AB189*((Resultat_liste!$Y191+20)/20)+Resultat_liste!$V191</f>
        <v>25</v>
      </c>
      <c r="DY189" s="581">
        <f>AC189*((Resultat_liste!$Y191+20)/20)+Resultat_liste!$V191</f>
        <v>0</v>
      </c>
      <c r="DZ189" s="581">
        <f>AD189*((Resultat_liste!$Y191+20)/20)+Resultat_liste!$V191</f>
        <v>-25</v>
      </c>
      <c r="EA189" s="581">
        <f>AE189*((Resultat_liste!$Y191+20)/20)+Resultat_liste!$V191</f>
        <v>0</v>
      </c>
      <c r="EB189" s="581">
        <f>AF189*((Resultat_liste!$Y191+20)/20)+Resultat_liste!$V191</f>
        <v>25</v>
      </c>
      <c r="EC189" s="581">
        <f>AG189*((Resultat_liste!$Y191+20)/20)+Resultat_liste!$V191</f>
        <v>0</v>
      </c>
      <c r="ED189" s="581">
        <f>AH189*((Resultat_liste!$Y191+20)/20)+Resultat_liste!$V191</f>
        <v>-25</v>
      </c>
      <c r="EE189" s="581">
        <f>AI189*((Resultat_liste!$Y191+20)/20)+Resultat_liste!$V191</f>
        <v>0</v>
      </c>
      <c r="EF189" s="581">
        <f>AJ189*((Resultat_liste!$Y191+20)/20)+Resultat_liste!$V191</f>
        <v>25</v>
      </c>
      <c r="EG189" s="581">
        <f>AK189*((Resultat_liste!$Y191+20)/20)+Resultat_liste!$V191</f>
        <v>0</v>
      </c>
      <c r="EH189" s="581">
        <f>AL189*((Resultat_liste!$Y191+20)/20)+Resultat_liste!$V191</f>
        <v>-25</v>
      </c>
      <c r="EI189" s="581">
        <f>AM189*((Resultat_liste!$Y191+20)/20)+Resultat_liste!$V191</f>
        <v>0</v>
      </c>
      <c r="EJ189" s="581">
        <f>AN189*((Resultat_liste!$Y191+20)/20)+Resultat_liste!$V191</f>
        <v>25</v>
      </c>
      <c r="EK189" s="581">
        <f>AO189*((Resultat_liste!$Y191+20)/20)+Resultat_liste!$V191</f>
        <v>0</v>
      </c>
      <c r="EL189" s="581">
        <f>AP189*((Resultat_liste!$Y191+20)/20)+Resultat_liste!$V191</f>
        <v>-25</v>
      </c>
      <c r="EM189" s="581">
        <f>AQ189*((Resultat_liste!$Y191+20)/20)+Resultat_liste!$V191</f>
        <v>0</v>
      </c>
      <c r="EN189" s="581">
        <f>AR189*((Resultat_liste!$Y191+20)/20)+Resultat_liste!$V191</f>
        <v>25</v>
      </c>
      <c r="EO189" s="581">
        <f>AS189*((Resultat_liste!$Y191+20)/20)+Resultat_liste!$V191</f>
        <v>0</v>
      </c>
      <c r="EP189" s="581">
        <f>AT189*((Resultat_liste!$Y191+20)/20)+Resultat_liste!$V191</f>
        <v>-25</v>
      </c>
      <c r="EQ189" s="581">
        <f>AU189*((Resultat_liste!$Y191+20)/20)+Resultat_liste!$V191</f>
        <v>0</v>
      </c>
      <c r="ER189" s="581">
        <f>AV189*((Resultat_liste!$Y191+20)/20)+Resultat_liste!$V191</f>
        <v>25</v>
      </c>
      <c r="ES189" s="581">
        <f>AW189*((Resultat_liste!$Y191+20)/20)+Resultat_liste!$V191</f>
        <v>0</v>
      </c>
      <c r="ET189" s="581">
        <f>AX189*((Resultat_liste!$Y191+20)/20)+Resultat_liste!$V191</f>
        <v>-25</v>
      </c>
      <c r="EU189" s="581">
        <f>AY189*((Resultat_liste!$Y191+20)/20)+Resultat_liste!$V191</f>
        <v>0</v>
      </c>
      <c r="EV189" s="581">
        <f>AZ189*((Resultat_liste!$Y191+20)/20)+Resultat_liste!$V191</f>
        <v>25</v>
      </c>
      <c r="EW189" s="581">
        <f>BA189*((Resultat_liste!$Y191+20)/20)+Resultat_liste!$V191</f>
        <v>0</v>
      </c>
      <c r="EX189" s="581">
        <f>BB189*((Resultat_liste!$Y191+20)/20)+Resultat_liste!$V191</f>
        <v>-25</v>
      </c>
      <c r="EY189" s="581">
        <f>BC189*((Resultat_liste!$Y191+20)/20)+Resultat_liste!$V191</f>
        <v>0</v>
      </c>
      <c r="EZ189" s="581">
        <f>BD189*((Resultat_liste!$Y191+20)/20)+Resultat_liste!$V191</f>
        <v>25</v>
      </c>
      <c r="FA189" s="581">
        <f>BE189*((Resultat_liste!$Y191+20)/20)+Resultat_liste!$V191</f>
        <v>0</v>
      </c>
      <c r="FB189" s="581">
        <f t="shared" si="272"/>
        <v>20</v>
      </c>
      <c r="FC189" s="581">
        <f t="shared" si="273"/>
        <v>0</v>
      </c>
      <c r="FD189" s="581">
        <f t="shared" si="274"/>
        <v>-20</v>
      </c>
      <c r="FE189" s="581">
        <f t="shared" si="275"/>
        <v>0</v>
      </c>
      <c r="FF189" s="581">
        <f t="shared" si="276"/>
        <v>20</v>
      </c>
      <c r="FG189" s="581">
        <f t="shared" si="277"/>
        <v>0</v>
      </c>
      <c r="FH189" s="581">
        <f t="shared" si="278"/>
        <v>-20</v>
      </c>
      <c r="FI189" s="581">
        <f t="shared" si="279"/>
        <v>0</v>
      </c>
      <c r="FJ189" s="581">
        <f t="shared" si="280"/>
        <v>20</v>
      </c>
      <c r="FK189" s="581">
        <f t="shared" si="281"/>
        <v>0</v>
      </c>
      <c r="FL189" s="581">
        <f t="shared" si="282"/>
        <v>-20</v>
      </c>
      <c r="FM189" s="581">
        <f t="shared" si="283"/>
        <v>0</v>
      </c>
      <c r="FN189" s="581">
        <f t="shared" si="284"/>
        <v>20</v>
      </c>
      <c r="FO189" s="581">
        <f t="shared" si="285"/>
        <v>0</v>
      </c>
      <c r="FP189" s="581">
        <f t="shared" si="286"/>
        <v>-20</v>
      </c>
      <c r="FQ189" s="581">
        <f t="shared" si="287"/>
        <v>0</v>
      </c>
      <c r="FR189" s="581">
        <f t="shared" si="288"/>
        <v>20</v>
      </c>
      <c r="FS189" s="581">
        <f t="shared" si="289"/>
        <v>0</v>
      </c>
      <c r="FT189" s="581">
        <f t="shared" si="290"/>
        <v>-20</v>
      </c>
      <c r="FU189" s="581">
        <f t="shared" si="291"/>
        <v>0</v>
      </c>
      <c r="FV189" s="581">
        <f t="shared" si="292"/>
        <v>20</v>
      </c>
      <c r="FW189" s="581">
        <f t="shared" si="293"/>
        <v>0</v>
      </c>
      <c r="FX189" s="581">
        <f t="shared" si="294"/>
        <v>-20</v>
      </c>
      <c r="FY189" s="581">
        <f t="shared" si="295"/>
        <v>0</v>
      </c>
      <c r="FZ189" s="581">
        <f t="shared" si="296"/>
        <v>20</v>
      </c>
      <c r="GA189" s="581">
        <f t="shared" si="297"/>
        <v>0</v>
      </c>
      <c r="GB189" s="581">
        <f t="shared" si="201"/>
        <v>-20</v>
      </c>
      <c r="GC189" s="581">
        <f t="shared" si="202"/>
        <v>0</v>
      </c>
      <c r="GD189" s="581">
        <f t="shared" si="203"/>
        <v>20</v>
      </c>
      <c r="GE189" s="581">
        <f t="shared" si="204"/>
        <v>0</v>
      </c>
      <c r="GF189" s="581">
        <f t="shared" si="205"/>
        <v>-20</v>
      </c>
      <c r="GG189" s="581">
        <f t="shared" si="206"/>
        <v>0</v>
      </c>
      <c r="GH189" s="581">
        <f t="shared" si="207"/>
        <v>20</v>
      </c>
      <c r="GI189" s="581">
        <f t="shared" si="208"/>
        <v>0</v>
      </c>
      <c r="GJ189" s="581">
        <f t="shared" si="209"/>
        <v>-20</v>
      </c>
      <c r="GK189" s="581">
        <f t="shared" si="210"/>
        <v>0</v>
      </c>
      <c r="GL189" s="581">
        <f t="shared" si="211"/>
        <v>20</v>
      </c>
      <c r="GM189" s="581">
        <f t="shared" si="212"/>
        <v>0</v>
      </c>
      <c r="GN189" s="581">
        <f t="shared" si="213"/>
        <v>-20</v>
      </c>
      <c r="GO189" s="581">
        <f t="shared" si="214"/>
        <v>0</v>
      </c>
      <c r="GP189" s="581">
        <f t="shared" si="215"/>
        <v>20</v>
      </c>
      <c r="GQ189" s="581">
        <f t="shared" si="216"/>
        <v>0</v>
      </c>
      <c r="GR189" s="581">
        <f t="shared" si="217"/>
        <v>-20</v>
      </c>
      <c r="GS189" s="581">
        <f t="shared" si="218"/>
        <v>0</v>
      </c>
      <c r="GT189" s="581">
        <f t="shared" si="219"/>
        <v>20</v>
      </c>
      <c r="GU189" s="581">
        <f t="shared" si="220"/>
        <v>0</v>
      </c>
      <c r="GV189" s="581">
        <f t="shared" si="221"/>
        <v>-20</v>
      </c>
      <c r="GW189" s="581">
        <f t="shared" si="222"/>
        <v>0</v>
      </c>
      <c r="GX189" s="581">
        <f t="shared" si="223"/>
        <v>20</v>
      </c>
      <c r="GY189" s="581">
        <f t="shared" si="224"/>
        <v>0</v>
      </c>
    </row>
    <row r="190" spans="1:207" ht="31.5" thickTop="1" thickBot="1" x14ac:dyDescent="0.3">
      <c r="A190" s="581">
        <v>1890</v>
      </c>
      <c r="B190" s="584" t="s">
        <v>140</v>
      </c>
      <c r="C190" s="581">
        <f t="shared" si="298"/>
        <v>25</v>
      </c>
      <c r="D190" s="581">
        <f t="shared" si="225"/>
        <v>2508</v>
      </c>
      <c r="E190" s="581">
        <v>1890</v>
      </c>
      <c r="F190" s="581">
        <f t="shared" si="299"/>
        <v>8</v>
      </c>
      <c r="G190" s="582" t="str">
        <f t="shared" si="300"/>
        <v>Blanc opalescent</v>
      </c>
      <c r="H190" s="581">
        <v>20</v>
      </c>
      <c r="I190" s="581">
        <v>0</v>
      </c>
      <c r="J190" s="581">
        <v>-20</v>
      </c>
      <c r="K190" s="581">
        <v>0</v>
      </c>
      <c r="L190" s="581">
        <f t="shared" si="226"/>
        <v>20</v>
      </c>
      <c r="M190" s="581">
        <f t="shared" si="227"/>
        <v>0</v>
      </c>
      <c r="N190" s="581">
        <f t="shared" si="228"/>
        <v>-20</v>
      </c>
      <c r="O190" s="581">
        <f t="shared" si="229"/>
        <v>0</v>
      </c>
      <c r="P190" s="581">
        <f t="shared" si="230"/>
        <v>20</v>
      </c>
      <c r="Q190" s="581">
        <f t="shared" si="231"/>
        <v>0</v>
      </c>
      <c r="R190" s="581">
        <f t="shared" si="232"/>
        <v>-20</v>
      </c>
      <c r="S190" s="581">
        <f t="shared" si="233"/>
        <v>0</v>
      </c>
      <c r="T190" s="581">
        <f t="shared" si="234"/>
        <v>20</v>
      </c>
      <c r="U190" s="581">
        <f t="shared" si="235"/>
        <v>0</v>
      </c>
      <c r="V190" s="581">
        <f t="shared" si="236"/>
        <v>-20</v>
      </c>
      <c r="W190" s="581">
        <f t="shared" si="237"/>
        <v>0</v>
      </c>
      <c r="X190" s="581">
        <f t="shared" si="238"/>
        <v>20</v>
      </c>
      <c r="Y190" s="581">
        <f t="shared" si="239"/>
        <v>0</v>
      </c>
      <c r="Z190" s="581">
        <f t="shared" si="240"/>
        <v>-20</v>
      </c>
      <c r="AA190" s="581">
        <f t="shared" si="241"/>
        <v>0</v>
      </c>
      <c r="AB190" s="581">
        <f t="shared" si="242"/>
        <v>20</v>
      </c>
      <c r="AC190" s="581">
        <f t="shared" si="243"/>
        <v>0</v>
      </c>
      <c r="AD190" s="581">
        <f t="shared" si="244"/>
        <v>-20</v>
      </c>
      <c r="AE190" s="581">
        <f t="shared" si="245"/>
        <v>0</v>
      </c>
      <c r="AF190" s="581">
        <f t="shared" si="246"/>
        <v>20</v>
      </c>
      <c r="AG190" s="581">
        <f t="shared" si="247"/>
        <v>0</v>
      </c>
      <c r="AH190" s="581">
        <f t="shared" si="248"/>
        <v>-20</v>
      </c>
      <c r="AI190" s="581">
        <f t="shared" si="249"/>
        <v>0</v>
      </c>
      <c r="AJ190" s="581">
        <f t="shared" si="250"/>
        <v>20</v>
      </c>
      <c r="AK190" s="581">
        <f t="shared" si="251"/>
        <v>0</v>
      </c>
      <c r="AL190" s="581">
        <f t="shared" si="252"/>
        <v>-20</v>
      </c>
      <c r="AM190" s="581">
        <f t="shared" si="253"/>
        <v>0</v>
      </c>
      <c r="AN190" s="581">
        <f t="shared" si="254"/>
        <v>20</v>
      </c>
      <c r="AO190" s="581">
        <f t="shared" si="255"/>
        <v>0</v>
      </c>
      <c r="AP190" s="581">
        <f t="shared" si="256"/>
        <v>-20</v>
      </c>
      <c r="AQ190" s="581">
        <f t="shared" si="257"/>
        <v>0</v>
      </c>
      <c r="AR190" s="581">
        <f t="shared" si="258"/>
        <v>20</v>
      </c>
      <c r="AS190" s="581">
        <f t="shared" si="259"/>
        <v>0</v>
      </c>
      <c r="AT190" s="581">
        <f t="shared" si="260"/>
        <v>-20</v>
      </c>
      <c r="AU190" s="581">
        <f t="shared" si="261"/>
        <v>0</v>
      </c>
      <c r="AV190" s="581">
        <f t="shared" si="262"/>
        <v>20</v>
      </c>
      <c r="AW190" s="581">
        <f t="shared" si="263"/>
        <v>0</v>
      </c>
      <c r="AX190" s="581">
        <f t="shared" si="264"/>
        <v>-20</v>
      </c>
      <c r="AY190" s="581">
        <f t="shared" si="265"/>
        <v>0</v>
      </c>
      <c r="AZ190" s="581">
        <f t="shared" si="266"/>
        <v>20</v>
      </c>
      <c r="BA190" s="581">
        <f t="shared" si="267"/>
        <v>0</v>
      </c>
      <c r="BB190" s="581">
        <f t="shared" si="268"/>
        <v>-20</v>
      </c>
      <c r="BC190" s="581">
        <f t="shared" si="269"/>
        <v>0</v>
      </c>
      <c r="BD190" s="581">
        <f t="shared" si="270"/>
        <v>20</v>
      </c>
      <c r="BE190" s="581">
        <f t="shared" si="271"/>
        <v>0</v>
      </c>
      <c r="BF190" s="581">
        <f>H190*((Resultat_liste!$M192+20)/20)+Resultat_liste!$J192</f>
        <v>25</v>
      </c>
      <c r="BG190" s="581">
        <f>I190*((Resultat_liste!$M192+20)/20)+Resultat_liste!$J192</f>
        <v>-3</v>
      </c>
      <c r="BH190" s="581">
        <f>J190*((Resultat_liste!$M192+20)/20)+Resultat_liste!$J192</f>
        <v>-31</v>
      </c>
      <c r="BI190" s="581">
        <f>K190*((Resultat_liste!$M192+20)/20)+Resultat_liste!$J192</f>
        <v>-3</v>
      </c>
      <c r="BJ190" s="581">
        <f>L190*((Resultat_liste!$M192+20)/20)+Resultat_liste!$J192</f>
        <v>25</v>
      </c>
      <c r="BK190" s="581">
        <f>M190*((Resultat_liste!$M192+20)/20)+Resultat_liste!$J192</f>
        <v>-3</v>
      </c>
      <c r="BL190" s="581">
        <f>N190*((Resultat_liste!$M192+20)/20)+Resultat_liste!$J192</f>
        <v>-31</v>
      </c>
      <c r="BM190" s="581">
        <f>O190*((Resultat_liste!$M192+20)/20)+Resultat_liste!$J192</f>
        <v>-3</v>
      </c>
      <c r="BN190" s="581">
        <f>P190*((Resultat_liste!$M192+20)/20)+Resultat_liste!$J192</f>
        <v>25</v>
      </c>
      <c r="BO190" s="581">
        <f>Q190*((Resultat_liste!$M192+20)/20)+Resultat_liste!$J192</f>
        <v>-3</v>
      </c>
      <c r="BP190" s="581">
        <f>R190*((Resultat_liste!$M192+20)/20)+Resultat_liste!$J192</f>
        <v>-31</v>
      </c>
      <c r="BQ190" s="581">
        <f>S190*((Resultat_liste!$M192+20)/20)+Resultat_liste!$J192</f>
        <v>-3</v>
      </c>
      <c r="BR190" s="581">
        <f>T190*((Resultat_liste!$M192+20)/20)+Resultat_liste!$J192</f>
        <v>25</v>
      </c>
      <c r="BS190" s="581">
        <f>U190*((Resultat_liste!$M192+20)/20)+Resultat_liste!$J192</f>
        <v>-3</v>
      </c>
      <c r="BT190" s="581">
        <f>V190*((Resultat_liste!$M192+20)/20)+Resultat_liste!$J192</f>
        <v>-31</v>
      </c>
      <c r="BU190" s="581">
        <f>W190*((Resultat_liste!$M192+20)/20)+Resultat_liste!$J192</f>
        <v>-3</v>
      </c>
      <c r="BV190" s="581">
        <f>X190*((Resultat_liste!$M192+20)/20)+Resultat_liste!$J192</f>
        <v>25</v>
      </c>
      <c r="BW190" s="581">
        <f>Y190*((Resultat_liste!$M192+20)/20)+Resultat_liste!$J192</f>
        <v>-3</v>
      </c>
      <c r="BX190" s="581">
        <f>Z190*((Resultat_liste!$M192+20)/20)+Resultat_liste!$J192</f>
        <v>-31</v>
      </c>
      <c r="BY190" s="581">
        <f>AA190*((Resultat_liste!$M192+20)/20)+Resultat_liste!$J192</f>
        <v>-3</v>
      </c>
      <c r="BZ190" s="581">
        <f>AB190*((Resultat_liste!$M192+20)/20)+Resultat_liste!$J192</f>
        <v>25</v>
      </c>
      <c r="CA190" s="581">
        <f>AC190*((Resultat_liste!$M192+20)/20)+Resultat_liste!$J192</f>
        <v>-3</v>
      </c>
      <c r="CB190" s="581">
        <f>AD190*((Resultat_liste!$M192+20)/20)+Resultat_liste!$J192</f>
        <v>-31</v>
      </c>
      <c r="CC190" s="581">
        <f>AE190*((Resultat_liste!$M192+20)/20)+Resultat_liste!$J192</f>
        <v>-3</v>
      </c>
      <c r="CD190" s="581">
        <f>AF190*((Resultat_liste!$M192+20)/20)+Resultat_liste!$J192</f>
        <v>25</v>
      </c>
      <c r="CE190" s="581">
        <f>AG190*((Resultat_liste!$M192+20)/20)+Resultat_liste!$J192</f>
        <v>-3</v>
      </c>
      <c r="CF190" s="581">
        <f>AH190*((Resultat_liste!$M192+20)/20)+Resultat_liste!$J192</f>
        <v>-31</v>
      </c>
      <c r="CG190" s="581">
        <f>AI190*((Resultat_liste!$M192+20)/20)+Resultat_liste!$J192</f>
        <v>-3</v>
      </c>
      <c r="CH190" s="581">
        <f>AJ190*((Resultat_liste!$M192+20)/20)+Resultat_liste!$J192</f>
        <v>25</v>
      </c>
      <c r="CI190" s="581">
        <f>AK190*((Resultat_liste!$M192+20)/20)+Resultat_liste!$J192</f>
        <v>-3</v>
      </c>
      <c r="CJ190" s="581">
        <f>AL190*((Resultat_liste!$M192+20)/20)+Resultat_liste!$J192</f>
        <v>-31</v>
      </c>
      <c r="CK190" s="581">
        <f>AM190*((Resultat_liste!$M192+20)/20)+Resultat_liste!$J192</f>
        <v>-3</v>
      </c>
      <c r="CL190" s="581">
        <f>AN190*((Resultat_liste!$M192+20)/20)+Resultat_liste!$J192</f>
        <v>25</v>
      </c>
      <c r="CM190" s="581">
        <f>AO190*((Resultat_liste!$M192+20)/20)+Resultat_liste!$J192</f>
        <v>-3</v>
      </c>
      <c r="CN190" s="581">
        <f>AP190*((Resultat_liste!$M192+20)/20)+Resultat_liste!$J192</f>
        <v>-31</v>
      </c>
      <c r="CO190" s="581">
        <f>AQ190*((Resultat_liste!$M192+20)/20)+Resultat_liste!$J192</f>
        <v>-3</v>
      </c>
      <c r="CP190" s="581">
        <f>AR190*((Resultat_liste!$M192+20)/20)+Resultat_liste!$J192</f>
        <v>25</v>
      </c>
      <c r="CQ190" s="581">
        <f>AS190*((Resultat_liste!$M192+20)/20)+Resultat_liste!$J192</f>
        <v>-3</v>
      </c>
      <c r="CR190" s="581">
        <f>AT190*((Resultat_liste!$M192+20)/20)+Resultat_liste!$J192</f>
        <v>-31</v>
      </c>
      <c r="CS190" s="581">
        <f>AU190*((Resultat_liste!$M192+20)/20)+Resultat_liste!$J192</f>
        <v>-3</v>
      </c>
      <c r="CT190" s="581">
        <f>AV190*((Resultat_liste!$M192+20)/20)+Resultat_liste!$J192</f>
        <v>25</v>
      </c>
      <c r="CU190" s="581">
        <f>AW190*((Resultat_liste!$M192+20)/20)+Resultat_liste!$J192</f>
        <v>-3</v>
      </c>
      <c r="CV190" s="581">
        <f>AX190*((Resultat_liste!$M192+20)/20)+Resultat_liste!$J192</f>
        <v>-31</v>
      </c>
      <c r="CW190" s="581">
        <f>AY190*((Resultat_liste!$M192+20)/20)+Resultat_liste!$J192</f>
        <v>-3</v>
      </c>
      <c r="CX190" s="581">
        <f>AZ190*((Resultat_liste!$M192+20)/20)+Resultat_liste!$J192</f>
        <v>25</v>
      </c>
      <c r="CY190" s="581">
        <f>BA190*((Resultat_liste!$M192+20)/20)+Resultat_liste!$J192</f>
        <v>-3</v>
      </c>
      <c r="CZ190" s="581">
        <f>BB190*((Resultat_liste!$M192+20)/20)+Resultat_liste!$J192</f>
        <v>-31</v>
      </c>
      <c r="DA190" s="581">
        <f>BC190*((Resultat_liste!$M192+20)/20)+Resultat_liste!$J192</f>
        <v>-3</v>
      </c>
      <c r="DB190" s="581">
        <f>BD190*((Resultat_liste!$M192+20)/20)+Resultat_liste!$J192</f>
        <v>25</v>
      </c>
      <c r="DC190" s="581">
        <f>BE190*((Resultat_liste!$M192+20)/20)+Resultat_liste!$J192</f>
        <v>-3</v>
      </c>
      <c r="DD190" s="581">
        <f>H190*((Resultat_liste!$Y192+20)/20)+Resultat_liste!$V192</f>
        <v>27</v>
      </c>
      <c r="DE190" s="581">
        <f>I190*((Resultat_liste!$Y192+20)/20)+Resultat_liste!$V192</f>
        <v>0</v>
      </c>
      <c r="DF190" s="581">
        <f>J190*((Resultat_liste!$Y192+20)/20)+Resultat_liste!$V192</f>
        <v>-27</v>
      </c>
      <c r="DG190" s="581">
        <f>K190*((Resultat_liste!$Y192+20)/20)+Resultat_liste!$V192</f>
        <v>0</v>
      </c>
      <c r="DH190" s="581">
        <f>L190*((Resultat_liste!$Y192+20)/20)+Resultat_liste!$V192</f>
        <v>27</v>
      </c>
      <c r="DI190" s="581">
        <f>M190*((Resultat_liste!$Y192+20)/20)+Resultat_liste!$V192</f>
        <v>0</v>
      </c>
      <c r="DJ190" s="581">
        <f>N190*((Resultat_liste!$Y192+20)/20)+Resultat_liste!$V192</f>
        <v>-27</v>
      </c>
      <c r="DK190" s="581">
        <f>O190*((Resultat_liste!$Y192+20)/20)+Resultat_liste!$V192</f>
        <v>0</v>
      </c>
      <c r="DL190" s="581">
        <f>P190*((Resultat_liste!$Y192+20)/20)+Resultat_liste!$V192</f>
        <v>27</v>
      </c>
      <c r="DM190" s="581">
        <f>Q190*((Resultat_liste!$Y192+20)/20)+Resultat_liste!$V192</f>
        <v>0</v>
      </c>
      <c r="DN190" s="581">
        <f>R190*((Resultat_liste!$Y192+20)/20)+Resultat_liste!$V192</f>
        <v>-27</v>
      </c>
      <c r="DO190" s="581">
        <f>S190*((Resultat_liste!$Y192+20)/20)+Resultat_liste!$V192</f>
        <v>0</v>
      </c>
      <c r="DP190" s="581">
        <f>T190*((Resultat_liste!$Y192+20)/20)+Resultat_liste!$V192</f>
        <v>27</v>
      </c>
      <c r="DQ190" s="581">
        <f>U190*((Resultat_liste!$Y192+20)/20)+Resultat_liste!$V192</f>
        <v>0</v>
      </c>
      <c r="DR190" s="581">
        <f>V190*((Resultat_liste!$Y192+20)/20)+Resultat_liste!$V192</f>
        <v>-27</v>
      </c>
      <c r="DS190" s="581">
        <f>W190*((Resultat_liste!$Y192+20)/20)+Resultat_liste!$V192</f>
        <v>0</v>
      </c>
      <c r="DT190" s="581">
        <f>X190*((Resultat_liste!$Y192+20)/20)+Resultat_liste!$V192</f>
        <v>27</v>
      </c>
      <c r="DU190" s="581">
        <f>Y190*((Resultat_liste!$Y192+20)/20)+Resultat_liste!$V192</f>
        <v>0</v>
      </c>
      <c r="DV190" s="581">
        <f>Z190*((Resultat_liste!$Y192+20)/20)+Resultat_liste!$V192</f>
        <v>-27</v>
      </c>
      <c r="DW190" s="581">
        <f>AA190*((Resultat_liste!$Y192+20)/20)+Resultat_liste!$V192</f>
        <v>0</v>
      </c>
      <c r="DX190" s="581">
        <f>AB190*((Resultat_liste!$Y192+20)/20)+Resultat_liste!$V192</f>
        <v>27</v>
      </c>
      <c r="DY190" s="581">
        <f>AC190*((Resultat_liste!$Y192+20)/20)+Resultat_liste!$V192</f>
        <v>0</v>
      </c>
      <c r="DZ190" s="581">
        <f>AD190*((Resultat_liste!$Y192+20)/20)+Resultat_liste!$V192</f>
        <v>-27</v>
      </c>
      <c r="EA190" s="581">
        <f>AE190*((Resultat_liste!$Y192+20)/20)+Resultat_liste!$V192</f>
        <v>0</v>
      </c>
      <c r="EB190" s="581">
        <f>AF190*((Resultat_liste!$Y192+20)/20)+Resultat_liste!$V192</f>
        <v>27</v>
      </c>
      <c r="EC190" s="581">
        <f>AG190*((Resultat_liste!$Y192+20)/20)+Resultat_liste!$V192</f>
        <v>0</v>
      </c>
      <c r="ED190" s="581">
        <f>AH190*((Resultat_liste!$Y192+20)/20)+Resultat_liste!$V192</f>
        <v>-27</v>
      </c>
      <c r="EE190" s="581">
        <f>AI190*((Resultat_liste!$Y192+20)/20)+Resultat_liste!$V192</f>
        <v>0</v>
      </c>
      <c r="EF190" s="581">
        <f>AJ190*((Resultat_liste!$Y192+20)/20)+Resultat_liste!$V192</f>
        <v>27</v>
      </c>
      <c r="EG190" s="581">
        <f>AK190*((Resultat_liste!$Y192+20)/20)+Resultat_liste!$V192</f>
        <v>0</v>
      </c>
      <c r="EH190" s="581">
        <f>AL190*((Resultat_liste!$Y192+20)/20)+Resultat_liste!$V192</f>
        <v>-27</v>
      </c>
      <c r="EI190" s="581">
        <f>AM190*((Resultat_liste!$Y192+20)/20)+Resultat_liste!$V192</f>
        <v>0</v>
      </c>
      <c r="EJ190" s="581">
        <f>AN190*((Resultat_liste!$Y192+20)/20)+Resultat_liste!$V192</f>
        <v>27</v>
      </c>
      <c r="EK190" s="581">
        <f>AO190*((Resultat_liste!$Y192+20)/20)+Resultat_liste!$V192</f>
        <v>0</v>
      </c>
      <c r="EL190" s="581">
        <f>AP190*((Resultat_liste!$Y192+20)/20)+Resultat_liste!$V192</f>
        <v>-27</v>
      </c>
      <c r="EM190" s="581">
        <f>AQ190*((Resultat_liste!$Y192+20)/20)+Resultat_liste!$V192</f>
        <v>0</v>
      </c>
      <c r="EN190" s="581">
        <f>AR190*((Resultat_liste!$Y192+20)/20)+Resultat_liste!$V192</f>
        <v>27</v>
      </c>
      <c r="EO190" s="581">
        <f>AS190*((Resultat_liste!$Y192+20)/20)+Resultat_liste!$V192</f>
        <v>0</v>
      </c>
      <c r="EP190" s="581">
        <f>AT190*((Resultat_liste!$Y192+20)/20)+Resultat_liste!$V192</f>
        <v>-27</v>
      </c>
      <c r="EQ190" s="581">
        <f>AU190*((Resultat_liste!$Y192+20)/20)+Resultat_liste!$V192</f>
        <v>0</v>
      </c>
      <c r="ER190" s="581">
        <f>AV190*((Resultat_liste!$Y192+20)/20)+Resultat_liste!$V192</f>
        <v>27</v>
      </c>
      <c r="ES190" s="581">
        <f>AW190*((Resultat_liste!$Y192+20)/20)+Resultat_liste!$V192</f>
        <v>0</v>
      </c>
      <c r="ET190" s="581">
        <f>AX190*((Resultat_liste!$Y192+20)/20)+Resultat_liste!$V192</f>
        <v>-27</v>
      </c>
      <c r="EU190" s="581">
        <f>AY190*((Resultat_liste!$Y192+20)/20)+Resultat_liste!$V192</f>
        <v>0</v>
      </c>
      <c r="EV190" s="581">
        <f>AZ190*((Resultat_liste!$Y192+20)/20)+Resultat_liste!$V192</f>
        <v>27</v>
      </c>
      <c r="EW190" s="581">
        <f>BA190*((Resultat_liste!$Y192+20)/20)+Resultat_liste!$V192</f>
        <v>0</v>
      </c>
      <c r="EX190" s="581">
        <f>BB190*((Resultat_liste!$Y192+20)/20)+Resultat_liste!$V192</f>
        <v>-27</v>
      </c>
      <c r="EY190" s="581">
        <f>BC190*((Resultat_liste!$Y192+20)/20)+Resultat_liste!$V192</f>
        <v>0</v>
      </c>
      <c r="EZ190" s="581">
        <f>BD190*((Resultat_liste!$Y192+20)/20)+Resultat_liste!$V192</f>
        <v>27</v>
      </c>
      <c r="FA190" s="581">
        <f>BE190*((Resultat_liste!$Y192+20)/20)+Resultat_liste!$V192</f>
        <v>0</v>
      </c>
      <c r="FB190" s="581">
        <f t="shared" si="272"/>
        <v>20</v>
      </c>
      <c r="FC190" s="581">
        <f t="shared" si="273"/>
        <v>0</v>
      </c>
      <c r="FD190" s="581">
        <f t="shared" si="274"/>
        <v>-20</v>
      </c>
      <c r="FE190" s="581">
        <f t="shared" si="275"/>
        <v>0</v>
      </c>
      <c r="FF190" s="581">
        <f t="shared" si="276"/>
        <v>20</v>
      </c>
      <c r="FG190" s="581">
        <f t="shared" si="277"/>
        <v>0</v>
      </c>
      <c r="FH190" s="581">
        <f t="shared" si="278"/>
        <v>-20</v>
      </c>
      <c r="FI190" s="581">
        <f t="shared" si="279"/>
        <v>0</v>
      </c>
      <c r="FJ190" s="581">
        <f t="shared" si="280"/>
        <v>20</v>
      </c>
      <c r="FK190" s="581">
        <f t="shared" si="281"/>
        <v>0</v>
      </c>
      <c r="FL190" s="581">
        <f t="shared" si="282"/>
        <v>-20</v>
      </c>
      <c r="FM190" s="581">
        <f t="shared" si="283"/>
        <v>0</v>
      </c>
      <c r="FN190" s="581">
        <f t="shared" si="284"/>
        <v>20</v>
      </c>
      <c r="FO190" s="581">
        <f t="shared" si="285"/>
        <v>0</v>
      </c>
      <c r="FP190" s="581">
        <f t="shared" si="286"/>
        <v>-20</v>
      </c>
      <c r="FQ190" s="581">
        <f t="shared" si="287"/>
        <v>0</v>
      </c>
      <c r="FR190" s="581">
        <f t="shared" si="288"/>
        <v>20</v>
      </c>
      <c r="FS190" s="581">
        <f t="shared" si="289"/>
        <v>0</v>
      </c>
      <c r="FT190" s="581">
        <f t="shared" si="290"/>
        <v>-20</v>
      </c>
      <c r="FU190" s="581">
        <f t="shared" si="291"/>
        <v>0</v>
      </c>
      <c r="FV190" s="581">
        <f t="shared" si="292"/>
        <v>20</v>
      </c>
      <c r="FW190" s="581">
        <f t="shared" si="293"/>
        <v>0</v>
      </c>
      <c r="FX190" s="581">
        <f t="shared" si="294"/>
        <v>-20</v>
      </c>
      <c r="FY190" s="581">
        <f t="shared" si="295"/>
        <v>0</v>
      </c>
      <c r="FZ190" s="581">
        <f t="shared" si="296"/>
        <v>20</v>
      </c>
      <c r="GA190" s="581">
        <f t="shared" si="297"/>
        <v>0</v>
      </c>
      <c r="GB190" s="581">
        <f t="shared" si="201"/>
        <v>-20</v>
      </c>
      <c r="GC190" s="581">
        <f t="shared" si="202"/>
        <v>0</v>
      </c>
      <c r="GD190" s="581">
        <f t="shared" si="203"/>
        <v>20</v>
      </c>
      <c r="GE190" s="581">
        <f t="shared" si="204"/>
        <v>0</v>
      </c>
      <c r="GF190" s="581">
        <f t="shared" si="205"/>
        <v>-20</v>
      </c>
      <c r="GG190" s="581">
        <f t="shared" si="206"/>
        <v>0</v>
      </c>
      <c r="GH190" s="581">
        <f t="shared" si="207"/>
        <v>20</v>
      </c>
      <c r="GI190" s="581">
        <f t="shared" si="208"/>
        <v>0</v>
      </c>
      <c r="GJ190" s="581">
        <f t="shared" si="209"/>
        <v>-20</v>
      </c>
      <c r="GK190" s="581">
        <f t="shared" si="210"/>
        <v>0</v>
      </c>
      <c r="GL190" s="581">
        <f t="shared" si="211"/>
        <v>20</v>
      </c>
      <c r="GM190" s="581">
        <f t="shared" si="212"/>
        <v>0</v>
      </c>
      <c r="GN190" s="581">
        <f t="shared" si="213"/>
        <v>-20</v>
      </c>
      <c r="GO190" s="581">
        <f t="shared" si="214"/>
        <v>0</v>
      </c>
      <c r="GP190" s="581">
        <f t="shared" si="215"/>
        <v>20</v>
      </c>
      <c r="GQ190" s="581">
        <f t="shared" si="216"/>
        <v>0</v>
      </c>
      <c r="GR190" s="581">
        <f t="shared" si="217"/>
        <v>-20</v>
      </c>
      <c r="GS190" s="581">
        <f t="shared" si="218"/>
        <v>0</v>
      </c>
      <c r="GT190" s="581">
        <f t="shared" si="219"/>
        <v>20</v>
      </c>
      <c r="GU190" s="581">
        <f t="shared" si="220"/>
        <v>0</v>
      </c>
      <c r="GV190" s="581">
        <f t="shared" si="221"/>
        <v>-20</v>
      </c>
      <c r="GW190" s="581">
        <f t="shared" si="222"/>
        <v>0</v>
      </c>
      <c r="GX190" s="581">
        <f t="shared" si="223"/>
        <v>20</v>
      </c>
      <c r="GY190" s="581">
        <f t="shared" si="224"/>
        <v>0</v>
      </c>
    </row>
    <row r="191" spans="1:207" ht="31.5" thickTop="1" thickBot="1" x14ac:dyDescent="0.3">
      <c r="A191" s="581">
        <v>1900</v>
      </c>
      <c r="B191" s="584" t="s">
        <v>140</v>
      </c>
      <c r="C191" s="581">
        <f t="shared" si="298"/>
        <v>25</v>
      </c>
      <c r="D191" s="581">
        <f t="shared" si="225"/>
        <v>2509</v>
      </c>
      <c r="E191" s="581">
        <v>1900</v>
      </c>
      <c r="F191" s="581">
        <f t="shared" si="299"/>
        <v>9</v>
      </c>
      <c r="G191" s="582" t="str">
        <f t="shared" si="300"/>
        <v>Blanc opalescent</v>
      </c>
      <c r="H191" s="581">
        <v>20</v>
      </c>
      <c r="I191" s="581">
        <v>0</v>
      </c>
      <c r="J191" s="581">
        <v>-20</v>
      </c>
      <c r="K191" s="581">
        <v>0</v>
      </c>
      <c r="L191" s="581">
        <f t="shared" si="226"/>
        <v>20</v>
      </c>
      <c r="M191" s="581">
        <f t="shared" si="227"/>
        <v>0</v>
      </c>
      <c r="N191" s="581">
        <f t="shared" si="228"/>
        <v>-20</v>
      </c>
      <c r="O191" s="581">
        <f t="shared" si="229"/>
        <v>0</v>
      </c>
      <c r="P191" s="581">
        <f t="shared" si="230"/>
        <v>20</v>
      </c>
      <c r="Q191" s="581">
        <f t="shared" si="231"/>
        <v>0</v>
      </c>
      <c r="R191" s="581">
        <f t="shared" si="232"/>
        <v>-20</v>
      </c>
      <c r="S191" s="581">
        <f t="shared" si="233"/>
        <v>0</v>
      </c>
      <c r="T191" s="581">
        <f t="shared" si="234"/>
        <v>20</v>
      </c>
      <c r="U191" s="581">
        <f t="shared" si="235"/>
        <v>0</v>
      </c>
      <c r="V191" s="581">
        <f t="shared" si="236"/>
        <v>-20</v>
      </c>
      <c r="W191" s="581">
        <f t="shared" si="237"/>
        <v>0</v>
      </c>
      <c r="X191" s="581">
        <f t="shared" si="238"/>
        <v>20</v>
      </c>
      <c r="Y191" s="581">
        <f t="shared" si="239"/>
        <v>0</v>
      </c>
      <c r="Z191" s="581">
        <f t="shared" si="240"/>
        <v>-20</v>
      </c>
      <c r="AA191" s="581">
        <f t="shared" si="241"/>
        <v>0</v>
      </c>
      <c r="AB191" s="581">
        <f t="shared" si="242"/>
        <v>20</v>
      </c>
      <c r="AC191" s="581">
        <f t="shared" si="243"/>
        <v>0</v>
      </c>
      <c r="AD191" s="581">
        <f t="shared" si="244"/>
        <v>-20</v>
      </c>
      <c r="AE191" s="581">
        <f t="shared" si="245"/>
        <v>0</v>
      </c>
      <c r="AF191" s="581">
        <f t="shared" si="246"/>
        <v>20</v>
      </c>
      <c r="AG191" s="581">
        <f t="shared" si="247"/>
        <v>0</v>
      </c>
      <c r="AH191" s="581">
        <f t="shared" si="248"/>
        <v>-20</v>
      </c>
      <c r="AI191" s="581">
        <f t="shared" si="249"/>
        <v>0</v>
      </c>
      <c r="AJ191" s="581">
        <f t="shared" si="250"/>
        <v>20</v>
      </c>
      <c r="AK191" s="581">
        <f t="shared" si="251"/>
        <v>0</v>
      </c>
      <c r="AL191" s="581">
        <f t="shared" si="252"/>
        <v>-20</v>
      </c>
      <c r="AM191" s="581">
        <f t="shared" si="253"/>
        <v>0</v>
      </c>
      <c r="AN191" s="581">
        <f t="shared" si="254"/>
        <v>20</v>
      </c>
      <c r="AO191" s="581">
        <f t="shared" si="255"/>
        <v>0</v>
      </c>
      <c r="AP191" s="581">
        <f t="shared" si="256"/>
        <v>-20</v>
      </c>
      <c r="AQ191" s="581">
        <f t="shared" si="257"/>
        <v>0</v>
      </c>
      <c r="AR191" s="581">
        <f t="shared" si="258"/>
        <v>20</v>
      </c>
      <c r="AS191" s="581">
        <f t="shared" si="259"/>
        <v>0</v>
      </c>
      <c r="AT191" s="581">
        <f t="shared" si="260"/>
        <v>-20</v>
      </c>
      <c r="AU191" s="581">
        <f t="shared" si="261"/>
        <v>0</v>
      </c>
      <c r="AV191" s="581">
        <f t="shared" si="262"/>
        <v>20</v>
      </c>
      <c r="AW191" s="581">
        <f t="shared" si="263"/>
        <v>0</v>
      </c>
      <c r="AX191" s="581">
        <f t="shared" si="264"/>
        <v>-20</v>
      </c>
      <c r="AY191" s="581">
        <f t="shared" si="265"/>
        <v>0</v>
      </c>
      <c r="AZ191" s="581">
        <f t="shared" si="266"/>
        <v>20</v>
      </c>
      <c r="BA191" s="581">
        <f t="shared" si="267"/>
        <v>0</v>
      </c>
      <c r="BB191" s="581">
        <f t="shared" si="268"/>
        <v>-20</v>
      </c>
      <c r="BC191" s="581">
        <f t="shared" si="269"/>
        <v>0</v>
      </c>
      <c r="BD191" s="581">
        <f t="shared" si="270"/>
        <v>20</v>
      </c>
      <c r="BE191" s="581">
        <f t="shared" si="271"/>
        <v>0</v>
      </c>
      <c r="BF191" s="581">
        <f>H191*((Resultat_liste!$M193+20)/20)+Resultat_liste!$J193</f>
        <v>24</v>
      </c>
      <c r="BG191" s="581">
        <f>I191*((Resultat_liste!$M193+20)/20)+Resultat_liste!$J193</f>
        <v>0</v>
      </c>
      <c r="BH191" s="581">
        <f>J191*((Resultat_liste!$M193+20)/20)+Resultat_liste!$J193</f>
        <v>-24</v>
      </c>
      <c r="BI191" s="581">
        <f>K191*((Resultat_liste!$M193+20)/20)+Resultat_liste!$J193</f>
        <v>0</v>
      </c>
      <c r="BJ191" s="581">
        <f>L191*((Resultat_liste!$M193+20)/20)+Resultat_liste!$J193</f>
        <v>24</v>
      </c>
      <c r="BK191" s="581">
        <f>M191*((Resultat_liste!$M193+20)/20)+Resultat_liste!$J193</f>
        <v>0</v>
      </c>
      <c r="BL191" s="581">
        <f>N191*((Resultat_liste!$M193+20)/20)+Resultat_liste!$J193</f>
        <v>-24</v>
      </c>
      <c r="BM191" s="581">
        <f>O191*((Resultat_liste!$M193+20)/20)+Resultat_liste!$J193</f>
        <v>0</v>
      </c>
      <c r="BN191" s="581">
        <f>P191*((Resultat_liste!$M193+20)/20)+Resultat_liste!$J193</f>
        <v>24</v>
      </c>
      <c r="BO191" s="581">
        <f>Q191*((Resultat_liste!$M193+20)/20)+Resultat_liste!$J193</f>
        <v>0</v>
      </c>
      <c r="BP191" s="581">
        <f>R191*((Resultat_liste!$M193+20)/20)+Resultat_liste!$J193</f>
        <v>-24</v>
      </c>
      <c r="BQ191" s="581">
        <f>S191*((Resultat_liste!$M193+20)/20)+Resultat_liste!$J193</f>
        <v>0</v>
      </c>
      <c r="BR191" s="581">
        <f>T191*((Resultat_liste!$M193+20)/20)+Resultat_liste!$J193</f>
        <v>24</v>
      </c>
      <c r="BS191" s="581">
        <f>U191*((Resultat_liste!$M193+20)/20)+Resultat_liste!$J193</f>
        <v>0</v>
      </c>
      <c r="BT191" s="581">
        <f>V191*((Resultat_liste!$M193+20)/20)+Resultat_liste!$J193</f>
        <v>-24</v>
      </c>
      <c r="BU191" s="581">
        <f>W191*((Resultat_liste!$M193+20)/20)+Resultat_liste!$J193</f>
        <v>0</v>
      </c>
      <c r="BV191" s="581">
        <f>X191*((Resultat_liste!$M193+20)/20)+Resultat_liste!$J193</f>
        <v>24</v>
      </c>
      <c r="BW191" s="581">
        <f>Y191*((Resultat_liste!$M193+20)/20)+Resultat_liste!$J193</f>
        <v>0</v>
      </c>
      <c r="BX191" s="581">
        <f>Z191*((Resultat_liste!$M193+20)/20)+Resultat_liste!$J193</f>
        <v>-24</v>
      </c>
      <c r="BY191" s="581">
        <f>AA191*((Resultat_liste!$M193+20)/20)+Resultat_liste!$J193</f>
        <v>0</v>
      </c>
      <c r="BZ191" s="581">
        <f>AB191*((Resultat_liste!$M193+20)/20)+Resultat_liste!$J193</f>
        <v>24</v>
      </c>
      <c r="CA191" s="581">
        <f>AC191*((Resultat_liste!$M193+20)/20)+Resultat_liste!$J193</f>
        <v>0</v>
      </c>
      <c r="CB191" s="581">
        <f>AD191*((Resultat_liste!$M193+20)/20)+Resultat_liste!$J193</f>
        <v>-24</v>
      </c>
      <c r="CC191" s="581">
        <f>AE191*((Resultat_liste!$M193+20)/20)+Resultat_liste!$J193</f>
        <v>0</v>
      </c>
      <c r="CD191" s="581">
        <f>AF191*((Resultat_liste!$M193+20)/20)+Resultat_liste!$J193</f>
        <v>24</v>
      </c>
      <c r="CE191" s="581">
        <f>AG191*((Resultat_liste!$M193+20)/20)+Resultat_liste!$J193</f>
        <v>0</v>
      </c>
      <c r="CF191" s="581">
        <f>AH191*((Resultat_liste!$M193+20)/20)+Resultat_liste!$J193</f>
        <v>-24</v>
      </c>
      <c r="CG191" s="581">
        <f>AI191*((Resultat_liste!$M193+20)/20)+Resultat_liste!$J193</f>
        <v>0</v>
      </c>
      <c r="CH191" s="581">
        <f>AJ191*((Resultat_liste!$M193+20)/20)+Resultat_liste!$J193</f>
        <v>24</v>
      </c>
      <c r="CI191" s="581">
        <f>AK191*((Resultat_liste!$M193+20)/20)+Resultat_liste!$J193</f>
        <v>0</v>
      </c>
      <c r="CJ191" s="581">
        <f>AL191*((Resultat_liste!$M193+20)/20)+Resultat_liste!$J193</f>
        <v>-24</v>
      </c>
      <c r="CK191" s="581">
        <f>AM191*((Resultat_liste!$M193+20)/20)+Resultat_liste!$J193</f>
        <v>0</v>
      </c>
      <c r="CL191" s="581">
        <f>AN191*((Resultat_liste!$M193+20)/20)+Resultat_liste!$J193</f>
        <v>24</v>
      </c>
      <c r="CM191" s="581">
        <f>AO191*((Resultat_liste!$M193+20)/20)+Resultat_liste!$J193</f>
        <v>0</v>
      </c>
      <c r="CN191" s="581">
        <f>AP191*((Resultat_liste!$M193+20)/20)+Resultat_liste!$J193</f>
        <v>-24</v>
      </c>
      <c r="CO191" s="581">
        <f>AQ191*((Resultat_liste!$M193+20)/20)+Resultat_liste!$J193</f>
        <v>0</v>
      </c>
      <c r="CP191" s="581">
        <f>AR191*((Resultat_liste!$M193+20)/20)+Resultat_liste!$J193</f>
        <v>24</v>
      </c>
      <c r="CQ191" s="581">
        <f>AS191*((Resultat_liste!$M193+20)/20)+Resultat_liste!$J193</f>
        <v>0</v>
      </c>
      <c r="CR191" s="581">
        <f>AT191*((Resultat_liste!$M193+20)/20)+Resultat_liste!$J193</f>
        <v>-24</v>
      </c>
      <c r="CS191" s="581">
        <f>AU191*((Resultat_liste!$M193+20)/20)+Resultat_liste!$J193</f>
        <v>0</v>
      </c>
      <c r="CT191" s="581">
        <f>AV191*((Resultat_liste!$M193+20)/20)+Resultat_liste!$J193</f>
        <v>24</v>
      </c>
      <c r="CU191" s="581">
        <f>AW191*((Resultat_liste!$M193+20)/20)+Resultat_liste!$J193</f>
        <v>0</v>
      </c>
      <c r="CV191" s="581">
        <f>AX191*((Resultat_liste!$M193+20)/20)+Resultat_liste!$J193</f>
        <v>-24</v>
      </c>
      <c r="CW191" s="581">
        <f>AY191*((Resultat_liste!$M193+20)/20)+Resultat_liste!$J193</f>
        <v>0</v>
      </c>
      <c r="CX191" s="581">
        <f>AZ191*((Resultat_liste!$M193+20)/20)+Resultat_liste!$J193</f>
        <v>24</v>
      </c>
      <c r="CY191" s="581">
        <f>BA191*((Resultat_liste!$M193+20)/20)+Resultat_liste!$J193</f>
        <v>0</v>
      </c>
      <c r="CZ191" s="581">
        <f>BB191*((Resultat_liste!$M193+20)/20)+Resultat_liste!$J193</f>
        <v>-24</v>
      </c>
      <c r="DA191" s="581">
        <f>BC191*((Resultat_liste!$M193+20)/20)+Resultat_liste!$J193</f>
        <v>0</v>
      </c>
      <c r="DB191" s="581">
        <f>BD191*((Resultat_liste!$M193+20)/20)+Resultat_liste!$J193</f>
        <v>24</v>
      </c>
      <c r="DC191" s="581">
        <f>BE191*((Resultat_liste!$M193+20)/20)+Resultat_liste!$J193</f>
        <v>0</v>
      </c>
      <c r="DD191" s="581">
        <f>H191*((Resultat_liste!$Y193+20)/20)+Resultat_liste!$V193</f>
        <v>10</v>
      </c>
      <c r="DE191" s="581">
        <f>I191*((Resultat_liste!$Y193+20)/20)+Resultat_liste!$V193</f>
        <v>-5</v>
      </c>
      <c r="DF191" s="581">
        <f>J191*((Resultat_liste!$Y193+20)/20)+Resultat_liste!$V193</f>
        <v>-20</v>
      </c>
      <c r="DG191" s="581">
        <f>K191*((Resultat_liste!$Y193+20)/20)+Resultat_liste!$V193</f>
        <v>-5</v>
      </c>
      <c r="DH191" s="581">
        <f>L191*((Resultat_liste!$Y193+20)/20)+Resultat_liste!$V193</f>
        <v>10</v>
      </c>
      <c r="DI191" s="581">
        <f>M191*((Resultat_liste!$Y193+20)/20)+Resultat_liste!$V193</f>
        <v>-5</v>
      </c>
      <c r="DJ191" s="581">
        <f>N191*((Resultat_liste!$Y193+20)/20)+Resultat_liste!$V193</f>
        <v>-20</v>
      </c>
      <c r="DK191" s="581">
        <f>O191*((Resultat_liste!$Y193+20)/20)+Resultat_liste!$V193</f>
        <v>-5</v>
      </c>
      <c r="DL191" s="581">
        <f>P191*((Resultat_liste!$Y193+20)/20)+Resultat_liste!$V193</f>
        <v>10</v>
      </c>
      <c r="DM191" s="581">
        <f>Q191*((Resultat_liste!$Y193+20)/20)+Resultat_liste!$V193</f>
        <v>-5</v>
      </c>
      <c r="DN191" s="581">
        <f>R191*((Resultat_liste!$Y193+20)/20)+Resultat_liste!$V193</f>
        <v>-20</v>
      </c>
      <c r="DO191" s="581">
        <f>S191*((Resultat_liste!$Y193+20)/20)+Resultat_liste!$V193</f>
        <v>-5</v>
      </c>
      <c r="DP191" s="581">
        <f>T191*((Resultat_liste!$Y193+20)/20)+Resultat_liste!$V193</f>
        <v>10</v>
      </c>
      <c r="DQ191" s="581">
        <f>U191*((Resultat_liste!$Y193+20)/20)+Resultat_liste!$V193</f>
        <v>-5</v>
      </c>
      <c r="DR191" s="581">
        <f>V191*((Resultat_liste!$Y193+20)/20)+Resultat_liste!$V193</f>
        <v>-20</v>
      </c>
      <c r="DS191" s="581">
        <f>W191*((Resultat_liste!$Y193+20)/20)+Resultat_liste!$V193</f>
        <v>-5</v>
      </c>
      <c r="DT191" s="581">
        <f>X191*((Resultat_liste!$Y193+20)/20)+Resultat_liste!$V193</f>
        <v>10</v>
      </c>
      <c r="DU191" s="581">
        <f>Y191*((Resultat_liste!$Y193+20)/20)+Resultat_liste!$V193</f>
        <v>-5</v>
      </c>
      <c r="DV191" s="581">
        <f>Z191*((Resultat_liste!$Y193+20)/20)+Resultat_liste!$V193</f>
        <v>-20</v>
      </c>
      <c r="DW191" s="581">
        <f>AA191*((Resultat_liste!$Y193+20)/20)+Resultat_liste!$V193</f>
        <v>-5</v>
      </c>
      <c r="DX191" s="581">
        <f>AB191*((Resultat_liste!$Y193+20)/20)+Resultat_liste!$V193</f>
        <v>10</v>
      </c>
      <c r="DY191" s="581">
        <f>AC191*((Resultat_liste!$Y193+20)/20)+Resultat_liste!$V193</f>
        <v>-5</v>
      </c>
      <c r="DZ191" s="581">
        <f>AD191*((Resultat_liste!$Y193+20)/20)+Resultat_liste!$V193</f>
        <v>-20</v>
      </c>
      <c r="EA191" s="581">
        <f>AE191*((Resultat_liste!$Y193+20)/20)+Resultat_liste!$V193</f>
        <v>-5</v>
      </c>
      <c r="EB191" s="581">
        <f>AF191*((Resultat_liste!$Y193+20)/20)+Resultat_liste!$V193</f>
        <v>10</v>
      </c>
      <c r="EC191" s="581">
        <f>AG191*((Resultat_liste!$Y193+20)/20)+Resultat_liste!$V193</f>
        <v>-5</v>
      </c>
      <c r="ED191" s="581">
        <f>AH191*((Resultat_liste!$Y193+20)/20)+Resultat_liste!$V193</f>
        <v>-20</v>
      </c>
      <c r="EE191" s="581">
        <f>AI191*((Resultat_liste!$Y193+20)/20)+Resultat_liste!$V193</f>
        <v>-5</v>
      </c>
      <c r="EF191" s="581">
        <f>AJ191*((Resultat_liste!$Y193+20)/20)+Resultat_liste!$V193</f>
        <v>10</v>
      </c>
      <c r="EG191" s="581">
        <f>AK191*((Resultat_liste!$Y193+20)/20)+Resultat_liste!$V193</f>
        <v>-5</v>
      </c>
      <c r="EH191" s="581">
        <f>AL191*((Resultat_liste!$Y193+20)/20)+Resultat_liste!$V193</f>
        <v>-20</v>
      </c>
      <c r="EI191" s="581">
        <f>AM191*((Resultat_liste!$Y193+20)/20)+Resultat_liste!$V193</f>
        <v>-5</v>
      </c>
      <c r="EJ191" s="581">
        <f>AN191*((Resultat_liste!$Y193+20)/20)+Resultat_liste!$V193</f>
        <v>10</v>
      </c>
      <c r="EK191" s="581">
        <f>AO191*((Resultat_liste!$Y193+20)/20)+Resultat_liste!$V193</f>
        <v>-5</v>
      </c>
      <c r="EL191" s="581">
        <f>AP191*((Resultat_liste!$Y193+20)/20)+Resultat_liste!$V193</f>
        <v>-20</v>
      </c>
      <c r="EM191" s="581">
        <f>AQ191*((Resultat_liste!$Y193+20)/20)+Resultat_liste!$V193</f>
        <v>-5</v>
      </c>
      <c r="EN191" s="581">
        <f>AR191*((Resultat_liste!$Y193+20)/20)+Resultat_liste!$V193</f>
        <v>10</v>
      </c>
      <c r="EO191" s="581">
        <f>AS191*((Resultat_liste!$Y193+20)/20)+Resultat_liste!$V193</f>
        <v>-5</v>
      </c>
      <c r="EP191" s="581">
        <f>AT191*((Resultat_liste!$Y193+20)/20)+Resultat_liste!$V193</f>
        <v>-20</v>
      </c>
      <c r="EQ191" s="581">
        <f>AU191*((Resultat_liste!$Y193+20)/20)+Resultat_liste!$V193</f>
        <v>-5</v>
      </c>
      <c r="ER191" s="581">
        <f>AV191*((Resultat_liste!$Y193+20)/20)+Resultat_liste!$V193</f>
        <v>10</v>
      </c>
      <c r="ES191" s="581">
        <f>AW191*((Resultat_liste!$Y193+20)/20)+Resultat_liste!$V193</f>
        <v>-5</v>
      </c>
      <c r="ET191" s="581">
        <f>AX191*((Resultat_liste!$Y193+20)/20)+Resultat_liste!$V193</f>
        <v>-20</v>
      </c>
      <c r="EU191" s="581">
        <f>AY191*((Resultat_liste!$Y193+20)/20)+Resultat_liste!$V193</f>
        <v>-5</v>
      </c>
      <c r="EV191" s="581">
        <f>AZ191*((Resultat_liste!$Y193+20)/20)+Resultat_liste!$V193</f>
        <v>10</v>
      </c>
      <c r="EW191" s="581">
        <f>BA191*((Resultat_liste!$Y193+20)/20)+Resultat_liste!$V193</f>
        <v>-5</v>
      </c>
      <c r="EX191" s="581">
        <f>BB191*((Resultat_liste!$Y193+20)/20)+Resultat_liste!$V193</f>
        <v>-20</v>
      </c>
      <c r="EY191" s="581">
        <f>BC191*((Resultat_liste!$Y193+20)/20)+Resultat_liste!$V193</f>
        <v>-5</v>
      </c>
      <c r="EZ191" s="581">
        <f>BD191*((Resultat_liste!$Y193+20)/20)+Resultat_liste!$V193</f>
        <v>10</v>
      </c>
      <c r="FA191" s="581">
        <f>BE191*((Resultat_liste!$Y193+20)/20)+Resultat_liste!$V193</f>
        <v>-5</v>
      </c>
      <c r="FB191" s="581">
        <f t="shared" si="272"/>
        <v>20</v>
      </c>
      <c r="FC191" s="581">
        <f t="shared" si="273"/>
        <v>0</v>
      </c>
      <c r="FD191" s="581">
        <f t="shared" si="274"/>
        <v>-20</v>
      </c>
      <c r="FE191" s="581">
        <f t="shared" si="275"/>
        <v>0</v>
      </c>
      <c r="FF191" s="581">
        <f t="shared" si="276"/>
        <v>20</v>
      </c>
      <c r="FG191" s="581">
        <f t="shared" si="277"/>
        <v>0</v>
      </c>
      <c r="FH191" s="581">
        <f t="shared" si="278"/>
        <v>-20</v>
      </c>
      <c r="FI191" s="581">
        <f t="shared" si="279"/>
        <v>0</v>
      </c>
      <c r="FJ191" s="581">
        <f t="shared" si="280"/>
        <v>20</v>
      </c>
      <c r="FK191" s="581">
        <f t="shared" si="281"/>
        <v>0</v>
      </c>
      <c r="FL191" s="581">
        <f t="shared" si="282"/>
        <v>-20</v>
      </c>
      <c r="FM191" s="581">
        <f t="shared" si="283"/>
        <v>0</v>
      </c>
      <c r="FN191" s="581">
        <f t="shared" si="284"/>
        <v>20</v>
      </c>
      <c r="FO191" s="581">
        <f t="shared" si="285"/>
        <v>0</v>
      </c>
      <c r="FP191" s="581">
        <f t="shared" si="286"/>
        <v>-20</v>
      </c>
      <c r="FQ191" s="581">
        <f t="shared" si="287"/>
        <v>0</v>
      </c>
      <c r="FR191" s="581">
        <f t="shared" si="288"/>
        <v>20</v>
      </c>
      <c r="FS191" s="581">
        <f t="shared" si="289"/>
        <v>0</v>
      </c>
      <c r="FT191" s="581">
        <f t="shared" si="290"/>
        <v>-20</v>
      </c>
      <c r="FU191" s="581">
        <f t="shared" si="291"/>
        <v>0</v>
      </c>
      <c r="FV191" s="581">
        <f t="shared" si="292"/>
        <v>20</v>
      </c>
      <c r="FW191" s="581">
        <f t="shared" si="293"/>
        <v>0</v>
      </c>
      <c r="FX191" s="581">
        <f t="shared" si="294"/>
        <v>-20</v>
      </c>
      <c r="FY191" s="581">
        <f t="shared" si="295"/>
        <v>0</v>
      </c>
      <c r="FZ191" s="581">
        <f t="shared" si="296"/>
        <v>20</v>
      </c>
      <c r="GA191" s="581">
        <f t="shared" si="297"/>
        <v>0</v>
      </c>
      <c r="GB191" s="581">
        <f t="shared" si="201"/>
        <v>-20</v>
      </c>
      <c r="GC191" s="581">
        <f t="shared" si="202"/>
        <v>0</v>
      </c>
      <c r="GD191" s="581">
        <f t="shared" si="203"/>
        <v>20</v>
      </c>
      <c r="GE191" s="581">
        <f t="shared" si="204"/>
        <v>0</v>
      </c>
      <c r="GF191" s="581">
        <f t="shared" si="205"/>
        <v>-20</v>
      </c>
      <c r="GG191" s="581">
        <f t="shared" si="206"/>
        <v>0</v>
      </c>
      <c r="GH191" s="581">
        <f t="shared" si="207"/>
        <v>20</v>
      </c>
      <c r="GI191" s="581">
        <f t="shared" si="208"/>
        <v>0</v>
      </c>
      <c r="GJ191" s="581">
        <f t="shared" si="209"/>
        <v>-20</v>
      </c>
      <c r="GK191" s="581">
        <f t="shared" si="210"/>
        <v>0</v>
      </c>
      <c r="GL191" s="581">
        <f t="shared" si="211"/>
        <v>20</v>
      </c>
      <c r="GM191" s="581">
        <f t="shared" si="212"/>
        <v>0</v>
      </c>
      <c r="GN191" s="581">
        <f t="shared" si="213"/>
        <v>-20</v>
      </c>
      <c r="GO191" s="581">
        <f t="shared" si="214"/>
        <v>0</v>
      </c>
      <c r="GP191" s="581">
        <f t="shared" si="215"/>
        <v>20</v>
      </c>
      <c r="GQ191" s="581">
        <f t="shared" si="216"/>
        <v>0</v>
      </c>
      <c r="GR191" s="581">
        <f t="shared" si="217"/>
        <v>-20</v>
      </c>
      <c r="GS191" s="581">
        <f t="shared" si="218"/>
        <v>0</v>
      </c>
      <c r="GT191" s="581">
        <f t="shared" si="219"/>
        <v>20</v>
      </c>
      <c r="GU191" s="581">
        <f t="shared" si="220"/>
        <v>0</v>
      </c>
      <c r="GV191" s="581">
        <f t="shared" si="221"/>
        <v>-20</v>
      </c>
      <c r="GW191" s="581">
        <f t="shared" si="222"/>
        <v>0</v>
      </c>
      <c r="GX191" s="581">
        <f t="shared" si="223"/>
        <v>20</v>
      </c>
      <c r="GY191" s="581">
        <f t="shared" si="224"/>
        <v>0</v>
      </c>
    </row>
    <row r="192" spans="1:207" ht="31.5" thickTop="1" thickBot="1" x14ac:dyDescent="0.3">
      <c r="A192" s="581">
        <v>1910</v>
      </c>
      <c r="B192" s="584" t="s">
        <v>140</v>
      </c>
      <c r="C192" s="581">
        <f t="shared" si="298"/>
        <v>25</v>
      </c>
      <c r="D192" s="581">
        <f t="shared" si="225"/>
        <v>2510</v>
      </c>
      <c r="E192" s="581">
        <v>1910</v>
      </c>
      <c r="F192" s="581">
        <f t="shared" si="299"/>
        <v>10</v>
      </c>
      <c r="G192" s="582" t="str">
        <f t="shared" si="300"/>
        <v>Blanc opalescent</v>
      </c>
      <c r="H192" s="581">
        <v>20</v>
      </c>
      <c r="I192" s="581">
        <v>0</v>
      </c>
      <c r="J192" s="581">
        <v>-20</v>
      </c>
      <c r="K192" s="581">
        <v>0</v>
      </c>
      <c r="L192" s="581">
        <f t="shared" si="226"/>
        <v>20</v>
      </c>
      <c r="M192" s="581">
        <f t="shared" si="227"/>
        <v>0</v>
      </c>
      <c r="N192" s="581">
        <f t="shared" si="228"/>
        <v>-20</v>
      </c>
      <c r="O192" s="581">
        <f t="shared" si="229"/>
        <v>0</v>
      </c>
      <c r="P192" s="581">
        <f t="shared" si="230"/>
        <v>20</v>
      </c>
      <c r="Q192" s="581">
        <f t="shared" si="231"/>
        <v>0</v>
      </c>
      <c r="R192" s="581">
        <f t="shared" si="232"/>
        <v>-20</v>
      </c>
      <c r="S192" s="581">
        <f t="shared" si="233"/>
        <v>0</v>
      </c>
      <c r="T192" s="581">
        <f t="shared" si="234"/>
        <v>20</v>
      </c>
      <c r="U192" s="581">
        <f t="shared" si="235"/>
        <v>0</v>
      </c>
      <c r="V192" s="581">
        <f t="shared" si="236"/>
        <v>-20</v>
      </c>
      <c r="W192" s="581">
        <f t="shared" si="237"/>
        <v>0</v>
      </c>
      <c r="X192" s="581">
        <f t="shared" si="238"/>
        <v>20</v>
      </c>
      <c r="Y192" s="581">
        <f t="shared" si="239"/>
        <v>0</v>
      </c>
      <c r="Z192" s="581">
        <f t="shared" si="240"/>
        <v>-20</v>
      </c>
      <c r="AA192" s="581">
        <f t="shared" si="241"/>
        <v>0</v>
      </c>
      <c r="AB192" s="581">
        <f t="shared" si="242"/>
        <v>20</v>
      </c>
      <c r="AC192" s="581">
        <f t="shared" si="243"/>
        <v>0</v>
      </c>
      <c r="AD192" s="581">
        <f t="shared" si="244"/>
        <v>-20</v>
      </c>
      <c r="AE192" s="581">
        <f t="shared" si="245"/>
        <v>0</v>
      </c>
      <c r="AF192" s="581">
        <f t="shared" si="246"/>
        <v>20</v>
      </c>
      <c r="AG192" s="581">
        <f t="shared" si="247"/>
        <v>0</v>
      </c>
      <c r="AH192" s="581">
        <f t="shared" si="248"/>
        <v>-20</v>
      </c>
      <c r="AI192" s="581">
        <f t="shared" si="249"/>
        <v>0</v>
      </c>
      <c r="AJ192" s="581">
        <f t="shared" si="250"/>
        <v>20</v>
      </c>
      <c r="AK192" s="581">
        <f t="shared" si="251"/>
        <v>0</v>
      </c>
      <c r="AL192" s="581">
        <f t="shared" si="252"/>
        <v>-20</v>
      </c>
      <c r="AM192" s="581">
        <f t="shared" si="253"/>
        <v>0</v>
      </c>
      <c r="AN192" s="581">
        <f t="shared" si="254"/>
        <v>20</v>
      </c>
      <c r="AO192" s="581">
        <f t="shared" si="255"/>
        <v>0</v>
      </c>
      <c r="AP192" s="581">
        <f t="shared" si="256"/>
        <v>-20</v>
      </c>
      <c r="AQ192" s="581">
        <f t="shared" si="257"/>
        <v>0</v>
      </c>
      <c r="AR192" s="581">
        <f t="shared" si="258"/>
        <v>20</v>
      </c>
      <c r="AS192" s="581">
        <f t="shared" si="259"/>
        <v>0</v>
      </c>
      <c r="AT192" s="581">
        <f t="shared" si="260"/>
        <v>-20</v>
      </c>
      <c r="AU192" s="581">
        <f t="shared" si="261"/>
        <v>0</v>
      </c>
      <c r="AV192" s="581">
        <f t="shared" si="262"/>
        <v>20</v>
      </c>
      <c r="AW192" s="581">
        <f t="shared" si="263"/>
        <v>0</v>
      </c>
      <c r="AX192" s="581">
        <f t="shared" si="264"/>
        <v>-20</v>
      </c>
      <c r="AY192" s="581">
        <f t="shared" si="265"/>
        <v>0</v>
      </c>
      <c r="AZ192" s="581">
        <f t="shared" si="266"/>
        <v>20</v>
      </c>
      <c r="BA192" s="581">
        <f t="shared" si="267"/>
        <v>0</v>
      </c>
      <c r="BB192" s="581">
        <f t="shared" si="268"/>
        <v>-20</v>
      </c>
      <c r="BC192" s="581">
        <f t="shared" si="269"/>
        <v>0</v>
      </c>
      <c r="BD192" s="581">
        <f t="shared" si="270"/>
        <v>20</v>
      </c>
      <c r="BE192" s="581">
        <f t="shared" si="271"/>
        <v>0</v>
      </c>
      <c r="BF192" s="581">
        <f>H192*((Resultat_liste!$M194+20)/20)+Resultat_liste!$J194</f>
        <v>13</v>
      </c>
      <c r="BG192" s="581">
        <f>I192*((Resultat_liste!$M194+20)/20)+Resultat_liste!$J194</f>
        <v>0</v>
      </c>
      <c r="BH192" s="581">
        <f>J192*((Resultat_liste!$M194+20)/20)+Resultat_liste!$J194</f>
        <v>-13</v>
      </c>
      <c r="BI192" s="581">
        <f>K192*((Resultat_liste!$M194+20)/20)+Resultat_liste!$J194</f>
        <v>0</v>
      </c>
      <c r="BJ192" s="581">
        <f>L192*((Resultat_liste!$M194+20)/20)+Resultat_liste!$J194</f>
        <v>13</v>
      </c>
      <c r="BK192" s="581">
        <f>M192*((Resultat_liste!$M194+20)/20)+Resultat_liste!$J194</f>
        <v>0</v>
      </c>
      <c r="BL192" s="581">
        <f>N192*((Resultat_liste!$M194+20)/20)+Resultat_liste!$J194</f>
        <v>-13</v>
      </c>
      <c r="BM192" s="581">
        <f>O192*((Resultat_liste!$M194+20)/20)+Resultat_liste!$J194</f>
        <v>0</v>
      </c>
      <c r="BN192" s="581">
        <f>P192*((Resultat_liste!$M194+20)/20)+Resultat_liste!$J194</f>
        <v>13</v>
      </c>
      <c r="BO192" s="581">
        <f>Q192*((Resultat_liste!$M194+20)/20)+Resultat_liste!$J194</f>
        <v>0</v>
      </c>
      <c r="BP192" s="581">
        <f>R192*((Resultat_liste!$M194+20)/20)+Resultat_liste!$J194</f>
        <v>-13</v>
      </c>
      <c r="BQ192" s="581">
        <f>S192*((Resultat_liste!$M194+20)/20)+Resultat_liste!$J194</f>
        <v>0</v>
      </c>
      <c r="BR192" s="581">
        <f>T192*((Resultat_liste!$M194+20)/20)+Resultat_liste!$J194</f>
        <v>13</v>
      </c>
      <c r="BS192" s="581">
        <f>U192*((Resultat_liste!$M194+20)/20)+Resultat_liste!$J194</f>
        <v>0</v>
      </c>
      <c r="BT192" s="581">
        <f>V192*((Resultat_liste!$M194+20)/20)+Resultat_liste!$J194</f>
        <v>-13</v>
      </c>
      <c r="BU192" s="581">
        <f>W192*((Resultat_liste!$M194+20)/20)+Resultat_liste!$J194</f>
        <v>0</v>
      </c>
      <c r="BV192" s="581">
        <f>X192*((Resultat_liste!$M194+20)/20)+Resultat_liste!$J194</f>
        <v>13</v>
      </c>
      <c r="BW192" s="581">
        <f>Y192*((Resultat_liste!$M194+20)/20)+Resultat_liste!$J194</f>
        <v>0</v>
      </c>
      <c r="BX192" s="581">
        <f>Z192*((Resultat_liste!$M194+20)/20)+Resultat_liste!$J194</f>
        <v>-13</v>
      </c>
      <c r="BY192" s="581">
        <f>AA192*((Resultat_liste!$M194+20)/20)+Resultat_liste!$J194</f>
        <v>0</v>
      </c>
      <c r="BZ192" s="581">
        <f>AB192*((Resultat_liste!$M194+20)/20)+Resultat_liste!$J194</f>
        <v>13</v>
      </c>
      <c r="CA192" s="581">
        <f>AC192*((Resultat_liste!$M194+20)/20)+Resultat_liste!$J194</f>
        <v>0</v>
      </c>
      <c r="CB192" s="581">
        <f>AD192*((Resultat_liste!$M194+20)/20)+Resultat_liste!$J194</f>
        <v>-13</v>
      </c>
      <c r="CC192" s="581">
        <f>AE192*((Resultat_liste!$M194+20)/20)+Resultat_liste!$J194</f>
        <v>0</v>
      </c>
      <c r="CD192" s="581">
        <f>AF192*((Resultat_liste!$M194+20)/20)+Resultat_liste!$J194</f>
        <v>13</v>
      </c>
      <c r="CE192" s="581">
        <f>AG192*((Resultat_liste!$M194+20)/20)+Resultat_liste!$J194</f>
        <v>0</v>
      </c>
      <c r="CF192" s="581">
        <f>AH192*((Resultat_liste!$M194+20)/20)+Resultat_liste!$J194</f>
        <v>-13</v>
      </c>
      <c r="CG192" s="581">
        <f>AI192*((Resultat_liste!$M194+20)/20)+Resultat_liste!$J194</f>
        <v>0</v>
      </c>
      <c r="CH192" s="581">
        <f>AJ192*((Resultat_liste!$M194+20)/20)+Resultat_liste!$J194</f>
        <v>13</v>
      </c>
      <c r="CI192" s="581">
        <f>AK192*((Resultat_liste!$M194+20)/20)+Resultat_liste!$J194</f>
        <v>0</v>
      </c>
      <c r="CJ192" s="581">
        <f>AL192*((Resultat_liste!$M194+20)/20)+Resultat_liste!$J194</f>
        <v>-13</v>
      </c>
      <c r="CK192" s="581">
        <f>AM192*((Resultat_liste!$M194+20)/20)+Resultat_liste!$J194</f>
        <v>0</v>
      </c>
      <c r="CL192" s="581">
        <f>AN192*((Resultat_liste!$M194+20)/20)+Resultat_liste!$J194</f>
        <v>13</v>
      </c>
      <c r="CM192" s="581">
        <f>AO192*((Resultat_liste!$M194+20)/20)+Resultat_liste!$J194</f>
        <v>0</v>
      </c>
      <c r="CN192" s="581">
        <f>AP192*((Resultat_liste!$M194+20)/20)+Resultat_liste!$J194</f>
        <v>-13</v>
      </c>
      <c r="CO192" s="581">
        <f>AQ192*((Resultat_liste!$M194+20)/20)+Resultat_liste!$J194</f>
        <v>0</v>
      </c>
      <c r="CP192" s="581">
        <f>AR192*((Resultat_liste!$M194+20)/20)+Resultat_liste!$J194</f>
        <v>13</v>
      </c>
      <c r="CQ192" s="581">
        <f>AS192*((Resultat_liste!$M194+20)/20)+Resultat_liste!$J194</f>
        <v>0</v>
      </c>
      <c r="CR192" s="581">
        <f>AT192*((Resultat_liste!$M194+20)/20)+Resultat_liste!$J194</f>
        <v>-13</v>
      </c>
      <c r="CS192" s="581">
        <f>AU192*((Resultat_liste!$M194+20)/20)+Resultat_liste!$J194</f>
        <v>0</v>
      </c>
      <c r="CT192" s="581">
        <f>AV192*((Resultat_liste!$M194+20)/20)+Resultat_liste!$J194</f>
        <v>13</v>
      </c>
      <c r="CU192" s="581">
        <f>AW192*((Resultat_liste!$M194+20)/20)+Resultat_liste!$J194</f>
        <v>0</v>
      </c>
      <c r="CV192" s="581">
        <f>AX192*((Resultat_liste!$M194+20)/20)+Resultat_liste!$J194</f>
        <v>-13</v>
      </c>
      <c r="CW192" s="581">
        <f>AY192*((Resultat_liste!$M194+20)/20)+Resultat_liste!$J194</f>
        <v>0</v>
      </c>
      <c r="CX192" s="581">
        <f>AZ192*((Resultat_liste!$M194+20)/20)+Resultat_liste!$J194</f>
        <v>13</v>
      </c>
      <c r="CY192" s="581">
        <f>BA192*((Resultat_liste!$M194+20)/20)+Resultat_liste!$J194</f>
        <v>0</v>
      </c>
      <c r="CZ192" s="581">
        <f>BB192*((Resultat_liste!$M194+20)/20)+Resultat_liste!$J194</f>
        <v>-13</v>
      </c>
      <c r="DA192" s="581">
        <f>BC192*((Resultat_liste!$M194+20)/20)+Resultat_liste!$J194</f>
        <v>0</v>
      </c>
      <c r="DB192" s="581">
        <f>BD192*((Resultat_liste!$M194+20)/20)+Resultat_liste!$J194</f>
        <v>13</v>
      </c>
      <c r="DC192" s="581">
        <f>BE192*((Resultat_liste!$M194+20)/20)+Resultat_liste!$J194</f>
        <v>0</v>
      </c>
      <c r="DD192" s="581">
        <f>H192*((Resultat_liste!$Y194+20)/20)+Resultat_liste!$V194</f>
        <v>18</v>
      </c>
      <c r="DE192" s="581">
        <f>I192*((Resultat_liste!$Y194+20)/20)+Resultat_liste!$V194</f>
        <v>0</v>
      </c>
      <c r="DF192" s="581">
        <f>J192*((Resultat_liste!$Y194+20)/20)+Resultat_liste!$V194</f>
        <v>-18</v>
      </c>
      <c r="DG192" s="581">
        <f>K192*((Resultat_liste!$Y194+20)/20)+Resultat_liste!$V194</f>
        <v>0</v>
      </c>
      <c r="DH192" s="581">
        <f>L192*((Resultat_liste!$Y194+20)/20)+Resultat_liste!$V194</f>
        <v>18</v>
      </c>
      <c r="DI192" s="581">
        <f>M192*((Resultat_liste!$Y194+20)/20)+Resultat_liste!$V194</f>
        <v>0</v>
      </c>
      <c r="DJ192" s="581">
        <f>N192*((Resultat_liste!$Y194+20)/20)+Resultat_liste!$V194</f>
        <v>-18</v>
      </c>
      <c r="DK192" s="581">
        <f>O192*((Resultat_liste!$Y194+20)/20)+Resultat_liste!$V194</f>
        <v>0</v>
      </c>
      <c r="DL192" s="581">
        <f>P192*((Resultat_liste!$Y194+20)/20)+Resultat_liste!$V194</f>
        <v>18</v>
      </c>
      <c r="DM192" s="581">
        <f>Q192*((Resultat_liste!$Y194+20)/20)+Resultat_liste!$V194</f>
        <v>0</v>
      </c>
      <c r="DN192" s="581">
        <f>R192*((Resultat_liste!$Y194+20)/20)+Resultat_liste!$V194</f>
        <v>-18</v>
      </c>
      <c r="DO192" s="581">
        <f>S192*((Resultat_liste!$Y194+20)/20)+Resultat_liste!$V194</f>
        <v>0</v>
      </c>
      <c r="DP192" s="581">
        <f>T192*((Resultat_liste!$Y194+20)/20)+Resultat_liste!$V194</f>
        <v>18</v>
      </c>
      <c r="DQ192" s="581">
        <f>U192*((Resultat_liste!$Y194+20)/20)+Resultat_liste!$V194</f>
        <v>0</v>
      </c>
      <c r="DR192" s="581">
        <f>V192*((Resultat_liste!$Y194+20)/20)+Resultat_liste!$V194</f>
        <v>-18</v>
      </c>
      <c r="DS192" s="581">
        <f>W192*((Resultat_liste!$Y194+20)/20)+Resultat_liste!$V194</f>
        <v>0</v>
      </c>
      <c r="DT192" s="581">
        <f>X192*((Resultat_liste!$Y194+20)/20)+Resultat_liste!$V194</f>
        <v>18</v>
      </c>
      <c r="DU192" s="581">
        <f>Y192*((Resultat_liste!$Y194+20)/20)+Resultat_liste!$V194</f>
        <v>0</v>
      </c>
      <c r="DV192" s="581">
        <f>Z192*((Resultat_liste!$Y194+20)/20)+Resultat_liste!$V194</f>
        <v>-18</v>
      </c>
      <c r="DW192" s="581">
        <f>AA192*((Resultat_liste!$Y194+20)/20)+Resultat_liste!$V194</f>
        <v>0</v>
      </c>
      <c r="DX192" s="581">
        <f>AB192*((Resultat_liste!$Y194+20)/20)+Resultat_liste!$V194</f>
        <v>18</v>
      </c>
      <c r="DY192" s="581">
        <f>AC192*((Resultat_liste!$Y194+20)/20)+Resultat_liste!$V194</f>
        <v>0</v>
      </c>
      <c r="DZ192" s="581">
        <f>AD192*((Resultat_liste!$Y194+20)/20)+Resultat_liste!$V194</f>
        <v>-18</v>
      </c>
      <c r="EA192" s="581">
        <f>AE192*((Resultat_liste!$Y194+20)/20)+Resultat_liste!$V194</f>
        <v>0</v>
      </c>
      <c r="EB192" s="581">
        <f>AF192*((Resultat_liste!$Y194+20)/20)+Resultat_liste!$V194</f>
        <v>18</v>
      </c>
      <c r="EC192" s="581">
        <f>AG192*((Resultat_liste!$Y194+20)/20)+Resultat_liste!$V194</f>
        <v>0</v>
      </c>
      <c r="ED192" s="581">
        <f>AH192*((Resultat_liste!$Y194+20)/20)+Resultat_liste!$V194</f>
        <v>-18</v>
      </c>
      <c r="EE192" s="581">
        <f>AI192*((Resultat_liste!$Y194+20)/20)+Resultat_liste!$V194</f>
        <v>0</v>
      </c>
      <c r="EF192" s="581">
        <f>AJ192*((Resultat_liste!$Y194+20)/20)+Resultat_liste!$V194</f>
        <v>18</v>
      </c>
      <c r="EG192" s="581">
        <f>AK192*((Resultat_liste!$Y194+20)/20)+Resultat_liste!$V194</f>
        <v>0</v>
      </c>
      <c r="EH192" s="581">
        <f>AL192*((Resultat_liste!$Y194+20)/20)+Resultat_liste!$V194</f>
        <v>-18</v>
      </c>
      <c r="EI192" s="581">
        <f>AM192*((Resultat_liste!$Y194+20)/20)+Resultat_liste!$V194</f>
        <v>0</v>
      </c>
      <c r="EJ192" s="581">
        <f>AN192*((Resultat_liste!$Y194+20)/20)+Resultat_liste!$V194</f>
        <v>18</v>
      </c>
      <c r="EK192" s="581">
        <f>AO192*((Resultat_liste!$Y194+20)/20)+Resultat_liste!$V194</f>
        <v>0</v>
      </c>
      <c r="EL192" s="581">
        <f>AP192*((Resultat_liste!$Y194+20)/20)+Resultat_liste!$V194</f>
        <v>-18</v>
      </c>
      <c r="EM192" s="581">
        <f>AQ192*((Resultat_liste!$Y194+20)/20)+Resultat_liste!$V194</f>
        <v>0</v>
      </c>
      <c r="EN192" s="581">
        <f>AR192*((Resultat_liste!$Y194+20)/20)+Resultat_liste!$V194</f>
        <v>18</v>
      </c>
      <c r="EO192" s="581">
        <f>AS192*((Resultat_liste!$Y194+20)/20)+Resultat_liste!$V194</f>
        <v>0</v>
      </c>
      <c r="EP192" s="581">
        <f>AT192*((Resultat_liste!$Y194+20)/20)+Resultat_liste!$V194</f>
        <v>-18</v>
      </c>
      <c r="EQ192" s="581">
        <f>AU192*((Resultat_liste!$Y194+20)/20)+Resultat_liste!$V194</f>
        <v>0</v>
      </c>
      <c r="ER192" s="581">
        <f>AV192*((Resultat_liste!$Y194+20)/20)+Resultat_liste!$V194</f>
        <v>18</v>
      </c>
      <c r="ES192" s="581">
        <f>AW192*((Resultat_liste!$Y194+20)/20)+Resultat_liste!$V194</f>
        <v>0</v>
      </c>
      <c r="ET192" s="581">
        <f>AX192*((Resultat_liste!$Y194+20)/20)+Resultat_liste!$V194</f>
        <v>-18</v>
      </c>
      <c r="EU192" s="581">
        <f>AY192*((Resultat_liste!$Y194+20)/20)+Resultat_liste!$V194</f>
        <v>0</v>
      </c>
      <c r="EV192" s="581">
        <f>AZ192*((Resultat_liste!$Y194+20)/20)+Resultat_liste!$V194</f>
        <v>18</v>
      </c>
      <c r="EW192" s="581">
        <f>BA192*((Resultat_liste!$Y194+20)/20)+Resultat_liste!$V194</f>
        <v>0</v>
      </c>
      <c r="EX192" s="581">
        <f>BB192*((Resultat_liste!$Y194+20)/20)+Resultat_liste!$V194</f>
        <v>-18</v>
      </c>
      <c r="EY192" s="581">
        <f>BC192*((Resultat_liste!$Y194+20)/20)+Resultat_liste!$V194</f>
        <v>0</v>
      </c>
      <c r="EZ192" s="581">
        <f>BD192*((Resultat_liste!$Y194+20)/20)+Resultat_liste!$V194</f>
        <v>18</v>
      </c>
      <c r="FA192" s="581">
        <f>BE192*((Resultat_liste!$Y194+20)/20)+Resultat_liste!$V194</f>
        <v>0</v>
      </c>
      <c r="FB192" s="581">
        <f t="shared" si="272"/>
        <v>20</v>
      </c>
      <c r="FC192" s="581">
        <f t="shared" si="273"/>
        <v>0</v>
      </c>
      <c r="FD192" s="581">
        <f t="shared" si="274"/>
        <v>-20</v>
      </c>
      <c r="FE192" s="581">
        <f t="shared" si="275"/>
        <v>0</v>
      </c>
      <c r="FF192" s="581">
        <f t="shared" si="276"/>
        <v>20</v>
      </c>
      <c r="FG192" s="581">
        <f t="shared" si="277"/>
        <v>0</v>
      </c>
      <c r="FH192" s="581">
        <f t="shared" si="278"/>
        <v>-20</v>
      </c>
      <c r="FI192" s="581">
        <f t="shared" si="279"/>
        <v>0</v>
      </c>
      <c r="FJ192" s="581">
        <f t="shared" si="280"/>
        <v>20</v>
      </c>
      <c r="FK192" s="581">
        <f t="shared" si="281"/>
        <v>0</v>
      </c>
      <c r="FL192" s="581">
        <f t="shared" si="282"/>
        <v>-20</v>
      </c>
      <c r="FM192" s="581">
        <f t="shared" si="283"/>
        <v>0</v>
      </c>
      <c r="FN192" s="581">
        <f t="shared" si="284"/>
        <v>20</v>
      </c>
      <c r="FO192" s="581">
        <f t="shared" si="285"/>
        <v>0</v>
      </c>
      <c r="FP192" s="581">
        <f t="shared" si="286"/>
        <v>-20</v>
      </c>
      <c r="FQ192" s="581">
        <f t="shared" si="287"/>
        <v>0</v>
      </c>
      <c r="FR192" s="581">
        <f t="shared" si="288"/>
        <v>20</v>
      </c>
      <c r="FS192" s="581">
        <f t="shared" si="289"/>
        <v>0</v>
      </c>
      <c r="FT192" s="581">
        <f t="shared" si="290"/>
        <v>-20</v>
      </c>
      <c r="FU192" s="581">
        <f t="shared" si="291"/>
        <v>0</v>
      </c>
      <c r="FV192" s="581">
        <f t="shared" si="292"/>
        <v>20</v>
      </c>
      <c r="FW192" s="581">
        <f t="shared" si="293"/>
        <v>0</v>
      </c>
      <c r="FX192" s="581">
        <f t="shared" si="294"/>
        <v>-20</v>
      </c>
      <c r="FY192" s="581">
        <f t="shared" si="295"/>
        <v>0</v>
      </c>
      <c r="FZ192" s="581">
        <f t="shared" si="296"/>
        <v>20</v>
      </c>
      <c r="GA192" s="581">
        <f t="shared" si="297"/>
        <v>0</v>
      </c>
      <c r="GB192" s="581">
        <f t="shared" si="201"/>
        <v>-20</v>
      </c>
      <c r="GC192" s="581">
        <f t="shared" si="202"/>
        <v>0</v>
      </c>
      <c r="GD192" s="581">
        <f t="shared" si="203"/>
        <v>20</v>
      </c>
      <c r="GE192" s="581">
        <f t="shared" si="204"/>
        <v>0</v>
      </c>
      <c r="GF192" s="581">
        <f t="shared" si="205"/>
        <v>-20</v>
      </c>
      <c r="GG192" s="581">
        <f t="shared" si="206"/>
        <v>0</v>
      </c>
      <c r="GH192" s="581">
        <f t="shared" si="207"/>
        <v>20</v>
      </c>
      <c r="GI192" s="581">
        <f t="shared" si="208"/>
        <v>0</v>
      </c>
      <c r="GJ192" s="581">
        <f t="shared" si="209"/>
        <v>-20</v>
      </c>
      <c r="GK192" s="581">
        <f t="shared" si="210"/>
        <v>0</v>
      </c>
      <c r="GL192" s="581">
        <f t="shared" si="211"/>
        <v>20</v>
      </c>
      <c r="GM192" s="581">
        <f t="shared" si="212"/>
        <v>0</v>
      </c>
      <c r="GN192" s="581">
        <f t="shared" si="213"/>
        <v>-20</v>
      </c>
      <c r="GO192" s="581">
        <f t="shared" si="214"/>
        <v>0</v>
      </c>
      <c r="GP192" s="581">
        <f t="shared" si="215"/>
        <v>20</v>
      </c>
      <c r="GQ192" s="581">
        <f t="shared" si="216"/>
        <v>0</v>
      </c>
      <c r="GR192" s="581">
        <f t="shared" si="217"/>
        <v>-20</v>
      </c>
      <c r="GS192" s="581">
        <f t="shared" si="218"/>
        <v>0</v>
      </c>
      <c r="GT192" s="581">
        <f t="shared" si="219"/>
        <v>20</v>
      </c>
      <c r="GU192" s="581">
        <f t="shared" si="220"/>
        <v>0</v>
      </c>
      <c r="GV192" s="581">
        <f t="shared" si="221"/>
        <v>-20</v>
      </c>
      <c r="GW192" s="581">
        <f t="shared" si="222"/>
        <v>0</v>
      </c>
      <c r="GX192" s="581">
        <f t="shared" si="223"/>
        <v>20</v>
      </c>
      <c r="GY192" s="581">
        <f t="shared" si="224"/>
        <v>0</v>
      </c>
    </row>
    <row r="193" spans="1:207" ht="31.5" thickTop="1" thickBot="1" x14ac:dyDescent="0.3">
      <c r="A193" s="581">
        <v>1920</v>
      </c>
      <c r="B193" s="584" t="s">
        <v>140</v>
      </c>
      <c r="C193" s="581">
        <f t="shared" si="298"/>
        <v>25</v>
      </c>
      <c r="D193" s="581">
        <f t="shared" si="225"/>
        <v>2511</v>
      </c>
      <c r="E193" s="581">
        <v>1920</v>
      </c>
      <c r="F193" s="581">
        <f t="shared" si="299"/>
        <v>11</v>
      </c>
      <c r="G193" s="582" t="str">
        <f t="shared" si="300"/>
        <v>Blanc opalescent</v>
      </c>
      <c r="H193" s="581">
        <v>20</v>
      </c>
      <c r="I193" s="581">
        <v>0</v>
      </c>
      <c r="J193" s="581">
        <v>-20</v>
      </c>
      <c r="K193" s="581">
        <v>0</v>
      </c>
      <c r="L193" s="581">
        <f t="shared" si="226"/>
        <v>20</v>
      </c>
      <c r="M193" s="581">
        <f t="shared" si="227"/>
        <v>0</v>
      </c>
      <c r="N193" s="581">
        <f t="shared" si="228"/>
        <v>-20</v>
      </c>
      <c r="O193" s="581">
        <f t="shared" si="229"/>
        <v>0</v>
      </c>
      <c r="P193" s="581">
        <f t="shared" si="230"/>
        <v>20</v>
      </c>
      <c r="Q193" s="581">
        <f t="shared" si="231"/>
        <v>0</v>
      </c>
      <c r="R193" s="581">
        <f t="shared" si="232"/>
        <v>-20</v>
      </c>
      <c r="S193" s="581">
        <f t="shared" si="233"/>
        <v>0</v>
      </c>
      <c r="T193" s="581">
        <f t="shared" si="234"/>
        <v>20</v>
      </c>
      <c r="U193" s="581">
        <f t="shared" si="235"/>
        <v>0</v>
      </c>
      <c r="V193" s="581">
        <f t="shared" si="236"/>
        <v>-20</v>
      </c>
      <c r="W193" s="581">
        <f t="shared" si="237"/>
        <v>0</v>
      </c>
      <c r="X193" s="581">
        <f t="shared" si="238"/>
        <v>20</v>
      </c>
      <c r="Y193" s="581">
        <f t="shared" si="239"/>
        <v>0</v>
      </c>
      <c r="Z193" s="581">
        <f t="shared" si="240"/>
        <v>-20</v>
      </c>
      <c r="AA193" s="581">
        <f t="shared" si="241"/>
        <v>0</v>
      </c>
      <c r="AB193" s="581">
        <f t="shared" si="242"/>
        <v>20</v>
      </c>
      <c r="AC193" s="581">
        <f t="shared" si="243"/>
        <v>0</v>
      </c>
      <c r="AD193" s="581">
        <f t="shared" si="244"/>
        <v>-20</v>
      </c>
      <c r="AE193" s="581">
        <f t="shared" si="245"/>
        <v>0</v>
      </c>
      <c r="AF193" s="581">
        <f t="shared" si="246"/>
        <v>20</v>
      </c>
      <c r="AG193" s="581">
        <f t="shared" si="247"/>
        <v>0</v>
      </c>
      <c r="AH193" s="581">
        <f t="shared" si="248"/>
        <v>-20</v>
      </c>
      <c r="AI193" s="581">
        <f t="shared" si="249"/>
        <v>0</v>
      </c>
      <c r="AJ193" s="581">
        <f t="shared" si="250"/>
        <v>20</v>
      </c>
      <c r="AK193" s="581">
        <f t="shared" si="251"/>
        <v>0</v>
      </c>
      <c r="AL193" s="581">
        <f t="shared" si="252"/>
        <v>-20</v>
      </c>
      <c r="AM193" s="581">
        <f t="shared" si="253"/>
        <v>0</v>
      </c>
      <c r="AN193" s="581">
        <f t="shared" si="254"/>
        <v>20</v>
      </c>
      <c r="AO193" s="581">
        <f t="shared" si="255"/>
        <v>0</v>
      </c>
      <c r="AP193" s="581">
        <f t="shared" si="256"/>
        <v>-20</v>
      </c>
      <c r="AQ193" s="581">
        <f t="shared" si="257"/>
        <v>0</v>
      </c>
      <c r="AR193" s="581">
        <f t="shared" si="258"/>
        <v>20</v>
      </c>
      <c r="AS193" s="581">
        <f t="shared" si="259"/>
        <v>0</v>
      </c>
      <c r="AT193" s="581">
        <f t="shared" si="260"/>
        <v>-20</v>
      </c>
      <c r="AU193" s="581">
        <f t="shared" si="261"/>
        <v>0</v>
      </c>
      <c r="AV193" s="581">
        <f t="shared" si="262"/>
        <v>20</v>
      </c>
      <c r="AW193" s="581">
        <f t="shared" si="263"/>
        <v>0</v>
      </c>
      <c r="AX193" s="581">
        <f t="shared" si="264"/>
        <v>-20</v>
      </c>
      <c r="AY193" s="581">
        <f t="shared" si="265"/>
        <v>0</v>
      </c>
      <c r="AZ193" s="581">
        <f t="shared" si="266"/>
        <v>20</v>
      </c>
      <c r="BA193" s="581">
        <f t="shared" si="267"/>
        <v>0</v>
      </c>
      <c r="BB193" s="581">
        <f t="shared" si="268"/>
        <v>-20</v>
      </c>
      <c r="BC193" s="581">
        <f t="shared" si="269"/>
        <v>0</v>
      </c>
      <c r="BD193" s="581">
        <f t="shared" si="270"/>
        <v>20</v>
      </c>
      <c r="BE193" s="581">
        <f t="shared" si="271"/>
        <v>0</v>
      </c>
      <c r="BF193" s="581">
        <f>H193*((Resultat_liste!$M195+20)/20)+Resultat_liste!$J195</f>
        <v>19</v>
      </c>
      <c r="BG193" s="581">
        <f>I193*((Resultat_liste!$M195+20)/20)+Resultat_liste!$J195</f>
        <v>-3</v>
      </c>
      <c r="BH193" s="581">
        <f>J193*((Resultat_liste!$M195+20)/20)+Resultat_liste!$J195</f>
        <v>-25</v>
      </c>
      <c r="BI193" s="581">
        <f>K193*((Resultat_liste!$M195+20)/20)+Resultat_liste!$J195</f>
        <v>-3</v>
      </c>
      <c r="BJ193" s="581">
        <f>L193*((Resultat_liste!$M195+20)/20)+Resultat_liste!$J195</f>
        <v>19</v>
      </c>
      <c r="BK193" s="581">
        <f>M193*((Resultat_liste!$M195+20)/20)+Resultat_liste!$J195</f>
        <v>-3</v>
      </c>
      <c r="BL193" s="581">
        <f>N193*((Resultat_liste!$M195+20)/20)+Resultat_liste!$J195</f>
        <v>-25</v>
      </c>
      <c r="BM193" s="581">
        <f>O193*((Resultat_liste!$M195+20)/20)+Resultat_liste!$J195</f>
        <v>-3</v>
      </c>
      <c r="BN193" s="581">
        <f>P193*((Resultat_liste!$M195+20)/20)+Resultat_liste!$J195</f>
        <v>19</v>
      </c>
      <c r="BO193" s="581">
        <f>Q193*((Resultat_liste!$M195+20)/20)+Resultat_liste!$J195</f>
        <v>-3</v>
      </c>
      <c r="BP193" s="581">
        <f>R193*((Resultat_liste!$M195+20)/20)+Resultat_liste!$J195</f>
        <v>-25</v>
      </c>
      <c r="BQ193" s="581">
        <f>S193*((Resultat_liste!$M195+20)/20)+Resultat_liste!$J195</f>
        <v>-3</v>
      </c>
      <c r="BR193" s="581">
        <f>T193*((Resultat_liste!$M195+20)/20)+Resultat_liste!$J195</f>
        <v>19</v>
      </c>
      <c r="BS193" s="581">
        <f>U193*((Resultat_liste!$M195+20)/20)+Resultat_liste!$J195</f>
        <v>-3</v>
      </c>
      <c r="BT193" s="581">
        <f>V193*((Resultat_liste!$M195+20)/20)+Resultat_liste!$J195</f>
        <v>-25</v>
      </c>
      <c r="BU193" s="581">
        <f>W193*((Resultat_liste!$M195+20)/20)+Resultat_liste!$J195</f>
        <v>-3</v>
      </c>
      <c r="BV193" s="581">
        <f>X193*((Resultat_liste!$M195+20)/20)+Resultat_liste!$J195</f>
        <v>19</v>
      </c>
      <c r="BW193" s="581">
        <f>Y193*((Resultat_liste!$M195+20)/20)+Resultat_liste!$J195</f>
        <v>-3</v>
      </c>
      <c r="BX193" s="581">
        <f>Z193*((Resultat_liste!$M195+20)/20)+Resultat_liste!$J195</f>
        <v>-25</v>
      </c>
      <c r="BY193" s="581">
        <f>AA193*((Resultat_liste!$M195+20)/20)+Resultat_liste!$J195</f>
        <v>-3</v>
      </c>
      <c r="BZ193" s="581">
        <f>AB193*((Resultat_liste!$M195+20)/20)+Resultat_liste!$J195</f>
        <v>19</v>
      </c>
      <c r="CA193" s="581">
        <f>AC193*((Resultat_liste!$M195+20)/20)+Resultat_liste!$J195</f>
        <v>-3</v>
      </c>
      <c r="CB193" s="581">
        <f>AD193*((Resultat_liste!$M195+20)/20)+Resultat_liste!$J195</f>
        <v>-25</v>
      </c>
      <c r="CC193" s="581">
        <f>AE193*((Resultat_liste!$M195+20)/20)+Resultat_liste!$J195</f>
        <v>-3</v>
      </c>
      <c r="CD193" s="581">
        <f>AF193*((Resultat_liste!$M195+20)/20)+Resultat_liste!$J195</f>
        <v>19</v>
      </c>
      <c r="CE193" s="581">
        <f>AG193*((Resultat_liste!$M195+20)/20)+Resultat_liste!$J195</f>
        <v>-3</v>
      </c>
      <c r="CF193" s="581">
        <f>AH193*((Resultat_liste!$M195+20)/20)+Resultat_liste!$J195</f>
        <v>-25</v>
      </c>
      <c r="CG193" s="581">
        <f>AI193*((Resultat_liste!$M195+20)/20)+Resultat_liste!$J195</f>
        <v>-3</v>
      </c>
      <c r="CH193" s="581">
        <f>AJ193*((Resultat_liste!$M195+20)/20)+Resultat_liste!$J195</f>
        <v>19</v>
      </c>
      <c r="CI193" s="581">
        <f>AK193*((Resultat_liste!$M195+20)/20)+Resultat_liste!$J195</f>
        <v>-3</v>
      </c>
      <c r="CJ193" s="581">
        <f>AL193*((Resultat_liste!$M195+20)/20)+Resultat_liste!$J195</f>
        <v>-25</v>
      </c>
      <c r="CK193" s="581">
        <f>AM193*((Resultat_liste!$M195+20)/20)+Resultat_liste!$J195</f>
        <v>-3</v>
      </c>
      <c r="CL193" s="581">
        <f>AN193*((Resultat_liste!$M195+20)/20)+Resultat_liste!$J195</f>
        <v>19</v>
      </c>
      <c r="CM193" s="581">
        <f>AO193*((Resultat_liste!$M195+20)/20)+Resultat_liste!$J195</f>
        <v>-3</v>
      </c>
      <c r="CN193" s="581">
        <f>AP193*((Resultat_liste!$M195+20)/20)+Resultat_liste!$J195</f>
        <v>-25</v>
      </c>
      <c r="CO193" s="581">
        <f>AQ193*((Resultat_liste!$M195+20)/20)+Resultat_liste!$J195</f>
        <v>-3</v>
      </c>
      <c r="CP193" s="581">
        <f>AR193*((Resultat_liste!$M195+20)/20)+Resultat_liste!$J195</f>
        <v>19</v>
      </c>
      <c r="CQ193" s="581">
        <f>AS193*((Resultat_liste!$M195+20)/20)+Resultat_liste!$J195</f>
        <v>-3</v>
      </c>
      <c r="CR193" s="581">
        <f>AT193*((Resultat_liste!$M195+20)/20)+Resultat_liste!$J195</f>
        <v>-25</v>
      </c>
      <c r="CS193" s="581">
        <f>AU193*((Resultat_liste!$M195+20)/20)+Resultat_liste!$J195</f>
        <v>-3</v>
      </c>
      <c r="CT193" s="581">
        <f>AV193*((Resultat_liste!$M195+20)/20)+Resultat_liste!$J195</f>
        <v>19</v>
      </c>
      <c r="CU193" s="581">
        <f>AW193*((Resultat_liste!$M195+20)/20)+Resultat_liste!$J195</f>
        <v>-3</v>
      </c>
      <c r="CV193" s="581">
        <f>AX193*((Resultat_liste!$M195+20)/20)+Resultat_liste!$J195</f>
        <v>-25</v>
      </c>
      <c r="CW193" s="581">
        <f>AY193*((Resultat_liste!$M195+20)/20)+Resultat_liste!$J195</f>
        <v>-3</v>
      </c>
      <c r="CX193" s="581">
        <f>AZ193*((Resultat_liste!$M195+20)/20)+Resultat_liste!$J195</f>
        <v>19</v>
      </c>
      <c r="CY193" s="581">
        <f>BA193*((Resultat_liste!$M195+20)/20)+Resultat_liste!$J195</f>
        <v>-3</v>
      </c>
      <c r="CZ193" s="581">
        <f>BB193*((Resultat_liste!$M195+20)/20)+Resultat_liste!$J195</f>
        <v>-25</v>
      </c>
      <c r="DA193" s="581">
        <f>BC193*((Resultat_liste!$M195+20)/20)+Resultat_liste!$J195</f>
        <v>-3</v>
      </c>
      <c r="DB193" s="581">
        <f>BD193*((Resultat_liste!$M195+20)/20)+Resultat_liste!$J195</f>
        <v>19</v>
      </c>
      <c r="DC193" s="581">
        <f>BE193*((Resultat_liste!$M195+20)/20)+Resultat_liste!$J195</f>
        <v>-3</v>
      </c>
      <c r="DD193" s="581">
        <f>H193*((Resultat_liste!$Y195+20)/20)+Resultat_liste!$V195</f>
        <v>14</v>
      </c>
      <c r="DE193" s="581">
        <f>I193*((Resultat_liste!$Y195+20)/20)+Resultat_liste!$V195</f>
        <v>0</v>
      </c>
      <c r="DF193" s="581">
        <f>J193*((Resultat_liste!$Y195+20)/20)+Resultat_liste!$V195</f>
        <v>-14</v>
      </c>
      <c r="DG193" s="581">
        <f>K193*((Resultat_liste!$Y195+20)/20)+Resultat_liste!$V195</f>
        <v>0</v>
      </c>
      <c r="DH193" s="581">
        <f>L193*((Resultat_liste!$Y195+20)/20)+Resultat_liste!$V195</f>
        <v>14</v>
      </c>
      <c r="DI193" s="581">
        <f>M193*((Resultat_liste!$Y195+20)/20)+Resultat_liste!$V195</f>
        <v>0</v>
      </c>
      <c r="DJ193" s="581">
        <f>N193*((Resultat_liste!$Y195+20)/20)+Resultat_liste!$V195</f>
        <v>-14</v>
      </c>
      <c r="DK193" s="581">
        <f>O193*((Resultat_liste!$Y195+20)/20)+Resultat_liste!$V195</f>
        <v>0</v>
      </c>
      <c r="DL193" s="581">
        <f>P193*((Resultat_liste!$Y195+20)/20)+Resultat_liste!$V195</f>
        <v>14</v>
      </c>
      <c r="DM193" s="581">
        <f>Q193*((Resultat_liste!$Y195+20)/20)+Resultat_liste!$V195</f>
        <v>0</v>
      </c>
      <c r="DN193" s="581">
        <f>R193*((Resultat_liste!$Y195+20)/20)+Resultat_liste!$V195</f>
        <v>-14</v>
      </c>
      <c r="DO193" s="581">
        <f>S193*((Resultat_liste!$Y195+20)/20)+Resultat_liste!$V195</f>
        <v>0</v>
      </c>
      <c r="DP193" s="581">
        <f>T193*((Resultat_liste!$Y195+20)/20)+Resultat_liste!$V195</f>
        <v>14</v>
      </c>
      <c r="DQ193" s="581">
        <f>U193*((Resultat_liste!$Y195+20)/20)+Resultat_liste!$V195</f>
        <v>0</v>
      </c>
      <c r="DR193" s="581">
        <f>V193*((Resultat_liste!$Y195+20)/20)+Resultat_liste!$V195</f>
        <v>-14</v>
      </c>
      <c r="DS193" s="581">
        <f>W193*((Resultat_liste!$Y195+20)/20)+Resultat_liste!$V195</f>
        <v>0</v>
      </c>
      <c r="DT193" s="581">
        <f>X193*((Resultat_liste!$Y195+20)/20)+Resultat_liste!$V195</f>
        <v>14</v>
      </c>
      <c r="DU193" s="581">
        <f>Y193*((Resultat_liste!$Y195+20)/20)+Resultat_liste!$V195</f>
        <v>0</v>
      </c>
      <c r="DV193" s="581">
        <f>Z193*((Resultat_liste!$Y195+20)/20)+Resultat_liste!$V195</f>
        <v>-14</v>
      </c>
      <c r="DW193" s="581">
        <f>AA193*((Resultat_liste!$Y195+20)/20)+Resultat_liste!$V195</f>
        <v>0</v>
      </c>
      <c r="DX193" s="581">
        <f>AB193*((Resultat_liste!$Y195+20)/20)+Resultat_liste!$V195</f>
        <v>14</v>
      </c>
      <c r="DY193" s="581">
        <f>AC193*((Resultat_liste!$Y195+20)/20)+Resultat_liste!$V195</f>
        <v>0</v>
      </c>
      <c r="DZ193" s="581">
        <f>AD193*((Resultat_liste!$Y195+20)/20)+Resultat_liste!$V195</f>
        <v>-14</v>
      </c>
      <c r="EA193" s="581">
        <f>AE193*((Resultat_liste!$Y195+20)/20)+Resultat_liste!$V195</f>
        <v>0</v>
      </c>
      <c r="EB193" s="581">
        <f>AF193*((Resultat_liste!$Y195+20)/20)+Resultat_liste!$V195</f>
        <v>14</v>
      </c>
      <c r="EC193" s="581">
        <f>AG193*((Resultat_liste!$Y195+20)/20)+Resultat_liste!$V195</f>
        <v>0</v>
      </c>
      <c r="ED193" s="581">
        <f>AH193*((Resultat_liste!$Y195+20)/20)+Resultat_liste!$V195</f>
        <v>-14</v>
      </c>
      <c r="EE193" s="581">
        <f>AI193*((Resultat_liste!$Y195+20)/20)+Resultat_liste!$V195</f>
        <v>0</v>
      </c>
      <c r="EF193" s="581">
        <f>AJ193*((Resultat_liste!$Y195+20)/20)+Resultat_liste!$V195</f>
        <v>14</v>
      </c>
      <c r="EG193" s="581">
        <f>AK193*((Resultat_liste!$Y195+20)/20)+Resultat_liste!$V195</f>
        <v>0</v>
      </c>
      <c r="EH193" s="581">
        <f>AL193*((Resultat_liste!$Y195+20)/20)+Resultat_liste!$V195</f>
        <v>-14</v>
      </c>
      <c r="EI193" s="581">
        <f>AM193*((Resultat_liste!$Y195+20)/20)+Resultat_liste!$V195</f>
        <v>0</v>
      </c>
      <c r="EJ193" s="581">
        <f>AN193*((Resultat_liste!$Y195+20)/20)+Resultat_liste!$V195</f>
        <v>14</v>
      </c>
      <c r="EK193" s="581">
        <f>AO193*((Resultat_liste!$Y195+20)/20)+Resultat_liste!$V195</f>
        <v>0</v>
      </c>
      <c r="EL193" s="581">
        <f>AP193*((Resultat_liste!$Y195+20)/20)+Resultat_liste!$V195</f>
        <v>-14</v>
      </c>
      <c r="EM193" s="581">
        <f>AQ193*((Resultat_liste!$Y195+20)/20)+Resultat_liste!$V195</f>
        <v>0</v>
      </c>
      <c r="EN193" s="581">
        <f>AR193*((Resultat_liste!$Y195+20)/20)+Resultat_liste!$V195</f>
        <v>14</v>
      </c>
      <c r="EO193" s="581">
        <f>AS193*((Resultat_liste!$Y195+20)/20)+Resultat_liste!$V195</f>
        <v>0</v>
      </c>
      <c r="EP193" s="581">
        <f>AT193*((Resultat_liste!$Y195+20)/20)+Resultat_liste!$V195</f>
        <v>-14</v>
      </c>
      <c r="EQ193" s="581">
        <f>AU193*((Resultat_liste!$Y195+20)/20)+Resultat_liste!$V195</f>
        <v>0</v>
      </c>
      <c r="ER193" s="581">
        <f>AV193*((Resultat_liste!$Y195+20)/20)+Resultat_liste!$V195</f>
        <v>14</v>
      </c>
      <c r="ES193" s="581">
        <f>AW193*((Resultat_liste!$Y195+20)/20)+Resultat_liste!$V195</f>
        <v>0</v>
      </c>
      <c r="ET193" s="581">
        <f>AX193*((Resultat_liste!$Y195+20)/20)+Resultat_liste!$V195</f>
        <v>-14</v>
      </c>
      <c r="EU193" s="581">
        <f>AY193*((Resultat_liste!$Y195+20)/20)+Resultat_liste!$V195</f>
        <v>0</v>
      </c>
      <c r="EV193" s="581">
        <f>AZ193*((Resultat_liste!$Y195+20)/20)+Resultat_liste!$V195</f>
        <v>14</v>
      </c>
      <c r="EW193" s="581">
        <f>BA193*((Resultat_liste!$Y195+20)/20)+Resultat_liste!$V195</f>
        <v>0</v>
      </c>
      <c r="EX193" s="581">
        <f>BB193*((Resultat_liste!$Y195+20)/20)+Resultat_liste!$V195</f>
        <v>-14</v>
      </c>
      <c r="EY193" s="581">
        <f>BC193*((Resultat_liste!$Y195+20)/20)+Resultat_liste!$V195</f>
        <v>0</v>
      </c>
      <c r="EZ193" s="581">
        <f>BD193*((Resultat_liste!$Y195+20)/20)+Resultat_liste!$V195</f>
        <v>14</v>
      </c>
      <c r="FA193" s="581">
        <f>BE193*((Resultat_liste!$Y195+20)/20)+Resultat_liste!$V195</f>
        <v>0</v>
      </c>
      <c r="FB193" s="581">
        <f t="shared" si="272"/>
        <v>20</v>
      </c>
      <c r="FC193" s="581">
        <f t="shared" si="273"/>
        <v>0</v>
      </c>
      <c r="FD193" s="581">
        <f t="shared" si="274"/>
        <v>-20</v>
      </c>
      <c r="FE193" s="581">
        <f t="shared" si="275"/>
        <v>0</v>
      </c>
      <c r="FF193" s="581">
        <f t="shared" si="276"/>
        <v>20</v>
      </c>
      <c r="FG193" s="581">
        <f t="shared" si="277"/>
        <v>0</v>
      </c>
      <c r="FH193" s="581">
        <f t="shared" si="278"/>
        <v>-20</v>
      </c>
      <c r="FI193" s="581">
        <f t="shared" si="279"/>
        <v>0</v>
      </c>
      <c r="FJ193" s="581">
        <f t="shared" si="280"/>
        <v>20</v>
      </c>
      <c r="FK193" s="581">
        <f t="shared" si="281"/>
        <v>0</v>
      </c>
      <c r="FL193" s="581">
        <f t="shared" si="282"/>
        <v>-20</v>
      </c>
      <c r="FM193" s="581">
        <f t="shared" si="283"/>
        <v>0</v>
      </c>
      <c r="FN193" s="581">
        <f t="shared" si="284"/>
        <v>20</v>
      </c>
      <c r="FO193" s="581">
        <f t="shared" si="285"/>
        <v>0</v>
      </c>
      <c r="FP193" s="581">
        <f t="shared" si="286"/>
        <v>-20</v>
      </c>
      <c r="FQ193" s="581">
        <f t="shared" si="287"/>
        <v>0</v>
      </c>
      <c r="FR193" s="581">
        <f t="shared" si="288"/>
        <v>20</v>
      </c>
      <c r="FS193" s="581">
        <f t="shared" si="289"/>
        <v>0</v>
      </c>
      <c r="FT193" s="581">
        <f t="shared" si="290"/>
        <v>-20</v>
      </c>
      <c r="FU193" s="581">
        <f t="shared" si="291"/>
        <v>0</v>
      </c>
      <c r="FV193" s="581">
        <f t="shared" si="292"/>
        <v>20</v>
      </c>
      <c r="FW193" s="581">
        <f t="shared" si="293"/>
        <v>0</v>
      </c>
      <c r="FX193" s="581">
        <f t="shared" si="294"/>
        <v>-20</v>
      </c>
      <c r="FY193" s="581">
        <f t="shared" si="295"/>
        <v>0</v>
      </c>
      <c r="FZ193" s="581">
        <f t="shared" si="296"/>
        <v>20</v>
      </c>
      <c r="GA193" s="581">
        <f t="shared" si="297"/>
        <v>0</v>
      </c>
      <c r="GB193" s="581">
        <f t="shared" si="201"/>
        <v>-20</v>
      </c>
      <c r="GC193" s="581">
        <f t="shared" si="202"/>
        <v>0</v>
      </c>
      <c r="GD193" s="581">
        <f t="shared" si="203"/>
        <v>20</v>
      </c>
      <c r="GE193" s="581">
        <f t="shared" si="204"/>
        <v>0</v>
      </c>
      <c r="GF193" s="581">
        <f t="shared" si="205"/>
        <v>-20</v>
      </c>
      <c r="GG193" s="581">
        <f t="shared" si="206"/>
        <v>0</v>
      </c>
      <c r="GH193" s="581">
        <f t="shared" si="207"/>
        <v>20</v>
      </c>
      <c r="GI193" s="581">
        <f t="shared" si="208"/>
        <v>0</v>
      </c>
      <c r="GJ193" s="581">
        <f t="shared" si="209"/>
        <v>-20</v>
      </c>
      <c r="GK193" s="581">
        <f t="shared" si="210"/>
        <v>0</v>
      </c>
      <c r="GL193" s="581">
        <f t="shared" si="211"/>
        <v>20</v>
      </c>
      <c r="GM193" s="581">
        <f t="shared" si="212"/>
        <v>0</v>
      </c>
      <c r="GN193" s="581">
        <f t="shared" si="213"/>
        <v>-20</v>
      </c>
      <c r="GO193" s="581">
        <f t="shared" si="214"/>
        <v>0</v>
      </c>
      <c r="GP193" s="581">
        <f t="shared" si="215"/>
        <v>20</v>
      </c>
      <c r="GQ193" s="581">
        <f t="shared" si="216"/>
        <v>0</v>
      </c>
      <c r="GR193" s="581">
        <f t="shared" si="217"/>
        <v>-20</v>
      </c>
      <c r="GS193" s="581">
        <f t="shared" si="218"/>
        <v>0</v>
      </c>
      <c r="GT193" s="581">
        <f t="shared" si="219"/>
        <v>20</v>
      </c>
      <c r="GU193" s="581">
        <f t="shared" si="220"/>
        <v>0</v>
      </c>
      <c r="GV193" s="581">
        <f t="shared" si="221"/>
        <v>-20</v>
      </c>
      <c r="GW193" s="581">
        <f t="shared" si="222"/>
        <v>0</v>
      </c>
      <c r="GX193" s="581">
        <f t="shared" si="223"/>
        <v>20</v>
      </c>
      <c r="GY193" s="581">
        <f t="shared" si="224"/>
        <v>0</v>
      </c>
    </row>
    <row r="194" spans="1:207" ht="31.5" thickTop="1" thickBot="1" x14ac:dyDescent="0.3">
      <c r="A194" s="581">
        <v>1930</v>
      </c>
      <c r="B194" s="584" t="s">
        <v>140</v>
      </c>
      <c r="C194" s="581">
        <f t="shared" si="298"/>
        <v>25</v>
      </c>
      <c r="D194" s="581">
        <f t="shared" si="225"/>
        <v>2512</v>
      </c>
      <c r="E194" s="581">
        <v>1930</v>
      </c>
      <c r="F194" s="581">
        <f t="shared" si="299"/>
        <v>12</v>
      </c>
      <c r="G194" s="582" t="str">
        <f t="shared" si="300"/>
        <v>Blanc opalescent</v>
      </c>
      <c r="H194" s="581">
        <v>20</v>
      </c>
      <c r="I194" s="581">
        <v>0</v>
      </c>
      <c r="J194" s="581">
        <v>-20</v>
      </c>
      <c r="K194" s="581">
        <v>0</v>
      </c>
      <c r="L194" s="581">
        <f t="shared" si="226"/>
        <v>20</v>
      </c>
      <c r="M194" s="581">
        <f t="shared" si="227"/>
        <v>0</v>
      </c>
      <c r="N194" s="581">
        <f t="shared" si="228"/>
        <v>-20</v>
      </c>
      <c r="O194" s="581">
        <f t="shared" si="229"/>
        <v>0</v>
      </c>
      <c r="P194" s="581">
        <f t="shared" si="230"/>
        <v>20</v>
      </c>
      <c r="Q194" s="581">
        <f t="shared" si="231"/>
        <v>0</v>
      </c>
      <c r="R194" s="581">
        <f t="shared" si="232"/>
        <v>-20</v>
      </c>
      <c r="S194" s="581">
        <f t="shared" si="233"/>
        <v>0</v>
      </c>
      <c r="T194" s="581">
        <f t="shared" si="234"/>
        <v>20</v>
      </c>
      <c r="U194" s="581">
        <f t="shared" si="235"/>
        <v>0</v>
      </c>
      <c r="V194" s="581">
        <f t="shared" si="236"/>
        <v>-20</v>
      </c>
      <c r="W194" s="581">
        <f t="shared" si="237"/>
        <v>0</v>
      </c>
      <c r="X194" s="581">
        <f t="shared" si="238"/>
        <v>20</v>
      </c>
      <c r="Y194" s="581">
        <f t="shared" si="239"/>
        <v>0</v>
      </c>
      <c r="Z194" s="581">
        <f t="shared" si="240"/>
        <v>-20</v>
      </c>
      <c r="AA194" s="581">
        <f t="shared" si="241"/>
        <v>0</v>
      </c>
      <c r="AB194" s="581">
        <f t="shared" si="242"/>
        <v>20</v>
      </c>
      <c r="AC194" s="581">
        <f t="shared" si="243"/>
        <v>0</v>
      </c>
      <c r="AD194" s="581">
        <f t="shared" si="244"/>
        <v>-20</v>
      </c>
      <c r="AE194" s="581">
        <f t="shared" si="245"/>
        <v>0</v>
      </c>
      <c r="AF194" s="581">
        <f t="shared" si="246"/>
        <v>20</v>
      </c>
      <c r="AG194" s="581">
        <f t="shared" si="247"/>
        <v>0</v>
      </c>
      <c r="AH194" s="581">
        <f t="shared" si="248"/>
        <v>-20</v>
      </c>
      <c r="AI194" s="581">
        <f t="shared" si="249"/>
        <v>0</v>
      </c>
      <c r="AJ194" s="581">
        <f t="shared" si="250"/>
        <v>20</v>
      </c>
      <c r="AK194" s="581">
        <f t="shared" si="251"/>
        <v>0</v>
      </c>
      <c r="AL194" s="581">
        <f t="shared" si="252"/>
        <v>-20</v>
      </c>
      <c r="AM194" s="581">
        <f t="shared" si="253"/>
        <v>0</v>
      </c>
      <c r="AN194" s="581">
        <f t="shared" si="254"/>
        <v>20</v>
      </c>
      <c r="AO194" s="581">
        <f t="shared" si="255"/>
        <v>0</v>
      </c>
      <c r="AP194" s="581">
        <f t="shared" si="256"/>
        <v>-20</v>
      </c>
      <c r="AQ194" s="581">
        <f t="shared" si="257"/>
        <v>0</v>
      </c>
      <c r="AR194" s="581">
        <f t="shared" si="258"/>
        <v>20</v>
      </c>
      <c r="AS194" s="581">
        <f t="shared" si="259"/>
        <v>0</v>
      </c>
      <c r="AT194" s="581">
        <f t="shared" si="260"/>
        <v>-20</v>
      </c>
      <c r="AU194" s="581">
        <f t="shared" si="261"/>
        <v>0</v>
      </c>
      <c r="AV194" s="581">
        <f t="shared" si="262"/>
        <v>20</v>
      </c>
      <c r="AW194" s="581">
        <f t="shared" si="263"/>
        <v>0</v>
      </c>
      <c r="AX194" s="581">
        <f t="shared" si="264"/>
        <v>-20</v>
      </c>
      <c r="AY194" s="581">
        <f t="shared" si="265"/>
        <v>0</v>
      </c>
      <c r="AZ194" s="581">
        <f t="shared" si="266"/>
        <v>20</v>
      </c>
      <c r="BA194" s="581">
        <f t="shared" si="267"/>
        <v>0</v>
      </c>
      <c r="BB194" s="581">
        <f t="shared" si="268"/>
        <v>-20</v>
      </c>
      <c r="BC194" s="581">
        <f t="shared" si="269"/>
        <v>0</v>
      </c>
      <c r="BD194" s="581">
        <f t="shared" si="270"/>
        <v>20</v>
      </c>
      <c r="BE194" s="581">
        <f t="shared" si="271"/>
        <v>0</v>
      </c>
      <c r="BF194" s="581">
        <f>H194*((Resultat_liste!$M196+20)/20)+Resultat_liste!$J196</f>
        <v>28</v>
      </c>
      <c r="BG194" s="581">
        <f>I194*((Resultat_liste!$M196+20)/20)+Resultat_liste!$J196</f>
        <v>0</v>
      </c>
      <c r="BH194" s="581">
        <f>J194*((Resultat_liste!$M196+20)/20)+Resultat_liste!$J196</f>
        <v>-28</v>
      </c>
      <c r="BI194" s="581">
        <f>K194*((Resultat_liste!$M196+20)/20)+Resultat_liste!$J196</f>
        <v>0</v>
      </c>
      <c r="BJ194" s="581">
        <f>L194*((Resultat_liste!$M196+20)/20)+Resultat_liste!$J196</f>
        <v>28</v>
      </c>
      <c r="BK194" s="581">
        <f>M194*((Resultat_liste!$M196+20)/20)+Resultat_liste!$J196</f>
        <v>0</v>
      </c>
      <c r="BL194" s="581">
        <f>N194*((Resultat_liste!$M196+20)/20)+Resultat_liste!$J196</f>
        <v>-28</v>
      </c>
      <c r="BM194" s="581">
        <f>O194*((Resultat_liste!$M196+20)/20)+Resultat_liste!$J196</f>
        <v>0</v>
      </c>
      <c r="BN194" s="581">
        <f>P194*((Resultat_liste!$M196+20)/20)+Resultat_liste!$J196</f>
        <v>28</v>
      </c>
      <c r="BO194" s="581">
        <f>Q194*((Resultat_liste!$M196+20)/20)+Resultat_liste!$J196</f>
        <v>0</v>
      </c>
      <c r="BP194" s="581">
        <f>R194*((Resultat_liste!$M196+20)/20)+Resultat_liste!$J196</f>
        <v>-28</v>
      </c>
      <c r="BQ194" s="581">
        <f>S194*((Resultat_liste!$M196+20)/20)+Resultat_liste!$J196</f>
        <v>0</v>
      </c>
      <c r="BR194" s="581">
        <f>T194*((Resultat_liste!$M196+20)/20)+Resultat_liste!$J196</f>
        <v>28</v>
      </c>
      <c r="BS194" s="581">
        <f>U194*((Resultat_liste!$M196+20)/20)+Resultat_liste!$J196</f>
        <v>0</v>
      </c>
      <c r="BT194" s="581">
        <f>V194*((Resultat_liste!$M196+20)/20)+Resultat_liste!$J196</f>
        <v>-28</v>
      </c>
      <c r="BU194" s="581">
        <f>W194*((Resultat_liste!$M196+20)/20)+Resultat_liste!$J196</f>
        <v>0</v>
      </c>
      <c r="BV194" s="581">
        <f>X194*((Resultat_liste!$M196+20)/20)+Resultat_liste!$J196</f>
        <v>28</v>
      </c>
      <c r="BW194" s="581">
        <f>Y194*((Resultat_liste!$M196+20)/20)+Resultat_liste!$J196</f>
        <v>0</v>
      </c>
      <c r="BX194" s="581">
        <f>Z194*((Resultat_liste!$M196+20)/20)+Resultat_liste!$J196</f>
        <v>-28</v>
      </c>
      <c r="BY194" s="581">
        <f>AA194*((Resultat_liste!$M196+20)/20)+Resultat_liste!$J196</f>
        <v>0</v>
      </c>
      <c r="BZ194" s="581">
        <f>AB194*((Resultat_liste!$M196+20)/20)+Resultat_liste!$J196</f>
        <v>28</v>
      </c>
      <c r="CA194" s="581">
        <f>AC194*((Resultat_liste!$M196+20)/20)+Resultat_liste!$J196</f>
        <v>0</v>
      </c>
      <c r="CB194" s="581">
        <f>AD194*((Resultat_liste!$M196+20)/20)+Resultat_liste!$J196</f>
        <v>-28</v>
      </c>
      <c r="CC194" s="581">
        <f>AE194*((Resultat_liste!$M196+20)/20)+Resultat_liste!$J196</f>
        <v>0</v>
      </c>
      <c r="CD194" s="581">
        <f>AF194*((Resultat_liste!$M196+20)/20)+Resultat_liste!$J196</f>
        <v>28</v>
      </c>
      <c r="CE194" s="581">
        <f>AG194*((Resultat_liste!$M196+20)/20)+Resultat_liste!$J196</f>
        <v>0</v>
      </c>
      <c r="CF194" s="581">
        <f>AH194*((Resultat_liste!$M196+20)/20)+Resultat_liste!$J196</f>
        <v>-28</v>
      </c>
      <c r="CG194" s="581">
        <f>AI194*((Resultat_liste!$M196+20)/20)+Resultat_liste!$J196</f>
        <v>0</v>
      </c>
      <c r="CH194" s="581">
        <f>AJ194*((Resultat_liste!$M196+20)/20)+Resultat_liste!$J196</f>
        <v>28</v>
      </c>
      <c r="CI194" s="581">
        <f>AK194*((Resultat_liste!$M196+20)/20)+Resultat_liste!$J196</f>
        <v>0</v>
      </c>
      <c r="CJ194" s="581">
        <f>AL194*((Resultat_liste!$M196+20)/20)+Resultat_liste!$J196</f>
        <v>-28</v>
      </c>
      <c r="CK194" s="581">
        <f>AM194*((Resultat_liste!$M196+20)/20)+Resultat_liste!$J196</f>
        <v>0</v>
      </c>
      <c r="CL194" s="581">
        <f>AN194*((Resultat_liste!$M196+20)/20)+Resultat_liste!$J196</f>
        <v>28</v>
      </c>
      <c r="CM194" s="581">
        <f>AO194*((Resultat_liste!$M196+20)/20)+Resultat_liste!$J196</f>
        <v>0</v>
      </c>
      <c r="CN194" s="581">
        <f>AP194*((Resultat_liste!$M196+20)/20)+Resultat_liste!$J196</f>
        <v>-28</v>
      </c>
      <c r="CO194" s="581">
        <f>AQ194*((Resultat_liste!$M196+20)/20)+Resultat_liste!$J196</f>
        <v>0</v>
      </c>
      <c r="CP194" s="581">
        <f>AR194*((Resultat_liste!$M196+20)/20)+Resultat_liste!$J196</f>
        <v>28</v>
      </c>
      <c r="CQ194" s="581">
        <f>AS194*((Resultat_liste!$M196+20)/20)+Resultat_liste!$J196</f>
        <v>0</v>
      </c>
      <c r="CR194" s="581">
        <f>AT194*((Resultat_liste!$M196+20)/20)+Resultat_liste!$J196</f>
        <v>-28</v>
      </c>
      <c r="CS194" s="581">
        <f>AU194*((Resultat_liste!$M196+20)/20)+Resultat_liste!$J196</f>
        <v>0</v>
      </c>
      <c r="CT194" s="581">
        <f>AV194*((Resultat_liste!$M196+20)/20)+Resultat_liste!$J196</f>
        <v>28</v>
      </c>
      <c r="CU194" s="581">
        <f>AW194*((Resultat_liste!$M196+20)/20)+Resultat_liste!$J196</f>
        <v>0</v>
      </c>
      <c r="CV194" s="581">
        <f>AX194*((Resultat_liste!$M196+20)/20)+Resultat_liste!$J196</f>
        <v>-28</v>
      </c>
      <c r="CW194" s="581">
        <f>AY194*((Resultat_liste!$M196+20)/20)+Resultat_liste!$J196</f>
        <v>0</v>
      </c>
      <c r="CX194" s="581">
        <f>AZ194*((Resultat_liste!$M196+20)/20)+Resultat_liste!$J196</f>
        <v>28</v>
      </c>
      <c r="CY194" s="581">
        <f>BA194*((Resultat_liste!$M196+20)/20)+Resultat_liste!$J196</f>
        <v>0</v>
      </c>
      <c r="CZ194" s="581">
        <f>BB194*((Resultat_liste!$M196+20)/20)+Resultat_liste!$J196</f>
        <v>-28</v>
      </c>
      <c r="DA194" s="581">
        <f>BC194*((Resultat_liste!$M196+20)/20)+Resultat_liste!$J196</f>
        <v>0</v>
      </c>
      <c r="DB194" s="581">
        <f>BD194*((Resultat_liste!$M196+20)/20)+Resultat_liste!$J196</f>
        <v>28</v>
      </c>
      <c r="DC194" s="581">
        <f>BE194*((Resultat_liste!$M196+20)/20)+Resultat_liste!$J196</f>
        <v>0</v>
      </c>
      <c r="DD194" s="581">
        <f>H194*((Resultat_liste!$Y196+20)/20)+Resultat_liste!$V196</f>
        <v>24</v>
      </c>
      <c r="DE194" s="581">
        <f>I194*((Resultat_liste!$Y196+20)/20)+Resultat_liste!$V196</f>
        <v>0</v>
      </c>
      <c r="DF194" s="581">
        <f>J194*((Resultat_liste!$Y196+20)/20)+Resultat_liste!$V196</f>
        <v>-24</v>
      </c>
      <c r="DG194" s="581">
        <f>K194*((Resultat_liste!$Y196+20)/20)+Resultat_liste!$V196</f>
        <v>0</v>
      </c>
      <c r="DH194" s="581">
        <f>L194*((Resultat_liste!$Y196+20)/20)+Resultat_liste!$V196</f>
        <v>24</v>
      </c>
      <c r="DI194" s="581">
        <f>M194*((Resultat_liste!$Y196+20)/20)+Resultat_liste!$V196</f>
        <v>0</v>
      </c>
      <c r="DJ194" s="581">
        <f>N194*((Resultat_liste!$Y196+20)/20)+Resultat_liste!$V196</f>
        <v>-24</v>
      </c>
      <c r="DK194" s="581">
        <f>O194*((Resultat_liste!$Y196+20)/20)+Resultat_liste!$V196</f>
        <v>0</v>
      </c>
      <c r="DL194" s="581">
        <f>P194*((Resultat_liste!$Y196+20)/20)+Resultat_liste!$V196</f>
        <v>24</v>
      </c>
      <c r="DM194" s="581">
        <f>Q194*((Resultat_liste!$Y196+20)/20)+Resultat_liste!$V196</f>
        <v>0</v>
      </c>
      <c r="DN194" s="581">
        <f>R194*((Resultat_liste!$Y196+20)/20)+Resultat_liste!$V196</f>
        <v>-24</v>
      </c>
      <c r="DO194" s="581">
        <f>S194*((Resultat_liste!$Y196+20)/20)+Resultat_liste!$V196</f>
        <v>0</v>
      </c>
      <c r="DP194" s="581">
        <f>T194*((Resultat_liste!$Y196+20)/20)+Resultat_liste!$V196</f>
        <v>24</v>
      </c>
      <c r="DQ194" s="581">
        <f>U194*((Resultat_liste!$Y196+20)/20)+Resultat_liste!$V196</f>
        <v>0</v>
      </c>
      <c r="DR194" s="581">
        <f>V194*((Resultat_liste!$Y196+20)/20)+Resultat_liste!$V196</f>
        <v>-24</v>
      </c>
      <c r="DS194" s="581">
        <f>W194*((Resultat_liste!$Y196+20)/20)+Resultat_liste!$V196</f>
        <v>0</v>
      </c>
      <c r="DT194" s="581">
        <f>X194*((Resultat_liste!$Y196+20)/20)+Resultat_liste!$V196</f>
        <v>24</v>
      </c>
      <c r="DU194" s="581">
        <f>Y194*((Resultat_liste!$Y196+20)/20)+Resultat_liste!$V196</f>
        <v>0</v>
      </c>
      <c r="DV194" s="581">
        <f>Z194*((Resultat_liste!$Y196+20)/20)+Resultat_liste!$V196</f>
        <v>-24</v>
      </c>
      <c r="DW194" s="581">
        <f>AA194*((Resultat_liste!$Y196+20)/20)+Resultat_liste!$V196</f>
        <v>0</v>
      </c>
      <c r="DX194" s="581">
        <f>AB194*((Resultat_liste!$Y196+20)/20)+Resultat_liste!$V196</f>
        <v>24</v>
      </c>
      <c r="DY194" s="581">
        <f>AC194*((Resultat_liste!$Y196+20)/20)+Resultat_liste!$V196</f>
        <v>0</v>
      </c>
      <c r="DZ194" s="581">
        <f>AD194*((Resultat_liste!$Y196+20)/20)+Resultat_liste!$V196</f>
        <v>-24</v>
      </c>
      <c r="EA194" s="581">
        <f>AE194*((Resultat_liste!$Y196+20)/20)+Resultat_liste!$V196</f>
        <v>0</v>
      </c>
      <c r="EB194" s="581">
        <f>AF194*((Resultat_liste!$Y196+20)/20)+Resultat_liste!$V196</f>
        <v>24</v>
      </c>
      <c r="EC194" s="581">
        <f>AG194*((Resultat_liste!$Y196+20)/20)+Resultat_liste!$V196</f>
        <v>0</v>
      </c>
      <c r="ED194" s="581">
        <f>AH194*((Resultat_liste!$Y196+20)/20)+Resultat_liste!$V196</f>
        <v>-24</v>
      </c>
      <c r="EE194" s="581">
        <f>AI194*((Resultat_liste!$Y196+20)/20)+Resultat_liste!$V196</f>
        <v>0</v>
      </c>
      <c r="EF194" s="581">
        <f>AJ194*((Resultat_liste!$Y196+20)/20)+Resultat_liste!$V196</f>
        <v>24</v>
      </c>
      <c r="EG194" s="581">
        <f>AK194*((Resultat_liste!$Y196+20)/20)+Resultat_liste!$V196</f>
        <v>0</v>
      </c>
      <c r="EH194" s="581">
        <f>AL194*((Resultat_liste!$Y196+20)/20)+Resultat_liste!$V196</f>
        <v>-24</v>
      </c>
      <c r="EI194" s="581">
        <f>AM194*((Resultat_liste!$Y196+20)/20)+Resultat_liste!$V196</f>
        <v>0</v>
      </c>
      <c r="EJ194" s="581">
        <f>AN194*((Resultat_liste!$Y196+20)/20)+Resultat_liste!$V196</f>
        <v>24</v>
      </c>
      <c r="EK194" s="581">
        <f>AO194*((Resultat_liste!$Y196+20)/20)+Resultat_liste!$V196</f>
        <v>0</v>
      </c>
      <c r="EL194" s="581">
        <f>AP194*((Resultat_liste!$Y196+20)/20)+Resultat_liste!$V196</f>
        <v>-24</v>
      </c>
      <c r="EM194" s="581">
        <f>AQ194*((Resultat_liste!$Y196+20)/20)+Resultat_liste!$V196</f>
        <v>0</v>
      </c>
      <c r="EN194" s="581">
        <f>AR194*((Resultat_liste!$Y196+20)/20)+Resultat_liste!$V196</f>
        <v>24</v>
      </c>
      <c r="EO194" s="581">
        <f>AS194*((Resultat_liste!$Y196+20)/20)+Resultat_liste!$V196</f>
        <v>0</v>
      </c>
      <c r="EP194" s="581">
        <f>AT194*((Resultat_liste!$Y196+20)/20)+Resultat_liste!$V196</f>
        <v>-24</v>
      </c>
      <c r="EQ194" s="581">
        <f>AU194*((Resultat_liste!$Y196+20)/20)+Resultat_liste!$V196</f>
        <v>0</v>
      </c>
      <c r="ER194" s="581">
        <f>AV194*((Resultat_liste!$Y196+20)/20)+Resultat_liste!$V196</f>
        <v>24</v>
      </c>
      <c r="ES194" s="581">
        <f>AW194*((Resultat_liste!$Y196+20)/20)+Resultat_liste!$V196</f>
        <v>0</v>
      </c>
      <c r="ET194" s="581">
        <f>AX194*((Resultat_liste!$Y196+20)/20)+Resultat_liste!$V196</f>
        <v>-24</v>
      </c>
      <c r="EU194" s="581">
        <f>AY194*((Resultat_liste!$Y196+20)/20)+Resultat_liste!$V196</f>
        <v>0</v>
      </c>
      <c r="EV194" s="581">
        <f>AZ194*((Resultat_liste!$Y196+20)/20)+Resultat_liste!$V196</f>
        <v>24</v>
      </c>
      <c r="EW194" s="581">
        <f>BA194*((Resultat_liste!$Y196+20)/20)+Resultat_liste!$V196</f>
        <v>0</v>
      </c>
      <c r="EX194" s="581">
        <f>BB194*((Resultat_liste!$Y196+20)/20)+Resultat_liste!$V196</f>
        <v>-24</v>
      </c>
      <c r="EY194" s="581">
        <f>BC194*((Resultat_liste!$Y196+20)/20)+Resultat_liste!$V196</f>
        <v>0</v>
      </c>
      <c r="EZ194" s="581">
        <f>BD194*((Resultat_liste!$Y196+20)/20)+Resultat_liste!$V196</f>
        <v>24</v>
      </c>
      <c r="FA194" s="581">
        <f>BE194*((Resultat_liste!$Y196+20)/20)+Resultat_liste!$V196</f>
        <v>0</v>
      </c>
      <c r="FB194" s="581">
        <f t="shared" si="272"/>
        <v>20</v>
      </c>
      <c r="FC194" s="581">
        <f t="shared" si="273"/>
        <v>0</v>
      </c>
      <c r="FD194" s="581">
        <f t="shared" si="274"/>
        <v>-20</v>
      </c>
      <c r="FE194" s="581">
        <f t="shared" si="275"/>
        <v>0</v>
      </c>
      <c r="FF194" s="581">
        <f t="shared" si="276"/>
        <v>20</v>
      </c>
      <c r="FG194" s="581">
        <f t="shared" si="277"/>
        <v>0</v>
      </c>
      <c r="FH194" s="581">
        <f t="shared" si="278"/>
        <v>-20</v>
      </c>
      <c r="FI194" s="581">
        <f t="shared" si="279"/>
        <v>0</v>
      </c>
      <c r="FJ194" s="581">
        <f t="shared" si="280"/>
        <v>20</v>
      </c>
      <c r="FK194" s="581">
        <f t="shared" si="281"/>
        <v>0</v>
      </c>
      <c r="FL194" s="581">
        <f t="shared" si="282"/>
        <v>-20</v>
      </c>
      <c r="FM194" s="581">
        <f t="shared" si="283"/>
        <v>0</v>
      </c>
      <c r="FN194" s="581">
        <f t="shared" si="284"/>
        <v>20</v>
      </c>
      <c r="FO194" s="581">
        <f t="shared" si="285"/>
        <v>0</v>
      </c>
      <c r="FP194" s="581">
        <f t="shared" si="286"/>
        <v>-20</v>
      </c>
      <c r="FQ194" s="581">
        <f t="shared" si="287"/>
        <v>0</v>
      </c>
      <c r="FR194" s="581">
        <f t="shared" si="288"/>
        <v>20</v>
      </c>
      <c r="FS194" s="581">
        <f t="shared" si="289"/>
        <v>0</v>
      </c>
      <c r="FT194" s="581">
        <f t="shared" si="290"/>
        <v>-20</v>
      </c>
      <c r="FU194" s="581">
        <f t="shared" si="291"/>
        <v>0</v>
      </c>
      <c r="FV194" s="581">
        <f t="shared" si="292"/>
        <v>20</v>
      </c>
      <c r="FW194" s="581">
        <f t="shared" si="293"/>
        <v>0</v>
      </c>
      <c r="FX194" s="581">
        <f t="shared" si="294"/>
        <v>-20</v>
      </c>
      <c r="FY194" s="581">
        <f t="shared" si="295"/>
        <v>0</v>
      </c>
      <c r="FZ194" s="581">
        <f t="shared" si="296"/>
        <v>20</v>
      </c>
      <c r="GA194" s="581">
        <f t="shared" si="297"/>
        <v>0</v>
      </c>
      <c r="GB194" s="581">
        <f t="shared" ref="GB194:GB216" si="301">AH194</f>
        <v>-20</v>
      </c>
      <c r="GC194" s="581">
        <f t="shared" ref="GC194:GC216" si="302">AI194</f>
        <v>0</v>
      </c>
      <c r="GD194" s="581">
        <f t="shared" ref="GD194:GD216" si="303">AJ194</f>
        <v>20</v>
      </c>
      <c r="GE194" s="581">
        <f t="shared" ref="GE194:GE216" si="304">AK194</f>
        <v>0</v>
      </c>
      <c r="GF194" s="581">
        <f t="shared" ref="GF194:GF216" si="305">AL194</f>
        <v>-20</v>
      </c>
      <c r="GG194" s="581">
        <f t="shared" ref="GG194:GG216" si="306">AM194</f>
        <v>0</v>
      </c>
      <c r="GH194" s="581">
        <f t="shared" ref="GH194:GH216" si="307">AN194</f>
        <v>20</v>
      </c>
      <c r="GI194" s="581">
        <f t="shared" ref="GI194:GI216" si="308">AO194</f>
        <v>0</v>
      </c>
      <c r="GJ194" s="581">
        <f t="shared" ref="GJ194:GJ216" si="309">AP194</f>
        <v>-20</v>
      </c>
      <c r="GK194" s="581">
        <f t="shared" ref="GK194:GK216" si="310">AQ194</f>
        <v>0</v>
      </c>
      <c r="GL194" s="581">
        <f t="shared" ref="GL194:GL216" si="311">AR194</f>
        <v>20</v>
      </c>
      <c r="GM194" s="581">
        <f t="shared" ref="GM194:GM216" si="312">AS194</f>
        <v>0</v>
      </c>
      <c r="GN194" s="581">
        <f t="shared" ref="GN194:GN216" si="313">AT194</f>
        <v>-20</v>
      </c>
      <c r="GO194" s="581">
        <f t="shared" ref="GO194:GO216" si="314">AU194</f>
        <v>0</v>
      </c>
      <c r="GP194" s="581">
        <f t="shared" ref="GP194:GP216" si="315">AV194</f>
        <v>20</v>
      </c>
      <c r="GQ194" s="581">
        <f t="shared" ref="GQ194:GQ216" si="316">AW194</f>
        <v>0</v>
      </c>
      <c r="GR194" s="581">
        <f t="shared" ref="GR194:GR216" si="317">AX194</f>
        <v>-20</v>
      </c>
      <c r="GS194" s="581">
        <f t="shared" ref="GS194:GS216" si="318">AY194</f>
        <v>0</v>
      </c>
      <c r="GT194" s="581">
        <f t="shared" ref="GT194:GT216" si="319">AZ194</f>
        <v>20</v>
      </c>
      <c r="GU194" s="581">
        <f t="shared" ref="GU194:GU216" si="320">BA194</f>
        <v>0</v>
      </c>
      <c r="GV194" s="581">
        <f t="shared" ref="GV194:GV216" si="321">BB194</f>
        <v>-20</v>
      </c>
      <c r="GW194" s="581">
        <f t="shared" ref="GW194:GW216" si="322">BC194</f>
        <v>0</v>
      </c>
      <c r="GX194" s="581">
        <f t="shared" ref="GX194:GX216" si="323">BD194</f>
        <v>20</v>
      </c>
      <c r="GY194" s="581">
        <f t="shared" ref="GY194:GY216" si="324">BE194</f>
        <v>0</v>
      </c>
    </row>
    <row r="195" spans="1:207" ht="31.5" thickTop="1" thickBot="1" x14ac:dyDescent="0.3">
      <c r="A195" s="581">
        <v>1940</v>
      </c>
      <c r="B195" s="584" t="s">
        <v>141</v>
      </c>
      <c r="C195" s="581">
        <f t="shared" si="298"/>
        <v>26</v>
      </c>
      <c r="D195" s="581">
        <f t="shared" ref="D195:D216" si="325">100*C195+F195</f>
        <v>2601</v>
      </c>
      <c r="E195" s="581">
        <v>1940</v>
      </c>
      <c r="F195" s="581">
        <f t="shared" si="299"/>
        <v>1</v>
      </c>
      <c r="G195" s="582" t="str">
        <f t="shared" si="300"/>
        <v>Blanc  scintillant</v>
      </c>
      <c r="H195" s="581">
        <v>20</v>
      </c>
      <c r="I195" s="581">
        <v>0</v>
      </c>
      <c r="J195" s="581">
        <v>-20</v>
      </c>
      <c r="K195" s="581">
        <v>0</v>
      </c>
      <c r="L195" s="581">
        <f t="shared" ref="L195:L216" si="326">H195</f>
        <v>20</v>
      </c>
      <c r="M195" s="581">
        <f t="shared" ref="M195:M216" si="327">I195</f>
        <v>0</v>
      </c>
      <c r="N195" s="581">
        <f t="shared" ref="N195:N216" si="328">J195</f>
        <v>-20</v>
      </c>
      <c r="O195" s="581">
        <f t="shared" ref="O195:O216" si="329">K195</f>
        <v>0</v>
      </c>
      <c r="P195" s="581">
        <f t="shared" ref="P195:P216" si="330">L195</f>
        <v>20</v>
      </c>
      <c r="Q195" s="581">
        <f t="shared" ref="Q195:Q216" si="331">M195</f>
        <v>0</v>
      </c>
      <c r="R195" s="581">
        <f t="shared" ref="R195:R216" si="332">N195</f>
        <v>-20</v>
      </c>
      <c r="S195" s="581">
        <f t="shared" ref="S195:S216" si="333">O195</f>
        <v>0</v>
      </c>
      <c r="T195" s="581">
        <f t="shared" ref="T195:T216" si="334">P195</f>
        <v>20</v>
      </c>
      <c r="U195" s="581">
        <f t="shared" ref="U195:U216" si="335">Q195</f>
        <v>0</v>
      </c>
      <c r="V195" s="581">
        <f t="shared" ref="V195:V216" si="336">R195</f>
        <v>-20</v>
      </c>
      <c r="W195" s="581">
        <f t="shared" ref="W195:W216" si="337">S195</f>
        <v>0</v>
      </c>
      <c r="X195" s="581">
        <f t="shared" ref="X195:X216" si="338">T195</f>
        <v>20</v>
      </c>
      <c r="Y195" s="581">
        <f t="shared" ref="Y195:Y216" si="339">U195</f>
        <v>0</v>
      </c>
      <c r="Z195" s="581">
        <f t="shared" ref="Z195:Z216" si="340">V195</f>
        <v>-20</v>
      </c>
      <c r="AA195" s="581">
        <f t="shared" ref="AA195:AA216" si="341">W195</f>
        <v>0</v>
      </c>
      <c r="AB195" s="581">
        <f t="shared" ref="AB195:AB216" si="342">X195</f>
        <v>20</v>
      </c>
      <c r="AC195" s="581">
        <f t="shared" ref="AC195:AC216" si="343">Y195</f>
        <v>0</v>
      </c>
      <c r="AD195" s="581">
        <f t="shared" ref="AD195:AD216" si="344">Z195</f>
        <v>-20</v>
      </c>
      <c r="AE195" s="581">
        <f t="shared" ref="AE195:AE216" si="345">AA195</f>
        <v>0</v>
      </c>
      <c r="AF195" s="581">
        <f t="shared" ref="AF195:AF216" si="346">AB195</f>
        <v>20</v>
      </c>
      <c r="AG195" s="581">
        <f t="shared" ref="AG195:AG216" si="347">AC195</f>
        <v>0</v>
      </c>
      <c r="AH195" s="581">
        <f t="shared" ref="AH195:AH216" si="348">AD195</f>
        <v>-20</v>
      </c>
      <c r="AI195" s="581">
        <f t="shared" ref="AI195:AI216" si="349">AE195</f>
        <v>0</v>
      </c>
      <c r="AJ195" s="581">
        <f t="shared" ref="AJ195:AJ216" si="350">AF195</f>
        <v>20</v>
      </c>
      <c r="AK195" s="581">
        <f t="shared" ref="AK195:AK216" si="351">AG195</f>
        <v>0</v>
      </c>
      <c r="AL195" s="581">
        <f t="shared" ref="AL195:AL216" si="352">AH195</f>
        <v>-20</v>
      </c>
      <c r="AM195" s="581">
        <f t="shared" ref="AM195:AM216" si="353">AI195</f>
        <v>0</v>
      </c>
      <c r="AN195" s="581">
        <f t="shared" ref="AN195:AN216" si="354">AJ195</f>
        <v>20</v>
      </c>
      <c r="AO195" s="581">
        <f t="shared" ref="AO195:AO216" si="355">AK195</f>
        <v>0</v>
      </c>
      <c r="AP195" s="581">
        <f t="shared" ref="AP195:AP216" si="356">AL195</f>
        <v>-20</v>
      </c>
      <c r="AQ195" s="581">
        <f t="shared" ref="AQ195:AQ216" si="357">AM195</f>
        <v>0</v>
      </c>
      <c r="AR195" s="581">
        <f t="shared" ref="AR195:AR216" si="358">AN195</f>
        <v>20</v>
      </c>
      <c r="AS195" s="581">
        <f t="shared" ref="AS195:AS216" si="359">AO195</f>
        <v>0</v>
      </c>
      <c r="AT195" s="581">
        <f t="shared" ref="AT195:AT216" si="360">AP195</f>
        <v>-20</v>
      </c>
      <c r="AU195" s="581">
        <f t="shared" ref="AU195:AU216" si="361">AQ195</f>
        <v>0</v>
      </c>
      <c r="AV195" s="581">
        <f t="shared" ref="AV195:AV216" si="362">AR195</f>
        <v>20</v>
      </c>
      <c r="AW195" s="581">
        <f t="shared" ref="AW195:AW216" si="363">AS195</f>
        <v>0</v>
      </c>
      <c r="AX195" s="581">
        <f t="shared" ref="AX195:AX216" si="364">AT195</f>
        <v>-20</v>
      </c>
      <c r="AY195" s="581">
        <f t="shared" ref="AY195:AY216" si="365">AU195</f>
        <v>0</v>
      </c>
      <c r="AZ195" s="581">
        <f t="shared" ref="AZ195:AZ216" si="366">AV195</f>
        <v>20</v>
      </c>
      <c r="BA195" s="581">
        <f t="shared" ref="BA195:BA216" si="367">AW195</f>
        <v>0</v>
      </c>
      <c r="BB195" s="581">
        <f t="shared" ref="BB195:BB216" si="368">AX195</f>
        <v>-20</v>
      </c>
      <c r="BC195" s="581">
        <f t="shared" ref="BC195:BC216" si="369">AY195</f>
        <v>0</v>
      </c>
      <c r="BD195" s="581">
        <f t="shared" ref="BD195:BD216" si="370">AZ195</f>
        <v>20</v>
      </c>
      <c r="BE195" s="581">
        <f t="shared" ref="BE195:BE216" si="371">BA195</f>
        <v>0</v>
      </c>
      <c r="BF195" s="581">
        <f>H195*((Resultat_liste!$M197+20)/20)+Resultat_liste!$J197</f>
        <v>27</v>
      </c>
      <c r="BG195" s="581">
        <f>I195*((Resultat_liste!$M197+20)/20)+Resultat_liste!$J197</f>
        <v>0</v>
      </c>
      <c r="BH195" s="581">
        <f>J195*((Resultat_liste!$M197+20)/20)+Resultat_liste!$J197</f>
        <v>-27</v>
      </c>
      <c r="BI195" s="581">
        <f>K195*((Resultat_liste!$M197+20)/20)+Resultat_liste!$J197</f>
        <v>0</v>
      </c>
      <c r="BJ195" s="581">
        <f>L195*((Resultat_liste!$M197+20)/20)+Resultat_liste!$J197</f>
        <v>27</v>
      </c>
      <c r="BK195" s="581">
        <f>M195*((Resultat_liste!$M197+20)/20)+Resultat_liste!$J197</f>
        <v>0</v>
      </c>
      <c r="BL195" s="581">
        <f>N195*((Resultat_liste!$M197+20)/20)+Resultat_liste!$J197</f>
        <v>-27</v>
      </c>
      <c r="BM195" s="581">
        <f>O195*((Resultat_liste!$M197+20)/20)+Resultat_liste!$J197</f>
        <v>0</v>
      </c>
      <c r="BN195" s="581">
        <f>P195*((Resultat_liste!$M197+20)/20)+Resultat_liste!$J197</f>
        <v>27</v>
      </c>
      <c r="BO195" s="581">
        <f>Q195*((Resultat_liste!$M197+20)/20)+Resultat_liste!$J197</f>
        <v>0</v>
      </c>
      <c r="BP195" s="581">
        <f>R195*((Resultat_liste!$M197+20)/20)+Resultat_liste!$J197</f>
        <v>-27</v>
      </c>
      <c r="BQ195" s="581">
        <f>S195*((Resultat_liste!$M197+20)/20)+Resultat_liste!$J197</f>
        <v>0</v>
      </c>
      <c r="BR195" s="581">
        <f>T195*((Resultat_liste!$M197+20)/20)+Resultat_liste!$J197</f>
        <v>27</v>
      </c>
      <c r="BS195" s="581">
        <f>U195*((Resultat_liste!$M197+20)/20)+Resultat_liste!$J197</f>
        <v>0</v>
      </c>
      <c r="BT195" s="581">
        <f>V195*((Resultat_liste!$M197+20)/20)+Resultat_liste!$J197</f>
        <v>-27</v>
      </c>
      <c r="BU195" s="581">
        <f>W195*((Resultat_liste!$M197+20)/20)+Resultat_liste!$J197</f>
        <v>0</v>
      </c>
      <c r="BV195" s="581">
        <f>X195*((Resultat_liste!$M197+20)/20)+Resultat_liste!$J197</f>
        <v>27</v>
      </c>
      <c r="BW195" s="581">
        <f>Y195*((Resultat_liste!$M197+20)/20)+Resultat_liste!$J197</f>
        <v>0</v>
      </c>
      <c r="BX195" s="581">
        <f>Z195*((Resultat_liste!$M197+20)/20)+Resultat_liste!$J197</f>
        <v>-27</v>
      </c>
      <c r="BY195" s="581">
        <f>AA195*((Resultat_liste!$M197+20)/20)+Resultat_liste!$J197</f>
        <v>0</v>
      </c>
      <c r="BZ195" s="581">
        <f>AB195*((Resultat_liste!$M197+20)/20)+Resultat_liste!$J197</f>
        <v>27</v>
      </c>
      <c r="CA195" s="581">
        <f>AC195*((Resultat_liste!$M197+20)/20)+Resultat_liste!$J197</f>
        <v>0</v>
      </c>
      <c r="CB195" s="581">
        <f>AD195*((Resultat_liste!$M197+20)/20)+Resultat_liste!$J197</f>
        <v>-27</v>
      </c>
      <c r="CC195" s="581">
        <f>AE195*((Resultat_liste!$M197+20)/20)+Resultat_liste!$J197</f>
        <v>0</v>
      </c>
      <c r="CD195" s="581">
        <f>AF195*((Resultat_liste!$M197+20)/20)+Resultat_liste!$J197</f>
        <v>27</v>
      </c>
      <c r="CE195" s="581">
        <f>AG195*((Resultat_liste!$M197+20)/20)+Resultat_liste!$J197</f>
        <v>0</v>
      </c>
      <c r="CF195" s="581">
        <f>AH195*((Resultat_liste!$M197+20)/20)+Resultat_liste!$J197</f>
        <v>-27</v>
      </c>
      <c r="CG195" s="581">
        <f>AI195*((Resultat_liste!$M197+20)/20)+Resultat_liste!$J197</f>
        <v>0</v>
      </c>
      <c r="CH195" s="581">
        <f>AJ195*((Resultat_liste!$M197+20)/20)+Resultat_liste!$J197</f>
        <v>27</v>
      </c>
      <c r="CI195" s="581">
        <f>AK195*((Resultat_liste!$M197+20)/20)+Resultat_liste!$J197</f>
        <v>0</v>
      </c>
      <c r="CJ195" s="581">
        <f>AL195*((Resultat_liste!$M197+20)/20)+Resultat_liste!$J197</f>
        <v>-27</v>
      </c>
      <c r="CK195" s="581">
        <f>AM195*((Resultat_liste!$M197+20)/20)+Resultat_liste!$J197</f>
        <v>0</v>
      </c>
      <c r="CL195" s="581">
        <f>AN195*((Resultat_liste!$M197+20)/20)+Resultat_liste!$J197</f>
        <v>27</v>
      </c>
      <c r="CM195" s="581">
        <f>AO195*((Resultat_liste!$M197+20)/20)+Resultat_liste!$J197</f>
        <v>0</v>
      </c>
      <c r="CN195" s="581">
        <f>AP195*((Resultat_liste!$M197+20)/20)+Resultat_liste!$J197</f>
        <v>-27</v>
      </c>
      <c r="CO195" s="581">
        <f>AQ195*((Resultat_liste!$M197+20)/20)+Resultat_liste!$J197</f>
        <v>0</v>
      </c>
      <c r="CP195" s="581">
        <f>AR195*((Resultat_liste!$M197+20)/20)+Resultat_liste!$J197</f>
        <v>27</v>
      </c>
      <c r="CQ195" s="581">
        <f>AS195*((Resultat_liste!$M197+20)/20)+Resultat_liste!$J197</f>
        <v>0</v>
      </c>
      <c r="CR195" s="581">
        <f>AT195*((Resultat_liste!$M197+20)/20)+Resultat_liste!$J197</f>
        <v>-27</v>
      </c>
      <c r="CS195" s="581">
        <f>AU195*((Resultat_liste!$M197+20)/20)+Resultat_liste!$J197</f>
        <v>0</v>
      </c>
      <c r="CT195" s="581">
        <f>AV195*((Resultat_liste!$M197+20)/20)+Resultat_liste!$J197</f>
        <v>27</v>
      </c>
      <c r="CU195" s="581">
        <f>AW195*((Resultat_liste!$M197+20)/20)+Resultat_liste!$J197</f>
        <v>0</v>
      </c>
      <c r="CV195" s="581">
        <f>AX195*((Resultat_liste!$M197+20)/20)+Resultat_liste!$J197</f>
        <v>-27</v>
      </c>
      <c r="CW195" s="581">
        <f>AY195*((Resultat_liste!$M197+20)/20)+Resultat_liste!$J197</f>
        <v>0</v>
      </c>
      <c r="CX195" s="581">
        <f>AZ195*((Resultat_liste!$M197+20)/20)+Resultat_liste!$J197</f>
        <v>27</v>
      </c>
      <c r="CY195" s="581">
        <f>BA195*((Resultat_liste!$M197+20)/20)+Resultat_liste!$J197</f>
        <v>0</v>
      </c>
      <c r="CZ195" s="581">
        <f>BB195*((Resultat_liste!$M197+20)/20)+Resultat_liste!$J197</f>
        <v>-27</v>
      </c>
      <c r="DA195" s="581">
        <f>BC195*((Resultat_liste!$M197+20)/20)+Resultat_liste!$J197</f>
        <v>0</v>
      </c>
      <c r="DB195" s="581">
        <f>BD195*((Resultat_liste!$M197+20)/20)+Resultat_liste!$J197</f>
        <v>27</v>
      </c>
      <c r="DC195" s="581">
        <f>BE195*((Resultat_liste!$M197+20)/20)+Resultat_liste!$J197</f>
        <v>0</v>
      </c>
      <c r="DD195" s="581">
        <f>H195*((Resultat_liste!$Y197+20)/20)+Resultat_liste!$V197</f>
        <v>25</v>
      </c>
      <c r="DE195" s="581">
        <f>I195*((Resultat_liste!$Y197+20)/20)+Resultat_liste!$V197</f>
        <v>0</v>
      </c>
      <c r="DF195" s="581">
        <f>J195*((Resultat_liste!$Y197+20)/20)+Resultat_liste!$V197</f>
        <v>-25</v>
      </c>
      <c r="DG195" s="581">
        <f>K195*((Resultat_liste!$Y197+20)/20)+Resultat_liste!$V197</f>
        <v>0</v>
      </c>
      <c r="DH195" s="581">
        <f>L195*((Resultat_liste!$Y197+20)/20)+Resultat_liste!$V197</f>
        <v>25</v>
      </c>
      <c r="DI195" s="581">
        <f>M195*((Resultat_liste!$Y197+20)/20)+Resultat_liste!$V197</f>
        <v>0</v>
      </c>
      <c r="DJ195" s="581">
        <f>N195*((Resultat_liste!$Y197+20)/20)+Resultat_liste!$V197</f>
        <v>-25</v>
      </c>
      <c r="DK195" s="581">
        <f>O195*((Resultat_liste!$Y197+20)/20)+Resultat_liste!$V197</f>
        <v>0</v>
      </c>
      <c r="DL195" s="581">
        <f>P195*((Resultat_liste!$Y197+20)/20)+Resultat_liste!$V197</f>
        <v>25</v>
      </c>
      <c r="DM195" s="581">
        <f>Q195*((Resultat_liste!$Y197+20)/20)+Resultat_liste!$V197</f>
        <v>0</v>
      </c>
      <c r="DN195" s="581">
        <f>R195*((Resultat_liste!$Y197+20)/20)+Resultat_liste!$V197</f>
        <v>-25</v>
      </c>
      <c r="DO195" s="581">
        <f>S195*((Resultat_liste!$Y197+20)/20)+Resultat_liste!$V197</f>
        <v>0</v>
      </c>
      <c r="DP195" s="581">
        <f>T195*((Resultat_liste!$Y197+20)/20)+Resultat_liste!$V197</f>
        <v>25</v>
      </c>
      <c r="DQ195" s="581">
        <f>U195*((Resultat_liste!$Y197+20)/20)+Resultat_liste!$V197</f>
        <v>0</v>
      </c>
      <c r="DR195" s="581">
        <f>V195*((Resultat_liste!$Y197+20)/20)+Resultat_liste!$V197</f>
        <v>-25</v>
      </c>
      <c r="DS195" s="581">
        <f>W195*((Resultat_liste!$Y197+20)/20)+Resultat_liste!$V197</f>
        <v>0</v>
      </c>
      <c r="DT195" s="581">
        <f>X195*((Resultat_liste!$Y197+20)/20)+Resultat_liste!$V197</f>
        <v>25</v>
      </c>
      <c r="DU195" s="581">
        <f>Y195*((Resultat_liste!$Y197+20)/20)+Resultat_liste!$V197</f>
        <v>0</v>
      </c>
      <c r="DV195" s="581">
        <f>Z195*((Resultat_liste!$Y197+20)/20)+Resultat_liste!$V197</f>
        <v>-25</v>
      </c>
      <c r="DW195" s="581">
        <f>AA195*((Resultat_liste!$Y197+20)/20)+Resultat_liste!$V197</f>
        <v>0</v>
      </c>
      <c r="DX195" s="581">
        <f>AB195*((Resultat_liste!$Y197+20)/20)+Resultat_liste!$V197</f>
        <v>25</v>
      </c>
      <c r="DY195" s="581">
        <f>AC195*((Resultat_liste!$Y197+20)/20)+Resultat_liste!$V197</f>
        <v>0</v>
      </c>
      <c r="DZ195" s="581">
        <f>AD195*((Resultat_liste!$Y197+20)/20)+Resultat_liste!$V197</f>
        <v>-25</v>
      </c>
      <c r="EA195" s="581">
        <f>AE195*((Resultat_liste!$Y197+20)/20)+Resultat_liste!$V197</f>
        <v>0</v>
      </c>
      <c r="EB195" s="581">
        <f>AF195*((Resultat_liste!$Y197+20)/20)+Resultat_liste!$V197</f>
        <v>25</v>
      </c>
      <c r="EC195" s="581">
        <f>AG195*((Resultat_liste!$Y197+20)/20)+Resultat_liste!$V197</f>
        <v>0</v>
      </c>
      <c r="ED195" s="581">
        <f>AH195*((Resultat_liste!$Y197+20)/20)+Resultat_liste!$V197</f>
        <v>-25</v>
      </c>
      <c r="EE195" s="581">
        <f>AI195*((Resultat_liste!$Y197+20)/20)+Resultat_liste!$V197</f>
        <v>0</v>
      </c>
      <c r="EF195" s="581">
        <f>AJ195*((Resultat_liste!$Y197+20)/20)+Resultat_liste!$V197</f>
        <v>25</v>
      </c>
      <c r="EG195" s="581">
        <f>AK195*((Resultat_liste!$Y197+20)/20)+Resultat_liste!$V197</f>
        <v>0</v>
      </c>
      <c r="EH195" s="581">
        <f>AL195*((Resultat_liste!$Y197+20)/20)+Resultat_liste!$V197</f>
        <v>-25</v>
      </c>
      <c r="EI195" s="581">
        <f>AM195*((Resultat_liste!$Y197+20)/20)+Resultat_liste!$V197</f>
        <v>0</v>
      </c>
      <c r="EJ195" s="581">
        <f>AN195*((Resultat_liste!$Y197+20)/20)+Resultat_liste!$V197</f>
        <v>25</v>
      </c>
      <c r="EK195" s="581">
        <f>AO195*((Resultat_liste!$Y197+20)/20)+Resultat_liste!$V197</f>
        <v>0</v>
      </c>
      <c r="EL195" s="581">
        <f>AP195*((Resultat_liste!$Y197+20)/20)+Resultat_liste!$V197</f>
        <v>-25</v>
      </c>
      <c r="EM195" s="581">
        <f>AQ195*((Resultat_liste!$Y197+20)/20)+Resultat_liste!$V197</f>
        <v>0</v>
      </c>
      <c r="EN195" s="581">
        <f>AR195*((Resultat_liste!$Y197+20)/20)+Resultat_liste!$V197</f>
        <v>25</v>
      </c>
      <c r="EO195" s="581">
        <f>AS195*((Resultat_liste!$Y197+20)/20)+Resultat_liste!$V197</f>
        <v>0</v>
      </c>
      <c r="EP195" s="581">
        <f>AT195*((Resultat_liste!$Y197+20)/20)+Resultat_liste!$V197</f>
        <v>-25</v>
      </c>
      <c r="EQ195" s="581">
        <f>AU195*((Resultat_liste!$Y197+20)/20)+Resultat_liste!$V197</f>
        <v>0</v>
      </c>
      <c r="ER195" s="581">
        <f>AV195*((Resultat_liste!$Y197+20)/20)+Resultat_liste!$V197</f>
        <v>25</v>
      </c>
      <c r="ES195" s="581">
        <f>AW195*((Resultat_liste!$Y197+20)/20)+Resultat_liste!$V197</f>
        <v>0</v>
      </c>
      <c r="ET195" s="581">
        <f>AX195*((Resultat_liste!$Y197+20)/20)+Resultat_liste!$V197</f>
        <v>-25</v>
      </c>
      <c r="EU195" s="581">
        <f>AY195*((Resultat_liste!$Y197+20)/20)+Resultat_liste!$V197</f>
        <v>0</v>
      </c>
      <c r="EV195" s="581">
        <f>AZ195*((Resultat_liste!$Y197+20)/20)+Resultat_liste!$V197</f>
        <v>25</v>
      </c>
      <c r="EW195" s="581">
        <f>BA195*((Resultat_liste!$Y197+20)/20)+Resultat_liste!$V197</f>
        <v>0</v>
      </c>
      <c r="EX195" s="581">
        <f>BB195*((Resultat_liste!$Y197+20)/20)+Resultat_liste!$V197</f>
        <v>-25</v>
      </c>
      <c r="EY195" s="581">
        <f>BC195*((Resultat_liste!$Y197+20)/20)+Resultat_liste!$V197</f>
        <v>0</v>
      </c>
      <c r="EZ195" s="581">
        <f>BD195*((Resultat_liste!$Y197+20)/20)+Resultat_liste!$V197</f>
        <v>25</v>
      </c>
      <c r="FA195" s="581">
        <f>BE195*((Resultat_liste!$Y197+20)/20)+Resultat_liste!$V197</f>
        <v>0</v>
      </c>
      <c r="FB195" s="581">
        <f t="shared" ref="FB195:FB216" si="372">H195</f>
        <v>20</v>
      </c>
      <c r="FC195" s="581">
        <f t="shared" ref="FC195:FC216" si="373">I195</f>
        <v>0</v>
      </c>
      <c r="FD195" s="581">
        <f t="shared" ref="FD195:FD216" si="374">J195</f>
        <v>-20</v>
      </c>
      <c r="FE195" s="581">
        <f t="shared" ref="FE195:FE216" si="375">K195</f>
        <v>0</v>
      </c>
      <c r="FF195" s="581">
        <f t="shared" ref="FF195:FF216" si="376">L195</f>
        <v>20</v>
      </c>
      <c r="FG195" s="581">
        <f t="shared" ref="FG195:FG216" si="377">M195</f>
        <v>0</v>
      </c>
      <c r="FH195" s="581">
        <f t="shared" ref="FH195:FH216" si="378">N195</f>
        <v>-20</v>
      </c>
      <c r="FI195" s="581">
        <f t="shared" ref="FI195:FI216" si="379">O195</f>
        <v>0</v>
      </c>
      <c r="FJ195" s="581">
        <f t="shared" ref="FJ195:FJ216" si="380">P195</f>
        <v>20</v>
      </c>
      <c r="FK195" s="581">
        <f t="shared" ref="FK195:FK216" si="381">Q195</f>
        <v>0</v>
      </c>
      <c r="FL195" s="581">
        <f t="shared" ref="FL195:FL216" si="382">R195</f>
        <v>-20</v>
      </c>
      <c r="FM195" s="581">
        <f t="shared" ref="FM195:FM216" si="383">S195</f>
        <v>0</v>
      </c>
      <c r="FN195" s="581">
        <f t="shared" ref="FN195:FN216" si="384">T195</f>
        <v>20</v>
      </c>
      <c r="FO195" s="581">
        <f t="shared" ref="FO195:FO216" si="385">U195</f>
        <v>0</v>
      </c>
      <c r="FP195" s="581">
        <f t="shared" ref="FP195:FP216" si="386">V195</f>
        <v>-20</v>
      </c>
      <c r="FQ195" s="581">
        <f t="shared" ref="FQ195:FQ216" si="387">W195</f>
        <v>0</v>
      </c>
      <c r="FR195" s="581">
        <f t="shared" ref="FR195:FR216" si="388">X195</f>
        <v>20</v>
      </c>
      <c r="FS195" s="581">
        <f t="shared" ref="FS195:FS216" si="389">Y195</f>
        <v>0</v>
      </c>
      <c r="FT195" s="581">
        <f t="shared" ref="FT195:FT216" si="390">Z195</f>
        <v>-20</v>
      </c>
      <c r="FU195" s="581">
        <f t="shared" ref="FU195:FU216" si="391">AA195</f>
        <v>0</v>
      </c>
      <c r="FV195" s="581">
        <f t="shared" ref="FV195:FV216" si="392">AB195</f>
        <v>20</v>
      </c>
      <c r="FW195" s="581">
        <f t="shared" ref="FW195:FW216" si="393">AC195</f>
        <v>0</v>
      </c>
      <c r="FX195" s="581">
        <f t="shared" ref="FX195:FX216" si="394">AD195</f>
        <v>-20</v>
      </c>
      <c r="FY195" s="581">
        <f t="shared" ref="FY195:FY216" si="395">AE195</f>
        <v>0</v>
      </c>
      <c r="FZ195" s="581">
        <f t="shared" ref="FZ195:FZ216" si="396">AF195</f>
        <v>20</v>
      </c>
      <c r="GA195" s="581">
        <f t="shared" ref="GA195:GA216" si="397">AG195</f>
        <v>0</v>
      </c>
      <c r="GB195" s="581">
        <f t="shared" si="301"/>
        <v>-20</v>
      </c>
      <c r="GC195" s="581">
        <f t="shared" si="302"/>
        <v>0</v>
      </c>
      <c r="GD195" s="581">
        <f t="shared" si="303"/>
        <v>20</v>
      </c>
      <c r="GE195" s="581">
        <f t="shared" si="304"/>
        <v>0</v>
      </c>
      <c r="GF195" s="581">
        <f t="shared" si="305"/>
        <v>-20</v>
      </c>
      <c r="GG195" s="581">
        <f t="shared" si="306"/>
        <v>0</v>
      </c>
      <c r="GH195" s="581">
        <f t="shared" si="307"/>
        <v>20</v>
      </c>
      <c r="GI195" s="581">
        <f t="shared" si="308"/>
        <v>0</v>
      </c>
      <c r="GJ195" s="581">
        <f t="shared" si="309"/>
        <v>-20</v>
      </c>
      <c r="GK195" s="581">
        <f t="shared" si="310"/>
        <v>0</v>
      </c>
      <c r="GL195" s="581">
        <f t="shared" si="311"/>
        <v>20</v>
      </c>
      <c r="GM195" s="581">
        <f t="shared" si="312"/>
        <v>0</v>
      </c>
      <c r="GN195" s="581">
        <f t="shared" si="313"/>
        <v>-20</v>
      </c>
      <c r="GO195" s="581">
        <f t="shared" si="314"/>
        <v>0</v>
      </c>
      <c r="GP195" s="581">
        <f t="shared" si="315"/>
        <v>20</v>
      </c>
      <c r="GQ195" s="581">
        <f t="shared" si="316"/>
        <v>0</v>
      </c>
      <c r="GR195" s="581">
        <f t="shared" si="317"/>
        <v>-20</v>
      </c>
      <c r="GS195" s="581">
        <f t="shared" si="318"/>
        <v>0</v>
      </c>
      <c r="GT195" s="581">
        <f t="shared" si="319"/>
        <v>20</v>
      </c>
      <c r="GU195" s="581">
        <f t="shared" si="320"/>
        <v>0</v>
      </c>
      <c r="GV195" s="581">
        <f t="shared" si="321"/>
        <v>-20</v>
      </c>
      <c r="GW195" s="581">
        <f t="shared" si="322"/>
        <v>0</v>
      </c>
      <c r="GX195" s="581">
        <f t="shared" si="323"/>
        <v>20</v>
      </c>
      <c r="GY195" s="581">
        <f t="shared" si="324"/>
        <v>0</v>
      </c>
    </row>
    <row r="196" spans="1:207" ht="31.5" thickTop="1" thickBot="1" x14ac:dyDescent="0.3">
      <c r="A196" s="581">
        <v>1950</v>
      </c>
      <c r="B196" s="584" t="s">
        <v>141</v>
      </c>
      <c r="C196" s="581">
        <f t="shared" si="298"/>
        <v>26</v>
      </c>
      <c r="D196" s="581">
        <f t="shared" si="325"/>
        <v>2602</v>
      </c>
      <c r="E196" s="581">
        <v>1950</v>
      </c>
      <c r="F196" s="581">
        <f t="shared" ref="F196:F215" si="398">IF(C196=C195,F195+1,1)</f>
        <v>2</v>
      </c>
      <c r="G196" s="582" t="str">
        <f t="shared" si="300"/>
        <v>Blanc  scintillant</v>
      </c>
      <c r="H196" s="581">
        <v>20</v>
      </c>
      <c r="I196" s="581">
        <v>0</v>
      </c>
      <c r="J196" s="581">
        <v>-20</v>
      </c>
      <c r="K196" s="581">
        <v>0</v>
      </c>
      <c r="L196" s="581">
        <f t="shared" si="326"/>
        <v>20</v>
      </c>
      <c r="M196" s="581">
        <f t="shared" si="327"/>
        <v>0</v>
      </c>
      <c r="N196" s="581">
        <f t="shared" si="328"/>
        <v>-20</v>
      </c>
      <c r="O196" s="581">
        <f t="shared" si="329"/>
        <v>0</v>
      </c>
      <c r="P196" s="581">
        <f t="shared" si="330"/>
        <v>20</v>
      </c>
      <c r="Q196" s="581">
        <f t="shared" si="331"/>
        <v>0</v>
      </c>
      <c r="R196" s="581">
        <f t="shared" si="332"/>
        <v>-20</v>
      </c>
      <c r="S196" s="581">
        <f t="shared" si="333"/>
        <v>0</v>
      </c>
      <c r="T196" s="581">
        <f t="shared" si="334"/>
        <v>20</v>
      </c>
      <c r="U196" s="581">
        <f t="shared" si="335"/>
        <v>0</v>
      </c>
      <c r="V196" s="581">
        <f t="shared" si="336"/>
        <v>-20</v>
      </c>
      <c r="W196" s="581">
        <f t="shared" si="337"/>
        <v>0</v>
      </c>
      <c r="X196" s="581">
        <f t="shared" si="338"/>
        <v>20</v>
      </c>
      <c r="Y196" s="581">
        <f t="shared" si="339"/>
        <v>0</v>
      </c>
      <c r="Z196" s="581">
        <f t="shared" si="340"/>
        <v>-20</v>
      </c>
      <c r="AA196" s="581">
        <f t="shared" si="341"/>
        <v>0</v>
      </c>
      <c r="AB196" s="581">
        <f t="shared" si="342"/>
        <v>20</v>
      </c>
      <c r="AC196" s="581">
        <f t="shared" si="343"/>
        <v>0</v>
      </c>
      <c r="AD196" s="581">
        <f t="shared" si="344"/>
        <v>-20</v>
      </c>
      <c r="AE196" s="581">
        <f t="shared" si="345"/>
        <v>0</v>
      </c>
      <c r="AF196" s="581">
        <f t="shared" si="346"/>
        <v>20</v>
      </c>
      <c r="AG196" s="581">
        <f t="shared" si="347"/>
        <v>0</v>
      </c>
      <c r="AH196" s="581">
        <f t="shared" si="348"/>
        <v>-20</v>
      </c>
      <c r="AI196" s="581">
        <f t="shared" si="349"/>
        <v>0</v>
      </c>
      <c r="AJ196" s="581">
        <f t="shared" si="350"/>
        <v>20</v>
      </c>
      <c r="AK196" s="581">
        <f t="shared" si="351"/>
        <v>0</v>
      </c>
      <c r="AL196" s="581">
        <f t="shared" si="352"/>
        <v>-20</v>
      </c>
      <c r="AM196" s="581">
        <f t="shared" si="353"/>
        <v>0</v>
      </c>
      <c r="AN196" s="581">
        <f t="shared" si="354"/>
        <v>20</v>
      </c>
      <c r="AO196" s="581">
        <f t="shared" si="355"/>
        <v>0</v>
      </c>
      <c r="AP196" s="581">
        <f t="shared" si="356"/>
        <v>-20</v>
      </c>
      <c r="AQ196" s="581">
        <f t="shared" si="357"/>
        <v>0</v>
      </c>
      <c r="AR196" s="581">
        <f t="shared" si="358"/>
        <v>20</v>
      </c>
      <c r="AS196" s="581">
        <f t="shared" si="359"/>
        <v>0</v>
      </c>
      <c r="AT196" s="581">
        <f t="shared" si="360"/>
        <v>-20</v>
      </c>
      <c r="AU196" s="581">
        <f t="shared" si="361"/>
        <v>0</v>
      </c>
      <c r="AV196" s="581">
        <f t="shared" si="362"/>
        <v>20</v>
      </c>
      <c r="AW196" s="581">
        <f t="shared" si="363"/>
        <v>0</v>
      </c>
      <c r="AX196" s="581">
        <f t="shared" si="364"/>
        <v>-20</v>
      </c>
      <c r="AY196" s="581">
        <f t="shared" si="365"/>
        <v>0</v>
      </c>
      <c r="AZ196" s="581">
        <f t="shared" si="366"/>
        <v>20</v>
      </c>
      <c r="BA196" s="581">
        <f t="shared" si="367"/>
        <v>0</v>
      </c>
      <c r="BB196" s="581">
        <f t="shared" si="368"/>
        <v>-20</v>
      </c>
      <c r="BC196" s="581">
        <f t="shared" si="369"/>
        <v>0</v>
      </c>
      <c r="BD196" s="581">
        <f t="shared" si="370"/>
        <v>20</v>
      </c>
      <c r="BE196" s="581">
        <f t="shared" si="371"/>
        <v>0</v>
      </c>
      <c r="BF196" s="581">
        <f>H196*((Resultat_liste!$M198+20)/20)+Resultat_liste!$J198</f>
        <v>10</v>
      </c>
      <c r="BG196" s="581">
        <f>I196*((Resultat_liste!$M198+20)/20)+Resultat_liste!$J198</f>
        <v>0</v>
      </c>
      <c r="BH196" s="581">
        <f>J196*((Resultat_liste!$M198+20)/20)+Resultat_liste!$J198</f>
        <v>-10</v>
      </c>
      <c r="BI196" s="581">
        <f>K196*((Resultat_liste!$M198+20)/20)+Resultat_liste!$J198</f>
        <v>0</v>
      </c>
      <c r="BJ196" s="581">
        <f>L196*((Resultat_liste!$M198+20)/20)+Resultat_liste!$J198</f>
        <v>10</v>
      </c>
      <c r="BK196" s="581">
        <f>M196*((Resultat_liste!$M198+20)/20)+Resultat_liste!$J198</f>
        <v>0</v>
      </c>
      <c r="BL196" s="581">
        <f>N196*((Resultat_liste!$M198+20)/20)+Resultat_liste!$J198</f>
        <v>-10</v>
      </c>
      <c r="BM196" s="581">
        <f>O196*((Resultat_liste!$M198+20)/20)+Resultat_liste!$J198</f>
        <v>0</v>
      </c>
      <c r="BN196" s="581">
        <f>P196*((Resultat_liste!$M198+20)/20)+Resultat_liste!$J198</f>
        <v>10</v>
      </c>
      <c r="BO196" s="581">
        <f>Q196*((Resultat_liste!$M198+20)/20)+Resultat_liste!$J198</f>
        <v>0</v>
      </c>
      <c r="BP196" s="581">
        <f>R196*((Resultat_liste!$M198+20)/20)+Resultat_liste!$J198</f>
        <v>-10</v>
      </c>
      <c r="BQ196" s="581">
        <f>S196*((Resultat_liste!$M198+20)/20)+Resultat_liste!$J198</f>
        <v>0</v>
      </c>
      <c r="BR196" s="581">
        <f>T196*((Resultat_liste!$M198+20)/20)+Resultat_liste!$J198</f>
        <v>10</v>
      </c>
      <c r="BS196" s="581">
        <f>U196*((Resultat_liste!$M198+20)/20)+Resultat_liste!$J198</f>
        <v>0</v>
      </c>
      <c r="BT196" s="581">
        <f>V196*((Resultat_liste!$M198+20)/20)+Resultat_liste!$J198</f>
        <v>-10</v>
      </c>
      <c r="BU196" s="581">
        <f>W196*((Resultat_liste!$M198+20)/20)+Resultat_liste!$J198</f>
        <v>0</v>
      </c>
      <c r="BV196" s="581">
        <f>X196*((Resultat_liste!$M198+20)/20)+Resultat_liste!$J198</f>
        <v>10</v>
      </c>
      <c r="BW196" s="581">
        <f>Y196*((Resultat_liste!$M198+20)/20)+Resultat_liste!$J198</f>
        <v>0</v>
      </c>
      <c r="BX196" s="581">
        <f>Z196*((Resultat_liste!$M198+20)/20)+Resultat_liste!$J198</f>
        <v>-10</v>
      </c>
      <c r="BY196" s="581">
        <f>AA196*((Resultat_liste!$M198+20)/20)+Resultat_liste!$J198</f>
        <v>0</v>
      </c>
      <c r="BZ196" s="581">
        <f>AB196*((Resultat_liste!$M198+20)/20)+Resultat_liste!$J198</f>
        <v>10</v>
      </c>
      <c r="CA196" s="581">
        <f>AC196*((Resultat_liste!$M198+20)/20)+Resultat_liste!$J198</f>
        <v>0</v>
      </c>
      <c r="CB196" s="581">
        <f>AD196*((Resultat_liste!$M198+20)/20)+Resultat_liste!$J198</f>
        <v>-10</v>
      </c>
      <c r="CC196" s="581">
        <f>AE196*((Resultat_liste!$M198+20)/20)+Resultat_liste!$J198</f>
        <v>0</v>
      </c>
      <c r="CD196" s="581">
        <f>AF196*((Resultat_liste!$M198+20)/20)+Resultat_liste!$J198</f>
        <v>10</v>
      </c>
      <c r="CE196" s="581">
        <f>AG196*((Resultat_liste!$M198+20)/20)+Resultat_liste!$J198</f>
        <v>0</v>
      </c>
      <c r="CF196" s="581">
        <f>AH196*((Resultat_liste!$M198+20)/20)+Resultat_liste!$J198</f>
        <v>-10</v>
      </c>
      <c r="CG196" s="581">
        <f>AI196*((Resultat_liste!$M198+20)/20)+Resultat_liste!$J198</f>
        <v>0</v>
      </c>
      <c r="CH196" s="581">
        <f>AJ196*((Resultat_liste!$M198+20)/20)+Resultat_liste!$J198</f>
        <v>10</v>
      </c>
      <c r="CI196" s="581">
        <f>AK196*((Resultat_liste!$M198+20)/20)+Resultat_liste!$J198</f>
        <v>0</v>
      </c>
      <c r="CJ196" s="581">
        <f>AL196*((Resultat_liste!$M198+20)/20)+Resultat_liste!$J198</f>
        <v>-10</v>
      </c>
      <c r="CK196" s="581">
        <f>AM196*((Resultat_liste!$M198+20)/20)+Resultat_liste!$J198</f>
        <v>0</v>
      </c>
      <c r="CL196" s="581">
        <f>AN196*((Resultat_liste!$M198+20)/20)+Resultat_liste!$J198</f>
        <v>10</v>
      </c>
      <c r="CM196" s="581">
        <f>AO196*((Resultat_liste!$M198+20)/20)+Resultat_liste!$J198</f>
        <v>0</v>
      </c>
      <c r="CN196" s="581">
        <f>AP196*((Resultat_liste!$M198+20)/20)+Resultat_liste!$J198</f>
        <v>-10</v>
      </c>
      <c r="CO196" s="581">
        <f>AQ196*((Resultat_liste!$M198+20)/20)+Resultat_liste!$J198</f>
        <v>0</v>
      </c>
      <c r="CP196" s="581">
        <f>AR196*((Resultat_liste!$M198+20)/20)+Resultat_liste!$J198</f>
        <v>10</v>
      </c>
      <c r="CQ196" s="581">
        <f>AS196*((Resultat_liste!$M198+20)/20)+Resultat_liste!$J198</f>
        <v>0</v>
      </c>
      <c r="CR196" s="581">
        <f>AT196*((Resultat_liste!$M198+20)/20)+Resultat_liste!$J198</f>
        <v>-10</v>
      </c>
      <c r="CS196" s="581">
        <f>AU196*((Resultat_liste!$M198+20)/20)+Resultat_liste!$J198</f>
        <v>0</v>
      </c>
      <c r="CT196" s="581">
        <f>AV196*((Resultat_liste!$M198+20)/20)+Resultat_liste!$J198</f>
        <v>10</v>
      </c>
      <c r="CU196" s="581">
        <f>AW196*((Resultat_liste!$M198+20)/20)+Resultat_liste!$J198</f>
        <v>0</v>
      </c>
      <c r="CV196" s="581">
        <f>AX196*((Resultat_liste!$M198+20)/20)+Resultat_liste!$J198</f>
        <v>-10</v>
      </c>
      <c r="CW196" s="581">
        <f>AY196*((Resultat_liste!$M198+20)/20)+Resultat_liste!$J198</f>
        <v>0</v>
      </c>
      <c r="CX196" s="581">
        <f>AZ196*((Resultat_liste!$M198+20)/20)+Resultat_liste!$J198</f>
        <v>10</v>
      </c>
      <c r="CY196" s="581">
        <f>BA196*((Resultat_liste!$M198+20)/20)+Resultat_liste!$J198</f>
        <v>0</v>
      </c>
      <c r="CZ196" s="581">
        <f>BB196*((Resultat_liste!$M198+20)/20)+Resultat_liste!$J198</f>
        <v>-10</v>
      </c>
      <c r="DA196" s="581">
        <f>BC196*((Resultat_liste!$M198+20)/20)+Resultat_liste!$J198</f>
        <v>0</v>
      </c>
      <c r="DB196" s="581">
        <f>BD196*((Resultat_liste!$M198+20)/20)+Resultat_liste!$J198</f>
        <v>10</v>
      </c>
      <c r="DC196" s="581">
        <f>BE196*((Resultat_liste!$M198+20)/20)+Resultat_liste!$J198</f>
        <v>0</v>
      </c>
      <c r="DD196" s="581">
        <f>H196*((Resultat_liste!$Y198+20)/20)+Resultat_liste!$V198</f>
        <v>24</v>
      </c>
      <c r="DE196" s="581">
        <f>I196*((Resultat_liste!$Y198+20)/20)+Resultat_liste!$V198</f>
        <v>0</v>
      </c>
      <c r="DF196" s="581">
        <f>J196*((Resultat_liste!$Y198+20)/20)+Resultat_liste!$V198</f>
        <v>-24</v>
      </c>
      <c r="DG196" s="581">
        <f>K196*((Resultat_liste!$Y198+20)/20)+Resultat_liste!$V198</f>
        <v>0</v>
      </c>
      <c r="DH196" s="581">
        <f>L196*((Resultat_liste!$Y198+20)/20)+Resultat_liste!$V198</f>
        <v>24</v>
      </c>
      <c r="DI196" s="581">
        <f>M196*((Resultat_liste!$Y198+20)/20)+Resultat_liste!$V198</f>
        <v>0</v>
      </c>
      <c r="DJ196" s="581">
        <f>N196*((Resultat_liste!$Y198+20)/20)+Resultat_liste!$V198</f>
        <v>-24</v>
      </c>
      <c r="DK196" s="581">
        <f>O196*((Resultat_liste!$Y198+20)/20)+Resultat_liste!$V198</f>
        <v>0</v>
      </c>
      <c r="DL196" s="581">
        <f>P196*((Resultat_liste!$Y198+20)/20)+Resultat_liste!$V198</f>
        <v>24</v>
      </c>
      <c r="DM196" s="581">
        <f>Q196*((Resultat_liste!$Y198+20)/20)+Resultat_liste!$V198</f>
        <v>0</v>
      </c>
      <c r="DN196" s="581">
        <f>R196*((Resultat_liste!$Y198+20)/20)+Resultat_liste!$V198</f>
        <v>-24</v>
      </c>
      <c r="DO196" s="581">
        <f>S196*((Resultat_liste!$Y198+20)/20)+Resultat_liste!$V198</f>
        <v>0</v>
      </c>
      <c r="DP196" s="581">
        <f>T196*((Resultat_liste!$Y198+20)/20)+Resultat_liste!$V198</f>
        <v>24</v>
      </c>
      <c r="DQ196" s="581">
        <f>U196*((Resultat_liste!$Y198+20)/20)+Resultat_liste!$V198</f>
        <v>0</v>
      </c>
      <c r="DR196" s="581">
        <f>V196*((Resultat_liste!$Y198+20)/20)+Resultat_liste!$V198</f>
        <v>-24</v>
      </c>
      <c r="DS196" s="581">
        <f>W196*((Resultat_liste!$Y198+20)/20)+Resultat_liste!$V198</f>
        <v>0</v>
      </c>
      <c r="DT196" s="581">
        <f>X196*((Resultat_liste!$Y198+20)/20)+Resultat_liste!$V198</f>
        <v>24</v>
      </c>
      <c r="DU196" s="581">
        <f>Y196*((Resultat_liste!$Y198+20)/20)+Resultat_liste!$V198</f>
        <v>0</v>
      </c>
      <c r="DV196" s="581">
        <f>Z196*((Resultat_liste!$Y198+20)/20)+Resultat_liste!$V198</f>
        <v>-24</v>
      </c>
      <c r="DW196" s="581">
        <f>AA196*((Resultat_liste!$Y198+20)/20)+Resultat_liste!$V198</f>
        <v>0</v>
      </c>
      <c r="DX196" s="581">
        <f>AB196*((Resultat_liste!$Y198+20)/20)+Resultat_liste!$V198</f>
        <v>24</v>
      </c>
      <c r="DY196" s="581">
        <f>AC196*((Resultat_liste!$Y198+20)/20)+Resultat_liste!$V198</f>
        <v>0</v>
      </c>
      <c r="DZ196" s="581">
        <f>AD196*((Resultat_liste!$Y198+20)/20)+Resultat_liste!$V198</f>
        <v>-24</v>
      </c>
      <c r="EA196" s="581">
        <f>AE196*((Resultat_liste!$Y198+20)/20)+Resultat_liste!$V198</f>
        <v>0</v>
      </c>
      <c r="EB196" s="581">
        <f>AF196*((Resultat_liste!$Y198+20)/20)+Resultat_liste!$V198</f>
        <v>24</v>
      </c>
      <c r="EC196" s="581">
        <f>AG196*((Resultat_liste!$Y198+20)/20)+Resultat_liste!$V198</f>
        <v>0</v>
      </c>
      <c r="ED196" s="581">
        <f>AH196*((Resultat_liste!$Y198+20)/20)+Resultat_liste!$V198</f>
        <v>-24</v>
      </c>
      <c r="EE196" s="581">
        <f>AI196*((Resultat_liste!$Y198+20)/20)+Resultat_liste!$V198</f>
        <v>0</v>
      </c>
      <c r="EF196" s="581">
        <f>AJ196*((Resultat_liste!$Y198+20)/20)+Resultat_liste!$V198</f>
        <v>24</v>
      </c>
      <c r="EG196" s="581">
        <f>AK196*((Resultat_liste!$Y198+20)/20)+Resultat_liste!$V198</f>
        <v>0</v>
      </c>
      <c r="EH196" s="581">
        <f>AL196*((Resultat_liste!$Y198+20)/20)+Resultat_liste!$V198</f>
        <v>-24</v>
      </c>
      <c r="EI196" s="581">
        <f>AM196*((Resultat_liste!$Y198+20)/20)+Resultat_liste!$V198</f>
        <v>0</v>
      </c>
      <c r="EJ196" s="581">
        <f>AN196*((Resultat_liste!$Y198+20)/20)+Resultat_liste!$V198</f>
        <v>24</v>
      </c>
      <c r="EK196" s="581">
        <f>AO196*((Resultat_liste!$Y198+20)/20)+Resultat_liste!$V198</f>
        <v>0</v>
      </c>
      <c r="EL196" s="581">
        <f>AP196*((Resultat_liste!$Y198+20)/20)+Resultat_liste!$V198</f>
        <v>-24</v>
      </c>
      <c r="EM196" s="581">
        <f>AQ196*((Resultat_liste!$Y198+20)/20)+Resultat_liste!$V198</f>
        <v>0</v>
      </c>
      <c r="EN196" s="581">
        <f>AR196*((Resultat_liste!$Y198+20)/20)+Resultat_liste!$V198</f>
        <v>24</v>
      </c>
      <c r="EO196" s="581">
        <f>AS196*((Resultat_liste!$Y198+20)/20)+Resultat_liste!$V198</f>
        <v>0</v>
      </c>
      <c r="EP196" s="581">
        <f>AT196*((Resultat_liste!$Y198+20)/20)+Resultat_liste!$V198</f>
        <v>-24</v>
      </c>
      <c r="EQ196" s="581">
        <f>AU196*((Resultat_liste!$Y198+20)/20)+Resultat_liste!$V198</f>
        <v>0</v>
      </c>
      <c r="ER196" s="581">
        <f>AV196*((Resultat_liste!$Y198+20)/20)+Resultat_liste!$V198</f>
        <v>24</v>
      </c>
      <c r="ES196" s="581">
        <f>AW196*((Resultat_liste!$Y198+20)/20)+Resultat_liste!$V198</f>
        <v>0</v>
      </c>
      <c r="ET196" s="581">
        <f>AX196*((Resultat_liste!$Y198+20)/20)+Resultat_liste!$V198</f>
        <v>-24</v>
      </c>
      <c r="EU196" s="581">
        <f>AY196*((Resultat_liste!$Y198+20)/20)+Resultat_liste!$V198</f>
        <v>0</v>
      </c>
      <c r="EV196" s="581">
        <f>AZ196*((Resultat_liste!$Y198+20)/20)+Resultat_liste!$V198</f>
        <v>24</v>
      </c>
      <c r="EW196" s="581">
        <f>BA196*((Resultat_liste!$Y198+20)/20)+Resultat_liste!$V198</f>
        <v>0</v>
      </c>
      <c r="EX196" s="581">
        <f>BB196*((Resultat_liste!$Y198+20)/20)+Resultat_liste!$V198</f>
        <v>-24</v>
      </c>
      <c r="EY196" s="581">
        <f>BC196*((Resultat_liste!$Y198+20)/20)+Resultat_liste!$V198</f>
        <v>0</v>
      </c>
      <c r="EZ196" s="581">
        <f>BD196*((Resultat_liste!$Y198+20)/20)+Resultat_liste!$V198</f>
        <v>24</v>
      </c>
      <c r="FA196" s="581">
        <f>BE196*((Resultat_liste!$Y198+20)/20)+Resultat_liste!$V198</f>
        <v>0</v>
      </c>
      <c r="FB196" s="581">
        <f t="shared" si="372"/>
        <v>20</v>
      </c>
      <c r="FC196" s="581">
        <f t="shared" si="373"/>
        <v>0</v>
      </c>
      <c r="FD196" s="581">
        <f t="shared" si="374"/>
        <v>-20</v>
      </c>
      <c r="FE196" s="581">
        <f t="shared" si="375"/>
        <v>0</v>
      </c>
      <c r="FF196" s="581">
        <f t="shared" si="376"/>
        <v>20</v>
      </c>
      <c r="FG196" s="581">
        <f t="shared" si="377"/>
        <v>0</v>
      </c>
      <c r="FH196" s="581">
        <f t="shared" si="378"/>
        <v>-20</v>
      </c>
      <c r="FI196" s="581">
        <f t="shared" si="379"/>
        <v>0</v>
      </c>
      <c r="FJ196" s="581">
        <f t="shared" si="380"/>
        <v>20</v>
      </c>
      <c r="FK196" s="581">
        <f t="shared" si="381"/>
        <v>0</v>
      </c>
      <c r="FL196" s="581">
        <f t="shared" si="382"/>
        <v>-20</v>
      </c>
      <c r="FM196" s="581">
        <f t="shared" si="383"/>
        <v>0</v>
      </c>
      <c r="FN196" s="581">
        <f t="shared" si="384"/>
        <v>20</v>
      </c>
      <c r="FO196" s="581">
        <f t="shared" si="385"/>
        <v>0</v>
      </c>
      <c r="FP196" s="581">
        <f t="shared" si="386"/>
        <v>-20</v>
      </c>
      <c r="FQ196" s="581">
        <f t="shared" si="387"/>
        <v>0</v>
      </c>
      <c r="FR196" s="581">
        <f t="shared" si="388"/>
        <v>20</v>
      </c>
      <c r="FS196" s="581">
        <f t="shared" si="389"/>
        <v>0</v>
      </c>
      <c r="FT196" s="581">
        <f t="shared" si="390"/>
        <v>-20</v>
      </c>
      <c r="FU196" s="581">
        <f t="shared" si="391"/>
        <v>0</v>
      </c>
      <c r="FV196" s="581">
        <f t="shared" si="392"/>
        <v>20</v>
      </c>
      <c r="FW196" s="581">
        <f t="shared" si="393"/>
        <v>0</v>
      </c>
      <c r="FX196" s="581">
        <f t="shared" si="394"/>
        <v>-20</v>
      </c>
      <c r="FY196" s="581">
        <f t="shared" si="395"/>
        <v>0</v>
      </c>
      <c r="FZ196" s="581">
        <f t="shared" si="396"/>
        <v>20</v>
      </c>
      <c r="GA196" s="581">
        <f t="shared" si="397"/>
        <v>0</v>
      </c>
      <c r="GB196" s="581">
        <f t="shared" si="301"/>
        <v>-20</v>
      </c>
      <c r="GC196" s="581">
        <f t="shared" si="302"/>
        <v>0</v>
      </c>
      <c r="GD196" s="581">
        <f t="shared" si="303"/>
        <v>20</v>
      </c>
      <c r="GE196" s="581">
        <f t="shared" si="304"/>
        <v>0</v>
      </c>
      <c r="GF196" s="581">
        <f t="shared" si="305"/>
        <v>-20</v>
      </c>
      <c r="GG196" s="581">
        <f t="shared" si="306"/>
        <v>0</v>
      </c>
      <c r="GH196" s="581">
        <f t="shared" si="307"/>
        <v>20</v>
      </c>
      <c r="GI196" s="581">
        <f t="shared" si="308"/>
        <v>0</v>
      </c>
      <c r="GJ196" s="581">
        <f t="shared" si="309"/>
        <v>-20</v>
      </c>
      <c r="GK196" s="581">
        <f t="shared" si="310"/>
        <v>0</v>
      </c>
      <c r="GL196" s="581">
        <f t="shared" si="311"/>
        <v>20</v>
      </c>
      <c r="GM196" s="581">
        <f t="shared" si="312"/>
        <v>0</v>
      </c>
      <c r="GN196" s="581">
        <f t="shared" si="313"/>
        <v>-20</v>
      </c>
      <c r="GO196" s="581">
        <f t="shared" si="314"/>
        <v>0</v>
      </c>
      <c r="GP196" s="581">
        <f t="shared" si="315"/>
        <v>20</v>
      </c>
      <c r="GQ196" s="581">
        <f t="shared" si="316"/>
        <v>0</v>
      </c>
      <c r="GR196" s="581">
        <f t="shared" si="317"/>
        <v>-20</v>
      </c>
      <c r="GS196" s="581">
        <f t="shared" si="318"/>
        <v>0</v>
      </c>
      <c r="GT196" s="581">
        <f t="shared" si="319"/>
        <v>20</v>
      </c>
      <c r="GU196" s="581">
        <f t="shared" si="320"/>
        <v>0</v>
      </c>
      <c r="GV196" s="581">
        <f t="shared" si="321"/>
        <v>-20</v>
      </c>
      <c r="GW196" s="581">
        <f t="shared" si="322"/>
        <v>0</v>
      </c>
      <c r="GX196" s="581">
        <f t="shared" si="323"/>
        <v>20</v>
      </c>
      <c r="GY196" s="581">
        <f t="shared" si="324"/>
        <v>0</v>
      </c>
    </row>
    <row r="197" spans="1:207" ht="31.5" thickTop="1" thickBot="1" x14ac:dyDescent="0.3">
      <c r="A197" s="581">
        <v>1960</v>
      </c>
      <c r="B197" s="584" t="s">
        <v>141</v>
      </c>
      <c r="C197" s="581">
        <f t="shared" si="298"/>
        <v>26</v>
      </c>
      <c r="D197" s="581">
        <f t="shared" si="325"/>
        <v>2603</v>
      </c>
      <c r="E197" s="581">
        <v>1960</v>
      </c>
      <c r="F197" s="581">
        <f t="shared" si="398"/>
        <v>3</v>
      </c>
      <c r="G197" s="582" t="str">
        <f t="shared" si="300"/>
        <v>Blanc  scintillant</v>
      </c>
      <c r="H197" s="581">
        <v>20</v>
      </c>
      <c r="I197" s="581">
        <v>0</v>
      </c>
      <c r="J197" s="581">
        <v>-20</v>
      </c>
      <c r="K197" s="581">
        <v>0</v>
      </c>
      <c r="L197" s="581">
        <f t="shared" si="326"/>
        <v>20</v>
      </c>
      <c r="M197" s="581">
        <f t="shared" si="327"/>
        <v>0</v>
      </c>
      <c r="N197" s="581">
        <f t="shared" si="328"/>
        <v>-20</v>
      </c>
      <c r="O197" s="581">
        <f t="shared" si="329"/>
        <v>0</v>
      </c>
      <c r="P197" s="581">
        <f t="shared" si="330"/>
        <v>20</v>
      </c>
      <c r="Q197" s="581">
        <f t="shared" si="331"/>
        <v>0</v>
      </c>
      <c r="R197" s="581">
        <f t="shared" si="332"/>
        <v>-20</v>
      </c>
      <c r="S197" s="581">
        <f t="shared" si="333"/>
        <v>0</v>
      </c>
      <c r="T197" s="581">
        <f t="shared" si="334"/>
        <v>20</v>
      </c>
      <c r="U197" s="581">
        <f t="shared" si="335"/>
        <v>0</v>
      </c>
      <c r="V197" s="581">
        <f t="shared" si="336"/>
        <v>-20</v>
      </c>
      <c r="W197" s="581">
        <f t="shared" si="337"/>
        <v>0</v>
      </c>
      <c r="X197" s="581">
        <f t="shared" si="338"/>
        <v>20</v>
      </c>
      <c r="Y197" s="581">
        <f t="shared" si="339"/>
        <v>0</v>
      </c>
      <c r="Z197" s="581">
        <f t="shared" si="340"/>
        <v>-20</v>
      </c>
      <c r="AA197" s="581">
        <f t="shared" si="341"/>
        <v>0</v>
      </c>
      <c r="AB197" s="581">
        <f t="shared" si="342"/>
        <v>20</v>
      </c>
      <c r="AC197" s="581">
        <f t="shared" si="343"/>
        <v>0</v>
      </c>
      <c r="AD197" s="581">
        <f t="shared" si="344"/>
        <v>-20</v>
      </c>
      <c r="AE197" s="581">
        <f t="shared" si="345"/>
        <v>0</v>
      </c>
      <c r="AF197" s="581">
        <f t="shared" si="346"/>
        <v>20</v>
      </c>
      <c r="AG197" s="581">
        <f t="shared" si="347"/>
        <v>0</v>
      </c>
      <c r="AH197" s="581">
        <f t="shared" si="348"/>
        <v>-20</v>
      </c>
      <c r="AI197" s="581">
        <f t="shared" si="349"/>
        <v>0</v>
      </c>
      <c r="AJ197" s="581">
        <f t="shared" si="350"/>
        <v>20</v>
      </c>
      <c r="AK197" s="581">
        <f t="shared" si="351"/>
        <v>0</v>
      </c>
      <c r="AL197" s="581">
        <f t="shared" si="352"/>
        <v>-20</v>
      </c>
      <c r="AM197" s="581">
        <f t="shared" si="353"/>
        <v>0</v>
      </c>
      <c r="AN197" s="581">
        <f t="shared" si="354"/>
        <v>20</v>
      </c>
      <c r="AO197" s="581">
        <f t="shared" si="355"/>
        <v>0</v>
      </c>
      <c r="AP197" s="581">
        <f t="shared" si="356"/>
        <v>-20</v>
      </c>
      <c r="AQ197" s="581">
        <f t="shared" si="357"/>
        <v>0</v>
      </c>
      <c r="AR197" s="581">
        <f t="shared" si="358"/>
        <v>20</v>
      </c>
      <c r="AS197" s="581">
        <f t="shared" si="359"/>
        <v>0</v>
      </c>
      <c r="AT197" s="581">
        <f t="shared" si="360"/>
        <v>-20</v>
      </c>
      <c r="AU197" s="581">
        <f t="shared" si="361"/>
        <v>0</v>
      </c>
      <c r="AV197" s="581">
        <f t="shared" si="362"/>
        <v>20</v>
      </c>
      <c r="AW197" s="581">
        <f t="shared" si="363"/>
        <v>0</v>
      </c>
      <c r="AX197" s="581">
        <f t="shared" si="364"/>
        <v>-20</v>
      </c>
      <c r="AY197" s="581">
        <f t="shared" si="365"/>
        <v>0</v>
      </c>
      <c r="AZ197" s="581">
        <f t="shared" si="366"/>
        <v>20</v>
      </c>
      <c r="BA197" s="581">
        <f t="shared" si="367"/>
        <v>0</v>
      </c>
      <c r="BB197" s="581">
        <f t="shared" si="368"/>
        <v>-20</v>
      </c>
      <c r="BC197" s="581">
        <f t="shared" si="369"/>
        <v>0</v>
      </c>
      <c r="BD197" s="581">
        <f t="shared" si="370"/>
        <v>20</v>
      </c>
      <c r="BE197" s="581">
        <f t="shared" si="371"/>
        <v>0</v>
      </c>
      <c r="BF197" s="581">
        <f>H197*((Resultat_liste!$M199+20)/20)+Resultat_liste!$J199</f>
        <v>31</v>
      </c>
      <c r="BG197" s="581">
        <f>I197*((Resultat_liste!$M199+20)/20)+Resultat_liste!$J199</f>
        <v>3</v>
      </c>
      <c r="BH197" s="581">
        <f>J197*((Resultat_liste!$M199+20)/20)+Resultat_liste!$J199</f>
        <v>-25</v>
      </c>
      <c r="BI197" s="581">
        <f>K197*((Resultat_liste!$M199+20)/20)+Resultat_liste!$J199</f>
        <v>3</v>
      </c>
      <c r="BJ197" s="581">
        <f>L197*((Resultat_liste!$M199+20)/20)+Resultat_liste!$J199</f>
        <v>31</v>
      </c>
      <c r="BK197" s="581">
        <f>M197*((Resultat_liste!$M199+20)/20)+Resultat_liste!$J199</f>
        <v>3</v>
      </c>
      <c r="BL197" s="581">
        <f>N197*((Resultat_liste!$M199+20)/20)+Resultat_liste!$J199</f>
        <v>-25</v>
      </c>
      <c r="BM197" s="581">
        <f>O197*((Resultat_liste!$M199+20)/20)+Resultat_liste!$J199</f>
        <v>3</v>
      </c>
      <c r="BN197" s="581">
        <f>P197*((Resultat_liste!$M199+20)/20)+Resultat_liste!$J199</f>
        <v>31</v>
      </c>
      <c r="BO197" s="581">
        <f>Q197*((Resultat_liste!$M199+20)/20)+Resultat_liste!$J199</f>
        <v>3</v>
      </c>
      <c r="BP197" s="581">
        <f>R197*((Resultat_liste!$M199+20)/20)+Resultat_liste!$J199</f>
        <v>-25</v>
      </c>
      <c r="BQ197" s="581">
        <f>S197*((Resultat_liste!$M199+20)/20)+Resultat_liste!$J199</f>
        <v>3</v>
      </c>
      <c r="BR197" s="581">
        <f>T197*((Resultat_liste!$M199+20)/20)+Resultat_liste!$J199</f>
        <v>31</v>
      </c>
      <c r="BS197" s="581">
        <f>U197*((Resultat_liste!$M199+20)/20)+Resultat_liste!$J199</f>
        <v>3</v>
      </c>
      <c r="BT197" s="581">
        <f>V197*((Resultat_liste!$M199+20)/20)+Resultat_liste!$J199</f>
        <v>-25</v>
      </c>
      <c r="BU197" s="581">
        <f>W197*((Resultat_liste!$M199+20)/20)+Resultat_liste!$J199</f>
        <v>3</v>
      </c>
      <c r="BV197" s="581">
        <f>X197*((Resultat_liste!$M199+20)/20)+Resultat_liste!$J199</f>
        <v>31</v>
      </c>
      <c r="BW197" s="581">
        <f>Y197*((Resultat_liste!$M199+20)/20)+Resultat_liste!$J199</f>
        <v>3</v>
      </c>
      <c r="BX197" s="581">
        <f>Z197*((Resultat_liste!$M199+20)/20)+Resultat_liste!$J199</f>
        <v>-25</v>
      </c>
      <c r="BY197" s="581">
        <f>AA197*((Resultat_liste!$M199+20)/20)+Resultat_liste!$J199</f>
        <v>3</v>
      </c>
      <c r="BZ197" s="581">
        <f>AB197*((Resultat_liste!$M199+20)/20)+Resultat_liste!$J199</f>
        <v>31</v>
      </c>
      <c r="CA197" s="581">
        <f>AC197*((Resultat_liste!$M199+20)/20)+Resultat_liste!$J199</f>
        <v>3</v>
      </c>
      <c r="CB197" s="581">
        <f>AD197*((Resultat_liste!$M199+20)/20)+Resultat_liste!$J199</f>
        <v>-25</v>
      </c>
      <c r="CC197" s="581">
        <f>AE197*((Resultat_liste!$M199+20)/20)+Resultat_liste!$J199</f>
        <v>3</v>
      </c>
      <c r="CD197" s="581">
        <f>AF197*((Resultat_liste!$M199+20)/20)+Resultat_liste!$J199</f>
        <v>31</v>
      </c>
      <c r="CE197" s="581">
        <f>AG197*((Resultat_liste!$M199+20)/20)+Resultat_liste!$J199</f>
        <v>3</v>
      </c>
      <c r="CF197" s="581">
        <f>AH197*((Resultat_liste!$M199+20)/20)+Resultat_liste!$J199</f>
        <v>-25</v>
      </c>
      <c r="CG197" s="581">
        <f>AI197*((Resultat_liste!$M199+20)/20)+Resultat_liste!$J199</f>
        <v>3</v>
      </c>
      <c r="CH197" s="581">
        <f>AJ197*((Resultat_liste!$M199+20)/20)+Resultat_liste!$J199</f>
        <v>31</v>
      </c>
      <c r="CI197" s="581">
        <f>AK197*((Resultat_liste!$M199+20)/20)+Resultat_liste!$J199</f>
        <v>3</v>
      </c>
      <c r="CJ197" s="581">
        <f>AL197*((Resultat_liste!$M199+20)/20)+Resultat_liste!$J199</f>
        <v>-25</v>
      </c>
      <c r="CK197" s="581">
        <f>AM197*((Resultat_liste!$M199+20)/20)+Resultat_liste!$J199</f>
        <v>3</v>
      </c>
      <c r="CL197" s="581">
        <f>AN197*((Resultat_liste!$M199+20)/20)+Resultat_liste!$J199</f>
        <v>31</v>
      </c>
      <c r="CM197" s="581">
        <f>AO197*((Resultat_liste!$M199+20)/20)+Resultat_liste!$J199</f>
        <v>3</v>
      </c>
      <c r="CN197" s="581">
        <f>AP197*((Resultat_liste!$M199+20)/20)+Resultat_liste!$J199</f>
        <v>-25</v>
      </c>
      <c r="CO197" s="581">
        <f>AQ197*((Resultat_liste!$M199+20)/20)+Resultat_liste!$J199</f>
        <v>3</v>
      </c>
      <c r="CP197" s="581">
        <f>AR197*((Resultat_liste!$M199+20)/20)+Resultat_liste!$J199</f>
        <v>31</v>
      </c>
      <c r="CQ197" s="581">
        <f>AS197*((Resultat_liste!$M199+20)/20)+Resultat_liste!$J199</f>
        <v>3</v>
      </c>
      <c r="CR197" s="581">
        <f>AT197*((Resultat_liste!$M199+20)/20)+Resultat_liste!$J199</f>
        <v>-25</v>
      </c>
      <c r="CS197" s="581">
        <f>AU197*((Resultat_liste!$M199+20)/20)+Resultat_liste!$J199</f>
        <v>3</v>
      </c>
      <c r="CT197" s="581">
        <f>AV197*((Resultat_liste!$M199+20)/20)+Resultat_liste!$J199</f>
        <v>31</v>
      </c>
      <c r="CU197" s="581">
        <f>AW197*((Resultat_liste!$M199+20)/20)+Resultat_liste!$J199</f>
        <v>3</v>
      </c>
      <c r="CV197" s="581">
        <f>AX197*((Resultat_liste!$M199+20)/20)+Resultat_liste!$J199</f>
        <v>-25</v>
      </c>
      <c r="CW197" s="581">
        <f>AY197*((Resultat_liste!$M199+20)/20)+Resultat_liste!$J199</f>
        <v>3</v>
      </c>
      <c r="CX197" s="581">
        <f>AZ197*((Resultat_liste!$M199+20)/20)+Resultat_liste!$J199</f>
        <v>31</v>
      </c>
      <c r="CY197" s="581">
        <f>BA197*((Resultat_liste!$M199+20)/20)+Resultat_liste!$J199</f>
        <v>3</v>
      </c>
      <c r="CZ197" s="581">
        <f>BB197*((Resultat_liste!$M199+20)/20)+Resultat_liste!$J199</f>
        <v>-25</v>
      </c>
      <c r="DA197" s="581">
        <f>BC197*((Resultat_liste!$M199+20)/20)+Resultat_liste!$J199</f>
        <v>3</v>
      </c>
      <c r="DB197" s="581">
        <f>BD197*((Resultat_liste!$M199+20)/20)+Resultat_liste!$J199</f>
        <v>31</v>
      </c>
      <c r="DC197" s="581">
        <f>BE197*((Resultat_liste!$M199+20)/20)+Resultat_liste!$J199</f>
        <v>3</v>
      </c>
      <c r="DD197" s="581">
        <f>H197*((Resultat_liste!$Y199+20)/20)+Resultat_liste!$V199</f>
        <v>24</v>
      </c>
      <c r="DE197" s="581">
        <f>I197*((Resultat_liste!$Y199+20)/20)+Resultat_liste!$V199</f>
        <v>0</v>
      </c>
      <c r="DF197" s="581">
        <f>J197*((Resultat_liste!$Y199+20)/20)+Resultat_liste!$V199</f>
        <v>-24</v>
      </c>
      <c r="DG197" s="581">
        <f>K197*((Resultat_liste!$Y199+20)/20)+Resultat_liste!$V199</f>
        <v>0</v>
      </c>
      <c r="DH197" s="581">
        <f>L197*((Resultat_liste!$Y199+20)/20)+Resultat_liste!$V199</f>
        <v>24</v>
      </c>
      <c r="DI197" s="581">
        <f>M197*((Resultat_liste!$Y199+20)/20)+Resultat_liste!$V199</f>
        <v>0</v>
      </c>
      <c r="DJ197" s="581">
        <f>N197*((Resultat_liste!$Y199+20)/20)+Resultat_liste!$V199</f>
        <v>-24</v>
      </c>
      <c r="DK197" s="581">
        <f>O197*((Resultat_liste!$Y199+20)/20)+Resultat_liste!$V199</f>
        <v>0</v>
      </c>
      <c r="DL197" s="581">
        <f>P197*((Resultat_liste!$Y199+20)/20)+Resultat_liste!$V199</f>
        <v>24</v>
      </c>
      <c r="DM197" s="581">
        <f>Q197*((Resultat_liste!$Y199+20)/20)+Resultat_liste!$V199</f>
        <v>0</v>
      </c>
      <c r="DN197" s="581">
        <f>R197*((Resultat_liste!$Y199+20)/20)+Resultat_liste!$V199</f>
        <v>-24</v>
      </c>
      <c r="DO197" s="581">
        <f>S197*((Resultat_liste!$Y199+20)/20)+Resultat_liste!$V199</f>
        <v>0</v>
      </c>
      <c r="DP197" s="581">
        <f>T197*((Resultat_liste!$Y199+20)/20)+Resultat_liste!$V199</f>
        <v>24</v>
      </c>
      <c r="DQ197" s="581">
        <f>U197*((Resultat_liste!$Y199+20)/20)+Resultat_liste!$V199</f>
        <v>0</v>
      </c>
      <c r="DR197" s="581">
        <f>V197*((Resultat_liste!$Y199+20)/20)+Resultat_liste!$V199</f>
        <v>-24</v>
      </c>
      <c r="DS197" s="581">
        <f>W197*((Resultat_liste!$Y199+20)/20)+Resultat_liste!$V199</f>
        <v>0</v>
      </c>
      <c r="DT197" s="581">
        <f>X197*((Resultat_liste!$Y199+20)/20)+Resultat_liste!$V199</f>
        <v>24</v>
      </c>
      <c r="DU197" s="581">
        <f>Y197*((Resultat_liste!$Y199+20)/20)+Resultat_liste!$V199</f>
        <v>0</v>
      </c>
      <c r="DV197" s="581">
        <f>Z197*((Resultat_liste!$Y199+20)/20)+Resultat_liste!$V199</f>
        <v>-24</v>
      </c>
      <c r="DW197" s="581">
        <f>AA197*((Resultat_liste!$Y199+20)/20)+Resultat_liste!$V199</f>
        <v>0</v>
      </c>
      <c r="DX197" s="581">
        <f>AB197*((Resultat_liste!$Y199+20)/20)+Resultat_liste!$V199</f>
        <v>24</v>
      </c>
      <c r="DY197" s="581">
        <f>AC197*((Resultat_liste!$Y199+20)/20)+Resultat_liste!$V199</f>
        <v>0</v>
      </c>
      <c r="DZ197" s="581">
        <f>AD197*((Resultat_liste!$Y199+20)/20)+Resultat_liste!$V199</f>
        <v>-24</v>
      </c>
      <c r="EA197" s="581">
        <f>AE197*((Resultat_liste!$Y199+20)/20)+Resultat_liste!$V199</f>
        <v>0</v>
      </c>
      <c r="EB197" s="581">
        <f>AF197*((Resultat_liste!$Y199+20)/20)+Resultat_liste!$V199</f>
        <v>24</v>
      </c>
      <c r="EC197" s="581">
        <f>AG197*((Resultat_liste!$Y199+20)/20)+Resultat_liste!$V199</f>
        <v>0</v>
      </c>
      <c r="ED197" s="581">
        <f>AH197*((Resultat_liste!$Y199+20)/20)+Resultat_liste!$V199</f>
        <v>-24</v>
      </c>
      <c r="EE197" s="581">
        <f>AI197*((Resultat_liste!$Y199+20)/20)+Resultat_liste!$V199</f>
        <v>0</v>
      </c>
      <c r="EF197" s="581">
        <f>AJ197*((Resultat_liste!$Y199+20)/20)+Resultat_liste!$V199</f>
        <v>24</v>
      </c>
      <c r="EG197" s="581">
        <f>AK197*((Resultat_liste!$Y199+20)/20)+Resultat_liste!$V199</f>
        <v>0</v>
      </c>
      <c r="EH197" s="581">
        <f>AL197*((Resultat_liste!$Y199+20)/20)+Resultat_liste!$V199</f>
        <v>-24</v>
      </c>
      <c r="EI197" s="581">
        <f>AM197*((Resultat_liste!$Y199+20)/20)+Resultat_liste!$V199</f>
        <v>0</v>
      </c>
      <c r="EJ197" s="581">
        <f>AN197*((Resultat_liste!$Y199+20)/20)+Resultat_liste!$V199</f>
        <v>24</v>
      </c>
      <c r="EK197" s="581">
        <f>AO197*((Resultat_liste!$Y199+20)/20)+Resultat_liste!$V199</f>
        <v>0</v>
      </c>
      <c r="EL197" s="581">
        <f>AP197*((Resultat_liste!$Y199+20)/20)+Resultat_liste!$V199</f>
        <v>-24</v>
      </c>
      <c r="EM197" s="581">
        <f>AQ197*((Resultat_liste!$Y199+20)/20)+Resultat_liste!$V199</f>
        <v>0</v>
      </c>
      <c r="EN197" s="581">
        <f>AR197*((Resultat_liste!$Y199+20)/20)+Resultat_liste!$V199</f>
        <v>24</v>
      </c>
      <c r="EO197" s="581">
        <f>AS197*((Resultat_liste!$Y199+20)/20)+Resultat_liste!$V199</f>
        <v>0</v>
      </c>
      <c r="EP197" s="581">
        <f>AT197*((Resultat_liste!$Y199+20)/20)+Resultat_liste!$V199</f>
        <v>-24</v>
      </c>
      <c r="EQ197" s="581">
        <f>AU197*((Resultat_liste!$Y199+20)/20)+Resultat_liste!$V199</f>
        <v>0</v>
      </c>
      <c r="ER197" s="581">
        <f>AV197*((Resultat_liste!$Y199+20)/20)+Resultat_liste!$V199</f>
        <v>24</v>
      </c>
      <c r="ES197" s="581">
        <f>AW197*((Resultat_liste!$Y199+20)/20)+Resultat_liste!$V199</f>
        <v>0</v>
      </c>
      <c r="ET197" s="581">
        <f>AX197*((Resultat_liste!$Y199+20)/20)+Resultat_liste!$V199</f>
        <v>-24</v>
      </c>
      <c r="EU197" s="581">
        <f>AY197*((Resultat_liste!$Y199+20)/20)+Resultat_liste!$V199</f>
        <v>0</v>
      </c>
      <c r="EV197" s="581">
        <f>AZ197*((Resultat_liste!$Y199+20)/20)+Resultat_liste!$V199</f>
        <v>24</v>
      </c>
      <c r="EW197" s="581">
        <f>BA197*((Resultat_liste!$Y199+20)/20)+Resultat_liste!$V199</f>
        <v>0</v>
      </c>
      <c r="EX197" s="581">
        <f>BB197*((Resultat_liste!$Y199+20)/20)+Resultat_liste!$V199</f>
        <v>-24</v>
      </c>
      <c r="EY197" s="581">
        <f>BC197*((Resultat_liste!$Y199+20)/20)+Resultat_liste!$V199</f>
        <v>0</v>
      </c>
      <c r="EZ197" s="581">
        <f>BD197*((Resultat_liste!$Y199+20)/20)+Resultat_liste!$V199</f>
        <v>24</v>
      </c>
      <c r="FA197" s="581">
        <f>BE197*((Resultat_liste!$Y199+20)/20)+Resultat_liste!$V199</f>
        <v>0</v>
      </c>
      <c r="FB197" s="581">
        <f t="shared" si="372"/>
        <v>20</v>
      </c>
      <c r="FC197" s="581">
        <f t="shared" si="373"/>
        <v>0</v>
      </c>
      <c r="FD197" s="581">
        <f t="shared" si="374"/>
        <v>-20</v>
      </c>
      <c r="FE197" s="581">
        <f t="shared" si="375"/>
        <v>0</v>
      </c>
      <c r="FF197" s="581">
        <f t="shared" si="376"/>
        <v>20</v>
      </c>
      <c r="FG197" s="581">
        <f t="shared" si="377"/>
        <v>0</v>
      </c>
      <c r="FH197" s="581">
        <f t="shared" si="378"/>
        <v>-20</v>
      </c>
      <c r="FI197" s="581">
        <f t="shared" si="379"/>
        <v>0</v>
      </c>
      <c r="FJ197" s="581">
        <f t="shared" si="380"/>
        <v>20</v>
      </c>
      <c r="FK197" s="581">
        <f t="shared" si="381"/>
        <v>0</v>
      </c>
      <c r="FL197" s="581">
        <f t="shared" si="382"/>
        <v>-20</v>
      </c>
      <c r="FM197" s="581">
        <f t="shared" si="383"/>
        <v>0</v>
      </c>
      <c r="FN197" s="581">
        <f t="shared" si="384"/>
        <v>20</v>
      </c>
      <c r="FO197" s="581">
        <f t="shared" si="385"/>
        <v>0</v>
      </c>
      <c r="FP197" s="581">
        <f t="shared" si="386"/>
        <v>-20</v>
      </c>
      <c r="FQ197" s="581">
        <f t="shared" si="387"/>
        <v>0</v>
      </c>
      <c r="FR197" s="581">
        <f t="shared" si="388"/>
        <v>20</v>
      </c>
      <c r="FS197" s="581">
        <f t="shared" si="389"/>
        <v>0</v>
      </c>
      <c r="FT197" s="581">
        <f t="shared" si="390"/>
        <v>-20</v>
      </c>
      <c r="FU197" s="581">
        <f t="shared" si="391"/>
        <v>0</v>
      </c>
      <c r="FV197" s="581">
        <f t="shared" si="392"/>
        <v>20</v>
      </c>
      <c r="FW197" s="581">
        <f t="shared" si="393"/>
        <v>0</v>
      </c>
      <c r="FX197" s="581">
        <f t="shared" si="394"/>
        <v>-20</v>
      </c>
      <c r="FY197" s="581">
        <f t="shared" si="395"/>
        <v>0</v>
      </c>
      <c r="FZ197" s="581">
        <f t="shared" si="396"/>
        <v>20</v>
      </c>
      <c r="GA197" s="581">
        <f t="shared" si="397"/>
        <v>0</v>
      </c>
      <c r="GB197" s="581">
        <f t="shared" si="301"/>
        <v>-20</v>
      </c>
      <c r="GC197" s="581">
        <f t="shared" si="302"/>
        <v>0</v>
      </c>
      <c r="GD197" s="581">
        <f t="shared" si="303"/>
        <v>20</v>
      </c>
      <c r="GE197" s="581">
        <f t="shared" si="304"/>
        <v>0</v>
      </c>
      <c r="GF197" s="581">
        <f t="shared" si="305"/>
        <v>-20</v>
      </c>
      <c r="GG197" s="581">
        <f t="shared" si="306"/>
        <v>0</v>
      </c>
      <c r="GH197" s="581">
        <f t="shared" si="307"/>
        <v>20</v>
      </c>
      <c r="GI197" s="581">
        <f t="shared" si="308"/>
        <v>0</v>
      </c>
      <c r="GJ197" s="581">
        <f t="shared" si="309"/>
        <v>-20</v>
      </c>
      <c r="GK197" s="581">
        <f t="shared" si="310"/>
        <v>0</v>
      </c>
      <c r="GL197" s="581">
        <f t="shared" si="311"/>
        <v>20</v>
      </c>
      <c r="GM197" s="581">
        <f t="shared" si="312"/>
        <v>0</v>
      </c>
      <c r="GN197" s="581">
        <f t="shared" si="313"/>
        <v>-20</v>
      </c>
      <c r="GO197" s="581">
        <f t="shared" si="314"/>
        <v>0</v>
      </c>
      <c r="GP197" s="581">
        <f t="shared" si="315"/>
        <v>20</v>
      </c>
      <c r="GQ197" s="581">
        <f t="shared" si="316"/>
        <v>0</v>
      </c>
      <c r="GR197" s="581">
        <f t="shared" si="317"/>
        <v>-20</v>
      </c>
      <c r="GS197" s="581">
        <f t="shared" si="318"/>
        <v>0</v>
      </c>
      <c r="GT197" s="581">
        <f t="shared" si="319"/>
        <v>20</v>
      </c>
      <c r="GU197" s="581">
        <f t="shared" si="320"/>
        <v>0</v>
      </c>
      <c r="GV197" s="581">
        <f t="shared" si="321"/>
        <v>-20</v>
      </c>
      <c r="GW197" s="581">
        <f t="shared" si="322"/>
        <v>0</v>
      </c>
      <c r="GX197" s="581">
        <f t="shared" si="323"/>
        <v>20</v>
      </c>
      <c r="GY197" s="581">
        <f t="shared" si="324"/>
        <v>0</v>
      </c>
    </row>
    <row r="198" spans="1:207" ht="31.5" thickTop="1" thickBot="1" x14ac:dyDescent="0.3">
      <c r="A198" s="581">
        <v>1970</v>
      </c>
      <c r="B198" s="584" t="s">
        <v>141</v>
      </c>
      <c r="C198" s="581">
        <f t="shared" ref="C198:C216" si="399">IF(G198=G197,C197,C197+1)</f>
        <v>26</v>
      </c>
      <c r="D198" s="581">
        <f t="shared" si="325"/>
        <v>2604</v>
      </c>
      <c r="E198" s="581">
        <v>1970</v>
      </c>
      <c r="F198" s="581">
        <f t="shared" si="398"/>
        <v>4</v>
      </c>
      <c r="G198" s="582" t="str">
        <f t="shared" si="300"/>
        <v>Blanc  scintillant</v>
      </c>
      <c r="H198" s="581">
        <v>20</v>
      </c>
      <c r="I198" s="581">
        <v>0</v>
      </c>
      <c r="J198" s="581">
        <v>-20</v>
      </c>
      <c r="K198" s="581">
        <v>0</v>
      </c>
      <c r="L198" s="581">
        <f t="shared" si="326"/>
        <v>20</v>
      </c>
      <c r="M198" s="581">
        <f t="shared" si="327"/>
        <v>0</v>
      </c>
      <c r="N198" s="581">
        <f t="shared" si="328"/>
        <v>-20</v>
      </c>
      <c r="O198" s="581">
        <f t="shared" si="329"/>
        <v>0</v>
      </c>
      <c r="P198" s="581">
        <f t="shared" si="330"/>
        <v>20</v>
      </c>
      <c r="Q198" s="581">
        <f t="shared" si="331"/>
        <v>0</v>
      </c>
      <c r="R198" s="581">
        <f t="shared" si="332"/>
        <v>-20</v>
      </c>
      <c r="S198" s="581">
        <f t="shared" si="333"/>
        <v>0</v>
      </c>
      <c r="T198" s="581">
        <f t="shared" si="334"/>
        <v>20</v>
      </c>
      <c r="U198" s="581">
        <f t="shared" si="335"/>
        <v>0</v>
      </c>
      <c r="V198" s="581">
        <f t="shared" si="336"/>
        <v>-20</v>
      </c>
      <c r="W198" s="581">
        <f t="shared" si="337"/>
        <v>0</v>
      </c>
      <c r="X198" s="581">
        <f t="shared" si="338"/>
        <v>20</v>
      </c>
      <c r="Y198" s="581">
        <f t="shared" si="339"/>
        <v>0</v>
      </c>
      <c r="Z198" s="581">
        <f t="shared" si="340"/>
        <v>-20</v>
      </c>
      <c r="AA198" s="581">
        <f t="shared" si="341"/>
        <v>0</v>
      </c>
      <c r="AB198" s="581">
        <f t="shared" si="342"/>
        <v>20</v>
      </c>
      <c r="AC198" s="581">
        <f t="shared" si="343"/>
        <v>0</v>
      </c>
      <c r="AD198" s="581">
        <f t="shared" si="344"/>
        <v>-20</v>
      </c>
      <c r="AE198" s="581">
        <f t="shared" si="345"/>
        <v>0</v>
      </c>
      <c r="AF198" s="581">
        <f t="shared" si="346"/>
        <v>20</v>
      </c>
      <c r="AG198" s="581">
        <f t="shared" si="347"/>
        <v>0</v>
      </c>
      <c r="AH198" s="581">
        <f t="shared" si="348"/>
        <v>-20</v>
      </c>
      <c r="AI198" s="581">
        <f t="shared" si="349"/>
        <v>0</v>
      </c>
      <c r="AJ198" s="581">
        <f t="shared" si="350"/>
        <v>20</v>
      </c>
      <c r="AK198" s="581">
        <f t="shared" si="351"/>
        <v>0</v>
      </c>
      <c r="AL198" s="581">
        <f t="shared" si="352"/>
        <v>-20</v>
      </c>
      <c r="AM198" s="581">
        <f t="shared" si="353"/>
        <v>0</v>
      </c>
      <c r="AN198" s="581">
        <f t="shared" si="354"/>
        <v>20</v>
      </c>
      <c r="AO198" s="581">
        <f t="shared" si="355"/>
        <v>0</v>
      </c>
      <c r="AP198" s="581">
        <f t="shared" si="356"/>
        <v>-20</v>
      </c>
      <c r="AQ198" s="581">
        <f t="shared" si="357"/>
        <v>0</v>
      </c>
      <c r="AR198" s="581">
        <f t="shared" si="358"/>
        <v>20</v>
      </c>
      <c r="AS198" s="581">
        <f t="shared" si="359"/>
        <v>0</v>
      </c>
      <c r="AT198" s="581">
        <f t="shared" si="360"/>
        <v>-20</v>
      </c>
      <c r="AU198" s="581">
        <f t="shared" si="361"/>
        <v>0</v>
      </c>
      <c r="AV198" s="581">
        <f t="shared" si="362"/>
        <v>20</v>
      </c>
      <c r="AW198" s="581">
        <f t="shared" si="363"/>
        <v>0</v>
      </c>
      <c r="AX198" s="581">
        <f t="shared" si="364"/>
        <v>-20</v>
      </c>
      <c r="AY198" s="581">
        <f t="shared" si="365"/>
        <v>0</v>
      </c>
      <c r="AZ198" s="581">
        <f t="shared" si="366"/>
        <v>20</v>
      </c>
      <c r="BA198" s="581">
        <f t="shared" si="367"/>
        <v>0</v>
      </c>
      <c r="BB198" s="581">
        <f t="shared" si="368"/>
        <v>-20</v>
      </c>
      <c r="BC198" s="581">
        <f t="shared" si="369"/>
        <v>0</v>
      </c>
      <c r="BD198" s="581">
        <f t="shared" si="370"/>
        <v>20</v>
      </c>
      <c r="BE198" s="581">
        <f t="shared" si="371"/>
        <v>0</v>
      </c>
      <c r="BF198" s="581">
        <f>H198*((Resultat_liste!$M200+20)/20)+Resultat_liste!$J200</f>
        <v>25</v>
      </c>
      <c r="BG198" s="581">
        <f>I198*((Resultat_liste!$M200+20)/20)+Resultat_liste!$J200</f>
        <v>0</v>
      </c>
      <c r="BH198" s="581">
        <f>J198*((Resultat_liste!$M200+20)/20)+Resultat_liste!$J200</f>
        <v>-25</v>
      </c>
      <c r="BI198" s="581">
        <f>K198*((Resultat_liste!$M200+20)/20)+Resultat_liste!$J200</f>
        <v>0</v>
      </c>
      <c r="BJ198" s="581">
        <f>L198*((Resultat_liste!$M200+20)/20)+Resultat_liste!$J200</f>
        <v>25</v>
      </c>
      <c r="BK198" s="581">
        <f>M198*((Resultat_liste!$M200+20)/20)+Resultat_liste!$J200</f>
        <v>0</v>
      </c>
      <c r="BL198" s="581">
        <f>N198*((Resultat_liste!$M200+20)/20)+Resultat_liste!$J200</f>
        <v>-25</v>
      </c>
      <c r="BM198" s="581">
        <f>O198*((Resultat_liste!$M200+20)/20)+Resultat_liste!$J200</f>
        <v>0</v>
      </c>
      <c r="BN198" s="581">
        <f>P198*((Resultat_liste!$M200+20)/20)+Resultat_liste!$J200</f>
        <v>25</v>
      </c>
      <c r="BO198" s="581">
        <f>Q198*((Resultat_liste!$M200+20)/20)+Resultat_liste!$J200</f>
        <v>0</v>
      </c>
      <c r="BP198" s="581">
        <f>R198*((Resultat_liste!$M200+20)/20)+Resultat_liste!$J200</f>
        <v>-25</v>
      </c>
      <c r="BQ198" s="581">
        <f>S198*((Resultat_liste!$M200+20)/20)+Resultat_liste!$J200</f>
        <v>0</v>
      </c>
      <c r="BR198" s="581">
        <f>T198*((Resultat_liste!$M200+20)/20)+Resultat_liste!$J200</f>
        <v>25</v>
      </c>
      <c r="BS198" s="581">
        <f>U198*((Resultat_liste!$M200+20)/20)+Resultat_liste!$J200</f>
        <v>0</v>
      </c>
      <c r="BT198" s="581">
        <f>V198*((Resultat_liste!$M200+20)/20)+Resultat_liste!$J200</f>
        <v>-25</v>
      </c>
      <c r="BU198" s="581">
        <f>W198*((Resultat_liste!$M200+20)/20)+Resultat_liste!$J200</f>
        <v>0</v>
      </c>
      <c r="BV198" s="581">
        <f>X198*((Resultat_liste!$M200+20)/20)+Resultat_liste!$J200</f>
        <v>25</v>
      </c>
      <c r="BW198" s="581">
        <f>Y198*((Resultat_liste!$M200+20)/20)+Resultat_liste!$J200</f>
        <v>0</v>
      </c>
      <c r="BX198" s="581">
        <f>Z198*((Resultat_liste!$M200+20)/20)+Resultat_liste!$J200</f>
        <v>-25</v>
      </c>
      <c r="BY198" s="581">
        <f>AA198*((Resultat_liste!$M200+20)/20)+Resultat_liste!$J200</f>
        <v>0</v>
      </c>
      <c r="BZ198" s="581">
        <f>AB198*((Resultat_liste!$M200+20)/20)+Resultat_liste!$J200</f>
        <v>25</v>
      </c>
      <c r="CA198" s="581">
        <f>AC198*((Resultat_liste!$M200+20)/20)+Resultat_liste!$J200</f>
        <v>0</v>
      </c>
      <c r="CB198" s="581">
        <f>AD198*((Resultat_liste!$M200+20)/20)+Resultat_liste!$J200</f>
        <v>-25</v>
      </c>
      <c r="CC198" s="581">
        <f>AE198*((Resultat_liste!$M200+20)/20)+Resultat_liste!$J200</f>
        <v>0</v>
      </c>
      <c r="CD198" s="581">
        <f>AF198*((Resultat_liste!$M200+20)/20)+Resultat_liste!$J200</f>
        <v>25</v>
      </c>
      <c r="CE198" s="581">
        <f>AG198*((Resultat_liste!$M200+20)/20)+Resultat_liste!$J200</f>
        <v>0</v>
      </c>
      <c r="CF198" s="581">
        <f>AH198*((Resultat_liste!$M200+20)/20)+Resultat_liste!$J200</f>
        <v>-25</v>
      </c>
      <c r="CG198" s="581">
        <f>AI198*((Resultat_liste!$M200+20)/20)+Resultat_liste!$J200</f>
        <v>0</v>
      </c>
      <c r="CH198" s="581">
        <f>AJ198*((Resultat_liste!$M200+20)/20)+Resultat_liste!$J200</f>
        <v>25</v>
      </c>
      <c r="CI198" s="581">
        <f>AK198*((Resultat_liste!$M200+20)/20)+Resultat_liste!$J200</f>
        <v>0</v>
      </c>
      <c r="CJ198" s="581">
        <f>AL198*((Resultat_liste!$M200+20)/20)+Resultat_liste!$J200</f>
        <v>-25</v>
      </c>
      <c r="CK198" s="581">
        <f>AM198*((Resultat_liste!$M200+20)/20)+Resultat_liste!$J200</f>
        <v>0</v>
      </c>
      <c r="CL198" s="581">
        <f>AN198*((Resultat_liste!$M200+20)/20)+Resultat_liste!$J200</f>
        <v>25</v>
      </c>
      <c r="CM198" s="581">
        <f>AO198*((Resultat_liste!$M200+20)/20)+Resultat_liste!$J200</f>
        <v>0</v>
      </c>
      <c r="CN198" s="581">
        <f>AP198*((Resultat_liste!$M200+20)/20)+Resultat_liste!$J200</f>
        <v>-25</v>
      </c>
      <c r="CO198" s="581">
        <f>AQ198*((Resultat_liste!$M200+20)/20)+Resultat_liste!$J200</f>
        <v>0</v>
      </c>
      <c r="CP198" s="581">
        <f>AR198*((Resultat_liste!$M200+20)/20)+Resultat_liste!$J200</f>
        <v>25</v>
      </c>
      <c r="CQ198" s="581">
        <f>AS198*((Resultat_liste!$M200+20)/20)+Resultat_liste!$J200</f>
        <v>0</v>
      </c>
      <c r="CR198" s="581">
        <f>AT198*((Resultat_liste!$M200+20)/20)+Resultat_liste!$J200</f>
        <v>-25</v>
      </c>
      <c r="CS198" s="581">
        <f>AU198*((Resultat_liste!$M200+20)/20)+Resultat_liste!$J200</f>
        <v>0</v>
      </c>
      <c r="CT198" s="581">
        <f>AV198*((Resultat_liste!$M200+20)/20)+Resultat_liste!$J200</f>
        <v>25</v>
      </c>
      <c r="CU198" s="581">
        <f>AW198*((Resultat_liste!$M200+20)/20)+Resultat_liste!$J200</f>
        <v>0</v>
      </c>
      <c r="CV198" s="581">
        <f>AX198*((Resultat_liste!$M200+20)/20)+Resultat_liste!$J200</f>
        <v>-25</v>
      </c>
      <c r="CW198" s="581">
        <f>AY198*((Resultat_liste!$M200+20)/20)+Resultat_liste!$J200</f>
        <v>0</v>
      </c>
      <c r="CX198" s="581">
        <f>AZ198*((Resultat_liste!$M200+20)/20)+Resultat_liste!$J200</f>
        <v>25</v>
      </c>
      <c r="CY198" s="581">
        <f>BA198*((Resultat_liste!$M200+20)/20)+Resultat_liste!$J200</f>
        <v>0</v>
      </c>
      <c r="CZ198" s="581">
        <f>BB198*((Resultat_liste!$M200+20)/20)+Resultat_liste!$J200</f>
        <v>-25</v>
      </c>
      <c r="DA198" s="581">
        <f>BC198*((Resultat_liste!$M200+20)/20)+Resultat_liste!$J200</f>
        <v>0</v>
      </c>
      <c r="DB198" s="581">
        <f>BD198*((Resultat_liste!$M200+20)/20)+Resultat_liste!$J200</f>
        <v>25</v>
      </c>
      <c r="DC198" s="581">
        <f>BE198*((Resultat_liste!$M200+20)/20)+Resultat_liste!$J200</f>
        <v>0</v>
      </c>
      <c r="DD198" s="581">
        <f>H198*((Resultat_liste!$Y200+20)/20)+Resultat_liste!$V200</f>
        <v>22</v>
      </c>
      <c r="DE198" s="581">
        <f>I198*((Resultat_liste!$Y200+20)/20)+Resultat_liste!$V200</f>
        <v>0</v>
      </c>
      <c r="DF198" s="581">
        <f>J198*((Resultat_liste!$Y200+20)/20)+Resultat_liste!$V200</f>
        <v>-22</v>
      </c>
      <c r="DG198" s="581">
        <f>K198*((Resultat_liste!$Y200+20)/20)+Resultat_liste!$V200</f>
        <v>0</v>
      </c>
      <c r="DH198" s="581">
        <f>L198*((Resultat_liste!$Y200+20)/20)+Resultat_liste!$V200</f>
        <v>22</v>
      </c>
      <c r="DI198" s="581">
        <f>M198*((Resultat_liste!$Y200+20)/20)+Resultat_liste!$V200</f>
        <v>0</v>
      </c>
      <c r="DJ198" s="581">
        <f>N198*((Resultat_liste!$Y200+20)/20)+Resultat_liste!$V200</f>
        <v>-22</v>
      </c>
      <c r="DK198" s="581">
        <f>O198*((Resultat_liste!$Y200+20)/20)+Resultat_liste!$V200</f>
        <v>0</v>
      </c>
      <c r="DL198" s="581">
        <f>P198*((Resultat_liste!$Y200+20)/20)+Resultat_liste!$V200</f>
        <v>22</v>
      </c>
      <c r="DM198" s="581">
        <f>Q198*((Resultat_liste!$Y200+20)/20)+Resultat_liste!$V200</f>
        <v>0</v>
      </c>
      <c r="DN198" s="581">
        <f>R198*((Resultat_liste!$Y200+20)/20)+Resultat_liste!$V200</f>
        <v>-22</v>
      </c>
      <c r="DO198" s="581">
        <f>S198*((Resultat_liste!$Y200+20)/20)+Resultat_liste!$V200</f>
        <v>0</v>
      </c>
      <c r="DP198" s="581">
        <f>T198*((Resultat_liste!$Y200+20)/20)+Resultat_liste!$V200</f>
        <v>22</v>
      </c>
      <c r="DQ198" s="581">
        <f>U198*((Resultat_liste!$Y200+20)/20)+Resultat_liste!$V200</f>
        <v>0</v>
      </c>
      <c r="DR198" s="581">
        <f>V198*((Resultat_liste!$Y200+20)/20)+Resultat_liste!$V200</f>
        <v>-22</v>
      </c>
      <c r="DS198" s="581">
        <f>W198*((Resultat_liste!$Y200+20)/20)+Resultat_liste!$V200</f>
        <v>0</v>
      </c>
      <c r="DT198" s="581">
        <f>X198*((Resultat_liste!$Y200+20)/20)+Resultat_liste!$V200</f>
        <v>22</v>
      </c>
      <c r="DU198" s="581">
        <f>Y198*((Resultat_liste!$Y200+20)/20)+Resultat_liste!$V200</f>
        <v>0</v>
      </c>
      <c r="DV198" s="581">
        <f>Z198*((Resultat_liste!$Y200+20)/20)+Resultat_liste!$V200</f>
        <v>-22</v>
      </c>
      <c r="DW198" s="581">
        <f>AA198*((Resultat_liste!$Y200+20)/20)+Resultat_liste!$V200</f>
        <v>0</v>
      </c>
      <c r="DX198" s="581">
        <f>AB198*((Resultat_liste!$Y200+20)/20)+Resultat_liste!$V200</f>
        <v>22</v>
      </c>
      <c r="DY198" s="581">
        <f>AC198*((Resultat_liste!$Y200+20)/20)+Resultat_liste!$V200</f>
        <v>0</v>
      </c>
      <c r="DZ198" s="581">
        <f>AD198*((Resultat_liste!$Y200+20)/20)+Resultat_liste!$V200</f>
        <v>-22</v>
      </c>
      <c r="EA198" s="581">
        <f>AE198*((Resultat_liste!$Y200+20)/20)+Resultat_liste!$V200</f>
        <v>0</v>
      </c>
      <c r="EB198" s="581">
        <f>AF198*((Resultat_liste!$Y200+20)/20)+Resultat_liste!$V200</f>
        <v>22</v>
      </c>
      <c r="EC198" s="581">
        <f>AG198*((Resultat_liste!$Y200+20)/20)+Resultat_liste!$V200</f>
        <v>0</v>
      </c>
      <c r="ED198" s="581">
        <f>AH198*((Resultat_liste!$Y200+20)/20)+Resultat_liste!$V200</f>
        <v>-22</v>
      </c>
      <c r="EE198" s="581">
        <f>AI198*((Resultat_liste!$Y200+20)/20)+Resultat_liste!$V200</f>
        <v>0</v>
      </c>
      <c r="EF198" s="581">
        <f>AJ198*((Resultat_liste!$Y200+20)/20)+Resultat_liste!$V200</f>
        <v>22</v>
      </c>
      <c r="EG198" s="581">
        <f>AK198*((Resultat_liste!$Y200+20)/20)+Resultat_liste!$V200</f>
        <v>0</v>
      </c>
      <c r="EH198" s="581">
        <f>AL198*((Resultat_liste!$Y200+20)/20)+Resultat_liste!$V200</f>
        <v>-22</v>
      </c>
      <c r="EI198" s="581">
        <f>AM198*((Resultat_liste!$Y200+20)/20)+Resultat_liste!$V200</f>
        <v>0</v>
      </c>
      <c r="EJ198" s="581">
        <f>AN198*((Resultat_liste!$Y200+20)/20)+Resultat_liste!$V200</f>
        <v>22</v>
      </c>
      <c r="EK198" s="581">
        <f>AO198*((Resultat_liste!$Y200+20)/20)+Resultat_liste!$V200</f>
        <v>0</v>
      </c>
      <c r="EL198" s="581">
        <f>AP198*((Resultat_liste!$Y200+20)/20)+Resultat_liste!$V200</f>
        <v>-22</v>
      </c>
      <c r="EM198" s="581">
        <f>AQ198*((Resultat_liste!$Y200+20)/20)+Resultat_liste!$V200</f>
        <v>0</v>
      </c>
      <c r="EN198" s="581">
        <f>AR198*((Resultat_liste!$Y200+20)/20)+Resultat_liste!$V200</f>
        <v>22</v>
      </c>
      <c r="EO198" s="581">
        <f>AS198*((Resultat_liste!$Y200+20)/20)+Resultat_liste!$V200</f>
        <v>0</v>
      </c>
      <c r="EP198" s="581">
        <f>AT198*((Resultat_liste!$Y200+20)/20)+Resultat_liste!$V200</f>
        <v>-22</v>
      </c>
      <c r="EQ198" s="581">
        <f>AU198*((Resultat_liste!$Y200+20)/20)+Resultat_liste!$V200</f>
        <v>0</v>
      </c>
      <c r="ER198" s="581">
        <f>AV198*((Resultat_liste!$Y200+20)/20)+Resultat_liste!$V200</f>
        <v>22</v>
      </c>
      <c r="ES198" s="581">
        <f>AW198*((Resultat_liste!$Y200+20)/20)+Resultat_liste!$V200</f>
        <v>0</v>
      </c>
      <c r="ET198" s="581">
        <f>AX198*((Resultat_liste!$Y200+20)/20)+Resultat_liste!$V200</f>
        <v>-22</v>
      </c>
      <c r="EU198" s="581">
        <f>AY198*((Resultat_liste!$Y200+20)/20)+Resultat_liste!$V200</f>
        <v>0</v>
      </c>
      <c r="EV198" s="581">
        <f>AZ198*((Resultat_liste!$Y200+20)/20)+Resultat_liste!$V200</f>
        <v>22</v>
      </c>
      <c r="EW198" s="581">
        <f>BA198*((Resultat_liste!$Y200+20)/20)+Resultat_liste!$V200</f>
        <v>0</v>
      </c>
      <c r="EX198" s="581">
        <f>BB198*((Resultat_liste!$Y200+20)/20)+Resultat_liste!$V200</f>
        <v>-22</v>
      </c>
      <c r="EY198" s="581">
        <f>BC198*((Resultat_liste!$Y200+20)/20)+Resultat_liste!$V200</f>
        <v>0</v>
      </c>
      <c r="EZ198" s="581">
        <f>BD198*((Resultat_liste!$Y200+20)/20)+Resultat_liste!$V200</f>
        <v>22</v>
      </c>
      <c r="FA198" s="581">
        <f>BE198*((Resultat_liste!$Y200+20)/20)+Resultat_liste!$V200</f>
        <v>0</v>
      </c>
      <c r="FB198" s="581">
        <f t="shared" si="372"/>
        <v>20</v>
      </c>
      <c r="FC198" s="581">
        <f t="shared" si="373"/>
        <v>0</v>
      </c>
      <c r="FD198" s="581">
        <f t="shared" si="374"/>
        <v>-20</v>
      </c>
      <c r="FE198" s="581">
        <f t="shared" si="375"/>
        <v>0</v>
      </c>
      <c r="FF198" s="581">
        <f t="shared" si="376"/>
        <v>20</v>
      </c>
      <c r="FG198" s="581">
        <f t="shared" si="377"/>
        <v>0</v>
      </c>
      <c r="FH198" s="581">
        <f t="shared" si="378"/>
        <v>-20</v>
      </c>
      <c r="FI198" s="581">
        <f t="shared" si="379"/>
        <v>0</v>
      </c>
      <c r="FJ198" s="581">
        <f t="shared" si="380"/>
        <v>20</v>
      </c>
      <c r="FK198" s="581">
        <f t="shared" si="381"/>
        <v>0</v>
      </c>
      <c r="FL198" s="581">
        <f t="shared" si="382"/>
        <v>-20</v>
      </c>
      <c r="FM198" s="581">
        <f t="shared" si="383"/>
        <v>0</v>
      </c>
      <c r="FN198" s="581">
        <f t="shared" si="384"/>
        <v>20</v>
      </c>
      <c r="FO198" s="581">
        <f t="shared" si="385"/>
        <v>0</v>
      </c>
      <c r="FP198" s="581">
        <f t="shared" si="386"/>
        <v>-20</v>
      </c>
      <c r="FQ198" s="581">
        <f t="shared" si="387"/>
        <v>0</v>
      </c>
      <c r="FR198" s="581">
        <f t="shared" si="388"/>
        <v>20</v>
      </c>
      <c r="FS198" s="581">
        <f t="shared" si="389"/>
        <v>0</v>
      </c>
      <c r="FT198" s="581">
        <f t="shared" si="390"/>
        <v>-20</v>
      </c>
      <c r="FU198" s="581">
        <f t="shared" si="391"/>
        <v>0</v>
      </c>
      <c r="FV198" s="581">
        <f t="shared" si="392"/>
        <v>20</v>
      </c>
      <c r="FW198" s="581">
        <f t="shared" si="393"/>
        <v>0</v>
      </c>
      <c r="FX198" s="581">
        <f t="shared" si="394"/>
        <v>-20</v>
      </c>
      <c r="FY198" s="581">
        <f t="shared" si="395"/>
        <v>0</v>
      </c>
      <c r="FZ198" s="581">
        <f t="shared" si="396"/>
        <v>20</v>
      </c>
      <c r="GA198" s="581">
        <f t="shared" si="397"/>
        <v>0</v>
      </c>
      <c r="GB198" s="581">
        <f t="shared" si="301"/>
        <v>-20</v>
      </c>
      <c r="GC198" s="581">
        <f t="shared" si="302"/>
        <v>0</v>
      </c>
      <c r="GD198" s="581">
        <f t="shared" si="303"/>
        <v>20</v>
      </c>
      <c r="GE198" s="581">
        <f t="shared" si="304"/>
        <v>0</v>
      </c>
      <c r="GF198" s="581">
        <f t="shared" si="305"/>
        <v>-20</v>
      </c>
      <c r="GG198" s="581">
        <f t="shared" si="306"/>
        <v>0</v>
      </c>
      <c r="GH198" s="581">
        <f t="shared" si="307"/>
        <v>20</v>
      </c>
      <c r="GI198" s="581">
        <f t="shared" si="308"/>
        <v>0</v>
      </c>
      <c r="GJ198" s="581">
        <f t="shared" si="309"/>
        <v>-20</v>
      </c>
      <c r="GK198" s="581">
        <f t="shared" si="310"/>
        <v>0</v>
      </c>
      <c r="GL198" s="581">
        <f t="shared" si="311"/>
        <v>20</v>
      </c>
      <c r="GM198" s="581">
        <f t="shared" si="312"/>
        <v>0</v>
      </c>
      <c r="GN198" s="581">
        <f t="shared" si="313"/>
        <v>-20</v>
      </c>
      <c r="GO198" s="581">
        <f t="shared" si="314"/>
        <v>0</v>
      </c>
      <c r="GP198" s="581">
        <f t="shared" si="315"/>
        <v>20</v>
      </c>
      <c r="GQ198" s="581">
        <f t="shared" si="316"/>
        <v>0</v>
      </c>
      <c r="GR198" s="581">
        <f t="shared" si="317"/>
        <v>-20</v>
      </c>
      <c r="GS198" s="581">
        <f t="shared" si="318"/>
        <v>0</v>
      </c>
      <c r="GT198" s="581">
        <f t="shared" si="319"/>
        <v>20</v>
      </c>
      <c r="GU198" s="581">
        <f t="shared" si="320"/>
        <v>0</v>
      </c>
      <c r="GV198" s="581">
        <f t="shared" si="321"/>
        <v>-20</v>
      </c>
      <c r="GW198" s="581">
        <f t="shared" si="322"/>
        <v>0</v>
      </c>
      <c r="GX198" s="581">
        <f t="shared" si="323"/>
        <v>20</v>
      </c>
      <c r="GY198" s="581">
        <f t="shared" si="324"/>
        <v>0</v>
      </c>
    </row>
    <row r="199" spans="1:207" ht="31.5" thickTop="1" thickBot="1" x14ac:dyDescent="0.3">
      <c r="A199" s="581">
        <v>1980</v>
      </c>
      <c r="B199" s="584" t="s">
        <v>141</v>
      </c>
      <c r="C199" s="581">
        <f t="shared" si="399"/>
        <v>26</v>
      </c>
      <c r="D199" s="581">
        <f t="shared" si="325"/>
        <v>2605</v>
      </c>
      <c r="E199" s="581">
        <v>1980</v>
      </c>
      <c r="F199" s="581">
        <f t="shared" si="398"/>
        <v>5</v>
      </c>
      <c r="G199" s="582" t="str">
        <f t="shared" si="300"/>
        <v>Blanc  scintillant</v>
      </c>
      <c r="H199" s="581">
        <v>20</v>
      </c>
      <c r="I199" s="581">
        <v>0</v>
      </c>
      <c r="J199" s="581">
        <v>-20</v>
      </c>
      <c r="K199" s="581">
        <v>0</v>
      </c>
      <c r="L199" s="581">
        <f t="shared" si="326"/>
        <v>20</v>
      </c>
      <c r="M199" s="581">
        <f t="shared" si="327"/>
        <v>0</v>
      </c>
      <c r="N199" s="581">
        <f t="shared" si="328"/>
        <v>-20</v>
      </c>
      <c r="O199" s="581">
        <f t="shared" si="329"/>
        <v>0</v>
      </c>
      <c r="P199" s="581">
        <f t="shared" si="330"/>
        <v>20</v>
      </c>
      <c r="Q199" s="581">
        <f t="shared" si="331"/>
        <v>0</v>
      </c>
      <c r="R199" s="581">
        <f t="shared" si="332"/>
        <v>-20</v>
      </c>
      <c r="S199" s="581">
        <f t="shared" si="333"/>
        <v>0</v>
      </c>
      <c r="T199" s="581">
        <f t="shared" si="334"/>
        <v>20</v>
      </c>
      <c r="U199" s="581">
        <f t="shared" si="335"/>
        <v>0</v>
      </c>
      <c r="V199" s="581">
        <f t="shared" si="336"/>
        <v>-20</v>
      </c>
      <c r="W199" s="581">
        <f t="shared" si="337"/>
        <v>0</v>
      </c>
      <c r="X199" s="581">
        <f t="shared" si="338"/>
        <v>20</v>
      </c>
      <c r="Y199" s="581">
        <f t="shared" si="339"/>
        <v>0</v>
      </c>
      <c r="Z199" s="581">
        <f t="shared" si="340"/>
        <v>-20</v>
      </c>
      <c r="AA199" s="581">
        <f t="shared" si="341"/>
        <v>0</v>
      </c>
      <c r="AB199" s="581">
        <f t="shared" si="342"/>
        <v>20</v>
      </c>
      <c r="AC199" s="581">
        <f t="shared" si="343"/>
        <v>0</v>
      </c>
      <c r="AD199" s="581">
        <f t="shared" si="344"/>
        <v>-20</v>
      </c>
      <c r="AE199" s="581">
        <f t="shared" si="345"/>
        <v>0</v>
      </c>
      <c r="AF199" s="581">
        <f t="shared" si="346"/>
        <v>20</v>
      </c>
      <c r="AG199" s="581">
        <f t="shared" si="347"/>
        <v>0</v>
      </c>
      <c r="AH199" s="581">
        <f t="shared" si="348"/>
        <v>-20</v>
      </c>
      <c r="AI199" s="581">
        <f t="shared" si="349"/>
        <v>0</v>
      </c>
      <c r="AJ199" s="581">
        <f t="shared" si="350"/>
        <v>20</v>
      </c>
      <c r="AK199" s="581">
        <f t="shared" si="351"/>
        <v>0</v>
      </c>
      <c r="AL199" s="581">
        <f t="shared" si="352"/>
        <v>-20</v>
      </c>
      <c r="AM199" s="581">
        <f t="shared" si="353"/>
        <v>0</v>
      </c>
      <c r="AN199" s="581">
        <f t="shared" si="354"/>
        <v>20</v>
      </c>
      <c r="AO199" s="581">
        <f t="shared" si="355"/>
        <v>0</v>
      </c>
      <c r="AP199" s="581">
        <f t="shared" si="356"/>
        <v>-20</v>
      </c>
      <c r="AQ199" s="581">
        <f t="shared" si="357"/>
        <v>0</v>
      </c>
      <c r="AR199" s="581">
        <f t="shared" si="358"/>
        <v>20</v>
      </c>
      <c r="AS199" s="581">
        <f t="shared" si="359"/>
        <v>0</v>
      </c>
      <c r="AT199" s="581">
        <f t="shared" si="360"/>
        <v>-20</v>
      </c>
      <c r="AU199" s="581">
        <f t="shared" si="361"/>
        <v>0</v>
      </c>
      <c r="AV199" s="581">
        <f t="shared" si="362"/>
        <v>20</v>
      </c>
      <c r="AW199" s="581">
        <f t="shared" si="363"/>
        <v>0</v>
      </c>
      <c r="AX199" s="581">
        <f t="shared" si="364"/>
        <v>-20</v>
      </c>
      <c r="AY199" s="581">
        <f t="shared" si="365"/>
        <v>0</v>
      </c>
      <c r="AZ199" s="581">
        <f t="shared" si="366"/>
        <v>20</v>
      </c>
      <c r="BA199" s="581">
        <f t="shared" si="367"/>
        <v>0</v>
      </c>
      <c r="BB199" s="581">
        <f t="shared" si="368"/>
        <v>-20</v>
      </c>
      <c r="BC199" s="581">
        <f t="shared" si="369"/>
        <v>0</v>
      </c>
      <c r="BD199" s="581">
        <f t="shared" si="370"/>
        <v>20</v>
      </c>
      <c r="BE199" s="581">
        <f t="shared" si="371"/>
        <v>0</v>
      </c>
      <c r="BF199" s="581">
        <f>H199*((Resultat_liste!$M201+20)/20)+Resultat_liste!$J201</f>
        <v>18</v>
      </c>
      <c r="BG199" s="581">
        <f>I199*((Resultat_liste!$M201+20)/20)+Resultat_liste!$J201</f>
        <v>-7</v>
      </c>
      <c r="BH199" s="581">
        <f>J199*((Resultat_liste!$M201+20)/20)+Resultat_liste!$J201</f>
        <v>-32</v>
      </c>
      <c r="BI199" s="581">
        <f>K199*((Resultat_liste!$M201+20)/20)+Resultat_liste!$J201</f>
        <v>-7</v>
      </c>
      <c r="BJ199" s="581">
        <f>L199*((Resultat_liste!$M201+20)/20)+Resultat_liste!$J201</f>
        <v>18</v>
      </c>
      <c r="BK199" s="581">
        <f>M199*((Resultat_liste!$M201+20)/20)+Resultat_liste!$J201</f>
        <v>-7</v>
      </c>
      <c r="BL199" s="581">
        <f>N199*((Resultat_liste!$M201+20)/20)+Resultat_liste!$J201</f>
        <v>-32</v>
      </c>
      <c r="BM199" s="581">
        <f>O199*((Resultat_liste!$M201+20)/20)+Resultat_liste!$J201</f>
        <v>-7</v>
      </c>
      <c r="BN199" s="581">
        <f>P199*((Resultat_liste!$M201+20)/20)+Resultat_liste!$J201</f>
        <v>18</v>
      </c>
      <c r="BO199" s="581">
        <f>Q199*((Resultat_liste!$M201+20)/20)+Resultat_liste!$J201</f>
        <v>-7</v>
      </c>
      <c r="BP199" s="581">
        <f>R199*((Resultat_liste!$M201+20)/20)+Resultat_liste!$J201</f>
        <v>-32</v>
      </c>
      <c r="BQ199" s="581">
        <f>S199*((Resultat_liste!$M201+20)/20)+Resultat_liste!$J201</f>
        <v>-7</v>
      </c>
      <c r="BR199" s="581">
        <f>T199*((Resultat_liste!$M201+20)/20)+Resultat_liste!$J201</f>
        <v>18</v>
      </c>
      <c r="BS199" s="581">
        <f>U199*((Resultat_liste!$M201+20)/20)+Resultat_liste!$J201</f>
        <v>-7</v>
      </c>
      <c r="BT199" s="581">
        <f>V199*((Resultat_liste!$M201+20)/20)+Resultat_liste!$J201</f>
        <v>-32</v>
      </c>
      <c r="BU199" s="581">
        <f>W199*((Resultat_liste!$M201+20)/20)+Resultat_liste!$J201</f>
        <v>-7</v>
      </c>
      <c r="BV199" s="581">
        <f>X199*((Resultat_liste!$M201+20)/20)+Resultat_liste!$J201</f>
        <v>18</v>
      </c>
      <c r="BW199" s="581">
        <f>Y199*((Resultat_liste!$M201+20)/20)+Resultat_liste!$J201</f>
        <v>-7</v>
      </c>
      <c r="BX199" s="581">
        <f>Z199*((Resultat_liste!$M201+20)/20)+Resultat_liste!$J201</f>
        <v>-32</v>
      </c>
      <c r="BY199" s="581">
        <f>AA199*((Resultat_liste!$M201+20)/20)+Resultat_liste!$J201</f>
        <v>-7</v>
      </c>
      <c r="BZ199" s="581">
        <f>AB199*((Resultat_liste!$M201+20)/20)+Resultat_liste!$J201</f>
        <v>18</v>
      </c>
      <c r="CA199" s="581">
        <f>AC199*((Resultat_liste!$M201+20)/20)+Resultat_liste!$J201</f>
        <v>-7</v>
      </c>
      <c r="CB199" s="581">
        <f>AD199*((Resultat_liste!$M201+20)/20)+Resultat_liste!$J201</f>
        <v>-32</v>
      </c>
      <c r="CC199" s="581">
        <f>AE199*((Resultat_liste!$M201+20)/20)+Resultat_liste!$J201</f>
        <v>-7</v>
      </c>
      <c r="CD199" s="581">
        <f>AF199*((Resultat_liste!$M201+20)/20)+Resultat_liste!$J201</f>
        <v>18</v>
      </c>
      <c r="CE199" s="581">
        <f>AG199*((Resultat_liste!$M201+20)/20)+Resultat_liste!$J201</f>
        <v>-7</v>
      </c>
      <c r="CF199" s="581">
        <f>AH199*((Resultat_liste!$M201+20)/20)+Resultat_liste!$J201</f>
        <v>-32</v>
      </c>
      <c r="CG199" s="581">
        <f>AI199*((Resultat_liste!$M201+20)/20)+Resultat_liste!$J201</f>
        <v>-7</v>
      </c>
      <c r="CH199" s="581">
        <f>AJ199*((Resultat_liste!$M201+20)/20)+Resultat_liste!$J201</f>
        <v>18</v>
      </c>
      <c r="CI199" s="581">
        <f>AK199*((Resultat_liste!$M201+20)/20)+Resultat_liste!$J201</f>
        <v>-7</v>
      </c>
      <c r="CJ199" s="581">
        <f>AL199*((Resultat_liste!$M201+20)/20)+Resultat_liste!$J201</f>
        <v>-32</v>
      </c>
      <c r="CK199" s="581">
        <f>AM199*((Resultat_liste!$M201+20)/20)+Resultat_liste!$J201</f>
        <v>-7</v>
      </c>
      <c r="CL199" s="581">
        <f>AN199*((Resultat_liste!$M201+20)/20)+Resultat_liste!$J201</f>
        <v>18</v>
      </c>
      <c r="CM199" s="581">
        <f>AO199*((Resultat_liste!$M201+20)/20)+Resultat_liste!$J201</f>
        <v>-7</v>
      </c>
      <c r="CN199" s="581">
        <f>AP199*((Resultat_liste!$M201+20)/20)+Resultat_liste!$J201</f>
        <v>-32</v>
      </c>
      <c r="CO199" s="581">
        <f>AQ199*((Resultat_liste!$M201+20)/20)+Resultat_liste!$J201</f>
        <v>-7</v>
      </c>
      <c r="CP199" s="581">
        <f>AR199*((Resultat_liste!$M201+20)/20)+Resultat_liste!$J201</f>
        <v>18</v>
      </c>
      <c r="CQ199" s="581">
        <f>AS199*((Resultat_liste!$M201+20)/20)+Resultat_liste!$J201</f>
        <v>-7</v>
      </c>
      <c r="CR199" s="581">
        <f>AT199*((Resultat_liste!$M201+20)/20)+Resultat_liste!$J201</f>
        <v>-32</v>
      </c>
      <c r="CS199" s="581">
        <f>AU199*((Resultat_liste!$M201+20)/20)+Resultat_liste!$J201</f>
        <v>-7</v>
      </c>
      <c r="CT199" s="581">
        <f>AV199*((Resultat_liste!$M201+20)/20)+Resultat_liste!$J201</f>
        <v>18</v>
      </c>
      <c r="CU199" s="581">
        <f>AW199*((Resultat_liste!$M201+20)/20)+Resultat_liste!$J201</f>
        <v>-7</v>
      </c>
      <c r="CV199" s="581">
        <f>AX199*((Resultat_liste!$M201+20)/20)+Resultat_liste!$J201</f>
        <v>-32</v>
      </c>
      <c r="CW199" s="581">
        <f>AY199*((Resultat_liste!$M201+20)/20)+Resultat_liste!$J201</f>
        <v>-7</v>
      </c>
      <c r="CX199" s="581">
        <f>AZ199*((Resultat_liste!$M201+20)/20)+Resultat_liste!$J201</f>
        <v>18</v>
      </c>
      <c r="CY199" s="581">
        <f>BA199*((Resultat_liste!$M201+20)/20)+Resultat_liste!$J201</f>
        <v>-7</v>
      </c>
      <c r="CZ199" s="581">
        <f>BB199*((Resultat_liste!$M201+20)/20)+Resultat_liste!$J201</f>
        <v>-32</v>
      </c>
      <c r="DA199" s="581">
        <f>BC199*((Resultat_liste!$M201+20)/20)+Resultat_liste!$J201</f>
        <v>-7</v>
      </c>
      <c r="DB199" s="581">
        <f>BD199*((Resultat_liste!$M201+20)/20)+Resultat_liste!$J201</f>
        <v>18</v>
      </c>
      <c r="DC199" s="581">
        <f>BE199*((Resultat_liste!$M201+20)/20)+Resultat_liste!$J201</f>
        <v>-7</v>
      </c>
      <c r="DD199" s="581">
        <f>H199*((Resultat_liste!$Y201+20)/20)+Resultat_liste!$V201</f>
        <v>17</v>
      </c>
      <c r="DE199" s="581">
        <f>I199*((Resultat_liste!$Y201+20)/20)+Resultat_liste!$V201</f>
        <v>0</v>
      </c>
      <c r="DF199" s="581">
        <f>J199*((Resultat_liste!$Y201+20)/20)+Resultat_liste!$V201</f>
        <v>-17</v>
      </c>
      <c r="DG199" s="581">
        <f>K199*((Resultat_liste!$Y201+20)/20)+Resultat_liste!$V201</f>
        <v>0</v>
      </c>
      <c r="DH199" s="581">
        <f>L199*((Resultat_liste!$Y201+20)/20)+Resultat_liste!$V201</f>
        <v>17</v>
      </c>
      <c r="DI199" s="581">
        <f>M199*((Resultat_liste!$Y201+20)/20)+Resultat_liste!$V201</f>
        <v>0</v>
      </c>
      <c r="DJ199" s="581">
        <f>N199*((Resultat_liste!$Y201+20)/20)+Resultat_liste!$V201</f>
        <v>-17</v>
      </c>
      <c r="DK199" s="581">
        <f>O199*((Resultat_liste!$Y201+20)/20)+Resultat_liste!$V201</f>
        <v>0</v>
      </c>
      <c r="DL199" s="581">
        <f>P199*((Resultat_liste!$Y201+20)/20)+Resultat_liste!$V201</f>
        <v>17</v>
      </c>
      <c r="DM199" s="581">
        <f>Q199*((Resultat_liste!$Y201+20)/20)+Resultat_liste!$V201</f>
        <v>0</v>
      </c>
      <c r="DN199" s="581">
        <f>R199*((Resultat_liste!$Y201+20)/20)+Resultat_liste!$V201</f>
        <v>-17</v>
      </c>
      <c r="DO199" s="581">
        <f>S199*((Resultat_liste!$Y201+20)/20)+Resultat_liste!$V201</f>
        <v>0</v>
      </c>
      <c r="DP199" s="581">
        <f>T199*((Resultat_liste!$Y201+20)/20)+Resultat_liste!$V201</f>
        <v>17</v>
      </c>
      <c r="DQ199" s="581">
        <f>U199*((Resultat_liste!$Y201+20)/20)+Resultat_liste!$V201</f>
        <v>0</v>
      </c>
      <c r="DR199" s="581">
        <f>V199*((Resultat_liste!$Y201+20)/20)+Resultat_liste!$V201</f>
        <v>-17</v>
      </c>
      <c r="DS199" s="581">
        <f>W199*((Resultat_liste!$Y201+20)/20)+Resultat_liste!$V201</f>
        <v>0</v>
      </c>
      <c r="DT199" s="581">
        <f>X199*((Resultat_liste!$Y201+20)/20)+Resultat_liste!$V201</f>
        <v>17</v>
      </c>
      <c r="DU199" s="581">
        <f>Y199*((Resultat_liste!$Y201+20)/20)+Resultat_liste!$V201</f>
        <v>0</v>
      </c>
      <c r="DV199" s="581">
        <f>Z199*((Resultat_liste!$Y201+20)/20)+Resultat_liste!$V201</f>
        <v>-17</v>
      </c>
      <c r="DW199" s="581">
        <f>AA199*((Resultat_liste!$Y201+20)/20)+Resultat_liste!$V201</f>
        <v>0</v>
      </c>
      <c r="DX199" s="581">
        <f>AB199*((Resultat_liste!$Y201+20)/20)+Resultat_liste!$V201</f>
        <v>17</v>
      </c>
      <c r="DY199" s="581">
        <f>AC199*((Resultat_liste!$Y201+20)/20)+Resultat_liste!$V201</f>
        <v>0</v>
      </c>
      <c r="DZ199" s="581">
        <f>AD199*((Resultat_liste!$Y201+20)/20)+Resultat_liste!$V201</f>
        <v>-17</v>
      </c>
      <c r="EA199" s="581">
        <f>AE199*((Resultat_liste!$Y201+20)/20)+Resultat_liste!$V201</f>
        <v>0</v>
      </c>
      <c r="EB199" s="581">
        <f>AF199*((Resultat_liste!$Y201+20)/20)+Resultat_liste!$V201</f>
        <v>17</v>
      </c>
      <c r="EC199" s="581">
        <f>AG199*((Resultat_liste!$Y201+20)/20)+Resultat_liste!$V201</f>
        <v>0</v>
      </c>
      <c r="ED199" s="581">
        <f>AH199*((Resultat_liste!$Y201+20)/20)+Resultat_liste!$V201</f>
        <v>-17</v>
      </c>
      <c r="EE199" s="581">
        <f>AI199*((Resultat_liste!$Y201+20)/20)+Resultat_liste!$V201</f>
        <v>0</v>
      </c>
      <c r="EF199" s="581">
        <f>AJ199*((Resultat_liste!$Y201+20)/20)+Resultat_liste!$V201</f>
        <v>17</v>
      </c>
      <c r="EG199" s="581">
        <f>AK199*((Resultat_liste!$Y201+20)/20)+Resultat_liste!$V201</f>
        <v>0</v>
      </c>
      <c r="EH199" s="581">
        <f>AL199*((Resultat_liste!$Y201+20)/20)+Resultat_liste!$V201</f>
        <v>-17</v>
      </c>
      <c r="EI199" s="581">
        <f>AM199*((Resultat_liste!$Y201+20)/20)+Resultat_liste!$V201</f>
        <v>0</v>
      </c>
      <c r="EJ199" s="581">
        <f>AN199*((Resultat_liste!$Y201+20)/20)+Resultat_liste!$V201</f>
        <v>17</v>
      </c>
      <c r="EK199" s="581">
        <f>AO199*((Resultat_liste!$Y201+20)/20)+Resultat_liste!$V201</f>
        <v>0</v>
      </c>
      <c r="EL199" s="581">
        <f>AP199*((Resultat_liste!$Y201+20)/20)+Resultat_liste!$V201</f>
        <v>-17</v>
      </c>
      <c r="EM199" s="581">
        <f>AQ199*((Resultat_liste!$Y201+20)/20)+Resultat_liste!$V201</f>
        <v>0</v>
      </c>
      <c r="EN199" s="581">
        <f>AR199*((Resultat_liste!$Y201+20)/20)+Resultat_liste!$V201</f>
        <v>17</v>
      </c>
      <c r="EO199" s="581">
        <f>AS199*((Resultat_liste!$Y201+20)/20)+Resultat_liste!$V201</f>
        <v>0</v>
      </c>
      <c r="EP199" s="581">
        <f>AT199*((Resultat_liste!$Y201+20)/20)+Resultat_liste!$V201</f>
        <v>-17</v>
      </c>
      <c r="EQ199" s="581">
        <f>AU199*((Resultat_liste!$Y201+20)/20)+Resultat_liste!$V201</f>
        <v>0</v>
      </c>
      <c r="ER199" s="581">
        <f>AV199*((Resultat_liste!$Y201+20)/20)+Resultat_liste!$V201</f>
        <v>17</v>
      </c>
      <c r="ES199" s="581">
        <f>AW199*((Resultat_liste!$Y201+20)/20)+Resultat_liste!$V201</f>
        <v>0</v>
      </c>
      <c r="ET199" s="581">
        <f>AX199*((Resultat_liste!$Y201+20)/20)+Resultat_liste!$V201</f>
        <v>-17</v>
      </c>
      <c r="EU199" s="581">
        <f>AY199*((Resultat_liste!$Y201+20)/20)+Resultat_liste!$V201</f>
        <v>0</v>
      </c>
      <c r="EV199" s="581">
        <f>AZ199*((Resultat_liste!$Y201+20)/20)+Resultat_liste!$V201</f>
        <v>17</v>
      </c>
      <c r="EW199" s="581">
        <f>BA199*((Resultat_liste!$Y201+20)/20)+Resultat_liste!$V201</f>
        <v>0</v>
      </c>
      <c r="EX199" s="581">
        <f>BB199*((Resultat_liste!$Y201+20)/20)+Resultat_liste!$V201</f>
        <v>-17</v>
      </c>
      <c r="EY199" s="581">
        <f>BC199*((Resultat_liste!$Y201+20)/20)+Resultat_liste!$V201</f>
        <v>0</v>
      </c>
      <c r="EZ199" s="581">
        <f>BD199*((Resultat_liste!$Y201+20)/20)+Resultat_liste!$V201</f>
        <v>17</v>
      </c>
      <c r="FA199" s="581">
        <f>BE199*((Resultat_liste!$Y201+20)/20)+Resultat_liste!$V201</f>
        <v>0</v>
      </c>
      <c r="FB199" s="581">
        <f t="shared" si="372"/>
        <v>20</v>
      </c>
      <c r="FC199" s="581">
        <f t="shared" si="373"/>
        <v>0</v>
      </c>
      <c r="FD199" s="581">
        <f t="shared" si="374"/>
        <v>-20</v>
      </c>
      <c r="FE199" s="581">
        <f t="shared" si="375"/>
        <v>0</v>
      </c>
      <c r="FF199" s="581">
        <f t="shared" si="376"/>
        <v>20</v>
      </c>
      <c r="FG199" s="581">
        <f t="shared" si="377"/>
        <v>0</v>
      </c>
      <c r="FH199" s="581">
        <f t="shared" si="378"/>
        <v>-20</v>
      </c>
      <c r="FI199" s="581">
        <f t="shared" si="379"/>
        <v>0</v>
      </c>
      <c r="FJ199" s="581">
        <f t="shared" si="380"/>
        <v>20</v>
      </c>
      <c r="FK199" s="581">
        <f t="shared" si="381"/>
        <v>0</v>
      </c>
      <c r="FL199" s="581">
        <f t="shared" si="382"/>
        <v>-20</v>
      </c>
      <c r="FM199" s="581">
        <f t="shared" si="383"/>
        <v>0</v>
      </c>
      <c r="FN199" s="581">
        <f t="shared" si="384"/>
        <v>20</v>
      </c>
      <c r="FO199" s="581">
        <f t="shared" si="385"/>
        <v>0</v>
      </c>
      <c r="FP199" s="581">
        <f t="shared" si="386"/>
        <v>-20</v>
      </c>
      <c r="FQ199" s="581">
        <f t="shared" si="387"/>
        <v>0</v>
      </c>
      <c r="FR199" s="581">
        <f t="shared" si="388"/>
        <v>20</v>
      </c>
      <c r="FS199" s="581">
        <f t="shared" si="389"/>
        <v>0</v>
      </c>
      <c r="FT199" s="581">
        <f t="shared" si="390"/>
        <v>-20</v>
      </c>
      <c r="FU199" s="581">
        <f t="shared" si="391"/>
        <v>0</v>
      </c>
      <c r="FV199" s="581">
        <f t="shared" si="392"/>
        <v>20</v>
      </c>
      <c r="FW199" s="581">
        <f t="shared" si="393"/>
        <v>0</v>
      </c>
      <c r="FX199" s="581">
        <f t="shared" si="394"/>
        <v>-20</v>
      </c>
      <c r="FY199" s="581">
        <f t="shared" si="395"/>
        <v>0</v>
      </c>
      <c r="FZ199" s="581">
        <f t="shared" si="396"/>
        <v>20</v>
      </c>
      <c r="GA199" s="581">
        <f t="shared" si="397"/>
        <v>0</v>
      </c>
      <c r="GB199" s="581">
        <f t="shared" si="301"/>
        <v>-20</v>
      </c>
      <c r="GC199" s="581">
        <f t="shared" si="302"/>
        <v>0</v>
      </c>
      <c r="GD199" s="581">
        <f t="shared" si="303"/>
        <v>20</v>
      </c>
      <c r="GE199" s="581">
        <f t="shared" si="304"/>
        <v>0</v>
      </c>
      <c r="GF199" s="581">
        <f t="shared" si="305"/>
        <v>-20</v>
      </c>
      <c r="GG199" s="581">
        <f t="shared" si="306"/>
        <v>0</v>
      </c>
      <c r="GH199" s="581">
        <f t="shared" si="307"/>
        <v>20</v>
      </c>
      <c r="GI199" s="581">
        <f t="shared" si="308"/>
        <v>0</v>
      </c>
      <c r="GJ199" s="581">
        <f t="shared" si="309"/>
        <v>-20</v>
      </c>
      <c r="GK199" s="581">
        <f t="shared" si="310"/>
        <v>0</v>
      </c>
      <c r="GL199" s="581">
        <f t="shared" si="311"/>
        <v>20</v>
      </c>
      <c r="GM199" s="581">
        <f t="shared" si="312"/>
        <v>0</v>
      </c>
      <c r="GN199" s="581">
        <f t="shared" si="313"/>
        <v>-20</v>
      </c>
      <c r="GO199" s="581">
        <f t="shared" si="314"/>
        <v>0</v>
      </c>
      <c r="GP199" s="581">
        <f t="shared" si="315"/>
        <v>20</v>
      </c>
      <c r="GQ199" s="581">
        <f t="shared" si="316"/>
        <v>0</v>
      </c>
      <c r="GR199" s="581">
        <f t="shared" si="317"/>
        <v>-20</v>
      </c>
      <c r="GS199" s="581">
        <f t="shared" si="318"/>
        <v>0</v>
      </c>
      <c r="GT199" s="581">
        <f t="shared" si="319"/>
        <v>20</v>
      </c>
      <c r="GU199" s="581">
        <f t="shared" si="320"/>
        <v>0</v>
      </c>
      <c r="GV199" s="581">
        <f t="shared" si="321"/>
        <v>-20</v>
      </c>
      <c r="GW199" s="581">
        <f t="shared" si="322"/>
        <v>0</v>
      </c>
      <c r="GX199" s="581">
        <f t="shared" si="323"/>
        <v>20</v>
      </c>
      <c r="GY199" s="581">
        <f t="shared" si="324"/>
        <v>0</v>
      </c>
    </row>
    <row r="200" spans="1:207" ht="31.5" thickTop="1" thickBot="1" x14ac:dyDescent="0.3">
      <c r="A200" s="581">
        <v>1990</v>
      </c>
      <c r="B200" s="584" t="s">
        <v>141</v>
      </c>
      <c r="C200" s="581">
        <f t="shared" si="399"/>
        <v>26</v>
      </c>
      <c r="D200" s="581">
        <f t="shared" si="325"/>
        <v>2606</v>
      </c>
      <c r="E200" s="581">
        <v>1990</v>
      </c>
      <c r="F200" s="581">
        <f t="shared" si="398"/>
        <v>6</v>
      </c>
      <c r="G200" s="582" t="str">
        <f t="shared" si="300"/>
        <v>Blanc  scintillant</v>
      </c>
      <c r="H200" s="581">
        <v>20</v>
      </c>
      <c r="I200" s="581">
        <v>0</v>
      </c>
      <c r="J200" s="581">
        <v>-20</v>
      </c>
      <c r="K200" s="581">
        <v>0</v>
      </c>
      <c r="L200" s="581">
        <f t="shared" si="326"/>
        <v>20</v>
      </c>
      <c r="M200" s="581">
        <f t="shared" si="327"/>
        <v>0</v>
      </c>
      <c r="N200" s="581">
        <f t="shared" si="328"/>
        <v>-20</v>
      </c>
      <c r="O200" s="581">
        <f t="shared" si="329"/>
        <v>0</v>
      </c>
      <c r="P200" s="581">
        <f t="shared" si="330"/>
        <v>20</v>
      </c>
      <c r="Q200" s="581">
        <f t="shared" si="331"/>
        <v>0</v>
      </c>
      <c r="R200" s="581">
        <f t="shared" si="332"/>
        <v>-20</v>
      </c>
      <c r="S200" s="581">
        <f t="shared" si="333"/>
        <v>0</v>
      </c>
      <c r="T200" s="581">
        <f t="shared" si="334"/>
        <v>20</v>
      </c>
      <c r="U200" s="581">
        <f t="shared" si="335"/>
        <v>0</v>
      </c>
      <c r="V200" s="581">
        <f t="shared" si="336"/>
        <v>-20</v>
      </c>
      <c r="W200" s="581">
        <f t="shared" si="337"/>
        <v>0</v>
      </c>
      <c r="X200" s="581">
        <f t="shared" si="338"/>
        <v>20</v>
      </c>
      <c r="Y200" s="581">
        <f t="shared" si="339"/>
        <v>0</v>
      </c>
      <c r="Z200" s="581">
        <f t="shared" si="340"/>
        <v>-20</v>
      </c>
      <c r="AA200" s="581">
        <f t="shared" si="341"/>
        <v>0</v>
      </c>
      <c r="AB200" s="581">
        <f t="shared" si="342"/>
        <v>20</v>
      </c>
      <c r="AC200" s="581">
        <f t="shared" si="343"/>
        <v>0</v>
      </c>
      <c r="AD200" s="581">
        <f t="shared" si="344"/>
        <v>-20</v>
      </c>
      <c r="AE200" s="581">
        <f t="shared" si="345"/>
        <v>0</v>
      </c>
      <c r="AF200" s="581">
        <f t="shared" si="346"/>
        <v>20</v>
      </c>
      <c r="AG200" s="581">
        <f t="shared" si="347"/>
        <v>0</v>
      </c>
      <c r="AH200" s="581">
        <f t="shared" si="348"/>
        <v>-20</v>
      </c>
      <c r="AI200" s="581">
        <f t="shared" si="349"/>
        <v>0</v>
      </c>
      <c r="AJ200" s="581">
        <f t="shared" si="350"/>
        <v>20</v>
      </c>
      <c r="AK200" s="581">
        <f t="shared" si="351"/>
        <v>0</v>
      </c>
      <c r="AL200" s="581">
        <f t="shared" si="352"/>
        <v>-20</v>
      </c>
      <c r="AM200" s="581">
        <f t="shared" si="353"/>
        <v>0</v>
      </c>
      <c r="AN200" s="581">
        <f t="shared" si="354"/>
        <v>20</v>
      </c>
      <c r="AO200" s="581">
        <f t="shared" si="355"/>
        <v>0</v>
      </c>
      <c r="AP200" s="581">
        <f t="shared" si="356"/>
        <v>-20</v>
      </c>
      <c r="AQ200" s="581">
        <f t="shared" si="357"/>
        <v>0</v>
      </c>
      <c r="AR200" s="581">
        <f t="shared" si="358"/>
        <v>20</v>
      </c>
      <c r="AS200" s="581">
        <f t="shared" si="359"/>
        <v>0</v>
      </c>
      <c r="AT200" s="581">
        <f t="shared" si="360"/>
        <v>-20</v>
      </c>
      <c r="AU200" s="581">
        <f t="shared" si="361"/>
        <v>0</v>
      </c>
      <c r="AV200" s="581">
        <f t="shared" si="362"/>
        <v>20</v>
      </c>
      <c r="AW200" s="581">
        <f t="shared" si="363"/>
        <v>0</v>
      </c>
      <c r="AX200" s="581">
        <f t="shared" si="364"/>
        <v>-20</v>
      </c>
      <c r="AY200" s="581">
        <f t="shared" si="365"/>
        <v>0</v>
      </c>
      <c r="AZ200" s="581">
        <f t="shared" si="366"/>
        <v>20</v>
      </c>
      <c r="BA200" s="581">
        <f t="shared" si="367"/>
        <v>0</v>
      </c>
      <c r="BB200" s="581">
        <f t="shared" si="368"/>
        <v>-20</v>
      </c>
      <c r="BC200" s="581">
        <f t="shared" si="369"/>
        <v>0</v>
      </c>
      <c r="BD200" s="581">
        <f t="shared" si="370"/>
        <v>20</v>
      </c>
      <c r="BE200" s="581">
        <f t="shared" si="371"/>
        <v>0</v>
      </c>
      <c r="BF200" s="581">
        <f>H200*((Resultat_liste!$M202+20)/20)+Resultat_liste!$J202</f>
        <v>29</v>
      </c>
      <c r="BG200" s="581">
        <f>I200*((Resultat_liste!$M202+20)/20)+Resultat_liste!$J202</f>
        <v>0</v>
      </c>
      <c r="BH200" s="581">
        <f>J200*((Resultat_liste!$M202+20)/20)+Resultat_liste!$J202</f>
        <v>-29</v>
      </c>
      <c r="BI200" s="581">
        <f>K200*((Resultat_liste!$M202+20)/20)+Resultat_liste!$J202</f>
        <v>0</v>
      </c>
      <c r="BJ200" s="581">
        <f>L200*((Resultat_liste!$M202+20)/20)+Resultat_liste!$J202</f>
        <v>29</v>
      </c>
      <c r="BK200" s="581">
        <f>M200*((Resultat_liste!$M202+20)/20)+Resultat_liste!$J202</f>
        <v>0</v>
      </c>
      <c r="BL200" s="581">
        <f>N200*((Resultat_liste!$M202+20)/20)+Resultat_liste!$J202</f>
        <v>-29</v>
      </c>
      <c r="BM200" s="581">
        <f>O200*((Resultat_liste!$M202+20)/20)+Resultat_liste!$J202</f>
        <v>0</v>
      </c>
      <c r="BN200" s="581">
        <f>P200*((Resultat_liste!$M202+20)/20)+Resultat_liste!$J202</f>
        <v>29</v>
      </c>
      <c r="BO200" s="581">
        <f>Q200*((Resultat_liste!$M202+20)/20)+Resultat_liste!$J202</f>
        <v>0</v>
      </c>
      <c r="BP200" s="581">
        <f>R200*((Resultat_liste!$M202+20)/20)+Resultat_liste!$J202</f>
        <v>-29</v>
      </c>
      <c r="BQ200" s="581">
        <f>S200*((Resultat_liste!$M202+20)/20)+Resultat_liste!$J202</f>
        <v>0</v>
      </c>
      <c r="BR200" s="581">
        <f>T200*((Resultat_liste!$M202+20)/20)+Resultat_liste!$J202</f>
        <v>29</v>
      </c>
      <c r="BS200" s="581">
        <f>U200*((Resultat_liste!$M202+20)/20)+Resultat_liste!$J202</f>
        <v>0</v>
      </c>
      <c r="BT200" s="581">
        <f>V200*((Resultat_liste!$M202+20)/20)+Resultat_liste!$J202</f>
        <v>-29</v>
      </c>
      <c r="BU200" s="581">
        <f>W200*((Resultat_liste!$M202+20)/20)+Resultat_liste!$J202</f>
        <v>0</v>
      </c>
      <c r="BV200" s="581">
        <f>X200*((Resultat_liste!$M202+20)/20)+Resultat_liste!$J202</f>
        <v>29</v>
      </c>
      <c r="BW200" s="581">
        <f>Y200*((Resultat_liste!$M202+20)/20)+Resultat_liste!$J202</f>
        <v>0</v>
      </c>
      <c r="BX200" s="581">
        <f>Z200*((Resultat_liste!$M202+20)/20)+Resultat_liste!$J202</f>
        <v>-29</v>
      </c>
      <c r="BY200" s="581">
        <f>AA200*((Resultat_liste!$M202+20)/20)+Resultat_liste!$J202</f>
        <v>0</v>
      </c>
      <c r="BZ200" s="581">
        <f>AB200*((Resultat_liste!$M202+20)/20)+Resultat_liste!$J202</f>
        <v>29</v>
      </c>
      <c r="CA200" s="581">
        <f>AC200*((Resultat_liste!$M202+20)/20)+Resultat_liste!$J202</f>
        <v>0</v>
      </c>
      <c r="CB200" s="581">
        <f>AD200*((Resultat_liste!$M202+20)/20)+Resultat_liste!$J202</f>
        <v>-29</v>
      </c>
      <c r="CC200" s="581">
        <f>AE200*((Resultat_liste!$M202+20)/20)+Resultat_liste!$J202</f>
        <v>0</v>
      </c>
      <c r="CD200" s="581">
        <f>AF200*((Resultat_liste!$M202+20)/20)+Resultat_liste!$J202</f>
        <v>29</v>
      </c>
      <c r="CE200" s="581">
        <f>AG200*((Resultat_liste!$M202+20)/20)+Resultat_liste!$J202</f>
        <v>0</v>
      </c>
      <c r="CF200" s="581">
        <f>AH200*((Resultat_liste!$M202+20)/20)+Resultat_liste!$J202</f>
        <v>-29</v>
      </c>
      <c r="CG200" s="581">
        <f>AI200*((Resultat_liste!$M202+20)/20)+Resultat_liste!$J202</f>
        <v>0</v>
      </c>
      <c r="CH200" s="581">
        <f>AJ200*((Resultat_liste!$M202+20)/20)+Resultat_liste!$J202</f>
        <v>29</v>
      </c>
      <c r="CI200" s="581">
        <f>AK200*((Resultat_liste!$M202+20)/20)+Resultat_liste!$J202</f>
        <v>0</v>
      </c>
      <c r="CJ200" s="581">
        <f>AL200*((Resultat_liste!$M202+20)/20)+Resultat_liste!$J202</f>
        <v>-29</v>
      </c>
      <c r="CK200" s="581">
        <f>AM200*((Resultat_liste!$M202+20)/20)+Resultat_liste!$J202</f>
        <v>0</v>
      </c>
      <c r="CL200" s="581">
        <f>AN200*((Resultat_liste!$M202+20)/20)+Resultat_liste!$J202</f>
        <v>29</v>
      </c>
      <c r="CM200" s="581">
        <f>AO200*((Resultat_liste!$M202+20)/20)+Resultat_liste!$J202</f>
        <v>0</v>
      </c>
      <c r="CN200" s="581">
        <f>AP200*((Resultat_liste!$M202+20)/20)+Resultat_liste!$J202</f>
        <v>-29</v>
      </c>
      <c r="CO200" s="581">
        <f>AQ200*((Resultat_liste!$M202+20)/20)+Resultat_liste!$J202</f>
        <v>0</v>
      </c>
      <c r="CP200" s="581">
        <f>AR200*((Resultat_liste!$M202+20)/20)+Resultat_liste!$J202</f>
        <v>29</v>
      </c>
      <c r="CQ200" s="581">
        <f>AS200*((Resultat_liste!$M202+20)/20)+Resultat_liste!$J202</f>
        <v>0</v>
      </c>
      <c r="CR200" s="581">
        <f>AT200*((Resultat_liste!$M202+20)/20)+Resultat_liste!$J202</f>
        <v>-29</v>
      </c>
      <c r="CS200" s="581">
        <f>AU200*((Resultat_liste!$M202+20)/20)+Resultat_liste!$J202</f>
        <v>0</v>
      </c>
      <c r="CT200" s="581">
        <f>AV200*((Resultat_liste!$M202+20)/20)+Resultat_liste!$J202</f>
        <v>29</v>
      </c>
      <c r="CU200" s="581">
        <f>AW200*((Resultat_liste!$M202+20)/20)+Resultat_liste!$J202</f>
        <v>0</v>
      </c>
      <c r="CV200" s="581">
        <f>AX200*((Resultat_liste!$M202+20)/20)+Resultat_liste!$J202</f>
        <v>-29</v>
      </c>
      <c r="CW200" s="581">
        <f>AY200*((Resultat_liste!$M202+20)/20)+Resultat_liste!$J202</f>
        <v>0</v>
      </c>
      <c r="CX200" s="581">
        <f>AZ200*((Resultat_liste!$M202+20)/20)+Resultat_liste!$J202</f>
        <v>29</v>
      </c>
      <c r="CY200" s="581">
        <f>BA200*((Resultat_liste!$M202+20)/20)+Resultat_liste!$J202</f>
        <v>0</v>
      </c>
      <c r="CZ200" s="581">
        <f>BB200*((Resultat_liste!$M202+20)/20)+Resultat_liste!$J202</f>
        <v>-29</v>
      </c>
      <c r="DA200" s="581">
        <f>BC200*((Resultat_liste!$M202+20)/20)+Resultat_liste!$J202</f>
        <v>0</v>
      </c>
      <c r="DB200" s="581">
        <f>BD200*((Resultat_liste!$M202+20)/20)+Resultat_liste!$J202</f>
        <v>29</v>
      </c>
      <c r="DC200" s="581">
        <f>BE200*((Resultat_liste!$M202+20)/20)+Resultat_liste!$J202</f>
        <v>0</v>
      </c>
      <c r="DD200" s="581">
        <f>H200*((Resultat_liste!$Y202+20)/20)+Resultat_liste!$V202</f>
        <v>22</v>
      </c>
      <c r="DE200" s="581">
        <f>I200*((Resultat_liste!$Y202+20)/20)+Resultat_liste!$V202</f>
        <v>0</v>
      </c>
      <c r="DF200" s="581">
        <f>J200*((Resultat_liste!$Y202+20)/20)+Resultat_liste!$V202</f>
        <v>-22</v>
      </c>
      <c r="DG200" s="581">
        <f>K200*((Resultat_liste!$Y202+20)/20)+Resultat_liste!$V202</f>
        <v>0</v>
      </c>
      <c r="DH200" s="581">
        <f>L200*((Resultat_liste!$Y202+20)/20)+Resultat_liste!$V202</f>
        <v>22</v>
      </c>
      <c r="DI200" s="581">
        <f>M200*((Resultat_liste!$Y202+20)/20)+Resultat_liste!$V202</f>
        <v>0</v>
      </c>
      <c r="DJ200" s="581">
        <f>N200*((Resultat_liste!$Y202+20)/20)+Resultat_liste!$V202</f>
        <v>-22</v>
      </c>
      <c r="DK200" s="581">
        <f>O200*((Resultat_liste!$Y202+20)/20)+Resultat_liste!$V202</f>
        <v>0</v>
      </c>
      <c r="DL200" s="581">
        <f>P200*((Resultat_liste!$Y202+20)/20)+Resultat_liste!$V202</f>
        <v>22</v>
      </c>
      <c r="DM200" s="581">
        <f>Q200*((Resultat_liste!$Y202+20)/20)+Resultat_liste!$V202</f>
        <v>0</v>
      </c>
      <c r="DN200" s="581">
        <f>R200*((Resultat_liste!$Y202+20)/20)+Resultat_liste!$V202</f>
        <v>-22</v>
      </c>
      <c r="DO200" s="581">
        <f>S200*((Resultat_liste!$Y202+20)/20)+Resultat_liste!$V202</f>
        <v>0</v>
      </c>
      <c r="DP200" s="581">
        <f>T200*((Resultat_liste!$Y202+20)/20)+Resultat_liste!$V202</f>
        <v>22</v>
      </c>
      <c r="DQ200" s="581">
        <f>U200*((Resultat_liste!$Y202+20)/20)+Resultat_liste!$V202</f>
        <v>0</v>
      </c>
      <c r="DR200" s="581">
        <f>V200*((Resultat_liste!$Y202+20)/20)+Resultat_liste!$V202</f>
        <v>-22</v>
      </c>
      <c r="DS200" s="581">
        <f>W200*((Resultat_liste!$Y202+20)/20)+Resultat_liste!$V202</f>
        <v>0</v>
      </c>
      <c r="DT200" s="581">
        <f>X200*((Resultat_liste!$Y202+20)/20)+Resultat_liste!$V202</f>
        <v>22</v>
      </c>
      <c r="DU200" s="581">
        <f>Y200*((Resultat_liste!$Y202+20)/20)+Resultat_liste!$V202</f>
        <v>0</v>
      </c>
      <c r="DV200" s="581">
        <f>Z200*((Resultat_liste!$Y202+20)/20)+Resultat_liste!$V202</f>
        <v>-22</v>
      </c>
      <c r="DW200" s="581">
        <f>AA200*((Resultat_liste!$Y202+20)/20)+Resultat_liste!$V202</f>
        <v>0</v>
      </c>
      <c r="DX200" s="581">
        <f>AB200*((Resultat_liste!$Y202+20)/20)+Resultat_liste!$V202</f>
        <v>22</v>
      </c>
      <c r="DY200" s="581">
        <f>AC200*((Resultat_liste!$Y202+20)/20)+Resultat_liste!$V202</f>
        <v>0</v>
      </c>
      <c r="DZ200" s="581">
        <f>AD200*((Resultat_liste!$Y202+20)/20)+Resultat_liste!$V202</f>
        <v>-22</v>
      </c>
      <c r="EA200" s="581">
        <f>AE200*((Resultat_liste!$Y202+20)/20)+Resultat_liste!$V202</f>
        <v>0</v>
      </c>
      <c r="EB200" s="581">
        <f>AF200*((Resultat_liste!$Y202+20)/20)+Resultat_liste!$V202</f>
        <v>22</v>
      </c>
      <c r="EC200" s="581">
        <f>AG200*((Resultat_liste!$Y202+20)/20)+Resultat_liste!$V202</f>
        <v>0</v>
      </c>
      <c r="ED200" s="581">
        <f>AH200*((Resultat_liste!$Y202+20)/20)+Resultat_liste!$V202</f>
        <v>-22</v>
      </c>
      <c r="EE200" s="581">
        <f>AI200*((Resultat_liste!$Y202+20)/20)+Resultat_liste!$V202</f>
        <v>0</v>
      </c>
      <c r="EF200" s="581">
        <f>AJ200*((Resultat_liste!$Y202+20)/20)+Resultat_liste!$V202</f>
        <v>22</v>
      </c>
      <c r="EG200" s="581">
        <f>AK200*((Resultat_liste!$Y202+20)/20)+Resultat_liste!$V202</f>
        <v>0</v>
      </c>
      <c r="EH200" s="581">
        <f>AL200*((Resultat_liste!$Y202+20)/20)+Resultat_liste!$V202</f>
        <v>-22</v>
      </c>
      <c r="EI200" s="581">
        <f>AM200*((Resultat_liste!$Y202+20)/20)+Resultat_liste!$V202</f>
        <v>0</v>
      </c>
      <c r="EJ200" s="581">
        <f>AN200*((Resultat_liste!$Y202+20)/20)+Resultat_liste!$V202</f>
        <v>22</v>
      </c>
      <c r="EK200" s="581">
        <f>AO200*((Resultat_liste!$Y202+20)/20)+Resultat_liste!$V202</f>
        <v>0</v>
      </c>
      <c r="EL200" s="581">
        <f>AP200*((Resultat_liste!$Y202+20)/20)+Resultat_liste!$V202</f>
        <v>-22</v>
      </c>
      <c r="EM200" s="581">
        <f>AQ200*((Resultat_liste!$Y202+20)/20)+Resultat_liste!$V202</f>
        <v>0</v>
      </c>
      <c r="EN200" s="581">
        <f>AR200*((Resultat_liste!$Y202+20)/20)+Resultat_liste!$V202</f>
        <v>22</v>
      </c>
      <c r="EO200" s="581">
        <f>AS200*((Resultat_liste!$Y202+20)/20)+Resultat_liste!$V202</f>
        <v>0</v>
      </c>
      <c r="EP200" s="581">
        <f>AT200*((Resultat_liste!$Y202+20)/20)+Resultat_liste!$V202</f>
        <v>-22</v>
      </c>
      <c r="EQ200" s="581">
        <f>AU200*((Resultat_liste!$Y202+20)/20)+Resultat_liste!$V202</f>
        <v>0</v>
      </c>
      <c r="ER200" s="581">
        <f>AV200*((Resultat_liste!$Y202+20)/20)+Resultat_liste!$V202</f>
        <v>22</v>
      </c>
      <c r="ES200" s="581">
        <f>AW200*((Resultat_liste!$Y202+20)/20)+Resultat_liste!$V202</f>
        <v>0</v>
      </c>
      <c r="ET200" s="581">
        <f>AX200*((Resultat_liste!$Y202+20)/20)+Resultat_liste!$V202</f>
        <v>-22</v>
      </c>
      <c r="EU200" s="581">
        <f>AY200*((Resultat_liste!$Y202+20)/20)+Resultat_liste!$V202</f>
        <v>0</v>
      </c>
      <c r="EV200" s="581">
        <f>AZ200*((Resultat_liste!$Y202+20)/20)+Resultat_liste!$V202</f>
        <v>22</v>
      </c>
      <c r="EW200" s="581">
        <f>BA200*((Resultat_liste!$Y202+20)/20)+Resultat_liste!$V202</f>
        <v>0</v>
      </c>
      <c r="EX200" s="581">
        <f>BB200*((Resultat_liste!$Y202+20)/20)+Resultat_liste!$V202</f>
        <v>-22</v>
      </c>
      <c r="EY200" s="581">
        <f>BC200*((Resultat_liste!$Y202+20)/20)+Resultat_liste!$V202</f>
        <v>0</v>
      </c>
      <c r="EZ200" s="581">
        <f>BD200*((Resultat_liste!$Y202+20)/20)+Resultat_liste!$V202</f>
        <v>22</v>
      </c>
      <c r="FA200" s="581">
        <f>BE200*((Resultat_liste!$Y202+20)/20)+Resultat_liste!$V202</f>
        <v>0</v>
      </c>
      <c r="FB200" s="581">
        <f t="shared" si="372"/>
        <v>20</v>
      </c>
      <c r="FC200" s="581">
        <f t="shared" si="373"/>
        <v>0</v>
      </c>
      <c r="FD200" s="581">
        <f t="shared" si="374"/>
        <v>-20</v>
      </c>
      <c r="FE200" s="581">
        <f t="shared" si="375"/>
        <v>0</v>
      </c>
      <c r="FF200" s="581">
        <f t="shared" si="376"/>
        <v>20</v>
      </c>
      <c r="FG200" s="581">
        <f t="shared" si="377"/>
        <v>0</v>
      </c>
      <c r="FH200" s="581">
        <f t="shared" si="378"/>
        <v>-20</v>
      </c>
      <c r="FI200" s="581">
        <f t="shared" si="379"/>
        <v>0</v>
      </c>
      <c r="FJ200" s="581">
        <f t="shared" si="380"/>
        <v>20</v>
      </c>
      <c r="FK200" s="581">
        <f t="shared" si="381"/>
        <v>0</v>
      </c>
      <c r="FL200" s="581">
        <f t="shared" si="382"/>
        <v>-20</v>
      </c>
      <c r="FM200" s="581">
        <f t="shared" si="383"/>
        <v>0</v>
      </c>
      <c r="FN200" s="581">
        <f t="shared" si="384"/>
        <v>20</v>
      </c>
      <c r="FO200" s="581">
        <f t="shared" si="385"/>
        <v>0</v>
      </c>
      <c r="FP200" s="581">
        <f t="shared" si="386"/>
        <v>-20</v>
      </c>
      <c r="FQ200" s="581">
        <f t="shared" si="387"/>
        <v>0</v>
      </c>
      <c r="FR200" s="581">
        <f t="shared" si="388"/>
        <v>20</v>
      </c>
      <c r="FS200" s="581">
        <f t="shared" si="389"/>
        <v>0</v>
      </c>
      <c r="FT200" s="581">
        <f t="shared" si="390"/>
        <v>-20</v>
      </c>
      <c r="FU200" s="581">
        <f t="shared" si="391"/>
        <v>0</v>
      </c>
      <c r="FV200" s="581">
        <f t="shared" si="392"/>
        <v>20</v>
      </c>
      <c r="FW200" s="581">
        <f t="shared" si="393"/>
        <v>0</v>
      </c>
      <c r="FX200" s="581">
        <f t="shared" si="394"/>
        <v>-20</v>
      </c>
      <c r="FY200" s="581">
        <f t="shared" si="395"/>
        <v>0</v>
      </c>
      <c r="FZ200" s="581">
        <f t="shared" si="396"/>
        <v>20</v>
      </c>
      <c r="GA200" s="581">
        <f t="shared" si="397"/>
        <v>0</v>
      </c>
      <c r="GB200" s="581">
        <f t="shared" si="301"/>
        <v>-20</v>
      </c>
      <c r="GC200" s="581">
        <f t="shared" si="302"/>
        <v>0</v>
      </c>
      <c r="GD200" s="581">
        <f t="shared" si="303"/>
        <v>20</v>
      </c>
      <c r="GE200" s="581">
        <f t="shared" si="304"/>
        <v>0</v>
      </c>
      <c r="GF200" s="581">
        <f t="shared" si="305"/>
        <v>-20</v>
      </c>
      <c r="GG200" s="581">
        <f t="shared" si="306"/>
        <v>0</v>
      </c>
      <c r="GH200" s="581">
        <f t="shared" si="307"/>
        <v>20</v>
      </c>
      <c r="GI200" s="581">
        <f t="shared" si="308"/>
        <v>0</v>
      </c>
      <c r="GJ200" s="581">
        <f t="shared" si="309"/>
        <v>-20</v>
      </c>
      <c r="GK200" s="581">
        <f t="shared" si="310"/>
        <v>0</v>
      </c>
      <c r="GL200" s="581">
        <f t="shared" si="311"/>
        <v>20</v>
      </c>
      <c r="GM200" s="581">
        <f t="shared" si="312"/>
        <v>0</v>
      </c>
      <c r="GN200" s="581">
        <f t="shared" si="313"/>
        <v>-20</v>
      </c>
      <c r="GO200" s="581">
        <f t="shared" si="314"/>
        <v>0</v>
      </c>
      <c r="GP200" s="581">
        <f t="shared" si="315"/>
        <v>20</v>
      </c>
      <c r="GQ200" s="581">
        <f t="shared" si="316"/>
        <v>0</v>
      </c>
      <c r="GR200" s="581">
        <f t="shared" si="317"/>
        <v>-20</v>
      </c>
      <c r="GS200" s="581">
        <f t="shared" si="318"/>
        <v>0</v>
      </c>
      <c r="GT200" s="581">
        <f t="shared" si="319"/>
        <v>20</v>
      </c>
      <c r="GU200" s="581">
        <f t="shared" si="320"/>
        <v>0</v>
      </c>
      <c r="GV200" s="581">
        <f t="shared" si="321"/>
        <v>-20</v>
      </c>
      <c r="GW200" s="581">
        <f t="shared" si="322"/>
        <v>0</v>
      </c>
      <c r="GX200" s="581">
        <f t="shared" si="323"/>
        <v>20</v>
      </c>
      <c r="GY200" s="581">
        <f t="shared" si="324"/>
        <v>0</v>
      </c>
    </row>
    <row r="201" spans="1:207" ht="31.5" thickTop="1" thickBot="1" x14ac:dyDescent="0.3">
      <c r="A201" s="581">
        <v>2000</v>
      </c>
      <c r="B201" s="584" t="s">
        <v>141</v>
      </c>
      <c r="C201" s="581">
        <f t="shared" si="399"/>
        <v>26</v>
      </c>
      <c r="D201" s="581">
        <f t="shared" si="325"/>
        <v>2607</v>
      </c>
      <c r="E201" s="581">
        <v>2000</v>
      </c>
      <c r="F201" s="581">
        <f t="shared" si="398"/>
        <v>7</v>
      </c>
      <c r="G201" s="582" t="str">
        <f t="shared" si="300"/>
        <v>Blanc  scintillant</v>
      </c>
      <c r="H201" s="581">
        <v>20</v>
      </c>
      <c r="I201" s="581">
        <v>0</v>
      </c>
      <c r="J201" s="581">
        <v>-20</v>
      </c>
      <c r="K201" s="581">
        <v>0</v>
      </c>
      <c r="L201" s="581">
        <f t="shared" si="326"/>
        <v>20</v>
      </c>
      <c r="M201" s="581">
        <f t="shared" si="327"/>
        <v>0</v>
      </c>
      <c r="N201" s="581">
        <f t="shared" si="328"/>
        <v>-20</v>
      </c>
      <c r="O201" s="581">
        <f t="shared" si="329"/>
        <v>0</v>
      </c>
      <c r="P201" s="581">
        <f t="shared" si="330"/>
        <v>20</v>
      </c>
      <c r="Q201" s="581">
        <f t="shared" si="331"/>
        <v>0</v>
      </c>
      <c r="R201" s="581">
        <f t="shared" si="332"/>
        <v>-20</v>
      </c>
      <c r="S201" s="581">
        <f t="shared" si="333"/>
        <v>0</v>
      </c>
      <c r="T201" s="581">
        <f t="shared" si="334"/>
        <v>20</v>
      </c>
      <c r="U201" s="581">
        <f t="shared" si="335"/>
        <v>0</v>
      </c>
      <c r="V201" s="581">
        <f t="shared" si="336"/>
        <v>-20</v>
      </c>
      <c r="W201" s="581">
        <f t="shared" si="337"/>
        <v>0</v>
      </c>
      <c r="X201" s="581">
        <f t="shared" si="338"/>
        <v>20</v>
      </c>
      <c r="Y201" s="581">
        <f t="shared" si="339"/>
        <v>0</v>
      </c>
      <c r="Z201" s="581">
        <f t="shared" si="340"/>
        <v>-20</v>
      </c>
      <c r="AA201" s="581">
        <f t="shared" si="341"/>
        <v>0</v>
      </c>
      <c r="AB201" s="581">
        <f t="shared" si="342"/>
        <v>20</v>
      </c>
      <c r="AC201" s="581">
        <f t="shared" si="343"/>
        <v>0</v>
      </c>
      <c r="AD201" s="581">
        <f t="shared" si="344"/>
        <v>-20</v>
      </c>
      <c r="AE201" s="581">
        <f t="shared" si="345"/>
        <v>0</v>
      </c>
      <c r="AF201" s="581">
        <f t="shared" si="346"/>
        <v>20</v>
      </c>
      <c r="AG201" s="581">
        <f t="shared" si="347"/>
        <v>0</v>
      </c>
      <c r="AH201" s="581">
        <f t="shared" si="348"/>
        <v>-20</v>
      </c>
      <c r="AI201" s="581">
        <f t="shared" si="349"/>
        <v>0</v>
      </c>
      <c r="AJ201" s="581">
        <f t="shared" si="350"/>
        <v>20</v>
      </c>
      <c r="AK201" s="581">
        <f t="shared" si="351"/>
        <v>0</v>
      </c>
      <c r="AL201" s="581">
        <f t="shared" si="352"/>
        <v>-20</v>
      </c>
      <c r="AM201" s="581">
        <f t="shared" si="353"/>
        <v>0</v>
      </c>
      <c r="AN201" s="581">
        <f t="shared" si="354"/>
        <v>20</v>
      </c>
      <c r="AO201" s="581">
        <f t="shared" si="355"/>
        <v>0</v>
      </c>
      <c r="AP201" s="581">
        <f t="shared" si="356"/>
        <v>-20</v>
      </c>
      <c r="AQ201" s="581">
        <f t="shared" si="357"/>
        <v>0</v>
      </c>
      <c r="AR201" s="581">
        <f t="shared" si="358"/>
        <v>20</v>
      </c>
      <c r="AS201" s="581">
        <f t="shared" si="359"/>
        <v>0</v>
      </c>
      <c r="AT201" s="581">
        <f t="shared" si="360"/>
        <v>-20</v>
      </c>
      <c r="AU201" s="581">
        <f t="shared" si="361"/>
        <v>0</v>
      </c>
      <c r="AV201" s="581">
        <f t="shared" si="362"/>
        <v>20</v>
      </c>
      <c r="AW201" s="581">
        <f t="shared" si="363"/>
        <v>0</v>
      </c>
      <c r="AX201" s="581">
        <f t="shared" si="364"/>
        <v>-20</v>
      </c>
      <c r="AY201" s="581">
        <f t="shared" si="365"/>
        <v>0</v>
      </c>
      <c r="AZ201" s="581">
        <f t="shared" si="366"/>
        <v>20</v>
      </c>
      <c r="BA201" s="581">
        <f t="shared" si="367"/>
        <v>0</v>
      </c>
      <c r="BB201" s="581">
        <f t="shared" si="368"/>
        <v>-20</v>
      </c>
      <c r="BC201" s="581">
        <f t="shared" si="369"/>
        <v>0</v>
      </c>
      <c r="BD201" s="581">
        <f t="shared" si="370"/>
        <v>20</v>
      </c>
      <c r="BE201" s="581">
        <f t="shared" si="371"/>
        <v>0</v>
      </c>
      <c r="BF201" s="581">
        <f>H201*((Resultat_liste!$M203+20)/20)+Resultat_liste!$J203</f>
        <v>24</v>
      </c>
      <c r="BG201" s="581">
        <f>I201*((Resultat_liste!$M203+20)/20)+Resultat_liste!$J203</f>
        <v>0</v>
      </c>
      <c r="BH201" s="581">
        <f>J201*((Resultat_liste!$M203+20)/20)+Resultat_liste!$J203</f>
        <v>-24</v>
      </c>
      <c r="BI201" s="581">
        <f>K201*((Resultat_liste!$M203+20)/20)+Resultat_liste!$J203</f>
        <v>0</v>
      </c>
      <c r="BJ201" s="581">
        <f>L201*((Resultat_liste!$M203+20)/20)+Resultat_liste!$J203</f>
        <v>24</v>
      </c>
      <c r="BK201" s="581">
        <f>M201*((Resultat_liste!$M203+20)/20)+Resultat_liste!$J203</f>
        <v>0</v>
      </c>
      <c r="BL201" s="581">
        <f>N201*((Resultat_liste!$M203+20)/20)+Resultat_liste!$J203</f>
        <v>-24</v>
      </c>
      <c r="BM201" s="581">
        <f>O201*((Resultat_liste!$M203+20)/20)+Resultat_liste!$J203</f>
        <v>0</v>
      </c>
      <c r="BN201" s="581">
        <f>P201*((Resultat_liste!$M203+20)/20)+Resultat_liste!$J203</f>
        <v>24</v>
      </c>
      <c r="BO201" s="581">
        <f>Q201*((Resultat_liste!$M203+20)/20)+Resultat_liste!$J203</f>
        <v>0</v>
      </c>
      <c r="BP201" s="581">
        <f>R201*((Resultat_liste!$M203+20)/20)+Resultat_liste!$J203</f>
        <v>-24</v>
      </c>
      <c r="BQ201" s="581">
        <f>S201*((Resultat_liste!$M203+20)/20)+Resultat_liste!$J203</f>
        <v>0</v>
      </c>
      <c r="BR201" s="581">
        <f>T201*((Resultat_liste!$M203+20)/20)+Resultat_liste!$J203</f>
        <v>24</v>
      </c>
      <c r="BS201" s="581">
        <f>U201*((Resultat_liste!$M203+20)/20)+Resultat_liste!$J203</f>
        <v>0</v>
      </c>
      <c r="BT201" s="581">
        <f>V201*((Resultat_liste!$M203+20)/20)+Resultat_liste!$J203</f>
        <v>-24</v>
      </c>
      <c r="BU201" s="581">
        <f>W201*((Resultat_liste!$M203+20)/20)+Resultat_liste!$J203</f>
        <v>0</v>
      </c>
      <c r="BV201" s="581">
        <f>X201*((Resultat_liste!$M203+20)/20)+Resultat_liste!$J203</f>
        <v>24</v>
      </c>
      <c r="BW201" s="581">
        <f>Y201*((Resultat_liste!$M203+20)/20)+Resultat_liste!$J203</f>
        <v>0</v>
      </c>
      <c r="BX201" s="581">
        <f>Z201*((Resultat_liste!$M203+20)/20)+Resultat_liste!$J203</f>
        <v>-24</v>
      </c>
      <c r="BY201" s="581">
        <f>AA201*((Resultat_liste!$M203+20)/20)+Resultat_liste!$J203</f>
        <v>0</v>
      </c>
      <c r="BZ201" s="581">
        <f>AB201*((Resultat_liste!$M203+20)/20)+Resultat_liste!$J203</f>
        <v>24</v>
      </c>
      <c r="CA201" s="581">
        <f>AC201*((Resultat_liste!$M203+20)/20)+Resultat_liste!$J203</f>
        <v>0</v>
      </c>
      <c r="CB201" s="581">
        <f>AD201*((Resultat_liste!$M203+20)/20)+Resultat_liste!$J203</f>
        <v>-24</v>
      </c>
      <c r="CC201" s="581">
        <f>AE201*((Resultat_liste!$M203+20)/20)+Resultat_liste!$J203</f>
        <v>0</v>
      </c>
      <c r="CD201" s="581">
        <f>AF201*((Resultat_liste!$M203+20)/20)+Resultat_liste!$J203</f>
        <v>24</v>
      </c>
      <c r="CE201" s="581">
        <f>AG201*((Resultat_liste!$M203+20)/20)+Resultat_liste!$J203</f>
        <v>0</v>
      </c>
      <c r="CF201" s="581">
        <f>AH201*((Resultat_liste!$M203+20)/20)+Resultat_liste!$J203</f>
        <v>-24</v>
      </c>
      <c r="CG201" s="581">
        <f>AI201*((Resultat_liste!$M203+20)/20)+Resultat_liste!$J203</f>
        <v>0</v>
      </c>
      <c r="CH201" s="581">
        <f>AJ201*((Resultat_liste!$M203+20)/20)+Resultat_liste!$J203</f>
        <v>24</v>
      </c>
      <c r="CI201" s="581">
        <f>AK201*((Resultat_liste!$M203+20)/20)+Resultat_liste!$J203</f>
        <v>0</v>
      </c>
      <c r="CJ201" s="581">
        <f>AL201*((Resultat_liste!$M203+20)/20)+Resultat_liste!$J203</f>
        <v>-24</v>
      </c>
      <c r="CK201" s="581">
        <f>AM201*((Resultat_liste!$M203+20)/20)+Resultat_liste!$J203</f>
        <v>0</v>
      </c>
      <c r="CL201" s="581">
        <f>AN201*((Resultat_liste!$M203+20)/20)+Resultat_liste!$J203</f>
        <v>24</v>
      </c>
      <c r="CM201" s="581">
        <f>AO201*((Resultat_liste!$M203+20)/20)+Resultat_liste!$J203</f>
        <v>0</v>
      </c>
      <c r="CN201" s="581">
        <f>AP201*((Resultat_liste!$M203+20)/20)+Resultat_liste!$J203</f>
        <v>-24</v>
      </c>
      <c r="CO201" s="581">
        <f>AQ201*((Resultat_liste!$M203+20)/20)+Resultat_liste!$J203</f>
        <v>0</v>
      </c>
      <c r="CP201" s="581">
        <f>AR201*((Resultat_liste!$M203+20)/20)+Resultat_liste!$J203</f>
        <v>24</v>
      </c>
      <c r="CQ201" s="581">
        <f>AS201*((Resultat_liste!$M203+20)/20)+Resultat_liste!$J203</f>
        <v>0</v>
      </c>
      <c r="CR201" s="581">
        <f>AT201*((Resultat_liste!$M203+20)/20)+Resultat_liste!$J203</f>
        <v>-24</v>
      </c>
      <c r="CS201" s="581">
        <f>AU201*((Resultat_liste!$M203+20)/20)+Resultat_liste!$J203</f>
        <v>0</v>
      </c>
      <c r="CT201" s="581">
        <f>AV201*((Resultat_liste!$M203+20)/20)+Resultat_liste!$J203</f>
        <v>24</v>
      </c>
      <c r="CU201" s="581">
        <f>AW201*((Resultat_liste!$M203+20)/20)+Resultat_liste!$J203</f>
        <v>0</v>
      </c>
      <c r="CV201" s="581">
        <f>AX201*((Resultat_liste!$M203+20)/20)+Resultat_liste!$J203</f>
        <v>-24</v>
      </c>
      <c r="CW201" s="581">
        <f>AY201*((Resultat_liste!$M203+20)/20)+Resultat_liste!$J203</f>
        <v>0</v>
      </c>
      <c r="CX201" s="581">
        <f>AZ201*((Resultat_liste!$M203+20)/20)+Resultat_liste!$J203</f>
        <v>24</v>
      </c>
      <c r="CY201" s="581">
        <f>BA201*((Resultat_liste!$M203+20)/20)+Resultat_liste!$J203</f>
        <v>0</v>
      </c>
      <c r="CZ201" s="581">
        <f>BB201*((Resultat_liste!$M203+20)/20)+Resultat_liste!$J203</f>
        <v>-24</v>
      </c>
      <c r="DA201" s="581">
        <f>BC201*((Resultat_liste!$M203+20)/20)+Resultat_liste!$J203</f>
        <v>0</v>
      </c>
      <c r="DB201" s="581">
        <f>BD201*((Resultat_liste!$M203+20)/20)+Resultat_liste!$J203</f>
        <v>24</v>
      </c>
      <c r="DC201" s="581">
        <f>BE201*((Resultat_liste!$M203+20)/20)+Resultat_liste!$J203</f>
        <v>0</v>
      </c>
      <c r="DD201" s="581">
        <f>H201*((Resultat_liste!$Y203+20)/20)+Resultat_liste!$V203</f>
        <v>17</v>
      </c>
      <c r="DE201" s="581">
        <f>I201*((Resultat_liste!$Y203+20)/20)+Resultat_liste!$V203</f>
        <v>0</v>
      </c>
      <c r="DF201" s="581">
        <f>J201*((Resultat_liste!$Y203+20)/20)+Resultat_liste!$V203</f>
        <v>-17</v>
      </c>
      <c r="DG201" s="581">
        <f>K201*((Resultat_liste!$Y203+20)/20)+Resultat_liste!$V203</f>
        <v>0</v>
      </c>
      <c r="DH201" s="581">
        <f>L201*((Resultat_liste!$Y203+20)/20)+Resultat_liste!$V203</f>
        <v>17</v>
      </c>
      <c r="DI201" s="581">
        <f>M201*((Resultat_liste!$Y203+20)/20)+Resultat_liste!$V203</f>
        <v>0</v>
      </c>
      <c r="DJ201" s="581">
        <f>N201*((Resultat_liste!$Y203+20)/20)+Resultat_liste!$V203</f>
        <v>-17</v>
      </c>
      <c r="DK201" s="581">
        <f>O201*((Resultat_liste!$Y203+20)/20)+Resultat_liste!$V203</f>
        <v>0</v>
      </c>
      <c r="DL201" s="581">
        <f>P201*((Resultat_liste!$Y203+20)/20)+Resultat_liste!$V203</f>
        <v>17</v>
      </c>
      <c r="DM201" s="581">
        <f>Q201*((Resultat_liste!$Y203+20)/20)+Resultat_liste!$V203</f>
        <v>0</v>
      </c>
      <c r="DN201" s="581">
        <f>R201*((Resultat_liste!$Y203+20)/20)+Resultat_liste!$V203</f>
        <v>-17</v>
      </c>
      <c r="DO201" s="581">
        <f>S201*((Resultat_liste!$Y203+20)/20)+Resultat_liste!$V203</f>
        <v>0</v>
      </c>
      <c r="DP201" s="581">
        <f>T201*((Resultat_liste!$Y203+20)/20)+Resultat_liste!$V203</f>
        <v>17</v>
      </c>
      <c r="DQ201" s="581">
        <f>U201*((Resultat_liste!$Y203+20)/20)+Resultat_liste!$V203</f>
        <v>0</v>
      </c>
      <c r="DR201" s="581">
        <f>V201*((Resultat_liste!$Y203+20)/20)+Resultat_liste!$V203</f>
        <v>-17</v>
      </c>
      <c r="DS201" s="581">
        <f>W201*((Resultat_liste!$Y203+20)/20)+Resultat_liste!$V203</f>
        <v>0</v>
      </c>
      <c r="DT201" s="581">
        <f>X201*((Resultat_liste!$Y203+20)/20)+Resultat_liste!$V203</f>
        <v>17</v>
      </c>
      <c r="DU201" s="581">
        <f>Y201*((Resultat_liste!$Y203+20)/20)+Resultat_liste!$V203</f>
        <v>0</v>
      </c>
      <c r="DV201" s="581">
        <f>Z201*((Resultat_liste!$Y203+20)/20)+Resultat_liste!$V203</f>
        <v>-17</v>
      </c>
      <c r="DW201" s="581">
        <f>AA201*((Resultat_liste!$Y203+20)/20)+Resultat_liste!$V203</f>
        <v>0</v>
      </c>
      <c r="DX201" s="581">
        <f>AB201*((Resultat_liste!$Y203+20)/20)+Resultat_liste!$V203</f>
        <v>17</v>
      </c>
      <c r="DY201" s="581">
        <f>AC201*((Resultat_liste!$Y203+20)/20)+Resultat_liste!$V203</f>
        <v>0</v>
      </c>
      <c r="DZ201" s="581">
        <f>AD201*((Resultat_liste!$Y203+20)/20)+Resultat_liste!$V203</f>
        <v>-17</v>
      </c>
      <c r="EA201" s="581">
        <f>AE201*((Resultat_liste!$Y203+20)/20)+Resultat_liste!$V203</f>
        <v>0</v>
      </c>
      <c r="EB201" s="581">
        <f>AF201*((Resultat_liste!$Y203+20)/20)+Resultat_liste!$V203</f>
        <v>17</v>
      </c>
      <c r="EC201" s="581">
        <f>AG201*((Resultat_liste!$Y203+20)/20)+Resultat_liste!$V203</f>
        <v>0</v>
      </c>
      <c r="ED201" s="581">
        <f>AH201*((Resultat_liste!$Y203+20)/20)+Resultat_liste!$V203</f>
        <v>-17</v>
      </c>
      <c r="EE201" s="581">
        <f>AI201*((Resultat_liste!$Y203+20)/20)+Resultat_liste!$V203</f>
        <v>0</v>
      </c>
      <c r="EF201" s="581">
        <f>AJ201*((Resultat_liste!$Y203+20)/20)+Resultat_liste!$V203</f>
        <v>17</v>
      </c>
      <c r="EG201" s="581">
        <f>AK201*((Resultat_liste!$Y203+20)/20)+Resultat_liste!$V203</f>
        <v>0</v>
      </c>
      <c r="EH201" s="581">
        <f>AL201*((Resultat_liste!$Y203+20)/20)+Resultat_liste!$V203</f>
        <v>-17</v>
      </c>
      <c r="EI201" s="581">
        <f>AM201*((Resultat_liste!$Y203+20)/20)+Resultat_liste!$V203</f>
        <v>0</v>
      </c>
      <c r="EJ201" s="581">
        <f>AN201*((Resultat_liste!$Y203+20)/20)+Resultat_liste!$V203</f>
        <v>17</v>
      </c>
      <c r="EK201" s="581">
        <f>AO201*((Resultat_liste!$Y203+20)/20)+Resultat_liste!$V203</f>
        <v>0</v>
      </c>
      <c r="EL201" s="581">
        <f>AP201*((Resultat_liste!$Y203+20)/20)+Resultat_liste!$V203</f>
        <v>-17</v>
      </c>
      <c r="EM201" s="581">
        <f>AQ201*((Resultat_liste!$Y203+20)/20)+Resultat_liste!$V203</f>
        <v>0</v>
      </c>
      <c r="EN201" s="581">
        <f>AR201*((Resultat_liste!$Y203+20)/20)+Resultat_liste!$V203</f>
        <v>17</v>
      </c>
      <c r="EO201" s="581">
        <f>AS201*((Resultat_liste!$Y203+20)/20)+Resultat_liste!$V203</f>
        <v>0</v>
      </c>
      <c r="EP201" s="581">
        <f>AT201*((Resultat_liste!$Y203+20)/20)+Resultat_liste!$V203</f>
        <v>-17</v>
      </c>
      <c r="EQ201" s="581">
        <f>AU201*((Resultat_liste!$Y203+20)/20)+Resultat_liste!$V203</f>
        <v>0</v>
      </c>
      <c r="ER201" s="581">
        <f>AV201*((Resultat_liste!$Y203+20)/20)+Resultat_liste!$V203</f>
        <v>17</v>
      </c>
      <c r="ES201" s="581">
        <f>AW201*((Resultat_liste!$Y203+20)/20)+Resultat_liste!$V203</f>
        <v>0</v>
      </c>
      <c r="ET201" s="581">
        <f>AX201*((Resultat_liste!$Y203+20)/20)+Resultat_liste!$V203</f>
        <v>-17</v>
      </c>
      <c r="EU201" s="581">
        <f>AY201*((Resultat_liste!$Y203+20)/20)+Resultat_liste!$V203</f>
        <v>0</v>
      </c>
      <c r="EV201" s="581">
        <f>AZ201*((Resultat_liste!$Y203+20)/20)+Resultat_liste!$V203</f>
        <v>17</v>
      </c>
      <c r="EW201" s="581">
        <f>BA201*((Resultat_liste!$Y203+20)/20)+Resultat_liste!$V203</f>
        <v>0</v>
      </c>
      <c r="EX201" s="581">
        <f>BB201*((Resultat_liste!$Y203+20)/20)+Resultat_liste!$V203</f>
        <v>-17</v>
      </c>
      <c r="EY201" s="581">
        <f>BC201*((Resultat_liste!$Y203+20)/20)+Resultat_liste!$V203</f>
        <v>0</v>
      </c>
      <c r="EZ201" s="581">
        <f>BD201*((Resultat_liste!$Y203+20)/20)+Resultat_liste!$V203</f>
        <v>17</v>
      </c>
      <c r="FA201" s="581">
        <f>BE201*((Resultat_liste!$Y203+20)/20)+Resultat_liste!$V203</f>
        <v>0</v>
      </c>
      <c r="FB201" s="581">
        <f t="shared" si="372"/>
        <v>20</v>
      </c>
      <c r="FC201" s="581">
        <f t="shared" si="373"/>
        <v>0</v>
      </c>
      <c r="FD201" s="581">
        <f t="shared" si="374"/>
        <v>-20</v>
      </c>
      <c r="FE201" s="581">
        <f t="shared" si="375"/>
        <v>0</v>
      </c>
      <c r="FF201" s="581">
        <f t="shared" si="376"/>
        <v>20</v>
      </c>
      <c r="FG201" s="581">
        <f t="shared" si="377"/>
        <v>0</v>
      </c>
      <c r="FH201" s="581">
        <f t="shared" si="378"/>
        <v>-20</v>
      </c>
      <c r="FI201" s="581">
        <f t="shared" si="379"/>
        <v>0</v>
      </c>
      <c r="FJ201" s="581">
        <f t="shared" si="380"/>
        <v>20</v>
      </c>
      <c r="FK201" s="581">
        <f t="shared" si="381"/>
        <v>0</v>
      </c>
      <c r="FL201" s="581">
        <f t="shared" si="382"/>
        <v>-20</v>
      </c>
      <c r="FM201" s="581">
        <f t="shared" si="383"/>
        <v>0</v>
      </c>
      <c r="FN201" s="581">
        <f t="shared" si="384"/>
        <v>20</v>
      </c>
      <c r="FO201" s="581">
        <f t="shared" si="385"/>
        <v>0</v>
      </c>
      <c r="FP201" s="581">
        <f t="shared" si="386"/>
        <v>-20</v>
      </c>
      <c r="FQ201" s="581">
        <f t="shared" si="387"/>
        <v>0</v>
      </c>
      <c r="FR201" s="581">
        <f t="shared" si="388"/>
        <v>20</v>
      </c>
      <c r="FS201" s="581">
        <f t="shared" si="389"/>
        <v>0</v>
      </c>
      <c r="FT201" s="581">
        <f t="shared" si="390"/>
        <v>-20</v>
      </c>
      <c r="FU201" s="581">
        <f t="shared" si="391"/>
        <v>0</v>
      </c>
      <c r="FV201" s="581">
        <f t="shared" si="392"/>
        <v>20</v>
      </c>
      <c r="FW201" s="581">
        <f t="shared" si="393"/>
        <v>0</v>
      </c>
      <c r="FX201" s="581">
        <f t="shared" si="394"/>
        <v>-20</v>
      </c>
      <c r="FY201" s="581">
        <f t="shared" si="395"/>
        <v>0</v>
      </c>
      <c r="FZ201" s="581">
        <f t="shared" si="396"/>
        <v>20</v>
      </c>
      <c r="GA201" s="581">
        <f t="shared" si="397"/>
        <v>0</v>
      </c>
      <c r="GB201" s="581">
        <f t="shared" si="301"/>
        <v>-20</v>
      </c>
      <c r="GC201" s="581">
        <f t="shared" si="302"/>
        <v>0</v>
      </c>
      <c r="GD201" s="581">
        <f t="shared" si="303"/>
        <v>20</v>
      </c>
      <c r="GE201" s="581">
        <f t="shared" si="304"/>
        <v>0</v>
      </c>
      <c r="GF201" s="581">
        <f t="shared" si="305"/>
        <v>-20</v>
      </c>
      <c r="GG201" s="581">
        <f t="shared" si="306"/>
        <v>0</v>
      </c>
      <c r="GH201" s="581">
        <f t="shared" si="307"/>
        <v>20</v>
      </c>
      <c r="GI201" s="581">
        <f t="shared" si="308"/>
        <v>0</v>
      </c>
      <c r="GJ201" s="581">
        <f t="shared" si="309"/>
        <v>-20</v>
      </c>
      <c r="GK201" s="581">
        <f t="shared" si="310"/>
        <v>0</v>
      </c>
      <c r="GL201" s="581">
        <f t="shared" si="311"/>
        <v>20</v>
      </c>
      <c r="GM201" s="581">
        <f t="shared" si="312"/>
        <v>0</v>
      </c>
      <c r="GN201" s="581">
        <f t="shared" si="313"/>
        <v>-20</v>
      </c>
      <c r="GO201" s="581">
        <f t="shared" si="314"/>
        <v>0</v>
      </c>
      <c r="GP201" s="581">
        <f t="shared" si="315"/>
        <v>20</v>
      </c>
      <c r="GQ201" s="581">
        <f t="shared" si="316"/>
        <v>0</v>
      </c>
      <c r="GR201" s="581">
        <f t="shared" si="317"/>
        <v>-20</v>
      </c>
      <c r="GS201" s="581">
        <f t="shared" si="318"/>
        <v>0</v>
      </c>
      <c r="GT201" s="581">
        <f t="shared" si="319"/>
        <v>20</v>
      </c>
      <c r="GU201" s="581">
        <f t="shared" si="320"/>
        <v>0</v>
      </c>
      <c r="GV201" s="581">
        <f t="shared" si="321"/>
        <v>-20</v>
      </c>
      <c r="GW201" s="581">
        <f t="shared" si="322"/>
        <v>0</v>
      </c>
      <c r="GX201" s="581">
        <f t="shared" si="323"/>
        <v>20</v>
      </c>
      <c r="GY201" s="581">
        <f t="shared" si="324"/>
        <v>0</v>
      </c>
    </row>
    <row r="202" spans="1:207" ht="31.5" thickTop="1" thickBot="1" x14ac:dyDescent="0.3">
      <c r="A202" s="581">
        <v>2010</v>
      </c>
      <c r="B202" s="584" t="s">
        <v>141</v>
      </c>
      <c r="C202" s="581">
        <f t="shared" si="399"/>
        <v>26</v>
      </c>
      <c r="D202" s="581">
        <f t="shared" si="325"/>
        <v>2608</v>
      </c>
      <c r="E202" s="581">
        <v>2010</v>
      </c>
      <c r="F202" s="581">
        <f t="shared" si="398"/>
        <v>8</v>
      </c>
      <c r="G202" s="582" t="str">
        <f t="shared" si="300"/>
        <v>Blanc  scintillant</v>
      </c>
      <c r="H202" s="581">
        <v>20</v>
      </c>
      <c r="I202" s="581">
        <v>0</v>
      </c>
      <c r="J202" s="581">
        <v>-20</v>
      </c>
      <c r="K202" s="581">
        <v>0</v>
      </c>
      <c r="L202" s="581">
        <f t="shared" si="326"/>
        <v>20</v>
      </c>
      <c r="M202" s="581">
        <f t="shared" si="327"/>
        <v>0</v>
      </c>
      <c r="N202" s="581">
        <f t="shared" si="328"/>
        <v>-20</v>
      </c>
      <c r="O202" s="581">
        <f t="shared" si="329"/>
        <v>0</v>
      </c>
      <c r="P202" s="581">
        <f t="shared" si="330"/>
        <v>20</v>
      </c>
      <c r="Q202" s="581">
        <f t="shared" si="331"/>
        <v>0</v>
      </c>
      <c r="R202" s="581">
        <f t="shared" si="332"/>
        <v>-20</v>
      </c>
      <c r="S202" s="581">
        <f t="shared" si="333"/>
        <v>0</v>
      </c>
      <c r="T202" s="581">
        <f t="shared" si="334"/>
        <v>20</v>
      </c>
      <c r="U202" s="581">
        <f t="shared" si="335"/>
        <v>0</v>
      </c>
      <c r="V202" s="581">
        <f t="shared" si="336"/>
        <v>-20</v>
      </c>
      <c r="W202" s="581">
        <f t="shared" si="337"/>
        <v>0</v>
      </c>
      <c r="X202" s="581">
        <f t="shared" si="338"/>
        <v>20</v>
      </c>
      <c r="Y202" s="581">
        <f t="shared" si="339"/>
        <v>0</v>
      </c>
      <c r="Z202" s="581">
        <f t="shared" si="340"/>
        <v>-20</v>
      </c>
      <c r="AA202" s="581">
        <f t="shared" si="341"/>
        <v>0</v>
      </c>
      <c r="AB202" s="581">
        <f t="shared" si="342"/>
        <v>20</v>
      </c>
      <c r="AC202" s="581">
        <f t="shared" si="343"/>
        <v>0</v>
      </c>
      <c r="AD202" s="581">
        <f t="shared" si="344"/>
        <v>-20</v>
      </c>
      <c r="AE202" s="581">
        <f t="shared" si="345"/>
        <v>0</v>
      </c>
      <c r="AF202" s="581">
        <f t="shared" si="346"/>
        <v>20</v>
      </c>
      <c r="AG202" s="581">
        <f t="shared" si="347"/>
        <v>0</v>
      </c>
      <c r="AH202" s="581">
        <f t="shared" si="348"/>
        <v>-20</v>
      </c>
      <c r="AI202" s="581">
        <f t="shared" si="349"/>
        <v>0</v>
      </c>
      <c r="AJ202" s="581">
        <f t="shared" si="350"/>
        <v>20</v>
      </c>
      <c r="AK202" s="581">
        <f t="shared" si="351"/>
        <v>0</v>
      </c>
      <c r="AL202" s="581">
        <f t="shared" si="352"/>
        <v>-20</v>
      </c>
      <c r="AM202" s="581">
        <f t="shared" si="353"/>
        <v>0</v>
      </c>
      <c r="AN202" s="581">
        <f t="shared" si="354"/>
        <v>20</v>
      </c>
      <c r="AO202" s="581">
        <f t="shared" si="355"/>
        <v>0</v>
      </c>
      <c r="AP202" s="581">
        <f t="shared" si="356"/>
        <v>-20</v>
      </c>
      <c r="AQ202" s="581">
        <f t="shared" si="357"/>
        <v>0</v>
      </c>
      <c r="AR202" s="581">
        <f t="shared" si="358"/>
        <v>20</v>
      </c>
      <c r="AS202" s="581">
        <f t="shared" si="359"/>
        <v>0</v>
      </c>
      <c r="AT202" s="581">
        <f t="shared" si="360"/>
        <v>-20</v>
      </c>
      <c r="AU202" s="581">
        <f t="shared" si="361"/>
        <v>0</v>
      </c>
      <c r="AV202" s="581">
        <f t="shared" si="362"/>
        <v>20</v>
      </c>
      <c r="AW202" s="581">
        <f t="shared" si="363"/>
        <v>0</v>
      </c>
      <c r="AX202" s="581">
        <f t="shared" si="364"/>
        <v>-20</v>
      </c>
      <c r="AY202" s="581">
        <f t="shared" si="365"/>
        <v>0</v>
      </c>
      <c r="AZ202" s="581">
        <f t="shared" si="366"/>
        <v>20</v>
      </c>
      <c r="BA202" s="581">
        <f t="shared" si="367"/>
        <v>0</v>
      </c>
      <c r="BB202" s="581">
        <f t="shared" si="368"/>
        <v>-20</v>
      </c>
      <c r="BC202" s="581">
        <f t="shared" si="369"/>
        <v>0</v>
      </c>
      <c r="BD202" s="581">
        <f t="shared" si="370"/>
        <v>20</v>
      </c>
      <c r="BE202" s="581">
        <f t="shared" si="371"/>
        <v>0</v>
      </c>
      <c r="BF202" s="581">
        <f>H202*((Resultat_liste!$M204+20)/20)+Resultat_liste!$J204</f>
        <v>24</v>
      </c>
      <c r="BG202" s="581">
        <f>I202*((Resultat_liste!$M204+20)/20)+Resultat_liste!$J204</f>
        <v>0</v>
      </c>
      <c r="BH202" s="581">
        <f>J202*((Resultat_liste!$M204+20)/20)+Resultat_liste!$J204</f>
        <v>-24</v>
      </c>
      <c r="BI202" s="581">
        <f>K202*((Resultat_liste!$M204+20)/20)+Resultat_liste!$J204</f>
        <v>0</v>
      </c>
      <c r="BJ202" s="581">
        <f>L202*((Resultat_liste!$M204+20)/20)+Resultat_liste!$J204</f>
        <v>24</v>
      </c>
      <c r="BK202" s="581">
        <f>M202*((Resultat_liste!$M204+20)/20)+Resultat_liste!$J204</f>
        <v>0</v>
      </c>
      <c r="BL202" s="581">
        <f>N202*((Resultat_liste!$M204+20)/20)+Resultat_liste!$J204</f>
        <v>-24</v>
      </c>
      <c r="BM202" s="581">
        <f>O202*((Resultat_liste!$M204+20)/20)+Resultat_liste!$J204</f>
        <v>0</v>
      </c>
      <c r="BN202" s="581">
        <f>P202*((Resultat_liste!$M204+20)/20)+Resultat_liste!$J204</f>
        <v>24</v>
      </c>
      <c r="BO202" s="581">
        <f>Q202*((Resultat_liste!$M204+20)/20)+Resultat_liste!$J204</f>
        <v>0</v>
      </c>
      <c r="BP202" s="581">
        <f>R202*((Resultat_liste!$M204+20)/20)+Resultat_liste!$J204</f>
        <v>-24</v>
      </c>
      <c r="BQ202" s="581">
        <f>S202*((Resultat_liste!$M204+20)/20)+Resultat_liste!$J204</f>
        <v>0</v>
      </c>
      <c r="BR202" s="581">
        <f>T202*((Resultat_liste!$M204+20)/20)+Resultat_liste!$J204</f>
        <v>24</v>
      </c>
      <c r="BS202" s="581">
        <f>U202*((Resultat_liste!$M204+20)/20)+Resultat_liste!$J204</f>
        <v>0</v>
      </c>
      <c r="BT202" s="581">
        <f>V202*((Resultat_liste!$M204+20)/20)+Resultat_liste!$J204</f>
        <v>-24</v>
      </c>
      <c r="BU202" s="581">
        <f>W202*((Resultat_liste!$M204+20)/20)+Resultat_liste!$J204</f>
        <v>0</v>
      </c>
      <c r="BV202" s="581">
        <f>X202*((Resultat_liste!$M204+20)/20)+Resultat_liste!$J204</f>
        <v>24</v>
      </c>
      <c r="BW202" s="581">
        <f>Y202*((Resultat_liste!$M204+20)/20)+Resultat_liste!$J204</f>
        <v>0</v>
      </c>
      <c r="BX202" s="581">
        <f>Z202*((Resultat_liste!$M204+20)/20)+Resultat_liste!$J204</f>
        <v>-24</v>
      </c>
      <c r="BY202" s="581">
        <f>AA202*((Resultat_liste!$M204+20)/20)+Resultat_liste!$J204</f>
        <v>0</v>
      </c>
      <c r="BZ202" s="581">
        <f>AB202*((Resultat_liste!$M204+20)/20)+Resultat_liste!$J204</f>
        <v>24</v>
      </c>
      <c r="CA202" s="581">
        <f>AC202*((Resultat_liste!$M204+20)/20)+Resultat_liste!$J204</f>
        <v>0</v>
      </c>
      <c r="CB202" s="581">
        <f>AD202*((Resultat_liste!$M204+20)/20)+Resultat_liste!$J204</f>
        <v>-24</v>
      </c>
      <c r="CC202" s="581">
        <f>AE202*((Resultat_liste!$M204+20)/20)+Resultat_liste!$J204</f>
        <v>0</v>
      </c>
      <c r="CD202" s="581">
        <f>AF202*((Resultat_liste!$M204+20)/20)+Resultat_liste!$J204</f>
        <v>24</v>
      </c>
      <c r="CE202" s="581">
        <f>AG202*((Resultat_liste!$M204+20)/20)+Resultat_liste!$J204</f>
        <v>0</v>
      </c>
      <c r="CF202" s="581">
        <f>AH202*((Resultat_liste!$M204+20)/20)+Resultat_liste!$J204</f>
        <v>-24</v>
      </c>
      <c r="CG202" s="581">
        <f>AI202*((Resultat_liste!$M204+20)/20)+Resultat_liste!$J204</f>
        <v>0</v>
      </c>
      <c r="CH202" s="581">
        <f>AJ202*((Resultat_liste!$M204+20)/20)+Resultat_liste!$J204</f>
        <v>24</v>
      </c>
      <c r="CI202" s="581">
        <f>AK202*((Resultat_liste!$M204+20)/20)+Resultat_liste!$J204</f>
        <v>0</v>
      </c>
      <c r="CJ202" s="581">
        <f>AL202*((Resultat_liste!$M204+20)/20)+Resultat_liste!$J204</f>
        <v>-24</v>
      </c>
      <c r="CK202" s="581">
        <f>AM202*((Resultat_liste!$M204+20)/20)+Resultat_liste!$J204</f>
        <v>0</v>
      </c>
      <c r="CL202" s="581">
        <f>AN202*((Resultat_liste!$M204+20)/20)+Resultat_liste!$J204</f>
        <v>24</v>
      </c>
      <c r="CM202" s="581">
        <f>AO202*((Resultat_liste!$M204+20)/20)+Resultat_liste!$J204</f>
        <v>0</v>
      </c>
      <c r="CN202" s="581">
        <f>AP202*((Resultat_liste!$M204+20)/20)+Resultat_liste!$J204</f>
        <v>-24</v>
      </c>
      <c r="CO202" s="581">
        <f>AQ202*((Resultat_liste!$M204+20)/20)+Resultat_liste!$J204</f>
        <v>0</v>
      </c>
      <c r="CP202" s="581">
        <f>AR202*((Resultat_liste!$M204+20)/20)+Resultat_liste!$J204</f>
        <v>24</v>
      </c>
      <c r="CQ202" s="581">
        <f>AS202*((Resultat_liste!$M204+20)/20)+Resultat_liste!$J204</f>
        <v>0</v>
      </c>
      <c r="CR202" s="581">
        <f>AT202*((Resultat_liste!$M204+20)/20)+Resultat_liste!$J204</f>
        <v>-24</v>
      </c>
      <c r="CS202" s="581">
        <f>AU202*((Resultat_liste!$M204+20)/20)+Resultat_liste!$J204</f>
        <v>0</v>
      </c>
      <c r="CT202" s="581">
        <f>AV202*((Resultat_liste!$M204+20)/20)+Resultat_liste!$J204</f>
        <v>24</v>
      </c>
      <c r="CU202" s="581">
        <f>AW202*((Resultat_liste!$M204+20)/20)+Resultat_liste!$J204</f>
        <v>0</v>
      </c>
      <c r="CV202" s="581">
        <f>AX202*((Resultat_liste!$M204+20)/20)+Resultat_liste!$J204</f>
        <v>-24</v>
      </c>
      <c r="CW202" s="581">
        <f>AY202*((Resultat_liste!$M204+20)/20)+Resultat_liste!$J204</f>
        <v>0</v>
      </c>
      <c r="CX202" s="581">
        <f>AZ202*((Resultat_liste!$M204+20)/20)+Resultat_liste!$J204</f>
        <v>24</v>
      </c>
      <c r="CY202" s="581">
        <f>BA202*((Resultat_liste!$M204+20)/20)+Resultat_liste!$J204</f>
        <v>0</v>
      </c>
      <c r="CZ202" s="581">
        <f>BB202*((Resultat_liste!$M204+20)/20)+Resultat_liste!$J204</f>
        <v>-24</v>
      </c>
      <c r="DA202" s="581">
        <f>BC202*((Resultat_liste!$M204+20)/20)+Resultat_liste!$J204</f>
        <v>0</v>
      </c>
      <c r="DB202" s="581">
        <f>BD202*((Resultat_liste!$M204+20)/20)+Resultat_liste!$J204</f>
        <v>24</v>
      </c>
      <c r="DC202" s="581">
        <f>BE202*((Resultat_liste!$M204+20)/20)+Resultat_liste!$J204</f>
        <v>0</v>
      </c>
      <c r="DD202" s="581">
        <f>H202*((Resultat_liste!$Y204+20)/20)+Resultat_liste!$V204</f>
        <v>22</v>
      </c>
      <c r="DE202" s="581">
        <f>I202*((Resultat_liste!$Y204+20)/20)+Resultat_liste!$V204</f>
        <v>0</v>
      </c>
      <c r="DF202" s="581">
        <f>J202*((Resultat_liste!$Y204+20)/20)+Resultat_liste!$V204</f>
        <v>-22</v>
      </c>
      <c r="DG202" s="581">
        <f>K202*((Resultat_liste!$Y204+20)/20)+Resultat_liste!$V204</f>
        <v>0</v>
      </c>
      <c r="DH202" s="581">
        <f>L202*((Resultat_liste!$Y204+20)/20)+Resultat_liste!$V204</f>
        <v>22</v>
      </c>
      <c r="DI202" s="581">
        <f>M202*((Resultat_liste!$Y204+20)/20)+Resultat_liste!$V204</f>
        <v>0</v>
      </c>
      <c r="DJ202" s="581">
        <f>N202*((Resultat_liste!$Y204+20)/20)+Resultat_liste!$V204</f>
        <v>-22</v>
      </c>
      <c r="DK202" s="581">
        <f>O202*((Resultat_liste!$Y204+20)/20)+Resultat_liste!$V204</f>
        <v>0</v>
      </c>
      <c r="DL202" s="581">
        <f>P202*((Resultat_liste!$Y204+20)/20)+Resultat_liste!$V204</f>
        <v>22</v>
      </c>
      <c r="DM202" s="581">
        <f>Q202*((Resultat_liste!$Y204+20)/20)+Resultat_liste!$V204</f>
        <v>0</v>
      </c>
      <c r="DN202" s="581">
        <f>R202*((Resultat_liste!$Y204+20)/20)+Resultat_liste!$V204</f>
        <v>-22</v>
      </c>
      <c r="DO202" s="581">
        <f>S202*((Resultat_liste!$Y204+20)/20)+Resultat_liste!$V204</f>
        <v>0</v>
      </c>
      <c r="DP202" s="581">
        <f>T202*((Resultat_liste!$Y204+20)/20)+Resultat_liste!$V204</f>
        <v>22</v>
      </c>
      <c r="DQ202" s="581">
        <f>U202*((Resultat_liste!$Y204+20)/20)+Resultat_liste!$V204</f>
        <v>0</v>
      </c>
      <c r="DR202" s="581">
        <f>V202*((Resultat_liste!$Y204+20)/20)+Resultat_liste!$V204</f>
        <v>-22</v>
      </c>
      <c r="DS202" s="581">
        <f>W202*((Resultat_liste!$Y204+20)/20)+Resultat_liste!$V204</f>
        <v>0</v>
      </c>
      <c r="DT202" s="581">
        <f>X202*((Resultat_liste!$Y204+20)/20)+Resultat_liste!$V204</f>
        <v>22</v>
      </c>
      <c r="DU202" s="581">
        <f>Y202*((Resultat_liste!$Y204+20)/20)+Resultat_liste!$V204</f>
        <v>0</v>
      </c>
      <c r="DV202" s="581">
        <f>Z202*((Resultat_liste!$Y204+20)/20)+Resultat_liste!$V204</f>
        <v>-22</v>
      </c>
      <c r="DW202" s="581">
        <f>AA202*((Resultat_liste!$Y204+20)/20)+Resultat_liste!$V204</f>
        <v>0</v>
      </c>
      <c r="DX202" s="581">
        <f>AB202*((Resultat_liste!$Y204+20)/20)+Resultat_liste!$V204</f>
        <v>22</v>
      </c>
      <c r="DY202" s="581">
        <f>AC202*((Resultat_liste!$Y204+20)/20)+Resultat_liste!$V204</f>
        <v>0</v>
      </c>
      <c r="DZ202" s="581">
        <f>AD202*((Resultat_liste!$Y204+20)/20)+Resultat_liste!$V204</f>
        <v>-22</v>
      </c>
      <c r="EA202" s="581">
        <f>AE202*((Resultat_liste!$Y204+20)/20)+Resultat_liste!$V204</f>
        <v>0</v>
      </c>
      <c r="EB202" s="581">
        <f>AF202*((Resultat_liste!$Y204+20)/20)+Resultat_liste!$V204</f>
        <v>22</v>
      </c>
      <c r="EC202" s="581">
        <f>AG202*((Resultat_liste!$Y204+20)/20)+Resultat_liste!$V204</f>
        <v>0</v>
      </c>
      <c r="ED202" s="581">
        <f>AH202*((Resultat_liste!$Y204+20)/20)+Resultat_liste!$V204</f>
        <v>-22</v>
      </c>
      <c r="EE202" s="581">
        <f>AI202*((Resultat_liste!$Y204+20)/20)+Resultat_liste!$V204</f>
        <v>0</v>
      </c>
      <c r="EF202" s="581">
        <f>AJ202*((Resultat_liste!$Y204+20)/20)+Resultat_liste!$V204</f>
        <v>22</v>
      </c>
      <c r="EG202" s="581">
        <f>AK202*((Resultat_liste!$Y204+20)/20)+Resultat_liste!$V204</f>
        <v>0</v>
      </c>
      <c r="EH202" s="581">
        <f>AL202*((Resultat_liste!$Y204+20)/20)+Resultat_liste!$V204</f>
        <v>-22</v>
      </c>
      <c r="EI202" s="581">
        <f>AM202*((Resultat_liste!$Y204+20)/20)+Resultat_liste!$V204</f>
        <v>0</v>
      </c>
      <c r="EJ202" s="581">
        <f>AN202*((Resultat_liste!$Y204+20)/20)+Resultat_liste!$V204</f>
        <v>22</v>
      </c>
      <c r="EK202" s="581">
        <f>AO202*((Resultat_liste!$Y204+20)/20)+Resultat_liste!$V204</f>
        <v>0</v>
      </c>
      <c r="EL202" s="581">
        <f>AP202*((Resultat_liste!$Y204+20)/20)+Resultat_liste!$V204</f>
        <v>-22</v>
      </c>
      <c r="EM202" s="581">
        <f>AQ202*((Resultat_liste!$Y204+20)/20)+Resultat_liste!$V204</f>
        <v>0</v>
      </c>
      <c r="EN202" s="581">
        <f>AR202*((Resultat_liste!$Y204+20)/20)+Resultat_liste!$V204</f>
        <v>22</v>
      </c>
      <c r="EO202" s="581">
        <f>AS202*((Resultat_liste!$Y204+20)/20)+Resultat_liste!$V204</f>
        <v>0</v>
      </c>
      <c r="EP202" s="581">
        <f>AT202*((Resultat_liste!$Y204+20)/20)+Resultat_liste!$V204</f>
        <v>-22</v>
      </c>
      <c r="EQ202" s="581">
        <f>AU202*((Resultat_liste!$Y204+20)/20)+Resultat_liste!$V204</f>
        <v>0</v>
      </c>
      <c r="ER202" s="581">
        <f>AV202*((Resultat_liste!$Y204+20)/20)+Resultat_liste!$V204</f>
        <v>22</v>
      </c>
      <c r="ES202" s="581">
        <f>AW202*((Resultat_liste!$Y204+20)/20)+Resultat_liste!$V204</f>
        <v>0</v>
      </c>
      <c r="ET202" s="581">
        <f>AX202*((Resultat_liste!$Y204+20)/20)+Resultat_liste!$V204</f>
        <v>-22</v>
      </c>
      <c r="EU202" s="581">
        <f>AY202*((Resultat_liste!$Y204+20)/20)+Resultat_liste!$V204</f>
        <v>0</v>
      </c>
      <c r="EV202" s="581">
        <f>AZ202*((Resultat_liste!$Y204+20)/20)+Resultat_liste!$V204</f>
        <v>22</v>
      </c>
      <c r="EW202" s="581">
        <f>BA202*((Resultat_liste!$Y204+20)/20)+Resultat_liste!$V204</f>
        <v>0</v>
      </c>
      <c r="EX202" s="581">
        <f>BB202*((Resultat_liste!$Y204+20)/20)+Resultat_liste!$V204</f>
        <v>-22</v>
      </c>
      <c r="EY202" s="581">
        <f>BC202*((Resultat_liste!$Y204+20)/20)+Resultat_liste!$V204</f>
        <v>0</v>
      </c>
      <c r="EZ202" s="581">
        <f>BD202*((Resultat_liste!$Y204+20)/20)+Resultat_liste!$V204</f>
        <v>22</v>
      </c>
      <c r="FA202" s="581">
        <f>BE202*((Resultat_liste!$Y204+20)/20)+Resultat_liste!$V204</f>
        <v>0</v>
      </c>
      <c r="FB202" s="581">
        <f t="shared" si="372"/>
        <v>20</v>
      </c>
      <c r="FC202" s="581">
        <f t="shared" si="373"/>
        <v>0</v>
      </c>
      <c r="FD202" s="581">
        <f t="shared" si="374"/>
        <v>-20</v>
      </c>
      <c r="FE202" s="581">
        <f t="shared" si="375"/>
        <v>0</v>
      </c>
      <c r="FF202" s="581">
        <f t="shared" si="376"/>
        <v>20</v>
      </c>
      <c r="FG202" s="581">
        <f t="shared" si="377"/>
        <v>0</v>
      </c>
      <c r="FH202" s="581">
        <f t="shared" si="378"/>
        <v>-20</v>
      </c>
      <c r="FI202" s="581">
        <f t="shared" si="379"/>
        <v>0</v>
      </c>
      <c r="FJ202" s="581">
        <f t="shared" si="380"/>
        <v>20</v>
      </c>
      <c r="FK202" s="581">
        <f t="shared" si="381"/>
        <v>0</v>
      </c>
      <c r="FL202" s="581">
        <f t="shared" si="382"/>
        <v>-20</v>
      </c>
      <c r="FM202" s="581">
        <f t="shared" si="383"/>
        <v>0</v>
      </c>
      <c r="FN202" s="581">
        <f t="shared" si="384"/>
        <v>20</v>
      </c>
      <c r="FO202" s="581">
        <f t="shared" si="385"/>
        <v>0</v>
      </c>
      <c r="FP202" s="581">
        <f t="shared" si="386"/>
        <v>-20</v>
      </c>
      <c r="FQ202" s="581">
        <f t="shared" si="387"/>
        <v>0</v>
      </c>
      <c r="FR202" s="581">
        <f t="shared" si="388"/>
        <v>20</v>
      </c>
      <c r="FS202" s="581">
        <f t="shared" si="389"/>
        <v>0</v>
      </c>
      <c r="FT202" s="581">
        <f t="shared" si="390"/>
        <v>-20</v>
      </c>
      <c r="FU202" s="581">
        <f t="shared" si="391"/>
        <v>0</v>
      </c>
      <c r="FV202" s="581">
        <f t="shared" si="392"/>
        <v>20</v>
      </c>
      <c r="FW202" s="581">
        <f t="shared" si="393"/>
        <v>0</v>
      </c>
      <c r="FX202" s="581">
        <f t="shared" si="394"/>
        <v>-20</v>
      </c>
      <c r="FY202" s="581">
        <f t="shared" si="395"/>
        <v>0</v>
      </c>
      <c r="FZ202" s="581">
        <f t="shared" si="396"/>
        <v>20</v>
      </c>
      <c r="GA202" s="581">
        <f t="shared" si="397"/>
        <v>0</v>
      </c>
      <c r="GB202" s="581">
        <f t="shared" si="301"/>
        <v>-20</v>
      </c>
      <c r="GC202" s="581">
        <f t="shared" si="302"/>
        <v>0</v>
      </c>
      <c r="GD202" s="581">
        <f t="shared" si="303"/>
        <v>20</v>
      </c>
      <c r="GE202" s="581">
        <f t="shared" si="304"/>
        <v>0</v>
      </c>
      <c r="GF202" s="581">
        <f t="shared" si="305"/>
        <v>-20</v>
      </c>
      <c r="GG202" s="581">
        <f t="shared" si="306"/>
        <v>0</v>
      </c>
      <c r="GH202" s="581">
        <f t="shared" si="307"/>
        <v>20</v>
      </c>
      <c r="GI202" s="581">
        <f t="shared" si="308"/>
        <v>0</v>
      </c>
      <c r="GJ202" s="581">
        <f t="shared" si="309"/>
        <v>-20</v>
      </c>
      <c r="GK202" s="581">
        <f t="shared" si="310"/>
        <v>0</v>
      </c>
      <c r="GL202" s="581">
        <f t="shared" si="311"/>
        <v>20</v>
      </c>
      <c r="GM202" s="581">
        <f t="shared" si="312"/>
        <v>0</v>
      </c>
      <c r="GN202" s="581">
        <f t="shared" si="313"/>
        <v>-20</v>
      </c>
      <c r="GO202" s="581">
        <f t="shared" si="314"/>
        <v>0</v>
      </c>
      <c r="GP202" s="581">
        <f t="shared" si="315"/>
        <v>20</v>
      </c>
      <c r="GQ202" s="581">
        <f t="shared" si="316"/>
        <v>0</v>
      </c>
      <c r="GR202" s="581">
        <f t="shared" si="317"/>
        <v>-20</v>
      </c>
      <c r="GS202" s="581">
        <f t="shared" si="318"/>
        <v>0</v>
      </c>
      <c r="GT202" s="581">
        <f t="shared" si="319"/>
        <v>20</v>
      </c>
      <c r="GU202" s="581">
        <f t="shared" si="320"/>
        <v>0</v>
      </c>
      <c r="GV202" s="581">
        <f t="shared" si="321"/>
        <v>-20</v>
      </c>
      <c r="GW202" s="581">
        <f t="shared" si="322"/>
        <v>0</v>
      </c>
      <c r="GX202" s="581">
        <f t="shared" si="323"/>
        <v>20</v>
      </c>
      <c r="GY202" s="581">
        <f t="shared" si="324"/>
        <v>0</v>
      </c>
    </row>
    <row r="203" spans="1:207" ht="31.5" thickTop="1" thickBot="1" x14ac:dyDescent="0.3">
      <c r="A203" s="581">
        <v>2020</v>
      </c>
      <c r="B203" s="584" t="s">
        <v>141</v>
      </c>
      <c r="C203" s="581">
        <f t="shared" si="399"/>
        <v>26</v>
      </c>
      <c r="D203" s="581">
        <f t="shared" si="325"/>
        <v>2609</v>
      </c>
      <c r="E203" s="581">
        <v>2020</v>
      </c>
      <c r="F203" s="581">
        <f t="shared" si="398"/>
        <v>9</v>
      </c>
      <c r="G203" s="582" t="str">
        <f t="shared" si="300"/>
        <v>Blanc  scintillant</v>
      </c>
      <c r="H203" s="581">
        <v>20</v>
      </c>
      <c r="I203" s="581">
        <v>0</v>
      </c>
      <c r="J203" s="581">
        <v>-20</v>
      </c>
      <c r="K203" s="581">
        <v>0</v>
      </c>
      <c r="L203" s="581">
        <f t="shared" si="326"/>
        <v>20</v>
      </c>
      <c r="M203" s="581">
        <f t="shared" si="327"/>
        <v>0</v>
      </c>
      <c r="N203" s="581">
        <f t="shared" si="328"/>
        <v>-20</v>
      </c>
      <c r="O203" s="581">
        <f t="shared" si="329"/>
        <v>0</v>
      </c>
      <c r="P203" s="581">
        <f t="shared" si="330"/>
        <v>20</v>
      </c>
      <c r="Q203" s="581">
        <f t="shared" si="331"/>
        <v>0</v>
      </c>
      <c r="R203" s="581">
        <f t="shared" si="332"/>
        <v>-20</v>
      </c>
      <c r="S203" s="581">
        <f t="shared" si="333"/>
        <v>0</v>
      </c>
      <c r="T203" s="581">
        <f t="shared" si="334"/>
        <v>20</v>
      </c>
      <c r="U203" s="581">
        <f t="shared" si="335"/>
        <v>0</v>
      </c>
      <c r="V203" s="581">
        <f t="shared" si="336"/>
        <v>-20</v>
      </c>
      <c r="W203" s="581">
        <f t="shared" si="337"/>
        <v>0</v>
      </c>
      <c r="X203" s="581">
        <f t="shared" si="338"/>
        <v>20</v>
      </c>
      <c r="Y203" s="581">
        <f t="shared" si="339"/>
        <v>0</v>
      </c>
      <c r="Z203" s="581">
        <f t="shared" si="340"/>
        <v>-20</v>
      </c>
      <c r="AA203" s="581">
        <f t="shared" si="341"/>
        <v>0</v>
      </c>
      <c r="AB203" s="581">
        <f t="shared" si="342"/>
        <v>20</v>
      </c>
      <c r="AC203" s="581">
        <f t="shared" si="343"/>
        <v>0</v>
      </c>
      <c r="AD203" s="581">
        <f t="shared" si="344"/>
        <v>-20</v>
      </c>
      <c r="AE203" s="581">
        <f t="shared" si="345"/>
        <v>0</v>
      </c>
      <c r="AF203" s="581">
        <f t="shared" si="346"/>
        <v>20</v>
      </c>
      <c r="AG203" s="581">
        <f t="shared" si="347"/>
        <v>0</v>
      </c>
      <c r="AH203" s="581">
        <f t="shared" si="348"/>
        <v>-20</v>
      </c>
      <c r="AI203" s="581">
        <f t="shared" si="349"/>
        <v>0</v>
      </c>
      <c r="AJ203" s="581">
        <f t="shared" si="350"/>
        <v>20</v>
      </c>
      <c r="AK203" s="581">
        <f t="shared" si="351"/>
        <v>0</v>
      </c>
      <c r="AL203" s="581">
        <f t="shared" si="352"/>
        <v>-20</v>
      </c>
      <c r="AM203" s="581">
        <f t="shared" si="353"/>
        <v>0</v>
      </c>
      <c r="AN203" s="581">
        <f t="shared" si="354"/>
        <v>20</v>
      </c>
      <c r="AO203" s="581">
        <f t="shared" si="355"/>
        <v>0</v>
      </c>
      <c r="AP203" s="581">
        <f t="shared" si="356"/>
        <v>-20</v>
      </c>
      <c r="AQ203" s="581">
        <f t="shared" si="357"/>
        <v>0</v>
      </c>
      <c r="AR203" s="581">
        <f t="shared" si="358"/>
        <v>20</v>
      </c>
      <c r="AS203" s="581">
        <f t="shared" si="359"/>
        <v>0</v>
      </c>
      <c r="AT203" s="581">
        <f t="shared" si="360"/>
        <v>-20</v>
      </c>
      <c r="AU203" s="581">
        <f t="shared" si="361"/>
        <v>0</v>
      </c>
      <c r="AV203" s="581">
        <f t="shared" si="362"/>
        <v>20</v>
      </c>
      <c r="AW203" s="581">
        <f t="shared" si="363"/>
        <v>0</v>
      </c>
      <c r="AX203" s="581">
        <f t="shared" si="364"/>
        <v>-20</v>
      </c>
      <c r="AY203" s="581">
        <f t="shared" si="365"/>
        <v>0</v>
      </c>
      <c r="AZ203" s="581">
        <f t="shared" si="366"/>
        <v>20</v>
      </c>
      <c r="BA203" s="581">
        <f t="shared" si="367"/>
        <v>0</v>
      </c>
      <c r="BB203" s="581">
        <f t="shared" si="368"/>
        <v>-20</v>
      </c>
      <c r="BC203" s="581">
        <f t="shared" si="369"/>
        <v>0</v>
      </c>
      <c r="BD203" s="581">
        <f t="shared" si="370"/>
        <v>20</v>
      </c>
      <c r="BE203" s="581">
        <f t="shared" si="371"/>
        <v>0</v>
      </c>
      <c r="BF203" s="581">
        <f>H203*((Resultat_liste!$M205+20)/20)+Resultat_liste!$J205</f>
        <v>16</v>
      </c>
      <c r="BG203" s="581">
        <f>I203*((Resultat_liste!$M205+20)/20)+Resultat_liste!$J205</f>
        <v>0</v>
      </c>
      <c r="BH203" s="581">
        <f>J203*((Resultat_liste!$M205+20)/20)+Resultat_liste!$J205</f>
        <v>-16</v>
      </c>
      <c r="BI203" s="581">
        <f>K203*((Resultat_liste!$M205+20)/20)+Resultat_liste!$J205</f>
        <v>0</v>
      </c>
      <c r="BJ203" s="581">
        <f>L203*((Resultat_liste!$M205+20)/20)+Resultat_liste!$J205</f>
        <v>16</v>
      </c>
      <c r="BK203" s="581">
        <f>M203*((Resultat_liste!$M205+20)/20)+Resultat_liste!$J205</f>
        <v>0</v>
      </c>
      <c r="BL203" s="581">
        <f>N203*((Resultat_liste!$M205+20)/20)+Resultat_liste!$J205</f>
        <v>-16</v>
      </c>
      <c r="BM203" s="581">
        <f>O203*((Resultat_liste!$M205+20)/20)+Resultat_liste!$J205</f>
        <v>0</v>
      </c>
      <c r="BN203" s="581">
        <f>P203*((Resultat_liste!$M205+20)/20)+Resultat_liste!$J205</f>
        <v>16</v>
      </c>
      <c r="BO203" s="581">
        <f>Q203*((Resultat_liste!$M205+20)/20)+Resultat_liste!$J205</f>
        <v>0</v>
      </c>
      <c r="BP203" s="581">
        <f>R203*((Resultat_liste!$M205+20)/20)+Resultat_liste!$J205</f>
        <v>-16</v>
      </c>
      <c r="BQ203" s="581">
        <f>S203*((Resultat_liste!$M205+20)/20)+Resultat_liste!$J205</f>
        <v>0</v>
      </c>
      <c r="BR203" s="581">
        <f>T203*((Resultat_liste!$M205+20)/20)+Resultat_liste!$J205</f>
        <v>16</v>
      </c>
      <c r="BS203" s="581">
        <f>U203*((Resultat_liste!$M205+20)/20)+Resultat_liste!$J205</f>
        <v>0</v>
      </c>
      <c r="BT203" s="581">
        <f>V203*((Resultat_liste!$M205+20)/20)+Resultat_liste!$J205</f>
        <v>-16</v>
      </c>
      <c r="BU203" s="581">
        <f>W203*((Resultat_liste!$M205+20)/20)+Resultat_liste!$J205</f>
        <v>0</v>
      </c>
      <c r="BV203" s="581">
        <f>X203*((Resultat_liste!$M205+20)/20)+Resultat_liste!$J205</f>
        <v>16</v>
      </c>
      <c r="BW203" s="581">
        <f>Y203*((Resultat_liste!$M205+20)/20)+Resultat_liste!$J205</f>
        <v>0</v>
      </c>
      <c r="BX203" s="581">
        <f>Z203*((Resultat_liste!$M205+20)/20)+Resultat_liste!$J205</f>
        <v>-16</v>
      </c>
      <c r="BY203" s="581">
        <f>AA203*((Resultat_liste!$M205+20)/20)+Resultat_liste!$J205</f>
        <v>0</v>
      </c>
      <c r="BZ203" s="581">
        <f>AB203*((Resultat_liste!$M205+20)/20)+Resultat_liste!$J205</f>
        <v>16</v>
      </c>
      <c r="CA203" s="581">
        <f>AC203*((Resultat_liste!$M205+20)/20)+Resultat_liste!$J205</f>
        <v>0</v>
      </c>
      <c r="CB203" s="581">
        <f>AD203*((Resultat_liste!$M205+20)/20)+Resultat_liste!$J205</f>
        <v>-16</v>
      </c>
      <c r="CC203" s="581">
        <f>AE203*((Resultat_liste!$M205+20)/20)+Resultat_liste!$J205</f>
        <v>0</v>
      </c>
      <c r="CD203" s="581">
        <f>AF203*((Resultat_liste!$M205+20)/20)+Resultat_liste!$J205</f>
        <v>16</v>
      </c>
      <c r="CE203" s="581">
        <f>AG203*((Resultat_liste!$M205+20)/20)+Resultat_liste!$J205</f>
        <v>0</v>
      </c>
      <c r="CF203" s="581">
        <f>AH203*((Resultat_liste!$M205+20)/20)+Resultat_liste!$J205</f>
        <v>-16</v>
      </c>
      <c r="CG203" s="581">
        <f>AI203*((Resultat_liste!$M205+20)/20)+Resultat_liste!$J205</f>
        <v>0</v>
      </c>
      <c r="CH203" s="581">
        <f>AJ203*((Resultat_liste!$M205+20)/20)+Resultat_liste!$J205</f>
        <v>16</v>
      </c>
      <c r="CI203" s="581">
        <f>AK203*((Resultat_liste!$M205+20)/20)+Resultat_liste!$J205</f>
        <v>0</v>
      </c>
      <c r="CJ203" s="581">
        <f>AL203*((Resultat_liste!$M205+20)/20)+Resultat_liste!$J205</f>
        <v>-16</v>
      </c>
      <c r="CK203" s="581">
        <f>AM203*((Resultat_liste!$M205+20)/20)+Resultat_liste!$J205</f>
        <v>0</v>
      </c>
      <c r="CL203" s="581">
        <f>AN203*((Resultat_liste!$M205+20)/20)+Resultat_liste!$J205</f>
        <v>16</v>
      </c>
      <c r="CM203" s="581">
        <f>AO203*((Resultat_liste!$M205+20)/20)+Resultat_liste!$J205</f>
        <v>0</v>
      </c>
      <c r="CN203" s="581">
        <f>AP203*((Resultat_liste!$M205+20)/20)+Resultat_liste!$J205</f>
        <v>-16</v>
      </c>
      <c r="CO203" s="581">
        <f>AQ203*((Resultat_liste!$M205+20)/20)+Resultat_liste!$J205</f>
        <v>0</v>
      </c>
      <c r="CP203" s="581">
        <f>AR203*((Resultat_liste!$M205+20)/20)+Resultat_liste!$J205</f>
        <v>16</v>
      </c>
      <c r="CQ203" s="581">
        <f>AS203*((Resultat_liste!$M205+20)/20)+Resultat_liste!$J205</f>
        <v>0</v>
      </c>
      <c r="CR203" s="581">
        <f>AT203*((Resultat_liste!$M205+20)/20)+Resultat_liste!$J205</f>
        <v>-16</v>
      </c>
      <c r="CS203" s="581">
        <f>AU203*((Resultat_liste!$M205+20)/20)+Resultat_liste!$J205</f>
        <v>0</v>
      </c>
      <c r="CT203" s="581">
        <f>AV203*((Resultat_liste!$M205+20)/20)+Resultat_liste!$J205</f>
        <v>16</v>
      </c>
      <c r="CU203" s="581">
        <f>AW203*((Resultat_liste!$M205+20)/20)+Resultat_liste!$J205</f>
        <v>0</v>
      </c>
      <c r="CV203" s="581">
        <f>AX203*((Resultat_liste!$M205+20)/20)+Resultat_liste!$J205</f>
        <v>-16</v>
      </c>
      <c r="CW203" s="581">
        <f>AY203*((Resultat_liste!$M205+20)/20)+Resultat_liste!$J205</f>
        <v>0</v>
      </c>
      <c r="CX203" s="581">
        <f>AZ203*((Resultat_liste!$M205+20)/20)+Resultat_liste!$J205</f>
        <v>16</v>
      </c>
      <c r="CY203" s="581">
        <f>BA203*((Resultat_liste!$M205+20)/20)+Resultat_liste!$J205</f>
        <v>0</v>
      </c>
      <c r="CZ203" s="581">
        <f>BB203*((Resultat_liste!$M205+20)/20)+Resultat_liste!$J205</f>
        <v>-16</v>
      </c>
      <c r="DA203" s="581">
        <f>BC203*((Resultat_liste!$M205+20)/20)+Resultat_liste!$J205</f>
        <v>0</v>
      </c>
      <c r="DB203" s="581">
        <f>BD203*((Resultat_liste!$M205+20)/20)+Resultat_liste!$J205</f>
        <v>16</v>
      </c>
      <c r="DC203" s="581">
        <f>BE203*((Resultat_liste!$M205+20)/20)+Resultat_liste!$J205</f>
        <v>0</v>
      </c>
      <c r="DD203" s="581">
        <f>H203*((Resultat_liste!$Y205+20)/20)+Resultat_liste!$V205</f>
        <v>22</v>
      </c>
      <c r="DE203" s="581">
        <f>I203*((Resultat_liste!$Y205+20)/20)+Resultat_liste!$V205</f>
        <v>0</v>
      </c>
      <c r="DF203" s="581">
        <f>J203*((Resultat_liste!$Y205+20)/20)+Resultat_liste!$V205</f>
        <v>-22</v>
      </c>
      <c r="DG203" s="581">
        <f>K203*((Resultat_liste!$Y205+20)/20)+Resultat_liste!$V205</f>
        <v>0</v>
      </c>
      <c r="DH203" s="581">
        <f>L203*((Resultat_liste!$Y205+20)/20)+Resultat_liste!$V205</f>
        <v>22</v>
      </c>
      <c r="DI203" s="581">
        <f>M203*((Resultat_liste!$Y205+20)/20)+Resultat_liste!$V205</f>
        <v>0</v>
      </c>
      <c r="DJ203" s="581">
        <f>N203*((Resultat_liste!$Y205+20)/20)+Resultat_liste!$V205</f>
        <v>-22</v>
      </c>
      <c r="DK203" s="581">
        <f>O203*((Resultat_liste!$Y205+20)/20)+Resultat_liste!$V205</f>
        <v>0</v>
      </c>
      <c r="DL203" s="581">
        <f>P203*((Resultat_liste!$Y205+20)/20)+Resultat_liste!$V205</f>
        <v>22</v>
      </c>
      <c r="DM203" s="581">
        <f>Q203*((Resultat_liste!$Y205+20)/20)+Resultat_liste!$V205</f>
        <v>0</v>
      </c>
      <c r="DN203" s="581">
        <f>R203*((Resultat_liste!$Y205+20)/20)+Resultat_liste!$V205</f>
        <v>-22</v>
      </c>
      <c r="DO203" s="581">
        <f>S203*((Resultat_liste!$Y205+20)/20)+Resultat_liste!$V205</f>
        <v>0</v>
      </c>
      <c r="DP203" s="581">
        <f>T203*((Resultat_liste!$Y205+20)/20)+Resultat_liste!$V205</f>
        <v>22</v>
      </c>
      <c r="DQ203" s="581">
        <f>U203*((Resultat_liste!$Y205+20)/20)+Resultat_liste!$V205</f>
        <v>0</v>
      </c>
      <c r="DR203" s="581">
        <f>V203*((Resultat_liste!$Y205+20)/20)+Resultat_liste!$V205</f>
        <v>-22</v>
      </c>
      <c r="DS203" s="581">
        <f>W203*((Resultat_liste!$Y205+20)/20)+Resultat_liste!$V205</f>
        <v>0</v>
      </c>
      <c r="DT203" s="581">
        <f>X203*((Resultat_liste!$Y205+20)/20)+Resultat_liste!$V205</f>
        <v>22</v>
      </c>
      <c r="DU203" s="581">
        <f>Y203*((Resultat_liste!$Y205+20)/20)+Resultat_liste!$V205</f>
        <v>0</v>
      </c>
      <c r="DV203" s="581">
        <f>Z203*((Resultat_liste!$Y205+20)/20)+Resultat_liste!$V205</f>
        <v>-22</v>
      </c>
      <c r="DW203" s="581">
        <f>AA203*((Resultat_liste!$Y205+20)/20)+Resultat_liste!$V205</f>
        <v>0</v>
      </c>
      <c r="DX203" s="581">
        <f>AB203*((Resultat_liste!$Y205+20)/20)+Resultat_liste!$V205</f>
        <v>22</v>
      </c>
      <c r="DY203" s="581">
        <f>AC203*((Resultat_liste!$Y205+20)/20)+Resultat_liste!$V205</f>
        <v>0</v>
      </c>
      <c r="DZ203" s="581">
        <f>AD203*((Resultat_liste!$Y205+20)/20)+Resultat_liste!$V205</f>
        <v>-22</v>
      </c>
      <c r="EA203" s="581">
        <f>AE203*((Resultat_liste!$Y205+20)/20)+Resultat_liste!$V205</f>
        <v>0</v>
      </c>
      <c r="EB203" s="581">
        <f>AF203*((Resultat_liste!$Y205+20)/20)+Resultat_liste!$V205</f>
        <v>22</v>
      </c>
      <c r="EC203" s="581">
        <f>AG203*((Resultat_liste!$Y205+20)/20)+Resultat_liste!$V205</f>
        <v>0</v>
      </c>
      <c r="ED203" s="581">
        <f>AH203*((Resultat_liste!$Y205+20)/20)+Resultat_liste!$V205</f>
        <v>-22</v>
      </c>
      <c r="EE203" s="581">
        <f>AI203*((Resultat_liste!$Y205+20)/20)+Resultat_liste!$V205</f>
        <v>0</v>
      </c>
      <c r="EF203" s="581">
        <f>AJ203*((Resultat_liste!$Y205+20)/20)+Resultat_liste!$V205</f>
        <v>22</v>
      </c>
      <c r="EG203" s="581">
        <f>AK203*((Resultat_liste!$Y205+20)/20)+Resultat_liste!$V205</f>
        <v>0</v>
      </c>
      <c r="EH203" s="581">
        <f>AL203*((Resultat_liste!$Y205+20)/20)+Resultat_liste!$V205</f>
        <v>-22</v>
      </c>
      <c r="EI203" s="581">
        <f>AM203*((Resultat_liste!$Y205+20)/20)+Resultat_liste!$V205</f>
        <v>0</v>
      </c>
      <c r="EJ203" s="581">
        <f>AN203*((Resultat_liste!$Y205+20)/20)+Resultat_liste!$V205</f>
        <v>22</v>
      </c>
      <c r="EK203" s="581">
        <f>AO203*((Resultat_liste!$Y205+20)/20)+Resultat_liste!$V205</f>
        <v>0</v>
      </c>
      <c r="EL203" s="581">
        <f>AP203*((Resultat_liste!$Y205+20)/20)+Resultat_liste!$V205</f>
        <v>-22</v>
      </c>
      <c r="EM203" s="581">
        <f>AQ203*((Resultat_liste!$Y205+20)/20)+Resultat_liste!$V205</f>
        <v>0</v>
      </c>
      <c r="EN203" s="581">
        <f>AR203*((Resultat_liste!$Y205+20)/20)+Resultat_liste!$V205</f>
        <v>22</v>
      </c>
      <c r="EO203" s="581">
        <f>AS203*((Resultat_liste!$Y205+20)/20)+Resultat_liste!$V205</f>
        <v>0</v>
      </c>
      <c r="EP203" s="581">
        <f>AT203*((Resultat_liste!$Y205+20)/20)+Resultat_liste!$V205</f>
        <v>-22</v>
      </c>
      <c r="EQ203" s="581">
        <f>AU203*((Resultat_liste!$Y205+20)/20)+Resultat_liste!$V205</f>
        <v>0</v>
      </c>
      <c r="ER203" s="581">
        <f>AV203*((Resultat_liste!$Y205+20)/20)+Resultat_liste!$V205</f>
        <v>22</v>
      </c>
      <c r="ES203" s="581">
        <f>AW203*((Resultat_liste!$Y205+20)/20)+Resultat_liste!$V205</f>
        <v>0</v>
      </c>
      <c r="ET203" s="581">
        <f>AX203*((Resultat_liste!$Y205+20)/20)+Resultat_liste!$V205</f>
        <v>-22</v>
      </c>
      <c r="EU203" s="581">
        <f>AY203*((Resultat_liste!$Y205+20)/20)+Resultat_liste!$V205</f>
        <v>0</v>
      </c>
      <c r="EV203" s="581">
        <f>AZ203*((Resultat_liste!$Y205+20)/20)+Resultat_liste!$V205</f>
        <v>22</v>
      </c>
      <c r="EW203" s="581">
        <f>BA203*((Resultat_liste!$Y205+20)/20)+Resultat_liste!$V205</f>
        <v>0</v>
      </c>
      <c r="EX203" s="581">
        <f>BB203*((Resultat_liste!$Y205+20)/20)+Resultat_liste!$V205</f>
        <v>-22</v>
      </c>
      <c r="EY203" s="581">
        <f>BC203*((Resultat_liste!$Y205+20)/20)+Resultat_liste!$V205</f>
        <v>0</v>
      </c>
      <c r="EZ203" s="581">
        <f>BD203*((Resultat_liste!$Y205+20)/20)+Resultat_liste!$V205</f>
        <v>22</v>
      </c>
      <c r="FA203" s="581">
        <f>BE203*((Resultat_liste!$Y205+20)/20)+Resultat_liste!$V205</f>
        <v>0</v>
      </c>
      <c r="FB203" s="581">
        <f t="shared" si="372"/>
        <v>20</v>
      </c>
      <c r="FC203" s="581">
        <f t="shared" si="373"/>
        <v>0</v>
      </c>
      <c r="FD203" s="581">
        <f t="shared" si="374"/>
        <v>-20</v>
      </c>
      <c r="FE203" s="581">
        <f t="shared" si="375"/>
        <v>0</v>
      </c>
      <c r="FF203" s="581">
        <f t="shared" si="376"/>
        <v>20</v>
      </c>
      <c r="FG203" s="581">
        <f t="shared" si="377"/>
        <v>0</v>
      </c>
      <c r="FH203" s="581">
        <f t="shared" si="378"/>
        <v>-20</v>
      </c>
      <c r="FI203" s="581">
        <f t="shared" si="379"/>
        <v>0</v>
      </c>
      <c r="FJ203" s="581">
        <f t="shared" si="380"/>
        <v>20</v>
      </c>
      <c r="FK203" s="581">
        <f t="shared" si="381"/>
        <v>0</v>
      </c>
      <c r="FL203" s="581">
        <f t="shared" si="382"/>
        <v>-20</v>
      </c>
      <c r="FM203" s="581">
        <f t="shared" si="383"/>
        <v>0</v>
      </c>
      <c r="FN203" s="581">
        <f t="shared" si="384"/>
        <v>20</v>
      </c>
      <c r="FO203" s="581">
        <f t="shared" si="385"/>
        <v>0</v>
      </c>
      <c r="FP203" s="581">
        <f t="shared" si="386"/>
        <v>-20</v>
      </c>
      <c r="FQ203" s="581">
        <f t="shared" si="387"/>
        <v>0</v>
      </c>
      <c r="FR203" s="581">
        <f t="shared" si="388"/>
        <v>20</v>
      </c>
      <c r="FS203" s="581">
        <f t="shared" si="389"/>
        <v>0</v>
      </c>
      <c r="FT203" s="581">
        <f t="shared" si="390"/>
        <v>-20</v>
      </c>
      <c r="FU203" s="581">
        <f t="shared" si="391"/>
        <v>0</v>
      </c>
      <c r="FV203" s="581">
        <f t="shared" si="392"/>
        <v>20</v>
      </c>
      <c r="FW203" s="581">
        <f t="shared" si="393"/>
        <v>0</v>
      </c>
      <c r="FX203" s="581">
        <f t="shared" si="394"/>
        <v>-20</v>
      </c>
      <c r="FY203" s="581">
        <f t="shared" si="395"/>
        <v>0</v>
      </c>
      <c r="FZ203" s="581">
        <f t="shared" si="396"/>
        <v>20</v>
      </c>
      <c r="GA203" s="581">
        <f t="shared" si="397"/>
        <v>0</v>
      </c>
      <c r="GB203" s="581">
        <f t="shared" si="301"/>
        <v>-20</v>
      </c>
      <c r="GC203" s="581">
        <f t="shared" si="302"/>
        <v>0</v>
      </c>
      <c r="GD203" s="581">
        <f t="shared" si="303"/>
        <v>20</v>
      </c>
      <c r="GE203" s="581">
        <f t="shared" si="304"/>
        <v>0</v>
      </c>
      <c r="GF203" s="581">
        <f t="shared" si="305"/>
        <v>-20</v>
      </c>
      <c r="GG203" s="581">
        <f t="shared" si="306"/>
        <v>0</v>
      </c>
      <c r="GH203" s="581">
        <f t="shared" si="307"/>
        <v>20</v>
      </c>
      <c r="GI203" s="581">
        <f t="shared" si="308"/>
        <v>0</v>
      </c>
      <c r="GJ203" s="581">
        <f t="shared" si="309"/>
        <v>-20</v>
      </c>
      <c r="GK203" s="581">
        <f t="shared" si="310"/>
        <v>0</v>
      </c>
      <c r="GL203" s="581">
        <f t="shared" si="311"/>
        <v>20</v>
      </c>
      <c r="GM203" s="581">
        <f t="shared" si="312"/>
        <v>0</v>
      </c>
      <c r="GN203" s="581">
        <f t="shared" si="313"/>
        <v>-20</v>
      </c>
      <c r="GO203" s="581">
        <f t="shared" si="314"/>
        <v>0</v>
      </c>
      <c r="GP203" s="581">
        <f t="shared" si="315"/>
        <v>20</v>
      </c>
      <c r="GQ203" s="581">
        <f t="shared" si="316"/>
        <v>0</v>
      </c>
      <c r="GR203" s="581">
        <f t="shared" si="317"/>
        <v>-20</v>
      </c>
      <c r="GS203" s="581">
        <f t="shared" si="318"/>
        <v>0</v>
      </c>
      <c r="GT203" s="581">
        <f t="shared" si="319"/>
        <v>20</v>
      </c>
      <c r="GU203" s="581">
        <f t="shared" si="320"/>
        <v>0</v>
      </c>
      <c r="GV203" s="581">
        <f t="shared" si="321"/>
        <v>-20</v>
      </c>
      <c r="GW203" s="581">
        <f t="shared" si="322"/>
        <v>0</v>
      </c>
      <c r="GX203" s="581">
        <f t="shared" si="323"/>
        <v>20</v>
      </c>
      <c r="GY203" s="581">
        <f t="shared" si="324"/>
        <v>0</v>
      </c>
    </row>
    <row r="204" spans="1:207" ht="31.5" thickTop="1" thickBot="1" x14ac:dyDescent="0.3">
      <c r="A204" s="581">
        <v>2030</v>
      </c>
      <c r="B204" s="584" t="s">
        <v>141</v>
      </c>
      <c r="C204" s="581">
        <f t="shared" si="399"/>
        <v>26</v>
      </c>
      <c r="D204" s="581">
        <f t="shared" si="325"/>
        <v>2610</v>
      </c>
      <c r="E204" s="581">
        <v>2030</v>
      </c>
      <c r="F204" s="581">
        <f t="shared" si="398"/>
        <v>10</v>
      </c>
      <c r="G204" s="582" t="str">
        <f t="shared" si="300"/>
        <v>Blanc  scintillant</v>
      </c>
      <c r="H204" s="581">
        <v>20</v>
      </c>
      <c r="I204" s="581">
        <v>0</v>
      </c>
      <c r="J204" s="581">
        <v>-20</v>
      </c>
      <c r="K204" s="581">
        <v>0</v>
      </c>
      <c r="L204" s="581">
        <f t="shared" si="326"/>
        <v>20</v>
      </c>
      <c r="M204" s="581">
        <f t="shared" si="327"/>
        <v>0</v>
      </c>
      <c r="N204" s="581">
        <f t="shared" si="328"/>
        <v>-20</v>
      </c>
      <c r="O204" s="581">
        <f t="shared" si="329"/>
        <v>0</v>
      </c>
      <c r="P204" s="581">
        <f t="shared" si="330"/>
        <v>20</v>
      </c>
      <c r="Q204" s="581">
        <f t="shared" si="331"/>
        <v>0</v>
      </c>
      <c r="R204" s="581">
        <f t="shared" si="332"/>
        <v>-20</v>
      </c>
      <c r="S204" s="581">
        <f t="shared" si="333"/>
        <v>0</v>
      </c>
      <c r="T204" s="581">
        <f t="shared" si="334"/>
        <v>20</v>
      </c>
      <c r="U204" s="581">
        <f t="shared" si="335"/>
        <v>0</v>
      </c>
      <c r="V204" s="581">
        <f t="shared" si="336"/>
        <v>-20</v>
      </c>
      <c r="W204" s="581">
        <f t="shared" si="337"/>
        <v>0</v>
      </c>
      <c r="X204" s="581">
        <f t="shared" si="338"/>
        <v>20</v>
      </c>
      <c r="Y204" s="581">
        <f t="shared" si="339"/>
        <v>0</v>
      </c>
      <c r="Z204" s="581">
        <f t="shared" si="340"/>
        <v>-20</v>
      </c>
      <c r="AA204" s="581">
        <f t="shared" si="341"/>
        <v>0</v>
      </c>
      <c r="AB204" s="581">
        <f t="shared" si="342"/>
        <v>20</v>
      </c>
      <c r="AC204" s="581">
        <f t="shared" si="343"/>
        <v>0</v>
      </c>
      <c r="AD204" s="581">
        <f t="shared" si="344"/>
        <v>-20</v>
      </c>
      <c r="AE204" s="581">
        <f t="shared" si="345"/>
        <v>0</v>
      </c>
      <c r="AF204" s="581">
        <f t="shared" si="346"/>
        <v>20</v>
      </c>
      <c r="AG204" s="581">
        <f t="shared" si="347"/>
        <v>0</v>
      </c>
      <c r="AH204" s="581">
        <f t="shared" si="348"/>
        <v>-20</v>
      </c>
      <c r="AI204" s="581">
        <f t="shared" si="349"/>
        <v>0</v>
      </c>
      <c r="AJ204" s="581">
        <f t="shared" si="350"/>
        <v>20</v>
      </c>
      <c r="AK204" s="581">
        <f t="shared" si="351"/>
        <v>0</v>
      </c>
      <c r="AL204" s="581">
        <f t="shared" si="352"/>
        <v>-20</v>
      </c>
      <c r="AM204" s="581">
        <f t="shared" si="353"/>
        <v>0</v>
      </c>
      <c r="AN204" s="581">
        <f t="shared" si="354"/>
        <v>20</v>
      </c>
      <c r="AO204" s="581">
        <f t="shared" si="355"/>
        <v>0</v>
      </c>
      <c r="AP204" s="581">
        <f t="shared" si="356"/>
        <v>-20</v>
      </c>
      <c r="AQ204" s="581">
        <f t="shared" si="357"/>
        <v>0</v>
      </c>
      <c r="AR204" s="581">
        <f t="shared" si="358"/>
        <v>20</v>
      </c>
      <c r="AS204" s="581">
        <f t="shared" si="359"/>
        <v>0</v>
      </c>
      <c r="AT204" s="581">
        <f t="shared" si="360"/>
        <v>-20</v>
      </c>
      <c r="AU204" s="581">
        <f t="shared" si="361"/>
        <v>0</v>
      </c>
      <c r="AV204" s="581">
        <f t="shared" si="362"/>
        <v>20</v>
      </c>
      <c r="AW204" s="581">
        <f t="shared" si="363"/>
        <v>0</v>
      </c>
      <c r="AX204" s="581">
        <f t="shared" si="364"/>
        <v>-20</v>
      </c>
      <c r="AY204" s="581">
        <f t="shared" si="365"/>
        <v>0</v>
      </c>
      <c r="AZ204" s="581">
        <f t="shared" si="366"/>
        <v>20</v>
      </c>
      <c r="BA204" s="581">
        <f t="shared" si="367"/>
        <v>0</v>
      </c>
      <c r="BB204" s="581">
        <f t="shared" si="368"/>
        <v>-20</v>
      </c>
      <c r="BC204" s="581">
        <f t="shared" si="369"/>
        <v>0</v>
      </c>
      <c r="BD204" s="581">
        <f t="shared" si="370"/>
        <v>20</v>
      </c>
      <c r="BE204" s="581">
        <f t="shared" si="371"/>
        <v>0</v>
      </c>
      <c r="BF204" s="581">
        <f>H204*((Resultat_liste!$M206+20)/20)+Resultat_liste!$J206</f>
        <v>25</v>
      </c>
      <c r="BG204" s="581">
        <f>I204*((Resultat_liste!$M206+20)/20)+Resultat_liste!$J206</f>
        <v>0</v>
      </c>
      <c r="BH204" s="581">
        <f>J204*((Resultat_liste!$M206+20)/20)+Resultat_liste!$J206</f>
        <v>-25</v>
      </c>
      <c r="BI204" s="581">
        <f>K204*((Resultat_liste!$M206+20)/20)+Resultat_liste!$J206</f>
        <v>0</v>
      </c>
      <c r="BJ204" s="581">
        <f>L204*((Resultat_liste!$M206+20)/20)+Resultat_liste!$J206</f>
        <v>25</v>
      </c>
      <c r="BK204" s="581">
        <f>M204*((Resultat_liste!$M206+20)/20)+Resultat_liste!$J206</f>
        <v>0</v>
      </c>
      <c r="BL204" s="581">
        <f>N204*((Resultat_liste!$M206+20)/20)+Resultat_liste!$J206</f>
        <v>-25</v>
      </c>
      <c r="BM204" s="581">
        <f>O204*((Resultat_liste!$M206+20)/20)+Resultat_liste!$J206</f>
        <v>0</v>
      </c>
      <c r="BN204" s="581">
        <f>P204*((Resultat_liste!$M206+20)/20)+Resultat_liste!$J206</f>
        <v>25</v>
      </c>
      <c r="BO204" s="581">
        <f>Q204*((Resultat_liste!$M206+20)/20)+Resultat_liste!$J206</f>
        <v>0</v>
      </c>
      <c r="BP204" s="581">
        <f>R204*((Resultat_liste!$M206+20)/20)+Resultat_liste!$J206</f>
        <v>-25</v>
      </c>
      <c r="BQ204" s="581">
        <f>S204*((Resultat_liste!$M206+20)/20)+Resultat_liste!$J206</f>
        <v>0</v>
      </c>
      <c r="BR204" s="581">
        <f>T204*((Resultat_liste!$M206+20)/20)+Resultat_liste!$J206</f>
        <v>25</v>
      </c>
      <c r="BS204" s="581">
        <f>U204*((Resultat_liste!$M206+20)/20)+Resultat_liste!$J206</f>
        <v>0</v>
      </c>
      <c r="BT204" s="581">
        <f>V204*((Resultat_liste!$M206+20)/20)+Resultat_liste!$J206</f>
        <v>-25</v>
      </c>
      <c r="BU204" s="581">
        <f>W204*((Resultat_liste!$M206+20)/20)+Resultat_liste!$J206</f>
        <v>0</v>
      </c>
      <c r="BV204" s="581">
        <f>X204*((Resultat_liste!$M206+20)/20)+Resultat_liste!$J206</f>
        <v>25</v>
      </c>
      <c r="BW204" s="581">
        <f>Y204*((Resultat_liste!$M206+20)/20)+Resultat_liste!$J206</f>
        <v>0</v>
      </c>
      <c r="BX204" s="581">
        <f>Z204*((Resultat_liste!$M206+20)/20)+Resultat_liste!$J206</f>
        <v>-25</v>
      </c>
      <c r="BY204" s="581">
        <f>AA204*((Resultat_liste!$M206+20)/20)+Resultat_liste!$J206</f>
        <v>0</v>
      </c>
      <c r="BZ204" s="581">
        <f>AB204*((Resultat_liste!$M206+20)/20)+Resultat_liste!$J206</f>
        <v>25</v>
      </c>
      <c r="CA204" s="581">
        <f>AC204*((Resultat_liste!$M206+20)/20)+Resultat_liste!$J206</f>
        <v>0</v>
      </c>
      <c r="CB204" s="581">
        <f>AD204*((Resultat_liste!$M206+20)/20)+Resultat_liste!$J206</f>
        <v>-25</v>
      </c>
      <c r="CC204" s="581">
        <f>AE204*((Resultat_liste!$M206+20)/20)+Resultat_liste!$J206</f>
        <v>0</v>
      </c>
      <c r="CD204" s="581">
        <f>AF204*((Resultat_liste!$M206+20)/20)+Resultat_liste!$J206</f>
        <v>25</v>
      </c>
      <c r="CE204" s="581">
        <f>AG204*((Resultat_liste!$M206+20)/20)+Resultat_liste!$J206</f>
        <v>0</v>
      </c>
      <c r="CF204" s="581">
        <f>AH204*((Resultat_liste!$M206+20)/20)+Resultat_liste!$J206</f>
        <v>-25</v>
      </c>
      <c r="CG204" s="581">
        <f>AI204*((Resultat_liste!$M206+20)/20)+Resultat_liste!$J206</f>
        <v>0</v>
      </c>
      <c r="CH204" s="581">
        <f>AJ204*((Resultat_liste!$M206+20)/20)+Resultat_liste!$J206</f>
        <v>25</v>
      </c>
      <c r="CI204" s="581">
        <f>AK204*((Resultat_liste!$M206+20)/20)+Resultat_liste!$J206</f>
        <v>0</v>
      </c>
      <c r="CJ204" s="581">
        <f>AL204*((Resultat_liste!$M206+20)/20)+Resultat_liste!$J206</f>
        <v>-25</v>
      </c>
      <c r="CK204" s="581">
        <f>AM204*((Resultat_liste!$M206+20)/20)+Resultat_liste!$J206</f>
        <v>0</v>
      </c>
      <c r="CL204" s="581">
        <f>AN204*((Resultat_liste!$M206+20)/20)+Resultat_liste!$J206</f>
        <v>25</v>
      </c>
      <c r="CM204" s="581">
        <f>AO204*((Resultat_liste!$M206+20)/20)+Resultat_liste!$J206</f>
        <v>0</v>
      </c>
      <c r="CN204" s="581">
        <f>AP204*((Resultat_liste!$M206+20)/20)+Resultat_liste!$J206</f>
        <v>-25</v>
      </c>
      <c r="CO204" s="581">
        <f>AQ204*((Resultat_liste!$M206+20)/20)+Resultat_liste!$J206</f>
        <v>0</v>
      </c>
      <c r="CP204" s="581">
        <f>AR204*((Resultat_liste!$M206+20)/20)+Resultat_liste!$J206</f>
        <v>25</v>
      </c>
      <c r="CQ204" s="581">
        <f>AS204*((Resultat_liste!$M206+20)/20)+Resultat_liste!$J206</f>
        <v>0</v>
      </c>
      <c r="CR204" s="581">
        <f>AT204*((Resultat_liste!$M206+20)/20)+Resultat_liste!$J206</f>
        <v>-25</v>
      </c>
      <c r="CS204" s="581">
        <f>AU204*((Resultat_liste!$M206+20)/20)+Resultat_liste!$J206</f>
        <v>0</v>
      </c>
      <c r="CT204" s="581">
        <f>AV204*((Resultat_liste!$M206+20)/20)+Resultat_liste!$J206</f>
        <v>25</v>
      </c>
      <c r="CU204" s="581">
        <f>AW204*((Resultat_liste!$M206+20)/20)+Resultat_liste!$J206</f>
        <v>0</v>
      </c>
      <c r="CV204" s="581">
        <f>AX204*((Resultat_liste!$M206+20)/20)+Resultat_liste!$J206</f>
        <v>-25</v>
      </c>
      <c r="CW204" s="581">
        <f>AY204*((Resultat_liste!$M206+20)/20)+Resultat_liste!$J206</f>
        <v>0</v>
      </c>
      <c r="CX204" s="581">
        <f>AZ204*((Resultat_liste!$M206+20)/20)+Resultat_liste!$J206</f>
        <v>25</v>
      </c>
      <c r="CY204" s="581">
        <f>BA204*((Resultat_liste!$M206+20)/20)+Resultat_liste!$J206</f>
        <v>0</v>
      </c>
      <c r="CZ204" s="581">
        <f>BB204*((Resultat_liste!$M206+20)/20)+Resultat_liste!$J206</f>
        <v>-25</v>
      </c>
      <c r="DA204" s="581">
        <f>BC204*((Resultat_liste!$M206+20)/20)+Resultat_liste!$J206</f>
        <v>0</v>
      </c>
      <c r="DB204" s="581">
        <f>BD204*((Resultat_liste!$M206+20)/20)+Resultat_liste!$J206</f>
        <v>25</v>
      </c>
      <c r="DC204" s="581">
        <f>BE204*((Resultat_liste!$M206+20)/20)+Resultat_liste!$J206</f>
        <v>0</v>
      </c>
      <c r="DD204" s="581">
        <f>H204*((Resultat_liste!$Y206+20)/20)+Resultat_liste!$V206</f>
        <v>17</v>
      </c>
      <c r="DE204" s="581">
        <f>I204*((Resultat_liste!$Y206+20)/20)+Resultat_liste!$V206</f>
        <v>0</v>
      </c>
      <c r="DF204" s="581">
        <f>J204*((Resultat_liste!$Y206+20)/20)+Resultat_liste!$V206</f>
        <v>-17</v>
      </c>
      <c r="DG204" s="581">
        <f>K204*((Resultat_liste!$Y206+20)/20)+Resultat_liste!$V206</f>
        <v>0</v>
      </c>
      <c r="DH204" s="581">
        <f>L204*((Resultat_liste!$Y206+20)/20)+Resultat_liste!$V206</f>
        <v>17</v>
      </c>
      <c r="DI204" s="581">
        <f>M204*((Resultat_liste!$Y206+20)/20)+Resultat_liste!$V206</f>
        <v>0</v>
      </c>
      <c r="DJ204" s="581">
        <f>N204*((Resultat_liste!$Y206+20)/20)+Resultat_liste!$V206</f>
        <v>-17</v>
      </c>
      <c r="DK204" s="581">
        <f>O204*((Resultat_liste!$Y206+20)/20)+Resultat_liste!$V206</f>
        <v>0</v>
      </c>
      <c r="DL204" s="581">
        <f>P204*((Resultat_liste!$Y206+20)/20)+Resultat_liste!$V206</f>
        <v>17</v>
      </c>
      <c r="DM204" s="581">
        <f>Q204*((Resultat_liste!$Y206+20)/20)+Resultat_liste!$V206</f>
        <v>0</v>
      </c>
      <c r="DN204" s="581">
        <f>R204*((Resultat_liste!$Y206+20)/20)+Resultat_liste!$V206</f>
        <v>-17</v>
      </c>
      <c r="DO204" s="581">
        <f>S204*((Resultat_liste!$Y206+20)/20)+Resultat_liste!$V206</f>
        <v>0</v>
      </c>
      <c r="DP204" s="581">
        <f>T204*((Resultat_liste!$Y206+20)/20)+Resultat_liste!$V206</f>
        <v>17</v>
      </c>
      <c r="DQ204" s="581">
        <f>U204*((Resultat_liste!$Y206+20)/20)+Resultat_liste!$V206</f>
        <v>0</v>
      </c>
      <c r="DR204" s="581">
        <f>V204*((Resultat_liste!$Y206+20)/20)+Resultat_liste!$V206</f>
        <v>-17</v>
      </c>
      <c r="DS204" s="581">
        <f>W204*((Resultat_liste!$Y206+20)/20)+Resultat_liste!$V206</f>
        <v>0</v>
      </c>
      <c r="DT204" s="581">
        <f>X204*((Resultat_liste!$Y206+20)/20)+Resultat_liste!$V206</f>
        <v>17</v>
      </c>
      <c r="DU204" s="581">
        <f>Y204*((Resultat_liste!$Y206+20)/20)+Resultat_liste!$V206</f>
        <v>0</v>
      </c>
      <c r="DV204" s="581">
        <f>Z204*((Resultat_liste!$Y206+20)/20)+Resultat_liste!$V206</f>
        <v>-17</v>
      </c>
      <c r="DW204" s="581">
        <f>AA204*((Resultat_liste!$Y206+20)/20)+Resultat_liste!$V206</f>
        <v>0</v>
      </c>
      <c r="DX204" s="581">
        <f>AB204*((Resultat_liste!$Y206+20)/20)+Resultat_liste!$V206</f>
        <v>17</v>
      </c>
      <c r="DY204" s="581">
        <f>AC204*((Resultat_liste!$Y206+20)/20)+Resultat_liste!$V206</f>
        <v>0</v>
      </c>
      <c r="DZ204" s="581">
        <f>AD204*((Resultat_liste!$Y206+20)/20)+Resultat_liste!$V206</f>
        <v>-17</v>
      </c>
      <c r="EA204" s="581">
        <f>AE204*((Resultat_liste!$Y206+20)/20)+Resultat_liste!$V206</f>
        <v>0</v>
      </c>
      <c r="EB204" s="581">
        <f>AF204*((Resultat_liste!$Y206+20)/20)+Resultat_liste!$V206</f>
        <v>17</v>
      </c>
      <c r="EC204" s="581">
        <f>AG204*((Resultat_liste!$Y206+20)/20)+Resultat_liste!$V206</f>
        <v>0</v>
      </c>
      <c r="ED204" s="581">
        <f>AH204*((Resultat_liste!$Y206+20)/20)+Resultat_liste!$V206</f>
        <v>-17</v>
      </c>
      <c r="EE204" s="581">
        <f>AI204*((Resultat_liste!$Y206+20)/20)+Resultat_liste!$V206</f>
        <v>0</v>
      </c>
      <c r="EF204" s="581">
        <f>AJ204*((Resultat_liste!$Y206+20)/20)+Resultat_liste!$V206</f>
        <v>17</v>
      </c>
      <c r="EG204" s="581">
        <f>AK204*((Resultat_liste!$Y206+20)/20)+Resultat_liste!$V206</f>
        <v>0</v>
      </c>
      <c r="EH204" s="581">
        <f>AL204*((Resultat_liste!$Y206+20)/20)+Resultat_liste!$V206</f>
        <v>-17</v>
      </c>
      <c r="EI204" s="581">
        <f>AM204*((Resultat_liste!$Y206+20)/20)+Resultat_liste!$V206</f>
        <v>0</v>
      </c>
      <c r="EJ204" s="581">
        <f>AN204*((Resultat_liste!$Y206+20)/20)+Resultat_liste!$V206</f>
        <v>17</v>
      </c>
      <c r="EK204" s="581">
        <f>AO204*((Resultat_liste!$Y206+20)/20)+Resultat_liste!$V206</f>
        <v>0</v>
      </c>
      <c r="EL204" s="581">
        <f>AP204*((Resultat_liste!$Y206+20)/20)+Resultat_liste!$V206</f>
        <v>-17</v>
      </c>
      <c r="EM204" s="581">
        <f>AQ204*((Resultat_liste!$Y206+20)/20)+Resultat_liste!$V206</f>
        <v>0</v>
      </c>
      <c r="EN204" s="581">
        <f>AR204*((Resultat_liste!$Y206+20)/20)+Resultat_liste!$V206</f>
        <v>17</v>
      </c>
      <c r="EO204" s="581">
        <f>AS204*((Resultat_liste!$Y206+20)/20)+Resultat_liste!$V206</f>
        <v>0</v>
      </c>
      <c r="EP204" s="581">
        <f>AT204*((Resultat_liste!$Y206+20)/20)+Resultat_liste!$V206</f>
        <v>-17</v>
      </c>
      <c r="EQ204" s="581">
        <f>AU204*((Resultat_liste!$Y206+20)/20)+Resultat_liste!$V206</f>
        <v>0</v>
      </c>
      <c r="ER204" s="581">
        <f>AV204*((Resultat_liste!$Y206+20)/20)+Resultat_liste!$V206</f>
        <v>17</v>
      </c>
      <c r="ES204" s="581">
        <f>AW204*((Resultat_liste!$Y206+20)/20)+Resultat_liste!$V206</f>
        <v>0</v>
      </c>
      <c r="ET204" s="581">
        <f>AX204*((Resultat_liste!$Y206+20)/20)+Resultat_liste!$V206</f>
        <v>-17</v>
      </c>
      <c r="EU204" s="581">
        <f>AY204*((Resultat_liste!$Y206+20)/20)+Resultat_liste!$V206</f>
        <v>0</v>
      </c>
      <c r="EV204" s="581">
        <f>AZ204*((Resultat_liste!$Y206+20)/20)+Resultat_liste!$V206</f>
        <v>17</v>
      </c>
      <c r="EW204" s="581">
        <f>BA204*((Resultat_liste!$Y206+20)/20)+Resultat_liste!$V206</f>
        <v>0</v>
      </c>
      <c r="EX204" s="581">
        <f>BB204*((Resultat_liste!$Y206+20)/20)+Resultat_liste!$V206</f>
        <v>-17</v>
      </c>
      <c r="EY204" s="581">
        <f>BC204*((Resultat_liste!$Y206+20)/20)+Resultat_liste!$V206</f>
        <v>0</v>
      </c>
      <c r="EZ204" s="581">
        <f>BD204*((Resultat_liste!$Y206+20)/20)+Resultat_liste!$V206</f>
        <v>17</v>
      </c>
      <c r="FA204" s="581">
        <f>BE204*((Resultat_liste!$Y206+20)/20)+Resultat_liste!$V206</f>
        <v>0</v>
      </c>
      <c r="FB204" s="581">
        <f t="shared" si="372"/>
        <v>20</v>
      </c>
      <c r="FC204" s="581">
        <f t="shared" si="373"/>
        <v>0</v>
      </c>
      <c r="FD204" s="581">
        <f t="shared" si="374"/>
        <v>-20</v>
      </c>
      <c r="FE204" s="581">
        <f t="shared" si="375"/>
        <v>0</v>
      </c>
      <c r="FF204" s="581">
        <f t="shared" si="376"/>
        <v>20</v>
      </c>
      <c r="FG204" s="581">
        <f t="shared" si="377"/>
        <v>0</v>
      </c>
      <c r="FH204" s="581">
        <f t="shared" si="378"/>
        <v>-20</v>
      </c>
      <c r="FI204" s="581">
        <f t="shared" si="379"/>
        <v>0</v>
      </c>
      <c r="FJ204" s="581">
        <f t="shared" si="380"/>
        <v>20</v>
      </c>
      <c r="FK204" s="581">
        <f t="shared" si="381"/>
        <v>0</v>
      </c>
      <c r="FL204" s="581">
        <f t="shared" si="382"/>
        <v>-20</v>
      </c>
      <c r="FM204" s="581">
        <f t="shared" si="383"/>
        <v>0</v>
      </c>
      <c r="FN204" s="581">
        <f t="shared" si="384"/>
        <v>20</v>
      </c>
      <c r="FO204" s="581">
        <f t="shared" si="385"/>
        <v>0</v>
      </c>
      <c r="FP204" s="581">
        <f t="shared" si="386"/>
        <v>-20</v>
      </c>
      <c r="FQ204" s="581">
        <f t="shared" si="387"/>
        <v>0</v>
      </c>
      <c r="FR204" s="581">
        <f t="shared" si="388"/>
        <v>20</v>
      </c>
      <c r="FS204" s="581">
        <f t="shared" si="389"/>
        <v>0</v>
      </c>
      <c r="FT204" s="581">
        <f t="shared" si="390"/>
        <v>-20</v>
      </c>
      <c r="FU204" s="581">
        <f t="shared" si="391"/>
        <v>0</v>
      </c>
      <c r="FV204" s="581">
        <f t="shared" si="392"/>
        <v>20</v>
      </c>
      <c r="FW204" s="581">
        <f t="shared" si="393"/>
        <v>0</v>
      </c>
      <c r="FX204" s="581">
        <f t="shared" si="394"/>
        <v>-20</v>
      </c>
      <c r="FY204" s="581">
        <f t="shared" si="395"/>
        <v>0</v>
      </c>
      <c r="FZ204" s="581">
        <f t="shared" si="396"/>
        <v>20</v>
      </c>
      <c r="GA204" s="581">
        <f t="shared" si="397"/>
        <v>0</v>
      </c>
      <c r="GB204" s="581">
        <f t="shared" si="301"/>
        <v>-20</v>
      </c>
      <c r="GC204" s="581">
        <f t="shared" si="302"/>
        <v>0</v>
      </c>
      <c r="GD204" s="581">
        <f t="shared" si="303"/>
        <v>20</v>
      </c>
      <c r="GE204" s="581">
        <f t="shared" si="304"/>
        <v>0</v>
      </c>
      <c r="GF204" s="581">
        <f t="shared" si="305"/>
        <v>-20</v>
      </c>
      <c r="GG204" s="581">
        <f t="shared" si="306"/>
        <v>0</v>
      </c>
      <c r="GH204" s="581">
        <f t="shared" si="307"/>
        <v>20</v>
      </c>
      <c r="GI204" s="581">
        <f t="shared" si="308"/>
        <v>0</v>
      </c>
      <c r="GJ204" s="581">
        <f t="shared" si="309"/>
        <v>-20</v>
      </c>
      <c r="GK204" s="581">
        <f t="shared" si="310"/>
        <v>0</v>
      </c>
      <c r="GL204" s="581">
        <f t="shared" si="311"/>
        <v>20</v>
      </c>
      <c r="GM204" s="581">
        <f t="shared" si="312"/>
        <v>0</v>
      </c>
      <c r="GN204" s="581">
        <f t="shared" si="313"/>
        <v>-20</v>
      </c>
      <c r="GO204" s="581">
        <f t="shared" si="314"/>
        <v>0</v>
      </c>
      <c r="GP204" s="581">
        <f t="shared" si="315"/>
        <v>20</v>
      </c>
      <c r="GQ204" s="581">
        <f t="shared" si="316"/>
        <v>0</v>
      </c>
      <c r="GR204" s="581">
        <f t="shared" si="317"/>
        <v>-20</v>
      </c>
      <c r="GS204" s="581">
        <f t="shared" si="318"/>
        <v>0</v>
      </c>
      <c r="GT204" s="581">
        <f t="shared" si="319"/>
        <v>20</v>
      </c>
      <c r="GU204" s="581">
        <f t="shared" si="320"/>
        <v>0</v>
      </c>
      <c r="GV204" s="581">
        <f t="shared" si="321"/>
        <v>-20</v>
      </c>
      <c r="GW204" s="581">
        <f t="shared" si="322"/>
        <v>0</v>
      </c>
      <c r="GX204" s="581">
        <f t="shared" si="323"/>
        <v>20</v>
      </c>
      <c r="GY204" s="581">
        <f t="shared" si="324"/>
        <v>0</v>
      </c>
    </row>
    <row r="205" spans="1:207" ht="31.5" thickTop="1" thickBot="1" x14ac:dyDescent="0.3">
      <c r="A205" s="581">
        <v>2040</v>
      </c>
      <c r="B205" s="584" t="s">
        <v>141</v>
      </c>
      <c r="C205" s="581">
        <f t="shared" si="399"/>
        <v>26</v>
      </c>
      <c r="D205" s="581">
        <f t="shared" si="325"/>
        <v>2611</v>
      </c>
      <c r="E205" s="581">
        <v>2040</v>
      </c>
      <c r="F205" s="581">
        <f t="shared" si="398"/>
        <v>11</v>
      </c>
      <c r="G205" s="582" t="str">
        <f t="shared" si="300"/>
        <v>Blanc  scintillant</v>
      </c>
      <c r="H205" s="581">
        <v>20</v>
      </c>
      <c r="I205" s="581">
        <v>0</v>
      </c>
      <c r="J205" s="581">
        <v>-20</v>
      </c>
      <c r="K205" s="581">
        <v>0</v>
      </c>
      <c r="L205" s="581">
        <f t="shared" si="326"/>
        <v>20</v>
      </c>
      <c r="M205" s="581">
        <f t="shared" si="327"/>
        <v>0</v>
      </c>
      <c r="N205" s="581">
        <f t="shared" si="328"/>
        <v>-20</v>
      </c>
      <c r="O205" s="581">
        <f t="shared" si="329"/>
        <v>0</v>
      </c>
      <c r="P205" s="581">
        <f t="shared" si="330"/>
        <v>20</v>
      </c>
      <c r="Q205" s="581">
        <f t="shared" si="331"/>
        <v>0</v>
      </c>
      <c r="R205" s="581">
        <f t="shared" si="332"/>
        <v>-20</v>
      </c>
      <c r="S205" s="581">
        <f t="shared" si="333"/>
        <v>0</v>
      </c>
      <c r="T205" s="581">
        <f t="shared" si="334"/>
        <v>20</v>
      </c>
      <c r="U205" s="581">
        <f t="shared" si="335"/>
        <v>0</v>
      </c>
      <c r="V205" s="581">
        <f t="shared" si="336"/>
        <v>-20</v>
      </c>
      <c r="W205" s="581">
        <f t="shared" si="337"/>
        <v>0</v>
      </c>
      <c r="X205" s="581">
        <f t="shared" si="338"/>
        <v>20</v>
      </c>
      <c r="Y205" s="581">
        <f t="shared" si="339"/>
        <v>0</v>
      </c>
      <c r="Z205" s="581">
        <f t="shared" si="340"/>
        <v>-20</v>
      </c>
      <c r="AA205" s="581">
        <f t="shared" si="341"/>
        <v>0</v>
      </c>
      <c r="AB205" s="581">
        <f t="shared" si="342"/>
        <v>20</v>
      </c>
      <c r="AC205" s="581">
        <f t="shared" si="343"/>
        <v>0</v>
      </c>
      <c r="AD205" s="581">
        <f t="shared" si="344"/>
        <v>-20</v>
      </c>
      <c r="AE205" s="581">
        <f t="shared" si="345"/>
        <v>0</v>
      </c>
      <c r="AF205" s="581">
        <f t="shared" si="346"/>
        <v>20</v>
      </c>
      <c r="AG205" s="581">
        <f t="shared" si="347"/>
        <v>0</v>
      </c>
      <c r="AH205" s="581">
        <f t="shared" si="348"/>
        <v>-20</v>
      </c>
      <c r="AI205" s="581">
        <f t="shared" si="349"/>
        <v>0</v>
      </c>
      <c r="AJ205" s="581">
        <f t="shared" si="350"/>
        <v>20</v>
      </c>
      <c r="AK205" s="581">
        <f t="shared" si="351"/>
        <v>0</v>
      </c>
      <c r="AL205" s="581">
        <f t="shared" si="352"/>
        <v>-20</v>
      </c>
      <c r="AM205" s="581">
        <f t="shared" si="353"/>
        <v>0</v>
      </c>
      <c r="AN205" s="581">
        <f t="shared" si="354"/>
        <v>20</v>
      </c>
      <c r="AO205" s="581">
        <f t="shared" si="355"/>
        <v>0</v>
      </c>
      <c r="AP205" s="581">
        <f t="shared" si="356"/>
        <v>-20</v>
      </c>
      <c r="AQ205" s="581">
        <f t="shared" si="357"/>
        <v>0</v>
      </c>
      <c r="AR205" s="581">
        <f t="shared" si="358"/>
        <v>20</v>
      </c>
      <c r="AS205" s="581">
        <f t="shared" si="359"/>
        <v>0</v>
      </c>
      <c r="AT205" s="581">
        <f t="shared" si="360"/>
        <v>-20</v>
      </c>
      <c r="AU205" s="581">
        <f t="shared" si="361"/>
        <v>0</v>
      </c>
      <c r="AV205" s="581">
        <f t="shared" si="362"/>
        <v>20</v>
      </c>
      <c r="AW205" s="581">
        <f t="shared" si="363"/>
        <v>0</v>
      </c>
      <c r="AX205" s="581">
        <f t="shared" si="364"/>
        <v>-20</v>
      </c>
      <c r="AY205" s="581">
        <f t="shared" si="365"/>
        <v>0</v>
      </c>
      <c r="AZ205" s="581">
        <f t="shared" si="366"/>
        <v>20</v>
      </c>
      <c r="BA205" s="581">
        <f t="shared" si="367"/>
        <v>0</v>
      </c>
      <c r="BB205" s="581">
        <f t="shared" si="368"/>
        <v>-20</v>
      </c>
      <c r="BC205" s="581">
        <f t="shared" si="369"/>
        <v>0</v>
      </c>
      <c r="BD205" s="581">
        <f t="shared" si="370"/>
        <v>20</v>
      </c>
      <c r="BE205" s="581">
        <f t="shared" si="371"/>
        <v>0</v>
      </c>
      <c r="BF205" s="581">
        <f>H205*((Resultat_liste!$M207+20)/20)+Resultat_liste!$J207</f>
        <v>14</v>
      </c>
      <c r="BG205" s="581">
        <f>I205*((Resultat_liste!$M207+20)/20)+Resultat_liste!$J207</f>
        <v>0</v>
      </c>
      <c r="BH205" s="581">
        <f>J205*((Resultat_liste!$M207+20)/20)+Resultat_liste!$J207</f>
        <v>-14</v>
      </c>
      <c r="BI205" s="581">
        <f>K205*((Resultat_liste!$M207+20)/20)+Resultat_liste!$J207</f>
        <v>0</v>
      </c>
      <c r="BJ205" s="581">
        <f>L205*((Resultat_liste!$M207+20)/20)+Resultat_liste!$J207</f>
        <v>14</v>
      </c>
      <c r="BK205" s="581">
        <f>M205*((Resultat_liste!$M207+20)/20)+Resultat_liste!$J207</f>
        <v>0</v>
      </c>
      <c r="BL205" s="581">
        <f>N205*((Resultat_liste!$M207+20)/20)+Resultat_liste!$J207</f>
        <v>-14</v>
      </c>
      <c r="BM205" s="581">
        <f>O205*((Resultat_liste!$M207+20)/20)+Resultat_liste!$J207</f>
        <v>0</v>
      </c>
      <c r="BN205" s="581">
        <f>P205*((Resultat_liste!$M207+20)/20)+Resultat_liste!$J207</f>
        <v>14</v>
      </c>
      <c r="BO205" s="581">
        <f>Q205*((Resultat_liste!$M207+20)/20)+Resultat_liste!$J207</f>
        <v>0</v>
      </c>
      <c r="BP205" s="581">
        <f>R205*((Resultat_liste!$M207+20)/20)+Resultat_liste!$J207</f>
        <v>-14</v>
      </c>
      <c r="BQ205" s="581">
        <f>S205*((Resultat_liste!$M207+20)/20)+Resultat_liste!$J207</f>
        <v>0</v>
      </c>
      <c r="BR205" s="581">
        <f>T205*((Resultat_liste!$M207+20)/20)+Resultat_liste!$J207</f>
        <v>14</v>
      </c>
      <c r="BS205" s="581">
        <f>U205*((Resultat_liste!$M207+20)/20)+Resultat_liste!$J207</f>
        <v>0</v>
      </c>
      <c r="BT205" s="581">
        <f>V205*((Resultat_liste!$M207+20)/20)+Resultat_liste!$J207</f>
        <v>-14</v>
      </c>
      <c r="BU205" s="581">
        <f>W205*((Resultat_liste!$M207+20)/20)+Resultat_liste!$J207</f>
        <v>0</v>
      </c>
      <c r="BV205" s="581">
        <f>X205*((Resultat_liste!$M207+20)/20)+Resultat_liste!$J207</f>
        <v>14</v>
      </c>
      <c r="BW205" s="581">
        <f>Y205*((Resultat_liste!$M207+20)/20)+Resultat_liste!$J207</f>
        <v>0</v>
      </c>
      <c r="BX205" s="581">
        <f>Z205*((Resultat_liste!$M207+20)/20)+Resultat_liste!$J207</f>
        <v>-14</v>
      </c>
      <c r="BY205" s="581">
        <f>AA205*((Resultat_liste!$M207+20)/20)+Resultat_liste!$J207</f>
        <v>0</v>
      </c>
      <c r="BZ205" s="581">
        <f>AB205*((Resultat_liste!$M207+20)/20)+Resultat_liste!$J207</f>
        <v>14</v>
      </c>
      <c r="CA205" s="581">
        <f>AC205*((Resultat_liste!$M207+20)/20)+Resultat_liste!$J207</f>
        <v>0</v>
      </c>
      <c r="CB205" s="581">
        <f>AD205*((Resultat_liste!$M207+20)/20)+Resultat_liste!$J207</f>
        <v>-14</v>
      </c>
      <c r="CC205" s="581">
        <f>AE205*((Resultat_liste!$M207+20)/20)+Resultat_liste!$J207</f>
        <v>0</v>
      </c>
      <c r="CD205" s="581">
        <f>AF205*((Resultat_liste!$M207+20)/20)+Resultat_liste!$J207</f>
        <v>14</v>
      </c>
      <c r="CE205" s="581">
        <f>AG205*((Resultat_liste!$M207+20)/20)+Resultat_liste!$J207</f>
        <v>0</v>
      </c>
      <c r="CF205" s="581">
        <f>AH205*((Resultat_liste!$M207+20)/20)+Resultat_liste!$J207</f>
        <v>-14</v>
      </c>
      <c r="CG205" s="581">
        <f>AI205*((Resultat_liste!$M207+20)/20)+Resultat_liste!$J207</f>
        <v>0</v>
      </c>
      <c r="CH205" s="581">
        <f>AJ205*((Resultat_liste!$M207+20)/20)+Resultat_liste!$J207</f>
        <v>14</v>
      </c>
      <c r="CI205" s="581">
        <f>AK205*((Resultat_liste!$M207+20)/20)+Resultat_liste!$J207</f>
        <v>0</v>
      </c>
      <c r="CJ205" s="581">
        <f>AL205*((Resultat_liste!$M207+20)/20)+Resultat_liste!$J207</f>
        <v>-14</v>
      </c>
      <c r="CK205" s="581">
        <f>AM205*((Resultat_liste!$M207+20)/20)+Resultat_liste!$J207</f>
        <v>0</v>
      </c>
      <c r="CL205" s="581">
        <f>AN205*((Resultat_liste!$M207+20)/20)+Resultat_liste!$J207</f>
        <v>14</v>
      </c>
      <c r="CM205" s="581">
        <f>AO205*((Resultat_liste!$M207+20)/20)+Resultat_liste!$J207</f>
        <v>0</v>
      </c>
      <c r="CN205" s="581">
        <f>AP205*((Resultat_liste!$M207+20)/20)+Resultat_liste!$J207</f>
        <v>-14</v>
      </c>
      <c r="CO205" s="581">
        <f>AQ205*((Resultat_liste!$M207+20)/20)+Resultat_liste!$J207</f>
        <v>0</v>
      </c>
      <c r="CP205" s="581">
        <f>AR205*((Resultat_liste!$M207+20)/20)+Resultat_liste!$J207</f>
        <v>14</v>
      </c>
      <c r="CQ205" s="581">
        <f>AS205*((Resultat_liste!$M207+20)/20)+Resultat_liste!$J207</f>
        <v>0</v>
      </c>
      <c r="CR205" s="581">
        <f>AT205*((Resultat_liste!$M207+20)/20)+Resultat_liste!$J207</f>
        <v>-14</v>
      </c>
      <c r="CS205" s="581">
        <f>AU205*((Resultat_liste!$M207+20)/20)+Resultat_liste!$J207</f>
        <v>0</v>
      </c>
      <c r="CT205" s="581">
        <f>AV205*((Resultat_liste!$M207+20)/20)+Resultat_liste!$J207</f>
        <v>14</v>
      </c>
      <c r="CU205" s="581">
        <f>AW205*((Resultat_liste!$M207+20)/20)+Resultat_liste!$J207</f>
        <v>0</v>
      </c>
      <c r="CV205" s="581">
        <f>AX205*((Resultat_liste!$M207+20)/20)+Resultat_liste!$J207</f>
        <v>-14</v>
      </c>
      <c r="CW205" s="581">
        <f>AY205*((Resultat_liste!$M207+20)/20)+Resultat_liste!$J207</f>
        <v>0</v>
      </c>
      <c r="CX205" s="581">
        <f>AZ205*((Resultat_liste!$M207+20)/20)+Resultat_liste!$J207</f>
        <v>14</v>
      </c>
      <c r="CY205" s="581">
        <f>BA205*((Resultat_liste!$M207+20)/20)+Resultat_liste!$J207</f>
        <v>0</v>
      </c>
      <c r="CZ205" s="581">
        <f>BB205*((Resultat_liste!$M207+20)/20)+Resultat_liste!$J207</f>
        <v>-14</v>
      </c>
      <c r="DA205" s="581">
        <f>BC205*((Resultat_liste!$M207+20)/20)+Resultat_liste!$J207</f>
        <v>0</v>
      </c>
      <c r="DB205" s="581">
        <f>BD205*((Resultat_liste!$M207+20)/20)+Resultat_liste!$J207</f>
        <v>14</v>
      </c>
      <c r="DC205" s="581">
        <f>BE205*((Resultat_liste!$M207+20)/20)+Resultat_liste!$J207</f>
        <v>0</v>
      </c>
      <c r="DD205" s="581">
        <f>H205*((Resultat_liste!$Y207+20)/20)+Resultat_liste!$V207</f>
        <v>20</v>
      </c>
      <c r="DE205" s="581">
        <f>I205*((Resultat_liste!$Y207+20)/20)+Resultat_liste!$V207</f>
        <v>3</v>
      </c>
      <c r="DF205" s="581">
        <f>J205*((Resultat_liste!$Y207+20)/20)+Resultat_liste!$V207</f>
        <v>-14</v>
      </c>
      <c r="DG205" s="581">
        <f>K205*((Resultat_liste!$Y207+20)/20)+Resultat_liste!$V207</f>
        <v>3</v>
      </c>
      <c r="DH205" s="581">
        <f>L205*((Resultat_liste!$Y207+20)/20)+Resultat_liste!$V207</f>
        <v>20</v>
      </c>
      <c r="DI205" s="581">
        <f>M205*((Resultat_liste!$Y207+20)/20)+Resultat_liste!$V207</f>
        <v>3</v>
      </c>
      <c r="DJ205" s="581">
        <f>N205*((Resultat_liste!$Y207+20)/20)+Resultat_liste!$V207</f>
        <v>-14</v>
      </c>
      <c r="DK205" s="581">
        <f>O205*((Resultat_liste!$Y207+20)/20)+Resultat_liste!$V207</f>
        <v>3</v>
      </c>
      <c r="DL205" s="581">
        <f>P205*((Resultat_liste!$Y207+20)/20)+Resultat_liste!$V207</f>
        <v>20</v>
      </c>
      <c r="DM205" s="581">
        <f>Q205*((Resultat_liste!$Y207+20)/20)+Resultat_liste!$V207</f>
        <v>3</v>
      </c>
      <c r="DN205" s="581">
        <f>R205*((Resultat_liste!$Y207+20)/20)+Resultat_liste!$V207</f>
        <v>-14</v>
      </c>
      <c r="DO205" s="581">
        <f>S205*((Resultat_liste!$Y207+20)/20)+Resultat_liste!$V207</f>
        <v>3</v>
      </c>
      <c r="DP205" s="581">
        <f>T205*((Resultat_liste!$Y207+20)/20)+Resultat_liste!$V207</f>
        <v>20</v>
      </c>
      <c r="DQ205" s="581">
        <f>U205*((Resultat_liste!$Y207+20)/20)+Resultat_liste!$V207</f>
        <v>3</v>
      </c>
      <c r="DR205" s="581">
        <f>V205*((Resultat_liste!$Y207+20)/20)+Resultat_liste!$V207</f>
        <v>-14</v>
      </c>
      <c r="DS205" s="581">
        <f>W205*((Resultat_liste!$Y207+20)/20)+Resultat_liste!$V207</f>
        <v>3</v>
      </c>
      <c r="DT205" s="581">
        <f>X205*((Resultat_liste!$Y207+20)/20)+Resultat_liste!$V207</f>
        <v>20</v>
      </c>
      <c r="DU205" s="581">
        <f>Y205*((Resultat_liste!$Y207+20)/20)+Resultat_liste!$V207</f>
        <v>3</v>
      </c>
      <c r="DV205" s="581">
        <f>Z205*((Resultat_liste!$Y207+20)/20)+Resultat_liste!$V207</f>
        <v>-14</v>
      </c>
      <c r="DW205" s="581">
        <f>AA205*((Resultat_liste!$Y207+20)/20)+Resultat_liste!$V207</f>
        <v>3</v>
      </c>
      <c r="DX205" s="581">
        <f>AB205*((Resultat_liste!$Y207+20)/20)+Resultat_liste!$V207</f>
        <v>20</v>
      </c>
      <c r="DY205" s="581">
        <f>AC205*((Resultat_liste!$Y207+20)/20)+Resultat_liste!$V207</f>
        <v>3</v>
      </c>
      <c r="DZ205" s="581">
        <f>AD205*((Resultat_liste!$Y207+20)/20)+Resultat_liste!$V207</f>
        <v>-14</v>
      </c>
      <c r="EA205" s="581">
        <f>AE205*((Resultat_liste!$Y207+20)/20)+Resultat_liste!$V207</f>
        <v>3</v>
      </c>
      <c r="EB205" s="581">
        <f>AF205*((Resultat_liste!$Y207+20)/20)+Resultat_liste!$V207</f>
        <v>20</v>
      </c>
      <c r="EC205" s="581">
        <f>AG205*((Resultat_liste!$Y207+20)/20)+Resultat_liste!$V207</f>
        <v>3</v>
      </c>
      <c r="ED205" s="581">
        <f>AH205*((Resultat_liste!$Y207+20)/20)+Resultat_liste!$V207</f>
        <v>-14</v>
      </c>
      <c r="EE205" s="581">
        <f>AI205*((Resultat_liste!$Y207+20)/20)+Resultat_liste!$V207</f>
        <v>3</v>
      </c>
      <c r="EF205" s="581">
        <f>AJ205*((Resultat_liste!$Y207+20)/20)+Resultat_liste!$V207</f>
        <v>20</v>
      </c>
      <c r="EG205" s="581">
        <f>AK205*((Resultat_liste!$Y207+20)/20)+Resultat_liste!$V207</f>
        <v>3</v>
      </c>
      <c r="EH205" s="581">
        <f>AL205*((Resultat_liste!$Y207+20)/20)+Resultat_liste!$V207</f>
        <v>-14</v>
      </c>
      <c r="EI205" s="581">
        <f>AM205*((Resultat_liste!$Y207+20)/20)+Resultat_liste!$V207</f>
        <v>3</v>
      </c>
      <c r="EJ205" s="581">
        <f>AN205*((Resultat_liste!$Y207+20)/20)+Resultat_liste!$V207</f>
        <v>20</v>
      </c>
      <c r="EK205" s="581">
        <f>AO205*((Resultat_liste!$Y207+20)/20)+Resultat_liste!$V207</f>
        <v>3</v>
      </c>
      <c r="EL205" s="581">
        <f>AP205*((Resultat_liste!$Y207+20)/20)+Resultat_liste!$V207</f>
        <v>-14</v>
      </c>
      <c r="EM205" s="581">
        <f>AQ205*((Resultat_liste!$Y207+20)/20)+Resultat_liste!$V207</f>
        <v>3</v>
      </c>
      <c r="EN205" s="581">
        <f>AR205*((Resultat_liste!$Y207+20)/20)+Resultat_liste!$V207</f>
        <v>20</v>
      </c>
      <c r="EO205" s="581">
        <f>AS205*((Resultat_liste!$Y207+20)/20)+Resultat_liste!$V207</f>
        <v>3</v>
      </c>
      <c r="EP205" s="581">
        <f>AT205*((Resultat_liste!$Y207+20)/20)+Resultat_liste!$V207</f>
        <v>-14</v>
      </c>
      <c r="EQ205" s="581">
        <f>AU205*((Resultat_liste!$Y207+20)/20)+Resultat_liste!$V207</f>
        <v>3</v>
      </c>
      <c r="ER205" s="581">
        <f>AV205*((Resultat_liste!$Y207+20)/20)+Resultat_liste!$V207</f>
        <v>20</v>
      </c>
      <c r="ES205" s="581">
        <f>AW205*((Resultat_liste!$Y207+20)/20)+Resultat_liste!$V207</f>
        <v>3</v>
      </c>
      <c r="ET205" s="581">
        <f>AX205*((Resultat_liste!$Y207+20)/20)+Resultat_liste!$V207</f>
        <v>-14</v>
      </c>
      <c r="EU205" s="581">
        <f>AY205*((Resultat_liste!$Y207+20)/20)+Resultat_liste!$V207</f>
        <v>3</v>
      </c>
      <c r="EV205" s="581">
        <f>AZ205*((Resultat_liste!$Y207+20)/20)+Resultat_liste!$V207</f>
        <v>20</v>
      </c>
      <c r="EW205" s="581">
        <f>BA205*((Resultat_liste!$Y207+20)/20)+Resultat_liste!$V207</f>
        <v>3</v>
      </c>
      <c r="EX205" s="581">
        <f>BB205*((Resultat_liste!$Y207+20)/20)+Resultat_liste!$V207</f>
        <v>-14</v>
      </c>
      <c r="EY205" s="581">
        <f>BC205*((Resultat_liste!$Y207+20)/20)+Resultat_liste!$V207</f>
        <v>3</v>
      </c>
      <c r="EZ205" s="581">
        <f>BD205*((Resultat_liste!$Y207+20)/20)+Resultat_liste!$V207</f>
        <v>20</v>
      </c>
      <c r="FA205" s="581">
        <f>BE205*((Resultat_liste!$Y207+20)/20)+Resultat_liste!$V207</f>
        <v>3</v>
      </c>
      <c r="FB205" s="581">
        <f t="shared" si="372"/>
        <v>20</v>
      </c>
      <c r="FC205" s="581">
        <f t="shared" si="373"/>
        <v>0</v>
      </c>
      <c r="FD205" s="581">
        <f t="shared" si="374"/>
        <v>-20</v>
      </c>
      <c r="FE205" s="581">
        <f t="shared" si="375"/>
        <v>0</v>
      </c>
      <c r="FF205" s="581">
        <f t="shared" si="376"/>
        <v>20</v>
      </c>
      <c r="FG205" s="581">
        <f t="shared" si="377"/>
        <v>0</v>
      </c>
      <c r="FH205" s="581">
        <f t="shared" si="378"/>
        <v>-20</v>
      </c>
      <c r="FI205" s="581">
        <f t="shared" si="379"/>
        <v>0</v>
      </c>
      <c r="FJ205" s="581">
        <f t="shared" si="380"/>
        <v>20</v>
      </c>
      <c r="FK205" s="581">
        <f t="shared" si="381"/>
        <v>0</v>
      </c>
      <c r="FL205" s="581">
        <f t="shared" si="382"/>
        <v>-20</v>
      </c>
      <c r="FM205" s="581">
        <f t="shared" si="383"/>
        <v>0</v>
      </c>
      <c r="FN205" s="581">
        <f t="shared" si="384"/>
        <v>20</v>
      </c>
      <c r="FO205" s="581">
        <f t="shared" si="385"/>
        <v>0</v>
      </c>
      <c r="FP205" s="581">
        <f t="shared" si="386"/>
        <v>-20</v>
      </c>
      <c r="FQ205" s="581">
        <f t="shared" si="387"/>
        <v>0</v>
      </c>
      <c r="FR205" s="581">
        <f t="shared" si="388"/>
        <v>20</v>
      </c>
      <c r="FS205" s="581">
        <f t="shared" si="389"/>
        <v>0</v>
      </c>
      <c r="FT205" s="581">
        <f t="shared" si="390"/>
        <v>-20</v>
      </c>
      <c r="FU205" s="581">
        <f t="shared" si="391"/>
        <v>0</v>
      </c>
      <c r="FV205" s="581">
        <f t="shared" si="392"/>
        <v>20</v>
      </c>
      <c r="FW205" s="581">
        <f t="shared" si="393"/>
        <v>0</v>
      </c>
      <c r="FX205" s="581">
        <f t="shared" si="394"/>
        <v>-20</v>
      </c>
      <c r="FY205" s="581">
        <f t="shared" si="395"/>
        <v>0</v>
      </c>
      <c r="FZ205" s="581">
        <f t="shared" si="396"/>
        <v>20</v>
      </c>
      <c r="GA205" s="581">
        <f t="shared" si="397"/>
        <v>0</v>
      </c>
      <c r="GB205" s="581">
        <f t="shared" si="301"/>
        <v>-20</v>
      </c>
      <c r="GC205" s="581">
        <f t="shared" si="302"/>
        <v>0</v>
      </c>
      <c r="GD205" s="581">
        <f t="shared" si="303"/>
        <v>20</v>
      </c>
      <c r="GE205" s="581">
        <f t="shared" si="304"/>
        <v>0</v>
      </c>
      <c r="GF205" s="581">
        <f t="shared" si="305"/>
        <v>-20</v>
      </c>
      <c r="GG205" s="581">
        <f t="shared" si="306"/>
        <v>0</v>
      </c>
      <c r="GH205" s="581">
        <f t="shared" si="307"/>
        <v>20</v>
      </c>
      <c r="GI205" s="581">
        <f t="shared" si="308"/>
        <v>0</v>
      </c>
      <c r="GJ205" s="581">
        <f t="shared" si="309"/>
        <v>-20</v>
      </c>
      <c r="GK205" s="581">
        <f t="shared" si="310"/>
        <v>0</v>
      </c>
      <c r="GL205" s="581">
        <f t="shared" si="311"/>
        <v>20</v>
      </c>
      <c r="GM205" s="581">
        <f t="shared" si="312"/>
        <v>0</v>
      </c>
      <c r="GN205" s="581">
        <f t="shared" si="313"/>
        <v>-20</v>
      </c>
      <c r="GO205" s="581">
        <f t="shared" si="314"/>
        <v>0</v>
      </c>
      <c r="GP205" s="581">
        <f t="shared" si="315"/>
        <v>20</v>
      </c>
      <c r="GQ205" s="581">
        <f t="shared" si="316"/>
        <v>0</v>
      </c>
      <c r="GR205" s="581">
        <f t="shared" si="317"/>
        <v>-20</v>
      </c>
      <c r="GS205" s="581">
        <f t="shared" si="318"/>
        <v>0</v>
      </c>
      <c r="GT205" s="581">
        <f t="shared" si="319"/>
        <v>20</v>
      </c>
      <c r="GU205" s="581">
        <f t="shared" si="320"/>
        <v>0</v>
      </c>
      <c r="GV205" s="581">
        <f t="shared" si="321"/>
        <v>-20</v>
      </c>
      <c r="GW205" s="581">
        <f t="shared" si="322"/>
        <v>0</v>
      </c>
      <c r="GX205" s="581">
        <f t="shared" si="323"/>
        <v>20</v>
      </c>
      <c r="GY205" s="581">
        <f t="shared" si="324"/>
        <v>0</v>
      </c>
    </row>
    <row r="206" spans="1:207" ht="31.5" thickTop="1" thickBot="1" x14ac:dyDescent="0.3">
      <c r="A206" s="581">
        <v>2050</v>
      </c>
      <c r="B206" s="584" t="s">
        <v>141</v>
      </c>
      <c r="C206" s="581">
        <f t="shared" si="399"/>
        <v>26</v>
      </c>
      <c r="D206" s="581">
        <f t="shared" si="325"/>
        <v>2612</v>
      </c>
      <c r="E206" s="581">
        <v>2050</v>
      </c>
      <c r="F206" s="581">
        <f t="shared" si="398"/>
        <v>12</v>
      </c>
      <c r="G206" s="582" t="str">
        <f t="shared" si="300"/>
        <v>Blanc  scintillant</v>
      </c>
      <c r="H206" s="581">
        <v>20</v>
      </c>
      <c r="I206" s="581">
        <v>0</v>
      </c>
      <c r="J206" s="581">
        <v>-20</v>
      </c>
      <c r="K206" s="581">
        <v>0</v>
      </c>
      <c r="L206" s="581">
        <f t="shared" si="326"/>
        <v>20</v>
      </c>
      <c r="M206" s="581">
        <f t="shared" si="327"/>
        <v>0</v>
      </c>
      <c r="N206" s="581">
        <f t="shared" si="328"/>
        <v>-20</v>
      </c>
      <c r="O206" s="581">
        <f t="shared" si="329"/>
        <v>0</v>
      </c>
      <c r="P206" s="581">
        <f t="shared" si="330"/>
        <v>20</v>
      </c>
      <c r="Q206" s="581">
        <f t="shared" si="331"/>
        <v>0</v>
      </c>
      <c r="R206" s="581">
        <f t="shared" si="332"/>
        <v>-20</v>
      </c>
      <c r="S206" s="581">
        <f t="shared" si="333"/>
        <v>0</v>
      </c>
      <c r="T206" s="581">
        <f t="shared" si="334"/>
        <v>20</v>
      </c>
      <c r="U206" s="581">
        <f t="shared" si="335"/>
        <v>0</v>
      </c>
      <c r="V206" s="581">
        <f t="shared" si="336"/>
        <v>-20</v>
      </c>
      <c r="W206" s="581">
        <f t="shared" si="337"/>
        <v>0</v>
      </c>
      <c r="X206" s="581">
        <f t="shared" si="338"/>
        <v>20</v>
      </c>
      <c r="Y206" s="581">
        <f t="shared" si="339"/>
        <v>0</v>
      </c>
      <c r="Z206" s="581">
        <f t="shared" si="340"/>
        <v>-20</v>
      </c>
      <c r="AA206" s="581">
        <f t="shared" si="341"/>
        <v>0</v>
      </c>
      <c r="AB206" s="581">
        <f t="shared" si="342"/>
        <v>20</v>
      </c>
      <c r="AC206" s="581">
        <f t="shared" si="343"/>
        <v>0</v>
      </c>
      <c r="AD206" s="581">
        <f t="shared" si="344"/>
        <v>-20</v>
      </c>
      <c r="AE206" s="581">
        <f t="shared" si="345"/>
        <v>0</v>
      </c>
      <c r="AF206" s="581">
        <f t="shared" si="346"/>
        <v>20</v>
      </c>
      <c r="AG206" s="581">
        <f t="shared" si="347"/>
        <v>0</v>
      </c>
      <c r="AH206" s="581">
        <f t="shared" si="348"/>
        <v>-20</v>
      </c>
      <c r="AI206" s="581">
        <f t="shared" si="349"/>
        <v>0</v>
      </c>
      <c r="AJ206" s="581">
        <f t="shared" si="350"/>
        <v>20</v>
      </c>
      <c r="AK206" s="581">
        <f t="shared" si="351"/>
        <v>0</v>
      </c>
      <c r="AL206" s="581">
        <f t="shared" si="352"/>
        <v>-20</v>
      </c>
      <c r="AM206" s="581">
        <f t="shared" si="353"/>
        <v>0</v>
      </c>
      <c r="AN206" s="581">
        <f t="shared" si="354"/>
        <v>20</v>
      </c>
      <c r="AO206" s="581">
        <f t="shared" si="355"/>
        <v>0</v>
      </c>
      <c r="AP206" s="581">
        <f t="shared" si="356"/>
        <v>-20</v>
      </c>
      <c r="AQ206" s="581">
        <f t="shared" si="357"/>
        <v>0</v>
      </c>
      <c r="AR206" s="581">
        <f t="shared" si="358"/>
        <v>20</v>
      </c>
      <c r="AS206" s="581">
        <f t="shared" si="359"/>
        <v>0</v>
      </c>
      <c r="AT206" s="581">
        <f t="shared" si="360"/>
        <v>-20</v>
      </c>
      <c r="AU206" s="581">
        <f t="shared" si="361"/>
        <v>0</v>
      </c>
      <c r="AV206" s="581">
        <f t="shared" si="362"/>
        <v>20</v>
      </c>
      <c r="AW206" s="581">
        <f t="shared" si="363"/>
        <v>0</v>
      </c>
      <c r="AX206" s="581">
        <f t="shared" si="364"/>
        <v>-20</v>
      </c>
      <c r="AY206" s="581">
        <f t="shared" si="365"/>
        <v>0</v>
      </c>
      <c r="AZ206" s="581">
        <f t="shared" si="366"/>
        <v>20</v>
      </c>
      <c r="BA206" s="581">
        <f t="shared" si="367"/>
        <v>0</v>
      </c>
      <c r="BB206" s="581">
        <f t="shared" si="368"/>
        <v>-20</v>
      </c>
      <c r="BC206" s="581">
        <f t="shared" si="369"/>
        <v>0</v>
      </c>
      <c r="BD206" s="581">
        <f t="shared" si="370"/>
        <v>20</v>
      </c>
      <c r="BE206" s="581">
        <f t="shared" si="371"/>
        <v>0</v>
      </c>
      <c r="BF206" s="581">
        <f>H206*((Resultat_liste!$M208+20)/20)+Resultat_liste!$J208</f>
        <v>24</v>
      </c>
      <c r="BG206" s="581">
        <f>I206*((Resultat_liste!$M208+20)/20)+Resultat_liste!$J208</f>
        <v>0</v>
      </c>
      <c r="BH206" s="581">
        <f>J206*((Resultat_liste!$M208+20)/20)+Resultat_liste!$J208</f>
        <v>-24</v>
      </c>
      <c r="BI206" s="581">
        <f>K206*((Resultat_liste!$M208+20)/20)+Resultat_liste!$J208</f>
        <v>0</v>
      </c>
      <c r="BJ206" s="581">
        <f>L206*((Resultat_liste!$M208+20)/20)+Resultat_liste!$J208</f>
        <v>24</v>
      </c>
      <c r="BK206" s="581">
        <f>M206*((Resultat_liste!$M208+20)/20)+Resultat_liste!$J208</f>
        <v>0</v>
      </c>
      <c r="BL206" s="581">
        <f>N206*((Resultat_liste!$M208+20)/20)+Resultat_liste!$J208</f>
        <v>-24</v>
      </c>
      <c r="BM206" s="581">
        <f>O206*((Resultat_liste!$M208+20)/20)+Resultat_liste!$J208</f>
        <v>0</v>
      </c>
      <c r="BN206" s="581">
        <f>P206*((Resultat_liste!$M208+20)/20)+Resultat_liste!$J208</f>
        <v>24</v>
      </c>
      <c r="BO206" s="581">
        <f>Q206*((Resultat_liste!$M208+20)/20)+Resultat_liste!$J208</f>
        <v>0</v>
      </c>
      <c r="BP206" s="581">
        <f>R206*((Resultat_liste!$M208+20)/20)+Resultat_liste!$J208</f>
        <v>-24</v>
      </c>
      <c r="BQ206" s="581">
        <f>S206*((Resultat_liste!$M208+20)/20)+Resultat_liste!$J208</f>
        <v>0</v>
      </c>
      <c r="BR206" s="581">
        <f>T206*((Resultat_liste!$M208+20)/20)+Resultat_liste!$J208</f>
        <v>24</v>
      </c>
      <c r="BS206" s="581">
        <f>U206*((Resultat_liste!$M208+20)/20)+Resultat_liste!$J208</f>
        <v>0</v>
      </c>
      <c r="BT206" s="581">
        <f>V206*((Resultat_liste!$M208+20)/20)+Resultat_liste!$J208</f>
        <v>-24</v>
      </c>
      <c r="BU206" s="581">
        <f>W206*((Resultat_liste!$M208+20)/20)+Resultat_liste!$J208</f>
        <v>0</v>
      </c>
      <c r="BV206" s="581">
        <f>X206*((Resultat_liste!$M208+20)/20)+Resultat_liste!$J208</f>
        <v>24</v>
      </c>
      <c r="BW206" s="581">
        <f>Y206*((Resultat_liste!$M208+20)/20)+Resultat_liste!$J208</f>
        <v>0</v>
      </c>
      <c r="BX206" s="581">
        <f>Z206*((Resultat_liste!$M208+20)/20)+Resultat_liste!$J208</f>
        <v>-24</v>
      </c>
      <c r="BY206" s="581">
        <f>AA206*((Resultat_liste!$M208+20)/20)+Resultat_liste!$J208</f>
        <v>0</v>
      </c>
      <c r="BZ206" s="581">
        <f>AB206*((Resultat_liste!$M208+20)/20)+Resultat_liste!$J208</f>
        <v>24</v>
      </c>
      <c r="CA206" s="581">
        <f>AC206*((Resultat_liste!$M208+20)/20)+Resultat_liste!$J208</f>
        <v>0</v>
      </c>
      <c r="CB206" s="581">
        <f>AD206*((Resultat_liste!$M208+20)/20)+Resultat_liste!$J208</f>
        <v>-24</v>
      </c>
      <c r="CC206" s="581">
        <f>AE206*((Resultat_liste!$M208+20)/20)+Resultat_liste!$J208</f>
        <v>0</v>
      </c>
      <c r="CD206" s="581">
        <f>AF206*((Resultat_liste!$M208+20)/20)+Resultat_liste!$J208</f>
        <v>24</v>
      </c>
      <c r="CE206" s="581">
        <f>AG206*((Resultat_liste!$M208+20)/20)+Resultat_liste!$J208</f>
        <v>0</v>
      </c>
      <c r="CF206" s="581">
        <f>AH206*((Resultat_liste!$M208+20)/20)+Resultat_liste!$J208</f>
        <v>-24</v>
      </c>
      <c r="CG206" s="581">
        <f>AI206*((Resultat_liste!$M208+20)/20)+Resultat_liste!$J208</f>
        <v>0</v>
      </c>
      <c r="CH206" s="581">
        <f>AJ206*((Resultat_liste!$M208+20)/20)+Resultat_liste!$J208</f>
        <v>24</v>
      </c>
      <c r="CI206" s="581">
        <f>AK206*((Resultat_liste!$M208+20)/20)+Resultat_liste!$J208</f>
        <v>0</v>
      </c>
      <c r="CJ206" s="581">
        <f>AL206*((Resultat_liste!$M208+20)/20)+Resultat_liste!$J208</f>
        <v>-24</v>
      </c>
      <c r="CK206" s="581">
        <f>AM206*((Resultat_liste!$M208+20)/20)+Resultat_liste!$J208</f>
        <v>0</v>
      </c>
      <c r="CL206" s="581">
        <f>AN206*((Resultat_liste!$M208+20)/20)+Resultat_liste!$J208</f>
        <v>24</v>
      </c>
      <c r="CM206" s="581">
        <f>AO206*((Resultat_liste!$M208+20)/20)+Resultat_liste!$J208</f>
        <v>0</v>
      </c>
      <c r="CN206" s="581">
        <f>AP206*((Resultat_liste!$M208+20)/20)+Resultat_liste!$J208</f>
        <v>-24</v>
      </c>
      <c r="CO206" s="581">
        <f>AQ206*((Resultat_liste!$M208+20)/20)+Resultat_liste!$J208</f>
        <v>0</v>
      </c>
      <c r="CP206" s="581">
        <f>AR206*((Resultat_liste!$M208+20)/20)+Resultat_liste!$J208</f>
        <v>24</v>
      </c>
      <c r="CQ206" s="581">
        <f>AS206*((Resultat_liste!$M208+20)/20)+Resultat_liste!$J208</f>
        <v>0</v>
      </c>
      <c r="CR206" s="581">
        <f>AT206*((Resultat_liste!$M208+20)/20)+Resultat_liste!$J208</f>
        <v>-24</v>
      </c>
      <c r="CS206" s="581">
        <f>AU206*((Resultat_liste!$M208+20)/20)+Resultat_liste!$J208</f>
        <v>0</v>
      </c>
      <c r="CT206" s="581">
        <f>AV206*((Resultat_liste!$M208+20)/20)+Resultat_liste!$J208</f>
        <v>24</v>
      </c>
      <c r="CU206" s="581">
        <f>AW206*((Resultat_liste!$M208+20)/20)+Resultat_liste!$J208</f>
        <v>0</v>
      </c>
      <c r="CV206" s="581">
        <f>AX206*((Resultat_liste!$M208+20)/20)+Resultat_liste!$J208</f>
        <v>-24</v>
      </c>
      <c r="CW206" s="581">
        <f>AY206*((Resultat_liste!$M208+20)/20)+Resultat_liste!$J208</f>
        <v>0</v>
      </c>
      <c r="CX206" s="581">
        <f>AZ206*((Resultat_liste!$M208+20)/20)+Resultat_liste!$J208</f>
        <v>24</v>
      </c>
      <c r="CY206" s="581">
        <f>BA206*((Resultat_liste!$M208+20)/20)+Resultat_liste!$J208</f>
        <v>0</v>
      </c>
      <c r="CZ206" s="581">
        <f>BB206*((Resultat_liste!$M208+20)/20)+Resultat_liste!$J208</f>
        <v>-24</v>
      </c>
      <c r="DA206" s="581">
        <f>BC206*((Resultat_liste!$M208+20)/20)+Resultat_liste!$J208</f>
        <v>0</v>
      </c>
      <c r="DB206" s="581">
        <f>BD206*((Resultat_liste!$M208+20)/20)+Resultat_liste!$J208</f>
        <v>24</v>
      </c>
      <c r="DC206" s="581">
        <f>BE206*((Resultat_liste!$M208+20)/20)+Resultat_liste!$J208</f>
        <v>0</v>
      </c>
      <c r="DD206" s="581">
        <f>H206*((Resultat_liste!$Y208+20)/20)+Resultat_liste!$V208</f>
        <v>17</v>
      </c>
      <c r="DE206" s="581">
        <f>I206*((Resultat_liste!$Y208+20)/20)+Resultat_liste!$V208</f>
        <v>0</v>
      </c>
      <c r="DF206" s="581">
        <f>J206*((Resultat_liste!$Y208+20)/20)+Resultat_liste!$V208</f>
        <v>-17</v>
      </c>
      <c r="DG206" s="581">
        <f>K206*((Resultat_liste!$Y208+20)/20)+Resultat_liste!$V208</f>
        <v>0</v>
      </c>
      <c r="DH206" s="581">
        <f>L206*((Resultat_liste!$Y208+20)/20)+Resultat_liste!$V208</f>
        <v>17</v>
      </c>
      <c r="DI206" s="581">
        <f>M206*((Resultat_liste!$Y208+20)/20)+Resultat_liste!$V208</f>
        <v>0</v>
      </c>
      <c r="DJ206" s="581">
        <f>N206*((Resultat_liste!$Y208+20)/20)+Resultat_liste!$V208</f>
        <v>-17</v>
      </c>
      <c r="DK206" s="581">
        <f>O206*((Resultat_liste!$Y208+20)/20)+Resultat_liste!$V208</f>
        <v>0</v>
      </c>
      <c r="DL206" s="581">
        <f>P206*((Resultat_liste!$Y208+20)/20)+Resultat_liste!$V208</f>
        <v>17</v>
      </c>
      <c r="DM206" s="581">
        <f>Q206*((Resultat_liste!$Y208+20)/20)+Resultat_liste!$V208</f>
        <v>0</v>
      </c>
      <c r="DN206" s="581">
        <f>R206*((Resultat_liste!$Y208+20)/20)+Resultat_liste!$V208</f>
        <v>-17</v>
      </c>
      <c r="DO206" s="581">
        <f>S206*((Resultat_liste!$Y208+20)/20)+Resultat_liste!$V208</f>
        <v>0</v>
      </c>
      <c r="DP206" s="581">
        <f>T206*((Resultat_liste!$Y208+20)/20)+Resultat_liste!$V208</f>
        <v>17</v>
      </c>
      <c r="DQ206" s="581">
        <f>U206*((Resultat_liste!$Y208+20)/20)+Resultat_liste!$V208</f>
        <v>0</v>
      </c>
      <c r="DR206" s="581">
        <f>V206*((Resultat_liste!$Y208+20)/20)+Resultat_liste!$V208</f>
        <v>-17</v>
      </c>
      <c r="DS206" s="581">
        <f>W206*((Resultat_liste!$Y208+20)/20)+Resultat_liste!$V208</f>
        <v>0</v>
      </c>
      <c r="DT206" s="581">
        <f>X206*((Resultat_liste!$Y208+20)/20)+Resultat_liste!$V208</f>
        <v>17</v>
      </c>
      <c r="DU206" s="581">
        <f>Y206*((Resultat_liste!$Y208+20)/20)+Resultat_liste!$V208</f>
        <v>0</v>
      </c>
      <c r="DV206" s="581">
        <f>Z206*((Resultat_liste!$Y208+20)/20)+Resultat_liste!$V208</f>
        <v>-17</v>
      </c>
      <c r="DW206" s="581">
        <f>AA206*((Resultat_liste!$Y208+20)/20)+Resultat_liste!$V208</f>
        <v>0</v>
      </c>
      <c r="DX206" s="581">
        <f>AB206*((Resultat_liste!$Y208+20)/20)+Resultat_liste!$V208</f>
        <v>17</v>
      </c>
      <c r="DY206" s="581">
        <f>AC206*((Resultat_liste!$Y208+20)/20)+Resultat_liste!$V208</f>
        <v>0</v>
      </c>
      <c r="DZ206" s="581">
        <f>AD206*((Resultat_liste!$Y208+20)/20)+Resultat_liste!$V208</f>
        <v>-17</v>
      </c>
      <c r="EA206" s="581">
        <f>AE206*((Resultat_liste!$Y208+20)/20)+Resultat_liste!$V208</f>
        <v>0</v>
      </c>
      <c r="EB206" s="581">
        <f>AF206*((Resultat_liste!$Y208+20)/20)+Resultat_liste!$V208</f>
        <v>17</v>
      </c>
      <c r="EC206" s="581">
        <f>AG206*((Resultat_liste!$Y208+20)/20)+Resultat_liste!$V208</f>
        <v>0</v>
      </c>
      <c r="ED206" s="581">
        <f>AH206*((Resultat_liste!$Y208+20)/20)+Resultat_liste!$V208</f>
        <v>-17</v>
      </c>
      <c r="EE206" s="581">
        <f>AI206*((Resultat_liste!$Y208+20)/20)+Resultat_liste!$V208</f>
        <v>0</v>
      </c>
      <c r="EF206" s="581">
        <f>AJ206*((Resultat_liste!$Y208+20)/20)+Resultat_liste!$V208</f>
        <v>17</v>
      </c>
      <c r="EG206" s="581">
        <f>AK206*((Resultat_liste!$Y208+20)/20)+Resultat_liste!$V208</f>
        <v>0</v>
      </c>
      <c r="EH206" s="581">
        <f>AL206*((Resultat_liste!$Y208+20)/20)+Resultat_liste!$V208</f>
        <v>-17</v>
      </c>
      <c r="EI206" s="581">
        <f>AM206*((Resultat_liste!$Y208+20)/20)+Resultat_liste!$V208</f>
        <v>0</v>
      </c>
      <c r="EJ206" s="581">
        <f>AN206*((Resultat_liste!$Y208+20)/20)+Resultat_liste!$V208</f>
        <v>17</v>
      </c>
      <c r="EK206" s="581">
        <f>AO206*((Resultat_liste!$Y208+20)/20)+Resultat_liste!$V208</f>
        <v>0</v>
      </c>
      <c r="EL206" s="581">
        <f>AP206*((Resultat_liste!$Y208+20)/20)+Resultat_liste!$V208</f>
        <v>-17</v>
      </c>
      <c r="EM206" s="581">
        <f>AQ206*((Resultat_liste!$Y208+20)/20)+Resultat_liste!$V208</f>
        <v>0</v>
      </c>
      <c r="EN206" s="581">
        <f>AR206*((Resultat_liste!$Y208+20)/20)+Resultat_liste!$V208</f>
        <v>17</v>
      </c>
      <c r="EO206" s="581">
        <f>AS206*((Resultat_liste!$Y208+20)/20)+Resultat_liste!$V208</f>
        <v>0</v>
      </c>
      <c r="EP206" s="581">
        <f>AT206*((Resultat_liste!$Y208+20)/20)+Resultat_liste!$V208</f>
        <v>-17</v>
      </c>
      <c r="EQ206" s="581">
        <f>AU206*((Resultat_liste!$Y208+20)/20)+Resultat_liste!$V208</f>
        <v>0</v>
      </c>
      <c r="ER206" s="581">
        <f>AV206*((Resultat_liste!$Y208+20)/20)+Resultat_liste!$V208</f>
        <v>17</v>
      </c>
      <c r="ES206" s="581">
        <f>AW206*((Resultat_liste!$Y208+20)/20)+Resultat_liste!$V208</f>
        <v>0</v>
      </c>
      <c r="ET206" s="581">
        <f>AX206*((Resultat_liste!$Y208+20)/20)+Resultat_liste!$V208</f>
        <v>-17</v>
      </c>
      <c r="EU206" s="581">
        <f>AY206*((Resultat_liste!$Y208+20)/20)+Resultat_liste!$V208</f>
        <v>0</v>
      </c>
      <c r="EV206" s="581">
        <f>AZ206*((Resultat_liste!$Y208+20)/20)+Resultat_liste!$V208</f>
        <v>17</v>
      </c>
      <c r="EW206" s="581">
        <f>BA206*((Resultat_liste!$Y208+20)/20)+Resultat_liste!$V208</f>
        <v>0</v>
      </c>
      <c r="EX206" s="581">
        <f>BB206*((Resultat_liste!$Y208+20)/20)+Resultat_liste!$V208</f>
        <v>-17</v>
      </c>
      <c r="EY206" s="581">
        <f>BC206*((Resultat_liste!$Y208+20)/20)+Resultat_liste!$V208</f>
        <v>0</v>
      </c>
      <c r="EZ206" s="581">
        <f>BD206*((Resultat_liste!$Y208+20)/20)+Resultat_liste!$V208</f>
        <v>17</v>
      </c>
      <c r="FA206" s="581">
        <f>BE206*((Resultat_liste!$Y208+20)/20)+Resultat_liste!$V208</f>
        <v>0</v>
      </c>
      <c r="FB206" s="581">
        <f t="shared" si="372"/>
        <v>20</v>
      </c>
      <c r="FC206" s="581">
        <f t="shared" si="373"/>
        <v>0</v>
      </c>
      <c r="FD206" s="581">
        <f t="shared" si="374"/>
        <v>-20</v>
      </c>
      <c r="FE206" s="581">
        <f t="shared" si="375"/>
        <v>0</v>
      </c>
      <c r="FF206" s="581">
        <f t="shared" si="376"/>
        <v>20</v>
      </c>
      <c r="FG206" s="581">
        <f t="shared" si="377"/>
        <v>0</v>
      </c>
      <c r="FH206" s="581">
        <f t="shared" si="378"/>
        <v>-20</v>
      </c>
      <c r="FI206" s="581">
        <f t="shared" si="379"/>
        <v>0</v>
      </c>
      <c r="FJ206" s="581">
        <f t="shared" si="380"/>
        <v>20</v>
      </c>
      <c r="FK206" s="581">
        <f t="shared" si="381"/>
        <v>0</v>
      </c>
      <c r="FL206" s="581">
        <f t="shared" si="382"/>
        <v>-20</v>
      </c>
      <c r="FM206" s="581">
        <f t="shared" si="383"/>
        <v>0</v>
      </c>
      <c r="FN206" s="581">
        <f t="shared" si="384"/>
        <v>20</v>
      </c>
      <c r="FO206" s="581">
        <f t="shared" si="385"/>
        <v>0</v>
      </c>
      <c r="FP206" s="581">
        <f t="shared" si="386"/>
        <v>-20</v>
      </c>
      <c r="FQ206" s="581">
        <f t="shared" si="387"/>
        <v>0</v>
      </c>
      <c r="FR206" s="581">
        <f t="shared" si="388"/>
        <v>20</v>
      </c>
      <c r="FS206" s="581">
        <f t="shared" si="389"/>
        <v>0</v>
      </c>
      <c r="FT206" s="581">
        <f t="shared" si="390"/>
        <v>-20</v>
      </c>
      <c r="FU206" s="581">
        <f t="shared" si="391"/>
        <v>0</v>
      </c>
      <c r="FV206" s="581">
        <f t="shared" si="392"/>
        <v>20</v>
      </c>
      <c r="FW206" s="581">
        <f t="shared" si="393"/>
        <v>0</v>
      </c>
      <c r="FX206" s="581">
        <f t="shared" si="394"/>
        <v>-20</v>
      </c>
      <c r="FY206" s="581">
        <f t="shared" si="395"/>
        <v>0</v>
      </c>
      <c r="FZ206" s="581">
        <f t="shared" si="396"/>
        <v>20</v>
      </c>
      <c r="GA206" s="581">
        <f t="shared" si="397"/>
        <v>0</v>
      </c>
      <c r="GB206" s="581">
        <f t="shared" si="301"/>
        <v>-20</v>
      </c>
      <c r="GC206" s="581">
        <f t="shared" si="302"/>
        <v>0</v>
      </c>
      <c r="GD206" s="581">
        <f t="shared" si="303"/>
        <v>20</v>
      </c>
      <c r="GE206" s="581">
        <f t="shared" si="304"/>
        <v>0</v>
      </c>
      <c r="GF206" s="581">
        <f t="shared" si="305"/>
        <v>-20</v>
      </c>
      <c r="GG206" s="581">
        <f t="shared" si="306"/>
        <v>0</v>
      </c>
      <c r="GH206" s="581">
        <f t="shared" si="307"/>
        <v>20</v>
      </c>
      <c r="GI206" s="581">
        <f t="shared" si="308"/>
        <v>0</v>
      </c>
      <c r="GJ206" s="581">
        <f t="shared" si="309"/>
        <v>-20</v>
      </c>
      <c r="GK206" s="581">
        <f t="shared" si="310"/>
        <v>0</v>
      </c>
      <c r="GL206" s="581">
        <f t="shared" si="311"/>
        <v>20</v>
      </c>
      <c r="GM206" s="581">
        <f t="shared" si="312"/>
        <v>0</v>
      </c>
      <c r="GN206" s="581">
        <f t="shared" si="313"/>
        <v>-20</v>
      </c>
      <c r="GO206" s="581">
        <f t="shared" si="314"/>
        <v>0</v>
      </c>
      <c r="GP206" s="581">
        <f t="shared" si="315"/>
        <v>20</v>
      </c>
      <c r="GQ206" s="581">
        <f t="shared" si="316"/>
        <v>0</v>
      </c>
      <c r="GR206" s="581">
        <f t="shared" si="317"/>
        <v>-20</v>
      </c>
      <c r="GS206" s="581">
        <f t="shared" si="318"/>
        <v>0</v>
      </c>
      <c r="GT206" s="581">
        <f t="shared" si="319"/>
        <v>20</v>
      </c>
      <c r="GU206" s="581">
        <f t="shared" si="320"/>
        <v>0</v>
      </c>
      <c r="GV206" s="581">
        <f t="shared" si="321"/>
        <v>-20</v>
      </c>
      <c r="GW206" s="581">
        <f t="shared" si="322"/>
        <v>0</v>
      </c>
      <c r="GX206" s="581">
        <f t="shared" si="323"/>
        <v>20</v>
      </c>
      <c r="GY206" s="581">
        <f t="shared" si="324"/>
        <v>0</v>
      </c>
    </row>
    <row r="207" spans="1:207" ht="31.5" thickTop="1" thickBot="1" x14ac:dyDescent="0.3">
      <c r="A207" s="581">
        <v>2060</v>
      </c>
      <c r="B207" s="584" t="s">
        <v>141</v>
      </c>
      <c r="C207" s="581">
        <f t="shared" si="399"/>
        <v>26</v>
      </c>
      <c r="D207" s="581">
        <f t="shared" si="325"/>
        <v>2613</v>
      </c>
      <c r="E207" s="581">
        <v>2060</v>
      </c>
      <c r="F207" s="581">
        <f t="shared" si="398"/>
        <v>13</v>
      </c>
      <c r="G207" s="582" t="str">
        <f t="shared" si="300"/>
        <v>Blanc  scintillant</v>
      </c>
      <c r="H207" s="581">
        <v>20</v>
      </c>
      <c r="I207" s="581">
        <v>0</v>
      </c>
      <c r="J207" s="581">
        <v>-20</v>
      </c>
      <c r="K207" s="581">
        <v>0</v>
      </c>
      <c r="L207" s="581">
        <f t="shared" si="326"/>
        <v>20</v>
      </c>
      <c r="M207" s="581">
        <f t="shared" si="327"/>
        <v>0</v>
      </c>
      <c r="N207" s="581">
        <f t="shared" si="328"/>
        <v>-20</v>
      </c>
      <c r="O207" s="581">
        <f t="shared" si="329"/>
        <v>0</v>
      </c>
      <c r="P207" s="581">
        <f t="shared" si="330"/>
        <v>20</v>
      </c>
      <c r="Q207" s="581">
        <f t="shared" si="331"/>
        <v>0</v>
      </c>
      <c r="R207" s="581">
        <f t="shared" si="332"/>
        <v>-20</v>
      </c>
      <c r="S207" s="581">
        <f t="shared" si="333"/>
        <v>0</v>
      </c>
      <c r="T207" s="581">
        <f t="shared" si="334"/>
        <v>20</v>
      </c>
      <c r="U207" s="581">
        <f t="shared" si="335"/>
        <v>0</v>
      </c>
      <c r="V207" s="581">
        <f t="shared" si="336"/>
        <v>-20</v>
      </c>
      <c r="W207" s="581">
        <f t="shared" si="337"/>
        <v>0</v>
      </c>
      <c r="X207" s="581">
        <f t="shared" si="338"/>
        <v>20</v>
      </c>
      <c r="Y207" s="581">
        <f t="shared" si="339"/>
        <v>0</v>
      </c>
      <c r="Z207" s="581">
        <f t="shared" si="340"/>
        <v>-20</v>
      </c>
      <c r="AA207" s="581">
        <f t="shared" si="341"/>
        <v>0</v>
      </c>
      <c r="AB207" s="581">
        <f t="shared" si="342"/>
        <v>20</v>
      </c>
      <c r="AC207" s="581">
        <f t="shared" si="343"/>
        <v>0</v>
      </c>
      <c r="AD207" s="581">
        <f t="shared" si="344"/>
        <v>-20</v>
      </c>
      <c r="AE207" s="581">
        <f t="shared" si="345"/>
        <v>0</v>
      </c>
      <c r="AF207" s="581">
        <f t="shared" si="346"/>
        <v>20</v>
      </c>
      <c r="AG207" s="581">
        <f t="shared" si="347"/>
        <v>0</v>
      </c>
      <c r="AH207" s="581">
        <f t="shared" si="348"/>
        <v>-20</v>
      </c>
      <c r="AI207" s="581">
        <f t="shared" si="349"/>
        <v>0</v>
      </c>
      <c r="AJ207" s="581">
        <f t="shared" si="350"/>
        <v>20</v>
      </c>
      <c r="AK207" s="581">
        <f t="shared" si="351"/>
        <v>0</v>
      </c>
      <c r="AL207" s="581">
        <f t="shared" si="352"/>
        <v>-20</v>
      </c>
      <c r="AM207" s="581">
        <f t="shared" si="353"/>
        <v>0</v>
      </c>
      <c r="AN207" s="581">
        <f t="shared" si="354"/>
        <v>20</v>
      </c>
      <c r="AO207" s="581">
        <f t="shared" si="355"/>
        <v>0</v>
      </c>
      <c r="AP207" s="581">
        <f t="shared" si="356"/>
        <v>-20</v>
      </c>
      <c r="AQ207" s="581">
        <f t="shared" si="357"/>
        <v>0</v>
      </c>
      <c r="AR207" s="581">
        <f t="shared" si="358"/>
        <v>20</v>
      </c>
      <c r="AS207" s="581">
        <f t="shared" si="359"/>
        <v>0</v>
      </c>
      <c r="AT207" s="581">
        <f t="shared" si="360"/>
        <v>-20</v>
      </c>
      <c r="AU207" s="581">
        <f t="shared" si="361"/>
        <v>0</v>
      </c>
      <c r="AV207" s="581">
        <f t="shared" si="362"/>
        <v>20</v>
      </c>
      <c r="AW207" s="581">
        <f t="shared" si="363"/>
        <v>0</v>
      </c>
      <c r="AX207" s="581">
        <f t="shared" si="364"/>
        <v>-20</v>
      </c>
      <c r="AY207" s="581">
        <f t="shared" si="365"/>
        <v>0</v>
      </c>
      <c r="AZ207" s="581">
        <f t="shared" si="366"/>
        <v>20</v>
      </c>
      <c r="BA207" s="581">
        <f t="shared" si="367"/>
        <v>0</v>
      </c>
      <c r="BB207" s="581">
        <f t="shared" si="368"/>
        <v>-20</v>
      </c>
      <c r="BC207" s="581">
        <f t="shared" si="369"/>
        <v>0</v>
      </c>
      <c r="BD207" s="581">
        <f t="shared" si="370"/>
        <v>20</v>
      </c>
      <c r="BE207" s="581">
        <f t="shared" si="371"/>
        <v>0</v>
      </c>
      <c r="BF207" s="581">
        <f>H207*((Resultat_liste!$M209+20)/20)+Resultat_liste!$J209</f>
        <v>11</v>
      </c>
      <c r="BG207" s="581">
        <f>I207*((Resultat_liste!$M209+20)/20)+Resultat_liste!$J209</f>
        <v>-3</v>
      </c>
      <c r="BH207" s="581">
        <f>J207*((Resultat_liste!$M209+20)/20)+Resultat_liste!$J209</f>
        <v>-17</v>
      </c>
      <c r="BI207" s="581">
        <f>K207*((Resultat_liste!$M209+20)/20)+Resultat_liste!$J209</f>
        <v>-3</v>
      </c>
      <c r="BJ207" s="581">
        <f>L207*((Resultat_liste!$M209+20)/20)+Resultat_liste!$J209</f>
        <v>11</v>
      </c>
      <c r="BK207" s="581">
        <f>M207*((Resultat_liste!$M209+20)/20)+Resultat_liste!$J209</f>
        <v>-3</v>
      </c>
      <c r="BL207" s="581">
        <f>N207*((Resultat_liste!$M209+20)/20)+Resultat_liste!$J209</f>
        <v>-17</v>
      </c>
      <c r="BM207" s="581">
        <f>O207*((Resultat_liste!$M209+20)/20)+Resultat_liste!$J209</f>
        <v>-3</v>
      </c>
      <c r="BN207" s="581">
        <f>P207*((Resultat_liste!$M209+20)/20)+Resultat_liste!$J209</f>
        <v>11</v>
      </c>
      <c r="BO207" s="581">
        <f>Q207*((Resultat_liste!$M209+20)/20)+Resultat_liste!$J209</f>
        <v>-3</v>
      </c>
      <c r="BP207" s="581">
        <f>R207*((Resultat_liste!$M209+20)/20)+Resultat_liste!$J209</f>
        <v>-17</v>
      </c>
      <c r="BQ207" s="581">
        <f>S207*((Resultat_liste!$M209+20)/20)+Resultat_liste!$J209</f>
        <v>-3</v>
      </c>
      <c r="BR207" s="581">
        <f>T207*((Resultat_liste!$M209+20)/20)+Resultat_liste!$J209</f>
        <v>11</v>
      </c>
      <c r="BS207" s="581">
        <f>U207*((Resultat_liste!$M209+20)/20)+Resultat_liste!$J209</f>
        <v>-3</v>
      </c>
      <c r="BT207" s="581">
        <f>V207*((Resultat_liste!$M209+20)/20)+Resultat_liste!$J209</f>
        <v>-17</v>
      </c>
      <c r="BU207" s="581">
        <f>W207*((Resultat_liste!$M209+20)/20)+Resultat_liste!$J209</f>
        <v>-3</v>
      </c>
      <c r="BV207" s="581">
        <f>X207*((Resultat_liste!$M209+20)/20)+Resultat_liste!$J209</f>
        <v>11</v>
      </c>
      <c r="BW207" s="581">
        <f>Y207*((Resultat_liste!$M209+20)/20)+Resultat_liste!$J209</f>
        <v>-3</v>
      </c>
      <c r="BX207" s="581">
        <f>Z207*((Resultat_liste!$M209+20)/20)+Resultat_liste!$J209</f>
        <v>-17</v>
      </c>
      <c r="BY207" s="581">
        <f>AA207*((Resultat_liste!$M209+20)/20)+Resultat_liste!$J209</f>
        <v>-3</v>
      </c>
      <c r="BZ207" s="581">
        <f>AB207*((Resultat_liste!$M209+20)/20)+Resultat_liste!$J209</f>
        <v>11</v>
      </c>
      <c r="CA207" s="581">
        <f>AC207*((Resultat_liste!$M209+20)/20)+Resultat_liste!$J209</f>
        <v>-3</v>
      </c>
      <c r="CB207" s="581">
        <f>AD207*((Resultat_liste!$M209+20)/20)+Resultat_liste!$J209</f>
        <v>-17</v>
      </c>
      <c r="CC207" s="581">
        <f>AE207*((Resultat_liste!$M209+20)/20)+Resultat_liste!$J209</f>
        <v>-3</v>
      </c>
      <c r="CD207" s="581">
        <f>AF207*((Resultat_liste!$M209+20)/20)+Resultat_liste!$J209</f>
        <v>11</v>
      </c>
      <c r="CE207" s="581">
        <f>AG207*((Resultat_liste!$M209+20)/20)+Resultat_liste!$J209</f>
        <v>-3</v>
      </c>
      <c r="CF207" s="581">
        <f>AH207*((Resultat_liste!$M209+20)/20)+Resultat_liste!$J209</f>
        <v>-17</v>
      </c>
      <c r="CG207" s="581">
        <f>AI207*((Resultat_liste!$M209+20)/20)+Resultat_liste!$J209</f>
        <v>-3</v>
      </c>
      <c r="CH207" s="581">
        <f>AJ207*((Resultat_liste!$M209+20)/20)+Resultat_liste!$J209</f>
        <v>11</v>
      </c>
      <c r="CI207" s="581">
        <f>AK207*((Resultat_liste!$M209+20)/20)+Resultat_liste!$J209</f>
        <v>-3</v>
      </c>
      <c r="CJ207" s="581">
        <f>AL207*((Resultat_liste!$M209+20)/20)+Resultat_liste!$J209</f>
        <v>-17</v>
      </c>
      <c r="CK207" s="581">
        <f>AM207*((Resultat_liste!$M209+20)/20)+Resultat_liste!$J209</f>
        <v>-3</v>
      </c>
      <c r="CL207" s="581">
        <f>AN207*((Resultat_liste!$M209+20)/20)+Resultat_liste!$J209</f>
        <v>11</v>
      </c>
      <c r="CM207" s="581">
        <f>AO207*((Resultat_liste!$M209+20)/20)+Resultat_liste!$J209</f>
        <v>-3</v>
      </c>
      <c r="CN207" s="581">
        <f>AP207*((Resultat_liste!$M209+20)/20)+Resultat_liste!$J209</f>
        <v>-17</v>
      </c>
      <c r="CO207" s="581">
        <f>AQ207*((Resultat_liste!$M209+20)/20)+Resultat_liste!$J209</f>
        <v>-3</v>
      </c>
      <c r="CP207" s="581">
        <f>AR207*((Resultat_liste!$M209+20)/20)+Resultat_liste!$J209</f>
        <v>11</v>
      </c>
      <c r="CQ207" s="581">
        <f>AS207*((Resultat_liste!$M209+20)/20)+Resultat_liste!$J209</f>
        <v>-3</v>
      </c>
      <c r="CR207" s="581">
        <f>AT207*((Resultat_liste!$M209+20)/20)+Resultat_liste!$J209</f>
        <v>-17</v>
      </c>
      <c r="CS207" s="581">
        <f>AU207*((Resultat_liste!$M209+20)/20)+Resultat_liste!$J209</f>
        <v>-3</v>
      </c>
      <c r="CT207" s="581">
        <f>AV207*((Resultat_liste!$M209+20)/20)+Resultat_liste!$J209</f>
        <v>11</v>
      </c>
      <c r="CU207" s="581">
        <f>AW207*((Resultat_liste!$M209+20)/20)+Resultat_liste!$J209</f>
        <v>-3</v>
      </c>
      <c r="CV207" s="581">
        <f>AX207*((Resultat_liste!$M209+20)/20)+Resultat_liste!$J209</f>
        <v>-17</v>
      </c>
      <c r="CW207" s="581">
        <f>AY207*((Resultat_liste!$M209+20)/20)+Resultat_liste!$J209</f>
        <v>-3</v>
      </c>
      <c r="CX207" s="581">
        <f>AZ207*((Resultat_liste!$M209+20)/20)+Resultat_liste!$J209</f>
        <v>11</v>
      </c>
      <c r="CY207" s="581">
        <f>BA207*((Resultat_liste!$M209+20)/20)+Resultat_liste!$J209</f>
        <v>-3</v>
      </c>
      <c r="CZ207" s="581">
        <f>BB207*((Resultat_liste!$M209+20)/20)+Resultat_liste!$J209</f>
        <v>-17</v>
      </c>
      <c r="DA207" s="581">
        <f>BC207*((Resultat_liste!$M209+20)/20)+Resultat_liste!$J209</f>
        <v>-3</v>
      </c>
      <c r="DB207" s="581">
        <f>BD207*((Resultat_liste!$M209+20)/20)+Resultat_liste!$J209</f>
        <v>11</v>
      </c>
      <c r="DC207" s="581">
        <f>BE207*((Resultat_liste!$M209+20)/20)+Resultat_liste!$J209</f>
        <v>-3</v>
      </c>
      <c r="DD207" s="581">
        <f>H207*((Resultat_liste!$Y209+20)/20)+Resultat_liste!$V209</f>
        <v>17</v>
      </c>
      <c r="DE207" s="581">
        <f>I207*((Resultat_liste!$Y209+20)/20)+Resultat_liste!$V209</f>
        <v>0</v>
      </c>
      <c r="DF207" s="581">
        <f>J207*((Resultat_liste!$Y209+20)/20)+Resultat_liste!$V209</f>
        <v>-17</v>
      </c>
      <c r="DG207" s="581">
        <f>K207*((Resultat_liste!$Y209+20)/20)+Resultat_liste!$V209</f>
        <v>0</v>
      </c>
      <c r="DH207" s="581">
        <f>L207*((Resultat_liste!$Y209+20)/20)+Resultat_liste!$V209</f>
        <v>17</v>
      </c>
      <c r="DI207" s="581">
        <f>M207*((Resultat_liste!$Y209+20)/20)+Resultat_liste!$V209</f>
        <v>0</v>
      </c>
      <c r="DJ207" s="581">
        <f>N207*((Resultat_liste!$Y209+20)/20)+Resultat_liste!$V209</f>
        <v>-17</v>
      </c>
      <c r="DK207" s="581">
        <f>O207*((Resultat_liste!$Y209+20)/20)+Resultat_liste!$V209</f>
        <v>0</v>
      </c>
      <c r="DL207" s="581">
        <f>P207*((Resultat_liste!$Y209+20)/20)+Resultat_liste!$V209</f>
        <v>17</v>
      </c>
      <c r="DM207" s="581">
        <f>Q207*((Resultat_liste!$Y209+20)/20)+Resultat_liste!$V209</f>
        <v>0</v>
      </c>
      <c r="DN207" s="581">
        <f>R207*((Resultat_liste!$Y209+20)/20)+Resultat_liste!$V209</f>
        <v>-17</v>
      </c>
      <c r="DO207" s="581">
        <f>S207*((Resultat_liste!$Y209+20)/20)+Resultat_liste!$V209</f>
        <v>0</v>
      </c>
      <c r="DP207" s="581">
        <f>T207*((Resultat_liste!$Y209+20)/20)+Resultat_liste!$V209</f>
        <v>17</v>
      </c>
      <c r="DQ207" s="581">
        <f>U207*((Resultat_liste!$Y209+20)/20)+Resultat_liste!$V209</f>
        <v>0</v>
      </c>
      <c r="DR207" s="581">
        <f>V207*((Resultat_liste!$Y209+20)/20)+Resultat_liste!$V209</f>
        <v>-17</v>
      </c>
      <c r="DS207" s="581">
        <f>W207*((Resultat_liste!$Y209+20)/20)+Resultat_liste!$V209</f>
        <v>0</v>
      </c>
      <c r="DT207" s="581">
        <f>X207*((Resultat_liste!$Y209+20)/20)+Resultat_liste!$V209</f>
        <v>17</v>
      </c>
      <c r="DU207" s="581">
        <f>Y207*((Resultat_liste!$Y209+20)/20)+Resultat_liste!$V209</f>
        <v>0</v>
      </c>
      <c r="DV207" s="581">
        <f>Z207*((Resultat_liste!$Y209+20)/20)+Resultat_liste!$V209</f>
        <v>-17</v>
      </c>
      <c r="DW207" s="581">
        <f>AA207*((Resultat_liste!$Y209+20)/20)+Resultat_liste!$V209</f>
        <v>0</v>
      </c>
      <c r="DX207" s="581">
        <f>AB207*((Resultat_liste!$Y209+20)/20)+Resultat_liste!$V209</f>
        <v>17</v>
      </c>
      <c r="DY207" s="581">
        <f>AC207*((Resultat_liste!$Y209+20)/20)+Resultat_liste!$V209</f>
        <v>0</v>
      </c>
      <c r="DZ207" s="581">
        <f>AD207*((Resultat_liste!$Y209+20)/20)+Resultat_liste!$V209</f>
        <v>-17</v>
      </c>
      <c r="EA207" s="581">
        <f>AE207*((Resultat_liste!$Y209+20)/20)+Resultat_liste!$V209</f>
        <v>0</v>
      </c>
      <c r="EB207" s="581">
        <f>AF207*((Resultat_liste!$Y209+20)/20)+Resultat_liste!$V209</f>
        <v>17</v>
      </c>
      <c r="EC207" s="581">
        <f>AG207*((Resultat_liste!$Y209+20)/20)+Resultat_liste!$V209</f>
        <v>0</v>
      </c>
      <c r="ED207" s="581">
        <f>AH207*((Resultat_liste!$Y209+20)/20)+Resultat_liste!$V209</f>
        <v>-17</v>
      </c>
      <c r="EE207" s="581">
        <f>AI207*((Resultat_liste!$Y209+20)/20)+Resultat_liste!$V209</f>
        <v>0</v>
      </c>
      <c r="EF207" s="581">
        <f>AJ207*((Resultat_liste!$Y209+20)/20)+Resultat_liste!$V209</f>
        <v>17</v>
      </c>
      <c r="EG207" s="581">
        <f>AK207*((Resultat_liste!$Y209+20)/20)+Resultat_liste!$V209</f>
        <v>0</v>
      </c>
      <c r="EH207" s="581">
        <f>AL207*((Resultat_liste!$Y209+20)/20)+Resultat_liste!$V209</f>
        <v>-17</v>
      </c>
      <c r="EI207" s="581">
        <f>AM207*((Resultat_liste!$Y209+20)/20)+Resultat_liste!$V209</f>
        <v>0</v>
      </c>
      <c r="EJ207" s="581">
        <f>AN207*((Resultat_liste!$Y209+20)/20)+Resultat_liste!$V209</f>
        <v>17</v>
      </c>
      <c r="EK207" s="581">
        <f>AO207*((Resultat_liste!$Y209+20)/20)+Resultat_liste!$V209</f>
        <v>0</v>
      </c>
      <c r="EL207" s="581">
        <f>AP207*((Resultat_liste!$Y209+20)/20)+Resultat_liste!$V209</f>
        <v>-17</v>
      </c>
      <c r="EM207" s="581">
        <f>AQ207*((Resultat_liste!$Y209+20)/20)+Resultat_liste!$V209</f>
        <v>0</v>
      </c>
      <c r="EN207" s="581">
        <f>AR207*((Resultat_liste!$Y209+20)/20)+Resultat_liste!$V209</f>
        <v>17</v>
      </c>
      <c r="EO207" s="581">
        <f>AS207*((Resultat_liste!$Y209+20)/20)+Resultat_liste!$V209</f>
        <v>0</v>
      </c>
      <c r="EP207" s="581">
        <f>AT207*((Resultat_liste!$Y209+20)/20)+Resultat_liste!$V209</f>
        <v>-17</v>
      </c>
      <c r="EQ207" s="581">
        <f>AU207*((Resultat_liste!$Y209+20)/20)+Resultat_liste!$V209</f>
        <v>0</v>
      </c>
      <c r="ER207" s="581">
        <f>AV207*((Resultat_liste!$Y209+20)/20)+Resultat_liste!$V209</f>
        <v>17</v>
      </c>
      <c r="ES207" s="581">
        <f>AW207*((Resultat_liste!$Y209+20)/20)+Resultat_liste!$V209</f>
        <v>0</v>
      </c>
      <c r="ET207" s="581">
        <f>AX207*((Resultat_liste!$Y209+20)/20)+Resultat_liste!$V209</f>
        <v>-17</v>
      </c>
      <c r="EU207" s="581">
        <f>AY207*((Resultat_liste!$Y209+20)/20)+Resultat_liste!$V209</f>
        <v>0</v>
      </c>
      <c r="EV207" s="581">
        <f>AZ207*((Resultat_liste!$Y209+20)/20)+Resultat_liste!$V209</f>
        <v>17</v>
      </c>
      <c r="EW207" s="581">
        <f>BA207*((Resultat_liste!$Y209+20)/20)+Resultat_liste!$V209</f>
        <v>0</v>
      </c>
      <c r="EX207" s="581">
        <f>BB207*((Resultat_liste!$Y209+20)/20)+Resultat_liste!$V209</f>
        <v>-17</v>
      </c>
      <c r="EY207" s="581">
        <f>BC207*((Resultat_liste!$Y209+20)/20)+Resultat_liste!$V209</f>
        <v>0</v>
      </c>
      <c r="EZ207" s="581">
        <f>BD207*((Resultat_liste!$Y209+20)/20)+Resultat_liste!$V209</f>
        <v>17</v>
      </c>
      <c r="FA207" s="581">
        <f>BE207*((Resultat_liste!$Y209+20)/20)+Resultat_liste!$V209</f>
        <v>0</v>
      </c>
      <c r="FB207" s="581">
        <f t="shared" si="372"/>
        <v>20</v>
      </c>
      <c r="FC207" s="581">
        <f t="shared" si="373"/>
        <v>0</v>
      </c>
      <c r="FD207" s="581">
        <f t="shared" si="374"/>
        <v>-20</v>
      </c>
      <c r="FE207" s="581">
        <f t="shared" si="375"/>
        <v>0</v>
      </c>
      <c r="FF207" s="581">
        <f t="shared" si="376"/>
        <v>20</v>
      </c>
      <c r="FG207" s="581">
        <f t="shared" si="377"/>
        <v>0</v>
      </c>
      <c r="FH207" s="581">
        <f t="shared" si="378"/>
        <v>-20</v>
      </c>
      <c r="FI207" s="581">
        <f t="shared" si="379"/>
        <v>0</v>
      </c>
      <c r="FJ207" s="581">
        <f t="shared" si="380"/>
        <v>20</v>
      </c>
      <c r="FK207" s="581">
        <f t="shared" si="381"/>
        <v>0</v>
      </c>
      <c r="FL207" s="581">
        <f t="shared" si="382"/>
        <v>-20</v>
      </c>
      <c r="FM207" s="581">
        <f t="shared" si="383"/>
        <v>0</v>
      </c>
      <c r="FN207" s="581">
        <f t="shared" si="384"/>
        <v>20</v>
      </c>
      <c r="FO207" s="581">
        <f t="shared" si="385"/>
        <v>0</v>
      </c>
      <c r="FP207" s="581">
        <f t="shared" si="386"/>
        <v>-20</v>
      </c>
      <c r="FQ207" s="581">
        <f t="shared" si="387"/>
        <v>0</v>
      </c>
      <c r="FR207" s="581">
        <f t="shared" si="388"/>
        <v>20</v>
      </c>
      <c r="FS207" s="581">
        <f t="shared" si="389"/>
        <v>0</v>
      </c>
      <c r="FT207" s="581">
        <f t="shared" si="390"/>
        <v>-20</v>
      </c>
      <c r="FU207" s="581">
        <f t="shared" si="391"/>
        <v>0</v>
      </c>
      <c r="FV207" s="581">
        <f t="shared" si="392"/>
        <v>20</v>
      </c>
      <c r="FW207" s="581">
        <f t="shared" si="393"/>
        <v>0</v>
      </c>
      <c r="FX207" s="581">
        <f t="shared" si="394"/>
        <v>-20</v>
      </c>
      <c r="FY207" s="581">
        <f t="shared" si="395"/>
        <v>0</v>
      </c>
      <c r="FZ207" s="581">
        <f t="shared" si="396"/>
        <v>20</v>
      </c>
      <c r="GA207" s="581">
        <f t="shared" si="397"/>
        <v>0</v>
      </c>
      <c r="GB207" s="581">
        <f t="shared" si="301"/>
        <v>-20</v>
      </c>
      <c r="GC207" s="581">
        <f t="shared" si="302"/>
        <v>0</v>
      </c>
      <c r="GD207" s="581">
        <f t="shared" si="303"/>
        <v>20</v>
      </c>
      <c r="GE207" s="581">
        <f t="shared" si="304"/>
        <v>0</v>
      </c>
      <c r="GF207" s="581">
        <f t="shared" si="305"/>
        <v>-20</v>
      </c>
      <c r="GG207" s="581">
        <f t="shared" si="306"/>
        <v>0</v>
      </c>
      <c r="GH207" s="581">
        <f t="shared" si="307"/>
        <v>20</v>
      </c>
      <c r="GI207" s="581">
        <f t="shared" si="308"/>
        <v>0</v>
      </c>
      <c r="GJ207" s="581">
        <f t="shared" si="309"/>
        <v>-20</v>
      </c>
      <c r="GK207" s="581">
        <f t="shared" si="310"/>
        <v>0</v>
      </c>
      <c r="GL207" s="581">
        <f t="shared" si="311"/>
        <v>20</v>
      </c>
      <c r="GM207" s="581">
        <f t="shared" si="312"/>
        <v>0</v>
      </c>
      <c r="GN207" s="581">
        <f t="shared" si="313"/>
        <v>-20</v>
      </c>
      <c r="GO207" s="581">
        <f t="shared" si="314"/>
        <v>0</v>
      </c>
      <c r="GP207" s="581">
        <f t="shared" si="315"/>
        <v>20</v>
      </c>
      <c r="GQ207" s="581">
        <f t="shared" si="316"/>
        <v>0</v>
      </c>
      <c r="GR207" s="581">
        <f t="shared" si="317"/>
        <v>-20</v>
      </c>
      <c r="GS207" s="581">
        <f t="shared" si="318"/>
        <v>0</v>
      </c>
      <c r="GT207" s="581">
        <f t="shared" si="319"/>
        <v>20</v>
      </c>
      <c r="GU207" s="581">
        <f t="shared" si="320"/>
        <v>0</v>
      </c>
      <c r="GV207" s="581">
        <f t="shared" si="321"/>
        <v>-20</v>
      </c>
      <c r="GW207" s="581">
        <f t="shared" si="322"/>
        <v>0</v>
      </c>
      <c r="GX207" s="581">
        <f t="shared" si="323"/>
        <v>20</v>
      </c>
      <c r="GY207" s="581">
        <f t="shared" si="324"/>
        <v>0</v>
      </c>
    </row>
    <row r="208" spans="1:207" ht="31.5" thickTop="1" thickBot="1" x14ac:dyDescent="0.3">
      <c r="A208" s="581">
        <v>2070</v>
      </c>
      <c r="B208" s="584" t="s">
        <v>141</v>
      </c>
      <c r="C208" s="581">
        <f t="shared" si="399"/>
        <v>26</v>
      </c>
      <c r="D208" s="581">
        <f t="shared" si="325"/>
        <v>2614</v>
      </c>
      <c r="E208" s="581">
        <v>2070</v>
      </c>
      <c r="F208" s="581">
        <f t="shared" si="398"/>
        <v>14</v>
      </c>
      <c r="G208" s="582" t="str">
        <f t="shared" si="300"/>
        <v>Blanc  scintillant</v>
      </c>
      <c r="H208" s="581">
        <v>20</v>
      </c>
      <c r="I208" s="581">
        <v>0</v>
      </c>
      <c r="J208" s="581">
        <v>-20</v>
      </c>
      <c r="K208" s="581">
        <v>0</v>
      </c>
      <c r="L208" s="581">
        <f t="shared" si="326"/>
        <v>20</v>
      </c>
      <c r="M208" s="581">
        <f t="shared" si="327"/>
        <v>0</v>
      </c>
      <c r="N208" s="581">
        <f t="shared" si="328"/>
        <v>-20</v>
      </c>
      <c r="O208" s="581">
        <f t="shared" si="329"/>
        <v>0</v>
      </c>
      <c r="P208" s="581">
        <f t="shared" si="330"/>
        <v>20</v>
      </c>
      <c r="Q208" s="581">
        <f t="shared" si="331"/>
        <v>0</v>
      </c>
      <c r="R208" s="581">
        <f t="shared" si="332"/>
        <v>-20</v>
      </c>
      <c r="S208" s="581">
        <f t="shared" si="333"/>
        <v>0</v>
      </c>
      <c r="T208" s="581">
        <f t="shared" si="334"/>
        <v>20</v>
      </c>
      <c r="U208" s="581">
        <f t="shared" si="335"/>
        <v>0</v>
      </c>
      <c r="V208" s="581">
        <f t="shared" si="336"/>
        <v>-20</v>
      </c>
      <c r="W208" s="581">
        <f t="shared" si="337"/>
        <v>0</v>
      </c>
      <c r="X208" s="581">
        <f t="shared" si="338"/>
        <v>20</v>
      </c>
      <c r="Y208" s="581">
        <f t="shared" si="339"/>
        <v>0</v>
      </c>
      <c r="Z208" s="581">
        <f t="shared" si="340"/>
        <v>-20</v>
      </c>
      <c r="AA208" s="581">
        <f t="shared" si="341"/>
        <v>0</v>
      </c>
      <c r="AB208" s="581">
        <f t="shared" si="342"/>
        <v>20</v>
      </c>
      <c r="AC208" s="581">
        <f t="shared" si="343"/>
        <v>0</v>
      </c>
      <c r="AD208" s="581">
        <f t="shared" si="344"/>
        <v>-20</v>
      </c>
      <c r="AE208" s="581">
        <f t="shared" si="345"/>
        <v>0</v>
      </c>
      <c r="AF208" s="581">
        <f t="shared" si="346"/>
        <v>20</v>
      </c>
      <c r="AG208" s="581">
        <f t="shared" si="347"/>
        <v>0</v>
      </c>
      <c r="AH208" s="581">
        <f t="shared" si="348"/>
        <v>-20</v>
      </c>
      <c r="AI208" s="581">
        <f t="shared" si="349"/>
        <v>0</v>
      </c>
      <c r="AJ208" s="581">
        <f t="shared" si="350"/>
        <v>20</v>
      </c>
      <c r="AK208" s="581">
        <f t="shared" si="351"/>
        <v>0</v>
      </c>
      <c r="AL208" s="581">
        <f t="shared" si="352"/>
        <v>-20</v>
      </c>
      <c r="AM208" s="581">
        <f t="shared" si="353"/>
        <v>0</v>
      </c>
      <c r="AN208" s="581">
        <f t="shared" si="354"/>
        <v>20</v>
      </c>
      <c r="AO208" s="581">
        <f t="shared" si="355"/>
        <v>0</v>
      </c>
      <c r="AP208" s="581">
        <f t="shared" si="356"/>
        <v>-20</v>
      </c>
      <c r="AQ208" s="581">
        <f t="shared" si="357"/>
        <v>0</v>
      </c>
      <c r="AR208" s="581">
        <f t="shared" si="358"/>
        <v>20</v>
      </c>
      <c r="AS208" s="581">
        <f t="shared" si="359"/>
        <v>0</v>
      </c>
      <c r="AT208" s="581">
        <f t="shared" si="360"/>
        <v>-20</v>
      </c>
      <c r="AU208" s="581">
        <f t="shared" si="361"/>
        <v>0</v>
      </c>
      <c r="AV208" s="581">
        <f t="shared" si="362"/>
        <v>20</v>
      </c>
      <c r="AW208" s="581">
        <f t="shared" si="363"/>
        <v>0</v>
      </c>
      <c r="AX208" s="581">
        <f t="shared" si="364"/>
        <v>-20</v>
      </c>
      <c r="AY208" s="581">
        <f t="shared" si="365"/>
        <v>0</v>
      </c>
      <c r="AZ208" s="581">
        <f t="shared" si="366"/>
        <v>20</v>
      </c>
      <c r="BA208" s="581">
        <f t="shared" si="367"/>
        <v>0</v>
      </c>
      <c r="BB208" s="581">
        <f t="shared" si="368"/>
        <v>-20</v>
      </c>
      <c r="BC208" s="581">
        <f t="shared" si="369"/>
        <v>0</v>
      </c>
      <c r="BD208" s="581">
        <f t="shared" si="370"/>
        <v>20</v>
      </c>
      <c r="BE208" s="581">
        <f t="shared" si="371"/>
        <v>0</v>
      </c>
      <c r="BF208" s="581">
        <f>H208*((Resultat_liste!$M210+20)/20)+Resultat_liste!$J210</f>
        <v>26</v>
      </c>
      <c r="BG208" s="581">
        <f>I208*((Resultat_liste!$M210+20)/20)+Resultat_liste!$J210</f>
        <v>3</v>
      </c>
      <c r="BH208" s="581">
        <f>J208*((Resultat_liste!$M210+20)/20)+Resultat_liste!$J210</f>
        <v>-20</v>
      </c>
      <c r="BI208" s="581">
        <f>K208*((Resultat_liste!$M210+20)/20)+Resultat_liste!$J210</f>
        <v>3</v>
      </c>
      <c r="BJ208" s="581">
        <f>L208*((Resultat_liste!$M210+20)/20)+Resultat_liste!$J210</f>
        <v>26</v>
      </c>
      <c r="BK208" s="581">
        <f>M208*((Resultat_liste!$M210+20)/20)+Resultat_liste!$J210</f>
        <v>3</v>
      </c>
      <c r="BL208" s="581">
        <f>N208*((Resultat_liste!$M210+20)/20)+Resultat_liste!$J210</f>
        <v>-20</v>
      </c>
      <c r="BM208" s="581">
        <f>O208*((Resultat_liste!$M210+20)/20)+Resultat_liste!$J210</f>
        <v>3</v>
      </c>
      <c r="BN208" s="581">
        <f>P208*((Resultat_liste!$M210+20)/20)+Resultat_liste!$J210</f>
        <v>26</v>
      </c>
      <c r="BO208" s="581">
        <f>Q208*((Resultat_liste!$M210+20)/20)+Resultat_liste!$J210</f>
        <v>3</v>
      </c>
      <c r="BP208" s="581">
        <f>R208*((Resultat_liste!$M210+20)/20)+Resultat_liste!$J210</f>
        <v>-20</v>
      </c>
      <c r="BQ208" s="581">
        <f>S208*((Resultat_liste!$M210+20)/20)+Resultat_liste!$J210</f>
        <v>3</v>
      </c>
      <c r="BR208" s="581">
        <f>T208*((Resultat_liste!$M210+20)/20)+Resultat_liste!$J210</f>
        <v>26</v>
      </c>
      <c r="BS208" s="581">
        <f>U208*((Resultat_liste!$M210+20)/20)+Resultat_liste!$J210</f>
        <v>3</v>
      </c>
      <c r="BT208" s="581">
        <f>V208*((Resultat_liste!$M210+20)/20)+Resultat_liste!$J210</f>
        <v>-20</v>
      </c>
      <c r="BU208" s="581">
        <f>W208*((Resultat_liste!$M210+20)/20)+Resultat_liste!$J210</f>
        <v>3</v>
      </c>
      <c r="BV208" s="581">
        <f>X208*((Resultat_liste!$M210+20)/20)+Resultat_liste!$J210</f>
        <v>26</v>
      </c>
      <c r="BW208" s="581">
        <f>Y208*((Resultat_liste!$M210+20)/20)+Resultat_liste!$J210</f>
        <v>3</v>
      </c>
      <c r="BX208" s="581">
        <f>Z208*((Resultat_liste!$M210+20)/20)+Resultat_liste!$J210</f>
        <v>-20</v>
      </c>
      <c r="BY208" s="581">
        <f>AA208*((Resultat_liste!$M210+20)/20)+Resultat_liste!$J210</f>
        <v>3</v>
      </c>
      <c r="BZ208" s="581">
        <f>AB208*((Resultat_liste!$M210+20)/20)+Resultat_liste!$J210</f>
        <v>26</v>
      </c>
      <c r="CA208" s="581">
        <f>AC208*((Resultat_liste!$M210+20)/20)+Resultat_liste!$J210</f>
        <v>3</v>
      </c>
      <c r="CB208" s="581">
        <f>AD208*((Resultat_liste!$M210+20)/20)+Resultat_liste!$J210</f>
        <v>-20</v>
      </c>
      <c r="CC208" s="581">
        <f>AE208*((Resultat_liste!$M210+20)/20)+Resultat_liste!$J210</f>
        <v>3</v>
      </c>
      <c r="CD208" s="581">
        <f>AF208*((Resultat_liste!$M210+20)/20)+Resultat_liste!$J210</f>
        <v>26</v>
      </c>
      <c r="CE208" s="581">
        <f>AG208*((Resultat_liste!$M210+20)/20)+Resultat_liste!$J210</f>
        <v>3</v>
      </c>
      <c r="CF208" s="581">
        <f>AH208*((Resultat_liste!$M210+20)/20)+Resultat_liste!$J210</f>
        <v>-20</v>
      </c>
      <c r="CG208" s="581">
        <f>AI208*((Resultat_liste!$M210+20)/20)+Resultat_liste!$J210</f>
        <v>3</v>
      </c>
      <c r="CH208" s="581">
        <f>AJ208*((Resultat_liste!$M210+20)/20)+Resultat_liste!$J210</f>
        <v>26</v>
      </c>
      <c r="CI208" s="581">
        <f>AK208*((Resultat_liste!$M210+20)/20)+Resultat_liste!$J210</f>
        <v>3</v>
      </c>
      <c r="CJ208" s="581">
        <f>AL208*((Resultat_liste!$M210+20)/20)+Resultat_liste!$J210</f>
        <v>-20</v>
      </c>
      <c r="CK208" s="581">
        <f>AM208*((Resultat_liste!$M210+20)/20)+Resultat_liste!$J210</f>
        <v>3</v>
      </c>
      <c r="CL208" s="581">
        <f>AN208*((Resultat_liste!$M210+20)/20)+Resultat_liste!$J210</f>
        <v>26</v>
      </c>
      <c r="CM208" s="581">
        <f>AO208*((Resultat_liste!$M210+20)/20)+Resultat_liste!$J210</f>
        <v>3</v>
      </c>
      <c r="CN208" s="581">
        <f>AP208*((Resultat_liste!$M210+20)/20)+Resultat_liste!$J210</f>
        <v>-20</v>
      </c>
      <c r="CO208" s="581">
        <f>AQ208*((Resultat_liste!$M210+20)/20)+Resultat_liste!$J210</f>
        <v>3</v>
      </c>
      <c r="CP208" s="581">
        <f>AR208*((Resultat_liste!$M210+20)/20)+Resultat_liste!$J210</f>
        <v>26</v>
      </c>
      <c r="CQ208" s="581">
        <f>AS208*((Resultat_liste!$M210+20)/20)+Resultat_liste!$J210</f>
        <v>3</v>
      </c>
      <c r="CR208" s="581">
        <f>AT208*((Resultat_liste!$M210+20)/20)+Resultat_liste!$J210</f>
        <v>-20</v>
      </c>
      <c r="CS208" s="581">
        <f>AU208*((Resultat_liste!$M210+20)/20)+Resultat_liste!$J210</f>
        <v>3</v>
      </c>
      <c r="CT208" s="581">
        <f>AV208*((Resultat_liste!$M210+20)/20)+Resultat_liste!$J210</f>
        <v>26</v>
      </c>
      <c r="CU208" s="581">
        <f>AW208*((Resultat_liste!$M210+20)/20)+Resultat_liste!$J210</f>
        <v>3</v>
      </c>
      <c r="CV208" s="581">
        <f>AX208*((Resultat_liste!$M210+20)/20)+Resultat_liste!$J210</f>
        <v>-20</v>
      </c>
      <c r="CW208" s="581">
        <f>AY208*((Resultat_liste!$M210+20)/20)+Resultat_liste!$J210</f>
        <v>3</v>
      </c>
      <c r="CX208" s="581">
        <f>AZ208*((Resultat_liste!$M210+20)/20)+Resultat_liste!$J210</f>
        <v>26</v>
      </c>
      <c r="CY208" s="581">
        <f>BA208*((Resultat_liste!$M210+20)/20)+Resultat_liste!$J210</f>
        <v>3</v>
      </c>
      <c r="CZ208" s="581">
        <f>BB208*((Resultat_liste!$M210+20)/20)+Resultat_liste!$J210</f>
        <v>-20</v>
      </c>
      <c r="DA208" s="581">
        <f>BC208*((Resultat_liste!$M210+20)/20)+Resultat_liste!$J210</f>
        <v>3</v>
      </c>
      <c r="DB208" s="581">
        <f>BD208*((Resultat_liste!$M210+20)/20)+Resultat_liste!$J210</f>
        <v>26</v>
      </c>
      <c r="DC208" s="581">
        <f>BE208*((Resultat_liste!$M210+20)/20)+Resultat_liste!$J210</f>
        <v>3</v>
      </c>
      <c r="DD208" s="581">
        <f>H208*((Resultat_liste!$Y210+20)/20)+Resultat_liste!$V210</f>
        <v>26</v>
      </c>
      <c r="DE208" s="581">
        <f>I208*((Resultat_liste!$Y210+20)/20)+Resultat_liste!$V210</f>
        <v>0</v>
      </c>
      <c r="DF208" s="581">
        <f>J208*((Resultat_liste!$Y210+20)/20)+Resultat_liste!$V210</f>
        <v>-26</v>
      </c>
      <c r="DG208" s="581">
        <f>K208*((Resultat_liste!$Y210+20)/20)+Resultat_liste!$V210</f>
        <v>0</v>
      </c>
      <c r="DH208" s="581">
        <f>L208*((Resultat_liste!$Y210+20)/20)+Resultat_liste!$V210</f>
        <v>26</v>
      </c>
      <c r="DI208" s="581">
        <f>M208*((Resultat_liste!$Y210+20)/20)+Resultat_liste!$V210</f>
        <v>0</v>
      </c>
      <c r="DJ208" s="581">
        <f>N208*((Resultat_liste!$Y210+20)/20)+Resultat_liste!$V210</f>
        <v>-26</v>
      </c>
      <c r="DK208" s="581">
        <f>O208*((Resultat_liste!$Y210+20)/20)+Resultat_liste!$V210</f>
        <v>0</v>
      </c>
      <c r="DL208" s="581">
        <f>P208*((Resultat_liste!$Y210+20)/20)+Resultat_liste!$V210</f>
        <v>26</v>
      </c>
      <c r="DM208" s="581">
        <f>Q208*((Resultat_liste!$Y210+20)/20)+Resultat_liste!$V210</f>
        <v>0</v>
      </c>
      <c r="DN208" s="581">
        <f>R208*((Resultat_liste!$Y210+20)/20)+Resultat_liste!$V210</f>
        <v>-26</v>
      </c>
      <c r="DO208" s="581">
        <f>S208*((Resultat_liste!$Y210+20)/20)+Resultat_liste!$V210</f>
        <v>0</v>
      </c>
      <c r="DP208" s="581">
        <f>T208*((Resultat_liste!$Y210+20)/20)+Resultat_liste!$V210</f>
        <v>26</v>
      </c>
      <c r="DQ208" s="581">
        <f>U208*((Resultat_liste!$Y210+20)/20)+Resultat_liste!$V210</f>
        <v>0</v>
      </c>
      <c r="DR208" s="581">
        <f>V208*((Resultat_liste!$Y210+20)/20)+Resultat_liste!$V210</f>
        <v>-26</v>
      </c>
      <c r="DS208" s="581">
        <f>W208*((Resultat_liste!$Y210+20)/20)+Resultat_liste!$V210</f>
        <v>0</v>
      </c>
      <c r="DT208" s="581">
        <f>X208*((Resultat_liste!$Y210+20)/20)+Resultat_liste!$V210</f>
        <v>26</v>
      </c>
      <c r="DU208" s="581">
        <f>Y208*((Resultat_liste!$Y210+20)/20)+Resultat_liste!$V210</f>
        <v>0</v>
      </c>
      <c r="DV208" s="581">
        <f>Z208*((Resultat_liste!$Y210+20)/20)+Resultat_liste!$V210</f>
        <v>-26</v>
      </c>
      <c r="DW208" s="581">
        <f>AA208*((Resultat_liste!$Y210+20)/20)+Resultat_liste!$V210</f>
        <v>0</v>
      </c>
      <c r="DX208" s="581">
        <f>AB208*((Resultat_liste!$Y210+20)/20)+Resultat_liste!$V210</f>
        <v>26</v>
      </c>
      <c r="DY208" s="581">
        <f>AC208*((Resultat_liste!$Y210+20)/20)+Resultat_liste!$V210</f>
        <v>0</v>
      </c>
      <c r="DZ208" s="581">
        <f>AD208*((Resultat_liste!$Y210+20)/20)+Resultat_liste!$V210</f>
        <v>-26</v>
      </c>
      <c r="EA208" s="581">
        <f>AE208*((Resultat_liste!$Y210+20)/20)+Resultat_liste!$V210</f>
        <v>0</v>
      </c>
      <c r="EB208" s="581">
        <f>AF208*((Resultat_liste!$Y210+20)/20)+Resultat_liste!$V210</f>
        <v>26</v>
      </c>
      <c r="EC208" s="581">
        <f>AG208*((Resultat_liste!$Y210+20)/20)+Resultat_liste!$V210</f>
        <v>0</v>
      </c>
      <c r="ED208" s="581">
        <f>AH208*((Resultat_liste!$Y210+20)/20)+Resultat_liste!$V210</f>
        <v>-26</v>
      </c>
      <c r="EE208" s="581">
        <f>AI208*((Resultat_liste!$Y210+20)/20)+Resultat_liste!$V210</f>
        <v>0</v>
      </c>
      <c r="EF208" s="581">
        <f>AJ208*((Resultat_liste!$Y210+20)/20)+Resultat_liste!$V210</f>
        <v>26</v>
      </c>
      <c r="EG208" s="581">
        <f>AK208*((Resultat_liste!$Y210+20)/20)+Resultat_liste!$V210</f>
        <v>0</v>
      </c>
      <c r="EH208" s="581">
        <f>AL208*((Resultat_liste!$Y210+20)/20)+Resultat_liste!$V210</f>
        <v>-26</v>
      </c>
      <c r="EI208" s="581">
        <f>AM208*((Resultat_liste!$Y210+20)/20)+Resultat_liste!$V210</f>
        <v>0</v>
      </c>
      <c r="EJ208" s="581">
        <f>AN208*((Resultat_liste!$Y210+20)/20)+Resultat_liste!$V210</f>
        <v>26</v>
      </c>
      <c r="EK208" s="581">
        <f>AO208*((Resultat_liste!$Y210+20)/20)+Resultat_liste!$V210</f>
        <v>0</v>
      </c>
      <c r="EL208" s="581">
        <f>AP208*((Resultat_liste!$Y210+20)/20)+Resultat_liste!$V210</f>
        <v>-26</v>
      </c>
      <c r="EM208" s="581">
        <f>AQ208*((Resultat_liste!$Y210+20)/20)+Resultat_liste!$V210</f>
        <v>0</v>
      </c>
      <c r="EN208" s="581">
        <f>AR208*((Resultat_liste!$Y210+20)/20)+Resultat_liste!$V210</f>
        <v>26</v>
      </c>
      <c r="EO208" s="581">
        <f>AS208*((Resultat_liste!$Y210+20)/20)+Resultat_liste!$V210</f>
        <v>0</v>
      </c>
      <c r="EP208" s="581">
        <f>AT208*((Resultat_liste!$Y210+20)/20)+Resultat_liste!$V210</f>
        <v>-26</v>
      </c>
      <c r="EQ208" s="581">
        <f>AU208*((Resultat_liste!$Y210+20)/20)+Resultat_liste!$V210</f>
        <v>0</v>
      </c>
      <c r="ER208" s="581">
        <f>AV208*((Resultat_liste!$Y210+20)/20)+Resultat_liste!$V210</f>
        <v>26</v>
      </c>
      <c r="ES208" s="581">
        <f>AW208*((Resultat_liste!$Y210+20)/20)+Resultat_liste!$V210</f>
        <v>0</v>
      </c>
      <c r="ET208" s="581">
        <f>AX208*((Resultat_liste!$Y210+20)/20)+Resultat_liste!$V210</f>
        <v>-26</v>
      </c>
      <c r="EU208" s="581">
        <f>AY208*((Resultat_liste!$Y210+20)/20)+Resultat_liste!$V210</f>
        <v>0</v>
      </c>
      <c r="EV208" s="581">
        <f>AZ208*((Resultat_liste!$Y210+20)/20)+Resultat_liste!$V210</f>
        <v>26</v>
      </c>
      <c r="EW208" s="581">
        <f>BA208*((Resultat_liste!$Y210+20)/20)+Resultat_liste!$V210</f>
        <v>0</v>
      </c>
      <c r="EX208" s="581">
        <f>BB208*((Resultat_liste!$Y210+20)/20)+Resultat_liste!$V210</f>
        <v>-26</v>
      </c>
      <c r="EY208" s="581">
        <f>BC208*((Resultat_liste!$Y210+20)/20)+Resultat_liste!$V210</f>
        <v>0</v>
      </c>
      <c r="EZ208" s="581">
        <f>BD208*((Resultat_liste!$Y210+20)/20)+Resultat_liste!$V210</f>
        <v>26</v>
      </c>
      <c r="FA208" s="581">
        <f>BE208*((Resultat_liste!$Y210+20)/20)+Resultat_liste!$V210</f>
        <v>0</v>
      </c>
      <c r="FB208" s="581">
        <f t="shared" si="372"/>
        <v>20</v>
      </c>
      <c r="FC208" s="581">
        <f t="shared" si="373"/>
        <v>0</v>
      </c>
      <c r="FD208" s="581">
        <f t="shared" si="374"/>
        <v>-20</v>
      </c>
      <c r="FE208" s="581">
        <f t="shared" si="375"/>
        <v>0</v>
      </c>
      <c r="FF208" s="581">
        <f t="shared" si="376"/>
        <v>20</v>
      </c>
      <c r="FG208" s="581">
        <f t="shared" si="377"/>
        <v>0</v>
      </c>
      <c r="FH208" s="581">
        <f t="shared" si="378"/>
        <v>-20</v>
      </c>
      <c r="FI208" s="581">
        <f t="shared" si="379"/>
        <v>0</v>
      </c>
      <c r="FJ208" s="581">
        <f t="shared" si="380"/>
        <v>20</v>
      </c>
      <c r="FK208" s="581">
        <f t="shared" si="381"/>
        <v>0</v>
      </c>
      <c r="FL208" s="581">
        <f t="shared" si="382"/>
        <v>-20</v>
      </c>
      <c r="FM208" s="581">
        <f t="shared" si="383"/>
        <v>0</v>
      </c>
      <c r="FN208" s="581">
        <f t="shared" si="384"/>
        <v>20</v>
      </c>
      <c r="FO208" s="581">
        <f t="shared" si="385"/>
        <v>0</v>
      </c>
      <c r="FP208" s="581">
        <f t="shared" si="386"/>
        <v>-20</v>
      </c>
      <c r="FQ208" s="581">
        <f t="shared" si="387"/>
        <v>0</v>
      </c>
      <c r="FR208" s="581">
        <f t="shared" si="388"/>
        <v>20</v>
      </c>
      <c r="FS208" s="581">
        <f t="shared" si="389"/>
        <v>0</v>
      </c>
      <c r="FT208" s="581">
        <f t="shared" si="390"/>
        <v>-20</v>
      </c>
      <c r="FU208" s="581">
        <f t="shared" si="391"/>
        <v>0</v>
      </c>
      <c r="FV208" s="581">
        <f t="shared" si="392"/>
        <v>20</v>
      </c>
      <c r="FW208" s="581">
        <f t="shared" si="393"/>
        <v>0</v>
      </c>
      <c r="FX208" s="581">
        <f t="shared" si="394"/>
        <v>-20</v>
      </c>
      <c r="FY208" s="581">
        <f t="shared" si="395"/>
        <v>0</v>
      </c>
      <c r="FZ208" s="581">
        <f t="shared" si="396"/>
        <v>20</v>
      </c>
      <c r="GA208" s="581">
        <f t="shared" si="397"/>
        <v>0</v>
      </c>
      <c r="GB208" s="581">
        <f t="shared" si="301"/>
        <v>-20</v>
      </c>
      <c r="GC208" s="581">
        <f t="shared" si="302"/>
        <v>0</v>
      </c>
      <c r="GD208" s="581">
        <f t="shared" si="303"/>
        <v>20</v>
      </c>
      <c r="GE208" s="581">
        <f t="shared" si="304"/>
        <v>0</v>
      </c>
      <c r="GF208" s="581">
        <f t="shared" si="305"/>
        <v>-20</v>
      </c>
      <c r="GG208" s="581">
        <f t="shared" si="306"/>
        <v>0</v>
      </c>
      <c r="GH208" s="581">
        <f t="shared" si="307"/>
        <v>20</v>
      </c>
      <c r="GI208" s="581">
        <f t="shared" si="308"/>
        <v>0</v>
      </c>
      <c r="GJ208" s="581">
        <f t="shared" si="309"/>
        <v>-20</v>
      </c>
      <c r="GK208" s="581">
        <f t="shared" si="310"/>
        <v>0</v>
      </c>
      <c r="GL208" s="581">
        <f t="shared" si="311"/>
        <v>20</v>
      </c>
      <c r="GM208" s="581">
        <f t="shared" si="312"/>
        <v>0</v>
      </c>
      <c r="GN208" s="581">
        <f t="shared" si="313"/>
        <v>-20</v>
      </c>
      <c r="GO208" s="581">
        <f t="shared" si="314"/>
        <v>0</v>
      </c>
      <c r="GP208" s="581">
        <f t="shared" si="315"/>
        <v>20</v>
      </c>
      <c r="GQ208" s="581">
        <f t="shared" si="316"/>
        <v>0</v>
      </c>
      <c r="GR208" s="581">
        <f t="shared" si="317"/>
        <v>-20</v>
      </c>
      <c r="GS208" s="581">
        <f t="shared" si="318"/>
        <v>0</v>
      </c>
      <c r="GT208" s="581">
        <f t="shared" si="319"/>
        <v>20</v>
      </c>
      <c r="GU208" s="581">
        <f t="shared" si="320"/>
        <v>0</v>
      </c>
      <c r="GV208" s="581">
        <f t="shared" si="321"/>
        <v>-20</v>
      </c>
      <c r="GW208" s="581">
        <f t="shared" si="322"/>
        <v>0</v>
      </c>
      <c r="GX208" s="581">
        <f t="shared" si="323"/>
        <v>20</v>
      </c>
      <c r="GY208" s="581">
        <f t="shared" si="324"/>
        <v>0</v>
      </c>
    </row>
    <row r="209" spans="1:207" ht="31.5" thickTop="1" thickBot="1" x14ac:dyDescent="0.3">
      <c r="A209" s="581">
        <v>2080</v>
      </c>
      <c r="B209" s="584" t="s">
        <v>141</v>
      </c>
      <c r="C209" s="581">
        <f t="shared" si="399"/>
        <v>26</v>
      </c>
      <c r="D209" s="581">
        <f t="shared" si="325"/>
        <v>2615</v>
      </c>
      <c r="E209" s="581">
        <v>2080</v>
      </c>
      <c r="F209" s="581">
        <f t="shared" si="398"/>
        <v>15</v>
      </c>
      <c r="G209" s="582" t="str">
        <f t="shared" si="300"/>
        <v>Blanc  scintillant</v>
      </c>
      <c r="H209" s="581">
        <v>20</v>
      </c>
      <c r="I209" s="581">
        <v>0</v>
      </c>
      <c r="J209" s="581">
        <v>-20</v>
      </c>
      <c r="K209" s="581">
        <v>0</v>
      </c>
      <c r="L209" s="581">
        <f t="shared" si="326"/>
        <v>20</v>
      </c>
      <c r="M209" s="581">
        <f t="shared" si="327"/>
        <v>0</v>
      </c>
      <c r="N209" s="581">
        <f t="shared" si="328"/>
        <v>-20</v>
      </c>
      <c r="O209" s="581">
        <f t="shared" si="329"/>
        <v>0</v>
      </c>
      <c r="P209" s="581">
        <f t="shared" si="330"/>
        <v>20</v>
      </c>
      <c r="Q209" s="581">
        <f t="shared" si="331"/>
        <v>0</v>
      </c>
      <c r="R209" s="581">
        <f t="shared" si="332"/>
        <v>-20</v>
      </c>
      <c r="S209" s="581">
        <f t="shared" si="333"/>
        <v>0</v>
      </c>
      <c r="T209" s="581">
        <f t="shared" si="334"/>
        <v>20</v>
      </c>
      <c r="U209" s="581">
        <f t="shared" si="335"/>
        <v>0</v>
      </c>
      <c r="V209" s="581">
        <f t="shared" si="336"/>
        <v>-20</v>
      </c>
      <c r="W209" s="581">
        <f t="shared" si="337"/>
        <v>0</v>
      </c>
      <c r="X209" s="581">
        <f t="shared" si="338"/>
        <v>20</v>
      </c>
      <c r="Y209" s="581">
        <f t="shared" si="339"/>
        <v>0</v>
      </c>
      <c r="Z209" s="581">
        <f t="shared" si="340"/>
        <v>-20</v>
      </c>
      <c r="AA209" s="581">
        <f t="shared" si="341"/>
        <v>0</v>
      </c>
      <c r="AB209" s="581">
        <f t="shared" si="342"/>
        <v>20</v>
      </c>
      <c r="AC209" s="581">
        <f t="shared" si="343"/>
        <v>0</v>
      </c>
      <c r="AD209" s="581">
        <f t="shared" si="344"/>
        <v>-20</v>
      </c>
      <c r="AE209" s="581">
        <f t="shared" si="345"/>
        <v>0</v>
      </c>
      <c r="AF209" s="581">
        <f t="shared" si="346"/>
        <v>20</v>
      </c>
      <c r="AG209" s="581">
        <f t="shared" si="347"/>
        <v>0</v>
      </c>
      <c r="AH209" s="581">
        <f t="shared" si="348"/>
        <v>-20</v>
      </c>
      <c r="AI209" s="581">
        <f t="shared" si="349"/>
        <v>0</v>
      </c>
      <c r="AJ209" s="581">
        <f t="shared" si="350"/>
        <v>20</v>
      </c>
      <c r="AK209" s="581">
        <f t="shared" si="351"/>
        <v>0</v>
      </c>
      <c r="AL209" s="581">
        <f t="shared" si="352"/>
        <v>-20</v>
      </c>
      <c r="AM209" s="581">
        <f t="shared" si="353"/>
        <v>0</v>
      </c>
      <c r="AN209" s="581">
        <f t="shared" si="354"/>
        <v>20</v>
      </c>
      <c r="AO209" s="581">
        <f t="shared" si="355"/>
        <v>0</v>
      </c>
      <c r="AP209" s="581">
        <f t="shared" si="356"/>
        <v>-20</v>
      </c>
      <c r="AQ209" s="581">
        <f t="shared" si="357"/>
        <v>0</v>
      </c>
      <c r="AR209" s="581">
        <f t="shared" si="358"/>
        <v>20</v>
      </c>
      <c r="AS209" s="581">
        <f t="shared" si="359"/>
        <v>0</v>
      </c>
      <c r="AT209" s="581">
        <f t="shared" si="360"/>
        <v>-20</v>
      </c>
      <c r="AU209" s="581">
        <f t="shared" si="361"/>
        <v>0</v>
      </c>
      <c r="AV209" s="581">
        <f t="shared" si="362"/>
        <v>20</v>
      </c>
      <c r="AW209" s="581">
        <f t="shared" si="363"/>
        <v>0</v>
      </c>
      <c r="AX209" s="581">
        <f t="shared" si="364"/>
        <v>-20</v>
      </c>
      <c r="AY209" s="581">
        <f t="shared" si="365"/>
        <v>0</v>
      </c>
      <c r="AZ209" s="581">
        <f t="shared" si="366"/>
        <v>20</v>
      </c>
      <c r="BA209" s="581">
        <f t="shared" si="367"/>
        <v>0</v>
      </c>
      <c r="BB209" s="581">
        <f t="shared" si="368"/>
        <v>-20</v>
      </c>
      <c r="BC209" s="581">
        <f t="shared" si="369"/>
        <v>0</v>
      </c>
      <c r="BD209" s="581">
        <f t="shared" si="370"/>
        <v>20</v>
      </c>
      <c r="BE209" s="581">
        <f t="shared" si="371"/>
        <v>0</v>
      </c>
      <c r="BF209" s="581">
        <f>H209*((Resultat_liste!$M211+20)/20)+Resultat_liste!$J211</f>
        <v>26</v>
      </c>
      <c r="BG209" s="581">
        <f>I209*((Resultat_liste!$M211+20)/20)+Resultat_liste!$J211</f>
        <v>2</v>
      </c>
      <c r="BH209" s="581">
        <f>J209*((Resultat_liste!$M211+20)/20)+Resultat_liste!$J211</f>
        <v>-22</v>
      </c>
      <c r="BI209" s="581">
        <f>K209*((Resultat_liste!$M211+20)/20)+Resultat_liste!$J211</f>
        <v>2</v>
      </c>
      <c r="BJ209" s="581">
        <f>L209*((Resultat_liste!$M211+20)/20)+Resultat_liste!$J211</f>
        <v>26</v>
      </c>
      <c r="BK209" s="581">
        <f>M209*((Resultat_liste!$M211+20)/20)+Resultat_liste!$J211</f>
        <v>2</v>
      </c>
      <c r="BL209" s="581">
        <f>N209*((Resultat_liste!$M211+20)/20)+Resultat_liste!$J211</f>
        <v>-22</v>
      </c>
      <c r="BM209" s="581">
        <f>O209*((Resultat_liste!$M211+20)/20)+Resultat_liste!$J211</f>
        <v>2</v>
      </c>
      <c r="BN209" s="581">
        <f>P209*((Resultat_liste!$M211+20)/20)+Resultat_liste!$J211</f>
        <v>26</v>
      </c>
      <c r="BO209" s="581">
        <f>Q209*((Resultat_liste!$M211+20)/20)+Resultat_liste!$J211</f>
        <v>2</v>
      </c>
      <c r="BP209" s="581">
        <f>R209*((Resultat_liste!$M211+20)/20)+Resultat_liste!$J211</f>
        <v>-22</v>
      </c>
      <c r="BQ209" s="581">
        <f>S209*((Resultat_liste!$M211+20)/20)+Resultat_liste!$J211</f>
        <v>2</v>
      </c>
      <c r="BR209" s="581">
        <f>T209*((Resultat_liste!$M211+20)/20)+Resultat_liste!$J211</f>
        <v>26</v>
      </c>
      <c r="BS209" s="581">
        <f>U209*((Resultat_liste!$M211+20)/20)+Resultat_liste!$J211</f>
        <v>2</v>
      </c>
      <c r="BT209" s="581">
        <f>V209*((Resultat_liste!$M211+20)/20)+Resultat_liste!$J211</f>
        <v>-22</v>
      </c>
      <c r="BU209" s="581">
        <f>W209*((Resultat_liste!$M211+20)/20)+Resultat_liste!$J211</f>
        <v>2</v>
      </c>
      <c r="BV209" s="581">
        <f>X209*((Resultat_liste!$M211+20)/20)+Resultat_liste!$J211</f>
        <v>26</v>
      </c>
      <c r="BW209" s="581">
        <f>Y209*((Resultat_liste!$M211+20)/20)+Resultat_liste!$J211</f>
        <v>2</v>
      </c>
      <c r="BX209" s="581">
        <f>Z209*((Resultat_liste!$M211+20)/20)+Resultat_liste!$J211</f>
        <v>-22</v>
      </c>
      <c r="BY209" s="581">
        <f>AA209*((Resultat_liste!$M211+20)/20)+Resultat_liste!$J211</f>
        <v>2</v>
      </c>
      <c r="BZ209" s="581">
        <f>AB209*((Resultat_liste!$M211+20)/20)+Resultat_liste!$J211</f>
        <v>26</v>
      </c>
      <c r="CA209" s="581">
        <f>AC209*((Resultat_liste!$M211+20)/20)+Resultat_liste!$J211</f>
        <v>2</v>
      </c>
      <c r="CB209" s="581">
        <f>AD209*((Resultat_liste!$M211+20)/20)+Resultat_liste!$J211</f>
        <v>-22</v>
      </c>
      <c r="CC209" s="581">
        <f>AE209*((Resultat_liste!$M211+20)/20)+Resultat_liste!$J211</f>
        <v>2</v>
      </c>
      <c r="CD209" s="581">
        <f>AF209*((Resultat_liste!$M211+20)/20)+Resultat_liste!$J211</f>
        <v>26</v>
      </c>
      <c r="CE209" s="581">
        <f>AG209*((Resultat_liste!$M211+20)/20)+Resultat_liste!$J211</f>
        <v>2</v>
      </c>
      <c r="CF209" s="581">
        <f>AH209*((Resultat_liste!$M211+20)/20)+Resultat_liste!$J211</f>
        <v>-22</v>
      </c>
      <c r="CG209" s="581">
        <f>AI209*((Resultat_liste!$M211+20)/20)+Resultat_liste!$J211</f>
        <v>2</v>
      </c>
      <c r="CH209" s="581">
        <f>AJ209*((Resultat_liste!$M211+20)/20)+Resultat_liste!$J211</f>
        <v>26</v>
      </c>
      <c r="CI209" s="581">
        <f>AK209*((Resultat_liste!$M211+20)/20)+Resultat_liste!$J211</f>
        <v>2</v>
      </c>
      <c r="CJ209" s="581">
        <f>AL209*((Resultat_liste!$M211+20)/20)+Resultat_liste!$J211</f>
        <v>-22</v>
      </c>
      <c r="CK209" s="581">
        <f>AM209*((Resultat_liste!$M211+20)/20)+Resultat_liste!$J211</f>
        <v>2</v>
      </c>
      <c r="CL209" s="581">
        <f>AN209*((Resultat_liste!$M211+20)/20)+Resultat_liste!$J211</f>
        <v>26</v>
      </c>
      <c r="CM209" s="581">
        <f>AO209*((Resultat_liste!$M211+20)/20)+Resultat_liste!$J211</f>
        <v>2</v>
      </c>
      <c r="CN209" s="581">
        <f>AP209*((Resultat_liste!$M211+20)/20)+Resultat_liste!$J211</f>
        <v>-22</v>
      </c>
      <c r="CO209" s="581">
        <f>AQ209*((Resultat_liste!$M211+20)/20)+Resultat_liste!$J211</f>
        <v>2</v>
      </c>
      <c r="CP209" s="581">
        <f>AR209*((Resultat_liste!$M211+20)/20)+Resultat_liste!$J211</f>
        <v>26</v>
      </c>
      <c r="CQ209" s="581">
        <f>AS209*((Resultat_liste!$M211+20)/20)+Resultat_liste!$J211</f>
        <v>2</v>
      </c>
      <c r="CR209" s="581">
        <f>AT209*((Resultat_liste!$M211+20)/20)+Resultat_liste!$J211</f>
        <v>-22</v>
      </c>
      <c r="CS209" s="581">
        <f>AU209*((Resultat_liste!$M211+20)/20)+Resultat_liste!$J211</f>
        <v>2</v>
      </c>
      <c r="CT209" s="581">
        <f>AV209*((Resultat_liste!$M211+20)/20)+Resultat_liste!$J211</f>
        <v>26</v>
      </c>
      <c r="CU209" s="581">
        <f>AW209*((Resultat_liste!$M211+20)/20)+Resultat_liste!$J211</f>
        <v>2</v>
      </c>
      <c r="CV209" s="581">
        <f>AX209*((Resultat_liste!$M211+20)/20)+Resultat_liste!$J211</f>
        <v>-22</v>
      </c>
      <c r="CW209" s="581">
        <f>AY209*((Resultat_liste!$M211+20)/20)+Resultat_liste!$J211</f>
        <v>2</v>
      </c>
      <c r="CX209" s="581">
        <f>AZ209*((Resultat_liste!$M211+20)/20)+Resultat_liste!$J211</f>
        <v>26</v>
      </c>
      <c r="CY209" s="581">
        <f>BA209*((Resultat_liste!$M211+20)/20)+Resultat_liste!$J211</f>
        <v>2</v>
      </c>
      <c r="CZ209" s="581">
        <f>BB209*((Resultat_liste!$M211+20)/20)+Resultat_liste!$J211</f>
        <v>-22</v>
      </c>
      <c r="DA209" s="581">
        <f>BC209*((Resultat_liste!$M211+20)/20)+Resultat_liste!$J211</f>
        <v>2</v>
      </c>
      <c r="DB209" s="581">
        <f>BD209*((Resultat_liste!$M211+20)/20)+Resultat_liste!$J211</f>
        <v>26</v>
      </c>
      <c r="DC209" s="581">
        <f>BE209*((Resultat_liste!$M211+20)/20)+Resultat_liste!$J211</f>
        <v>2</v>
      </c>
      <c r="DD209" s="581">
        <f>H209*((Resultat_liste!$Y211+20)/20)+Resultat_liste!$V211</f>
        <v>24</v>
      </c>
      <c r="DE209" s="581">
        <f>I209*((Resultat_liste!$Y211+20)/20)+Resultat_liste!$V211</f>
        <v>0</v>
      </c>
      <c r="DF209" s="581">
        <f>J209*((Resultat_liste!$Y211+20)/20)+Resultat_liste!$V211</f>
        <v>-24</v>
      </c>
      <c r="DG209" s="581">
        <f>K209*((Resultat_liste!$Y211+20)/20)+Resultat_liste!$V211</f>
        <v>0</v>
      </c>
      <c r="DH209" s="581">
        <f>L209*((Resultat_liste!$Y211+20)/20)+Resultat_liste!$V211</f>
        <v>24</v>
      </c>
      <c r="DI209" s="581">
        <f>M209*((Resultat_liste!$Y211+20)/20)+Resultat_liste!$V211</f>
        <v>0</v>
      </c>
      <c r="DJ209" s="581">
        <f>N209*((Resultat_liste!$Y211+20)/20)+Resultat_liste!$V211</f>
        <v>-24</v>
      </c>
      <c r="DK209" s="581">
        <f>O209*((Resultat_liste!$Y211+20)/20)+Resultat_liste!$V211</f>
        <v>0</v>
      </c>
      <c r="DL209" s="581">
        <f>P209*((Resultat_liste!$Y211+20)/20)+Resultat_liste!$V211</f>
        <v>24</v>
      </c>
      <c r="DM209" s="581">
        <f>Q209*((Resultat_liste!$Y211+20)/20)+Resultat_liste!$V211</f>
        <v>0</v>
      </c>
      <c r="DN209" s="581">
        <f>R209*((Resultat_liste!$Y211+20)/20)+Resultat_liste!$V211</f>
        <v>-24</v>
      </c>
      <c r="DO209" s="581">
        <f>S209*((Resultat_liste!$Y211+20)/20)+Resultat_liste!$V211</f>
        <v>0</v>
      </c>
      <c r="DP209" s="581">
        <f>T209*((Resultat_liste!$Y211+20)/20)+Resultat_liste!$V211</f>
        <v>24</v>
      </c>
      <c r="DQ209" s="581">
        <f>U209*((Resultat_liste!$Y211+20)/20)+Resultat_liste!$V211</f>
        <v>0</v>
      </c>
      <c r="DR209" s="581">
        <f>V209*((Resultat_liste!$Y211+20)/20)+Resultat_liste!$V211</f>
        <v>-24</v>
      </c>
      <c r="DS209" s="581">
        <f>W209*((Resultat_liste!$Y211+20)/20)+Resultat_liste!$V211</f>
        <v>0</v>
      </c>
      <c r="DT209" s="581">
        <f>X209*((Resultat_liste!$Y211+20)/20)+Resultat_liste!$V211</f>
        <v>24</v>
      </c>
      <c r="DU209" s="581">
        <f>Y209*((Resultat_liste!$Y211+20)/20)+Resultat_liste!$V211</f>
        <v>0</v>
      </c>
      <c r="DV209" s="581">
        <f>Z209*((Resultat_liste!$Y211+20)/20)+Resultat_liste!$V211</f>
        <v>-24</v>
      </c>
      <c r="DW209" s="581">
        <f>AA209*((Resultat_liste!$Y211+20)/20)+Resultat_liste!$V211</f>
        <v>0</v>
      </c>
      <c r="DX209" s="581">
        <f>AB209*((Resultat_liste!$Y211+20)/20)+Resultat_liste!$V211</f>
        <v>24</v>
      </c>
      <c r="DY209" s="581">
        <f>AC209*((Resultat_liste!$Y211+20)/20)+Resultat_liste!$V211</f>
        <v>0</v>
      </c>
      <c r="DZ209" s="581">
        <f>AD209*((Resultat_liste!$Y211+20)/20)+Resultat_liste!$V211</f>
        <v>-24</v>
      </c>
      <c r="EA209" s="581">
        <f>AE209*((Resultat_liste!$Y211+20)/20)+Resultat_liste!$V211</f>
        <v>0</v>
      </c>
      <c r="EB209" s="581">
        <f>AF209*((Resultat_liste!$Y211+20)/20)+Resultat_liste!$V211</f>
        <v>24</v>
      </c>
      <c r="EC209" s="581">
        <f>AG209*((Resultat_liste!$Y211+20)/20)+Resultat_liste!$V211</f>
        <v>0</v>
      </c>
      <c r="ED209" s="581">
        <f>AH209*((Resultat_liste!$Y211+20)/20)+Resultat_liste!$V211</f>
        <v>-24</v>
      </c>
      <c r="EE209" s="581">
        <f>AI209*((Resultat_liste!$Y211+20)/20)+Resultat_liste!$V211</f>
        <v>0</v>
      </c>
      <c r="EF209" s="581">
        <f>AJ209*((Resultat_liste!$Y211+20)/20)+Resultat_liste!$V211</f>
        <v>24</v>
      </c>
      <c r="EG209" s="581">
        <f>AK209*((Resultat_liste!$Y211+20)/20)+Resultat_liste!$V211</f>
        <v>0</v>
      </c>
      <c r="EH209" s="581">
        <f>AL209*((Resultat_liste!$Y211+20)/20)+Resultat_liste!$V211</f>
        <v>-24</v>
      </c>
      <c r="EI209" s="581">
        <f>AM209*((Resultat_liste!$Y211+20)/20)+Resultat_liste!$V211</f>
        <v>0</v>
      </c>
      <c r="EJ209" s="581">
        <f>AN209*((Resultat_liste!$Y211+20)/20)+Resultat_liste!$V211</f>
        <v>24</v>
      </c>
      <c r="EK209" s="581">
        <f>AO209*((Resultat_liste!$Y211+20)/20)+Resultat_liste!$V211</f>
        <v>0</v>
      </c>
      <c r="EL209" s="581">
        <f>AP209*((Resultat_liste!$Y211+20)/20)+Resultat_liste!$V211</f>
        <v>-24</v>
      </c>
      <c r="EM209" s="581">
        <f>AQ209*((Resultat_liste!$Y211+20)/20)+Resultat_liste!$V211</f>
        <v>0</v>
      </c>
      <c r="EN209" s="581">
        <f>AR209*((Resultat_liste!$Y211+20)/20)+Resultat_liste!$V211</f>
        <v>24</v>
      </c>
      <c r="EO209" s="581">
        <f>AS209*((Resultat_liste!$Y211+20)/20)+Resultat_liste!$V211</f>
        <v>0</v>
      </c>
      <c r="EP209" s="581">
        <f>AT209*((Resultat_liste!$Y211+20)/20)+Resultat_liste!$V211</f>
        <v>-24</v>
      </c>
      <c r="EQ209" s="581">
        <f>AU209*((Resultat_liste!$Y211+20)/20)+Resultat_liste!$V211</f>
        <v>0</v>
      </c>
      <c r="ER209" s="581">
        <f>AV209*((Resultat_liste!$Y211+20)/20)+Resultat_liste!$V211</f>
        <v>24</v>
      </c>
      <c r="ES209" s="581">
        <f>AW209*((Resultat_liste!$Y211+20)/20)+Resultat_liste!$V211</f>
        <v>0</v>
      </c>
      <c r="ET209" s="581">
        <f>AX209*((Resultat_liste!$Y211+20)/20)+Resultat_liste!$V211</f>
        <v>-24</v>
      </c>
      <c r="EU209" s="581">
        <f>AY209*((Resultat_liste!$Y211+20)/20)+Resultat_liste!$V211</f>
        <v>0</v>
      </c>
      <c r="EV209" s="581">
        <f>AZ209*((Resultat_liste!$Y211+20)/20)+Resultat_liste!$V211</f>
        <v>24</v>
      </c>
      <c r="EW209" s="581">
        <f>BA209*((Resultat_liste!$Y211+20)/20)+Resultat_liste!$V211</f>
        <v>0</v>
      </c>
      <c r="EX209" s="581">
        <f>BB209*((Resultat_liste!$Y211+20)/20)+Resultat_liste!$V211</f>
        <v>-24</v>
      </c>
      <c r="EY209" s="581">
        <f>BC209*((Resultat_liste!$Y211+20)/20)+Resultat_liste!$V211</f>
        <v>0</v>
      </c>
      <c r="EZ209" s="581">
        <f>BD209*((Resultat_liste!$Y211+20)/20)+Resultat_liste!$V211</f>
        <v>24</v>
      </c>
      <c r="FA209" s="581">
        <f>BE209*((Resultat_liste!$Y211+20)/20)+Resultat_liste!$V211</f>
        <v>0</v>
      </c>
      <c r="FB209" s="581">
        <f t="shared" si="372"/>
        <v>20</v>
      </c>
      <c r="FC209" s="581">
        <f t="shared" si="373"/>
        <v>0</v>
      </c>
      <c r="FD209" s="581">
        <f t="shared" si="374"/>
        <v>-20</v>
      </c>
      <c r="FE209" s="581">
        <f t="shared" si="375"/>
        <v>0</v>
      </c>
      <c r="FF209" s="581">
        <f t="shared" si="376"/>
        <v>20</v>
      </c>
      <c r="FG209" s="581">
        <f t="shared" si="377"/>
        <v>0</v>
      </c>
      <c r="FH209" s="581">
        <f t="shared" si="378"/>
        <v>-20</v>
      </c>
      <c r="FI209" s="581">
        <f t="shared" si="379"/>
        <v>0</v>
      </c>
      <c r="FJ209" s="581">
        <f t="shared" si="380"/>
        <v>20</v>
      </c>
      <c r="FK209" s="581">
        <f t="shared" si="381"/>
        <v>0</v>
      </c>
      <c r="FL209" s="581">
        <f t="shared" si="382"/>
        <v>-20</v>
      </c>
      <c r="FM209" s="581">
        <f t="shared" si="383"/>
        <v>0</v>
      </c>
      <c r="FN209" s="581">
        <f t="shared" si="384"/>
        <v>20</v>
      </c>
      <c r="FO209" s="581">
        <f t="shared" si="385"/>
        <v>0</v>
      </c>
      <c r="FP209" s="581">
        <f t="shared" si="386"/>
        <v>-20</v>
      </c>
      <c r="FQ209" s="581">
        <f t="shared" si="387"/>
        <v>0</v>
      </c>
      <c r="FR209" s="581">
        <f t="shared" si="388"/>
        <v>20</v>
      </c>
      <c r="FS209" s="581">
        <f t="shared" si="389"/>
        <v>0</v>
      </c>
      <c r="FT209" s="581">
        <f t="shared" si="390"/>
        <v>-20</v>
      </c>
      <c r="FU209" s="581">
        <f t="shared" si="391"/>
        <v>0</v>
      </c>
      <c r="FV209" s="581">
        <f t="shared" si="392"/>
        <v>20</v>
      </c>
      <c r="FW209" s="581">
        <f t="shared" si="393"/>
        <v>0</v>
      </c>
      <c r="FX209" s="581">
        <f t="shared" si="394"/>
        <v>-20</v>
      </c>
      <c r="FY209" s="581">
        <f t="shared" si="395"/>
        <v>0</v>
      </c>
      <c r="FZ209" s="581">
        <f t="shared" si="396"/>
        <v>20</v>
      </c>
      <c r="GA209" s="581">
        <f t="shared" si="397"/>
        <v>0</v>
      </c>
      <c r="GB209" s="581">
        <f t="shared" si="301"/>
        <v>-20</v>
      </c>
      <c r="GC209" s="581">
        <f t="shared" si="302"/>
        <v>0</v>
      </c>
      <c r="GD209" s="581">
        <f t="shared" si="303"/>
        <v>20</v>
      </c>
      <c r="GE209" s="581">
        <f t="shared" si="304"/>
        <v>0</v>
      </c>
      <c r="GF209" s="581">
        <f t="shared" si="305"/>
        <v>-20</v>
      </c>
      <c r="GG209" s="581">
        <f t="shared" si="306"/>
        <v>0</v>
      </c>
      <c r="GH209" s="581">
        <f t="shared" si="307"/>
        <v>20</v>
      </c>
      <c r="GI209" s="581">
        <f t="shared" si="308"/>
        <v>0</v>
      </c>
      <c r="GJ209" s="581">
        <f t="shared" si="309"/>
        <v>-20</v>
      </c>
      <c r="GK209" s="581">
        <f t="shared" si="310"/>
        <v>0</v>
      </c>
      <c r="GL209" s="581">
        <f t="shared" si="311"/>
        <v>20</v>
      </c>
      <c r="GM209" s="581">
        <f t="shared" si="312"/>
        <v>0</v>
      </c>
      <c r="GN209" s="581">
        <f t="shared" si="313"/>
        <v>-20</v>
      </c>
      <c r="GO209" s="581">
        <f t="shared" si="314"/>
        <v>0</v>
      </c>
      <c r="GP209" s="581">
        <f t="shared" si="315"/>
        <v>20</v>
      </c>
      <c r="GQ209" s="581">
        <f t="shared" si="316"/>
        <v>0</v>
      </c>
      <c r="GR209" s="581">
        <f t="shared" si="317"/>
        <v>-20</v>
      </c>
      <c r="GS209" s="581">
        <f t="shared" si="318"/>
        <v>0</v>
      </c>
      <c r="GT209" s="581">
        <f t="shared" si="319"/>
        <v>20</v>
      </c>
      <c r="GU209" s="581">
        <f t="shared" si="320"/>
        <v>0</v>
      </c>
      <c r="GV209" s="581">
        <f t="shared" si="321"/>
        <v>-20</v>
      </c>
      <c r="GW209" s="581">
        <f t="shared" si="322"/>
        <v>0</v>
      </c>
      <c r="GX209" s="581">
        <f t="shared" si="323"/>
        <v>20</v>
      </c>
      <c r="GY209" s="581">
        <f t="shared" si="324"/>
        <v>0</v>
      </c>
    </row>
    <row r="210" spans="1:207" ht="31.5" thickTop="1" thickBot="1" x14ac:dyDescent="0.3">
      <c r="A210" s="581">
        <v>2090</v>
      </c>
      <c r="B210" s="584" t="s">
        <v>141</v>
      </c>
      <c r="C210" s="581">
        <f t="shared" si="399"/>
        <v>26</v>
      </c>
      <c r="D210" s="581">
        <f t="shared" si="325"/>
        <v>2616</v>
      </c>
      <c r="E210" s="581">
        <v>2090</v>
      </c>
      <c r="F210" s="581">
        <f t="shared" si="398"/>
        <v>16</v>
      </c>
      <c r="G210" s="582" t="str">
        <f t="shared" si="300"/>
        <v>Blanc  scintillant</v>
      </c>
      <c r="H210" s="581">
        <v>20</v>
      </c>
      <c r="I210" s="581">
        <v>0</v>
      </c>
      <c r="J210" s="581">
        <v>-20</v>
      </c>
      <c r="K210" s="581">
        <v>0</v>
      </c>
      <c r="L210" s="581">
        <f t="shared" si="326"/>
        <v>20</v>
      </c>
      <c r="M210" s="581">
        <f t="shared" si="327"/>
        <v>0</v>
      </c>
      <c r="N210" s="581">
        <f t="shared" si="328"/>
        <v>-20</v>
      </c>
      <c r="O210" s="581">
        <f t="shared" si="329"/>
        <v>0</v>
      </c>
      <c r="P210" s="581">
        <f t="shared" si="330"/>
        <v>20</v>
      </c>
      <c r="Q210" s="581">
        <f t="shared" si="331"/>
        <v>0</v>
      </c>
      <c r="R210" s="581">
        <f t="shared" si="332"/>
        <v>-20</v>
      </c>
      <c r="S210" s="581">
        <f t="shared" si="333"/>
        <v>0</v>
      </c>
      <c r="T210" s="581">
        <f t="shared" si="334"/>
        <v>20</v>
      </c>
      <c r="U210" s="581">
        <f t="shared" si="335"/>
        <v>0</v>
      </c>
      <c r="V210" s="581">
        <f t="shared" si="336"/>
        <v>-20</v>
      </c>
      <c r="W210" s="581">
        <f t="shared" si="337"/>
        <v>0</v>
      </c>
      <c r="X210" s="581">
        <f t="shared" si="338"/>
        <v>20</v>
      </c>
      <c r="Y210" s="581">
        <f t="shared" si="339"/>
        <v>0</v>
      </c>
      <c r="Z210" s="581">
        <f t="shared" si="340"/>
        <v>-20</v>
      </c>
      <c r="AA210" s="581">
        <f t="shared" si="341"/>
        <v>0</v>
      </c>
      <c r="AB210" s="581">
        <f t="shared" si="342"/>
        <v>20</v>
      </c>
      <c r="AC210" s="581">
        <f t="shared" si="343"/>
        <v>0</v>
      </c>
      <c r="AD210" s="581">
        <f t="shared" si="344"/>
        <v>-20</v>
      </c>
      <c r="AE210" s="581">
        <f t="shared" si="345"/>
        <v>0</v>
      </c>
      <c r="AF210" s="581">
        <f t="shared" si="346"/>
        <v>20</v>
      </c>
      <c r="AG210" s="581">
        <f t="shared" si="347"/>
        <v>0</v>
      </c>
      <c r="AH210" s="581">
        <f t="shared" si="348"/>
        <v>-20</v>
      </c>
      <c r="AI210" s="581">
        <f t="shared" si="349"/>
        <v>0</v>
      </c>
      <c r="AJ210" s="581">
        <f t="shared" si="350"/>
        <v>20</v>
      </c>
      <c r="AK210" s="581">
        <f t="shared" si="351"/>
        <v>0</v>
      </c>
      <c r="AL210" s="581">
        <f t="shared" si="352"/>
        <v>-20</v>
      </c>
      <c r="AM210" s="581">
        <f t="shared" si="353"/>
        <v>0</v>
      </c>
      <c r="AN210" s="581">
        <f t="shared" si="354"/>
        <v>20</v>
      </c>
      <c r="AO210" s="581">
        <f t="shared" si="355"/>
        <v>0</v>
      </c>
      <c r="AP210" s="581">
        <f t="shared" si="356"/>
        <v>-20</v>
      </c>
      <c r="AQ210" s="581">
        <f t="shared" si="357"/>
        <v>0</v>
      </c>
      <c r="AR210" s="581">
        <f t="shared" si="358"/>
        <v>20</v>
      </c>
      <c r="AS210" s="581">
        <f t="shared" si="359"/>
        <v>0</v>
      </c>
      <c r="AT210" s="581">
        <f t="shared" si="360"/>
        <v>-20</v>
      </c>
      <c r="AU210" s="581">
        <f t="shared" si="361"/>
        <v>0</v>
      </c>
      <c r="AV210" s="581">
        <f t="shared" si="362"/>
        <v>20</v>
      </c>
      <c r="AW210" s="581">
        <f t="shared" si="363"/>
        <v>0</v>
      </c>
      <c r="AX210" s="581">
        <f t="shared" si="364"/>
        <v>-20</v>
      </c>
      <c r="AY210" s="581">
        <f t="shared" si="365"/>
        <v>0</v>
      </c>
      <c r="AZ210" s="581">
        <f t="shared" si="366"/>
        <v>20</v>
      </c>
      <c r="BA210" s="581">
        <f t="shared" si="367"/>
        <v>0</v>
      </c>
      <c r="BB210" s="581">
        <f t="shared" si="368"/>
        <v>-20</v>
      </c>
      <c r="BC210" s="581">
        <f t="shared" si="369"/>
        <v>0</v>
      </c>
      <c r="BD210" s="581">
        <f t="shared" si="370"/>
        <v>20</v>
      </c>
      <c r="BE210" s="581">
        <f t="shared" si="371"/>
        <v>0</v>
      </c>
      <c r="BF210" s="581">
        <f>H210*((Resultat_liste!$M212+20)/20)+Resultat_liste!$J212</f>
        <v>20</v>
      </c>
      <c r="BG210" s="581">
        <f>I210*((Resultat_liste!$M212+20)/20)+Resultat_liste!$J212</f>
        <v>-6</v>
      </c>
      <c r="BH210" s="581">
        <f>J210*((Resultat_liste!$M212+20)/20)+Resultat_liste!$J212</f>
        <v>-32</v>
      </c>
      <c r="BI210" s="581">
        <f>K210*((Resultat_liste!$M212+20)/20)+Resultat_liste!$J212</f>
        <v>-6</v>
      </c>
      <c r="BJ210" s="581">
        <f>L210*((Resultat_liste!$M212+20)/20)+Resultat_liste!$J212</f>
        <v>20</v>
      </c>
      <c r="BK210" s="581">
        <f>M210*((Resultat_liste!$M212+20)/20)+Resultat_liste!$J212</f>
        <v>-6</v>
      </c>
      <c r="BL210" s="581">
        <f>N210*((Resultat_liste!$M212+20)/20)+Resultat_liste!$J212</f>
        <v>-32</v>
      </c>
      <c r="BM210" s="581">
        <f>O210*((Resultat_liste!$M212+20)/20)+Resultat_liste!$J212</f>
        <v>-6</v>
      </c>
      <c r="BN210" s="581">
        <f>P210*((Resultat_liste!$M212+20)/20)+Resultat_liste!$J212</f>
        <v>20</v>
      </c>
      <c r="BO210" s="581">
        <f>Q210*((Resultat_liste!$M212+20)/20)+Resultat_liste!$J212</f>
        <v>-6</v>
      </c>
      <c r="BP210" s="581">
        <f>R210*((Resultat_liste!$M212+20)/20)+Resultat_liste!$J212</f>
        <v>-32</v>
      </c>
      <c r="BQ210" s="581">
        <f>S210*((Resultat_liste!$M212+20)/20)+Resultat_liste!$J212</f>
        <v>-6</v>
      </c>
      <c r="BR210" s="581">
        <f>T210*((Resultat_liste!$M212+20)/20)+Resultat_liste!$J212</f>
        <v>20</v>
      </c>
      <c r="BS210" s="581">
        <f>U210*((Resultat_liste!$M212+20)/20)+Resultat_liste!$J212</f>
        <v>-6</v>
      </c>
      <c r="BT210" s="581">
        <f>V210*((Resultat_liste!$M212+20)/20)+Resultat_liste!$J212</f>
        <v>-32</v>
      </c>
      <c r="BU210" s="581">
        <f>W210*((Resultat_liste!$M212+20)/20)+Resultat_liste!$J212</f>
        <v>-6</v>
      </c>
      <c r="BV210" s="581">
        <f>X210*((Resultat_liste!$M212+20)/20)+Resultat_liste!$J212</f>
        <v>20</v>
      </c>
      <c r="BW210" s="581">
        <f>Y210*((Resultat_liste!$M212+20)/20)+Resultat_liste!$J212</f>
        <v>-6</v>
      </c>
      <c r="BX210" s="581">
        <f>Z210*((Resultat_liste!$M212+20)/20)+Resultat_liste!$J212</f>
        <v>-32</v>
      </c>
      <c r="BY210" s="581">
        <f>AA210*((Resultat_liste!$M212+20)/20)+Resultat_liste!$J212</f>
        <v>-6</v>
      </c>
      <c r="BZ210" s="581">
        <f>AB210*((Resultat_liste!$M212+20)/20)+Resultat_liste!$J212</f>
        <v>20</v>
      </c>
      <c r="CA210" s="581">
        <f>AC210*((Resultat_liste!$M212+20)/20)+Resultat_liste!$J212</f>
        <v>-6</v>
      </c>
      <c r="CB210" s="581">
        <f>AD210*((Resultat_liste!$M212+20)/20)+Resultat_liste!$J212</f>
        <v>-32</v>
      </c>
      <c r="CC210" s="581">
        <f>AE210*((Resultat_liste!$M212+20)/20)+Resultat_liste!$J212</f>
        <v>-6</v>
      </c>
      <c r="CD210" s="581">
        <f>AF210*((Resultat_liste!$M212+20)/20)+Resultat_liste!$J212</f>
        <v>20</v>
      </c>
      <c r="CE210" s="581">
        <f>AG210*((Resultat_liste!$M212+20)/20)+Resultat_liste!$J212</f>
        <v>-6</v>
      </c>
      <c r="CF210" s="581">
        <f>AH210*((Resultat_liste!$M212+20)/20)+Resultat_liste!$J212</f>
        <v>-32</v>
      </c>
      <c r="CG210" s="581">
        <f>AI210*((Resultat_liste!$M212+20)/20)+Resultat_liste!$J212</f>
        <v>-6</v>
      </c>
      <c r="CH210" s="581">
        <f>AJ210*((Resultat_liste!$M212+20)/20)+Resultat_liste!$J212</f>
        <v>20</v>
      </c>
      <c r="CI210" s="581">
        <f>AK210*((Resultat_liste!$M212+20)/20)+Resultat_liste!$J212</f>
        <v>-6</v>
      </c>
      <c r="CJ210" s="581">
        <f>AL210*((Resultat_liste!$M212+20)/20)+Resultat_liste!$J212</f>
        <v>-32</v>
      </c>
      <c r="CK210" s="581">
        <f>AM210*((Resultat_liste!$M212+20)/20)+Resultat_liste!$J212</f>
        <v>-6</v>
      </c>
      <c r="CL210" s="581">
        <f>AN210*((Resultat_liste!$M212+20)/20)+Resultat_liste!$J212</f>
        <v>20</v>
      </c>
      <c r="CM210" s="581">
        <f>AO210*((Resultat_liste!$M212+20)/20)+Resultat_liste!$J212</f>
        <v>-6</v>
      </c>
      <c r="CN210" s="581">
        <f>AP210*((Resultat_liste!$M212+20)/20)+Resultat_liste!$J212</f>
        <v>-32</v>
      </c>
      <c r="CO210" s="581">
        <f>AQ210*((Resultat_liste!$M212+20)/20)+Resultat_liste!$J212</f>
        <v>-6</v>
      </c>
      <c r="CP210" s="581">
        <f>AR210*((Resultat_liste!$M212+20)/20)+Resultat_liste!$J212</f>
        <v>20</v>
      </c>
      <c r="CQ210" s="581">
        <f>AS210*((Resultat_liste!$M212+20)/20)+Resultat_liste!$J212</f>
        <v>-6</v>
      </c>
      <c r="CR210" s="581">
        <f>AT210*((Resultat_liste!$M212+20)/20)+Resultat_liste!$J212</f>
        <v>-32</v>
      </c>
      <c r="CS210" s="581">
        <f>AU210*((Resultat_liste!$M212+20)/20)+Resultat_liste!$J212</f>
        <v>-6</v>
      </c>
      <c r="CT210" s="581">
        <f>AV210*((Resultat_liste!$M212+20)/20)+Resultat_liste!$J212</f>
        <v>20</v>
      </c>
      <c r="CU210" s="581">
        <f>AW210*((Resultat_liste!$M212+20)/20)+Resultat_liste!$J212</f>
        <v>-6</v>
      </c>
      <c r="CV210" s="581">
        <f>AX210*((Resultat_liste!$M212+20)/20)+Resultat_liste!$J212</f>
        <v>-32</v>
      </c>
      <c r="CW210" s="581">
        <f>AY210*((Resultat_liste!$M212+20)/20)+Resultat_liste!$J212</f>
        <v>-6</v>
      </c>
      <c r="CX210" s="581">
        <f>AZ210*((Resultat_liste!$M212+20)/20)+Resultat_liste!$J212</f>
        <v>20</v>
      </c>
      <c r="CY210" s="581">
        <f>BA210*((Resultat_liste!$M212+20)/20)+Resultat_liste!$J212</f>
        <v>-6</v>
      </c>
      <c r="CZ210" s="581">
        <f>BB210*((Resultat_liste!$M212+20)/20)+Resultat_liste!$J212</f>
        <v>-32</v>
      </c>
      <c r="DA210" s="581">
        <f>BC210*((Resultat_liste!$M212+20)/20)+Resultat_liste!$J212</f>
        <v>-6</v>
      </c>
      <c r="DB210" s="581">
        <f>BD210*((Resultat_liste!$M212+20)/20)+Resultat_liste!$J212</f>
        <v>20</v>
      </c>
      <c r="DC210" s="581">
        <f>BE210*((Resultat_liste!$M212+20)/20)+Resultat_liste!$J212</f>
        <v>-6</v>
      </c>
      <c r="DD210" s="581">
        <f>H210*((Resultat_liste!$Y212+20)/20)+Resultat_liste!$V212</f>
        <v>24</v>
      </c>
      <c r="DE210" s="581">
        <f>I210*((Resultat_liste!$Y212+20)/20)+Resultat_liste!$V212</f>
        <v>0</v>
      </c>
      <c r="DF210" s="581">
        <f>J210*((Resultat_liste!$Y212+20)/20)+Resultat_liste!$V212</f>
        <v>-24</v>
      </c>
      <c r="DG210" s="581">
        <f>K210*((Resultat_liste!$Y212+20)/20)+Resultat_liste!$V212</f>
        <v>0</v>
      </c>
      <c r="DH210" s="581">
        <f>L210*((Resultat_liste!$Y212+20)/20)+Resultat_liste!$V212</f>
        <v>24</v>
      </c>
      <c r="DI210" s="581">
        <f>M210*((Resultat_liste!$Y212+20)/20)+Resultat_liste!$V212</f>
        <v>0</v>
      </c>
      <c r="DJ210" s="581">
        <f>N210*((Resultat_liste!$Y212+20)/20)+Resultat_liste!$V212</f>
        <v>-24</v>
      </c>
      <c r="DK210" s="581">
        <f>O210*((Resultat_liste!$Y212+20)/20)+Resultat_liste!$V212</f>
        <v>0</v>
      </c>
      <c r="DL210" s="581">
        <f>P210*((Resultat_liste!$Y212+20)/20)+Resultat_liste!$V212</f>
        <v>24</v>
      </c>
      <c r="DM210" s="581">
        <f>Q210*((Resultat_liste!$Y212+20)/20)+Resultat_liste!$V212</f>
        <v>0</v>
      </c>
      <c r="DN210" s="581">
        <f>R210*((Resultat_liste!$Y212+20)/20)+Resultat_liste!$V212</f>
        <v>-24</v>
      </c>
      <c r="DO210" s="581">
        <f>S210*((Resultat_liste!$Y212+20)/20)+Resultat_liste!$V212</f>
        <v>0</v>
      </c>
      <c r="DP210" s="581">
        <f>T210*((Resultat_liste!$Y212+20)/20)+Resultat_liste!$V212</f>
        <v>24</v>
      </c>
      <c r="DQ210" s="581">
        <f>U210*((Resultat_liste!$Y212+20)/20)+Resultat_liste!$V212</f>
        <v>0</v>
      </c>
      <c r="DR210" s="581">
        <f>V210*((Resultat_liste!$Y212+20)/20)+Resultat_liste!$V212</f>
        <v>-24</v>
      </c>
      <c r="DS210" s="581">
        <f>W210*((Resultat_liste!$Y212+20)/20)+Resultat_liste!$V212</f>
        <v>0</v>
      </c>
      <c r="DT210" s="581">
        <f>X210*((Resultat_liste!$Y212+20)/20)+Resultat_liste!$V212</f>
        <v>24</v>
      </c>
      <c r="DU210" s="581">
        <f>Y210*((Resultat_liste!$Y212+20)/20)+Resultat_liste!$V212</f>
        <v>0</v>
      </c>
      <c r="DV210" s="581">
        <f>Z210*((Resultat_liste!$Y212+20)/20)+Resultat_liste!$V212</f>
        <v>-24</v>
      </c>
      <c r="DW210" s="581">
        <f>AA210*((Resultat_liste!$Y212+20)/20)+Resultat_liste!$V212</f>
        <v>0</v>
      </c>
      <c r="DX210" s="581">
        <f>AB210*((Resultat_liste!$Y212+20)/20)+Resultat_liste!$V212</f>
        <v>24</v>
      </c>
      <c r="DY210" s="581">
        <f>AC210*((Resultat_liste!$Y212+20)/20)+Resultat_liste!$V212</f>
        <v>0</v>
      </c>
      <c r="DZ210" s="581">
        <f>AD210*((Resultat_liste!$Y212+20)/20)+Resultat_liste!$V212</f>
        <v>-24</v>
      </c>
      <c r="EA210" s="581">
        <f>AE210*((Resultat_liste!$Y212+20)/20)+Resultat_liste!$V212</f>
        <v>0</v>
      </c>
      <c r="EB210" s="581">
        <f>AF210*((Resultat_liste!$Y212+20)/20)+Resultat_liste!$V212</f>
        <v>24</v>
      </c>
      <c r="EC210" s="581">
        <f>AG210*((Resultat_liste!$Y212+20)/20)+Resultat_liste!$V212</f>
        <v>0</v>
      </c>
      <c r="ED210" s="581">
        <f>AH210*((Resultat_liste!$Y212+20)/20)+Resultat_liste!$V212</f>
        <v>-24</v>
      </c>
      <c r="EE210" s="581">
        <f>AI210*((Resultat_liste!$Y212+20)/20)+Resultat_liste!$V212</f>
        <v>0</v>
      </c>
      <c r="EF210" s="581">
        <f>AJ210*((Resultat_liste!$Y212+20)/20)+Resultat_liste!$V212</f>
        <v>24</v>
      </c>
      <c r="EG210" s="581">
        <f>AK210*((Resultat_liste!$Y212+20)/20)+Resultat_liste!$V212</f>
        <v>0</v>
      </c>
      <c r="EH210" s="581">
        <f>AL210*((Resultat_liste!$Y212+20)/20)+Resultat_liste!$V212</f>
        <v>-24</v>
      </c>
      <c r="EI210" s="581">
        <f>AM210*((Resultat_liste!$Y212+20)/20)+Resultat_liste!$V212</f>
        <v>0</v>
      </c>
      <c r="EJ210" s="581">
        <f>AN210*((Resultat_liste!$Y212+20)/20)+Resultat_liste!$V212</f>
        <v>24</v>
      </c>
      <c r="EK210" s="581">
        <f>AO210*((Resultat_liste!$Y212+20)/20)+Resultat_liste!$V212</f>
        <v>0</v>
      </c>
      <c r="EL210" s="581">
        <f>AP210*((Resultat_liste!$Y212+20)/20)+Resultat_liste!$V212</f>
        <v>-24</v>
      </c>
      <c r="EM210" s="581">
        <f>AQ210*((Resultat_liste!$Y212+20)/20)+Resultat_liste!$V212</f>
        <v>0</v>
      </c>
      <c r="EN210" s="581">
        <f>AR210*((Resultat_liste!$Y212+20)/20)+Resultat_liste!$V212</f>
        <v>24</v>
      </c>
      <c r="EO210" s="581">
        <f>AS210*((Resultat_liste!$Y212+20)/20)+Resultat_liste!$V212</f>
        <v>0</v>
      </c>
      <c r="EP210" s="581">
        <f>AT210*((Resultat_liste!$Y212+20)/20)+Resultat_liste!$V212</f>
        <v>-24</v>
      </c>
      <c r="EQ210" s="581">
        <f>AU210*((Resultat_liste!$Y212+20)/20)+Resultat_liste!$V212</f>
        <v>0</v>
      </c>
      <c r="ER210" s="581">
        <f>AV210*((Resultat_liste!$Y212+20)/20)+Resultat_liste!$V212</f>
        <v>24</v>
      </c>
      <c r="ES210" s="581">
        <f>AW210*((Resultat_liste!$Y212+20)/20)+Resultat_liste!$V212</f>
        <v>0</v>
      </c>
      <c r="ET210" s="581">
        <f>AX210*((Resultat_liste!$Y212+20)/20)+Resultat_liste!$V212</f>
        <v>-24</v>
      </c>
      <c r="EU210" s="581">
        <f>AY210*((Resultat_liste!$Y212+20)/20)+Resultat_liste!$V212</f>
        <v>0</v>
      </c>
      <c r="EV210" s="581">
        <f>AZ210*((Resultat_liste!$Y212+20)/20)+Resultat_liste!$V212</f>
        <v>24</v>
      </c>
      <c r="EW210" s="581">
        <f>BA210*((Resultat_liste!$Y212+20)/20)+Resultat_liste!$V212</f>
        <v>0</v>
      </c>
      <c r="EX210" s="581">
        <f>BB210*((Resultat_liste!$Y212+20)/20)+Resultat_liste!$V212</f>
        <v>-24</v>
      </c>
      <c r="EY210" s="581">
        <f>BC210*((Resultat_liste!$Y212+20)/20)+Resultat_liste!$V212</f>
        <v>0</v>
      </c>
      <c r="EZ210" s="581">
        <f>BD210*((Resultat_liste!$Y212+20)/20)+Resultat_liste!$V212</f>
        <v>24</v>
      </c>
      <c r="FA210" s="581">
        <f>BE210*((Resultat_liste!$Y212+20)/20)+Resultat_liste!$V212</f>
        <v>0</v>
      </c>
      <c r="FB210" s="581">
        <f t="shared" si="372"/>
        <v>20</v>
      </c>
      <c r="FC210" s="581">
        <f t="shared" si="373"/>
        <v>0</v>
      </c>
      <c r="FD210" s="581">
        <f t="shared" si="374"/>
        <v>-20</v>
      </c>
      <c r="FE210" s="581">
        <f t="shared" si="375"/>
        <v>0</v>
      </c>
      <c r="FF210" s="581">
        <f t="shared" si="376"/>
        <v>20</v>
      </c>
      <c r="FG210" s="581">
        <f t="shared" si="377"/>
        <v>0</v>
      </c>
      <c r="FH210" s="581">
        <f t="shared" si="378"/>
        <v>-20</v>
      </c>
      <c r="FI210" s="581">
        <f t="shared" si="379"/>
        <v>0</v>
      </c>
      <c r="FJ210" s="581">
        <f t="shared" si="380"/>
        <v>20</v>
      </c>
      <c r="FK210" s="581">
        <f t="shared" si="381"/>
        <v>0</v>
      </c>
      <c r="FL210" s="581">
        <f t="shared" si="382"/>
        <v>-20</v>
      </c>
      <c r="FM210" s="581">
        <f t="shared" si="383"/>
        <v>0</v>
      </c>
      <c r="FN210" s="581">
        <f t="shared" si="384"/>
        <v>20</v>
      </c>
      <c r="FO210" s="581">
        <f t="shared" si="385"/>
        <v>0</v>
      </c>
      <c r="FP210" s="581">
        <f t="shared" si="386"/>
        <v>-20</v>
      </c>
      <c r="FQ210" s="581">
        <f t="shared" si="387"/>
        <v>0</v>
      </c>
      <c r="FR210" s="581">
        <f t="shared" si="388"/>
        <v>20</v>
      </c>
      <c r="FS210" s="581">
        <f t="shared" si="389"/>
        <v>0</v>
      </c>
      <c r="FT210" s="581">
        <f t="shared" si="390"/>
        <v>-20</v>
      </c>
      <c r="FU210" s="581">
        <f t="shared" si="391"/>
        <v>0</v>
      </c>
      <c r="FV210" s="581">
        <f t="shared" si="392"/>
        <v>20</v>
      </c>
      <c r="FW210" s="581">
        <f t="shared" si="393"/>
        <v>0</v>
      </c>
      <c r="FX210" s="581">
        <f t="shared" si="394"/>
        <v>-20</v>
      </c>
      <c r="FY210" s="581">
        <f t="shared" si="395"/>
        <v>0</v>
      </c>
      <c r="FZ210" s="581">
        <f t="shared" si="396"/>
        <v>20</v>
      </c>
      <c r="GA210" s="581">
        <f t="shared" si="397"/>
        <v>0</v>
      </c>
      <c r="GB210" s="581">
        <f t="shared" si="301"/>
        <v>-20</v>
      </c>
      <c r="GC210" s="581">
        <f t="shared" si="302"/>
        <v>0</v>
      </c>
      <c r="GD210" s="581">
        <f t="shared" si="303"/>
        <v>20</v>
      </c>
      <c r="GE210" s="581">
        <f t="shared" si="304"/>
        <v>0</v>
      </c>
      <c r="GF210" s="581">
        <f t="shared" si="305"/>
        <v>-20</v>
      </c>
      <c r="GG210" s="581">
        <f t="shared" si="306"/>
        <v>0</v>
      </c>
      <c r="GH210" s="581">
        <f t="shared" si="307"/>
        <v>20</v>
      </c>
      <c r="GI210" s="581">
        <f t="shared" si="308"/>
        <v>0</v>
      </c>
      <c r="GJ210" s="581">
        <f t="shared" si="309"/>
        <v>-20</v>
      </c>
      <c r="GK210" s="581">
        <f t="shared" si="310"/>
        <v>0</v>
      </c>
      <c r="GL210" s="581">
        <f t="shared" si="311"/>
        <v>20</v>
      </c>
      <c r="GM210" s="581">
        <f t="shared" si="312"/>
        <v>0</v>
      </c>
      <c r="GN210" s="581">
        <f t="shared" si="313"/>
        <v>-20</v>
      </c>
      <c r="GO210" s="581">
        <f t="shared" si="314"/>
        <v>0</v>
      </c>
      <c r="GP210" s="581">
        <f t="shared" si="315"/>
        <v>20</v>
      </c>
      <c r="GQ210" s="581">
        <f t="shared" si="316"/>
        <v>0</v>
      </c>
      <c r="GR210" s="581">
        <f t="shared" si="317"/>
        <v>-20</v>
      </c>
      <c r="GS210" s="581">
        <f t="shared" si="318"/>
        <v>0</v>
      </c>
      <c r="GT210" s="581">
        <f t="shared" si="319"/>
        <v>20</v>
      </c>
      <c r="GU210" s="581">
        <f t="shared" si="320"/>
        <v>0</v>
      </c>
      <c r="GV210" s="581">
        <f t="shared" si="321"/>
        <v>-20</v>
      </c>
      <c r="GW210" s="581">
        <f t="shared" si="322"/>
        <v>0</v>
      </c>
      <c r="GX210" s="581">
        <f t="shared" si="323"/>
        <v>20</v>
      </c>
      <c r="GY210" s="581">
        <f t="shared" si="324"/>
        <v>0</v>
      </c>
    </row>
    <row r="211" spans="1:207" ht="31.5" thickTop="1" thickBot="1" x14ac:dyDescent="0.3">
      <c r="A211" s="581">
        <v>2100</v>
      </c>
      <c r="B211" s="584" t="s">
        <v>141</v>
      </c>
      <c r="C211" s="581">
        <f t="shared" si="399"/>
        <v>26</v>
      </c>
      <c r="D211" s="581">
        <f t="shared" si="325"/>
        <v>2617</v>
      </c>
      <c r="E211" s="581">
        <v>2100</v>
      </c>
      <c r="F211" s="581">
        <f t="shared" si="398"/>
        <v>17</v>
      </c>
      <c r="G211" s="582" t="str">
        <f t="shared" si="300"/>
        <v>Blanc  scintillant</v>
      </c>
      <c r="H211" s="581">
        <v>20</v>
      </c>
      <c r="I211" s="581">
        <v>0</v>
      </c>
      <c r="J211" s="581">
        <v>-20</v>
      </c>
      <c r="K211" s="581">
        <v>0</v>
      </c>
      <c r="L211" s="581">
        <f t="shared" si="326"/>
        <v>20</v>
      </c>
      <c r="M211" s="581">
        <f t="shared" si="327"/>
        <v>0</v>
      </c>
      <c r="N211" s="581">
        <f t="shared" si="328"/>
        <v>-20</v>
      </c>
      <c r="O211" s="581">
        <f t="shared" si="329"/>
        <v>0</v>
      </c>
      <c r="P211" s="581">
        <f t="shared" si="330"/>
        <v>20</v>
      </c>
      <c r="Q211" s="581">
        <f t="shared" si="331"/>
        <v>0</v>
      </c>
      <c r="R211" s="581">
        <f t="shared" si="332"/>
        <v>-20</v>
      </c>
      <c r="S211" s="581">
        <f t="shared" si="333"/>
        <v>0</v>
      </c>
      <c r="T211" s="581">
        <f t="shared" si="334"/>
        <v>20</v>
      </c>
      <c r="U211" s="581">
        <f t="shared" si="335"/>
        <v>0</v>
      </c>
      <c r="V211" s="581">
        <f t="shared" si="336"/>
        <v>-20</v>
      </c>
      <c r="W211" s="581">
        <f t="shared" si="337"/>
        <v>0</v>
      </c>
      <c r="X211" s="581">
        <f t="shared" si="338"/>
        <v>20</v>
      </c>
      <c r="Y211" s="581">
        <f t="shared" si="339"/>
        <v>0</v>
      </c>
      <c r="Z211" s="581">
        <f t="shared" si="340"/>
        <v>-20</v>
      </c>
      <c r="AA211" s="581">
        <f t="shared" si="341"/>
        <v>0</v>
      </c>
      <c r="AB211" s="581">
        <f t="shared" si="342"/>
        <v>20</v>
      </c>
      <c r="AC211" s="581">
        <f t="shared" si="343"/>
        <v>0</v>
      </c>
      <c r="AD211" s="581">
        <f t="shared" si="344"/>
        <v>-20</v>
      </c>
      <c r="AE211" s="581">
        <f t="shared" si="345"/>
        <v>0</v>
      </c>
      <c r="AF211" s="581">
        <f t="shared" si="346"/>
        <v>20</v>
      </c>
      <c r="AG211" s="581">
        <f t="shared" si="347"/>
        <v>0</v>
      </c>
      <c r="AH211" s="581">
        <f t="shared" si="348"/>
        <v>-20</v>
      </c>
      <c r="AI211" s="581">
        <f t="shared" si="349"/>
        <v>0</v>
      </c>
      <c r="AJ211" s="581">
        <f t="shared" si="350"/>
        <v>20</v>
      </c>
      <c r="AK211" s="581">
        <f t="shared" si="351"/>
        <v>0</v>
      </c>
      <c r="AL211" s="581">
        <f t="shared" si="352"/>
        <v>-20</v>
      </c>
      <c r="AM211" s="581">
        <f t="shared" si="353"/>
        <v>0</v>
      </c>
      <c r="AN211" s="581">
        <f t="shared" si="354"/>
        <v>20</v>
      </c>
      <c r="AO211" s="581">
        <f t="shared" si="355"/>
        <v>0</v>
      </c>
      <c r="AP211" s="581">
        <f t="shared" si="356"/>
        <v>-20</v>
      </c>
      <c r="AQ211" s="581">
        <f t="shared" si="357"/>
        <v>0</v>
      </c>
      <c r="AR211" s="581">
        <f t="shared" si="358"/>
        <v>20</v>
      </c>
      <c r="AS211" s="581">
        <f t="shared" si="359"/>
        <v>0</v>
      </c>
      <c r="AT211" s="581">
        <f t="shared" si="360"/>
        <v>-20</v>
      </c>
      <c r="AU211" s="581">
        <f t="shared" si="361"/>
        <v>0</v>
      </c>
      <c r="AV211" s="581">
        <f t="shared" si="362"/>
        <v>20</v>
      </c>
      <c r="AW211" s="581">
        <f t="shared" si="363"/>
        <v>0</v>
      </c>
      <c r="AX211" s="581">
        <f t="shared" si="364"/>
        <v>-20</v>
      </c>
      <c r="AY211" s="581">
        <f t="shared" si="365"/>
        <v>0</v>
      </c>
      <c r="AZ211" s="581">
        <f t="shared" si="366"/>
        <v>20</v>
      </c>
      <c r="BA211" s="581">
        <f t="shared" si="367"/>
        <v>0</v>
      </c>
      <c r="BB211" s="581">
        <f t="shared" si="368"/>
        <v>-20</v>
      </c>
      <c r="BC211" s="581">
        <f t="shared" si="369"/>
        <v>0</v>
      </c>
      <c r="BD211" s="581">
        <f t="shared" si="370"/>
        <v>20</v>
      </c>
      <c r="BE211" s="581">
        <f t="shared" si="371"/>
        <v>0</v>
      </c>
      <c r="BF211" s="581">
        <f>H211*((Resultat_liste!$M213+20)/20)+Resultat_liste!$J213</f>
        <v>26</v>
      </c>
      <c r="BG211" s="581">
        <f>I211*((Resultat_liste!$M213+20)/20)+Resultat_liste!$J213</f>
        <v>0</v>
      </c>
      <c r="BH211" s="581">
        <f>J211*((Resultat_liste!$M213+20)/20)+Resultat_liste!$J213</f>
        <v>-26</v>
      </c>
      <c r="BI211" s="581">
        <f>K211*((Resultat_liste!$M213+20)/20)+Resultat_liste!$J213</f>
        <v>0</v>
      </c>
      <c r="BJ211" s="581">
        <f>L211*((Resultat_liste!$M213+20)/20)+Resultat_liste!$J213</f>
        <v>26</v>
      </c>
      <c r="BK211" s="581">
        <f>M211*((Resultat_liste!$M213+20)/20)+Resultat_liste!$J213</f>
        <v>0</v>
      </c>
      <c r="BL211" s="581">
        <f>N211*((Resultat_liste!$M213+20)/20)+Resultat_liste!$J213</f>
        <v>-26</v>
      </c>
      <c r="BM211" s="581">
        <f>O211*((Resultat_liste!$M213+20)/20)+Resultat_liste!$J213</f>
        <v>0</v>
      </c>
      <c r="BN211" s="581">
        <f>P211*((Resultat_liste!$M213+20)/20)+Resultat_liste!$J213</f>
        <v>26</v>
      </c>
      <c r="BO211" s="581">
        <f>Q211*((Resultat_liste!$M213+20)/20)+Resultat_liste!$J213</f>
        <v>0</v>
      </c>
      <c r="BP211" s="581">
        <f>R211*((Resultat_liste!$M213+20)/20)+Resultat_liste!$J213</f>
        <v>-26</v>
      </c>
      <c r="BQ211" s="581">
        <f>S211*((Resultat_liste!$M213+20)/20)+Resultat_liste!$J213</f>
        <v>0</v>
      </c>
      <c r="BR211" s="581">
        <f>T211*((Resultat_liste!$M213+20)/20)+Resultat_liste!$J213</f>
        <v>26</v>
      </c>
      <c r="BS211" s="581">
        <f>U211*((Resultat_liste!$M213+20)/20)+Resultat_liste!$J213</f>
        <v>0</v>
      </c>
      <c r="BT211" s="581">
        <f>V211*((Resultat_liste!$M213+20)/20)+Resultat_liste!$J213</f>
        <v>-26</v>
      </c>
      <c r="BU211" s="581">
        <f>W211*((Resultat_liste!$M213+20)/20)+Resultat_liste!$J213</f>
        <v>0</v>
      </c>
      <c r="BV211" s="581">
        <f>X211*((Resultat_liste!$M213+20)/20)+Resultat_liste!$J213</f>
        <v>26</v>
      </c>
      <c r="BW211" s="581">
        <f>Y211*((Resultat_liste!$M213+20)/20)+Resultat_liste!$J213</f>
        <v>0</v>
      </c>
      <c r="BX211" s="581">
        <f>Z211*((Resultat_liste!$M213+20)/20)+Resultat_liste!$J213</f>
        <v>-26</v>
      </c>
      <c r="BY211" s="581">
        <f>AA211*((Resultat_liste!$M213+20)/20)+Resultat_liste!$J213</f>
        <v>0</v>
      </c>
      <c r="BZ211" s="581">
        <f>AB211*((Resultat_liste!$M213+20)/20)+Resultat_liste!$J213</f>
        <v>26</v>
      </c>
      <c r="CA211" s="581">
        <f>AC211*((Resultat_liste!$M213+20)/20)+Resultat_liste!$J213</f>
        <v>0</v>
      </c>
      <c r="CB211" s="581">
        <f>AD211*((Resultat_liste!$M213+20)/20)+Resultat_liste!$J213</f>
        <v>-26</v>
      </c>
      <c r="CC211" s="581">
        <f>AE211*((Resultat_liste!$M213+20)/20)+Resultat_liste!$J213</f>
        <v>0</v>
      </c>
      <c r="CD211" s="581">
        <f>AF211*((Resultat_liste!$M213+20)/20)+Resultat_liste!$J213</f>
        <v>26</v>
      </c>
      <c r="CE211" s="581">
        <f>AG211*((Resultat_liste!$M213+20)/20)+Resultat_liste!$J213</f>
        <v>0</v>
      </c>
      <c r="CF211" s="581">
        <f>AH211*((Resultat_liste!$M213+20)/20)+Resultat_liste!$J213</f>
        <v>-26</v>
      </c>
      <c r="CG211" s="581">
        <f>AI211*((Resultat_liste!$M213+20)/20)+Resultat_liste!$J213</f>
        <v>0</v>
      </c>
      <c r="CH211" s="581">
        <f>AJ211*((Resultat_liste!$M213+20)/20)+Resultat_liste!$J213</f>
        <v>26</v>
      </c>
      <c r="CI211" s="581">
        <f>AK211*((Resultat_liste!$M213+20)/20)+Resultat_liste!$J213</f>
        <v>0</v>
      </c>
      <c r="CJ211" s="581">
        <f>AL211*((Resultat_liste!$M213+20)/20)+Resultat_liste!$J213</f>
        <v>-26</v>
      </c>
      <c r="CK211" s="581">
        <f>AM211*((Resultat_liste!$M213+20)/20)+Resultat_liste!$J213</f>
        <v>0</v>
      </c>
      <c r="CL211" s="581">
        <f>AN211*((Resultat_liste!$M213+20)/20)+Resultat_liste!$J213</f>
        <v>26</v>
      </c>
      <c r="CM211" s="581">
        <f>AO211*((Resultat_liste!$M213+20)/20)+Resultat_liste!$J213</f>
        <v>0</v>
      </c>
      <c r="CN211" s="581">
        <f>AP211*((Resultat_liste!$M213+20)/20)+Resultat_liste!$J213</f>
        <v>-26</v>
      </c>
      <c r="CO211" s="581">
        <f>AQ211*((Resultat_liste!$M213+20)/20)+Resultat_liste!$J213</f>
        <v>0</v>
      </c>
      <c r="CP211" s="581">
        <f>AR211*((Resultat_liste!$M213+20)/20)+Resultat_liste!$J213</f>
        <v>26</v>
      </c>
      <c r="CQ211" s="581">
        <f>AS211*((Resultat_liste!$M213+20)/20)+Resultat_liste!$J213</f>
        <v>0</v>
      </c>
      <c r="CR211" s="581">
        <f>AT211*((Resultat_liste!$M213+20)/20)+Resultat_liste!$J213</f>
        <v>-26</v>
      </c>
      <c r="CS211" s="581">
        <f>AU211*((Resultat_liste!$M213+20)/20)+Resultat_liste!$J213</f>
        <v>0</v>
      </c>
      <c r="CT211" s="581">
        <f>AV211*((Resultat_liste!$M213+20)/20)+Resultat_liste!$J213</f>
        <v>26</v>
      </c>
      <c r="CU211" s="581">
        <f>AW211*((Resultat_liste!$M213+20)/20)+Resultat_liste!$J213</f>
        <v>0</v>
      </c>
      <c r="CV211" s="581">
        <f>AX211*((Resultat_liste!$M213+20)/20)+Resultat_liste!$J213</f>
        <v>-26</v>
      </c>
      <c r="CW211" s="581">
        <f>AY211*((Resultat_liste!$M213+20)/20)+Resultat_liste!$J213</f>
        <v>0</v>
      </c>
      <c r="CX211" s="581">
        <f>AZ211*((Resultat_liste!$M213+20)/20)+Resultat_liste!$J213</f>
        <v>26</v>
      </c>
      <c r="CY211" s="581">
        <f>BA211*((Resultat_liste!$M213+20)/20)+Resultat_liste!$J213</f>
        <v>0</v>
      </c>
      <c r="CZ211" s="581">
        <f>BB211*((Resultat_liste!$M213+20)/20)+Resultat_liste!$J213</f>
        <v>-26</v>
      </c>
      <c r="DA211" s="581">
        <f>BC211*((Resultat_liste!$M213+20)/20)+Resultat_liste!$J213</f>
        <v>0</v>
      </c>
      <c r="DB211" s="581">
        <f>BD211*((Resultat_liste!$M213+20)/20)+Resultat_liste!$J213</f>
        <v>26</v>
      </c>
      <c r="DC211" s="581">
        <f>BE211*((Resultat_liste!$M213+20)/20)+Resultat_liste!$J213</f>
        <v>0</v>
      </c>
      <c r="DD211" s="581">
        <f>H211*((Resultat_liste!$Y213+20)/20)+Resultat_liste!$V213</f>
        <v>15</v>
      </c>
      <c r="DE211" s="581">
        <f>I211*((Resultat_liste!$Y213+20)/20)+Resultat_liste!$V213</f>
        <v>0</v>
      </c>
      <c r="DF211" s="581">
        <f>J211*((Resultat_liste!$Y213+20)/20)+Resultat_liste!$V213</f>
        <v>-15</v>
      </c>
      <c r="DG211" s="581">
        <f>K211*((Resultat_liste!$Y213+20)/20)+Resultat_liste!$V213</f>
        <v>0</v>
      </c>
      <c r="DH211" s="581">
        <f>L211*((Resultat_liste!$Y213+20)/20)+Resultat_liste!$V213</f>
        <v>15</v>
      </c>
      <c r="DI211" s="581">
        <f>M211*((Resultat_liste!$Y213+20)/20)+Resultat_liste!$V213</f>
        <v>0</v>
      </c>
      <c r="DJ211" s="581">
        <f>N211*((Resultat_liste!$Y213+20)/20)+Resultat_liste!$V213</f>
        <v>-15</v>
      </c>
      <c r="DK211" s="581">
        <f>O211*((Resultat_liste!$Y213+20)/20)+Resultat_liste!$V213</f>
        <v>0</v>
      </c>
      <c r="DL211" s="581">
        <f>P211*((Resultat_liste!$Y213+20)/20)+Resultat_liste!$V213</f>
        <v>15</v>
      </c>
      <c r="DM211" s="581">
        <f>Q211*((Resultat_liste!$Y213+20)/20)+Resultat_liste!$V213</f>
        <v>0</v>
      </c>
      <c r="DN211" s="581">
        <f>R211*((Resultat_liste!$Y213+20)/20)+Resultat_liste!$V213</f>
        <v>-15</v>
      </c>
      <c r="DO211" s="581">
        <f>S211*((Resultat_liste!$Y213+20)/20)+Resultat_liste!$V213</f>
        <v>0</v>
      </c>
      <c r="DP211" s="581">
        <f>T211*((Resultat_liste!$Y213+20)/20)+Resultat_liste!$V213</f>
        <v>15</v>
      </c>
      <c r="DQ211" s="581">
        <f>U211*((Resultat_liste!$Y213+20)/20)+Resultat_liste!$V213</f>
        <v>0</v>
      </c>
      <c r="DR211" s="581">
        <f>V211*((Resultat_liste!$Y213+20)/20)+Resultat_liste!$V213</f>
        <v>-15</v>
      </c>
      <c r="DS211" s="581">
        <f>W211*((Resultat_liste!$Y213+20)/20)+Resultat_liste!$V213</f>
        <v>0</v>
      </c>
      <c r="DT211" s="581">
        <f>X211*((Resultat_liste!$Y213+20)/20)+Resultat_liste!$V213</f>
        <v>15</v>
      </c>
      <c r="DU211" s="581">
        <f>Y211*((Resultat_liste!$Y213+20)/20)+Resultat_liste!$V213</f>
        <v>0</v>
      </c>
      <c r="DV211" s="581">
        <f>Z211*((Resultat_liste!$Y213+20)/20)+Resultat_liste!$V213</f>
        <v>-15</v>
      </c>
      <c r="DW211" s="581">
        <f>AA211*((Resultat_liste!$Y213+20)/20)+Resultat_liste!$V213</f>
        <v>0</v>
      </c>
      <c r="DX211" s="581">
        <f>AB211*((Resultat_liste!$Y213+20)/20)+Resultat_liste!$V213</f>
        <v>15</v>
      </c>
      <c r="DY211" s="581">
        <f>AC211*((Resultat_liste!$Y213+20)/20)+Resultat_liste!$V213</f>
        <v>0</v>
      </c>
      <c r="DZ211" s="581">
        <f>AD211*((Resultat_liste!$Y213+20)/20)+Resultat_liste!$V213</f>
        <v>-15</v>
      </c>
      <c r="EA211" s="581">
        <f>AE211*((Resultat_liste!$Y213+20)/20)+Resultat_liste!$V213</f>
        <v>0</v>
      </c>
      <c r="EB211" s="581">
        <f>AF211*((Resultat_liste!$Y213+20)/20)+Resultat_liste!$V213</f>
        <v>15</v>
      </c>
      <c r="EC211" s="581">
        <f>AG211*((Resultat_liste!$Y213+20)/20)+Resultat_liste!$V213</f>
        <v>0</v>
      </c>
      <c r="ED211" s="581">
        <f>AH211*((Resultat_liste!$Y213+20)/20)+Resultat_liste!$V213</f>
        <v>-15</v>
      </c>
      <c r="EE211" s="581">
        <f>AI211*((Resultat_liste!$Y213+20)/20)+Resultat_liste!$V213</f>
        <v>0</v>
      </c>
      <c r="EF211" s="581">
        <f>AJ211*((Resultat_liste!$Y213+20)/20)+Resultat_liste!$V213</f>
        <v>15</v>
      </c>
      <c r="EG211" s="581">
        <f>AK211*((Resultat_liste!$Y213+20)/20)+Resultat_liste!$V213</f>
        <v>0</v>
      </c>
      <c r="EH211" s="581">
        <f>AL211*((Resultat_liste!$Y213+20)/20)+Resultat_liste!$V213</f>
        <v>-15</v>
      </c>
      <c r="EI211" s="581">
        <f>AM211*((Resultat_liste!$Y213+20)/20)+Resultat_liste!$V213</f>
        <v>0</v>
      </c>
      <c r="EJ211" s="581">
        <f>AN211*((Resultat_liste!$Y213+20)/20)+Resultat_liste!$V213</f>
        <v>15</v>
      </c>
      <c r="EK211" s="581">
        <f>AO211*((Resultat_liste!$Y213+20)/20)+Resultat_liste!$V213</f>
        <v>0</v>
      </c>
      <c r="EL211" s="581">
        <f>AP211*((Resultat_liste!$Y213+20)/20)+Resultat_liste!$V213</f>
        <v>-15</v>
      </c>
      <c r="EM211" s="581">
        <f>AQ211*((Resultat_liste!$Y213+20)/20)+Resultat_liste!$V213</f>
        <v>0</v>
      </c>
      <c r="EN211" s="581">
        <f>AR211*((Resultat_liste!$Y213+20)/20)+Resultat_liste!$V213</f>
        <v>15</v>
      </c>
      <c r="EO211" s="581">
        <f>AS211*((Resultat_liste!$Y213+20)/20)+Resultat_liste!$V213</f>
        <v>0</v>
      </c>
      <c r="EP211" s="581">
        <f>AT211*((Resultat_liste!$Y213+20)/20)+Resultat_liste!$V213</f>
        <v>-15</v>
      </c>
      <c r="EQ211" s="581">
        <f>AU211*((Resultat_liste!$Y213+20)/20)+Resultat_liste!$V213</f>
        <v>0</v>
      </c>
      <c r="ER211" s="581">
        <f>AV211*((Resultat_liste!$Y213+20)/20)+Resultat_liste!$V213</f>
        <v>15</v>
      </c>
      <c r="ES211" s="581">
        <f>AW211*((Resultat_liste!$Y213+20)/20)+Resultat_liste!$V213</f>
        <v>0</v>
      </c>
      <c r="ET211" s="581">
        <f>AX211*((Resultat_liste!$Y213+20)/20)+Resultat_liste!$V213</f>
        <v>-15</v>
      </c>
      <c r="EU211" s="581">
        <f>AY211*((Resultat_liste!$Y213+20)/20)+Resultat_liste!$V213</f>
        <v>0</v>
      </c>
      <c r="EV211" s="581">
        <f>AZ211*((Resultat_liste!$Y213+20)/20)+Resultat_liste!$V213</f>
        <v>15</v>
      </c>
      <c r="EW211" s="581">
        <f>BA211*((Resultat_liste!$Y213+20)/20)+Resultat_liste!$V213</f>
        <v>0</v>
      </c>
      <c r="EX211" s="581">
        <f>BB211*((Resultat_liste!$Y213+20)/20)+Resultat_liste!$V213</f>
        <v>-15</v>
      </c>
      <c r="EY211" s="581">
        <f>BC211*((Resultat_liste!$Y213+20)/20)+Resultat_liste!$V213</f>
        <v>0</v>
      </c>
      <c r="EZ211" s="581">
        <f>BD211*((Resultat_liste!$Y213+20)/20)+Resultat_liste!$V213</f>
        <v>15</v>
      </c>
      <c r="FA211" s="581">
        <f>BE211*((Resultat_liste!$Y213+20)/20)+Resultat_liste!$V213</f>
        <v>0</v>
      </c>
      <c r="FB211" s="581">
        <f t="shared" si="372"/>
        <v>20</v>
      </c>
      <c r="FC211" s="581">
        <f t="shared" si="373"/>
        <v>0</v>
      </c>
      <c r="FD211" s="581">
        <f t="shared" si="374"/>
        <v>-20</v>
      </c>
      <c r="FE211" s="581">
        <f t="shared" si="375"/>
        <v>0</v>
      </c>
      <c r="FF211" s="581">
        <f t="shared" si="376"/>
        <v>20</v>
      </c>
      <c r="FG211" s="581">
        <f t="shared" si="377"/>
        <v>0</v>
      </c>
      <c r="FH211" s="581">
        <f t="shared" si="378"/>
        <v>-20</v>
      </c>
      <c r="FI211" s="581">
        <f t="shared" si="379"/>
        <v>0</v>
      </c>
      <c r="FJ211" s="581">
        <f t="shared" si="380"/>
        <v>20</v>
      </c>
      <c r="FK211" s="581">
        <f t="shared" si="381"/>
        <v>0</v>
      </c>
      <c r="FL211" s="581">
        <f t="shared" si="382"/>
        <v>-20</v>
      </c>
      <c r="FM211" s="581">
        <f t="shared" si="383"/>
        <v>0</v>
      </c>
      <c r="FN211" s="581">
        <f t="shared" si="384"/>
        <v>20</v>
      </c>
      <c r="FO211" s="581">
        <f t="shared" si="385"/>
        <v>0</v>
      </c>
      <c r="FP211" s="581">
        <f t="shared" si="386"/>
        <v>-20</v>
      </c>
      <c r="FQ211" s="581">
        <f t="shared" si="387"/>
        <v>0</v>
      </c>
      <c r="FR211" s="581">
        <f t="shared" si="388"/>
        <v>20</v>
      </c>
      <c r="FS211" s="581">
        <f t="shared" si="389"/>
        <v>0</v>
      </c>
      <c r="FT211" s="581">
        <f t="shared" si="390"/>
        <v>-20</v>
      </c>
      <c r="FU211" s="581">
        <f t="shared" si="391"/>
        <v>0</v>
      </c>
      <c r="FV211" s="581">
        <f t="shared" si="392"/>
        <v>20</v>
      </c>
      <c r="FW211" s="581">
        <f t="shared" si="393"/>
        <v>0</v>
      </c>
      <c r="FX211" s="581">
        <f t="shared" si="394"/>
        <v>-20</v>
      </c>
      <c r="FY211" s="581">
        <f t="shared" si="395"/>
        <v>0</v>
      </c>
      <c r="FZ211" s="581">
        <f t="shared" si="396"/>
        <v>20</v>
      </c>
      <c r="GA211" s="581">
        <f t="shared" si="397"/>
        <v>0</v>
      </c>
      <c r="GB211" s="581">
        <f t="shared" si="301"/>
        <v>-20</v>
      </c>
      <c r="GC211" s="581">
        <f t="shared" si="302"/>
        <v>0</v>
      </c>
      <c r="GD211" s="581">
        <f t="shared" si="303"/>
        <v>20</v>
      </c>
      <c r="GE211" s="581">
        <f t="shared" si="304"/>
        <v>0</v>
      </c>
      <c r="GF211" s="581">
        <f t="shared" si="305"/>
        <v>-20</v>
      </c>
      <c r="GG211" s="581">
        <f t="shared" si="306"/>
        <v>0</v>
      </c>
      <c r="GH211" s="581">
        <f t="shared" si="307"/>
        <v>20</v>
      </c>
      <c r="GI211" s="581">
        <f t="shared" si="308"/>
        <v>0</v>
      </c>
      <c r="GJ211" s="581">
        <f t="shared" si="309"/>
        <v>-20</v>
      </c>
      <c r="GK211" s="581">
        <f t="shared" si="310"/>
        <v>0</v>
      </c>
      <c r="GL211" s="581">
        <f t="shared" si="311"/>
        <v>20</v>
      </c>
      <c r="GM211" s="581">
        <f t="shared" si="312"/>
        <v>0</v>
      </c>
      <c r="GN211" s="581">
        <f t="shared" si="313"/>
        <v>-20</v>
      </c>
      <c r="GO211" s="581">
        <f t="shared" si="314"/>
        <v>0</v>
      </c>
      <c r="GP211" s="581">
        <f t="shared" si="315"/>
        <v>20</v>
      </c>
      <c r="GQ211" s="581">
        <f t="shared" si="316"/>
        <v>0</v>
      </c>
      <c r="GR211" s="581">
        <f t="shared" si="317"/>
        <v>-20</v>
      </c>
      <c r="GS211" s="581">
        <f t="shared" si="318"/>
        <v>0</v>
      </c>
      <c r="GT211" s="581">
        <f t="shared" si="319"/>
        <v>20</v>
      </c>
      <c r="GU211" s="581">
        <f t="shared" si="320"/>
        <v>0</v>
      </c>
      <c r="GV211" s="581">
        <f t="shared" si="321"/>
        <v>-20</v>
      </c>
      <c r="GW211" s="581">
        <f t="shared" si="322"/>
        <v>0</v>
      </c>
      <c r="GX211" s="581">
        <f t="shared" si="323"/>
        <v>20</v>
      </c>
      <c r="GY211" s="581">
        <f t="shared" si="324"/>
        <v>0</v>
      </c>
    </row>
    <row r="212" spans="1:207" ht="31.5" thickTop="1" thickBot="1" x14ac:dyDescent="0.3">
      <c r="A212" s="581">
        <v>2110</v>
      </c>
      <c r="B212" s="584" t="s">
        <v>141</v>
      </c>
      <c r="C212" s="581">
        <f t="shared" si="399"/>
        <v>26</v>
      </c>
      <c r="D212" s="581">
        <f t="shared" si="325"/>
        <v>2618</v>
      </c>
      <c r="E212" s="581">
        <v>2110</v>
      </c>
      <c r="F212" s="581">
        <f t="shared" si="398"/>
        <v>18</v>
      </c>
      <c r="G212" s="582" t="str">
        <f t="shared" si="300"/>
        <v>Blanc  scintillant</v>
      </c>
      <c r="H212" s="581">
        <v>20</v>
      </c>
      <c r="I212" s="581">
        <v>0</v>
      </c>
      <c r="J212" s="581">
        <v>-20</v>
      </c>
      <c r="K212" s="581">
        <v>0</v>
      </c>
      <c r="L212" s="581">
        <f t="shared" si="326"/>
        <v>20</v>
      </c>
      <c r="M212" s="581">
        <f t="shared" si="327"/>
        <v>0</v>
      </c>
      <c r="N212" s="581">
        <f t="shared" si="328"/>
        <v>-20</v>
      </c>
      <c r="O212" s="581">
        <f t="shared" si="329"/>
        <v>0</v>
      </c>
      <c r="P212" s="581">
        <f t="shared" si="330"/>
        <v>20</v>
      </c>
      <c r="Q212" s="581">
        <f t="shared" si="331"/>
        <v>0</v>
      </c>
      <c r="R212" s="581">
        <f t="shared" si="332"/>
        <v>-20</v>
      </c>
      <c r="S212" s="581">
        <f t="shared" si="333"/>
        <v>0</v>
      </c>
      <c r="T212" s="581">
        <f t="shared" si="334"/>
        <v>20</v>
      </c>
      <c r="U212" s="581">
        <f t="shared" si="335"/>
        <v>0</v>
      </c>
      <c r="V212" s="581">
        <f t="shared" si="336"/>
        <v>-20</v>
      </c>
      <c r="W212" s="581">
        <f t="shared" si="337"/>
        <v>0</v>
      </c>
      <c r="X212" s="581">
        <f t="shared" si="338"/>
        <v>20</v>
      </c>
      <c r="Y212" s="581">
        <f t="shared" si="339"/>
        <v>0</v>
      </c>
      <c r="Z212" s="581">
        <f t="shared" si="340"/>
        <v>-20</v>
      </c>
      <c r="AA212" s="581">
        <f t="shared" si="341"/>
        <v>0</v>
      </c>
      <c r="AB212" s="581">
        <f t="shared" si="342"/>
        <v>20</v>
      </c>
      <c r="AC212" s="581">
        <f t="shared" si="343"/>
        <v>0</v>
      </c>
      <c r="AD212" s="581">
        <f t="shared" si="344"/>
        <v>-20</v>
      </c>
      <c r="AE212" s="581">
        <f t="shared" si="345"/>
        <v>0</v>
      </c>
      <c r="AF212" s="581">
        <f t="shared" si="346"/>
        <v>20</v>
      </c>
      <c r="AG212" s="581">
        <f t="shared" si="347"/>
        <v>0</v>
      </c>
      <c r="AH212" s="581">
        <f t="shared" si="348"/>
        <v>-20</v>
      </c>
      <c r="AI212" s="581">
        <f t="shared" si="349"/>
        <v>0</v>
      </c>
      <c r="AJ212" s="581">
        <f t="shared" si="350"/>
        <v>20</v>
      </c>
      <c r="AK212" s="581">
        <f t="shared" si="351"/>
        <v>0</v>
      </c>
      <c r="AL212" s="581">
        <f t="shared" si="352"/>
        <v>-20</v>
      </c>
      <c r="AM212" s="581">
        <f t="shared" si="353"/>
        <v>0</v>
      </c>
      <c r="AN212" s="581">
        <f t="shared" si="354"/>
        <v>20</v>
      </c>
      <c r="AO212" s="581">
        <f t="shared" si="355"/>
        <v>0</v>
      </c>
      <c r="AP212" s="581">
        <f t="shared" si="356"/>
        <v>-20</v>
      </c>
      <c r="AQ212" s="581">
        <f t="shared" si="357"/>
        <v>0</v>
      </c>
      <c r="AR212" s="581">
        <f t="shared" si="358"/>
        <v>20</v>
      </c>
      <c r="AS212" s="581">
        <f t="shared" si="359"/>
        <v>0</v>
      </c>
      <c r="AT212" s="581">
        <f t="shared" si="360"/>
        <v>-20</v>
      </c>
      <c r="AU212" s="581">
        <f t="shared" si="361"/>
        <v>0</v>
      </c>
      <c r="AV212" s="581">
        <f t="shared" si="362"/>
        <v>20</v>
      </c>
      <c r="AW212" s="581">
        <f t="shared" si="363"/>
        <v>0</v>
      </c>
      <c r="AX212" s="581">
        <f t="shared" si="364"/>
        <v>-20</v>
      </c>
      <c r="AY212" s="581">
        <f t="shared" si="365"/>
        <v>0</v>
      </c>
      <c r="AZ212" s="581">
        <f t="shared" si="366"/>
        <v>20</v>
      </c>
      <c r="BA212" s="581">
        <f t="shared" si="367"/>
        <v>0</v>
      </c>
      <c r="BB212" s="581">
        <f t="shared" si="368"/>
        <v>-20</v>
      </c>
      <c r="BC212" s="581">
        <f t="shared" si="369"/>
        <v>0</v>
      </c>
      <c r="BD212" s="581">
        <f t="shared" si="370"/>
        <v>20</v>
      </c>
      <c r="BE212" s="581">
        <f t="shared" si="371"/>
        <v>0</v>
      </c>
      <c r="BF212" s="581">
        <f>H212*((Resultat_liste!$M214+20)/20)+Resultat_liste!$J214</f>
        <v>23</v>
      </c>
      <c r="BG212" s="581">
        <f>I212*((Resultat_liste!$M214+20)/20)+Resultat_liste!$J214</f>
        <v>0</v>
      </c>
      <c r="BH212" s="581">
        <f>J212*((Resultat_liste!$M214+20)/20)+Resultat_liste!$J214</f>
        <v>-23</v>
      </c>
      <c r="BI212" s="581">
        <f>K212*((Resultat_liste!$M214+20)/20)+Resultat_liste!$J214</f>
        <v>0</v>
      </c>
      <c r="BJ212" s="581">
        <f>L212*((Resultat_liste!$M214+20)/20)+Resultat_liste!$J214</f>
        <v>23</v>
      </c>
      <c r="BK212" s="581">
        <f>M212*((Resultat_liste!$M214+20)/20)+Resultat_liste!$J214</f>
        <v>0</v>
      </c>
      <c r="BL212" s="581">
        <f>N212*((Resultat_liste!$M214+20)/20)+Resultat_liste!$J214</f>
        <v>-23</v>
      </c>
      <c r="BM212" s="581">
        <f>O212*((Resultat_liste!$M214+20)/20)+Resultat_liste!$J214</f>
        <v>0</v>
      </c>
      <c r="BN212" s="581">
        <f>P212*((Resultat_liste!$M214+20)/20)+Resultat_liste!$J214</f>
        <v>23</v>
      </c>
      <c r="BO212" s="581">
        <f>Q212*((Resultat_liste!$M214+20)/20)+Resultat_liste!$J214</f>
        <v>0</v>
      </c>
      <c r="BP212" s="581">
        <f>R212*((Resultat_liste!$M214+20)/20)+Resultat_liste!$J214</f>
        <v>-23</v>
      </c>
      <c r="BQ212" s="581">
        <f>S212*((Resultat_liste!$M214+20)/20)+Resultat_liste!$J214</f>
        <v>0</v>
      </c>
      <c r="BR212" s="581">
        <f>T212*((Resultat_liste!$M214+20)/20)+Resultat_liste!$J214</f>
        <v>23</v>
      </c>
      <c r="BS212" s="581">
        <f>U212*((Resultat_liste!$M214+20)/20)+Resultat_liste!$J214</f>
        <v>0</v>
      </c>
      <c r="BT212" s="581">
        <f>V212*((Resultat_liste!$M214+20)/20)+Resultat_liste!$J214</f>
        <v>-23</v>
      </c>
      <c r="BU212" s="581">
        <f>W212*((Resultat_liste!$M214+20)/20)+Resultat_liste!$J214</f>
        <v>0</v>
      </c>
      <c r="BV212" s="581">
        <f>X212*((Resultat_liste!$M214+20)/20)+Resultat_liste!$J214</f>
        <v>23</v>
      </c>
      <c r="BW212" s="581">
        <f>Y212*((Resultat_liste!$M214+20)/20)+Resultat_liste!$J214</f>
        <v>0</v>
      </c>
      <c r="BX212" s="581">
        <f>Z212*((Resultat_liste!$M214+20)/20)+Resultat_liste!$J214</f>
        <v>-23</v>
      </c>
      <c r="BY212" s="581">
        <f>AA212*((Resultat_liste!$M214+20)/20)+Resultat_liste!$J214</f>
        <v>0</v>
      </c>
      <c r="BZ212" s="581">
        <f>AB212*((Resultat_liste!$M214+20)/20)+Resultat_liste!$J214</f>
        <v>23</v>
      </c>
      <c r="CA212" s="581">
        <f>AC212*((Resultat_liste!$M214+20)/20)+Resultat_liste!$J214</f>
        <v>0</v>
      </c>
      <c r="CB212" s="581">
        <f>AD212*((Resultat_liste!$M214+20)/20)+Resultat_liste!$J214</f>
        <v>-23</v>
      </c>
      <c r="CC212" s="581">
        <f>AE212*((Resultat_liste!$M214+20)/20)+Resultat_liste!$J214</f>
        <v>0</v>
      </c>
      <c r="CD212" s="581">
        <f>AF212*((Resultat_liste!$M214+20)/20)+Resultat_liste!$J214</f>
        <v>23</v>
      </c>
      <c r="CE212" s="581">
        <f>AG212*((Resultat_liste!$M214+20)/20)+Resultat_liste!$J214</f>
        <v>0</v>
      </c>
      <c r="CF212" s="581">
        <f>AH212*((Resultat_liste!$M214+20)/20)+Resultat_liste!$J214</f>
        <v>-23</v>
      </c>
      <c r="CG212" s="581">
        <f>AI212*((Resultat_liste!$M214+20)/20)+Resultat_liste!$J214</f>
        <v>0</v>
      </c>
      <c r="CH212" s="581">
        <f>AJ212*((Resultat_liste!$M214+20)/20)+Resultat_liste!$J214</f>
        <v>23</v>
      </c>
      <c r="CI212" s="581">
        <f>AK212*((Resultat_liste!$M214+20)/20)+Resultat_liste!$J214</f>
        <v>0</v>
      </c>
      <c r="CJ212" s="581">
        <f>AL212*((Resultat_liste!$M214+20)/20)+Resultat_liste!$J214</f>
        <v>-23</v>
      </c>
      <c r="CK212" s="581">
        <f>AM212*((Resultat_liste!$M214+20)/20)+Resultat_liste!$J214</f>
        <v>0</v>
      </c>
      <c r="CL212" s="581">
        <f>AN212*((Resultat_liste!$M214+20)/20)+Resultat_liste!$J214</f>
        <v>23</v>
      </c>
      <c r="CM212" s="581">
        <f>AO212*((Resultat_liste!$M214+20)/20)+Resultat_liste!$J214</f>
        <v>0</v>
      </c>
      <c r="CN212" s="581">
        <f>AP212*((Resultat_liste!$M214+20)/20)+Resultat_liste!$J214</f>
        <v>-23</v>
      </c>
      <c r="CO212" s="581">
        <f>AQ212*((Resultat_liste!$M214+20)/20)+Resultat_liste!$J214</f>
        <v>0</v>
      </c>
      <c r="CP212" s="581">
        <f>AR212*((Resultat_liste!$M214+20)/20)+Resultat_liste!$J214</f>
        <v>23</v>
      </c>
      <c r="CQ212" s="581">
        <f>AS212*((Resultat_liste!$M214+20)/20)+Resultat_liste!$J214</f>
        <v>0</v>
      </c>
      <c r="CR212" s="581">
        <f>AT212*((Resultat_liste!$M214+20)/20)+Resultat_liste!$J214</f>
        <v>-23</v>
      </c>
      <c r="CS212" s="581">
        <f>AU212*((Resultat_liste!$M214+20)/20)+Resultat_liste!$J214</f>
        <v>0</v>
      </c>
      <c r="CT212" s="581">
        <f>AV212*((Resultat_liste!$M214+20)/20)+Resultat_liste!$J214</f>
        <v>23</v>
      </c>
      <c r="CU212" s="581">
        <f>AW212*((Resultat_liste!$M214+20)/20)+Resultat_liste!$J214</f>
        <v>0</v>
      </c>
      <c r="CV212" s="581">
        <f>AX212*((Resultat_liste!$M214+20)/20)+Resultat_liste!$J214</f>
        <v>-23</v>
      </c>
      <c r="CW212" s="581">
        <f>AY212*((Resultat_liste!$M214+20)/20)+Resultat_liste!$J214</f>
        <v>0</v>
      </c>
      <c r="CX212" s="581">
        <f>AZ212*((Resultat_liste!$M214+20)/20)+Resultat_liste!$J214</f>
        <v>23</v>
      </c>
      <c r="CY212" s="581">
        <f>BA212*((Resultat_liste!$M214+20)/20)+Resultat_liste!$J214</f>
        <v>0</v>
      </c>
      <c r="CZ212" s="581">
        <f>BB212*((Resultat_liste!$M214+20)/20)+Resultat_liste!$J214</f>
        <v>-23</v>
      </c>
      <c r="DA212" s="581">
        <f>BC212*((Resultat_liste!$M214+20)/20)+Resultat_liste!$J214</f>
        <v>0</v>
      </c>
      <c r="DB212" s="581">
        <f>BD212*((Resultat_liste!$M214+20)/20)+Resultat_liste!$J214</f>
        <v>23</v>
      </c>
      <c r="DC212" s="581">
        <f>BE212*((Resultat_liste!$M214+20)/20)+Resultat_liste!$J214</f>
        <v>0</v>
      </c>
      <c r="DD212" s="581">
        <f>H212*((Resultat_liste!$Y214+20)/20)+Resultat_liste!$V214</f>
        <v>16</v>
      </c>
      <c r="DE212" s="581">
        <f>I212*((Resultat_liste!$Y214+20)/20)+Resultat_liste!$V214</f>
        <v>0</v>
      </c>
      <c r="DF212" s="581">
        <f>J212*((Resultat_liste!$Y214+20)/20)+Resultat_liste!$V214</f>
        <v>-16</v>
      </c>
      <c r="DG212" s="581">
        <f>K212*((Resultat_liste!$Y214+20)/20)+Resultat_liste!$V214</f>
        <v>0</v>
      </c>
      <c r="DH212" s="581">
        <f>L212*((Resultat_liste!$Y214+20)/20)+Resultat_liste!$V214</f>
        <v>16</v>
      </c>
      <c r="DI212" s="581">
        <f>M212*((Resultat_liste!$Y214+20)/20)+Resultat_liste!$V214</f>
        <v>0</v>
      </c>
      <c r="DJ212" s="581">
        <f>N212*((Resultat_liste!$Y214+20)/20)+Resultat_liste!$V214</f>
        <v>-16</v>
      </c>
      <c r="DK212" s="581">
        <f>O212*((Resultat_liste!$Y214+20)/20)+Resultat_liste!$V214</f>
        <v>0</v>
      </c>
      <c r="DL212" s="581">
        <f>P212*((Resultat_liste!$Y214+20)/20)+Resultat_liste!$V214</f>
        <v>16</v>
      </c>
      <c r="DM212" s="581">
        <f>Q212*((Resultat_liste!$Y214+20)/20)+Resultat_liste!$V214</f>
        <v>0</v>
      </c>
      <c r="DN212" s="581">
        <f>R212*((Resultat_liste!$Y214+20)/20)+Resultat_liste!$V214</f>
        <v>-16</v>
      </c>
      <c r="DO212" s="581">
        <f>S212*((Resultat_liste!$Y214+20)/20)+Resultat_liste!$V214</f>
        <v>0</v>
      </c>
      <c r="DP212" s="581">
        <f>T212*((Resultat_liste!$Y214+20)/20)+Resultat_liste!$V214</f>
        <v>16</v>
      </c>
      <c r="DQ212" s="581">
        <f>U212*((Resultat_liste!$Y214+20)/20)+Resultat_liste!$V214</f>
        <v>0</v>
      </c>
      <c r="DR212" s="581">
        <f>V212*((Resultat_liste!$Y214+20)/20)+Resultat_liste!$V214</f>
        <v>-16</v>
      </c>
      <c r="DS212" s="581">
        <f>W212*((Resultat_liste!$Y214+20)/20)+Resultat_liste!$V214</f>
        <v>0</v>
      </c>
      <c r="DT212" s="581">
        <f>X212*((Resultat_liste!$Y214+20)/20)+Resultat_liste!$V214</f>
        <v>16</v>
      </c>
      <c r="DU212" s="581">
        <f>Y212*((Resultat_liste!$Y214+20)/20)+Resultat_liste!$V214</f>
        <v>0</v>
      </c>
      <c r="DV212" s="581">
        <f>Z212*((Resultat_liste!$Y214+20)/20)+Resultat_liste!$V214</f>
        <v>-16</v>
      </c>
      <c r="DW212" s="581">
        <f>AA212*((Resultat_liste!$Y214+20)/20)+Resultat_liste!$V214</f>
        <v>0</v>
      </c>
      <c r="DX212" s="581">
        <f>AB212*((Resultat_liste!$Y214+20)/20)+Resultat_liste!$V214</f>
        <v>16</v>
      </c>
      <c r="DY212" s="581">
        <f>AC212*((Resultat_liste!$Y214+20)/20)+Resultat_liste!$V214</f>
        <v>0</v>
      </c>
      <c r="DZ212" s="581">
        <f>AD212*((Resultat_liste!$Y214+20)/20)+Resultat_liste!$V214</f>
        <v>-16</v>
      </c>
      <c r="EA212" s="581">
        <f>AE212*((Resultat_liste!$Y214+20)/20)+Resultat_liste!$V214</f>
        <v>0</v>
      </c>
      <c r="EB212" s="581">
        <f>AF212*((Resultat_liste!$Y214+20)/20)+Resultat_liste!$V214</f>
        <v>16</v>
      </c>
      <c r="EC212" s="581">
        <f>AG212*((Resultat_liste!$Y214+20)/20)+Resultat_liste!$V214</f>
        <v>0</v>
      </c>
      <c r="ED212" s="581">
        <f>AH212*((Resultat_liste!$Y214+20)/20)+Resultat_liste!$V214</f>
        <v>-16</v>
      </c>
      <c r="EE212" s="581">
        <f>AI212*((Resultat_liste!$Y214+20)/20)+Resultat_liste!$V214</f>
        <v>0</v>
      </c>
      <c r="EF212" s="581">
        <f>AJ212*((Resultat_liste!$Y214+20)/20)+Resultat_liste!$V214</f>
        <v>16</v>
      </c>
      <c r="EG212" s="581">
        <f>AK212*((Resultat_liste!$Y214+20)/20)+Resultat_liste!$V214</f>
        <v>0</v>
      </c>
      <c r="EH212" s="581">
        <f>AL212*((Resultat_liste!$Y214+20)/20)+Resultat_liste!$V214</f>
        <v>-16</v>
      </c>
      <c r="EI212" s="581">
        <f>AM212*((Resultat_liste!$Y214+20)/20)+Resultat_liste!$V214</f>
        <v>0</v>
      </c>
      <c r="EJ212" s="581">
        <f>AN212*((Resultat_liste!$Y214+20)/20)+Resultat_liste!$V214</f>
        <v>16</v>
      </c>
      <c r="EK212" s="581">
        <f>AO212*((Resultat_liste!$Y214+20)/20)+Resultat_liste!$V214</f>
        <v>0</v>
      </c>
      <c r="EL212" s="581">
        <f>AP212*((Resultat_liste!$Y214+20)/20)+Resultat_liste!$V214</f>
        <v>-16</v>
      </c>
      <c r="EM212" s="581">
        <f>AQ212*((Resultat_liste!$Y214+20)/20)+Resultat_liste!$V214</f>
        <v>0</v>
      </c>
      <c r="EN212" s="581">
        <f>AR212*((Resultat_liste!$Y214+20)/20)+Resultat_liste!$V214</f>
        <v>16</v>
      </c>
      <c r="EO212" s="581">
        <f>AS212*((Resultat_liste!$Y214+20)/20)+Resultat_liste!$V214</f>
        <v>0</v>
      </c>
      <c r="EP212" s="581">
        <f>AT212*((Resultat_liste!$Y214+20)/20)+Resultat_liste!$V214</f>
        <v>-16</v>
      </c>
      <c r="EQ212" s="581">
        <f>AU212*((Resultat_liste!$Y214+20)/20)+Resultat_liste!$V214</f>
        <v>0</v>
      </c>
      <c r="ER212" s="581">
        <f>AV212*((Resultat_liste!$Y214+20)/20)+Resultat_liste!$V214</f>
        <v>16</v>
      </c>
      <c r="ES212" s="581">
        <f>AW212*((Resultat_liste!$Y214+20)/20)+Resultat_liste!$V214</f>
        <v>0</v>
      </c>
      <c r="ET212" s="581">
        <f>AX212*((Resultat_liste!$Y214+20)/20)+Resultat_liste!$V214</f>
        <v>-16</v>
      </c>
      <c r="EU212" s="581">
        <f>AY212*((Resultat_liste!$Y214+20)/20)+Resultat_liste!$V214</f>
        <v>0</v>
      </c>
      <c r="EV212" s="581">
        <f>AZ212*((Resultat_liste!$Y214+20)/20)+Resultat_liste!$V214</f>
        <v>16</v>
      </c>
      <c r="EW212" s="581">
        <f>BA212*((Resultat_liste!$Y214+20)/20)+Resultat_liste!$V214</f>
        <v>0</v>
      </c>
      <c r="EX212" s="581">
        <f>BB212*((Resultat_liste!$Y214+20)/20)+Resultat_liste!$V214</f>
        <v>-16</v>
      </c>
      <c r="EY212" s="581">
        <f>BC212*((Resultat_liste!$Y214+20)/20)+Resultat_liste!$V214</f>
        <v>0</v>
      </c>
      <c r="EZ212" s="581">
        <f>BD212*((Resultat_liste!$Y214+20)/20)+Resultat_liste!$V214</f>
        <v>16</v>
      </c>
      <c r="FA212" s="581">
        <f>BE212*((Resultat_liste!$Y214+20)/20)+Resultat_liste!$V214</f>
        <v>0</v>
      </c>
      <c r="FB212" s="581">
        <f t="shared" si="372"/>
        <v>20</v>
      </c>
      <c r="FC212" s="581">
        <f t="shared" si="373"/>
        <v>0</v>
      </c>
      <c r="FD212" s="581">
        <f t="shared" si="374"/>
        <v>-20</v>
      </c>
      <c r="FE212" s="581">
        <f t="shared" si="375"/>
        <v>0</v>
      </c>
      <c r="FF212" s="581">
        <f t="shared" si="376"/>
        <v>20</v>
      </c>
      <c r="FG212" s="581">
        <f t="shared" si="377"/>
        <v>0</v>
      </c>
      <c r="FH212" s="581">
        <f t="shared" si="378"/>
        <v>-20</v>
      </c>
      <c r="FI212" s="581">
        <f t="shared" si="379"/>
        <v>0</v>
      </c>
      <c r="FJ212" s="581">
        <f t="shared" si="380"/>
        <v>20</v>
      </c>
      <c r="FK212" s="581">
        <f t="shared" si="381"/>
        <v>0</v>
      </c>
      <c r="FL212" s="581">
        <f t="shared" si="382"/>
        <v>-20</v>
      </c>
      <c r="FM212" s="581">
        <f t="shared" si="383"/>
        <v>0</v>
      </c>
      <c r="FN212" s="581">
        <f t="shared" si="384"/>
        <v>20</v>
      </c>
      <c r="FO212" s="581">
        <f t="shared" si="385"/>
        <v>0</v>
      </c>
      <c r="FP212" s="581">
        <f t="shared" si="386"/>
        <v>-20</v>
      </c>
      <c r="FQ212" s="581">
        <f t="shared" si="387"/>
        <v>0</v>
      </c>
      <c r="FR212" s="581">
        <f t="shared" si="388"/>
        <v>20</v>
      </c>
      <c r="FS212" s="581">
        <f t="shared" si="389"/>
        <v>0</v>
      </c>
      <c r="FT212" s="581">
        <f t="shared" si="390"/>
        <v>-20</v>
      </c>
      <c r="FU212" s="581">
        <f t="shared" si="391"/>
        <v>0</v>
      </c>
      <c r="FV212" s="581">
        <f t="shared" si="392"/>
        <v>20</v>
      </c>
      <c r="FW212" s="581">
        <f t="shared" si="393"/>
        <v>0</v>
      </c>
      <c r="FX212" s="581">
        <f t="shared" si="394"/>
        <v>-20</v>
      </c>
      <c r="FY212" s="581">
        <f t="shared" si="395"/>
        <v>0</v>
      </c>
      <c r="FZ212" s="581">
        <f t="shared" si="396"/>
        <v>20</v>
      </c>
      <c r="GA212" s="581">
        <f t="shared" si="397"/>
        <v>0</v>
      </c>
      <c r="GB212" s="581">
        <f t="shared" si="301"/>
        <v>-20</v>
      </c>
      <c r="GC212" s="581">
        <f t="shared" si="302"/>
        <v>0</v>
      </c>
      <c r="GD212" s="581">
        <f t="shared" si="303"/>
        <v>20</v>
      </c>
      <c r="GE212" s="581">
        <f t="shared" si="304"/>
        <v>0</v>
      </c>
      <c r="GF212" s="581">
        <f t="shared" si="305"/>
        <v>-20</v>
      </c>
      <c r="GG212" s="581">
        <f t="shared" si="306"/>
        <v>0</v>
      </c>
      <c r="GH212" s="581">
        <f t="shared" si="307"/>
        <v>20</v>
      </c>
      <c r="GI212" s="581">
        <f t="shared" si="308"/>
        <v>0</v>
      </c>
      <c r="GJ212" s="581">
        <f t="shared" si="309"/>
        <v>-20</v>
      </c>
      <c r="GK212" s="581">
        <f t="shared" si="310"/>
        <v>0</v>
      </c>
      <c r="GL212" s="581">
        <f t="shared" si="311"/>
        <v>20</v>
      </c>
      <c r="GM212" s="581">
        <f t="shared" si="312"/>
        <v>0</v>
      </c>
      <c r="GN212" s="581">
        <f t="shared" si="313"/>
        <v>-20</v>
      </c>
      <c r="GO212" s="581">
        <f t="shared" si="314"/>
        <v>0</v>
      </c>
      <c r="GP212" s="581">
        <f t="shared" si="315"/>
        <v>20</v>
      </c>
      <c r="GQ212" s="581">
        <f t="shared" si="316"/>
        <v>0</v>
      </c>
      <c r="GR212" s="581">
        <f t="shared" si="317"/>
        <v>-20</v>
      </c>
      <c r="GS212" s="581">
        <f t="shared" si="318"/>
        <v>0</v>
      </c>
      <c r="GT212" s="581">
        <f t="shared" si="319"/>
        <v>20</v>
      </c>
      <c r="GU212" s="581">
        <f t="shared" si="320"/>
        <v>0</v>
      </c>
      <c r="GV212" s="581">
        <f t="shared" si="321"/>
        <v>-20</v>
      </c>
      <c r="GW212" s="581">
        <f t="shared" si="322"/>
        <v>0</v>
      </c>
      <c r="GX212" s="581">
        <f t="shared" si="323"/>
        <v>20</v>
      </c>
      <c r="GY212" s="581">
        <f t="shared" si="324"/>
        <v>0</v>
      </c>
    </row>
    <row r="213" spans="1:207" ht="31.5" thickTop="1" thickBot="1" x14ac:dyDescent="0.3">
      <c r="A213" s="581">
        <v>2120</v>
      </c>
      <c r="B213" s="584" t="s">
        <v>141</v>
      </c>
      <c r="C213" s="581">
        <f t="shared" si="399"/>
        <v>26</v>
      </c>
      <c r="D213" s="581">
        <f t="shared" si="325"/>
        <v>2619</v>
      </c>
      <c r="E213" s="581">
        <v>2120</v>
      </c>
      <c r="F213" s="581">
        <f t="shared" si="398"/>
        <v>19</v>
      </c>
      <c r="G213" s="582" t="str">
        <f t="shared" si="300"/>
        <v>Blanc  scintillant</v>
      </c>
      <c r="H213" s="581">
        <v>20</v>
      </c>
      <c r="I213" s="581">
        <v>0</v>
      </c>
      <c r="J213" s="581">
        <v>-20</v>
      </c>
      <c r="K213" s="581">
        <v>0</v>
      </c>
      <c r="L213" s="581">
        <f t="shared" si="326"/>
        <v>20</v>
      </c>
      <c r="M213" s="581">
        <f t="shared" si="327"/>
        <v>0</v>
      </c>
      <c r="N213" s="581">
        <f t="shared" si="328"/>
        <v>-20</v>
      </c>
      <c r="O213" s="581">
        <f t="shared" si="329"/>
        <v>0</v>
      </c>
      <c r="P213" s="581">
        <f t="shared" si="330"/>
        <v>20</v>
      </c>
      <c r="Q213" s="581">
        <f t="shared" si="331"/>
        <v>0</v>
      </c>
      <c r="R213" s="581">
        <f t="shared" si="332"/>
        <v>-20</v>
      </c>
      <c r="S213" s="581">
        <f t="shared" si="333"/>
        <v>0</v>
      </c>
      <c r="T213" s="581">
        <f t="shared" si="334"/>
        <v>20</v>
      </c>
      <c r="U213" s="581">
        <f t="shared" si="335"/>
        <v>0</v>
      </c>
      <c r="V213" s="581">
        <f t="shared" si="336"/>
        <v>-20</v>
      </c>
      <c r="W213" s="581">
        <f t="shared" si="337"/>
        <v>0</v>
      </c>
      <c r="X213" s="581">
        <f t="shared" si="338"/>
        <v>20</v>
      </c>
      <c r="Y213" s="581">
        <f t="shared" si="339"/>
        <v>0</v>
      </c>
      <c r="Z213" s="581">
        <f t="shared" si="340"/>
        <v>-20</v>
      </c>
      <c r="AA213" s="581">
        <f t="shared" si="341"/>
        <v>0</v>
      </c>
      <c r="AB213" s="581">
        <f t="shared" si="342"/>
        <v>20</v>
      </c>
      <c r="AC213" s="581">
        <f t="shared" si="343"/>
        <v>0</v>
      </c>
      <c r="AD213" s="581">
        <f t="shared" si="344"/>
        <v>-20</v>
      </c>
      <c r="AE213" s="581">
        <f t="shared" si="345"/>
        <v>0</v>
      </c>
      <c r="AF213" s="581">
        <f t="shared" si="346"/>
        <v>20</v>
      </c>
      <c r="AG213" s="581">
        <f t="shared" si="347"/>
        <v>0</v>
      </c>
      <c r="AH213" s="581">
        <f t="shared" si="348"/>
        <v>-20</v>
      </c>
      <c r="AI213" s="581">
        <f t="shared" si="349"/>
        <v>0</v>
      </c>
      <c r="AJ213" s="581">
        <f t="shared" si="350"/>
        <v>20</v>
      </c>
      <c r="AK213" s="581">
        <f t="shared" si="351"/>
        <v>0</v>
      </c>
      <c r="AL213" s="581">
        <f t="shared" si="352"/>
        <v>-20</v>
      </c>
      <c r="AM213" s="581">
        <f t="shared" si="353"/>
        <v>0</v>
      </c>
      <c r="AN213" s="581">
        <f t="shared" si="354"/>
        <v>20</v>
      </c>
      <c r="AO213" s="581">
        <f t="shared" si="355"/>
        <v>0</v>
      </c>
      <c r="AP213" s="581">
        <f t="shared" si="356"/>
        <v>-20</v>
      </c>
      <c r="AQ213" s="581">
        <f t="shared" si="357"/>
        <v>0</v>
      </c>
      <c r="AR213" s="581">
        <f t="shared" si="358"/>
        <v>20</v>
      </c>
      <c r="AS213" s="581">
        <f t="shared" si="359"/>
        <v>0</v>
      </c>
      <c r="AT213" s="581">
        <f t="shared" si="360"/>
        <v>-20</v>
      </c>
      <c r="AU213" s="581">
        <f t="shared" si="361"/>
        <v>0</v>
      </c>
      <c r="AV213" s="581">
        <f t="shared" si="362"/>
        <v>20</v>
      </c>
      <c r="AW213" s="581">
        <f t="shared" si="363"/>
        <v>0</v>
      </c>
      <c r="AX213" s="581">
        <f t="shared" si="364"/>
        <v>-20</v>
      </c>
      <c r="AY213" s="581">
        <f t="shared" si="365"/>
        <v>0</v>
      </c>
      <c r="AZ213" s="581">
        <f t="shared" si="366"/>
        <v>20</v>
      </c>
      <c r="BA213" s="581">
        <f t="shared" si="367"/>
        <v>0</v>
      </c>
      <c r="BB213" s="581">
        <f t="shared" si="368"/>
        <v>-20</v>
      </c>
      <c r="BC213" s="581">
        <f t="shared" si="369"/>
        <v>0</v>
      </c>
      <c r="BD213" s="581">
        <f t="shared" si="370"/>
        <v>20</v>
      </c>
      <c r="BE213" s="581">
        <f t="shared" si="371"/>
        <v>0</v>
      </c>
      <c r="BF213" s="581">
        <f>H213*((Resultat_liste!$M215+20)/20)+Resultat_liste!$J215</f>
        <v>20</v>
      </c>
      <c r="BG213" s="581">
        <f>I213*((Resultat_liste!$M215+20)/20)+Resultat_liste!$J215</f>
        <v>-6</v>
      </c>
      <c r="BH213" s="581">
        <f>J213*((Resultat_liste!$M215+20)/20)+Resultat_liste!$J215</f>
        <v>-32</v>
      </c>
      <c r="BI213" s="581">
        <f>K213*((Resultat_liste!$M215+20)/20)+Resultat_liste!$J215</f>
        <v>-6</v>
      </c>
      <c r="BJ213" s="581">
        <f>L213*((Resultat_liste!$M215+20)/20)+Resultat_liste!$J215</f>
        <v>20</v>
      </c>
      <c r="BK213" s="581">
        <f>M213*((Resultat_liste!$M215+20)/20)+Resultat_liste!$J215</f>
        <v>-6</v>
      </c>
      <c r="BL213" s="581">
        <f>N213*((Resultat_liste!$M215+20)/20)+Resultat_liste!$J215</f>
        <v>-32</v>
      </c>
      <c r="BM213" s="581">
        <f>O213*((Resultat_liste!$M215+20)/20)+Resultat_liste!$J215</f>
        <v>-6</v>
      </c>
      <c r="BN213" s="581">
        <f>P213*((Resultat_liste!$M215+20)/20)+Resultat_liste!$J215</f>
        <v>20</v>
      </c>
      <c r="BO213" s="581">
        <f>Q213*((Resultat_liste!$M215+20)/20)+Resultat_liste!$J215</f>
        <v>-6</v>
      </c>
      <c r="BP213" s="581">
        <f>R213*((Resultat_liste!$M215+20)/20)+Resultat_liste!$J215</f>
        <v>-32</v>
      </c>
      <c r="BQ213" s="581">
        <f>S213*((Resultat_liste!$M215+20)/20)+Resultat_liste!$J215</f>
        <v>-6</v>
      </c>
      <c r="BR213" s="581">
        <f>T213*((Resultat_liste!$M215+20)/20)+Resultat_liste!$J215</f>
        <v>20</v>
      </c>
      <c r="BS213" s="581">
        <f>U213*((Resultat_liste!$M215+20)/20)+Resultat_liste!$J215</f>
        <v>-6</v>
      </c>
      <c r="BT213" s="581">
        <f>V213*((Resultat_liste!$M215+20)/20)+Resultat_liste!$J215</f>
        <v>-32</v>
      </c>
      <c r="BU213" s="581">
        <f>W213*((Resultat_liste!$M215+20)/20)+Resultat_liste!$J215</f>
        <v>-6</v>
      </c>
      <c r="BV213" s="581">
        <f>X213*((Resultat_liste!$M215+20)/20)+Resultat_liste!$J215</f>
        <v>20</v>
      </c>
      <c r="BW213" s="581">
        <f>Y213*((Resultat_liste!$M215+20)/20)+Resultat_liste!$J215</f>
        <v>-6</v>
      </c>
      <c r="BX213" s="581">
        <f>Z213*((Resultat_liste!$M215+20)/20)+Resultat_liste!$J215</f>
        <v>-32</v>
      </c>
      <c r="BY213" s="581">
        <f>AA213*((Resultat_liste!$M215+20)/20)+Resultat_liste!$J215</f>
        <v>-6</v>
      </c>
      <c r="BZ213" s="581">
        <f>AB213*((Resultat_liste!$M215+20)/20)+Resultat_liste!$J215</f>
        <v>20</v>
      </c>
      <c r="CA213" s="581">
        <f>AC213*((Resultat_liste!$M215+20)/20)+Resultat_liste!$J215</f>
        <v>-6</v>
      </c>
      <c r="CB213" s="581">
        <f>AD213*((Resultat_liste!$M215+20)/20)+Resultat_liste!$J215</f>
        <v>-32</v>
      </c>
      <c r="CC213" s="581">
        <f>AE213*((Resultat_liste!$M215+20)/20)+Resultat_liste!$J215</f>
        <v>-6</v>
      </c>
      <c r="CD213" s="581">
        <f>AF213*((Resultat_liste!$M215+20)/20)+Resultat_liste!$J215</f>
        <v>20</v>
      </c>
      <c r="CE213" s="581">
        <f>AG213*((Resultat_liste!$M215+20)/20)+Resultat_liste!$J215</f>
        <v>-6</v>
      </c>
      <c r="CF213" s="581">
        <f>AH213*((Resultat_liste!$M215+20)/20)+Resultat_liste!$J215</f>
        <v>-32</v>
      </c>
      <c r="CG213" s="581">
        <f>AI213*((Resultat_liste!$M215+20)/20)+Resultat_liste!$J215</f>
        <v>-6</v>
      </c>
      <c r="CH213" s="581">
        <f>AJ213*((Resultat_liste!$M215+20)/20)+Resultat_liste!$J215</f>
        <v>20</v>
      </c>
      <c r="CI213" s="581">
        <f>AK213*((Resultat_liste!$M215+20)/20)+Resultat_liste!$J215</f>
        <v>-6</v>
      </c>
      <c r="CJ213" s="581">
        <f>AL213*((Resultat_liste!$M215+20)/20)+Resultat_liste!$J215</f>
        <v>-32</v>
      </c>
      <c r="CK213" s="581">
        <f>AM213*((Resultat_liste!$M215+20)/20)+Resultat_liste!$J215</f>
        <v>-6</v>
      </c>
      <c r="CL213" s="581">
        <f>AN213*((Resultat_liste!$M215+20)/20)+Resultat_liste!$J215</f>
        <v>20</v>
      </c>
      <c r="CM213" s="581">
        <f>AO213*((Resultat_liste!$M215+20)/20)+Resultat_liste!$J215</f>
        <v>-6</v>
      </c>
      <c r="CN213" s="581">
        <f>AP213*((Resultat_liste!$M215+20)/20)+Resultat_liste!$J215</f>
        <v>-32</v>
      </c>
      <c r="CO213" s="581">
        <f>AQ213*((Resultat_liste!$M215+20)/20)+Resultat_liste!$J215</f>
        <v>-6</v>
      </c>
      <c r="CP213" s="581">
        <f>AR213*((Resultat_liste!$M215+20)/20)+Resultat_liste!$J215</f>
        <v>20</v>
      </c>
      <c r="CQ213" s="581">
        <f>AS213*((Resultat_liste!$M215+20)/20)+Resultat_liste!$J215</f>
        <v>-6</v>
      </c>
      <c r="CR213" s="581">
        <f>AT213*((Resultat_liste!$M215+20)/20)+Resultat_liste!$J215</f>
        <v>-32</v>
      </c>
      <c r="CS213" s="581">
        <f>AU213*((Resultat_liste!$M215+20)/20)+Resultat_liste!$J215</f>
        <v>-6</v>
      </c>
      <c r="CT213" s="581">
        <f>AV213*((Resultat_liste!$M215+20)/20)+Resultat_liste!$J215</f>
        <v>20</v>
      </c>
      <c r="CU213" s="581">
        <f>AW213*((Resultat_liste!$M215+20)/20)+Resultat_liste!$J215</f>
        <v>-6</v>
      </c>
      <c r="CV213" s="581">
        <f>AX213*((Resultat_liste!$M215+20)/20)+Resultat_liste!$J215</f>
        <v>-32</v>
      </c>
      <c r="CW213" s="581">
        <f>AY213*((Resultat_liste!$M215+20)/20)+Resultat_liste!$J215</f>
        <v>-6</v>
      </c>
      <c r="CX213" s="581">
        <f>AZ213*((Resultat_liste!$M215+20)/20)+Resultat_liste!$J215</f>
        <v>20</v>
      </c>
      <c r="CY213" s="581">
        <f>BA213*((Resultat_liste!$M215+20)/20)+Resultat_liste!$J215</f>
        <v>-6</v>
      </c>
      <c r="CZ213" s="581">
        <f>BB213*((Resultat_liste!$M215+20)/20)+Resultat_liste!$J215</f>
        <v>-32</v>
      </c>
      <c r="DA213" s="581">
        <f>BC213*((Resultat_liste!$M215+20)/20)+Resultat_liste!$J215</f>
        <v>-6</v>
      </c>
      <c r="DB213" s="581">
        <f>BD213*((Resultat_liste!$M215+20)/20)+Resultat_liste!$J215</f>
        <v>20</v>
      </c>
      <c r="DC213" s="581">
        <f>BE213*((Resultat_liste!$M215+20)/20)+Resultat_liste!$J215</f>
        <v>-6</v>
      </c>
      <c r="DD213" s="581">
        <f>H213*((Resultat_liste!$Y215+20)/20)+Resultat_liste!$V215</f>
        <v>23</v>
      </c>
      <c r="DE213" s="581">
        <f>I213*((Resultat_liste!$Y215+20)/20)+Resultat_liste!$V215</f>
        <v>6</v>
      </c>
      <c r="DF213" s="581">
        <f>J213*((Resultat_liste!$Y215+20)/20)+Resultat_liste!$V215</f>
        <v>-11</v>
      </c>
      <c r="DG213" s="581">
        <f>K213*((Resultat_liste!$Y215+20)/20)+Resultat_liste!$V215</f>
        <v>6</v>
      </c>
      <c r="DH213" s="581">
        <f>L213*((Resultat_liste!$Y215+20)/20)+Resultat_liste!$V215</f>
        <v>23</v>
      </c>
      <c r="DI213" s="581">
        <f>M213*((Resultat_liste!$Y215+20)/20)+Resultat_liste!$V215</f>
        <v>6</v>
      </c>
      <c r="DJ213" s="581">
        <f>N213*((Resultat_liste!$Y215+20)/20)+Resultat_liste!$V215</f>
        <v>-11</v>
      </c>
      <c r="DK213" s="581">
        <f>O213*((Resultat_liste!$Y215+20)/20)+Resultat_liste!$V215</f>
        <v>6</v>
      </c>
      <c r="DL213" s="581">
        <f>P213*((Resultat_liste!$Y215+20)/20)+Resultat_liste!$V215</f>
        <v>23</v>
      </c>
      <c r="DM213" s="581">
        <f>Q213*((Resultat_liste!$Y215+20)/20)+Resultat_liste!$V215</f>
        <v>6</v>
      </c>
      <c r="DN213" s="581">
        <f>R213*((Resultat_liste!$Y215+20)/20)+Resultat_liste!$V215</f>
        <v>-11</v>
      </c>
      <c r="DO213" s="581">
        <f>S213*((Resultat_liste!$Y215+20)/20)+Resultat_liste!$V215</f>
        <v>6</v>
      </c>
      <c r="DP213" s="581">
        <f>T213*((Resultat_liste!$Y215+20)/20)+Resultat_liste!$V215</f>
        <v>23</v>
      </c>
      <c r="DQ213" s="581">
        <f>U213*((Resultat_liste!$Y215+20)/20)+Resultat_liste!$V215</f>
        <v>6</v>
      </c>
      <c r="DR213" s="581">
        <f>V213*((Resultat_liste!$Y215+20)/20)+Resultat_liste!$V215</f>
        <v>-11</v>
      </c>
      <c r="DS213" s="581">
        <f>W213*((Resultat_liste!$Y215+20)/20)+Resultat_liste!$V215</f>
        <v>6</v>
      </c>
      <c r="DT213" s="581">
        <f>X213*((Resultat_liste!$Y215+20)/20)+Resultat_liste!$V215</f>
        <v>23</v>
      </c>
      <c r="DU213" s="581">
        <f>Y213*((Resultat_liste!$Y215+20)/20)+Resultat_liste!$V215</f>
        <v>6</v>
      </c>
      <c r="DV213" s="581">
        <f>Z213*((Resultat_liste!$Y215+20)/20)+Resultat_liste!$V215</f>
        <v>-11</v>
      </c>
      <c r="DW213" s="581">
        <f>AA213*((Resultat_liste!$Y215+20)/20)+Resultat_liste!$V215</f>
        <v>6</v>
      </c>
      <c r="DX213" s="581">
        <f>AB213*((Resultat_liste!$Y215+20)/20)+Resultat_liste!$V215</f>
        <v>23</v>
      </c>
      <c r="DY213" s="581">
        <f>AC213*((Resultat_liste!$Y215+20)/20)+Resultat_liste!$V215</f>
        <v>6</v>
      </c>
      <c r="DZ213" s="581">
        <f>AD213*((Resultat_liste!$Y215+20)/20)+Resultat_liste!$V215</f>
        <v>-11</v>
      </c>
      <c r="EA213" s="581">
        <f>AE213*((Resultat_liste!$Y215+20)/20)+Resultat_liste!$V215</f>
        <v>6</v>
      </c>
      <c r="EB213" s="581">
        <f>AF213*((Resultat_liste!$Y215+20)/20)+Resultat_liste!$V215</f>
        <v>23</v>
      </c>
      <c r="EC213" s="581">
        <f>AG213*((Resultat_liste!$Y215+20)/20)+Resultat_liste!$V215</f>
        <v>6</v>
      </c>
      <c r="ED213" s="581">
        <f>AH213*((Resultat_liste!$Y215+20)/20)+Resultat_liste!$V215</f>
        <v>-11</v>
      </c>
      <c r="EE213" s="581">
        <f>AI213*((Resultat_liste!$Y215+20)/20)+Resultat_liste!$V215</f>
        <v>6</v>
      </c>
      <c r="EF213" s="581">
        <f>AJ213*((Resultat_liste!$Y215+20)/20)+Resultat_liste!$V215</f>
        <v>23</v>
      </c>
      <c r="EG213" s="581">
        <f>AK213*((Resultat_liste!$Y215+20)/20)+Resultat_liste!$V215</f>
        <v>6</v>
      </c>
      <c r="EH213" s="581">
        <f>AL213*((Resultat_liste!$Y215+20)/20)+Resultat_liste!$V215</f>
        <v>-11</v>
      </c>
      <c r="EI213" s="581">
        <f>AM213*((Resultat_liste!$Y215+20)/20)+Resultat_liste!$V215</f>
        <v>6</v>
      </c>
      <c r="EJ213" s="581">
        <f>AN213*((Resultat_liste!$Y215+20)/20)+Resultat_liste!$V215</f>
        <v>23</v>
      </c>
      <c r="EK213" s="581">
        <f>AO213*((Resultat_liste!$Y215+20)/20)+Resultat_liste!$V215</f>
        <v>6</v>
      </c>
      <c r="EL213" s="581">
        <f>AP213*((Resultat_liste!$Y215+20)/20)+Resultat_liste!$V215</f>
        <v>-11</v>
      </c>
      <c r="EM213" s="581">
        <f>AQ213*((Resultat_liste!$Y215+20)/20)+Resultat_liste!$V215</f>
        <v>6</v>
      </c>
      <c r="EN213" s="581">
        <f>AR213*((Resultat_liste!$Y215+20)/20)+Resultat_liste!$V215</f>
        <v>23</v>
      </c>
      <c r="EO213" s="581">
        <f>AS213*((Resultat_liste!$Y215+20)/20)+Resultat_liste!$V215</f>
        <v>6</v>
      </c>
      <c r="EP213" s="581">
        <f>AT213*((Resultat_liste!$Y215+20)/20)+Resultat_liste!$V215</f>
        <v>-11</v>
      </c>
      <c r="EQ213" s="581">
        <f>AU213*((Resultat_liste!$Y215+20)/20)+Resultat_liste!$V215</f>
        <v>6</v>
      </c>
      <c r="ER213" s="581">
        <f>AV213*((Resultat_liste!$Y215+20)/20)+Resultat_liste!$V215</f>
        <v>23</v>
      </c>
      <c r="ES213" s="581">
        <f>AW213*((Resultat_liste!$Y215+20)/20)+Resultat_liste!$V215</f>
        <v>6</v>
      </c>
      <c r="ET213" s="581">
        <f>AX213*((Resultat_liste!$Y215+20)/20)+Resultat_liste!$V215</f>
        <v>-11</v>
      </c>
      <c r="EU213" s="581">
        <f>AY213*((Resultat_liste!$Y215+20)/20)+Resultat_liste!$V215</f>
        <v>6</v>
      </c>
      <c r="EV213" s="581">
        <f>AZ213*((Resultat_liste!$Y215+20)/20)+Resultat_liste!$V215</f>
        <v>23</v>
      </c>
      <c r="EW213" s="581">
        <f>BA213*((Resultat_liste!$Y215+20)/20)+Resultat_liste!$V215</f>
        <v>6</v>
      </c>
      <c r="EX213" s="581">
        <f>BB213*((Resultat_liste!$Y215+20)/20)+Resultat_liste!$V215</f>
        <v>-11</v>
      </c>
      <c r="EY213" s="581">
        <f>BC213*((Resultat_liste!$Y215+20)/20)+Resultat_liste!$V215</f>
        <v>6</v>
      </c>
      <c r="EZ213" s="581">
        <f>BD213*((Resultat_liste!$Y215+20)/20)+Resultat_liste!$V215</f>
        <v>23</v>
      </c>
      <c r="FA213" s="581">
        <f>BE213*((Resultat_liste!$Y215+20)/20)+Resultat_liste!$V215</f>
        <v>6</v>
      </c>
      <c r="FB213" s="581">
        <f t="shared" si="372"/>
        <v>20</v>
      </c>
      <c r="FC213" s="581">
        <f t="shared" si="373"/>
        <v>0</v>
      </c>
      <c r="FD213" s="581">
        <f t="shared" si="374"/>
        <v>-20</v>
      </c>
      <c r="FE213" s="581">
        <f t="shared" si="375"/>
        <v>0</v>
      </c>
      <c r="FF213" s="581">
        <f t="shared" si="376"/>
        <v>20</v>
      </c>
      <c r="FG213" s="581">
        <f t="shared" si="377"/>
        <v>0</v>
      </c>
      <c r="FH213" s="581">
        <f t="shared" si="378"/>
        <v>-20</v>
      </c>
      <c r="FI213" s="581">
        <f t="shared" si="379"/>
        <v>0</v>
      </c>
      <c r="FJ213" s="581">
        <f t="shared" si="380"/>
        <v>20</v>
      </c>
      <c r="FK213" s="581">
        <f t="shared" si="381"/>
        <v>0</v>
      </c>
      <c r="FL213" s="581">
        <f t="shared" si="382"/>
        <v>-20</v>
      </c>
      <c r="FM213" s="581">
        <f t="shared" si="383"/>
        <v>0</v>
      </c>
      <c r="FN213" s="581">
        <f t="shared" si="384"/>
        <v>20</v>
      </c>
      <c r="FO213" s="581">
        <f t="shared" si="385"/>
        <v>0</v>
      </c>
      <c r="FP213" s="581">
        <f t="shared" si="386"/>
        <v>-20</v>
      </c>
      <c r="FQ213" s="581">
        <f t="shared" si="387"/>
        <v>0</v>
      </c>
      <c r="FR213" s="581">
        <f t="shared" si="388"/>
        <v>20</v>
      </c>
      <c r="FS213" s="581">
        <f t="shared" si="389"/>
        <v>0</v>
      </c>
      <c r="FT213" s="581">
        <f t="shared" si="390"/>
        <v>-20</v>
      </c>
      <c r="FU213" s="581">
        <f t="shared" si="391"/>
        <v>0</v>
      </c>
      <c r="FV213" s="581">
        <f t="shared" si="392"/>
        <v>20</v>
      </c>
      <c r="FW213" s="581">
        <f t="shared" si="393"/>
        <v>0</v>
      </c>
      <c r="FX213" s="581">
        <f t="shared" si="394"/>
        <v>-20</v>
      </c>
      <c r="FY213" s="581">
        <f t="shared" si="395"/>
        <v>0</v>
      </c>
      <c r="FZ213" s="581">
        <f t="shared" si="396"/>
        <v>20</v>
      </c>
      <c r="GA213" s="581">
        <f t="shared" si="397"/>
        <v>0</v>
      </c>
      <c r="GB213" s="581">
        <f t="shared" si="301"/>
        <v>-20</v>
      </c>
      <c r="GC213" s="581">
        <f t="shared" si="302"/>
        <v>0</v>
      </c>
      <c r="GD213" s="581">
        <f t="shared" si="303"/>
        <v>20</v>
      </c>
      <c r="GE213" s="581">
        <f t="shared" si="304"/>
        <v>0</v>
      </c>
      <c r="GF213" s="581">
        <f t="shared" si="305"/>
        <v>-20</v>
      </c>
      <c r="GG213" s="581">
        <f t="shared" si="306"/>
        <v>0</v>
      </c>
      <c r="GH213" s="581">
        <f t="shared" si="307"/>
        <v>20</v>
      </c>
      <c r="GI213" s="581">
        <f t="shared" si="308"/>
        <v>0</v>
      </c>
      <c r="GJ213" s="581">
        <f t="shared" si="309"/>
        <v>-20</v>
      </c>
      <c r="GK213" s="581">
        <f t="shared" si="310"/>
        <v>0</v>
      </c>
      <c r="GL213" s="581">
        <f t="shared" si="311"/>
        <v>20</v>
      </c>
      <c r="GM213" s="581">
        <f t="shared" si="312"/>
        <v>0</v>
      </c>
      <c r="GN213" s="581">
        <f t="shared" si="313"/>
        <v>-20</v>
      </c>
      <c r="GO213" s="581">
        <f t="shared" si="314"/>
        <v>0</v>
      </c>
      <c r="GP213" s="581">
        <f t="shared" si="315"/>
        <v>20</v>
      </c>
      <c r="GQ213" s="581">
        <f t="shared" si="316"/>
        <v>0</v>
      </c>
      <c r="GR213" s="581">
        <f t="shared" si="317"/>
        <v>-20</v>
      </c>
      <c r="GS213" s="581">
        <f t="shared" si="318"/>
        <v>0</v>
      </c>
      <c r="GT213" s="581">
        <f t="shared" si="319"/>
        <v>20</v>
      </c>
      <c r="GU213" s="581">
        <f t="shared" si="320"/>
        <v>0</v>
      </c>
      <c r="GV213" s="581">
        <f t="shared" si="321"/>
        <v>-20</v>
      </c>
      <c r="GW213" s="581">
        <f t="shared" si="322"/>
        <v>0</v>
      </c>
      <c r="GX213" s="581">
        <f t="shared" si="323"/>
        <v>20</v>
      </c>
      <c r="GY213" s="581">
        <f t="shared" si="324"/>
        <v>0</v>
      </c>
    </row>
    <row r="214" spans="1:207" ht="31.5" thickTop="1" thickBot="1" x14ac:dyDescent="0.3">
      <c r="A214" s="581">
        <v>2130</v>
      </c>
      <c r="B214" s="584" t="s">
        <v>141</v>
      </c>
      <c r="C214" s="581">
        <f t="shared" si="399"/>
        <v>26</v>
      </c>
      <c r="D214" s="581">
        <f t="shared" si="325"/>
        <v>2620</v>
      </c>
      <c r="E214" s="581">
        <v>2130</v>
      </c>
      <c r="F214" s="581">
        <f t="shared" si="398"/>
        <v>20</v>
      </c>
      <c r="G214" s="582" t="str">
        <f t="shared" si="300"/>
        <v>Blanc  scintillant</v>
      </c>
      <c r="H214" s="581">
        <v>20</v>
      </c>
      <c r="I214" s="581">
        <v>0</v>
      </c>
      <c r="J214" s="581">
        <v>-20</v>
      </c>
      <c r="K214" s="581">
        <v>0</v>
      </c>
      <c r="L214" s="581">
        <f t="shared" si="326"/>
        <v>20</v>
      </c>
      <c r="M214" s="581">
        <f t="shared" si="327"/>
        <v>0</v>
      </c>
      <c r="N214" s="581">
        <f t="shared" si="328"/>
        <v>-20</v>
      </c>
      <c r="O214" s="581">
        <f t="shared" si="329"/>
        <v>0</v>
      </c>
      <c r="P214" s="581">
        <f t="shared" si="330"/>
        <v>20</v>
      </c>
      <c r="Q214" s="581">
        <f t="shared" si="331"/>
        <v>0</v>
      </c>
      <c r="R214" s="581">
        <f t="shared" si="332"/>
        <v>-20</v>
      </c>
      <c r="S214" s="581">
        <f t="shared" si="333"/>
        <v>0</v>
      </c>
      <c r="T214" s="581">
        <f t="shared" si="334"/>
        <v>20</v>
      </c>
      <c r="U214" s="581">
        <f t="shared" si="335"/>
        <v>0</v>
      </c>
      <c r="V214" s="581">
        <f t="shared" si="336"/>
        <v>-20</v>
      </c>
      <c r="W214" s="581">
        <f t="shared" si="337"/>
        <v>0</v>
      </c>
      <c r="X214" s="581">
        <f t="shared" si="338"/>
        <v>20</v>
      </c>
      <c r="Y214" s="581">
        <f t="shared" si="339"/>
        <v>0</v>
      </c>
      <c r="Z214" s="581">
        <f t="shared" si="340"/>
        <v>-20</v>
      </c>
      <c r="AA214" s="581">
        <f t="shared" si="341"/>
        <v>0</v>
      </c>
      <c r="AB214" s="581">
        <f t="shared" si="342"/>
        <v>20</v>
      </c>
      <c r="AC214" s="581">
        <f t="shared" si="343"/>
        <v>0</v>
      </c>
      <c r="AD214" s="581">
        <f t="shared" si="344"/>
        <v>-20</v>
      </c>
      <c r="AE214" s="581">
        <f t="shared" si="345"/>
        <v>0</v>
      </c>
      <c r="AF214" s="581">
        <f t="shared" si="346"/>
        <v>20</v>
      </c>
      <c r="AG214" s="581">
        <f t="shared" si="347"/>
        <v>0</v>
      </c>
      <c r="AH214" s="581">
        <f t="shared" si="348"/>
        <v>-20</v>
      </c>
      <c r="AI214" s="581">
        <f t="shared" si="349"/>
        <v>0</v>
      </c>
      <c r="AJ214" s="581">
        <f t="shared" si="350"/>
        <v>20</v>
      </c>
      <c r="AK214" s="581">
        <f t="shared" si="351"/>
        <v>0</v>
      </c>
      <c r="AL214" s="581">
        <f t="shared" si="352"/>
        <v>-20</v>
      </c>
      <c r="AM214" s="581">
        <f t="shared" si="353"/>
        <v>0</v>
      </c>
      <c r="AN214" s="581">
        <f t="shared" si="354"/>
        <v>20</v>
      </c>
      <c r="AO214" s="581">
        <f t="shared" si="355"/>
        <v>0</v>
      </c>
      <c r="AP214" s="581">
        <f t="shared" si="356"/>
        <v>-20</v>
      </c>
      <c r="AQ214" s="581">
        <f t="shared" si="357"/>
        <v>0</v>
      </c>
      <c r="AR214" s="581">
        <f t="shared" si="358"/>
        <v>20</v>
      </c>
      <c r="AS214" s="581">
        <f t="shared" si="359"/>
        <v>0</v>
      </c>
      <c r="AT214" s="581">
        <f t="shared" si="360"/>
        <v>-20</v>
      </c>
      <c r="AU214" s="581">
        <f t="shared" si="361"/>
        <v>0</v>
      </c>
      <c r="AV214" s="581">
        <f t="shared" si="362"/>
        <v>20</v>
      </c>
      <c r="AW214" s="581">
        <f t="shared" si="363"/>
        <v>0</v>
      </c>
      <c r="AX214" s="581">
        <f t="shared" si="364"/>
        <v>-20</v>
      </c>
      <c r="AY214" s="581">
        <f t="shared" si="365"/>
        <v>0</v>
      </c>
      <c r="AZ214" s="581">
        <f t="shared" si="366"/>
        <v>20</v>
      </c>
      <c r="BA214" s="581">
        <f t="shared" si="367"/>
        <v>0</v>
      </c>
      <c r="BB214" s="581">
        <f t="shared" si="368"/>
        <v>-20</v>
      </c>
      <c r="BC214" s="581">
        <f t="shared" si="369"/>
        <v>0</v>
      </c>
      <c r="BD214" s="581">
        <f t="shared" si="370"/>
        <v>20</v>
      </c>
      <c r="BE214" s="581">
        <f t="shared" si="371"/>
        <v>0</v>
      </c>
      <c r="BF214" s="581">
        <f>H214*((Resultat_liste!$M216+20)/20)+Resultat_liste!$J216</f>
        <v>25</v>
      </c>
      <c r="BG214" s="581">
        <f>I214*((Resultat_liste!$M216+20)/20)+Resultat_liste!$J216</f>
        <v>0</v>
      </c>
      <c r="BH214" s="581">
        <f>J214*((Resultat_liste!$M216+20)/20)+Resultat_liste!$J216</f>
        <v>-25</v>
      </c>
      <c r="BI214" s="581">
        <f>K214*((Resultat_liste!$M216+20)/20)+Resultat_liste!$J216</f>
        <v>0</v>
      </c>
      <c r="BJ214" s="581">
        <f>L214*((Resultat_liste!$M216+20)/20)+Resultat_liste!$J216</f>
        <v>25</v>
      </c>
      <c r="BK214" s="581">
        <f>M214*((Resultat_liste!$M216+20)/20)+Resultat_liste!$J216</f>
        <v>0</v>
      </c>
      <c r="BL214" s="581">
        <f>N214*((Resultat_liste!$M216+20)/20)+Resultat_liste!$J216</f>
        <v>-25</v>
      </c>
      <c r="BM214" s="581">
        <f>O214*((Resultat_liste!$M216+20)/20)+Resultat_liste!$J216</f>
        <v>0</v>
      </c>
      <c r="BN214" s="581">
        <f>P214*((Resultat_liste!$M216+20)/20)+Resultat_liste!$J216</f>
        <v>25</v>
      </c>
      <c r="BO214" s="581">
        <f>Q214*((Resultat_liste!$M216+20)/20)+Resultat_liste!$J216</f>
        <v>0</v>
      </c>
      <c r="BP214" s="581">
        <f>R214*((Resultat_liste!$M216+20)/20)+Resultat_liste!$J216</f>
        <v>-25</v>
      </c>
      <c r="BQ214" s="581">
        <f>S214*((Resultat_liste!$M216+20)/20)+Resultat_liste!$J216</f>
        <v>0</v>
      </c>
      <c r="BR214" s="581">
        <f>T214*((Resultat_liste!$M216+20)/20)+Resultat_liste!$J216</f>
        <v>25</v>
      </c>
      <c r="BS214" s="581">
        <f>U214*((Resultat_liste!$M216+20)/20)+Resultat_liste!$J216</f>
        <v>0</v>
      </c>
      <c r="BT214" s="581">
        <f>V214*((Resultat_liste!$M216+20)/20)+Resultat_liste!$J216</f>
        <v>-25</v>
      </c>
      <c r="BU214" s="581">
        <f>W214*((Resultat_liste!$M216+20)/20)+Resultat_liste!$J216</f>
        <v>0</v>
      </c>
      <c r="BV214" s="581">
        <f>X214*((Resultat_liste!$M216+20)/20)+Resultat_liste!$J216</f>
        <v>25</v>
      </c>
      <c r="BW214" s="581">
        <f>Y214*((Resultat_liste!$M216+20)/20)+Resultat_liste!$J216</f>
        <v>0</v>
      </c>
      <c r="BX214" s="581">
        <f>Z214*((Resultat_liste!$M216+20)/20)+Resultat_liste!$J216</f>
        <v>-25</v>
      </c>
      <c r="BY214" s="581">
        <f>AA214*((Resultat_liste!$M216+20)/20)+Resultat_liste!$J216</f>
        <v>0</v>
      </c>
      <c r="BZ214" s="581">
        <f>AB214*((Resultat_liste!$M216+20)/20)+Resultat_liste!$J216</f>
        <v>25</v>
      </c>
      <c r="CA214" s="581">
        <f>AC214*((Resultat_liste!$M216+20)/20)+Resultat_liste!$J216</f>
        <v>0</v>
      </c>
      <c r="CB214" s="581">
        <f>AD214*((Resultat_liste!$M216+20)/20)+Resultat_liste!$J216</f>
        <v>-25</v>
      </c>
      <c r="CC214" s="581">
        <f>AE214*((Resultat_liste!$M216+20)/20)+Resultat_liste!$J216</f>
        <v>0</v>
      </c>
      <c r="CD214" s="581">
        <f>AF214*((Resultat_liste!$M216+20)/20)+Resultat_liste!$J216</f>
        <v>25</v>
      </c>
      <c r="CE214" s="581">
        <f>AG214*((Resultat_liste!$M216+20)/20)+Resultat_liste!$J216</f>
        <v>0</v>
      </c>
      <c r="CF214" s="581">
        <f>AH214*((Resultat_liste!$M216+20)/20)+Resultat_liste!$J216</f>
        <v>-25</v>
      </c>
      <c r="CG214" s="581">
        <f>AI214*((Resultat_liste!$M216+20)/20)+Resultat_liste!$J216</f>
        <v>0</v>
      </c>
      <c r="CH214" s="581">
        <f>AJ214*((Resultat_liste!$M216+20)/20)+Resultat_liste!$J216</f>
        <v>25</v>
      </c>
      <c r="CI214" s="581">
        <f>AK214*((Resultat_liste!$M216+20)/20)+Resultat_liste!$J216</f>
        <v>0</v>
      </c>
      <c r="CJ214" s="581">
        <f>AL214*((Resultat_liste!$M216+20)/20)+Resultat_liste!$J216</f>
        <v>-25</v>
      </c>
      <c r="CK214" s="581">
        <f>AM214*((Resultat_liste!$M216+20)/20)+Resultat_liste!$J216</f>
        <v>0</v>
      </c>
      <c r="CL214" s="581">
        <f>AN214*((Resultat_liste!$M216+20)/20)+Resultat_liste!$J216</f>
        <v>25</v>
      </c>
      <c r="CM214" s="581">
        <f>AO214*((Resultat_liste!$M216+20)/20)+Resultat_liste!$J216</f>
        <v>0</v>
      </c>
      <c r="CN214" s="581">
        <f>AP214*((Resultat_liste!$M216+20)/20)+Resultat_liste!$J216</f>
        <v>-25</v>
      </c>
      <c r="CO214" s="581">
        <f>AQ214*((Resultat_liste!$M216+20)/20)+Resultat_liste!$J216</f>
        <v>0</v>
      </c>
      <c r="CP214" s="581">
        <f>AR214*((Resultat_liste!$M216+20)/20)+Resultat_liste!$J216</f>
        <v>25</v>
      </c>
      <c r="CQ214" s="581">
        <f>AS214*((Resultat_liste!$M216+20)/20)+Resultat_liste!$J216</f>
        <v>0</v>
      </c>
      <c r="CR214" s="581">
        <f>AT214*((Resultat_liste!$M216+20)/20)+Resultat_liste!$J216</f>
        <v>-25</v>
      </c>
      <c r="CS214" s="581">
        <f>AU214*((Resultat_liste!$M216+20)/20)+Resultat_liste!$J216</f>
        <v>0</v>
      </c>
      <c r="CT214" s="581">
        <f>AV214*((Resultat_liste!$M216+20)/20)+Resultat_liste!$J216</f>
        <v>25</v>
      </c>
      <c r="CU214" s="581">
        <f>AW214*((Resultat_liste!$M216+20)/20)+Resultat_liste!$J216</f>
        <v>0</v>
      </c>
      <c r="CV214" s="581">
        <f>AX214*((Resultat_liste!$M216+20)/20)+Resultat_liste!$J216</f>
        <v>-25</v>
      </c>
      <c r="CW214" s="581">
        <f>AY214*((Resultat_liste!$M216+20)/20)+Resultat_liste!$J216</f>
        <v>0</v>
      </c>
      <c r="CX214" s="581">
        <f>AZ214*((Resultat_liste!$M216+20)/20)+Resultat_liste!$J216</f>
        <v>25</v>
      </c>
      <c r="CY214" s="581">
        <f>BA214*((Resultat_liste!$M216+20)/20)+Resultat_liste!$J216</f>
        <v>0</v>
      </c>
      <c r="CZ214" s="581">
        <f>BB214*((Resultat_liste!$M216+20)/20)+Resultat_liste!$J216</f>
        <v>-25</v>
      </c>
      <c r="DA214" s="581">
        <f>BC214*((Resultat_liste!$M216+20)/20)+Resultat_liste!$J216</f>
        <v>0</v>
      </c>
      <c r="DB214" s="581">
        <f>BD214*((Resultat_liste!$M216+20)/20)+Resultat_liste!$J216</f>
        <v>25</v>
      </c>
      <c r="DC214" s="581">
        <f>BE214*((Resultat_liste!$M216+20)/20)+Resultat_liste!$J216</f>
        <v>0</v>
      </c>
      <c r="DD214" s="581">
        <f>H214*((Resultat_liste!$Y216+20)/20)+Resultat_liste!$V216</f>
        <v>15</v>
      </c>
      <c r="DE214" s="581">
        <f>I214*((Resultat_liste!$Y216+20)/20)+Resultat_liste!$V216</f>
        <v>0</v>
      </c>
      <c r="DF214" s="581">
        <f>J214*((Resultat_liste!$Y216+20)/20)+Resultat_liste!$V216</f>
        <v>-15</v>
      </c>
      <c r="DG214" s="581">
        <f>K214*((Resultat_liste!$Y216+20)/20)+Resultat_liste!$V216</f>
        <v>0</v>
      </c>
      <c r="DH214" s="581">
        <f>L214*((Resultat_liste!$Y216+20)/20)+Resultat_liste!$V216</f>
        <v>15</v>
      </c>
      <c r="DI214" s="581">
        <f>M214*((Resultat_liste!$Y216+20)/20)+Resultat_liste!$V216</f>
        <v>0</v>
      </c>
      <c r="DJ214" s="581">
        <f>N214*((Resultat_liste!$Y216+20)/20)+Resultat_liste!$V216</f>
        <v>-15</v>
      </c>
      <c r="DK214" s="581">
        <f>O214*((Resultat_liste!$Y216+20)/20)+Resultat_liste!$V216</f>
        <v>0</v>
      </c>
      <c r="DL214" s="581">
        <f>P214*((Resultat_liste!$Y216+20)/20)+Resultat_liste!$V216</f>
        <v>15</v>
      </c>
      <c r="DM214" s="581">
        <f>Q214*((Resultat_liste!$Y216+20)/20)+Resultat_liste!$V216</f>
        <v>0</v>
      </c>
      <c r="DN214" s="581">
        <f>R214*((Resultat_liste!$Y216+20)/20)+Resultat_liste!$V216</f>
        <v>-15</v>
      </c>
      <c r="DO214" s="581">
        <f>S214*((Resultat_liste!$Y216+20)/20)+Resultat_liste!$V216</f>
        <v>0</v>
      </c>
      <c r="DP214" s="581">
        <f>T214*((Resultat_liste!$Y216+20)/20)+Resultat_liste!$V216</f>
        <v>15</v>
      </c>
      <c r="DQ214" s="581">
        <f>U214*((Resultat_liste!$Y216+20)/20)+Resultat_liste!$V216</f>
        <v>0</v>
      </c>
      <c r="DR214" s="581">
        <f>V214*((Resultat_liste!$Y216+20)/20)+Resultat_liste!$V216</f>
        <v>-15</v>
      </c>
      <c r="DS214" s="581">
        <f>W214*((Resultat_liste!$Y216+20)/20)+Resultat_liste!$V216</f>
        <v>0</v>
      </c>
      <c r="DT214" s="581">
        <f>X214*((Resultat_liste!$Y216+20)/20)+Resultat_liste!$V216</f>
        <v>15</v>
      </c>
      <c r="DU214" s="581">
        <f>Y214*((Resultat_liste!$Y216+20)/20)+Resultat_liste!$V216</f>
        <v>0</v>
      </c>
      <c r="DV214" s="581">
        <f>Z214*((Resultat_liste!$Y216+20)/20)+Resultat_liste!$V216</f>
        <v>-15</v>
      </c>
      <c r="DW214" s="581">
        <f>AA214*((Resultat_liste!$Y216+20)/20)+Resultat_liste!$V216</f>
        <v>0</v>
      </c>
      <c r="DX214" s="581">
        <f>AB214*((Resultat_liste!$Y216+20)/20)+Resultat_liste!$V216</f>
        <v>15</v>
      </c>
      <c r="DY214" s="581">
        <f>AC214*((Resultat_liste!$Y216+20)/20)+Resultat_liste!$V216</f>
        <v>0</v>
      </c>
      <c r="DZ214" s="581">
        <f>AD214*((Resultat_liste!$Y216+20)/20)+Resultat_liste!$V216</f>
        <v>-15</v>
      </c>
      <c r="EA214" s="581">
        <f>AE214*((Resultat_liste!$Y216+20)/20)+Resultat_liste!$V216</f>
        <v>0</v>
      </c>
      <c r="EB214" s="581">
        <f>AF214*((Resultat_liste!$Y216+20)/20)+Resultat_liste!$V216</f>
        <v>15</v>
      </c>
      <c r="EC214" s="581">
        <f>AG214*((Resultat_liste!$Y216+20)/20)+Resultat_liste!$V216</f>
        <v>0</v>
      </c>
      <c r="ED214" s="581">
        <f>AH214*((Resultat_liste!$Y216+20)/20)+Resultat_liste!$V216</f>
        <v>-15</v>
      </c>
      <c r="EE214" s="581">
        <f>AI214*((Resultat_liste!$Y216+20)/20)+Resultat_liste!$V216</f>
        <v>0</v>
      </c>
      <c r="EF214" s="581">
        <f>AJ214*((Resultat_liste!$Y216+20)/20)+Resultat_liste!$V216</f>
        <v>15</v>
      </c>
      <c r="EG214" s="581">
        <f>AK214*((Resultat_liste!$Y216+20)/20)+Resultat_liste!$V216</f>
        <v>0</v>
      </c>
      <c r="EH214" s="581">
        <f>AL214*((Resultat_liste!$Y216+20)/20)+Resultat_liste!$V216</f>
        <v>-15</v>
      </c>
      <c r="EI214" s="581">
        <f>AM214*((Resultat_liste!$Y216+20)/20)+Resultat_liste!$V216</f>
        <v>0</v>
      </c>
      <c r="EJ214" s="581">
        <f>AN214*((Resultat_liste!$Y216+20)/20)+Resultat_liste!$V216</f>
        <v>15</v>
      </c>
      <c r="EK214" s="581">
        <f>AO214*((Resultat_liste!$Y216+20)/20)+Resultat_liste!$V216</f>
        <v>0</v>
      </c>
      <c r="EL214" s="581">
        <f>AP214*((Resultat_liste!$Y216+20)/20)+Resultat_liste!$V216</f>
        <v>-15</v>
      </c>
      <c r="EM214" s="581">
        <f>AQ214*((Resultat_liste!$Y216+20)/20)+Resultat_liste!$V216</f>
        <v>0</v>
      </c>
      <c r="EN214" s="581">
        <f>AR214*((Resultat_liste!$Y216+20)/20)+Resultat_liste!$V216</f>
        <v>15</v>
      </c>
      <c r="EO214" s="581">
        <f>AS214*((Resultat_liste!$Y216+20)/20)+Resultat_liste!$V216</f>
        <v>0</v>
      </c>
      <c r="EP214" s="581">
        <f>AT214*((Resultat_liste!$Y216+20)/20)+Resultat_liste!$V216</f>
        <v>-15</v>
      </c>
      <c r="EQ214" s="581">
        <f>AU214*((Resultat_liste!$Y216+20)/20)+Resultat_liste!$V216</f>
        <v>0</v>
      </c>
      <c r="ER214" s="581">
        <f>AV214*((Resultat_liste!$Y216+20)/20)+Resultat_liste!$V216</f>
        <v>15</v>
      </c>
      <c r="ES214" s="581">
        <f>AW214*((Resultat_liste!$Y216+20)/20)+Resultat_liste!$V216</f>
        <v>0</v>
      </c>
      <c r="ET214" s="581">
        <f>AX214*((Resultat_liste!$Y216+20)/20)+Resultat_liste!$V216</f>
        <v>-15</v>
      </c>
      <c r="EU214" s="581">
        <f>AY214*((Resultat_liste!$Y216+20)/20)+Resultat_liste!$V216</f>
        <v>0</v>
      </c>
      <c r="EV214" s="581">
        <f>AZ214*((Resultat_liste!$Y216+20)/20)+Resultat_liste!$V216</f>
        <v>15</v>
      </c>
      <c r="EW214" s="581">
        <f>BA214*((Resultat_liste!$Y216+20)/20)+Resultat_liste!$V216</f>
        <v>0</v>
      </c>
      <c r="EX214" s="581">
        <f>BB214*((Resultat_liste!$Y216+20)/20)+Resultat_liste!$V216</f>
        <v>-15</v>
      </c>
      <c r="EY214" s="581">
        <f>BC214*((Resultat_liste!$Y216+20)/20)+Resultat_liste!$V216</f>
        <v>0</v>
      </c>
      <c r="EZ214" s="581">
        <f>BD214*((Resultat_liste!$Y216+20)/20)+Resultat_liste!$V216</f>
        <v>15</v>
      </c>
      <c r="FA214" s="581">
        <f>BE214*((Resultat_liste!$Y216+20)/20)+Resultat_liste!$V216</f>
        <v>0</v>
      </c>
      <c r="FB214" s="581">
        <f t="shared" si="372"/>
        <v>20</v>
      </c>
      <c r="FC214" s="581">
        <f t="shared" si="373"/>
        <v>0</v>
      </c>
      <c r="FD214" s="581">
        <f t="shared" si="374"/>
        <v>-20</v>
      </c>
      <c r="FE214" s="581">
        <f t="shared" si="375"/>
        <v>0</v>
      </c>
      <c r="FF214" s="581">
        <f t="shared" si="376"/>
        <v>20</v>
      </c>
      <c r="FG214" s="581">
        <f t="shared" si="377"/>
        <v>0</v>
      </c>
      <c r="FH214" s="581">
        <f t="shared" si="378"/>
        <v>-20</v>
      </c>
      <c r="FI214" s="581">
        <f t="shared" si="379"/>
        <v>0</v>
      </c>
      <c r="FJ214" s="581">
        <f t="shared" si="380"/>
        <v>20</v>
      </c>
      <c r="FK214" s="581">
        <f t="shared" si="381"/>
        <v>0</v>
      </c>
      <c r="FL214" s="581">
        <f t="shared" si="382"/>
        <v>-20</v>
      </c>
      <c r="FM214" s="581">
        <f t="shared" si="383"/>
        <v>0</v>
      </c>
      <c r="FN214" s="581">
        <f t="shared" si="384"/>
        <v>20</v>
      </c>
      <c r="FO214" s="581">
        <f t="shared" si="385"/>
        <v>0</v>
      </c>
      <c r="FP214" s="581">
        <f t="shared" si="386"/>
        <v>-20</v>
      </c>
      <c r="FQ214" s="581">
        <f t="shared" si="387"/>
        <v>0</v>
      </c>
      <c r="FR214" s="581">
        <f t="shared" si="388"/>
        <v>20</v>
      </c>
      <c r="FS214" s="581">
        <f t="shared" si="389"/>
        <v>0</v>
      </c>
      <c r="FT214" s="581">
        <f t="shared" si="390"/>
        <v>-20</v>
      </c>
      <c r="FU214" s="581">
        <f t="shared" si="391"/>
        <v>0</v>
      </c>
      <c r="FV214" s="581">
        <f t="shared" si="392"/>
        <v>20</v>
      </c>
      <c r="FW214" s="581">
        <f t="shared" si="393"/>
        <v>0</v>
      </c>
      <c r="FX214" s="581">
        <f t="shared" si="394"/>
        <v>-20</v>
      </c>
      <c r="FY214" s="581">
        <f t="shared" si="395"/>
        <v>0</v>
      </c>
      <c r="FZ214" s="581">
        <f t="shared" si="396"/>
        <v>20</v>
      </c>
      <c r="GA214" s="581">
        <f t="shared" si="397"/>
        <v>0</v>
      </c>
      <c r="GB214" s="581">
        <f t="shared" si="301"/>
        <v>-20</v>
      </c>
      <c r="GC214" s="581">
        <f t="shared" si="302"/>
        <v>0</v>
      </c>
      <c r="GD214" s="581">
        <f t="shared" si="303"/>
        <v>20</v>
      </c>
      <c r="GE214" s="581">
        <f t="shared" si="304"/>
        <v>0</v>
      </c>
      <c r="GF214" s="581">
        <f t="shared" si="305"/>
        <v>-20</v>
      </c>
      <c r="GG214" s="581">
        <f t="shared" si="306"/>
        <v>0</v>
      </c>
      <c r="GH214" s="581">
        <f t="shared" si="307"/>
        <v>20</v>
      </c>
      <c r="GI214" s="581">
        <f t="shared" si="308"/>
        <v>0</v>
      </c>
      <c r="GJ214" s="581">
        <f t="shared" si="309"/>
        <v>-20</v>
      </c>
      <c r="GK214" s="581">
        <f t="shared" si="310"/>
        <v>0</v>
      </c>
      <c r="GL214" s="581">
        <f t="shared" si="311"/>
        <v>20</v>
      </c>
      <c r="GM214" s="581">
        <f t="shared" si="312"/>
        <v>0</v>
      </c>
      <c r="GN214" s="581">
        <f t="shared" si="313"/>
        <v>-20</v>
      </c>
      <c r="GO214" s="581">
        <f t="shared" si="314"/>
        <v>0</v>
      </c>
      <c r="GP214" s="581">
        <f t="shared" si="315"/>
        <v>20</v>
      </c>
      <c r="GQ214" s="581">
        <f t="shared" si="316"/>
        <v>0</v>
      </c>
      <c r="GR214" s="581">
        <f t="shared" si="317"/>
        <v>-20</v>
      </c>
      <c r="GS214" s="581">
        <f t="shared" si="318"/>
        <v>0</v>
      </c>
      <c r="GT214" s="581">
        <f t="shared" si="319"/>
        <v>20</v>
      </c>
      <c r="GU214" s="581">
        <f t="shared" si="320"/>
        <v>0</v>
      </c>
      <c r="GV214" s="581">
        <f t="shared" si="321"/>
        <v>-20</v>
      </c>
      <c r="GW214" s="581">
        <f t="shared" si="322"/>
        <v>0</v>
      </c>
      <c r="GX214" s="581">
        <f t="shared" si="323"/>
        <v>20</v>
      </c>
      <c r="GY214" s="581">
        <f t="shared" si="324"/>
        <v>0</v>
      </c>
    </row>
    <row r="215" spans="1:207" ht="31.5" thickTop="1" thickBot="1" x14ac:dyDescent="0.3">
      <c r="A215" s="581">
        <v>2140</v>
      </c>
      <c r="B215" s="584" t="s">
        <v>141</v>
      </c>
      <c r="C215" s="581">
        <f t="shared" si="399"/>
        <v>26</v>
      </c>
      <c r="D215" s="581">
        <f t="shared" si="325"/>
        <v>2621</v>
      </c>
      <c r="E215" s="581">
        <v>2140</v>
      </c>
      <c r="F215" s="581">
        <f t="shared" si="398"/>
        <v>21</v>
      </c>
      <c r="G215" s="582" t="str">
        <f t="shared" si="300"/>
        <v>Blanc  scintillant</v>
      </c>
      <c r="H215" s="581">
        <v>20</v>
      </c>
      <c r="I215" s="581">
        <v>0</v>
      </c>
      <c r="J215" s="581">
        <v>-20</v>
      </c>
      <c r="K215" s="581">
        <v>0</v>
      </c>
      <c r="L215" s="581">
        <f t="shared" si="326"/>
        <v>20</v>
      </c>
      <c r="M215" s="581">
        <f t="shared" si="327"/>
        <v>0</v>
      </c>
      <c r="N215" s="581">
        <f t="shared" si="328"/>
        <v>-20</v>
      </c>
      <c r="O215" s="581">
        <f t="shared" si="329"/>
        <v>0</v>
      </c>
      <c r="P215" s="581">
        <f t="shared" si="330"/>
        <v>20</v>
      </c>
      <c r="Q215" s="581">
        <f t="shared" si="331"/>
        <v>0</v>
      </c>
      <c r="R215" s="581">
        <f t="shared" si="332"/>
        <v>-20</v>
      </c>
      <c r="S215" s="581">
        <f t="shared" si="333"/>
        <v>0</v>
      </c>
      <c r="T215" s="581">
        <f t="shared" si="334"/>
        <v>20</v>
      </c>
      <c r="U215" s="581">
        <f t="shared" si="335"/>
        <v>0</v>
      </c>
      <c r="V215" s="581">
        <f t="shared" si="336"/>
        <v>-20</v>
      </c>
      <c r="W215" s="581">
        <f t="shared" si="337"/>
        <v>0</v>
      </c>
      <c r="X215" s="581">
        <f t="shared" si="338"/>
        <v>20</v>
      </c>
      <c r="Y215" s="581">
        <f t="shared" si="339"/>
        <v>0</v>
      </c>
      <c r="Z215" s="581">
        <f t="shared" si="340"/>
        <v>-20</v>
      </c>
      <c r="AA215" s="581">
        <f t="shared" si="341"/>
        <v>0</v>
      </c>
      <c r="AB215" s="581">
        <f t="shared" si="342"/>
        <v>20</v>
      </c>
      <c r="AC215" s="581">
        <f t="shared" si="343"/>
        <v>0</v>
      </c>
      <c r="AD215" s="581">
        <f t="shared" si="344"/>
        <v>-20</v>
      </c>
      <c r="AE215" s="581">
        <f t="shared" si="345"/>
        <v>0</v>
      </c>
      <c r="AF215" s="581">
        <f t="shared" si="346"/>
        <v>20</v>
      </c>
      <c r="AG215" s="581">
        <f t="shared" si="347"/>
        <v>0</v>
      </c>
      <c r="AH215" s="581">
        <f t="shared" si="348"/>
        <v>-20</v>
      </c>
      <c r="AI215" s="581">
        <f t="shared" si="349"/>
        <v>0</v>
      </c>
      <c r="AJ215" s="581">
        <f t="shared" si="350"/>
        <v>20</v>
      </c>
      <c r="AK215" s="581">
        <f t="shared" si="351"/>
        <v>0</v>
      </c>
      <c r="AL215" s="581">
        <f t="shared" si="352"/>
        <v>-20</v>
      </c>
      <c r="AM215" s="581">
        <f t="shared" si="353"/>
        <v>0</v>
      </c>
      <c r="AN215" s="581">
        <f t="shared" si="354"/>
        <v>20</v>
      </c>
      <c r="AO215" s="581">
        <f t="shared" si="355"/>
        <v>0</v>
      </c>
      <c r="AP215" s="581">
        <f t="shared" si="356"/>
        <v>-20</v>
      </c>
      <c r="AQ215" s="581">
        <f t="shared" si="357"/>
        <v>0</v>
      </c>
      <c r="AR215" s="581">
        <f t="shared" si="358"/>
        <v>20</v>
      </c>
      <c r="AS215" s="581">
        <f t="shared" si="359"/>
        <v>0</v>
      </c>
      <c r="AT215" s="581">
        <f t="shared" si="360"/>
        <v>-20</v>
      </c>
      <c r="AU215" s="581">
        <f t="shared" si="361"/>
        <v>0</v>
      </c>
      <c r="AV215" s="581">
        <f t="shared" si="362"/>
        <v>20</v>
      </c>
      <c r="AW215" s="581">
        <f t="shared" si="363"/>
        <v>0</v>
      </c>
      <c r="AX215" s="581">
        <f t="shared" si="364"/>
        <v>-20</v>
      </c>
      <c r="AY215" s="581">
        <f t="shared" si="365"/>
        <v>0</v>
      </c>
      <c r="AZ215" s="581">
        <f t="shared" si="366"/>
        <v>20</v>
      </c>
      <c r="BA215" s="581">
        <f t="shared" si="367"/>
        <v>0</v>
      </c>
      <c r="BB215" s="581">
        <f t="shared" si="368"/>
        <v>-20</v>
      </c>
      <c r="BC215" s="581">
        <f t="shared" si="369"/>
        <v>0</v>
      </c>
      <c r="BD215" s="581">
        <f t="shared" si="370"/>
        <v>20</v>
      </c>
      <c r="BE215" s="581">
        <f t="shared" si="371"/>
        <v>0</v>
      </c>
      <c r="BF215" s="581">
        <f>H215*((Resultat_liste!$M217+20)/20)+Resultat_liste!$J217</f>
        <v>31</v>
      </c>
      <c r="BG215" s="581">
        <f>I215*((Resultat_liste!$M217+20)/20)+Resultat_liste!$J217</f>
        <v>3</v>
      </c>
      <c r="BH215" s="581">
        <f>J215*((Resultat_liste!$M217+20)/20)+Resultat_liste!$J217</f>
        <v>-25</v>
      </c>
      <c r="BI215" s="581">
        <f>K215*((Resultat_liste!$M217+20)/20)+Resultat_liste!$J217</f>
        <v>3</v>
      </c>
      <c r="BJ215" s="581">
        <f>L215*((Resultat_liste!$M217+20)/20)+Resultat_liste!$J217</f>
        <v>31</v>
      </c>
      <c r="BK215" s="581">
        <f>M215*((Resultat_liste!$M217+20)/20)+Resultat_liste!$J217</f>
        <v>3</v>
      </c>
      <c r="BL215" s="581">
        <f>N215*((Resultat_liste!$M217+20)/20)+Resultat_liste!$J217</f>
        <v>-25</v>
      </c>
      <c r="BM215" s="581">
        <f>O215*((Resultat_liste!$M217+20)/20)+Resultat_liste!$J217</f>
        <v>3</v>
      </c>
      <c r="BN215" s="581">
        <f>P215*((Resultat_liste!$M217+20)/20)+Resultat_liste!$J217</f>
        <v>31</v>
      </c>
      <c r="BO215" s="581">
        <f>Q215*((Resultat_liste!$M217+20)/20)+Resultat_liste!$J217</f>
        <v>3</v>
      </c>
      <c r="BP215" s="581">
        <f>R215*((Resultat_liste!$M217+20)/20)+Resultat_liste!$J217</f>
        <v>-25</v>
      </c>
      <c r="BQ215" s="581">
        <f>S215*((Resultat_liste!$M217+20)/20)+Resultat_liste!$J217</f>
        <v>3</v>
      </c>
      <c r="BR215" s="581">
        <f>T215*((Resultat_liste!$M217+20)/20)+Resultat_liste!$J217</f>
        <v>31</v>
      </c>
      <c r="BS215" s="581">
        <f>U215*((Resultat_liste!$M217+20)/20)+Resultat_liste!$J217</f>
        <v>3</v>
      </c>
      <c r="BT215" s="581">
        <f>V215*((Resultat_liste!$M217+20)/20)+Resultat_liste!$J217</f>
        <v>-25</v>
      </c>
      <c r="BU215" s="581">
        <f>W215*((Resultat_liste!$M217+20)/20)+Resultat_liste!$J217</f>
        <v>3</v>
      </c>
      <c r="BV215" s="581">
        <f>X215*((Resultat_liste!$M217+20)/20)+Resultat_liste!$J217</f>
        <v>31</v>
      </c>
      <c r="BW215" s="581">
        <f>Y215*((Resultat_liste!$M217+20)/20)+Resultat_liste!$J217</f>
        <v>3</v>
      </c>
      <c r="BX215" s="581">
        <f>Z215*((Resultat_liste!$M217+20)/20)+Resultat_liste!$J217</f>
        <v>-25</v>
      </c>
      <c r="BY215" s="581">
        <f>AA215*((Resultat_liste!$M217+20)/20)+Resultat_liste!$J217</f>
        <v>3</v>
      </c>
      <c r="BZ215" s="581">
        <f>AB215*((Resultat_liste!$M217+20)/20)+Resultat_liste!$J217</f>
        <v>31</v>
      </c>
      <c r="CA215" s="581">
        <f>AC215*((Resultat_liste!$M217+20)/20)+Resultat_liste!$J217</f>
        <v>3</v>
      </c>
      <c r="CB215" s="581">
        <f>AD215*((Resultat_liste!$M217+20)/20)+Resultat_liste!$J217</f>
        <v>-25</v>
      </c>
      <c r="CC215" s="581">
        <f>AE215*((Resultat_liste!$M217+20)/20)+Resultat_liste!$J217</f>
        <v>3</v>
      </c>
      <c r="CD215" s="581">
        <f>AF215*((Resultat_liste!$M217+20)/20)+Resultat_liste!$J217</f>
        <v>31</v>
      </c>
      <c r="CE215" s="581">
        <f>AG215*((Resultat_liste!$M217+20)/20)+Resultat_liste!$J217</f>
        <v>3</v>
      </c>
      <c r="CF215" s="581">
        <f>AH215*((Resultat_liste!$M217+20)/20)+Resultat_liste!$J217</f>
        <v>-25</v>
      </c>
      <c r="CG215" s="581">
        <f>AI215*((Resultat_liste!$M217+20)/20)+Resultat_liste!$J217</f>
        <v>3</v>
      </c>
      <c r="CH215" s="581">
        <f>AJ215*((Resultat_liste!$M217+20)/20)+Resultat_liste!$J217</f>
        <v>31</v>
      </c>
      <c r="CI215" s="581">
        <f>AK215*((Resultat_liste!$M217+20)/20)+Resultat_liste!$J217</f>
        <v>3</v>
      </c>
      <c r="CJ215" s="581">
        <f>AL215*((Resultat_liste!$M217+20)/20)+Resultat_liste!$J217</f>
        <v>-25</v>
      </c>
      <c r="CK215" s="581">
        <f>AM215*((Resultat_liste!$M217+20)/20)+Resultat_liste!$J217</f>
        <v>3</v>
      </c>
      <c r="CL215" s="581">
        <f>AN215*((Resultat_liste!$M217+20)/20)+Resultat_liste!$J217</f>
        <v>31</v>
      </c>
      <c r="CM215" s="581">
        <f>AO215*((Resultat_liste!$M217+20)/20)+Resultat_liste!$J217</f>
        <v>3</v>
      </c>
      <c r="CN215" s="581">
        <f>AP215*((Resultat_liste!$M217+20)/20)+Resultat_liste!$J217</f>
        <v>-25</v>
      </c>
      <c r="CO215" s="581">
        <f>AQ215*((Resultat_liste!$M217+20)/20)+Resultat_liste!$J217</f>
        <v>3</v>
      </c>
      <c r="CP215" s="581">
        <f>AR215*((Resultat_liste!$M217+20)/20)+Resultat_liste!$J217</f>
        <v>31</v>
      </c>
      <c r="CQ215" s="581">
        <f>AS215*((Resultat_liste!$M217+20)/20)+Resultat_liste!$J217</f>
        <v>3</v>
      </c>
      <c r="CR215" s="581">
        <f>AT215*((Resultat_liste!$M217+20)/20)+Resultat_liste!$J217</f>
        <v>-25</v>
      </c>
      <c r="CS215" s="581">
        <f>AU215*((Resultat_liste!$M217+20)/20)+Resultat_liste!$J217</f>
        <v>3</v>
      </c>
      <c r="CT215" s="581">
        <f>AV215*((Resultat_liste!$M217+20)/20)+Resultat_liste!$J217</f>
        <v>31</v>
      </c>
      <c r="CU215" s="581">
        <f>AW215*((Resultat_liste!$M217+20)/20)+Resultat_liste!$J217</f>
        <v>3</v>
      </c>
      <c r="CV215" s="581">
        <f>AX215*((Resultat_liste!$M217+20)/20)+Resultat_liste!$J217</f>
        <v>-25</v>
      </c>
      <c r="CW215" s="581">
        <f>AY215*((Resultat_liste!$M217+20)/20)+Resultat_liste!$J217</f>
        <v>3</v>
      </c>
      <c r="CX215" s="581">
        <f>AZ215*((Resultat_liste!$M217+20)/20)+Resultat_liste!$J217</f>
        <v>31</v>
      </c>
      <c r="CY215" s="581">
        <f>BA215*((Resultat_liste!$M217+20)/20)+Resultat_liste!$J217</f>
        <v>3</v>
      </c>
      <c r="CZ215" s="581">
        <f>BB215*((Resultat_liste!$M217+20)/20)+Resultat_liste!$J217</f>
        <v>-25</v>
      </c>
      <c r="DA215" s="581">
        <f>BC215*((Resultat_liste!$M217+20)/20)+Resultat_liste!$J217</f>
        <v>3</v>
      </c>
      <c r="DB215" s="581">
        <f>BD215*((Resultat_liste!$M217+20)/20)+Resultat_liste!$J217</f>
        <v>31</v>
      </c>
      <c r="DC215" s="581">
        <f>BE215*((Resultat_liste!$M217+20)/20)+Resultat_liste!$J217</f>
        <v>3</v>
      </c>
      <c r="DD215" s="581">
        <f>H215*((Resultat_liste!$Y217+20)/20)+Resultat_liste!$V217</f>
        <v>24</v>
      </c>
      <c r="DE215" s="581">
        <f>I215*((Resultat_liste!$Y217+20)/20)+Resultat_liste!$V217</f>
        <v>0</v>
      </c>
      <c r="DF215" s="581">
        <f>J215*((Resultat_liste!$Y217+20)/20)+Resultat_liste!$V217</f>
        <v>-24</v>
      </c>
      <c r="DG215" s="581">
        <f>K215*((Resultat_liste!$Y217+20)/20)+Resultat_liste!$V217</f>
        <v>0</v>
      </c>
      <c r="DH215" s="581">
        <f>L215*((Resultat_liste!$Y217+20)/20)+Resultat_liste!$V217</f>
        <v>24</v>
      </c>
      <c r="DI215" s="581">
        <f>M215*((Resultat_liste!$Y217+20)/20)+Resultat_liste!$V217</f>
        <v>0</v>
      </c>
      <c r="DJ215" s="581">
        <f>N215*((Resultat_liste!$Y217+20)/20)+Resultat_liste!$V217</f>
        <v>-24</v>
      </c>
      <c r="DK215" s="581">
        <f>O215*((Resultat_liste!$Y217+20)/20)+Resultat_liste!$V217</f>
        <v>0</v>
      </c>
      <c r="DL215" s="581">
        <f>P215*((Resultat_liste!$Y217+20)/20)+Resultat_liste!$V217</f>
        <v>24</v>
      </c>
      <c r="DM215" s="581">
        <f>Q215*((Resultat_liste!$Y217+20)/20)+Resultat_liste!$V217</f>
        <v>0</v>
      </c>
      <c r="DN215" s="581">
        <f>R215*((Resultat_liste!$Y217+20)/20)+Resultat_liste!$V217</f>
        <v>-24</v>
      </c>
      <c r="DO215" s="581">
        <f>S215*((Resultat_liste!$Y217+20)/20)+Resultat_liste!$V217</f>
        <v>0</v>
      </c>
      <c r="DP215" s="581">
        <f>T215*((Resultat_liste!$Y217+20)/20)+Resultat_liste!$V217</f>
        <v>24</v>
      </c>
      <c r="DQ215" s="581">
        <f>U215*((Resultat_liste!$Y217+20)/20)+Resultat_liste!$V217</f>
        <v>0</v>
      </c>
      <c r="DR215" s="581">
        <f>V215*((Resultat_liste!$Y217+20)/20)+Resultat_liste!$V217</f>
        <v>-24</v>
      </c>
      <c r="DS215" s="581">
        <f>W215*((Resultat_liste!$Y217+20)/20)+Resultat_liste!$V217</f>
        <v>0</v>
      </c>
      <c r="DT215" s="581">
        <f>X215*((Resultat_liste!$Y217+20)/20)+Resultat_liste!$V217</f>
        <v>24</v>
      </c>
      <c r="DU215" s="581">
        <f>Y215*((Resultat_liste!$Y217+20)/20)+Resultat_liste!$V217</f>
        <v>0</v>
      </c>
      <c r="DV215" s="581">
        <f>Z215*((Resultat_liste!$Y217+20)/20)+Resultat_liste!$V217</f>
        <v>-24</v>
      </c>
      <c r="DW215" s="581">
        <f>AA215*((Resultat_liste!$Y217+20)/20)+Resultat_liste!$V217</f>
        <v>0</v>
      </c>
      <c r="DX215" s="581">
        <f>AB215*((Resultat_liste!$Y217+20)/20)+Resultat_liste!$V217</f>
        <v>24</v>
      </c>
      <c r="DY215" s="581">
        <f>AC215*((Resultat_liste!$Y217+20)/20)+Resultat_liste!$V217</f>
        <v>0</v>
      </c>
      <c r="DZ215" s="581">
        <f>AD215*((Resultat_liste!$Y217+20)/20)+Resultat_liste!$V217</f>
        <v>-24</v>
      </c>
      <c r="EA215" s="581">
        <f>AE215*((Resultat_liste!$Y217+20)/20)+Resultat_liste!$V217</f>
        <v>0</v>
      </c>
      <c r="EB215" s="581">
        <f>AF215*((Resultat_liste!$Y217+20)/20)+Resultat_liste!$V217</f>
        <v>24</v>
      </c>
      <c r="EC215" s="581">
        <f>AG215*((Resultat_liste!$Y217+20)/20)+Resultat_liste!$V217</f>
        <v>0</v>
      </c>
      <c r="ED215" s="581">
        <f>AH215*((Resultat_liste!$Y217+20)/20)+Resultat_liste!$V217</f>
        <v>-24</v>
      </c>
      <c r="EE215" s="581">
        <f>AI215*((Resultat_liste!$Y217+20)/20)+Resultat_liste!$V217</f>
        <v>0</v>
      </c>
      <c r="EF215" s="581">
        <f>AJ215*((Resultat_liste!$Y217+20)/20)+Resultat_liste!$V217</f>
        <v>24</v>
      </c>
      <c r="EG215" s="581">
        <f>AK215*((Resultat_liste!$Y217+20)/20)+Resultat_liste!$V217</f>
        <v>0</v>
      </c>
      <c r="EH215" s="581">
        <f>AL215*((Resultat_liste!$Y217+20)/20)+Resultat_liste!$V217</f>
        <v>-24</v>
      </c>
      <c r="EI215" s="581">
        <f>AM215*((Resultat_liste!$Y217+20)/20)+Resultat_liste!$V217</f>
        <v>0</v>
      </c>
      <c r="EJ215" s="581">
        <f>AN215*((Resultat_liste!$Y217+20)/20)+Resultat_liste!$V217</f>
        <v>24</v>
      </c>
      <c r="EK215" s="581">
        <f>AO215*((Resultat_liste!$Y217+20)/20)+Resultat_liste!$V217</f>
        <v>0</v>
      </c>
      <c r="EL215" s="581">
        <f>AP215*((Resultat_liste!$Y217+20)/20)+Resultat_liste!$V217</f>
        <v>-24</v>
      </c>
      <c r="EM215" s="581">
        <f>AQ215*((Resultat_liste!$Y217+20)/20)+Resultat_liste!$V217</f>
        <v>0</v>
      </c>
      <c r="EN215" s="581">
        <f>AR215*((Resultat_liste!$Y217+20)/20)+Resultat_liste!$V217</f>
        <v>24</v>
      </c>
      <c r="EO215" s="581">
        <f>AS215*((Resultat_liste!$Y217+20)/20)+Resultat_liste!$V217</f>
        <v>0</v>
      </c>
      <c r="EP215" s="581">
        <f>AT215*((Resultat_liste!$Y217+20)/20)+Resultat_liste!$V217</f>
        <v>-24</v>
      </c>
      <c r="EQ215" s="581">
        <f>AU215*((Resultat_liste!$Y217+20)/20)+Resultat_liste!$V217</f>
        <v>0</v>
      </c>
      <c r="ER215" s="581">
        <f>AV215*((Resultat_liste!$Y217+20)/20)+Resultat_liste!$V217</f>
        <v>24</v>
      </c>
      <c r="ES215" s="581">
        <f>AW215*((Resultat_liste!$Y217+20)/20)+Resultat_liste!$V217</f>
        <v>0</v>
      </c>
      <c r="ET215" s="581">
        <f>AX215*((Resultat_liste!$Y217+20)/20)+Resultat_liste!$V217</f>
        <v>-24</v>
      </c>
      <c r="EU215" s="581">
        <f>AY215*((Resultat_liste!$Y217+20)/20)+Resultat_liste!$V217</f>
        <v>0</v>
      </c>
      <c r="EV215" s="581">
        <f>AZ215*((Resultat_liste!$Y217+20)/20)+Resultat_liste!$V217</f>
        <v>24</v>
      </c>
      <c r="EW215" s="581">
        <f>BA215*((Resultat_liste!$Y217+20)/20)+Resultat_liste!$V217</f>
        <v>0</v>
      </c>
      <c r="EX215" s="581">
        <f>BB215*((Resultat_liste!$Y217+20)/20)+Resultat_liste!$V217</f>
        <v>-24</v>
      </c>
      <c r="EY215" s="581">
        <f>BC215*((Resultat_liste!$Y217+20)/20)+Resultat_liste!$V217</f>
        <v>0</v>
      </c>
      <c r="EZ215" s="581">
        <f>BD215*((Resultat_liste!$Y217+20)/20)+Resultat_liste!$V217</f>
        <v>24</v>
      </c>
      <c r="FA215" s="581">
        <f>BE215*((Resultat_liste!$Y217+20)/20)+Resultat_liste!$V217</f>
        <v>0</v>
      </c>
      <c r="FB215" s="581">
        <f t="shared" si="372"/>
        <v>20</v>
      </c>
      <c r="FC215" s="581">
        <f t="shared" si="373"/>
        <v>0</v>
      </c>
      <c r="FD215" s="581">
        <f t="shared" si="374"/>
        <v>-20</v>
      </c>
      <c r="FE215" s="581">
        <f t="shared" si="375"/>
        <v>0</v>
      </c>
      <c r="FF215" s="581">
        <f t="shared" si="376"/>
        <v>20</v>
      </c>
      <c r="FG215" s="581">
        <f t="shared" si="377"/>
        <v>0</v>
      </c>
      <c r="FH215" s="581">
        <f t="shared" si="378"/>
        <v>-20</v>
      </c>
      <c r="FI215" s="581">
        <f t="shared" si="379"/>
        <v>0</v>
      </c>
      <c r="FJ215" s="581">
        <f t="shared" si="380"/>
        <v>20</v>
      </c>
      <c r="FK215" s="581">
        <f t="shared" si="381"/>
        <v>0</v>
      </c>
      <c r="FL215" s="581">
        <f t="shared" si="382"/>
        <v>-20</v>
      </c>
      <c r="FM215" s="581">
        <f t="shared" si="383"/>
        <v>0</v>
      </c>
      <c r="FN215" s="581">
        <f t="shared" si="384"/>
        <v>20</v>
      </c>
      <c r="FO215" s="581">
        <f t="shared" si="385"/>
        <v>0</v>
      </c>
      <c r="FP215" s="581">
        <f t="shared" si="386"/>
        <v>-20</v>
      </c>
      <c r="FQ215" s="581">
        <f t="shared" si="387"/>
        <v>0</v>
      </c>
      <c r="FR215" s="581">
        <f t="shared" si="388"/>
        <v>20</v>
      </c>
      <c r="FS215" s="581">
        <f t="shared" si="389"/>
        <v>0</v>
      </c>
      <c r="FT215" s="581">
        <f t="shared" si="390"/>
        <v>-20</v>
      </c>
      <c r="FU215" s="581">
        <f t="shared" si="391"/>
        <v>0</v>
      </c>
      <c r="FV215" s="581">
        <f t="shared" si="392"/>
        <v>20</v>
      </c>
      <c r="FW215" s="581">
        <f t="shared" si="393"/>
        <v>0</v>
      </c>
      <c r="FX215" s="581">
        <f t="shared" si="394"/>
        <v>-20</v>
      </c>
      <c r="FY215" s="581">
        <f t="shared" si="395"/>
        <v>0</v>
      </c>
      <c r="FZ215" s="581">
        <f t="shared" si="396"/>
        <v>20</v>
      </c>
      <c r="GA215" s="581">
        <f t="shared" si="397"/>
        <v>0</v>
      </c>
      <c r="GB215" s="581">
        <f t="shared" si="301"/>
        <v>-20</v>
      </c>
      <c r="GC215" s="581">
        <f t="shared" si="302"/>
        <v>0</v>
      </c>
      <c r="GD215" s="581">
        <f t="shared" si="303"/>
        <v>20</v>
      </c>
      <c r="GE215" s="581">
        <f t="shared" si="304"/>
        <v>0</v>
      </c>
      <c r="GF215" s="581">
        <f t="shared" si="305"/>
        <v>-20</v>
      </c>
      <c r="GG215" s="581">
        <f t="shared" si="306"/>
        <v>0</v>
      </c>
      <c r="GH215" s="581">
        <f t="shared" si="307"/>
        <v>20</v>
      </c>
      <c r="GI215" s="581">
        <f t="shared" si="308"/>
        <v>0</v>
      </c>
      <c r="GJ215" s="581">
        <f t="shared" si="309"/>
        <v>-20</v>
      </c>
      <c r="GK215" s="581">
        <f t="shared" si="310"/>
        <v>0</v>
      </c>
      <c r="GL215" s="581">
        <f t="shared" si="311"/>
        <v>20</v>
      </c>
      <c r="GM215" s="581">
        <f t="shared" si="312"/>
        <v>0</v>
      </c>
      <c r="GN215" s="581">
        <f t="shared" si="313"/>
        <v>-20</v>
      </c>
      <c r="GO215" s="581">
        <f t="shared" si="314"/>
        <v>0</v>
      </c>
      <c r="GP215" s="581">
        <f t="shared" si="315"/>
        <v>20</v>
      </c>
      <c r="GQ215" s="581">
        <f t="shared" si="316"/>
        <v>0</v>
      </c>
      <c r="GR215" s="581">
        <f t="shared" si="317"/>
        <v>-20</v>
      </c>
      <c r="GS215" s="581">
        <f t="shared" si="318"/>
        <v>0</v>
      </c>
      <c r="GT215" s="581">
        <f t="shared" si="319"/>
        <v>20</v>
      </c>
      <c r="GU215" s="581">
        <f t="shared" si="320"/>
        <v>0</v>
      </c>
      <c r="GV215" s="581">
        <f t="shared" si="321"/>
        <v>-20</v>
      </c>
      <c r="GW215" s="581">
        <f t="shared" si="322"/>
        <v>0</v>
      </c>
      <c r="GX215" s="581">
        <f t="shared" si="323"/>
        <v>20</v>
      </c>
      <c r="GY215" s="581">
        <f t="shared" si="324"/>
        <v>0</v>
      </c>
    </row>
    <row r="216" spans="1:207" ht="31.5" thickTop="1" thickBot="1" x14ac:dyDescent="0.3">
      <c r="A216" s="581">
        <v>2150</v>
      </c>
      <c r="B216" s="584" t="s">
        <v>141</v>
      </c>
      <c r="C216" s="581">
        <f t="shared" si="399"/>
        <v>26</v>
      </c>
      <c r="D216" s="581">
        <f t="shared" si="325"/>
        <v>2622</v>
      </c>
      <c r="E216" s="581">
        <v>2150</v>
      </c>
      <c r="F216" s="581">
        <f>IF(C216=C215,F215+1,1)</f>
        <v>22</v>
      </c>
      <c r="G216" s="582" t="str">
        <f t="shared" si="300"/>
        <v>Blanc  scintillant</v>
      </c>
      <c r="H216" s="581">
        <v>20</v>
      </c>
      <c r="I216" s="581">
        <v>0</v>
      </c>
      <c r="J216" s="581">
        <v>-20</v>
      </c>
      <c r="K216" s="581">
        <v>0</v>
      </c>
      <c r="L216" s="581">
        <f t="shared" si="326"/>
        <v>20</v>
      </c>
      <c r="M216" s="581">
        <f t="shared" si="327"/>
        <v>0</v>
      </c>
      <c r="N216" s="581">
        <f t="shared" si="328"/>
        <v>-20</v>
      </c>
      <c r="O216" s="581">
        <f t="shared" si="329"/>
        <v>0</v>
      </c>
      <c r="P216" s="581">
        <f t="shared" si="330"/>
        <v>20</v>
      </c>
      <c r="Q216" s="581">
        <f t="shared" si="331"/>
        <v>0</v>
      </c>
      <c r="R216" s="581">
        <f t="shared" si="332"/>
        <v>-20</v>
      </c>
      <c r="S216" s="581">
        <f t="shared" si="333"/>
        <v>0</v>
      </c>
      <c r="T216" s="581">
        <f t="shared" si="334"/>
        <v>20</v>
      </c>
      <c r="U216" s="581">
        <f t="shared" si="335"/>
        <v>0</v>
      </c>
      <c r="V216" s="581">
        <f t="shared" si="336"/>
        <v>-20</v>
      </c>
      <c r="W216" s="581">
        <f t="shared" si="337"/>
        <v>0</v>
      </c>
      <c r="X216" s="581">
        <f t="shared" si="338"/>
        <v>20</v>
      </c>
      <c r="Y216" s="581">
        <f t="shared" si="339"/>
        <v>0</v>
      </c>
      <c r="Z216" s="581">
        <f t="shared" si="340"/>
        <v>-20</v>
      </c>
      <c r="AA216" s="581">
        <f t="shared" si="341"/>
        <v>0</v>
      </c>
      <c r="AB216" s="581">
        <f t="shared" si="342"/>
        <v>20</v>
      </c>
      <c r="AC216" s="581">
        <f t="shared" si="343"/>
        <v>0</v>
      </c>
      <c r="AD216" s="581">
        <f t="shared" si="344"/>
        <v>-20</v>
      </c>
      <c r="AE216" s="581">
        <f t="shared" si="345"/>
        <v>0</v>
      </c>
      <c r="AF216" s="581">
        <f t="shared" si="346"/>
        <v>20</v>
      </c>
      <c r="AG216" s="581">
        <f t="shared" si="347"/>
        <v>0</v>
      </c>
      <c r="AH216" s="581">
        <f t="shared" si="348"/>
        <v>-20</v>
      </c>
      <c r="AI216" s="581">
        <f t="shared" si="349"/>
        <v>0</v>
      </c>
      <c r="AJ216" s="581">
        <f t="shared" si="350"/>
        <v>20</v>
      </c>
      <c r="AK216" s="581">
        <f t="shared" si="351"/>
        <v>0</v>
      </c>
      <c r="AL216" s="581">
        <f t="shared" si="352"/>
        <v>-20</v>
      </c>
      <c r="AM216" s="581">
        <f t="shared" si="353"/>
        <v>0</v>
      </c>
      <c r="AN216" s="581">
        <f t="shared" si="354"/>
        <v>20</v>
      </c>
      <c r="AO216" s="581">
        <f t="shared" si="355"/>
        <v>0</v>
      </c>
      <c r="AP216" s="581">
        <f t="shared" si="356"/>
        <v>-20</v>
      </c>
      <c r="AQ216" s="581">
        <f t="shared" si="357"/>
        <v>0</v>
      </c>
      <c r="AR216" s="581">
        <f t="shared" si="358"/>
        <v>20</v>
      </c>
      <c r="AS216" s="581">
        <f t="shared" si="359"/>
        <v>0</v>
      </c>
      <c r="AT216" s="581">
        <f t="shared" si="360"/>
        <v>-20</v>
      </c>
      <c r="AU216" s="581">
        <f t="shared" si="361"/>
        <v>0</v>
      </c>
      <c r="AV216" s="581">
        <f t="shared" si="362"/>
        <v>20</v>
      </c>
      <c r="AW216" s="581">
        <f t="shared" si="363"/>
        <v>0</v>
      </c>
      <c r="AX216" s="581">
        <f t="shared" si="364"/>
        <v>-20</v>
      </c>
      <c r="AY216" s="581">
        <f t="shared" si="365"/>
        <v>0</v>
      </c>
      <c r="AZ216" s="581">
        <f t="shared" si="366"/>
        <v>20</v>
      </c>
      <c r="BA216" s="581">
        <f t="shared" si="367"/>
        <v>0</v>
      </c>
      <c r="BB216" s="581">
        <f t="shared" si="368"/>
        <v>-20</v>
      </c>
      <c r="BC216" s="581">
        <f t="shared" si="369"/>
        <v>0</v>
      </c>
      <c r="BD216" s="581">
        <f t="shared" si="370"/>
        <v>20</v>
      </c>
      <c r="BE216" s="581">
        <f t="shared" si="371"/>
        <v>0</v>
      </c>
      <c r="BF216" s="581">
        <f>H216*((Resultat_liste!$M218+20)/20)+Resultat_liste!$J218</f>
        <v>23</v>
      </c>
      <c r="BG216" s="581">
        <f>I216*((Resultat_liste!$M218+20)/20)+Resultat_liste!$J218</f>
        <v>-4</v>
      </c>
      <c r="BH216" s="581">
        <f>J216*((Resultat_liste!$M218+20)/20)+Resultat_liste!$J218</f>
        <v>-31</v>
      </c>
      <c r="BI216" s="581">
        <f>K216*((Resultat_liste!$M218+20)/20)+Resultat_liste!$J218</f>
        <v>-4</v>
      </c>
      <c r="BJ216" s="581">
        <f>L216*((Resultat_liste!$M218+20)/20)+Resultat_liste!$J218</f>
        <v>23</v>
      </c>
      <c r="BK216" s="581">
        <f>M216*((Resultat_liste!$M218+20)/20)+Resultat_liste!$J218</f>
        <v>-4</v>
      </c>
      <c r="BL216" s="581">
        <f>N216*((Resultat_liste!$M218+20)/20)+Resultat_liste!$J218</f>
        <v>-31</v>
      </c>
      <c r="BM216" s="581">
        <f>O216*((Resultat_liste!$M218+20)/20)+Resultat_liste!$J218</f>
        <v>-4</v>
      </c>
      <c r="BN216" s="581">
        <f>P216*((Resultat_liste!$M218+20)/20)+Resultat_liste!$J218</f>
        <v>23</v>
      </c>
      <c r="BO216" s="581">
        <f>Q216*((Resultat_liste!$M218+20)/20)+Resultat_liste!$J218</f>
        <v>-4</v>
      </c>
      <c r="BP216" s="581">
        <f>R216*((Resultat_liste!$M218+20)/20)+Resultat_liste!$J218</f>
        <v>-31</v>
      </c>
      <c r="BQ216" s="581">
        <f>S216*((Resultat_liste!$M218+20)/20)+Resultat_liste!$J218</f>
        <v>-4</v>
      </c>
      <c r="BR216" s="581">
        <f>T216*((Resultat_liste!$M218+20)/20)+Resultat_liste!$J218</f>
        <v>23</v>
      </c>
      <c r="BS216" s="581">
        <f>U216*((Resultat_liste!$M218+20)/20)+Resultat_liste!$J218</f>
        <v>-4</v>
      </c>
      <c r="BT216" s="581">
        <f>V216*((Resultat_liste!$M218+20)/20)+Resultat_liste!$J218</f>
        <v>-31</v>
      </c>
      <c r="BU216" s="581">
        <f>W216*((Resultat_liste!$M218+20)/20)+Resultat_liste!$J218</f>
        <v>-4</v>
      </c>
      <c r="BV216" s="581">
        <f>X216*((Resultat_liste!$M218+20)/20)+Resultat_liste!$J218</f>
        <v>23</v>
      </c>
      <c r="BW216" s="581">
        <f>Y216*((Resultat_liste!$M218+20)/20)+Resultat_liste!$J218</f>
        <v>-4</v>
      </c>
      <c r="BX216" s="581">
        <f>Z216*((Resultat_liste!$M218+20)/20)+Resultat_liste!$J218</f>
        <v>-31</v>
      </c>
      <c r="BY216" s="581">
        <f>AA216*((Resultat_liste!$M218+20)/20)+Resultat_liste!$J218</f>
        <v>-4</v>
      </c>
      <c r="BZ216" s="581">
        <f>AB216*((Resultat_liste!$M218+20)/20)+Resultat_liste!$J218</f>
        <v>23</v>
      </c>
      <c r="CA216" s="581">
        <f>AC216*((Resultat_liste!$M218+20)/20)+Resultat_liste!$J218</f>
        <v>-4</v>
      </c>
      <c r="CB216" s="581">
        <f>AD216*((Resultat_liste!$M218+20)/20)+Resultat_liste!$J218</f>
        <v>-31</v>
      </c>
      <c r="CC216" s="581">
        <f>AE216*((Resultat_liste!$M218+20)/20)+Resultat_liste!$J218</f>
        <v>-4</v>
      </c>
      <c r="CD216" s="581">
        <f>AF216*((Resultat_liste!$M218+20)/20)+Resultat_liste!$J218</f>
        <v>23</v>
      </c>
      <c r="CE216" s="581">
        <f>AG216*((Resultat_liste!$M218+20)/20)+Resultat_liste!$J218</f>
        <v>-4</v>
      </c>
      <c r="CF216" s="581">
        <f>AH216*((Resultat_liste!$M218+20)/20)+Resultat_liste!$J218</f>
        <v>-31</v>
      </c>
      <c r="CG216" s="581">
        <f>AI216*((Resultat_liste!$M218+20)/20)+Resultat_liste!$J218</f>
        <v>-4</v>
      </c>
      <c r="CH216" s="581">
        <f>AJ216*((Resultat_liste!$M218+20)/20)+Resultat_liste!$J218</f>
        <v>23</v>
      </c>
      <c r="CI216" s="581">
        <f>AK216*((Resultat_liste!$M218+20)/20)+Resultat_liste!$J218</f>
        <v>-4</v>
      </c>
      <c r="CJ216" s="581">
        <f>AL216*((Resultat_liste!$M218+20)/20)+Resultat_liste!$J218</f>
        <v>-31</v>
      </c>
      <c r="CK216" s="581">
        <f>AM216*((Resultat_liste!$M218+20)/20)+Resultat_liste!$J218</f>
        <v>-4</v>
      </c>
      <c r="CL216" s="581">
        <f>AN216*((Resultat_liste!$M218+20)/20)+Resultat_liste!$J218</f>
        <v>23</v>
      </c>
      <c r="CM216" s="581">
        <f>AO216*((Resultat_liste!$M218+20)/20)+Resultat_liste!$J218</f>
        <v>-4</v>
      </c>
      <c r="CN216" s="581">
        <f>AP216*((Resultat_liste!$M218+20)/20)+Resultat_liste!$J218</f>
        <v>-31</v>
      </c>
      <c r="CO216" s="581">
        <f>AQ216*((Resultat_liste!$M218+20)/20)+Resultat_liste!$J218</f>
        <v>-4</v>
      </c>
      <c r="CP216" s="581">
        <f>AR216*((Resultat_liste!$M218+20)/20)+Resultat_liste!$J218</f>
        <v>23</v>
      </c>
      <c r="CQ216" s="581">
        <f>AS216*((Resultat_liste!$M218+20)/20)+Resultat_liste!$J218</f>
        <v>-4</v>
      </c>
      <c r="CR216" s="581">
        <f>AT216*((Resultat_liste!$M218+20)/20)+Resultat_liste!$J218</f>
        <v>-31</v>
      </c>
      <c r="CS216" s="581">
        <f>AU216*((Resultat_liste!$M218+20)/20)+Resultat_liste!$J218</f>
        <v>-4</v>
      </c>
      <c r="CT216" s="581">
        <f>AV216*((Resultat_liste!$M218+20)/20)+Resultat_liste!$J218</f>
        <v>23</v>
      </c>
      <c r="CU216" s="581">
        <f>AW216*((Resultat_liste!$M218+20)/20)+Resultat_liste!$J218</f>
        <v>-4</v>
      </c>
      <c r="CV216" s="581">
        <f>AX216*((Resultat_liste!$M218+20)/20)+Resultat_liste!$J218</f>
        <v>-31</v>
      </c>
      <c r="CW216" s="581">
        <f>AY216*((Resultat_liste!$M218+20)/20)+Resultat_liste!$J218</f>
        <v>-4</v>
      </c>
      <c r="CX216" s="581">
        <f>AZ216*((Resultat_liste!$M218+20)/20)+Resultat_liste!$J218</f>
        <v>23</v>
      </c>
      <c r="CY216" s="581">
        <f>BA216*((Resultat_liste!$M218+20)/20)+Resultat_liste!$J218</f>
        <v>-4</v>
      </c>
      <c r="CZ216" s="581">
        <f>BB216*((Resultat_liste!$M218+20)/20)+Resultat_liste!$J218</f>
        <v>-31</v>
      </c>
      <c r="DA216" s="581">
        <f>BC216*((Resultat_liste!$M218+20)/20)+Resultat_liste!$J218</f>
        <v>-4</v>
      </c>
      <c r="DB216" s="581">
        <f>BD216*((Resultat_liste!$M218+20)/20)+Resultat_liste!$J218</f>
        <v>23</v>
      </c>
      <c r="DC216" s="581">
        <f>BE216*((Resultat_liste!$M218+20)/20)+Resultat_liste!$J218</f>
        <v>-4</v>
      </c>
      <c r="DD216" s="581">
        <f>H216*((Resultat_liste!$Y218+20)/20)+Resultat_liste!$V218</f>
        <v>28</v>
      </c>
      <c r="DE216" s="581">
        <f>I216*((Resultat_liste!$Y218+20)/20)+Resultat_liste!$V218</f>
        <v>1</v>
      </c>
      <c r="DF216" s="581">
        <f>J216*((Resultat_liste!$Y218+20)/20)+Resultat_liste!$V218</f>
        <v>-26</v>
      </c>
      <c r="DG216" s="581">
        <f>K216*((Resultat_liste!$Y218+20)/20)+Resultat_liste!$V218</f>
        <v>1</v>
      </c>
      <c r="DH216" s="581">
        <f>L216*((Resultat_liste!$Y218+20)/20)+Resultat_liste!$V218</f>
        <v>28</v>
      </c>
      <c r="DI216" s="581">
        <f>M216*((Resultat_liste!$Y218+20)/20)+Resultat_liste!$V218</f>
        <v>1</v>
      </c>
      <c r="DJ216" s="581">
        <f>N216*((Resultat_liste!$Y218+20)/20)+Resultat_liste!$V218</f>
        <v>-26</v>
      </c>
      <c r="DK216" s="581">
        <f>O216*((Resultat_liste!$Y218+20)/20)+Resultat_liste!$V218</f>
        <v>1</v>
      </c>
      <c r="DL216" s="581">
        <f>P216*((Resultat_liste!$Y218+20)/20)+Resultat_liste!$V218</f>
        <v>28</v>
      </c>
      <c r="DM216" s="581">
        <f>Q216*((Resultat_liste!$Y218+20)/20)+Resultat_liste!$V218</f>
        <v>1</v>
      </c>
      <c r="DN216" s="581">
        <f>R216*((Resultat_liste!$Y218+20)/20)+Resultat_liste!$V218</f>
        <v>-26</v>
      </c>
      <c r="DO216" s="581">
        <f>S216*((Resultat_liste!$Y218+20)/20)+Resultat_liste!$V218</f>
        <v>1</v>
      </c>
      <c r="DP216" s="581">
        <f>T216*((Resultat_liste!$Y218+20)/20)+Resultat_liste!$V218</f>
        <v>28</v>
      </c>
      <c r="DQ216" s="581">
        <f>U216*((Resultat_liste!$Y218+20)/20)+Resultat_liste!$V218</f>
        <v>1</v>
      </c>
      <c r="DR216" s="581">
        <f>V216*((Resultat_liste!$Y218+20)/20)+Resultat_liste!$V218</f>
        <v>-26</v>
      </c>
      <c r="DS216" s="581">
        <f>W216*((Resultat_liste!$Y218+20)/20)+Resultat_liste!$V218</f>
        <v>1</v>
      </c>
      <c r="DT216" s="581">
        <f>X216*((Resultat_liste!$Y218+20)/20)+Resultat_liste!$V218</f>
        <v>28</v>
      </c>
      <c r="DU216" s="581">
        <f>Y216*((Resultat_liste!$Y218+20)/20)+Resultat_liste!$V218</f>
        <v>1</v>
      </c>
      <c r="DV216" s="581">
        <f>Z216*((Resultat_liste!$Y218+20)/20)+Resultat_liste!$V218</f>
        <v>-26</v>
      </c>
      <c r="DW216" s="581">
        <f>AA216*((Resultat_liste!$Y218+20)/20)+Resultat_liste!$V218</f>
        <v>1</v>
      </c>
      <c r="DX216" s="581">
        <f>AB216*((Resultat_liste!$Y218+20)/20)+Resultat_liste!$V218</f>
        <v>28</v>
      </c>
      <c r="DY216" s="581">
        <f>AC216*((Resultat_liste!$Y218+20)/20)+Resultat_liste!$V218</f>
        <v>1</v>
      </c>
      <c r="DZ216" s="581">
        <f>AD216*((Resultat_liste!$Y218+20)/20)+Resultat_liste!$V218</f>
        <v>-26</v>
      </c>
      <c r="EA216" s="581">
        <f>AE216*((Resultat_liste!$Y218+20)/20)+Resultat_liste!$V218</f>
        <v>1</v>
      </c>
      <c r="EB216" s="581">
        <f>AF216*((Resultat_liste!$Y218+20)/20)+Resultat_liste!$V218</f>
        <v>28</v>
      </c>
      <c r="EC216" s="581">
        <f>AG216*((Resultat_liste!$Y218+20)/20)+Resultat_liste!$V218</f>
        <v>1</v>
      </c>
      <c r="ED216" s="581">
        <f>AH216*((Resultat_liste!$Y218+20)/20)+Resultat_liste!$V218</f>
        <v>-26</v>
      </c>
      <c r="EE216" s="581">
        <f>AI216*((Resultat_liste!$Y218+20)/20)+Resultat_liste!$V218</f>
        <v>1</v>
      </c>
      <c r="EF216" s="581">
        <f>AJ216*((Resultat_liste!$Y218+20)/20)+Resultat_liste!$V218</f>
        <v>28</v>
      </c>
      <c r="EG216" s="581">
        <f>AK216*((Resultat_liste!$Y218+20)/20)+Resultat_liste!$V218</f>
        <v>1</v>
      </c>
      <c r="EH216" s="581">
        <f>AL216*((Resultat_liste!$Y218+20)/20)+Resultat_liste!$V218</f>
        <v>-26</v>
      </c>
      <c r="EI216" s="581">
        <f>AM216*((Resultat_liste!$Y218+20)/20)+Resultat_liste!$V218</f>
        <v>1</v>
      </c>
      <c r="EJ216" s="581">
        <f>AN216*((Resultat_liste!$Y218+20)/20)+Resultat_liste!$V218</f>
        <v>28</v>
      </c>
      <c r="EK216" s="581">
        <f>AO216*((Resultat_liste!$Y218+20)/20)+Resultat_liste!$V218</f>
        <v>1</v>
      </c>
      <c r="EL216" s="581">
        <f>AP216*((Resultat_liste!$Y218+20)/20)+Resultat_liste!$V218</f>
        <v>-26</v>
      </c>
      <c r="EM216" s="581">
        <f>AQ216*((Resultat_liste!$Y218+20)/20)+Resultat_liste!$V218</f>
        <v>1</v>
      </c>
      <c r="EN216" s="581">
        <f>AR216*((Resultat_liste!$Y218+20)/20)+Resultat_liste!$V218</f>
        <v>28</v>
      </c>
      <c r="EO216" s="581">
        <f>AS216*((Resultat_liste!$Y218+20)/20)+Resultat_liste!$V218</f>
        <v>1</v>
      </c>
      <c r="EP216" s="581">
        <f>AT216*((Resultat_liste!$Y218+20)/20)+Resultat_liste!$V218</f>
        <v>-26</v>
      </c>
      <c r="EQ216" s="581">
        <f>AU216*((Resultat_liste!$Y218+20)/20)+Resultat_liste!$V218</f>
        <v>1</v>
      </c>
      <c r="ER216" s="581">
        <f>AV216*((Resultat_liste!$Y218+20)/20)+Resultat_liste!$V218</f>
        <v>28</v>
      </c>
      <c r="ES216" s="581">
        <f>AW216*((Resultat_liste!$Y218+20)/20)+Resultat_liste!$V218</f>
        <v>1</v>
      </c>
      <c r="ET216" s="581">
        <f>AX216*((Resultat_liste!$Y218+20)/20)+Resultat_liste!$V218</f>
        <v>-26</v>
      </c>
      <c r="EU216" s="581">
        <f>AY216*((Resultat_liste!$Y218+20)/20)+Resultat_liste!$V218</f>
        <v>1</v>
      </c>
      <c r="EV216" s="581">
        <f>AZ216*((Resultat_liste!$Y218+20)/20)+Resultat_liste!$V218</f>
        <v>28</v>
      </c>
      <c r="EW216" s="581">
        <f>BA216*((Resultat_liste!$Y218+20)/20)+Resultat_liste!$V218</f>
        <v>1</v>
      </c>
      <c r="EX216" s="581">
        <f>BB216*((Resultat_liste!$Y218+20)/20)+Resultat_liste!$V218</f>
        <v>-26</v>
      </c>
      <c r="EY216" s="581">
        <f>BC216*((Resultat_liste!$Y218+20)/20)+Resultat_liste!$V218</f>
        <v>1</v>
      </c>
      <c r="EZ216" s="581">
        <f>BD216*((Resultat_liste!$Y218+20)/20)+Resultat_liste!$V218</f>
        <v>28</v>
      </c>
      <c r="FA216" s="581">
        <f>BE216*((Resultat_liste!$Y218+20)/20)+Resultat_liste!$V218</f>
        <v>1</v>
      </c>
      <c r="FB216" s="581">
        <f t="shared" si="372"/>
        <v>20</v>
      </c>
      <c r="FC216" s="581">
        <f t="shared" si="373"/>
        <v>0</v>
      </c>
      <c r="FD216" s="581">
        <f t="shared" si="374"/>
        <v>-20</v>
      </c>
      <c r="FE216" s="581">
        <f t="shared" si="375"/>
        <v>0</v>
      </c>
      <c r="FF216" s="581">
        <f t="shared" si="376"/>
        <v>20</v>
      </c>
      <c r="FG216" s="581">
        <f t="shared" si="377"/>
        <v>0</v>
      </c>
      <c r="FH216" s="581">
        <f t="shared" si="378"/>
        <v>-20</v>
      </c>
      <c r="FI216" s="581">
        <f t="shared" si="379"/>
        <v>0</v>
      </c>
      <c r="FJ216" s="581">
        <f t="shared" si="380"/>
        <v>20</v>
      </c>
      <c r="FK216" s="581">
        <f t="shared" si="381"/>
        <v>0</v>
      </c>
      <c r="FL216" s="581">
        <f t="shared" si="382"/>
        <v>-20</v>
      </c>
      <c r="FM216" s="581">
        <f t="shared" si="383"/>
        <v>0</v>
      </c>
      <c r="FN216" s="581">
        <f t="shared" si="384"/>
        <v>20</v>
      </c>
      <c r="FO216" s="581">
        <f t="shared" si="385"/>
        <v>0</v>
      </c>
      <c r="FP216" s="581">
        <f t="shared" si="386"/>
        <v>-20</v>
      </c>
      <c r="FQ216" s="581">
        <f t="shared" si="387"/>
        <v>0</v>
      </c>
      <c r="FR216" s="581">
        <f t="shared" si="388"/>
        <v>20</v>
      </c>
      <c r="FS216" s="581">
        <f t="shared" si="389"/>
        <v>0</v>
      </c>
      <c r="FT216" s="581">
        <f t="shared" si="390"/>
        <v>-20</v>
      </c>
      <c r="FU216" s="581">
        <f t="shared" si="391"/>
        <v>0</v>
      </c>
      <c r="FV216" s="581">
        <f t="shared" si="392"/>
        <v>20</v>
      </c>
      <c r="FW216" s="581">
        <f t="shared" si="393"/>
        <v>0</v>
      </c>
      <c r="FX216" s="581">
        <f t="shared" si="394"/>
        <v>-20</v>
      </c>
      <c r="FY216" s="581">
        <f t="shared" si="395"/>
        <v>0</v>
      </c>
      <c r="FZ216" s="581">
        <f t="shared" si="396"/>
        <v>20</v>
      </c>
      <c r="GA216" s="581">
        <f t="shared" si="397"/>
        <v>0</v>
      </c>
      <c r="GB216" s="581">
        <f t="shared" si="301"/>
        <v>-20</v>
      </c>
      <c r="GC216" s="581">
        <f t="shared" si="302"/>
        <v>0</v>
      </c>
      <c r="GD216" s="581">
        <f t="shared" si="303"/>
        <v>20</v>
      </c>
      <c r="GE216" s="581">
        <f t="shared" si="304"/>
        <v>0</v>
      </c>
      <c r="GF216" s="581">
        <f t="shared" si="305"/>
        <v>-20</v>
      </c>
      <c r="GG216" s="581">
        <f t="shared" si="306"/>
        <v>0</v>
      </c>
      <c r="GH216" s="581">
        <f t="shared" si="307"/>
        <v>20</v>
      </c>
      <c r="GI216" s="581">
        <f t="shared" si="308"/>
        <v>0</v>
      </c>
      <c r="GJ216" s="581">
        <f t="shared" si="309"/>
        <v>-20</v>
      </c>
      <c r="GK216" s="581">
        <f t="shared" si="310"/>
        <v>0</v>
      </c>
      <c r="GL216" s="581">
        <f t="shared" si="311"/>
        <v>20</v>
      </c>
      <c r="GM216" s="581">
        <f t="shared" si="312"/>
        <v>0</v>
      </c>
      <c r="GN216" s="581">
        <f t="shared" si="313"/>
        <v>-20</v>
      </c>
      <c r="GO216" s="581">
        <f t="shared" si="314"/>
        <v>0</v>
      </c>
      <c r="GP216" s="581">
        <f t="shared" si="315"/>
        <v>20</v>
      </c>
      <c r="GQ216" s="581">
        <f t="shared" si="316"/>
        <v>0</v>
      </c>
      <c r="GR216" s="581">
        <f t="shared" si="317"/>
        <v>-20</v>
      </c>
      <c r="GS216" s="581">
        <f t="shared" si="318"/>
        <v>0</v>
      </c>
      <c r="GT216" s="581">
        <f t="shared" si="319"/>
        <v>20</v>
      </c>
      <c r="GU216" s="581">
        <f t="shared" si="320"/>
        <v>0</v>
      </c>
      <c r="GV216" s="581">
        <f t="shared" si="321"/>
        <v>-20</v>
      </c>
      <c r="GW216" s="581">
        <f t="shared" si="322"/>
        <v>0</v>
      </c>
      <c r="GX216" s="581">
        <f t="shared" si="323"/>
        <v>20</v>
      </c>
      <c r="GY216" s="581">
        <f t="shared" si="324"/>
        <v>0</v>
      </c>
    </row>
    <row r="217" spans="1:207" ht="16.5" thickTop="1" x14ac:dyDescent="0.25">
      <c r="A217" s="581">
        <v>3000</v>
      </c>
      <c r="D217" s="581">
        <v>3000</v>
      </c>
      <c r="E217" s="581">
        <v>3000</v>
      </c>
      <c r="H217">
        <v>0</v>
      </c>
      <c r="I217" s="581">
        <v>0</v>
      </c>
      <c r="J217" s="581">
        <v>0</v>
      </c>
      <c r="K217" s="581">
        <v>0</v>
      </c>
      <c r="L217" s="581">
        <v>0</v>
      </c>
      <c r="M217" s="581">
        <v>0</v>
      </c>
      <c r="N217" s="581">
        <v>0</v>
      </c>
      <c r="O217" s="581">
        <v>0</v>
      </c>
      <c r="P217" s="581">
        <v>0</v>
      </c>
      <c r="Q217" s="581">
        <v>0</v>
      </c>
      <c r="R217" s="581">
        <v>0</v>
      </c>
      <c r="S217" s="581">
        <v>0</v>
      </c>
      <c r="T217" s="581">
        <v>0</v>
      </c>
      <c r="U217" s="581">
        <v>0</v>
      </c>
      <c r="V217" s="581">
        <v>0</v>
      </c>
      <c r="W217" s="581">
        <v>0</v>
      </c>
      <c r="X217" s="581">
        <v>0</v>
      </c>
      <c r="Y217" s="581">
        <v>0</v>
      </c>
      <c r="Z217" s="581">
        <v>0</v>
      </c>
      <c r="AA217" s="581">
        <v>0</v>
      </c>
      <c r="AB217" s="581">
        <v>0</v>
      </c>
      <c r="AC217" s="581">
        <v>0</v>
      </c>
      <c r="AD217" s="581">
        <v>0</v>
      </c>
      <c r="AE217" s="581">
        <v>0</v>
      </c>
      <c r="AF217" s="581">
        <v>0</v>
      </c>
      <c r="AG217" s="581">
        <v>0</v>
      </c>
      <c r="AH217" s="581">
        <v>0</v>
      </c>
      <c r="AI217" s="581">
        <v>0</v>
      </c>
      <c r="AJ217" s="581">
        <v>0</v>
      </c>
      <c r="AK217" s="581">
        <v>0</v>
      </c>
      <c r="AL217" s="581">
        <v>0</v>
      </c>
      <c r="AM217" s="581">
        <v>0</v>
      </c>
      <c r="AN217" s="581">
        <v>0</v>
      </c>
      <c r="AO217" s="581">
        <v>0</v>
      </c>
      <c r="AP217" s="581">
        <v>0</v>
      </c>
      <c r="AQ217" s="581">
        <v>0</v>
      </c>
      <c r="AR217" s="581">
        <v>0</v>
      </c>
      <c r="AS217" s="581">
        <v>0</v>
      </c>
      <c r="AT217" s="581">
        <v>0</v>
      </c>
      <c r="AU217" s="581">
        <v>0</v>
      </c>
      <c r="AV217" s="581">
        <v>0</v>
      </c>
      <c r="AW217" s="581">
        <v>0</v>
      </c>
      <c r="AX217" s="581">
        <v>0</v>
      </c>
      <c r="AY217" s="581">
        <v>0</v>
      </c>
      <c r="AZ217" s="581">
        <v>0</v>
      </c>
      <c r="BA217" s="581">
        <v>0</v>
      </c>
      <c r="BB217" s="581">
        <v>0</v>
      </c>
      <c r="BC217" s="581">
        <v>0</v>
      </c>
      <c r="BD217" s="581">
        <v>0</v>
      </c>
      <c r="BE217" s="581">
        <v>0</v>
      </c>
      <c r="BF217" s="581">
        <v>0</v>
      </c>
      <c r="BG217" s="581">
        <v>0</v>
      </c>
      <c r="BH217" s="581">
        <v>0</v>
      </c>
      <c r="BI217" s="581">
        <v>0</v>
      </c>
      <c r="BJ217" s="581">
        <v>0</v>
      </c>
      <c r="BK217" s="581">
        <v>0</v>
      </c>
      <c r="BL217" s="581">
        <v>0</v>
      </c>
      <c r="BM217" s="581">
        <v>0</v>
      </c>
      <c r="BN217" s="581">
        <v>0</v>
      </c>
      <c r="BO217" s="581">
        <v>0</v>
      </c>
      <c r="BP217" s="581">
        <v>0</v>
      </c>
      <c r="BQ217" s="581">
        <v>0</v>
      </c>
      <c r="BR217" s="581">
        <v>0</v>
      </c>
      <c r="BS217" s="581">
        <v>0</v>
      </c>
      <c r="BT217" s="581">
        <v>0</v>
      </c>
      <c r="BU217" s="581">
        <v>0</v>
      </c>
      <c r="BV217" s="581">
        <v>0</v>
      </c>
      <c r="BW217" s="581">
        <v>0</v>
      </c>
      <c r="BX217" s="581">
        <v>0</v>
      </c>
      <c r="BY217" s="581">
        <v>0</v>
      </c>
      <c r="BZ217" s="581">
        <v>0</v>
      </c>
      <c r="CA217" s="581">
        <v>0</v>
      </c>
      <c r="CB217" s="581">
        <v>0</v>
      </c>
      <c r="CC217" s="581">
        <v>0</v>
      </c>
      <c r="CD217" s="581">
        <v>0</v>
      </c>
      <c r="CE217" s="581">
        <v>0</v>
      </c>
      <c r="CF217" s="581">
        <v>0</v>
      </c>
      <c r="CG217" s="581">
        <v>0</v>
      </c>
      <c r="CH217" s="581">
        <v>0</v>
      </c>
      <c r="CI217" s="581">
        <v>0</v>
      </c>
      <c r="CJ217" s="581">
        <v>0</v>
      </c>
      <c r="CK217" s="581">
        <v>0</v>
      </c>
      <c r="CL217" s="581">
        <v>0</v>
      </c>
      <c r="CM217" s="581">
        <v>0</v>
      </c>
      <c r="CN217" s="581">
        <v>0</v>
      </c>
      <c r="CO217" s="581">
        <v>0</v>
      </c>
      <c r="CP217" s="581">
        <v>0</v>
      </c>
      <c r="CQ217" s="581">
        <v>0</v>
      </c>
      <c r="CR217" s="581">
        <v>0</v>
      </c>
      <c r="CS217" s="581">
        <v>0</v>
      </c>
      <c r="CT217" s="581">
        <v>0</v>
      </c>
      <c r="CU217" s="581">
        <v>0</v>
      </c>
      <c r="CV217" s="581">
        <v>0</v>
      </c>
      <c r="CW217" s="581">
        <v>0</v>
      </c>
      <c r="CX217" s="581">
        <v>0</v>
      </c>
      <c r="CY217" s="581">
        <v>0</v>
      </c>
      <c r="CZ217" s="581">
        <v>0</v>
      </c>
      <c r="DA217" s="581">
        <v>0</v>
      </c>
      <c r="DB217" s="581">
        <v>0</v>
      </c>
      <c r="DC217" s="581">
        <v>0</v>
      </c>
      <c r="DD217" s="581">
        <v>0</v>
      </c>
      <c r="DE217" s="581">
        <v>0</v>
      </c>
      <c r="DF217" s="581">
        <v>0</v>
      </c>
      <c r="DG217" s="581">
        <v>0</v>
      </c>
      <c r="DH217" s="581">
        <v>0</v>
      </c>
      <c r="DI217" s="581">
        <v>0</v>
      </c>
      <c r="DJ217" s="581">
        <v>0</v>
      </c>
      <c r="DK217" s="581">
        <v>0</v>
      </c>
      <c r="DL217" s="581">
        <v>0</v>
      </c>
      <c r="DM217" s="581">
        <v>0</v>
      </c>
      <c r="DN217" s="581">
        <v>0</v>
      </c>
      <c r="DO217" s="581">
        <v>0</v>
      </c>
      <c r="DP217" s="581">
        <v>0</v>
      </c>
      <c r="DQ217" s="581">
        <v>0</v>
      </c>
      <c r="DR217" s="581">
        <v>0</v>
      </c>
      <c r="DS217" s="581">
        <v>0</v>
      </c>
      <c r="DT217" s="581">
        <v>0</v>
      </c>
      <c r="DU217" s="581">
        <v>0</v>
      </c>
      <c r="DV217" s="581">
        <v>0</v>
      </c>
      <c r="DW217" s="581">
        <v>0</v>
      </c>
      <c r="DX217" s="581">
        <v>0</v>
      </c>
      <c r="DY217" s="581">
        <v>0</v>
      </c>
      <c r="DZ217" s="581">
        <v>0</v>
      </c>
      <c r="EA217" s="581">
        <v>0</v>
      </c>
      <c r="EB217" s="581">
        <v>0</v>
      </c>
      <c r="EC217" s="581">
        <v>0</v>
      </c>
      <c r="ED217" s="581">
        <v>0</v>
      </c>
      <c r="EE217" s="581">
        <v>0</v>
      </c>
      <c r="EF217" s="581">
        <v>0</v>
      </c>
      <c r="EG217" s="581">
        <v>0</v>
      </c>
      <c r="EH217" s="581">
        <v>0</v>
      </c>
      <c r="EI217" s="581">
        <v>0</v>
      </c>
      <c r="EJ217" s="581">
        <v>0</v>
      </c>
      <c r="EK217" s="581">
        <v>0</v>
      </c>
      <c r="EL217" s="581">
        <v>0</v>
      </c>
      <c r="EM217" s="581">
        <v>0</v>
      </c>
      <c r="EN217" s="581">
        <v>0</v>
      </c>
      <c r="EO217" s="581">
        <v>0</v>
      </c>
      <c r="EP217" s="581">
        <v>0</v>
      </c>
      <c r="EQ217" s="581">
        <v>0</v>
      </c>
      <c r="ER217" s="581">
        <v>0</v>
      </c>
      <c r="ES217" s="581">
        <v>0</v>
      </c>
      <c r="ET217" s="581">
        <v>0</v>
      </c>
      <c r="EU217" s="581">
        <v>0</v>
      </c>
      <c r="EV217" s="581">
        <v>0</v>
      </c>
      <c r="EW217" s="581">
        <v>0</v>
      </c>
      <c r="EX217" s="581">
        <v>0</v>
      </c>
      <c r="EY217" s="581">
        <v>0</v>
      </c>
      <c r="EZ217" s="581">
        <v>0</v>
      </c>
      <c r="FA217" s="581">
        <v>0</v>
      </c>
      <c r="FB217" s="581">
        <v>0</v>
      </c>
      <c r="FC217" s="581">
        <v>0</v>
      </c>
      <c r="FD217" s="581">
        <v>0</v>
      </c>
      <c r="FE217" s="581">
        <v>0</v>
      </c>
      <c r="FF217" s="581">
        <v>0</v>
      </c>
      <c r="FG217" s="581">
        <v>0</v>
      </c>
      <c r="FH217" s="581">
        <v>0</v>
      </c>
      <c r="FI217" s="581">
        <v>0</v>
      </c>
      <c r="FJ217" s="581">
        <v>0</v>
      </c>
      <c r="FK217" s="581">
        <v>0</v>
      </c>
      <c r="FL217" s="581">
        <v>0</v>
      </c>
      <c r="FM217" s="581">
        <v>0</v>
      </c>
      <c r="FN217" s="581">
        <v>0</v>
      </c>
      <c r="FO217" s="581">
        <v>0</v>
      </c>
      <c r="FP217" s="581">
        <v>0</v>
      </c>
      <c r="FQ217" s="581">
        <v>0</v>
      </c>
      <c r="FR217" s="581">
        <v>0</v>
      </c>
      <c r="FS217" s="581">
        <v>0</v>
      </c>
      <c r="FT217" s="581">
        <v>0</v>
      </c>
      <c r="FU217" s="581">
        <v>0</v>
      </c>
      <c r="FV217" s="581">
        <v>0</v>
      </c>
      <c r="FW217" s="581">
        <v>0</v>
      </c>
      <c r="FX217" s="581">
        <v>0</v>
      </c>
      <c r="FY217" s="581">
        <v>0</v>
      </c>
      <c r="FZ217" s="581">
        <v>0</v>
      </c>
      <c r="GA217" s="581">
        <v>0</v>
      </c>
      <c r="GB217" s="581">
        <v>0</v>
      </c>
      <c r="GC217" s="581">
        <v>0</v>
      </c>
      <c r="GD217" s="581">
        <v>0</v>
      </c>
      <c r="GE217" s="581">
        <v>0</v>
      </c>
      <c r="GF217" s="581">
        <v>0</v>
      </c>
      <c r="GG217" s="581">
        <v>0</v>
      </c>
      <c r="GH217" s="581">
        <v>0</v>
      </c>
      <c r="GI217" s="581">
        <v>0</v>
      </c>
      <c r="GJ217" s="581">
        <v>0</v>
      </c>
      <c r="GK217" s="581">
        <v>0</v>
      </c>
      <c r="GL217" s="581">
        <v>0</v>
      </c>
      <c r="GM217" s="581">
        <v>0</v>
      </c>
      <c r="GN217" s="581">
        <v>0</v>
      </c>
      <c r="GO217" s="581">
        <v>0</v>
      </c>
      <c r="GP217" s="581">
        <v>0</v>
      </c>
      <c r="GQ217" s="581">
        <v>0</v>
      </c>
      <c r="GR217" s="581">
        <v>0</v>
      </c>
      <c r="GS217" s="581">
        <v>0</v>
      </c>
      <c r="GT217" s="581">
        <v>0</v>
      </c>
      <c r="GU217" s="581">
        <v>0</v>
      </c>
      <c r="GV217" s="581">
        <v>0</v>
      </c>
      <c r="GW217" s="581">
        <v>0</v>
      </c>
      <c r="GX217" s="581">
        <v>0</v>
      </c>
      <c r="GY217" s="581">
        <v>0</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2"/>
  <dimension ref="A1:AC225"/>
  <sheetViews>
    <sheetView topLeftCell="A8" zoomScale="75" zoomScaleNormal="75" workbookViewId="0">
      <selection activeCell="A30" sqref="A30"/>
    </sheetView>
  </sheetViews>
  <sheetFormatPr baseColWidth="10" defaultRowHeight="15.75" x14ac:dyDescent="0.25"/>
  <cols>
    <col min="1" max="1" width="7.7109375" style="96" customWidth="1"/>
    <col min="2" max="2" width="11.42578125" style="91"/>
    <col min="3" max="3" width="20.28515625" style="91" customWidth="1"/>
    <col min="4" max="19" width="0.28515625" style="91" customWidth="1"/>
    <col min="20" max="20" width="20.28515625" style="91" customWidth="1"/>
    <col min="21" max="21" width="20.85546875" style="91" customWidth="1"/>
    <col min="22" max="22" width="21" style="91" customWidth="1"/>
    <col min="23" max="23" width="20.42578125" style="91" customWidth="1"/>
    <col min="24" max="24" width="84.140625" style="91" customWidth="1"/>
    <col min="25" max="25" width="5" style="91" customWidth="1"/>
    <col min="26" max="26" width="20.42578125" style="92" customWidth="1"/>
    <col min="27" max="27" width="21" style="91" customWidth="1"/>
    <col min="28" max="28" width="20.85546875" style="91" customWidth="1"/>
    <col min="29" max="29" width="17.5703125" style="91" customWidth="1"/>
    <col min="30" max="16384" width="11.42578125" style="91"/>
  </cols>
  <sheetData>
    <row r="1" spans="1:29" ht="15" x14ac:dyDescent="0.25">
      <c r="A1" s="111"/>
      <c r="B1" s="91">
        <f>C1*$B$9</f>
        <v>10</v>
      </c>
      <c r="C1" s="100">
        <v>2</v>
      </c>
    </row>
    <row r="2" spans="1:29" ht="15" x14ac:dyDescent="0.25">
      <c r="A2" s="110"/>
      <c r="B2" s="91">
        <f>C2*$B$9</f>
        <v>5</v>
      </c>
      <c r="C2" s="100">
        <v>1</v>
      </c>
    </row>
    <row r="3" spans="1:29" ht="15" x14ac:dyDescent="0.25">
      <c r="A3" s="112"/>
      <c r="B3" s="91">
        <f>C3*$B$9</f>
        <v>2.5</v>
      </c>
      <c r="C3" s="100">
        <v>0.5</v>
      </c>
    </row>
    <row r="4" spans="1:29" ht="26.25" x14ac:dyDescent="0.4">
      <c r="A4" s="106"/>
      <c r="B4" s="91">
        <v>0</v>
      </c>
      <c r="P4" s="101"/>
      <c r="Y4" s="108"/>
    </row>
    <row r="5" spans="1:29" ht="15.75" customHeight="1" x14ac:dyDescent="0.35">
      <c r="A5" s="115"/>
      <c r="B5" s="91">
        <f>C5*$B$9</f>
        <v>-2.5</v>
      </c>
      <c r="C5" s="100">
        <v>-0.5</v>
      </c>
      <c r="X5" s="109"/>
      <c r="Y5" s="109"/>
    </row>
    <row r="6" spans="1:29" ht="15.75" customHeight="1" x14ac:dyDescent="0.25">
      <c r="A6" s="114"/>
      <c r="B6" s="91">
        <f>C6*$B$9</f>
        <v>-5</v>
      </c>
      <c r="C6" s="100">
        <v>-1</v>
      </c>
      <c r="X6" s="54" t="str">
        <f>Resume!$F$10</f>
        <v>Gautier</v>
      </c>
      <c r="Y6" s="76">
        <f>Resume!$F$11</f>
        <v>20170828</v>
      </c>
    </row>
    <row r="7" spans="1:29" ht="15.75" customHeight="1" x14ac:dyDescent="0.25">
      <c r="A7" s="113"/>
      <c r="B7" s="91">
        <f>C7*$B$9</f>
        <v>-10</v>
      </c>
      <c r="C7" s="100">
        <v>-2</v>
      </c>
    </row>
    <row r="8" spans="1:29" ht="15.75" customHeight="1" x14ac:dyDescent="0.25">
      <c r="A8" s="91"/>
    </row>
    <row r="9" spans="1:29" ht="20.25" customHeight="1" thickBot="1" x14ac:dyDescent="0.45">
      <c r="A9" s="91" t="s">
        <v>376</v>
      </c>
      <c r="B9" s="100">
        <v>5</v>
      </c>
      <c r="V9" s="91" t="s">
        <v>326</v>
      </c>
      <c r="X9" s="280" t="str">
        <f>Lexique!C149</f>
        <v>Calme et réactivité</v>
      </c>
      <c r="AA9" s="91" t="s">
        <v>327</v>
      </c>
    </row>
    <row r="10" spans="1:29" ht="158.25" thickTop="1" x14ac:dyDescent="0.25">
      <c r="A10" s="95"/>
      <c r="D10" s="95" t="s">
        <v>2</v>
      </c>
      <c r="E10" s="91" t="s">
        <v>319</v>
      </c>
      <c r="F10" s="91" t="s">
        <v>318</v>
      </c>
      <c r="H10" s="91">
        <f>IFERROR(VLOOKUP(T10,$D:$F,2,FALSE),0)</f>
        <v>0</v>
      </c>
      <c r="I10" s="91">
        <f t="shared" ref="I10:K25" si="0">IFERROR(VLOOKUP(U10,$D:$F,2,FALSE),0)</f>
        <v>0</v>
      </c>
      <c r="J10" s="91">
        <f t="shared" si="0"/>
        <v>0</v>
      </c>
      <c r="K10" s="91">
        <f t="shared" si="0"/>
        <v>0</v>
      </c>
      <c r="N10" s="91">
        <f>IFERROR(VLOOKUP(Z10,$D:$F,3,FALSE),0)</f>
        <v>0</v>
      </c>
      <c r="O10" s="91">
        <f t="shared" ref="O10:Q25" si="1">IFERROR(VLOOKUP(AA10,$D:$F,3,FALSE),0)</f>
        <v>-6</v>
      </c>
      <c r="P10" s="91">
        <f t="shared" si="1"/>
        <v>0</v>
      </c>
      <c r="Q10" s="91">
        <f t="shared" si="1"/>
        <v>0</v>
      </c>
      <c r="T10" s="116"/>
      <c r="U10" s="117"/>
      <c r="V10" s="117" t="s">
        <v>128</v>
      </c>
      <c r="W10" s="117"/>
      <c r="X10" s="167">
        <v>15</v>
      </c>
      <c r="Y10" s="167">
        <v>15</v>
      </c>
      <c r="Z10" s="118"/>
      <c r="AA10" s="117" t="s">
        <v>128</v>
      </c>
      <c r="AB10" s="117"/>
      <c r="AC10" s="119"/>
    </row>
    <row r="11" spans="1:29" ht="18.75" customHeight="1" x14ac:dyDescent="0.25">
      <c r="A11" s="95"/>
      <c r="D11" s="95" t="s">
        <v>6</v>
      </c>
      <c r="E11" s="91">
        <f>Donnee_source!G2</f>
        <v>-2</v>
      </c>
      <c r="F11" s="91">
        <f>Donnee_source!H2</f>
        <v>1</v>
      </c>
      <c r="H11" s="91">
        <f>IFERROR(VLOOKUP(T11,$D:$F,2,FALSE),0)</f>
        <v>0</v>
      </c>
      <c r="I11" s="91">
        <f t="shared" si="0"/>
        <v>0</v>
      </c>
      <c r="J11" s="91">
        <f t="shared" si="0"/>
        <v>10</v>
      </c>
      <c r="K11" s="91">
        <f t="shared" si="0"/>
        <v>10</v>
      </c>
      <c r="N11" s="91">
        <f t="shared" ref="N11:Q51" si="2">IFERROR(VLOOKUP(Z11,$D:$F,3,FALSE),0)</f>
        <v>5</v>
      </c>
      <c r="O11" s="91">
        <f t="shared" si="1"/>
        <v>5</v>
      </c>
      <c r="P11" s="91">
        <f t="shared" si="1"/>
        <v>-8</v>
      </c>
      <c r="Q11" s="91">
        <f t="shared" si="1"/>
        <v>0</v>
      </c>
      <c r="T11" s="120"/>
      <c r="U11" s="121" t="s">
        <v>124</v>
      </c>
      <c r="V11" s="121" t="s">
        <v>126</v>
      </c>
      <c r="W11" s="121" t="s">
        <v>127</v>
      </c>
      <c r="X11" s="167">
        <v>15</v>
      </c>
      <c r="Y11" s="167">
        <v>15</v>
      </c>
      <c r="Z11" s="122" t="s">
        <v>127</v>
      </c>
      <c r="AA11" s="121" t="s">
        <v>126</v>
      </c>
      <c r="AB11" s="121" t="s">
        <v>124</v>
      </c>
      <c r="AC11" s="123"/>
    </row>
    <row r="12" spans="1:29" ht="18.75" customHeight="1" x14ac:dyDescent="0.25">
      <c r="A12" s="95"/>
      <c r="D12" s="95" t="s">
        <v>8</v>
      </c>
      <c r="E12" s="91">
        <f>Donnee_source!G3</f>
        <v>-2</v>
      </c>
      <c r="F12" s="91">
        <f>Donnee_source!H3</f>
        <v>1</v>
      </c>
      <c r="H12" s="91">
        <f>IFERROR(VLOOKUP(T12,$D:$F,2,FALSE),0)</f>
        <v>0</v>
      </c>
      <c r="I12" s="91">
        <f t="shared" si="0"/>
        <v>8</v>
      </c>
      <c r="J12" s="91">
        <f t="shared" si="0"/>
        <v>-8</v>
      </c>
      <c r="K12" s="91">
        <f t="shared" si="0"/>
        <v>19</v>
      </c>
      <c r="N12" s="91">
        <f t="shared" si="2"/>
        <v>3</v>
      </c>
      <c r="O12" s="91">
        <f t="shared" si="1"/>
        <v>2</v>
      </c>
      <c r="P12" s="91">
        <f t="shared" si="1"/>
        <v>5</v>
      </c>
      <c r="Q12" s="91">
        <f t="shared" si="1"/>
        <v>0</v>
      </c>
      <c r="T12" s="120"/>
      <c r="U12" s="121" t="s">
        <v>121</v>
      </c>
      <c r="V12" s="121" t="s">
        <v>122</v>
      </c>
      <c r="W12" s="121" t="s">
        <v>120</v>
      </c>
      <c r="X12" s="167">
        <v>14</v>
      </c>
      <c r="Y12" s="167">
        <v>14</v>
      </c>
      <c r="Z12" s="122" t="s">
        <v>120</v>
      </c>
      <c r="AA12" s="121" t="s">
        <v>122</v>
      </c>
      <c r="AB12" s="121" t="s">
        <v>121</v>
      </c>
      <c r="AC12" s="123"/>
    </row>
    <row r="13" spans="1:29" ht="18.75" customHeight="1" x14ac:dyDescent="0.25">
      <c r="A13" s="95"/>
      <c r="D13" s="95" t="s">
        <v>9</v>
      </c>
      <c r="E13" s="91">
        <f>Donnee_source!G4</f>
        <v>2</v>
      </c>
      <c r="F13" s="91">
        <f>Donnee_source!H4</f>
        <v>0</v>
      </c>
      <c r="H13" s="91">
        <f>IFERROR(VLOOKUP(T13,$D:$F,2,FALSE),0)</f>
        <v>0</v>
      </c>
      <c r="I13" s="91">
        <f t="shared" si="0"/>
        <v>-6</v>
      </c>
      <c r="J13" s="91">
        <f t="shared" si="0"/>
        <v>-3</v>
      </c>
      <c r="K13" s="91">
        <f t="shared" si="0"/>
        <v>11</v>
      </c>
      <c r="N13" s="91">
        <f t="shared" si="2"/>
        <v>0</v>
      </c>
      <c r="O13" s="91">
        <f t="shared" si="1"/>
        <v>2</v>
      </c>
      <c r="P13" s="91">
        <f t="shared" si="1"/>
        <v>3</v>
      </c>
      <c r="Q13" s="91">
        <f t="shared" si="1"/>
        <v>0</v>
      </c>
      <c r="T13" s="124" t="s">
        <v>115</v>
      </c>
      <c r="U13" s="121" t="s">
        <v>117</v>
      </c>
      <c r="V13" s="121" t="s">
        <v>118</v>
      </c>
      <c r="W13" s="121" t="s">
        <v>109</v>
      </c>
      <c r="X13" s="167">
        <v>13</v>
      </c>
      <c r="Y13" s="167">
        <v>13</v>
      </c>
      <c r="Z13" s="122" t="s">
        <v>109</v>
      </c>
      <c r="AA13" s="121" t="s">
        <v>118</v>
      </c>
      <c r="AB13" s="121" t="s">
        <v>117</v>
      </c>
      <c r="AC13" s="125" t="s">
        <v>115</v>
      </c>
    </row>
    <row r="14" spans="1:29" ht="18.75" customHeight="1" x14ac:dyDescent="0.25">
      <c r="A14" s="95"/>
      <c r="D14" s="95" t="s">
        <v>11</v>
      </c>
      <c r="E14" s="91">
        <f>Donnee_source!G5</f>
        <v>2</v>
      </c>
      <c r="F14" s="91">
        <f>Donnee_source!H5</f>
        <v>0</v>
      </c>
      <c r="H14" s="91">
        <f t="shared" ref="H14:K51" si="3">IFERROR(VLOOKUP(T14,$D:$F,2,FALSE),0)</f>
        <v>3</v>
      </c>
      <c r="I14" s="91">
        <f t="shared" si="0"/>
        <v>0</v>
      </c>
      <c r="J14" s="91">
        <f t="shared" si="0"/>
        <v>8</v>
      </c>
      <c r="K14" s="91">
        <f t="shared" si="0"/>
        <v>0</v>
      </c>
      <c r="N14" s="91">
        <f t="shared" si="2"/>
        <v>0</v>
      </c>
      <c r="O14" s="91">
        <f t="shared" si="1"/>
        <v>2</v>
      </c>
      <c r="P14" s="91">
        <f t="shared" si="1"/>
        <v>0</v>
      </c>
      <c r="Q14" s="91">
        <f t="shared" si="1"/>
        <v>-3</v>
      </c>
      <c r="T14" s="124" t="s">
        <v>114</v>
      </c>
      <c r="U14" s="121" t="s">
        <v>116</v>
      </c>
      <c r="V14" s="121" t="s">
        <v>111</v>
      </c>
      <c r="W14" s="121" t="s">
        <v>107</v>
      </c>
      <c r="X14" s="167">
        <v>13</v>
      </c>
      <c r="Y14" s="167">
        <v>13</v>
      </c>
      <c r="Z14" s="122" t="s">
        <v>107</v>
      </c>
      <c r="AA14" s="121" t="s">
        <v>111</v>
      </c>
      <c r="AB14" s="121" t="s">
        <v>116</v>
      </c>
      <c r="AC14" s="125" t="s">
        <v>114</v>
      </c>
    </row>
    <row r="15" spans="1:29" ht="18.75" customHeight="1" x14ac:dyDescent="0.25">
      <c r="A15" s="95"/>
      <c r="D15" s="95" t="s">
        <v>12</v>
      </c>
      <c r="E15" s="91">
        <f>Donnee_source!G6</f>
        <v>0</v>
      </c>
      <c r="F15" s="91">
        <f>Donnee_source!H6</f>
        <v>0</v>
      </c>
      <c r="H15" s="91">
        <f t="shared" si="3"/>
        <v>9</v>
      </c>
      <c r="I15" s="91">
        <f t="shared" si="0"/>
        <v>-3</v>
      </c>
      <c r="J15" s="91">
        <f t="shared" si="0"/>
        <v>0</v>
      </c>
      <c r="K15" s="91">
        <f t="shared" si="0"/>
        <v>8</v>
      </c>
      <c r="N15" s="91">
        <f t="shared" si="2"/>
        <v>4</v>
      </c>
      <c r="O15" s="91">
        <f t="shared" si="1"/>
        <v>5</v>
      </c>
      <c r="P15" s="91">
        <f t="shared" si="1"/>
        <v>-4</v>
      </c>
      <c r="Q15" s="91">
        <f t="shared" si="1"/>
        <v>4</v>
      </c>
      <c r="T15" s="124" t="s">
        <v>113</v>
      </c>
      <c r="U15" s="121" t="s">
        <v>112</v>
      </c>
      <c r="V15" s="121" t="s">
        <v>110</v>
      </c>
      <c r="W15" s="121" t="s">
        <v>105</v>
      </c>
      <c r="X15" s="167">
        <v>12</v>
      </c>
      <c r="Y15" s="167">
        <v>12</v>
      </c>
      <c r="Z15" s="122" t="s">
        <v>105</v>
      </c>
      <c r="AA15" s="121" t="s">
        <v>110</v>
      </c>
      <c r="AB15" s="121" t="s">
        <v>112</v>
      </c>
      <c r="AC15" s="125" t="s">
        <v>113</v>
      </c>
    </row>
    <row r="16" spans="1:29" ht="18.75" customHeight="1" x14ac:dyDescent="0.25">
      <c r="A16" s="95"/>
      <c r="D16" s="95" t="s">
        <v>13</v>
      </c>
      <c r="E16" s="91">
        <f>Donnee_source!G7</f>
        <v>0</v>
      </c>
      <c r="F16" s="91">
        <f>Donnee_source!H7</f>
        <v>0</v>
      </c>
      <c r="H16" s="91">
        <f t="shared" si="3"/>
        <v>0</v>
      </c>
      <c r="I16" s="91">
        <f t="shared" si="0"/>
        <v>-6</v>
      </c>
      <c r="J16" s="91">
        <f t="shared" si="0"/>
        <v>-6</v>
      </c>
      <c r="K16" s="91">
        <f t="shared" si="0"/>
        <v>0</v>
      </c>
      <c r="N16" s="91">
        <f t="shared" si="2"/>
        <v>0</v>
      </c>
      <c r="O16" s="91">
        <f t="shared" si="1"/>
        <v>0</v>
      </c>
      <c r="P16" s="91">
        <f t="shared" si="1"/>
        <v>0</v>
      </c>
      <c r="Q16" s="91">
        <f t="shared" si="1"/>
        <v>0</v>
      </c>
      <c r="T16" s="120"/>
      <c r="U16" s="121" t="s">
        <v>103</v>
      </c>
      <c r="V16" s="121" t="s">
        <v>108</v>
      </c>
      <c r="W16" s="121" t="s">
        <v>104</v>
      </c>
      <c r="X16" s="167">
        <v>12</v>
      </c>
      <c r="Y16" s="167">
        <v>12</v>
      </c>
      <c r="Z16" s="122" t="s">
        <v>104</v>
      </c>
      <c r="AA16" s="121" t="s">
        <v>108</v>
      </c>
      <c r="AB16" s="121" t="s">
        <v>103</v>
      </c>
      <c r="AC16" s="123"/>
    </row>
    <row r="17" spans="1:29" ht="18.75" customHeight="1" x14ac:dyDescent="0.25">
      <c r="A17" s="95"/>
      <c r="D17" s="95" t="s">
        <v>14</v>
      </c>
      <c r="E17" s="91">
        <f>Donnee_source!G8</f>
        <v>1</v>
      </c>
      <c r="F17" s="91">
        <f>Donnee_source!H8</f>
        <v>0</v>
      </c>
      <c r="H17" s="91">
        <f t="shared" si="3"/>
        <v>-11</v>
      </c>
      <c r="I17" s="91">
        <f t="shared" si="0"/>
        <v>3</v>
      </c>
      <c r="J17" s="91">
        <f t="shared" si="0"/>
        <v>0</v>
      </c>
      <c r="K17" s="91">
        <f t="shared" si="0"/>
        <v>-20</v>
      </c>
      <c r="N17" s="91">
        <f t="shared" si="2"/>
        <v>-5</v>
      </c>
      <c r="O17" s="91">
        <f t="shared" si="1"/>
        <v>0</v>
      </c>
      <c r="P17" s="91">
        <f t="shared" si="1"/>
        <v>-2</v>
      </c>
      <c r="Q17" s="91">
        <f t="shared" si="1"/>
        <v>-2</v>
      </c>
      <c r="T17" s="124" t="s">
        <v>102</v>
      </c>
      <c r="U17" s="121" t="s">
        <v>101</v>
      </c>
      <c r="V17" s="121" t="s">
        <v>100</v>
      </c>
      <c r="W17" s="121" t="s">
        <v>99</v>
      </c>
      <c r="X17" s="167">
        <v>12</v>
      </c>
      <c r="Y17" s="167">
        <v>12</v>
      </c>
      <c r="Z17" s="122" t="s">
        <v>99</v>
      </c>
      <c r="AA17" s="121" t="s">
        <v>100</v>
      </c>
      <c r="AB17" s="121" t="s">
        <v>101</v>
      </c>
      <c r="AC17" s="125" t="s">
        <v>102</v>
      </c>
    </row>
    <row r="18" spans="1:29" ht="18.75" customHeight="1" x14ac:dyDescent="0.25">
      <c r="A18" s="95"/>
      <c r="D18" s="95" t="s">
        <v>15</v>
      </c>
      <c r="E18" s="91">
        <f>Donnee_source!G9</f>
        <v>1</v>
      </c>
      <c r="F18" s="91">
        <f>Donnee_source!H9</f>
        <v>1</v>
      </c>
      <c r="H18" s="91">
        <f t="shared" si="3"/>
        <v>-14</v>
      </c>
      <c r="I18" s="91">
        <f t="shared" si="0"/>
        <v>0</v>
      </c>
      <c r="J18" s="91">
        <f t="shared" si="0"/>
        <v>-15</v>
      </c>
      <c r="K18" s="91">
        <f t="shared" si="0"/>
        <v>0</v>
      </c>
      <c r="N18" s="91">
        <f t="shared" si="2"/>
        <v>0</v>
      </c>
      <c r="O18" s="91">
        <f t="shared" si="1"/>
        <v>-3</v>
      </c>
      <c r="P18" s="91">
        <f t="shared" si="1"/>
        <v>0</v>
      </c>
      <c r="Q18" s="91">
        <f t="shared" si="1"/>
        <v>4</v>
      </c>
      <c r="T18" s="124" t="s">
        <v>96</v>
      </c>
      <c r="U18" s="121" t="s">
        <v>97</v>
      </c>
      <c r="V18" s="121" t="s">
        <v>98</v>
      </c>
      <c r="W18" s="121" t="s">
        <v>93</v>
      </c>
      <c r="X18" s="167">
        <v>11</v>
      </c>
      <c r="Y18" s="167">
        <v>11</v>
      </c>
      <c r="Z18" s="122" t="s">
        <v>93</v>
      </c>
      <c r="AA18" s="121" t="s">
        <v>98</v>
      </c>
      <c r="AB18" s="121" t="s">
        <v>97</v>
      </c>
      <c r="AC18" s="125" t="s">
        <v>96</v>
      </c>
    </row>
    <row r="19" spans="1:29" ht="18.75" customHeight="1" x14ac:dyDescent="0.25">
      <c r="A19" s="95"/>
      <c r="D19" s="95" t="s">
        <v>16</v>
      </c>
      <c r="E19" s="91">
        <f>Donnee_source!G10</f>
        <v>3</v>
      </c>
      <c r="F19" s="91">
        <f>Donnee_source!H10</f>
        <v>1</v>
      </c>
      <c r="H19" s="91">
        <f t="shared" si="3"/>
        <v>0</v>
      </c>
      <c r="I19" s="91">
        <f t="shared" si="0"/>
        <v>0</v>
      </c>
      <c r="J19" s="91">
        <f t="shared" si="0"/>
        <v>0</v>
      </c>
      <c r="K19" s="91">
        <f t="shared" si="0"/>
        <v>-12</v>
      </c>
      <c r="N19" s="91">
        <f t="shared" si="2"/>
        <v>3</v>
      </c>
      <c r="O19" s="91">
        <f t="shared" si="1"/>
        <v>0</v>
      </c>
      <c r="P19" s="91">
        <f t="shared" si="1"/>
        <v>0</v>
      </c>
      <c r="Q19" s="91">
        <f t="shared" si="1"/>
        <v>0</v>
      </c>
      <c r="T19" s="120"/>
      <c r="U19" s="126"/>
      <c r="V19" s="121" t="s">
        <v>94</v>
      </c>
      <c r="W19" s="121" t="s">
        <v>90</v>
      </c>
      <c r="X19" s="167">
        <v>11</v>
      </c>
      <c r="Y19" s="167">
        <v>11</v>
      </c>
      <c r="Z19" s="122" t="s">
        <v>90</v>
      </c>
      <c r="AA19" s="121" t="s">
        <v>94</v>
      </c>
      <c r="AB19" s="126"/>
      <c r="AC19" s="123"/>
    </row>
    <row r="20" spans="1:29" ht="18.75" customHeight="1" x14ac:dyDescent="0.25">
      <c r="A20" s="95"/>
      <c r="D20" s="95" t="s">
        <v>18</v>
      </c>
      <c r="E20" s="91">
        <f>Donnee_source!G11</f>
        <v>0</v>
      </c>
      <c r="F20" s="91">
        <f>Donnee_source!H11</f>
        <v>0</v>
      </c>
      <c r="H20" s="91">
        <f t="shared" si="3"/>
        <v>0</v>
      </c>
      <c r="I20" s="91">
        <f t="shared" si="0"/>
        <v>-7</v>
      </c>
      <c r="J20" s="91">
        <f t="shared" si="0"/>
        <v>0</v>
      </c>
      <c r="K20" s="91">
        <f t="shared" si="0"/>
        <v>-10</v>
      </c>
      <c r="N20" s="91">
        <f t="shared" si="2"/>
        <v>-4</v>
      </c>
      <c r="O20" s="91">
        <f t="shared" si="1"/>
        <v>-5</v>
      </c>
      <c r="P20" s="91">
        <f t="shared" si="1"/>
        <v>8</v>
      </c>
      <c r="Q20" s="91">
        <f t="shared" si="1"/>
        <v>0</v>
      </c>
      <c r="T20" s="120"/>
      <c r="U20" s="121" t="s">
        <v>92</v>
      </c>
      <c r="V20" s="121" t="s">
        <v>91</v>
      </c>
      <c r="W20" s="121" t="s">
        <v>89</v>
      </c>
      <c r="X20" s="167">
        <v>11</v>
      </c>
      <c r="Y20" s="167">
        <v>11</v>
      </c>
      <c r="Z20" s="122" t="s">
        <v>89</v>
      </c>
      <c r="AA20" s="121" t="s">
        <v>91</v>
      </c>
      <c r="AB20" s="121" t="s">
        <v>92</v>
      </c>
      <c r="AC20" s="123"/>
    </row>
    <row r="21" spans="1:29" ht="18.75" customHeight="1" x14ac:dyDescent="0.25">
      <c r="A21" s="95"/>
      <c r="D21" s="95" t="s">
        <v>19</v>
      </c>
      <c r="E21" s="91">
        <f>Donnee_source!G12</f>
        <v>0</v>
      </c>
      <c r="F21" s="91">
        <f>Donnee_source!H12</f>
        <v>1</v>
      </c>
      <c r="H21" s="91">
        <f t="shared" si="3"/>
        <v>0</v>
      </c>
      <c r="I21" s="91">
        <f t="shared" si="0"/>
        <v>0</v>
      </c>
      <c r="J21" s="91">
        <f t="shared" si="0"/>
        <v>-16</v>
      </c>
      <c r="K21" s="91">
        <f t="shared" si="0"/>
        <v>0</v>
      </c>
      <c r="N21" s="91">
        <f t="shared" si="2"/>
        <v>0</v>
      </c>
      <c r="O21" s="91">
        <f t="shared" si="1"/>
        <v>0</v>
      </c>
      <c r="P21" s="91">
        <f t="shared" si="1"/>
        <v>0</v>
      </c>
      <c r="Q21" s="91">
        <f t="shared" si="1"/>
        <v>0</v>
      </c>
      <c r="T21" s="120"/>
      <c r="U21" s="126"/>
      <c r="V21" s="121" t="s">
        <v>80</v>
      </c>
      <c r="W21" s="121" t="s">
        <v>85</v>
      </c>
      <c r="X21" s="167">
        <v>10</v>
      </c>
      <c r="Y21" s="167">
        <v>10</v>
      </c>
      <c r="Z21" s="122" t="s">
        <v>85</v>
      </c>
      <c r="AA21" s="121" t="s">
        <v>80</v>
      </c>
      <c r="AB21" s="126"/>
      <c r="AC21" s="123"/>
    </row>
    <row r="22" spans="1:29" ht="18.75" customHeight="1" x14ac:dyDescent="0.25">
      <c r="A22" s="95"/>
      <c r="D22" s="95" t="s">
        <v>20</v>
      </c>
      <c r="E22" s="91">
        <f>Donnee_source!G13</f>
        <v>0</v>
      </c>
      <c r="F22" s="91">
        <f>Donnee_source!H13</f>
        <v>20</v>
      </c>
      <c r="H22" s="91">
        <f t="shared" si="3"/>
        <v>0</v>
      </c>
      <c r="I22" s="91">
        <f t="shared" si="0"/>
        <v>0</v>
      </c>
      <c r="J22" s="91">
        <f t="shared" si="0"/>
        <v>10</v>
      </c>
      <c r="K22" s="91">
        <f t="shared" si="0"/>
        <v>0</v>
      </c>
      <c r="N22" s="91">
        <f t="shared" si="2"/>
        <v>0</v>
      </c>
      <c r="O22" s="91">
        <f t="shared" si="1"/>
        <v>-5</v>
      </c>
      <c r="P22" s="91">
        <f t="shared" si="1"/>
        <v>0</v>
      </c>
      <c r="Q22" s="91">
        <f t="shared" si="1"/>
        <v>0</v>
      </c>
      <c r="T22" s="120"/>
      <c r="U22" s="126"/>
      <c r="V22" s="121" t="s">
        <v>86</v>
      </c>
      <c r="W22" s="121" t="s">
        <v>84</v>
      </c>
      <c r="X22" s="167">
        <v>10</v>
      </c>
      <c r="Y22" s="167">
        <v>10</v>
      </c>
      <c r="Z22" s="122" t="s">
        <v>84</v>
      </c>
      <c r="AA22" s="121" t="s">
        <v>86</v>
      </c>
      <c r="AB22" s="126"/>
      <c r="AC22" s="123"/>
    </row>
    <row r="23" spans="1:29" ht="18.75" customHeight="1" x14ac:dyDescent="0.35">
      <c r="A23" s="674" t="str">
        <f>Lexique!C150</f>
        <v>Réactivité</v>
      </c>
      <c r="B23" s="674"/>
      <c r="D23" s="95" t="s">
        <v>22</v>
      </c>
      <c r="E23" s="91">
        <f>Donnee_source!G14</f>
        <v>0</v>
      </c>
      <c r="F23" s="91">
        <f>Donnee_source!H14</f>
        <v>0</v>
      </c>
      <c r="H23" s="91">
        <f t="shared" si="3"/>
        <v>0</v>
      </c>
      <c r="I23" s="91">
        <f t="shared" si="0"/>
        <v>0</v>
      </c>
      <c r="J23" s="91">
        <f t="shared" si="0"/>
        <v>-17</v>
      </c>
      <c r="K23" s="91">
        <f t="shared" si="0"/>
        <v>0</v>
      </c>
      <c r="N23" s="91">
        <f t="shared" si="2"/>
        <v>0</v>
      </c>
      <c r="O23" s="91">
        <f t="shared" si="1"/>
        <v>12</v>
      </c>
      <c r="P23" s="91">
        <f t="shared" si="1"/>
        <v>0</v>
      </c>
      <c r="Q23" s="91">
        <f t="shared" si="1"/>
        <v>0</v>
      </c>
      <c r="T23" s="120"/>
      <c r="U23" s="126"/>
      <c r="V23" s="121" t="s">
        <v>79</v>
      </c>
      <c r="W23" s="121" t="s">
        <v>83</v>
      </c>
      <c r="X23" s="167">
        <v>10</v>
      </c>
      <c r="Y23" s="167">
        <v>10</v>
      </c>
      <c r="Z23" s="122" t="s">
        <v>83</v>
      </c>
      <c r="AA23" s="121" t="s">
        <v>79</v>
      </c>
      <c r="AB23" s="126"/>
      <c r="AC23" s="123"/>
    </row>
    <row r="24" spans="1:29" ht="18.75" customHeight="1" x14ac:dyDescent="0.35">
      <c r="A24" s="111"/>
      <c r="B24" s="168" t="s">
        <v>868</v>
      </c>
      <c r="D24" s="95" t="s">
        <v>23</v>
      </c>
      <c r="E24" s="91">
        <f>Donnee_source!G15</f>
        <v>0</v>
      </c>
      <c r="F24" s="91">
        <f>Donnee_source!H15</f>
        <v>0</v>
      </c>
      <c r="H24" s="91">
        <f t="shared" si="3"/>
        <v>0</v>
      </c>
      <c r="I24" s="91">
        <f t="shared" si="0"/>
        <v>0</v>
      </c>
      <c r="J24" s="91">
        <f t="shared" si="0"/>
        <v>-7</v>
      </c>
      <c r="K24" s="91">
        <f t="shared" si="0"/>
        <v>0</v>
      </c>
      <c r="N24" s="91">
        <f t="shared" si="2"/>
        <v>0</v>
      </c>
      <c r="O24" s="91">
        <f t="shared" si="1"/>
        <v>-4</v>
      </c>
      <c r="P24" s="91">
        <f t="shared" si="1"/>
        <v>0</v>
      </c>
      <c r="Q24" s="91">
        <f t="shared" si="1"/>
        <v>0</v>
      </c>
      <c r="T24" s="120"/>
      <c r="U24" s="126"/>
      <c r="V24" s="121" t="s">
        <v>87</v>
      </c>
      <c r="W24" s="121" t="s">
        <v>82</v>
      </c>
      <c r="X24" s="167">
        <v>10</v>
      </c>
      <c r="Y24" s="167">
        <v>10</v>
      </c>
      <c r="Z24" s="122" t="s">
        <v>82</v>
      </c>
      <c r="AA24" s="121" t="s">
        <v>87</v>
      </c>
      <c r="AB24" s="126"/>
      <c r="AC24" s="123"/>
    </row>
    <row r="25" spans="1:29" ht="18.75" customHeight="1" x14ac:dyDescent="0.35">
      <c r="A25" s="110"/>
      <c r="B25" s="209" t="s">
        <v>869</v>
      </c>
      <c r="D25" s="95" t="s">
        <v>24</v>
      </c>
      <c r="E25" s="91">
        <f>Donnee_source!G16</f>
        <v>0</v>
      </c>
      <c r="F25" s="91">
        <f>Donnee_source!H16</f>
        <v>0</v>
      </c>
      <c r="H25" s="91">
        <f t="shared" si="3"/>
        <v>0</v>
      </c>
      <c r="I25" s="91">
        <f t="shared" si="0"/>
        <v>0</v>
      </c>
      <c r="J25" s="91">
        <f t="shared" si="0"/>
        <v>-3</v>
      </c>
      <c r="K25" s="91">
        <f t="shared" si="0"/>
        <v>0</v>
      </c>
      <c r="N25" s="91">
        <f t="shared" si="2"/>
        <v>0</v>
      </c>
      <c r="O25" s="91">
        <f t="shared" si="1"/>
        <v>1</v>
      </c>
      <c r="P25" s="91">
        <f t="shared" si="1"/>
        <v>0</v>
      </c>
      <c r="Q25" s="91">
        <f t="shared" si="1"/>
        <v>0</v>
      </c>
      <c r="T25" s="120"/>
      <c r="U25" s="126"/>
      <c r="V25" s="121" t="s">
        <v>77</v>
      </c>
      <c r="W25" s="121" t="s">
        <v>81</v>
      </c>
      <c r="X25" s="167">
        <v>10</v>
      </c>
      <c r="Y25" s="167">
        <v>10</v>
      </c>
      <c r="Z25" s="122" t="s">
        <v>81</v>
      </c>
      <c r="AA25" s="121" t="s">
        <v>77</v>
      </c>
      <c r="AB25" s="126"/>
      <c r="AC25" s="123"/>
    </row>
    <row r="26" spans="1:29" ht="18.75" customHeight="1" x14ac:dyDescent="0.35">
      <c r="A26" s="112"/>
      <c r="B26" s="209" t="s">
        <v>870</v>
      </c>
      <c r="D26" s="95" t="s">
        <v>25</v>
      </c>
      <c r="E26" s="91">
        <f>Donnee_source!G17</f>
        <v>0</v>
      </c>
      <c r="F26" s="91">
        <f>Donnee_source!H17</f>
        <v>0</v>
      </c>
      <c r="H26" s="91">
        <f t="shared" si="3"/>
        <v>0</v>
      </c>
      <c r="I26" s="91">
        <f t="shared" si="3"/>
        <v>0</v>
      </c>
      <c r="J26" s="91">
        <f t="shared" si="3"/>
        <v>8</v>
      </c>
      <c r="K26" s="91">
        <f t="shared" si="3"/>
        <v>7</v>
      </c>
      <c r="N26" s="91">
        <f t="shared" si="2"/>
        <v>-2</v>
      </c>
      <c r="O26" s="91">
        <f t="shared" si="2"/>
        <v>1</v>
      </c>
      <c r="P26" s="91">
        <f t="shared" si="2"/>
        <v>0</v>
      </c>
      <c r="Q26" s="91">
        <f t="shared" si="2"/>
        <v>0</v>
      </c>
      <c r="T26" s="120"/>
      <c r="U26" s="126"/>
      <c r="V26" s="121" t="s">
        <v>75</v>
      </c>
      <c r="W26" s="121" t="s">
        <v>74</v>
      </c>
      <c r="X26" s="167">
        <v>9</v>
      </c>
      <c r="Y26" s="167">
        <v>9</v>
      </c>
      <c r="Z26" s="122" t="s">
        <v>74</v>
      </c>
      <c r="AA26" s="121" t="s">
        <v>75</v>
      </c>
      <c r="AB26" s="126"/>
      <c r="AC26" s="123"/>
    </row>
    <row r="27" spans="1:29" ht="18.75" customHeight="1" x14ac:dyDescent="0.35">
      <c r="A27" s="674"/>
      <c r="B27" s="674"/>
      <c r="D27" s="95" t="s">
        <v>27</v>
      </c>
      <c r="E27" s="91">
        <f>Donnee_source!G18</f>
        <v>0</v>
      </c>
      <c r="F27" s="91">
        <f>Donnee_source!H18</f>
        <v>0</v>
      </c>
      <c r="H27" s="91">
        <f t="shared" si="3"/>
        <v>0</v>
      </c>
      <c r="I27" s="91">
        <f t="shared" si="3"/>
        <v>0</v>
      </c>
      <c r="J27" s="91">
        <f t="shared" si="3"/>
        <v>0</v>
      </c>
      <c r="K27" s="91">
        <f t="shared" si="3"/>
        <v>7</v>
      </c>
      <c r="N27" s="91">
        <f t="shared" si="2"/>
        <v>-2</v>
      </c>
      <c r="O27" s="91">
        <f t="shared" si="2"/>
        <v>0</v>
      </c>
      <c r="P27" s="91">
        <f t="shared" si="2"/>
        <v>0</v>
      </c>
      <c r="Q27" s="91">
        <f t="shared" si="2"/>
        <v>0</v>
      </c>
      <c r="T27" s="120"/>
      <c r="U27" s="121" t="s">
        <v>76</v>
      </c>
      <c r="V27" s="121" t="s">
        <v>71</v>
      </c>
      <c r="W27" s="121" t="s">
        <v>73</v>
      </c>
      <c r="X27" s="167">
        <v>9</v>
      </c>
      <c r="Y27" s="167">
        <v>9</v>
      </c>
      <c r="Z27" s="122" t="s">
        <v>73</v>
      </c>
      <c r="AA27" s="121" t="s">
        <v>71</v>
      </c>
      <c r="AB27" s="121" t="s">
        <v>76</v>
      </c>
      <c r="AC27" s="123"/>
    </row>
    <row r="28" spans="1:29" ht="18.75" customHeight="1" x14ac:dyDescent="0.25">
      <c r="A28" s="165"/>
      <c r="B28" s="165"/>
      <c r="D28" s="95" t="s">
        <v>28</v>
      </c>
      <c r="E28" s="91">
        <f>Donnee_source!G19</f>
        <v>0</v>
      </c>
      <c r="F28" s="91">
        <f>Donnee_source!H19</f>
        <v>0</v>
      </c>
      <c r="H28" s="91">
        <f t="shared" si="3"/>
        <v>0</v>
      </c>
      <c r="I28" s="91">
        <f t="shared" si="3"/>
        <v>0</v>
      </c>
      <c r="J28" s="91">
        <f t="shared" si="3"/>
        <v>5</v>
      </c>
      <c r="K28" s="91">
        <f t="shared" si="3"/>
        <v>0</v>
      </c>
      <c r="N28" s="91">
        <f t="shared" si="2"/>
        <v>0</v>
      </c>
      <c r="O28" s="91">
        <f t="shared" si="2"/>
        <v>6</v>
      </c>
      <c r="P28" s="91">
        <f t="shared" si="2"/>
        <v>6</v>
      </c>
      <c r="Q28" s="91">
        <f t="shared" si="2"/>
        <v>0</v>
      </c>
      <c r="T28" s="120"/>
      <c r="U28" s="121" t="s">
        <v>69</v>
      </c>
      <c r="V28" s="121" t="s">
        <v>70</v>
      </c>
      <c r="W28" s="121" t="s">
        <v>72</v>
      </c>
      <c r="X28" s="167">
        <v>9</v>
      </c>
      <c r="Y28" s="167">
        <v>9</v>
      </c>
      <c r="Z28" s="122" t="s">
        <v>72</v>
      </c>
      <c r="AA28" s="121" t="s">
        <v>70</v>
      </c>
      <c r="AB28" s="121" t="s">
        <v>69</v>
      </c>
      <c r="AC28" s="123"/>
    </row>
    <row r="29" spans="1:29" ht="18.75" customHeight="1" x14ac:dyDescent="0.35">
      <c r="A29" s="674" t="str">
        <f>Lexique!C151</f>
        <v>Fluidité</v>
      </c>
      <c r="B29" s="674"/>
      <c r="D29" s="95" t="s">
        <v>30</v>
      </c>
      <c r="E29" s="91">
        <f>Donnee_source!G20</f>
        <v>0</v>
      </c>
      <c r="F29" s="91">
        <f>Donnee_source!H20</f>
        <v>0</v>
      </c>
      <c r="H29" s="91">
        <f t="shared" si="3"/>
        <v>0</v>
      </c>
      <c r="I29" s="91">
        <f t="shared" si="3"/>
        <v>0</v>
      </c>
      <c r="J29" s="91">
        <f t="shared" si="3"/>
        <v>0</v>
      </c>
      <c r="K29" s="91">
        <f t="shared" si="3"/>
        <v>0</v>
      </c>
      <c r="N29" s="91">
        <f t="shared" si="2"/>
        <v>0</v>
      </c>
      <c r="O29" s="91">
        <f t="shared" si="2"/>
        <v>0</v>
      </c>
      <c r="P29" s="91">
        <f t="shared" si="2"/>
        <v>0</v>
      </c>
      <c r="Q29" s="91">
        <f t="shared" si="2"/>
        <v>0</v>
      </c>
      <c r="T29" s="120"/>
      <c r="U29" s="121" t="s">
        <v>61</v>
      </c>
      <c r="V29" s="121" t="s">
        <v>63</v>
      </c>
      <c r="W29" s="121" t="s">
        <v>67</v>
      </c>
      <c r="X29" s="167">
        <v>8</v>
      </c>
      <c r="Y29" s="167">
        <v>8</v>
      </c>
      <c r="Z29" s="122" t="s">
        <v>67</v>
      </c>
      <c r="AA29" s="121" t="s">
        <v>63</v>
      </c>
      <c r="AB29" s="121" t="s">
        <v>61</v>
      </c>
      <c r="AC29" s="123"/>
    </row>
    <row r="30" spans="1:29" ht="18.75" customHeight="1" x14ac:dyDescent="0.35">
      <c r="A30" s="115"/>
      <c r="B30" s="168" t="s">
        <v>870</v>
      </c>
      <c r="D30" s="95" t="s">
        <v>31</v>
      </c>
      <c r="E30" s="91">
        <f>Donnee_source!G21</f>
        <v>0</v>
      </c>
      <c r="F30" s="91">
        <f>Donnee_source!H21</f>
        <v>0</v>
      </c>
      <c r="H30" s="91">
        <f t="shared" si="3"/>
        <v>0</v>
      </c>
      <c r="I30" s="91">
        <f t="shared" si="3"/>
        <v>0</v>
      </c>
      <c r="J30" s="91">
        <f t="shared" si="3"/>
        <v>0</v>
      </c>
      <c r="K30" s="91">
        <f t="shared" si="3"/>
        <v>0</v>
      </c>
      <c r="N30" s="91">
        <f t="shared" si="2"/>
        <v>0</v>
      </c>
      <c r="O30" s="91">
        <f t="shared" si="2"/>
        <v>0</v>
      </c>
      <c r="P30" s="91">
        <f t="shared" si="2"/>
        <v>-6</v>
      </c>
      <c r="Q30" s="91">
        <f t="shared" si="2"/>
        <v>0</v>
      </c>
      <c r="T30" s="120"/>
      <c r="U30" s="121" t="s">
        <v>60</v>
      </c>
      <c r="V30" s="121" t="s">
        <v>62</v>
      </c>
      <c r="W30" s="121" t="s">
        <v>66</v>
      </c>
      <c r="X30" s="167">
        <v>8</v>
      </c>
      <c r="Y30" s="167">
        <v>8</v>
      </c>
      <c r="Z30" s="122" t="s">
        <v>66</v>
      </c>
      <c r="AA30" s="121" t="s">
        <v>62</v>
      </c>
      <c r="AB30" s="121" t="s">
        <v>60</v>
      </c>
      <c r="AC30" s="123"/>
    </row>
    <row r="31" spans="1:29" ht="18.75" customHeight="1" x14ac:dyDescent="0.35">
      <c r="A31" s="141"/>
      <c r="B31" s="209" t="s">
        <v>869</v>
      </c>
      <c r="D31" s="95" t="s">
        <v>32</v>
      </c>
      <c r="E31" s="91">
        <f>Donnee_source!G22</f>
        <v>0</v>
      </c>
      <c r="F31" s="91">
        <f>Donnee_source!H22</f>
        <v>0</v>
      </c>
      <c r="H31" s="91">
        <f t="shared" si="3"/>
        <v>0</v>
      </c>
      <c r="I31" s="91">
        <f t="shared" si="3"/>
        <v>0</v>
      </c>
      <c r="J31" s="91">
        <f t="shared" si="3"/>
        <v>6</v>
      </c>
      <c r="K31" s="91">
        <f t="shared" si="3"/>
        <v>0</v>
      </c>
      <c r="N31" s="91">
        <f t="shared" si="2"/>
        <v>0</v>
      </c>
      <c r="O31" s="91">
        <f t="shared" si="2"/>
        <v>-6</v>
      </c>
      <c r="P31" s="91">
        <f t="shared" si="2"/>
        <v>0</v>
      </c>
      <c r="Q31" s="91">
        <f t="shared" si="2"/>
        <v>0</v>
      </c>
      <c r="T31" s="120"/>
      <c r="U31" s="126"/>
      <c r="V31" s="121" t="s">
        <v>59</v>
      </c>
      <c r="W31" s="121" t="s">
        <v>65</v>
      </c>
      <c r="X31" s="167">
        <v>8</v>
      </c>
      <c r="Y31" s="167">
        <v>8</v>
      </c>
      <c r="Z31" s="122" t="s">
        <v>65</v>
      </c>
      <c r="AA31" s="121" t="s">
        <v>59</v>
      </c>
      <c r="AB31" s="126"/>
      <c r="AC31" s="123"/>
    </row>
    <row r="32" spans="1:29" ht="18.75" customHeight="1" x14ac:dyDescent="0.35">
      <c r="A32" s="113"/>
      <c r="B32" s="209" t="s">
        <v>868</v>
      </c>
      <c r="D32" s="95" t="s">
        <v>33</v>
      </c>
      <c r="E32" s="91">
        <f>Donnee_source!G23</f>
        <v>18</v>
      </c>
      <c r="F32" s="91">
        <f>Donnee_source!H23</f>
        <v>11</v>
      </c>
      <c r="H32" s="91">
        <f t="shared" si="3"/>
        <v>0</v>
      </c>
      <c r="I32" s="91">
        <f t="shared" si="3"/>
        <v>0</v>
      </c>
      <c r="J32" s="91">
        <f t="shared" si="3"/>
        <v>0</v>
      </c>
      <c r="K32" s="91">
        <f t="shared" si="3"/>
        <v>0</v>
      </c>
      <c r="N32" s="91">
        <f t="shared" si="2"/>
        <v>0</v>
      </c>
      <c r="O32" s="91">
        <f t="shared" si="2"/>
        <v>0</v>
      </c>
      <c r="P32" s="91">
        <f t="shared" si="2"/>
        <v>0</v>
      </c>
      <c r="Q32" s="91">
        <f t="shared" si="2"/>
        <v>0</v>
      </c>
      <c r="T32" s="120"/>
      <c r="U32" s="126"/>
      <c r="V32" s="126"/>
      <c r="W32" s="121" t="s">
        <v>64</v>
      </c>
      <c r="X32" s="167">
        <v>8</v>
      </c>
      <c r="Y32" s="167">
        <v>8</v>
      </c>
      <c r="Z32" s="122" t="s">
        <v>64</v>
      </c>
      <c r="AA32" s="126"/>
      <c r="AB32" s="126"/>
      <c r="AC32" s="123"/>
    </row>
    <row r="33" spans="1:29" ht="18.75" customHeight="1" x14ac:dyDescent="0.25">
      <c r="A33" s="95"/>
      <c r="D33" s="95" t="s">
        <v>34</v>
      </c>
      <c r="E33" s="91">
        <f>Donnee_source!G24</f>
        <v>18</v>
      </c>
      <c r="F33" s="91">
        <f>Donnee_source!H24</f>
        <v>11</v>
      </c>
      <c r="H33" s="91">
        <f t="shared" si="3"/>
        <v>0</v>
      </c>
      <c r="I33" s="91">
        <f t="shared" si="3"/>
        <v>-15</v>
      </c>
      <c r="J33" s="91">
        <f t="shared" si="3"/>
        <v>-3</v>
      </c>
      <c r="K33" s="91">
        <f t="shared" si="3"/>
        <v>6</v>
      </c>
      <c r="N33" s="91">
        <f t="shared" si="2"/>
        <v>0</v>
      </c>
      <c r="O33" s="91">
        <f t="shared" si="2"/>
        <v>2</v>
      </c>
      <c r="P33" s="91">
        <f t="shared" si="2"/>
        <v>11</v>
      </c>
      <c r="Q33" s="91">
        <f t="shared" si="2"/>
        <v>0</v>
      </c>
      <c r="T33" s="120"/>
      <c r="U33" s="121" t="s">
        <v>49</v>
      </c>
      <c r="V33" s="121" t="s">
        <v>52</v>
      </c>
      <c r="W33" s="121" t="s">
        <v>57</v>
      </c>
      <c r="X33" s="167">
        <v>7</v>
      </c>
      <c r="Y33" s="167">
        <v>7</v>
      </c>
      <c r="Z33" s="122" t="s">
        <v>57</v>
      </c>
      <c r="AA33" s="121" t="s">
        <v>52</v>
      </c>
      <c r="AB33" s="121" t="s">
        <v>49</v>
      </c>
      <c r="AC33" s="123"/>
    </row>
    <row r="34" spans="1:29" ht="18.75" customHeight="1" x14ac:dyDescent="0.25">
      <c r="A34" s="95"/>
      <c r="D34" s="95" t="s">
        <v>36</v>
      </c>
      <c r="E34" s="91">
        <f>Donnee_source!G25</f>
        <v>18</v>
      </c>
      <c r="F34" s="91">
        <f>Donnee_source!H25</f>
        <v>11</v>
      </c>
      <c r="H34" s="91">
        <f t="shared" si="3"/>
        <v>0</v>
      </c>
      <c r="I34" s="91">
        <f t="shared" si="3"/>
        <v>0</v>
      </c>
      <c r="J34" s="91">
        <f t="shared" si="3"/>
        <v>0</v>
      </c>
      <c r="K34" s="91">
        <f t="shared" si="3"/>
        <v>6</v>
      </c>
      <c r="N34" s="91">
        <f t="shared" si="2"/>
        <v>0</v>
      </c>
      <c r="O34" s="91">
        <f t="shared" si="2"/>
        <v>0</v>
      </c>
      <c r="P34" s="91">
        <f t="shared" si="2"/>
        <v>0</v>
      </c>
      <c r="Q34" s="91">
        <f t="shared" si="2"/>
        <v>0</v>
      </c>
      <c r="T34" s="120"/>
      <c r="U34" s="121" t="s">
        <v>50</v>
      </c>
      <c r="V34" s="121" t="s">
        <v>51</v>
      </c>
      <c r="W34" s="121" t="s">
        <v>56</v>
      </c>
      <c r="X34" s="167">
        <v>7</v>
      </c>
      <c r="Y34" s="167">
        <v>7</v>
      </c>
      <c r="Z34" s="122" t="s">
        <v>56</v>
      </c>
      <c r="AA34" s="121" t="s">
        <v>51</v>
      </c>
      <c r="AB34" s="121" t="s">
        <v>50</v>
      </c>
      <c r="AC34" s="123"/>
    </row>
    <row r="35" spans="1:29" ht="18.75" customHeight="1" x14ac:dyDescent="0.25">
      <c r="A35" s="95"/>
      <c r="D35" s="95" t="s">
        <v>37</v>
      </c>
      <c r="E35" s="91">
        <f>Donnee_source!G26</f>
        <v>0</v>
      </c>
      <c r="F35" s="91">
        <f>Donnee_source!H26</f>
        <v>0</v>
      </c>
      <c r="H35" s="91">
        <f t="shared" si="3"/>
        <v>0</v>
      </c>
      <c r="I35" s="91">
        <f t="shared" si="3"/>
        <v>0</v>
      </c>
      <c r="J35" s="91">
        <f t="shared" si="3"/>
        <v>0</v>
      </c>
      <c r="K35" s="91">
        <f t="shared" si="3"/>
        <v>0</v>
      </c>
      <c r="N35" s="91">
        <f t="shared" si="2"/>
        <v>0</v>
      </c>
      <c r="O35" s="91">
        <f t="shared" si="2"/>
        <v>0</v>
      </c>
      <c r="P35" s="91">
        <f t="shared" si="2"/>
        <v>0</v>
      </c>
      <c r="Q35" s="91">
        <f t="shared" si="2"/>
        <v>0</v>
      </c>
      <c r="T35" s="120"/>
      <c r="U35" s="121" t="s">
        <v>48</v>
      </c>
      <c r="V35" s="121" t="s">
        <v>47</v>
      </c>
      <c r="W35" s="121" t="s">
        <v>55</v>
      </c>
      <c r="X35" s="167">
        <v>7</v>
      </c>
      <c r="Y35" s="167">
        <v>7</v>
      </c>
      <c r="Z35" s="122" t="s">
        <v>55</v>
      </c>
      <c r="AA35" s="121" t="s">
        <v>47</v>
      </c>
      <c r="AB35" s="121" t="s">
        <v>48</v>
      </c>
      <c r="AC35" s="123"/>
    </row>
    <row r="36" spans="1:29" ht="18.75" customHeight="1" x14ac:dyDescent="0.25">
      <c r="A36" s="93"/>
      <c r="D36" s="95" t="s">
        <v>38</v>
      </c>
      <c r="E36" s="91">
        <f>Donnee_source!G27</f>
        <v>0</v>
      </c>
      <c r="F36" s="91">
        <f>Donnee_source!H27</f>
        <v>0</v>
      </c>
      <c r="H36" s="91">
        <f t="shared" si="3"/>
        <v>0</v>
      </c>
      <c r="I36" s="91">
        <f t="shared" si="3"/>
        <v>0</v>
      </c>
      <c r="J36" s="91">
        <f t="shared" si="3"/>
        <v>0</v>
      </c>
      <c r="K36" s="91">
        <f t="shared" si="3"/>
        <v>0</v>
      </c>
      <c r="N36" s="91">
        <f t="shared" si="2"/>
        <v>0</v>
      </c>
      <c r="O36" s="91">
        <f t="shared" si="2"/>
        <v>0</v>
      </c>
      <c r="P36" s="91">
        <f t="shared" si="2"/>
        <v>0</v>
      </c>
      <c r="Q36" s="91">
        <f t="shared" si="2"/>
        <v>0</v>
      </c>
      <c r="T36" s="120"/>
      <c r="U36" s="126"/>
      <c r="V36" s="126"/>
      <c r="W36" s="121" t="s">
        <v>54</v>
      </c>
      <c r="X36" s="167">
        <v>7</v>
      </c>
      <c r="Y36" s="167">
        <v>7</v>
      </c>
      <c r="Z36" s="122" t="s">
        <v>54</v>
      </c>
      <c r="AA36" s="126"/>
      <c r="AB36" s="126"/>
      <c r="AC36" s="123"/>
    </row>
    <row r="37" spans="1:29" ht="18.75" customHeight="1" x14ac:dyDescent="0.25">
      <c r="A37" s="95"/>
      <c r="D37" s="95" t="s">
        <v>39</v>
      </c>
      <c r="E37" s="91">
        <f>Donnee_source!G28</f>
        <v>0</v>
      </c>
      <c r="F37" s="91">
        <f>Donnee_source!H28</f>
        <v>0</v>
      </c>
      <c r="H37" s="91">
        <f t="shared" si="3"/>
        <v>0</v>
      </c>
      <c r="I37" s="91">
        <f t="shared" si="3"/>
        <v>0</v>
      </c>
      <c r="J37" s="91">
        <f t="shared" si="3"/>
        <v>0</v>
      </c>
      <c r="K37" s="91">
        <f t="shared" si="3"/>
        <v>0</v>
      </c>
      <c r="N37" s="91">
        <f t="shared" si="2"/>
        <v>0</v>
      </c>
      <c r="O37" s="91">
        <f t="shared" si="2"/>
        <v>0</v>
      </c>
      <c r="P37" s="91">
        <f t="shared" si="2"/>
        <v>0</v>
      </c>
      <c r="Q37" s="91">
        <f t="shared" si="2"/>
        <v>0</v>
      </c>
      <c r="T37" s="120"/>
      <c r="U37" s="126"/>
      <c r="V37" s="126"/>
      <c r="W37" s="121" t="s">
        <v>53</v>
      </c>
      <c r="X37" s="167">
        <v>7</v>
      </c>
      <c r="Y37" s="167">
        <v>7</v>
      </c>
      <c r="Z37" s="122" t="s">
        <v>53</v>
      </c>
      <c r="AA37" s="126"/>
      <c r="AB37" s="126"/>
      <c r="AC37" s="123"/>
    </row>
    <row r="38" spans="1:29" ht="18.75" customHeight="1" x14ac:dyDescent="0.25">
      <c r="A38" s="95"/>
      <c r="D38" s="95" t="s">
        <v>40</v>
      </c>
      <c r="E38" s="91">
        <f>Donnee_source!G29</f>
        <v>0</v>
      </c>
      <c r="F38" s="91">
        <f>Donnee_source!H29</f>
        <v>0</v>
      </c>
      <c r="H38" s="91">
        <f t="shared" si="3"/>
        <v>0</v>
      </c>
      <c r="I38" s="91">
        <f t="shared" si="3"/>
        <v>0</v>
      </c>
      <c r="J38" s="91">
        <f t="shared" si="3"/>
        <v>0</v>
      </c>
      <c r="K38" s="91">
        <f t="shared" si="3"/>
        <v>0</v>
      </c>
      <c r="N38" s="91">
        <f t="shared" si="2"/>
        <v>0</v>
      </c>
      <c r="O38" s="91">
        <f t="shared" si="2"/>
        <v>0</v>
      </c>
      <c r="P38" s="91">
        <f t="shared" si="2"/>
        <v>0</v>
      </c>
      <c r="Q38" s="91">
        <f t="shared" si="2"/>
        <v>0</v>
      </c>
      <c r="T38" s="120"/>
      <c r="U38" s="126"/>
      <c r="V38" s="121" t="s">
        <v>39</v>
      </c>
      <c r="W38" s="121" t="s">
        <v>45</v>
      </c>
      <c r="X38" s="167">
        <v>6</v>
      </c>
      <c r="Y38" s="167">
        <v>6</v>
      </c>
      <c r="Z38" s="122" t="s">
        <v>45</v>
      </c>
      <c r="AA38" s="121" t="s">
        <v>39</v>
      </c>
      <c r="AB38" s="126"/>
      <c r="AC38" s="123"/>
    </row>
    <row r="39" spans="1:29" ht="18.75" customHeight="1" x14ac:dyDescent="0.25">
      <c r="A39" s="95"/>
      <c r="D39" s="95" t="s">
        <v>41</v>
      </c>
      <c r="E39" s="91">
        <f>Donnee_source!G30</f>
        <v>0</v>
      </c>
      <c r="F39" s="91">
        <f>Donnee_source!H30</f>
        <v>0</v>
      </c>
      <c r="H39" s="91">
        <f t="shared" si="3"/>
        <v>0</v>
      </c>
      <c r="I39" s="91">
        <f t="shared" si="3"/>
        <v>0</v>
      </c>
      <c r="J39" s="91">
        <f t="shared" si="3"/>
        <v>0</v>
      </c>
      <c r="K39" s="91">
        <f t="shared" si="3"/>
        <v>0</v>
      </c>
      <c r="N39" s="91">
        <f t="shared" si="2"/>
        <v>0</v>
      </c>
      <c r="O39" s="91">
        <f t="shared" si="2"/>
        <v>0</v>
      </c>
      <c r="P39" s="91">
        <f t="shared" si="2"/>
        <v>0</v>
      </c>
      <c r="Q39" s="91">
        <f t="shared" si="2"/>
        <v>0</v>
      </c>
      <c r="T39" s="120"/>
      <c r="U39" s="121" t="s">
        <v>37</v>
      </c>
      <c r="V39" s="121" t="s">
        <v>40</v>
      </c>
      <c r="W39" s="121" t="s">
        <v>44</v>
      </c>
      <c r="X39" s="167">
        <v>6</v>
      </c>
      <c r="Y39" s="167">
        <v>6</v>
      </c>
      <c r="Z39" s="122" t="s">
        <v>44</v>
      </c>
      <c r="AA39" s="121" t="s">
        <v>40</v>
      </c>
      <c r="AB39" s="121" t="s">
        <v>37</v>
      </c>
      <c r="AC39" s="123"/>
    </row>
    <row r="40" spans="1:29" ht="18.75" customHeight="1" x14ac:dyDescent="0.25">
      <c r="A40" s="95"/>
      <c r="D40" s="95" t="s">
        <v>42</v>
      </c>
      <c r="E40" s="91">
        <f>Donnee_source!G31</f>
        <v>0</v>
      </c>
      <c r="F40" s="91">
        <f>Donnee_source!H31</f>
        <v>0</v>
      </c>
      <c r="H40" s="91">
        <f t="shared" si="3"/>
        <v>0</v>
      </c>
      <c r="I40" s="91">
        <f t="shared" si="3"/>
        <v>0</v>
      </c>
      <c r="J40" s="91">
        <f t="shared" si="3"/>
        <v>0</v>
      </c>
      <c r="K40" s="91">
        <f t="shared" si="3"/>
        <v>0</v>
      </c>
      <c r="N40" s="91">
        <f t="shared" si="2"/>
        <v>0</v>
      </c>
      <c r="O40" s="91">
        <f t="shared" si="2"/>
        <v>0</v>
      </c>
      <c r="P40" s="91">
        <f t="shared" si="2"/>
        <v>0</v>
      </c>
      <c r="Q40" s="91">
        <f t="shared" si="2"/>
        <v>0</v>
      </c>
      <c r="T40" s="120"/>
      <c r="U40" s="126"/>
      <c r="V40" s="121" t="s">
        <v>38</v>
      </c>
      <c r="W40" s="121" t="s">
        <v>43</v>
      </c>
      <c r="X40" s="167">
        <v>6</v>
      </c>
      <c r="Y40" s="167">
        <v>6</v>
      </c>
      <c r="Z40" s="122" t="s">
        <v>43</v>
      </c>
      <c r="AA40" s="121" t="s">
        <v>38</v>
      </c>
      <c r="AB40" s="126"/>
      <c r="AC40" s="123"/>
    </row>
    <row r="41" spans="1:29" ht="18.75" customHeight="1" x14ac:dyDescent="0.25">
      <c r="A41" s="95"/>
      <c r="D41" s="95" t="s">
        <v>43</v>
      </c>
      <c r="E41" s="91">
        <f>Donnee_source!G32</f>
        <v>0</v>
      </c>
      <c r="F41" s="91">
        <f>Donnee_source!H32</f>
        <v>0</v>
      </c>
      <c r="H41" s="91">
        <f t="shared" si="3"/>
        <v>0</v>
      </c>
      <c r="I41" s="91">
        <f t="shared" si="3"/>
        <v>0</v>
      </c>
      <c r="J41" s="91">
        <f t="shared" si="3"/>
        <v>18</v>
      </c>
      <c r="K41" s="91">
        <f t="shared" si="3"/>
        <v>0</v>
      </c>
      <c r="N41" s="91">
        <f t="shared" si="2"/>
        <v>0</v>
      </c>
      <c r="O41" s="91">
        <f t="shared" si="2"/>
        <v>11</v>
      </c>
      <c r="P41" s="91">
        <f t="shared" si="2"/>
        <v>0</v>
      </c>
      <c r="Q41" s="91">
        <f t="shared" si="2"/>
        <v>0</v>
      </c>
      <c r="T41" s="120"/>
      <c r="U41" s="126"/>
      <c r="V41" s="121" t="s">
        <v>36</v>
      </c>
      <c r="W41" s="121" t="s">
        <v>42</v>
      </c>
      <c r="X41" s="167">
        <v>6</v>
      </c>
      <c r="Y41" s="167">
        <v>6</v>
      </c>
      <c r="Z41" s="122" t="s">
        <v>42</v>
      </c>
      <c r="AA41" s="121" t="s">
        <v>36</v>
      </c>
      <c r="AB41" s="126"/>
      <c r="AC41" s="123"/>
    </row>
    <row r="42" spans="1:29" ht="18.75" customHeight="1" x14ac:dyDescent="0.25">
      <c r="A42" s="95"/>
      <c r="D42" s="95" t="s">
        <v>44</v>
      </c>
      <c r="E42" s="91">
        <f>Donnee_source!G33</f>
        <v>0</v>
      </c>
      <c r="F42" s="91">
        <f>Donnee_source!H33</f>
        <v>0</v>
      </c>
      <c r="H42" s="91">
        <f t="shared" si="3"/>
        <v>0</v>
      </c>
      <c r="I42" s="91">
        <f t="shared" si="3"/>
        <v>0</v>
      </c>
      <c r="J42" s="91">
        <f t="shared" si="3"/>
        <v>0</v>
      </c>
      <c r="K42" s="91">
        <f t="shared" si="3"/>
        <v>0</v>
      </c>
      <c r="N42" s="91">
        <f t="shared" si="2"/>
        <v>0</v>
      </c>
      <c r="O42" s="91">
        <f t="shared" si="2"/>
        <v>0</v>
      </c>
      <c r="P42" s="91">
        <f t="shared" si="2"/>
        <v>0</v>
      </c>
      <c r="Q42" s="91">
        <f t="shared" si="2"/>
        <v>0</v>
      </c>
      <c r="T42" s="120"/>
      <c r="U42" s="126"/>
      <c r="V42" s="126"/>
      <c r="W42" s="121" t="s">
        <v>41</v>
      </c>
      <c r="X42" s="167">
        <v>6</v>
      </c>
      <c r="Y42" s="167">
        <v>6</v>
      </c>
      <c r="Z42" s="122" t="s">
        <v>41</v>
      </c>
      <c r="AA42" s="126"/>
      <c r="AB42" s="126"/>
      <c r="AC42" s="123"/>
    </row>
    <row r="43" spans="1:29" ht="18.75" customHeight="1" x14ac:dyDescent="0.25">
      <c r="A43" s="95"/>
      <c r="D43" s="95" t="s">
        <v>45</v>
      </c>
      <c r="E43" s="91">
        <f>Donnee_source!G34</f>
        <v>0</v>
      </c>
      <c r="F43" s="91">
        <f>Donnee_source!H34</f>
        <v>0</v>
      </c>
      <c r="H43" s="91">
        <f t="shared" si="3"/>
        <v>0</v>
      </c>
      <c r="I43" s="91">
        <f t="shared" si="3"/>
        <v>0</v>
      </c>
      <c r="J43" s="91">
        <f t="shared" si="3"/>
        <v>0</v>
      </c>
      <c r="K43" s="91">
        <f t="shared" si="3"/>
        <v>18</v>
      </c>
      <c r="N43" s="91">
        <f t="shared" si="2"/>
        <v>11</v>
      </c>
      <c r="O43" s="91">
        <f t="shared" si="2"/>
        <v>0</v>
      </c>
      <c r="P43" s="91">
        <f t="shared" si="2"/>
        <v>0</v>
      </c>
      <c r="Q43" s="91">
        <f t="shared" si="2"/>
        <v>0</v>
      </c>
      <c r="T43" s="120"/>
      <c r="U43" s="126"/>
      <c r="V43" s="126"/>
      <c r="W43" s="121" t="s">
        <v>34</v>
      </c>
      <c r="X43" s="167">
        <v>5</v>
      </c>
      <c r="Y43" s="167">
        <v>5</v>
      </c>
      <c r="Z43" s="122" t="s">
        <v>34</v>
      </c>
      <c r="AA43" s="126"/>
      <c r="AB43" s="126"/>
      <c r="AC43" s="123"/>
    </row>
    <row r="44" spans="1:29" ht="18.75" customHeight="1" x14ac:dyDescent="0.25">
      <c r="A44" s="95"/>
      <c r="D44" s="95" t="s">
        <v>47</v>
      </c>
      <c r="E44" s="91">
        <f>Donnee_source!G35</f>
        <v>0</v>
      </c>
      <c r="F44" s="91">
        <f>Donnee_source!H35</f>
        <v>0</v>
      </c>
      <c r="H44" s="91">
        <f t="shared" si="3"/>
        <v>0</v>
      </c>
      <c r="I44" s="91">
        <f t="shared" si="3"/>
        <v>0</v>
      </c>
      <c r="J44" s="91">
        <f t="shared" si="3"/>
        <v>0</v>
      </c>
      <c r="K44" s="91">
        <f t="shared" si="3"/>
        <v>18</v>
      </c>
      <c r="N44" s="91">
        <f t="shared" si="2"/>
        <v>11</v>
      </c>
      <c r="O44" s="91">
        <f t="shared" si="2"/>
        <v>0</v>
      </c>
      <c r="P44" s="91">
        <f t="shared" si="2"/>
        <v>0</v>
      </c>
      <c r="Q44" s="91">
        <f t="shared" si="2"/>
        <v>0</v>
      </c>
      <c r="T44" s="120"/>
      <c r="U44" s="126"/>
      <c r="V44" s="121" t="s">
        <v>31</v>
      </c>
      <c r="W44" s="121" t="s">
        <v>33</v>
      </c>
      <c r="X44" s="167">
        <v>5</v>
      </c>
      <c r="Y44" s="167">
        <v>5</v>
      </c>
      <c r="Z44" s="122" t="s">
        <v>33</v>
      </c>
      <c r="AA44" s="121" t="s">
        <v>31</v>
      </c>
      <c r="AB44" s="126"/>
      <c r="AC44" s="123"/>
    </row>
    <row r="45" spans="1:29" ht="18.75" customHeight="1" x14ac:dyDescent="0.25">
      <c r="A45" s="95"/>
      <c r="D45" s="93" t="s">
        <v>48</v>
      </c>
      <c r="E45" s="91">
        <f>Donnee_source!G36</f>
        <v>0</v>
      </c>
      <c r="F45" s="91">
        <f>Donnee_source!H36</f>
        <v>0</v>
      </c>
      <c r="H45" s="91">
        <f t="shared" si="3"/>
        <v>0</v>
      </c>
      <c r="I45" s="91">
        <f t="shared" si="3"/>
        <v>0</v>
      </c>
      <c r="J45" s="91">
        <f t="shared" si="3"/>
        <v>0</v>
      </c>
      <c r="K45" s="91">
        <f t="shared" si="3"/>
        <v>0</v>
      </c>
      <c r="N45" s="91">
        <f t="shared" si="2"/>
        <v>0</v>
      </c>
      <c r="O45" s="91">
        <f t="shared" si="2"/>
        <v>0</v>
      </c>
      <c r="P45" s="91">
        <f t="shared" si="2"/>
        <v>0</v>
      </c>
      <c r="Q45" s="91">
        <f t="shared" si="2"/>
        <v>0</v>
      </c>
      <c r="T45" s="120"/>
      <c r="U45" s="126"/>
      <c r="V45" s="121" t="s">
        <v>28</v>
      </c>
      <c r="W45" s="121" t="s">
        <v>32</v>
      </c>
      <c r="X45" s="167">
        <v>5</v>
      </c>
      <c r="Y45" s="167">
        <v>5</v>
      </c>
      <c r="Z45" s="122" t="s">
        <v>32</v>
      </c>
      <c r="AA45" s="121" t="s">
        <v>28</v>
      </c>
      <c r="AB45" s="126"/>
      <c r="AC45" s="123"/>
    </row>
    <row r="46" spans="1:29" ht="18.75" customHeight="1" x14ac:dyDescent="0.25">
      <c r="A46" s="95"/>
      <c r="D46" s="95" t="s">
        <v>49</v>
      </c>
      <c r="E46" s="91">
        <f>Donnee_source!G37</f>
        <v>-15</v>
      </c>
      <c r="F46" s="91">
        <f>Donnee_source!H37</f>
        <v>11</v>
      </c>
      <c r="H46" s="91">
        <f t="shared" si="3"/>
        <v>0</v>
      </c>
      <c r="I46" s="91">
        <f t="shared" si="3"/>
        <v>0</v>
      </c>
      <c r="J46" s="91">
        <f t="shared" si="3"/>
        <v>0</v>
      </c>
      <c r="K46" s="91">
        <f t="shared" si="3"/>
        <v>0</v>
      </c>
      <c r="N46" s="91">
        <f t="shared" si="2"/>
        <v>0</v>
      </c>
      <c r="O46" s="91">
        <f t="shared" si="2"/>
        <v>0</v>
      </c>
      <c r="P46" s="91">
        <f t="shared" si="2"/>
        <v>0</v>
      </c>
      <c r="Q46" s="91">
        <f t="shared" si="2"/>
        <v>0</v>
      </c>
      <c r="T46" s="120"/>
      <c r="U46" s="121" t="s">
        <v>25</v>
      </c>
      <c r="V46" s="121" t="s">
        <v>27</v>
      </c>
      <c r="W46" s="121" t="s">
        <v>30</v>
      </c>
      <c r="X46" s="167">
        <v>5</v>
      </c>
      <c r="Y46" s="167">
        <v>5</v>
      </c>
      <c r="Z46" s="122" t="s">
        <v>30</v>
      </c>
      <c r="AA46" s="121" t="s">
        <v>27</v>
      </c>
      <c r="AB46" s="121" t="s">
        <v>25</v>
      </c>
      <c r="AC46" s="123"/>
    </row>
    <row r="47" spans="1:29" ht="18.75" customHeight="1" x14ac:dyDescent="0.25">
      <c r="A47" s="95"/>
      <c r="D47" s="95" t="s">
        <v>50</v>
      </c>
      <c r="E47" s="91">
        <f>Donnee_source!G38</f>
        <v>0</v>
      </c>
      <c r="F47" s="91">
        <f>Donnee_source!H38</f>
        <v>0</v>
      </c>
      <c r="H47" s="91">
        <f t="shared" si="3"/>
        <v>0</v>
      </c>
      <c r="I47" s="91">
        <f t="shared" si="3"/>
        <v>0</v>
      </c>
      <c r="J47" s="91">
        <f t="shared" si="3"/>
        <v>0</v>
      </c>
      <c r="K47" s="91">
        <f t="shared" si="3"/>
        <v>0</v>
      </c>
      <c r="N47" s="91">
        <f t="shared" si="2"/>
        <v>0</v>
      </c>
      <c r="O47" s="91">
        <f t="shared" si="2"/>
        <v>0</v>
      </c>
      <c r="P47" s="91">
        <f t="shared" si="2"/>
        <v>0</v>
      </c>
      <c r="Q47" s="91">
        <f t="shared" si="2"/>
        <v>0</v>
      </c>
      <c r="T47" s="120"/>
      <c r="U47" s="121" t="s">
        <v>23</v>
      </c>
      <c r="V47" s="121" t="s">
        <v>22</v>
      </c>
      <c r="W47" s="121" t="s">
        <v>24</v>
      </c>
      <c r="X47" s="167">
        <v>3</v>
      </c>
      <c r="Y47" s="167">
        <v>3</v>
      </c>
      <c r="Z47" s="122" t="s">
        <v>24</v>
      </c>
      <c r="AA47" s="121" t="s">
        <v>22</v>
      </c>
      <c r="AB47" s="121" t="s">
        <v>23</v>
      </c>
      <c r="AC47" s="123"/>
    </row>
    <row r="48" spans="1:29" ht="18.75" customHeight="1" x14ac:dyDescent="0.25">
      <c r="A48" s="95"/>
      <c r="D48" s="95" t="s">
        <v>51</v>
      </c>
      <c r="E48" s="91">
        <f>Donnee_source!G39</f>
        <v>0</v>
      </c>
      <c r="F48" s="91">
        <f>Donnee_source!H39</f>
        <v>0</v>
      </c>
      <c r="H48" s="91">
        <f t="shared" si="3"/>
        <v>0</v>
      </c>
      <c r="I48" s="91">
        <f t="shared" si="3"/>
        <v>0</v>
      </c>
      <c r="J48" s="91">
        <f t="shared" si="3"/>
        <v>0</v>
      </c>
      <c r="K48" s="91">
        <f t="shared" si="3"/>
        <v>0</v>
      </c>
      <c r="N48" s="91">
        <f t="shared" si="2"/>
        <v>20</v>
      </c>
      <c r="O48" s="91">
        <f t="shared" si="2"/>
        <v>1</v>
      </c>
      <c r="P48" s="91">
        <f t="shared" si="2"/>
        <v>0</v>
      </c>
      <c r="Q48" s="91">
        <f t="shared" si="2"/>
        <v>0</v>
      </c>
      <c r="T48" s="120"/>
      <c r="U48" s="126"/>
      <c r="V48" s="121" t="s">
        <v>19</v>
      </c>
      <c r="W48" s="121" t="s">
        <v>20</v>
      </c>
      <c r="X48" s="167">
        <v>2</v>
      </c>
      <c r="Y48" s="167">
        <v>2</v>
      </c>
      <c r="Z48" s="122" t="s">
        <v>20</v>
      </c>
      <c r="AA48" s="121" t="s">
        <v>19</v>
      </c>
      <c r="AB48" s="126"/>
      <c r="AC48" s="123"/>
    </row>
    <row r="49" spans="1:29" ht="18.75" customHeight="1" x14ac:dyDescent="0.25">
      <c r="A49" s="95"/>
      <c r="D49" s="95" t="s">
        <v>52</v>
      </c>
      <c r="E49" s="91">
        <f>Donnee_source!G40</f>
        <v>-3</v>
      </c>
      <c r="F49" s="91">
        <f>Donnee_source!H40</f>
        <v>2</v>
      </c>
      <c r="H49" s="91">
        <f t="shared" si="3"/>
        <v>0</v>
      </c>
      <c r="I49" s="91">
        <f t="shared" si="3"/>
        <v>0</v>
      </c>
      <c r="J49" s="91">
        <f t="shared" si="3"/>
        <v>0</v>
      </c>
      <c r="K49" s="91">
        <f t="shared" si="3"/>
        <v>0</v>
      </c>
      <c r="N49" s="91">
        <f t="shared" si="2"/>
        <v>0</v>
      </c>
      <c r="O49" s="91">
        <f t="shared" si="2"/>
        <v>0</v>
      </c>
      <c r="P49" s="91">
        <f t="shared" si="2"/>
        <v>0</v>
      </c>
      <c r="Q49" s="91">
        <f t="shared" si="2"/>
        <v>0</v>
      </c>
      <c r="T49" s="120"/>
      <c r="U49" s="126"/>
      <c r="V49" s="121"/>
      <c r="W49" s="121" t="s">
        <v>18</v>
      </c>
      <c r="X49" s="167">
        <v>2</v>
      </c>
      <c r="Y49" s="167">
        <v>2</v>
      </c>
      <c r="Z49" s="122" t="s">
        <v>18</v>
      </c>
      <c r="AA49" s="121"/>
      <c r="AB49" s="126"/>
      <c r="AC49" s="123"/>
    </row>
    <row r="50" spans="1:29" ht="18.75" customHeight="1" x14ac:dyDescent="0.25">
      <c r="A50" s="95"/>
      <c r="D50" s="95" t="s">
        <v>53</v>
      </c>
      <c r="E50" s="91">
        <f>Donnee_source!G41</f>
        <v>0</v>
      </c>
      <c r="F50" s="91">
        <f>Donnee_source!H41</f>
        <v>0</v>
      </c>
      <c r="H50" s="91">
        <f t="shared" si="3"/>
        <v>0</v>
      </c>
      <c r="I50" s="91">
        <f t="shared" si="3"/>
        <v>0</v>
      </c>
      <c r="J50" s="91">
        <f t="shared" si="3"/>
        <v>1</v>
      </c>
      <c r="K50" s="91">
        <f t="shared" si="3"/>
        <v>3</v>
      </c>
      <c r="N50" s="91">
        <f t="shared" si="2"/>
        <v>1</v>
      </c>
      <c r="O50" s="91">
        <f t="shared" si="2"/>
        <v>1</v>
      </c>
      <c r="P50" s="91">
        <f t="shared" si="2"/>
        <v>0</v>
      </c>
      <c r="Q50" s="91">
        <f t="shared" si="2"/>
        <v>0</v>
      </c>
      <c r="T50" s="120"/>
      <c r="U50" s="126"/>
      <c r="V50" s="121" t="s">
        <v>15</v>
      </c>
      <c r="W50" s="121" t="s">
        <v>16</v>
      </c>
      <c r="X50" s="167">
        <v>1</v>
      </c>
      <c r="Y50" s="167">
        <v>1</v>
      </c>
      <c r="Z50" s="122" t="s">
        <v>16</v>
      </c>
      <c r="AA50" s="121" t="s">
        <v>15</v>
      </c>
      <c r="AB50" s="126"/>
      <c r="AC50" s="123"/>
    </row>
    <row r="51" spans="1:29" ht="18.75" customHeight="1" x14ac:dyDescent="0.25">
      <c r="A51" s="95"/>
      <c r="D51" s="95" t="s">
        <v>54</v>
      </c>
      <c r="E51" s="91">
        <f>Donnee_source!G42</f>
        <v>0</v>
      </c>
      <c r="F51" s="91">
        <f>Donnee_source!H42</f>
        <v>0</v>
      </c>
      <c r="H51" s="91">
        <f t="shared" si="3"/>
        <v>0</v>
      </c>
      <c r="I51" s="91">
        <f t="shared" si="3"/>
        <v>2</v>
      </c>
      <c r="J51" s="91">
        <f t="shared" si="3"/>
        <v>2</v>
      </c>
      <c r="K51" s="91">
        <f t="shared" si="3"/>
        <v>1</v>
      </c>
      <c r="N51" s="91">
        <f t="shared" si="2"/>
        <v>0</v>
      </c>
      <c r="O51" s="91">
        <f t="shared" si="2"/>
        <v>0</v>
      </c>
      <c r="P51" s="91">
        <f t="shared" si="2"/>
        <v>0</v>
      </c>
      <c r="Q51" s="91">
        <f t="shared" si="2"/>
        <v>0</v>
      </c>
      <c r="T51" s="120"/>
      <c r="U51" s="121" t="s">
        <v>9</v>
      </c>
      <c r="V51" s="121" t="s">
        <v>11</v>
      </c>
      <c r="W51" s="121" t="s">
        <v>14</v>
      </c>
      <c r="X51" s="167">
        <v>1</v>
      </c>
      <c r="Y51" s="167">
        <v>1</v>
      </c>
      <c r="Z51" s="122" t="s">
        <v>14</v>
      </c>
      <c r="AA51" s="121" t="s">
        <v>11</v>
      </c>
      <c r="AB51" s="121" t="s">
        <v>9</v>
      </c>
      <c r="AC51" s="123"/>
    </row>
    <row r="52" spans="1:29" ht="18.75" customHeight="1" thickBot="1" x14ac:dyDescent="0.3">
      <c r="A52" s="95"/>
      <c r="D52" s="95" t="s">
        <v>55</v>
      </c>
      <c r="E52" s="91">
        <f>Donnee_source!G43</f>
        <v>0</v>
      </c>
      <c r="F52" s="91">
        <f>Donnee_source!H43</f>
        <v>0</v>
      </c>
      <c r="H52" s="240">
        <f>IFERROR(VLOOKUP(T52,$D:$F,2,FALSE),0)</f>
        <v>-2</v>
      </c>
      <c r="I52" s="240">
        <f>IFERROR(VLOOKUP(U52,$D:$F,2,FALSE),0)</f>
        <v>-2</v>
      </c>
      <c r="J52" s="240">
        <f>IFERROR(VLOOKUP(V52,$D:$F,2,FALSE),0)</f>
        <v>0</v>
      </c>
      <c r="K52" s="240">
        <f>IFERROR(VLOOKUP(W52,$D:$F,2,FALSE),0)</f>
        <v>0</v>
      </c>
      <c r="L52" s="240"/>
      <c r="M52" s="240"/>
      <c r="N52" s="240">
        <f>IFERROR(VLOOKUP(Z52,$D:$F,3,FALSE),0)</f>
        <v>0</v>
      </c>
      <c r="O52" s="240">
        <f>IFERROR(VLOOKUP(AA52,$D:$F,3,FALSE),0)</f>
        <v>0</v>
      </c>
      <c r="P52" s="240">
        <f>IFERROR(VLOOKUP(AB52,$D:$F,3,FALSE),0)</f>
        <v>1</v>
      </c>
      <c r="Q52" s="240">
        <f>IFERROR(VLOOKUP(AC52,$D:$F,3,FALSE),0)</f>
        <v>1</v>
      </c>
      <c r="T52" s="127" t="s">
        <v>6</v>
      </c>
      <c r="U52" s="128" t="s">
        <v>8</v>
      </c>
      <c r="V52" s="128" t="s">
        <v>12</v>
      </c>
      <c r="W52" s="128" t="s">
        <v>13</v>
      </c>
      <c r="X52" s="167">
        <v>1</v>
      </c>
      <c r="Y52" s="167">
        <v>1</v>
      </c>
      <c r="Z52" s="129" t="s">
        <v>13</v>
      </c>
      <c r="AA52" s="128" t="s">
        <v>12</v>
      </c>
      <c r="AB52" s="128" t="s">
        <v>8</v>
      </c>
      <c r="AC52" s="130" t="s">
        <v>6</v>
      </c>
    </row>
    <row r="53" spans="1:29" ht="32.25" thickTop="1" x14ac:dyDescent="0.25">
      <c r="A53" s="95"/>
      <c r="D53" s="95" t="s">
        <v>56</v>
      </c>
      <c r="E53" s="91">
        <f>Donnee_source!G44</f>
        <v>6</v>
      </c>
      <c r="F53" s="91">
        <f>Donnee_source!H44</f>
        <v>0</v>
      </c>
      <c r="T53" s="101"/>
      <c r="U53" s="101"/>
      <c r="V53" s="101"/>
      <c r="W53" s="101"/>
      <c r="X53" s="101"/>
      <c r="Y53" s="101"/>
      <c r="Z53" s="102"/>
      <c r="AA53" s="101"/>
      <c r="AB53" s="101"/>
      <c r="AC53" s="101"/>
    </row>
    <row r="54" spans="1:29" ht="31.5" x14ac:dyDescent="0.25">
      <c r="A54" s="95"/>
      <c r="D54" s="95" t="s">
        <v>57</v>
      </c>
      <c r="E54" s="91">
        <f>Donnee_source!G45</f>
        <v>6</v>
      </c>
      <c r="F54" s="91">
        <f>Donnee_source!H45</f>
        <v>0</v>
      </c>
      <c r="T54" s="101"/>
      <c r="U54" s="101"/>
      <c r="V54" s="101"/>
      <c r="W54" s="101"/>
      <c r="X54" s="101"/>
      <c r="Y54" s="101"/>
      <c r="Z54" s="102"/>
      <c r="AA54" s="101"/>
      <c r="AB54" s="101"/>
      <c r="AC54" s="101"/>
    </row>
    <row r="55" spans="1:29" ht="63" x14ac:dyDescent="0.25">
      <c r="A55" s="95"/>
      <c r="D55" s="95" t="s">
        <v>59</v>
      </c>
      <c r="E55" s="91">
        <f>Donnee_source!G46</f>
        <v>6</v>
      </c>
      <c r="F55" s="91">
        <f>Donnee_source!H46</f>
        <v>-6</v>
      </c>
      <c r="T55" s="101"/>
      <c r="U55" s="101"/>
      <c r="V55" s="101"/>
      <c r="W55" s="101"/>
      <c r="X55" s="101"/>
      <c r="Y55" s="101"/>
      <c r="Z55" s="102"/>
      <c r="AA55" s="101"/>
      <c r="AB55" s="101"/>
      <c r="AC55" s="101"/>
    </row>
    <row r="56" spans="1:29" ht="252" x14ac:dyDescent="0.25">
      <c r="A56" s="95"/>
      <c r="D56" s="95" t="s">
        <v>60</v>
      </c>
      <c r="E56" s="91">
        <f>Donnee_source!G47</f>
        <v>0</v>
      </c>
      <c r="F56" s="91">
        <f>Donnee_source!H47</f>
        <v>-6</v>
      </c>
      <c r="T56" s="101"/>
      <c r="U56" s="101"/>
      <c r="V56" s="101"/>
      <c r="W56" s="101"/>
      <c r="X56" s="101"/>
      <c r="Y56" s="101"/>
      <c r="Z56" s="102"/>
      <c r="AA56" s="101"/>
      <c r="AB56" s="101"/>
      <c r="AC56" s="101"/>
    </row>
    <row r="57" spans="1:29" ht="63" x14ac:dyDescent="0.25">
      <c r="A57" s="95"/>
      <c r="D57" s="95" t="s">
        <v>61</v>
      </c>
      <c r="E57" s="91">
        <f>Donnee_source!G48</f>
        <v>0</v>
      </c>
      <c r="F57" s="91">
        <f>Donnee_source!H48</f>
        <v>0</v>
      </c>
    </row>
    <row r="58" spans="1:29" ht="63" x14ac:dyDescent="0.25">
      <c r="A58" s="95"/>
      <c r="D58" s="95" t="s">
        <v>62</v>
      </c>
      <c r="E58" s="91">
        <f>Donnee_source!G49</f>
        <v>0</v>
      </c>
      <c r="F58" s="91">
        <f>Donnee_source!H49</f>
        <v>0</v>
      </c>
    </row>
    <row r="59" spans="1:29" ht="157.5" x14ac:dyDescent="0.25">
      <c r="A59" s="95"/>
      <c r="D59" s="95" t="s">
        <v>63</v>
      </c>
      <c r="E59" s="91">
        <f>Donnee_source!G50</f>
        <v>0</v>
      </c>
      <c r="F59" s="91">
        <f>Donnee_source!H50</f>
        <v>0</v>
      </c>
    </row>
    <row r="60" spans="1:29" ht="47.25" x14ac:dyDescent="0.25">
      <c r="A60" s="95"/>
      <c r="D60" s="95" t="s">
        <v>64</v>
      </c>
      <c r="E60" s="91">
        <f>Donnee_source!G51</f>
        <v>0</v>
      </c>
      <c r="F60" s="91">
        <f>Donnee_source!H51</f>
        <v>0</v>
      </c>
    </row>
    <row r="61" spans="1:29" ht="47.25" x14ac:dyDescent="0.25">
      <c r="A61" s="95"/>
      <c r="D61" s="95" t="s">
        <v>65</v>
      </c>
      <c r="E61" s="91">
        <f>Donnee_source!G52</f>
        <v>0</v>
      </c>
      <c r="F61" s="91">
        <f>Donnee_source!H52</f>
        <v>0</v>
      </c>
    </row>
    <row r="62" spans="1:29" ht="47.25" x14ac:dyDescent="0.25">
      <c r="A62" s="95"/>
      <c r="D62" s="95" t="s">
        <v>66</v>
      </c>
      <c r="E62" s="91">
        <f>Donnee_source!G53</f>
        <v>0</v>
      </c>
      <c r="F62" s="91">
        <f>Donnee_source!H53</f>
        <v>0</v>
      </c>
    </row>
    <row r="63" spans="1:29" ht="31.5" x14ac:dyDescent="0.25">
      <c r="A63" s="95"/>
      <c r="D63" s="95" t="s">
        <v>67</v>
      </c>
      <c r="E63" s="91">
        <f>Donnee_source!G54</f>
        <v>0</v>
      </c>
      <c r="F63" s="91">
        <f>Donnee_source!H54</f>
        <v>0</v>
      </c>
    </row>
    <row r="64" spans="1:29" ht="126" x14ac:dyDescent="0.25">
      <c r="A64" s="95"/>
      <c r="D64" s="95" t="s">
        <v>69</v>
      </c>
      <c r="E64" s="91">
        <f>Donnee_source!G55</f>
        <v>0</v>
      </c>
      <c r="F64" s="91">
        <f>Donnee_source!H55</f>
        <v>6</v>
      </c>
    </row>
    <row r="65" spans="1:6" ht="157.5" x14ac:dyDescent="0.25">
      <c r="A65" s="95"/>
      <c r="D65" s="95" t="s">
        <v>70</v>
      </c>
      <c r="E65" s="91">
        <f>Donnee_source!G56</f>
        <v>5</v>
      </c>
      <c r="F65" s="91">
        <f>Donnee_source!H56</f>
        <v>6</v>
      </c>
    </row>
    <row r="66" spans="1:6" ht="252" x14ac:dyDescent="0.25">
      <c r="A66" s="95"/>
      <c r="D66" s="95" t="s">
        <v>71</v>
      </c>
      <c r="E66" s="91">
        <f>Donnee_source!G57</f>
        <v>0</v>
      </c>
      <c r="F66" s="91">
        <f>Donnee_source!H57</f>
        <v>0</v>
      </c>
    </row>
    <row r="67" spans="1:6" ht="31.5" x14ac:dyDescent="0.25">
      <c r="A67" s="95"/>
      <c r="D67" s="95" t="s">
        <v>72</v>
      </c>
      <c r="E67" s="91">
        <f>Donnee_source!G58</f>
        <v>0</v>
      </c>
      <c r="F67" s="91">
        <f>Donnee_source!H58</f>
        <v>0</v>
      </c>
    </row>
    <row r="68" spans="1:6" ht="31.5" x14ac:dyDescent="0.25">
      <c r="A68" s="95"/>
      <c r="D68" s="95" t="s">
        <v>73</v>
      </c>
      <c r="E68" s="91">
        <f>Donnee_source!G59</f>
        <v>7</v>
      </c>
      <c r="F68" s="91">
        <f>Donnee_source!H59</f>
        <v>-2</v>
      </c>
    </row>
    <row r="69" spans="1:6" ht="31.5" x14ac:dyDescent="0.25">
      <c r="A69" s="95"/>
      <c r="D69" s="95" t="s">
        <v>74</v>
      </c>
      <c r="E69" s="91">
        <f>Donnee_source!G60</f>
        <v>7</v>
      </c>
      <c r="F69" s="91">
        <f>Donnee_source!H60</f>
        <v>-2</v>
      </c>
    </row>
    <row r="70" spans="1:6" ht="236.25" x14ac:dyDescent="0.25">
      <c r="A70" s="95"/>
      <c r="D70" s="95" t="s">
        <v>75</v>
      </c>
      <c r="E70" s="91">
        <f>Donnee_source!G61</f>
        <v>8</v>
      </c>
      <c r="F70" s="91">
        <f>Donnee_source!H61</f>
        <v>1</v>
      </c>
    </row>
    <row r="71" spans="1:6" ht="252" x14ac:dyDescent="0.25">
      <c r="A71" s="95"/>
      <c r="D71" s="95" t="s">
        <v>76</v>
      </c>
      <c r="E71" s="91">
        <f>Donnee_source!G62</f>
        <v>0</v>
      </c>
      <c r="F71" s="91">
        <f>Donnee_source!H62</f>
        <v>0</v>
      </c>
    </row>
    <row r="72" spans="1:6" ht="141.75" x14ac:dyDescent="0.25">
      <c r="A72" s="95"/>
      <c r="D72" s="95" t="s">
        <v>77</v>
      </c>
      <c r="E72" s="91">
        <f>Donnee_source!G63</f>
        <v>-3</v>
      </c>
      <c r="F72" s="91">
        <f>Donnee_source!H63</f>
        <v>1</v>
      </c>
    </row>
    <row r="73" spans="1:6" ht="94.5" x14ac:dyDescent="0.25">
      <c r="A73" s="95"/>
      <c r="D73" s="95" t="s">
        <v>79</v>
      </c>
      <c r="E73" s="91">
        <f>Donnee_source!G64</f>
        <v>-17</v>
      </c>
      <c r="F73" s="91">
        <f>Donnee_source!H64</f>
        <v>12</v>
      </c>
    </row>
    <row r="74" spans="1:6" ht="94.5" x14ac:dyDescent="0.25">
      <c r="A74" s="95"/>
      <c r="D74" s="95" t="s">
        <v>80</v>
      </c>
      <c r="E74" s="91">
        <f>Donnee_source!G65</f>
        <v>-16</v>
      </c>
      <c r="F74" s="91">
        <f>Donnee_source!H65</f>
        <v>0</v>
      </c>
    </row>
    <row r="75" spans="1:6" ht="31.5" x14ac:dyDescent="0.25">
      <c r="A75" s="95"/>
      <c r="D75" s="95" t="s">
        <v>81</v>
      </c>
      <c r="E75" s="91">
        <f>Donnee_source!G66</f>
        <v>0</v>
      </c>
      <c r="F75" s="91">
        <f>Donnee_source!H66</f>
        <v>0</v>
      </c>
    </row>
    <row r="76" spans="1:6" ht="31.5" x14ac:dyDescent="0.25">
      <c r="A76" s="95"/>
      <c r="D76" s="95" t="s">
        <v>82</v>
      </c>
      <c r="E76" s="91">
        <f>Donnee_source!G67</f>
        <v>0</v>
      </c>
      <c r="F76" s="91">
        <f>Donnee_source!H67</f>
        <v>0</v>
      </c>
    </row>
    <row r="77" spans="1:6" ht="31.5" x14ac:dyDescent="0.25">
      <c r="A77" s="95"/>
      <c r="D77" s="95" t="s">
        <v>83</v>
      </c>
      <c r="E77" s="91">
        <f>Donnee_source!G68</f>
        <v>0</v>
      </c>
      <c r="F77" s="91">
        <f>Donnee_source!H68</f>
        <v>0</v>
      </c>
    </row>
    <row r="78" spans="1:6" ht="31.5" x14ac:dyDescent="0.25">
      <c r="A78" s="95"/>
      <c r="D78" s="95" t="s">
        <v>84</v>
      </c>
      <c r="E78" s="91">
        <f>Donnee_source!G69</f>
        <v>0</v>
      </c>
      <c r="F78" s="91">
        <f>Donnee_source!H69</f>
        <v>0</v>
      </c>
    </row>
    <row r="79" spans="1:6" ht="31.5" x14ac:dyDescent="0.25">
      <c r="A79" s="95"/>
      <c r="D79" s="95" t="s">
        <v>85</v>
      </c>
      <c r="E79" s="91">
        <f>Donnee_source!G70</f>
        <v>0</v>
      </c>
      <c r="F79" s="91">
        <f>Donnee_source!H70</f>
        <v>0</v>
      </c>
    </row>
    <row r="80" spans="1:6" ht="252" x14ac:dyDescent="0.25">
      <c r="A80" s="95"/>
      <c r="D80" s="95" t="s">
        <v>86</v>
      </c>
      <c r="E80" s="91">
        <f>Donnee_source!G71</f>
        <v>10</v>
      </c>
      <c r="F80" s="91">
        <f>Donnee_source!H71</f>
        <v>-5</v>
      </c>
    </row>
    <row r="81" spans="1:6" ht="252" x14ac:dyDescent="0.25">
      <c r="A81" s="95"/>
      <c r="D81" s="95" t="s">
        <v>87</v>
      </c>
      <c r="E81" s="91">
        <f>Donnee_source!G72</f>
        <v>-7</v>
      </c>
      <c r="F81" s="91">
        <f>Donnee_source!H72</f>
        <v>-4</v>
      </c>
    </row>
    <row r="82" spans="1:6" ht="31.5" x14ac:dyDescent="0.25">
      <c r="A82" s="95"/>
      <c r="D82" s="95" t="s">
        <v>89</v>
      </c>
      <c r="E82" s="91">
        <f>Donnee_source!G73</f>
        <v>-10</v>
      </c>
      <c r="F82" s="91">
        <f>Donnee_source!H73</f>
        <v>-4</v>
      </c>
    </row>
    <row r="83" spans="1:6" ht="31.5" x14ac:dyDescent="0.25">
      <c r="A83" s="95"/>
      <c r="D83" s="95" t="s">
        <v>90</v>
      </c>
      <c r="E83" s="91">
        <f>Donnee_source!G74</f>
        <v>-12</v>
      </c>
      <c r="F83" s="91">
        <f>Donnee_source!H74</f>
        <v>3</v>
      </c>
    </row>
    <row r="84" spans="1:6" ht="126" x14ac:dyDescent="0.25">
      <c r="A84" s="95"/>
      <c r="D84" s="95" t="s">
        <v>91</v>
      </c>
      <c r="E84" s="91">
        <f>Donnee_source!G75</f>
        <v>0</v>
      </c>
      <c r="F84" s="91">
        <f>Donnee_source!H75</f>
        <v>-5</v>
      </c>
    </row>
    <row r="85" spans="1:6" ht="94.5" x14ac:dyDescent="0.25">
      <c r="A85" s="95"/>
      <c r="D85" s="95" t="s">
        <v>92</v>
      </c>
      <c r="E85" s="91">
        <f>Donnee_source!G76</f>
        <v>-7</v>
      </c>
      <c r="F85" s="91">
        <f>Donnee_source!H76</f>
        <v>8</v>
      </c>
    </row>
    <row r="86" spans="1:6" ht="31.5" x14ac:dyDescent="0.25">
      <c r="A86" s="95"/>
      <c r="D86" s="95" t="s">
        <v>93</v>
      </c>
      <c r="E86" s="91">
        <f>Donnee_source!G77</f>
        <v>0</v>
      </c>
      <c r="F86" s="91">
        <f>Donnee_source!H77</f>
        <v>0</v>
      </c>
    </row>
    <row r="87" spans="1:6" ht="141.75" x14ac:dyDescent="0.25">
      <c r="A87" s="95"/>
      <c r="D87" s="95" t="s">
        <v>94</v>
      </c>
      <c r="E87" s="91">
        <f>Donnee_source!G78</f>
        <v>0</v>
      </c>
      <c r="F87" s="91">
        <f>Donnee_source!H78</f>
        <v>0</v>
      </c>
    </row>
    <row r="88" spans="1:6" ht="94.5" x14ac:dyDescent="0.25">
      <c r="A88" s="95"/>
      <c r="D88" s="95" t="s">
        <v>96</v>
      </c>
      <c r="E88" s="91">
        <f>Donnee_source!G79</f>
        <v>-14</v>
      </c>
      <c r="F88" s="91">
        <f>Donnee_source!H79</f>
        <v>4</v>
      </c>
    </row>
    <row r="89" spans="1:6" ht="78.75" x14ac:dyDescent="0.25">
      <c r="A89" s="95"/>
      <c r="D89" s="95" t="s">
        <v>97</v>
      </c>
      <c r="E89" s="91">
        <f>Donnee_source!G80</f>
        <v>0</v>
      </c>
      <c r="F89" s="91">
        <f>Donnee_source!H80</f>
        <v>0</v>
      </c>
    </row>
    <row r="90" spans="1:6" ht="204.75" x14ac:dyDescent="0.25">
      <c r="A90" s="95"/>
      <c r="D90" s="95" t="s">
        <v>98</v>
      </c>
      <c r="E90" s="91">
        <f>Donnee_source!G81</f>
        <v>-15</v>
      </c>
      <c r="F90" s="91">
        <f>Donnee_source!H81</f>
        <v>-3</v>
      </c>
    </row>
    <row r="91" spans="1:6" ht="31.5" x14ac:dyDescent="0.25">
      <c r="A91" s="95"/>
      <c r="D91" s="95" t="s">
        <v>99</v>
      </c>
      <c r="E91" s="91">
        <f>Donnee_source!G82</f>
        <v>-20</v>
      </c>
      <c r="F91" s="91">
        <f>Donnee_source!H82</f>
        <v>-5</v>
      </c>
    </row>
    <row r="92" spans="1:6" ht="126" x14ac:dyDescent="0.25">
      <c r="A92" s="95"/>
      <c r="D92" s="95" t="s">
        <v>100</v>
      </c>
      <c r="E92" s="91">
        <f>Donnee_source!G83</f>
        <v>0</v>
      </c>
      <c r="F92" s="91">
        <f>Donnee_source!H83</f>
        <v>0</v>
      </c>
    </row>
    <row r="93" spans="1:6" ht="236.25" x14ac:dyDescent="0.25">
      <c r="A93" s="95"/>
      <c r="D93" s="95" t="s">
        <v>101</v>
      </c>
      <c r="E93" s="91">
        <f>Donnee_source!G84</f>
        <v>3</v>
      </c>
      <c r="F93" s="91">
        <f>Donnee_source!H84</f>
        <v>-2</v>
      </c>
    </row>
    <row r="94" spans="1:6" ht="47.25" x14ac:dyDescent="0.25">
      <c r="A94" s="95"/>
      <c r="D94" s="95" t="s">
        <v>102</v>
      </c>
      <c r="E94" s="91">
        <f>Donnee_source!G85</f>
        <v>-11</v>
      </c>
      <c r="F94" s="91">
        <f>Donnee_source!H85</f>
        <v>-2</v>
      </c>
    </row>
    <row r="95" spans="1:6" ht="110.25" x14ac:dyDescent="0.25">
      <c r="A95" s="95"/>
      <c r="D95" s="95" t="s">
        <v>103</v>
      </c>
      <c r="E95" s="91">
        <f>Donnee_source!G86</f>
        <v>-6</v>
      </c>
      <c r="F95" s="91">
        <f>Donnee_source!H86</f>
        <v>0</v>
      </c>
    </row>
    <row r="96" spans="1:6" ht="31.5" x14ac:dyDescent="0.25">
      <c r="A96" s="95"/>
      <c r="D96" s="95" t="s">
        <v>104</v>
      </c>
      <c r="E96" s="91">
        <f>Donnee_source!G87</f>
        <v>0</v>
      </c>
      <c r="F96" s="91">
        <f>Donnee_source!H87</f>
        <v>0</v>
      </c>
    </row>
    <row r="97" spans="1:6" ht="31.5" x14ac:dyDescent="0.25">
      <c r="A97" s="95"/>
      <c r="D97" s="95" t="s">
        <v>105</v>
      </c>
      <c r="E97" s="91">
        <f>Donnee_source!G88</f>
        <v>8</v>
      </c>
      <c r="F97" s="91">
        <f>Donnee_source!H88</f>
        <v>4</v>
      </c>
    </row>
    <row r="98" spans="1:6" ht="31.5" x14ac:dyDescent="0.25">
      <c r="A98" s="95"/>
      <c r="D98" s="95" t="s">
        <v>107</v>
      </c>
      <c r="E98" s="91">
        <f>Donnee_source!G89</f>
        <v>0</v>
      </c>
      <c r="F98" s="91">
        <f>Donnee_source!H89</f>
        <v>0</v>
      </c>
    </row>
    <row r="99" spans="1:6" ht="126" x14ac:dyDescent="0.25">
      <c r="A99" s="95"/>
      <c r="D99" s="95" t="s">
        <v>108</v>
      </c>
      <c r="E99" s="91">
        <f>Donnee_source!G90</f>
        <v>-6</v>
      </c>
      <c r="F99" s="91">
        <f>Donnee_source!H90</f>
        <v>0</v>
      </c>
    </row>
    <row r="100" spans="1:6" ht="204.75" x14ac:dyDescent="0.25">
      <c r="A100" s="95"/>
      <c r="D100" s="95" t="s">
        <v>109</v>
      </c>
      <c r="E100" s="91">
        <f>Donnee_source!G91</f>
        <v>11</v>
      </c>
      <c r="F100" s="91">
        <f>Donnee_source!H91</f>
        <v>0</v>
      </c>
    </row>
    <row r="101" spans="1:6" ht="126" x14ac:dyDescent="0.25">
      <c r="A101" s="95"/>
      <c r="D101" s="95" t="s">
        <v>110</v>
      </c>
      <c r="E101" s="91">
        <f>Donnee_source!G92</f>
        <v>0</v>
      </c>
      <c r="F101" s="91">
        <f>Donnee_source!H92</f>
        <v>5</v>
      </c>
    </row>
    <row r="102" spans="1:6" ht="267.75" x14ac:dyDescent="0.25">
      <c r="A102" s="95"/>
      <c r="D102" s="95" t="s">
        <v>111</v>
      </c>
      <c r="E102" s="91">
        <f>Donnee_source!G93</f>
        <v>8</v>
      </c>
      <c r="F102" s="91">
        <f>Donnee_source!H93</f>
        <v>2</v>
      </c>
    </row>
    <row r="103" spans="1:6" ht="78.75" x14ac:dyDescent="0.25">
      <c r="A103" s="95"/>
      <c r="D103" s="95" t="s">
        <v>112</v>
      </c>
      <c r="E103" s="91">
        <f>Donnee_source!G94</f>
        <v>-3</v>
      </c>
      <c r="F103" s="91">
        <f>Donnee_source!H94</f>
        <v>-4</v>
      </c>
    </row>
    <row r="104" spans="1:6" ht="47.25" x14ac:dyDescent="0.25">
      <c r="A104" s="95"/>
      <c r="D104" s="95" t="s">
        <v>113</v>
      </c>
      <c r="E104" s="91">
        <f>Donnee_source!G95</f>
        <v>9</v>
      </c>
      <c r="F104" s="91">
        <f>Donnee_source!H95</f>
        <v>4</v>
      </c>
    </row>
    <row r="105" spans="1:6" ht="110.25" x14ac:dyDescent="0.25">
      <c r="A105" s="95"/>
      <c r="D105" s="95" t="s">
        <v>114</v>
      </c>
      <c r="E105" s="91">
        <f>Donnee_source!G96</f>
        <v>3</v>
      </c>
      <c r="F105" s="91">
        <f>Donnee_source!H96</f>
        <v>-3</v>
      </c>
    </row>
    <row r="106" spans="1:6" ht="78.75" x14ac:dyDescent="0.25">
      <c r="A106" s="95"/>
      <c r="D106" s="95" t="s">
        <v>115</v>
      </c>
      <c r="E106" s="91">
        <f>Donnee_source!G97</f>
        <v>0</v>
      </c>
      <c r="F106" s="91">
        <f>Donnee_source!H97</f>
        <v>0</v>
      </c>
    </row>
    <row r="107" spans="1:6" ht="141.75" x14ac:dyDescent="0.25">
      <c r="A107" s="95"/>
      <c r="D107" s="95" t="s">
        <v>116</v>
      </c>
      <c r="E107" s="91">
        <f>Donnee_source!G98</f>
        <v>0</v>
      </c>
      <c r="F107" s="91">
        <f>Donnee_source!H98</f>
        <v>0</v>
      </c>
    </row>
    <row r="108" spans="1:6" ht="189" x14ac:dyDescent="0.25">
      <c r="A108" s="94"/>
      <c r="D108" s="95" t="s">
        <v>117</v>
      </c>
      <c r="E108" s="91">
        <f>Donnee_source!G99</f>
        <v>-6</v>
      </c>
      <c r="F108" s="91">
        <f>Donnee_source!H99</f>
        <v>3</v>
      </c>
    </row>
    <row r="109" spans="1:6" ht="189" x14ac:dyDescent="0.25">
      <c r="A109" s="94"/>
      <c r="D109" s="95" t="s">
        <v>118</v>
      </c>
      <c r="E109" s="91">
        <f>Donnee_source!G100</f>
        <v>-3</v>
      </c>
      <c r="F109" s="91">
        <f>Donnee_source!H100</f>
        <v>2</v>
      </c>
    </row>
    <row r="110" spans="1:6" ht="189" x14ac:dyDescent="0.25">
      <c r="A110" s="94"/>
      <c r="D110" s="95" t="s">
        <v>120</v>
      </c>
      <c r="E110" s="91">
        <f>Donnee_source!G101</f>
        <v>19</v>
      </c>
      <c r="F110" s="91">
        <f>Donnee_source!H101</f>
        <v>3</v>
      </c>
    </row>
    <row r="111" spans="1:6" ht="189" x14ac:dyDescent="0.25">
      <c r="A111" s="94"/>
      <c r="D111" s="95" t="s">
        <v>121</v>
      </c>
      <c r="E111" s="91">
        <f>Donnee_source!G102</f>
        <v>8</v>
      </c>
      <c r="F111" s="91">
        <f>Donnee_source!H102</f>
        <v>5</v>
      </c>
    </row>
    <row r="112" spans="1:6" ht="126" x14ac:dyDescent="0.25">
      <c r="A112" s="95"/>
      <c r="D112" s="95" t="s">
        <v>122</v>
      </c>
      <c r="E112" s="91">
        <f>Donnee_source!G103</f>
        <v>-8</v>
      </c>
      <c r="F112" s="91">
        <f>Donnee_source!H103</f>
        <v>2</v>
      </c>
    </row>
    <row r="113" spans="1:6" ht="220.5" x14ac:dyDescent="0.25">
      <c r="A113" s="95"/>
      <c r="D113" s="95" t="s">
        <v>124</v>
      </c>
      <c r="E113" s="91">
        <f>Donnee_source!G104</f>
        <v>0</v>
      </c>
      <c r="F113" s="91">
        <f>Donnee_source!H104</f>
        <v>-8</v>
      </c>
    </row>
    <row r="114" spans="1:6" ht="189" x14ac:dyDescent="0.25">
      <c r="A114" s="95"/>
      <c r="D114" s="95" t="s">
        <v>126</v>
      </c>
      <c r="E114" s="91">
        <f>Donnee_source!G105</f>
        <v>10</v>
      </c>
      <c r="F114" s="91">
        <f>Donnee_source!H105</f>
        <v>5</v>
      </c>
    </row>
    <row r="115" spans="1:6" ht="330.75" x14ac:dyDescent="0.25">
      <c r="A115" s="95"/>
      <c r="D115" s="95" t="s">
        <v>127</v>
      </c>
      <c r="E115" s="91">
        <f>Donnee_source!G106</f>
        <v>10</v>
      </c>
      <c r="F115" s="91">
        <f>Donnee_source!H106</f>
        <v>5</v>
      </c>
    </row>
    <row r="116" spans="1:6" ht="157.5" x14ac:dyDescent="0.25">
      <c r="A116" s="95"/>
      <c r="D116" s="95" t="s">
        <v>128</v>
      </c>
      <c r="E116" s="91">
        <f>Donnee_source!G107</f>
        <v>0</v>
      </c>
      <c r="F116" s="91">
        <f>Donnee_source!H107</f>
        <v>-6</v>
      </c>
    </row>
    <row r="117" spans="1:6" ht="60" x14ac:dyDescent="0.25">
      <c r="A117" s="95"/>
      <c r="D117" s="94" t="s">
        <v>130</v>
      </c>
      <c r="E117" s="91">
        <f>Donnee_source!G108</f>
        <v>4</v>
      </c>
      <c r="F117" s="91">
        <f>Donnee_source!H108</f>
        <v>0</v>
      </c>
    </row>
    <row r="118" spans="1:6" ht="60" x14ac:dyDescent="0.25">
      <c r="A118" s="95"/>
      <c r="D118" s="94" t="s">
        <v>130</v>
      </c>
      <c r="E118" s="91">
        <f>Donnee_source!G109</f>
        <v>0</v>
      </c>
      <c r="F118" s="91">
        <f>Donnee_source!H109</f>
        <v>-6</v>
      </c>
    </row>
    <row r="119" spans="1:6" ht="60" x14ac:dyDescent="0.25">
      <c r="A119" s="95"/>
      <c r="D119" s="94" t="s">
        <v>130</v>
      </c>
      <c r="E119" s="91">
        <f>Donnee_source!G110</f>
        <v>17</v>
      </c>
      <c r="F119" s="91">
        <f>Donnee_source!H110</f>
        <v>0</v>
      </c>
    </row>
    <row r="120" spans="1:6" ht="60" x14ac:dyDescent="0.25">
      <c r="A120" s="95"/>
      <c r="D120" s="94" t="s">
        <v>130</v>
      </c>
      <c r="E120" s="91">
        <f>Donnee_source!G111</f>
        <v>11</v>
      </c>
      <c r="F120" s="91">
        <f>Donnee_source!H111</f>
        <v>3</v>
      </c>
    </row>
    <row r="121" spans="1:6" ht="63" x14ac:dyDescent="0.25">
      <c r="A121" s="95"/>
      <c r="D121" s="95" t="s">
        <v>130</v>
      </c>
      <c r="E121" s="91">
        <f>Donnee_source!G112</f>
        <v>-13</v>
      </c>
      <c r="F121" s="91">
        <f>Donnee_source!H112</f>
        <v>-9</v>
      </c>
    </row>
    <row r="122" spans="1:6" ht="63" x14ac:dyDescent="0.25">
      <c r="A122" s="95"/>
      <c r="D122" s="95" t="s">
        <v>130</v>
      </c>
      <c r="E122" s="91">
        <f>Donnee_source!G113</f>
        <v>3</v>
      </c>
      <c r="F122" s="91">
        <f>Donnee_source!H113</f>
        <v>9</v>
      </c>
    </row>
    <row r="123" spans="1:6" ht="63" x14ac:dyDescent="0.25">
      <c r="A123" s="95"/>
      <c r="D123" s="95" t="s">
        <v>130</v>
      </c>
      <c r="E123" s="91">
        <f>Donnee_source!G114</f>
        <v>3</v>
      </c>
      <c r="F123" s="91">
        <f>Donnee_source!H114</f>
        <v>8</v>
      </c>
    </row>
    <row r="124" spans="1:6" ht="63" x14ac:dyDescent="0.25">
      <c r="A124" s="95"/>
      <c r="D124" s="95" t="s">
        <v>130</v>
      </c>
      <c r="E124" s="91">
        <f>Donnee_source!G115</f>
        <v>-16</v>
      </c>
      <c r="F124" s="91">
        <f>Donnee_source!H115</f>
        <v>-10</v>
      </c>
    </row>
    <row r="125" spans="1:6" ht="63" x14ac:dyDescent="0.25">
      <c r="A125" s="95"/>
      <c r="D125" s="95" t="s">
        <v>130</v>
      </c>
      <c r="E125" s="91">
        <f>Donnee_source!G116</f>
        <v>-5</v>
      </c>
      <c r="F125" s="91">
        <f>Donnee_source!H116</f>
        <v>-11</v>
      </c>
    </row>
    <row r="126" spans="1:6" ht="63" x14ac:dyDescent="0.25">
      <c r="A126" s="95"/>
      <c r="D126" s="95" t="s">
        <v>130</v>
      </c>
      <c r="E126" s="91">
        <f>Donnee_source!G117</f>
        <v>-11</v>
      </c>
      <c r="F126" s="91">
        <f>Donnee_source!H117</f>
        <v>10</v>
      </c>
    </row>
    <row r="127" spans="1:6" ht="63" x14ac:dyDescent="0.25">
      <c r="A127" s="95"/>
      <c r="D127" s="95" t="s">
        <v>130</v>
      </c>
      <c r="E127" s="91">
        <f>Donnee_source!G118</f>
        <v>8</v>
      </c>
      <c r="F127" s="91">
        <f>Donnee_source!H118</f>
        <v>-17</v>
      </c>
    </row>
    <row r="128" spans="1:6" ht="94.5" x14ac:dyDescent="0.25">
      <c r="A128" s="95"/>
      <c r="D128" s="95" t="s">
        <v>131</v>
      </c>
      <c r="E128" s="91">
        <f>Donnee_source!G119</f>
        <v>7</v>
      </c>
      <c r="F128" s="91">
        <f>Donnee_source!H119</f>
        <v>0</v>
      </c>
    </row>
    <row r="129" spans="1:6" ht="94.5" x14ac:dyDescent="0.25">
      <c r="A129" s="95"/>
      <c r="D129" s="95" t="s">
        <v>131</v>
      </c>
      <c r="E129" s="91">
        <f>Donnee_source!G120</f>
        <v>8</v>
      </c>
      <c r="F129" s="91">
        <f>Donnee_source!H120</f>
        <v>3</v>
      </c>
    </row>
    <row r="130" spans="1:6" ht="94.5" x14ac:dyDescent="0.25">
      <c r="A130" s="95"/>
      <c r="D130" s="95" t="s">
        <v>131</v>
      </c>
      <c r="E130" s="91">
        <f>Donnee_source!G121</f>
        <v>7</v>
      </c>
      <c r="F130" s="91">
        <f>Donnee_source!H121</f>
        <v>0</v>
      </c>
    </row>
    <row r="131" spans="1:6" ht="94.5" x14ac:dyDescent="0.25">
      <c r="A131" s="95"/>
      <c r="D131" s="95" t="s">
        <v>131</v>
      </c>
      <c r="E131" s="91">
        <f>Donnee_source!G122</f>
        <v>3</v>
      </c>
      <c r="F131" s="91">
        <f>Donnee_source!H122</f>
        <v>12</v>
      </c>
    </row>
    <row r="132" spans="1:6" ht="94.5" x14ac:dyDescent="0.25">
      <c r="A132" s="95"/>
      <c r="D132" s="95" t="s">
        <v>132</v>
      </c>
      <c r="E132" s="91">
        <f>Donnee_source!G123</f>
        <v>-10</v>
      </c>
      <c r="F132" s="91">
        <f>Donnee_source!H123</f>
        <v>12</v>
      </c>
    </row>
    <row r="133" spans="1:6" ht="94.5" x14ac:dyDescent="0.25">
      <c r="A133" s="95"/>
      <c r="D133" s="95" t="s">
        <v>132</v>
      </c>
      <c r="E133" s="91">
        <f>Donnee_source!G124</f>
        <v>13</v>
      </c>
      <c r="F133" s="91">
        <f>Donnee_source!H124</f>
        <v>-15</v>
      </c>
    </row>
    <row r="134" spans="1:6" ht="94.5" x14ac:dyDescent="0.25">
      <c r="A134" s="95"/>
      <c r="D134" s="95" t="s">
        <v>132</v>
      </c>
      <c r="E134" s="91">
        <f>Donnee_source!G125</f>
        <v>12</v>
      </c>
      <c r="F134" s="91">
        <f>Donnee_source!H125</f>
        <v>9</v>
      </c>
    </row>
    <row r="135" spans="1:6" ht="94.5" x14ac:dyDescent="0.25">
      <c r="A135" s="95"/>
      <c r="D135" s="95" t="s">
        <v>132</v>
      </c>
      <c r="E135" s="91">
        <f>Donnee_source!G126</f>
        <v>-12</v>
      </c>
      <c r="F135" s="91">
        <f>Donnee_source!H126</f>
        <v>-15</v>
      </c>
    </row>
    <row r="136" spans="1:6" ht="94.5" x14ac:dyDescent="0.25">
      <c r="A136" s="95"/>
      <c r="D136" s="95" t="s">
        <v>132</v>
      </c>
      <c r="E136" s="91">
        <f>Donnee_source!G127</f>
        <v>-12</v>
      </c>
      <c r="F136" s="91">
        <f>Donnee_source!H127</f>
        <v>12</v>
      </c>
    </row>
    <row r="137" spans="1:6" ht="94.5" x14ac:dyDescent="0.25">
      <c r="A137" s="95"/>
      <c r="D137" s="95" t="s">
        <v>132</v>
      </c>
      <c r="E137" s="91">
        <f>Donnee_source!G128</f>
        <v>19</v>
      </c>
      <c r="F137" s="91">
        <f>Donnee_source!H128</f>
        <v>20</v>
      </c>
    </row>
    <row r="138" spans="1:6" ht="94.5" x14ac:dyDescent="0.25">
      <c r="A138" s="95"/>
      <c r="D138" s="95" t="s">
        <v>132</v>
      </c>
      <c r="E138" s="91">
        <f>Donnee_source!G129</f>
        <v>-11</v>
      </c>
      <c r="F138" s="91">
        <f>Donnee_source!H129</f>
        <v>-7</v>
      </c>
    </row>
    <row r="139" spans="1:6" ht="94.5" x14ac:dyDescent="0.25">
      <c r="A139" s="95"/>
      <c r="D139" s="95" t="s">
        <v>132</v>
      </c>
      <c r="E139" s="91">
        <f>Donnee_source!G130</f>
        <v>-17</v>
      </c>
      <c r="F139" s="91">
        <f>Donnee_source!H130</f>
        <v>-14</v>
      </c>
    </row>
    <row r="140" spans="1:6" ht="94.5" x14ac:dyDescent="0.25">
      <c r="A140" s="95"/>
      <c r="D140" s="95" t="s">
        <v>134</v>
      </c>
      <c r="E140" s="91">
        <f>Donnee_source!G131</f>
        <v>-18</v>
      </c>
      <c r="F140" s="91">
        <f>Donnee_source!H131</f>
        <v>8</v>
      </c>
    </row>
    <row r="141" spans="1:6" ht="94.5" x14ac:dyDescent="0.25">
      <c r="A141" s="95"/>
      <c r="D141" s="95" t="s">
        <v>134</v>
      </c>
      <c r="E141" s="91">
        <f>Donnee_source!G132</f>
        <v>-20</v>
      </c>
      <c r="F141" s="91">
        <f>Donnee_source!H132</f>
        <v>9</v>
      </c>
    </row>
    <row r="142" spans="1:6" ht="94.5" x14ac:dyDescent="0.25">
      <c r="A142" s="95"/>
      <c r="D142" s="95" t="s">
        <v>134</v>
      </c>
      <c r="E142" s="91">
        <f>Donnee_source!G133</f>
        <v>15</v>
      </c>
      <c r="F142" s="91">
        <f>Donnee_source!H133</f>
        <v>13</v>
      </c>
    </row>
    <row r="143" spans="1:6" ht="94.5" x14ac:dyDescent="0.25">
      <c r="A143" s="95"/>
      <c r="D143" s="95" t="s">
        <v>134</v>
      </c>
      <c r="E143" s="91">
        <f>Donnee_source!G134</f>
        <v>-16</v>
      </c>
      <c r="F143" s="91">
        <f>Donnee_source!H134</f>
        <v>-11</v>
      </c>
    </row>
    <row r="144" spans="1:6" ht="94.5" x14ac:dyDescent="0.25">
      <c r="A144" s="95"/>
      <c r="D144" s="95" t="s">
        <v>134</v>
      </c>
      <c r="E144" s="91">
        <f>Donnee_source!G135</f>
        <v>-19</v>
      </c>
      <c r="F144" s="91">
        <f>Donnee_source!H135</f>
        <v>20</v>
      </c>
    </row>
    <row r="145" spans="1:6" ht="94.5" x14ac:dyDescent="0.25">
      <c r="A145" s="95"/>
      <c r="D145" s="95" t="s">
        <v>134</v>
      </c>
      <c r="E145" s="91">
        <f>Donnee_source!G136</f>
        <v>5</v>
      </c>
      <c r="F145" s="91">
        <f>Donnee_source!H136</f>
        <v>4</v>
      </c>
    </row>
    <row r="146" spans="1:6" ht="94.5" x14ac:dyDescent="0.25">
      <c r="A146" s="95"/>
      <c r="D146" s="95" t="s">
        <v>134</v>
      </c>
      <c r="E146" s="91">
        <f>Donnee_source!G137</f>
        <v>-1</v>
      </c>
      <c r="F146" s="91">
        <f>Donnee_source!H137</f>
        <v>-5</v>
      </c>
    </row>
    <row r="147" spans="1:6" ht="94.5" x14ac:dyDescent="0.25">
      <c r="A147" s="95"/>
      <c r="D147" s="95" t="s">
        <v>134</v>
      </c>
      <c r="E147" s="91">
        <f>Donnee_source!G138</f>
        <v>13</v>
      </c>
      <c r="F147" s="91">
        <f>Donnee_source!H138</f>
        <v>-12</v>
      </c>
    </row>
    <row r="148" spans="1:6" ht="31.5" x14ac:dyDescent="0.25">
      <c r="A148" s="95"/>
      <c r="D148" s="95" t="s">
        <v>135</v>
      </c>
      <c r="E148" s="91">
        <f>Donnee_source!G139</f>
        <v>-9</v>
      </c>
      <c r="F148" s="91">
        <f>Donnee_source!H139</f>
        <v>-8</v>
      </c>
    </row>
    <row r="149" spans="1:6" ht="31.5" x14ac:dyDescent="0.25">
      <c r="A149" s="95"/>
      <c r="D149" s="95" t="s">
        <v>135</v>
      </c>
      <c r="E149" s="91">
        <f>Donnee_source!G140</f>
        <v>7</v>
      </c>
      <c r="F149" s="91">
        <f>Donnee_source!H140</f>
        <v>-4</v>
      </c>
    </row>
    <row r="150" spans="1:6" ht="31.5" x14ac:dyDescent="0.25">
      <c r="A150" s="95"/>
      <c r="D150" s="95" t="s">
        <v>135</v>
      </c>
      <c r="E150" s="91">
        <f>Donnee_source!G141</f>
        <v>11</v>
      </c>
      <c r="F150" s="91">
        <f>Donnee_source!H141</f>
        <v>10</v>
      </c>
    </row>
    <row r="151" spans="1:6" ht="31.5" x14ac:dyDescent="0.25">
      <c r="A151" s="95"/>
      <c r="D151" s="95" t="s">
        <v>135</v>
      </c>
      <c r="E151" s="91">
        <f>Donnee_source!G142</f>
        <v>-13</v>
      </c>
      <c r="F151" s="91">
        <f>Donnee_source!H142</f>
        <v>-14</v>
      </c>
    </row>
    <row r="152" spans="1:6" ht="31.5" x14ac:dyDescent="0.25">
      <c r="A152" s="95"/>
      <c r="D152" s="95" t="s">
        <v>135</v>
      </c>
      <c r="E152" s="91">
        <f>Donnee_source!G143</f>
        <v>-10</v>
      </c>
      <c r="F152" s="91">
        <f>Donnee_source!H143</f>
        <v>12</v>
      </c>
    </row>
    <row r="153" spans="1:6" ht="31.5" x14ac:dyDescent="0.25">
      <c r="A153" s="95"/>
      <c r="D153" s="95" t="s">
        <v>135</v>
      </c>
      <c r="E153" s="91">
        <f>Donnee_source!G144</f>
        <v>-11</v>
      </c>
      <c r="F153" s="91">
        <f>Donnee_source!H144</f>
        <v>-11</v>
      </c>
    </row>
    <row r="154" spans="1:6" ht="31.5" x14ac:dyDescent="0.25">
      <c r="A154" s="95"/>
      <c r="D154" s="95" t="s">
        <v>135</v>
      </c>
      <c r="E154" s="91">
        <f>Donnee_source!G145</f>
        <v>-14</v>
      </c>
      <c r="F154" s="91">
        <f>Donnee_source!H145</f>
        <v>-10</v>
      </c>
    </row>
    <row r="155" spans="1:6" ht="31.5" x14ac:dyDescent="0.25">
      <c r="A155" s="95"/>
      <c r="D155" s="95" t="s">
        <v>135</v>
      </c>
      <c r="E155" s="91">
        <f>Donnee_source!G146</f>
        <v>6</v>
      </c>
      <c r="F155" s="91">
        <f>Donnee_source!H146</f>
        <v>10</v>
      </c>
    </row>
    <row r="156" spans="1:6" ht="110.25" x14ac:dyDescent="0.25">
      <c r="A156" s="95"/>
      <c r="D156" s="95" t="s">
        <v>136</v>
      </c>
      <c r="E156" s="91">
        <f>Donnee_source!G147</f>
        <v>15</v>
      </c>
      <c r="F156" s="91">
        <f>Donnee_source!H147</f>
        <v>12</v>
      </c>
    </row>
    <row r="157" spans="1:6" ht="110.25" x14ac:dyDescent="0.25">
      <c r="A157" s="95"/>
      <c r="D157" s="95" t="s">
        <v>136</v>
      </c>
      <c r="E157" s="91">
        <f>Donnee_source!G148</f>
        <v>-8</v>
      </c>
      <c r="F157" s="91">
        <f>Donnee_source!H148</f>
        <v>13</v>
      </c>
    </row>
    <row r="158" spans="1:6" ht="110.25" x14ac:dyDescent="0.25">
      <c r="A158" s="95"/>
      <c r="D158" s="95" t="s">
        <v>136</v>
      </c>
      <c r="E158" s="91">
        <f>Donnee_source!G149</f>
        <v>-14</v>
      </c>
      <c r="F158" s="91">
        <f>Donnee_source!H149</f>
        <v>-10</v>
      </c>
    </row>
    <row r="159" spans="1:6" ht="110.25" x14ac:dyDescent="0.25">
      <c r="A159" s="95"/>
      <c r="D159" s="95" t="s">
        <v>136</v>
      </c>
      <c r="E159" s="91">
        <f>Donnee_source!G150</f>
        <v>-11</v>
      </c>
      <c r="F159" s="91">
        <f>Donnee_source!H150</f>
        <v>-9</v>
      </c>
    </row>
    <row r="160" spans="1:6" ht="110.25" x14ac:dyDescent="0.25">
      <c r="A160" s="95"/>
      <c r="D160" s="95" t="s">
        <v>136</v>
      </c>
      <c r="E160" s="91">
        <f>Donnee_source!G151</f>
        <v>12</v>
      </c>
      <c r="F160" s="91">
        <f>Donnee_source!H151</f>
        <v>6</v>
      </c>
    </row>
    <row r="161" spans="1:6" ht="110.25" x14ac:dyDescent="0.25">
      <c r="A161" s="95"/>
      <c r="D161" s="95" t="s">
        <v>136</v>
      </c>
      <c r="E161" s="91">
        <f>Donnee_source!G152</f>
        <v>-11</v>
      </c>
      <c r="F161" s="91">
        <f>Donnee_source!H152</f>
        <v>-8</v>
      </c>
    </row>
    <row r="162" spans="1:6" ht="110.25" x14ac:dyDescent="0.25">
      <c r="A162" s="95"/>
      <c r="D162" s="95" t="s">
        <v>136</v>
      </c>
      <c r="E162" s="91">
        <f>Donnee_source!G153</f>
        <v>-8</v>
      </c>
      <c r="F162" s="91">
        <f>Donnee_source!H153</f>
        <v>12</v>
      </c>
    </row>
    <row r="163" spans="1:6" ht="110.25" x14ac:dyDescent="0.25">
      <c r="A163" s="95"/>
      <c r="D163" s="95" t="s">
        <v>136</v>
      </c>
      <c r="E163" s="91">
        <f>Donnee_source!G154</f>
        <v>8</v>
      </c>
      <c r="F163" s="91">
        <f>Donnee_source!H154</f>
        <v>13</v>
      </c>
    </row>
    <row r="164" spans="1:6" ht="110.25" x14ac:dyDescent="0.25">
      <c r="A164" s="95"/>
      <c r="D164" s="95" t="s">
        <v>137</v>
      </c>
      <c r="E164" s="91">
        <f>Donnee_source!G155</f>
        <v>8</v>
      </c>
      <c r="F164" s="91">
        <f>Donnee_source!H155</f>
        <v>10</v>
      </c>
    </row>
    <row r="165" spans="1:6" ht="110.25" x14ac:dyDescent="0.25">
      <c r="A165" s="95"/>
      <c r="D165" s="95" t="s">
        <v>137</v>
      </c>
      <c r="E165" s="91">
        <f>Donnee_source!G156</f>
        <v>7</v>
      </c>
      <c r="F165" s="91">
        <f>Donnee_source!H156</f>
        <v>-12</v>
      </c>
    </row>
    <row r="166" spans="1:6" ht="110.25" x14ac:dyDescent="0.25">
      <c r="A166" s="95"/>
      <c r="D166" s="95" t="s">
        <v>137</v>
      </c>
      <c r="E166" s="91">
        <f>Donnee_source!G157</f>
        <v>11</v>
      </c>
      <c r="F166" s="91">
        <f>Donnee_source!H157</f>
        <v>-12</v>
      </c>
    </row>
    <row r="167" spans="1:6" ht="110.25" x14ac:dyDescent="0.25">
      <c r="A167" s="95"/>
      <c r="D167" s="95" t="s">
        <v>137</v>
      </c>
      <c r="E167" s="91">
        <f>Donnee_source!G158</f>
        <v>12</v>
      </c>
      <c r="F167" s="91">
        <f>Donnee_source!H158</f>
        <v>10</v>
      </c>
    </row>
    <row r="168" spans="1:6" ht="157.5" x14ac:dyDescent="0.25">
      <c r="A168" s="95"/>
      <c r="D168" s="95" t="s">
        <v>138</v>
      </c>
      <c r="E168" s="91">
        <f>Donnee_source!G159</f>
        <v>-7</v>
      </c>
      <c r="F168" s="91">
        <f>Donnee_source!H159</f>
        <v>8</v>
      </c>
    </row>
    <row r="169" spans="1:6" ht="157.5" x14ac:dyDescent="0.25">
      <c r="A169" s="95"/>
      <c r="D169" s="95" t="s">
        <v>138</v>
      </c>
      <c r="E169" s="91">
        <f>Donnee_source!G160</f>
        <v>6</v>
      </c>
      <c r="F169" s="91">
        <f>Donnee_source!H160</f>
        <v>13</v>
      </c>
    </row>
    <row r="170" spans="1:6" ht="157.5" x14ac:dyDescent="0.25">
      <c r="A170" s="95"/>
      <c r="D170" s="95" t="s">
        <v>138</v>
      </c>
      <c r="E170" s="91">
        <f>Donnee_source!G161</f>
        <v>-8</v>
      </c>
      <c r="F170" s="91">
        <f>Donnee_source!H161</f>
        <v>11</v>
      </c>
    </row>
    <row r="171" spans="1:6" ht="157.5" x14ac:dyDescent="0.25">
      <c r="A171" s="95"/>
      <c r="D171" s="95" t="s">
        <v>138</v>
      </c>
      <c r="E171" s="91">
        <f>Donnee_source!G162</f>
        <v>-11</v>
      </c>
      <c r="F171" s="91">
        <f>Donnee_source!H162</f>
        <v>-11</v>
      </c>
    </row>
    <row r="172" spans="1:6" ht="157.5" x14ac:dyDescent="0.25">
      <c r="A172" s="95"/>
      <c r="D172" s="95" t="s">
        <v>138</v>
      </c>
      <c r="E172" s="91">
        <f>Donnee_source!G163</f>
        <v>13</v>
      </c>
      <c r="F172" s="91">
        <f>Donnee_source!H163</f>
        <v>10</v>
      </c>
    </row>
    <row r="173" spans="1:6" ht="157.5" x14ac:dyDescent="0.25">
      <c r="A173" s="95"/>
      <c r="D173" s="95" t="s">
        <v>138</v>
      </c>
      <c r="E173" s="91">
        <f>Donnee_source!G164</f>
        <v>9</v>
      </c>
      <c r="F173" s="91">
        <f>Donnee_source!H164</f>
        <v>8</v>
      </c>
    </row>
    <row r="174" spans="1:6" ht="157.5" x14ac:dyDescent="0.25">
      <c r="A174" s="95"/>
      <c r="D174" s="95" t="s">
        <v>138</v>
      </c>
      <c r="E174" s="91">
        <f>Donnee_source!G165</f>
        <v>7</v>
      </c>
      <c r="F174" s="91">
        <f>Donnee_source!H165</f>
        <v>9</v>
      </c>
    </row>
    <row r="175" spans="1:6" ht="157.5" x14ac:dyDescent="0.25">
      <c r="A175" s="95"/>
      <c r="D175" s="95" t="s">
        <v>138</v>
      </c>
      <c r="E175" s="91">
        <f>Donnee_source!G166</f>
        <v>-12</v>
      </c>
      <c r="F175" s="91">
        <f>Donnee_source!H166</f>
        <v>-9</v>
      </c>
    </row>
    <row r="176" spans="1:6" ht="157.5" x14ac:dyDescent="0.25">
      <c r="A176" s="95"/>
      <c r="D176" s="95" t="s">
        <v>138</v>
      </c>
      <c r="E176" s="91">
        <f>Donnee_source!G167</f>
        <v>-8</v>
      </c>
      <c r="F176" s="91">
        <f>Donnee_source!H167</f>
        <v>9</v>
      </c>
    </row>
    <row r="177" spans="1:6" ht="157.5" x14ac:dyDescent="0.25">
      <c r="A177" s="95"/>
      <c r="D177" s="95" t="s">
        <v>138</v>
      </c>
      <c r="E177" s="91">
        <f>Donnee_source!G168</f>
        <v>-11</v>
      </c>
      <c r="F177" s="91">
        <f>Donnee_source!H168</f>
        <v>-8</v>
      </c>
    </row>
    <row r="178" spans="1:6" ht="157.5" x14ac:dyDescent="0.25">
      <c r="A178" s="95"/>
      <c r="D178" s="95" t="s">
        <v>138</v>
      </c>
      <c r="E178" s="91">
        <f>Donnee_source!G169</f>
        <v>13</v>
      </c>
      <c r="F178" s="91">
        <f>Donnee_source!H169</f>
        <v>8</v>
      </c>
    </row>
    <row r="179" spans="1:6" ht="157.5" x14ac:dyDescent="0.25">
      <c r="A179" s="95"/>
      <c r="D179" s="95" t="s">
        <v>138</v>
      </c>
      <c r="E179" s="91">
        <f>Donnee_source!G170</f>
        <v>10</v>
      </c>
      <c r="F179" s="91">
        <f>Donnee_source!H170</f>
        <v>-8</v>
      </c>
    </row>
    <row r="180" spans="1:6" ht="157.5" x14ac:dyDescent="0.25">
      <c r="A180" s="95"/>
      <c r="D180" s="95" t="s">
        <v>139</v>
      </c>
      <c r="E180" s="91">
        <f>Donnee_source!G171</f>
        <v>6</v>
      </c>
      <c r="F180" s="91">
        <f>Donnee_source!H171</f>
        <v>-8</v>
      </c>
    </row>
    <row r="181" spans="1:6" ht="157.5" x14ac:dyDescent="0.25">
      <c r="A181" s="95"/>
      <c r="D181" s="95" t="s">
        <v>139</v>
      </c>
      <c r="E181" s="91">
        <f>Donnee_source!G172</f>
        <v>8</v>
      </c>
      <c r="F181" s="91">
        <f>Donnee_source!H172</f>
        <v>6</v>
      </c>
    </row>
    <row r="182" spans="1:6" ht="157.5" x14ac:dyDescent="0.25">
      <c r="A182" s="95"/>
      <c r="D182" s="95" t="s">
        <v>139</v>
      </c>
      <c r="E182" s="91">
        <f>Donnee_source!G173</f>
        <v>-11</v>
      </c>
      <c r="F182" s="91">
        <f>Donnee_source!H173</f>
        <v>6</v>
      </c>
    </row>
    <row r="183" spans="1:6" ht="157.5" x14ac:dyDescent="0.25">
      <c r="A183" s="95"/>
      <c r="D183" s="95" t="s">
        <v>139</v>
      </c>
      <c r="E183" s="91">
        <f>Donnee_source!G174</f>
        <v>-11</v>
      </c>
      <c r="F183" s="91">
        <f>Donnee_source!H174</f>
        <v>-6</v>
      </c>
    </row>
    <row r="184" spans="1:6" ht="157.5" x14ac:dyDescent="0.25">
      <c r="A184" s="95"/>
      <c r="D184" s="95" t="s">
        <v>139</v>
      </c>
      <c r="E184" s="91">
        <f>Donnee_source!G175</f>
        <v>18</v>
      </c>
      <c r="F184" s="91">
        <f>Donnee_source!H175</f>
        <v>9</v>
      </c>
    </row>
    <row r="185" spans="1:6" ht="157.5" x14ac:dyDescent="0.25">
      <c r="A185" s="95"/>
      <c r="D185" s="95" t="s">
        <v>139</v>
      </c>
      <c r="E185" s="91">
        <f>Donnee_source!G176</f>
        <v>8</v>
      </c>
      <c r="F185" s="91">
        <f>Donnee_source!H176</f>
        <v>8</v>
      </c>
    </row>
    <row r="186" spans="1:6" ht="157.5" x14ac:dyDescent="0.25">
      <c r="A186" s="95"/>
      <c r="D186" s="95" t="s">
        <v>139</v>
      </c>
      <c r="E186" s="91">
        <f>Donnee_source!G177</f>
        <v>16</v>
      </c>
      <c r="F186" s="91">
        <f>Donnee_source!H177</f>
        <v>5</v>
      </c>
    </row>
    <row r="187" spans="1:6" ht="157.5" x14ac:dyDescent="0.25">
      <c r="A187" s="95"/>
      <c r="D187" s="95" t="s">
        <v>139</v>
      </c>
      <c r="E187" s="91">
        <f>Donnee_source!G178</f>
        <v>8</v>
      </c>
      <c r="F187" s="91">
        <f>Donnee_source!H178</f>
        <v>-7</v>
      </c>
    </row>
    <row r="188" spans="1:6" ht="157.5" x14ac:dyDescent="0.25">
      <c r="A188" s="95"/>
      <c r="D188" s="95" t="s">
        <v>139</v>
      </c>
      <c r="E188" s="91">
        <f>Donnee_source!G179</f>
        <v>8</v>
      </c>
      <c r="F188" s="91">
        <f>Donnee_source!H179</f>
        <v>-6</v>
      </c>
    </row>
    <row r="189" spans="1:6" ht="157.5" x14ac:dyDescent="0.25">
      <c r="A189" s="95"/>
      <c r="D189" s="95" t="s">
        <v>139</v>
      </c>
      <c r="E189" s="91">
        <f>Donnee_source!G180</f>
        <v>10</v>
      </c>
      <c r="F189" s="91">
        <f>Donnee_source!H180</f>
        <v>7</v>
      </c>
    </row>
    <row r="190" spans="1:6" ht="157.5" x14ac:dyDescent="0.25">
      <c r="A190" s="95"/>
      <c r="D190" s="95" t="s">
        <v>139</v>
      </c>
      <c r="E190" s="91">
        <f>Donnee_source!G181</f>
        <v>13</v>
      </c>
      <c r="F190" s="91">
        <f>Donnee_source!H181</f>
        <v>-7</v>
      </c>
    </row>
    <row r="191" spans="1:6" ht="157.5" x14ac:dyDescent="0.25">
      <c r="A191" s="95"/>
      <c r="D191" s="95" t="s">
        <v>139</v>
      </c>
      <c r="E191" s="91">
        <f>Donnee_source!G182</f>
        <v>-14</v>
      </c>
      <c r="F191" s="91">
        <f>Donnee_source!H182</f>
        <v>7</v>
      </c>
    </row>
    <row r="192" spans="1:6" ht="236.25" x14ac:dyDescent="0.25">
      <c r="A192" s="95"/>
      <c r="D192" s="95" t="s">
        <v>140</v>
      </c>
      <c r="E192" s="91">
        <f>Donnee_source!G183</f>
        <v>-11</v>
      </c>
      <c r="F192" s="91">
        <f>Donnee_source!H183</f>
        <v>13</v>
      </c>
    </row>
    <row r="193" spans="1:6" ht="236.25" x14ac:dyDescent="0.25">
      <c r="A193" s="95"/>
      <c r="D193" s="95" t="s">
        <v>140</v>
      </c>
      <c r="E193" s="91">
        <f>Donnee_source!G184</f>
        <v>-16</v>
      </c>
      <c r="F193" s="91">
        <f>Donnee_source!H184</f>
        <v>-6</v>
      </c>
    </row>
    <row r="194" spans="1:6" ht="236.25" x14ac:dyDescent="0.25">
      <c r="A194" s="95"/>
      <c r="D194" s="95" t="s">
        <v>140</v>
      </c>
      <c r="E194" s="91">
        <f>Donnee_source!G185</f>
        <v>11</v>
      </c>
      <c r="F194" s="91">
        <f>Donnee_source!H185</f>
        <v>6</v>
      </c>
    </row>
    <row r="195" spans="1:6" ht="236.25" x14ac:dyDescent="0.25">
      <c r="A195" s="95"/>
      <c r="D195" s="95" t="s">
        <v>140</v>
      </c>
      <c r="E195" s="91">
        <f>Donnee_source!G186</f>
        <v>-13</v>
      </c>
      <c r="F195" s="91">
        <f>Donnee_source!H186</f>
        <v>-8</v>
      </c>
    </row>
    <row r="196" spans="1:6" ht="236.25" x14ac:dyDescent="0.25">
      <c r="A196" s="95"/>
      <c r="D196" s="95" t="s">
        <v>140</v>
      </c>
      <c r="E196" s="91">
        <f>Donnee_source!G187</f>
        <v>-4</v>
      </c>
      <c r="F196" s="91">
        <f>Donnee_source!H187</f>
        <v>3</v>
      </c>
    </row>
    <row r="197" spans="1:6" ht="236.25" x14ac:dyDescent="0.25">
      <c r="A197" s="95"/>
      <c r="D197" s="95" t="s">
        <v>140</v>
      </c>
      <c r="E197" s="91">
        <f>Donnee_source!G188</f>
        <v>5</v>
      </c>
      <c r="F197" s="91">
        <f>Donnee_source!H188</f>
        <v>2</v>
      </c>
    </row>
    <row r="198" spans="1:6" ht="236.25" x14ac:dyDescent="0.25">
      <c r="A198" s="95"/>
      <c r="D198" s="95" t="s">
        <v>140</v>
      </c>
      <c r="E198" s="91">
        <f>Donnee_source!G189</f>
        <v>8</v>
      </c>
      <c r="F198" s="91">
        <f>Donnee_source!H189</f>
        <v>4</v>
      </c>
    </row>
    <row r="199" spans="1:6" ht="236.25" x14ac:dyDescent="0.25">
      <c r="A199" s="95"/>
      <c r="D199" s="95" t="s">
        <v>140</v>
      </c>
      <c r="E199" s="91">
        <f>Donnee_source!G190</f>
        <v>-4</v>
      </c>
      <c r="F199" s="91">
        <f>Donnee_source!H190</f>
        <v>2</v>
      </c>
    </row>
    <row r="200" spans="1:6" ht="236.25" x14ac:dyDescent="0.25">
      <c r="A200" s="95"/>
      <c r="D200" s="95" t="s">
        <v>140</v>
      </c>
      <c r="E200" s="91">
        <f>Donnee_source!G191</f>
        <v>-5</v>
      </c>
      <c r="F200" s="91">
        <f>Donnee_source!H191</f>
        <v>3</v>
      </c>
    </row>
    <row r="201" spans="1:6" ht="236.25" x14ac:dyDescent="0.25">
      <c r="A201" s="95"/>
      <c r="D201" s="95" t="s">
        <v>140</v>
      </c>
      <c r="E201" s="91">
        <f>Donnee_source!G192</f>
        <v>5</v>
      </c>
      <c r="F201" s="91">
        <f>Donnee_source!H192</f>
        <v>3</v>
      </c>
    </row>
    <row r="202" spans="1:6" ht="236.25" x14ac:dyDescent="0.25">
      <c r="A202" s="95"/>
      <c r="D202" s="95" t="s">
        <v>140</v>
      </c>
      <c r="E202" s="91">
        <f>Donnee_source!G193</f>
        <v>7</v>
      </c>
      <c r="F202" s="91">
        <f>Donnee_source!H193</f>
        <v>4</v>
      </c>
    </row>
    <row r="203" spans="1:6" ht="236.25" x14ac:dyDescent="0.25">
      <c r="A203" s="95"/>
      <c r="D203" s="95" t="s">
        <v>140</v>
      </c>
      <c r="E203" s="91">
        <f>Donnee_source!G194</f>
        <v>15</v>
      </c>
      <c r="F203" s="91">
        <f>Donnee_source!H194</f>
        <v>3</v>
      </c>
    </row>
    <row r="204" spans="1:6" ht="252" x14ac:dyDescent="0.25">
      <c r="A204" s="97"/>
      <c r="D204" s="95" t="s">
        <v>141</v>
      </c>
      <c r="E204" s="91">
        <f>Donnee_source!G195</f>
        <v>5</v>
      </c>
      <c r="F204" s="91">
        <f>Donnee_source!H195</f>
        <v>-4</v>
      </c>
    </row>
    <row r="205" spans="1:6" ht="252" x14ac:dyDescent="0.25">
      <c r="A205" s="97"/>
      <c r="D205" s="95" t="s">
        <v>141</v>
      </c>
      <c r="E205" s="91">
        <f>Donnee_source!G196</f>
        <v>-11</v>
      </c>
      <c r="F205" s="91">
        <f>Donnee_source!H196</f>
        <v>3</v>
      </c>
    </row>
    <row r="206" spans="1:6" ht="252" x14ac:dyDescent="0.25">
      <c r="A206" s="97"/>
      <c r="D206" s="95" t="s">
        <v>142</v>
      </c>
      <c r="E206" s="91">
        <f>Donnee_source!G197</f>
        <v>-7</v>
      </c>
      <c r="F206" s="91">
        <f>Donnee_source!H197</f>
        <v>-2</v>
      </c>
    </row>
    <row r="207" spans="1:6" ht="252" x14ac:dyDescent="0.25">
      <c r="A207" s="95"/>
      <c r="D207" s="95" t="s">
        <v>142</v>
      </c>
      <c r="E207" s="91">
        <f>Donnee_source!G198</f>
        <v>4</v>
      </c>
      <c r="F207" s="91">
        <f>Donnee_source!H198</f>
        <v>4</v>
      </c>
    </row>
    <row r="208" spans="1:6" ht="252" x14ac:dyDescent="0.25">
      <c r="A208" s="95"/>
      <c r="D208" s="95" t="s">
        <v>142</v>
      </c>
      <c r="E208" s="91">
        <f>Donnee_source!G199</f>
        <v>-6</v>
      </c>
      <c r="F208" s="91">
        <f>Donnee_source!H199</f>
        <v>3</v>
      </c>
    </row>
    <row r="209" spans="1:6" ht="252" x14ac:dyDescent="0.25">
      <c r="A209" s="95"/>
      <c r="D209" s="95" t="s">
        <v>142</v>
      </c>
      <c r="E209" s="91">
        <f>Donnee_source!G200</f>
        <v>3</v>
      </c>
      <c r="F209" s="91">
        <f>Donnee_source!H200</f>
        <v>-2</v>
      </c>
    </row>
    <row r="210" spans="1:6" ht="252" x14ac:dyDescent="0.25">
      <c r="A210" s="95"/>
      <c r="D210" s="95" t="s">
        <v>142</v>
      </c>
      <c r="E210" s="91">
        <f>Donnee_source!G201</f>
        <v>3</v>
      </c>
      <c r="F210" s="91">
        <f>Donnee_source!H201</f>
        <v>2</v>
      </c>
    </row>
    <row r="211" spans="1:6" ht="252" x14ac:dyDescent="0.25">
      <c r="A211" s="95"/>
      <c r="D211" s="95" t="s">
        <v>142</v>
      </c>
      <c r="E211" s="91">
        <f>Donnee_source!G202</f>
        <v>-8</v>
      </c>
      <c r="F211" s="91">
        <f>Donnee_source!H202</f>
        <v>-5</v>
      </c>
    </row>
    <row r="212" spans="1:6" ht="252" x14ac:dyDescent="0.25">
      <c r="A212" s="95"/>
      <c r="D212" s="95" t="s">
        <v>142</v>
      </c>
      <c r="E212" s="91">
        <f>Donnee_source!G203</f>
        <v>8</v>
      </c>
      <c r="F212" s="91">
        <f>Donnee_source!H203</f>
        <v>3</v>
      </c>
    </row>
    <row r="213" spans="1:6" ht="252" x14ac:dyDescent="0.25">
      <c r="A213" s="97"/>
      <c r="D213" s="97" t="s">
        <v>142</v>
      </c>
      <c r="E213" s="91">
        <f>Donnee_source!G204</f>
        <v>6</v>
      </c>
      <c r="F213" s="91">
        <f>Donnee_source!H204</f>
        <v>4</v>
      </c>
    </row>
    <row r="214" spans="1:6" ht="252" x14ac:dyDescent="0.25">
      <c r="A214" s="97"/>
      <c r="D214" s="97" t="s">
        <v>142</v>
      </c>
      <c r="E214" s="91">
        <f>Donnee_source!G205</f>
        <v>-3</v>
      </c>
      <c r="F214" s="91">
        <f>Donnee_source!H205</f>
        <v>3</v>
      </c>
    </row>
    <row r="215" spans="1:6" ht="252" x14ac:dyDescent="0.25">
      <c r="A215" s="97"/>
      <c r="D215" s="97" t="s">
        <v>142</v>
      </c>
      <c r="E215" s="91">
        <f>Donnee_source!G206</f>
        <v>-6</v>
      </c>
      <c r="F215" s="91">
        <f>Donnee_source!H206</f>
        <v>4</v>
      </c>
    </row>
    <row r="216" spans="1:6" ht="252" x14ac:dyDescent="0.25">
      <c r="A216" s="97"/>
      <c r="D216" s="95" t="s">
        <v>142</v>
      </c>
      <c r="E216" s="91">
        <f>Donnee_source!G207</f>
        <v>-3</v>
      </c>
      <c r="F216" s="91">
        <f>Donnee_source!H207</f>
        <v>-3</v>
      </c>
    </row>
    <row r="217" spans="1:6" ht="252" x14ac:dyDescent="0.25">
      <c r="D217" s="95" t="s">
        <v>142</v>
      </c>
      <c r="E217" s="91">
        <f>Donnee_source!G208</f>
        <v>5</v>
      </c>
      <c r="F217" s="91">
        <f>Donnee_source!H208</f>
        <v>-2</v>
      </c>
    </row>
    <row r="218" spans="1:6" ht="252" x14ac:dyDescent="0.25">
      <c r="D218" s="95" t="s">
        <v>142</v>
      </c>
      <c r="E218" s="91">
        <f>Donnee_source!G209</f>
        <v>7</v>
      </c>
      <c r="F218" s="91">
        <f>Donnee_source!H209</f>
        <v>4</v>
      </c>
    </row>
    <row r="219" spans="1:6" ht="252" x14ac:dyDescent="0.25">
      <c r="D219" s="95" t="s">
        <v>142</v>
      </c>
      <c r="E219" s="91">
        <f>Donnee_source!G210</f>
        <v>-9</v>
      </c>
      <c r="F219" s="91">
        <f>Donnee_source!H210</f>
        <v>2</v>
      </c>
    </row>
    <row r="220" spans="1:6" ht="252" x14ac:dyDescent="0.25">
      <c r="D220" s="95" t="s">
        <v>142</v>
      </c>
      <c r="E220" s="91">
        <f>Donnee_source!G211</f>
        <v>-7</v>
      </c>
      <c r="F220" s="91">
        <f>Donnee_source!H211</f>
        <v>-3</v>
      </c>
    </row>
    <row r="221" spans="1:6" ht="252" x14ac:dyDescent="0.25">
      <c r="D221" s="95" t="s">
        <v>142</v>
      </c>
      <c r="E221" s="91">
        <f>Donnee_source!G212</f>
        <v>5</v>
      </c>
      <c r="F221" s="91">
        <f>Donnee_source!H212</f>
        <v>3</v>
      </c>
    </row>
    <row r="222" spans="1:6" ht="252" x14ac:dyDescent="0.25">
      <c r="D222" s="97" t="s">
        <v>142</v>
      </c>
      <c r="E222" s="91">
        <f>Donnee_source!G213</f>
        <v>-7</v>
      </c>
      <c r="F222" s="91">
        <f>Donnee_source!H213</f>
        <v>-2</v>
      </c>
    </row>
    <row r="223" spans="1:6" ht="252" x14ac:dyDescent="0.25">
      <c r="D223" s="97" t="s">
        <v>142</v>
      </c>
      <c r="E223" s="91">
        <f>Donnee_source!G214</f>
        <v>-11</v>
      </c>
      <c r="F223" s="91">
        <f>Donnee_source!H214</f>
        <v>3</v>
      </c>
    </row>
    <row r="224" spans="1:6" ht="252" x14ac:dyDescent="0.25">
      <c r="D224" s="97" t="s">
        <v>142</v>
      </c>
      <c r="E224" s="91">
        <f>Donnee_source!G215</f>
        <v>-17</v>
      </c>
      <c r="F224" s="91">
        <f>Donnee_source!H215</f>
        <v>4</v>
      </c>
    </row>
    <row r="225" spans="4:6" ht="252" x14ac:dyDescent="0.25">
      <c r="D225" s="97" t="s">
        <v>142</v>
      </c>
      <c r="E225" s="91">
        <f>Donnee_source!G216</f>
        <v>-8</v>
      </c>
      <c r="F225" s="91">
        <f>Donnee_source!H216</f>
        <v>-6</v>
      </c>
    </row>
  </sheetData>
  <mergeCells count="3">
    <mergeCell ref="A23:B23"/>
    <mergeCell ref="A27:B27"/>
    <mergeCell ref="A29:B29"/>
  </mergeCells>
  <conditionalFormatting sqref="T13:W15 U10:W12 T17:W18 U16:W16 T52:W52 U20:W20 V19:W19 U27:W30 V21:W26 U33:W35 V31:W31 W32 U39:W39 V38:W38 W36:W37 U46:W47 W42:W43 V44:W45 V40:W41 U51:W51 V48:W50">
    <cfRule type="expression" dxfId="1999" priority="117" stopIfTrue="1">
      <formula>IF(AND(H10&gt;=$B$5,H10&lt;=$B$3),TRUE,FALSE)</formula>
    </cfRule>
    <cfRule type="expression" dxfId="1998" priority="118" stopIfTrue="1">
      <formula>IF(H10&lt;$B$7,TRUE,FALSE)</formula>
    </cfRule>
    <cfRule type="expression" dxfId="1997" priority="119" stopIfTrue="1">
      <formula>IF(H10&lt;$B$6,TRUE,FALSE)</formula>
    </cfRule>
    <cfRule type="expression" dxfId="1996" priority="120" stopIfTrue="1">
      <formula>IF(H10&lt;$B$5,TRUE,FALSE)</formula>
    </cfRule>
    <cfRule type="expression" dxfId="1995" priority="121" stopIfTrue="1">
      <formula>IF(H10&gt;$B$1,TRUE,FALSE)</formula>
    </cfRule>
    <cfRule type="expression" dxfId="1994" priority="122" stopIfTrue="1">
      <formula>IF(H10&gt;$B$2,TRUE,FALSE)</formula>
    </cfRule>
    <cfRule type="expression" dxfId="1993" priority="123" stopIfTrue="1">
      <formula>IF(H10&gt;$B$3,TRUE,FALSE)</formula>
    </cfRule>
  </conditionalFormatting>
  <conditionalFormatting sqref="AC13:AC15 AC17:AC18 AC52">
    <cfRule type="expression" dxfId="1992" priority="82" stopIfTrue="1">
      <formula>IF(AND(Q13&gt;=$B$5,Q13&lt;=$B$3),TRUE,FALSE)</formula>
    </cfRule>
    <cfRule type="expression" dxfId="1991" priority="83" stopIfTrue="1">
      <formula>IF(Q13&lt;$B$7,TRUE,FALSE)</formula>
    </cfRule>
    <cfRule type="expression" dxfId="1990" priority="84" stopIfTrue="1">
      <formula>IF(Q13&lt;$B$6,TRUE,FALSE)</formula>
    </cfRule>
    <cfRule type="expression" dxfId="1989" priority="85" stopIfTrue="1">
      <formula>IF(Q13&lt;$B$5,TRUE,FALSE)</formula>
    </cfRule>
    <cfRule type="expression" dxfId="1988" priority="86" stopIfTrue="1">
      <formula>IF(Q13&gt;$B$1,TRUE,FALSE)</formula>
    </cfRule>
    <cfRule type="expression" dxfId="1987" priority="87" stopIfTrue="1">
      <formula>IF(Q13&gt;$B$2,TRUE,FALSE)</formula>
    </cfRule>
    <cfRule type="expression" dxfId="1986" priority="88" stopIfTrue="1">
      <formula>IF(Q13&gt;$B$3,TRUE,FALSE)</formula>
    </cfRule>
  </conditionalFormatting>
  <conditionalFormatting sqref="AB10:AB18 AB20 AB27:AB30 AB33:AB35 AB39 AB46:AB47 AB51:AB52">
    <cfRule type="expression" dxfId="1985" priority="75" stopIfTrue="1">
      <formula>IF(AND(P10&gt;=$B$5,P10&lt;=$B$3),TRUE,FALSE)</formula>
    </cfRule>
    <cfRule type="expression" dxfId="1984" priority="76" stopIfTrue="1">
      <formula>IF(P10&lt;$B$7,TRUE,FALSE)</formula>
    </cfRule>
    <cfRule type="expression" dxfId="1983" priority="77" stopIfTrue="1">
      <formula>IF(P10&lt;$B$6,TRUE,FALSE)</formula>
    </cfRule>
    <cfRule type="expression" dxfId="1982" priority="78" stopIfTrue="1">
      <formula>IF(P10&lt;$B$5,TRUE,FALSE)</formula>
    </cfRule>
    <cfRule type="expression" dxfId="1981" priority="79" stopIfTrue="1">
      <formula>IF(P10&gt;$B$1,TRUE,FALSE)</formula>
    </cfRule>
    <cfRule type="expression" dxfId="1980" priority="80" stopIfTrue="1">
      <formula>IF(P10&gt;$B$2,TRUE,FALSE)</formula>
    </cfRule>
    <cfRule type="expression" dxfId="1979" priority="81" stopIfTrue="1">
      <formula>IF(P10&gt;$B$3,TRUE,FALSE)</formula>
    </cfRule>
  </conditionalFormatting>
  <conditionalFormatting sqref="AA33:AA35 AA10:AA31 AA38:AA41 AA44:AA52">
    <cfRule type="expression" dxfId="1978" priority="68" stopIfTrue="1">
      <formula>IF(AND(O10&gt;=$B$5,O10&lt;=$B$3),TRUE,FALSE)</formula>
    </cfRule>
    <cfRule type="expression" dxfId="1977" priority="69" stopIfTrue="1">
      <formula>IF(O10&lt;$B$7,TRUE,FALSE)</formula>
    </cfRule>
    <cfRule type="expression" dxfId="1976" priority="70" stopIfTrue="1">
      <formula>IF(O10&lt;$B$6,TRUE,FALSE)</formula>
    </cfRule>
    <cfRule type="expression" dxfId="1975" priority="71" stopIfTrue="1">
      <formula>IF(O10&lt;$B$5,TRUE,FALSE)</formula>
    </cfRule>
    <cfRule type="expression" dxfId="1974" priority="72" stopIfTrue="1">
      <formula>IF(O10&gt;$B$1,TRUE,FALSE)</formula>
    </cfRule>
    <cfRule type="expression" dxfId="1973" priority="73" stopIfTrue="1">
      <formula>IF(O10&gt;$B$2,TRUE,FALSE)</formula>
    </cfRule>
    <cfRule type="expression" dxfId="1972" priority="74" stopIfTrue="1">
      <formula>IF(O10&gt;$B$3,TRUE,FALSE)</formula>
    </cfRule>
  </conditionalFormatting>
  <conditionalFormatting sqref="Z10:Z52">
    <cfRule type="expression" dxfId="1971" priority="61" stopIfTrue="1">
      <formula>IF(AND(N10&gt;=$B$5,N10&lt;=$B$3),TRUE,FALSE)</formula>
    </cfRule>
    <cfRule type="expression" dxfId="1970" priority="62" stopIfTrue="1">
      <formula>IF(N10&lt;$B$7,TRUE,FALSE)</formula>
    </cfRule>
    <cfRule type="expression" dxfId="1969" priority="63" stopIfTrue="1">
      <formula>IF(N10&lt;$B$6,TRUE,FALSE)</formula>
    </cfRule>
    <cfRule type="expression" dxfId="1968" priority="64" stopIfTrue="1">
      <formula>IF(N10&lt;$B$5,TRUE,FALSE)</formula>
    </cfRule>
    <cfRule type="expression" dxfId="1967" priority="65" stopIfTrue="1">
      <formula>IF(N10&gt;$B$1,TRUE,FALSE)</formula>
    </cfRule>
    <cfRule type="expression" dxfId="1966" priority="66" stopIfTrue="1">
      <formula>IF(N10&gt;$B$2,TRUE,FALSE)</formula>
    </cfRule>
    <cfRule type="expression" dxfId="1965" priority="67" stopIfTrue="1">
      <formula>IF(N10&gt;$B$3,TRUE,FALSE)</formula>
    </cfRule>
  </conditionalFormatting>
  <conditionalFormatting sqref="Y11:Y52">
    <cfRule type="expression" dxfId="1964" priority="46">
      <formula>IF(Y11=15,TRUE,FALSE)</formula>
    </cfRule>
    <cfRule type="expression" dxfId="1963" priority="47">
      <formula>IF(Y11=14,TRUE,FALSE)</formula>
    </cfRule>
    <cfRule type="expression" dxfId="1962" priority="48">
      <formula>IF(Y11=13,TRUE,FALSE)</formula>
    </cfRule>
    <cfRule type="expression" dxfId="1961" priority="49">
      <formula>IF(Y11=12,TRUE,FALSE)</formula>
    </cfRule>
    <cfRule type="expression" dxfId="1960" priority="50">
      <formula>IF(Y11=11,TRUE,FALSE)</formula>
    </cfRule>
    <cfRule type="expression" dxfId="1959" priority="51">
      <formula>IF(Y11=10,TRUE,FALSE)</formula>
    </cfRule>
    <cfRule type="expression" dxfId="1958" priority="52">
      <formula>IF(Y11=9,TRUE,FALSE)</formula>
    </cfRule>
    <cfRule type="expression" dxfId="1957" priority="53">
      <formula>IF(Y11=8,TRUE,FALSE)</formula>
    </cfRule>
    <cfRule type="expression" dxfId="1956" priority="54">
      <formula>IF(Y11=7,TRUE,FALSE)</formula>
    </cfRule>
    <cfRule type="expression" dxfId="1955" priority="55">
      <formula>IF(Y11=6,TRUE,FALSE)</formula>
    </cfRule>
    <cfRule type="expression" dxfId="1954" priority="56">
      <formula>IF(Y11=5,TRUE,FALSE)</formula>
    </cfRule>
    <cfRule type="expression" dxfId="1953" priority="57">
      <formula>IF(Y11=4,TRUE,FALSE)</formula>
    </cfRule>
    <cfRule type="expression" dxfId="1952" priority="58">
      <formula>IF(Y11=3,TRUE,FALSE)</formula>
    </cfRule>
    <cfRule type="expression" dxfId="1951" priority="59">
      <formula>IF(Y11=2,TRUE,FALSE)</formula>
    </cfRule>
    <cfRule type="expression" dxfId="1950" priority="60">
      <formula>IF(Y11=1,TRUE,FALSE)</formula>
    </cfRule>
  </conditionalFormatting>
  <conditionalFormatting sqref="Y10">
    <cfRule type="expression" dxfId="1949" priority="31">
      <formula>IF(Y10=15,TRUE,FALSE)</formula>
    </cfRule>
    <cfRule type="expression" dxfId="1948" priority="32">
      <formula>IF(Y10=14,TRUE,FALSE)</formula>
    </cfRule>
    <cfRule type="expression" dxfId="1947" priority="33">
      <formula>IF(Y10=13,TRUE,FALSE)</formula>
    </cfRule>
    <cfRule type="expression" dxfId="1946" priority="34">
      <formula>IF(Y10=12,TRUE,FALSE)</formula>
    </cfRule>
    <cfRule type="expression" dxfId="1945" priority="35">
      <formula>IF(Y10=11,TRUE,FALSE)</formula>
    </cfRule>
    <cfRule type="expression" dxfId="1944" priority="36">
      <formula>IF(Y10=10,TRUE,FALSE)</formula>
    </cfRule>
    <cfRule type="expression" dxfId="1943" priority="37">
      <formula>IF(Y10=9,TRUE,FALSE)</formula>
    </cfRule>
    <cfRule type="expression" dxfId="1942" priority="38">
      <formula>IF(Y10=8,TRUE,FALSE)</formula>
    </cfRule>
    <cfRule type="expression" dxfId="1941" priority="39">
      <formula>IF(Y10=7,TRUE,FALSE)</formula>
    </cfRule>
    <cfRule type="expression" dxfId="1940" priority="40">
      <formula>IF(Y10=6,TRUE,FALSE)</formula>
    </cfRule>
    <cfRule type="expression" dxfId="1939" priority="41">
      <formula>IF(Y10=5,TRUE,FALSE)</formula>
    </cfRule>
    <cfRule type="expression" dxfId="1938" priority="42">
      <formula>IF(Y10=4,TRUE,FALSE)</formula>
    </cfRule>
    <cfRule type="expression" dxfId="1937" priority="43">
      <formula>IF(Y10=3,TRUE,FALSE)</formula>
    </cfRule>
    <cfRule type="expression" dxfId="1936" priority="44">
      <formula>IF(Y10=2,TRUE,FALSE)</formula>
    </cfRule>
    <cfRule type="expression" dxfId="1935" priority="45">
      <formula>IF(Y10=1,TRUE,FALSE)</formula>
    </cfRule>
  </conditionalFormatting>
  <conditionalFormatting sqref="X11:X52">
    <cfRule type="expression" dxfId="1934" priority="16">
      <formula>IF(X11=15,TRUE,FALSE)</formula>
    </cfRule>
    <cfRule type="expression" dxfId="1933" priority="17">
      <formula>IF(X11=14,TRUE,FALSE)</formula>
    </cfRule>
    <cfRule type="expression" dxfId="1932" priority="18">
      <formula>IF(X11=13,TRUE,FALSE)</formula>
    </cfRule>
    <cfRule type="expression" dxfId="1931" priority="19">
      <formula>IF(X11=12,TRUE,FALSE)</formula>
    </cfRule>
    <cfRule type="expression" dxfId="1930" priority="20">
      <formula>IF(X11=11,TRUE,FALSE)</formula>
    </cfRule>
    <cfRule type="expression" dxfId="1929" priority="21">
      <formula>IF(X11=10,TRUE,FALSE)</formula>
    </cfRule>
    <cfRule type="expression" dxfId="1928" priority="22">
      <formula>IF(X11=9,TRUE,FALSE)</formula>
    </cfRule>
    <cfRule type="expression" dxfId="1927" priority="23">
      <formula>IF(X11=8,TRUE,FALSE)</formula>
    </cfRule>
    <cfRule type="expression" dxfId="1926" priority="24">
      <formula>IF(X11=7,TRUE,FALSE)</formula>
    </cfRule>
    <cfRule type="expression" dxfId="1925" priority="25">
      <formula>IF(X11=6,TRUE,FALSE)</formula>
    </cfRule>
    <cfRule type="expression" dxfId="1924" priority="26">
      <formula>IF(X11=5,TRUE,FALSE)</formula>
    </cfRule>
    <cfRule type="expression" dxfId="1923" priority="27">
      <formula>IF(X11=4,TRUE,FALSE)</formula>
    </cfRule>
    <cfRule type="expression" dxfId="1922" priority="28">
      <formula>IF(X11=3,TRUE,FALSE)</formula>
    </cfRule>
    <cfRule type="expression" dxfId="1921" priority="29">
      <formula>IF(X11=2,TRUE,FALSE)</formula>
    </cfRule>
    <cfRule type="expression" dxfId="1920" priority="30">
      <formula>IF(X11=1,TRUE,FALSE)</formula>
    </cfRule>
  </conditionalFormatting>
  <conditionalFormatting sqref="X10">
    <cfRule type="expression" dxfId="1919" priority="1">
      <formula>IF(X10=15,TRUE,FALSE)</formula>
    </cfRule>
    <cfRule type="expression" dxfId="1918" priority="2">
      <formula>IF(X10=14,TRUE,FALSE)</formula>
    </cfRule>
    <cfRule type="expression" dxfId="1917" priority="3">
      <formula>IF(X10=13,TRUE,FALSE)</formula>
    </cfRule>
    <cfRule type="expression" dxfId="1916" priority="4">
      <formula>IF(X10=12,TRUE,FALSE)</formula>
    </cfRule>
    <cfRule type="expression" dxfId="1915" priority="5">
      <formula>IF(X10=11,TRUE,FALSE)</formula>
    </cfRule>
    <cfRule type="expression" dxfId="1914" priority="6">
      <formula>IF(X10=10,TRUE,FALSE)</formula>
    </cfRule>
    <cfRule type="expression" dxfId="1913" priority="7">
      <formula>IF(X10=9,TRUE,FALSE)</formula>
    </cfRule>
    <cfRule type="expression" dxfId="1912" priority="8">
      <formula>IF(X10=8,TRUE,FALSE)</formula>
    </cfRule>
    <cfRule type="expression" dxfId="1911" priority="9">
      <formula>IF(X10=7,TRUE,FALSE)</formula>
    </cfRule>
    <cfRule type="expression" dxfId="1910" priority="10">
      <formula>IF(X10=6,TRUE,FALSE)</formula>
    </cfRule>
    <cfRule type="expression" dxfId="1909" priority="11">
      <formula>IF(X10=5,TRUE,FALSE)</formula>
    </cfRule>
    <cfRule type="expression" dxfId="1908" priority="12">
      <formula>IF(X10=4,TRUE,FALSE)</formula>
    </cfRule>
    <cfRule type="expression" dxfId="1907" priority="13">
      <formula>IF(X10=3,TRUE,FALSE)</formula>
    </cfRule>
    <cfRule type="expression" dxfId="1906" priority="14">
      <formula>IF(X10=2,TRUE,FALSE)</formula>
    </cfRule>
    <cfRule type="expression" dxfId="1905" priority="15">
      <formula>IF(X10=1,TRUE,FALSE)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8609" r:id="rId3" name="Button 1">
              <controlPr defaultSize="0" print="0" autoFill="0" autoPict="0" macro="[0]!interpretation_present">
                <anchor moveWithCells="1" sizeWithCells="1">
                  <from>
                    <xdr:col>30</xdr:col>
                    <xdr:colOff>190500</xdr:colOff>
                    <xdr:row>12</xdr:row>
                    <xdr:rowOff>114300</xdr:rowOff>
                  </from>
                  <to>
                    <xdr:col>31</xdr:col>
                    <xdr:colOff>238125</xdr:colOff>
                    <xdr:row>13</xdr:row>
                    <xdr:rowOff>123825</xdr:rowOff>
                  </to>
                </anchor>
              </controlPr>
            </control>
          </mc:Choice>
        </mc:AlternateContent>
        <mc:AlternateContent xmlns:mc="http://schemas.openxmlformats.org/markup-compatibility/2006">
          <mc:Choice Requires="x14">
            <control shapeId="68610" r:id="rId4" name="Button 2">
              <controlPr defaultSize="0" print="0" autoFill="0" autoPict="0" macro="[0]!Accueil">
                <anchor moveWithCells="1" sizeWithCells="1">
                  <from>
                    <xdr:col>30</xdr:col>
                    <xdr:colOff>190500</xdr:colOff>
                    <xdr:row>10</xdr:row>
                    <xdr:rowOff>161925</xdr:rowOff>
                  </from>
                  <to>
                    <xdr:col>31</xdr:col>
                    <xdr:colOff>247650</xdr:colOff>
                    <xdr:row>11</xdr:row>
                    <xdr:rowOff>171450</xdr:rowOff>
                  </to>
                </anchor>
              </controlPr>
            </control>
          </mc:Choice>
        </mc:AlternateContent>
        <mc:AlternateContent xmlns:mc="http://schemas.openxmlformats.org/markup-compatibility/2006">
          <mc:Choice Requires="x14">
            <control shapeId="68611" r:id="rId5" name="Button 3">
              <controlPr defaultSize="0" print="0" autoFill="0" autoPict="0" macro="[0]!Par_couleur">
                <anchor moveWithCells="1" sizeWithCells="1">
                  <from>
                    <xdr:col>30</xdr:col>
                    <xdr:colOff>190500</xdr:colOff>
                    <xdr:row>14</xdr:row>
                    <xdr:rowOff>0</xdr:rowOff>
                  </from>
                  <to>
                    <xdr:col>31</xdr:col>
                    <xdr:colOff>238125</xdr:colOff>
                    <xdr:row>15</xdr:row>
                    <xdr:rowOff>19050</xdr:rowOff>
                  </to>
                </anchor>
              </controlPr>
            </control>
          </mc:Choice>
        </mc:AlternateContent>
        <mc:AlternateContent xmlns:mc="http://schemas.openxmlformats.org/markup-compatibility/2006">
          <mc:Choice Requires="x14">
            <control shapeId="68612" r:id="rId6" name="Button 4">
              <controlPr defaultSize="0" print="0" autoFill="0" autoPict="0" macro="[0]!Mot_cle">
                <anchor moveWithCells="1" sizeWithCells="1">
                  <from>
                    <xdr:col>30</xdr:col>
                    <xdr:colOff>190500</xdr:colOff>
                    <xdr:row>15</xdr:row>
                    <xdr:rowOff>209550</xdr:rowOff>
                  </from>
                  <to>
                    <xdr:col>31</xdr:col>
                    <xdr:colOff>238125</xdr:colOff>
                    <xdr:row>16</xdr:row>
                    <xdr:rowOff>219075</xdr:rowOff>
                  </to>
                </anchor>
              </controlPr>
            </control>
          </mc:Choice>
        </mc:AlternateContent>
        <mc:AlternateContent xmlns:mc="http://schemas.openxmlformats.org/markup-compatibility/2006">
          <mc:Choice Requires="x14">
            <control shapeId="68613" r:id="rId7" name="Button 5">
              <controlPr defaultSize="0" print="0" autoFill="0" autoPict="0" macro="[0]!Organes_Calme_Reactivite">
                <anchor moveWithCells="1" sizeWithCells="1">
                  <from>
                    <xdr:col>30</xdr:col>
                    <xdr:colOff>200025</xdr:colOff>
                    <xdr:row>17</xdr:row>
                    <xdr:rowOff>161925</xdr:rowOff>
                  </from>
                  <to>
                    <xdr:col>31</xdr:col>
                    <xdr:colOff>247650</xdr:colOff>
                    <xdr:row>18</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13"/>
  <dimension ref="A1:AC225"/>
  <sheetViews>
    <sheetView topLeftCell="A10" zoomScale="68" zoomScaleNormal="68" workbookViewId="0">
      <selection activeCell="A26" sqref="A26"/>
    </sheetView>
  </sheetViews>
  <sheetFormatPr baseColWidth="10" defaultRowHeight="15.75" x14ac:dyDescent="0.25"/>
  <cols>
    <col min="1" max="1" width="7.7109375" style="82" customWidth="1"/>
    <col min="3" max="3" width="7.85546875" customWidth="1"/>
    <col min="4" max="7" width="0.140625" customWidth="1"/>
    <col min="8" max="18" width="0.140625" style="91" customWidth="1"/>
    <col min="19" max="19" width="7.85546875" style="91" customWidth="1"/>
    <col min="20" max="20" width="19.28515625" style="165" customWidth="1"/>
    <col min="21" max="21" width="20.85546875" style="165" customWidth="1"/>
    <col min="22" max="22" width="21" style="165" customWidth="1"/>
    <col min="23" max="23" width="20.42578125" style="165" customWidth="1"/>
    <col min="24" max="24" width="79.7109375" style="165" customWidth="1"/>
    <col min="25" max="25" width="6" style="165" customWidth="1"/>
    <col min="26" max="26" width="20.42578125" style="166" customWidth="1"/>
    <col min="27" max="27" width="21" style="240" customWidth="1"/>
    <col min="28" max="28" width="20.85546875" style="240" customWidth="1"/>
    <col min="29" max="29" width="18.140625" style="240" customWidth="1"/>
  </cols>
  <sheetData>
    <row r="1" spans="1:29" ht="15" x14ac:dyDescent="0.25">
      <c r="A1" s="103"/>
      <c r="B1" s="91">
        <f>C1*$B$9</f>
        <v>2</v>
      </c>
      <c r="C1" s="100">
        <v>2</v>
      </c>
    </row>
    <row r="2" spans="1:29" ht="15" x14ac:dyDescent="0.25">
      <c r="A2" s="98"/>
      <c r="B2" s="91">
        <f>C2*$B$9</f>
        <v>1</v>
      </c>
      <c r="C2" s="100">
        <v>1</v>
      </c>
    </row>
    <row r="3" spans="1:29" ht="15" x14ac:dyDescent="0.25">
      <c r="A3" s="105"/>
      <c r="B3" s="91">
        <f>C3*$B$9</f>
        <v>0.5</v>
      </c>
      <c r="C3" s="100">
        <v>0.5</v>
      </c>
    </row>
    <row r="4" spans="1:29" ht="18.75" customHeight="1" x14ac:dyDescent="0.4">
      <c r="A4" s="106"/>
      <c r="B4" s="91">
        <v>0</v>
      </c>
      <c r="C4" s="91"/>
      <c r="P4" s="101"/>
      <c r="Y4" s="108"/>
      <c r="Z4" s="165"/>
    </row>
    <row r="5" spans="1:29" ht="18.75" customHeight="1" x14ac:dyDescent="0.25">
      <c r="A5" s="107"/>
      <c r="B5" s="91">
        <f>C5*$B$9</f>
        <v>-0.5</v>
      </c>
      <c r="C5" s="100">
        <v>-0.5</v>
      </c>
      <c r="F5" s="91"/>
      <c r="X5" s="54" t="str">
        <f>Resume!$F$10</f>
        <v>Gautier</v>
      </c>
      <c r="Y5" s="76">
        <f>Resume!$F$11</f>
        <v>20170828</v>
      </c>
      <c r="Z5" s="165"/>
    </row>
    <row r="6" spans="1:29" ht="22.5" customHeight="1" x14ac:dyDescent="0.35">
      <c r="A6" s="104"/>
      <c r="B6" s="91">
        <f>C6*$B$9</f>
        <v>-1</v>
      </c>
      <c r="C6" s="100">
        <v>-1</v>
      </c>
      <c r="F6" s="91"/>
      <c r="X6" s="109"/>
      <c r="Z6" s="165"/>
    </row>
    <row r="7" spans="1:29" ht="19.5" customHeight="1" x14ac:dyDescent="0.25">
      <c r="A7" s="99"/>
      <c r="B7" s="91">
        <f>C7*$B$9</f>
        <v>-2</v>
      </c>
      <c r="C7" s="100">
        <v>-2</v>
      </c>
      <c r="F7" s="91"/>
    </row>
    <row r="8" spans="1:29" ht="10.5" customHeight="1" x14ac:dyDescent="0.25">
      <c r="A8" s="91"/>
      <c r="B8" s="91"/>
      <c r="C8" s="91"/>
      <c r="F8" s="91"/>
    </row>
    <row r="9" spans="1:29" ht="32.25" customHeight="1" thickBot="1" x14ac:dyDescent="0.45">
      <c r="A9" s="91" t="s">
        <v>376</v>
      </c>
      <c r="B9" s="100">
        <v>1</v>
      </c>
      <c r="C9" s="91"/>
      <c r="V9" s="165" t="s">
        <v>326</v>
      </c>
      <c r="X9" s="280" t="str">
        <f>Lexique!C153</f>
        <v>besoins et limitations</v>
      </c>
      <c r="AA9" s="240" t="s">
        <v>327</v>
      </c>
    </row>
    <row r="10" spans="1:29" ht="27" customHeight="1" thickTop="1" x14ac:dyDescent="0.25">
      <c r="A10" s="81"/>
      <c r="D10" s="95" t="s">
        <v>2</v>
      </c>
      <c r="E10" t="s">
        <v>319</v>
      </c>
      <c r="F10" t="s">
        <v>318</v>
      </c>
      <c r="H10" s="91">
        <f>IFERROR(VLOOKUP(T10,$D:$F,2,FALSE),0)</f>
        <v>0</v>
      </c>
      <c r="I10" s="91">
        <f t="shared" ref="I10:K25" si="0">IFERROR(VLOOKUP(U10,$D:$F,2,FALSE),0)</f>
        <v>0</v>
      </c>
      <c r="J10" s="91">
        <f t="shared" si="0"/>
        <v>0</v>
      </c>
      <c r="K10" s="91">
        <f t="shared" si="0"/>
        <v>0</v>
      </c>
      <c r="N10" s="91">
        <f>IFERROR(VLOOKUP(Z10,$D:$F,3,FALSE),0)</f>
        <v>0</v>
      </c>
      <c r="O10" s="91">
        <f t="shared" ref="O10:Q25" si="1">IFERROR(VLOOKUP(AA10,$D:$F,3,FALSE),0)</f>
        <v>0</v>
      </c>
      <c r="P10" s="91">
        <f t="shared" si="1"/>
        <v>0</v>
      </c>
      <c r="Q10" s="91">
        <f t="shared" si="1"/>
        <v>0</v>
      </c>
      <c r="T10" s="116"/>
      <c r="U10" s="131"/>
      <c r="V10" s="117" t="s">
        <v>128</v>
      </c>
      <c r="W10" s="131"/>
      <c r="X10" s="167">
        <v>15</v>
      </c>
      <c r="Y10" s="167">
        <v>15</v>
      </c>
      <c r="Z10" s="131"/>
      <c r="AA10" s="117" t="s">
        <v>128</v>
      </c>
      <c r="AB10" s="131"/>
      <c r="AC10" s="119"/>
    </row>
    <row r="11" spans="1:29" ht="18.75" customHeight="1" x14ac:dyDescent="0.25">
      <c r="A11" s="81"/>
      <c r="D11" s="95" t="s">
        <v>6</v>
      </c>
      <c r="E11">
        <f>Donnee_source!E2</f>
        <v>0</v>
      </c>
      <c r="F11" s="91">
        <f>Donnee_source!F2</f>
        <v>0</v>
      </c>
      <c r="H11" s="91">
        <f>IFERROR(VLOOKUP(T11,$D:$F,2,FALSE),0)</f>
        <v>0</v>
      </c>
      <c r="I11" s="91">
        <f t="shared" si="0"/>
        <v>-8</v>
      </c>
      <c r="J11" s="91">
        <f t="shared" si="0"/>
        <v>0</v>
      </c>
      <c r="K11" s="91">
        <f t="shared" si="0"/>
        <v>0</v>
      </c>
      <c r="N11" s="91">
        <f t="shared" ref="N11:Q51" si="2">IFERROR(VLOOKUP(Z11,$D:$F,3,FALSE),0)</f>
        <v>6</v>
      </c>
      <c r="O11" s="91">
        <f t="shared" si="1"/>
        <v>0</v>
      </c>
      <c r="P11" s="91">
        <f t="shared" si="1"/>
        <v>0</v>
      </c>
      <c r="Q11" s="91">
        <f t="shared" si="1"/>
        <v>0</v>
      </c>
      <c r="T11" s="120"/>
      <c r="U11" s="121" t="s">
        <v>124</v>
      </c>
      <c r="V11" s="121" t="s">
        <v>126</v>
      </c>
      <c r="W11" s="121" t="s">
        <v>127</v>
      </c>
      <c r="X11" s="167">
        <v>15</v>
      </c>
      <c r="Y11" s="167">
        <v>15</v>
      </c>
      <c r="Z11" s="121" t="s">
        <v>127</v>
      </c>
      <c r="AA11" s="121" t="s">
        <v>126</v>
      </c>
      <c r="AB11" s="121" t="s">
        <v>124</v>
      </c>
      <c r="AC11" s="123"/>
    </row>
    <row r="12" spans="1:29" ht="18.75" customHeight="1" thickBot="1" x14ac:dyDescent="0.3">
      <c r="A12" s="81"/>
      <c r="D12" s="95" t="s">
        <v>8</v>
      </c>
      <c r="E12" s="240">
        <f>Donnee_source!E3</f>
        <v>0</v>
      </c>
      <c r="F12" s="240">
        <f>Donnee_source!F3</f>
        <v>0</v>
      </c>
      <c r="H12" s="91">
        <f>IFERROR(VLOOKUP(T12,$D:$F,2,FALSE),0)</f>
        <v>0</v>
      </c>
      <c r="I12" s="91">
        <f t="shared" si="0"/>
        <v>-11</v>
      </c>
      <c r="J12" s="91">
        <f t="shared" si="0"/>
        <v>0</v>
      </c>
      <c r="K12" s="91">
        <f t="shared" si="0"/>
        <v>10</v>
      </c>
      <c r="N12" s="91">
        <f t="shared" si="2"/>
        <v>6</v>
      </c>
      <c r="O12" s="91">
        <f t="shared" si="1"/>
        <v>0</v>
      </c>
      <c r="P12" s="91">
        <f t="shared" si="1"/>
        <v>4</v>
      </c>
      <c r="Q12" s="91">
        <f t="shared" si="1"/>
        <v>0</v>
      </c>
      <c r="T12" s="120"/>
      <c r="U12" s="121" t="s">
        <v>121</v>
      </c>
      <c r="V12" s="121" t="s">
        <v>122</v>
      </c>
      <c r="W12" s="121" t="s">
        <v>120</v>
      </c>
      <c r="X12" s="167">
        <v>14</v>
      </c>
      <c r="Y12" s="167">
        <v>14</v>
      </c>
      <c r="Z12" s="121" t="s">
        <v>120</v>
      </c>
      <c r="AA12" s="121" t="s">
        <v>122</v>
      </c>
      <c r="AB12" s="121" t="s">
        <v>121</v>
      </c>
      <c r="AC12" s="123"/>
    </row>
    <row r="13" spans="1:29" ht="18.75" customHeight="1" thickTop="1" x14ac:dyDescent="0.25">
      <c r="A13" s="81"/>
      <c r="D13" s="95" t="s">
        <v>9</v>
      </c>
      <c r="E13" s="240">
        <f>Donnee_source!E4</f>
        <v>0</v>
      </c>
      <c r="F13" s="240">
        <f>Donnee_source!F4</f>
        <v>2</v>
      </c>
      <c r="H13" s="91">
        <f>IFERROR(VLOOKUP(T13,$D:$F,2,FALSE),0)</f>
        <v>0</v>
      </c>
      <c r="I13" s="91">
        <f t="shared" si="0"/>
        <v>-10</v>
      </c>
      <c r="J13" s="91">
        <f t="shared" si="0"/>
        <v>-5</v>
      </c>
      <c r="K13" s="91">
        <f t="shared" si="0"/>
        <v>0</v>
      </c>
      <c r="N13" s="91">
        <f t="shared" si="2"/>
        <v>0</v>
      </c>
      <c r="O13" s="91">
        <f t="shared" si="1"/>
        <v>-4</v>
      </c>
      <c r="P13" s="91">
        <f t="shared" si="1"/>
        <v>-3</v>
      </c>
      <c r="Q13" s="91">
        <f t="shared" si="1"/>
        <v>0</v>
      </c>
      <c r="T13" s="298" t="s">
        <v>115</v>
      </c>
      <c r="U13" s="121" t="s">
        <v>117</v>
      </c>
      <c r="V13" s="121" t="s">
        <v>118</v>
      </c>
      <c r="W13" s="121" t="s">
        <v>109</v>
      </c>
      <c r="X13" s="167">
        <v>13</v>
      </c>
      <c r="Y13" s="167">
        <v>13</v>
      </c>
      <c r="Z13" s="121" t="s">
        <v>109</v>
      </c>
      <c r="AA13" s="121" t="s">
        <v>118</v>
      </c>
      <c r="AB13" s="121" t="s">
        <v>117</v>
      </c>
      <c r="AC13" s="125" t="s">
        <v>115</v>
      </c>
    </row>
    <row r="14" spans="1:29" ht="18.75" customHeight="1" x14ac:dyDescent="0.25">
      <c r="A14" s="81"/>
      <c r="D14" s="95" t="s">
        <v>11</v>
      </c>
      <c r="E14" s="240">
        <f>Donnee_source!E5</f>
        <v>0</v>
      </c>
      <c r="F14" s="240">
        <f>Donnee_source!F5</f>
        <v>0</v>
      </c>
      <c r="H14" s="91">
        <f t="shared" ref="H14:K51" si="3">IFERROR(VLOOKUP(T14,$D:$F,2,FALSE),0)</f>
        <v>0</v>
      </c>
      <c r="I14" s="91">
        <f t="shared" si="0"/>
        <v>0</v>
      </c>
      <c r="J14" s="91">
        <f t="shared" si="0"/>
        <v>0</v>
      </c>
      <c r="K14" s="91">
        <f t="shared" si="0"/>
        <v>0</v>
      </c>
      <c r="N14" s="91">
        <f t="shared" si="2"/>
        <v>0</v>
      </c>
      <c r="O14" s="91">
        <f t="shared" si="1"/>
        <v>8</v>
      </c>
      <c r="P14" s="91">
        <f t="shared" si="1"/>
        <v>0</v>
      </c>
      <c r="Q14" s="91">
        <f t="shared" si="1"/>
        <v>0</v>
      </c>
      <c r="T14" s="124" t="s">
        <v>114</v>
      </c>
      <c r="U14" s="121" t="s">
        <v>116</v>
      </c>
      <c r="V14" s="121" t="s">
        <v>111</v>
      </c>
      <c r="W14" s="121" t="s">
        <v>107</v>
      </c>
      <c r="X14" s="167">
        <v>13</v>
      </c>
      <c r="Y14" s="167">
        <v>13</v>
      </c>
      <c r="Z14" s="121" t="s">
        <v>107</v>
      </c>
      <c r="AA14" s="121" t="s">
        <v>111</v>
      </c>
      <c r="AB14" s="121" t="s">
        <v>116</v>
      </c>
      <c r="AC14" s="125" t="s">
        <v>114</v>
      </c>
    </row>
    <row r="15" spans="1:29" ht="18.75" customHeight="1" x14ac:dyDescent="0.25">
      <c r="A15" s="81"/>
      <c r="D15" s="95" t="s">
        <v>12</v>
      </c>
      <c r="E15" s="240">
        <f>Donnee_source!E6</f>
        <v>0</v>
      </c>
      <c r="F15" s="240">
        <f>Donnee_source!F6</f>
        <v>0</v>
      </c>
      <c r="H15" s="91">
        <f t="shared" si="3"/>
        <v>14</v>
      </c>
      <c r="I15" s="91">
        <f t="shared" si="0"/>
        <v>0</v>
      </c>
      <c r="J15" s="91">
        <f t="shared" si="0"/>
        <v>0</v>
      </c>
      <c r="K15" s="91">
        <f t="shared" si="0"/>
        <v>-15</v>
      </c>
      <c r="N15" s="91">
        <f t="shared" si="2"/>
        <v>2</v>
      </c>
      <c r="O15" s="91">
        <f t="shared" si="1"/>
        <v>0</v>
      </c>
      <c r="P15" s="91">
        <f t="shared" si="1"/>
        <v>0</v>
      </c>
      <c r="Q15" s="91">
        <f t="shared" si="1"/>
        <v>7</v>
      </c>
      <c r="T15" s="124" t="s">
        <v>113</v>
      </c>
      <c r="U15" s="121" t="s">
        <v>112</v>
      </c>
      <c r="V15" s="121" t="s">
        <v>110</v>
      </c>
      <c r="W15" s="121" t="s">
        <v>105</v>
      </c>
      <c r="X15" s="167">
        <v>12</v>
      </c>
      <c r="Y15" s="167">
        <v>12</v>
      </c>
      <c r="Z15" s="121" t="s">
        <v>105</v>
      </c>
      <c r="AA15" s="121" t="s">
        <v>110</v>
      </c>
      <c r="AB15" s="121" t="s">
        <v>112</v>
      </c>
      <c r="AC15" s="125" t="s">
        <v>113</v>
      </c>
    </row>
    <row r="16" spans="1:29" ht="18.75" customHeight="1" x14ac:dyDescent="0.25">
      <c r="A16" s="81"/>
      <c r="D16" s="95" t="s">
        <v>13</v>
      </c>
      <c r="E16" s="240">
        <f>Donnee_source!E7</f>
        <v>0</v>
      </c>
      <c r="F16" s="240">
        <f>Donnee_source!F7</f>
        <v>0</v>
      </c>
      <c r="H16" s="91">
        <f t="shared" si="3"/>
        <v>0</v>
      </c>
      <c r="I16" s="91">
        <f t="shared" si="0"/>
        <v>0</v>
      </c>
      <c r="J16" s="91">
        <f t="shared" si="0"/>
        <v>0</v>
      </c>
      <c r="K16" s="91">
        <f t="shared" si="0"/>
        <v>0</v>
      </c>
      <c r="N16" s="91">
        <f t="shared" si="2"/>
        <v>0</v>
      </c>
      <c r="O16" s="91">
        <f t="shared" si="1"/>
        <v>0</v>
      </c>
      <c r="P16" s="91">
        <f t="shared" si="1"/>
        <v>0</v>
      </c>
      <c r="Q16" s="91">
        <f t="shared" si="1"/>
        <v>0</v>
      </c>
      <c r="T16" s="183"/>
      <c r="U16" s="121" t="s">
        <v>103</v>
      </c>
      <c r="V16" s="121" t="s">
        <v>108</v>
      </c>
      <c r="W16" s="121" t="s">
        <v>104</v>
      </c>
      <c r="X16" s="167">
        <v>12</v>
      </c>
      <c r="Y16" s="167">
        <v>12</v>
      </c>
      <c r="Z16" s="121" t="s">
        <v>104</v>
      </c>
      <c r="AA16" s="121" t="s">
        <v>108</v>
      </c>
      <c r="AB16" s="121" t="s">
        <v>103</v>
      </c>
      <c r="AC16" s="184"/>
    </row>
    <row r="17" spans="1:29" ht="18.75" customHeight="1" x14ac:dyDescent="0.25">
      <c r="A17" s="81"/>
      <c r="D17" s="95" t="s">
        <v>14</v>
      </c>
      <c r="E17" s="240">
        <f>Donnee_source!E8</f>
        <v>1</v>
      </c>
      <c r="F17" s="240">
        <f>Donnee_source!F8</f>
        <v>1</v>
      </c>
      <c r="H17" s="91">
        <f t="shared" si="3"/>
        <v>0</v>
      </c>
      <c r="I17" s="91">
        <f t="shared" si="0"/>
        <v>0</v>
      </c>
      <c r="J17" s="91">
        <f t="shared" si="0"/>
        <v>0</v>
      </c>
      <c r="K17" s="91">
        <f t="shared" si="0"/>
        <v>0</v>
      </c>
      <c r="N17" s="91">
        <f t="shared" si="2"/>
        <v>0</v>
      </c>
      <c r="O17" s="91">
        <f t="shared" si="1"/>
        <v>0</v>
      </c>
      <c r="P17" s="91">
        <f t="shared" si="1"/>
        <v>0</v>
      </c>
      <c r="Q17" s="91">
        <f t="shared" si="1"/>
        <v>4</v>
      </c>
      <c r="T17" s="124" t="s">
        <v>102</v>
      </c>
      <c r="U17" s="121" t="s">
        <v>101</v>
      </c>
      <c r="V17" s="121" t="s">
        <v>100</v>
      </c>
      <c r="W17" s="121" t="s">
        <v>99</v>
      </c>
      <c r="X17" s="167">
        <v>12</v>
      </c>
      <c r="Y17" s="167">
        <v>12</v>
      </c>
      <c r="Z17" s="121" t="s">
        <v>99</v>
      </c>
      <c r="AA17" s="121" t="s">
        <v>100</v>
      </c>
      <c r="AB17" s="121" t="s">
        <v>101</v>
      </c>
      <c r="AC17" s="125" t="s">
        <v>102</v>
      </c>
    </row>
    <row r="18" spans="1:29" ht="18.75" customHeight="1" x14ac:dyDescent="0.25">
      <c r="A18" s="81"/>
      <c r="D18" s="95" t="s">
        <v>15</v>
      </c>
      <c r="E18" s="240">
        <f>Donnee_source!E9</f>
        <v>0</v>
      </c>
      <c r="F18" s="240">
        <f>Donnee_source!F9</f>
        <v>1</v>
      </c>
      <c r="H18" s="91">
        <f t="shared" si="3"/>
        <v>0</v>
      </c>
      <c r="I18" s="91">
        <f t="shared" si="0"/>
        <v>0</v>
      </c>
      <c r="J18" s="91">
        <f t="shared" si="0"/>
        <v>-6</v>
      </c>
      <c r="K18" s="91">
        <f t="shared" si="0"/>
        <v>0</v>
      </c>
      <c r="N18" s="91">
        <f t="shared" si="2"/>
        <v>0</v>
      </c>
      <c r="O18" s="91">
        <f t="shared" si="1"/>
        <v>0</v>
      </c>
      <c r="P18" s="91">
        <f t="shared" si="1"/>
        <v>5</v>
      </c>
      <c r="Q18" s="91">
        <f t="shared" si="1"/>
        <v>3</v>
      </c>
      <c r="T18" s="124" t="s">
        <v>96</v>
      </c>
      <c r="U18" s="121" t="s">
        <v>97</v>
      </c>
      <c r="V18" s="121" t="s">
        <v>98</v>
      </c>
      <c r="W18" s="121" t="s">
        <v>93</v>
      </c>
      <c r="X18" s="167">
        <v>11</v>
      </c>
      <c r="Y18" s="167">
        <v>11</v>
      </c>
      <c r="Z18" s="121" t="s">
        <v>93</v>
      </c>
      <c r="AA18" s="121" t="s">
        <v>98</v>
      </c>
      <c r="AB18" s="121" t="s">
        <v>97</v>
      </c>
      <c r="AC18" s="125" t="s">
        <v>96</v>
      </c>
    </row>
    <row r="19" spans="1:29" ht="18.75" customHeight="1" x14ac:dyDescent="0.25">
      <c r="A19" s="81"/>
      <c r="D19" s="95" t="s">
        <v>16</v>
      </c>
      <c r="E19" s="240">
        <f>Donnee_source!E10</f>
        <v>16</v>
      </c>
      <c r="F19" s="240">
        <f>Donnee_source!F10</f>
        <v>9</v>
      </c>
      <c r="H19" s="91">
        <f t="shared" si="3"/>
        <v>0</v>
      </c>
      <c r="I19" s="91">
        <f t="shared" si="0"/>
        <v>0</v>
      </c>
      <c r="J19" s="91">
        <f t="shared" si="0"/>
        <v>0</v>
      </c>
      <c r="K19" s="91">
        <f t="shared" si="0"/>
        <v>0</v>
      </c>
      <c r="N19" s="91">
        <f t="shared" si="2"/>
        <v>0</v>
      </c>
      <c r="O19" s="91">
        <f t="shared" si="1"/>
        <v>0</v>
      </c>
      <c r="P19" s="91">
        <f t="shared" si="1"/>
        <v>0</v>
      </c>
      <c r="Q19" s="91">
        <f t="shared" si="1"/>
        <v>0</v>
      </c>
      <c r="T19" s="120"/>
      <c r="U19" s="101"/>
      <c r="V19" s="121" t="s">
        <v>94</v>
      </c>
      <c r="W19" s="121" t="s">
        <v>90</v>
      </c>
      <c r="X19" s="167">
        <v>11</v>
      </c>
      <c r="Y19" s="167">
        <v>11</v>
      </c>
      <c r="Z19" s="121" t="s">
        <v>90</v>
      </c>
      <c r="AA19" s="121" t="s">
        <v>94</v>
      </c>
      <c r="AB19" s="101"/>
      <c r="AC19" s="123"/>
    </row>
    <row r="20" spans="1:29" ht="18.75" customHeight="1" x14ac:dyDescent="0.25">
      <c r="A20" s="81"/>
      <c r="D20" s="95" t="s">
        <v>18</v>
      </c>
      <c r="E20" s="240">
        <f>Donnee_source!E11</f>
        <v>1</v>
      </c>
      <c r="F20" s="240">
        <f>Donnee_source!F11</f>
        <v>0</v>
      </c>
      <c r="H20" s="91">
        <f t="shared" si="3"/>
        <v>0</v>
      </c>
      <c r="I20" s="91">
        <f t="shared" si="0"/>
        <v>0</v>
      </c>
      <c r="J20" s="91">
        <f t="shared" si="0"/>
        <v>0</v>
      </c>
      <c r="K20" s="91">
        <f t="shared" si="0"/>
        <v>-6</v>
      </c>
      <c r="N20" s="91">
        <f t="shared" si="2"/>
        <v>0</v>
      </c>
      <c r="O20" s="91">
        <f t="shared" si="1"/>
        <v>-14</v>
      </c>
      <c r="P20" s="91">
        <f t="shared" si="1"/>
        <v>0</v>
      </c>
      <c r="Q20" s="91">
        <f t="shared" si="1"/>
        <v>0</v>
      </c>
      <c r="T20" s="120"/>
      <c r="U20" s="121" t="s">
        <v>92</v>
      </c>
      <c r="V20" s="121" t="s">
        <v>91</v>
      </c>
      <c r="W20" s="121" t="s">
        <v>89</v>
      </c>
      <c r="X20" s="167">
        <v>11</v>
      </c>
      <c r="Y20" s="167">
        <v>11</v>
      </c>
      <c r="Z20" s="121" t="s">
        <v>89</v>
      </c>
      <c r="AA20" s="121" t="s">
        <v>91</v>
      </c>
      <c r="AB20" s="121" t="s">
        <v>92</v>
      </c>
      <c r="AC20" s="123"/>
    </row>
    <row r="21" spans="1:29" ht="18.75" customHeight="1" x14ac:dyDescent="0.25">
      <c r="A21" s="81"/>
      <c r="D21" s="95" t="s">
        <v>19</v>
      </c>
      <c r="E21" s="240">
        <f>Donnee_source!E12</f>
        <v>0</v>
      </c>
      <c r="F21" s="240">
        <f>Donnee_source!F12</f>
        <v>1</v>
      </c>
      <c r="H21" s="91">
        <f t="shared" si="3"/>
        <v>0</v>
      </c>
      <c r="I21" s="91">
        <f t="shared" si="0"/>
        <v>0</v>
      </c>
      <c r="J21" s="91">
        <f t="shared" si="0"/>
        <v>0</v>
      </c>
      <c r="K21" s="91">
        <f t="shared" si="0"/>
        <v>0</v>
      </c>
      <c r="N21" s="91">
        <f t="shared" si="2"/>
        <v>0</v>
      </c>
      <c r="O21" s="91">
        <f t="shared" si="1"/>
        <v>0</v>
      </c>
      <c r="P21" s="91">
        <f t="shared" si="1"/>
        <v>0</v>
      </c>
      <c r="Q21" s="91">
        <f t="shared" si="1"/>
        <v>0</v>
      </c>
      <c r="T21" s="120"/>
      <c r="U21" s="101"/>
      <c r="V21" s="121" t="s">
        <v>80</v>
      </c>
      <c r="W21" s="121" t="s">
        <v>85</v>
      </c>
      <c r="X21" s="167">
        <v>10</v>
      </c>
      <c r="Y21" s="167">
        <v>10</v>
      </c>
      <c r="Z21" s="121" t="s">
        <v>85</v>
      </c>
      <c r="AA21" s="121" t="s">
        <v>80</v>
      </c>
      <c r="AB21" s="101"/>
      <c r="AC21" s="123"/>
    </row>
    <row r="22" spans="1:29" ht="18.75" customHeight="1" x14ac:dyDescent="0.25">
      <c r="A22" s="81"/>
      <c r="D22" s="95" t="s">
        <v>20</v>
      </c>
      <c r="E22" s="240">
        <f>Donnee_source!E13</f>
        <v>0</v>
      </c>
      <c r="F22" s="240">
        <f>Donnee_source!F13</f>
        <v>12</v>
      </c>
      <c r="H22" s="91">
        <f t="shared" si="3"/>
        <v>0</v>
      </c>
      <c r="I22" s="91">
        <f t="shared" si="0"/>
        <v>0</v>
      </c>
      <c r="J22" s="91">
        <f t="shared" si="0"/>
        <v>0</v>
      </c>
      <c r="K22" s="91">
        <f t="shared" si="0"/>
        <v>0</v>
      </c>
      <c r="N22" s="91">
        <f t="shared" si="2"/>
        <v>0</v>
      </c>
      <c r="O22" s="91">
        <f t="shared" si="1"/>
        <v>0</v>
      </c>
      <c r="P22" s="91">
        <f t="shared" si="1"/>
        <v>0</v>
      </c>
      <c r="Q22" s="91">
        <f t="shared" si="1"/>
        <v>0</v>
      </c>
      <c r="T22" s="120"/>
      <c r="U22" s="101"/>
      <c r="V22" s="121" t="s">
        <v>86</v>
      </c>
      <c r="W22" s="121" t="s">
        <v>84</v>
      </c>
      <c r="X22" s="167">
        <v>10</v>
      </c>
      <c r="Y22" s="167">
        <v>10</v>
      </c>
      <c r="Z22" s="121" t="s">
        <v>84</v>
      </c>
      <c r="AA22" s="121" t="s">
        <v>86</v>
      </c>
      <c r="AB22" s="101"/>
      <c r="AC22" s="123"/>
    </row>
    <row r="23" spans="1:29" ht="18.75" customHeight="1" x14ac:dyDescent="0.25">
      <c r="A23" s="81"/>
      <c r="D23" s="95" t="s">
        <v>22</v>
      </c>
      <c r="E23" s="240">
        <f>Donnee_source!E14</f>
        <v>0</v>
      </c>
      <c r="F23" s="240">
        <f>Donnee_source!F14</f>
        <v>0</v>
      </c>
      <c r="H23" s="91">
        <f t="shared" si="3"/>
        <v>0</v>
      </c>
      <c r="I23" s="91">
        <f t="shared" si="0"/>
        <v>0</v>
      </c>
      <c r="J23" s="91">
        <f t="shared" si="0"/>
        <v>-11</v>
      </c>
      <c r="K23" s="91">
        <f t="shared" si="0"/>
        <v>0</v>
      </c>
      <c r="N23" s="91">
        <f t="shared" si="2"/>
        <v>0</v>
      </c>
      <c r="O23" s="91">
        <f t="shared" si="1"/>
        <v>0</v>
      </c>
      <c r="P23" s="91">
        <f t="shared" si="1"/>
        <v>0</v>
      </c>
      <c r="Q23" s="91">
        <f t="shared" si="1"/>
        <v>0</v>
      </c>
      <c r="T23" s="120"/>
      <c r="U23" s="101"/>
      <c r="V23" s="121" t="s">
        <v>79</v>
      </c>
      <c r="W23" s="121" t="s">
        <v>83</v>
      </c>
      <c r="X23" s="167">
        <v>10</v>
      </c>
      <c r="Y23" s="167">
        <v>10</v>
      </c>
      <c r="Z23" s="121" t="s">
        <v>83</v>
      </c>
      <c r="AA23" s="121" t="s">
        <v>79</v>
      </c>
      <c r="AB23" s="101"/>
      <c r="AC23" s="123"/>
    </row>
    <row r="24" spans="1:29" ht="18.75" customHeight="1" x14ac:dyDescent="0.25">
      <c r="A24" s="81"/>
      <c r="D24" s="95" t="s">
        <v>23</v>
      </c>
      <c r="E24" s="240">
        <f>Donnee_source!E15</f>
        <v>0</v>
      </c>
      <c r="F24" s="240">
        <f>Donnee_source!F15</f>
        <v>0</v>
      </c>
      <c r="H24" s="91">
        <f t="shared" si="3"/>
        <v>0</v>
      </c>
      <c r="I24" s="91">
        <f t="shared" si="0"/>
        <v>0</v>
      </c>
      <c r="J24" s="91">
        <f t="shared" si="0"/>
        <v>0</v>
      </c>
      <c r="K24" s="91">
        <f t="shared" si="0"/>
        <v>0</v>
      </c>
      <c r="N24" s="91">
        <f t="shared" si="2"/>
        <v>0</v>
      </c>
      <c r="O24" s="91">
        <f t="shared" si="1"/>
        <v>5</v>
      </c>
      <c r="P24" s="91">
        <f t="shared" si="1"/>
        <v>0</v>
      </c>
      <c r="Q24" s="91">
        <f t="shared" si="1"/>
        <v>0</v>
      </c>
      <c r="T24" s="120"/>
      <c r="U24" s="101"/>
      <c r="V24" s="121" t="s">
        <v>87</v>
      </c>
      <c r="W24" s="121" t="s">
        <v>82</v>
      </c>
      <c r="X24" s="167">
        <v>10</v>
      </c>
      <c r="Y24" s="167">
        <v>10</v>
      </c>
      <c r="Z24" s="121" t="s">
        <v>82</v>
      </c>
      <c r="AA24" s="121" t="s">
        <v>87</v>
      </c>
      <c r="AB24" s="101"/>
      <c r="AC24" s="123"/>
    </row>
    <row r="25" spans="1:29" ht="18.75" customHeight="1" x14ac:dyDescent="0.4">
      <c r="A25" s="675" t="str">
        <f>Lexique!C154</f>
        <v>besoins</v>
      </c>
      <c r="B25" s="675"/>
      <c r="D25" s="95" t="s">
        <v>24</v>
      </c>
      <c r="E25" s="240">
        <f>Donnee_source!E16</f>
        <v>0</v>
      </c>
      <c r="F25" s="240">
        <f>Donnee_source!F16</f>
        <v>0</v>
      </c>
      <c r="H25" s="91">
        <f t="shared" si="3"/>
        <v>0</v>
      </c>
      <c r="I25" s="91">
        <f t="shared" si="0"/>
        <v>0</v>
      </c>
      <c r="J25" s="91">
        <f t="shared" si="0"/>
        <v>0</v>
      </c>
      <c r="K25" s="91">
        <f t="shared" si="0"/>
        <v>0</v>
      </c>
      <c r="N25" s="91">
        <f t="shared" si="2"/>
        <v>0</v>
      </c>
      <c r="O25" s="91">
        <f t="shared" si="1"/>
        <v>0</v>
      </c>
      <c r="P25" s="91">
        <f t="shared" si="1"/>
        <v>0</v>
      </c>
      <c r="Q25" s="91">
        <f t="shared" si="1"/>
        <v>0</v>
      </c>
      <c r="T25" s="120"/>
      <c r="U25" s="101"/>
      <c r="V25" s="121" t="s">
        <v>77</v>
      </c>
      <c r="W25" s="121" t="s">
        <v>81</v>
      </c>
      <c r="X25" s="167">
        <v>10</v>
      </c>
      <c r="Y25" s="167">
        <v>10</v>
      </c>
      <c r="Z25" s="121" t="s">
        <v>81</v>
      </c>
      <c r="AA25" s="121" t="s">
        <v>77</v>
      </c>
      <c r="AB25" s="101"/>
      <c r="AC25" s="123"/>
    </row>
    <row r="26" spans="1:29" ht="18.75" customHeight="1" x14ac:dyDescent="0.35">
      <c r="A26" s="103"/>
      <c r="B26" s="168" t="s">
        <v>868</v>
      </c>
      <c r="D26" s="95" t="s">
        <v>25</v>
      </c>
      <c r="E26" s="240">
        <f>Donnee_source!E17</f>
        <v>0</v>
      </c>
      <c r="F26" s="240">
        <f>Donnee_source!F17</f>
        <v>20</v>
      </c>
      <c r="H26" s="91">
        <f t="shared" si="3"/>
        <v>0</v>
      </c>
      <c r="I26" s="91">
        <f t="shared" si="3"/>
        <v>0</v>
      </c>
      <c r="J26" s="91">
        <f t="shared" si="3"/>
        <v>8</v>
      </c>
      <c r="K26" s="91">
        <f t="shared" si="3"/>
        <v>0</v>
      </c>
      <c r="N26" s="91">
        <f t="shared" si="2"/>
        <v>0</v>
      </c>
      <c r="O26" s="91">
        <f t="shared" si="2"/>
        <v>4</v>
      </c>
      <c r="P26" s="91">
        <f t="shared" si="2"/>
        <v>0</v>
      </c>
      <c r="Q26" s="91">
        <f t="shared" si="2"/>
        <v>0</v>
      </c>
      <c r="T26" s="120"/>
      <c r="U26" s="101"/>
      <c r="V26" s="121" t="s">
        <v>75</v>
      </c>
      <c r="W26" s="121" t="s">
        <v>74</v>
      </c>
      <c r="X26" s="167">
        <v>9</v>
      </c>
      <c r="Y26" s="167">
        <v>9</v>
      </c>
      <c r="Z26" s="121" t="s">
        <v>74</v>
      </c>
      <c r="AA26" s="121" t="s">
        <v>75</v>
      </c>
      <c r="AB26" s="101"/>
      <c r="AC26" s="123"/>
    </row>
    <row r="27" spans="1:29" ht="18.75" customHeight="1" x14ac:dyDescent="0.35">
      <c r="A27" s="98"/>
      <c r="B27" s="209" t="s">
        <v>869</v>
      </c>
      <c r="D27" s="95" t="s">
        <v>27</v>
      </c>
      <c r="E27" s="240">
        <f>Donnee_source!E18</f>
        <v>0</v>
      </c>
      <c r="F27" s="240">
        <f>Donnee_source!F18</f>
        <v>0</v>
      </c>
      <c r="H27" s="91">
        <f t="shared" si="3"/>
        <v>0</v>
      </c>
      <c r="I27" s="91">
        <f t="shared" si="3"/>
        <v>0</v>
      </c>
      <c r="J27" s="91">
        <f t="shared" si="3"/>
        <v>0</v>
      </c>
      <c r="K27" s="91">
        <f t="shared" si="3"/>
        <v>0</v>
      </c>
      <c r="N27" s="91">
        <f t="shared" si="2"/>
        <v>0</v>
      </c>
      <c r="O27" s="91">
        <f t="shared" si="2"/>
        <v>0</v>
      </c>
      <c r="P27" s="91">
        <f t="shared" si="2"/>
        <v>0</v>
      </c>
      <c r="Q27" s="91">
        <f t="shared" si="2"/>
        <v>0</v>
      </c>
      <c r="T27" s="120"/>
      <c r="U27" s="121" t="s">
        <v>76</v>
      </c>
      <c r="V27" s="121" t="s">
        <v>71</v>
      </c>
      <c r="W27" s="121" t="s">
        <v>73</v>
      </c>
      <c r="X27" s="167">
        <v>9</v>
      </c>
      <c r="Y27" s="167">
        <v>9</v>
      </c>
      <c r="Z27" s="121" t="s">
        <v>73</v>
      </c>
      <c r="AA27" s="121" t="s">
        <v>71</v>
      </c>
      <c r="AB27" s="121" t="s">
        <v>76</v>
      </c>
      <c r="AC27" s="123"/>
    </row>
    <row r="28" spans="1:29" ht="18.75" customHeight="1" x14ac:dyDescent="0.35">
      <c r="A28" s="105"/>
      <c r="B28" s="209" t="s">
        <v>870</v>
      </c>
      <c r="D28" s="95" t="s">
        <v>28</v>
      </c>
      <c r="E28" s="240">
        <f>Donnee_source!E19</f>
        <v>0</v>
      </c>
      <c r="F28" s="240">
        <f>Donnee_source!F19</f>
        <v>0</v>
      </c>
      <c r="H28" s="91">
        <f t="shared" si="3"/>
        <v>0</v>
      </c>
      <c r="I28" s="91">
        <f t="shared" si="3"/>
        <v>-4</v>
      </c>
      <c r="J28" s="91">
        <f t="shared" si="3"/>
        <v>0</v>
      </c>
      <c r="K28" s="91">
        <f t="shared" si="3"/>
        <v>0</v>
      </c>
      <c r="N28" s="91">
        <f t="shared" si="2"/>
        <v>0</v>
      </c>
      <c r="O28" s="91">
        <f t="shared" si="2"/>
        <v>11</v>
      </c>
      <c r="P28" s="91">
        <f t="shared" si="2"/>
        <v>0</v>
      </c>
      <c r="Q28" s="91">
        <f t="shared" si="2"/>
        <v>0</v>
      </c>
      <c r="T28" s="120"/>
      <c r="U28" s="121" t="s">
        <v>69</v>
      </c>
      <c r="V28" s="121" t="s">
        <v>70</v>
      </c>
      <c r="W28" s="121" t="s">
        <v>72</v>
      </c>
      <c r="X28" s="167">
        <v>9</v>
      </c>
      <c r="Y28" s="167">
        <v>9</v>
      </c>
      <c r="Z28" s="121" t="s">
        <v>72</v>
      </c>
      <c r="AA28" s="121" t="s">
        <v>70</v>
      </c>
      <c r="AB28" s="121" t="s">
        <v>69</v>
      </c>
      <c r="AC28" s="123"/>
    </row>
    <row r="29" spans="1:29" ht="18.75" customHeight="1" x14ac:dyDescent="0.25">
      <c r="A29" s="95"/>
      <c r="B29" s="165"/>
      <c r="D29" s="95" t="s">
        <v>30</v>
      </c>
      <c r="E29" s="240">
        <f>Donnee_source!E20</f>
        <v>0</v>
      </c>
      <c r="F29" s="240">
        <f>Donnee_source!F20</f>
        <v>0</v>
      </c>
      <c r="H29" s="91">
        <f t="shared" si="3"/>
        <v>0</v>
      </c>
      <c r="I29" s="91">
        <f t="shared" si="3"/>
        <v>0</v>
      </c>
      <c r="J29" s="91">
        <f t="shared" si="3"/>
        <v>0</v>
      </c>
      <c r="K29" s="91">
        <f t="shared" si="3"/>
        <v>0</v>
      </c>
      <c r="N29" s="91">
        <f t="shared" si="2"/>
        <v>0</v>
      </c>
      <c r="O29" s="91">
        <f t="shared" si="2"/>
        <v>0</v>
      </c>
      <c r="P29" s="91">
        <f t="shared" si="2"/>
        <v>0</v>
      </c>
      <c r="Q29" s="91">
        <f t="shared" si="2"/>
        <v>0</v>
      </c>
      <c r="T29" s="120"/>
      <c r="U29" s="121" t="s">
        <v>61</v>
      </c>
      <c r="V29" s="121" t="s">
        <v>63</v>
      </c>
      <c r="W29" s="121" t="s">
        <v>67</v>
      </c>
      <c r="X29" s="167">
        <v>8</v>
      </c>
      <c r="Y29" s="167">
        <v>8</v>
      </c>
      <c r="Z29" s="121" t="s">
        <v>67</v>
      </c>
      <c r="AA29" s="121" t="s">
        <v>63</v>
      </c>
      <c r="AB29" s="121" t="s">
        <v>61</v>
      </c>
      <c r="AC29" s="123"/>
    </row>
    <row r="30" spans="1:29" ht="18.75" customHeight="1" x14ac:dyDescent="0.25">
      <c r="A30" s="95"/>
      <c r="B30" s="165"/>
      <c r="D30" s="95" t="s">
        <v>31</v>
      </c>
      <c r="E30" s="240">
        <f>Donnee_source!E21</f>
        <v>0</v>
      </c>
      <c r="F30" s="240">
        <f>Donnee_source!F21</f>
        <v>0</v>
      </c>
      <c r="H30" s="91">
        <f t="shared" si="3"/>
        <v>0</v>
      </c>
      <c r="I30" s="91">
        <f t="shared" si="3"/>
        <v>0</v>
      </c>
      <c r="J30" s="91">
        <f t="shared" si="3"/>
        <v>0</v>
      </c>
      <c r="K30" s="91">
        <f t="shared" si="3"/>
        <v>0</v>
      </c>
      <c r="N30" s="91">
        <f t="shared" si="2"/>
        <v>0</v>
      </c>
      <c r="O30" s="91">
        <f t="shared" si="2"/>
        <v>0</v>
      </c>
      <c r="P30" s="91">
        <f t="shared" si="2"/>
        <v>0</v>
      </c>
      <c r="Q30" s="91">
        <f t="shared" si="2"/>
        <v>0</v>
      </c>
      <c r="T30" s="120"/>
      <c r="U30" s="121" t="s">
        <v>60</v>
      </c>
      <c r="V30" s="121" t="s">
        <v>62</v>
      </c>
      <c r="W30" s="121" t="s">
        <v>66</v>
      </c>
      <c r="X30" s="167">
        <v>8</v>
      </c>
      <c r="Y30" s="167">
        <v>8</v>
      </c>
      <c r="Z30" s="121" t="s">
        <v>66</v>
      </c>
      <c r="AA30" s="121" t="s">
        <v>62</v>
      </c>
      <c r="AB30" s="121" t="s">
        <v>60</v>
      </c>
      <c r="AC30" s="123"/>
    </row>
    <row r="31" spans="1:29" ht="18.75" customHeight="1" x14ac:dyDescent="0.4">
      <c r="A31" s="675" t="str">
        <f>Lexique!C155</f>
        <v>limitations</v>
      </c>
      <c r="B31" s="675"/>
      <c r="D31" s="95" t="s">
        <v>32</v>
      </c>
      <c r="E31" s="240">
        <f>Donnee_source!E22</f>
        <v>0</v>
      </c>
      <c r="F31" s="240">
        <f>Donnee_source!F22</f>
        <v>0</v>
      </c>
      <c r="H31" s="91">
        <f t="shared" si="3"/>
        <v>0</v>
      </c>
      <c r="I31" s="91">
        <f t="shared" si="3"/>
        <v>0</v>
      </c>
      <c r="J31" s="91">
        <f t="shared" si="3"/>
        <v>0</v>
      </c>
      <c r="K31" s="91">
        <f t="shared" si="3"/>
        <v>-14</v>
      </c>
      <c r="N31" s="91">
        <f t="shared" si="2"/>
        <v>-8</v>
      </c>
      <c r="O31" s="91">
        <f t="shared" si="2"/>
        <v>0</v>
      </c>
      <c r="P31" s="91">
        <f t="shared" si="2"/>
        <v>0</v>
      </c>
      <c r="Q31" s="91">
        <f t="shared" si="2"/>
        <v>0</v>
      </c>
      <c r="T31" s="120"/>
      <c r="U31" s="101"/>
      <c r="V31" s="121" t="s">
        <v>59</v>
      </c>
      <c r="W31" s="121" t="s">
        <v>65</v>
      </c>
      <c r="X31" s="167">
        <v>8</v>
      </c>
      <c r="Y31" s="167">
        <v>8</v>
      </c>
      <c r="Z31" s="121" t="s">
        <v>65</v>
      </c>
      <c r="AA31" s="121" t="s">
        <v>59</v>
      </c>
      <c r="AB31" s="101"/>
      <c r="AC31" s="123"/>
    </row>
    <row r="32" spans="1:29" ht="18.75" customHeight="1" x14ac:dyDescent="0.35">
      <c r="A32" s="106"/>
      <c r="B32" s="168" t="s">
        <v>870</v>
      </c>
      <c r="D32" s="95" t="s">
        <v>33</v>
      </c>
      <c r="E32" s="240">
        <f>Donnee_source!E23</f>
        <v>0</v>
      </c>
      <c r="F32" s="240">
        <f>Donnee_source!F23</f>
        <v>0</v>
      </c>
      <c r="H32" s="91">
        <f t="shared" si="3"/>
        <v>0</v>
      </c>
      <c r="I32" s="91">
        <f t="shared" si="3"/>
        <v>0</v>
      </c>
      <c r="J32" s="91">
        <f t="shared" si="3"/>
        <v>0</v>
      </c>
      <c r="K32" s="91">
        <f t="shared" si="3"/>
        <v>0</v>
      </c>
      <c r="N32" s="91">
        <f t="shared" si="2"/>
        <v>0</v>
      </c>
      <c r="O32" s="91">
        <f t="shared" si="2"/>
        <v>0</v>
      </c>
      <c r="P32" s="91">
        <f t="shared" si="2"/>
        <v>0</v>
      </c>
      <c r="Q32" s="91">
        <f t="shared" si="2"/>
        <v>0</v>
      </c>
      <c r="T32" s="120"/>
      <c r="U32" s="101"/>
      <c r="V32" s="101"/>
      <c r="W32" s="121" t="s">
        <v>64</v>
      </c>
      <c r="X32" s="167">
        <v>8</v>
      </c>
      <c r="Y32" s="167">
        <v>8</v>
      </c>
      <c r="Z32" s="121" t="s">
        <v>64</v>
      </c>
      <c r="AA32" s="101"/>
      <c r="AB32" s="101"/>
      <c r="AC32" s="123"/>
    </row>
    <row r="33" spans="1:29" ht="18.75" customHeight="1" x14ac:dyDescent="0.35">
      <c r="A33" s="107"/>
      <c r="B33" s="209" t="s">
        <v>869</v>
      </c>
      <c r="D33" s="95" t="s">
        <v>34</v>
      </c>
      <c r="E33" s="240">
        <f>Donnee_source!E24</f>
        <v>0</v>
      </c>
      <c r="F33" s="240">
        <f>Donnee_source!F24</f>
        <v>0</v>
      </c>
      <c r="H33" s="91">
        <f t="shared" si="3"/>
        <v>0</v>
      </c>
      <c r="I33" s="91">
        <f t="shared" si="3"/>
        <v>0</v>
      </c>
      <c r="J33" s="91">
        <f t="shared" si="3"/>
        <v>0</v>
      </c>
      <c r="K33" s="91">
        <f t="shared" si="3"/>
        <v>0</v>
      </c>
      <c r="N33" s="91">
        <f t="shared" si="2"/>
        <v>0</v>
      </c>
      <c r="O33" s="91">
        <f t="shared" si="2"/>
        <v>0</v>
      </c>
      <c r="P33" s="91">
        <f t="shared" si="2"/>
        <v>2</v>
      </c>
      <c r="Q33" s="91">
        <f t="shared" si="2"/>
        <v>0</v>
      </c>
      <c r="T33" s="120"/>
      <c r="U33" s="121" t="s">
        <v>49</v>
      </c>
      <c r="V33" s="121" t="s">
        <v>52</v>
      </c>
      <c r="W33" s="121" t="s">
        <v>57</v>
      </c>
      <c r="X33" s="167">
        <v>7</v>
      </c>
      <c r="Y33" s="167">
        <v>7</v>
      </c>
      <c r="Z33" s="121" t="s">
        <v>57</v>
      </c>
      <c r="AA33" s="121" t="s">
        <v>52</v>
      </c>
      <c r="AB33" s="121" t="s">
        <v>49</v>
      </c>
      <c r="AC33" s="123"/>
    </row>
    <row r="34" spans="1:29" ht="18.75" customHeight="1" x14ac:dyDescent="0.35">
      <c r="A34" s="104"/>
      <c r="B34" s="209" t="s">
        <v>868</v>
      </c>
      <c r="D34" s="95" t="s">
        <v>36</v>
      </c>
      <c r="E34" s="240">
        <f>Donnee_source!E25</f>
        <v>0</v>
      </c>
      <c r="F34" s="240">
        <f>Donnee_source!F25</f>
        <v>0</v>
      </c>
      <c r="H34" s="91">
        <f t="shared" si="3"/>
        <v>0</v>
      </c>
      <c r="I34" s="91">
        <f t="shared" si="3"/>
        <v>0</v>
      </c>
      <c r="J34" s="91">
        <f t="shared" si="3"/>
        <v>0</v>
      </c>
      <c r="K34" s="91">
        <f t="shared" si="3"/>
        <v>0</v>
      </c>
      <c r="N34" s="91">
        <f t="shared" si="2"/>
        <v>0</v>
      </c>
      <c r="O34" s="91">
        <f t="shared" si="2"/>
        <v>0</v>
      </c>
      <c r="P34" s="91">
        <f t="shared" si="2"/>
        <v>8</v>
      </c>
      <c r="Q34" s="91">
        <f t="shared" si="2"/>
        <v>0</v>
      </c>
      <c r="T34" s="120"/>
      <c r="U34" s="121" t="s">
        <v>50</v>
      </c>
      <c r="V34" s="121" t="s">
        <v>51</v>
      </c>
      <c r="W34" s="121" t="s">
        <v>56</v>
      </c>
      <c r="X34" s="167">
        <v>7</v>
      </c>
      <c r="Y34" s="167">
        <v>7</v>
      </c>
      <c r="Z34" s="121" t="s">
        <v>56</v>
      </c>
      <c r="AA34" s="121" t="s">
        <v>51</v>
      </c>
      <c r="AB34" s="121" t="s">
        <v>50</v>
      </c>
      <c r="AC34" s="123"/>
    </row>
    <row r="35" spans="1:29" ht="18.75" customHeight="1" x14ac:dyDescent="0.25">
      <c r="A35" s="81"/>
      <c r="D35" s="95" t="s">
        <v>37</v>
      </c>
      <c r="E35" s="240">
        <f>Donnee_source!E26</f>
        <v>0</v>
      </c>
      <c r="F35" s="240">
        <f>Donnee_source!F26</f>
        <v>0</v>
      </c>
      <c r="H35" s="91">
        <f t="shared" si="3"/>
        <v>0</v>
      </c>
      <c r="I35" s="91">
        <f t="shared" si="3"/>
        <v>0</v>
      </c>
      <c r="J35" s="91">
        <f t="shared" si="3"/>
        <v>0</v>
      </c>
      <c r="K35" s="91">
        <f t="shared" si="3"/>
        <v>0</v>
      </c>
      <c r="N35" s="91">
        <f t="shared" si="2"/>
        <v>0</v>
      </c>
      <c r="O35" s="91">
        <f t="shared" si="2"/>
        <v>0</v>
      </c>
      <c r="P35" s="91">
        <f t="shared" si="2"/>
        <v>0</v>
      </c>
      <c r="Q35" s="91">
        <f t="shared" si="2"/>
        <v>0</v>
      </c>
      <c r="T35" s="120"/>
      <c r="U35" s="121" t="s">
        <v>48</v>
      </c>
      <c r="V35" s="121" t="s">
        <v>47</v>
      </c>
      <c r="W35" s="121" t="s">
        <v>55</v>
      </c>
      <c r="X35" s="167">
        <v>7</v>
      </c>
      <c r="Y35" s="167">
        <v>7</v>
      </c>
      <c r="Z35" s="121" t="s">
        <v>55</v>
      </c>
      <c r="AA35" s="121" t="s">
        <v>47</v>
      </c>
      <c r="AB35" s="121" t="s">
        <v>48</v>
      </c>
      <c r="AC35" s="123"/>
    </row>
    <row r="36" spans="1:29" ht="18.75" customHeight="1" x14ac:dyDescent="0.25">
      <c r="A36" s="79"/>
      <c r="D36" s="95" t="s">
        <v>38</v>
      </c>
      <c r="E36" s="240">
        <f>Donnee_source!E27</f>
        <v>0</v>
      </c>
      <c r="F36" s="240">
        <f>Donnee_source!F27</f>
        <v>0</v>
      </c>
      <c r="H36" s="91">
        <f t="shared" si="3"/>
        <v>0</v>
      </c>
      <c r="I36" s="91">
        <f t="shared" si="3"/>
        <v>0</v>
      </c>
      <c r="J36" s="91">
        <f t="shared" si="3"/>
        <v>0</v>
      </c>
      <c r="K36" s="91">
        <f t="shared" si="3"/>
        <v>0</v>
      </c>
      <c r="N36" s="91">
        <f t="shared" si="2"/>
        <v>11</v>
      </c>
      <c r="O36" s="91">
        <f t="shared" si="2"/>
        <v>0</v>
      </c>
      <c r="P36" s="91">
        <f t="shared" si="2"/>
        <v>0</v>
      </c>
      <c r="Q36" s="91">
        <f t="shared" si="2"/>
        <v>0</v>
      </c>
      <c r="T36" s="120"/>
      <c r="U36" s="101"/>
      <c r="V36" s="101"/>
      <c r="W36" s="121" t="s">
        <v>54</v>
      </c>
      <c r="X36" s="167">
        <v>7</v>
      </c>
      <c r="Y36" s="167">
        <v>7</v>
      </c>
      <c r="Z36" s="121" t="s">
        <v>54</v>
      </c>
      <c r="AA36" s="101"/>
      <c r="AB36" s="101"/>
      <c r="AC36" s="123"/>
    </row>
    <row r="37" spans="1:29" ht="18.75" customHeight="1" x14ac:dyDescent="0.25">
      <c r="A37" s="81"/>
      <c r="D37" s="95" t="s">
        <v>39</v>
      </c>
      <c r="E37" s="240">
        <f>Donnee_source!E28</f>
        <v>0</v>
      </c>
      <c r="F37" s="240">
        <f>Donnee_source!F28</f>
        <v>0</v>
      </c>
      <c r="H37" s="91">
        <f t="shared" si="3"/>
        <v>0</v>
      </c>
      <c r="I37" s="91">
        <f t="shared" si="3"/>
        <v>0</v>
      </c>
      <c r="J37" s="91">
        <f t="shared" si="3"/>
        <v>0</v>
      </c>
      <c r="K37" s="91">
        <f t="shared" si="3"/>
        <v>0</v>
      </c>
      <c r="N37" s="91">
        <f t="shared" si="2"/>
        <v>10</v>
      </c>
      <c r="O37" s="91">
        <f t="shared" si="2"/>
        <v>0</v>
      </c>
      <c r="P37" s="91">
        <f t="shared" si="2"/>
        <v>0</v>
      </c>
      <c r="Q37" s="91">
        <f t="shared" si="2"/>
        <v>0</v>
      </c>
      <c r="T37" s="120"/>
      <c r="U37" s="101"/>
      <c r="V37" s="101"/>
      <c r="W37" s="121" t="s">
        <v>53</v>
      </c>
      <c r="X37" s="167">
        <v>7</v>
      </c>
      <c r="Y37" s="167">
        <v>7</v>
      </c>
      <c r="Z37" s="121" t="s">
        <v>53</v>
      </c>
      <c r="AA37" s="101"/>
      <c r="AB37" s="101"/>
      <c r="AC37" s="123"/>
    </row>
    <row r="38" spans="1:29" ht="18.75" customHeight="1" x14ac:dyDescent="0.25">
      <c r="A38" s="81"/>
      <c r="D38" s="95" t="s">
        <v>40</v>
      </c>
      <c r="E38" s="240">
        <f>Donnee_source!E29</f>
        <v>0</v>
      </c>
      <c r="F38" s="240">
        <f>Donnee_source!F29</f>
        <v>0</v>
      </c>
      <c r="H38" s="91">
        <f t="shared" si="3"/>
        <v>0</v>
      </c>
      <c r="I38" s="91">
        <f t="shared" si="3"/>
        <v>0</v>
      </c>
      <c r="J38" s="91">
        <f t="shared" si="3"/>
        <v>0</v>
      </c>
      <c r="K38" s="91">
        <f t="shared" si="3"/>
        <v>0</v>
      </c>
      <c r="N38" s="91">
        <f t="shared" si="2"/>
        <v>0</v>
      </c>
      <c r="O38" s="91">
        <f t="shared" si="2"/>
        <v>0</v>
      </c>
      <c r="P38" s="91">
        <f t="shared" si="2"/>
        <v>0</v>
      </c>
      <c r="Q38" s="91">
        <f t="shared" si="2"/>
        <v>0</v>
      </c>
      <c r="T38" s="120"/>
      <c r="U38" s="101"/>
      <c r="V38" s="121" t="s">
        <v>39</v>
      </c>
      <c r="W38" s="121" t="s">
        <v>45</v>
      </c>
      <c r="X38" s="167">
        <v>6</v>
      </c>
      <c r="Y38" s="167">
        <v>6</v>
      </c>
      <c r="Z38" s="121" t="s">
        <v>45</v>
      </c>
      <c r="AA38" s="121" t="s">
        <v>39</v>
      </c>
      <c r="AB38" s="101"/>
      <c r="AC38" s="123"/>
    </row>
    <row r="39" spans="1:29" ht="18.75" customHeight="1" x14ac:dyDescent="0.25">
      <c r="A39" s="81"/>
      <c r="D39" s="95" t="s">
        <v>41</v>
      </c>
      <c r="E39" s="240">
        <f>Donnee_source!E30</f>
        <v>0</v>
      </c>
      <c r="F39" s="240">
        <f>Donnee_source!F30</f>
        <v>0</v>
      </c>
      <c r="H39" s="91">
        <f t="shared" si="3"/>
        <v>0</v>
      </c>
      <c r="I39" s="91">
        <f t="shared" si="3"/>
        <v>0</v>
      </c>
      <c r="J39" s="91">
        <f t="shared" si="3"/>
        <v>0</v>
      </c>
      <c r="K39" s="91">
        <f t="shared" si="3"/>
        <v>0</v>
      </c>
      <c r="N39" s="91">
        <f t="shared" si="2"/>
        <v>0</v>
      </c>
      <c r="O39" s="91">
        <f t="shared" si="2"/>
        <v>0</v>
      </c>
      <c r="P39" s="91">
        <f t="shared" si="2"/>
        <v>0</v>
      </c>
      <c r="Q39" s="91">
        <f t="shared" si="2"/>
        <v>0</v>
      </c>
      <c r="T39" s="120"/>
      <c r="U39" s="121" t="s">
        <v>37</v>
      </c>
      <c r="V39" s="121" t="s">
        <v>40</v>
      </c>
      <c r="W39" s="121" t="s">
        <v>44</v>
      </c>
      <c r="X39" s="167">
        <v>6</v>
      </c>
      <c r="Y39" s="167">
        <v>6</v>
      </c>
      <c r="Z39" s="121" t="s">
        <v>44</v>
      </c>
      <c r="AA39" s="121" t="s">
        <v>40</v>
      </c>
      <c r="AB39" s="121" t="s">
        <v>37</v>
      </c>
      <c r="AC39" s="123"/>
    </row>
    <row r="40" spans="1:29" ht="18.75" customHeight="1" x14ac:dyDescent="0.25">
      <c r="A40" s="81"/>
      <c r="D40" s="95" t="s">
        <v>42</v>
      </c>
      <c r="E40" s="240">
        <f>Donnee_source!E31</f>
        <v>0</v>
      </c>
      <c r="F40" s="240">
        <f>Donnee_source!F31</f>
        <v>0</v>
      </c>
      <c r="H40" s="91">
        <f t="shared" si="3"/>
        <v>0</v>
      </c>
      <c r="I40" s="91">
        <f t="shared" si="3"/>
        <v>0</v>
      </c>
      <c r="J40" s="91">
        <f t="shared" si="3"/>
        <v>0</v>
      </c>
      <c r="K40" s="91">
        <f t="shared" si="3"/>
        <v>0</v>
      </c>
      <c r="N40" s="91">
        <f t="shared" si="2"/>
        <v>0</v>
      </c>
      <c r="O40" s="91">
        <f t="shared" si="2"/>
        <v>0</v>
      </c>
      <c r="P40" s="91">
        <f t="shared" si="2"/>
        <v>0</v>
      </c>
      <c r="Q40" s="91">
        <f t="shared" si="2"/>
        <v>0</v>
      </c>
      <c r="T40" s="120"/>
      <c r="U40" s="101"/>
      <c r="V40" s="121" t="s">
        <v>38</v>
      </c>
      <c r="W40" s="121" t="s">
        <v>43</v>
      </c>
      <c r="X40" s="167">
        <v>6</v>
      </c>
      <c r="Y40" s="167">
        <v>6</v>
      </c>
      <c r="Z40" s="121" t="s">
        <v>43</v>
      </c>
      <c r="AA40" s="121" t="s">
        <v>38</v>
      </c>
      <c r="AB40" s="101"/>
      <c r="AC40" s="123"/>
    </row>
    <row r="41" spans="1:29" ht="18.75" customHeight="1" x14ac:dyDescent="0.25">
      <c r="A41" s="81"/>
      <c r="D41" s="95" t="s">
        <v>43</v>
      </c>
      <c r="E41" s="240">
        <f>Donnee_source!E32</f>
        <v>0</v>
      </c>
      <c r="F41" s="240">
        <f>Donnee_source!F32</f>
        <v>0</v>
      </c>
      <c r="H41" s="91">
        <f t="shared" si="3"/>
        <v>0</v>
      </c>
      <c r="I41" s="91">
        <f t="shared" si="3"/>
        <v>0</v>
      </c>
      <c r="J41" s="91">
        <f t="shared" si="3"/>
        <v>0</v>
      </c>
      <c r="K41" s="91">
        <f t="shared" si="3"/>
        <v>0</v>
      </c>
      <c r="N41" s="91">
        <f t="shared" si="2"/>
        <v>0</v>
      </c>
      <c r="O41" s="91">
        <f t="shared" si="2"/>
        <v>0</v>
      </c>
      <c r="P41" s="91">
        <f t="shared" si="2"/>
        <v>0</v>
      </c>
      <c r="Q41" s="91">
        <f t="shared" si="2"/>
        <v>0</v>
      </c>
      <c r="T41" s="120"/>
      <c r="U41" s="101"/>
      <c r="V41" s="121" t="s">
        <v>36</v>
      </c>
      <c r="W41" s="121" t="s">
        <v>42</v>
      </c>
      <c r="X41" s="167">
        <v>6</v>
      </c>
      <c r="Y41" s="167">
        <v>6</v>
      </c>
      <c r="Z41" s="121" t="s">
        <v>42</v>
      </c>
      <c r="AA41" s="121" t="s">
        <v>36</v>
      </c>
      <c r="AB41" s="101"/>
      <c r="AC41" s="123"/>
    </row>
    <row r="42" spans="1:29" ht="18.75" customHeight="1" x14ac:dyDescent="0.25">
      <c r="A42" s="81"/>
      <c r="D42" s="95" t="s">
        <v>44</v>
      </c>
      <c r="E42" s="240">
        <f>Donnee_source!E33</f>
        <v>0</v>
      </c>
      <c r="F42" s="240">
        <f>Donnee_source!F33</f>
        <v>0</v>
      </c>
      <c r="H42" s="91">
        <f t="shared" si="3"/>
        <v>0</v>
      </c>
      <c r="I42" s="91">
        <f t="shared" si="3"/>
        <v>0</v>
      </c>
      <c r="J42" s="91">
        <f t="shared" si="3"/>
        <v>0</v>
      </c>
      <c r="K42" s="91">
        <f t="shared" si="3"/>
        <v>0</v>
      </c>
      <c r="N42" s="91">
        <f t="shared" si="2"/>
        <v>0</v>
      </c>
      <c r="O42" s="91">
        <f t="shared" si="2"/>
        <v>0</v>
      </c>
      <c r="P42" s="91">
        <f t="shared" si="2"/>
        <v>0</v>
      </c>
      <c r="Q42" s="91">
        <f t="shared" si="2"/>
        <v>0</v>
      </c>
      <c r="T42" s="120"/>
      <c r="U42" s="101"/>
      <c r="V42" s="101"/>
      <c r="W42" s="121" t="s">
        <v>41</v>
      </c>
      <c r="X42" s="167">
        <v>6</v>
      </c>
      <c r="Y42" s="167">
        <v>6</v>
      </c>
      <c r="Z42" s="121" t="s">
        <v>41</v>
      </c>
      <c r="AA42" s="101"/>
      <c r="AB42" s="101"/>
      <c r="AC42" s="123"/>
    </row>
    <row r="43" spans="1:29" ht="18.75" customHeight="1" x14ac:dyDescent="0.25">
      <c r="A43" s="81"/>
      <c r="D43" s="95" t="s">
        <v>45</v>
      </c>
      <c r="E43" s="240">
        <f>Donnee_source!E34</f>
        <v>0</v>
      </c>
      <c r="F43" s="240">
        <f>Donnee_source!F34</f>
        <v>0</v>
      </c>
      <c r="H43" s="91">
        <f t="shared" si="3"/>
        <v>0</v>
      </c>
      <c r="I43" s="91">
        <f t="shared" si="3"/>
        <v>0</v>
      </c>
      <c r="J43" s="91">
        <f t="shared" si="3"/>
        <v>0</v>
      </c>
      <c r="K43" s="91">
        <f t="shared" si="3"/>
        <v>0</v>
      </c>
      <c r="N43" s="91">
        <f t="shared" si="2"/>
        <v>0</v>
      </c>
      <c r="O43" s="91">
        <f t="shared" si="2"/>
        <v>0</v>
      </c>
      <c r="P43" s="91">
        <f t="shared" si="2"/>
        <v>0</v>
      </c>
      <c r="Q43" s="91">
        <f t="shared" si="2"/>
        <v>0</v>
      </c>
      <c r="T43" s="120"/>
      <c r="U43" s="101"/>
      <c r="V43" s="101"/>
      <c r="W43" s="121" t="s">
        <v>34</v>
      </c>
      <c r="X43" s="167">
        <v>5</v>
      </c>
      <c r="Y43" s="167">
        <v>5</v>
      </c>
      <c r="Z43" s="121" t="s">
        <v>34</v>
      </c>
      <c r="AA43" s="101"/>
      <c r="AB43" s="101"/>
      <c r="AC43" s="123"/>
    </row>
    <row r="44" spans="1:29" ht="18.75" customHeight="1" x14ac:dyDescent="0.25">
      <c r="A44" s="81"/>
      <c r="D44" s="95" t="s">
        <v>47</v>
      </c>
      <c r="E44" s="240">
        <f>Donnee_source!E35</f>
        <v>0</v>
      </c>
      <c r="F44" s="240">
        <f>Donnee_source!F35</f>
        <v>0</v>
      </c>
      <c r="H44" s="91">
        <f t="shared" si="3"/>
        <v>0</v>
      </c>
      <c r="I44" s="91">
        <f t="shared" si="3"/>
        <v>0</v>
      </c>
      <c r="J44" s="91">
        <f t="shared" si="3"/>
        <v>0</v>
      </c>
      <c r="K44" s="91">
        <f t="shared" si="3"/>
        <v>0</v>
      </c>
      <c r="N44" s="91">
        <f t="shared" si="2"/>
        <v>0</v>
      </c>
      <c r="O44" s="91">
        <f t="shared" si="2"/>
        <v>0</v>
      </c>
      <c r="P44" s="91">
        <f t="shared" si="2"/>
        <v>0</v>
      </c>
      <c r="Q44" s="91">
        <f t="shared" si="2"/>
        <v>0</v>
      </c>
      <c r="T44" s="120"/>
      <c r="U44" s="101"/>
      <c r="V44" s="121" t="s">
        <v>31</v>
      </c>
      <c r="W44" s="121" t="s">
        <v>33</v>
      </c>
      <c r="X44" s="167">
        <v>5</v>
      </c>
      <c r="Y44" s="167">
        <v>5</v>
      </c>
      <c r="Z44" s="121" t="s">
        <v>33</v>
      </c>
      <c r="AA44" s="121" t="s">
        <v>31</v>
      </c>
      <c r="AB44" s="101"/>
      <c r="AC44" s="123"/>
    </row>
    <row r="45" spans="1:29" ht="18.75" customHeight="1" x14ac:dyDescent="0.25">
      <c r="A45" s="81"/>
      <c r="D45" s="93" t="s">
        <v>48</v>
      </c>
      <c r="E45" s="240">
        <f>Donnee_source!E36</f>
        <v>0</v>
      </c>
      <c r="F45" s="240">
        <f>Donnee_source!F36</f>
        <v>0</v>
      </c>
      <c r="H45" s="91">
        <f t="shared" si="3"/>
        <v>0</v>
      </c>
      <c r="I45" s="91">
        <f t="shared" si="3"/>
        <v>0</v>
      </c>
      <c r="J45" s="91">
        <f t="shared" si="3"/>
        <v>0</v>
      </c>
      <c r="K45" s="91">
        <f t="shared" si="3"/>
        <v>0</v>
      </c>
      <c r="N45" s="91">
        <f t="shared" si="2"/>
        <v>0</v>
      </c>
      <c r="O45" s="91">
        <f t="shared" si="2"/>
        <v>0</v>
      </c>
      <c r="P45" s="91">
        <f t="shared" si="2"/>
        <v>0</v>
      </c>
      <c r="Q45" s="91">
        <f t="shared" si="2"/>
        <v>0</v>
      </c>
      <c r="T45" s="120"/>
      <c r="U45" s="101"/>
      <c r="V45" s="121" t="s">
        <v>28</v>
      </c>
      <c r="W45" s="121" t="s">
        <v>32</v>
      </c>
      <c r="X45" s="167">
        <v>5</v>
      </c>
      <c r="Y45" s="167">
        <v>5</v>
      </c>
      <c r="Z45" s="121" t="s">
        <v>32</v>
      </c>
      <c r="AA45" s="121" t="s">
        <v>28</v>
      </c>
      <c r="AB45" s="101"/>
      <c r="AC45" s="123"/>
    </row>
    <row r="46" spans="1:29" ht="18.75" customHeight="1" x14ac:dyDescent="0.25">
      <c r="A46" s="81"/>
      <c r="D46" s="95" t="s">
        <v>49</v>
      </c>
      <c r="E46" s="240">
        <f>Donnee_source!E37</f>
        <v>0</v>
      </c>
      <c r="F46" s="240">
        <f>Donnee_source!F37</f>
        <v>2</v>
      </c>
      <c r="H46" s="91">
        <f t="shared" si="3"/>
        <v>0</v>
      </c>
      <c r="I46" s="91">
        <f t="shared" si="3"/>
        <v>0</v>
      </c>
      <c r="J46" s="91">
        <f t="shared" si="3"/>
        <v>0</v>
      </c>
      <c r="K46" s="91">
        <f t="shared" si="3"/>
        <v>0</v>
      </c>
      <c r="N46" s="91">
        <f t="shared" si="2"/>
        <v>0</v>
      </c>
      <c r="O46" s="91">
        <f t="shared" si="2"/>
        <v>0</v>
      </c>
      <c r="P46" s="91">
        <f t="shared" si="2"/>
        <v>20</v>
      </c>
      <c r="Q46" s="91">
        <f t="shared" si="2"/>
        <v>0</v>
      </c>
      <c r="T46" s="120"/>
      <c r="U46" s="121" t="s">
        <v>25</v>
      </c>
      <c r="V46" s="121" t="s">
        <v>27</v>
      </c>
      <c r="W46" s="121" t="s">
        <v>30</v>
      </c>
      <c r="X46" s="167">
        <v>5</v>
      </c>
      <c r="Y46" s="167">
        <v>5</v>
      </c>
      <c r="Z46" s="121" t="s">
        <v>30</v>
      </c>
      <c r="AA46" s="121" t="s">
        <v>27</v>
      </c>
      <c r="AB46" s="121" t="s">
        <v>25</v>
      </c>
      <c r="AC46" s="123"/>
    </row>
    <row r="47" spans="1:29" ht="18.75" customHeight="1" x14ac:dyDescent="0.25">
      <c r="A47" s="81"/>
      <c r="D47" s="95" t="s">
        <v>50</v>
      </c>
      <c r="E47" s="240">
        <f>Donnee_source!E38</f>
        <v>0</v>
      </c>
      <c r="F47" s="240">
        <f>Donnee_source!F38</f>
        <v>8</v>
      </c>
      <c r="H47" s="91">
        <f t="shared" si="3"/>
        <v>0</v>
      </c>
      <c r="I47" s="91">
        <f t="shared" si="3"/>
        <v>0</v>
      </c>
      <c r="J47" s="240">
        <f t="shared" si="3"/>
        <v>0</v>
      </c>
      <c r="K47" s="91">
        <f t="shared" si="3"/>
        <v>0</v>
      </c>
      <c r="N47" s="91">
        <f t="shared" si="2"/>
        <v>0</v>
      </c>
      <c r="O47" s="91">
        <f t="shared" si="2"/>
        <v>0</v>
      </c>
      <c r="P47" s="91">
        <f t="shared" si="2"/>
        <v>0</v>
      </c>
      <c r="Q47" s="91">
        <f t="shared" si="2"/>
        <v>0</v>
      </c>
      <c r="T47" s="120"/>
      <c r="U47" s="121" t="s">
        <v>23</v>
      </c>
      <c r="V47" s="121" t="s">
        <v>22</v>
      </c>
      <c r="W47" s="121" t="s">
        <v>24</v>
      </c>
      <c r="X47" s="167">
        <v>3</v>
      </c>
      <c r="Y47" s="167">
        <v>3</v>
      </c>
      <c r="Z47" s="121" t="s">
        <v>24</v>
      </c>
      <c r="AA47" s="121" t="s">
        <v>22</v>
      </c>
      <c r="AB47" s="121" t="s">
        <v>23</v>
      </c>
      <c r="AC47" s="123"/>
    </row>
    <row r="48" spans="1:29" ht="18.75" customHeight="1" x14ac:dyDescent="0.25">
      <c r="A48" s="81"/>
      <c r="D48" s="95" t="s">
        <v>51</v>
      </c>
      <c r="E48" s="240">
        <f>Donnee_source!E39</f>
        <v>0</v>
      </c>
      <c r="F48" s="240">
        <f>Donnee_source!F39</f>
        <v>0</v>
      </c>
      <c r="H48" s="91">
        <f t="shared" si="3"/>
        <v>0</v>
      </c>
      <c r="I48" s="91">
        <f t="shared" si="3"/>
        <v>0</v>
      </c>
      <c r="J48" s="91">
        <f t="shared" si="3"/>
        <v>0</v>
      </c>
      <c r="K48" s="91">
        <f t="shared" si="3"/>
        <v>0</v>
      </c>
      <c r="N48" s="91">
        <f t="shared" si="2"/>
        <v>12</v>
      </c>
      <c r="O48" s="91">
        <f t="shared" si="2"/>
        <v>1</v>
      </c>
      <c r="P48" s="91">
        <f t="shared" si="2"/>
        <v>0</v>
      </c>
      <c r="Q48" s="91">
        <f t="shared" si="2"/>
        <v>0</v>
      </c>
      <c r="T48" s="120"/>
      <c r="U48" s="101"/>
      <c r="V48" s="121" t="s">
        <v>19</v>
      </c>
      <c r="W48" s="121" t="s">
        <v>20</v>
      </c>
      <c r="X48" s="167">
        <v>2</v>
      </c>
      <c r="Y48" s="167">
        <v>2</v>
      </c>
      <c r="Z48" s="121" t="s">
        <v>20</v>
      </c>
      <c r="AA48" s="121" t="s">
        <v>19</v>
      </c>
      <c r="AB48" s="101"/>
      <c r="AC48" s="123"/>
    </row>
    <row r="49" spans="1:29" ht="18.75" customHeight="1" x14ac:dyDescent="0.25">
      <c r="A49" s="81"/>
      <c r="D49" s="95" t="s">
        <v>52</v>
      </c>
      <c r="E49" s="240">
        <f>Donnee_source!E40</f>
        <v>0</v>
      </c>
      <c r="F49" s="240">
        <f>Donnee_source!F40</f>
        <v>0</v>
      </c>
      <c r="H49" s="91">
        <f t="shared" si="3"/>
        <v>0</v>
      </c>
      <c r="I49" s="91">
        <f t="shared" si="3"/>
        <v>0</v>
      </c>
      <c r="J49" s="91">
        <f t="shared" si="3"/>
        <v>0</v>
      </c>
      <c r="K49" s="91">
        <f t="shared" si="3"/>
        <v>1</v>
      </c>
      <c r="N49" s="91">
        <f t="shared" si="2"/>
        <v>0</v>
      </c>
      <c r="O49" s="91">
        <f t="shared" si="2"/>
        <v>0</v>
      </c>
      <c r="P49" s="91">
        <f t="shared" si="2"/>
        <v>0</v>
      </c>
      <c r="Q49" s="91">
        <f t="shared" si="2"/>
        <v>0</v>
      </c>
      <c r="T49" s="120"/>
      <c r="U49" s="101"/>
      <c r="V49" s="101"/>
      <c r="W49" s="121" t="s">
        <v>18</v>
      </c>
      <c r="X49" s="167">
        <v>2</v>
      </c>
      <c r="Y49" s="167">
        <v>2</v>
      </c>
      <c r="Z49" s="121" t="s">
        <v>18</v>
      </c>
      <c r="AA49" s="101"/>
      <c r="AB49" s="101"/>
      <c r="AC49" s="123"/>
    </row>
    <row r="50" spans="1:29" ht="18.75" customHeight="1" x14ac:dyDescent="0.25">
      <c r="A50" s="81"/>
      <c r="D50" s="95" t="s">
        <v>53</v>
      </c>
      <c r="E50" s="240">
        <f>Donnee_source!E41</f>
        <v>0</v>
      </c>
      <c r="F50" s="240">
        <f>Donnee_source!F41</f>
        <v>10</v>
      </c>
      <c r="H50" s="91">
        <f t="shared" si="3"/>
        <v>0</v>
      </c>
      <c r="I50" s="91">
        <f t="shared" si="3"/>
        <v>0</v>
      </c>
      <c r="J50" s="91">
        <f t="shared" si="3"/>
        <v>0</v>
      </c>
      <c r="K50" s="91">
        <f t="shared" si="3"/>
        <v>16</v>
      </c>
      <c r="N50" s="91">
        <f t="shared" si="2"/>
        <v>9</v>
      </c>
      <c r="O50" s="91">
        <f t="shared" si="2"/>
        <v>1</v>
      </c>
      <c r="P50" s="91">
        <f t="shared" si="2"/>
        <v>0</v>
      </c>
      <c r="Q50" s="91">
        <f t="shared" si="2"/>
        <v>0</v>
      </c>
      <c r="T50" s="120"/>
      <c r="U50" s="101"/>
      <c r="V50" s="121" t="s">
        <v>15</v>
      </c>
      <c r="W50" s="121" t="s">
        <v>16</v>
      </c>
      <c r="X50" s="167">
        <v>1</v>
      </c>
      <c r="Y50" s="167">
        <v>1</v>
      </c>
      <c r="Z50" s="121" t="s">
        <v>16</v>
      </c>
      <c r="AA50" s="121" t="s">
        <v>15</v>
      </c>
      <c r="AB50" s="101"/>
      <c r="AC50" s="123"/>
    </row>
    <row r="51" spans="1:29" ht="18.75" customHeight="1" x14ac:dyDescent="0.25">
      <c r="A51" s="81"/>
      <c r="D51" s="95" t="s">
        <v>54</v>
      </c>
      <c r="E51" s="240">
        <f>Donnee_source!E42</f>
        <v>0</v>
      </c>
      <c r="F51" s="240">
        <f>Donnee_source!F42</f>
        <v>11</v>
      </c>
      <c r="H51" s="91">
        <f t="shared" si="3"/>
        <v>0</v>
      </c>
      <c r="I51" s="91">
        <f t="shared" si="3"/>
        <v>0</v>
      </c>
      <c r="J51" s="91">
        <f t="shared" si="3"/>
        <v>0</v>
      </c>
      <c r="K51" s="91">
        <f t="shared" si="3"/>
        <v>1</v>
      </c>
      <c r="N51" s="91">
        <f t="shared" si="2"/>
        <v>1</v>
      </c>
      <c r="O51" s="91">
        <f t="shared" si="2"/>
        <v>0</v>
      </c>
      <c r="P51" s="91">
        <f t="shared" si="2"/>
        <v>2</v>
      </c>
      <c r="Q51" s="91">
        <f t="shared" si="2"/>
        <v>0</v>
      </c>
      <c r="T51" s="120"/>
      <c r="U51" s="121" t="s">
        <v>9</v>
      </c>
      <c r="V51" s="121" t="s">
        <v>11</v>
      </c>
      <c r="W51" s="121" t="s">
        <v>14</v>
      </c>
      <c r="X51" s="167">
        <v>1</v>
      </c>
      <c r="Y51" s="167">
        <v>1</v>
      </c>
      <c r="Z51" s="121" t="s">
        <v>14</v>
      </c>
      <c r="AA51" s="121" t="s">
        <v>11</v>
      </c>
      <c r="AB51" s="121" t="s">
        <v>9</v>
      </c>
      <c r="AC51" s="123"/>
    </row>
    <row r="52" spans="1:29" ht="18.75" customHeight="1" thickBot="1" x14ac:dyDescent="0.3">
      <c r="A52" s="81"/>
      <c r="D52" s="95" t="s">
        <v>55</v>
      </c>
      <c r="E52" s="240">
        <f>Donnee_source!E43</f>
        <v>0</v>
      </c>
      <c r="F52" s="240">
        <f>Donnee_source!F43</f>
        <v>0</v>
      </c>
      <c r="H52" s="240">
        <f>IFERROR(VLOOKUP(T52,$D:$F,2,FALSE),0)</f>
        <v>0</v>
      </c>
      <c r="I52" s="240">
        <f>IFERROR(VLOOKUP(U52,$D:$F,2,FALSE),0)</f>
        <v>0</v>
      </c>
      <c r="J52" s="240">
        <f>IFERROR(VLOOKUP(V52,$D:$F,2,FALSE),0)</f>
        <v>0</v>
      </c>
      <c r="K52" s="240">
        <f>IFERROR(VLOOKUP(W52,$D:$F,2,FALSE),0)</f>
        <v>0</v>
      </c>
      <c r="N52" s="240">
        <f>IFERROR(VLOOKUP(Z52,$D:$F,3,FALSE),0)</f>
        <v>0</v>
      </c>
      <c r="O52" s="240">
        <f>IFERROR(VLOOKUP(AA52,$D:$F,3,FALSE),0)</f>
        <v>0</v>
      </c>
      <c r="P52" s="240">
        <f>IFERROR(VLOOKUP(AB52,$D:$F,3,FALSE),0)</f>
        <v>0</v>
      </c>
      <c r="Q52" s="240">
        <f>IFERROR(VLOOKUP(AC52,$D:$F,3,FALSE),0)</f>
        <v>0</v>
      </c>
      <c r="T52" s="127" t="s">
        <v>6</v>
      </c>
      <c r="U52" s="128" t="s">
        <v>8</v>
      </c>
      <c r="V52" s="128" t="s">
        <v>12</v>
      </c>
      <c r="W52" s="128" t="s">
        <v>13</v>
      </c>
      <c r="X52" s="167">
        <v>1</v>
      </c>
      <c r="Y52" s="167">
        <v>1</v>
      </c>
      <c r="Z52" s="128" t="s">
        <v>13</v>
      </c>
      <c r="AA52" s="128" t="s">
        <v>12</v>
      </c>
      <c r="AB52" s="128" t="s">
        <v>8</v>
      </c>
      <c r="AC52" s="130" t="s">
        <v>6</v>
      </c>
    </row>
    <row r="53" spans="1:29" ht="32.25" thickTop="1" x14ac:dyDescent="0.25">
      <c r="A53" s="81"/>
      <c r="D53" s="95" t="s">
        <v>56</v>
      </c>
      <c r="E53" s="240">
        <f>Donnee_source!E44</f>
        <v>0</v>
      </c>
      <c r="F53" s="240">
        <f>Donnee_source!F44</f>
        <v>0</v>
      </c>
      <c r="T53" s="101"/>
      <c r="U53" s="101"/>
      <c r="V53" s="101"/>
      <c r="W53" s="101"/>
      <c r="X53" s="101"/>
      <c r="Y53" s="101"/>
      <c r="Z53" s="102"/>
      <c r="AA53" s="101"/>
      <c r="AB53" s="101"/>
      <c r="AC53" s="101"/>
    </row>
    <row r="54" spans="1:29" ht="31.5" x14ac:dyDescent="0.25">
      <c r="A54" s="81"/>
      <c r="C54" t="s">
        <v>356</v>
      </c>
      <c r="D54" s="95" t="s">
        <v>57</v>
      </c>
      <c r="E54" s="240">
        <f>Donnee_source!E45</f>
        <v>0</v>
      </c>
      <c r="F54" s="240">
        <f>Donnee_source!F45</f>
        <v>0</v>
      </c>
      <c r="T54" s="101"/>
      <c r="U54" s="101"/>
      <c r="V54" s="101"/>
      <c r="W54" s="101"/>
      <c r="X54" s="101"/>
      <c r="Y54" s="101"/>
      <c r="Z54" s="102"/>
      <c r="AA54" s="101"/>
      <c r="AB54" s="101"/>
      <c r="AC54" s="101"/>
    </row>
    <row r="55" spans="1:29" ht="14.25" customHeight="1" x14ac:dyDescent="0.25">
      <c r="A55" s="81"/>
      <c r="D55" s="95" t="s">
        <v>59</v>
      </c>
      <c r="E55" s="240">
        <f>Donnee_source!E46</f>
        <v>0</v>
      </c>
      <c r="F55" s="240">
        <f>Donnee_source!F46</f>
        <v>0</v>
      </c>
      <c r="T55" s="121"/>
      <c r="U55" s="101"/>
      <c r="V55" s="101"/>
      <c r="W55" s="101"/>
      <c r="X55" s="101"/>
      <c r="Y55" s="101"/>
      <c r="Z55" s="102"/>
      <c r="AA55" s="101"/>
      <c r="AB55" s="101"/>
      <c r="AC55" s="121"/>
    </row>
    <row r="56" spans="1:29" ht="14.25" customHeight="1" x14ac:dyDescent="0.25">
      <c r="A56" s="81"/>
      <c r="D56" s="95" t="s">
        <v>60</v>
      </c>
      <c r="E56" s="240">
        <f>Donnee_source!E47</f>
        <v>0</v>
      </c>
      <c r="F56" s="240">
        <f>Donnee_source!F47</f>
        <v>0</v>
      </c>
      <c r="T56" s="121"/>
      <c r="U56" s="101"/>
      <c r="V56" s="101"/>
      <c r="W56" s="101"/>
      <c r="X56" s="101"/>
      <c r="Y56" s="101"/>
      <c r="Z56" s="102"/>
      <c r="AA56" s="101"/>
      <c r="AB56" s="101"/>
      <c r="AC56" s="121"/>
    </row>
    <row r="57" spans="1:29" ht="14.25" customHeight="1" x14ac:dyDescent="0.25">
      <c r="A57" s="81"/>
      <c r="D57" s="95" t="s">
        <v>61</v>
      </c>
      <c r="E57" s="240">
        <f>Donnee_source!E48</f>
        <v>0</v>
      </c>
      <c r="F57" s="240">
        <f>Donnee_source!F48</f>
        <v>0</v>
      </c>
      <c r="T57" s="121"/>
      <c r="AC57" s="121"/>
    </row>
    <row r="58" spans="1:29" ht="14.25" customHeight="1" x14ac:dyDescent="0.25">
      <c r="A58" s="81"/>
      <c r="D58" s="95" t="s">
        <v>62</v>
      </c>
      <c r="E58" s="240">
        <f>Donnee_source!E49</f>
        <v>0</v>
      </c>
      <c r="F58" s="240">
        <f>Donnee_source!F49</f>
        <v>0</v>
      </c>
      <c r="T58" s="121"/>
      <c r="AC58" s="121"/>
    </row>
    <row r="59" spans="1:29" ht="14.25" customHeight="1" x14ac:dyDescent="0.25">
      <c r="A59" s="81"/>
      <c r="D59" s="95" t="s">
        <v>63</v>
      </c>
      <c r="E59" s="240">
        <f>Donnee_source!E50</f>
        <v>0</v>
      </c>
      <c r="F59" s="240">
        <f>Donnee_source!F50</f>
        <v>0</v>
      </c>
      <c r="T59" s="121"/>
      <c r="AC59" s="121"/>
    </row>
    <row r="60" spans="1:29" ht="14.25" customHeight="1" x14ac:dyDescent="0.25">
      <c r="A60" s="81"/>
      <c r="D60" s="95" t="s">
        <v>64</v>
      </c>
      <c r="E60" s="240">
        <f>Donnee_source!E51</f>
        <v>0</v>
      </c>
      <c r="F60" s="240">
        <f>Donnee_source!F51</f>
        <v>0</v>
      </c>
      <c r="T60" s="121"/>
      <c r="AC60" s="121"/>
    </row>
    <row r="61" spans="1:29" ht="14.25" customHeight="1" x14ac:dyDescent="0.25">
      <c r="A61" s="81"/>
      <c r="D61" s="95" t="s">
        <v>65</v>
      </c>
      <c r="E61" s="240">
        <f>Donnee_source!E52</f>
        <v>-14</v>
      </c>
      <c r="F61" s="240">
        <f>Donnee_source!F52</f>
        <v>-8</v>
      </c>
      <c r="T61" s="121"/>
      <c r="AC61" s="121"/>
    </row>
    <row r="62" spans="1:29" ht="14.25" customHeight="1" x14ac:dyDescent="0.25">
      <c r="A62" s="81"/>
      <c r="D62" s="95" t="s">
        <v>66</v>
      </c>
      <c r="E62" s="240">
        <f>Donnee_source!E53</f>
        <v>0</v>
      </c>
      <c r="F62" s="240">
        <f>Donnee_source!F53</f>
        <v>0</v>
      </c>
      <c r="T62" s="121"/>
      <c r="AC62" s="121"/>
    </row>
    <row r="63" spans="1:29" ht="14.25" customHeight="1" x14ac:dyDescent="0.25">
      <c r="A63" s="81"/>
      <c r="D63" s="95" t="s">
        <v>67</v>
      </c>
      <c r="E63" s="240">
        <f>Donnee_source!E54</f>
        <v>0</v>
      </c>
      <c r="F63" s="240">
        <f>Donnee_source!F54</f>
        <v>0</v>
      </c>
      <c r="T63" s="121"/>
      <c r="AC63" s="121"/>
    </row>
    <row r="64" spans="1:29" ht="14.25" customHeight="1" x14ac:dyDescent="0.25">
      <c r="A64" s="81"/>
      <c r="D64" s="95" t="s">
        <v>69</v>
      </c>
      <c r="E64" s="240">
        <f>Donnee_source!E55</f>
        <v>-4</v>
      </c>
      <c r="F64" s="240">
        <f>Donnee_source!F55</f>
        <v>0</v>
      </c>
      <c r="T64" s="121"/>
      <c r="AC64" s="121"/>
    </row>
    <row r="65" spans="1:29" ht="14.25" customHeight="1" x14ac:dyDescent="0.25">
      <c r="A65" s="81"/>
      <c r="D65" s="95" t="s">
        <v>70</v>
      </c>
      <c r="E65" s="240">
        <f>Donnee_source!E56</f>
        <v>0</v>
      </c>
      <c r="F65" s="240">
        <f>Donnee_source!F56</f>
        <v>11</v>
      </c>
      <c r="T65" s="121"/>
      <c r="AC65" s="121"/>
    </row>
    <row r="66" spans="1:29" ht="14.25" customHeight="1" x14ac:dyDescent="0.25">
      <c r="A66" s="81"/>
      <c r="D66" s="95" t="s">
        <v>71</v>
      </c>
      <c r="E66" s="240">
        <f>Donnee_source!E57</f>
        <v>0</v>
      </c>
      <c r="F66" s="240">
        <f>Donnee_source!F57</f>
        <v>0</v>
      </c>
      <c r="T66" s="121"/>
      <c r="AC66" s="121"/>
    </row>
    <row r="67" spans="1:29" ht="14.25" customHeight="1" x14ac:dyDescent="0.25">
      <c r="A67" s="81"/>
      <c r="D67" s="95" t="s">
        <v>72</v>
      </c>
      <c r="E67" s="240">
        <f>Donnee_source!E58</f>
        <v>0</v>
      </c>
      <c r="F67" s="240">
        <f>Donnee_source!F58</f>
        <v>0</v>
      </c>
      <c r="T67" s="121"/>
      <c r="AC67" s="121"/>
    </row>
    <row r="68" spans="1:29" ht="14.25" customHeight="1" x14ac:dyDescent="0.25">
      <c r="A68" s="81"/>
      <c r="D68" s="95" t="s">
        <v>73</v>
      </c>
      <c r="E68" s="240">
        <f>Donnee_source!E59</f>
        <v>0</v>
      </c>
      <c r="F68" s="240">
        <f>Donnee_source!F59</f>
        <v>0</v>
      </c>
      <c r="T68" s="121"/>
      <c r="AC68" s="121"/>
    </row>
    <row r="69" spans="1:29" ht="14.25" customHeight="1" x14ac:dyDescent="0.25">
      <c r="A69" s="81"/>
      <c r="D69" s="95" t="s">
        <v>74</v>
      </c>
      <c r="E69" s="240">
        <f>Donnee_source!E60</f>
        <v>0</v>
      </c>
      <c r="F69" s="240">
        <f>Donnee_source!F60</f>
        <v>0</v>
      </c>
      <c r="T69" s="121"/>
      <c r="AC69" s="121"/>
    </row>
    <row r="70" spans="1:29" ht="14.25" customHeight="1" x14ac:dyDescent="0.25">
      <c r="A70" s="81"/>
      <c r="D70" s="95" t="s">
        <v>75</v>
      </c>
      <c r="E70" s="240">
        <f>Donnee_source!E61</f>
        <v>8</v>
      </c>
      <c r="F70" s="240">
        <f>Donnee_source!F61</f>
        <v>4</v>
      </c>
      <c r="T70" s="121"/>
      <c r="AC70" s="121"/>
    </row>
    <row r="71" spans="1:29" ht="14.25" customHeight="1" x14ac:dyDescent="0.25">
      <c r="A71" s="81"/>
      <c r="D71" s="95" t="s">
        <v>76</v>
      </c>
      <c r="E71" s="240">
        <f>Donnee_source!E62</f>
        <v>0</v>
      </c>
      <c r="F71" s="240">
        <f>Donnee_source!F62</f>
        <v>0</v>
      </c>
      <c r="T71" s="121"/>
      <c r="AC71" s="121"/>
    </row>
    <row r="72" spans="1:29" ht="14.25" customHeight="1" x14ac:dyDescent="0.25">
      <c r="A72" s="81"/>
      <c r="D72" s="95" t="s">
        <v>77</v>
      </c>
      <c r="E72" s="240">
        <f>Donnee_source!E63</f>
        <v>0</v>
      </c>
      <c r="F72" s="240">
        <f>Donnee_source!F63</f>
        <v>0</v>
      </c>
      <c r="T72" s="121"/>
      <c r="AC72" s="121"/>
    </row>
    <row r="73" spans="1:29" ht="14.25" customHeight="1" x14ac:dyDescent="0.25">
      <c r="A73" s="81"/>
      <c r="D73" s="95" t="s">
        <v>79</v>
      </c>
      <c r="E73" s="240">
        <f>Donnee_source!E64</f>
        <v>-11</v>
      </c>
      <c r="F73" s="240">
        <f>Donnee_source!F64</f>
        <v>0</v>
      </c>
      <c r="T73" s="121"/>
      <c r="AC73" s="121"/>
    </row>
    <row r="74" spans="1:29" ht="14.25" customHeight="1" x14ac:dyDescent="0.25">
      <c r="A74" s="81"/>
      <c r="D74" s="95" t="s">
        <v>80</v>
      </c>
      <c r="E74" s="240">
        <f>Donnee_source!E65</f>
        <v>0</v>
      </c>
      <c r="F74" s="240">
        <f>Donnee_source!F65</f>
        <v>0</v>
      </c>
      <c r="T74" s="121"/>
      <c r="AC74" s="121"/>
    </row>
    <row r="75" spans="1:29" ht="14.25" customHeight="1" x14ac:dyDescent="0.25">
      <c r="A75" s="81"/>
      <c r="D75" s="95" t="s">
        <v>81</v>
      </c>
      <c r="E75" s="240">
        <f>Donnee_source!E66</f>
        <v>0</v>
      </c>
      <c r="F75" s="240">
        <f>Donnee_source!F66</f>
        <v>0</v>
      </c>
      <c r="T75" s="121"/>
      <c r="AC75" s="121"/>
    </row>
    <row r="76" spans="1:29" ht="14.25" customHeight="1" x14ac:dyDescent="0.25">
      <c r="A76" s="81"/>
      <c r="D76" s="95" t="s">
        <v>82</v>
      </c>
      <c r="E76" s="240">
        <f>Donnee_source!E67</f>
        <v>0</v>
      </c>
      <c r="F76" s="240">
        <f>Donnee_source!F67</f>
        <v>0</v>
      </c>
      <c r="T76" s="121"/>
      <c r="AC76" s="121"/>
    </row>
    <row r="77" spans="1:29" ht="14.25" customHeight="1" x14ac:dyDescent="0.25">
      <c r="A77" s="81"/>
      <c r="D77" s="95" t="s">
        <v>83</v>
      </c>
      <c r="E77" s="240">
        <f>Donnee_source!E68</f>
        <v>0</v>
      </c>
      <c r="F77" s="240">
        <f>Donnee_source!F68</f>
        <v>0</v>
      </c>
      <c r="T77" s="121"/>
      <c r="AC77" s="121"/>
    </row>
    <row r="78" spans="1:29" ht="14.25" customHeight="1" x14ac:dyDescent="0.25">
      <c r="A78" s="81"/>
      <c r="D78" s="95" t="s">
        <v>84</v>
      </c>
      <c r="E78" s="240">
        <f>Donnee_source!E69</f>
        <v>0</v>
      </c>
      <c r="F78" s="240">
        <f>Donnee_source!F69</f>
        <v>0</v>
      </c>
      <c r="T78" s="121"/>
      <c r="AC78" s="121"/>
    </row>
    <row r="79" spans="1:29" ht="14.25" customHeight="1" x14ac:dyDescent="0.25">
      <c r="A79" s="81"/>
      <c r="D79" s="95" t="s">
        <v>85</v>
      </c>
      <c r="E79" s="240">
        <f>Donnee_source!E70</f>
        <v>0</v>
      </c>
      <c r="F79" s="240">
        <f>Donnee_source!F70</f>
        <v>0</v>
      </c>
      <c r="T79" s="121"/>
      <c r="AC79" s="121"/>
    </row>
    <row r="80" spans="1:29" ht="14.25" customHeight="1" x14ac:dyDescent="0.25">
      <c r="A80" s="81"/>
      <c r="D80" s="95" t="s">
        <v>86</v>
      </c>
      <c r="E80" s="240">
        <f>Donnee_source!E71</f>
        <v>0</v>
      </c>
      <c r="F80" s="240">
        <f>Donnee_source!F71</f>
        <v>0</v>
      </c>
      <c r="T80" s="121"/>
      <c r="AC80" s="121"/>
    </row>
    <row r="81" spans="1:29" ht="14.25" customHeight="1" x14ac:dyDescent="0.25">
      <c r="A81" s="81"/>
      <c r="D81" s="95" t="s">
        <v>87</v>
      </c>
      <c r="E81" s="240">
        <f>Donnee_source!E72</f>
        <v>0</v>
      </c>
      <c r="F81" s="240">
        <f>Donnee_source!F72</f>
        <v>5</v>
      </c>
      <c r="T81" s="121"/>
      <c r="AC81" s="121"/>
    </row>
    <row r="82" spans="1:29" ht="14.25" customHeight="1" x14ac:dyDescent="0.25">
      <c r="A82" s="81"/>
      <c r="D82" s="95" t="s">
        <v>89</v>
      </c>
      <c r="E82" s="240">
        <f>Donnee_source!E73</f>
        <v>-6</v>
      </c>
      <c r="F82" s="240">
        <f>Donnee_source!F73</f>
        <v>0</v>
      </c>
      <c r="T82" s="121"/>
      <c r="AC82" s="121"/>
    </row>
    <row r="83" spans="1:29" ht="14.25" customHeight="1" x14ac:dyDescent="0.25">
      <c r="A83" s="81"/>
      <c r="D83" s="95" t="s">
        <v>90</v>
      </c>
      <c r="E83" s="240">
        <f>Donnee_source!E74</f>
        <v>0</v>
      </c>
      <c r="F83" s="240">
        <f>Donnee_source!F74</f>
        <v>0</v>
      </c>
      <c r="T83" s="121"/>
      <c r="AC83" s="121"/>
    </row>
    <row r="84" spans="1:29" ht="14.25" customHeight="1" x14ac:dyDescent="0.25">
      <c r="A84" s="81"/>
      <c r="D84" s="95" t="s">
        <v>91</v>
      </c>
      <c r="E84" s="240">
        <f>Donnee_source!E75</f>
        <v>0</v>
      </c>
      <c r="F84" s="240">
        <f>Donnee_source!F75</f>
        <v>-14</v>
      </c>
      <c r="T84" s="121"/>
      <c r="AC84" s="121"/>
    </row>
    <row r="85" spans="1:29" ht="14.25" customHeight="1" x14ac:dyDescent="0.25">
      <c r="A85" s="81"/>
      <c r="D85" s="95" t="s">
        <v>92</v>
      </c>
      <c r="E85" s="240">
        <f>Donnee_source!E76</f>
        <v>0</v>
      </c>
      <c r="F85" s="240">
        <f>Donnee_source!F76</f>
        <v>0</v>
      </c>
      <c r="T85" s="121"/>
      <c r="AC85" s="121"/>
    </row>
    <row r="86" spans="1:29" ht="14.25" customHeight="1" x14ac:dyDescent="0.25">
      <c r="A86" s="81"/>
      <c r="D86" s="95" t="s">
        <v>93</v>
      </c>
      <c r="E86" s="240">
        <f>Donnee_source!E77</f>
        <v>0</v>
      </c>
      <c r="F86" s="240">
        <f>Donnee_source!F77</f>
        <v>0</v>
      </c>
      <c r="T86" s="121"/>
      <c r="AC86" s="121"/>
    </row>
    <row r="87" spans="1:29" ht="14.25" customHeight="1" x14ac:dyDescent="0.25">
      <c r="A87" s="81"/>
      <c r="D87" s="95" t="s">
        <v>94</v>
      </c>
      <c r="E87" s="240">
        <f>Donnee_source!E78</f>
        <v>0</v>
      </c>
      <c r="F87" s="240">
        <f>Donnee_source!F78</f>
        <v>0</v>
      </c>
      <c r="T87" s="121"/>
      <c r="AC87" s="121"/>
    </row>
    <row r="88" spans="1:29" ht="14.25" customHeight="1" x14ac:dyDescent="0.25">
      <c r="A88" s="81"/>
      <c r="D88" s="95" t="s">
        <v>96</v>
      </c>
      <c r="E88" s="240">
        <f>Donnee_source!E79</f>
        <v>0</v>
      </c>
      <c r="F88" s="240">
        <f>Donnee_source!F79</f>
        <v>3</v>
      </c>
      <c r="T88" s="121"/>
      <c r="AC88" s="121"/>
    </row>
    <row r="89" spans="1:29" ht="14.25" customHeight="1" x14ac:dyDescent="0.25">
      <c r="A89" s="81"/>
      <c r="D89" s="95" t="s">
        <v>97</v>
      </c>
      <c r="E89" s="240">
        <f>Donnee_source!E80</f>
        <v>0</v>
      </c>
      <c r="F89" s="240">
        <f>Donnee_source!F80</f>
        <v>5</v>
      </c>
      <c r="T89" s="121"/>
      <c r="AC89" s="121"/>
    </row>
    <row r="90" spans="1:29" ht="14.25" customHeight="1" x14ac:dyDescent="0.25">
      <c r="A90" s="81"/>
      <c r="D90" s="95" t="s">
        <v>98</v>
      </c>
      <c r="E90" s="240">
        <f>Donnee_source!E81</f>
        <v>-6</v>
      </c>
      <c r="F90" s="240">
        <f>Donnee_source!F81</f>
        <v>0</v>
      </c>
      <c r="T90" s="121"/>
      <c r="AC90" s="121"/>
    </row>
    <row r="91" spans="1:29" ht="14.25" customHeight="1" x14ac:dyDescent="0.25">
      <c r="A91" s="81"/>
      <c r="D91" s="95" t="s">
        <v>99</v>
      </c>
      <c r="E91" s="240">
        <f>Donnee_source!E82</f>
        <v>0</v>
      </c>
      <c r="F91" s="240">
        <f>Donnee_source!F82</f>
        <v>0</v>
      </c>
      <c r="T91" s="121"/>
      <c r="AC91" s="121"/>
    </row>
    <row r="92" spans="1:29" ht="14.25" customHeight="1" x14ac:dyDescent="0.25">
      <c r="A92" s="81"/>
      <c r="D92" s="95" t="s">
        <v>100</v>
      </c>
      <c r="E92" s="240">
        <f>Donnee_source!E83</f>
        <v>0</v>
      </c>
      <c r="F92" s="240">
        <f>Donnee_source!F83</f>
        <v>0</v>
      </c>
      <c r="T92" s="121"/>
      <c r="AC92" s="121"/>
    </row>
    <row r="93" spans="1:29" ht="14.25" customHeight="1" x14ac:dyDescent="0.25">
      <c r="A93" s="81"/>
      <c r="D93" s="95" t="s">
        <v>101</v>
      </c>
      <c r="E93" s="240">
        <f>Donnee_source!E84</f>
        <v>0</v>
      </c>
      <c r="F93" s="240">
        <f>Donnee_source!F84</f>
        <v>0</v>
      </c>
      <c r="T93" s="121"/>
      <c r="AC93" s="121"/>
    </row>
    <row r="94" spans="1:29" ht="14.25" customHeight="1" x14ac:dyDescent="0.25">
      <c r="A94" s="81"/>
      <c r="D94" s="95" t="s">
        <v>102</v>
      </c>
      <c r="E94" s="240">
        <f>Donnee_source!E85</f>
        <v>0</v>
      </c>
      <c r="F94" s="240">
        <f>Donnee_source!F85</f>
        <v>4</v>
      </c>
      <c r="T94" s="121"/>
      <c r="AC94" s="121"/>
    </row>
    <row r="95" spans="1:29" ht="14.25" customHeight="1" x14ac:dyDescent="0.25">
      <c r="A95" s="81"/>
      <c r="D95" s="95" t="s">
        <v>103</v>
      </c>
      <c r="E95" s="240">
        <f>Donnee_source!E86</f>
        <v>0</v>
      </c>
      <c r="F95" s="240">
        <f>Donnee_source!F86</f>
        <v>0</v>
      </c>
      <c r="T95" s="121"/>
      <c r="AC95" s="121"/>
    </row>
    <row r="96" spans="1:29" ht="14.25" customHeight="1" thickBot="1" x14ac:dyDescent="0.3">
      <c r="A96" s="81"/>
      <c r="D96" s="95" t="s">
        <v>104</v>
      </c>
      <c r="E96" s="240">
        <f>Donnee_source!E87</f>
        <v>0</v>
      </c>
      <c r="F96" s="240">
        <f>Donnee_source!F87</f>
        <v>0</v>
      </c>
      <c r="T96" s="128"/>
      <c r="AC96" s="128"/>
    </row>
    <row r="97" spans="1:6" ht="14.25" customHeight="1" thickTop="1" x14ac:dyDescent="0.25">
      <c r="A97" s="81"/>
      <c r="D97" s="95" t="s">
        <v>105</v>
      </c>
      <c r="E97" s="240">
        <f>Donnee_source!E88</f>
        <v>-15</v>
      </c>
      <c r="F97" s="240">
        <f>Donnee_source!F88</f>
        <v>2</v>
      </c>
    </row>
    <row r="98" spans="1:6" ht="14.25" customHeight="1" x14ac:dyDescent="0.25">
      <c r="A98" s="81"/>
      <c r="D98" s="95" t="s">
        <v>107</v>
      </c>
      <c r="E98" s="240">
        <f>Donnee_source!E89</f>
        <v>0</v>
      </c>
      <c r="F98" s="240">
        <f>Donnee_source!F89</f>
        <v>0</v>
      </c>
    </row>
    <row r="99" spans="1:6" ht="14.25" customHeight="1" x14ac:dyDescent="0.25">
      <c r="A99" s="81"/>
      <c r="D99" s="95" t="s">
        <v>108</v>
      </c>
      <c r="E99" s="240">
        <f>Donnee_source!E90</f>
        <v>0</v>
      </c>
      <c r="F99" s="240">
        <f>Donnee_source!F90</f>
        <v>0</v>
      </c>
    </row>
    <row r="100" spans="1:6" ht="14.25" customHeight="1" x14ac:dyDescent="0.25">
      <c r="A100" s="81"/>
      <c r="D100" s="95" t="s">
        <v>109</v>
      </c>
      <c r="E100" s="240">
        <f>Donnee_source!E91</f>
        <v>0</v>
      </c>
      <c r="F100" s="240">
        <f>Donnee_source!F91</f>
        <v>0</v>
      </c>
    </row>
    <row r="101" spans="1:6" ht="14.25" customHeight="1" x14ac:dyDescent="0.25">
      <c r="A101" s="81"/>
      <c r="D101" s="95" t="s">
        <v>110</v>
      </c>
      <c r="E101" s="240">
        <f>Donnee_source!E92</f>
        <v>0</v>
      </c>
      <c r="F101" s="240">
        <f>Donnee_source!F92</f>
        <v>0</v>
      </c>
    </row>
    <row r="102" spans="1:6" ht="14.25" customHeight="1" x14ac:dyDescent="0.25">
      <c r="A102" s="81"/>
      <c r="D102" s="95" t="s">
        <v>111</v>
      </c>
      <c r="E102" s="240">
        <f>Donnee_source!E93</f>
        <v>0</v>
      </c>
      <c r="F102" s="240">
        <f>Donnee_source!F93</f>
        <v>8</v>
      </c>
    </row>
    <row r="103" spans="1:6" ht="14.25" customHeight="1" x14ac:dyDescent="0.25">
      <c r="A103" s="81"/>
      <c r="D103" s="95" t="s">
        <v>112</v>
      </c>
      <c r="E103" s="240">
        <f>Donnee_source!E94</f>
        <v>0</v>
      </c>
      <c r="F103" s="240">
        <f>Donnee_source!F94</f>
        <v>0</v>
      </c>
    </row>
    <row r="104" spans="1:6" ht="14.25" customHeight="1" x14ac:dyDescent="0.25">
      <c r="A104" s="81"/>
      <c r="D104" s="95" t="s">
        <v>113</v>
      </c>
      <c r="E104" s="240">
        <f>Donnee_source!E95</f>
        <v>14</v>
      </c>
      <c r="F104" s="240">
        <f>Donnee_source!F95</f>
        <v>7</v>
      </c>
    </row>
    <row r="105" spans="1:6" ht="14.25" customHeight="1" x14ac:dyDescent="0.25">
      <c r="A105" s="81"/>
      <c r="D105" s="95" t="s">
        <v>114</v>
      </c>
      <c r="E105" s="240">
        <f>Donnee_source!E96</f>
        <v>0</v>
      </c>
      <c r="F105" s="240">
        <f>Donnee_source!F96</f>
        <v>0</v>
      </c>
    </row>
    <row r="106" spans="1:6" ht="14.25" customHeight="1" x14ac:dyDescent="0.25">
      <c r="A106" s="81"/>
      <c r="D106" s="95" t="s">
        <v>115</v>
      </c>
      <c r="E106" s="240">
        <f>Donnee_source!E97</f>
        <v>0</v>
      </c>
      <c r="F106" s="240">
        <f>Donnee_source!F97</f>
        <v>0</v>
      </c>
    </row>
    <row r="107" spans="1:6" ht="14.25" customHeight="1" x14ac:dyDescent="0.25">
      <c r="A107" s="81"/>
      <c r="D107" s="95" t="s">
        <v>116</v>
      </c>
      <c r="E107" s="240">
        <f>Donnee_source!E98</f>
        <v>0</v>
      </c>
      <c r="F107" s="240">
        <f>Donnee_source!F98</f>
        <v>0</v>
      </c>
    </row>
    <row r="108" spans="1:6" ht="14.25" customHeight="1" x14ac:dyDescent="0.25">
      <c r="A108" s="80"/>
      <c r="D108" s="95" t="s">
        <v>117</v>
      </c>
      <c r="E108" s="240">
        <f>Donnee_source!E99</f>
        <v>-10</v>
      </c>
      <c r="F108" s="240">
        <f>Donnee_source!F99</f>
        <v>-3</v>
      </c>
    </row>
    <row r="109" spans="1:6" ht="14.25" customHeight="1" x14ac:dyDescent="0.25">
      <c r="A109" s="80"/>
      <c r="D109" s="95" t="s">
        <v>118</v>
      </c>
      <c r="E109" s="240">
        <f>Donnee_source!E100</f>
        <v>-5</v>
      </c>
      <c r="F109" s="240">
        <f>Donnee_source!F100</f>
        <v>-4</v>
      </c>
    </row>
    <row r="110" spans="1:6" ht="14.25" customHeight="1" x14ac:dyDescent="0.25">
      <c r="A110" s="80"/>
      <c r="D110" s="95" t="s">
        <v>120</v>
      </c>
      <c r="E110" s="240">
        <f>Donnee_source!E101</f>
        <v>10</v>
      </c>
      <c r="F110" s="240">
        <f>Donnee_source!F101</f>
        <v>6</v>
      </c>
    </row>
    <row r="111" spans="1:6" ht="14.25" customHeight="1" x14ac:dyDescent="0.25">
      <c r="A111" s="80"/>
      <c r="D111" s="95" t="s">
        <v>121</v>
      </c>
      <c r="E111" s="240">
        <f>Donnee_source!E102</f>
        <v>-11</v>
      </c>
      <c r="F111" s="240">
        <f>Donnee_source!F102</f>
        <v>4</v>
      </c>
    </row>
    <row r="112" spans="1:6" ht="14.25" customHeight="1" x14ac:dyDescent="0.25">
      <c r="A112" s="81"/>
      <c r="D112" s="95" t="s">
        <v>122</v>
      </c>
      <c r="E112" s="240">
        <f>Donnee_source!E103</f>
        <v>0</v>
      </c>
      <c r="F112" s="240">
        <f>Donnee_source!F103</f>
        <v>0</v>
      </c>
    </row>
    <row r="113" spans="1:6" ht="14.25" customHeight="1" x14ac:dyDescent="0.25">
      <c r="A113" s="81"/>
      <c r="D113" s="95" t="s">
        <v>124</v>
      </c>
      <c r="E113" s="240">
        <f>Donnee_source!E104</f>
        <v>-8</v>
      </c>
      <c r="F113" s="240">
        <f>Donnee_source!F104</f>
        <v>0</v>
      </c>
    </row>
    <row r="114" spans="1:6" ht="14.25" customHeight="1" x14ac:dyDescent="0.25">
      <c r="A114" s="81"/>
      <c r="D114" s="95" t="s">
        <v>126</v>
      </c>
      <c r="E114" s="240">
        <f>Donnee_source!E105</f>
        <v>0</v>
      </c>
      <c r="F114" s="240">
        <f>Donnee_source!F105</f>
        <v>0</v>
      </c>
    </row>
    <row r="115" spans="1:6" ht="14.25" customHeight="1" x14ac:dyDescent="0.25">
      <c r="A115" s="81"/>
      <c r="D115" s="95" t="s">
        <v>127</v>
      </c>
      <c r="E115" s="240">
        <f>Donnee_source!E106</f>
        <v>0</v>
      </c>
      <c r="F115" s="240">
        <f>Donnee_source!F106</f>
        <v>6</v>
      </c>
    </row>
    <row r="116" spans="1:6" ht="14.25" customHeight="1" x14ac:dyDescent="0.25">
      <c r="A116" s="81"/>
      <c r="D116" s="95" t="s">
        <v>128</v>
      </c>
      <c r="E116" s="240">
        <f>Donnee_source!E107</f>
        <v>0</v>
      </c>
      <c r="F116" s="240">
        <f>Donnee_source!F107</f>
        <v>0</v>
      </c>
    </row>
    <row r="117" spans="1:6" ht="14.25" customHeight="1" x14ac:dyDescent="0.25">
      <c r="A117" s="81"/>
      <c r="D117" s="94" t="s">
        <v>130</v>
      </c>
      <c r="E117" s="240">
        <f>Donnee_source!E108</f>
        <v>-20</v>
      </c>
      <c r="F117" s="240">
        <f>Donnee_source!F108</f>
        <v>0</v>
      </c>
    </row>
    <row r="118" spans="1:6" ht="14.25" customHeight="1" x14ac:dyDescent="0.25">
      <c r="A118" s="81"/>
      <c r="D118" s="94" t="s">
        <v>130</v>
      </c>
      <c r="E118" s="240">
        <f>Donnee_source!E109</f>
        <v>0</v>
      </c>
      <c r="F118" s="240">
        <f>Donnee_source!F109</f>
        <v>0</v>
      </c>
    </row>
    <row r="119" spans="1:6" ht="14.25" customHeight="1" x14ac:dyDescent="0.25">
      <c r="A119" s="81"/>
      <c r="D119" s="94" t="s">
        <v>130</v>
      </c>
      <c r="E119" s="240">
        <f>Donnee_source!E110</f>
        <v>13</v>
      </c>
      <c r="F119" s="240">
        <f>Donnee_source!F110</f>
        <v>0</v>
      </c>
    </row>
    <row r="120" spans="1:6" ht="14.25" customHeight="1" x14ac:dyDescent="0.25">
      <c r="A120" s="81"/>
      <c r="D120" s="94" t="s">
        <v>130</v>
      </c>
      <c r="E120" s="240">
        <f>Donnee_source!E111</f>
        <v>0</v>
      </c>
      <c r="F120" s="240">
        <f>Donnee_source!F111</f>
        <v>5</v>
      </c>
    </row>
    <row r="121" spans="1:6" ht="14.25" customHeight="1" x14ac:dyDescent="0.25">
      <c r="A121" s="81"/>
      <c r="D121" s="95" t="s">
        <v>130</v>
      </c>
      <c r="E121" s="240">
        <f>Donnee_source!E112</f>
        <v>-9</v>
      </c>
      <c r="F121" s="240">
        <f>Donnee_source!F112</f>
        <v>0</v>
      </c>
    </row>
    <row r="122" spans="1:6" ht="14.25" customHeight="1" x14ac:dyDescent="0.25">
      <c r="A122" s="81"/>
      <c r="D122" s="95" t="s">
        <v>130</v>
      </c>
      <c r="E122" s="240">
        <f>Donnee_source!E113</f>
        <v>0</v>
      </c>
      <c r="F122" s="240">
        <f>Donnee_source!F113</f>
        <v>4</v>
      </c>
    </row>
    <row r="123" spans="1:6" ht="14.25" customHeight="1" x14ac:dyDescent="0.25">
      <c r="A123" s="81"/>
      <c r="D123" s="95" t="s">
        <v>130</v>
      </c>
      <c r="E123" s="240">
        <f>Donnee_source!E114</f>
        <v>0</v>
      </c>
      <c r="F123" s="240">
        <f>Donnee_source!F114</f>
        <v>0</v>
      </c>
    </row>
    <row r="124" spans="1:6" ht="14.25" customHeight="1" x14ac:dyDescent="0.25">
      <c r="A124" s="81"/>
      <c r="D124" s="95" t="s">
        <v>130</v>
      </c>
      <c r="E124" s="240">
        <f>Donnee_source!E115</f>
        <v>2</v>
      </c>
      <c r="F124" s="240">
        <f>Donnee_source!F115</f>
        <v>4</v>
      </c>
    </row>
    <row r="125" spans="1:6" ht="14.25" customHeight="1" x14ac:dyDescent="0.25">
      <c r="A125" s="81"/>
      <c r="D125" s="95" t="s">
        <v>130</v>
      </c>
      <c r="E125" s="240">
        <f>Donnee_source!E116</f>
        <v>-8</v>
      </c>
      <c r="F125" s="240">
        <f>Donnee_source!F116</f>
        <v>0</v>
      </c>
    </row>
    <row r="126" spans="1:6" ht="14.25" customHeight="1" x14ac:dyDescent="0.25">
      <c r="A126" s="81"/>
      <c r="D126" s="95" t="s">
        <v>130</v>
      </c>
      <c r="E126" s="240">
        <f>Donnee_source!E117</f>
        <v>0</v>
      </c>
      <c r="F126" s="240">
        <f>Donnee_source!F117</f>
        <v>5</v>
      </c>
    </row>
    <row r="127" spans="1:6" ht="14.25" customHeight="1" x14ac:dyDescent="0.25">
      <c r="A127" s="81"/>
      <c r="D127" s="95" t="s">
        <v>130</v>
      </c>
      <c r="E127" s="240">
        <f>Donnee_source!E118</f>
        <v>8</v>
      </c>
      <c r="F127" s="240">
        <f>Donnee_source!F118</f>
        <v>-9</v>
      </c>
    </row>
    <row r="128" spans="1:6" ht="14.25" customHeight="1" x14ac:dyDescent="0.25">
      <c r="A128" s="81"/>
      <c r="D128" s="95" t="s">
        <v>131</v>
      </c>
      <c r="E128" s="240">
        <f>Donnee_source!E119</f>
        <v>0</v>
      </c>
      <c r="F128" s="240">
        <f>Donnee_source!F119</f>
        <v>7</v>
      </c>
    </row>
    <row r="129" spans="1:6" ht="14.25" customHeight="1" x14ac:dyDescent="0.25">
      <c r="A129" s="81"/>
      <c r="D129" s="95" t="s">
        <v>131</v>
      </c>
      <c r="E129" s="240">
        <f>Donnee_source!E120</f>
        <v>0</v>
      </c>
      <c r="F129" s="240">
        <f>Donnee_source!F120</f>
        <v>0</v>
      </c>
    </row>
    <row r="130" spans="1:6" ht="14.25" customHeight="1" x14ac:dyDescent="0.25">
      <c r="A130" s="81"/>
      <c r="D130" s="95" t="s">
        <v>131</v>
      </c>
      <c r="E130" s="240">
        <f>Donnee_source!E121</f>
        <v>0</v>
      </c>
      <c r="F130" s="240">
        <f>Donnee_source!F121</f>
        <v>6</v>
      </c>
    </row>
    <row r="131" spans="1:6" ht="94.5" x14ac:dyDescent="0.25">
      <c r="A131" s="81"/>
      <c r="D131" s="95" t="s">
        <v>131</v>
      </c>
      <c r="E131" s="240">
        <f>Donnee_source!E122</f>
        <v>-8</v>
      </c>
      <c r="F131" s="240">
        <f>Donnee_source!F122</f>
        <v>0</v>
      </c>
    </row>
    <row r="132" spans="1:6" ht="94.5" x14ac:dyDescent="0.25">
      <c r="A132" s="81"/>
      <c r="D132" s="95" t="s">
        <v>132</v>
      </c>
      <c r="E132" s="240">
        <f>Donnee_source!E123</f>
        <v>6</v>
      </c>
      <c r="F132" s="240">
        <f>Donnee_source!F123</f>
        <v>-7</v>
      </c>
    </row>
    <row r="133" spans="1:6" ht="94.5" x14ac:dyDescent="0.25">
      <c r="A133" s="81"/>
      <c r="D133" s="95" t="s">
        <v>132</v>
      </c>
      <c r="E133" s="240">
        <f>Donnee_source!E124</f>
        <v>-4</v>
      </c>
      <c r="F133" s="240">
        <f>Donnee_source!F124</f>
        <v>-8</v>
      </c>
    </row>
    <row r="134" spans="1:6" ht="94.5" x14ac:dyDescent="0.25">
      <c r="A134" s="81"/>
      <c r="D134" s="95" t="s">
        <v>132</v>
      </c>
      <c r="E134" s="240">
        <f>Donnee_source!E125</f>
        <v>5</v>
      </c>
      <c r="F134" s="240">
        <f>Donnee_source!F125</f>
        <v>7</v>
      </c>
    </row>
    <row r="135" spans="1:6" ht="94.5" x14ac:dyDescent="0.25">
      <c r="A135" s="81"/>
      <c r="D135" s="95" t="s">
        <v>132</v>
      </c>
      <c r="E135" s="240">
        <f>Donnee_source!E126</f>
        <v>-3</v>
      </c>
      <c r="F135" s="240">
        <f>Donnee_source!F126</f>
        <v>-8</v>
      </c>
    </row>
    <row r="136" spans="1:6" ht="94.5" x14ac:dyDescent="0.25">
      <c r="A136" s="81"/>
      <c r="D136" s="95" t="s">
        <v>132</v>
      </c>
      <c r="E136" s="240">
        <f>Donnee_source!E127</f>
        <v>-5</v>
      </c>
      <c r="F136" s="240">
        <f>Donnee_source!F127</f>
        <v>-6</v>
      </c>
    </row>
    <row r="137" spans="1:6" ht="94.5" x14ac:dyDescent="0.25">
      <c r="A137" s="81"/>
      <c r="D137" s="95" t="s">
        <v>132</v>
      </c>
      <c r="E137" s="240">
        <f>Donnee_source!E128</f>
        <v>-9</v>
      </c>
      <c r="F137" s="240">
        <f>Donnee_source!F128</f>
        <v>-7</v>
      </c>
    </row>
    <row r="138" spans="1:6" ht="94.5" x14ac:dyDescent="0.25">
      <c r="A138" s="81"/>
      <c r="D138" s="95" t="s">
        <v>132</v>
      </c>
      <c r="E138" s="240">
        <f>Donnee_source!E129</f>
        <v>2</v>
      </c>
      <c r="F138" s="240">
        <f>Donnee_source!F129</f>
        <v>0</v>
      </c>
    </row>
    <row r="139" spans="1:6" ht="94.5" x14ac:dyDescent="0.25">
      <c r="A139" s="81"/>
      <c r="D139" s="95" t="s">
        <v>132</v>
      </c>
      <c r="E139" s="240">
        <f>Donnee_source!E130</f>
        <v>-6</v>
      </c>
      <c r="F139" s="240">
        <f>Donnee_source!F130</f>
        <v>0</v>
      </c>
    </row>
    <row r="140" spans="1:6" ht="94.5" x14ac:dyDescent="0.25">
      <c r="A140" s="81"/>
      <c r="D140" s="95" t="s">
        <v>134</v>
      </c>
      <c r="E140" s="240">
        <f>Donnee_source!E131</f>
        <v>-9</v>
      </c>
      <c r="F140" s="240">
        <f>Donnee_source!F131</f>
        <v>-12</v>
      </c>
    </row>
    <row r="141" spans="1:6" ht="94.5" x14ac:dyDescent="0.25">
      <c r="A141" s="81"/>
      <c r="D141" s="95" t="s">
        <v>134</v>
      </c>
      <c r="E141" s="240">
        <f>Donnee_source!E132</f>
        <v>6</v>
      </c>
      <c r="F141" s="240">
        <f>Donnee_source!F132</f>
        <v>4</v>
      </c>
    </row>
    <row r="142" spans="1:6" ht="94.5" x14ac:dyDescent="0.25">
      <c r="A142" s="81"/>
      <c r="D142" s="95" t="s">
        <v>134</v>
      </c>
      <c r="E142" s="240">
        <f>Donnee_source!E133</f>
        <v>0</v>
      </c>
      <c r="F142" s="240">
        <f>Donnee_source!F133</f>
        <v>-13</v>
      </c>
    </row>
    <row r="143" spans="1:6" ht="94.5" x14ac:dyDescent="0.25">
      <c r="A143" s="81"/>
      <c r="D143" s="95" t="s">
        <v>134</v>
      </c>
      <c r="E143" s="240">
        <f>Donnee_source!E134</f>
        <v>0</v>
      </c>
      <c r="F143" s="240">
        <f>Donnee_source!F134</f>
        <v>-8</v>
      </c>
    </row>
    <row r="144" spans="1:6" ht="94.5" x14ac:dyDescent="0.25">
      <c r="A144" s="81"/>
      <c r="D144" s="95" t="s">
        <v>134</v>
      </c>
      <c r="E144" s="240">
        <f>Donnee_source!E135</f>
        <v>5</v>
      </c>
      <c r="F144" s="240">
        <f>Donnee_source!F135</f>
        <v>10</v>
      </c>
    </row>
    <row r="145" spans="1:6" ht="94.5" x14ac:dyDescent="0.25">
      <c r="A145" s="81"/>
      <c r="D145" s="95" t="s">
        <v>134</v>
      </c>
      <c r="E145" s="240">
        <f>Donnee_source!E136</f>
        <v>9</v>
      </c>
      <c r="F145" s="240">
        <f>Donnee_source!F136</f>
        <v>-8</v>
      </c>
    </row>
    <row r="146" spans="1:6" ht="94.5" x14ac:dyDescent="0.25">
      <c r="A146" s="81"/>
      <c r="D146" s="95" t="s">
        <v>134</v>
      </c>
      <c r="E146" s="240">
        <f>Donnee_source!E137</f>
        <v>0</v>
      </c>
      <c r="F146" s="240">
        <f>Donnee_source!F137</f>
        <v>7</v>
      </c>
    </row>
    <row r="147" spans="1:6" ht="94.5" x14ac:dyDescent="0.25">
      <c r="A147" s="81"/>
      <c r="D147" s="95" t="s">
        <v>134</v>
      </c>
      <c r="E147" s="240">
        <f>Donnee_source!E138</f>
        <v>-8</v>
      </c>
      <c r="F147" s="240">
        <f>Donnee_source!F138</f>
        <v>-10</v>
      </c>
    </row>
    <row r="148" spans="1:6" ht="31.5" x14ac:dyDescent="0.25">
      <c r="A148" s="81"/>
      <c r="D148" s="95" t="s">
        <v>135</v>
      </c>
      <c r="E148" s="240">
        <f>Donnee_source!E139</f>
        <v>8</v>
      </c>
      <c r="F148" s="240">
        <f>Donnee_source!F139</f>
        <v>-13</v>
      </c>
    </row>
    <row r="149" spans="1:6" ht="31.5" x14ac:dyDescent="0.25">
      <c r="A149" s="81"/>
      <c r="D149" s="95" t="s">
        <v>135</v>
      </c>
      <c r="E149" s="240">
        <f>Donnee_source!E140</f>
        <v>-9</v>
      </c>
      <c r="F149" s="240">
        <f>Donnee_source!F140</f>
        <v>8</v>
      </c>
    </row>
    <row r="150" spans="1:6" ht="31.5" x14ac:dyDescent="0.25">
      <c r="A150" s="81"/>
      <c r="D150" s="95" t="s">
        <v>135</v>
      </c>
      <c r="E150" s="240">
        <f>Donnee_source!E141</f>
        <v>2</v>
      </c>
      <c r="F150" s="240">
        <f>Donnee_source!F141</f>
        <v>4</v>
      </c>
    </row>
    <row r="151" spans="1:6" ht="31.5" x14ac:dyDescent="0.25">
      <c r="A151" s="81"/>
      <c r="D151" s="95" t="s">
        <v>135</v>
      </c>
      <c r="E151" s="240">
        <f>Donnee_source!E142</f>
        <v>-6</v>
      </c>
      <c r="F151" s="240">
        <f>Donnee_source!F142</f>
        <v>9</v>
      </c>
    </row>
    <row r="152" spans="1:6" ht="31.5" x14ac:dyDescent="0.25">
      <c r="A152" s="81"/>
      <c r="D152" s="95" t="s">
        <v>135</v>
      </c>
      <c r="E152" s="240">
        <f>Donnee_source!E143</f>
        <v>13</v>
      </c>
      <c r="F152" s="240">
        <f>Donnee_source!F143</f>
        <v>7</v>
      </c>
    </row>
    <row r="153" spans="1:6" ht="31.5" x14ac:dyDescent="0.25">
      <c r="A153" s="81"/>
      <c r="D153" s="95" t="s">
        <v>135</v>
      </c>
      <c r="E153" s="240">
        <f>Donnee_source!E144</f>
        <v>-4</v>
      </c>
      <c r="F153" s="240">
        <f>Donnee_source!F144</f>
        <v>9</v>
      </c>
    </row>
    <row r="154" spans="1:6" ht="31.5" x14ac:dyDescent="0.25">
      <c r="A154" s="81"/>
      <c r="D154" s="95" t="s">
        <v>135</v>
      </c>
      <c r="E154" s="240">
        <f>Donnee_source!E145</f>
        <v>0</v>
      </c>
      <c r="F154" s="240">
        <f>Donnee_source!F145</f>
        <v>-8</v>
      </c>
    </row>
    <row r="155" spans="1:6" ht="31.5" x14ac:dyDescent="0.25">
      <c r="A155" s="81"/>
      <c r="D155" s="95" t="s">
        <v>135</v>
      </c>
      <c r="E155" s="240">
        <f>Donnee_source!E146</f>
        <v>6</v>
      </c>
      <c r="F155" s="240">
        <f>Donnee_source!F146</f>
        <v>-12</v>
      </c>
    </row>
    <row r="156" spans="1:6" ht="110.25" x14ac:dyDescent="0.25">
      <c r="A156" s="81"/>
      <c r="D156" s="95" t="s">
        <v>136</v>
      </c>
      <c r="E156" s="240">
        <f>Donnee_source!E147</f>
        <v>-14</v>
      </c>
      <c r="F156" s="240">
        <f>Donnee_source!F147</f>
        <v>12</v>
      </c>
    </row>
    <row r="157" spans="1:6" ht="110.25" x14ac:dyDescent="0.25">
      <c r="A157" s="81"/>
      <c r="D157" s="95" t="s">
        <v>136</v>
      </c>
      <c r="E157" s="240">
        <f>Donnee_source!E148</f>
        <v>-11</v>
      </c>
      <c r="F157" s="240">
        <f>Donnee_source!F148</f>
        <v>-4</v>
      </c>
    </row>
    <row r="158" spans="1:6" ht="110.25" x14ac:dyDescent="0.25">
      <c r="A158" s="81"/>
      <c r="D158" s="95" t="s">
        <v>136</v>
      </c>
      <c r="E158" s="240">
        <f>Donnee_source!E149</f>
        <v>-7</v>
      </c>
      <c r="F158" s="240">
        <f>Donnee_source!F149</f>
        <v>-13</v>
      </c>
    </row>
    <row r="159" spans="1:6" ht="110.25" x14ac:dyDescent="0.25">
      <c r="A159" s="81"/>
      <c r="D159" s="95" t="s">
        <v>136</v>
      </c>
      <c r="E159" s="240">
        <f>Donnee_source!E150</f>
        <v>-7</v>
      </c>
      <c r="F159" s="240">
        <f>Donnee_source!F150</f>
        <v>8</v>
      </c>
    </row>
    <row r="160" spans="1:6" ht="110.25" x14ac:dyDescent="0.25">
      <c r="A160" s="81"/>
      <c r="D160" s="95" t="s">
        <v>136</v>
      </c>
      <c r="E160" s="240">
        <f>Donnee_source!E151</f>
        <v>14</v>
      </c>
      <c r="F160" s="240">
        <f>Donnee_source!F151</f>
        <v>-13</v>
      </c>
    </row>
    <row r="161" spans="1:6" ht="110.25" x14ac:dyDescent="0.25">
      <c r="A161" s="81"/>
      <c r="D161" s="95" t="s">
        <v>136</v>
      </c>
      <c r="E161" s="240">
        <f>Donnee_source!E152</f>
        <v>16</v>
      </c>
      <c r="F161" s="240">
        <f>Donnee_source!F152</f>
        <v>0</v>
      </c>
    </row>
    <row r="162" spans="1:6" ht="110.25" x14ac:dyDescent="0.25">
      <c r="A162" s="81"/>
      <c r="D162" s="95" t="s">
        <v>136</v>
      </c>
      <c r="E162" s="240">
        <f>Donnee_source!E153</f>
        <v>-5</v>
      </c>
      <c r="F162" s="240">
        <f>Donnee_source!F153</f>
        <v>7</v>
      </c>
    </row>
    <row r="163" spans="1:6" ht="110.25" x14ac:dyDescent="0.25">
      <c r="A163" s="81"/>
      <c r="D163" s="95" t="s">
        <v>136</v>
      </c>
      <c r="E163" s="240">
        <f>Donnee_source!E154</f>
        <v>-11</v>
      </c>
      <c r="F163" s="240">
        <f>Donnee_source!F154</f>
        <v>8</v>
      </c>
    </row>
    <row r="164" spans="1:6" ht="110.25" x14ac:dyDescent="0.25">
      <c r="A164" s="81"/>
      <c r="D164" s="95" t="s">
        <v>137</v>
      </c>
      <c r="E164" s="240">
        <f>Donnee_source!E155</f>
        <v>12</v>
      </c>
      <c r="F164" s="240">
        <f>Donnee_source!F155</f>
        <v>20</v>
      </c>
    </row>
    <row r="165" spans="1:6" ht="110.25" x14ac:dyDescent="0.25">
      <c r="A165" s="81"/>
      <c r="D165" s="95" t="s">
        <v>137</v>
      </c>
      <c r="E165" s="240">
        <f>Donnee_source!E156</f>
        <v>-8</v>
      </c>
      <c r="F165" s="240">
        <f>Donnee_source!F156</f>
        <v>6</v>
      </c>
    </row>
    <row r="166" spans="1:6" ht="110.25" x14ac:dyDescent="0.25">
      <c r="A166" s="81"/>
      <c r="D166" s="95" t="s">
        <v>137</v>
      </c>
      <c r="E166" s="240">
        <f>Donnee_source!E157</f>
        <v>-13</v>
      </c>
      <c r="F166" s="240">
        <f>Donnee_source!F157</f>
        <v>-13</v>
      </c>
    </row>
    <row r="167" spans="1:6" ht="110.25" x14ac:dyDescent="0.25">
      <c r="A167" s="81"/>
      <c r="D167" s="95" t="s">
        <v>137</v>
      </c>
      <c r="E167" s="240">
        <f>Donnee_source!E158</f>
        <v>-9</v>
      </c>
      <c r="F167" s="240">
        <f>Donnee_source!F158</f>
        <v>15</v>
      </c>
    </row>
    <row r="168" spans="1:6" ht="157.5" x14ac:dyDescent="0.25">
      <c r="A168" s="81"/>
      <c r="D168" s="95" t="s">
        <v>138</v>
      </c>
      <c r="E168" s="240">
        <f>Donnee_source!E159</f>
        <v>4</v>
      </c>
      <c r="F168" s="240">
        <f>Donnee_source!F159</f>
        <v>4</v>
      </c>
    </row>
    <row r="169" spans="1:6" ht="157.5" x14ac:dyDescent="0.25">
      <c r="A169" s="81"/>
      <c r="D169" s="95" t="s">
        <v>138</v>
      </c>
      <c r="E169" s="240">
        <f>Donnee_source!E160</f>
        <v>11</v>
      </c>
      <c r="F169" s="240">
        <f>Donnee_source!F160</f>
        <v>8</v>
      </c>
    </row>
    <row r="170" spans="1:6" ht="157.5" x14ac:dyDescent="0.25">
      <c r="A170" s="81"/>
      <c r="D170" s="95" t="s">
        <v>138</v>
      </c>
      <c r="E170" s="240">
        <f>Donnee_source!E161</f>
        <v>-7</v>
      </c>
      <c r="F170" s="240">
        <f>Donnee_source!F161</f>
        <v>-8</v>
      </c>
    </row>
    <row r="171" spans="1:6" ht="157.5" x14ac:dyDescent="0.25">
      <c r="A171" s="81"/>
      <c r="D171" s="95" t="s">
        <v>138</v>
      </c>
      <c r="E171" s="240">
        <f>Donnee_source!E162</f>
        <v>-7</v>
      </c>
      <c r="F171" s="240">
        <f>Donnee_source!F162</f>
        <v>-16</v>
      </c>
    </row>
    <row r="172" spans="1:6" ht="157.5" x14ac:dyDescent="0.25">
      <c r="A172" s="81"/>
      <c r="D172" s="95" t="s">
        <v>138</v>
      </c>
      <c r="E172" s="240">
        <f>Donnee_source!E163</f>
        <v>-8</v>
      </c>
      <c r="F172" s="240">
        <f>Donnee_source!F163</f>
        <v>15</v>
      </c>
    </row>
    <row r="173" spans="1:6" ht="157.5" x14ac:dyDescent="0.25">
      <c r="A173" s="81"/>
      <c r="D173" s="95" t="s">
        <v>138</v>
      </c>
      <c r="E173" s="240">
        <f>Donnee_source!E164</f>
        <v>-10</v>
      </c>
      <c r="F173" s="240">
        <f>Donnee_source!F164</f>
        <v>-19</v>
      </c>
    </row>
    <row r="174" spans="1:6" ht="157.5" x14ac:dyDescent="0.25">
      <c r="A174" s="81"/>
      <c r="D174" s="95" t="s">
        <v>138</v>
      </c>
      <c r="E174" s="240">
        <f>Donnee_source!E165</f>
        <v>-13</v>
      </c>
      <c r="F174" s="240">
        <f>Donnee_source!F165</f>
        <v>-16</v>
      </c>
    </row>
    <row r="175" spans="1:6" ht="157.5" x14ac:dyDescent="0.25">
      <c r="A175" s="81"/>
      <c r="D175" s="95" t="s">
        <v>138</v>
      </c>
      <c r="E175" s="240">
        <f>Donnee_source!E166</f>
        <v>-9</v>
      </c>
      <c r="F175" s="240">
        <f>Donnee_source!F166</f>
        <v>-11</v>
      </c>
    </row>
    <row r="176" spans="1:6" ht="157.5" x14ac:dyDescent="0.25">
      <c r="A176" s="81"/>
      <c r="D176" s="95" t="s">
        <v>138</v>
      </c>
      <c r="E176" s="240">
        <f>Donnee_source!E167</f>
        <v>5</v>
      </c>
      <c r="F176" s="240">
        <f>Donnee_source!F167</f>
        <v>6</v>
      </c>
    </row>
    <row r="177" spans="1:6" ht="157.5" x14ac:dyDescent="0.25">
      <c r="A177" s="81"/>
      <c r="D177" s="95" t="s">
        <v>138</v>
      </c>
      <c r="E177" s="240">
        <f>Donnee_source!E168</f>
        <v>8</v>
      </c>
      <c r="F177" s="240">
        <f>Donnee_source!F168</f>
        <v>-5</v>
      </c>
    </row>
    <row r="178" spans="1:6" ht="157.5" x14ac:dyDescent="0.25">
      <c r="A178" s="81"/>
      <c r="D178" s="95" t="s">
        <v>138</v>
      </c>
      <c r="E178" s="240">
        <f>Donnee_source!E169</f>
        <v>10</v>
      </c>
      <c r="F178" s="240">
        <f>Donnee_source!F169</f>
        <v>8</v>
      </c>
    </row>
    <row r="179" spans="1:6" ht="157.5" x14ac:dyDescent="0.25">
      <c r="A179" s="81"/>
      <c r="D179" s="95" t="s">
        <v>138</v>
      </c>
      <c r="E179" s="240">
        <f>Donnee_source!E170</f>
        <v>8</v>
      </c>
      <c r="F179" s="240">
        <f>Donnee_source!F170</f>
        <v>0</v>
      </c>
    </row>
    <row r="180" spans="1:6" ht="157.5" x14ac:dyDescent="0.25">
      <c r="A180" s="81"/>
      <c r="D180" s="95" t="s">
        <v>139</v>
      </c>
      <c r="E180" s="240">
        <f>Donnee_source!E171</f>
        <v>-6</v>
      </c>
      <c r="F180" s="240">
        <f>Donnee_source!F171</f>
        <v>-3</v>
      </c>
    </row>
    <row r="181" spans="1:6" ht="157.5" x14ac:dyDescent="0.25">
      <c r="A181" s="81"/>
      <c r="D181" s="95" t="s">
        <v>139</v>
      </c>
      <c r="E181" s="240">
        <f>Donnee_source!E172</f>
        <v>10</v>
      </c>
      <c r="F181" s="240">
        <f>Donnee_source!F172</f>
        <v>8</v>
      </c>
    </row>
    <row r="182" spans="1:6" ht="157.5" x14ac:dyDescent="0.25">
      <c r="A182" s="81"/>
      <c r="D182" s="95" t="s">
        <v>139</v>
      </c>
      <c r="E182" s="240">
        <f>Donnee_source!E173</f>
        <v>-9</v>
      </c>
      <c r="F182" s="240">
        <f>Donnee_source!F173</f>
        <v>15</v>
      </c>
    </row>
    <row r="183" spans="1:6" ht="157.5" x14ac:dyDescent="0.25">
      <c r="A183" s="81"/>
      <c r="D183" s="95" t="s">
        <v>139</v>
      </c>
      <c r="E183" s="240">
        <f>Donnee_source!E174</f>
        <v>-10</v>
      </c>
      <c r="F183" s="240">
        <f>Donnee_source!F174</f>
        <v>-10</v>
      </c>
    </row>
    <row r="184" spans="1:6" ht="157.5" x14ac:dyDescent="0.25">
      <c r="A184" s="81"/>
      <c r="D184" s="95" t="s">
        <v>139</v>
      </c>
      <c r="E184" s="240">
        <f>Donnee_source!E175</f>
        <v>5</v>
      </c>
      <c r="F184" s="240">
        <f>Donnee_source!F175</f>
        <v>6</v>
      </c>
    </row>
    <row r="185" spans="1:6" ht="157.5" x14ac:dyDescent="0.25">
      <c r="A185" s="81"/>
      <c r="D185" s="95" t="s">
        <v>139</v>
      </c>
      <c r="E185" s="240">
        <f>Donnee_source!E176</f>
        <v>20</v>
      </c>
      <c r="F185" s="240">
        <f>Donnee_source!F176</f>
        <v>6</v>
      </c>
    </row>
    <row r="186" spans="1:6" ht="157.5" x14ac:dyDescent="0.25">
      <c r="A186" s="81"/>
      <c r="D186" s="95" t="s">
        <v>139</v>
      </c>
      <c r="E186" s="240">
        <f>Donnee_source!E177</f>
        <v>15</v>
      </c>
      <c r="F186" s="240">
        <f>Donnee_source!F177</f>
        <v>11</v>
      </c>
    </row>
    <row r="187" spans="1:6" ht="157.5" x14ac:dyDescent="0.25">
      <c r="A187" s="81"/>
      <c r="D187" s="95" t="s">
        <v>139</v>
      </c>
      <c r="E187" s="240">
        <f>Donnee_source!E178</f>
        <v>12</v>
      </c>
      <c r="F187" s="240">
        <f>Donnee_source!F178</f>
        <v>9</v>
      </c>
    </row>
    <row r="188" spans="1:6" ht="157.5" x14ac:dyDescent="0.25">
      <c r="A188" s="81"/>
      <c r="D188" s="95" t="s">
        <v>139</v>
      </c>
      <c r="E188" s="240">
        <f>Donnee_source!E179</f>
        <v>8</v>
      </c>
      <c r="F188" s="240">
        <f>Donnee_source!F179</f>
        <v>9</v>
      </c>
    </row>
    <row r="189" spans="1:6" ht="157.5" x14ac:dyDescent="0.25">
      <c r="A189" s="81"/>
      <c r="D189" s="95" t="s">
        <v>139</v>
      </c>
      <c r="E189" s="240">
        <f>Donnee_source!E180</f>
        <v>13</v>
      </c>
      <c r="F189" s="240">
        <f>Donnee_source!F180</f>
        <v>-6</v>
      </c>
    </row>
    <row r="190" spans="1:6" ht="157.5" x14ac:dyDescent="0.25">
      <c r="A190" s="81"/>
      <c r="D190" s="95" t="s">
        <v>139</v>
      </c>
      <c r="E190" s="240">
        <f>Donnee_source!E181</f>
        <v>-11</v>
      </c>
      <c r="F190" s="240">
        <f>Donnee_source!F181</f>
        <v>4</v>
      </c>
    </row>
    <row r="191" spans="1:6" ht="157.5" x14ac:dyDescent="0.25">
      <c r="A191" s="81"/>
      <c r="D191" s="95" t="s">
        <v>139</v>
      </c>
      <c r="E191" s="240">
        <f>Donnee_source!E182</f>
        <v>7</v>
      </c>
      <c r="F191" s="240">
        <f>Donnee_source!F182</f>
        <v>0</v>
      </c>
    </row>
    <row r="192" spans="1:6" ht="236.25" x14ac:dyDescent="0.25">
      <c r="A192" s="81"/>
      <c r="D192" s="95" t="s">
        <v>140</v>
      </c>
      <c r="E192" s="240">
        <f>Donnee_source!E183</f>
        <v>-12</v>
      </c>
      <c r="F192" s="240">
        <f>Donnee_source!F183</f>
        <v>-4</v>
      </c>
    </row>
    <row r="193" spans="1:6" ht="236.25" x14ac:dyDescent="0.25">
      <c r="A193" s="81"/>
      <c r="D193" s="95" t="s">
        <v>140</v>
      </c>
      <c r="E193" s="240">
        <f>Donnee_source!E184</f>
        <v>-7</v>
      </c>
      <c r="F193" s="240">
        <f>Donnee_source!F184</f>
        <v>-7</v>
      </c>
    </row>
    <row r="194" spans="1:6" ht="236.25" x14ac:dyDescent="0.25">
      <c r="A194" s="81"/>
      <c r="D194" s="95" t="s">
        <v>140</v>
      </c>
      <c r="E194" s="240">
        <f>Donnee_source!E185</f>
        <v>15</v>
      </c>
      <c r="F194" s="240">
        <f>Donnee_source!F185</f>
        <v>11</v>
      </c>
    </row>
    <row r="195" spans="1:6" ht="236.25" x14ac:dyDescent="0.25">
      <c r="A195" s="81"/>
      <c r="D195" s="95" t="s">
        <v>140</v>
      </c>
      <c r="E195" s="240">
        <f>Donnee_source!E186</f>
        <v>16</v>
      </c>
      <c r="F195" s="240">
        <f>Donnee_source!F186</f>
        <v>-11</v>
      </c>
    </row>
    <row r="196" spans="1:6" ht="236.25" x14ac:dyDescent="0.25">
      <c r="A196" s="81"/>
      <c r="D196" s="95" t="s">
        <v>140</v>
      </c>
      <c r="E196" s="240">
        <f>Donnee_source!E187</f>
        <v>9</v>
      </c>
      <c r="F196" s="240">
        <f>Donnee_source!F187</f>
        <v>6</v>
      </c>
    </row>
    <row r="197" spans="1:6" ht="236.25" x14ac:dyDescent="0.25">
      <c r="A197" s="81"/>
      <c r="D197" s="95" t="s">
        <v>140</v>
      </c>
      <c r="E197" s="240">
        <f>Donnee_source!E188</f>
        <v>-10</v>
      </c>
      <c r="F197" s="240">
        <f>Donnee_source!F188</f>
        <v>-10</v>
      </c>
    </row>
    <row r="198" spans="1:6" ht="236.25" x14ac:dyDescent="0.25">
      <c r="A198" s="81"/>
      <c r="D198" s="95" t="s">
        <v>140</v>
      </c>
      <c r="E198" s="240">
        <f>Donnee_source!E189</f>
        <v>7</v>
      </c>
      <c r="F198" s="240">
        <f>Donnee_source!F189</f>
        <v>-4</v>
      </c>
    </row>
    <row r="199" spans="1:6" ht="236.25" x14ac:dyDescent="0.25">
      <c r="A199" s="81"/>
      <c r="D199" s="95" t="s">
        <v>140</v>
      </c>
      <c r="E199" s="240">
        <f>Donnee_source!E190</f>
        <v>-5</v>
      </c>
      <c r="F199" s="240">
        <f>Donnee_source!F190</f>
        <v>0</v>
      </c>
    </row>
    <row r="200" spans="1:6" ht="236.25" x14ac:dyDescent="0.25">
      <c r="A200" s="81"/>
      <c r="D200" s="95" t="s">
        <v>140</v>
      </c>
      <c r="E200" s="240">
        <f>Donnee_source!E191</f>
        <v>-5</v>
      </c>
      <c r="F200" s="240">
        <f>Donnee_source!F191</f>
        <v>-3</v>
      </c>
    </row>
    <row r="201" spans="1:6" ht="236.25" x14ac:dyDescent="0.25">
      <c r="A201" s="81"/>
      <c r="D201" s="95" t="s">
        <v>140</v>
      </c>
      <c r="E201" s="240">
        <f>Donnee_source!E192</f>
        <v>1</v>
      </c>
      <c r="F201" s="240">
        <f>Donnee_source!F192</f>
        <v>0</v>
      </c>
    </row>
    <row r="202" spans="1:6" ht="236.25" x14ac:dyDescent="0.25">
      <c r="A202" s="81"/>
      <c r="D202" s="95" t="s">
        <v>140</v>
      </c>
      <c r="E202" s="240">
        <f>Donnee_source!E193</f>
        <v>3</v>
      </c>
      <c r="F202" s="240">
        <f>Donnee_source!F193</f>
        <v>4</v>
      </c>
    </row>
    <row r="203" spans="1:6" ht="236.25" x14ac:dyDescent="0.25">
      <c r="A203" s="81"/>
      <c r="D203" s="95" t="s">
        <v>140</v>
      </c>
      <c r="E203" s="240">
        <f>Donnee_source!E194</f>
        <v>7</v>
      </c>
      <c r="F203" s="240">
        <f>Donnee_source!F194</f>
        <v>-8</v>
      </c>
    </row>
    <row r="204" spans="1:6" ht="252" x14ac:dyDescent="0.25">
      <c r="A204" s="83"/>
      <c r="D204" s="95" t="s">
        <v>141</v>
      </c>
      <c r="E204" s="240">
        <f>Donnee_source!E195</f>
        <v>0</v>
      </c>
      <c r="F204" s="240">
        <f>Donnee_source!F195</f>
        <v>-6</v>
      </c>
    </row>
    <row r="205" spans="1:6" ht="252" x14ac:dyDescent="0.25">
      <c r="A205" s="83"/>
      <c r="D205" s="95" t="s">
        <v>141</v>
      </c>
      <c r="E205" s="240">
        <f>Donnee_source!E196</f>
        <v>-6</v>
      </c>
      <c r="F205" s="240">
        <f>Donnee_source!F196</f>
        <v>-5</v>
      </c>
    </row>
    <row r="206" spans="1:6" ht="252" x14ac:dyDescent="0.25">
      <c r="A206" s="83"/>
      <c r="D206" s="95" t="s">
        <v>142</v>
      </c>
      <c r="E206" s="240">
        <f>Donnee_source!E197</f>
        <v>-5</v>
      </c>
      <c r="F206" s="240">
        <f>Donnee_source!F197</f>
        <v>-3</v>
      </c>
    </row>
    <row r="207" spans="1:6" ht="252" x14ac:dyDescent="0.25">
      <c r="A207" s="81"/>
      <c r="D207" s="95" t="s">
        <v>142</v>
      </c>
      <c r="E207" s="240">
        <f>Donnee_source!E198</f>
        <v>4</v>
      </c>
      <c r="F207" s="240">
        <f>Donnee_source!F198</f>
        <v>2</v>
      </c>
    </row>
    <row r="208" spans="1:6" ht="252" x14ac:dyDescent="0.25">
      <c r="A208" s="81"/>
      <c r="D208" s="95" t="s">
        <v>142</v>
      </c>
      <c r="E208" s="240">
        <f>Donnee_source!E199</f>
        <v>0</v>
      </c>
      <c r="F208" s="240">
        <f>Donnee_source!F199</f>
        <v>-4</v>
      </c>
    </row>
    <row r="209" spans="1:6" ht="252" x14ac:dyDescent="0.25">
      <c r="A209" s="81"/>
      <c r="D209" s="95" t="s">
        <v>142</v>
      </c>
      <c r="E209" s="240">
        <f>Donnee_source!E200</f>
        <v>3</v>
      </c>
      <c r="F209" s="240">
        <f>Donnee_source!F200</f>
        <v>-3</v>
      </c>
    </row>
    <row r="210" spans="1:6" ht="252" x14ac:dyDescent="0.25">
      <c r="A210" s="81"/>
      <c r="D210" s="95" t="s">
        <v>142</v>
      </c>
      <c r="E210" s="240">
        <f>Donnee_source!E201</f>
        <v>2</v>
      </c>
      <c r="F210" s="240">
        <f>Donnee_source!F201</f>
        <v>-3</v>
      </c>
    </row>
    <row r="211" spans="1:6" ht="252" x14ac:dyDescent="0.25">
      <c r="A211" s="81"/>
      <c r="D211" s="95" t="s">
        <v>142</v>
      </c>
      <c r="E211" s="240">
        <f>Donnee_source!E202</f>
        <v>-5</v>
      </c>
      <c r="F211" s="240">
        <f>Donnee_source!F202</f>
        <v>0</v>
      </c>
    </row>
    <row r="212" spans="1:6" ht="252" x14ac:dyDescent="0.25">
      <c r="A212" s="81"/>
      <c r="D212" s="95" t="s">
        <v>142</v>
      </c>
      <c r="E212" s="240">
        <f>Donnee_source!E203</f>
        <v>9</v>
      </c>
      <c r="F212" s="240">
        <f>Donnee_source!F203</f>
        <v>0</v>
      </c>
    </row>
    <row r="213" spans="1:6" ht="252" x14ac:dyDescent="0.25">
      <c r="A213" s="83"/>
      <c r="D213" s="97" t="s">
        <v>142</v>
      </c>
      <c r="E213" s="240">
        <f>Donnee_source!E204</f>
        <v>-5</v>
      </c>
      <c r="F213" s="240">
        <f>Donnee_source!F204</f>
        <v>-6</v>
      </c>
    </row>
    <row r="214" spans="1:6" ht="252" x14ac:dyDescent="0.25">
      <c r="A214" s="83"/>
      <c r="D214" s="97" t="s">
        <v>142</v>
      </c>
      <c r="E214" s="240">
        <f>Donnee_source!E205</f>
        <v>-6</v>
      </c>
      <c r="F214" s="240">
        <f>Donnee_source!F205</f>
        <v>2</v>
      </c>
    </row>
    <row r="215" spans="1:6" ht="252" x14ac:dyDescent="0.25">
      <c r="A215" s="83"/>
      <c r="D215" s="97" t="s">
        <v>142</v>
      </c>
      <c r="E215" s="240">
        <f>Donnee_source!E206</f>
        <v>5</v>
      </c>
      <c r="F215" s="240">
        <f>Donnee_source!F206</f>
        <v>3</v>
      </c>
    </row>
    <row r="216" spans="1:6" ht="252" x14ac:dyDescent="0.25">
      <c r="A216" s="83"/>
      <c r="D216" s="95" t="s">
        <v>142</v>
      </c>
      <c r="E216" s="240">
        <f>Donnee_source!E207</f>
        <v>-4</v>
      </c>
      <c r="F216" s="240">
        <f>Donnee_source!F207</f>
        <v>-2</v>
      </c>
    </row>
    <row r="217" spans="1:6" ht="252" x14ac:dyDescent="0.25">
      <c r="D217" s="95" t="s">
        <v>142</v>
      </c>
      <c r="E217" s="240">
        <f>Donnee_source!E208</f>
        <v>4</v>
      </c>
      <c r="F217" s="240">
        <f>Donnee_source!F208</f>
        <v>0</v>
      </c>
    </row>
    <row r="218" spans="1:6" ht="252" x14ac:dyDescent="0.25">
      <c r="D218" s="95" t="s">
        <v>142</v>
      </c>
      <c r="E218" s="240">
        <f>Donnee_source!E209</f>
        <v>-4</v>
      </c>
      <c r="F218" s="240">
        <f>Donnee_source!F209</f>
        <v>0</v>
      </c>
    </row>
    <row r="219" spans="1:6" ht="252" x14ac:dyDescent="0.25">
      <c r="D219" s="95" t="s">
        <v>142</v>
      </c>
      <c r="E219" s="240">
        <f>Donnee_source!E210</f>
        <v>13</v>
      </c>
      <c r="F219" s="240">
        <f>Donnee_source!F210</f>
        <v>0</v>
      </c>
    </row>
    <row r="220" spans="1:6" ht="252" x14ac:dyDescent="0.25">
      <c r="D220" s="95" t="s">
        <v>142</v>
      </c>
      <c r="E220" s="240">
        <f>Donnee_source!E211</f>
        <v>-16</v>
      </c>
      <c r="F220" s="240">
        <f>Donnee_source!F211</f>
        <v>3</v>
      </c>
    </row>
    <row r="221" spans="1:6" ht="252" x14ac:dyDescent="0.25">
      <c r="D221" s="95" t="s">
        <v>142</v>
      </c>
      <c r="E221" s="240">
        <f>Donnee_source!E212</f>
        <v>7</v>
      </c>
      <c r="F221" s="240">
        <f>Donnee_source!F212</f>
        <v>-6</v>
      </c>
    </row>
    <row r="222" spans="1:6" ht="252" x14ac:dyDescent="0.25">
      <c r="D222" s="97" t="s">
        <v>142</v>
      </c>
      <c r="E222" s="240">
        <f>Donnee_source!E213</f>
        <v>-11</v>
      </c>
      <c r="F222" s="240">
        <f>Donnee_source!F213</f>
        <v>0</v>
      </c>
    </row>
    <row r="223" spans="1:6" ht="252" x14ac:dyDescent="0.25">
      <c r="D223" s="97" t="s">
        <v>142</v>
      </c>
      <c r="E223" s="240">
        <f>Donnee_source!E214</f>
        <v>-8</v>
      </c>
      <c r="F223" s="240">
        <f>Donnee_source!F214</f>
        <v>-8</v>
      </c>
    </row>
    <row r="224" spans="1:6" ht="252" x14ac:dyDescent="0.25">
      <c r="D224" s="97" t="s">
        <v>142</v>
      </c>
      <c r="E224" s="240">
        <f>Donnee_source!E215</f>
        <v>-10</v>
      </c>
      <c r="F224" s="240">
        <f>Donnee_source!F215</f>
        <v>-3</v>
      </c>
    </row>
    <row r="225" spans="4:6" ht="252" x14ac:dyDescent="0.25">
      <c r="D225" s="97" t="s">
        <v>142</v>
      </c>
      <c r="E225" s="240">
        <f>Donnee_source!E216</f>
        <v>13</v>
      </c>
      <c r="F225" s="240">
        <f>Donnee_source!F216</f>
        <v>-5</v>
      </c>
    </row>
  </sheetData>
  <mergeCells count="2">
    <mergeCell ref="A25:B25"/>
    <mergeCell ref="A31:B31"/>
  </mergeCells>
  <conditionalFormatting sqref="V16:V31 U11:W15 U16:U17 W16:W51">
    <cfRule type="expression" dxfId="1904" priority="935">
      <formula>IF(AND(I11&gt;=$B$5,I11&lt;=$B$3),TRUE,FALSE)</formula>
    </cfRule>
    <cfRule type="expression" dxfId="1903" priority="936" stopIfTrue="1">
      <formula>IF(I11&lt;$B$7,TRUE,FALSE)</formula>
    </cfRule>
  </conditionalFormatting>
  <conditionalFormatting sqref="V11:V17 V19:V31">
    <cfRule type="expression" dxfId="1902" priority="928">
      <formula>IF(AND(J11&gt;$B$5,J11&lt;$B$3),TRUE,FALSE)</formula>
    </cfRule>
    <cfRule type="expression" dxfId="1901" priority="929" stopIfTrue="1">
      <formula>IF(J11&lt;$B$7,TRUE,FALSE)</formula>
    </cfRule>
    <cfRule type="expression" dxfId="1900" priority="930" stopIfTrue="1">
      <formula>IF(J11&lt;$B$6,TRUE,FALSE)</formula>
    </cfRule>
    <cfRule type="expression" dxfId="1899" priority="931" stopIfTrue="1">
      <formula>IF(J11&lt;$B$5,TRUE,FALSE)</formula>
    </cfRule>
    <cfRule type="expression" dxfId="1898" priority="932" stopIfTrue="1">
      <formula>IF(J11&gt;$B$1,TRUE,FALSE)</formula>
    </cfRule>
    <cfRule type="expression" dxfId="1897" priority="933" stopIfTrue="1">
      <formula>IF(J11&gt;$B$2,TRUE,FALSE)</formula>
    </cfRule>
    <cfRule type="expression" dxfId="1896" priority="934" stopIfTrue="1">
      <formula>IF(J11&gt;$B$3,TRUE,FALSE)</formula>
    </cfRule>
  </conditionalFormatting>
  <conditionalFormatting sqref="V18">
    <cfRule type="expression" dxfId="1895" priority="921">
      <formula>IF(AND(J18&gt;=$B$5,J18&lt;=$B$3),TRUE,FALSE)</formula>
    </cfRule>
    <cfRule type="expression" dxfId="1894" priority="922" stopIfTrue="1">
      <formula>IF(J18&lt;$B$7,TRUE,FALSE)</formula>
    </cfRule>
    <cfRule type="expression" dxfId="1893" priority="923" stopIfTrue="1">
      <formula>IF(J18&lt;$B$6,TRUE,FALSE)</formula>
    </cfRule>
    <cfRule type="expression" dxfId="1892" priority="924" stopIfTrue="1">
      <formula>IF(J18&lt;$B$5,TRUE,FALSE)</formula>
    </cfRule>
    <cfRule type="expression" dxfId="1891" priority="925" stopIfTrue="1">
      <formula>IF(J18&gt;$B$1,TRUE,FALSE)</formula>
    </cfRule>
    <cfRule type="expression" dxfId="1890" priority="926" stopIfTrue="1">
      <formula>IF(J18&gt;$B$2,TRUE,FALSE)</formula>
    </cfRule>
    <cfRule type="expression" dxfId="1889" priority="927" stopIfTrue="1">
      <formula>IF(J18&gt;$B$3,TRUE,FALSE)</formula>
    </cfRule>
  </conditionalFormatting>
  <conditionalFormatting sqref="W11:W51">
    <cfRule type="expression" dxfId="1888" priority="914">
      <formula>IF(AND(K11&gt;=$B$5,K11&lt;=$B$3),TRUE,FALSE)</formula>
    </cfRule>
    <cfRule type="expression" dxfId="1887" priority="915" stopIfTrue="1">
      <formula>IF(K11&lt;$B$7,TRUE,FALSE)</formula>
    </cfRule>
    <cfRule type="expression" dxfId="1886" priority="916" stopIfTrue="1">
      <formula>IF(K11&lt;$B$6,TRUE,FALSE)</formula>
    </cfRule>
    <cfRule type="expression" dxfId="1885" priority="917" stopIfTrue="1">
      <formula>IF(K11&lt;$B$5,TRUE,FALSE)</formula>
    </cfRule>
    <cfRule type="expression" dxfId="1884" priority="918" stopIfTrue="1">
      <formula>IF(K11&gt;$B$1,TRUE,FALSE)</formula>
    </cfRule>
    <cfRule type="expression" dxfId="1883" priority="919" stopIfTrue="1">
      <formula>IF(K11&gt;$B$2,TRUE,FALSE)</formula>
    </cfRule>
    <cfRule type="expression" dxfId="1882" priority="920" stopIfTrue="1">
      <formula>IF(K11&gt;$B$3,TRUE,FALSE)</formula>
    </cfRule>
  </conditionalFormatting>
  <conditionalFormatting sqref="W12:W18 W34:W40 W20:W32 W42:W51">
    <cfRule type="expression" dxfId="1881" priority="907">
      <formula>IF(AND(K12&gt;$B$5,K12&lt;$B$3),TRUE,FALSE)</formula>
    </cfRule>
    <cfRule type="expression" dxfId="1880" priority="908" stopIfTrue="1">
      <formula>IF(K12&lt;$B$7,TRUE,FALSE)</formula>
    </cfRule>
    <cfRule type="expression" dxfId="1879" priority="909" stopIfTrue="1">
      <formula>IF(K12&lt;$B$6,TRUE,FALSE)</formula>
    </cfRule>
    <cfRule type="expression" dxfId="1878" priority="910" stopIfTrue="1">
      <formula>IF(K12&lt;$B$5,TRUE,FALSE)</formula>
    </cfRule>
    <cfRule type="expression" dxfId="1877" priority="911" stopIfTrue="1">
      <formula>IF(K12&gt;$B$1,TRUE,FALSE)</formula>
    </cfRule>
    <cfRule type="expression" dxfId="1876" priority="912" stopIfTrue="1">
      <formula>IF(K12&gt;$B$2,TRUE,FALSE)</formula>
    </cfRule>
    <cfRule type="expression" dxfId="1875" priority="913" stopIfTrue="1">
      <formula>IF(K12&gt;$B$3,TRUE,FALSE)</formula>
    </cfRule>
  </conditionalFormatting>
  <conditionalFormatting sqref="W19 W41">
    <cfRule type="expression" dxfId="1874" priority="900">
      <formula>IF(AND(K19&gt;=$B$5,K19&lt;=$B$3),TRUE,FALSE)</formula>
    </cfRule>
    <cfRule type="expression" dxfId="1873" priority="901" stopIfTrue="1">
      <formula>IF(K19&lt;$B$7,TRUE,FALSE)</formula>
    </cfRule>
    <cfRule type="expression" dxfId="1872" priority="902" stopIfTrue="1">
      <formula>IF(K19&lt;$B$6,TRUE,FALSE)</formula>
    </cfRule>
    <cfRule type="expression" dxfId="1871" priority="903" stopIfTrue="1">
      <formula>IF(K19&lt;$B$5,TRUE,FALSE)</formula>
    </cfRule>
    <cfRule type="expression" dxfId="1870" priority="904" stopIfTrue="1">
      <formula>IF(K19&gt;$B$1,TRUE,FALSE)</formula>
    </cfRule>
    <cfRule type="expression" dxfId="1869" priority="905" stopIfTrue="1">
      <formula>IF(K19&gt;$B$2,TRUE,FALSE)</formula>
    </cfRule>
    <cfRule type="expression" dxfId="1868" priority="906" stopIfTrue="1">
      <formula>IF(K19&gt;$B$3,TRUE,FALSE)</formula>
    </cfRule>
  </conditionalFormatting>
  <conditionalFormatting sqref="W32:W51 U11:W17 V18:W31">
    <cfRule type="expression" dxfId="1867" priority="893">
      <formula>IF(AND(I11&gt;$B$5,I11&lt;$B$3),TRUE,FALSE)</formula>
    </cfRule>
    <cfRule type="expression" dxfId="1866" priority="894" stopIfTrue="1">
      <formula>IF(I11&lt;$B$7,TRUE,FALSE)</formula>
    </cfRule>
    <cfRule type="expression" dxfId="1865" priority="895" stopIfTrue="1">
      <formula>IF(I11&lt;$B$6,TRUE,FALSE)</formula>
    </cfRule>
    <cfRule type="expression" dxfId="1864" priority="896" stopIfTrue="1">
      <formula>IF(I11&lt;$B$5,TRUE,FALSE)</formula>
    </cfRule>
    <cfRule type="expression" dxfId="1863" priority="897" stopIfTrue="1">
      <formula>IF(I11&gt;$B$1,TRUE,FALSE)</formula>
    </cfRule>
    <cfRule type="expression" dxfId="1862" priority="898" stopIfTrue="1">
      <formula>IF(I11&gt;$B$2,TRUE,FALSE)</formula>
    </cfRule>
    <cfRule type="expression" dxfId="1861" priority="899" stopIfTrue="1">
      <formula>IF(I11&gt;$B$3,TRUE,FALSE)</formula>
    </cfRule>
  </conditionalFormatting>
  <conditionalFormatting sqref="Z11:Z52">
    <cfRule type="expression" dxfId="1860" priority="493">
      <formula>IF(AND(N11&gt;=$B$5,N11&lt;=$B$3),TRUE,FALSE)</formula>
    </cfRule>
    <cfRule type="expression" dxfId="1859" priority="494" stopIfTrue="1">
      <formula>IF(N11&lt;$B$7,TRUE,FALSE)</formula>
    </cfRule>
  </conditionalFormatting>
  <conditionalFormatting sqref="Z11:Z52">
    <cfRule type="expression" dxfId="1858" priority="486">
      <formula>IF(AND(N11&gt;=$B$5,N11&lt;=$B$3),TRUE,FALSE)</formula>
    </cfRule>
    <cfRule type="expression" dxfId="1857" priority="487" stopIfTrue="1">
      <formula>IF(N11&lt;$B$7,TRUE,FALSE)</formula>
    </cfRule>
    <cfRule type="expression" dxfId="1856" priority="488" stopIfTrue="1">
      <formula>IF(N11&lt;$B$6,TRUE,FALSE)</formula>
    </cfRule>
    <cfRule type="expression" dxfId="1855" priority="489" stopIfTrue="1">
      <formula>IF(N11&lt;$B$5,TRUE,FALSE)</formula>
    </cfRule>
    <cfRule type="expression" dxfId="1854" priority="490" stopIfTrue="1">
      <formula>IF(N11&gt;$B$1,TRUE,FALSE)</formula>
    </cfRule>
    <cfRule type="expression" dxfId="1853" priority="491" stopIfTrue="1">
      <formula>IF(N11&gt;$B$2,TRUE,FALSE)</formula>
    </cfRule>
    <cfRule type="expression" dxfId="1852" priority="492" stopIfTrue="1">
      <formula>IF(N11&gt;$B$3,TRUE,FALSE)</formula>
    </cfRule>
  </conditionalFormatting>
  <conditionalFormatting sqref="Z12:Z18 Z34:Z40 Z20:Z32 Z42:Z52">
    <cfRule type="expression" dxfId="1851" priority="479">
      <formula>IF(AND(N12&gt;$B$5,N12&lt;$B$3),TRUE,FALSE)</formula>
    </cfRule>
    <cfRule type="expression" dxfId="1850" priority="480" stopIfTrue="1">
      <formula>IF(N12&lt;$B$7,TRUE,FALSE)</formula>
    </cfRule>
    <cfRule type="expression" dxfId="1849" priority="481" stopIfTrue="1">
      <formula>IF(N12&lt;$B$6,TRUE,FALSE)</formula>
    </cfRule>
    <cfRule type="expression" dxfId="1848" priority="482" stopIfTrue="1">
      <formula>IF(N12&lt;$B$5,TRUE,FALSE)</formula>
    </cfRule>
    <cfRule type="expression" dxfId="1847" priority="483" stopIfTrue="1">
      <formula>IF(N12&gt;$B$1,TRUE,FALSE)</formula>
    </cfRule>
    <cfRule type="expression" dxfId="1846" priority="484" stopIfTrue="1">
      <formula>IF(N12&gt;$B$2,TRUE,FALSE)</formula>
    </cfRule>
    <cfRule type="expression" dxfId="1845" priority="485" stopIfTrue="1">
      <formula>IF(N12&gt;$B$3,TRUE,FALSE)</formula>
    </cfRule>
  </conditionalFormatting>
  <conditionalFormatting sqref="Z19 Z41">
    <cfRule type="expression" dxfId="1844" priority="472">
      <formula>IF(AND(N19&gt;=$B$5,N19&lt;=$B$3),TRUE,FALSE)</formula>
    </cfRule>
    <cfRule type="expression" dxfId="1843" priority="473" stopIfTrue="1">
      <formula>IF(N19&lt;$B$7,TRUE,FALSE)</formula>
    </cfRule>
    <cfRule type="expression" dxfId="1842" priority="474" stopIfTrue="1">
      <formula>IF(N19&lt;$B$6,TRUE,FALSE)</formula>
    </cfRule>
    <cfRule type="expression" dxfId="1841" priority="475" stopIfTrue="1">
      <formula>IF(N19&lt;$B$5,TRUE,FALSE)</formula>
    </cfRule>
    <cfRule type="expression" dxfId="1840" priority="476" stopIfTrue="1">
      <formula>IF(N19&gt;$B$1,TRUE,FALSE)</formula>
    </cfRule>
    <cfRule type="expression" dxfId="1839" priority="477" stopIfTrue="1">
      <formula>IF(N19&gt;$B$2,TRUE,FALSE)</formula>
    </cfRule>
    <cfRule type="expression" dxfId="1838" priority="478" stopIfTrue="1">
      <formula>IF(N19&gt;$B$3,TRUE,FALSE)</formula>
    </cfRule>
  </conditionalFormatting>
  <conditionalFormatting sqref="Z11:Z52">
    <cfRule type="expression" dxfId="1837" priority="465">
      <formula>IF(AND(N11&gt;$B$5,N11&lt;$B$3),TRUE,FALSE)</formula>
    </cfRule>
    <cfRule type="expression" dxfId="1836" priority="466" stopIfTrue="1">
      <formula>IF(N11&lt;$B$7,TRUE,FALSE)</formula>
    </cfRule>
    <cfRule type="expression" dxfId="1835" priority="467" stopIfTrue="1">
      <formula>IF(N11&lt;$B$6,TRUE,FALSE)</formula>
    </cfRule>
    <cfRule type="expression" dxfId="1834" priority="468" stopIfTrue="1">
      <formula>IF(N11&lt;$B$5,TRUE,FALSE)</formula>
    </cfRule>
    <cfRule type="expression" dxfId="1833" priority="469" stopIfTrue="1">
      <formula>IF(N11&gt;$B$1,TRUE,FALSE)</formula>
    </cfRule>
    <cfRule type="expression" dxfId="1832" priority="470" stopIfTrue="1">
      <formula>IF(N11&gt;$B$2,TRUE,FALSE)</formula>
    </cfRule>
    <cfRule type="expression" dxfId="1831" priority="471" stopIfTrue="1">
      <formula>IF(N11&gt;$B$3,TRUE,FALSE)</formula>
    </cfRule>
  </conditionalFormatting>
  <conditionalFormatting sqref="T55:T96">
    <cfRule type="expression" dxfId="1830" priority="463">
      <formula>IF(AND(H55&gt;=$B$5,H55&lt;=$B$3),TRUE,FALSE)</formula>
    </cfRule>
    <cfRule type="expression" dxfId="1829" priority="464" stopIfTrue="1">
      <formula>IF(H55&lt;$B$7,TRUE,FALSE)</formula>
    </cfRule>
  </conditionalFormatting>
  <conditionalFormatting sqref="T55:T96">
    <cfRule type="expression" dxfId="1828" priority="456">
      <formula>IF(AND(H55&gt;=$B$5,H55&lt;=$B$3),TRUE,FALSE)</formula>
    </cfRule>
    <cfRule type="expression" dxfId="1827" priority="457" stopIfTrue="1">
      <formula>IF(H55&lt;$B$7,TRUE,FALSE)</formula>
    </cfRule>
    <cfRule type="expression" dxfId="1826" priority="458" stopIfTrue="1">
      <formula>IF(H55&lt;$B$6,TRUE,FALSE)</formula>
    </cfRule>
    <cfRule type="expression" dxfId="1825" priority="459" stopIfTrue="1">
      <formula>IF(H55&lt;$B$5,TRUE,FALSE)</formula>
    </cfRule>
    <cfRule type="expression" dxfId="1824" priority="460" stopIfTrue="1">
      <formula>IF(H55&gt;$B$1,TRUE,FALSE)</formula>
    </cfRule>
    <cfRule type="expression" dxfId="1823" priority="461" stopIfTrue="1">
      <formula>IF(H55&gt;$B$2,TRUE,FALSE)</formula>
    </cfRule>
    <cfRule type="expression" dxfId="1822" priority="462" stopIfTrue="1">
      <formula>IF(H55&gt;$B$3,TRUE,FALSE)</formula>
    </cfRule>
  </conditionalFormatting>
  <conditionalFormatting sqref="T56:T62 T78:T84 T64:T76 T86:T96">
    <cfRule type="expression" dxfId="1821" priority="449">
      <formula>IF(AND(H56&gt;$B$5,H56&lt;$B$3),TRUE,FALSE)</formula>
    </cfRule>
    <cfRule type="expression" dxfId="1820" priority="450" stopIfTrue="1">
      <formula>IF(H56&lt;$B$7,TRUE,FALSE)</formula>
    </cfRule>
    <cfRule type="expression" dxfId="1819" priority="451" stopIfTrue="1">
      <formula>IF(H56&lt;$B$6,TRUE,FALSE)</formula>
    </cfRule>
    <cfRule type="expression" dxfId="1818" priority="452" stopIfTrue="1">
      <formula>IF(H56&lt;$B$5,TRUE,FALSE)</formula>
    </cfRule>
    <cfRule type="expression" dxfId="1817" priority="453" stopIfTrue="1">
      <formula>IF(H56&gt;$B$1,TRUE,FALSE)</formula>
    </cfRule>
    <cfRule type="expression" dxfId="1816" priority="454" stopIfTrue="1">
      <formula>IF(H56&gt;$B$2,TRUE,FALSE)</formula>
    </cfRule>
    <cfRule type="expression" dxfId="1815" priority="455" stopIfTrue="1">
      <formula>IF(H56&gt;$B$3,TRUE,FALSE)</formula>
    </cfRule>
  </conditionalFormatting>
  <conditionalFormatting sqref="T63 T85">
    <cfRule type="expression" dxfId="1814" priority="442">
      <formula>IF(AND(H63&gt;=$B$5,H63&lt;=$B$3),TRUE,FALSE)</formula>
    </cfRule>
    <cfRule type="expression" dxfId="1813" priority="443" stopIfTrue="1">
      <formula>IF(H63&lt;$B$7,TRUE,FALSE)</formula>
    </cfRule>
    <cfRule type="expression" dxfId="1812" priority="444" stopIfTrue="1">
      <formula>IF(H63&lt;$B$6,TRUE,FALSE)</formula>
    </cfRule>
    <cfRule type="expression" dxfId="1811" priority="445" stopIfTrue="1">
      <formula>IF(H63&lt;$B$5,TRUE,FALSE)</formula>
    </cfRule>
    <cfRule type="expression" dxfId="1810" priority="446" stopIfTrue="1">
      <formula>IF(H63&gt;$B$1,TRUE,FALSE)</formula>
    </cfRule>
    <cfRule type="expression" dxfId="1809" priority="447" stopIfTrue="1">
      <formula>IF(H63&gt;$B$2,TRUE,FALSE)</formula>
    </cfRule>
    <cfRule type="expression" dxfId="1808" priority="448" stopIfTrue="1">
      <formula>IF(H63&gt;$B$3,TRUE,FALSE)</formula>
    </cfRule>
  </conditionalFormatting>
  <conditionalFormatting sqref="T55:T96">
    <cfRule type="expression" dxfId="1807" priority="435">
      <formula>IF(AND(H55&gt;$B$5,H55&lt;$B$3),TRUE,FALSE)</formula>
    </cfRule>
    <cfRule type="expression" dxfId="1806" priority="436" stopIfTrue="1">
      <formula>IF(H55&lt;$B$7,TRUE,FALSE)</formula>
    </cfRule>
    <cfRule type="expression" dxfId="1805" priority="437" stopIfTrue="1">
      <formula>IF(H55&lt;$B$6,TRUE,FALSE)</formula>
    </cfRule>
    <cfRule type="expression" dxfId="1804" priority="438" stopIfTrue="1">
      <formula>IF(H55&lt;$B$5,TRUE,FALSE)</formula>
    </cfRule>
    <cfRule type="expression" dxfId="1803" priority="439" stopIfTrue="1">
      <formula>IF(H55&gt;$B$1,TRUE,FALSE)</formula>
    </cfRule>
    <cfRule type="expression" dxfId="1802" priority="440" stopIfTrue="1">
      <formula>IF(H55&gt;$B$2,TRUE,FALSE)</formula>
    </cfRule>
    <cfRule type="expression" dxfId="1801" priority="441" stopIfTrue="1">
      <formula>IF(H55&gt;$B$3,TRUE,FALSE)</formula>
    </cfRule>
  </conditionalFormatting>
  <conditionalFormatting sqref="Y11:Y52">
    <cfRule type="expression" dxfId="1800" priority="420">
      <formula>IF(Y11=15,TRUE,FALSE)</formula>
    </cfRule>
    <cfRule type="expression" dxfId="1799" priority="421">
      <formula>IF(Y11=14,TRUE,FALSE)</formula>
    </cfRule>
    <cfRule type="expression" dxfId="1798" priority="422">
      <formula>IF(Y11=13,TRUE,FALSE)</formula>
    </cfRule>
    <cfRule type="expression" dxfId="1797" priority="423">
      <formula>IF(Y11=12,TRUE,FALSE)</formula>
    </cfRule>
    <cfRule type="expression" dxfId="1796" priority="424">
      <formula>IF(Y11=11,TRUE,FALSE)</formula>
    </cfRule>
    <cfRule type="expression" dxfId="1795" priority="425">
      <formula>IF(Y11=10,TRUE,FALSE)</formula>
    </cfRule>
    <cfRule type="expression" dxfId="1794" priority="426">
      <formula>IF(Y11=9,TRUE,FALSE)</formula>
    </cfRule>
    <cfRule type="expression" dxfId="1793" priority="427">
      <formula>IF(Y11=8,TRUE,FALSE)</formula>
    </cfRule>
    <cfRule type="expression" dxfId="1792" priority="428">
      <formula>IF(Y11=7,TRUE,FALSE)</formula>
    </cfRule>
    <cfRule type="expression" dxfId="1791" priority="429">
      <formula>IF(Y11=6,TRUE,FALSE)</formula>
    </cfRule>
    <cfRule type="expression" dxfId="1790" priority="430">
      <formula>IF(Y11=5,TRUE,FALSE)</formula>
    </cfRule>
    <cfRule type="expression" dxfId="1789" priority="431">
      <formula>IF(Y11=4,TRUE,FALSE)</formula>
    </cfRule>
    <cfRule type="expression" dxfId="1788" priority="432">
      <formula>IF(Y11=3,TRUE,FALSE)</formula>
    </cfRule>
    <cfRule type="expression" dxfId="1787" priority="433">
      <formula>IF(Y11=2,TRUE,FALSE)</formula>
    </cfRule>
    <cfRule type="expression" dxfId="1786" priority="434">
      <formula>IF(Y11=1,TRUE,FALSE)</formula>
    </cfRule>
  </conditionalFormatting>
  <conditionalFormatting sqref="Y10">
    <cfRule type="expression" dxfId="1785" priority="405">
      <formula>IF(Y10=15,TRUE,FALSE)</formula>
    </cfRule>
    <cfRule type="expression" dxfId="1784" priority="406">
      <formula>IF(Y10=14,TRUE,FALSE)</formula>
    </cfRule>
    <cfRule type="expression" dxfId="1783" priority="407">
      <formula>IF(Y10=13,TRUE,FALSE)</formula>
    </cfRule>
    <cfRule type="expression" dxfId="1782" priority="408">
      <formula>IF(Y10=12,TRUE,FALSE)</formula>
    </cfRule>
    <cfRule type="expression" dxfId="1781" priority="409">
      <formula>IF(Y10=11,TRUE,FALSE)</formula>
    </cfRule>
    <cfRule type="expression" dxfId="1780" priority="410">
      <formula>IF(Y10=10,TRUE,FALSE)</formula>
    </cfRule>
    <cfRule type="expression" dxfId="1779" priority="411">
      <formula>IF(Y10=9,TRUE,FALSE)</formula>
    </cfRule>
    <cfRule type="expression" dxfId="1778" priority="412">
      <formula>IF(Y10=8,TRUE,FALSE)</formula>
    </cfRule>
    <cfRule type="expression" dxfId="1777" priority="413">
      <formula>IF(Y10=7,TRUE,FALSE)</formula>
    </cfRule>
    <cfRule type="expression" dxfId="1776" priority="414">
      <formula>IF(Y10=6,TRUE,FALSE)</formula>
    </cfRule>
    <cfRule type="expression" dxfId="1775" priority="415">
      <formula>IF(Y10=5,TRUE,FALSE)</formula>
    </cfRule>
    <cfRule type="expression" dxfId="1774" priority="416">
      <formula>IF(Y10=4,TRUE,FALSE)</formula>
    </cfRule>
    <cfRule type="expression" dxfId="1773" priority="417">
      <formula>IF(Y10=3,TRUE,FALSE)</formula>
    </cfRule>
    <cfRule type="expression" dxfId="1772" priority="418">
      <formula>IF(Y10=2,TRUE,FALSE)</formula>
    </cfRule>
    <cfRule type="expression" dxfId="1771" priority="419">
      <formula>IF(Y10=1,TRUE,FALSE)</formula>
    </cfRule>
  </conditionalFormatting>
  <conditionalFormatting sqref="X11:X52">
    <cfRule type="expression" dxfId="1770" priority="390">
      <formula>IF(X11=15,TRUE,FALSE)</formula>
    </cfRule>
    <cfRule type="expression" dxfId="1769" priority="391">
      <formula>IF(X11=14,TRUE,FALSE)</formula>
    </cfRule>
    <cfRule type="expression" dxfId="1768" priority="392">
      <formula>IF(X11=13,TRUE,FALSE)</formula>
    </cfRule>
    <cfRule type="expression" dxfId="1767" priority="393">
      <formula>IF(X11=12,TRUE,FALSE)</formula>
    </cfRule>
    <cfRule type="expression" dxfId="1766" priority="394">
      <formula>IF(X11=11,TRUE,FALSE)</formula>
    </cfRule>
    <cfRule type="expression" dxfId="1765" priority="395">
      <formula>IF(X11=10,TRUE,FALSE)</formula>
    </cfRule>
    <cfRule type="expression" dxfId="1764" priority="396">
      <formula>IF(X11=9,TRUE,FALSE)</formula>
    </cfRule>
    <cfRule type="expression" dxfId="1763" priority="397">
      <formula>IF(X11=8,TRUE,FALSE)</formula>
    </cfRule>
    <cfRule type="expression" dxfId="1762" priority="398">
      <formula>IF(X11=7,TRUE,FALSE)</formula>
    </cfRule>
    <cfRule type="expression" dxfId="1761" priority="399">
      <formula>IF(X11=6,TRUE,FALSE)</formula>
    </cfRule>
    <cfRule type="expression" dxfId="1760" priority="400">
      <formula>IF(X11=5,TRUE,FALSE)</formula>
    </cfRule>
    <cfRule type="expression" dxfId="1759" priority="401">
      <formula>IF(X11=4,TRUE,FALSE)</formula>
    </cfRule>
    <cfRule type="expression" dxfId="1758" priority="402">
      <formula>IF(X11=3,TRUE,FALSE)</formula>
    </cfRule>
    <cfRule type="expression" dxfId="1757" priority="403">
      <formula>IF(X11=2,TRUE,FALSE)</formula>
    </cfRule>
    <cfRule type="expression" dxfId="1756" priority="404">
      <formula>IF(X11=1,TRUE,FALSE)</formula>
    </cfRule>
  </conditionalFormatting>
  <conditionalFormatting sqref="X10">
    <cfRule type="expression" dxfId="1755" priority="375">
      <formula>IF(X10=15,TRUE,FALSE)</formula>
    </cfRule>
    <cfRule type="expression" dxfId="1754" priority="376">
      <formula>IF(X10=14,TRUE,FALSE)</formula>
    </cfRule>
    <cfRule type="expression" dxfId="1753" priority="377">
      <formula>IF(X10=13,TRUE,FALSE)</formula>
    </cfRule>
    <cfRule type="expression" dxfId="1752" priority="378">
      <formula>IF(X10=12,TRUE,FALSE)</formula>
    </cfRule>
    <cfRule type="expression" dxfId="1751" priority="379">
      <formula>IF(X10=11,TRUE,FALSE)</formula>
    </cfRule>
    <cfRule type="expression" dxfId="1750" priority="380">
      <formula>IF(X10=10,TRUE,FALSE)</formula>
    </cfRule>
    <cfRule type="expression" dxfId="1749" priority="381">
      <formula>IF(X10=9,TRUE,FALSE)</formula>
    </cfRule>
    <cfRule type="expression" dxfId="1748" priority="382">
      <formula>IF(X10=8,TRUE,FALSE)</formula>
    </cfRule>
    <cfRule type="expression" dxfId="1747" priority="383">
      <formula>IF(X10=7,TRUE,FALSE)</formula>
    </cfRule>
    <cfRule type="expression" dxfId="1746" priority="384">
      <formula>IF(X10=6,TRUE,FALSE)</formula>
    </cfRule>
    <cfRule type="expression" dxfId="1745" priority="385">
      <formula>IF(X10=5,TRUE,FALSE)</formula>
    </cfRule>
    <cfRule type="expression" dxfId="1744" priority="386">
      <formula>IF(X10=4,TRUE,FALSE)</formula>
    </cfRule>
    <cfRule type="expression" dxfId="1743" priority="387">
      <formula>IF(X10=3,TRUE,FALSE)</formula>
    </cfRule>
    <cfRule type="expression" dxfId="1742" priority="388">
      <formula>IF(X10=2,TRUE,FALSE)</formula>
    </cfRule>
    <cfRule type="expression" dxfId="1741" priority="389">
      <formula>IF(X10=1,TRUE,FALSE)</formula>
    </cfRule>
  </conditionalFormatting>
  <conditionalFormatting sqref="V44:V48">
    <cfRule type="expression" dxfId="1740" priority="359">
      <formula>IF(AND(J44&gt;=$B$5,J44&lt;=$B$3),TRUE,FALSE)</formula>
    </cfRule>
    <cfRule type="expression" dxfId="1739" priority="360" stopIfTrue="1">
      <formula>IF(J44&lt;$B$7,TRUE,FALSE)</formula>
    </cfRule>
  </conditionalFormatting>
  <conditionalFormatting sqref="V44:V48">
    <cfRule type="expression" dxfId="1738" priority="352">
      <formula>IF(AND(J44&gt;$B$5,J44&lt;$B$3),TRUE,FALSE)</formula>
    </cfRule>
    <cfRule type="expression" dxfId="1737" priority="353" stopIfTrue="1">
      <formula>IF(J44&lt;$B$7,TRUE,FALSE)</formula>
    </cfRule>
    <cfRule type="expression" dxfId="1736" priority="354" stopIfTrue="1">
      <formula>IF(J44&lt;$B$6,TRUE,FALSE)</formula>
    </cfRule>
    <cfRule type="expression" dxfId="1735" priority="355" stopIfTrue="1">
      <formula>IF(J44&lt;$B$5,TRUE,FALSE)</formula>
    </cfRule>
    <cfRule type="expression" dxfId="1734" priority="356" stopIfTrue="1">
      <formula>IF(J44&gt;$B$1,TRUE,FALSE)</formula>
    </cfRule>
    <cfRule type="expression" dxfId="1733" priority="357" stopIfTrue="1">
      <formula>IF(J44&gt;$B$2,TRUE,FALSE)</formula>
    </cfRule>
    <cfRule type="expression" dxfId="1732" priority="358" stopIfTrue="1">
      <formula>IF(J44&gt;$B$3,TRUE,FALSE)</formula>
    </cfRule>
  </conditionalFormatting>
  <conditionalFormatting sqref="T13:T15">
    <cfRule type="expression" dxfId="1731" priority="350">
      <formula>IF(AND(H13&gt;=$B$5,H13&lt;=$B$3),TRUE,FALSE)</formula>
    </cfRule>
    <cfRule type="expression" dxfId="1730" priority="351" stopIfTrue="1">
      <formula>IF(H13&lt;$B$7,TRUE,FALSE)</formula>
    </cfRule>
  </conditionalFormatting>
  <conditionalFormatting sqref="T13:T15">
    <cfRule type="expression" dxfId="1729" priority="343">
      <formula>IF(AND(H13&gt;$B$5,H13&lt;$B$3),TRUE,FALSE)</formula>
    </cfRule>
    <cfRule type="expression" dxfId="1728" priority="344" stopIfTrue="1">
      <formula>IF(H13&lt;$B$7,TRUE,FALSE)</formula>
    </cfRule>
    <cfRule type="expression" dxfId="1727" priority="345" stopIfTrue="1">
      <formula>IF(H13&lt;$B$6,TRUE,FALSE)</formula>
    </cfRule>
    <cfRule type="expression" dxfId="1726" priority="346" stopIfTrue="1">
      <formula>IF(H13&lt;$B$5,TRUE,FALSE)</formula>
    </cfRule>
    <cfRule type="expression" dxfId="1725" priority="347" stopIfTrue="1">
      <formula>IF(H13&gt;$B$1,TRUE,FALSE)</formula>
    </cfRule>
    <cfRule type="expression" dxfId="1724" priority="348" stopIfTrue="1">
      <formula>IF(H13&gt;$B$2,TRUE,FALSE)</formula>
    </cfRule>
    <cfRule type="expression" dxfId="1723" priority="349" stopIfTrue="1">
      <formula>IF(H13&gt;$B$3,TRUE,FALSE)</formula>
    </cfRule>
  </conditionalFormatting>
  <conditionalFormatting sqref="T17:T18">
    <cfRule type="expression" dxfId="1722" priority="341">
      <formula>IF(AND(H17&gt;=$B$5,H17&lt;=$B$3),TRUE,FALSE)</formula>
    </cfRule>
    <cfRule type="expression" dxfId="1721" priority="342" stopIfTrue="1">
      <formula>IF(H17&lt;$B$7,TRUE,FALSE)</formula>
    </cfRule>
  </conditionalFormatting>
  <conditionalFormatting sqref="T17:T18">
    <cfRule type="expression" dxfId="1720" priority="334">
      <formula>IF(AND(H17&gt;$B$5,H17&lt;$B$3),TRUE,FALSE)</formula>
    </cfRule>
    <cfRule type="expression" dxfId="1719" priority="335" stopIfTrue="1">
      <formula>IF(H17&lt;$B$7,TRUE,FALSE)</formula>
    </cfRule>
    <cfRule type="expression" dxfId="1718" priority="336" stopIfTrue="1">
      <formula>IF(H17&lt;$B$6,TRUE,FALSE)</formula>
    </cfRule>
    <cfRule type="expression" dxfId="1717" priority="337" stopIfTrue="1">
      <formula>IF(H17&lt;$B$5,TRUE,FALSE)</formula>
    </cfRule>
    <cfRule type="expression" dxfId="1716" priority="338" stopIfTrue="1">
      <formula>IF(H17&gt;$B$1,TRUE,FALSE)</formula>
    </cfRule>
    <cfRule type="expression" dxfId="1715" priority="339" stopIfTrue="1">
      <formula>IF(H17&gt;$B$2,TRUE,FALSE)</formula>
    </cfRule>
    <cfRule type="expression" dxfId="1714" priority="340" stopIfTrue="1">
      <formula>IF(H17&gt;$B$3,TRUE,FALSE)</formula>
    </cfRule>
  </conditionalFormatting>
  <conditionalFormatting sqref="U18">
    <cfRule type="expression" dxfId="1713" priority="332">
      <formula>IF(AND(I18&gt;=$B$5,I18&lt;=$B$3),TRUE,FALSE)</formula>
    </cfRule>
    <cfRule type="expression" dxfId="1712" priority="333" stopIfTrue="1">
      <formula>IF(I18&lt;$B$7,TRUE,FALSE)</formula>
    </cfRule>
  </conditionalFormatting>
  <conditionalFormatting sqref="U18">
    <cfRule type="expression" dxfId="1711" priority="325">
      <formula>IF(AND(I18&gt;$B$5,I18&lt;$B$3),TRUE,FALSE)</formula>
    </cfRule>
    <cfRule type="expression" dxfId="1710" priority="326" stopIfTrue="1">
      <formula>IF(I18&lt;$B$7,TRUE,FALSE)</formula>
    </cfRule>
    <cfRule type="expression" dxfId="1709" priority="327" stopIfTrue="1">
      <formula>IF(I18&lt;$B$6,TRUE,FALSE)</formula>
    </cfRule>
    <cfRule type="expression" dxfId="1708" priority="328" stopIfTrue="1">
      <formula>IF(I18&lt;$B$5,TRUE,FALSE)</formula>
    </cfRule>
    <cfRule type="expression" dxfId="1707" priority="329" stopIfTrue="1">
      <formula>IF(I18&gt;$B$1,TRUE,FALSE)</formula>
    </cfRule>
    <cfRule type="expression" dxfId="1706" priority="330" stopIfTrue="1">
      <formula>IF(I18&gt;$B$2,TRUE,FALSE)</formula>
    </cfRule>
    <cfRule type="expression" dxfId="1705" priority="331" stopIfTrue="1">
      <formula>IF(I18&gt;$B$3,TRUE,FALSE)</formula>
    </cfRule>
  </conditionalFormatting>
  <conditionalFormatting sqref="U20">
    <cfRule type="expression" dxfId="1704" priority="323">
      <formula>IF(AND(I20&gt;=$B$5,I20&lt;=$B$3),TRUE,FALSE)</formula>
    </cfRule>
    <cfRule type="expression" dxfId="1703" priority="324" stopIfTrue="1">
      <formula>IF(I20&lt;$B$7,TRUE,FALSE)</formula>
    </cfRule>
  </conditionalFormatting>
  <conditionalFormatting sqref="U20">
    <cfRule type="expression" dxfId="1702" priority="316">
      <formula>IF(AND(I20&gt;$B$5,I20&lt;$B$3),TRUE,FALSE)</formula>
    </cfRule>
    <cfRule type="expression" dxfId="1701" priority="317" stopIfTrue="1">
      <formula>IF(I20&lt;$B$7,TRUE,FALSE)</formula>
    </cfRule>
    <cfRule type="expression" dxfId="1700" priority="318" stopIfTrue="1">
      <formula>IF(I20&lt;$B$6,TRUE,FALSE)</formula>
    </cfRule>
    <cfRule type="expression" dxfId="1699" priority="319" stopIfTrue="1">
      <formula>IF(I20&lt;$B$5,TRUE,FALSE)</formula>
    </cfRule>
    <cfRule type="expression" dxfId="1698" priority="320" stopIfTrue="1">
      <formula>IF(I20&gt;$B$1,TRUE,FALSE)</formula>
    </cfRule>
    <cfRule type="expression" dxfId="1697" priority="321" stopIfTrue="1">
      <formula>IF(I20&gt;$B$2,TRUE,FALSE)</formula>
    </cfRule>
    <cfRule type="expression" dxfId="1696" priority="322" stopIfTrue="1">
      <formula>IF(I20&gt;$B$3,TRUE,FALSE)</formula>
    </cfRule>
  </conditionalFormatting>
  <conditionalFormatting sqref="U27:U30">
    <cfRule type="expression" dxfId="1695" priority="314">
      <formula>IF(AND(I27&gt;=$B$5,I27&lt;=$B$3),TRUE,FALSE)</formula>
    </cfRule>
    <cfRule type="expression" dxfId="1694" priority="315" stopIfTrue="1">
      <formula>IF(I27&lt;$B$7,TRUE,FALSE)</formula>
    </cfRule>
  </conditionalFormatting>
  <conditionalFormatting sqref="U27:U30">
    <cfRule type="expression" dxfId="1693" priority="307">
      <formula>IF(AND(I27&gt;$B$5,I27&lt;$B$3),TRUE,FALSE)</formula>
    </cfRule>
    <cfRule type="expression" dxfId="1692" priority="308" stopIfTrue="1">
      <formula>IF(I27&lt;$B$7,TRUE,FALSE)</formula>
    </cfRule>
    <cfRule type="expression" dxfId="1691" priority="309" stopIfTrue="1">
      <formula>IF(I27&lt;$B$6,TRUE,FALSE)</formula>
    </cfRule>
    <cfRule type="expression" dxfId="1690" priority="310" stopIfTrue="1">
      <formula>IF(I27&lt;$B$5,TRUE,FALSE)</formula>
    </cfRule>
    <cfRule type="expression" dxfId="1689" priority="311" stopIfTrue="1">
      <formula>IF(I27&gt;$B$1,TRUE,FALSE)</formula>
    </cfRule>
    <cfRule type="expression" dxfId="1688" priority="312" stopIfTrue="1">
      <formula>IF(I27&gt;$B$2,TRUE,FALSE)</formula>
    </cfRule>
    <cfRule type="expression" dxfId="1687" priority="313" stopIfTrue="1">
      <formula>IF(I27&gt;$B$3,TRUE,FALSE)</formula>
    </cfRule>
  </conditionalFormatting>
  <conditionalFormatting sqref="U33:V35">
    <cfRule type="expression" dxfId="1686" priority="305">
      <formula>IF(AND(I33&gt;=$B$5,I33&lt;=$B$3),TRUE,FALSE)</formula>
    </cfRule>
    <cfRule type="expression" dxfId="1685" priority="306" stopIfTrue="1">
      <formula>IF(I33&lt;$B$7,TRUE,FALSE)</formula>
    </cfRule>
  </conditionalFormatting>
  <conditionalFormatting sqref="U33:V35">
    <cfRule type="expression" dxfId="1684" priority="298">
      <formula>IF(AND(I33&gt;$B$5,I33&lt;$B$3),TRUE,FALSE)</formula>
    </cfRule>
    <cfRule type="expression" dxfId="1683" priority="299" stopIfTrue="1">
      <formula>IF(I33&lt;$B$7,TRUE,FALSE)</formula>
    </cfRule>
    <cfRule type="expression" dxfId="1682" priority="300" stopIfTrue="1">
      <formula>IF(I33&lt;$B$6,TRUE,FALSE)</formula>
    </cfRule>
    <cfRule type="expression" dxfId="1681" priority="301" stopIfTrue="1">
      <formula>IF(I33&lt;$B$5,TRUE,FALSE)</formula>
    </cfRule>
    <cfRule type="expression" dxfId="1680" priority="302" stopIfTrue="1">
      <formula>IF(I33&gt;$B$1,TRUE,FALSE)</formula>
    </cfRule>
    <cfRule type="expression" dxfId="1679" priority="303" stopIfTrue="1">
      <formula>IF(I33&gt;$B$2,TRUE,FALSE)</formula>
    </cfRule>
    <cfRule type="expression" dxfId="1678" priority="304" stopIfTrue="1">
      <formula>IF(I33&gt;$B$3,TRUE,FALSE)</formula>
    </cfRule>
  </conditionalFormatting>
  <conditionalFormatting sqref="V38:V41">
    <cfRule type="expression" dxfId="1677" priority="296">
      <formula>IF(AND(J38&gt;=$B$5,J38&lt;=$B$3),TRUE,FALSE)</formula>
    </cfRule>
    <cfRule type="expression" dxfId="1676" priority="297" stopIfTrue="1">
      <formula>IF(J38&lt;$B$7,TRUE,FALSE)</formula>
    </cfRule>
  </conditionalFormatting>
  <conditionalFormatting sqref="V38:V41">
    <cfRule type="expression" dxfId="1675" priority="289">
      <formula>IF(AND(J38&gt;$B$5,J38&lt;$B$3),TRUE,FALSE)</formula>
    </cfRule>
    <cfRule type="expression" dxfId="1674" priority="290" stopIfTrue="1">
      <formula>IF(J38&lt;$B$7,TRUE,FALSE)</formula>
    </cfRule>
    <cfRule type="expression" dxfId="1673" priority="291" stopIfTrue="1">
      <formula>IF(J38&lt;$B$6,TRUE,FALSE)</formula>
    </cfRule>
    <cfRule type="expression" dxfId="1672" priority="292" stopIfTrue="1">
      <formula>IF(J38&lt;$B$5,TRUE,FALSE)</formula>
    </cfRule>
    <cfRule type="expression" dxfId="1671" priority="293" stopIfTrue="1">
      <formula>IF(J38&gt;$B$1,TRUE,FALSE)</formula>
    </cfRule>
    <cfRule type="expression" dxfId="1670" priority="294" stopIfTrue="1">
      <formula>IF(J38&gt;$B$2,TRUE,FALSE)</formula>
    </cfRule>
    <cfRule type="expression" dxfId="1669" priority="295" stopIfTrue="1">
      <formula>IF(J38&gt;$B$3,TRUE,FALSE)</formula>
    </cfRule>
  </conditionalFormatting>
  <conditionalFormatting sqref="U39">
    <cfRule type="expression" dxfId="1668" priority="287">
      <formula>IF(AND(I39&gt;=$B$5,I39&lt;=$B$3),TRUE,FALSE)</formula>
    </cfRule>
    <cfRule type="expression" dxfId="1667" priority="288" stopIfTrue="1">
      <formula>IF(I39&lt;$B$7,TRUE,FALSE)</formula>
    </cfRule>
  </conditionalFormatting>
  <conditionalFormatting sqref="U39">
    <cfRule type="expression" dxfId="1666" priority="280">
      <formula>IF(AND(I39&gt;$B$5,I39&lt;$B$3),TRUE,FALSE)</formula>
    </cfRule>
    <cfRule type="expression" dxfId="1665" priority="281" stopIfTrue="1">
      <formula>IF(I39&lt;$B$7,TRUE,FALSE)</formula>
    </cfRule>
    <cfRule type="expression" dxfId="1664" priority="282" stopIfTrue="1">
      <formula>IF(I39&lt;$B$6,TRUE,FALSE)</formula>
    </cfRule>
    <cfRule type="expression" dxfId="1663" priority="283" stopIfTrue="1">
      <formula>IF(I39&lt;$B$5,TRUE,FALSE)</formula>
    </cfRule>
    <cfRule type="expression" dxfId="1662" priority="284" stopIfTrue="1">
      <formula>IF(I39&gt;$B$1,TRUE,FALSE)</formula>
    </cfRule>
    <cfRule type="expression" dxfId="1661" priority="285" stopIfTrue="1">
      <formula>IF(I39&gt;$B$2,TRUE,FALSE)</formula>
    </cfRule>
    <cfRule type="expression" dxfId="1660" priority="286" stopIfTrue="1">
      <formula>IF(I39&gt;$B$3,TRUE,FALSE)</formula>
    </cfRule>
  </conditionalFormatting>
  <conditionalFormatting sqref="U46:U47">
    <cfRule type="expression" dxfId="1659" priority="278">
      <formula>IF(AND(I46&gt;=$B$5,I46&lt;=$B$3),TRUE,FALSE)</formula>
    </cfRule>
    <cfRule type="expression" dxfId="1658" priority="279" stopIfTrue="1">
      <formula>IF(I46&lt;$B$7,TRUE,FALSE)</formula>
    </cfRule>
  </conditionalFormatting>
  <conditionalFormatting sqref="U46:U47">
    <cfRule type="expression" dxfId="1657" priority="271">
      <formula>IF(AND(I46&gt;$B$5,I46&lt;$B$3),TRUE,FALSE)</formula>
    </cfRule>
    <cfRule type="expression" dxfId="1656" priority="272" stopIfTrue="1">
      <formula>IF(I46&lt;$B$7,TRUE,FALSE)</formula>
    </cfRule>
    <cfRule type="expression" dxfId="1655" priority="273" stopIfTrue="1">
      <formula>IF(I46&lt;$B$6,TRUE,FALSE)</formula>
    </cfRule>
    <cfRule type="expression" dxfId="1654" priority="274" stopIfTrue="1">
      <formula>IF(I46&lt;$B$5,TRUE,FALSE)</formula>
    </cfRule>
    <cfRule type="expression" dxfId="1653" priority="275" stopIfTrue="1">
      <formula>IF(I46&gt;$B$1,TRUE,FALSE)</formula>
    </cfRule>
    <cfRule type="expression" dxfId="1652" priority="276" stopIfTrue="1">
      <formula>IF(I46&gt;$B$2,TRUE,FALSE)</formula>
    </cfRule>
    <cfRule type="expression" dxfId="1651" priority="277" stopIfTrue="1">
      <formula>IF(I46&gt;$B$3,TRUE,FALSE)</formula>
    </cfRule>
  </conditionalFormatting>
  <conditionalFormatting sqref="V50:V51">
    <cfRule type="expression" dxfId="1650" priority="269">
      <formula>IF(AND(J50&gt;=$B$5,J50&lt;=$B$3),TRUE,FALSE)</formula>
    </cfRule>
    <cfRule type="expression" dxfId="1649" priority="270" stopIfTrue="1">
      <formula>IF(J50&lt;$B$7,TRUE,FALSE)</formula>
    </cfRule>
  </conditionalFormatting>
  <conditionalFormatting sqref="V50:V51">
    <cfRule type="expression" dxfId="1648" priority="262">
      <formula>IF(AND(J50&gt;$B$5,J50&lt;$B$3),TRUE,FALSE)</formula>
    </cfRule>
    <cfRule type="expression" dxfId="1647" priority="263" stopIfTrue="1">
      <formula>IF(J50&lt;$B$7,TRUE,FALSE)</formula>
    </cfRule>
    <cfRule type="expression" dxfId="1646" priority="264" stopIfTrue="1">
      <formula>IF(J50&lt;$B$6,TRUE,FALSE)</formula>
    </cfRule>
    <cfRule type="expression" dxfId="1645" priority="265" stopIfTrue="1">
      <formula>IF(J50&lt;$B$5,TRUE,FALSE)</formula>
    </cfRule>
    <cfRule type="expression" dxfId="1644" priority="266" stopIfTrue="1">
      <formula>IF(J50&gt;$B$1,TRUE,FALSE)</formula>
    </cfRule>
    <cfRule type="expression" dxfId="1643" priority="267" stopIfTrue="1">
      <formula>IF(J50&gt;$B$2,TRUE,FALSE)</formula>
    </cfRule>
    <cfRule type="expression" dxfId="1642" priority="268" stopIfTrue="1">
      <formula>IF(J50&gt;$B$3,TRUE,FALSE)</formula>
    </cfRule>
  </conditionalFormatting>
  <conditionalFormatting sqref="U51">
    <cfRule type="expression" dxfId="1641" priority="251">
      <formula>IF(AND(I51&gt;=$B$5,I51&lt;=$B$3),TRUE,FALSE)</formula>
    </cfRule>
    <cfRule type="expression" dxfId="1640" priority="252" stopIfTrue="1">
      <formula>IF(I51&lt;$B$7,TRUE,FALSE)</formula>
    </cfRule>
  </conditionalFormatting>
  <conditionalFormatting sqref="U51">
    <cfRule type="expression" dxfId="1639" priority="244">
      <formula>IF(AND(I51&gt;$B$5,I51&lt;$B$3),TRUE,FALSE)</formula>
    </cfRule>
    <cfRule type="expression" dxfId="1638" priority="245" stopIfTrue="1">
      <formula>IF(I51&lt;$B$7,TRUE,FALSE)</formula>
    </cfRule>
    <cfRule type="expression" dxfId="1637" priority="246" stopIfTrue="1">
      <formula>IF(I51&lt;$B$6,TRUE,FALSE)</formula>
    </cfRule>
    <cfRule type="expression" dxfId="1636" priority="247" stopIfTrue="1">
      <formula>IF(I51&lt;$B$5,TRUE,FALSE)</formula>
    </cfRule>
    <cfRule type="expression" dxfId="1635" priority="248" stopIfTrue="1">
      <formula>IF(I51&gt;$B$1,TRUE,FALSE)</formula>
    </cfRule>
    <cfRule type="expression" dxfId="1634" priority="249" stopIfTrue="1">
      <formula>IF(I51&gt;$B$2,TRUE,FALSE)</formula>
    </cfRule>
    <cfRule type="expression" dxfId="1633" priority="250" stopIfTrue="1">
      <formula>IF(I51&gt;$B$3,TRUE,FALSE)</formula>
    </cfRule>
  </conditionalFormatting>
  <conditionalFormatting sqref="T52:W52">
    <cfRule type="expression" dxfId="1632" priority="242">
      <formula>IF(AND(H52&gt;=$B$5,H52&lt;=$B$3),TRUE,FALSE)</formula>
    </cfRule>
    <cfRule type="expression" dxfId="1631" priority="243" stopIfTrue="1">
      <formula>IF(H52&lt;$B$7,TRUE,FALSE)</formula>
    </cfRule>
  </conditionalFormatting>
  <conditionalFormatting sqref="T52:W52">
    <cfRule type="expression" dxfId="1630" priority="235">
      <formula>IF(AND(H52&gt;$B$5,H52&lt;$B$3),TRUE,FALSE)</formula>
    </cfRule>
    <cfRule type="expression" dxfId="1629" priority="236" stopIfTrue="1">
      <formula>IF(H52&lt;$B$7,TRUE,FALSE)</formula>
    </cfRule>
    <cfRule type="expression" dxfId="1628" priority="237" stopIfTrue="1">
      <formula>IF(H52&lt;$B$6,TRUE,FALSE)</formula>
    </cfRule>
    <cfRule type="expression" dxfId="1627" priority="238" stopIfTrue="1">
      <formula>IF(H52&lt;$B$5,TRUE,FALSE)</formula>
    </cfRule>
    <cfRule type="expression" dxfId="1626" priority="239" stopIfTrue="1">
      <formula>IF(H52&gt;$B$1,TRUE,FALSE)</formula>
    </cfRule>
    <cfRule type="expression" dxfId="1625" priority="240" stopIfTrue="1">
      <formula>IF(H52&gt;$B$2,TRUE,FALSE)</formula>
    </cfRule>
    <cfRule type="expression" dxfId="1624" priority="241" stopIfTrue="1">
      <formula>IF(H52&gt;$B$3,TRUE,FALSE)</formula>
    </cfRule>
  </conditionalFormatting>
  <conditionalFormatting sqref="AA10:AA31">
    <cfRule type="expression" dxfId="1623" priority="233">
      <formula>IF(AND(O10&gt;=$B$5,O10&lt;=$B$3),TRUE,FALSE)</formula>
    </cfRule>
    <cfRule type="expression" dxfId="1622" priority="234" stopIfTrue="1">
      <formula>IF(O10&lt;$B$7,TRUE,FALSE)</formula>
    </cfRule>
  </conditionalFormatting>
  <conditionalFormatting sqref="AA11:AA17 AA19:AA31">
    <cfRule type="expression" dxfId="1621" priority="226">
      <formula>IF(AND(O11&gt;$B$5,O11&lt;$B$3),TRUE,FALSE)</formula>
    </cfRule>
    <cfRule type="expression" dxfId="1620" priority="227" stopIfTrue="1">
      <formula>IF(O11&lt;$B$7,TRUE,FALSE)</formula>
    </cfRule>
    <cfRule type="expression" dxfId="1619" priority="228" stopIfTrue="1">
      <formula>IF(O11&lt;$B$6,TRUE,FALSE)</formula>
    </cfRule>
    <cfRule type="expression" dxfId="1618" priority="229" stopIfTrue="1">
      <formula>IF(O11&lt;$B$5,TRUE,FALSE)</formula>
    </cfRule>
    <cfRule type="expression" dxfId="1617" priority="230" stopIfTrue="1">
      <formula>IF(O11&gt;$B$1,TRUE,FALSE)</formula>
    </cfRule>
    <cfRule type="expression" dxfId="1616" priority="231" stopIfTrue="1">
      <formula>IF(O11&gt;$B$2,TRUE,FALSE)</formula>
    </cfRule>
    <cfRule type="expression" dxfId="1615" priority="232" stopIfTrue="1">
      <formula>IF(O11&gt;$B$3,TRUE,FALSE)</formula>
    </cfRule>
  </conditionalFormatting>
  <conditionalFormatting sqref="AA18">
    <cfRule type="expression" dxfId="1614" priority="219">
      <formula>IF(AND(O18&gt;=$B$5,O18&lt;=$B$3),TRUE,FALSE)</formula>
    </cfRule>
    <cfRule type="expression" dxfId="1613" priority="220" stopIfTrue="1">
      <formula>IF(O18&lt;$B$7,TRUE,FALSE)</formula>
    </cfRule>
    <cfRule type="expression" dxfId="1612" priority="221" stopIfTrue="1">
      <formula>IF(O18&lt;$B$6,TRUE,FALSE)</formula>
    </cfRule>
    <cfRule type="expression" dxfId="1611" priority="222" stopIfTrue="1">
      <formula>IF(O18&lt;$B$5,TRUE,FALSE)</formula>
    </cfRule>
    <cfRule type="expression" dxfId="1610" priority="223" stopIfTrue="1">
      <formula>IF(O18&gt;$B$1,TRUE,FALSE)</formula>
    </cfRule>
    <cfRule type="expression" dxfId="1609" priority="224" stopIfTrue="1">
      <formula>IF(O18&gt;$B$2,TRUE,FALSE)</formula>
    </cfRule>
    <cfRule type="expression" dxfId="1608" priority="225" stopIfTrue="1">
      <formula>IF(O18&gt;$B$3,TRUE,FALSE)</formula>
    </cfRule>
  </conditionalFormatting>
  <conditionalFormatting sqref="AA11:AA31">
    <cfRule type="expression" dxfId="1607" priority="212">
      <formula>IF(AND(O11&gt;$B$5,O11&lt;$B$3),TRUE,FALSE)</formula>
    </cfRule>
    <cfRule type="expression" dxfId="1606" priority="213" stopIfTrue="1">
      <formula>IF(O11&lt;$B$7,TRUE,FALSE)</formula>
    </cfRule>
    <cfRule type="expression" dxfId="1605" priority="214" stopIfTrue="1">
      <formula>IF(O11&lt;$B$6,TRUE,FALSE)</formula>
    </cfRule>
    <cfRule type="expression" dxfId="1604" priority="215" stopIfTrue="1">
      <formula>IF(O11&lt;$B$5,TRUE,FALSE)</formula>
    </cfRule>
    <cfRule type="expression" dxfId="1603" priority="216" stopIfTrue="1">
      <formula>IF(O11&gt;$B$1,TRUE,FALSE)</formula>
    </cfRule>
    <cfRule type="expression" dxfId="1602" priority="217" stopIfTrue="1">
      <formula>IF(O11&gt;$B$2,TRUE,FALSE)</formula>
    </cfRule>
    <cfRule type="expression" dxfId="1601" priority="218" stopIfTrue="1">
      <formula>IF(O11&gt;$B$3,TRUE,FALSE)</formula>
    </cfRule>
  </conditionalFormatting>
  <conditionalFormatting sqref="AA10">
    <cfRule type="expression" dxfId="1600" priority="205">
      <formula>IF(AND(O10&gt;$B$5,O10&lt;$B$3),TRUE,FALSE)</formula>
    </cfRule>
    <cfRule type="expression" dxfId="1599" priority="206" stopIfTrue="1">
      <formula>IF(O10&lt;$B$7,TRUE,FALSE)</formula>
    </cfRule>
    <cfRule type="expression" dxfId="1598" priority="207" stopIfTrue="1">
      <formula>IF(O10&lt;$B$6,TRUE,FALSE)</formula>
    </cfRule>
    <cfRule type="expression" dxfId="1597" priority="208" stopIfTrue="1">
      <formula>IF(O10&lt;$B$5,TRUE,FALSE)</formula>
    </cfRule>
    <cfRule type="expression" dxfId="1596" priority="209" stopIfTrue="1">
      <formula>IF(O10&gt;$B$1,TRUE,FALSE)</formula>
    </cfRule>
    <cfRule type="expression" dxfId="1595" priority="210" stopIfTrue="1">
      <formula>IF(O10&gt;$B$2,TRUE,FALSE)</formula>
    </cfRule>
    <cfRule type="expression" dxfId="1594" priority="211" stopIfTrue="1">
      <formula>IF(O10&gt;$B$3,TRUE,FALSE)</formula>
    </cfRule>
  </conditionalFormatting>
  <conditionalFormatting sqref="AA10">
    <cfRule type="expression" dxfId="1593" priority="199" stopIfTrue="1">
      <formula>IF(O10&lt;$B$7,TRUE,FALSE)</formula>
    </cfRule>
    <cfRule type="expression" dxfId="1592" priority="200" stopIfTrue="1">
      <formula>IF(O10&lt;$B$6,TRUE,FALSE)</formula>
    </cfRule>
    <cfRule type="expression" dxfId="1591" priority="201" stopIfTrue="1">
      <formula>IF(O10&lt;$B$5,TRUE,FALSE)</formula>
    </cfRule>
    <cfRule type="expression" dxfId="1590" priority="202" stopIfTrue="1">
      <formula>IF(O10&gt;$B$1,TRUE,FALSE)</formula>
    </cfRule>
    <cfRule type="expression" dxfId="1589" priority="203" stopIfTrue="1">
      <formula>IF(O10&gt;$B$2,TRUE,FALSE)</formula>
    </cfRule>
    <cfRule type="expression" dxfId="1588" priority="204" stopIfTrue="1">
      <formula>IF(O10&gt;$B$3,TRUE,FALSE)</formula>
    </cfRule>
  </conditionalFormatting>
  <conditionalFormatting sqref="AA44:AA48">
    <cfRule type="expression" dxfId="1587" priority="197">
      <formula>IF(AND(O44&gt;=$B$5,O44&lt;=$B$3),TRUE,FALSE)</formula>
    </cfRule>
    <cfRule type="expression" dxfId="1586" priority="198" stopIfTrue="1">
      <formula>IF(O44&lt;$B$7,TRUE,FALSE)</formula>
    </cfRule>
  </conditionalFormatting>
  <conditionalFormatting sqref="AA44:AA48">
    <cfRule type="expression" dxfId="1585" priority="190">
      <formula>IF(AND(O44&gt;$B$5,O44&lt;$B$3),TRUE,FALSE)</formula>
    </cfRule>
    <cfRule type="expression" dxfId="1584" priority="191" stopIfTrue="1">
      <formula>IF(O44&lt;$B$7,TRUE,FALSE)</formula>
    </cfRule>
    <cfRule type="expression" dxfId="1583" priority="192" stopIfTrue="1">
      <formula>IF(O44&lt;$B$6,TRUE,FALSE)</formula>
    </cfRule>
    <cfRule type="expression" dxfId="1582" priority="193" stopIfTrue="1">
      <formula>IF(O44&lt;$B$5,TRUE,FALSE)</formula>
    </cfRule>
    <cfRule type="expression" dxfId="1581" priority="194" stopIfTrue="1">
      <formula>IF(O44&gt;$B$1,TRUE,FALSE)</formula>
    </cfRule>
    <cfRule type="expression" dxfId="1580" priority="195" stopIfTrue="1">
      <formula>IF(O44&gt;$B$2,TRUE,FALSE)</formula>
    </cfRule>
    <cfRule type="expression" dxfId="1579" priority="196" stopIfTrue="1">
      <formula>IF(O44&gt;$B$3,TRUE,FALSE)</formula>
    </cfRule>
  </conditionalFormatting>
  <conditionalFormatting sqref="AA33:AA35">
    <cfRule type="expression" dxfId="1578" priority="188">
      <formula>IF(AND(O33&gt;=$B$5,O33&lt;=$B$3),TRUE,FALSE)</formula>
    </cfRule>
    <cfRule type="expression" dxfId="1577" priority="189" stopIfTrue="1">
      <formula>IF(O33&lt;$B$7,TRUE,FALSE)</formula>
    </cfRule>
  </conditionalFormatting>
  <conditionalFormatting sqref="AA33:AA35">
    <cfRule type="expression" dxfId="1576" priority="181">
      <formula>IF(AND(O33&gt;$B$5,O33&lt;$B$3),TRUE,FALSE)</formula>
    </cfRule>
    <cfRule type="expression" dxfId="1575" priority="182" stopIfTrue="1">
      <formula>IF(O33&lt;$B$7,TRUE,FALSE)</formula>
    </cfRule>
    <cfRule type="expression" dxfId="1574" priority="183" stopIfTrue="1">
      <formula>IF(O33&lt;$B$6,TRUE,FALSE)</formula>
    </cfRule>
    <cfRule type="expression" dxfId="1573" priority="184" stopIfTrue="1">
      <formula>IF(O33&lt;$B$5,TRUE,FALSE)</formula>
    </cfRule>
    <cfRule type="expression" dxfId="1572" priority="185" stopIfTrue="1">
      <formula>IF(O33&gt;$B$1,TRUE,FALSE)</formula>
    </cfRule>
    <cfRule type="expression" dxfId="1571" priority="186" stopIfTrue="1">
      <formula>IF(O33&gt;$B$2,TRUE,FALSE)</formula>
    </cfRule>
    <cfRule type="expression" dxfId="1570" priority="187" stopIfTrue="1">
      <formula>IF(O33&gt;$B$3,TRUE,FALSE)</formula>
    </cfRule>
  </conditionalFormatting>
  <conditionalFormatting sqref="AA38:AA41">
    <cfRule type="expression" dxfId="1569" priority="179">
      <formula>IF(AND(O38&gt;=$B$5,O38&lt;=$B$3),TRUE,FALSE)</formula>
    </cfRule>
    <cfRule type="expression" dxfId="1568" priority="180" stopIfTrue="1">
      <formula>IF(O38&lt;$B$7,TRUE,FALSE)</formula>
    </cfRule>
  </conditionalFormatting>
  <conditionalFormatting sqref="AA38:AA41">
    <cfRule type="expression" dxfId="1567" priority="172">
      <formula>IF(AND(O38&gt;$B$5,O38&lt;$B$3),TRUE,FALSE)</formula>
    </cfRule>
    <cfRule type="expression" dxfId="1566" priority="173" stopIfTrue="1">
      <formula>IF(O38&lt;$B$7,TRUE,FALSE)</formula>
    </cfRule>
    <cfRule type="expression" dxfId="1565" priority="174" stopIfTrue="1">
      <formula>IF(O38&lt;$B$6,TRUE,FALSE)</formula>
    </cfRule>
    <cfRule type="expression" dxfId="1564" priority="175" stopIfTrue="1">
      <formula>IF(O38&lt;$B$5,TRUE,FALSE)</formula>
    </cfRule>
    <cfRule type="expression" dxfId="1563" priority="176" stopIfTrue="1">
      <formula>IF(O38&gt;$B$1,TRUE,FALSE)</formula>
    </cfRule>
    <cfRule type="expression" dxfId="1562" priority="177" stopIfTrue="1">
      <formula>IF(O38&gt;$B$2,TRUE,FALSE)</formula>
    </cfRule>
    <cfRule type="expression" dxfId="1561" priority="178" stopIfTrue="1">
      <formula>IF(O38&gt;$B$3,TRUE,FALSE)</formula>
    </cfRule>
  </conditionalFormatting>
  <conditionalFormatting sqref="AA50:AA51">
    <cfRule type="expression" dxfId="1560" priority="170">
      <formula>IF(AND(O50&gt;=$B$5,O50&lt;=$B$3),TRUE,FALSE)</formula>
    </cfRule>
    <cfRule type="expression" dxfId="1559" priority="171" stopIfTrue="1">
      <formula>IF(O50&lt;$B$7,TRUE,FALSE)</formula>
    </cfRule>
  </conditionalFormatting>
  <conditionalFormatting sqref="AA50:AA51">
    <cfRule type="expression" dxfId="1558" priority="163">
      <formula>IF(AND(O50&gt;$B$5,O50&lt;$B$3),TRUE,FALSE)</formula>
    </cfRule>
    <cfRule type="expression" dxfId="1557" priority="164" stopIfTrue="1">
      <formula>IF(O50&lt;$B$7,TRUE,FALSE)</formula>
    </cfRule>
    <cfRule type="expression" dxfId="1556" priority="165" stopIfTrue="1">
      <formula>IF(O50&lt;$B$6,TRUE,FALSE)</formula>
    </cfRule>
    <cfRule type="expression" dxfId="1555" priority="166" stopIfTrue="1">
      <formula>IF(O50&lt;$B$5,TRUE,FALSE)</formula>
    </cfRule>
    <cfRule type="expression" dxfId="1554" priority="167" stopIfTrue="1">
      <formula>IF(O50&gt;$B$1,TRUE,FALSE)</formula>
    </cfRule>
    <cfRule type="expression" dxfId="1553" priority="168" stopIfTrue="1">
      <formula>IF(O50&gt;$B$2,TRUE,FALSE)</formula>
    </cfRule>
    <cfRule type="expression" dxfId="1552" priority="169" stopIfTrue="1">
      <formula>IF(O50&gt;$B$3,TRUE,FALSE)</formula>
    </cfRule>
  </conditionalFormatting>
  <conditionalFormatting sqref="AA52">
    <cfRule type="expression" dxfId="1551" priority="161">
      <formula>IF(AND(O52&gt;=$B$5,O52&lt;=$B$3),TRUE,FALSE)</formula>
    </cfRule>
    <cfRule type="expression" dxfId="1550" priority="162" stopIfTrue="1">
      <formula>IF(O52&lt;$B$7,TRUE,FALSE)</formula>
    </cfRule>
  </conditionalFormatting>
  <conditionalFormatting sqref="AA52">
    <cfRule type="expression" dxfId="1549" priority="154">
      <formula>IF(AND(O52&gt;$B$5,O52&lt;$B$3),TRUE,FALSE)</formula>
    </cfRule>
    <cfRule type="expression" dxfId="1548" priority="155" stopIfTrue="1">
      <formula>IF(O52&lt;$B$7,TRUE,FALSE)</formula>
    </cfRule>
    <cfRule type="expression" dxfId="1547" priority="156" stopIfTrue="1">
      <formula>IF(O52&lt;$B$6,TRUE,FALSE)</formula>
    </cfRule>
    <cfRule type="expression" dxfId="1546" priority="157" stopIfTrue="1">
      <formula>IF(O52&lt;$B$5,TRUE,FALSE)</formula>
    </cfRule>
    <cfRule type="expression" dxfId="1545" priority="158" stopIfTrue="1">
      <formula>IF(O52&gt;$B$1,TRUE,FALSE)</formula>
    </cfRule>
    <cfRule type="expression" dxfId="1544" priority="159" stopIfTrue="1">
      <formula>IF(O52&gt;$B$2,TRUE,FALSE)</formula>
    </cfRule>
    <cfRule type="expression" dxfId="1543" priority="160" stopIfTrue="1">
      <formula>IF(O52&gt;$B$3,TRUE,FALSE)</formula>
    </cfRule>
  </conditionalFormatting>
  <conditionalFormatting sqref="AB11:AB17">
    <cfRule type="expression" dxfId="1542" priority="152">
      <formula>IF(AND(P11&gt;=$B$5,P11&lt;=$B$3),TRUE,FALSE)</formula>
    </cfRule>
    <cfRule type="expression" dxfId="1541" priority="153" stopIfTrue="1">
      <formula>IF(P11&lt;$B$7,TRUE,FALSE)</formula>
    </cfRule>
  </conditionalFormatting>
  <conditionalFormatting sqref="AB11:AB17">
    <cfRule type="expression" dxfId="1540" priority="145">
      <formula>IF(AND(P11&gt;$B$5,P11&lt;$B$3),TRUE,FALSE)</formula>
    </cfRule>
    <cfRule type="expression" dxfId="1539" priority="146" stopIfTrue="1">
      <formula>IF(P11&lt;$B$7,TRUE,FALSE)</formula>
    </cfRule>
    <cfRule type="expression" dxfId="1538" priority="147" stopIfTrue="1">
      <formula>IF(P11&lt;$B$6,TRUE,FALSE)</formula>
    </cfRule>
    <cfRule type="expression" dxfId="1537" priority="148" stopIfTrue="1">
      <formula>IF(P11&lt;$B$5,TRUE,FALSE)</formula>
    </cfRule>
    <cfRule type="expression" dxfId="1536" priority="149" stopIfTrue="1">
      <formula>IF(P11&gt;$B$1,TRUE,FALSE)</formula>
    </cfRule>
    <cfRule type="expression" dxfId="1535" priority="150" stopIfTrue="1">
      <formula>IF(P11&gt;$B$2,TRUE,FALSE)</formula>
    </cfRule>
    <cfRule type="expression" dxfId="1534" priority="151" stopIfTrue="1">
      <formula>IF(P11&gt;$B$3,TRUE,FALSE)</formula>
    </cfRule>
  </conditionalFormatting>
  <conditionalFormatting sqref="AB18">
    <cfRule type="expression" dxfId="1533" priority="143">
      <formula>IF(AND(P18&gt;=$B$5,P18&lt;=$B$3),TRUE,FALSE)</formula>
    </cfRule>
    <cfRule type="expression" dxfId="1532" priority="144" stopIfTrue="1">
      <formula>IF(P18&lt;$B$7,TRUE,FALSE)</formula>
    </cfRule>
  </conditionalFormatting>
  <conditionalFormatting sqref="AB18">
    <cfRule type="expression" dxfId="1531" priority="136">
      <formula>IF(AND(P18&gt;$B$5,P18&lt;$B$3),TRUE,FALSE)</formula>
    </cfRule>
    <cfRule type="expression" dxfId="1530" priority="137" stopIfTrue="1">
      <formula>IF(P18&lt;$B$7,TRUE,FALSE)</formula>
    </cfRule>
    <cfRule type="expression" dxfId="1529" priority="138" stopIfTrue="1">
      <formula>IF(P18&lt;$B$6,TRUE,FALSE)</formula>
    </cfRule>
    <cfRule type="expression" dxfId="1528" priority="139" stopIfTrue="1">
      <formula>IF(P18&lt;$B$5,TRUE,FALSE)</formula>
    </cfRule>
    <cfRule type="expression" dxfId="1527" priority="140" stopIfTrue="1">
      <formula>IF(P18&gt;$B$1,TRUE,FALSE)</formula>
    </cfRule>
    <cfRule type="expression" dxfId="1526" priority="141" stopIfTrue="1">
      <formula>IF(P18&gt;$B$2,TRUE,FALSE)</formula>
    </cfRule>
    <cfRule type="expression" dxfId="1525" priority="142" stopIfTrue="1">
      <formula>IF(P18&gt;$B$3,TRUE,FALSE)</formula>
    </cfRule>
  </conditionalFormatting>
  <conditionalFormatting sqref="AB20">
    <cfRule type="expression" dxfId="1524" priority="134">
      <formula>IF(AND(P20&gt;=$B$5,P20&lt;=$B$3),TRUE,FALSE)</formula>
    </cfRule>
    <cfRule type="expression" dxfId="1523" priority="135" stopIfTrue="1">
      <formula>IF(P20&lt;$B$7,TRUE,FALSE)</formula>
    </cfRule>
  </conditionalFormatting>
  <conditionalFormatting sqref="AB20">
    <cfRule type="expression" dxfId="1522" priority="127">
      <formula>IF(AND(P20&gt;$B$5,P20&lt;$B$3),TRUE,FALSE)</formula>
    </cfRule>
    <cfRule type="expression" dxfId="1521" priority="128" stopIfTrue="1">
      <formula>IF(P20&lt;$B$7,TRUE,FALSE)</formula>
    </cfRule>
    <cfRule type="expression" dxfId="1520" priority="129" stopIfTrue="1">
      <formula>IF(P20&lt;$B$6,TRUE,FALSE)</formula>
    </cfRule>
    <cfRule type="expression" dxfId="1519" priority="130" stopIfTrue="1">
      <formula>IF(P20&lt;$B$5,TRUE,FALSE)</formula>
    </cfRule>
    <cfRule type="expression" dxfId="1518" priority="131" stopIfTrue="1">
      <formula>IF(P20&gt;$B$1,TRUE,FALSE)</formula>
    </cfRule>
    <cfRule type="expression" dxfId="1517" priority="132" stopIfTrue="1">
      <formula>IF(P20&gt;$B$2,TRUE,FALSE)</formula>
    </cfRule>
    <cfRule type="expression" dxfId="1516" priority="133" stopIfTrue="1">
      <formula>IF(P20&gt;$B$3,TRUE,FALSE)</formula>
    </cfRule>
  </conditionalFormatting>
  <conditionalFormatting sqref="AB27:AB30">
    <cfRule type="expression" dxfId="1515" priority="125">
      <formula>IF(AND(P27&gt;=$B$5,P27&lt;=$B$3),TRUE,FALSE)</formula>
    </cfRule>
    <cfRule type="expression" dxfId="1514" priority="126" stopIfTrue="1">
      <formula>IF(P27&lt;$B$7,TRUE,FALSE)</formula>
    </cfRule>
  </conditionalFormatting>
  <conditionalFormatting sqref="AB27:AB30">
    <cfRule type="expression" dxfId="1513" priority="118">
      <formula>IF(AND(P27&gt;$B$5,P27&lt;$B$3),TRUE,FALSE)</formula>
    </cfRule>
    <cfRule type="expression" dxfId="1512" priority="119" stopIfTrue="1">
      <formula>IF(P27&lt;$B$7,TRUE,FALSE)</formula>
    </cfRule>
    <cfRule type="expression" dxfId="1511" priority="120" stopIfTrue="1">
      <formula>IF(P27&lt;$B$6,TRUE,FALSE)</formula>
    </cfRule>
    <cfRule type="expression" dxfId="1510" priority="121" stopIfTrue="1">
      <formula>IF(P27&lt;$B$5,TRUE,FALSE)</formula>
    </cfRule>
    <cfRule type="expression" dxfId="1509" priority="122" stopIfTrue="1">
      <formula>IF(P27&gt;$B$1,TRUE,FALSE)</formula>
    </cfRule>
    <cfRule type="expression" dxfId="1508" priority="123" stopIfTrue="1">
      <formula>IF(P27&gt;$B$2,TRUE,FALSE)</formula>
    </cfRule>
    <cfRule type="expression" dxfId="1507" priority="124" stopIfTrue="1">
      <formula>IF(P27&gt;$B$3,TRUE,FALSE)</formula>
    </cfRule>
  </conditionalFormatting>
  <conditionalFormatting sqref="AB33:AB35">
    <cfRule type="expression" dxfId="1506" priority="116">
      <formula>IF(AND(P33&gt;=$B$5,P33&lt;=$B$3),TRUE,FALSE)</formula>
    </cfRule>
    <cfRule type="expression" dxfId="1505" priority="117" stopIfTrue="1">
      <formula>IF(P33&lt;$B$7,TRUE,FALSE)</formula>
    </cfRule>
  </conditionalFormatting>
  <conditionalFormatting sqref="AB33:AB35">
    <cfRule type="expression" dxfId="1504" priority="109">
      <formula>IF(AND(P33&gt;$B$5,P33&lt;$B$3),TRUE,FALSE)</formula>
    </cfRule>
    <cfRule type="expression" dxfId="1503" priority="110" stopIfTrue="1">
      <formula>IF(P33&lt;$B$7,TRUE,FALSE)</formula>
    </cfRule>
    <cfRule type="expression" dxfId="1502" priority="111" stopIfTrue="1">
      <formula>IF(P33&lt;$B$6,TRUE,FALSE)</formula>
    </cfRule>
    <cfRule type="expression" dxfId="1501" priority="112" stopIfTrue="1">
      <formula>IF(P33&lt;$B$5,TRUE,FALSE)</formula>
    </cfRule>
    <cfRule type="expression" dxfId="1500" priority="113" stopIfTrue="1">
      <formula>IF(P33&gt;$B$1,TRUE,FALSE)</formula>
    </cfRule>
    <cfRule type="expression" dxfId="1499" priority="114" stopIfTrue="1">
      <formula>IF(P33&gt;$B$2,TRUE,FALSE)</formula>
    </cfRule>
    <cfRule type="expression" dxfId="1498" priority="115" stopIfTrue="1">
      <formula>IF(P33&gt;$B$3,TRUE,FALSE)</formula>
    </cfRule>
  </conditionalFormatting>
  <conditionalFormatting sqref="AB39">
    <cfRule type="expression" dxfId="1497" priority="107">
      <formula>IF(AND(P39&gt;=$B$5,P39&lt;=$B$3),TRUE,FALSE)</formula>
    </cfRule>
    <cfRule type="expression" dxfId="1496" priority="108" stopIfTrue="1">
      <formula>IF(P39&lt;$B$7,TRUE,FALSE)</formula>
    </cfRule>
  </conditionalFormatting>
  <conditionalFormatting sqref="AB39">
    <cfRule type="expression" dxfId="1495" priority="100">
      <formula>IF(AND(P39&gt;$B$5,P39&lt;$B$3),TRUE,FALSE)</formula>
    </cfRule>
    <cfRule type="expression" dxfId="1494" priority="101" stopIfTrue="1">
      <formula>IF(P39&lt;$B$7,TRUE,FALSE)</formula>
    </cfRule>
    <cfRule type="expression" dxfId="1493" priority="102" stopIfTrue="1">
      <formula>IF(P39&lt;$B$6,TRUE,FALSE)</formula>
    </cfRule>
    <cfRule type="expression" dxfId="1492" priority="103" stopIfTrue="1">
      <formula>IF(P39&lt;$B$5,TRUE,FALSE)</formula>
    </cfRule>
    <cfRule type="expression" dxfId="1491" priority="104" stopIfTrue="1">
      <formula>IF(P39&gt;$B$1,TRUE,FALSE)</formula>
    </cfRule>
    <cfRule type="expression" dxfId="1490" priority="105" stopIfTrue="1">
      <formula>IF(P39&gt;$B$2,TRUE,FALSE)</formula>
    </cfRule>
    <cfRule type="expression" dxfId="1489" priority="106" stopIfTrue="1">
      <formula>IF(P39&gt;$B$3,TRUE,FALSE)</formula>
    </cfRule>
  </conditionalFormatting>
  <conditionalFormatting sqref="AB46:AB47">
    <cfRule type="expression" dxfId="1488" priority="98">
      <formula>IF(AND(P46&gt;=$B$5,P46&lt;=$B$3),TRUE,FALSE)</formula>
    </cfRule>
    <cfRule type="expression" dxfId="1487" priority="99" stopIfTrue="1">
      <formula>IF(P46&lt;$B$7,TRUE,FALSE)</formula>
    </cfRule>
  </conditionalFormatting>
  <conditionalFormatting sqref="AB46:AB47">
    <cfRule type="expression" dxfId="1486" priority="91">
      <formula>IF(AND(P46&gt;$B$5,P46&lt;$B$3),TRUE,FALSE)</formula>
    </cfRule>
    <cfRule type="expression" dxfId="1485" priority="92" stopIfTrue="1">
      <formula>IF(P46&lt;$B$7,TRUE,FALSE)</formula>
    </cfRule>
    <cfRule type="expression" dxfId="1484" priority="93" stopIfTrue="1">
      <formula>IF(P46&lt;$B$6,TRUE,FALSE)</formula>
    </cfRule>
    <cfRule type="expression" dxfId="1483" priority="94" stopIfTrue="1">
      <formula>IF(P46&lt;$B$5,TRUE,FALSE)</formula>
    </cfRule>
    <cfRule type="expression" dxfId="1482" priority="95" stopIfTrue="1">
      <formula>IF(P46&gt;$B$1,TRUE,FALSE)</formula>
    </cfRule>
    <cfRule type="expression" dxfId="1481" priority="96" stopIfTrue="1">
      <formula>IF(P46&gt;$B$2,TRUE,FALSE)</formula>
    </cfRule>
    <cfRule type="expression" dxfId="1480" priority="97" stopIfTrue="1">
      <formula>IF(P46&gt;$B$3,TRUE,FALSE)</formula>
    </cfRule>
  </conditionalFormatting>
  <conditionalFormatting sqref="AB51">
    <cfRule type="expression" dxfId="1479" priority="89">
      <formula>IF(AND(P51&gt;=$B$5,P51&lt;=$B$3),TRUE,FALSE)</formula>
    </cfRule>
    <cfRule type="expression" dxfId="1478" priority="90" stopIfTrue="1">
      <formula>IF(P51&lt;$B$7,TRUE,FALSE)</formula>
    </cfRule>
  </conditionalFormatting>
  <conditionalFormatting sqref="AB51">
    <cfRule type="expression" dxfId="1477" priority="82">
      <formula>IF(AND(P51&gt;$B$5,P51&lt;$B$3),TRUE,FALSE)</formula>
    </cfRule>
    <cfRule type="expression" dxfId="1476" priority="83" stopIfTrue="1">
      <formula>IF(P51&lt;$B$7,TRUE,FALSE)</formula>
    </cfRule>
    <cfRule type="expression" dxfId="1475" priority="84" stopIfTrue="1">
      <formula>IF(P51&lt;$B$6,TRUE,FALSE)</formula>
    </cfRule>
    <cfRule type="expression" dxfId="1474" priority="85" stopIfTrue="1">
      <formula>IF(P51&lt;$B$5,TRUE,FALSE)</formula>
    </cfRule>
    <cfRule type="expression" dxfId="1473" priority="86" stopIfTrue="1">
      <formula>IF(P51&gt;$B$1,TRUE,FALSE)</formula>
    </cfRule>
    <cfRule type="expression" dxfId="1472" priority="87" stopIfTrue="1">
      <formula>IF(P51&gt;$B$2,TRUE,FALSE)</formula>
    </cfRule>
    <cfRule type="expression" dxfId="1471" priority="88" stopIfTrue="1">
      <formula>IF(P51&gt;$B$3,TRUE,FALSE)</formula>
    </cfRule>
  </conditionalFormatting>
  <conditionalFormatting sqref="AB52">
    <cfRule type="expression" dxfId="1470" priority="80">
      <formula>IF(AND(P52&gt;=$B$5,P52&lt;=$B$3),TRUE,FALSE)</formula>
    </cfRule>
    <cfRule type="expression" dxfId="1469" priority="81" stopIfTrue="1">
      <formula>IF(P52&lt;$B$7,TRUE,FALSE)</formula>
    </cfRule>
  </conditionalFormatting>
  <conditionalFormatting sqref="AB52">
    <cfRule type="expression" dxfId="1468" priority="73">
      <formula>IF(AND(P52&gt;$B$5,P52&lt;$B$3),TRUE,FALSE)</formula>
    </cfRule>
    <cfRule type="expression" dxfId="1467" priority="74" stopIfTrue="1">
      <formula>IF(P52&lt;$B$7,TRUE,FALSE)</formula>
    </cfRule>
    <cfRule type="expression" dxfId="1466" priority="75" stopIfTrue="1">
      <formula>IF(P52&lt;$B$6,TRUE,FALSE)</formula>
    </cfRule>
    <cfRule type="expression" dxfId="1465" priority="76" stopIfTrue="1">
      <formula>IF(P52&lt;$B$5,TRUE,FALSE)</formula>
    </cfRule>
    <cfRule type="expression" dxfId="1464" priority="77" stopIfTrue="1">
      <formula>IF(P52&gt;$B$1,TRUE,FALSE)</formula>
    </cfRule>
    <cfRule type="expression" dxfId="1463" priority="78" stopIfTrue="1">
      <formula>IF(P52&gt;$B$2,TRUE,FALSE)</formula>
    </cfRule>
    <cfRule type="expression" dxfId="1462" priority="79" stopIfTrue="1">
      <formula>IF(P52&gt;$B$3,TRUE,FALSE)</formula>
    </cfRule>
  </conditionalFormatting>
  <conditionalFormatting sqref="AC55:AC96">
    <cfRule type="expression" dxfId="1461" priority="71">
      <formula>IF(AND(Q55&gt;=$B$5,Q55&lt;=$B$3),TRUE,FALSE)</formula>
    </cfRule>
    <cfRule type="expression" dxfId="1460" priority="72" stopIfTrue="1">
      <formula>IF(Q55&lt;$B$7,TRUE,FALSE)</formula>
    </cfRule>
  </conditionalFormatting>
  <conditionalFormatting sqref="AC55:AC96">
    <cfRule type="expression" dxfId="1459" priority="64">
      <formula>IF(AND(Q55&gt;=$B$5,Q55&lt;=$B$3),TRUE,FALSE)</formula>
    </cfRule>
    <cfRule type="expression" dxfId="1458" priority="65" stopIfTrue="1">
      <formula>IF(Q55&lt;$B$7,TRUE,FALSE)</formula>
    </cfRule>
    <cfRule type="expression" dxfId="1457" priority="66" stopIfTrue="1">
      <formula>IF(Q55&lt;$B$6,TRUE,FALSE)</formula>
    </cfRule>
    <cfRule type="expression" dxfId="1456" priority="67" stopIfTrue="1">
      <formula>IF(Q55&lt;$B$5,TRUE,FALSE)</formula>
    </cfRule>
    <cfRule type="expression" dxfId="1455" priority="68" stopIfTrue="1">
      <formula>IF(Q55&gt;$B$1,TRUE,FALSE)</formula>
    </cfRule>
    <cfRule type="expression" dxfId="1454" priority="69" stopIfTrue="1">
      <formula>IF(Q55&gt;$B$2,TRUE,FALSE)</formula>
    </cfRule>
    <cfRule type="expression" dxfId="1453" priority="70" stopIfTrue="1">
      <formula>IF(Q55&gt;$B$3,TRUE,FALSE)</formula>
    </cfRule>
  </conditionalFormatting>
  <conditionalFormatting sqref="AC56:AC62 AC78:AC84 AC64:AC76 AC86:AC96">
    <cfRule type="expression" dxfId="1452" priority="57">
      <formula>IF(AND(Q56&gt;$B$5,Q56&lt;$B$3),TRUE,FALSE)</formula>
    </cfRule>
    <cfRule type="expression" dxfId="1451" priority="58" stopIfTrue="1">
      <formula>IF(Q56&lt;$B$7,TRUE,FALSE)</formula>
    </cfRule>
    <cfRule type="expression" dxfId="1450" priority="59" stopIfTrue="1">
      <formula>IF(Q56&lt;$B$6,TRUE,FALSE)</formula>
    </cfRule>
    <cfRule type="expression" dxfId="1449" priority="60" stopIfTrue="1">
      <formula>IF(Q56&lt;$B$5,TRUE,FALSE)</formula>
    </cfRule>
    <cfRule type="expression" dxfId="1448" priority="61" stopIfTrue="1">
      <formula>IF(Q56&gt;$B$1,TRUE,FALSE)</formula>
    </cfRule>
    <cfRule type="expression" dxfId="1447" priority="62" stopIfTrue="1">
      <formula>IF(Q56&gt;$B$2,TRUE,FALSE)</formula>
    </cfRule>
    <cfRule type="expression" dxfId="1446" priority="63" stopIfTrue="1">
      <formula>IF(Q56&gt;$B$3,TRUE,FALSE)</formula>
    </cfRule>
  </conditionalFormatting>
  <conditionalFormatting sqref="AC63 AC85">
    <cfRule type="expression" dxfId="1445" priority="50">
      <formula>IF(AND(Q63&gt;=$B$5,Q63&lt;=$B$3),TRUE,FALSE)</formula>
    </cfRule>
    <cfRule type="expression" dxfId="1444" priority="51" stopIfTrue="1">
      <formula>IF(Q63&lt;$B$7,TRUE,FALSE)</formula>
    </cfRule>
    <cfRule type="expression" dxfId="1443" priority="52" stopIfTrue="1">
      <formula>IF(Q63&lt;$B$6,TRUE,FALSE)</formula>
    </cfRule>
    <cfRule type="expression" dxfId="1442" priority="53" stopIfTrue="1">
      <formula>IF(Q63&lt;$B$5,TRUE,FALSE)</formula>
    </cfRule>
    <cfRule type="expression" dxfId="1441" priority="54" stopIfTrue="1">
      <formula>IF(Q63&gt;$B$1,TRUE,FALSE)</formula>
    </cfRule>
    <cfRule type="expression" dxfId="1440" priority="55" stopIfTrue="1">
      <formula>IF(Q63&gt;$B$2,TRUE,FALSE)</formula>
    </cfRule>
    <cfRule type="expression" dxfId="1439" priority="56" stopIfTrue="1">
      <formula>IF(Q63&gt;$B$3,TRUE,FALSE)</formula>
    </cfRule>
  </conditionalFormatting>
  <conditionalFormatting sqref="AC55:AC96">
    <cfRule type="expression" dxfId="1438" priority="43">
      <formula>IF(AND(Q55&gt;$B$5,Q55&lt;$B$3),TRUE,FALSE)</formula>
    </cfRule>
    <cfRule type="expression" dxfId="1437" priority="44" stopIfTrue="1">
      <formula>IF(Q55&lt;$B$7,TRUE,FALSE)</formula>
    </cfRule>
    <cfRule type="expression" dxfId="1436" priority="45" stopIfTrue="1">
      <formula>IF(Q55&lt;$B$6,TRUE,FALSE)</formula>
    </cfRule>
    <cfRule type="expression" dxfId="1435" priority="46" stopIfTrue="1">
      <formula>IF(Q55&lt;$B$5,TRUE,FALSE)</formula>
    </cfRule>
    <cfRule type="expression" dxfId="1434" priority="47" stopIfTrue="1">
      <formula>IF(Q55&gt;$B$1,TRUE,FALSE)</formula>
    </cfRule>
    <cfRule type="expression" dxfId="1433" priority="48" stopIfTrue="1">
      <formula>IF(Q55&gt;$B$2,TRUE,FALSE)</formula>
    </cfRule>
    <cfRule type="expression" dxfId="1432" priority="49" stopIfTrue="1">
      <formula>IF(Q55&gt;$B$3,TRUE,FALSE)</formula>
    </cfRule>
  </conditionalFormatting>
  <conditionalFormatting sqref="AC13:AC15">
    <cfRule type="expression" dxfId="1431" priority="41">
      <formula>IF(AND(Q13&gt;=$B$5,Q13&lt;=$B$3),TRUE,FALSE)</formula>
    </cfRule>
    <cfRule type="expression" dxfId="1430" priority="42" stopIfTrue="1">
      <formula>IF(Q13&lt;$B$7,TRUE,FALSE)</formula>
    </cfRule>
  </conditionalFormatting>
  <conditionalFormatting sqref="AC13:AC15">
    <cfRule type="expression" dxfId="1429" priority="34">
      <formula>IF(AND(Q13&gt;$B$5,Q13&lt;$B$3),TRUE,FALSE)</formula>
    </cfRule>
    <cfRule type="expression" dxfId="1428" priority="35" stopIfTrue="1">
      <formula>IF(Q13&lt;$B$7,TRUE,FALSE)</formula>
    </cfRule>
    <cfRule type="expression" dxfId="1427" priority="36" stopIfTrue="1">
      <formula>IF(Q13&lt;$B$6,TRUE,FALSE)</formula>
    </cfRule>
    <cfRule type="expression" dxfId="1426" priority="37" stopIfTrue="1">
      <formula>IF(Q13&lt;$B$5,TRUE,FALSE)</formula>
    </cfRule>
    <cfRule type="expression" dxfId="1425" priority="38" stopIfTrue="1">
      <formula>IF(Q13&gt;$B$1,TRUE,FALSE)</formula>
    </cfRule>
    <cfRule type="expression" dxfId="1424" priority="39" stopIfTrue="1">
      <formula>IF(Q13&gt;$B$2,TRUE,FALSE)</formula>
    </cfRule>
    <cfRule type="expression" dxfId="1423" priority="40" stopIfTrue="1">
      <formula>IF(Q13&gt;$B$3,TRUE,FALSE)</formula>
    </cfRule>
  </conditionalFormatting>
  <conditionalFormatting sqref="AC17:AC18">
    <cfRule type="expression" dxfId="1422" priority="32">
      <formula>IF(AND(Q17&gt;=$B$5,Q17&lt;=$B$3),TRUE,FALSE)</formula>
    </cfRule>
    <cfRule type="expression" dxfId="1421" priority="33" stopIfTrue="1">
      <formula>IF(Q17&lt;$B$7,TRUE,FALSE)</formula>
    </cfRule>
  </conditionalFormatting>
  <conditionalFormatting sqref="AC17:AC18">
    <cfRule type="expression" dxfId="1420" priority="25">
      <formula>IF(AND(Q17&gt;$B$5,Q17&lt;$B$3),TRUE,FALSE)</formula>
    </cfRule>
    <cfRule type="expression" dxfId="1419" priority="26" stopIfTrue="1">
      <formula>IF(Q17&lt;$B$7,TRUE,FALSE)</formula>
    </cfRule>
    <cfRule type="expression" dxfId="1418" priority="27" stopIfTrue="1">
      <formula>IF(Q17&lt;$B$6,TRUE,FALSE)</formula>
    </cfRule>
    <cfRule type="expression" dxfId="1417" priority="28" stopIfTrue="1">
      <formula>IF(Q17&lt;$B$5,TRUE,FALSE)</formula>
    </cfRule>
    <cfRule type="expression" dxfId="1416" priority="29" stopIfTrue="1">
      <formula>IF(Q17&gt;$B$1,TRUE,FALSE)</formula>
    </cfRule>
    <cfRule type="expression" dxfId="1415" priority="30" stopIfTrue="1">
      <formula>IF(Q17&gt;$B$2,TRUE,FALSE)</formula>
    </cfRule>
    <cfRule type="expression" dxfId="1414" priority="31" stopIfTrue="1">
      <formula>IF(Q17&gt;$B$3,TRUE,FALSE)</formula>
    </cfRule>
  </conditionalFormatting>
  <conditionalFormatting sqref="AC52">
    <cfRule type="expression" dxfId="1413" priority="23">
      <formula>IF(AND(Q52&gt;=$B$5,Q52&lt;=$B$3),TRUE,FALSE)</formula>
    </cfRule>
    <cfRule type="expression" dxfId="1412" priority="24" stopIfTrue="1">
      <formula>IF(Q52&lt;$B$7,TRUE,FALSE)</formula>
    </cfRule>
  </conditionalFormatting>
  <conditionalFormatting sqref="AC52">
    <cfRule type="expression" dxfId="1411" priority="16">
      <formula>IF(AND(Q52&gt;$B$5,Q52&lt;$B$3),TRUE,FALSE)</formula>
    </cfRule>
    <cfRule type="expression" dxfId="1410" priority="17" stopIfTrue="1">
      <formula>IF(Q52&lt;$B$7,TRUE,FALSE)</formula>
    </cfRule>
    <cfRule type="expression" dxfId="1409" priority="18" stopIfTrue="1">
      <formula>IF(Q52&lt;$B$6,TRUE,FALSE)</formula>
    </cfRule>
    <cfRule type="expression" dxfId="1408" priority="19" stopIfTrue="1">
      <formula>IF(Q52&lt;$B$5,TRUE,FALSE)</formula>
    </cfRule>
    <cfRule type="expression" dxfId="1407" priority="20" stopIfTrue="1">
      <formula>IF(Q52&gt;$B$1,TRUE,FALSE)</formula>
    </cfRule>
    <cfRule type="expression" dxfId="1406" priority="21" stopIfTrue="1">
      <formula>IF(Q52&gt;$B$2,TRUE,FALSE)</formula>
    </cfRule>
    <cfRule type="expression" dxfId="1405" priority="22" stopIfTrue="1">
      <formula>IF(Q52&gt;$B$3,TRUE,FALSE)</formula>
    </cfRule>
  </conditionalFormatting>
  <conditionalFormatting sqref="V10">
    <cfRule type="expression" dxfId="1404" priority="14">
      <formula>IF(AND(J10&gt;=$B$5,J10&lt;=$B$3),TRUE,FALSE)</formula>
    </cfRule>
    <cfRule type="expression" dxfId="1403" priority="15" stopIfTrue="1">
      <formula>IF(J10&lt;$B$7,TRUE,FALSE)</formula>
    </cfRule>
  </conditionalFormatting>
  <conditionalFormatting sqref="V10">
    <cfRule type="expression" dxfId="1402" priority="7">
      <formula>IF(AND(J10&gt;$B$5,J10&lt;$B$3),TRUE,FALSE)</formula>
    </cfRule>
    <cfRule type="expression" dxfId="1401" priority="8" stopIfTrue="1">
      <formula>IF(J10&lt;$B$7,TRUE,FALSE)</formula>
    </cfRule>
    <cfRule type="expression" dxfId="1400" priority="9" stopIfTrue="1">
      <formula>IF(J10&lt;$B$6,TRUE,FALSE)</formula>
    </cfRule>
    <cfRule type="expression" dxfId="1399" priority="10" stopIfTrue="1">
      <formula>IF(J10&lt;$B$5,TRUE,FALSE)</formula>
    </cfRule>
    <cfRule type="expression" dxfId="1398" priority="11" stopIfTrue="1">
      <formula>IF(J10&gt;$B$1,TRUE,FALSE)</formula>
    </cfRule>
    <cfRule type="expression" dxfId="1397" priority="12" stopIfTrue="1">
      <formula>IF(J10&gt;$B$2,TRUE,FALSE)</formula>
    </cfRule>
    <cfRule type="expression" dxfId="1396" priority="13" stopIfTrue="1">
      <formula>IF(J10&gt;$B$3,TRUE,FALSE)</formula>
    </cfRule>
  </conditionalFormatting>
  <conditionalFormatting sqref="V10">
    <cfRule type="expression" dxfId="1395" priority="1" stopIfTrue="1">
      <formula>IF(J10&lt;$B$7,TRUE,FALSE)</formula>
    </cfRule>
    <cfRule type="expression" dxfId="1394" priority="2" stopIfTrue="1">
      <formula>IF(J10&lt;$B$6,TRUE,FALSE)</formula>
    </cfRule>
    <cfRule type="expression" dxfId="1393" priority="3" stopIfTrue="1">
      <formula>IF(J10&lt;$B$5,TRUE,FALSE)</formula>
    </cfRule>
    <cfRule type="expression" dxfId="1392" priority="4" stopIfTrue="1">
      <formula>IF(J10&gt;$B$1,TRUE,FALSE)</formula>
    </cfRule>
    <cfRule type="expression" dxfId="1391" priority="5" stopIfTrue="1">
      <formula>IF(J10&gt;$B$2,TRUE,FALSE)</formula>
    </cfRule>
    <cfRule type="expression" dxfId="1390" priority="6" stopIfTrue="1">
      <formula>IF(J10&gt;$B$3,TRUE,FALSE)</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interpretation_present">
                <anchor moveWithCells="1" sizeWithCells="1">
                  <from>
                    <xdr:col>30</xdr:col>
                    <xdr:colOff>190500</xdr:colOff>
                    <xdr:row>12</xdr:row>
                    <xdr:rowOff>114300</xdr:rowOff>
                  </from>
                  <to>
                    <xdr:col>31</xdr:col>
                    <xdr:colOff>238125</xdr:colOff>
                    <xdr:row>13</xdr:row>
                    <xdr:rowOff>123825</xdr:rowOff>
                  </to>
                </anchor>
              </controlPr>
            </control>
          </mc:Choice>
        </mc:AlternateContent>
        <mc:AlternateContent xmlns:mc="http://schemas.openxmlformats.org/markup-compatibility/2006">
          <mc:Choice Requires="x14">
            <control shapeId="69634" r:id="rId5" name="Button 2">
              <controlPr defaultSize="0" print="0" autoFill="0" autoPict="0" macro="[0]!Accueil">
                <anchor moveWithCells="1" sizeWithCells="1">
                  <from>
                    <xdr:col>30</xdr:col>
                    <xdr:colOff>190500</xdr:colOff>
                    <xdr:row>10</xdr:row>
                    <xdr:rowOff>161925</xdr:rowOff>
                  </from>
                  <to>
                    <xdr:col>31</xdr:col>
                    <xdr:colOff>247650</xdr:colOff>
                    <xdr:row>11</xdr:row>
                    <xdr:rowOff>171450</xdr:rowOff>
                  </to>
                </anchor>
              </controlPr>
            </control>
          </mc:Choice>
        </mc:AlternateContent>
        <mc:AlternateContent xmlns:mc="http://schemas.openxmlformats.org/markup-compatibility/2006">
          <mc:Choice Requires="x14">
            <control shapeId="69635" r:id="rId6" name="Button 3">
              <controlPr defaultSize="0" print="0" autoFill="0" autoPict="0" macro="[0]!Par_couleur">
                <anchor moveWithCells="1" sizeWithCells="1">
                  <from>
                    <xdr:col>30</xdr:col>
                    <xdr:colOff>190500</xdr:colOff>
                    <xdr:row>14</xdr:row>
                    <xdr:rowOff>0</xdr:rowOff>
                  </from>
                  <to>
                    <xdr:col>31</xdr:col>
                    <xdr:colOff>238125</xdr:colOff>
                    <xdr:row>15</xdr:row>
                    <xdr:rowOff>19050</xdr:rowOff>
                  </to>
                </anchor>
              </controlPr>
            </control>
          </mc:Choice>
        </mc:AlternateContent>
        <mc:AlternateContent xmlns:mc="http://schemas.openxmlformats.org/markup-compatibility/2006">
          <mc:Choice Requires="x14">
            <control shapeId="69636" r:id="rId7" name="Button 4">
              <controlPr defaultSize="0" print="0" autoFill="0" autoPict="0" macro="[0]!Mot_cle">
                <anchor moveWithCells="1" sizeWithCells="1">
                  <from>
                    <xdr:col>30</xdr:col>
                    <xdr:colOff>190500</xdr:colOff>
                    <xdr:row>15</xdr:row>
                    <xdr:rowOff>209550</xdr:rowOff>
                  </from>
                  <to>
                    <xdr:col>31</xdr:col>
                    <xdr:colOff>238125</xdr:colOff>
                    <xdr:row>16</xdr:row>
                    <xdr:rowOff>219075</xdr:rowOff>
                  </to>
                </anchor>
              </controlPr>
            </control>
          </mc:Choice>
        </mc:AlternateContent>
        <mc:AlternateContent xmlns:mc="http://schemas.openxmlformats.org/markup-compatibility/2006">
          <mc:Choice Requires="x14">
            <control shapeId="69637" r:id="rId8" name="Button 5">
              <controlPr defaultSize="0" print="0" autoFill="0" autoPict="0" macro="[0]!Organes_Calme_Reactivite">
                <anchor moveWithCells="1" sizeWithCells="1">
                  <from>
                    <xdr:col>30</xdr:col>
                    <xdr:colOff>200025</xdr:colOff>
                    <xdr:row>17</xdr:row>
                    <xdr:rowOff>161925</xdr:rowOff>
                  </from>
                  <to>
                    <xdr:col>31</xdr:col>
                    <xdr:colOff>247650</xdr:colOff>
                    <xdr:row>18</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17"/>
  <dimension ref="A5:AI38"/>
  <sheetViews>
    <sheetView topLeftCell="V1" workbookViewId="0"/>
  </sheetViews>
  <sheetFormatPr baseColWidth="10" defaultRowHeight="15" x14ac:dyDescent="0.25"/>
  <cols>
    <col min="1" max="19" width="1.28515625" style="514" customWidth="1"/>
    <col min="20" max="21" width="1.5703125" style="165" customWidth="1"/>
    <col min="22" max="23" width="1.5703125" customWidth="1"/>
    <col min="24" max="24" width="18.28515625" customWidth="1"/>
    <col min="25" max="28" width="14.140625" customWidth="1"/>
    <col min="29" max="30" width="3.5703125" customWidth="1"/>
    <col min="31" max="31" width="23.42578125" customWidth="1"/>
    <col min="32" max="35" width="14" customWidth="1"/>
  </cols>
  <sheetData>
    <row r="5" spans="1:35" ht="23.25" x14ac:dyDescent="0.35">
      <c r="A5" s="514">
        <v>5</v>
      </c>
      <c r="B5" s="514">
        <f>$B$9*A5</f>
        <v>5</v>
      </c>
      <c r="C5" s="514">
        <v>5</v>
      </c>
      <c r="X5" s="677" t="str">
        <f>Lexique!C157</f>
        <v>LES MERIDIENS</v>
      </c>
      <c r="Y5" s="677"/>
      <c r="Z5" s="677"/>
      <c r="AA5" s="677"/>
      <c r="AB5" s="677"/>
      <c r="AC5" s="677"/>
      <c r="AD5" s="677"/>
      <c r="AE5" s="677"/>
      <c r="AF5" s="677"/>
      <c r="AG5" s="677"/>
      <c r="AH5" s="677"/>
      <c r="AI5" s="677"/>
    </row>
    <row r="6" spans="1:35" x14ac:dyDescent="0.25">
      <c r="A6" s="514">
        <v>15</v>
      </c>
      <c r="B6" s="514">
        <f>$B$9*A6</f>
        <v>15</v>
      </c>
      <c r="C6" s="514">
        <v>15</v>
      </c>
    </row>
    <row r="7" spans="1:35" ht="36" x14ac:dyDescent="0.55000000000000004">
      <c r="A7" s="514">
        <v>30</v>
      </c>
      <c r="B7" s="514">
        <f>$B$9*A7</f>
        <v>30</v>
      </c>
      <c r="C7" s="514">
        <v>30</v>
      </c>
      <c r="Y7" s="676" t="str">
        <f>Lexique!C34</f>
        <v>DROITE</v>
      </c>
      <c r="Z7" s="676"/>
      <c r="AA7" s="676"/>
      <c r="AE7" s="165"/>
      <c r="AF7" s="676" t="str">
        <f>Lexique!C35</f>
        <v>GAUCHE</v>
      </c>
      <c r="AG7" s="676"/>
      <c r="AH7" s="676"/>
      <c r="AI7" s="165"/>
    </row>
    <row r="8" spans="1:35" ht="15.75" thickBot="1" x14ac:dyDescent="0.3">
      <c r="AE8" s="165"/>
      <c r="AF8" s="165"/>
      <c r="AG8" s="165"/>
      <c r="AH8" s="165"/>
      <c r="AI8" s="165"/>
    </row>
    <row r="9" spans="1:35" ht="25.5" customHeight="1" thickTop="1" thickBot="1" x14ac:dyDescent="0.35">
      <c r="A9" s="514" t="s">
        <v>745</v>
      </c>
      <c r="B9" s="514">
        <v>1</v>
      </c>
      <c r="Q9" s="514" t="s">
        <v>723</v>
      </c>
      <c r="R9" s="514" t="s">
        <v>721</v>
      </c>
      <c r="S9" s="514" t="s">
        <v>722</v>
      </c>
      <c r="W9" s="412"/>
      <c r="X9" s="185"/>
      <c r="Y9" s="186" t="s">
        <v>718</v>
      </c>
      <c r="Z9" s="186" t="s">
        <v>719</v>
      </c>
      <c r="AA9" s="186" t="s">
        <v>316</v>
      </c>
      <c r="AB9" s="187" t="s">
        <v>720</v>
      </c>
      <c r="AE9" s="185"/>
      <c r="AF9" s="186" t="s">
        <v>718</v>
      </c>
      <c r="AG9" s="186" t="s">
        <v>719</v>
      </c>
      <c r="AH9" s="186" t="s">
        <v>316</v>
      </c>
      <c r="AI9" s="187" t="s">
        <v>720</v>
      </c>
    </row>
    <row r="10" spans="1:35" ht="27.75" customHeight="1" thickTop="1" thickBot="1" x14ac:dyDescent="0.35">
      <c r="C10" s="514">
        <v>0</v>
      </c>
      <c r="D10" s="514">
        <v>0</v>
      </c>
      <c r="E10" s="514">
        <v>0</v>
      </c>
      <c r="F10" s="514">
        <v>0</v>
      </c>
      <c r="G10" s="514">
        <v>100</v>
      </c>
      <c r="H10" s="514">
        <v>0</v>
      </c>
      <c r="I10" s="514">
        <v>0</v>
      </c>
      <c r="J10" s="514">
        <v>0</v>
      </c>
      <c r="K10" s="514">
        <v>0</v>
      </c>
      <c r="L10" s="514">
        <v>11</v>
      </c>
      <c r="M10" s="514">
        <v>100</v>
      </c>
      <c r="N10" s="514">
        <v>0</v>
      </c>
      <c r="O10" s="514">
        <v>0</v>
      </c>
      <c r="P10" s="514">
        <v>0</v>
      </c>
      <c r="Q10" s="514" t="s">
        <v>79</v>
      </c>
      <c r="R10" s="514">
        <f>100-N10-O10-P10</f>
        <v>100</v>
      </c>
      <c r="S10" s="514">
        <f>100-N24-O24-P24</f>
        <v>91</v>
      </c>
      <c r="X10" s="194" t="str">
        <f>Lexique!C158</f>
        <v>poumon</v>
      </c>
      <c r="Y10" s="188">
        <f>M10</f>
        <v>100</v>
      </c>
      <c r="Z10" s="189">
        <f>N10</f>
        <v>0</v>
      </c>
      <c r="AA10" s="189">
        <f>O10</f>
        <v>0</v>
      </c>
      <c r="AB10" s="190">
        <f>P10</f>
        <v>0</v>
      </c>
      <c r="AE10" s="194" t="str">
        <f>Lexique!C158</f>
        <v>poumon</v>
      </c>
      <c r="AF10" s="188">
        <f>M24</f>
        <v>90</v>
      </c>
      <c r="AG10" s="189">
        <f>N24</f>
        <v>0</v>
      </c>
      <c r="AH10" s="189">
        <f>O24</f>
        <v>9</v>
      </c>
      <c r="AI10" s="190">
        <f>P24</f>
        <v>0</v>
      </c>
    </row>
    <row r="11" spans="1:35" ht="27.75" customHeight="1" thickBot="1" x14ac:dyDescent="0.35">
      <c r="C11" s="514">
        <v>10</v>
      </c>
      <c r="D11" s="514">
        <v>10</v>
      </c>
      <c r="E11" s="514">
        <v>0</v>
      </c>
      <c r="F11" s="514">
        <v>0</v>
      </c>
      <c r="G11" s="514">
        <v>90</v>
      </c>
      <c r="H11" s="515">
        <v>-0.25</v>
      </c>
      <c r="I11" s="515">
        <v>0.08</v>
      </c>
      <c r="J11" s="515">
        <v>0</v>
      </c>
      <c r="K11" s="515">
        <v>0</v>
      </c>
      <c r="L11" s="514">
        <v>20</v>
      </c>
      <c r="M11" s="514">
        <v>90</v>
      </c>
      <c r="N11" s="514">
        <v>10</v>
      </c>
      <c r="O11" s="514">
        <v>0</v>
      </c>
      <c r="P11" s="514">
        <v>0</v>
      </c>
      <c r="Q11" s="514" t="s">
        <v>705</v>
      </c>
      <c r="R11" s="514">
        <f t="shared" ref="R11:R23" si="0">100-N11-O11-P11</f>
        <v>90</v>
      </c>
      <c r="S11" s="514">
        <f t="shared" ref="S11:S23" si="1">100-N25-O25-P25</f>
        <v>85</v>
      </c>
      <c r="X11" s="195" t="str">
        <f>Lexique!C159</f>
        <v>Gros_intestin</v>
      </c>
      <c r="Y11" s="196">
        <f t="shared" ref="Y11:Y23" si="2">M11</f>
        <v>90</v>
      </c>
      <c r="Z11" s="197">
        <f t="shared" ref="Z11:Z23" si="3">N11</f>
        <v>10</v>
      </c>
      <c r="AA11" s="197">
        <f t="shared" ref="AA11:AA23" si="4">O11</f>
        <v>0</v>
      </c>
      <c r="AB11" s="198">
        <f t="shared" ref="AB11:AB23" si="5">P11</f>
        <v>0</v>
      </c>
      <c r="AE11" s="195" t="str">
        <f>Lexique!C159</f>
        <v>Gros_intestin</v>
      </c>
      <c r="AF11" s="196">
        <f t="shared" ref="AF11:AF23" si="6">M25</f>
        <v>85</v>
      </c>
      <c r="AG11" s="197">
        <f t="shared" ref="AG11:AG23" si="7">N25</f>
        <v>10</v>
      </c>
      <c r="AH11" s="197">
        <f t="shared" ref="AH11:AH23" si="8">O25</f>
        <v>5</v>
      </c>
      <c r="AI11" s="198">
        <f t="shared" ref="AI11:AI23" si="9">P25</f>
        <v>0</v>
      </c>
    </row>
    <row r="12" spans="1:35" ht="27.75" customHeight="1" thickBot="1" x14ac:dyDescent="0.35">
      <c r="C12" s="514">
        <v>8</v>
      </c>
      <c r="D12" s="514">
        <v>4</v>
      </c>
      <c r="E12" s="514">
        <v>0</v>
      </c>
      <c r="F12" s="514">
        <v>0</v>
      </c>
      <c r="G12" s="514">
        <v>95</v>
      </c>
      <c r="H12" s="515">
        <v>-0.10222222222222223</v>
      </c>
      <c r="I12" s="515">
        <v>4.8888888888888891E-2</v>
      </c>
      <c r="J12" s="515">
        <v>0</v>
      </c>
      <c r="K12" s="515">
        <v>0</v>
      </c>
      <c r="L12" s="514">
        <v>45</v>
      </c>
      <c r="M12" s="514">
        <v>95</v>
      </c>
      <c r="N12" s="514">
        <v>4</v>
      </c>
      <c r="O12" s="514">
        <v>0</v>
      </c>
      <c r="P12" s="514">
        <v>0</v>
      </c>
      <c r="Q12" s="514" t="s">
        <v>706</v>
      </c>
      <c r="R12" s="514">
        <f t="shared" si="0"/>
        <v>96</v>
      </c>
      <c r="S12" s="514">
        <f t="shared" si="1"/>
        <v>81</v>
      </c>
      <c r="X12" s="194" t="str">
        <f>Lexique!C160</f>
        <v>Estomac</v>
      </c>
      <c r="Y12" s="191">
        <f t="shared" si="2"/>
        <v>95</v>
      </c>
      <c r="Z12" s="192">
        <f t="shared" si="3"/>
        <v>4</v>
      </c>
      <c r="AA12" s="192">
        <f t="shared" si="4"/>
        <v>0</v>
      </c>
      <c r="AB12" s="193">
        <f t="shared" si="5"/>
        <v>0</v>
      </c>
      <c r="AE12" s="194" t="str">
        <f>Lexique!C160</f>
        <v>Estomac</v>
      </c>
      <c r="AF12" s="191">
        <f t="shared" si="6"/>
        <v>80</v>
      </c>
      <c r="AG12" s="192">
        <f t="shared" si="7"/>
        <v>17</v>
      </c>
      <c r="AH12" s="192">
        <f t="shared" si="8"/>
        <v>2</v>
      </c>
      <c r="AI12" s="193">
        <f t="shared" si="9"/>
        <v>0</v>
      </c>
    </row>
    <row r="13" spans="1:35" ht="27.75" customHeight="1" thickBot="1" x14ac:dyDescent="0.35">
      <c r="C13" s="514">
        <v>4</v>
      </c>
      <c r="D13" s="514">
        <v>4</v>
      </c>
      <c r="E13" s="514">
        <v>0</v>
      </c>
      <c r="F13" s="514">
        <v>0</v>
      </c>
      <c r="G13" s="514">
        <v>95</v>
      </c>
      <c r="H13" s="515">
        <v>-1.9047619047619049E-2</v>
      </c>
      <c r="I13" s="515">
        <v>1.9047619047619049E-2</v>
      </c>
      <c r="J13" s="515">
        <v>0</v>
      </c>
      <c r="K13" s="515">
        <v>0</v>
      </c>
      <c r="L13" s="514">
        <v>21</v>
      </c>
      <c r="M13" s="514">
        <v>95</v>
      </c>
      <c r="N13" s="514">
        <v>4</v>
      </c>
      <c r="O13" s="514">
        <v>0</v>
      </c>
      <c r="P13" s="514">
        <v>0</v>
      </c>
      <c r="Q13" s="514" t="s">
        <v>707</v>
      </c>
      <c r="R13" s="514">
        <f t="shared" si="0"/>
        <v>96</v>
      </c>
      <c r="S13" s="514">
        <f t="shared" si="1"/>
        <v>91</v>
      </c>
      <c r="X13" s="195" t="str">
        <f>Lexique!C161</f>
        <v>Rate_Panacreas</v>
      </c>
      <c r="Y13" s="196">
        <f t="shared" si="2"/>
        <v>95</v>
      </c>
      <c r="Z13" s="197">
        <f t="shared" si="3"/>
        <v>4</v>
      </c>
      <c r="AA13" s="197">
        <f t="shared" si="4"/>
        <v>0</v>
      </c>
      <c r="AB13" s="198">
        <f t="shared" si="5"/>
        <v>0</v>
      </c>
      <c r="AE13" s="195" t="str">
        <f>Lexique!C161</f>
        <v>Rate_Panacreas</v>
      </c>
      <c r="AF13" s="196">
        <f t="shared" si="6"/>
        <v>90</v>
      </c>
      <c r="AG13" s="197">
        <f t="shared" si="7"/>
        <v>9</v>
      </c>
      <c r="AH13" s="197">
        <f t="shared" si="8"/>
        <v>0</v>
      </c>
      <c r="AI13" s="198">
        <f t="shared" si="9"/>
        <v>0</v>
      </c>
    </row>
    <row r="14" spans="1:35" ht="27.75" customHeight="1" thickBot="1" x14ac:dyDescent="0.35">
      <c r="C14" s="514">
        <v>0</v>
      </c>
      <c r="D14" s="514">
        <v>0</v>
      </c>
      <c r="E14" s="514">
        <v>0</v>
      </c>
      <c r="F14" s="514">
        <v>0</v>
      </c>
      <c r="G14" s="514">
        <v>100</v>
      </c>
      <c r="H14" s="515">
        <v>0</v>
      </c>
      <c r="I14" s="515">
        <v>0</v>
      </c>
      <c r="J14" s="515">
        <v>0</v>
      </c>
      <c r="K14" s="515">
        <v>0</v>
      </c>
      <c r="L14" s="514">
        <v>9</v>
      </c>
      <c r="M14" s="514">
        <v>100</v>
      </c>
      <c r="N14" s="514">
        <v>0</v>
      </c>
      <c r="O14" s="514">
        <v>0</v>
      </c>
      <c r="P14" s="514">
        <v>0</v>
      </c>
      <c r="Q14" s="514" t="s">
        <v>708</v>
      </c>
      <c r="R14" s="514">
        <f t="shared" si="0"/>
        <v>100</v>
      </c>
      <c r="S14" s="514">
        <f t="shared" si="1"/>
        <v>78</v>
      </c>
      <c r="X14" s="194" t="str">
        <f>Lexique!C162</f>
        <v>Coeur</v>
      </c>
      <c r="Y14" s="191">
        <f t="shared" si="2"/>
        <v>100</v>
      </c>
      <c r="Z14" s="192">
        <f t="shared" si="3"/>
        <v>0</v>
      </c>
      <c r="AA14" s="192">
        <f t="shared" si="4"/>
        <v>0</v>
      </c>
      <c r="AB14" s="193">
        <f t="shared" si="5"/>
        <v>0</v>
      </c>
      <c r="AE14" s="194" t="str">
        <f>Lexique!C162</f>
        <v>Coeur</v>
      </c>
      <c r="AF14" s="191">
        <f t="shared" si="6"/>
        <v>77</v>
      </c>
      <c r="AG14" s="192">
        <f t="shared" si="7"/>
        <v>11</v>
      </c>
      <c r="AH14" s="192">
        <f t="shared" si="8"/>
        <v>11</v>
      </c>
      <c r="AI14" s="193">
        <f t="shared" si="9"/>
        <v>0</v>
      </c>
    </row>
    <row r="15" spans="1:35" ht="27.75" customHeight="1" thickBot="1" x14ac:dyDescent="0.35">
      <c r="C15" s="514">
        <v>5</v>
      </c>
      <c r="D15" s="514">
        <v>0</v>
      </c>
      <c r="E15" s="514">
        <v>0</v>
      </c>
      <c r="F15" s="514">
        <v>5</v>
      </c>
      <c r="G15" s="514">
        <v>84</v>
      </c>
      <c r="H15" s="515">
        <v>-0.12631578947368421</v>
      </c>
      <c r="I15" s="515">
        <v>0</v>
      </c>
      <c r="J15" s="515">
        <v>0</v>
      </c>
      <c r="K15" s="515">
        <v>-6.3157894736842107E-2</v>
      </c>
      <c r="L15" s="514">
        <v>19</v>
      </c>
      <c r="M15" s="514">
        <v>84</v>
      </c>
      <c r="N15" s="514">
        <v>0</v>
      </c>
      <c r="O15" s="514">
        <v>0</v>
      </c>
      <c r="P15" s="514">
        <v>5</v>
      </c>
      <c r="Q15" s="514" t="s">
        <v>709</v>
      </c>
      <c r="R15" s="514">
        <f t="shared" si="0"/>
        <v>95</v>
      </c>
      <c r="S15" s="514">
        <f t="shared" si="1"/>
        <v>95</v>
      </c>
      <c r="X15" s="195" t="str">
        <f>Lexique!C163</f>
        <v>Intestin_Grele</v>
      </c>
      <c r="Y15" s="196">
        <f t="shared" si="2"/>
        <v>84</v>
      </c>
      <c r="Z15" s="197">
        <f t="shared" si="3"/>
        <v>0</v>
      </c>
      <c r="AA15" s="197">
        <f t="shared" si="4"/>
        <v>0</v>
      </c>
      <c r="AB15" s="198">
        <f t="shared" si="5"/>
        <v>5</v>
      </c>
      <c r="AE15" s="195" t="str">
        <f>Lexique!C163</f>
        <v>Intestin_Grele</v>
      </c>
      <c r="AF15" s="196">
        <f t="shared" si="6"/>
        <v>84</v>
      </c>
      <c r="AG15" s="197">
        <f t="shared" si="7"/>
        <v>5</v>
      </c>
      <c r="AH15" s="197">
        <f t="shared" si="8"/>
        <v>0</v>
      </c>
      <c r="AI15" s="198">
        <f t="shared" si="9"/>
        <v>0</v>
      </c>
    </row>
    <row r="16" spans="1:35" ht="27.75" customHeight="1" thickTop="1" thickBot="1" x14ac:dyDescent="0.35">
      <c r="C16" s="514">
        <v>2</v>
      </c>
      <c r="D16" s="514">
        <v>5</v>
      </c>
      <c r="E16" s="514">
        <v>1</v>
      </c>
      <c r="F16" s="514">
        <v>1</v>
      </c>
      <c r="G16" s="514">
        <v>62</v>
      </c>
      <c r="H16" s="515">
        <v>-1.1940298507462687E-2</v>
      </c>
      <c r="I16" s="515">
        <v>6.2686567164179099E-2</v>
      </c>
      <c r="J16" s="515">
        <v>2.9850746268656717E-3</v>
      </c>
      <c r="K16" s="515">
        <v>-4.1791044776119404E-2</v>
      </c>
      <c r="L16" s="514">
        <v>67</v>
      </c>
      <c r="M16" s="514">
        <v>62</v>
      </c>
      <c r="N16" s="514">
        <v>5</v>
      </c>
      <c r="O16" s="514">
        <v>1</v>
      </c>
      <c r="P16" s="514">
        <v>1</v>
      </c>
      <c r="Q16" s="514" t="s">
        <v>710</v>
      </c>
      <c r="R16" s="514">
        <f t="shared" si="0"/>
        <v>93</v>
      </c>
      <c r="S16" s="514">
        <f t="shared" si="1"/>
        <v>93</v>
      </c>
      <c r="X16" s="194" t="str">
        <f>Lexique!C164</f>
        <v>Vessie</v>
      </c>
      <c r="Y16" s="188">
        <f t="shared" si="2"/>
        <v>62</v>
      </c>
      <c r="Z16" s="189">
        <f t="shared" si="3"/>
        <v>5</v>
      </c>
      <c r="AA16" s="189">
        <f t="shared" si="4"/>
        <v>1</v>
      </c>
      <c r="AB16" s="190">
        <f t="shared" si="5"/>
        <v>1</v>
      </c>
      <c r="AE16" s="194" t="str">
        <f>Lexique!C164</f>
        <v>Vessie</v>
      </c>
      <c r="AF16" s="188">
        <f t="shared" si="6"/>
        <v>62</v>
      </c>
      <c r="AG16" s="189">
        <f t="shared" si="7"/>
        <v>4</v>
      </c>
      <c r="AH16" s="189">
        <f t="shared" si="8"/>
        <v>2</v>
      </c>
      <c r="AI16" s="190">
        <f t="shared" si="9"/>
        <v>1</v>
      </c>
    </row>
    <row r="17" spans="3:35" ht="27.75" customHeight="1" thickBot="1" x14ac:dyDescent="0.35">
      <c r="C17" s="514">
        <v>6</v>
      </c>
      <c r="D17" s="514">
        <v>11</v>
      </c>
      <c r="E17" s="514">
        <v>0</v>
      </c>
      <c r="F17" s="514">
        <v>0</v>
      </c>
      <c r="G17" s="514">
        <v>86</v>
      </c>
      <c r="H17" s="515">
        <v>-7.2727272727272724E-2</v>
      </c>
      <c r="I17" s="515">
        <v>0.13181818181818181</v>
      </c>
      <c r="J17" s="515">
        <v>0</v>
      </c>
      <c r="K17" s="515">
        <v>0</v>
      </c>
      <c r="L17" s="514">
        <v>44</v>
      </c>
      <c r="M17" s="514">
        <v>86</v>
      </c>
      <c r="N17" s="514">
        <v>11</v>
      </c>
      <c r="O17" s="514">
        <v>0</v>
      </c>
      <c r="P17" s="514">
        <v>0</v>
      </c>
      <c r="Q17" s="514" t="s">
        <v>711</v>
      </c>
      <c r="R17" s="514">
        <f t="shared" si="0"/>
        <v>89</v>
      </c>
      <c r="S17" s="514">
        <f t="shared" si="1"/>
        <v>92</v>
      </c>
      <c r="X17" s="195" t="str">
        <f>Lexique!C165</f>
        <v>Vesicule_biliaire</v>
      </c>
      <c r="Y17" s="196">
        <f t="shared" si="2"/>
        <v>86</v>
      </c>
      <c r="Z17" s="197">
        <f t="shared" si="3"/>
        <v>11</v>
      </c>
      <c r="AA17" s="197">
        <f t="shared" si="4"/>
        <v>0</v>
      </c>
      <c r="AB17" s="198">
        <f t="shared" si="5"/>
        <v>0</v>
      </c>
      <c r="AE17" s="195" t="str">
        <f>Lexique!C165</f>
        <v>Vesicule_biliaire</v>
      </c>
      <c r="AF17" s="196">
        <f t="shared" si="6"/>
        <v>88</v>
      </c>
      <c r="AG17" s="197">
        <f t="shared" si="7"/>
        <v>6</v>
      </c>
      <c r="AH17" s="197">
        <f t="shared" si="8"/>
        <v>2</v>
      </c>
      <c r="AI17" s="198">
        <f t="shared" si="9"/>
        <v>0</v>
      </c>
    </row>
    <row r="18" spans="3:35" ht="27.75" customHeight="1" thickBot="1" x14ac:dyDescent="0.35">
      <c r="C18" s="514">
        <v>7</v>
      </c>
      <c r="D18" s="514">
        <v>21</v>
      </c>
      <c r="E18" s="514">
        <v>0</v>
      </c>
      <c r="F18" s="514">
        <v>0</v>
      </c>
      <c r="G18" s="514">
        <v>78</v>
      </c>
      <c r="H18" s="515">
        <v>-2.8571428571428571E-2</v>
      </c>
      <c r="I18" s="515">
        <v>0.12857142857142856</v>
      </c>
      <c r="J18" s="515">
        <v>0</v>
      </c>
      <c r="K18" s="515">
        <v>0</v>
      </c>
      <c r="L18" s="514">
        <v>14</v>
      </c>
      <c r="M18" s="514">
        <v>78</v>
      </c>
      <c r="N18" s="514">
        <v>21</v>
      </c>
      <c r="O18" s="514">
        <v>0</v>
      </c>
      <c r="P18" s="514">
        <v>0</v>
      </c>
      <c r="Q18" s="514" t="s">
        <v>712</v>
      </c>
      <c r="R18" s="514">
        <f t="shared" si="0"/>
        <v>79</v>
      </c>
      <c r="S18" s="514">
        <f t="shared" si="1"/>
        <v>86</v>
      </c>
      <c r="X18" s="194" t="str">
        <f>Lexique!C166</f>
        <v>Foie</v>
      </c>
      <c r="Y18" s="191">
        <f t="shared" si="2"/>
        <v>78</v>
      </c>
      <c r="Z18" s="192">
        <f t="shared" si="3"/>
        <v>21</v>
      </c>
      <c r="AA18" s="192">
        <f t="shared" si="4"/>
        <v>0</v>
      </c>
      <c r="AB18" s="193">
        <f t="shared" si="5"/>
        <v>0</v>
      </c>
      <c r="AE18" s="194" t="str">
        <f>Lexique!C166</f>
        <v>Foie</v>
      </c>
      <c r="AF18" s="191">
        <f t="shared" si="6"/>
        <v>85</v>
      </c>
      <c r="AG18" s="192">
        <f t="shared" si="7"/>
        <v>7</v>
      </c>
      <c r="AH18" s="192">
        <f t="shared" si="8"/>
        <v>7</v>
      </c>
      <c r="AI18" s="193">
        <f t="shared" si="9"/>
        <v>0</v>
      </c>
    </row>
    <row r="19" spans="3:35" ht="27.75" customHeight="1" thickBot="1" x14ac:dyDescent="0.35">
      <c r="C19" s="514">
        <v>3</v>
      </c>
      <c r="D19" s="514">
        <v>7</v>
      </c>
      <c r="E19" s="514">
        <v>3</v>
      </c>
      <c r="F19" s="514">
        <v>0</v>
      </c>
      <c r="G19" s="514">
        <v>88</v>
      </c>
      <c r="H19" s="515">
        <v>-0.1111111111111111</v>
      </c>
      <c r="I19" s="515">
        <v>4.4444444444444446E-2</v>
      </c>
      <c r="J19" s="515">
        <v>7.4074074074074077E-3</v>
      </c>
      <c r="K19" s="515">
        <v>0</v>
      </c>
      <c r="L19" s="514">
        <v>27</v>
      </c>
      <c r="M19" s="514">
        <v>88</v>
      </c>
      <c r="N19" s="514">
        <v>7</v>
      </c>
      <c r="O19" s="514">
        <v>3</v>
      </c>
      <c r="P19" s="514">
        <v>0</v>
      </c>
      <c r="Q19" s="514" t="s">
        <v>713</v>
      </c>
      <c r="R19" s="514">
        <f t="shared" si="0"/>
        <v>90</v>
      </c>
      <c r="S19" s="514">
        <f t="shared" si="1"/>
        <v>89</v>
      </c>
      <c r="X19" s="195" t="str">
        <f>Lexique!C167</f>
        <v>Reins</v>
      </c>
      <c r="Y19" s="196">
        <f t="shared" si="2"/>
        <v>88</v>
      </c>
      <c r="Z19" s="197">
        <f t="shared" si="3"/>
        <v>7</v>
      </c>
      <c r="AA19" s="197">
        <f t="shared" si="4"/>
        <v>3</v>
      </c>
      <c r="AB19" s="198">
        <f t="shared" si="5"/>
        <v>0</v>
      </c>
      <c r="AE19" s="195" t="str">
        <f>Lexique!C167</f>
        <v>Reins</v>
      </c>
      <c r="AF19" s="196">
        <f t="shared" si="6"/>
        <v>88</v>
      </c>
      <c r="AG19" s="197">
        <f t="shared" si="7"/>
        <v>11</v>
      </c>
      <c r="AH19" s="197">
        <f t="shared" si="8"/>
        <v>0</v>
      </c>
      <c r="AI19" s="198">
        <f t="shared" si="9"/>
        <v>0</v>
      </c>
    </row>
    <row r="20" spans="3:35" ht="27.75" customHeight="1" thickBot="1" x14ac:dyDescent="0.35">
      <c r="C20" s="514">
        <v>0</v>
      </c>
      <c r="D20" s="514">
        <v>11</v>
      </c>
      <c r="E20" s="514">
        <v>0</v>
      </c>
      <c r="F20" s="514">
        <v>0</v>
      </c>
      <c r="G20" s="514">
        <v>88</v>
      </c>
      <c r="H20" s="515">
        <v>0</v>
      </c>
      <c r="I20" s="515">
        <v>0.1111111111111111</v>
      </c>
      <c r="J20" s="515">
        <v>0</v>
      </c>
      <c r="K20" s="515">
        <v>0</v>
      </c>
      <c r="L20" s="514">
        <v>9</v>
      </c>
      <c r="M20" s="514">
        <v>88</v>
      </c>
      <c r="N20" s="514">
        <v>11</v>
      </c>
      <c r="O20" s="514">
        <v>0</v>
      </c>
      <c r="P20" s="514">
        <v>0</v>
      </c>
      <c r="Q20" s="514" t="s">
        <v>714</v>
      </c>
      <c r="R20" s="514">
        <f t="shared" si="0"/>
        <v>89</v>
      </c>
      <c r="S20" s="514">
        <f t="shared" si="1"/>
        <v>89</v>
      </c>
      <c r="X20" s="194" t="str">
        <f>Lexique!C168</f>
        <v>Maitre_coeur</v>
      </c>
      <c r="Y20" s="191">
        <f t="shared" si="2"/>
        <v>88</v>
      </c>
      <c r="Z20" s="192">
        <f t="shared" si="3"/>
        <v>11</v>
      </c>
      <c r="AA20" s="192">
        <f t="shared" si="4"/>
        <v>0</v>
      </c>
      <c r="AB20" s="193">
        <f t="shared" si="5"/>
        <v>0</v>
      </c>
      <c r="AE20" s="194" t="str">
        <f>Lexique!C168</f>
        <v>Maitre_coeur</v>
      </c>
      <c r="AF20" s="191">
        <f t="shared" si="6"/>
        <v>88</v>
      </c>
      <c r="AG20" s="192">
        <f t="shared" si="7"/>
        <v>11</v>
      </c>
      <c r="AH20" s="192">
        <f t="shared" si="8"/>
        <v>0</v>
      </c>
      <c r="AI20" s="193">
        <f t="shared" si="9"/>
        <v>0</v>
      </c>
    </row>
    <row r="21" spans="3:35" ht="27.75" customHeight="1" thickBot="1" x14ac:dyDescent="0.35">
      <c r="C21" s="514">
        <v>8</v>
      </c>
      <c r="D21" s="514">
        <v>8</v>
      </c>
      <c r="E21" s="514">
        <v>0</v>
      </c>
      <c r="F21" s="514">
        <v>0</v>
      </c>
      <c r="G21" s="514">
        <v>91</v>
      </c>
      <c r="H21" s="515">
        <v>-7.8260869565217397E-2</v>
      </c>
      <c r="I21" s="515">
        <v>0.2</v>
      </c>
      <c r="J21" s="515">
        <v>0</v>
      </c>
      <c r="K21" s="515">
        <v>0</v>
      </c>
      <c r="L21" s="514">
        <v>23</v>
      </c>
      <c r="M21" s="514">
        <v>91</v>
      </c>
      <c r="N21" s="514">
        <v>8</v>
      </c>
      <c r="O21" s="514">
        <v>0</v>
      </c>
      <c r="P21" s="514">
        <v>0</v>
      </c>
      <c r="Q21" s="514" t="s">
        <v>715</v>
      </c>
      <c r="R21" s="514">
        <f t="shared" si="0"/>
        <v>92</v>
      </c>
      <c r="S21" s="514">
        <f t="shared" si="1"/>
        <v>87</v>
      </c>
      <c r="X21" s="195" t="str">
        <f>Lexique!C169</f>
        <v>Triple_rechauffeur</v>
      </c>
      <c r="Y21" s="196">
        <f t="shared" si="2"/>
        <v>91</v>
      </c>
      <c r="Z21" s="197">
        <f t="shared" si="3"/>
        <v>8</v>
      </c>
      <c r="AA21" s="197">
        <f t="shared" si="4"/>
        <v>0</v>
      </c>
      <c r="AB21" s="198">
        <f t="shared" si="5"/>
        <v>0</v>
      </c>
      <c r="AE21" s="195" t="str">
        <f>Lexique!C169</f>
        <v>Triple_rechauffeur</v>
      </c>
      <c r="AF21" s="196">
        <f t="shared" si="6"/>
        <v>86</v>
      </c>
      <c r="AG21" s="197">
        <f t="shared" si="7"/>
        <v>13</v>
      </c>
      <c r="AH21" s="197">
        <f t="shared" si="8"/>
        <v>0</v>
      </c>
      <c r="AI21" s="198">
        <f t="shared" si="9"/>
        <v>0</v>
      </c>
    </row>
    <row r="22" spans="3:35" ht="27.75" customHeight="1" thickBot="1" x14ac:dyDescent="0.35">
      <c r="C22" s="514">
        <v>16</v>
      </c>
      <c r="D22" s="514">
        <v>0</v>
      </c>
      <c r="E22" s="514">
        <v>0</v>
      </c>
      <c r="F22" s="514">
        <v>0</v>
      </c>
      <c r="G22" s="514">
        <v>100</v>
      </c>
      <c r="H22" s="515">
        <v>-0.2</v>
      </c>
      <c r="I22" s="515">
        <v>0</v>
      </c>
      <c r="J22" s="515">
        <v>0</v>
      </c>
      <c r="K22" s="515">
        <v>0</v>
      </c>
      <c r="L22" s="514">
        <v>24</v>
      </c>
      <c r="M22" s="514">
        <v>100</v>
      </c>
      <c r="N22" s="514">
        <v>0</v>
      </c>
      <c r="O22" s="514">
        <v>0</v>
      </c>
      <c r="P22" s="514">
        <v>0</v>
      </c>
      <c r="Q22" s="514" t="s">
        <v>716</v>
      </c>
      <c r="R22" s="514">
        <f t="shared" si="0"/>
        <v>100</v>
      </c>
      <c r="S22" s="514">
        <f t="shared" si="1"/>
        <v>84</v>
      </c>
      <c r="X22" s="194" t="str">
        <f>Lexique!C170</f>
        <v>Conception</v>
      </c>
      <c r="Y22" s="191">
        <f t="shared" si="2"/>
        <v>100</v>
      </c>
      <c r="Z22" s="192">
        <f t="shared" si="3"/>
        <v>0</v>
      </c>
      <c r="AA22" s="192">
        <f t="shared" si="4"/>
        <v>0</v>
      </c>
      <c r="AB22" s="193">
        <f t="shared" si="5"/>
        <v>0</v>
      </c>
      <c r="AE22" s="194" t="str">
        <f>Lexique!C170</f>
        <v>Conception</v>
      </c>
      <c r="AF22" s="191">
        <f t="shared" si="6"/>
        <v>83</v>
      </c>
      <c r="AG22" s="192">
        <f t="shared" si="7"/>
        <v>16</v>
      </c>
      <c r="AH22" s="192">
        <f t="shared" si="8"/>
        <v>0</v>
      </c>
      <c r="AI22" s="193">
        <f t="shared" si="9"/>
        <v>0</v>
      </c>
    </row>
    <row r="23" spans="3:35" ht="27.75" customHeight="1" thickBot="1" x14ac:dyDescent="0.35">
      <c r="C23" s="514">
        <v>11</v>
      </c>
      <c r="D23" s="514">
        <v>14</v>
      </c>
      <c r="E23" s="514">
        <v>0</v>
      </c>
      <c r="F23" s="514">
        <v>0</v>
      </c>
      <c r="G23" s="514">
        <v>85</v>
      </c>
      <c r="H23" s="515">
        <v>-0.15555555555555556</v>
      </c>
      <c r="I23" s="515">
        <v>0.25925925925925924</v>
      </c>
      <c r="J23" s="515">
        <v>0</v>
      </c>
      <c r="K23" s="515">
        <v>0</v>
      </c>
      <c r="L23" s="514">
        <v>27</v>
      </c>
      <c r="M23" s="514">
        <v>85</v>
      </c>
      <c r="N23" s="514">
        <v>14</v>
      </c>
      <c r="O23" s="514">
        <v>0</v>
      </c>
      <c r="P23" s="514">
        <v>0</v>
      </c>
      <c r="Q23" s="514" t="s">
        <v>717</v>
      </c>
      <c r="R23" s="514">
        <f t="shared" si="0"/>
        <v>86</v>
      </c>
      <c r="S23" s="514">
        <f t="shared" si="1"/>
        <v>86</v>
      </c>
      <c r="X23" s="195" t="str">
        <f>Lexique!C171</f>
        <v>Gouverneur</v>
      </c>
      <c r="Y23" s="196">
        <f t="shared" si="2"/>
        <v>85</v>
      </c>
      <c r="Z23" s="197">
        <f t="shared" si="3"/>
        <v>14</v>
      </c>
      <c r="AA23" s="197">
        <f t="shared" si="4"/>
        <v>0</v>
      </c>
      <c r="AB23" s="198">
        <f t="shared" si="5"/>
        <v>0</v>
      </c>
      <c r="AE23" s="195" t="str">
        <f>Lexique!C171</f>
        <v>Gouverneur</v>
      </c>
      <c r="AF23" s="196">
        <f t="shared" si="6"/>
        <v>85</v>
      </c>
      <c r="AG23" s="197">
        <f t="shared" si="7"/>
        <v>14</v>
      </c>
      <c r="AH23" s="197">
        <f t="shared" si="8"/>
        <v>0</v>
      </c>
      <c r="AI23" s="198">
        <f t="shared" si="9"/>
        <v>0</v>
      </c>
    </row>
    <row r="24" spans="3:35" x14ac:dyDescent="0.25">
      <c r="C24" s="514">
        <v>0</v>
      </c>
      <c r="D24" s="514">
        <v>0</v>
      </c>
      <c r="E24" s="514">
        <v>9</v>
      </c>
      <c r="F24" s="514">
        <v>0</v>
      </c>
      <c r="G24" s="514">
        <v>90</v>
      </c>
      <c r="H24" s="515">
        <v>0</v>
      </c>
      <c r="I24" s="515">
        <v>0</v>
      </c>
      <c r="J24" s="515">
        <v>0.14545454545454545</v>
      </c>
      <c r="K24" s="515">
        <v>0</v>
      </c>
      <c r="L24" s="514">
        <v>11</v>
      </c>
      <c r="M24" s="514">
        <v>90</v>
      </c>
      <c r="N24" s="514">
        <v>0</v>
      </c>
      <c r="O24" s="514">
        <v>9</v>
      </c>
      <c r="P24" s="514">
        <v>0</v>
      </c>
      <c r="Q24" s="514" t="s">
        <v>79</v>
      </c>
    </row>
    <row r="25" spans="3:35" x14ac:dyDescent="0.25">
      <c r="C25" s="514">
        <v>5</v>
      </c>
      <c r="D25" s="514">
        <v>10</v>
      </c>
      <c r="E25" s="514">
        <v>5</v>
      </c>
      <c r="F25" s="514">
        <v>0</v>
      </c>
      <c r="G25" s="514">
        <v>85</v>
      </c>
      <c r="H25" s="515">
        <v>-0.02</v>
      </c>
      <c r="I25" s="515">
        <v>0.17</v>
      </c>
      <c r="J25" s="515">
        <v>0.08</v>
      </c>
      <c r="K25" s="515">
        <v>0</v>
      </c>
      <c r="L25" s="514">
        <v>20</v>
      </c>
      <c r="M25" s="514">
        <v>85</v>
      </c>
      <c r="N25" s="514">
        <v>10</v>
      </c>
      <c r="O25" s="514">
        <v>5</v>
      </c>
      <c r="P25" s="514">
        <v>0</v>
      </c>
      <c r="Q25" s="514" t="s">
        <v>705</v>
      </c>
    </row>
    <row r="26" spans="3:35" x14ac:dyDescent="0.25">
      <c r="C26" s="514">
        <v>0</v>
      </c>
      <c r="D26" s="514">
        <v>17</v>
      </c>
      <c r="E26" s="514">
        <v>4</v>
      </c>
      <c r="F26" s="514">
        <v>0</v>
      </c>
      <c r="G26" s="514">
        <v>80</v>
      </c>
      <c r="H26" s="515">
        <v>0</v>
      </c>
      <c r="I26" s="515">
        <v>0.26666666666666666</v>
      </c>
      <c r="J26" s="515">
        <v>0.10222222222222223</v>
      </c>
      <c r="K26" s="515">
        <v>0</v>
      </c>
      <c r="L26" s="514">
        <v>45</v>
      </c>
      <c r="M26" s="514">
        <v>80</v>
      </c>
      <c r="N26" s="514">
        <v>17</v>
      </c>
      <c r="O26" s="514">
        <v>2</v>
      </c>
      <c r="P26" s="514">
        <v>0</v>
      </c>
      <c r="Q26" s="514" t="s">
        <v>706</v>
      </c>
    </row>
    <row r="27" spans="3:35" x14ac:dyDescent="0.25">
      <c r="C27" s="514">
        <v>0</v>
      </c>
      <c r="D27" s="514">
        <v>9</v>
      </c>
      <c r="E27" s="514">
        <v>0</v>
      </c>
      <c r="F27" s="514">
        <v>0</v>
      </c>
      <c r="G27" s="514">
        <v>90</v>
      </c>
      <c r="H27" s="515">
        <v>0</v>
      </c>
      <c r="I27" s="515">
        <v>1.9047619047619049E-2</v>
      </c>
      <c r="J27" s="515">
        <v>0</v>
      </c>
      <c r="K27" s="515">
        <v>0</v>
      </c>
      <c r="L27" s="514">
        <v>21</v>
      </c>
      <c r="M27" s="514">
        <v>90</v>
      </c>
      <c r="N27" s="514">
        <v>9</v>
      </c>
      <c r="O27" s="514">
        <v>0</v>
      </c>
      <c r="P27" s="514">
        <v>0</v>
      </c>
      <c r="Q27" s="514" t="s">
        <v>707</v>
      </c>
    </row>
    <row r="28" spans="3:35" x14ac:dyDescent="0.25">
      <c r="C28" s="514">
        <v>0</v>
      </c>
      <c r="D28" s="514">
        <v>11</v>
      </c>
      <c r="E28" s="514">
        <v>11</v>
      </c>
      <c r="F28" s="514">
        <v>0</v>
      </c>
      <c r="G28" s="514">
        <v>77</v>
      </c>
      <c r="H28" s="515">
        <v>0</v>
      </c>
      <c r="I28" s="515">
        <v>0.26666666666666666</v>
      </c>
      <c r="J28" s="515">
        <v>0.17777777777777778</v>
      </c>
      <c r="K28" s="515">
        <v>0</v>
      </c>
      <c r="L28" s="514">
        <v>9</v>
      </c>
      <c r="M28" s="514">
        <v>77</v>
      </c>
      <c r="N28" s="514">
        <v>11</v>
      </c>
      <c r="O28" s="514">
        <v>11</v>
      </c>
      <c r="P28" s="514">
        <v>0</v>
      </c>
      <c r="Q28" s="514" t="s">
        <v>708</v>
      </c>
    </row>
    <row r="29" spans="3:35" x14ac:dyDescent="0.25">
      <c r="C29" s="514">
        <v>0</v>
      </c>
      <c r="D29" s="514">
        <v>5</v>
      </c>
      <c r="E29" s="514">
        <v>0</v>
      </c>
      <c r="F29" s="514">
        <v>0</v>
      </c>
      <c r="G29" s="514">
        <v>84</v>
      </c>
      <c r="H29" s="515">
        <v>0</v>
      </c>
      <c r="I29" s="515">
        <v>3.1578947368421054E-2</v>
      </c>
      <c r="J29" s="515">
        <v>0</v>
      </c>
      <c r="K29" s="515">
        <v>0</v>
      </c>
      <c r="L29" s="514">
        <v>19</v>
      </c>
      <c r="M29" s="514">
        <v>84</v>
      </c>
      <c r="N29" s="514">
        <v>5</v>
      </c>
      <c r="O29" s="514">
        <v>0</v>
      </c>
      <c r="P29" s="514">
        <v>0</v>
      </c>
      <c r="Q29" s="514" t="s">
        <v>709</v>
      </c>
    </row>
    <row r="30" spans="3:35" x14ac:dyDescent="0.25">
      <c r="C30" s="514">
        <v>1</v>
      </c>
      <c r="D30" s="514">
        <v>4</v>
      </c>
      <c r="E30" s="514">
        <v>2</v>
      </c>
      <c r="F30" s="514">
        <v>1</v>
      </c>
      <c r="G30" s="514">
        <v>62</v>
      </c>
      <c r="H30" s="515">
        <v>-5.9701492537313433E-3</v>
      </c>
      <c r="I30" s="515">
        <v>2.0895522388059702E-2</v>
      </c>
      <c r="J30" s="515">
        <v>6.2686567164179099E-2</v>
      </c>
      <c r="K30" s="515">
        <v>-2.3880597014925373E-2</v>
      </c>
      <c r="L30" s="514">
        <v>67</v>
      </c>
      <c r="M30" s="514">
        <v>62</v>
      </c>
      <c r="N30" s="514">
        <v>4</v>
      </c>
      <c r="O30" s="514">
        <v>2</v>
      </c>
      <c r="P30" s="514">
        <v>1</v>
      </c>
      <c r="Q30" s="514" t="s">
        <v>710</v>
      </c>
    </row>
    <row r="31" spans="3:35" x14ac:dyDescent="0.25">
      <c r="C31" s="514">
        <v>0</v>
      </c>
      <c r="D31" s="514">
        <v>6</v>
      </c>
      <c r="E31" s="514">
        <v>2</v>
      </c>
      <c r="F31" s="514">
        <v>0</v>
      </c>
      <c r="G31" s="514">
        <v>88</v>
      </c>
      <c r="H31" s="515">
        <v>0</v>
      </c>
      <c r="I31" s="515">
        <v>0.11363636363636363</v>
      </c>
      <c r="J31" s="515">
        <v>2.7272727272727271E-2</v>
      </c>
      <c r="K31" s="515">
        <v>0</v>
      </c>
      <c r="L31" s="514">
        <v>44</v>
      </c>
      <c r="M31" s="514">
        <v>88</v>
      </c>
      <c r="N31" s="514">
        <v>6</v>
      </c>
      <c r="O31" s="514">
        <v>2</v>
      </c>
      <c r="P31" s="514">
        <v>0</v>
      </c>
      <c r="Q31" s="514" t="s">
        <v>711</v>
      </c>
    </row>
    <row r="32" spans="3:35" x14ac:dyDescent="0.25">
      <c r="C32" s="514">
        <v>0</v>
      </c>
      <c r="D32" s="514">
        <v>14</v>
      </c>
      <c r="E32" s="514">
        <v>7</v>
      </c>
      <c r="F32" s="514">
        <v>0</v>
      </c>
      <c r="G32" s="514">
        <v>85</v>
      </c>
      <c r="H32" s="515">
        <v>0</v>
      </c>
      <c r="I32" s="515">
        <v>2.8571428571428571E-2</v>
      </c>
      <c r="J32" s="515">
        <v>1.4285714285714285E-2</v>
      </c>
      <c r="K32" s="515">
        <v>0</v>
      </c>
      <c r="L32" s="514">
        <v>14</v>
      </c>
      <c r="M32" s="514">
        <v>85</v>
      </c>
      <c r="N32" s="514">
        <v>7</v>
      </c>
      <c r="O32" s="514">
        <v>7</v>
      </c>
      <c r="P32" s="514">
        <v>0</v>
      </c>
      <c r="Q32" s="514" t="s">
        <v>712</v>
      </c>
    </row>
    <row r="33" spans="3:17" x14ac:dyDescent="0.25">
      <c r="C33" s="514">
        <v>3</v>
      </c>
      <c r="D33" s="514">
        <v>11</v>
      </c>
      <c r="E33" s="514">
        <v>0</v>
      </c>
      <c r="F33" s="514">
        <v>0</v>
      </c>
      <c r="G33" s="514">
        <v>88</v>
      </c>
      <c r="H33" s="515">
        <v>-4.4444444444444446E-2</v>
      </c>
      <c r="I33" s="515">
        <v>0.17037037037037037</v>
      </c>
      <c r="J33" s="515">
        <v>0</v>
      </c>
      <c r="K33" s="515">
        <v>0</v>
      </c>
      <c r="L33" s="514">
        <v>27</v>
      </c>
      <c r="M33" s="514">
        <v>88</v>
      </c>
      <c r="N33" s="514">
        <v>11</v>
      </c>
      <c r="O33" s="514">
        <v>0</v>
      </c>
      <c r="P33" s="514">
        <v>0</v>
      </c>
      <c r="Q33" s="514" t="s">
        <v>713</v>
      </c>
    </row>
    <row r="34" spans="3:17" x14ac:dyDescent="0.25">
      <c r="C34" s="514">
        <v>0</v>
      </c>
      <c r="D34" s="514">
        <v>11</v>
      </c>
      <c r="E34" s="514">
        <v>0</v>
      </c>
      <c r="F34" s="514">
        <v>0</v>
      </c>
      <c r="G34" s="514">
        <v>88</v>
      </c>
      <c r="H34" s="515">
        <v>0</v>
      </c>
      <c r="I34" s="515">
        <v>0.13333333333333333</v>
      </c>
      <c r="J34" s="515">
        <v>0</v>
      </c>
      <c r="K34" s="515">
        <v>0</v>
      </c>
      <c r="L34" s="514">
        <v>9</v>
      </c>
      <c r="M34" s="514">
        <v>88</v>
      </c>
      <c r="N34" s="514">
        <v>11</v>
      </c>
      <c r="O34" s="514">
        <v>0</v>
      </c>
      <c r="P34" s="514">
        <v>0</v>
      </c>
      <c r="Q34" s="514" t="s">
        <v>714</v>
      </c>
    </row>
    <row r="35" spans="3:17" x14ac:dyDescent="0.25">
      <c r="C35" s="514">
        <v>0</v>
      </c>
      <c r="D35" s="514">
        <v>13</v>
      </c>
      <c r="E35" s="514">
        <v>0</v>
      </c>
      <c r="F35" s="514">
        <v>0</v>
      </c>
      <c r="G35" s="514">
        <v>86</v>
      </c>
      <c r="H35" s="515">
        <v>0</v>
      </c>
      <c r="I35" s="515">
        <v>0.16521739130434782</v>
      </c>
      <c r="J35" s="515">
        <v>0</v>
      </c>
      <c r="K35" s="515">
        <v>0</v>
      </c>
      <c r="L35" s="514">
        <v>23</v>
      </c>
      <c r="M35" s="514">
        <v>86</v>
      </c>
      <c r="N35" s="514">
        <v>13</v>
      </c>
      <c r="O35" s="514">
        <v>0</v>
      </c>
      <c r="P35" s="514">
        <v>0</v>
      </c>
      <c r="Q35" s="514" t="s">
        <v>715</v>
      </c>
    </row>
    <row r="36" spans="3:17" x14ac:dyDescent="0.25">
      <c r="C36" s="514">
        <v>4</v>
      </c>
      <c r="D36" s="514">
        <v>16</v>
      </c>
      <c r="E36" s="514">
        <v>0</v>
      </c>
      <c r="F36" s="514">
        <v>0</v>
      </c>
      <c r="G36" s="514">
        <v>83</v>
      </c>
      <c r="H36" s="515">
        <v>-0.05</v>
      </c>
      <c r="I36" s="515">
        <v>0.13333333333333333</v>
      </c>
      <c r="J36" s="515">
        <v>0</v>
      </c>
      <c r="K36" s="515">
        <v>0</v>
      </c>
      <c r="L36" s="514">
        <v>24</v>
      </c>
      <c r="M36" s="514">
        <v>83</v>
      </c>
      <c r="N36" s="514">
        <v>16</v>
      </c>
      <c r="O36" s="514">
        <v>0</v>
      </c>
      <c r="P36" s="514">
        <v>0</v>
      </c>
      <c r="Q36" s="514" t="s">
        <v>716</v>
      </c>
    </row>
    <row r="37" spans="3:17" x14ac:dyDescent="0.25">
      <c r="C37" s="514">
        <v>3</v>
      </c>
      <c r="D37" s="514">
        <v>14</v>
      </c>
      <c r="E37" s="514">
        <v>0</v>
      </c>
      <c r="F37" s="514">
        <v>0</v>
      </c>
      <c r="G37" s="514">
        <v>85</v>
      </c>
      <c r="H37" s="515">
        <v>-1.4814814814814815E-2</v>
      </c>
      <c r="I37" s="515">
        <v>0.13333333333333333</v>
      </c>
      <c r="J37" s="515">
        <v>0</v>
      </c>
      <c r="K37" s="515">
        <v>0</v>
      </c>
      <c r="L37" s="514">
        <v>27</v>
      </c>
      <c r="M37" s="514">
        <v>85</v>
      </c>
      <c r="N37" s="514">
        <v>14</v>
      </c>
      <c r="O37" s="514">
        <v>0</v>
      </c>
      <c r="P37" s="514">
        <v>0</v>
      </c>
      <c r="Q37" s="514" t="s">
        <v>717</v>
      </c>
    </row>
    <row r="38" spans="3:17" x14ac:dyDescent="0.25">
      <c r="H38" s="515"/>
      <c r="I38" s="515"/>
      <c r="J38" s="515"/>
      <c r="K38" s="515"/>
    </row>
  </sheetData>
  <mergeCells count="3">
    <mergeCell ref="Y7:AA7"/>
    <mergeCell ref="AF7:AH7"/>
    <mergeCell ref="X5:AI5"/>
  </mergeCells>
  <conditionalFormatting sqref="AF10:AF12 AF14 AF22 AF20 Y14 Y22 Y20">
    <cfRule type="expression" dxfId="1389" priority="386" stopIfTrue="1">
      <formula>IF((Y10&lt;=$B$5),TRUE,FALSE)</formula>
    </cfRule>
    <cfRule type="expression" dxfId="1388" priority="387" stopIfTrue="1">
      <formula>IF(Y10&gt;$B$7,TRUE,FALSE)</formula>
    </cfRule>
    <cfRule type="expression" dxfId="1387" priority="388" stopIfTrue="1">
      <formula>IF(Y10&gt;$B$6,TRUE,FALSE)</formula>
    </cfRule>
    <cfRule type="expression" dxfId="1386" priority="389" stopIfTrue="1">
      <formula>IF(Y10&gt;$B$5,TRUE,FALSE)</formula>
    </cfRule>
    <cfRule type="expression" dxfId="1385" priority="390" stopIfTrue="1">
      <formula>IF(I10&gt;$B$1,TRUE,FALSE)</formula>
    </cfRule>
    <cfRule type="expression" dxfId="1384" priority="391" stopIfTrue="1">
      <formula>IF(I10&gt;$B$2,TRUE,FALSE)</formula>
    </cfRule>
    <cfRule type="expression" dxfId="1383" priority="392" stopIfTrue="1">
      <formula>IF(I10&gt;$B$3,TRUE,FALSE)</formula>
    </cfRule>
  </conditionalFormatting>
  <conditionalFormatting sqref="AG10:AG12 AG14 AG22 AG20 Z14 Z22 Z20">
    <cfRule type="expression" dxfId="1382" priority="379" stopIfTrue="1">
      <formula>IF((Z10&lt;=$B$5),TRUE,FALSE)</formula>
    </cfRule>
    <cfRule type="expression" dxfId="1381" priority="380" stopIfTrue="1">
      <formula>IF(Z10&gt;$B$7,TRUE,FALSE)</formula>
    </cfRule>
    <cfRule type="expression" dxfId="1380" priority="381" stopIfTrue="1">
      <formula>IF(Z10&gt;$B$6,TRUE,FALSE)</formula>
    </cfRule>
    <cfRule type="expression" dxfId="1379" priority="382" stopIfTrue="1">
      <formula>IF(Z10&gt;$B$5,TRUE,FALSE)</formula>
    </cfRule>
    <cfRule type="expression" dxfId="1378" priority="383" stopIfTrue="1">
      <formula>IF(J10&gt;$B$1,TRUE,FALSE)</formula>
    </cfRule>
    <cfRule type="expression" dxfId="1377" priority="384" stopIfTrue="1">
      <formula>IF(J10&gt;$B$2,TRUE,FALSE)</formula>
    </cfRule>
    <cfRule type="expression" dxfId="1376" priority="385" stopIfTrue="1">
      <formula>IF(J10&gt;$B$3,TRUE,FALSE)</formula>
    </cfRule>
  </conditionalFormatting>
  <conditionalFormatting sqref="AH10:AH12 AH14 AH22">
    <cfRule type="expression" dxfId="1375" priority="372" stopIfTrue="1">
      <formula>IF((AH10&lt;=$B$5),TRUE,FALSE)</formula>
    </cfRule>
    <cfRule type="expression" dxfId="1374" priority="373" stopIfTrue="1">
      <formula>IF(AH10&gt;$B$7,TRUE,FALSE)</formula>
    </cfRule>
    <cfRule type="expression" dxfId="1373" priority="374" stopIfTrue="1">
      <formula>IF(AH10&gt;$B$6,TRUE,FALSE)</formula>
    </cfRule>
    <cfRule type="expression" dxfId="1372" priority="375" stopIfTrue="1">
      <formula>IF(AH10&gt;$B$5,TRUE,FALSE)</formula>
    </cfRule>
    <cfRule type="expression" dxfId="1371" priority="376" stopIfTrue="1">
      <formula>IF(V10&gt;$B$1,TRUE,FALSE)</formula>
    </cfRule>
    <cfRule type="expression" dxfId="1370" priority="377" stopIfTrue="1">
      <formula>IF(V10&gt;$B$2,TRUE,FALSE)</formula>
    </cfRule>
    <cfRule type="expression" dxfId="1369" priority="378" stopIfTrue="1">
      <formula>IF(V10&gt;$B$3,TRUE,FALSE)</formula>
    </cfRule>
  </conditionalFormatting>
  <conditionalFormatting sqref="AI10:AI12 AI14 AI22">
    <cfRule type="expression" dxfId="1368" priority="365" stopIfTrue="1">
      <formula>IF((AI10&lt;=$B$5),TRUE,FALSE)</formula>
    </cfRule>
    <cfRule type="expression" dxfId="1367" priority="366" stopIfTrue="1">
      <formula>IF(AI10&gt;$B$7,TRUE,FALSE)</formula>
    </cfRule>
    <cfRule type="expression" dxfId="1366" priority="367" stopIfTrue="1">
      <formula>IF(AI10&gt;$B$6,TRUE,FALSE)</formula>
    </cfRule>
    <cfRule type="expression" dxfId="1365" priority="368" stopIfTrue="1">
      <formula>IF(AI10&gt;$B$5,TRUE,FALSE)</formula>
    </cfRule>
    <cfRule type="expression" dxfId="1364" priority="369" stopIfTrue="1">
      <formula>IF(W10&gt;$B$1,TRUE,FALSE)</formula>
    </cfRule>
    <cfRule type="expression" dxfId="1363" priority="370" stopIfTrue="1">
      <formula>IF(W10&gt;$B$2,TRUE,FALSE)</formula>
    </cfRule>
    <cfRule type="expression" dxfId="1362" priority="371" stopIfTrue="1">
      <formula>IF(W10&gt;$B$3,TRUE,FALSE)</formula>
    </cfRule>
  </conditionalFormatting>
  <conditionalFormatting sqref="AF13">
    <cfRule type="expression" dxfId="1361" priority="358" stopIfTrue="1">
      <formula>IF((AF13&lt;=$B$5),TRUE,FALSE)</formula>
    </cfRule>
    <cfRule type="expression" dxfId="1360" priority="359" stopIfTrue="1">
      <formula>IF(AF13&gt;$B$7,TRUE,FALSE)</formula>
    </cfRule>
    <cfRule type="expression" dxfId="1359" priority="360" stopIfTrue="1">
      <formula>IF(AF13&gt;$B$6,TRUE,FALSE)</formula>
    </cfRule>
    <cfRule type="expression" dxfId="1358" priority="361" stopIfTrue="1">
      <formula>IF(AF13&gt;$B$5,TRUE,FALSE)</formula>
    </cfRule>
    <cfRule type="expression" dxfId="1357" priority="362" stopIfTrue="1">
      <formula>IF(P13&gt;$B$1,TRUE,FALSE)</formula>
    </cfRule>
    <cfRule type="expression" dxfId="1356" priority="363" stopIfTrue="1">
      <formula>IF(P13&gt;$B$2,TRUE,FALSE)</formula>
    </cfRule>
    <cfRule type="expression" dxfId="1355" priority="364" stopIfTrue="1">
      <formula>IF(P13&gt;$B$3,TRUE,FALSE)</formula>
    </cfRule>
  </conditionalFormatting>
  <conditionalFormatting sqref="AG13">
    <cfRule type="expression" dxfId="1354" priority="351" stopIfTrue="1">
      <formula>IF((AG13&lt;=$B$5),TRUE,FALSE)</formula>
    </cfRule>
    <cfRule type="expression" dxfId="1353" priority="352" stopIfTrue="1">
      <formula>IF(AG13&gt;$B$7,TRUE,FALSE)</formula>
    </cfRule>
    <cfRule type="expression" dxfId="1352" priority="353" stopIfTrue="1">
      <formula>IF(AG13&gt;$B$6,TRUE,FALSE)</formula>
    </cfRule>
    <cfRule type="expression" dxfId="1351" priority="354" stopIfTrue="1">
      <formula>IF(AG13&gt;$B$5,TRUE,FALSE)</formula>
    </cfRule>
    <cfRule type="expression" dxfId="1350" priority="355" stopIfTrue="1">
      <formula>IF(Q13&gt;$B$1,TRUE,FALSE)</formula>
    </cfRule>
    <cfRule type="expression" dxfId="1349" priority="356" stopIfTrue="1">
      <formula>IF(Q13&gt;$B$2,TRUE,FALSE)</formula>
    </cfRule>
    <cfRule type="expression" dxfId="1348" priority="357" stopIfTrue="1">
      <formula>IF(Q13&gt;$B$3,TRUE,FALSE)</formula>
    </cfRule>
  </conditionalFormatting>
  <conditionalFormatting sqref="AH13">
    <cfRule type="expression" dxfId="1347" priority="344" stopIfTrue="1">
      <formula>IF((AH13&lt;=$B$5),TRUE,FALSE)</formula>
    </cfRule>
    <cfRule type="expression" dxfId="1346" priority="345" stopIfTrue="1">
      <formula>IF(AH13&gt;$B$7,TRUE,FALSE)</formula>
    </cfRule>
    <cfRule type="expression" dxfId="1345" priority="346" stopIfTrue="1">
      <formula>IF(AH13&gt;$B$6,TRUE,FALSE)</formula>
    </cfRule>
    <cfRule type="expression" dxfId="1344" priority="347" stopIfTrue="1">
      <formula>IF(AH13&gt;$B$5,TRUE,FALSE)</formula>
    </cfRule>
    <cfRule type="expression" dxfId="1343" priority="348" stopIfTrue="1">
      <formula>IF(V13&gt;$B$1,TRUE,FALSE)</formula>
    </cfRule>
    <cfRule type="expression" dxfId="1342" priority="349" stopIfTrue="1">
      <formula>IF(V13&gt;$B$2,TRUE,FALSE)</formula>
    </cfRule>
    <cfRule type="expression" dxfId="1341" priority="350" stopIfTrue="1">
      <formula>IF(V13&gt;$B$3,TRUE,FALSE)</formula>
    </cfRule>
  </conditionalFormatting>
  <conditionalFormatting sqref="AI13">
    <cfRule type="expression" dxfId="1340" priority="337" stopIfTrue="1">
      <formula>IF((AI13&lt;=$B$5),TRUE,FALSE)</formula>
    </cfRule>
    <cfRule type="expression" dxfId="1339" priority="338" stopIfTrue="1">
      <formula>IF(AI13&gt;$B$7,TRUE,FALSE)</formula>
    </cfRule>
    <cfRule type="expression" dxfId="1338" priority="339" stopIfTrue="1">
      <formula>IF(AI13&gt;$B$6,TRUE,FALSE)</formula>
    </cfRule>
    <cfRule type="expression" dxfId="1337" priority="340" stopIfTrue="1">
      <formula>IF(AI13&gt;$B$5,TRUE,FALSE)</formula>
    </cfRule>
    <cfRule type="expression" dxfId="1336" priority="341" stopIfTrue="1">
      <formula>IF(W13&gt;$B$1,TRUE,FALSE)</formula>
    </cfRule>
    <cfRule type="expression" dxfId="1335" priority="342" stopIfTrue="1">
      <formula>IF(W13&gt;$B$2,TRUE,FALSE)</formula>
    </cfRule>
    <cfRule type="expression" dxfId="1334" priority="343" stopIfTrue="1">
      <formula>IF(W13&gt;$B$3,TRUE,FALSE)</formula>
    </cfRule>
  </conditionalFormatting>
  <conditionalFormatting sqref="AF15">
    <cfRule type="expression" dxfId="1333" priority="330" stopIfTrue="1">
      <formula>IF((AF15&lt;=$B$5),TRUE,FALSE)</formula>
    </cfRule>
    <cfRule type="expression" dxfId="1332" priority="331" stopIfTrue="1">
      <formula>IF(AF15&gt;$B$7,TRUE,FALSE)</formula>
    </cfRule>
    <cfRule type="expression" dxfId="1331" priority="332" stopIfTrue="1">
      <formula>IF(AF15&gt;$B$6,TRUE,FALSE)</formula>
    </cfRule>
    <cfRule type="expression" dxfId="1330" priority="333" stopIfTrue="1">
      <formula>IF(AF15&gt;$B$5,TRUE,FALSE)</formula>
    </cfRule>
    <cfRule type="expression" dxfId="1329" priority="334" stopIfTrue="1">
      <formula>IF(P15&gt;$B$1,TRUE,FALSE)</formula>
    </cfRule>
    <cfRule type="expression" dxfId="1328" priority="335" stopIfTrue="1">
      <formula>IF(P15&gt;$B$2,TRUE,FALSE)</formula>
    </cfRule>
    <cfRule type="expression" dxfId="1327" priority="336" stopIfTrue="1">
      <formula>IF(P15&gt;$B$3,TRUE,FALSE)</formula>
    </cfRule>
  </conditionalFormatting>
  <conditionalFormatting sqref="AG15">
    <cfRule type="expression" dxfId="1326" priority="323" stopIfTrue="1">
      <formula>IF((AG15&lt;=$B$5),TRUE,FALSE)</formula>
    </cfRule>
    <cfRule type="expression" dxfId="1325" priority="324" stopIfTrue="1">
      <formula>IF(AG15&gt;$B$7,TRUE,FALSE)</formula>
    </cfRule>
    <cfRule type="expression" dxfId="1324" priority="325" stopIfTrue="1">
      <formula>IF(AG15&gt;$B$6,TRUE,FALSE)</formula>
    </cfRule>
    <cfRule type="expression" dxfId="1323" priority="326" stopIfTrue="1">
      <formula>IF(AG15&gt;$B$5,TRUE,FALSE)</formula>
    </cfRule>
    <cfRule type="expression" dxfId="1322" priority="327" stopIfTrue="1">
      <formula>IF(Q15&gt;$B$1,TRUE,FALSE)</formula>
    </cfRule>
    <cfRule type="expression" dxfId="1321" priority="328" stopIfTrue="1">
      <formula>IF(Q15&gt;$B$2,TRUE,FALSE)</formula>
    </cfRule>
    <cfRule type="expression" dxfId="1320" priority="329" stopIfTrue="1">
      <formula>IF(Q15&gt;$B$3,TRUE,FALSE)</formula>
    </cfRule>
  </conditionalFormatting>
  <conditionalFormatting sqref="AH15">
    <cfRule type="expression" dxfId="1319" priority="316" stopIfTrue="1">
      <formula>IF((AH15&lt;=$B$5),TRUE,FALSE)</formula>
    </cfRule>
    <cfRule type="expression" dxfId="1318" priority="317" stopIfTrue="1">
      <formula>IF(AH15&gt;$B$7,TRUE,FALSE)</formula>
    </cfRule>
    <cfRule type="expression" dxfId="1317" priority="318" stopIfTrue="1">
      <formula>IF(AH15&gt;$B$6,TRUE,FALSE)</formula>
    </cfRule>
    <cfRule type="expression" dxfId="1316" priority="319" stopIfTrue="1">
      <formula>IF(AH15&gt;$B$5,TRUE,FALSE)</formula>
    </cfRule>
    <cfRule type="expression" dxfId="1315" priority="320" stopIfTrue="1">
      <formula>IF(V15&gt;$B$1,TRUE,FALSE)</formula>
    </cfRule>
    <cfRule type="expression" dxfId="1314" priority="321" stopIfTrue="1">
      <formula>IF(V15&gt;$B$2,TRUE,FALSE)</formula>
    </cfRule>
    <cfRule type="expression" dxfId="1313" priority="322" stopIfTrue="1">
      <formula>IF(V15&gt;$B$3,TRUE,FALSE)</formula>
    </cfRule>
  </conditionalFormatting>
  <conditionalFormatting sqref="AI15">
    <cfRule type="expression" dxfId="1312" priority="309" stopIfTrue="1">
      <formula>IF((AI15&lt;=$B$5),TRUE,FALSE)</formula>
    </cfRule>
    <cfRule type="expression" dxfId="1311" priority="310" stopIfTrue="1">
      <formula>IF(AI15&gt;$B$7,TRUE,FALSE)</formula>
    </cfRule>
    <cfRule type="expression" dxfId="1310" priority="311" stopIfTrue="1">
      <formula>IF(AI15&gt;$B$6,TRUE,FALSE)</formula>
    </cfRule>
    <cfRule type="expression" dxfId="1309" priority="312" stopIfTrue="1">
      <formula>IF(AI15&gt;$B$5,TRUE,FALSE)</formula>
    </cfRule>
    <cfRule type="expression" dxfId="1308" priority="313" stopIfTrue="1">
      <formula>IF(W15&gt;$B$1,TRUE,FALSE)</formula>
    </cfRule>
    <cfRule type="expression" dxfId="1307" priority="314" stopIfTrue="1">
      <formula>IF(W15&gt;$B$2,TRUE,FALSE)</formula>
    </cfRule>
    <cfRule type="expression" dxfId="1306" priority="315" stopIfTrue="1">
      <formula>IF(W15&gt;$B$3,TRUE,FALSE)</formula>
    </cfRule>
  </conditionalFormatting>
  <conditionalFormatting sqref="AF16:AF18">
    <cfRule type="expression" dxfId="1305" priority="302" stopIfTrue="1">
      <formula>IF((AF16&lt;=$B$5),TRUE,FALSE)</formula>
    </cfRule>
    <cfRule type="expression" dxfId="1304" priority="303" stopIfTrue="1">
      <formula>IF(AF16&gt;$B$7,TRUE,FALSE)</formula>
    </cfRule>
    <cfRule type="expression" dxfId="1303" priority="304" stopIfTrue="1">
      <formula>IF(AF16&gt;$B$6,TRUE,FALSE)</formula>
    </cfRule>
    <cfRule type="expression" dxfId="1302" priority="305" stopIfTrue="1">
      <formula>IF(AF16&gt;$B$5,TRUE,FALSE)</formula>
    </cfRule>
    <cfRule type="expression" dxfId="1301" priority="306" stopIfTrue="1">
      <formula>IF(P16&gt;$B$1,TRUE,FALSE)</formula>
    </cfRule>
    <cfRule type="expression" dxfId="1300" priority="307" stopIfTrue="1">
      <formula>IF(P16&gt;$B$2,TRUE,FALSE)</formula>
    </cfRule>
    <cfRule type="expression" dxfId="1299" priority="308" stopIfTrue="1">
      <formula>IF(P16&gt;$B$3,TRUE,FALSE)</formula>
    </cfRule>
  </conditionalFormatting>
  <conditionalFormatting sqref="AG16:AG18">
    <cfRule type="expression" dxfId="1298" priority="295" stopIfTrue="1">
      <formula>IF((AG16&lt;=$B$5),TRUE,FALSE)</formula>
    </cfRule>
    <cfRule type="expression" dxfId="1297" priority="296" stopIfTrue="1">
      <formula>IF(AG16&gt;$B$7,TRUE,FALSE)</formula>
    </cfRule>
    <cfRule type="expression" dxfId="1296" priority="297" stopIfTrue="1">
      <formula>IF(AG16&gt;$B$6,TRUE,FALSE)</formula>
    </cfRule>
    <cfRule type="expression" dxfId="1295" priority="298" stopIfTrue="1">
      <formula>IF(AG16&gt;$B$5,TRUE,FALSE)</formula>
    </cfRule>
    <cfRule type="expression" dxfId="1294" priority="299" stopIfTrue="1">
      <formula>IF(Q16&gt;$B$1,TRUE,FALSE)</formula>
    </cfRule>
    <cfRule type="expression" dxfId="1293" priority="300" stopIfTrue="1">
      <formula>IF(Q16&gt;$B$2,TRUE,FALSE)</formula>
    </cfRule>
    <cfRule type="expression" dxfId="1292" priority="301" stopIfTrue="1">
      <formula>IF(Q16&gt;$B$3,TRUE,FALSE)</formula>
    </cfRule>
  </conditionalFormatting>
  <conditionalFormatting sqref="AH16:AH18 AH20">
    <cfRule type="expression" dxfId="1291" priority="288" stopIfTrue="1">
      <formula>IF((AH16&lt;=$B$5),TRUE,FALSE)</formula>
    </cfRule>
    <cfRule type="expression" dxfId="1290" priority="289" stopIfTrue="1">
      <formula>IF(AH16&gt;$B$7,TRUE,FALSE)</formula>
    </cfRule>
    <cfRule type="expression" dxfId="1289" priority="290" stopIfTrue="1">
      <formula>IF(AH16&gt;$B$6,TRUE,FALSE)</formula>
    </cfRule>
    <cfRule type="expression" dxfId="1288" priority="291" stopIfTrue="1">
      <formula>IF(AH16&gt;$B$5,TRUE,FALSE)</formula>
    </cfRule>
    <cfRule type="expression" dxfId="1287" priority="292" stopIfTrue="1">
      <formula>IF(V16&gt;$B$1,TRUE,FALSE)</formula>
    </cfRule>
    <cfRule type="expression" dxfId="1286" priority="293" stopIfTrue="1">
      <formula>IF(V16&gt;$B$2,TRUE,FALSE)</formula>
    </cfRule>
    <cfRule type="expression" dxfId="1285" priority="294" stopIfTrue="1">
      <formula>IF(V16&gt;$B$3,TRUE,FALSE)</formula>
    </cfRule>
  </conditionalFormatting>
  <conditionalFormatting sqref="AI16:AI18 AI20">
    <cfRule type="expression" dxfId="1284" priority="281" stopIfTrue="1">
      <formula>IF((AI16&lt;=$B$5),TRUE,FALSE)</formula>
    </cfRule>
    <cfRule type="expression" dxfId="1283" priority="282" stopIfTrue="1">
      <formula>IF(AI16&gt;$B$7,TRUE,FALSE)</formula>
    </cfRule>
    <cfRule type="expression" dxfId="1282" priority="283" stopIfTrue="1">
      <formula>IF(AI16&gt;$B$6,TRUE,FALSE)</formula>
    </cfRule>
    <cfRule type="expression" dxfId="1281" priority="284" stopIfTrue="1">
      <formula>IF(AI16&gt;$B$5,TRUE,FALSE)</formula>
    </cfRule>
    <cfRule type="expression" dxfId="1280" priority="285" stopIfTrue="1">
      <formula>IF(W16&gt;$B$1,TRUE,FALSE)</formula>
    </cfRule>
    <cfRule type="expression" dxfId="1279" priority="286" stopIfTrue="1">
      <formula>IF(W16&gt;$B$2,TRUE,FALSE)</formula>
    </cfRule>
    <cfRule type="expression" dxfId="1278" priority="287" stopIfTrue="1">
      <formula>IF(W16&gt;$B$3,TRUE,FALSE)</formula>
    </cfRule>
  </conditionalFormatting>
  <conditionalFormatting sqref="AF19">
    <cfRule type="expression" dxfId="1277" priority="274" stopIfTrue="1">
      <formula>IF((AF19&lt;=$B$5),TRUE,FALSE)</formula>
    </cfRule>
    <cfRule type="expression" dxfId="1276" priority="275" stopIfTrue="1">
      <formula>IF(AF19&gt;$B$7,TRUE,FALSE)</formula>
    </cfRule>
    <cfRule type="expression" dxfId="1275" priority="276" stopIfTrue="1">
      <formula>IF(AF19&gt;$B$6,TRUE,FALSE)</formula>
    </cfRule>
    <cfRule type="expression" dxfId="1274" priority="277" stopIfTrue="1">
      <formula>IF(AF19&gt;$B$5,TRUE,FALSE)</formula>
    </cfRule>
    <cfRule type="expression" dxfId="1273" priority="278" stopIfTrue="1">
      <formula>IF(P19&gt;$B$1,TRUE,FALSE)</formula>
    </cfRule>
    <cfRule type="expression" dxfId="1272" priority="279" stopIfTrue="1">
      <formula>IF(P19&gt;$B$2,TRUE,FALSE)</formula>
    </cfRule>
    <cfRule type="expression" dxfId="1271" priority="280" stopIfTrue="1">
      <formula>IF(P19&gt;$B$3,TRUE,FALSE)</formula>
    </cfRule>
  </conditionalFormatting>
  <conditionalFormatting sqref="AG19">
    <cfRule type="expression" dxfId="1270" priority="267" stopIfTrue="1">
      <formula>IF((AG19&lt;=$B$5),TRUE,FALSE)</formula>
    </cfRule>
    <cfRule type="expression" dxfId="1269" priority="268" stopIfTrue="1">
      <formula>IF(AG19&gt;$B$7,TRUE,FALSE)</formula>
    </cfRule>
    <cfRule type="expression" dxfId="1268" priority="269" stopIfTrue="1">
      <formula>IF(AG19&gt;$B$6,TRUE,FALSE)</formula>
    </cfRule>
    <cfRule type="expression" dxfId="1267" priority="270" stopIfTrue="1">
      <formula>IF(AG19&gt;$B$5,TRUE,FALSE)</formula>
    </cfRule>
    <cfRule type="expression" dxfId="1266" priority="271" stopIfTrue="1">
      <formula>IF(Q19&gt;$B$1,TRUE,FALSE)</formula>
    </cfRule>
    <cfRule type="expression" dxfId="1265" priority="272" stopIfTrue="1">
      <formula>IF(Q19&gt;$B$2,TRUE,FALSE)</formula>
    </cfRule>
    <cfRule type="expression" dxfId="1264" priority="273" stopIfTrue="1">
      <formula>IF(Q19&gt;$B$3,TRUE,FALSE)</formula>
    </cfRule>
  </conditionalFormatting>
  <conditionalFormatting sqref="AH19">
    <cfRule type="expression" dxfId="1263" priority="260" stopIfTrue="1">
      <formula>IF((AH19&lt;=$B$5),TRUE,FALSE)</formula>
    </cfRule>
    <cfRule type="expression" dxfId="1262" priority="261" stopIfTrue="1">
      <formula>IF(AH19&gt;$B$7,TRUE,FALSE)</formula>
    </cfRule>
    <cfRule type="expression" dxfId="1261" priority="262" stopIfTrue="1">
      <formula>IF(AH19&gt;$B$6,TRUE,FALSE)</formula>
    </cfRule>
    <cfRule type="expression" dxfId="1260" priority="263" stopIfTrue="1">
      <formula>IF(AH19&gt;$B$5,TRUE,FALSE)</formula>
    </cfRule>
    <cfRule type="expression" dxfId="1259" priority="264" stopIfTrue="1">
      <formula>IF(V19&gt;$B$1,TRUE,FALSE)</formula>
    </cfRule>
    <cfRule type="expression" dxfId="1258" priority="265" stopIfTrue="1">
      <formula>IF(V19&gt;$B$2,TRUE,FALSE)</formula>
    </cfRule>
    <cfRule type="expression" dxfId="1257" priority="266" stopIfTrue="1">
      <formula>IF(V19&gt;$B$3,TRUE,FALSE)</formula>
    </cfRule>
  </conditionalFormatting>
  <conditionalFormatting sqref="AI19">
    <cfRule type="expression" dxfId="1256" priority="253" stopIfTrue="1">
      <formula>IF((AI19&lt;=$B$5),TRUE,FALSE)</formula>
    </cfRule>
    <cfRule type="expression" dxfId="1255" priority="254" stopIfTrue="1">
      <formula>IF(AI19&gt;$B$7,TRUE,FALSE)</formula>
    </cfRule>
    <cfRule type="expression" dxfId="1254" priority="255" stopIfTrue="1">
      <formula>IF(AI19&gt;$B$6,TRUE,FALSE)</formula>
    </cfRule>
    <cfRule type="expression" dxfId="1253" priority="256" stopIfTrue="1">
      <formula>IF(AI19&gt;$B$5,TRUE,FALSE)</formula>
    </cfRule>
    <cfRule type="expression" dxfId="1252" priority="257" stopIfTrue="1">
      <formula>IF(W19&gt;$B$1,TRUE,FALSE)</formula>
    </cfRule>
    <cfRule type="expression" dxfId="1251" priority="258" stopIfTrue="1">
      <formula>IF(W19&gt;$B$2,TRUE,FALSE)</formula>
    </cfRule>
    <cfRule type="expression" dxfId="1250" priority="259" stopIfTrue="1">
      <formula>IF(W19&gt;$B$3,TRUE,FALSE)</formula>
    </cfRule>
  </conditionalFormatting>
  <conditionalFormatting sqref="AF21">
    <cfRule type="expression" dxfId="1249" priority="246" stopIfTrue="1">
      <formula>IF((AF21&lt;=$B$5),TRUE,FALSE)</formula>
    </cfRule>
    <cfRule type="expression" dxfId="1248" priority="247" stopIfTrue="1">
      <formula>IF(AF21&gt;$B$7,TRUE,FALSE)</formula>
    </cfRule>
    <cfRule type="expression" dxfId="1247" priority="248" stopIfTrue="1">
      <formula>IF(AF21&gt;$B$6,TRUE,FALSE)</formula>
    </cfRule>
    <cfRule type="expression" dxfId="1246" priority="249" stopIfTrue="1">
      <formula>IF(AF21&gt;$B$5,TRUE,FALSE)</formula>
    </cfRule>
    <cfRule type="expression" dxfId="1245" priority="250" stopIfTrue="1">
      <formula>IF(P21&gt;$B$1,TRUE,FALSE)</formula>
    </cfRule>
    <cfRule type="expression" dxfId="1244" priority="251" stopIfTrue="1">
      <formula>IF(P21&gt;$B$2,TRUE,FALSE)</formula>
    </cfRule>
    <cfRule type="expression" dxfId="1243" priority="252" stopIfTrue="1">
      <formula>IF(P21&gt;$B$3,TRUE,FALSE)</formula>
    </cfRule>
  </conditionalFormatting>
  <conditionalFormatting sqref="AG21">
    <cfRule type="expression" dxfId="1242" priority="239" stopIfTrue="1">
      <formula>IF((AG21&lt;=$B$5),TRUE,FALSE)</formula>
    </cfRule>
    <cfRule type="expression" dxfId="1241" priority="240" stopIfTrue="1">
      <formula>IF(AG21&gt;$B$7,TRUE,FALSE)</formula>
    </cfRule>
    <cfRule type="expression" dxfId="1240" priority="241" stopIfTrue="1">
      <formula>IF(AG21&gt;$B$6,TRUE,FALSE)</formula>
    </cfRule>
    <cfRule type="expression" dxfId="1239" priority="242" stopIfTrue="1">
      <formula>IF(AG21&gt;$B$5,TRUE,FALSE)</formula>
    </cfRule>
    <cfRule type="expression" dxfId="1238" priority="243" stopIfTrue="1">
      <formula>IF(Q21&gt;$B$1,TRUE,FALSE)</formula>
    </cfRule>
    <cfRule type="expression" dxfId="1237" priority="244" stopIfTrue="1">
      <formula>IF(Q21&gt;$B$2,TRUE,FALSE)</formula>
    </cfRule>
    <cfRule type="expression" dxfId="1236" priority="245" stopIfTrue="1">
      <formula>IF(Q21&gt;$B$3,TRUE,FALSE)</formula>
    </cfRule>
  </conditionalFormatting>
  <conditionalFormatting sqref="AH21">
    <cfRule type="expression" dxfId="1235" priority="232" stopIfTrue="1">
      <formula>IF((AH21&lt;=$B$5),TRUE,FALSE)</formula>
    </cfRule>
    <cfRule type="expression" dxfId="1234" priority="233" stopIfTrue="1">
      <formula>IF(AH21&gt;$B$7,TRUE,FALSE)</formula>
    </cfRule>
    <cfRule type="expression" dxfId="1233" priority="234" stopIfTrue="1">
      <formula>IF(AH21&gt;$B$6,TRUE,FALSE)</formula>
    </cfRule>
    <cfRule type="expression" dxfId="1232" priority="235" stopIfTrue="1">
      <formula>IF(AH21&gt;$B$5,TRUE,FALSE)</formula>
    </cfRule>
    <cfRule type="expression" dxfId="1231" priority="236" stopIfTrue="1">
      <formula>IF(V21&gt;$B$1,TRUE,FALSE)</formula>
    </cfRule>
    <cfRule type="expression" dxfId="1230" priority="237" stopIfTrue="1">
      <formula>IF(V21&gt;$B$2,TRUE,FALSE)</formula>
    </cfRule>
    <cfRule type="expression" dxfId="1229" priority="238" stopIfTrue="1">
      <formula>IF(V21&gt;$B$3,TRUE,FALSE)</formula>
    </cfRule>
  </conditionalFormatting>
  <conditionalFormatting sqref="AI21">
    <cfRule type="expression" dxfId="1228" priority="225" stopIfTrue="1">
      <formula>IF((AI21&lt;=$B$5),TRUE,FALSE)</formula>
    </cfRule>
    <cfRule type="expression" dxfId="1227" priority="226" stopIfTrue="1">
      <formula>IF(AI21&gt;$B$7,TRUE,FALSE)</formula>
    </cfRule>
    <cfRule type="expression" dxfId="1226" priority="227" stopIfTrue="1">
      <formula>IF(AI21&gt;$B$6,TRUE,FALSE)</formula>
    </cfRule>
    <cfRule type="expression" dxfId="1225" priority="228" stopIfTrue="1">
      <formula>IF(AI21&gt;$B$5,TRUE,FALSE)</formula>
    </cfRule>
    <cfRule type="expression" dxfId="1224" priority="229" stopIfTrue="1">
      <formula>IF(W21&gt;$B$1,TRUE,FALSE)</formula>
    </cfRule>
    <cfRule type="expression" dxfId="1223" priority="230" stopIfTrue="1">
      <formula>IF(W21&gt;$B$2,TRUE,FALSE)</formula>
    </cfRule>
    <cfRule type="expression" dxfId="1222" priority="231" stopIfTrue="1">
      <formula>IF(W21&gt;$B$3,TRUE,FALSE)</formula>
    </cfRule>
  </conditionalFormatting>
  <conditionalFormatting sqref="AF23">
    <cfRule type="expression" dxfId="1221" priority="218" stopIfTrue="1">
      <formula>IF((AF23&lt;=$B$5),TRUE,FALSE)</formula>
    </cfRule>
    <cfRule type="expression" dxfId="1220" priority="219" stopIfTrue="1">
      <formula>IF(AF23&gt;$B$7,TRUE,FALSE)</formula>
    </cfRule>
    <cfRule type="expression" dxfId="1219" priority="220" stopIfTrue="1">
      <formula>IF(AF23&gt;$B$6,TRUE,FALSE)</formula>
    </cfRule>
    <cfRule type="expression" dxfId="1218" priority="221" stopIfTrue="1">
      <formula>IF(AF23&gt;$B$5,TRUE,FALSE)</formula>
    </cfRule>
    <cfRule type="expression" dxfId="1217" priority="222" stopIfTrue="1">
      <formula>IF(P23&gt;$B$1,TRUE,FALSE)</formula>
    </cfRule>
    <cfRule type="expression" dxfId="1216" priority="223" stopIfTrue="1">
      <formula>IF(P23&gt;$B$2,TRUE,FALSE)</formula>
    </cfRule>
    <cfRule type="expression" dxfId="1215" priority="224" stopIfTrue="1">
      <formula>IF(P23&gt;$B$3,TRUE,FALSE)</formula>
    </cfRule>
  </conditionalFormatting>
  <conditionalFormatting sqref="AG23">
    <cfRule type="expression" dxfId="1214" priority="211" stopIfTrue="1">
      <formula>IF((AG23&lt;=$B$5),TRUE,FALSE)</formula>
    </cfRule>
    <cfRule type="expression" dxfId="1213" priority="212" stopIfTrue="1">
      <formula>IF(AG23&gt;$B$7,TRUE,FALSE)</formula>
    </cfRule>
    <cfRule type="expression" dxfId="1212" priority="213" stopIfTrue="1">
      <formula>IF(AG23&gt;$B$6,TRUE,FALSE)</formula>
    </cfRule>
    <cfRule type="expression" dxfId="1211" priority="214" stopIfTrue="1">
      <formula>IF(AG23&gt;$B$5,TRUE,FALSE)</formula>
    </cfRule>
    <cfRule type="expression" dxfId="1210" priority="215" stopIfTrue="1">
      <formula>IF(Q23&gt;$B$1,TRUE,FALSE)</formula>
    </cfRule>
    <cfRule type="expression" dxfId="1209" priority="216" stopIfTrue="1">
      <formula>IF(Q23&gt;$B$2,TRUE,FALSE)</formula>
    </cfRule>
    <cfRule type="expression" dxfId="1208" priority="217" stopIfTrue="1">
      <formula>IF(Q23&gt;$B$3,TRUE,FALSE)</formula>
    </cfRule>
  </conditionalFormatting>
  <conditionalFormatting sqref="AH23">
    <cfRule type="expression" dxfId="1207" priority="204" stopIfTrue="1">
      <formula>IF((AH23&lt;=$B$5),TRUE,FALSE)</formula>
    </cfRule>
    <cfRule type="expression" dxfId="1206" priority="205" stopIfTrue="1">
      <formula>IF(AH23&gt;$B$7,TRUE,FALSE)</formula>
    </cfRule>
    <cfRule type="expression" dxfId="1205" priority="206" stopIfTrue="1">
      <formula>IF(AH23&gt;$B$6,TRUE,FALSE)</formula>
    </cfRule>
    <cfRule type="expression" dxfId="1204" priority="207" stopIfTrue="1">
      <formula>IF(AH23&gt;$B$5,TRUE,FALSE)</formula>
    </cfRule>
    <cfRule type="expression" dxfId="1203" priority="208" stopIfTrue="1">
      <formula>IF(V23&gt;$B$1,TRUE,FALSE)</formula>
    </cfRule>
    <cfRule type="expression" dxfId="1202" priority="209" stopIfTrue="1">
      <formula>IF(V23&gt;$B$2,TRUE,FALSE)</formula>
    </cfRule>
    <cfRule type="expression" dxfId="1201" priority="210" stopIfTrue="1">
      <formula>IF(V23&gt;$B$3,TRUE,FALSE)</formula>
    </cfRule>
  </conditionalFormatting>
  <conditionalFormatting sqref="AI23">
    <cfRule type="expression" dxfId="1200" priority="197" stopIfTrue="1">
      <formula>IF((AI23&lt;=$B$5),TRUE,FALSE)</formula>
    </cfRule>
    <cfRule type="expression" dxfId="1199" priority="198" stopIfTrue="1">
      <formula>IF(AI23&gt;$B$7,TRUE,FALSE)</formula>
    </cfRule>
    <cfRule type="expression" dxfId="1198" priority="199" stopIfTrue="1">
      <formula>IF(AI23&gt;$B$6,TRUE,FALSE)</formula>
    </cfRule>
    <cfRule type="expression" dxfId="1197" priority="200" stopIfTrue="1">
      <formula>IF(AI23&gt;$B$5,TRUE,FALSE)</formula>
    </cfRule>
    <cfRule type="expression" dxfId="1196" priority="201" stopIfTrue="1">
      <formula>IF(W23&gt;$B$1,TRUE,FALSE)</formula>
    </cfRule>
    <cfRule type="expression" dxfId="1195" priority="202" stopIfTrue="1">
      <formula>IF(W23&gt;$B$2,TRUE,FALSE)</formula>
    </cfRule>
    <cfRule type="expression" dxfId="1194" priority="203" stopIfTrue="1">
      <formula>IF(W23&gt;$B$3,TRUE,FALSE)</formula>
    </cfRule>
  </conditionalFormatting>
  <conditionalFormatting sqref="Y10:Y12">
    <cfRule type="expression" dxfId="1193" priority="190" stopIfTrue="1">
      <formula>IF((Y10&lt;=$B$5),TRUE,FALSE)</formula>
    </cfRule>
    <cfRule type="expression" dxfId="1192" priority="191" stopIfTrue="1">
      <formula>IF(Y10&gt;$B$7,TRUE,FALSE)</formula>
    </cfRule>
    <cfRule type="expression" dxfId="1191" priority="192" stopIfTrue="1">
      <formula>IF(Y10&gt;$B$6,TRUE,FALSE)</formula>
    </cfRule>
    <cfRule type="expression" dxfId="1190" priority="193" stopIfTrue="1">
      <formula>IF(Y10&gt;$B$5,TRUE,FALSE)</formula>
    </cfRule>
    <cfRule type="expression" dxfId="1189" priority="194" stopIfTrue="1">
      <formula>IF(I10&gt;$B$1,TRUE,FALSE)</formula>
    </cfRule>
    <cfRule type="expression" dxfId="1188" priority="195" stopIfTrue="1">
      <formula>IF(I10&gt;$B$2,TRUE,FALSE)</formula>
    </cfRule>
    <cfRule type="expression" dxfId="1187" priority="196" stopIfTrue="1">
      <formula>IF(I10&gt;$B$3,TRUE,FALSE)</formula>
    </cfRule>
  </conditionalFormatting>
  <conditionalFormatting sqref="Z10:Z12">
    <cfRule type="expression" dxfId="1186" priority="183" stopIfTrue="1">
      <formula>IF((Z10&lt;=$B$5),TRUE,FALSE)</formula>
    </cfRule>
    <cfRule type="expression" dxfId="1185" priority="184" stopIfTrue="1">
      <formula>IF(Z10&gt;$B$7,TRUE,FALSE)</formula>
    </cfRule>
    <cfRule type="expression" dxfId="1184" priority="185" stopIfTrue="1">
      <formula>IF(Z10&gt;$B$6,TRUE,FALSE)</formula>
    </cfRule>
    <cfRule type="expression" dxfId="1183" priority="186" stopIfTrue="1">
      <formula>IF(Z10&gt;$B$5,TRUE,FALSE)</formula>
    </cfRule>
    <cfRule type="expression" dxfId="1182" priority="187" stopIfTrue="1">
      <formula>IF(J10&gt;$B$1,TRUE,FALSE)</formula>
    </cfRule>
    <cfRule type="expression" dxfId="1181" priority="188" stopIfTrue="1">
      <formula>IF(J10&gt;$B$2,TRUE,FALSE)</formula>
    </cfRule>
    <cfRule type="expression" dxfId="1180" priority="189" stopIfTrue="1">
      <formula>IF(J10&gt;$B$3,TRUE,FALSE)</formula>
    </cfRule>
  </conditionalFormatting>
  <conditionalFormatting sqref="AA10:AA12 AA14 AA22 AA20">
    <cfRule type="expression" dxfId="1179" priority="176" stopIfTrue="1">
      <formula>IF((AA10&lt;=$B$5),TRUE,FALSE)</formula>
    </cfRule>
    <cfRule type="expression" dxfId="1178" priority="177" stopIfTrue="1">
      <formula>IF(AA10&gt;$B$7,TRUE,FALSE)</formula>
    </cfRule>
    <cfRule type="expression" dxfId="1177" priority="178" stopIfTrue="1">
      <formula>IF(AA10&gt;$B$6,TRUE,FALSE)</formula>
    </cfRule>
    <cfRule type="expression" dxfId="1176" priority="179" stopIfTrue="1">
      <formula>IF(AA10&gt;$B$5,TRUE,FALSE)</formula>
    </cfRule>
    <cfRule type="expression" dxfId="1175" priority="180" stopIfTrue="1">
      <formula>IF(K10&gt;$B$1,TRUE,FALSE)</formula>
    </cfRule>
    <cfRule type="expression" dxfId="1174" priority="181" stopIfTrue="1">
      <formula>IF(K10&gt;$B$2,TRUE,FALSE)</formula>
    </cfRule>
    <cfRule type="expression" dxfId="1173" priority="182" stopIfTrue="1">
      <formula>IF(K10&gt;$B$3,TRUE,FALSE)</formula>
    </cfRule>
  </conditionalFormatting>
  <conditionalFormatting sqref="AB10:AB12 AB14 AB22 AB20">
    <cfRule type="expression" dxfId="1172" priority="169" stopIfTrue="1">
      <formula>IF((AB10&lt;=$B$5),TRUE,FALSE)</formula>
    </cfRule>
    <cfRule type="expression" dxfId="1171" priority="170" stopIfTrue="1">
      <formula>IF(AB10&gt;$B$7,TRUE,FALSE)</formula>
    </cfRule>
    <cfRule type="expression" dxfId="1170" priority="171" stopIfTrue="1">
      <formula>IF(AB10&gt;$B$6,TRUE,FALSE)</formula>
    </cfRule>
    <cfRule type="expression" dxfId="1169" priority="172" stopIfTrue="1">
      <formula>IF(AB10&gt;$B$5,TRUE,FALSE)</formula>
    </cfRule>
    <cfRule type="expression" dxfId="1168" priority="173" stopIfTrue="1">
      <formula>IF(L10&gt;$B$1,TRUE,FALSE)</formula>
    </cfRule>
    <cfRule type="expression" dxfId="1167" priority="174" stopIfTrue="1">
      <formula>IF(L10&gt;$B$2,TRUE,FALSE)</formula>
    </cfRule>
    <cfRule type="expression" dxfId="1166" priority="175" stopIfTrue="1">
      <formula>IF(L10&gt;$B$3,TRUE,FALSE)</formula>
    </cfRule>
  </conditionalFormatting>
  <conditionalFormatting sqref="Y13">
    <cfRule type="expression" dxfId="1165" priority="162" stopIfTrue="1">
      <formula>IF((Y13&lt;=$B$5),TRUE,FALSE)</formula>
    </cfRule>
    <cfRule type="expression" dxfId="1164" priority="163" stopIfTrue="1">
      <formula>IF(Y13&gt;$B$7,TRUE,FALSE)</formula>
    </cfRule>
    <cfRule type="expression" dxfId="1163" priority="164" stopIfTrue="1">
      <formula>IF(Y13&gt;$B$6,TRUE,FALSE)</formula>
    </cfRule>
    <cfRule type="expression" dxfId="1162" priority="165" stopIfTrue="1">
      <formula>IF(Y13&gt;$B$5,TRUE,FALSE)</formula>
    </cfRule>
    <cfRule type="expression" dxfId="1161" priority="166" stopIfTrue="1">
      <formula>IF(I13&gt;$B$1,TRUE,FALSE)</formula>
    </cfRule>
    <cfRule type="expression" dxfId="1160" priority="167" stopIfTrue="1">
      <formula>IF(I13&gt;$B$2,TRUE,FALSE)</formula>
    </cfRule>
    <cfRule type="expression" dxfId="1159" priority="168" stopIfTrue="1">
      <formula>IF(I13&gt;$B$3,TRUE,FALSE)</formula>
    </cfRule>
  </conditionalFormatting>
  <conditionalFormatting sqref="Z13">
    <cfRule type="expression" dxfId="1158" priority="155" stopIfTrue="1">
      <formula>IF((Z13&lt;=$B$5),TRUE,FALSE)</formula>
    </cfRule>
    <cfRule type="expression" dxfId="1157" priority="156" stopIfTrue="1">
      <formula>IF(Z13&gt;$B$7,TRUE,FALSE)</formula>
    </cfRule>
    <cfRule type="expression" dxfId="1156" priority="157" stopIfTrue="1">
      <formula>IF(Z13&gt;$B$6,TRUE,FALSE)</formula>
    </cfRule>
    <cfRule type="expression" dxfId="1155" priority="158" stopIfTrue="1">
      <formula>IF(Z13&gt;$B$5,TRUE,FALSE)</formula>
    </cfRule>
    <cfRule type="expression" dxfId="1154" priority="159" stopIfTrue="1">
      <formula>IF(J13&gt;$B$1,TRUE,FALSE)</formula>
    </cfRule>
    <cfRule type="expression" dxfId="1153" priority="160" stopIfTrue="1">
      <formula>IF(J13&gt;$B$2,TRUE,FALSE)</formula>
    </cfRule>
    <cfRule type="expression" dxfId="1152" priority="161" stopIfTrue="1">
      <formula>IF(J13&gt;$B$3,TRUE,FALSE)</formula>
    </cfRule>
  </conditionalFormatting>
  <conditionalFormatting sqref="AA13">
    <cfRule type="expression" dxfId="1151" priority="148" stopIfTrue="1">
      <formula>IF((AA13&lt;=$B$5),TRUE,FALSE)</formula>
    </cfRule>
    <cfRule type="expression" dxfId="1150" priority="149" stopIfTrue="1">
      <formula>IF(AA13&gt;$B$7,TRUE,FALSE)</formula>
    </cfRule>
    <cfRule type="expression" dxfId="1149" priority="150" stopIfTrue="1">
      <formula>IF(AA13&gt;$B$6,TRUE,FALSE)</formula>
    </cfRule>
    <cfRule type="expression" dxfId="1148" priority="151" stopIfTrue="1">
      <formula>IF(AA13&gt;$B$5,TRUE,FALSE)</formula>
    </cfRule>
    <cfRule type="expression" dxfId="1147" priority="152" stopIfTrue="1">
      <formula>IF(K13&gt;$B$1,TRUE,FALSE)</formula>
    </cfRule>
    <cfRule type="expression" dxfId="1146" priority="153" stopIfTrue="1">
      <formula>IF(K13&gt;$B$2,TRUE,FALSE)</formula>
    </cfRule>
    <cfRule type="expression" dxfId="1145" priority="154" stopIfTrue="1">
      <formula>IF(K13&gt;$B$3,TRUE,FALSE)</formula>
    </cfRule>
  </conditionalFormatting>
  <conditionalFormatting sqref="AB13">
    <cfRule type="expression" dxfId="1144" priority="141" stopIfTrue="1">
      <formula>IF((AB13&lt;=$B$5),TRUE,FALSE)</formula>
    </cfRule>
    <cfRule type="expression" dxfId="1143" priority="142" stopIfTrue="1">
      <formula>IF(AB13&gt;$B$7,TRUE,FALSE)</formula>
    </cfRule>
    <cfRule type="expression" dxfId="1142" priority="143" stopIfTrue="1">
      <formula>IF(AB13&gt;$B$6,TRUE,FALSE)</formula>
    </cfRule>
    <cfRule type="expression" dxfId="1141" priority="144" stopIfTrue="1">
      <formula>IF(AB13&gt;$B$5,TRUE,FALSE)</formula>
    </cfRule>
    <cfRule type="expression" dxfId="1140" priority="145" stopIfTrue="1">
      <formula>IF(L13&gt;$B$1,TRUE,FALSE)</formula>
    </cfRule>
    <cfRule type="expression" dxfId="1139" priority="146" stopIfTrue="1">
      <formula>IF(L13&gt;$B$2,TRUE,FALSE)</formula>
    </cfRule>
    <cfRule type="expression" dxfId="1138" priority="147" stopIfTrue="1">
      <formula>IF(L13&gt;$B$3,TRUE,FALSE)</formula>
    </cfRule>
  </conditionalFormatting>
  <conditionalFormatting sqref="Y15">
    <cfRule type="expression" dxfId="1137" priority="134" stopIfTrue="1">
      <formula>IF((Y15&lt;=$B$5),TRUE,FALSE)</formula>
    </cfRule>
    <cfRule type="expression" dxfId="1136" priority="135" stopIfTrue="1">
      <formula>IF(Y15&gt;$B$7,TRUE,FALSE)</formula>
    </cfRule>
    <cfRule type="expression" dxfId="1135" priority="136" stopIfTrue="1">
      <formula>IF(Y15&gt;$B$6,TRUE,FALSE)</formula>
    </cfRule>
    <cfRule type="expression" dxfId="1134" priority="137" stopIfTrue="1">
      <formula>IF(Y15&gt;$B$5,TRUE,FALSE)</formula>
    </cfRule>
    <cfRule type="expression" dxfId="1133" priority="138" stopIfTrue="1">
      <formula>IF(I15&gt;$B$1,TRUE,FALSE)</formula>
    </cfRule>
    <cfRule type="expression" dxfId="1132" priority="139" stopIfTrue="1">
      <formula>IF(I15&gt;$B$2,TRUE,FALSE)</formula>
    </cfRule>
    <cfRule type="expression" dxfId="1131" priority="140" stopIfTrue="1">
      <formula>IF(I15&gt;$B$3,TRUE,FALSE)</formula>
    </cfRule>
  </conditionalFormatting>
  <conditionalFormatting sqref="Z15">
    <cfRule type="expression" dxfId="1130" priority="127" stopIfTrue="1">
      <formula>IF((Z15&lt;=$B$5),TRUE,FALSE)</formula>
    </cfRule>
    <cfRule type="expression" dxfId="1129" priority="128" stopIfTrue="1">
      <formula>IF(Z15&gt;$B$7,TRUE,FALSE)</formula>
    </cfRule>
    <cfRule type="expression" dxfId="1128" priority="129" stopIfTrue="1">
      <formula>IF(Z15&gt;$B$6,TRUE,FALSE)</formula>
    </cfRule>
    <cfRule type="expression" dxfId="1127" priority="130" stopIfTrue="1">
      <formula>IF(Z15&gt;$B$5,TRUE,FALSE)</formula>
    </cfRule>
    <cfRule type="expression" dxfId="1126" priority="131" stopIfTrue="1">
      <formula>IF(J15&gt;$B$1,TRUE,FALSE)</formula>
    </cfRule>
    <cfRule type="expression" dxfId="1125" priority="132" stopIfTrue="1">
      <formula>IF(J15&gt;$B$2,TRUE,FALSE)</formula>
    </cfRule>
    <cfRule type="expression" dxfId="1124" priority="133" stopIfTrue="1">
      <formula>IF(J15&gt;$B$3,TRUE,FALSE)</formula>
    </cfRule>
  </conditionalFormatting>
  <conditionalFormatting sqref="AA15">
    <cfRule type="expression" dxfId="1123" priority="120" stopIfTrue="1">
      <formula>IF((AA15&lt;=$B$5),TRUE,FALSE)</formula>
    </cfRule>
    <cfRule type="expression" dxfId="1122" priority="121" stopIfTrue="1">
      <formula>IF(AA15&gt;$B$7,TRUE,FALSE)</formula>
    </cfRule>
    <cfRule type="expression" dxfId="1121" priority="122" stopIfTrue="1">
      <formula>IF(AA15&gt;$B$6,TRUE,FALSE)</formula>
    </cfRule>
    <cfRule type="expression" dxfId="1120" priority="123" stopIfTrue="1">
      <formula>IF(AA15&gt;$B$5,TRUE,FALSE)</formula>
    </cfRule>
    <cfRule type="expression" dxfId="1119" priority="124" stopIfTrue="1">
      <formula>IF(K15&gt;$B$1,TRUE,FALSE)</formula>
    </cfRule>
    <cfRule type="expression" dxfId="1118" priority="125" stopIfTrue="1">
      <formula>IF(K15&gt;$B$2,TRUE,FALSE)</formula>
    </cfRule>
    <cfRule type="expression" dxfId="1117" priority="126" stopIfTrue="1">
      <formula>IF(K15&gt;$B$3,TRUE,FALSE)</formula>
    </cfRule>
  </conditionalFormatting>
  <conditionalFormatting sqref="AB15">
    <cfRule type="expression" dxfId="1116" priority="113" stopIfTrue="1">
      <formula>IF((AB15&lt;=$B$5),TRUE,FALSE)</formula>
    </cfRule>
    <cfRule type="expression" dxfId="1115" priority="114" stopIfTrue="1">
      <formula>IF(AB15&gt;$B$7,TRUE,FALSE)</formula>
    </cfRule>
    <cfRule type="expression" dxfId="1114" priority="115" stopIfTrue="1">
      <formula>IF(AB15&gt;$B$6,TRUE,FALSE)</formula>
    </cfRule>
    <cfRule type="expression" dxfId="1113" priority="116" stopIfTrue="1">
      <formula>IF(AB15&gt;$B$5,TRUE,FALSE)</formula>
    </cfRule>
    <cfRule type="expression" dxfId="1112" priority="117" stopIfTrue="1">
      <formula>IF(L15&gt;$B$1,TRUE,FALSE)</formula>
    </cfRule>
    <cfRule type="expression" dxfId="1111" priority="118" stopIfTrue="1">
      <formula>IF(L15&gt;$B$2,TRUE,FALSE)</formula>
    </cfRule>
    <cfRule type="expression" dxfId="1110" priority="119" stopIfTrue="1">
      <formula>IF(L15&gt;$B$3,TRUE,FALSE)</formula>
    </cfRule>
  </conditionalFormatting>
  <conditionalFormatting sqref="Y16:Y18">
    <cfRule type="expression" dxfId="1109" priority="106" stopIfTrue="1">
      <formula>IF((Y16&lt;=$B$5),TRUE,FALSE)</formula>
    </cfRule>
    <cfRule type="expression" dxfId="1108" priority="107" stopIfTrue="1">
      <formula>IF(Y16&gt;$B$7,TRUE,FALSE)</formula>
    </cfRule>
    <cfRule type="expression" dxfId="1107" priority="108" stopIfTrue="1">
      <formula>IF(Y16&gt;$B$6,TRUE,FALSE)</formula>
    </cfRule>
    <cfRule type="expression" dxfId="1106" priority="109" stopIfTrue="1">
      <formula>IF(Y16&gt;$B$5,TRUE,FALSE)</formula>
    </cfRule>
    <cfRule type="expression" dxfId="1105" priority="110" stopIfTrue="1">
      <formula>IF(I16&gt;$B$1,TRUE,FALSE)</formula>
    </cfRule>
    <cfRule type="expression" dxfId="1104" priority="111" stopIfTrue="1">
      <formula>IF(I16&gt;$B$2,TRUE,FALSE)</formula>
    </cfRule>
    <cfRule type="expression" dxfId="1103" priority="112" stopIfTrue="1">
      <formula>IF(I16&gt;$B$3,TRUE,FALSE)</formula>
    </cfRule>
  </conditionalFormatting>
  <conditionalFormatting sqref="Z16:Z18">
    <cfRule type="expression" dxfId="1102" priority="99" stopIfTrue="1">
      <formula>IF((Z16&lt;=$B$5),TRUE,FALSE)</formula>
    </cfRule>
    <cfRule type="expression" dxfId="1101" priority="100" stopIfTrue="1">
      <formula>IF(Z16&gt;$B$7,TRUE,FALSE)</formula>
    </cfRule>
    <cfRule type="expression" dxfId="1100" priority="101" stopIfTrue="1">
      <formula>IF(Z16&gt;$B$6,TRUE,FALSE)</formula>
    </cfRule>
    <cfRule type="expression" dxfId="1099" priority="102" stopIfTrue="1">
      <formula>IF(Z16&gt;$B$5,TRUE,FALSE)</formula>
    </cfRule>
    <cfRule type="expression" dxfId="1098" priority="103" stopIfTrue="1">
      <formula>IF(J16&gt;$B$1,TRUE,FALSE)</formula>
    </cfRule>
    <cfRule type="expression" dxfId="1097" priority="104" stopIfTrue="1">
      <formula>IF(J16&gt;$B$2,TRUE,FALSE)</formula>
    </cfRule>
    <cfRule type="expression" dxfId="1096" priority="105" stopIfTrue="1">
      <formula>IF(J16&gt;$B$3,TRUE,FALSE)</formula>
    </cfRule>
  </conditionalFormatting>
  <conditionalFormatting sqref="AA16:AA18">
    <cfRule type="expression" dxfId="1095" priority="92" stopIfTrue="1">
      <formula>IF((AA16&lt;=$B$5),TRUE,FALSE)</formula>
    </cfRule>
    <cfRule type="expression" dxfId="1094" priority="93" stopIfTrue="1">
      <formula>IF(AA16&gt;$B$7,TRUE,FALSE)</formula>
    </cfRule>
    <cfRule type="expression" dxfId="1093" priority="94" stopIfTrue="1">
      <formula>IF(AA16&gt;$B$6,TRUE,FALSE)</formula>
    </cfRule>
    <cfRule type="expression" dxfId="1092" priority="95" stopIfTrue="1">
      <formula>IF(AA16&gt;$B$5,TRUE,FALSE)</formula>
    </cfRule>
    <cfRule type="expression" dxfId="1091" priority="96" stopIfTrue="1">
      <formula>IF(K16&gt;$B$1,TRUE,FALSE)</formula>
    </cfRule>
    <cfRule type="expression" dxfId="1090" priority="97" stopIfTrue="1">
      <formula>IF(K16&gt;$B$2,TRUE,FALSE)</formula>
    </cfRule>
    <cfRule type="expression" dxfId="1089" priority="98" stopIfTrue="1">
      <formula>IF(K16&gt;$B$3,TRUE,FALSE)</formula>
    </cfRule>
  </conditionalFormatting>
  <conditionalFormatting sqref="AB16:AB18">
    <cfRule type="expression" dxfId="1088" priority="85" stopIfTrue="1">
      <formula>IF((AB16&lt;=$B$5),TRUE,FALSE)</formula>
    </cfRule>
    <cfRule type="expression" dxfId="1087" priority="86" stopIfTrue="1">
      <formula>IF(AB16&gt;$B$7,TRUE,FALSE)</formula>
    </cfRule>
    <cfRule type="expression" dxfId="1086" priority="87" stopIfTrue="1">
      <formula>IF(AB16&gt;$B$6,TRUE,FALSE)</formula>
    </cfRule>
    <cfRule type="expression" dxfId="1085" priority="88" stopIfTrue="1">
      <formula>IF(AB16&gt;$B$5,TRUE,FALSE)</formula>
    </cfRule>
    <cfRule type="expression" dxfId="1084" priority="89" stopIfTrue="1">
      <formula>IF(L16&gt;$B$1,TRUE,FALSE)</formula>
    </cfRule>
    <cfRule type="expression" dxfId="1083" priority="90" stopIfTrue="1">
      <formula>IF(L16&gt;$B$2,TRUE,FALSE)</formula>
    </cfRule>
    <cfRule type="expression" dxfId="1082" priority="91" stopIfTrue="1">
      <formula>IF(L16&gt;$B$3,TRUE,FALSE)</formula>
    </cfRule>
  </conditionalFormatting>
  <conditionalFormatting sqref="Y19">
    <cfRule type="expression" dxfId="1081" priority="78" stopIfTrue="1">
      <formula>IF((Y19&lt;=$B$5),TRUE,FALSE)</formula>
    </cfRule>
    <cfRule type="expression" dxfId="1080" priority="79" stopIfTrue="1">
      <formula>IF(Y19&gt;$B$7,TRUE,FALSE)</formula>
    </cfRule>
    <cfRule type="expression" dxfId="1079" priority="80" stopIfTrue="1">
      <formula>IF(Y19&gt;$B$6,TRUE,FALSE)</formula>
    </cfRule>
    <cfRule type="expression" dxfId="1078" priority="81" stopIfTrue="1">
      <formula>IF(Y19&gt;$B$5,TRUE,FALSE)</formula>
    </cfRule>
    <cfRule type="expression" dxfId="1077" priority="82" stopIfTrue="1">
      <formula>IF(I19&gt;$B$1,TRUE,FALSE)</formula>
    </cfRule>
    <cfRule type="expression" dxfId="1076" priority="83" stopIfTrue="1">
      <formula>IF(I19&gt;$B$2,TRUE,FALSE)</formula>
    </cfRule>
    <cfRule type="expression" dxfId="1075" priority="84" stopIfTrue="1">
      <formula>IF(I19&gt;$B$3,TRUE,FALSE)</formula>
    </cfRule>
  </conditionalFormatting>
  <conditionalFormatting sqref="Z19">
    <cfRule type="expression" dxfId="1074" priority="71" stopIfTrue="1">
      <formula>IF((Z19&lt;=$B$5),TRUE,FALSE)</formula>
    </cfRule>
    <cfRule type="expression" dxfId="1073" priority="72" stopIfTrue="1">
      <formula>IF(Z19&gt;$B$7,TRUE,FALSE)</formula>
    </cfRule>
    <cfRule type="expression" dxfId="1072" priority="73" stopIfTrue="1">
      <formula>IF(Z19&gt;$B$6,TRUE,FALSE)</formula>
    </cfRule>
    <cfRule type="expression" dxfId="1071" priority="74" stopIfTrue="1">
      <formula>IF(Z19&gt;$B$5,TRUE,FALSE)</formula>
    </cfRule>
    <cfRule type="expression" dxfId="1070" priority="75" stopIfTrue="1">
      <formula>IF(J19&gt;$B$1,TRUE,FALSE)</formula>
    </cfRule>
    <cfRule type="expression" dxfId="1069" priority="76" stopIfTrue="1">
      <formula>IF(J19&gt;$B$2,TRUE,FALSE)</formula>
    </cfRule>
    <cfRule type="expression" dxfId="1068" priority="77" stopIfTrue="1">
      <formula>IF(J19&gt;$B$3,TRUE,FALSE)</formula>
    </cfRule>
  </conditionalFormatting>
  <conditionalFormatting sqref="AA19">
    <cfRule type="expression" dxfId="1067" priority="64" stopIfTrue="1">
      <formula>IF((AA19&lt;=$B$5),TRUE,FALSE)</formula>
    </cfRule>
    <cfRule type="expression" dxfId="1066" priority="65" stopIfTrue="1">
      <formula>IF(AA19&gt;$B$7,TRUE,FALSE)</formula>
    </cfRule>
    <cfRule type="expression" dxfId="1065" priority="66" stopIfTrue="1">
      <formula>IF(AA19&gt;$B$6,TRUE,FALSE)</formula>
    </cfRule>
    <cfRule type="expression" dxfId="1064" priority="67" stopIfTrue="1">
      <formula>IF(AA19&gt;$B$5,TRUE,FALSE)</formula>
    </cfRule>
    <cfRule type="expression" dxfId="1063" priority="68" stopIfTrue="1">
      <formula>IF(K19&gt;$B$1,TRUE,FALSE)</formula>
    </cfRule>
    <cfRule type="expression" dxfId="1062" priority="69" stopIfTrue="1">
      <formula>IF(K19&gt;$B$2,TRUE,FALSE)</formula>
    </cfRule>
    <cfRule type="expression" dxfId="1061" priority="70" stopIfTrue="1">
      <formula>IF(K19&gt;$B$3,TRUE,FALSE)</formula>
    </cfRule>
  </conditionalFormatting>
  <conditionalFormatting sqref="AB19">
    <cfRule type="expression" dxfId="1060" priority="57" stopIfTrue="1">
      <formula>IF((AB19&lt;=$B$5),TRUE,FALSE)</formula>
    </cfRule>
    <cfRule type="expression" dxfId="1059" priority="58" stopIfTrue="1">
      <formula>IF(AB19&gt;$B$7,TRUE,FALSE)</formula>
    </cfRule>
    <cfRule type="expression" dxfId="1058" priority="59" stopIfTrue="1">
      <formula>IF(AB19&gt;$B$6,TRUE,FALSE)</formula>
    </cfRule>
    <cfRule type="expression" dxfId="1057" priority="60" stopIfTrue="1">
      <formula>IF(AB19&gt;$B$5,TRUE,FALSE)</formula>
    </cfRule>
    <cfRule type="expression" dxfId="1056" priority="61" stopIfTrue="1">
      <formula>IF(L19&gt;$B$1,TRUE,FALSE)</formula>
    </cfRule>
    <cfRule type="expression" dxfId="1055" priority="62" stopIfTrue="1">
      <formula>IF(L19&gt;$B$2,TRUE,FALSE)</formula>
    </cfRule>
    <cfRule type="expression" dxfId="1054" priority="63" stopIfTrue="1">
      <formula>IF(L19&gt;$B$3,TRUE,FALSE)</formula>
    </cfRule>
  </conditionalFormatting>
  <conditionalFormatting sqref="Y21">
    <cfRule type="expression" dxfId="1053" priority="50" stopIfTrue="1">
      <formula>IF((Y21&lt;=$B$5),TRUE,FALSE)</formula>
    </cfRule>
    <cfRule type="expression" dxfId="1052" priority="51" stopIfTrue="1">
      <formula>IF(Y21&gt;$B$7,TRUE,FALSE)</formula>
    </cfRule>
    <cfRule type="expression" dxfId="1051" priority="52" stopIfTrue="1">
      <formula>IF(Y21&gt;$B$6,TRUE,FALSE)</formula>
    </cfRule>
    <cfRule type="expression" dxfId="1050" priority="53" stopIfTrue="1">
      <formula>IF(Y21&gt;$B$5,TRUE,FALSE)</formula>
    </cfRule>
    <cfRule type="expression" dxfId="1049" priority="54" stopIfTrue="1">
      <formula>IF(I21&gt;$B$1,TRUE,FALSE)</formula>
    </cfRule>
    <cfRule type="expression" dxfId="1048" priority="55" stopIfTrue="1">
      <formula>IF(I21&gt;$B$2,TRUE,FALSE)</formula>
    </cfRule>
    <cfRule type="expression" dxfId="1047" priority="56" stopIfTrue="1">
      <formula>IF(I21&gt;$B$3,TRUE,FALSE)</formula>
    </cfRule>
  </conditionalFormatting>
  <conditionalFormatting sqref="Z21">
    <cfRule type="expression" dxfId="1046" priority="43" stopIfTrue="1">
      <formula>IF((Z21&lt;=$B$5),TRUE,FALSE)</formula>
    </cfRule>
    <cfRule type="expression" dxfId="1045" priority="44" stopIfTrue="1">
      <formula>IF(Z21&gt;$B$7,TRUE,FALSE)</formula>
    </cfRule>
    <cfRule type="expression" dxfId="1044" priority="45" stopIfTrue="1">
      <formula>IF(Z21&gt;$B$6,TRUE,FALSE)</formula>
    </cfRule>
    <cfRule type="expression" dxfId="1043" priority="46" stopIfTrue="1">
      <formula>IF(Z21&gt;$B$5,TRUE,FALSE)</formula>
    </cfRule>
    <cfRule type="expression" dxfId="1042" priority="47" stopIfTrue="1">
      <formula>IF(J21&gt;$B$1,TRUE,FALSE)</formula>
    </cfRule>
    <cfRule type="expression" dxfId="1041" priority="48" stopIfTrue="1">
      <formula>IF(J21&gt;$B$2,TRUE,FALSE)</formula>
    </cfRule>
    <cfRule type="expression" dxfId="1040" priority="49" stopIfTrue="1">
      <formula>IF(J21&gt;$B$3,TRUE,FALSE)</formula>
    </cfRule>
  </conditionalFormatting>
  <conditionalFormatting sqref="AA21">
    <cfRule type="expression" dxfId="1039" priority="36" stopIfTrue="1">
      <formula>IF((AA21&lt;=$B$5),TRUE,FALSE)</formula>
    </cfRule>
    <cfRule type="expression" dxfId="1038" priority="37" stopIfTrue="1">
      <formula>IF(AA21&gt;$B$7,TRUE,FALSE)</formula>
    </cfRule>
    <cfRule type="expression" dxfId="1037" priority="38" stopIfTrue="1">
      <formula>IF(AA21&gt;$B$6,TRUE,FALSE)</formula>
    </cfRule>
    <cfRule type="expression" dxfId="1036" priority="39" stopIfTrue="1">
      <formula>IF(AA21&gt;$B$5,TRUE,FALSE)</formula>
    </cfRule>
    <cfRule type="expression" dxfId="1035" priority="40" stopIfTrue="1">
      <formula>IF(K21&gt;$B$1,TRUE,FALSE)</formula>
    </cfRule>
    <cfRule type="expression" dxfId="1034" priority="41" stopIfTrue="1">
      <formula>IF(K21&gt;$B$2,TRUE,FALSE)</formula>
    </cfRule>
    <cfRule type="expression" dxfId="1033" priority="42" stopIfTrue="1">
      <formula>IF(K21&gt;$B$3,TRUE,FALSE)</formula>
    </cfRule>
  </conditionalFormatting>
  <conditionalFormatting sqref="AB21">
    <cfRule type="expression" dxfId="1032" priority="29" stopIfTrue="1">
      <formula>IF((AB21&lt;=$B$5),TRUE,FALSE)</formula>
    </cfRule>
    <cfRule type="expression" dxfId="1031" priority="30" stopIfTrue="1">
      <formula>IF(AB21&gt;$B$7,TRUE,FALSE)</formula>
    </cfRule>
    <cfRule type="expression" dxfId="1030" priority="31" stopIfTrue="1">
      <formula>IF(AB21&gt;$B$6,TRUE,FALSE)</formula>
    </cfRule>
    <cfRule type="expression" dxfId="1029" priority="32" stopIfTrue="1">
      <formula>IF(AB21&gt;$B$5,TRUE,FALSE)</formula>
    </cfRule>
    <cfRule type="expression" dxfId="1028" priority="33" stopIfTrue="1">
      <formula>IF(L21&gt;$B$1,TRUE,FALSE)</formula>
    </cfRule>
    <cfRule type="expression" dxfId="1027" priority="34" stopIfTrue="1">
      <formula>IF(L21&gt;$B$2,TRUE,FALSE)</formula>
    </cfRule>
    <cfRule type="expression" dxfId="1026" priority="35" stopIfTrue="1">
      <formula>IF(L21&gt;$B$3,TRUE,FALSE)</formula>
    </cfRule>
  </conditionalFormatting>
  <conditionalFormatting sqref="Y23">
    <cfRule type="expression" dxfId="1025" priority="22" stopIfTrue="1">
      <formula>IF((Y23&lt;=$B$5),TRUE,FALSE)</formula>
    </cfRule>
    <cfRule type="expression" dxfId="1024" priority="23" stopIfTrue="1">
      <formula>IF(Y23&gt;$B$7,TRUE,FALSE)</formula>
    </cfRule>
    <cfRule type="expression" dxfId="1023" priority="24" stopIfTrue="1">
      <formula>IF(Y23&gt;$B$6,TRUE,FALSE)</formula>
    </cfRule>
    <cfRule type="expression" dxfId="1022" priority="25" stopIfTrue="1">
      <formula>IF(Y23&gt;$B$5,TRUE,FALSE)</formula>
    </cfRule>
    <cfRule type="expression" dxfId="1021" priority="26" stopIfTrue="1">
      <formula>IF(I23&gt;$B$1,TRUE,FALSE)</formula>
    </cfRule>
    <cfRule type="expression" dxfId="1020" priority="27" stopIfTrue="1">
      <formula>IF(I23&gt;$B$2,TRUE,FALSE)</formula>
    </cfRule>
    <cfRule type="expression" dxfId="1019" priority="28" stopIfTrue="1">
      <formula>IF(I23&gt;$B$3,TRUE,FALSE)</formula>
    </cfRule>
  </conditionalFormatting>
  <conditionalFormatting sqref="Z23">
    <cfRule type="expression" dxfId="1018" priority="15" stopIfTrue="1">
      <formula>IF((Z23&lt;=$B$5),TRUE,FALSE)</formula>
    </cfRule>
    <cfRule type="expression" dxfId="1017" priority="16" stopIfTrue="1">
      <formula>IF(Z23&gt;$B$7,TRUE,FALSE)</formula>
    </cfRule>
    <cfRule type="expression" dxfId="1016" priority="17" stopIfTrue="1">
      <formula>IF(Z23&gt;$B$6,TRUE,FALSE)</formula>
    </cfRule>
    <cfRule type="expression" dxfId="1015" priority="18" stopIfTrue="1">
      <formula>IF(Z23&gt;$B$5,TRUE,FALSE)</formula>
    </cfRule>
    <cfRule type="expression" dxfId="1014" priority="19" stopIfTrue="1">
      <formula>IF(J23&gt;$B$1,TRUE,FALSE)</formula>
    </cfRule>
    <cfRule type="expression" dxfId="1013" priority="20" stopIfTrue="1">
      <formula>IF(J23&gt;$B$2,TRUE,FALSE)</formula>
    </cfRule>
    <cfRule type="expression" dxfId="1012" priority="21" stopIfTrue="1">
      <formula>IF(J23&gt;$B$3,TRUE,FALSE)</formula>
    </cfRule>
  </conditionalFormatting>
  <conditionalFormatting sqref="AA23">
    <cfRule type="expression" dxfId="1011" priority="8" stopIfTrue="1">
      <formula>IF((AA23&lt;=$B$5),TRUE,FALSE)</formula>
    </cfRule>
    <cfRule type="expression" dxfId="1010" priority="9" stopIfTrue="1">
      <formula>IF(AA23&gt;$B$7,TRUE,FALSE)</formula>
    </cfRule>
    <cfRule type="expression" dxfId="1009" priority="10" stopIfTrue="1">
      <formula>IF(AA23&gt;$B$6,TRUE,FALSE)</formula>
    </cfRule>
    <cfRule type="expression" dxfId="1008" priority="11" stopIfTrue="1">
      <formula>IF(AA23&gt;$B$5,TRUE,FALSE)</formula>
    </cfRule>
    <cfRule type="expression" dxfId="1007" priority="12" stopIfTrue="1">
      <formula>IF(K23&gt;$B$1,TRUE,FALSE)</formula>
    </cfRule>
    <cfRule type="expression" dxfId="1006" priority="13" stopIfTrue="1">
      <formula>IF(K23&gt;$B$2,TRUE,FALSE)</formula>
    </cfRule>
    <cfRule type="expression" dxfId="1005" priority="14" stopIfTrue="1">
      <formula>IF(K23&gt;$B$3,TRUE,FALSE)</formula>
    </cfRule>
  </conditionalFormatting>
  <conditionalFormatting sqref="AB23">
    <cfRule type="expression" dxfId="1004" priority="1" stopIfTrue="1">
      <formula>IF((AB23&lt;=$B$5),TRUE,FALSE)</formula>
    </cfRule>
    <cfRule type="expression" dxfId="1003" priority="2" stopIfTrue="1">
      <formula>IF(AB23&gt;$B$7,TRUE,FALSE)</formula>
    </cfRule>
    <cfRule type="expression" dxfId="1002" priority="3" stopIfTrue="1">
      <formula>IF(AB23&gt;$B$6,TRUE,FALSE)</formula>
    </cfRule>
    <cfRule type="expression" dxfId="1001" priority="4" stopIfTrue="1">
      <formula>IF(AB23&gt;$B$5,TRUE,FALSE)</formula>
    </cfRule>
    <cfRule type="expression" dxfId="1000" priority="5" stopIfTrue="1">
      <formula>IF(L23&gt;$B$1,TRUE,FALSE)</formula>
    </cfRule>
    <cfRule type="expression" dxfId="999" priority="6" stopIfTrue="1">
      <formula>IF(L23&gt;$B$2,TRUE,FALSE)</formula>
    </cfRule>
    <cfRule type="expression" dxfId="998" priority="7" stopIfTrue="1">
      <formula>IF(L23&gt;$B$3,TRUE,FALSE)</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interpretation_present">
                <anchor moveWithCells="1" sizeWithCells="1">
                  <from>
                    <xdr:col>24</xdr:col>
                    <xdr:colOff>133350</xdr:colOff>
                    <xdr:row>1</xdr:row>
                    <xdr:rowOff>76200</xdr:rowOff>
                  </from>
                  <to>
                    <xdr:col>24</xdr:col>
                    <xdr:colOff>942975</xdr:colOff>
                    <xdr:row>2</xdr:row>
                    <xdr:rowOff>142875</xdr:rowOff>
                  </to>
                </anchor>
              </controlPr>
            </control>
          </mc:Choice>
        </mc:AlternateContent>
        <mc:AlternateContent xmlns:mc="http://schemas.openxmlformats.org/markup-compatibility/2006">
          <mc:Choice Requires="x14">
            <control shapeId="70658" r:id="rId5" name="Button 2">
              <controlPr defaultSize="0" print="0" autoFill="0" autoPict="0" macro="[0]!Accueil">
                <anchor moveWithCells="1" sizeWithCells="1">
                  <from>
                    <xdr:col>23</xdr:col>
                    <xdr:colOff>180975</xdr:colOff>
                    <xdr:row>1</xdr:row>
                    <xdr:rowOff>85725</xdr:rowOff>
                  </from>
                  <to>
                    <xdr:col>23</xdr:col>
                    <xdr:colOff>1000125</xdr:colOff>
                    <xdr:row>2</xdr:row>
                    <xdr:rowOff>142875</xdr:rowOff>
                  </to>
                </anchor>
              </controlPr>
            </control>
          </mc:Choice>
        </mc:AlternateContent>
        <mc:AlternateContent xmlns:mc="http://schemas.openxmlformats.org/markup-compatibility/2006">
          <mc:Choice Requires="x14">
            <control shapeId="70659" r:id="rId6" name="Button 3">
              <controlPr defaultSize="0" print="0" autoFill="0" autoPict="0" macro="[0]!Par_couleur">
                <anchor moveWithCells="1" sizeWithCells="1">
                  <from>
                    <xdr:col>25</xdr:col>
                    <xdr:colOff>390525</xdr:colOff>
                    <xdr:row>1</xdr:row>
                    <xdr:rowOff>76200</xdr:rowOff>
                  </from>
                  <to>
                    <xdr:col>26</xdr:col>
                    <xdr:colOff>257175</xdr:colOff>
                    <xdr:row>2</xdr:row>
                    <xdr:rowOff>142875</xdr:rowOff>
                  </to>
                </anchor>
              </controlPr>
            </control>
          </mc:Choice>
        </mc:AlternateContent>
        <mc:AlternateContent xmlns:mc="http://schemas.openxmlformats.org/markup-compatibility/2006">
          <mc:Choice Requires="x14">
            <control shapeId="70660" r:id="rId7" name="Button 4">
              <controlPr defaultSize="0" print="0" autoFill="0" autoPict="0" macro="[0]!Mot_cle">
                <anchor moveWithCells="1" sizeWithCells="1">
                  <from>
                    <xdr:col>26</xdr:col>
                    <xdr:colOff>619125</xdr:colOff>
                    <xdr:row>1</xdr:row>
                    <xdr:rowOff>85725</xdr:rowOff>
                  </from>
                  <to>
                    <xdr:col>27</xdr:col>
                    <xdr:colOff>485775</xdr:colOff>
                    <xdr:row>2</xdr:row>
                    <xdr:rowOff>152400</xdr:rowOff>
                  </to>
                </anchor>
              </controlPr>
            </control>
          </mc:Choice>
        </mc:AlternateContent>
        <mc:AlternateContent xmlns:mc="http://schemas.openxmlformats.org/markup-compatibility/2006">
          <mc:Choice Requires="x14">
            <control shapeId="70661" r:id="rId8" name="Button 5">
              <controlPr defaultSize="0" print="0" autoFill="0" autoPict="0" macro="[0]!Organes_Calme_Reactivite">
                <anchor moveWithCells="1" sizeWithCells="1">
                  <from>
                    <xdr:col>27</xdr:col>
                    <xdr:colOff>876300</xdr:colOff>
                    <xdr:row>1</xdr:row>
                    <xdr:rowOff>104775</xdr:rowOff>
                  </from>
                  <to>
                    <xdr:col>30</xdr:col>
                    <xdr:colOff>266700</xdr:colOff>
                    <xdr:row>2</xdr:row>
                    <xdr:rowOff>171450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18"/>
  <dimension ref="A5:AI41"/>
  <sheetViews>
    <sheetView topLeftCell="T1" workbookViewId="0"/>
  </sheetViews>
  <sheetFormatPr baseColWidth="10" defaultRowHeight="15" x14ac:dyDescent="0.25"/>
  <cols>
    <col min="1" max="1" width="4" style="165" customWidth="1"/>
    <col min="2" max="17" width="14.5703125" style="165" customWidth="1"/>
    <col min="18" max="20" width="12.140625" style="165" customWidth="1"/>
    <col min="21" max="22" width="0.140625" style="165" customWidth="1"/>
    <col min="23" max="23" width="23.140625" style="165" customWidth="1"/>
    <col min="24" max="24" width="31.140625" style="165" customWidth="1"/>
    <col min="25" max="28" width="14.140625" style="165" customWidth="1"/>
    <col min="29" max="30" width="3.5703125" style="165" customWidth="1"/>
    <col min="31" max="31" width="23.42578125" style="165" customWidth="1"/>
    <col min="32" max="35" width="14" style="165" customWidth="1"/>
    <col min="36" max="36" width="3.42578125" style="165" customWidth="1"/>
    <col min="37" max="16384" width="11.42578125" style="165"/>
  </cols>
  <sheetData>
    <row r="5" spans="1:35" ht="21" x14ac:dyDescent="0.35">
      <c r="A5" s="165">
        <v>5</v>
      </c>
      <c r="B5" s="165">
        <f>$B$9*A5</f>
        <v>5</v>
      </c>
      <c r="C5" s="165">
        <v>5</v>
      </c>
      <c r="W5" s="678" t="s">
        <v>1010</v>
      </c>
      <c r="X5" s="678"/>
      <c r="Y5" s="678"/>
      <c r="Z5" s="678"/>
      <c r="AA5" s="678"/>
      <c r="AB5" s="678"/>
      <c r="AC5" s="678"/>
      <c r="AD5" s="678"/>
      <c r="AE5" s="678"/>
      <c r="AF5" s="678"/>
      <c r="AG5" s="678"/>
      <c r="AH5" s="678"/>
      <c r="AI5" s="678"/>
    </row>
    <row r="6" spans="1:35" x14ac:dyDescent="0.25">
      <c r="A6" s="165">
        <v>15</v>
      </c>
      <c r="B6" s="165">
        <f>$B$9*A6</f>
        <v>15</v>
      </c>
      <c r="C6" s="165">
        <v>15</v>
      </c>
    </row>
    <row r="7" spans="1:35" ht="36" x14ac:dyDescent="0.55000000000000004">
      <c r="A7" s="165">
        <v>30</v>
      </c>
      <c r="B7" s="165">
        <f>$B$9*A7</f>
        <v>30</v>
      </c>
      <c r="C7" s="165">
        <v>30</v>
      </c>
      <c r="Y7" s="676" t="str">
        <f>Lexique!C34</f>
        <v>DROITE</v>
      </c>
      <c r="Z7" s="676"/>
      <c r="AA7" s="676"/>
      <c r="AF7" s="676" t="str">
        <f>Lexique!C35</f>
        <v>GAUCHE</v>
      </c>
      <c r="AG7" s="676"/>
      <c r="AH7" s="676"/>
    </row>
    <row r="8" spans="1:35" ht="15.75" thickBot="1" x14ac:dyDescent="0.3">
      <c r="C8" s="165" t="s">
        <v>742</v>
      </c>
      <c r="H8" s="165" t="s">
        <v>744</v>
      </c>
    </row>
    <row r="9" spans="1:35" ht="35.25" customHeight="1" thickTop="1" thickBot="1" x14ac:dyDescent="0.35">
      <c r="B9" s="100">
        <v>1</v>
      </c>
      <c r="C9" s="100" t="s">
        <v>739</v>
      </c>
      <c r="D9" s="100" t="s">
        <v>740</v>
      </c>
      <c r="E9" s="100" t="s">
        <v>351</v>
      </c>
      <c r="F9" s="100" t="s">
        <v>741</v>
      </c>
      <c r="H9" s="203" t="s">
        <v>739</v>
      </c>
      <c r="I9" s="203" t="s">
        <v>740</v>
      </c>
      <c r="J9" s="203" t="s">
        <v>351</v>
      </c>
      <c r="K9" s="203" t="s">
        <v>741</v>
      </c>
      <c r="L9" s="98" t="s">
        <v>743</v>
      </c>
      <c r="M9" s="165" t="s">
        <v>742</v>
      </c>
      <c r="Q9" s="165" t="s">
        <v>723</v>
      </c>
      <c r="R9" s="165" t="s">
        <v>721</v>
      </c>
      <c r="S9" s="165" t="s">
        <v>722</v>
      </c>
      <c r="W9" s="199"/>
      <c r="X9" s="199"/>
      <c r="Y9" s="186" t="s">
        <v>718</v>
      </c>
      <c r="Z9" s="186" t="s">
        <v>719</v>
      </c>
      <c r="AA9" s="186" t="s">
        <v>316</v>
      </c>
      <c r="AB9" s="187" t="s">
        <v>720</v>
      </c>
      <c r="AE9" s="199"/>
      <c r="AF9" s="186" t="s">
        <v>718</v>
      </c>
      <c r="AG9" s="186" t="s">
        <v>719</v>
      </c>
      <c r="AH9" s="186" t="s">
        <v>316</v>
      </c>
      <c r="AI9" s="187" t="s">
        <v>720</v>
      </c>
    </row>
    <row r="10" spans="1:35" ht="27.75" customHeight="1" thickTop="1" thickBot="1" x14ac:dyDescent="0.4">
      <c r="C10" s="100">
        <v>13</v>
      </c>
      <c r="D10" s="100">
        <v>6</v>
      </c>
      <c r="E10" s="100">
        <v>0</v>
      </c>
      <c r="F10" s="100">
        <v>0</v>
      </c>
      <c r="G10" s="165">
        <v>80</v>
      </c>
      <c r="H10" s="204">
        <v>-0.24</v>
      </c>
      <c r="I10" s="204">
        <v>0.04</v>
      </c>
      <c r="J10" s="204">
        <v>0</v>
      </c>
      <c r="K10" s="204">
        <v>0</v>
      </c>
      <c r="L10" s="98">
        <v>15</v>
      </c>
      <c r="M10" s="165">
        <v>80</v>
      </c>
      <c r="N10" s="165">
        <v>6</v>
      </c>
      <c r="O10" s="165">
        <v>0</v>
      </c>
      <c r="P10" s="165">
        <v>0</v>
      </c>
      <c r="Q10" s="165" t="s">
        <v>778</v>
      </c>
      <c r="R10" s="165">
        <f>100-N10-O10-P10</f>
        <v>94</v>
      </c>
      <c r="S10" s="165">
        <f>100-N26-O26-P26</f>
        <v>87</v>
      </c>
      <c r="U10" s="205"/>
      <c r="W10" s="200" t="s">
        <v>751</v>
      </c>
      <c r="X10" s="200" t="str">
        <f>Lexique!C173</f>
        <v>Vaisseau Vital</v>
      </c>
      <c r="Y10" s="188">
        <f>M10</f>
        <v>80</v>
      </c>
      <c r="Z10" s="189">
        <f t="shared" ref="Z10:AB23" si="0">N10</f>
        <v>6</v>
      </c>
      <c r="AA10" s="189">
        <f t="shared" si="0"/>
        <v>0</v>
      </c>
      <c r="AB10" s="190">
        <f t="shared" si="0"/>
        <v>0</v>
      </c>
      <c r="AE10" s="200" t="s">
        <v>725</v>
      </c>
      <c r="AF10" s="188">
        <f t="shared" ref="AF10:AF25" si="1">M26</f>
        <v>73</v>
      </c>
      <c r="AG10" s="189">
        <f t="shared" ref="AG10:AG25" si="2">N26</f>
        <v>13</v>
      </c>
      <c r="AH10" s="189">
        <f t="shared" ref="AH10:AH25" si="3">O26</f>
        <v>0</v>
      </c>
      <c r="AI10" s="190">
        <f t="shared" ref="AI10:AI25" si="4">P26</f>
        <v>0</v>
      </c>
    </row>
    <row r="11" spans="1:35" ht="27.75" customHeight="1" thickBot="1" x14ac:dyDescent="0.4">
      <c r="C11" s="100">
        <v>0</v>
      </c>
      <c r="D11" s="100">
        <v>0</v>
      </c>
      <c r="E11" s="100">
        <v>0</v>
      </c>
      <c r="F11" s="100">
        <v>0</v>
      </c>
      <c r="G11" s="165">
        <v>100</v>
      </c>
      <c r="H11" s="204">
        <v>0</v>
      </c>
      <c r="I11" s="204">
        <v>0</v>
      </c>
      <c r="J11" s="204">
        <v>0</v>
      </c>
      <c r="K11" s="204">
        <v>0</v>
      </c>
      <c r="L11" s="98">
        <v>7</v>
      </c>
      <c r="M11" s="165">
        <v>100</v>
      </c>
      <c r="N11" s="165">
        <v>0</v>
      </c>
      <c r="O11" s="165">
        <v>0</v>
      </c>
      <c r="P11" s="165">
        <v>0</v>
      </c>
      <c r="Q11" s="165" t="s">
        <v>779</v>
      </c>
      <c r="R11" s="165">
        <f t="shared" ref="R11:R25" si="5">100-N11-O11-P11</f>
        <v>100</v>
      </c>
      <c r="S11" s="165">
        <f t="shared" ref="S11:S25" si="6">100-N27-O27-P27</f>
        <v>86</v>
      </c>
      <c r="U11" s="205"/>
      <c r="W11" s="201" t="s">
        <v>754</v>
      </c>
      <c r="X11" s="201" t="str">
        <f>Lexique!C174</f>
        <v>Régulateur du Yin</v>
      </c>
      <c r="Y11" s="196">
        <f t="shared" ref="Y11:Y23" si="7">M11</f>
        <v>100</v>
      </c>
      <c r="Z11" s="197">
        <f t="shared" si="0"/>
        <v>0</v>
      </c>
      <c r="AA11" s="197">
        <f t="shared" si="0"/>
        <v>0</v>
      </c>
      <c r="AB11" s="198">
        <f t="shared" si="0"/>
        <v>0</v>
      </c>
      <c r="AE11" s="201" t="s">
        <v>726</v>
      </c>
      <c r="AF11" s="196">
        <f t="shared" si="1"/>
        <v>85</v>
      </c>
      <c r="AG11" s="197">
        <f t="shared" si="2"/>
        <v>14</v>
      </c>
      <c r="AH11" s="197">
        <f t="shared" si="3"/>
        <v>0</v>
      </c>
      <c r="AI11" s="198">
        <f t="shared" si="4"/>
        <v>0</v>
      </c>
    </row>
    <row r="12" spans="1:35" ht="27.75" customHeight="1" thickBot="1" x14ac:dyDescent="0.4">
      <c r="C12" s="100">
        <v>0</v>
      </c>
      <c r="D12" s="100">
        <v>0</v>
      </c>
      <c r="E12" s="100">
        <v>0</v>
      </c>
      <c r="F12" s="100">
        <v>0</v>
      </c>
      <c r="G12" s="165">
        <v>86</v>
      </c>
      <c r="H12" s="204">
        <v>0</v>
      </c>
      <c r="I12" s="204">
        <v>0</v>
      </c>
      <c r="J12" s="204">
        <v>0</v>
      </c>
      <c r="K12" s="204">
        <v>0</v>
      </c>
      <c r="L12" s="98">
        <v>15</v>
      </c>
      <c r="M12" s="165">
        <v>86</v>
      </c>
      <c r="N12" s="165">
        <v>0</v>
      </c>
      <c r="O12" s="165">
        <v>0</v>
      </c>
      <c r="P12" s="165">
        <v>0</v>
      </c>
      <c r="Q12" s="165" t="s">
        <v>780</v>
      </c>
      <c r="R12" s="165">
        <f t="shared" si="5"/>
        <v>100</v>
      </c>
      <c r="S12" s="165">
        <f t="shared" si="6"/>
        <v>100</v>
      </c>
      <c r="U12" s="205"/>
      <c r="W12" s="201" t="s">
        <v>756</v>
      </c>
      <c r="X12" s="201" t="str">
        <f>Lexique!C175</f>
        <v>Régulateur du Yang</v>
      </c>
      <c r="Y12" s="191">
        <f t="shared" si="7"/>
        <v>86</v>
      </c>
      <c r="Z12" s="192">
        <f t="shared" si="0"/>
        <v>0</v>
      </c>
      <c r="AA12" s="192">
        <f t="shared" si="0"/>
        <v>0</v>
      </c>
      <c r="AB12" s="193">
        <f t="shared" si="0"/>
        <v>0</v>
      </c>
      <c r="AE12" s="201" t="s">
        <v>727</v>
      </c>
      <c r="AF12" s="191">
        <f t="shared" si="1"/>
        <v>86</v>
      </c>
      <c r="AG12" s="192">
        <f t="shared" si="2"/>
        <v>0</v>
      </c>
      <c r="AH12" s="192">
        <f t="shared" si="3"/>
        <v>0</v>
      </c>
      <c r="AI12" s="193">
        <f t="shared" si="4"/>
        <v>0</v>
      </c>
    </row>
    <row r="13" spans="1:35" ht="27.75" customHeight="1" thickBot="1" x14ac:dyDescent="0.4">
      <c r="C13" s="100">
        <v>0</v>
      </c>
      <c r="D13" s="100">
        <v>33</v>
      </c>
      <c r="E13" s="100">
        <v>0</v>
      </c>
      <c r="F13" s="100">
        <v>0</v>
      </c>
      <c r="G13" s="165">
        <v>66</v>
      </c>
      <c r="H13" s="204">
        <v>0</v>
      </c>
      <c r="I13" s="204">
        <v>6.6666666666666666E-2</v>
      </c>
      <c r="J13" s="204">
        <v>0</v>
      </c>
      <c r="K13" s="204">
        <v>0</v>
      </c>
      <c r="L13" s="98">
        <v>3</v>
      </c>
      <c r="M13" s="165">
        <v>66</v>
      </c>
      <c r="N13" s="165">
        <v>33</v>
      </c>
      <c r="O13" s="165">
        <v>0</v>
      </c>
      <c r="P13" s="165">
        <v>0</v>
      </c>
      <c r="Q13" s="165" t="s">
        <v>781</v>
      </c>
      <c r="R13" s="165">
        <f t="shared" si="5"/>
        <v>67</v>
      </c>
      <c r="S13" s="165">
        <f t="shared" si="6"/>
        <v>100</v>
      </c>
      <c r="U13" s="205"/>
      <c r="W13" s="201" t="s">
        <v>750</v>
      </c>
      <c r="X13" s="201" t="str">
        <f>Lexique!C176</f>
        <v>Motilité du Yin</v>
      </c>
      <c r="Y13" s="196">
        <f t="shared" si="7"/>
        <v>66</v>
      </c>
      <c r="Z13" s="197">
        <f t="shared" si="0"/>
        <v>33</v>
      </c>
      <c r="AA13" s="197">
        <f t="shared" si="0"/>
        <v>0</v>
      </c>
      <c r="AB13" s="198">
        <f t="shared" si="0"/>
        <v>0</v>
      </c>
      <c r="AE13" s="201" t="s">
        <v>728</v>
      </c>
      <c r="AF13" s="196">
        <f t="shared" si="1"/>
        <v>100</v>
      </c>
      <c r="AG13" s="197">
        <f t="shared" si="2"/>
        <v>0</v>
      </c>
      <c r="AH13" s="197">
        <f t="shared" si="3"/>
        <v>0</v>
      </c>
      <c r="AI13" s="198">
        <f t="shared" si="4"/>
        <v>0</v>
      </c>
    </row>
    <row r="14" spans="1:35" ht="27.75" customHeight="1" thickBot="1" x14ac:dyDescent="0.4">
      <c r="C14" s="100">
        <v>0</v>
      </c>
      <c r="D14" s="100">
        <v>18</v>
      </c>
      <c r="E14" s="100">
        <v>0</v>
      </c>
      <c r="F14" s="100">
        <v>0</v>
      </c>
      <c r="G14" s="165">
        <v>72</v>
      </c>
      <c r="H14" s="204">
        <v>0</v>
      </c>
      <c r="I14" s="204">
        <v>0.18181818181818182</v>
      </c>
      <c r="J14" s="204">
        <v>0</v>
      </c>
      <c r="K14" s="204">
        <v>0</v>
      </c>
      <c r="L14" s="98">
        <v>11</v>
      </c>
      <c r="M14" s="165">
        <v>72</v>
      </c>
      <c r="N14" s="165">
        <v>18</v>
      </c>
      <c r="O14" s="165">
        <v>0</v>
      </c>
      <c r="P14" s="165">
        <v>0</v>
      </c>
      <c r="Q14" s="165" t="s">
        <v>782</v>
      </c>
      <c r="R14" s="165">
        <f t="shared" si="5"/>
        <v>82</v>
      </c>
      <c r="S14" s="165">
        <f t="shared" si="6"/>
        <v>91</v>
      </c>
      <c r="U14" s="205"/>
      <c r="W14" s="201" t="s">
        <v>757</v>
      </c>
      <c r="X14" s="201" t="str">
        <f>Lexique!C177</f>
        <v>Motilité du Yang</v>
      </c>
      <c r="Y14" s="191">
        <f t="shared" si="7"/>
        <v>72</v>
      </c>
      <c r="Z14" s="192">
        <f t="shared" si="0"/>
        <v>18</v>
      </c>
      <c r="AA14" s="192">
        <f t="shared" si="0"/>
        <v>0</v>
      </c>
      <c r="AB14" s="193">
        <f t="shared" si="0"/>
        <v>0</v>
      </c>
      <c r="AE14" s="201" t="s">
        <v>729</v>
      </c>
      <c r="AF14" s="191">
        <f t="shared" si="1"/>
        <v>81</v>
      </c>
      <c r="AG14" s="192">
        <f t="shared" si="2"/>
        <v>9</v>
      </c>
      <c r="AH14" s="192">
        <f t="shared" si="3"/>
        <v>0</v>
      </c>
      <c r="AI14" s="193">
        <f t="shared" si="4"/>
        <v>0</v>
      </c>
    </row>
    <row r="15" spans="1:35" ht="27.75" customHeight="1" thickBot="1" x14ac:dyDescent="0.4">
      <c r="C15" s="100">
        <v>0</v>
      </c>
      <c r="D15" s="100">
        <v>0</v>
      </c>
      <c r="E15" s="100">
        <v>0</v>
      </c>
      <c r="F15" s="100">
        <v>0</v>
      </c>
      <c r="G15" s="165">
        <v>100</v>
      </c>
      <c r="H15" s="204">
        <v>0</v>
      </c>
      <c r="I15" s="204">
        <v>0</v>
      </c>
      <c r="J15" s="204">
        <v>0</v>
      </c>
      <c r="K15" s="204">
        <v>0</v>
      </c>
      <c r="L15" s="98">
        <v>3</v>
      </c>
      <c r="M15" s="165">
        <v>100</v>
      </c>
      <c r="N15" s="165">
        <v>0</v>
      </c>
      <c r="O15" s="165">
        <v>0</v>
      </c>
      <c r="P15" s="165">
        <v>0</v>
      </c>
      <c r="Q15" s="165" t="s">
        <v>783</v>
      </c>
      <c r="R15" s="165">
        <f t="shared" si="5"/>
        <v>100</v>
      </c>
      <c r="S15" s="165">
        <f t="shared" si="6"/>
        <v>100</v>
      </c>
      <c r="U15" s="205"/>
      <c r="W15" s="201" t="s">
        <v>753</v>
      </c>
      <c r="X15" s="201" t="str">
        <f>Lexique!C178</f>
        <v>Vaisseau ceinture</v>
      </c>
      <c r="Y15" s="196">
        <f t="shared" si="7"/>
        <v>100</v>
      </c>
      <c r="Z15" s="197">
        <f t="shared" si="0"/>
        <v>0</v>
      </c>
      <c r="AA15" s="197">
        <f t="shared" si="0"/>
        <v>0</v>
      </c>
      <c r="AB15" s="198">
        <f t="shared" si="0"/>
        <v>0</v>
      </c>
      <c r="AE15" s="201" t="s">
        <v>730</v>
      </c>
      <c r="AF15" s="196">
        <f t="shared" si="1"/>
        <v>100</v>
      </c>
      <c r="AG15" s="197">
        <f t="shared" si="2"/>
        <v>0</v>
      </c>
      <c r="AH15" s="197">
        <f t="shared" si="3"/>
        <v>0</v>
      </c>
      <c r="AI15" s="198">
        <f t="shared" si="4"/>
        <v>0</v>
      </c>
    </row>
    <row r="16" spans="1:35" ht="27.75" customHeight="1" thickTop="1" thickBot="1" x14ac:dyDescent="0.4">
      <c r="C16" s="100">
        <v>0</v>
      </c>
      <c r="D16" s="100">
        <v>12</v>
      </c>
      <c r="E16" s="100">
        <v>0</v>
      </c>
      <c r="F16" s="100">
        <v>0</v>
      </c>
      <c r="G16" s="165">
        <v>75</v>
      </c>
      <c r="H16" s="204">
        <v>0</v>
      </c>
      <c r="I16" s="204">
        <v>2.5000000000000001E-2</v>
      </c>
      <c r="J16" s="204">
        <v>0</v>
      </c>
      <c r="K16" s="204">
        <v>0</v>
      </c>
      <c r="L16" s="98">
        <v>8</v>
      </c>
      <c r="M16" s="165">
        <v>75</v>
      </c>
      <c r="N16" s="165">
        <v>12</v>
      </c>
      <c r="O16" s="165">
        <v>0</v>
      </c>
      <c r="P16" s="165">
        <v>0</v>
      </c>
      <c r="Q16" s="165" t="s">
        <v>784</v>
      </c>
      <c r="R16" s="165">
        <f t="shared" si="5"/>
        <v>88</v>
      </c>
      <c r="S16" s="165">
        <f t="shared" si="6"/>
        <v>100</v>
      </c>
      <c r="U16" s="205"/>
      <c r="W16" s="201"/>
      <c r="X16" s="201" t="str">
        <f>Lexique!C179</f>
        <v>8 points des 8 Vaisseaux</v>
      </c>
      <c r="Y16" s="188">
        <f t="shared" si="7"/>
        <v>75</v>
      </c>
      <c r="Z16" s="189">
        <f t="shared" si="0"/>
        <v>12</v>
      </c>
      <c r="AA16" s="189">
        <f t="shared" si="0"/>
        <v>0</v>
      </c>
      <c r="AB16" s="190">
        <f t="shared" si="0"/>
        <v>0</v>
      </c>
      <c r="AE16" s="201" t="s">
        <v>731</v>
      </c>
      <c r="AF16" s="188">
        <f t="shared" si="1"/>
        <v>87</v>
      </c>
      <c r="AG16" s="189">
        <f t="shared" si="2"/>
        <v>0</v>
      </c>
      <c r="AH16" s="189">
        <f t="shared" si="3"/>
        <v>0</v>
      </c>
      <c r="AI16" s="190">
        <f t="shared" si="4"/>
        <v>0</v>
      </c>
    </row>
    <row r="17" spans="3:35" ht="27.75" customHeight="1" thickBot="1" x14ac:dyDescent="0.4">
      <c r="C17" s="100">
        <v>8</v>
      </c>
      <c r="D17" s="100">
        <v>16</v>
      </c>
      <c r="E17" s="100">
        <v>0</v>
      </c>
      <c r="F17" s="100">
        <v>0</v>
      </c>
      <c r="G17" s="165">
        <v>83</v>
      </c>
      <c r="H17" s="204">
        <v>-3.3333333333333333E-2</v>
      </c>
      <c r="I17" s="204">
        <v>0.05</v>
      </c>
      <c r="J17" s="204">
        <v>0</v>
      </c>
      <c r="K17" s="204">
        <v>0</v>
      </c>
      <c r="L17" s="98">
        <v>12</v>
      </c>
      <c r="M17" s="165">
        <v>83</v>
      </c>
      <c r="N17" s="165">
        <v>16</v>
      </c>
      <c r="O17" s="165">
        <v>0</v>
      </c>
      <c r="P17" s="165">
        <v>0</v>
      </c>
      <c r="Q17" s="165" t="s">
        <v>785</v>
      </c>
      <c r="R17" s="165">
        <f t="shared" si="5"/>
        <v>84</v>
      </c>
      <c r="S17" s="165">
        <f t="shared" si="6"/>
        <v>84</v>
      </c>
      <c r="U17" s="205"/>
      <c r="W17" s="201"/>
      <c r="X17" s="201" t="str">
        <f>Lexique!C180</f>
        <v>Points Source</v>
      </c>
      <c r="Y17" s="196">
        <f t="shared" si="7"/>
        <v>83</v>
      </c>
      <c r="Z17" s="197">
        <f t="shared" si="0"/>
        <v>16</v>
      </c>
      <c r="AA17" s="197">
        <f t="shared" si="0"/>
        <v>0</v>
      </c>
      <c r="AB17" s="198">
        <f t="shared" si="0"/>
        <v>0</v>
      </c>
      <c r="AE17" s="201" t="s">
        <v>732</v>
      </c>
      <c r="AF17" s="196">
        <f t="shared" si="1"/>
        <v>83</v>
      </c>
      <c r="AG17" s="197">
        <f t="shared" si="2"/>
        <v>8</v>
      </c>
      <c r="AH17" s="197">
        <f t="shared" si="3"/>
        <v>8</v>
      </c>
      <c r="AI17" s="198">
        <f t="shared" si="4"/>
        <v>0</v>
      </c>
    </row>
    <row r="18" spans="3:35" ht="27.75" customHeight="1" thickBot="1" x14ac:dyDescent="0.4">
      <c r="C18" s="100">
        <v>8</v>
      </c>
      <c r="D18" s="100">
        <v>8</v>
      </c>
      <c r="E18" s="100">
        <v>0</v>
      </c>
      <c r="F18" s="100">
        <v>0</v>
      </c>
      <c r="G18" s="165">
        <v>83</v>
      </c>
      <c r="H18" s="204">
        <v>-0.05</v>
      </c>
      <c r="I18" s="204">
        <v>0.1</v>
      </c>
      <c r="J18" s="204">
        <v>0</v>
      </c>
      <c r="K18" s="204">
        <v>0</v>
      </c>
      <c r="L18" s="98">
        <v>12</v>
      </c>
      <c r="M18" s="165">
        <v>83</v>
      </c>
      <c r="N18" s="165">
        <v>8</v>
      </c>
      <c r="O18" s="165">
        <v>0</v>
      </c>
      <c r="P18" s="165">
        <v>0</v>
      </c>
      <c r="Q18" s="165" t="s">
        <v>786</v>
      </c>
      <c r="R18" s="165">
        <f t="shared" si="5"/>
        <v>92</v>
      </c>
      <c r="S18" s="165">
        <f t="shared" si="6"/>
        <v>92</v>
      </c>
      <c r="W18" s="201"/>
      <c r="X18" s="201" t="str">
        <f>Lexique!C181</f>
        <v>Points Héraux</v>
      </c>
      <c r="Y18" s="191">
        <f t="shared" si="7"/>
        <v>83</v>
      </c>
      <c r="Z18" s="192">
        <f t="shared" si="0"/>
        <v>8</v>
      </c>
      <c r="AA18" s="192">
        <f t="shared" si="0"/>
        <v>0</v>
      </c>
      <c r="AB18" s="193">
        <f t="shared" si="0"/>
        <v>0</v>
      </c>
      <c r="AE18" s="201" t="s">
        <v>733</v>
      </c>
      <c r="AF18" s="191">
        <f t="shared" si="1"/>
        <v>83</v>
      </c>
      <c r="AG18" s="192">
        <f t="shared" si="2"/>
        <v>8</v>
      </c>
      <c r="AH18" s="192">
        <f t="shared" si="3"/>
        <v>0</v>
      </c>
      <c r="AI18" s="193">
        <f t="shared" si="4"/>
        <v>0</v>
      </c>
    </row>
    <row r="19" spans="3:35" ht="27.75" customHeight="1" thickBot="1" x14ac:dyDescent="0.4">
      <c r="C19" s="100">
        <v>0</v>
      </c>
      <c r="D19" s="100">
        <v>16</v>
      </c>
      <c r="E19" s="100">
        <v>0</v>
      </c>
      <c r="F19" s="100">
        <v>0</v>
      </c>
      <c r="G19" s="165">
        <v>83</v>
      </c>
      <c r="H19" s="204">
        <v>0</v>
      </c>
      <c r="I19" s="204">
        <v>0.2</v>
      </c>
      <c r="J19" s="204">
        <v>0</v>
      </c>
      <c r="K19" s="204">
        <v>0</v>
      </c>
      <c r="L19" s="98">
        <v>12</v>
      </c>
      <c r="M19" s="165">
        <v>83</v>
      </c>
      <c r="N19" s="165">
        <v>16</v>
      </c>
      <c r="O19" s="165">
        <v>0</v>
      </c>
      <c r="P19" s="165">
        <v>0</v>
      </c>
      <c r="Q19" s="165" t="s">
        <v>787</v>
      </c>
      <c r="R19" s="165">
        <f t="shared" si="5"/>
        <v>84</v>
      </c>
      <c r="S19" s="165">
        <f t="shared" si="6"/>
        <v>92</v>
      </c>
      <c r="W19" s="201"/>
      <c r="X19" s="201" t="str">
        <f>Lexique!C182</f>
        <v>Points Dorsaux</v>
      </c>
      <c r="Y19" s="196">
        <f t="shared" si="7"/>
        <v>83</v>
      </c>
      <c r="Z19" s="197">
        <f t="shared" si="0"/>
        <v>16</v>
      </c>
      <c r="AA19" s="197">
        <f t="shared" si="0"/>
        <v>0</v>
      </c>
      <c r="AB19" s="198">
        <f t="shared" si="0"/>
        <v>0</v>
      </c>
      <c r="AE19" s="201" t="s">
        <v>734</v>
      </c>
      <c r="AF19" s="196">
        <f t="shared" si="1"/>
        <v>91</v>
      </c>
      <c r="AG19" s="197">
        <f t="shared" si="2"/>
        <v>0</v>
      </c>
      <c r="AH19" s="197">
        <f t="shared" si="3"/>
        <v>8</v>
      </c>
      <c r="AI19" s="198">
        <f t="shared" si="4"/>
        <v>0</v>
      </c>
    </row>
    <row r="20" spans="3:35" ht="27.75" customHeight="1" thickBot="1" x14ac:dyDescent="0.4">
      <c r="C20" s="100">
        <v>0</v>
      </c>
      <c r="D20" s="100">
        <v>6</v>
      </c>
      <c r="E20" s="100">
        <v>0</v>
      </c>
      <c r="F20" s="100">
        <v>0</v>
      </c>
      <c r="G20" s="165">
        <v>81</v>
      </c>
      <c r="H20" s="204">
        <v>0</v>
      </c>
      <c r="I20" s="204">
        <v>0.22500000000000001</v>
      </c>
      <c r="J20" s="204">
        <v>0</v>
      </c>
      <c r="K20" s="204">
        <v>0</v>
      </c>
      <c r="L20" s="98">
        <v>16</v>
      </c>
      <c r="M20" s="165">
        <v>81</v>
      </c>
      <c r="N20" s="165">
        <v>6</v>
      </c>
      <c r="O20" s="165">
        <v>0</v>
      </c>
      <c r="P20" s="165">
        <v>0</v>
      </c>
      <c r="Q20" s="165" t="s">
        <v>788</v>
      </c>
      <c r="R20" s="165">
        <f t="shared" si="5"/>
        <v>94</v>
      </c>
      <c r="S20" s="165">
        <f t="shared" si="6"/>
        <v>88</v>
      </c>
      <c r="W20" s="201"/>
      <c r="X20" s="201" t="str">
        <f>Lexique!C183</f>
        <v>Points Xi</v>
      </c>
      <c r="Y20" s="191">
        <f t="shared" si="7"/>
        <v>81</v>
      </c>
      <c r="Z20" s="192">
        <f t="shared" si="0"/>
        <v>6</v>
      </c>
      <c r="AA20" s="192">
        <f t="shared" si="0"/>
        <v>0</v>
      </c>
      <c r="AB20" s="193">
        <f t="shared" si="0"/>
        <v>0</v>
      </c>
      <c r="AE20" s="201" t="s">
        <v>735</v>
      </c>
      <c r="AF20" s="191">
        <f t="shared" si="1"/>
        <v>75</v>
      </c>
      <c r="AG20" s="192">
        <f t="shared" si="2"/>
        <v>12</v>
      </c>
      <c r="AH20" s="192">
        <f t="shared" si="3"/>
        <v>0</v>
      </c>
      <c r="AI20" s="193">
        <f t="shared" si="4"/>
        <v>0</v>
      </c>
    </row>
    <row r="21" spans="3:35" ht="27.75" customHeight="1" thickBot="1" x14ac:dyDescent="0.4">
      <c r="C21" s="100">
        <v>16</v>
      </c>
      <c r="D21" s="100">
        <v>0</v>
      </c>
      <c r="E21" s="100">
        <v>0</v>
      </c>
      <c r="F21" s="100">
        <v>0</v>
      </c>
      <c r="G21" s="165">
        <v>100</v>
      </c>
      <c r="H21" s="204">
        <v>-0.2</v>
      </c>
      <c r="I21" s="204">
        <v>0</v>
      </c>
      <c r="J21" s="204">
        <v>0</v>
      </c>
      <c r="K21" s="204">
        <v>0</v>
      </c>
      <c r="L21" s="98">
        <v>24</v>
      </c>
      <c r="M21" s="165">
        <v>100</v>
      </c>
      <c r="N21" s="165">
        <v>0</v>
      </c>
      <c r="O21" s="165">
        <v>0</v>
      </c>
      <c r="P21" s="165">
        <v>0</v>
      </c>
      <c r="Q21" s="165" t="s">
        <v>716</v>
      </c>
      <c r="R21" s="165">
        <f t="shared" si="5"/>
        <v>100</v>
      </c>
      <c r="S21" s="165">
        <f t="shared" si="6"/>
        <v>84</v>
      </c>
      <c r="W21" s="201" t="s">
        <v>752</v>
      </c>
      <c r="X21" s="201" t="str">
        <f>Lexique!C184</f>
        <v>Conception</v>
      </c>
      <c r="Y21" s="196">
        <f t="shared" si="7"/>
        <v>100</v>
      </c>
      <c r="Z21" s="197">
        <f t="shared" si="0"/>
        <v>0</v>
      </c>
      <c r="AA21" s="197">
        <f t="shared" si="0"/>
        <v>0</v>
      </c>
      <c r="AB21" s="198">
        <f t="shared" si="0"/>
        <v>0</v>
      </c>
      <c r="AE21" s="201" t="s">
        <v>716</v>
      </c>
      <c r="AF21" s="196">
        <f t="shared" si="1"/>
        <v>83</v>
      </c>
      <c r="AG21" s="197">
        <f t="shared" si="2"/>
        <v>16</v>
      </c>
      <c r="AH21" s="197">
        <f t="shared" si="3"/>
        <v>0</v>
      </c>
      <c r="AI21" s="198">
        <f t="shared" si="4"/>
        <v>0</v>
      </c>
    </row>
    <row r="22" spans="3:35" ht="27.75" customHeight="1" thickBot="1" x14ac:dyDescent="0.4">
      <c r="C22" s="100">
        <v>11</v>
      </c>
      <c r="D22" s="100">
        <v>14</v>
      </c>
      <c r="E22" s="100">
        <v>0</v>
      </c>
      <c r="F22" s="100">
        <v>0</v>
      </c>
      <c r="G22" s="165">
        <v>85</v>
      </c>
      <c r="H22" s="204">
        <v>-0.15555555555555556</v>
      </c>
      <c r="I22" s="204">
        <v>0.25925925925925924</v>
      </c>
      <c r="J22" s="204">
        <v>0</v>
      </c>
      <c r="K22" s="204">
        <v>0</v>
      </c>
      <c r="L22" s="98">
        <v>27</v>
      </c>
      <c r="M22" s="165">
        <v>85</v>
      </c>
      <c r="N22" s="165">
        <v>14</v>
      </c>
      <c r="O22" s="165">
        <v>0</v>
      </c>
      <c r="P22" s="165">
        <v>0</v>
      </c>
      <c r="Q22" s="165" t="s">
        <v>717</v>
      </c>
      <c r="R22" s="165">
        <f t="shared" si="5"/>
        <v>86</v>
      </c>
      <c r="S22" s="165">
        <f t="shared" si="6"/>
        <v>86</v>
      </c>
      <c r="W22" s="201" t="s">
        <v>755</v>
      </c>
      <c r="X22" s="201" t="str">
        <f>Lexique!C185</f>
        <v>Gouverneur</v>
      </c>
      <c r="Y22" s="191">
        <f t="shared" si="7"/>
        <v>85</v>
      </c>
      <c r="Z22" s="192">
        <f t="shared" si="0"/>
        <v>14</v>
      </c>
      <c r="AA22" s="192">
        <f t="shared" si="0"/>
        <v>0</v>
      </c>
      <c r="AB22" s="193">
        <f t="shared" si="0"/>
        <v>0</v>
      </c>
      <c r="AE22" s="201" t="s">
        <v>717</v>
      </c>
      <c r="AF22" s="191">
        <f t="shared" si="1"/>
        <v>85</v>
      </c>
      <c r="AG22" s="192">
        <f t="shared" si="2"/>
        <v>14</v>
      </c>
      <c r="AH22" s="192">
        <f t="shared" si="3"/>
        <v>0</v>
      </c>
      <c r="AI22" s="193">
        <f t="shared" si="4"/>
        <v>0</v>
      </c>
    </row>
    <row r="23" spans="3:35" ht="27.75" customHeight="1" thickBot="1" x14ac:dyDescent="0.4">
      <c r="C23" s="100">
        <v>0</v>
      </c>
      <c r="D23" s="100">
        <v>8</v>
      </c>
      <c r="E23" s="100">
        <v>8</v>
      </c>
      <c r="F23" s="100">
        <v>0</v>
      </c>
      <c r="G23" s="165">
        <v>83</v>
      </c>
      <c r="H23" s="204">
        <v>0</v>
      </c>
      <c r="I23" s="204">
        <v>3.3333333333333333E-2</v>
      </c>
      <c r="J23" s="204">
        <v>1.6666666666666666E-2</v>
      </c>
      <c r="K23" s="204">
        <v>0</v>
      </c>
      <c r="L23" s="98">
        <v>12</v>
      </c>
      <c r="M23" s="165">
        <v>83</v>
      </c>
      <c r="N23" s="165">
        <v>8</v>
      </c>
      <c r="O23" s="165">
        <v>8</v>
      </c>
      <c r="P23" s="165">
        <v>0</v>
      </c>
      <c r="Q23" s="166" t="s">
        <v>789</v>
      </c>
      <c r="R23" s="165">
        <f t="shared" si="5"/>
        <v>84</v>
      </c>
      <c r="S23" s="165">
        <f t="shared" si="6"/>
        <v>84</v>
      </c>
      <c r="W23" s="201"/>
      <c r="X23" s="201" t="str">
        <f>Lexique!C186</f>
        <v>Ma Dan</v>
      </c>
      <c r="Y23" s="196">
        <f t="shared" si="7"/>
        <v>83</v>
      </c>
      <c r="Z23" s="197">
        <f t="shared" si="0"/>
        <v>8</v>
      </c>
      <c r="AA23" s="197">
        <f t="shared" si="0"/>
        <v>8</v>
      </c>
      <c r="AB23" s="198">
        <f t="shared" si="0"/>
        <v>0</v>
      </c>
      <c r="AE23" s="201" t="s">
        <v>736</v>
      </c>
      <c r="AF23" s="196">
        <f t="shared" si="1"/>
        <v>83</v>
      </c>
      <c r="AG23" s="197">
        <f t="shared" si="2"/>
        <v>0</v>
      </c>
      <c r="AH23" s="197">
        <f t="shared" si="3"/>
        <v>16</v>
      </c>
      <c r="AI23" s="198">
        <f t="shared" si="4"/>
        <v>0</v>
      </c>
    </row>
    <row r="24" spans="3:35" ht="30.75" customHeight="1" thickBot="1" x14ac:dyDescent="0.4">
      <c r="C24" s="100">
        <v>0</v>
      </c>
      <c r="D24" s="100">
        <v>0</v>
      </c>
      <c r="E24" s="100">
        <v>0</v>
      </c>
      <c r="F24" s="100">
        <v>0</v>
      </c>
      <c r="G24" s="165">
        <v>93</v>
      </c>
      <c r="H24" s="204">
        <v>0</v>
      </c>
      <c r="I24" s="204">
        <v>0</v>
      </c>
      <c r="J24" s="204">
        <v>0</v>
      </c>
      <c r="K24" s="204">
        <v>0</v>
      </c>
      <c r="L24" s="98">
        <v>15</v>
      </c>
      <c r="M24" s="165">
        <v>93</v>
      </c>
      <c r="N24" s="165">
        <v>0</v>
      </c>
      <c r="O24" s="165">
        <v>0</v>
      </c>
      <c r="P24" s="165">
        <v>0</v>
      </c>
      <c r="Q24" s="166" t="s">
        <v>790</v>
      </c>
      <c r="R24" s="165">
        <f t="shared" si="5"/>
        <v>100</v>
      </c>
      <c r="S24" s="165">
        <f t="shared" si="6"/>
        <v>87</v>
      </c>
      <c r="W24" s="201"/>
      <c r="X24" s="201" t="str">
        <f>Lexique!C187</f>
        <v>pts Luo</v>
      </c>
      <c r="Y24" s="191">
        <f t="shared" ref="Y24:AB25" si="8">M24</f>
        <v>93</v>
      </c>
      <c r="Z24" s="192">
        <f t="shared" si="8"/>
        <v>0</v>
      </c>
      <c r="AA24" s="192">
        <f t="shared" si="8"/>
        <v>0</v>
      </c>
      <c r="AB24" s="193">
        <f t="shared" si="8"/>
        <v>0</v>
      </c>
      <c r="AE24" s="201" t="s">
        <v>737</v>
      </c>
      <c r="AF24" s="191">
        <f t="shared" si="1"/>
        <v>80</v>
      </c>
      <c r="AG24" s="192">
        <f t="shared" si="2"/>
        <v>13</v>
      </c>
      <c r="AH24" s="192">
        <f t="shared" si="3"/>
        <v>0</v>
      </c>
      <c r="AI24" s="193">
        <f t="shared" si="4"/>
        <v>0</v>
      </c>
    </row>
    <row r="25" spans="3:35" ht="30.75" customHeight="1" thickBot="1" x14ac:dyDescent="0.4">
      <c r="C25" s="100">
        <v>14</v>
      </c>
      <c r="D25" s="100">
        <v>14</v>
      </c>
      <c r="E25" s="100">
        <v>0</v>
      </c>
      <c r="F25" s="100">
        <v>0</v>
      </c>
      <c r="G25" s="165">
        <v>85</v>
      </c>
      <c r="H25" s="204">
        <v>-8.5714285714285715E-2</v>
      </c>
      <c r="I25" s="204">
        <v>0.17142857142857143</v>
      </c>
      <c r="J25" s="204">
        <v>0</v>
      </c>
      <c r="K25" s="204">
        <v>0</v>
      </c>
      <c r="L25" s="98">
        <v>7</v>
      </c>
      <c r="M25" s="165">
        <v>85</v>
      </c>
      <c r="N25" s="165">
        <v>14</v>
      </c>
      <c r="O25" s="165">
        <v>0</v>
      </c>
      <c r="P25" s="165">
        <v>0</v>
      </c>
      <c r="Q25" s="166" t="s">
        <v>791</v>
      </c>
      <c r="R25" s="165">
        <f t="shared" si="5"/>
        <v>86</v>
      </c>
      <c r="S25" s="165">
        <f t="shared" si="6"/>
        <v>86</v>
      </c>
      <c r="W25" s="202"/>
      <c r="X25" s="202" t="str">
        <f>Lexique!C188</f>
        <v>8 réunions</v>
      </c>
      <c r="Y25" s="196">
        <f t="shared" si="8"/>
        <v>85</v>
      </c>
      <c r="Z25" s="197">
        <f t="shared" si="8"/>
        <v>14</v>
      </c>
      <c r="AA25" s="197">
        <f t="shared" si="8"/>
        <v>0</v>
      </c>
      <c r="AB25" s="198">
        <f t="shared" si="8"/>
        <v>0</v>
      </c>
      <c r="AE25" s="202" t="s">
        <v>738</v>
      </c>
      <c r="AF25" s="196">
        <f t="shared" si="1"/>
        <v>85</v>
      </c>
      <c r="AG25" s="197">
        <f t="shared" si="2"/>
        <v>14</v>
      </c>
      <c r="AH25" s="197">
        <f t="shared" si="3"/>
        <v>0</v>
      </c>
      <c r="AI25" s="198">
        <f t="shared" si="4"/>
        <v>0</v>
      </c>
    </row>
    <row r="26" spans="3:35" ht="15.75" thickTop="1" x14ac:dyDescent="0.25">
      <c r="C26" s="100">
        <v>6</v>
      </c>
      <c r="D26" s="100">
        <v>13</v>
      </c>
      <c r="E26" s="100">
        <v>0</v>
      </c>
      <c r="F26" s="100">
        <v>0</v>
      </c>
      <c r="G26" s="165">
        <v>73</v>
      </c>
      <c r="H26" s="204">
        <v>-2.6666666666666668E-2</v>
      </c>
      <c r="I26" s="204">
        <v>0.16</v>
      </c>
      <c r="J26" s="204">
        <v>0</v>
      </c>
      <c r="K26" s="204">
        <v>0</v>
      </c>
      <c r="L26" s="98">
        <v>15</v>
      </c>
      <c r="M26" s="165">
        <v>73</v>
      </c>
      <c r="N26" s="165">
        <v>13</v>
      </c>
      <c r="O26" s="165">
        <v>0</v>
      </c>
      <c r="P26" s="165">
        <v>0</v>
      </c>
      <c r="Q26" s="165" t="s">
        <v>778</v>
      </c>
    </row>
    <row r="27" spans="3:35" x14ac:dyDescent="0.25">
      <c r="C27" s="100">
        <v>0</v>
      </c>
      <c r="D27" s="100">
        <v>14</v>
      </c>
      <c r="E27" s="100">
        <v>0</v>
      </c>
      <c r="F27" s="100">
        <v>0</v>
      </c>
      <c r="G27" s="165">
        <v>85</v>
      </c>
      <c r="H27" s="204">
        <v>0</v>
      </c>
      <c r="I27" s="204">
        <v>0.11428571428571428</v>
      </c>
      <c r="J27" s="204">
        <v>0</v>
      </c>
      <c r="K27" s="204">
        <v>0</v>
      </c>
      <c r="L27" s="98">
        <v>7</v>
      </c>
      <c r="M27" s="165">
        <v>85</v>
      </c>
      <c r="N27" s="165">
        <v>14</v>
      </c>
      <c r="O27" s="165">
        <v>0</v>
      </c>
      <c r="P27" s="165">
        <v>0</v>
      </c>
      <c r="Q27" s="165" t="s">
        <v>779</v>
      </c>
    </row>
    <row r="28" spans="3:35" x14ac:dyDescent="0.25">
      <c r="C28" s="100">
        <v>0</v>
      </c>
      <c r="D28" s="100">
        <v>0</v>
      </c>
      <c r="E28" s="100">
        <v>0</v>
      </c>
      <c r="F28" s="100">
        <v>0</v>
      </c>
      <c r="G28" s="165">
        <v>86</v>
      </c>
      <c r="H28" s="204">
        <v>0</v>
      </c>
      <c r="I28" s="204">
        <v>0</v>
      </c>
      <c r="J28" s="204">
        <v>0</v>
      </c>
      <c r="K28" s="204">
        <v>0</v>
      </c>
      <c r="L28" s="98">
        <v>15</v>
      </c>
      <c r="M28" s="165">
        <v>86</v>
      </c>
      <c r="N28" s="165">
        <v>0</v>
      </c>
      <c r="O28" s="165">
        <v>0</v>
      </c>
      <c r="P28" s="165">
        <v>0</v>
      </c>
      <c r="Q28" s="165" t="s">
        <v>780</v>
      </c>
    </row>
    <row r="29" spans="3:35" x14ac:dyDescent="0.25">
      <c r="C29" s="100">
        <v>0</v>
      </c>
      <c r="D29" s="100">
        <v>0</v>
      </c>
      <c r="E29" s="100">
        <v>0</v>
      </c>
      <c r="F29" s="100">
        <v>0</v>
      </c>
      <c r="G29" s="165">
        <v>100</v>
      </c>
      <c r="H29" s="204">
        <v>0</v>
      </c>
      <c r="I29" s="204">
        <v>0</v>
      </c>
      <c r="J29" s="204">
        <v>0</v>
      </c>
      <c r="K29" s="204">
        <v>0</v>
      </c>
      <c r="L29" s="98">
        <v>3</v>
      </c>
      <c r="M29" s="165">
        <v>100</v>
      </c>
      <c r="N29" s="165">
        <v>0</v>
      </c>
      <c r="O29" s="165">
        <v>0</v>
      </c>
      <c r="P29" s="165">
        <v>0</v>
      </c>
      <c r="Q29" s="165" t="s">
        <v>781</v>
      </c>
    </row>
    <row r="30" spans="3:35" x14ac:dyDescent="0.25">
      <c r="C30" s="100">
        <v>0</v>
      </c>
      <c r="D30" s="100">
        <v>9</v>
      </c>
      <c r="E30" s="100">
        <v>0</v>
      </c>
      <c r="F30" s="100">
        <v>0</v>
      </c>
      <c r="G30" s="165">
        <v>81</v>
      </c>
      <c r="H30" s="204">
        <v>0</v>
      </c>
      <c r="I30" s="204">
        <v>7.2727272727272724E-2</v>
      </c>
      <c r="J30" s="204">
        <v>0</v>
      </c>
      <c r="K30" s="204">
        <v>0</v>
      </c>
      <c r="L30" s="98">
        <v>11</v>
      </c>
      <c r="M30" s="165">
        <v>81</v>
      </c>
      <c r="N30" s="165">
        <v>9</v>
      </c>
      <c r="O30" s="165">
        <v>0</v>
      </c>
      <c r="P30" s="165">
        <v>0</v>
      </c>
      <c r="Q30" s="165" t="s">
        <v>782</v>
      </c>
    </row>
    <row r="31" spans="3:35" x14ac:dyDescent="0.25">
      <c r="C31" s="100">
        <v>0</v>
      </c>
      <c r="D31" s="100">
        <v>0</v>
      </c>
      <c r="E31" s="100">
        <v>0</v>
      </c>
      <c r="F31" s="100">
        <v>0</v>
      </c>
      <c r="G31" s="165">
        <v>100</v>
      </c>
      <c r="H31" s="204">
        <v>0</v>
      </c>
      <c r="I31" s="204">
        <v>0</v>
      </c>
      <c r="J31" s="204">
        <v>0</v>
      </c>
      <c r="K31" s="204">
        <v>0</v>
      </c>
      <c r="L31" s="98">
        <v>3</v>
      </c>
      <c r="M31" s="165">
        <v>100</v>
      </c>
      <c r="N31" s="165">
        <v>0</v>
      </c>
      <c r="O31" s="165">
        <v>0</v>
      </c>
      <c r="P31" s="165">
        <v>0</v>
      </c>
      <c r="Q31" s="165" t="s">
        <v>783</v>
      </c>
    </row>
    <row r="32" spans="3:35" x14ac:dyDescent="0.25">
      <c r="C32" s="100">
        <v>0</v>
      </c>
      <c r="D32" s="100">
        <v>0</v>
      </c>
      <c r="E32" s="100">
        <v>0</v>
      </c>
      <c r="F32" s="100">
        <v>0</v>
      </c>
      <c r="G32" s="165">
        <v>87</v>
      </c>
      <c r="H32" s="204">
        <v>0</v>
      </c>
      <c r="I32" s="204">
        <v>0</v>
      </c>
      <c r="J32" s="204">
        <v>0</v>
      </c>
      <c r="K32" s="204">
        <v>0</v>
      </c>
      <c r="L32" s="98">
        <v>8</v>
      </c>
      <c r="M32" s="165">
        <v>87</v>
      </c>
      <c r="N32" s="165">
        <v>0</v>
      </c>
      <c r="O32" s="165">
        <v>0</v>
      </c>
      <c r="P32" s="165">
        <v>0</v>
      </c>
      <c r="Q32" s="165" t="s">
        <v>784</v>
      </c>
    </row>
    <row r="33" spans="3:17" x14ac:dyDescent="0.25">
      <c r="C33" s="100">
        <v>0</v>
      </c>
      <c r="D33" s="100">
        <v>16</v>
      </c>
      <c r="E33" s="100">
        <v>8</v>
      </c>
      <c r="F33" s="100">
        <v>0</v>
      </c>
      <c r="G33" s="165">
        <v>83</v>
      </c>
      <c r="H33" s="204">
        <v>0</v>
      </c>
      <c r="I33" s="204">
        <v>3.3333333333333333E-2</v>
      </c>
      <c r="J33" s="204">
        <v>1.6666666666666666E-2</v>
      </c>
      <c r="K33" s="204">
        <v>0</v>
      </c>
      <c r="L33" s="98">
        <v>12</v>
      </c>
      <c r="M33" s="165">
        <v>83</v>
      </c>
      <c r="N33" s="165">
        <v>8</v>
      </c>
      <c r="O33" s="165">
        <v>8</v>
      </c>
      <c r="P33" s="165">
        <v>0</v>
      </c>
      <c r="Q33" s="165" t="s">
        <v>785</v>
      </c>
    </row>
    <row r="34" spans="3:17" x14ac:dyDescent="0.25">
      <c r="C34" s="100">
        <v>8</v>
      </c>
      <c r="D34" s="100">
        <v>8</v>
      </c>
      <c r="E34" s="100">
        <v>0</v>
      </c>
      <c r="F34" s="100">
        <v>0</v>
      </c>
      <c r="G34" s="165">
        <v>83</v>
      </c>
      <c r="H34" s="204">
        <v>-0.1</v>
      </c>
      <c r="I34" s="204">
        <v>3.3333333333333333E-2</v>
      </c>
      <c r="J34" s="204">
        <v>0</v>
      </c>
      <c r="K34" s="204">
        <v>0</v>
      </c>
      <c r="L34" s="98">
        <v>12</v>
      </c>
      <c r="M34" s="165">
        <v>83</v>
      </c>
      <c r="N34" s="165">
        <v>8</v>
      </c>
      <c r="O34" s="165">
        <v>0</v>
      </c>
      <c r="P34" s="165">
        <v>0</v>
      </c>
      <c r="Q34" s="165" t="s">
        <v>786</v>
      </c>
    </row>
    <row r="35" spans="3:17" x14ac:dyDescent="0.25">
      <c r="C35" s="100">
        <v>0</v>
      </c>
      <c r="D35" s="100">
        <v>0</v>
      </c>
      <c r="E35" s="100">
        <v>8</v>
      </c>
      <c r="F35" s="100">
        <v>0</v>
      </c>
      <c r="G35" s="165">
        <v>91</v>
      </c>
      <c r="H35" s="204">
        <v>0</v>
      </c>
      <c r="I35" s="204">
        <v>0</v>
      </c>
      <c r="J35" s="204">
        <v>0.18333333333333332</v>
      </c>
      <c r="K35" s="204">
        <v>0</v>
      </c>
      <c r="L35" s="98">
        <v>12</v>
      </c>
      <c r="M35" s="165">
        <v>91</v>
      </c>
      <c r="N35" s="165">
        <v>0</v>
      </c>
      <c r="O35" s="165">
        <v>8</v>
      </c>
      <c r="P35" s="165">
        <v>0</v>
      </c>
      <c r="Q35" s="165" t="s">
        <v>787</v>
      </c>
    </row>
    <row r="36" spans="3:17" x14ac:dyDescent="0.25">
      <c r="C36" s="100">
        <v>0</v>
      </c>
      <c r="D36" s="100">
        <v>12</v>
      </c>
      <c r="E36" s="100">
        <v>0</v>
      </c>
      <c r="F36" s="100">
        <v>0</v>
      </c>
      <c r="G36" s="165">
        <v>75</v>
      </c>
      <c r="H36" s="204">
        <v>0</v>
      </c>
      <c r="I36" s="204">
        <v>0.38750000000000001</v>
      </c>
      <c r="J36" s="204">
        <v>0</v>
      </c>
      <c r="K36" s="204">
        <v>0</v>
      </c>
      <c r="L36" s="98">
        <v>16</v>
      </c>
      <c r="M36" s="165">
        <v>75</v>
      </c>
      <c r="N36" s="165">
        <v>12</v>
      </c>
      <c r="O36" s="165">
        <v>0</v>
      </c>
      <c r="P36" s="165">
        <v>0</v>
      </c>
      <c r="Q36" s="165" t="s">
        <v>788</v>
      </c>
    </row>
    <row r="37" spans="3:17" x14ac:dyDescent="0.25">
      <c r="C37" s="100">
        <v>4</v>
      </c>
      <c r="D37" s="100">
        <v>16</v>
      </c>
      <c r="E37" s="100">
        <v>0</v>
      </c>
      <c r="F37" s="100">
        <v>0</v>
      </c>
      <c r="G37" s="165">
        <v>83</v>
      </c>
      <c r="H37" s="204">
        <v>-0.05</v>
      </c>
      <c r="I37" s="204">
        <v>0.13333333333333333</v>
      </c>
      <c r="J37" s="204">
        <v>0</v>
      </c>
      <c r="K37" s="204">
        <v>0</v>
      </c>
      <c r="L37" s="98">
        <v>24</v>
      </c>
      <c r="M37" s="165">
        <v>83</v>
      </c>
      <c r="N37" s="165">
        <v>16</v>
      </c>
      <c r="O37" s="165">
        <v>0</v>
      </c>
      <c r="P37" s="165">
        <v>0</v>
      </c>
      <c r="Q37" s="165" t="s">
        <v>716</v>
      </c>
    </row>
    <row r="38" spans="3:17" x14ac:dyDescent="0.25">
      <c r="C38" s="165">
        <v>3</v>
      </c>
      <c r="D38" s="165">
        <v>14</v>
      </c>
      <c r="E38" s="165">
        <v>0</v>
      </c>
      <c r="F38" s="165">
        <v>0</v>
      </c>
      <c r="G38" s="165">
        <v>85</v>
      </c>
      <c r="H38" s="165">
        <v>-1.4814814814814815E-2</v>
      </c>
      <c r="I38" s="165">
        <v>0.13333333333333333</v>
      </c>
      <c r="J38" s="165">
        <v>0</v>
      </c>
      <c r="K38" s="165">
        <v>0</v>
      </c>
      <c r="L38" s="165">
        <v>27</v>
      </c>
      <c r="M38" s="165">
        <v>85</v>
      </c>
      <c r="N38" s="165">
        <v>14</v>
      </c>
      <c r="O38" s="165">
        <v>0</v>
      </c>
      <c r="P38" s="165">
        <v>0</v>
      </c>
      <c r="Q38" s="165" t="s">
        <v>717</v>
      </c>
    </row>
    <row r="39" spans="3:17" x14ac:dyDescent="0.25">
      <c r="C39" s="165">
        <v>0</v>
      </c>
      <c r="D39" s="165">
        <v>0</v>
      </c>
      <c r="E39" s="165">
        <v>16</v>
      </c>
      <c r="F39" s="165">
        <v>0</v>
      </c>
      <c r="G39" s="165">
        <v>83</v>
      </c>
      <c r="H39" s="165">
        <v>0</v>
      </c>
      <c r="I39" s="165">
        <v>0</v>
      </c>
      <c r="J39" s="165">
        <v>0.16666666666666666</v>
      </c>
      <c r="K39" s="165">
        <v>0</v>
      </c>
      <c r="L39" s="165">
        <v>12</v>
      </c>
      <c r="M39" s="165">
        <v>83</v>
      </c>
      <c r="N39" s="165">
        <v>0</v>
      </c>
      <c r="O39" s="165">
        <v>16</v>
      </c>
      <c r="P39" s="165">
        <v>0</v>
      </c>
      <c r="Q39" s="166" t="s">
        <v>789</v>
      </c>
    </row>
    <row r="40" spans="3:17" x14ac:dyDescent="0.25">
      <c r="C40" s="165">
        <v>0</v>
      </c>
      <c r="D40" s="165">
        <v>13</v>
      </c>
      <c r="E40" s="165">
        <v>0</v>
      </c>
      <c r="F40" s="165">
        <v>0</v>
      </c>
      <c r="G40" s="165">
        <v>80</v>
      </c>
      <c r="H40" s="165">
        <v>0</v>
      </c>
      <c r="I40" s="165">
        <v>0.33333333333333331</v>
      </c>
      <c r="J40" s="165">
        <v>0</v>
      </c>
      <c r="K40" s="165">
        <v>0</v>
      </c>
      <c r="L40" s="165">
        <v>15</v>
      </c>
      <c r="M40" s="165">
        <v>80</v>
      </c>
      <c r="N40" s="165">
        <v>13</v>
      </c>
      <c r="O40" s="165">
        <v>0</v>
      </c>
      <c r="P40" s="165">
        <v>0</v>
      </c>
      <c r="Q40" s="166" t="s">
        <v>790</v>
      </c>
    </row>
    <row r="41" spans="3:17" x14ac:dyDescent="0.25">
      <c r="C41" s="165">
        <v>0</v>
      </c>
      <c r="D41" s="165">
        <v>14</v>
      </c>
      <c r="E41" s="165">
        <v>0</v>
      </c>
      <c r="F41" s="165">
        <v>0</v>
      </c>
      <c r="G41" s="165">
        <v>85</v>
      </c>
      <c r="H41" s="165">
        <v>0</v>
      </c>
      <c r="I41" s="165">
        <v>5.7142857142857141E-2</v>
      </c>
      <c r="J41" s="165">
        <v>0</v>
      </c>
      <c r="K41" s="165">
        <v>0</v>
      </c>
      <c r="L41" s="165">
        <v>7</v>
      </c>
      <c r="M41" s="165">
        <v>85</v>
      </c>
      <c r="N41" s="165">
        <v>14</v>
      </c>
      <c r="O41" s="165">
        <v>0</v>
      </c>
      <c r="P41" s="165">
        <v>0</v>
      </c>
      <c r="Q41" s="166" t="s">
        <v>791</v>
      </c>
    </row>
  </sheetData>
  <mergeCells count="3">
    <mergeCell ref="Y7:AA7"/>
    <mergeCell ref="AF7:AH7"/>
    <mergeCell ref="W5:AI5"/>
  </mergeCells>
  <conditionalFormatting sqref="Y14 Y22 Y20">
    <cfRule type="expression" dxfId="997" priority="652" stopIfTrue="1">
      <formula>IF((Y14&lt;=$B$5),TRUE,FALSE)</formula>
    </cfRule>
    <cfRule type="expression" dxfId="996" priority="653" stopIfTrue="1">
      <formula>IF(Y14&gt;$B$7,TRUE,FALSE)</formula>
    </cfRule>
    <cfRule type="expression" dxfId="995" priority="654" stopIfTrue="1">
      <formula>IF(Y14&gt;$B$6,TRUE,FALSE)</formula>
    </cfRule>
    <cfRule type="expression" dxfId="994" priority="655" stopIfTrue="1">
      <formula>IF(Y14&gt;$B$5,TRUE,FALSE)</formula>
    </cfRule>
    <cfRule type="expression" dxfId="993" priority="656" stopIfTrue="1">
      <formula>IF(I14&gt;$B$1,TRUE,FALSE)</formula>
    </cfRule>
    <cfRule type="expression" dxfId="992" priority="657" stopIfTrue="1">
      <formula>IF(I14&gt;$B$2,TRUE,FALSE)</formula>
    </cfRule>
    <cfRule type="expression" dxfId="991" priority="658" stopIfTrue="1">
      <formula>IF(I14&gt;$B$3,TRUE,FALSE)</formula>
    </cfRule>
  </conditionalFormatting>
  <conditionalFormatting sqref="Z14 Z22 Z20">
    <cfRule type="expression" dxfId="990" priority="645" stopIfTrue="1">
      <formula>IF((Z14&lt;=$B$5),TRUE,FALSE)</formula>
    </cfRule>
    <cfRule type="expression" dxfId="989" priority="646" stopIfTrue="1">
      <formula>IF(Z14&gt;$B$7,TRUE,FALSE)</formula>
    </cfRule>
    <cfRule type="expression" dxfId="988" priority="647" stopIfTrue="1">
      <formula>IF(Z14&gt;$B$6,TRUE,FALSE)</formula>
    </cfRule>
    <cfRule type="expression" dxfId="987" priority="648" stopIfTrue="1">
      <formula>IF(Z14&gt;$B$5,TRUE,FALSE)</formula>
    </cfRule>
    <cfRule type="expression" dxfId="986" priority="649" stopIfTrue="1">
      <formula>IF(J14&gt;$B$1,TRUE,FALSE)</formula>
    </cfRule>
    <cfRule type="expression" dxfId="985" priority="650" stopIfTrue="1">
      <formula>IF(J14&gt;$B$2,TRUE,FALSE)</formula>
    </cfRule>
    <cfRule type="expression" dxfId="984" priority="651" stopIfTrue="1">
      <formula>IF(J14&gt;$B$3,TRUE,FALSE)</formula>
    </cfRule>
  </conditionalFormatting>
  <conditionalFormatting sqref="Y10:Y12">
    <cfRule type="expression" dxfId="983" priority="456" stopIfTrue="1">
      <formula>IF((Y10&lt;=$B$5),TRUE,FALSE)</formula>
    </cfRule>
    <cfRule type="expression" dxfId="982" priority="457" stopIfTrue="1">
      <formula>IF(Y10&gt;$B$7,TRUE,FALSE)</formula>
    </cfRule>
    <cfRule type="expression" dxfId="981" priority="458" stopIfTrue="1">
      <formula>IF(Y10&gt;$B$6,TRUE,FALSE)</formula>
    </cfRule>
    <cfRule type="expression" dxfId="980" priority="459" stopIfTrue="1">
      <formula>IF(Y10&gt;$B$5,TRUE,FALSE)</formula>
    </cfRule>
    <cfRule type="expression" dxfId="979" priority="460" stopIfTrue="1">
      <formula>IF(I10&gt;$B$1,TRUE,FALSE)</formula>
    </cfRule>
    <cfRule type="expression" dxfId="978" priority="461" stopIfTrue="1">
      <formula>IF(I10&gt;$B$2,TRUE,FALSE)</formula>
    </cfRule>
    <cfRule type="expression" dxfId="977" priority="462" stopIfTrue="1">
      <formula>IF(I10&gt;$B$3,TRUE,FALSE)</formula>
    </cfRule>
  </conditionalFormatting>
  <conditionalFormatting sqref="Z10:Z12">
    <cfRule type="expression" dxfId="976" priority="449" stopIfTrue="1">
      <formula>IF((Z10&lt;=$B$5),TRUE,FALSE)</formula>
    </cfRule>
    <cfRule type="expression" dxfId="975" priority="450" stopIfTrue="1">
      <formula>IF(Z10&gt;$B$7,TRUE,FALSE)</formula>
    </cfRule>
    <cfRule type="expression" dxfId="974" priority="451" stopIfTrue="1">
      <formula>IF(Z10&gt;$B$6,TRUE,FALSE)</formula>
    </cfRule>
    <cfRule type="expression" dxfId="973" priority="452" stopIfTrue="1">
      <formula>IF(Z10&gt;$B$5,TRUE,FALSE)</formula>
    </cfRule>
    <cfRule type="expression" dxfId="972" priority="453" stopIfTrue="1">
      <formula>IF(J10&gt;$B$1,TRUE,FALSE)</formula>
    </cfRule>
    <cfRule type="expression" dxfId="971" priority="454" stopIfTrue="1">
      <formula>IF(J10&gt;$B$2,TRUE,FALSE)</formula>
    </cfRule>
    <cfRule type="expression" dxfId="970" priority="455" stopIfTrue="1">
      <formula>IF(J10&gt;$B$3,TRUE,FALSE)</formula>
    </cfRule>
  </conditionalFormatting>
  <conditionalFormatting sqref="AA10:AA12 AA14 AA22 AA20">
    <cfRule type="expression" dxfId="969" priority="442" stopIfTrue="1">
      <formula>IF((AA10&lt;=$B$5),TRUE,FALSE)</formula>
    </cfRule>
    <cfRule type="expression" dxfId="968" priority="443" stopIfTrue="1">
      <formula>IF(AA10&gt;$B$7,TRUE,FALSE)</formula>
    </cfRule>
    <cfRule type="expression" dxfId="967" priority="444" stopIfTrue="1">
      <formula>IF(AA10&gt;$B$6,TRUE,FALSE)</formula>
    </cfRule>
    <cfRule type="expression" dxfId="966" priority="445" stopIfTrue="1">
      <formula>IF(AA10&gt;$B$5,TRUE,FALSE)</formula>
    </cfRule>
    <cfRule type="expression" dxfId="965" priority="446" stopIfTrue="1">
      <formula>IF(K10&gt;$B$1,TRUE,FALSE)</formula>
    </cfRule>
    <cfRule type="expression" dxfId="964" priority="447" stopIfTrue="1">
      <formula>IF(K10&gt;$B$2,TRUE,FALSE)</formula>
    </cfRule>
    <cfRule type="expression" dxfId="963" priority="448" stopIfTrue="1">
      <formula>IF(K10&gt;$B$3,TRUE,FALSE)</formula>
    </cfRule>
  </conditionalFormatting>
  <conditionalFormatting sqref="AB10:AB12 AB14 AB22 AB20">
    <cfRule type="expression" dxfId="962" priority="435" stopIfTrue="1">
      <formula>IF((AB10&lt;=$B$5),TRUE,FALSE)</formula>
    </cfRule>
    <cfRule type="expression" dxfId="961" priority="436" stopIfTrue="1">
      <formula>IF(AB10&gt;$B$7,TRUE,FALSE)</formula>
    </cfRule>
    <cfRule type="expression" dxfId="960" priority="437" stopIfTrue="1">
      <formula>IF(AB10&gt;$B$6,TRUE,FALSE)</formula>
    </cfRule>
    <cfRule type="expression" dxfId="959" priority="438" stopIfTrue="1">
      <formula>IF(AB10&gt;$B$5,TRUE,FALSE)</formula>
    </cfRule>
    <cfRule type="expression" dxfId="958" priority="439" stopIfTrue="1">
      <formula>IF(L10&gt;$B$1,TRUE,FALSE)</formula>
    </cfRule>
    <cfRule type="expression" dxfId="957" priority="440" stopIfTrue="1">
      <formula>IF(L10&gt;$B$2,TRUE,FALSE)</formula>
    </cfRule>
    <cfRule type="expression" dxfId="956" priority="441" stopIfTrue="1">
      <formula>IF(L10&gt;$B$3,TRUE,FALSE)</formula>
    </cfRule>
  </conditionalFormatting>
  <conditionalFormatting sqref="Y13">
    <cfRule type="expression" dxfId="955" priority="428" stopIfTrue="1">
      <formula>IF((Y13&lt;=$B$5),TRUE,FALSE)</formula>
    </cfRule>
    <cfRule type="expression" dxfId="954" priority="429" stopIfTrue="1">
      <formula>IF(Y13&gt;$B$7,TRUE,FALSE)</formula>
    </cfRule>
    <cfRule type="expression" dxfId="953" priority="430" stopIfTrue="1">
      <formula>IF(Y13&gt;$B$6,TRUE,FALSE)</formula>
    </cfRule>
    <cfRule type="expression" dxfId="952" priority="431" stopIfTrue="1">
      <formula>IF(Y13&gt;$B$5,TRUE,FALSE)</formula>
    </cfRule>
    <cfRule type="expression" dxfId="951" priority="432" stopIfTrue="1">
      <formula>IF(I13&gt;$B$1,TRUE,FALSE)</formula>
    </cfRule>
    <cfRule type="expression" dxfId="950" priority="433" stopIfTrue="1">
      <formula>IF(I13&gt;$B$2,TRUE,FALSE)</formula>
    </cfRule>
    <cfRule type="expression" dxfId="949" priority="434" stopIfTrue="1">
      <formula>IF(I13&gt;$B$3,TRUE,FALSE)</formula>
    </cfRule>
  </conditionalFormatting>
  <conditionalFormatting sqref="Z13">
    <cfRule type="expression" dxfId="948" priority="421" stopIfTrue="1">
      <formula>IF((Z13&lt;=$B$5),TRUE,FALSE)</formula>
    </cfRule>
    <cfRule type="expression" dxfId="947" priority="422" stopIfTrue="1">
      <formula>IF(Z13&gt;$B$7,TRUE,FALSE)</formula>
    </cfRule>
    <cfRule type="expression" dxfId="946" priority="423" stopIfTrue="1">
      <formula>IF(Z13&gt;$B$6,TRUE,FALSE)</formula>
    </cfRule>
    <cfRule type="expression" dxfId="945" priority="424" stopIfTrue="1">
      <formula>IF(Z13&gt;$B$5,TRUE,FALSE)</formula>
    </cfRule>
    <cfRule type="expression" dxfId="944" priority="425" stopIfTrue="1">
      <formula>IF(J13&gt;$B$1,TRUE,FALSE)</formula>
    </cfRule>
    <cfRule type="expression" dxfId="943" priority="426" stopIfTrue="1">
      <formula>IF(J13&gt;$B$2,TRUE,FALSE)</formula>
    </cfRule>
    <cfRule type="expression" dxfId="942" priority="427" stopIfTrue="1">
      <formula>IF(J13&gt;$B$3,TRUE,FALSE)</formula>
    </cfRule>
  </conditionalFormatting>
  <conditionalFormatting sqref="AA13">
    <cfRule type="expression" dxfId="941" priority="414" stopIfTrue="1">
      <formula>IF((AA13&lt;=$B$5),TRUE,FALSE)</formula>
    </cfRule>
    <cfRule type="expression" dxfId="940" priority="415" stopIfTrue="1">
      <formula>IF(AA13&gt;$B$7,TRUE,FALSE)</formula>
    </cfRule>
    <cfRule type="expression" dxfId="939" priority="416" stopIfTrue="1">
      <formula>IF(AA13&gt;$B$6,TRUE,FALSE)</formula>
    </cfRule>
    <cfRule type="expression" dxfId="938" priority="417" stopIfTrue="1">
      <formula>IF(AA13&gt;$B$5,TRUE,FALSE)</formula>
    </cfRule>
    <cfRule type="expression" dxfId="937" priority="418" stopIfTrue="1">
      <formula>IF(K13&gt;$B$1,TRUE,FALSE)</formula>
    </cfRule>
    <cfRule type="expression" dxfId="936" priority="419" stopIfTrue="1">
      <formula>IF(K13&gt;$B$2,TRUE,FALSE)</formula>
    </cfRule>
    <cfRule type="expression" dxfId="935" priority="420" stopIfTrue="1">
      <formula>IF(K13&gt;$B$3,TRUE,FALSE)</formula>
    </cfRule>
  </conditionalFormatting>
  <conditionalFormatting sqref="AB13">
    <cfRule type="expression" dxfId="934" priority="407" stopIfTrue="1">
      <formula>IF((AB13&lt;=$B$5),TRUE,FALSE)</formula>
    </cfRule>
    <cfRule type="expression" dxfId="933" priority="408" stopIfTrue="1">
      <formula>IF(AB13&gt;$B$7,TRUE,FALSE)</formula>
    </cfRule>
    <cfRule type="expression" dxfId="932" priority="409" stopIfTrue="1">
      <formula>IF(AB13&gt;$B$6,TRUE,FALSE)</formula>
    </cfRule>
    <cfRule type="expression" dxfId="931" priority="410" stopIfTrue="1">
      <formula>IF(AB13&gt;$B$5,TRUE,FALSE)</formula>
    </cfRule>
    <cfRule type="expression" dxfId="930" priority="411" stopIfTrue="1">
      <formula>IF(L13&gt;$B$1,TRUE,FALSE)</formula>
    </cfRule>
    <cfRule type="expression" dxfId="929" priority="412" stopIfTrue="1">
      <formula>IF(L13&gt;$B$2,TRUE,FALSE)</formula>
    </cfRule>
    <cfRule type="expression" dxfId="928" priority="413" stopIfTrue="1">
      <formula>IF(L13&gt;$B$3,TRUE,FALSE)</formula>
    </cfRule>
  </conditionalFormatting>
  <conditionalFormatting sqref="Y15">
    <cfRule type="expression" dxfId="927" priority="400" stopIfTrue="1">
      <formula>IF((Y15&lt;=$B$5),TRUE,FALSE)</formula>
    </cfRule>
    <cfRule type="expression" dxfId="926" priority="401" stopIfTrue="1">
      <formula>IF(Y15&gt;$B$7,TRUE,FALSE)</formula>
    </cfRule>
    <cfRule type="expression" dxfId="925" priority="402" stopIfTrue="1">
      <formula>IF(Y15&gt;$B$6,TRUE,FALSE)</formula>
    </cfRule>
    <cfRule type="expression" dxfId="924" priority="403" stopIfTrue="1">
      <formula>IF(Y15&gt;$B$5,TRUE,FALSE)</formula>
    </cfRule>
    <cfRule type="expression" dxfId="923" priority="404" stopIfTrue="1">
      <formula>IF(I15&gt;$B$1,TRUE,FALSE)</formula>
    </cfRule>
    <cfRule type="expression" dxfId="922" priority="405" stopIfTrue="1">
      <formula>IF(I15&gt;$B$2,TRUE,FALSE)</formula>
    </cfRule>
    <cfRule type="expression" dxfId="921" priority="406" stopIfTrue="1">
      <formula>IF(I15&gt;$B$3,TRUE,FALSE)</formula>
    </cfRule>
  </conditionalFormatting>
  <conditionalFormatting sqref="Z15">
    <cfRule type="expression" dxfId="920" priority="393" stopIfTrue="1">
      <formula>IF((Z15&lt;=$B$5),TRUE,FALSE)</formula>
    </cfRule>
    <cfRule type="expression" dxfId="919" priority="394" stopIfTrue="1">
      <formula>IF(Z15&gt;$B$7,TRUE,FALSE)</formula>
    </cfRule>
    <cfRule type="expression" dxfId="918" priority="395" stopIfTrue="1">
      <formula>IF(Z15&gt;$B$6,TRUE,FALSE)</formula>
    </cfRule>
    <cfRule type="expression" dxfId="917" priority="396" stopIfTrue="1">
      <formula>IF(Z15&gt;$B$5,TRUE,FALSE)</formula>
    </cfRule>
    <cfRule type="expression" dxfId="916" priority="397" stopIfTrue="1">
      <formula>IF(J15&gt;$B$1,TRUE,FALSE)</formula>
    </cfRule>
    <cfRule type="expression" dxfId="915" priority="398" stopIfTrue="1">
      <formula>IF(J15&gt;$B$2,TRUE,FALSE)</formula>
    </cfRule>
    <cfRule type="expression" dxfId="914" priority="399" stopIfTrue="1">
      <formula>IF(J15&gt;$B$3,TRUE,FALSE)</formula>
    </cfRule>
  </conditionalFormatting>
  <conditionalFormatting sqref="AA15">
    <cfRule type="expression" dxfId="913" priority="386" stopIfTrue="1">
      <formula>IF((AA15&lt;=$B$5),TRUE,FALSE)</formula>
    </cfRule>
    <cfRule type="expression" dxfId="912" priority="387" stopIfTrue="1">
      <formula>IF(AA15&gt;$B$7,TRUE,FALSE)</formula>
    </cfRule>
    <cfRule type="expression" dxfId="911" priority="388" stopIfTrue="1">
      <formula>IF(AA15&gt;$B$6,TRUE,FALSE)</formula>
    </cfRule>
    <cfRule type="expression" dxfId="910" priority="389" stopIfTrue="1">
      <formula>IF(AA15&gt;$B$5,TRUE,FALSE)</formula>
    </cfRule>
    <cfRule type="expression" dxfId="909" priority="390" stopIfTrue="1">
      <formula>IF(K15&gt;$B$1,TRUE,FALSE)</formula>
    </cfRule>
    <cfRule type="expression" dxfId="908" priority="391" stopIfTrue="1">
      <formula>IF(K15&gt;$B$2,TRUE,FALSE)</formula>
    </cfRule>
    <cfRule type="expression" dxfId="907" priority="392" stopIfTrue="1">
      <formula>IF(K15&gt;$B$3,TRUE,FALSE)</formula>
    </cfRule>
  </conditionalFormatting>
  <conditionalFormatting sqref="AB15">
    <cfRule type="expression" dxfId="906" priority="379" stopIfTrue="1">
      <formula>IF((AB15&lt;=$B$5),TRUE,FALSE)</formula>
    </cfRule>
    <cfRule type="expression" dxfId="905" priority="380" stopIfTrue="1">
      <formula>IF(AB15&gt;$B$7,TRUE,FALSE)</formula>
    </cfRule>
    <cfRule type="expression" dxfId="904" priority="381" stopIfTrue="1">
      <formula>IF(AB15&gt;$B$6,TRUE,FALSE)</formula>
    </cfRule>
    <cfRule type="expression" dxfId="903" priority="382" stopIfTrue="1">
      <formula>IF(AB15&gt;$B$5,TRUE,FALSE)</formula>
    </cfRule>
    <cfRule type="expression" dxfId="902" priority="383" stopIfTrue="1">
      <formula>IF(L15&gt;$B$1,TRUE,FALSE)</formula>
    </cfRule>
    <cfRule type="expression" dxfId="901" priority="384" stopIfTrue="1">
      <formula>IF(L15&gt;$B$2,TRUE,FALSE)</formula>
    </cfRule>
    <cfRule type="expression" dxfId="900" priority="385" stopIfTrue="1">
      <formula>IF(L15&gt;$B$3,TRUE,FALSE)</formula>
    </cfRule>
  </conditionalFormatting>
  <conditionalFormatting sqref="Y16:Y18">
    <cfRule type="expression" dxfId="899" priority="372" stopIfTrue="1">
      <formula>IF((Y16&lt;=$B$5),TRUE,FALSE)</formula>
    </cfRule>
    <cfRule type="expression" dxfId="898" priority="373" stopIfTrue="1">
      <formula>IF(Y16&gt;$B$7,TRUE,FALSE)</formula>
    </cfRule>
    <cfRule type="expression" dxfId="897" priority="374" stopIfTrue="1">
      <formula>IF(Y16&gt;$B$6,TRUE,FALSE)</formula>
    </cfRule>
    <cfRule type="expression" dxfId="896" priority="375" stopIfTrue="1">
      <formula>IF(Y16&gt;$B$5,TRUE,FALSE)</formula>
    </cfRule>
    <cfRule type="expression" dxfId="895" priority="376" stopIfTrue="1">
      <formula>IF(I16&gt;$B$1,TRUE,FALSE)</formula>
    </cfRule>
    <cfRule type="expression" dxfId="894" priority="377" stopIfTrue="1">
      <formula>IF(I16&gt;$B$2,TRUE,FALSE)</formula>
    </cfRule>
    <cfRule type="expression" dxfId="893" priority="378" stopIfTrue="1">
      <formula>IF(I16&gt;$B$3,TRUE,FALSE)</formula>
    </cfRule>
  </conditionalFormatting>
  <conditionalFormatting sqref="Z16:Z18">
    <cfRule type="expression" dxfId="892" priority="365" stopIfTrue="1">
      <formula>IF((Z16&lt;=$B$5),TRUE,FALSE)</formula>
    </cfRule>
    <cfRule type="expression" dxfId="891" priority="366" stopIfTrue="1">
      <formula>IF(Z16&gt;$B$7,TRUE,FALSE)</formula>
    </cfRule>
    <cfRule type="expression" dxfId="890" priority="367" stopIfTrue="1">
      <formula>IF(Z16&gt;$B$6,TRUE,FALSE)</formula>
    </cfRule>
    <cfRule type="expression" dxfId="889" priority="368" stopIfTrue="1">
      <formula>IF(Z16&gt;$B$5,TRUE,FALSE)</formula>
    </cfRule>
    <cfRule type="expression" dxfId="888" priority="369" stopIfTrue="1">
      <formula>IF(J16&gt;$B$1,TRUE,FALSE)</formula>
    </cfRule>
    <cfRule type="expression" dxfId="887" priority="370" stopIfTrue="1">
      <formula>IF(J16&gt;$B$2,TRUE,FALSE)</formula>
    </cfRule>
    <cfRule type="expression" dxfId="886" priority="371" stopIfTrue="1">
      <formula>IF(J16&gt;$B$3,TRUE,FALSE)</formula>
    </cfRule>
  </conditionalFormatting>
  <conditionalFormatting sqref="AA16:AA18">
    <cfRule type="expression" dxfId="885" priority="358" stopIfTrue="1">
      <formula>IF((AA16&lt;=$B$5),TRUE,FALSE)</formula>
    </cfRule>
    <cfRule type="expression" dxfId="884" priority="359" stopIfTrue="1">
      <formula>IF(AA16&gt;$B$7,TRUE,FALSE)</formula>
    </cfRule>
    <cfRule type="expression" dxfId="883" priority="360" stopIfTrue="1">
      <formula>IF(AA16&gt;$B$6,TRUE,FALSE)</formula>
    </cfRule>
    <cfRule type="expression" dxfId="882" priority="361" stopIfTrue="1">
      <formula>IF(AA16&gt;$B$5,TRUE,FALSE)</formula>
    </cfRule>
    <cfRule type="expression" dxfId="881" priority="362" stopIfTrue="1">
      <formula>IF(K16&gt;$B$1,TRUE,FALSE)</formula>
    </cfRule>
    <cfRule type="expression" dxfId="880" priority="363" stopIfTrue="1">
      <formula>IF(K16&gt;$B$2,TRUE,FALSE)</formula>
    </cfRule>
    <cfRule type="expression" dxfId="879" priority="364" stopIfTrue="1">
      <formula>IF(K16&gt;$B$3,TRUE,FALSE)</formula>
    </cfRule>
  </conditionalFormatting>
  <conditionalFormatting sqref="AB16:AB18">
    <cfRule type="expression" dxfId="878" priority="351" stopIfTrue="1">
      <formula>IF((AB16&lt;=$B$5),TRUE,FALSE)</formula>
    </cfRule>
    <cfRule type="expression" dxfId="877" priority="352" stopIfTrue="1">
      <formula>IF(AB16&gt;$B$7,TRUE,FALSE)</formula>
    </cfRule>
    <cfRule type="expression" dxfId="876" priority="353" stopIfTrue="1">
      <formula>IF(AB16&gt;$B$6,TRUE,FALSE)</formula>
    </cfRule>
    <cfRule type="expression" dxfId="875" priority="354" stopIfTrue="1">
      <formula>IF(AB16&gt;$B$5,TRUE,FALSE)</formula>
    </cfRule>
    <cfRule type="expression" dxfId="874" priority="355" stopIfTrue="1">
      <formula>IF(L16&gt;$B$1,TRUE,FALSE)</formula>
    </cfRule>
    <cfRule type="expression" dxfId="873" priority="356" stopIfTrue="1">
      <formula>IF(L16&gt;$B$2,TRUE,FALSE)</formula>
    </cfRule>
    <cfRule type="expression" dxfId="872" priority="357" stopIfTrue="1">
      <formula>IF(L16&gt;$B$3,TRUE,FALSE)</formula>
    </cfRule>
  </conditionalFormatting>
  <conditionalFormatting sqref="Y19">
    <cfRule type="expression" dxfId="871" priority="344" stopIfTrue="1">
      <formula>IF((Y19&lt;=$B$5),TRUE,FALSE)</formula>
    </cfRule>
    <cfRule type="expression" dxfId="870" priority="345" stopIfTrue="1">
      <formula>IF(Y19&gt;$B$7,TRUE,FALSE)</formula>
    </cfRule>
    <cfRule type="expression" dxfId="869" priority="346" stopIfTrue="1">
      <formula>IF(Y19&gt;$B$6,TRUE,FALSE)</formula>
    </cfRule>
    <cfRule type="expression" dxfId="868" priority="347" stopIfTrue="1">
      <formula>IF(Y19&gt;$B$5,TRUE,FALSE)</formula>
    </cfRule>
    <cfRule type="expression" dxfId="867" priority="348" stopIfTrue="1">
      <formula>IF(I19&gt;$B$1,TRUE,FALSE)</formula>
    </cfRule>
    <cfRule type="expression" dxfId="866" priority="349" stopIfTrue="1">
      <formula>IF(I19&gt;$B$2,TRUE,FALSE)</formula>
    </cfRule>
    <cfRule type="expression" dxfId="865" priority="350" stopIfTrue="1">
      <formula>IF(I19&gt;$B$3,TRUE,FALSE)</formula>
    </cfRule>
  </conditionalFormatting>
  <conditionalFormatting sqref="Z19">
    <cfRule type="expression" dxfId="864" priority="337" stopIfTrue="1">
      <formula>IF((Z19&lt;=$B$5),TRUE,FALSE)</formula>
    </cfRule>
    <cfRule type="expression" dxfId="863" priority="338" stopIfTrue="1">
      <formula>IF(Z19&gt;$B$7,TRUE,FALSE)</formula>
    </cfRule>
    <cfRule type="expression" dxfId="862" priority="339" stopIfTrue="1">
      <formula>IF(Z19&gt;$B$6,TRUE,FALSE)</formula>
    </cfRule>
    <cfRule type="expression" dxfId="861" priority="340" stopIfTrue="1">
      <formula>IF(Z19&gt;$B$5,TRUE,FALSE)</formula>
    </cfRule>
    <cfRule type="expression" dxfId="860" priority="341" stopIfTrue="1">
      <formula>IF(J19&gt;$B$1,TRUE,FALSE)</formula>
    </cfRule>
    <cfRule type="expression" dxfId="859" priority="342" stopIfTrue="1">
      <formula>IF(J19&gt;$B$2,TRUE,FALSE)</formula>
    </cfRule>
    <cfRule type="expression" dxfId="858" priority="343" stopIfTrue="1">
      <formula>IF(J19&gt;$B$3,TRUE,FALSE)</formula>
    </cfRule>
  </conditionalFormatting>
  <conditionalFormatting sqref="AA19">
    <cfRule type="expression" dxfId="857" priority="330" stopIfTrue="1">
      <formula>IF((AA19&lt;=$B$5),TRUE,FALSE)</formula>
    </cfRule>
    <cfRule type="expression" dxfId="856" priority="331" stopIfTrue="1">
      <formula>IF(AA19&gt;$B$7,TRUE,FALSE)</formula>
    </cfRule>
    <cfRule type="expression" dxfId="855" priority="332" stopIfTrue="1">
      <formula>IF(AA19&gt;$B$6,TRUE,FALSE)</formula>
    </cfRule>
    <cfRule type="expression" dxfId="854" priority="333" stopIfTrue="1">
      <formula>IF(AA19&gt;$B$5,TRUE,FALSE)</formula>
    </cfRule>
    <cfRule type="expression" dxfId="853" priority="334" stopIfTrue="1">
      <formula>IF(K19&gt;$B$1,TRUE,FALSE)</formula>
    </cfRule>
    <cfRule type="expression" dxfId="852" priority="335" stopIfTrue="1">
      <formula>IF(K19&gt;$B$2,TRUE,FALSE)</formula>
    </cfRule>
    <cfRule type="expression" dxfId="851" priority="336" stopIfTrue="1">
      <formula>IF(K19&gt;$B$3,TRUE,FALSE)</formula>
    </cfRule>
  </conditionalFormatting>
  <conditionalFormatting sqref="AB19">
    <cfRule type="expression" dxfId="850" priority="323" stopIfTrue="1">
      <formula>IF((AB19&lt;=$B$5),TRUE,FALSE)</formula>
    </cfRule>
    <cfRule type="expression" dxfId="849" priority="324" stopIfTrue="1">
      <formula>IF(AB19&gt;$B$7,TRUE,FALSE)</formula>
    </cfRule>
    <cfRule type="expression" dxfId="848" priority="325" stopIfTrue="1">
      <formula>IF(AB19&gt;$B$6,TRUE,FALSE)</formula>
    </cfRule>
    <cfRule type="expression" dxfId="847" priority="326" stopIfTrue="1">
      <formula>IF(AB19&gt;$B$5,TRUE,FALSE)</formula>
    </cfRule>
    <cfRule type="expression" dxfId="846" priority="327" stopIfTrue="1">
      <formula>IF(L19&gt;$B$1,TRUE,FALSE)</formula>
    </cfRule>
    <cfRule type="expression" dxfId="845" priority="328" stopIfTrue="1">
      <formula>IF(L19&gt;$B$2,TRUE,FALSE)</formula>
    </cfRule>
    <cfRule type="expression" dxfId="844" priority="329" stopIfTrue="1">
      <formula>IF(L19&gt;$B$3,TRUE,FALSE)</formula>
    </cfRule>
  </conditionalFormatting>
  <conditionalFormatting sqref="Y21">
    <cfRule type="expression" dxfId="843" priority="316" stopIfTrue="1">
      <formula>IF((Y21&lt;=$B$5),TRUE,FALSE)</formula>
    </cfRule>
    <cfRule type="expression" dxfId="842" priority="317" stopIfTrue="1">
      <formula>IF(Y21&gt;$B$7,TRUE,FALSE)</formula>
    </cfRule>
    <cfRule type="expression" dxfId="841" priority="318" stopIfTrue="1">
      <formula>IF(Y21&gt;$B$6,TRUE,FALSE)</formula>
    </cfRule>
    <cfRule type="expression" dxfId="840" priority="319" stopIfTrue="1">
      <formula>IF(Y21&gt;$B$5,TRUE,FALSE)</formula>
    </cfRule>
    <cfRule type="expression" dxfId="839" priority="320" stopIfTrue="1">
      <formula>IF(I21&gt;$B$1,TRUE,FALSE)</formula>
    </cfRule>
    <cfRule type="expression" dxfId="838" priority="321" stopIfTrue="1">
      <formula>IF(I21&gt;$B$2,TRUE,FALSE)</formula>
    </cfRule>
    <cfRule type="expression" dxfId="837" priority="322" stopIfTrue="1">
      <formula>IF(I21&gt;$B$3,TRUE,FALSE)</formula>
    </cfRule>
  </conditionalFormatting>
  <conditionalFormatting sqref="Z21">
    <cfRule type="expression" dxfId="836" priority="309" stopIfTrue="1">
      <formula>IF((Z21&lt;=$B$5),TRUE,FALSE)</formula>
    </cfRule>
    <cfRule type="expression" dxfId="835" priority="310" stopIfTrue="1">
      <formula>IF(Z21&gt;$B$7,TRUE,FALSE)</formula>
    </cfRule>
    <cfRule type="expression" dxfId="834" priority="311" stopIfTrue="1">
      <formula>IF(Z21&gt;$B$6,TRUE,FALSE)</formula>
    </cfRule>
    <cfRule type="expression" dxfId="833" priority="312" stopIfTrue="1">
      <formula>IF(Z21&gt;$B$5,TRUE,FALSE)</formula>
    </cfRule>
    <cfRule type="expression" dxfId="832" priority="313" stopIfTrue="1">
      <formula>IF(J21&gt;$B$1,TRUE,FALSE)</formula>
    </cfRule>
    <cfRule type="expression" dxfId="831" priority="314" stopIfTrue="1">
      <formula>IF(J21&gt;$B$2,TRUE,FALSE)</formula>
    </cfRule>
    <cfRule type="expression" dxfId="830" priority="315" stopIfTrue="1">
      <formula>IF(J21&gt;$B$3,TRUE,FALSE)</formula>
    </cfRule>
  </conditionalFormatting>
  <conditionalFormatting sqref="AA21">
    <cfRule type="expression" dxfId="829" priority="302" stopIfTrue="1">
      <formula>IF((AA21&lt;=$B$5),TRUE,FALSE)</formula>
    </cfRule>
    <cfRule type="expression" dxfId="828" priority="303" stopIfTrue="1">
      <formula>IF(AA21&gt;$B$7,TRUE,FALSE)</formula>
    </cfRule>
    <cfRule type="expression" dxfId="827" priority="304" stopIfTrue="1">
      <formula>IF(AA21&gt;$B$6,TRUE,FALSE)</formula>
    </cfRule>
    <cfRule type="expression" dxfId="826" priority="305" stopIfTrue="1">
      <formula>IF(AA21&gt;$B$5,TRUE,FALSE)</formula>
    </cfRule>
    <cfRule type="expression" dxfId="825" priority="306" stopIfTrue="1">
      <formula>IF(K21&gt;$B$1,TRUE,FALSE)</formula>
    </cfRule>
    <cfRule type="expression" dxfId="824" priority="307" stopIfTrue="1">
      <formula>IF(K21&gt;$B$2,TRUE,FALSE)</formula>
    </cfRule>
    <cfRule type="expression" dxfId="823" priority="308" stopIfTrue="1">
      <formula>IF(K21&gt;$B$3,TRUE,FALSE)</formula>
    </cfRule>
  </conditionalFormatting>
  <conditionalFormatting sqref="AB21">
    <cfRule type="expression" dxfId="822" priority="295" stopIfTrue="1">
      <formula>IF((AB21&lt;=$B$5),TRUE,FALSE)</formula>
    </cfRule>
    <cfRule type="expression" dxfId="821" priority="296" stopIfTrue="1">
      <formula>IF(AB21&gt;$B$7,TRUE,FALSE)</formula>
    </cfRule>
    <cfRule type="expression" dxfId="820" priority="297" stopIfTrue="1">
      <formula>IF(AB21&gt;$B$6,TRUE,FALSE)</formula>
    </cfRule>
    <cfRule type="expression" dxfId="819" priority="298" stopIfTrue="1">
      <formula>IF(AB21&gt;$B$5,TRUE,FALSE)</formula>
    </cfRule>
    <cfRule type="expression" dxfId="818" priority="299" stopIfTrue="1">
      <formula>IF(L21&gt;$B$1,TRUE,FALSE)</formula>
    </cfRule>
    <cfRule type="expression" dxfId="817" priority="300" stopIfTrue="1">
      <formula>IF(L21&gt;$B$2,TRUE,FALSE)</formula>
    </cfRule>
    <cfRule type="expression" dxfId="816" priority="301" stopIfTrue="1">
      <formula>IF(L21&gt;$B$3,TRUE,FALSE)</formula>
    </cfRule>
  </conditionalFormatting>
  <conditionalFormatting sqref="Y23 Y25">
    <cfRule type="expression" dxfId="815" priority="288" stopIfTrue="1">
      <formula>IF((Y23&lt;=$B$5),TRUE,FALSE)</formula>
    </cfRule>
    <cfRule type="expression" dxfId="814" priority="289" stopIfTrue="1">
      <formula>IF(Y23&gt;$B$7,TRUE,FALSE)</formula>
    </cfRule>
    <cfRule type="expression" dxfId="813" priority="290" stopIfTrue="1">
      <formula>IF(Y23&gt;$B$6,TRUE,FALSE)</formula>
    </cfRule>
    <cfRule type="expression" dxfId="812" priority="291" stopIfTrue="1">
      <formula>IF(Y23&gt;$B$5,TRUE,FALSE)</formula>
    </cfRule>
    <cfRule type="expression" dxfId="811" priority="292" stopIfTrue="1">
      <formula>IF(I23&gt;$B$1,TRUE,FALSE)</formula>
    </cfRule>
    <cfRule type="expression" dxfId="810" priority="293" stopIfTrue="1">
      <formula>IF(I23&gt;$B$2,TRUE,FALSE)</formula>
    </cfRule>
    <cfRule type="expression" dxfId="809" priority="294" stopIfTrue="1">
      <formula>IF(I23&gt;$B$3,TRUE,FALSE)</formula>
    </cfRule>
  </conditionalFormatting>
  <conditionalFormatting sqref="Z23 Z25">
    <cfRule type="expression" dxfId="808" priority="281" stopIfTrue="1">
      <formula>IF((Z23&lt;=$B$5),TRUE,FALSE)</formula>
    </cfRule>
    <cfRule type="expression" dxfId="807" priority="282" stopIfTrue="1">
      <formula>IF(Z23&gt;$B$7,TRUE,FALSE)</formula>
    </cfRule>
    <cfRule type="expression" dxfId="806" priority="283" stopIfTrue="1">
      <formula>IF(Z23&gt;$B$6,TRUE,FALSE)</formula>
    </cfRule>
    <cfRule type="expression" dxfId="805" priority="284" stopIfTrue="1">
      <formula>IF(Z23&gt;$B$5,TRUE,FALSE)</formula>
    </cfRule>
    <cfRule type="expression" dxfId="804" priority="285" stopIfTrue="1">
      <formula>IF(J23&gt;$B$1,TRUE,FALSE)</formula>
    </cfRule>
    <cfRule type="expression" dxfId="803" priority="286" stopIfTrue="1">
      <formula>IF(J23&gt;$B$2,TRUE,FALSE)</formula>
    </cfRule>
    <cfRule type="expression" dxfId="802" priority="287" stopIfTrue="1">
      <formula>IF(J23&gt;$B$3,TRUE,FALSE)</formula>
    </cfRule>
  </conditionalFormatting>
  <conditionalFormatting sqref="AA23 AA25">
    <cfRule type="expression" dxfId="801" priority="274" stopIfTrue="1">
      <formula>IF((AA23&lt;=$B$5),TRUE,FALSE)</formula>
    </cfRule>
    <cfRule type="expression" dxfId="800" priority="275" stopIfTrue="1">
      <formula>IF(AA23&gt;$B$7,TRUE,FALSE)</formula>
    </cfRule>
    <cfRule type="expression" dxfId="799" priority="276" stopIfTrue="1">
      <formula>IF(AA23&gt;$B$6,TRUE,FALSE)</formula>
    </cfRule>
    <cfRule type="expression" dxfId="798" priority="277" stopIfTrue="1">
      <formula>IF(AA23&gt;$B$5,TRUE,FALSE)</formula>
    </cfRule>
    <cfRule type="expression" dxfId="797" priority="278" stopIfTrue="1">
      <formula>IF(K23&gt;$B$1,TRUE,FALSE)</formula>
    </cfRule>
    <cfRule type="expression" dxfId="796" priority="279" stopIfTrue="1">
      <formula>IF(K23&gt;$B$2,TRUE,FALSE)</formula>
    </cfRule>
    <cfRule type="expression" dxfId="795" priority="280" stopIfTrue="1">
      <formula>IF(K23&gt;$B$3,TRUE,FALSE)</formula>
    </cfRule>
  </conditionalFormatting>
  <conditionalFormatting sqref="AB23 AB25">
    <cfRule type="expression" dxfId="794" priority="267" stopIfTrue="1">
      <formula>IF((AB23&lt;=$B$5),TRUE,FALSE)</formula>
    </cfRule>
    <cfRule type="expression" dxfId="793" priority="268" stopIfTrue="1">
      <formula>IF(AB23&gt;$B$7,TRUE,FALSE)</formula>
    </cfRule>
    <cfRule type="expression" dxfId="792" priority="269" stopIfTrue="1">
      <formula>IF(AB23&gt;$B$6,TRUE,FALSE)</formula>
    </cfRule>
    <cfRule type="expression" dxfId="791" priority="270" stopIfTrue="1">
      <formula>IF(AB23&gt;$B$5,TRUE,FALSE)</formula>
    </cfRule>
    <cfRule type="expression" dxfId="790" priority="271" stopIfTrue="1">
      <formula>IF(L23&gt;$B$1,TRUE,FALSE)</formula>
    </cfRule>
    <cfRule type="expression" dxfId="789" priority="272" stopIfTrue="1">
      <formula>IF(L23&gt;$B$2,TRUE,FALSE)</formula>
    </cfRule>
    <cfRule type="expression" dxfId="788" priority="273" stopIfTrue="1">
      <formula>IF(L23&gt;$B$3,TRUE,FALSE)</formula>
    </cfRule>
  </conditionalFormatting>
  <conditionalFormatting sqref="Y24">
    <cfRule type="expression" dxfId="787" priority="260" stopIfTrue="1">
      <formula>IF((Y24&lt;=$B$5),TRUE,FALSE)</formula>
    </cfRule>
    <cfRule type="expression" dxfId="786" priority="261" stopIfTrue="1">
      <formula>IF(Y24&gt;$B$7,TRUE,FALSE)</formula>
    </cfRule>
    <cfRule type="expression" dxfId="785" priority="262" stopIfTrue="1">
      <formula>IF(Y24&gt;$B$6,TRUE,FALSE)</formula>
    </cfRule>
    <cfRule type="expression" dxfId="784" priority="263" stopIfTrue="1">
      <formula>IF(Y24&gt;$B$5,TRUE,FALSE)</formula>
    </cfRule>
    <cfRule type="expression" dxfId="783" priority="264" stopIfTrue="1">
      <formula>IF(I24&gt;$B$1,TRUE,FALSE)</formula>
    </cfRule>
    <cfRule type="expression" dxfId="782" priority="265" stopIfTrue="1">
      <formula>IF(I24&gt;$B$2,TRUE,FALSE)</formula>
    </cfRule>
    <cfRule type="expression" dxfId="781" priority="266" stopIfTrue="1">
      <formula>IF(I24&gt;$B$3,TRUE,FALSE)</formula>
    </cfRule>
  </conditionalFormatting>
  <conditionalFormatting sqref="Z24">
    <cfRule type="expression" dxfId="780" priority="253" stopIfTrue="1">
      <formula>IF((Z24&lt;=$B$5),TRUE,FALSE)</formula>
    </cfRule>
    <cfRule type="expression" dxfId="779" priority="254" stopIfTrue="1">
      <formula>IF(Z24&gt;$B$7,TRUE,FALSE)</formula>
    </cfRule>
    <cfRule type="expression" dxfId="778" priority="255" stopIfTrue="1">
      <formula>IF(Z24&gt;$B$6,TRUE,FALSE)</formula>
    </cfRule>
    <cfRule type="expression" dxfId="777" priority="256" stopIfTrue="1">
      <formula>IF(Z24&gt;$B$5,TRUE,FALSE)</formula>
    </cfRule>
    <cfRule type="expression" dxfId="776" priority="257" stopIfTrue="1">
      <formula>IF(J24&gt;$B$1,TRUE,FALSE)</formula>
    </cfRule>
    <cfRule type="expression" dxfId="775" priority="258" stopIfTrue="1">
      <formula>IF(J24&gt;$B$2,TRUE,FALSE)</formula>
    </cfRule>
    <cfRule type="expression" dxfId="774" priority="259" stopIfTrue="1">
      <formula>IF(J24&gt;$B$3,TRUE,FALSE)</formula>
    </cfRule>
  </conditionalFormatting>
  <conditionalFormatting sqref="AA24">
    <cfRule type="expression" dxfId="773" priority="246" stopIfTrue="1">
      <formula>IF((AA24&lt;=$B$5),TRUE,FALSE)</formula>
    </cfRule>
    <cfRule type="expression" dxfId="772" priority="247" stopIfTrue="1">
      <formula>IF(AA24&gt;$B$7,TRUE,FALSE)</formula>
    </cfRule>
    <cfRule type="expression" dxfId="771" priority="248" stopIfTrue="1">
      <formula>IF(AA24&gt;$B$6,TRUE,FALSE)</formula>
    </cfRule>
    <cfRule type="expression" dxfId="770" priority="249" stopIfTrue="1">
      <formula>IF(AA24&gt;$B$5,TRUE,FALSE)</formula>
    </cfRule>
    <cfRule type="expression" dxfId="769" priority="250" stopIfTrue="1">
      <formula>IF(K24&gt;$B$1,TRUE,FALSE)</formula>
    </cfRule>
    <cfRule type="expression" dxfId="768" priority="251" stopIfTrue="1">
      <formula>IF(K24&gt;$B$2,TRUE,FALSE)</formula>
    </cfRule>
    <cfRule type="expression" dxfId="767" priority="252" stopIfTrue="1">
      <formula>IF(K24&gt;$B$3,TRUE,FALSE)</formula>
    </cfRule>
  </conditionalFormatting>
  <conditionalFormatting sqref="AB24">
    <cfRule type="expression" dxfId="766" priority="239" stopIfTrue="1">
      <formula>IF((AB24&lt;=$B$5),TRUE,FALSE)</formula>
    </cfRule>
    <cfRule type="expression" dxfId="765" priority="240" stopIfTrue="1">
      <formula>IF(AB24&gt;$B$7,TRUE,FALSE)</formula>
    </cfRule>
    <cfRule type="expression" dxfId="764" priority="241" stopIfTrue="1">
      <formula>IF(AB24&gt;$B$6,TRUE,FALSE)</formula>
    </cfRule>
    <cfRule type="expression" dxfId="763" priority="242" stopIfTrue="1">
      <formula>IF(AB24&gt;$B$5,TRUE,FALSE)</formula>
    </cfRule>
    <cfRule type="expression" dxfId="762" priority="243" stopIfTrue="1">
      <formula>IF(L24&gt;$B$1,TRUE,FALSE)</formula>
    </cfRule>
    <cfRule type="expression" dxfId="761" priority="244" stopIfTrue="1">
      <formula>IF(L24&gt;$B$2,TRUE,FALSE)</formula>
    </cfRule>
    <cfRule type="expression" dxfId="760" priority="245" stopIfTrue="1">
      <formula>IF(L24&gt;$B$3,TRUE,FALSE)</formula>
    </cfRule>
  </conditionalFormatting>
  <conditionalFormatting sqref="AF14 AF22 AF20">
    <cfRule type="expression" dxfId="759" priority="232" stopIfTrue="1">
      <formula>IF((AF14&lt;=$B$5),TRUE,FALSE)</formula>
    </cfRule>
    <cfRule type="expression" dxfId="758" priority="233" stopIfTrue="1">
      <formula>IF(AF14&gt;$B$7,TRUE,FALSE)</formula>
    </cfRule>
    <cfRule type="expression" dxfId="757" priority="234" stopIfTrue="1">
      <formula>IF(AF14&gt;$B$6,TRUE,FALSE)</formula>
    </cfRule>
    <cfRule type="expression" dxfId="756" priority="235" stopIfTrue="1">
      <formula>IF(AF14&gt;$B$5,TRUE,FALSE)</formula>
    </cfRule>
    <cfRule type="expression" dxfId="755" priority="236" stopIfTrue="1">
      <formula>IF(P14&gt;$B$1,TRUE,FALSE)</formula>
    </cfRule>
    <cfRule type="expression" dxfId="754" priority="237" stopIfTrue="1">
      <formula>IF(P14&gt;$B$2,TRUE,FALSE)</formula>
    </cfRule>
    <cfRule type="expression" dxfId="753" priority="238" stopIfTrue="1">
      <formula>IF(P14&gt;$B$3,TRUE,FALSE)</formula>
    </cfRule>
  </conditionalFormatting>
  <conditionalFormatting sqref="AG14 AG22 AG20">
    <cfRule type="expression" dxfId="752" priority="225" stopIfTrue="1">
      <formula>IF((AG14&lt;=$B$5),TRUE,FALSE)</formula>
    </cfRule>
    <cfRule type="expression" dxfId="751" priority="226" stopIfTrue="1">
      <formula>IF(AG14&gt;$B$7,TRUE,FALSE)</formula>
    </cfRule>
    <cfRule type="expression" dxfId="750" priority="227" stopIfTrue="1">
      <formula>IF(AG14&gt;$B$6,TRUE,FALSE)</formula>
    </cfRule>
    <cfRule type="expression" dxfId="749" priority="228" stopIfTrue="1">
      <formula>IF(AG14&gt;$B$5,TRUE,FALSE)</formula>
    </cfRule>
    <cfRule type="expression" dxfId="748" priority="229" stopIfTrue="1">
      <formula>IF(Q14&gt;$B$1,TRUE,FALSE)</formula>
    </cfRule>
    <cfRule type="expression" dxfId="747" priority="230" stopIfTrue="1">
      <formula>IF(Q14&gt;$B$2,TRUE,FALSE)</formula>
    </cfRule>
    <cfRule type="expression" dxfId="746" priority="231" stopIfTrue="1">
      <formula>IF(Q14&gt;$B$3,TRUE,FALSE)</formula>
    </cfRule>
  </conditionalFormatting>
  <conditionalFormatting sqref="AF10:AF12">
    <cfRule type="expression" dxfId="745" priority="218" stopIfTrue="1">
      <formula>IF((AF10&lt;=$B$5),TRUE,FALSE)</formula>
    </cfRule>
    <cfRule type="expression" dxfId="744" priority="219" stopIfTrue="1">
      <formula>IF(AF10&gt;$B$7,TRUE,FALSE)</formula>
    </cfRule>
    <cfRule type="expression" dxfId="743" priority="220" stopIfTrue="1">
      <formula>IF(AF10&gt;$B$6,TRUE,FALSE)</formula>
    </cfRule>
    <cfRule type="expression" dxfId="742" priority="221" stopIfTrue="1">
      <formula>IF(AF10&gt;$B$5,TRUE,FALSE)</formula>
    </cfRule>
    <cfRule type="expression" dxfId="741" priority="222" stopIfTrue="1">
      <formula>IF(P10&gt;$B$1,TRUE,FALSE)</formula>
    </cfRule>
    <cfRule type="expression" dxfId="740" priority="223" stopIfTrue="1">
      <formula>IF(P10&gt;$B$2,TRUE,FALSE)</formula>
    </cfRule>
    <cfRule type="expression" dxfId="739" priority="224" stopIfTrue="1">
      <formula>IF(P10&gt;$B$3,TRUE,FALSE)</formula>
    </cfRule>
  </conditionalFormatting>
  <conditionalFormatting sqref="AG10:AG12">
    <cfRule type="expression" dxfId="738" priority="211" stopIfTrue="1">
      <formula>IF((AG10&lt;=$B$5),TRUE,FALSE)</formula>
    </cfRule>
    <cfRule type="expression" dxfId="737" priority="212" stopIfTrue="1">
      <formula>IF(AG10&gt;$B$7,TRUE,FALSE)</formula>
    </cfRule>
    <cfRule type="expression" dxfId="736" priority="213" stopIfTrue="1">
      <formula>IF(AG10&gt;$B$6,TRUE,FALSE)</formula>
    </cfRule>
    <cfRule type="expression" dxfId="735" priority="214" stopIfTrue="1">
      <formula>IF(AG10&gt;$B$5,TRUE,FALSE)</formula>
    </cfRule>
    <cfRule type="expression" dxfId="734" priority="215" stopIfTrue="1">
      <formula>IF(Q10&gt;$B$1,TRUE,FALSE)</formula>
    </cfRule>
    <cfRule type="expression" dxfId="733" priority="216" stopIfTrue="1">
      <formula>IF(Q10&gt;$B$2,TRUE,FALSE)</formula>
    </cfRule>
    <cfRule type="expression" dxfId="732" priority="217" stopIfTrue="1">
      <formula>IF(Q10&gt;$B$3,TRUE,FALSE)</formula>
    </cfRule>
  </conditionalFormatting>
  <conditionalFormatting sqref="AH10:AH12 AH14 AH22 AH20">
    <cfRule type="expression" dxfId="731" priority="204" stopIfTrue="1">
      <formula>IF((AH10&lt;=$B$5),TRUE,FALSE)</formula>
    </cfRule>
    <cfRule type="expression" dxfId="730" priority="205" stopIfTrue="1">
      <formula>IF(AH10&gt;$B$7,TRUE,FALSE)</formula>
    </cfRule>
    <cfRule type="expression" dxfId="729" priority="206" stopIfTrue="1">
      <formula>IF(AH10&gt;$B$6,TRUE,FALSE)</formula>
    </cfRule>
    <cfRule type="expression" dxfId="728" priority="207" stopIfTrue="1">
      <formula>IF(AH10&gt;$B$5,TRUE,FALSE)</formula>
    </cfRule>
    <cfRule type="expression" dxfId="727" priority="208" stopIfTrue="1">
      <formula>IF(R10&gt;$B$1,TRUE,FALSE)</formula>
    </cfRule>
    <cfRule type="expression" dxfId="726" priority="209" stopIfTrue="1">
      <formula>IF(R10&gt;$B$2,TRUE,FALSE)</formula>
    </cfRule>
    <cfRule type="expression" dxfId="725" priority="210" stopIfTrue="1">
      <formula>IF(R10&gt;$B$3,TRUE,FALSE)</formula>
    </cfRule>
  </conditionalFormatting>
  <conditionalFormatting sqref="AI10:AI12 AI14 AI22 AI20">
    <cfRule type="expression" dxfId="724" priority="197" stopIfTrue="1">
      <formula>IF((AI10&lt;=$B$5),TRUE,FALSE)</formula>
    </cfRule>
    <cfRule type="expression" dxfId="723" priority="198" stopIfTrue="1">
      <formula>IF(AI10&gt;$B$7,TRUE,FALSE)</formula>
    </cfRule>
    <cfRule type="expression" dxfId="722" priority="199" stopIfTrue="1">
      <formula>IF(AI10&gt;$B$6,TRUE,FALSE)</formula>
    </cfRule>
    <cfRule type="expression" dxfId="721" priority="200" stopIfTrue="1">
      <formula>IF(AI10&gt;$B$5,TRUE,FALSE)</formula>
    </cfRule>
    <cfRule type="expression" dxfId="720" priority="201" stopIfTrue="1">
      <formula>IF(S10&gt;$B$1,TRUE,FALSE)</formula>
    </cfRule>
    <cfRule type="expression" dxfId="719" priority="202" stopIfTrue="1">
      <formula>IF(S10&gt;$B$2,TRUE,FALSE)</formula>
    </cfRule>
    <cfRule type="expression" dxfId="718" priority="203" stopIfTrue="1">
      <formula>IF(S10&gt;$B$3,TRUE,FALSE)</formula>
    </cfRule>
  </conditionalFormatting>
  <conditionalFormatting sqref="AF13">
    <cfRule type="expression" dxfId="717" priority="190" stopIfTrue="1">
      <formula>IF((AF13&lt;=$B$5),TRUE,FALSE)</formula>
    </cfRule>
    <cfRule type="expression" dxfId="716" priority="191" stopIfTrue="1">
      <formula>IF(AF13&gt;$B$7,TRUE,FALSE)</formula>
    </cfRule>
    <cfRule type="expression" dxfId="715" priority="192" stopIfTrue="1">
      <formula>IF(AF13&gt;$B$6,TRUE,FALSE)</formula>
    </cfRule>
    <cfRule type="expression" dxfId="714" priority="193" stopIfTrue="1">
      <formula>IF(AF13&gt;$B$5,TRUE,FALSE)</formula>
    </cfRule>
    <cfRule type="expression" dxfId="713" priority="194" stopIfTrue="1">
      <formula>IF(P13&gt;$B$1,TRUE,FALSE)</formula>
    </cfRule>
    <cfRule type="expression" dxfId="712" priority="195" stopIfTrue="1">
      <formula>IF(P13&gt;$B$2,TRUE,FALSE)</formula>
    </cfRule>
    <cfRule type="expression" dxfId="711" priority="196" stopIfTrue="1">
      <formula>IF(P13&gt;$B$3,TRUE,FALSE)</formula>
    </cfRule>
  </conditionalFormatting>
  <conditionalFormatting sqref="AG13">
    <cfRule type="expression" dxfId="710" priority="183" stopIfTrue="1">
      <formula>IF((AG13&lt;=$B$5),TRUE,FALSE)</formula>
    </cfRule>
    <cfRule type="expression" dxfId="709" priority="184" stopIfTrue="1">
      <formula>IF(AG13&gt;$B$7,TRUE,FALSE)</formula>
    </cfRule>
    <cfRule type="expression" dxfId="708" priority="185" stopIfTrue="1">
      <formula>IF(AG13&gt;$B$6,TRUE,FALSE)</formula>
    </cfRule>
    <cfRule type="expression" dxfId="707" priority="186" stopIfTrue="1">
      <formula>IF(AG13&gt;$B$5,TRUE,FALSE)</formula>
    </cfRule>
    <cfRule type="expression" dxfId="706" priority="187" stopIfTrue="1">
      <formula>IF(Q13&gt;$B$1,TRUE,FALSE)</formula>
    </cfRule>
    <cfRule type="expression" dxfId="705" priority="188" stopIfTrue="1">
      <formula>IF(Q13&gt;$B$2,TRUE,FALSE)</formula>
    </cfRule>
    <cfRule type="expression" dxfId="704" priority="189" stopIfTrue="1">
      <formula>IF(Q13&gt;$B$3,TRUE,FALSE)</formula>
    </cfRule>
  </conditionalFormatting>
  <conditionalFormatting sqref="AH13">
    <cfRule type="expression" dxfId="703" priority="176" stopIfTrue="1">
      <formula>IF((AH13&lt;=$B$5),TRUE,FALSE)</formula>
    </cfRule>
    <cfRule type="expression" dxfId="702" priority="177" stopIfTrue="1">
      <formula>IF(AH13&gt;$B$7,TRUE,FALSE)</formula>
    </cfRule>
    <cfRule type="expression" dxfId="701" priority="178" stopIfTrue="1">
      <formula>IF(AH13&gt;$B$6,TRUE,FALSE)</formula>
    </cfRule>
    <cfRule type="expression" dxfId="700" priority="179" stopIfTrue="1">
      <formula>IF(AH13&gt;$B$5,TRUE,FALSE)</formula>
    </cfRule>
    <cfRule type="expression" dxfId="699" priority="180" stopIfTrue="1">
      <formula>IF(R13&gt;$B$1,TRUE,FALSE)</formula>
    </cfRule>
    <cfRule type="expression" dxfId="698" priority="181" stopIfTrue="1">
      <formula>IF(R13&gt;$B$2,TRUE,FALSE)</formula>
    </cfRule>
    <cfRule type="expression" dxfId="697" priority="182" stopIfTrue="1">
      <formula>IF(R13&gt;$B$3,TRUE,FALSE)</formula>
    </cfRule>
  </conditionalFormatting>
  <conditionalFormatting sqref="AI13">
    <cfRule type="expression" dxfId="696" priority="169" stopIfTrue="1">
      <formula>IF((AI13&lt;=$B$5),TRUE,FALSE)</formula>
    </cfRule>
    <cfRule type="expression" dxfId="695" priority="170" stopIfTrue="1">
      <formula>IF(AI13&gt;$B$7,TRUE,FALSE)</formula>
    </cfRule>
    <cfRule type="expression" dxfId="694" priority="171" stopIfTrue="1">
      <formula>IF(AI13&gt;$B$6,TRUE,FALSE)</formula>
    </cfRule>
    <cfRule type="expression" dxfId="693" priority="172" stopIfTrue="1">
      <formula>IF(AI13&gt;$B$5,TRUE,FALSE)</formula>
    </cfRule>
    <cfRule type="expression" dxfId="692" priority="173" stopIfTrue="1">
      <formula>IF(S13&gt;$B$1,TRUE,FALSE)</formula>
    </cfRule>
    <cfRule type="expression" dxfId="691" priority="174" stopIfTrue="1">
      <formula>IF(S13&gt;$B$2,TRUE,FALSE)</formula>
    </cfRule>
    <cfRule type="expression" dxfId="690" priority="175" stopIfTrue="1">
      <formula>IF(S13&gt;$B$3,TRUE,FALSE)</formula>
    </cfRule>
  </conditionalFormatting>
  <conditionalFormatting sqref="AF15">
    <cfRule type="expression" dxfId="689" priority="162" stopIfTrue="1">
      <formula>IF((AF15&lt;=$B$5),TRUE,FALSE)</formula>
    </cfRule>
    <cfRule type="expression" dxfId="688" priority="163" stopIfTrue="1">
      <formula>IF(AF15&gt;$B$7,TRUE,FALSE)</formula>
    </cfRule>
    <cfRule type="expression" dxfId="687" priority="164" stopIfTrue="1">
      <formula>IF(AF15&gt;$B$6,TRUE,FALSE)</formula>
    </cfRule>
    <cfRule type="expression" dxfId="686" priority="165" stopIfTrue="1">
      <formula>IF(AF15&gt;$B$5,TRUE,FALSE)</formula>
    </cfRule>
    <cfRule type="expression" dxfId="685" priority="166" stopIfTrue="1">
      <formula>IF(P15&gt;$B$1,TRUE,FALSE)</formula>
    </cfRule>
    <cfRule type="expression" dxfId="684" priority="167" stopIfTrue="1">
      <formula>IF(P15&gt;$B$2,TRUE,FALSE)</formula>
    </cfRule>
    <cfRule type="expression" dxfId="683" priority="168" stopIfTrue="1">
      <formula>IF(P15&gt;$B$3,TRUE,FALSE)</formula>
    </cfRule>
  </conditionalFormatting>
  <conditionalFormatting sqref="AG15">
    <cfRule type="expression" dxfId="682" priority="155" stopIfTrue="1">
      <formula>IF((AG15&lt;=$B$5),TRUE,FALSE)</formula>
    </cfRule>
    <cfRule type="expression" dxfId="681" priority="156" stopIfTrue="1">
      <formula>IF(AG15&gt;$B$7,TRUE,FALSE)</formula>
    </cfRule>
    <cfRule type="expression" dxfId="680" priority="157" stopIfTrue="1">
      <formula>IF(AG15&gt;$B$6,TRUE,FALSE)</formula>
    </cfRule>
    <cfRule type="expression" dxfId="679" priority="158" stopIfTrue="1">
      <formula>IF(AG15&gt;$B$5,TRUE,FALSE)</formula>
    </cfRule>
    <cfRule type="expression" dxfId="678" priority="159" stopIfTrue="1">
      <formula>IF(Q15&gt;$B$1,TRUE,FALSE)</formula>
    </cfRule>
    <cfRule type="expression" dxfId="677" priority="160" stopIfTrue="1">
      <formula>IF(Q15&gt;$B$2,TRUE,FALSE)</formula>
    </cfRule>
    <cfRule type="expression" dxfId="676" priority="161" stopIfTrue="1">
      <formula>IF(Q15&gt;$B$3,TRUE,FALSE)</formula>
    </cfRule>
  </conditionalFormatting>
  <conditionalFormatting sqref="AH15">
    <cfRule type="expression" dxfId="675" priority="148" stopIfTrue="1">
      <formula>IF((AH15&lt;=$B$5),TRUE,FALSE)</formula>
    </cfRule>
    <cfRule type="expression" dxfId="674" priority="149" stopIfTrue="1">
      <formula>IF(AH15&gt;$B$7,TRUE,FALSE)</formula>
    </cfRule>
    <cfRule type="expression" dxfId="673" priority="150" stopIfTrue="1">
      <formula>IF(AH15&gt;$B$6,TRUE,FALSE)</formula>
    </cfRule>
    <cfRule type="expression" dxfId="672" priority="151" stopIfTrue="1">
      <formula>IF(AH15&gt;$B$5,TRUE,FALSE)</formula>
    </cfRule>
    <cfRule type="expression" dxfId="671" priority="152" stopIfTrue="1">
      <formula>IF(R15&gt;$B$1,TRUE,FALSE)</formula>
    </cfRule>
    <cfRule type="expression" dxfId="670" priority="153" stopIfTrue="1">
      <formula>IF(R15&gt;$B$2,TRUE,FALSE)</formula>
    </cfRule>
    <cfRule type="expression" dxfId="669" priority="154" stopIfTrue="1">
      <formula>IF(R15&gt;$B$3,TRUE,FALSE)</formula>
    </cfRule>
  </conditionalFormatting>
  <conditionalFormatting sqref="AI15">
    <cfRule type="expression" dxfId="668" priority="141" stopIfTrue="1">
      <formula>IF((AI15&lt;=$B$5),TRUE,FALSE)</formula>
    </cfRule>
    <cfRule type="expression" dxfId="667" priority="142" stopIfTrue="1">
      <formula>IF(AI15&gt;$B$7,TRUE,FALSE)</formula>
    </cfRule>
    <cfRule type="expression" dxfId="666" priority="143" stopIfTrue="1">
      <formula>IF(AI15&gt;$B$6,TRUE,FALSE)</formula>
    </cfRule>
    <cfRule type="expression" dxfId="665" priority="144" stopIfTrue="1">
      <formula>IF(AI15&gt;$B$5,TRUE,FALSE)</formula>
    </cfRule>
    <cfRule type="expression" dxfId="664" priority="145" stopIfTrue="1">
      <formula>IF(S15&gt;$B$1,TRUE,FALSE)</formula>
    </cfRule>
    <cfRule type="expression" dxfId="663" priority="146" stopIfTrue="1">
      <formula>IF(S15&gt;$B$2,TRUE,FALSE)</formula>
    </cfRule>
    <cfRule type="expression" dxfId="662" priority="147" stopIfTrue="1">
      <formula>IF(S15&gt;$B$3,TRUE,FALSE)</formula>
    </cfRule>
  </conditionalFormatting>
  <conditionalFormatting sqref="AF16:AF18">
    <cfRule type="expression" dxfId="661" priority="134" stopIfTrue="1">
      <formula>IF((AF16&lt;=$B$5),TRUE,FALSE)</formula>
    </cfRule>
    <cfRule type="expression" dxfId="660" priority="135" stopIfTrue="1">
      <formula>IF(AF16&gt;$B$7,TRUE,FALSE)</formula>
    </cfRule>
    <cfRule type="expression" dxfId="659" priority="136" stopIfTrue="1">
      <formula>IF(AF16&gt;$B$6,TRUE,FALSE)</formula>
    </cfRule>
    <cfRule type="expression" dxfId="658" priority="137" stopIfTrue="1">
      <formula>IF(AF16&gt;$B$5,TRUE,FALSE)</formula>
    </cfRule>
    <cfRule type="expression" dxfId="657" priority="138" stopIfTrue="1">
      <formula>IF(P16&gt;$B$1,TRUE,FALSE)</formula>
    </cfRule>
    <cfRule type="expression" dxfId="656" priority="139" stopIfTrue="1">
      <formula>IF(P16&gt;$B$2,TRUE,FALSE)</formula>
    </cfRule>
    <cfRule type="expression" dxfId="655" priority="140" stopIfTrue="1">
      <formula>IF(P16&gt;$B$3,TRUE,FALSE)</formula>
    </cfRule>
  </conditionalFormatting>
  <conditionalFormatting sqref="AG16:AG18">
    <cfRule type="expression" dxfId="654" priority="127" stopIfTrue="1">
      <formula>IF((AG16&lt;=$B$5),TRUE,FALSE)</formula>
    </cfRule>
    <cfRule type="expression" dxfId="653" priority="128" stopIfTrue="1">
      <formula>IF(AG16&gt;$B$7,TRUE,FALSE)</formula>
    </cfRule>
    <cfRule type="expression" dxfId="652" priority="129" stopIfTrue="1">
      <formula>IF(AG16&gt;$B$6,TRUE,FALSE)</formula>
    </cfRule>
    <cfRule type="expression" dxfId="651" priority="130" stopIfTrue="1">
      <formula>IF(AG16&gt;$B$5,TRUE,FALSE)</formula>
    </cfRule>
    <cfRule type="expression" dxfId="650" priority="131" stopIfTrue="1">
      <formula>IF(Q16&gt;$B$1,TRUE,FALSE)</formula>
    </cfRule>
    <cfRule type="expression" dxfId="649" priority="132" stopIfTrue="1">
      <formula>IF(Q16&gt;$B$2,TRUE,FALSE)</formula>
    </cfRule>
    <cfRule type="expression" dxfId="648" priority="133" stopIfTrue="1">
      <formula>IF(Q16&gt;$B$3,TRUE,FALSE)</formula>
    </cfRule>
  </conditionalFormatting>
  <conditionalFormatting sqref="AH16:AH18">
    <cfRule type="expression" dxfId="647" priority="120" stopIfTrue="1">
      <formula>IF((AH16&lt;=$B$5),TRUE,FALSE)</formula>
    </cfRule>
    <cfRule type="expression" dxfId="646" priority="121" stopIfTrue="1">
      <formula>IF(AH16&gt;$B$7,TRUE,FALSE)</formula>
    </cfRule>
    <cfRule type="expression" dxfId="645" priority="122" stopIfTrue="1">
      <formula>IF(AH16&gt;$B$6,TRUE,FALSE)</formula>
    </cfRule>
    <cfRule type="expression" dxfId="644" priority="123" stopIfTrue="1">
      <formula>IF(AH16&gt;$B$5,TRUE,FALSE)</formula>
    </cfRule>
    <cfRule type="expression" dxfId="643" priority="124" stopIfTrue="1">
      <formula>IF(R16&gt;$B$1,TRUE,FALSE)</formula>
    </cfRule>
    <cfRule type="expression" dxfId="642" priority="125" stopIfTrue="1">
      <formula>IF(R16&gt;$B$2,TRUE,FALSE)</formula>
    </cfRule>
    <cfRule type="expression" dxfId="641" priority="126" stopIfTrue="1">
      <formula>IF(R16&gt;$B$3,TRUE,FALSE)</formula>
    </cfRule>
  </conditionalFormatting>
  <conditionalFormatting sqref="AI16:AI18">
    <cfRule type="expression" dxfId="640" priority="113" stopIfTrue="1">
      <formula>IF((AI16&lt;=$B$5),TRUE,FALSE)</formula>
    </cfRule>
    <cfRule type="expression" dxfId="639" priority="114" stopIfTrue="1">
      <formula>IF(AI16&gt;$B$7,TRUE,FALSE)</formula>
    </cfRule>
    <cfRule type="expression" dxfId="638" priority="115" stopIfTrue="1">
      <formula>IF(AI16&gt;$B$6,TRUE,FALSE)</formula>
    </cfRule>
    <cfRule type="expression" dxfId="637" priority="116" stopIfTrue="1">
      <formula>IF(AI16&gt;$B$5,TRUE,FALSE)</formula>
    </cfRule>
    <cfRule type="expression" dxfId="636" priority="117" stopIfTrue="1">
      <formula>IF(S16&gt;$B$1,TRUE,FALSE)</formula>
    </cfRule>
    <cfRule type="expression" dxfId="635" priority="118" stopIfTrue="1">
      <formula>IF(S16&gt;$B$2,TRUE,FALSE)</formula>
    </cfRule>
    <cfRule type="expression" dxfId="634" priority="119" stopIfTrue="1">
      <formula>IF(S16&gt;$B$3,TRUE,FALSE)</formula>
    </cfRule>
  </conditionalFormatting>
  <conditionalFormatting sqref="AF19">
    <cfRule type="expression" dxfId="633" priority="106" stopIfTrue="1">
      <formula>IF((AF19&lt;=$B$5),TRUE,FALSE)</formula>
    </cfRule>
    <cfRule type="expression" dxfId="632" priority="107" stopIfTrue="1">
      <formula>IF(AF19&gt;$B$7,TRUE,FALSE)</formula>
    </cfRule>
    <cfRule type="expression" dxfId="631" priority="108" stopIfTrue="1">
      <formula>IF(AF19&gt;$B$6,TRUE,FALSE)</formula>
    </cfRule>
    <cfRule type="expression" dxfId="630" priority="109" stopIfTrue="1">
      <formula>IF(AF19&gt;$B$5,TRUE,FALSE)</formula>
    </cfRule>
    <cfRule type="expression" dxfId="629" priority="110" stopIfTrue="1">
      <formula>IF(P19&gt;$B$1,TRUE,FALSE)</formula>
    </cfRule>
    <cfRule type="expression" dxfId="628" priority="111" stopIfTrue="1">
      <formula>IF(P19&gt;$B$2,TRUE,FALSE)</formula>
    </cfRule>
    <cfRule type="expression" dxfId="627" priority="112" stopIfTrue="1">
      <formula>IF(P19&gt;$B$3,TRUE,FALSE)</formula>
    </cfRule>
  </conditionalFormatting>
  <conditionalFormatting sqref="AG19">
    <cfRule type="expression" dxfId="626" priority="99" stopIfTrue="1">
      <formula>IF((AG19&lt;=$B$5),TRUE,FALSE)</formula>
    </cfRule>
    <cfRule type="expression" dxfId="625" priority="100" stopIfTrue="1">
      <formula>IF(AG19&gt;$B$7,TRUE,FALSE)</formula>
    </cfRule>
    <cfRule type="expression" dxfId="624" priority="101" stopIfTrue="1">
      <formula>IF(AG19&gt;$B$6,TRUE,FALSE)</formula>
    </cfRule>
    <cfRule type="expression" dxfId="623" priority="102" stopIfTrue="1">
      <formula>IF(AG19&gt;$B$5,TRUE,FALSE)</formula>
    </cfRule>
    <cfRule type="expression" dxfId="622" priority="103" stopIfTrue="1">
      <formula>IF(Q19&gt;$B$1,TRUE,FALSE)</formula>
    </cfRule>
    <cfRule type="expression" dxfId="621" priority="104" stopIfTrue="1">
      <formula>IF(Q19&gt;$B$2,TRUE,FALSE)</formula>
    </cfRule>
    <cfRule type="expression" dxfId="620" priority="105" stopIfTrue="1">
      <formula>IF(Q19&gt;$B$3,TRUE,FALSE)</formula>
    </cfRule>
  </conditionalFormatting>
  <conditionalFormatting sqref="AH19">
    <cfRule type="expression" dxfId="619" priority="92" stopIfTrue="1">
      <formula>IF((AH19&lt;=$B$5),TRUE,FALSE)</formula>
    </cfRule>
    <cfRule type="expression" dxfId="618" priority="93" stopIfTrue="1">
      <formula>IF(AH19&gt;$B$7,TRUE,FALSE)</formula>
    </cfRule>
    <cfRule type="expression" dxfId="617" priority="94" stopIfTrue="1">
      <formula>IF(AH19&gt;$B$6,TRUE,FALSE)</formula>
    </cfRule>
    <cfRule type="expression" dxfId="616" priority="95" stopIfTrue="1">
      <formula>IF(AH19&gt;$B$5,TRUE,FALSE)</formula>
    </cfRule>
    <cfRule type="expression" dxfId="615" priority="96" stopIfTrue="1">
      <formula>IF(R19&gt;$B$1,TRUE,FALSE)</formula>
    </cfRule>
    <cfRule type="expression" dxfId="614" priority="97" stopIfTrue="1">
      <formula>IF(R19&gt;$B$2,TRUE,FALSE)</formula>
    </cfRule>
    <cfRule type="expression" dxfId="613" priority="98" stopIfTrue="1">
      <formula>IF(R19&gt;$B$3,TRUE,FALSE)</formula>
    </cfRule>
  </conditionalFormatting>
  <conditionalFormatting sqref="AI19">
    <cfRule type="expression" dxfId="612" priority="85" stopIfTrue="1">
      <formula>IF((AI19&lt;=$B$5),TRUE,FALSE)</formula>
    </cfRule>
    <cfRule type="expression" dxfId="611" priority="86" stopIfTrue="1">
      <formula>IF(AI19&gt;$B$7,TRUE,FALSE)</formula>
    </cfRule>
    <cfRule type="expression" dxfId="610" priority="87" stopIfTrue="1">
      <formula>IF(AI19&gt;$B$6,TRUE,FALSE)</formula>
    </cfRule>
    <cfRule type="expression" dxfId="609" priority="88" stopIfTrue="1">
      <formula>IF(AI19&gt;$B$5,TRUE,FALSE)</formula>
    </cfRule>
    <cfRule type="expression" dxfId="608" priority="89" stopIfTrue="1">
      <formula>IF(S19&gt;$B$1,TRUE,FALSE)</formula>
    </cfRule>
    <cfRule type="expression" dxfId="607" priority="90" stopIfTrue="1">
      <formula>IF(S19&gt;$B$2,TRUE,FALSE)</formula>
    </cfRule>
    <cfRule type="expression" dxfId="606" priority="91" stopIfTrue="1">
      <formula>IF(S19&gt;$B$3,TRUE,FALSE)</formula>
    </cfRule>
  </conditionalFormatting>
  <conditionalFormatting sqref="AF21">
    <cfRule type="expression" dxfId="605" priority="78" stopIfTrue="1">
      <formula>IF((AF21&lt;=$B$5),TRUE,FALSE)</formula>
    </cfRule>
    <cfRule type="expression" dxfId="604" priority="79" stopIfTrue="1">
      <formula>IF(AF21&gt;$B$7,TRUE,FALSE)</formula>
    </cfRule>
    <cfRule type="expression" dxfId="603" priority="80" stopIfTrue="1">
      <formula>IF(AF21&gt;$B$6,TRUE,FALSE)</formula>
    </cfRule>
    <cfRule type="expression" dxfId="602" priority="81" stopIfTrue="1">
      <formula>IF(AF21&gt;$B$5,TRUE,FALSE)</formula>
    </cfRule>
    <cfRule type="expression" dxfId="601" priority="82" stopIfTrue="1">
      <formula>IF(P21&gt;$B$1,TRUE,FALSE)</formula>
    </cfRule>
    <cfRule type="expression" dxfId="600" priority="83" stopIfTrue="1">
      <formula>IF(P21&gt;$B$2,TRUE,FALSE)</formula>
    </cfRule>
    <cfRule type="expression" dxfId="599" priority="84" stopIfTrue="1">
      <formula>IF(P21&gt;$B$3,TRUE,FALSE)</formula>
    </cfRule>
  </conditionalFormatting>
  <conditionalFormatting sqref="AG21">
    <cfRule type="expression" dxfId="598" priority="71" stopIfTrue="1">
      <formula>IF((AG21&lt;=$B$5),TRUE,FALSE)</formula>
    </cfRule>
    <cfRule type="expression" dxfId="597" priority="72" stopIfTrue="1">
      <formula>IF(AG21&gt;$B$7,TRUE,FALSE)</formula>
    </cfRule>
    <cfRule type="expression" dxfId="596" priority="73" stopIfTrue="1">
      <formula>IF(AG21&gt;$B$6,TRUE,FALSE)</formula>
    </cfRule>
    <cfRule type="expression" dxfId="595" priority="74" stopIfTrue="1">
      <formula>IF(AG21&gt;$B$5,TRUE,FALSE)</formula>
    </cfRule>
    <cfRule type="expression" dxfId="594" priority="75" stopIfTrue="1">
      <formula>IF(Q21&gt;$B$1,TRUE,FALSE)</formula>
    </cfRule>
    <cfRule type="expression" dxfId="593" priority="76" stopIfTrue="1">
      <formula>IF(Q21&gt;$B$2,TRUE,FALSE)</formula>
    </cfRule>
    <cfRule type="expression" dxfId="592" priority="77" stopIfTrue="1">
      <formula>IF(Q21&gt;$B$3,TRUE,FALSE)</formula>
    </cfRule>
  </conditionalFormatting>
  <conditionalFormatting sqref="AH21">
    <cfRule type="expression" dxfId="591" priority="64" stopIfTrue="1">
      <formula>IF((AH21&lt;=$B$5),TRUE,FALSE)</formula>
    </cfRule>
    <cfRule type="expression" dxfId="590" priority="65" stopIfTrue="1">
      <formula>IF(AH21&gt;$B$7,TRUE,FALSE)</formula>
    </cfRule>
    <cfRule type="expression" dxfId="589" priority="66" stopIfTrue="1">
      <formula>IF(AH21&gt;$B$6,TRUE,FALSE)</formula>
    </cfRule>
    <cfRule type="expression" dxfId="588" priority="67" stopIfTrue="1">
      <formula>IF(AH21&gt;$B$5,TRUE,FALSE)</formula>
    </cfRule>
    <cfRule type="expression" dxfId="587" priority="68" stopIfTrue="1">
      <formula>IF(R21&gt;$B$1,TRUE,FALSE)</formula>
    </cfRule>
    <cfRule type="expression" dxfId="586" priority="69" stopIfTrue="1">
      <formula>IF(R21&gt;$B$2,TRUE,FALSE)</formula>
    </cfRule>
    <cfRule type="expression" dxfId="585" priority="70" stopIfTrue="1">
      <formula>IF(R21&gt;$B$3,TRUE,FALSE)</formula>
    </cfRule>
  </conditionalFormatting>
  <conditionalFormatting sqref="AI21">
    <cfRule type="expression" dxfId="584" priority="57" stopIfTrue="1">
      <formula>IF((AI21&lt;=$B$5),TRUE,FALSE)</formula>
    </cfRule>
    <cfRule type="expression" dxfId="583" priority="58" stopIfTrue="1">
      <formula>IF(AI21&gt;$B$7,TRUE,FALSE)</formula>
    </cfRule>
    <cfRule type="expression" dxfId="582" priority="59" stopIfTrue="1">
      <formula>IF(AI21&gt;$B$6,TRUE,FALSE)</formula>
    </cfRule>
    <cfRule type="expression" dxfId="581" priority="60" stopIfTrue="1">
      <formula>IF(AI21&gt;$B$5,TRUE,FALSE)</formula>
    </cfRule>
    <cfRule type="expression" dxfId="580" priority="61" stopIfTrue="1">
      <formula>IF(S21&gt;$B$1,TRUE,FALSE)</formula>
    </cfRule>
    <cfRule type="expression" dxfId="579" priority="62" stopIfTrue="1">
      <formula>IF(S21&gt;$B$2,TRUE,FALSE)</formula>
    </cfRule>
    <cfRule type="expression" dxfId="578" priority="63" stopIfTrue="1">
      <formula>IF(S21&gt;$B$3,TRUE,FALSE)</formula>
    </cfRule>
  </conditionalFormatting>
  <conditionalFormatting sqref="AF23 AF25">
    <cfRule type="expression" dxfId="577" priority="50" stopIfTrue="1">
      <formula>IF((AF23&lt;=$B$5),TRUE,FALSE)</formula>
    </cfRule>
    <cfRule type="expression" dxfId="576" priority="51" stopIfTrue="1">
      <formula>IF(AF23&gt;$B$7,TRUE,FALSE)</formula>
    </cfRule>
    <cfRule type="expression" dxfId="575" priority="52" stopIfTrue="1">
      <formula>IF(AF23&gt;$B$6,TRUE,FALSE)</formula>
    </cfRule>
    <cfRule type="expression" dxfId="574" priority="53" stopIfTrue="1">
      <formula>IF(AF23&gt;$B$5,TRUE,FALSE)</formula>
    </cfRule>
    <cfRule type="expression" dxfId="573" priority="54" stopIfTrue="1">
      <formula>IF(P23&gt;$B$1,TRUE,FALSE)</formula>
    </cfRule>
    <cfRule type="expression" dxfId="572" priority="55" stopIfTrue="1">
      <formula>IF(P23&gt;$B$2,TRUE,FALSE)</formula>
    </cfRule>
    <cfRule type="expression" dxfId="571" priority="56" stopIfTrue="1">
      <formula>IF(P23&gt;$B$3,TRUE,FALSE)</formula>
    </cfRule>
  </conditionalFormatting>
  <conditionalFormatting sqref="AG23 AG25">
    <cfRule type="expression" dxfId="570" priority="43" stopIfTrue="1">
      <formula>IF((AG23&lt;=$B$5),TRUE,FALSE)</formula>
    </cfRule>
    <cfRule type="expression" dxfId="569" priority="44" stopIfTrue="1">
      <formula>IF(AG23&gt;$B$7,TRUE,FALSE)</formula>
    </cfRule>
    <cfRule type="expression" dxfId="568" priority="45" stopIfTrue="1">
      <formula>IF(AG23&gt;$B$6,TRUE,FALSE)</formula>
    </cfRule>
    <cfRule type="expression" dxfId="567" priority="46" stopIfTrue="1">
      <formula>IF(AG23&gt;$B$5,TRUE,FALSE)</formula>
    </cfRule>
    <cfRule type="expression" dxfId="566" priority="47" stopIfTrue="1">
      <formula>IF(Q23&gt;$B$1,TRUE,FALSE)</formula>
    </cfRule>
    <cfRule type="expression" dxfId="565" priority="48" stopIfTrue="1">
      <formula>IF(Q23&gt;$B$2,TRUE,FALSE)</formula>
    </cfRule>
    <cfRule type="expression" dxfId="564" priority="49" stopIfTrue="1">
      <formula>IF(Q23&gt;$B$3,TRUE,FALSE)</formula>
    </cfRule>
  </conditionalFormatting>
  <conditionalFormatting sqref="AH23 AH25">
    <cfRule type="expression" dxfId="563" priority="36" stopIfTrue="1">
      <formula>IF((AH23&lt;=$B$5),TRUE,FALSE)</formula>
    </cfRule>
    <cfRule type="expression" dxfId="562" priority="37" stopIfTrue="1">
      <formula>IF(AH23&gt;$B$7,TRUE,FALSE)</formula>
    </cfRule>
    <cfRule type="expression" dxfId="561" priority="38" stopIfTrue="1">
      <formula>IF(AH23&gt;$B$6,TRUE,FALSE)</formula>
    </cfRule>
    <cfRule type="expression" dxfId="560" priority="39" stopIfTrue="1">
      <formula>IF(AH23&gt;$B$5,TRUE,FALSE)</formula>
    </cfRule>
    <cfRule type="expression" dxfId="559" priority="40" stopIfTrue="1">
      <formula>IF(R23&gt;$B$1,TRUE,FALSE)</formula>
    </cfRule>
    <cfRule type="expression" dxfId="558" priority="41" stopIfTrue="1">
      <formula>IF(R23&gt;$B$2,TRUE,FALSE)</formula>
    </cfRule>
    <cfRule type="expression" dxfId="557" priority="42" stopIfTrue="1">
      <formula>IF(R23&gt;$B$3,TRUE,FALSE)</formula>
    </cfRule>
  </conditionalFormatting>
  <conditionalFormatting sqref="AI23 AI25">
    <cfRule type="expression" dxfId="556" priority="29" stopIfTrue="1">
      <formula>IF((AI23&lt;=$B$5),TRUE,FALSE)</formula>
    </cfRule>
    <cfRule type="expression" dxfId="555" priority="30" stopIfTrue="1">
      <formula>IF(AI23&gt;$B$7,TRUE,FALSE)</formula>
    </cfRule>
    <cfRule type="expression" dxfId="554" priority="31" stopIfTrue="1">
      <formula>IF(AI23&gt;$B$6,TRUE,FALSE)</formula>
    </cfRule>
    <cfRule type="expression" dxfId="553" priority="32" stopIfTrue="1">
      <formula>IF(AI23&gt;$B$5,TRUE,FALSE)</formula>
    </cfRule>
    <cfRule type="expression" dxfId="552" priority="33" stopIfTrue="1">
      <formula>IF(S23&gt;$B$1,TRUE,FALSE)</formula>
    </cfRule>
    <cfRule type="expression" dxfId="551" priority="34" stopIfTrue="1">
      <formula>IF(S23&gt;$B$2,TRUE,FALSE)</formula>
    </cfRule>
    <cfRule type="expression" dxfId="550" priority="35" stopIfTrue="1">
      <formula>IF(S23&gt;$B$3,TRUE,FALSE)</formula>
    </cfRule>
  </conditionalFormatting>
  <conditionalFormatting sqref="AF24">
    <cfRule type="expression" dxfId="549" priority="22" stopIfTrue="1">
      <formula>IF((AF24&lt;=$B$5),TRUE,FALSE)</formula>
    </cfRule>
    <cfRule type="expression" dxfId="548" priority="23" stopIfTrue="1">
      <formula>IF(AF24&gt;$B$7,TRUE,FALSE)</formula>
    </cfRule>
    <cfRule type="expression" dxfId="547" priority="24" stopIfTrue="1">
      <formula>IF(AF24&gt;$B$6,TRUE,FALSE)</formula>
    </cfRule>
    <cfRule type="expression" dxfId="546" priority="25" stopIfTrue="1">
      <formula>IF(AF24&gt;$B$5,TRUE,FALSE)</formula>
    </cfRule>
    <cfRule type="expression" dxfId="545" priority="26" stopIfTrue="1">
      <formula>IF(P24&gt;$B$1,TRUE,FALSE)</formula>
    </cfRule>
    <cfRule type="expression" dxfId="544" priority="27" stopIfTrue="1">
      <formula>IF(P24&gt;$B$2,TRUE,FALSE)</formula>
    </cfRule>
    <cfRule type="expression" dxfId="543" priority="28" stopIfTrue="1">
      <formula>IF(P24&gt;$B$3,TRUE,FALSE)</formula>
    </cfRule>
  </conditionalFormatting>
  <conditionalFormatting sqref="AG24">
    <cfRule type="expression" dxfId="542" priority="15" stopIfTrue="1">
      <formula>IF((AG24&lt;=$B$5),TRUE,FALSE)</formula>
    </cfRule>
    <cfRule type="expression" dxfId="541" priority="16" stopIfTrue="1">
      <formula>IF(AG24&gt;$B$7,TRUE,FALSE)</formula>
    </cfRule>
    <cfRule type="expression" dxfId="540" priority="17" stopIfTrue="1">
      <formula>IF(AG24&gt;$B$6,TRUE,FALSE)</formula>
    </cfRule>
    <cfRule type="expression" dxfId="539" priority="18" stopIfTrue="1">
      <formula>IF(AG24&gt;$B$5,TRUE,FALSE)</formula>
    </cfRule>
    <cfRule type="expression" dxfId="538" priority="19" stopIfTrue="1">
      <formula>IF(Q24&gt;$B$1,TRUE,FALSE)</formula>
    </cfRule>
    <cfRule type="expression" dxfId="537" priority="20" stopIfTrue="1">
      <formula>IF(Q24&gt;$B$2,TRUE,FALSE)</formula>
    </cfRule>
    <cfRule type="expression" dxfId="536" priority="21" stopIfTrue="1">
      <formula>IF(Q24&gt;$B$3,TRUE,FALSE)</formula>
    </cfRule>
  </conditionalFormatting>
  <conditionalFormatting sqref="AH24">
    <cfRule type="expression" dxfId="535" priority="8" stopIfTrue="1">
      <formula>IF((AH24&lt;=$B$5),TRUE,FALSE)</formula>
    </cfRule>
    <cfRule type="expression" dxfId="534" priority="9" stopIfTrue="1">
      <formula>IF(AH24&gt;$B$7,TRUE,FALSE)</formula>
    </cfRule>
    <cfRule type="expression" dxfId="533" priority="10" stopIfTrue="1">
      <formula>IF(AH24&gt;$B$6,TRUE,FALSE)</formula>
    </cfRule>
    <cfRule type="expression" dxfId="532" priority="11" stopIfTrue="1">
      <formula>IF(AH24&gt;$B$5,TRUE,FALSE)</formula>
    </cfRule>
    <cfRule type="expression" dxfId="531" priority="12" stopIfTrue="1">
      <formula>IF(R24&gt;$B$1,TRUE,FALSE)</formula>
    </cfRule>
    <cfRule type="expression" dxfId="530" priority="13" stopIfTrue="1">
      <formula>IF(R24&gt;$B$2,TRUE,FALSE)</formula>
    </cfRule>
    <cfRule type="expression" dxfId="529" priority="14" stopIfTrue="1">
      <formula>IF(R24&gt;$B$3,TRUE,FALSE)</formula>
    </cfRule>
  </conditionalFormatting>
  <conditionalFormatting sqref="AI24">
    <cfRule type="expression" dxfId="528" priority="1" stopIfTrue="1">
      <formula>IF((AI24&lt;=$B$5),TRUE,FALSE)</formula>
    </cfRule>
    <cfRule type="expression" dxfId="527" priority="2" stopIfTrue="1">
      <formula>IF(AI24&gt;$B$7,TRUE,FALSE)</formula>
    </cfRule>
    <cfRule type="expression" dxfId="526" priority="3" stopIfTrue="1">
      <formula>IF(AI24&gt;$B$6,TRUE,FALSE)</formula>
    </cfRule>
    <cfRule type="expression" dxfId="525" priority="4" stopIfTrue="1">
      <formula>IF(AI24&gt;$B$5,TRUE,FALSE)</formula>
    </cfRule>
    <cfRule type="expression" dxfId="524" priority="5" stopIfTrue="1">
      <formula>IF(S24&gt;$B$1,TRUE,FALSE)</formula>
    </cfRule>
    <cfRule type="expression" dxfId="523" priority="6" stopIfTrue="1">
      <formula>IF(S24&gt;$B$2,TRUE,FALSE)</formula>
    </cfRule>
    <cfRule type="expression" dxfId="522" priority="7" stopIfTrue="1">
      <formula>IF(S24&gt;$B$3,TRUE,FALSE)</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interpretation_present">
                <anchor moveWithCells="1" sizeWithCells="1">
                  <from>
                    <xdr:col>22</xdr:col>
                    <xdr:colOff>1352550</xdr:colOff>
                    <xdr:row>1</xdr:row>
                    <xdr:rowOff>76200</xdr:rowOff>
                  </from>
                  <to>
                    <xdr:col>23</xdr:col>
                    <xdr:colOff>619125</xdr:colOff>
                    <xdr:row>2</xdr:row>
                    <xdr:rowOff>142875</xdr:rowOff>
                  </to>
                </anchor>
              </controlPr>
            </control>
          </mc:Choice>
        </mc:AlternateContent>
        <mc:AlternateContent xmlns:mc="http://schemas.openxmlformats.org/markup-compatibility/2006">
          <mc:Choice Requires="x14">
            <control shapeId="71682" r:id="rId5" name="Button 2">
              <controlPr defaultSize="0" print="0" autoFill="0" autoPict="0" macro="[0]!Accueil">
                <anchor moveWithCells="1" sizeWithCells="1">
                  <from>
                    <xdr:col>22</xdr:col>
                    <xdr:colOff>180975</xdr:colOff>
                    <xdr:row>1</xdr:row>
                    <xdr:rowOff>85725</xdr:rowOff>
                  </from>
                  <to>
                    <xdr:col>22</xdr:col>
                    <xdr:colOff>1000125</xdr:colOff>
                    <xdr:row>2</xdr:row>
                    <xdr:rowOff>142875</xdr:rowOff>
                  </to>
                </anchor>
              </controlPr>
            </control>
          </mc:Choice>
        </mc:AlternateContent>
        <mc:AlternateContent xmlns:mc="http://schemas.openxmlformats.org/markup-compatibility/2006">
          <mc:Choice Requires="x14">
            <control shapeId="71683" r:id="rId6" name="Button 3">
              <controlPr defaultSize="0" print="0" autoFill="0" autoPict="0" macro="[0]!Par_couleur">
                <anchor moveWithCells="1" sizeWithCells="1">
                  <from>
                    <xdr:col>23</xdr:col>
                    <xdr:colOff>1009650</xdr:colOff>
                    <xdr:row>1</xdr:row>
                    <xdr:rowOff>76200</xdr:rowOff>
                  </from>
                  <to>
                    <xdr:col>23</xdr:col>
                    <xdr:colOff>1819275</xdr:colOff>
                    <xdr:row>2</xdr:row>
                    <xdr:rowOff>142875</xdr:rowOff>
                  </to>
                </anchor>
              </controlPr>
            </control>
          </mc:Choice>
        </mc:AlternateContent>
        <mc:AlternateContent xmlns:mc="http://schemas.openxmlformats.org/markup-compatibility/2006">
          <mc:Choice Requires="x14">
            <control shapeId="71684" r:id="rId7" name="Button 4">
              <controlPr defaultSize="0" print="0" autoFill="0" autoPict="0" macro="[0]!Mot_cle">
                <anchor moveWithCells="1" sizeWithCells="1">
                  <from>
                    <xdr:col>24</xdr:col>
                    <xdr:colOff>104775</xdr:colOff>
                    <xdr:row>1</xdr:row>
                    <xdr:rowOff>85725</xdr:rowOff>
                  </from>
                  <to>
                    <xdr:col>24</xdr:col>
                    <xdr:colOff>914400</xdr:colOff>
                    <xdr:row>2</xdr:row>
                    <xdr:rowOff>152400</xdr:rowOff>
                  </to>
                </anchor>
              </controlPr>
            </control>
          </mc:Choice>
        </mc:AlternateContent>
        <mc:AlternateContent xmlns:mc="http://schemas.openxmlformats.org/markup-compatibility/2006">
          <mc:Choice Requires="x14">
            <control shapeId="71685" r:id="rId8" name="Button 5">
              <controlPr defaultSize="0" print="0" autoFill="0" autoPict="0" macro="[0]!Organes_Calme_Reactivite">
                <anchor moveWithCells="1" sizeWithCells="1">
                  <from>
                    <xdr:col>25</xdr:col>
                    <xdr:colOff>361950</xdr:colOff>
                    <xdr:row>1</xdr:row>
                    <xdr:rowOff>104775</xdr:rowOff>
                  </from>
                  <to>
                    <xdr:col>26</xdr:col>
                    <xdr:colOff>228600</xdr:colOff>
                    <xdr:row>2</xdr:row>
                    <xdr:rowOff>171450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1"/>
  <dimension ref="A1:AA217"/>
  <sheetViews>
    <sheetView workbookViewId="0">
      <selection sqref="A1:I1048576"/>
    </sheetView>
  </sheetViews>
  <sheetFormatPr baseColWidth="10" defaultRowHeight="15.75" x14ac:dyDescent="0.25"/>
  <cols>
    <col min="1" max="2" width="11.42578125" style="325"/>
    <col min="3" max="3" width="15.42578125" style="174" customWidth="1"/>
    <col min="4" max="4" width="11.42578125" style="174"/>
    <col min="5" max="8" width="11.42578125" style="325"/>
    <col min="9" max="9" width="42.42578125" style="325" customWidth="1"/>
    <col min="10" max="10" width="43" style="333" customWidth="1"/>
    <col min="11" max="11" width="35.5703125" style="333" customWidth="1"/>
    <col min="12" max="12" width="42.140625" style="333" customWidth="1"/>
    <col min="13" max="14" width="11.42578125" style="333"/>
    <col min="15" max="15" width="16.5703125" style="333" customWidth="1"/>
    <col min="16" max="16" width="23.42578125" style="333" customWidth="1"/>
    <col min="17" max="17" width="16.5703125" style="333" customWidth="1"/>
    <col min="18" max="18" width="11.42578125" style="612"/>
    <col min="19" max="19" width="11.42578125" style="333"/>
    <col min="20" max="23" width="11.42578125" style="26"/>
    <col min="24" max="24" width="15.42578125" style="26" customWidth="1"/>
    <col min="25" max="16384" width="11.42578125" style="26"/>
  </cols>
  <sheetData>
    <row r="1" spans="1:27" x14ac:dyDescent="0.25">
      <c r="A1" s="325" t="s">
        <v>422</v>
      </c>
      <c r="B1" s="325" t="s">
        <v>421</v>
      </c>
      <c r="C1" s="172" t="s">
        <v>417</v>
      </c>
      <c r="D1" s="172" t="s">
        <v>1</v>
      </c>
      <c r="E1" s="325" t="s">
        <v>416</v>
      </c>
      <c r="F1" s="325" t="s">
        <v>420</v>
      </c>
      <c r="G1" s="325" t="s">
        <v>418</v>
      </c>
      <c r="H1" s="325" t="s">
        <v>419</v>
      </c>
      <c r="I1" s="175"/>
      <c r="J1" s="582"/>
      <c r="K1" s="582"/>
      <c r="L1" s="582"/>
      <c r="M1" s="582"/>
      <c r="N1" s="582"/>
      <c r="O1" s="582"/>
      <c r="P1" s="582"/>
      <c r="Q1" s="582"/>
      <c r="S1" s="612"/>
      <c r="T1" s="173"/>
      <c r="U1" s="173"/>
      <c r="V1" s="175"/>
      <c r="W1" s="175"/>
      <c r="X1" s="175"/>
      <c r="Y1" s="173"/>
      <c r="Z1" s="173"/>
      <c r="AA1" s="173"/>
    </row>
    <row r="2" spans="1:27" x14ac:dyDescent="0.25">
      <c r="A2" s="325">
        <f>10-G2-ABS(E2)</f>
        <v>12</v>
      </c>
      <c r="B2" s="325">
        <f>10-H2-ABS(F2)</f>
        <v>9</v>
      </c>
      <c r="C2" s="174">
        <v>1</v>
      </c>
      <c r="D2" s="172"/>
      <c r="E2" s="325">
        <v>0</v>
      </c>
      <c r="F2" s="325">
        <v>0</v>
      </c>
      <c r="G2" s="325">
        <v>-2</v>
      </c>
      <c r="H2" s="325">
        <v>1</v>
      </c>
      <c r="I2" s="175"/>
      <c r="J2" s="582"/>
      <c r="K2" s="582"/>
      <c r="L2" s="582"/>
      <c r="N2" s="582"/>
      <c r="O2" s="582"/>
      <c r="P2" s="582"/>
      <c r="Q2" s="582"/>
      <c r="V2" s="179"/>
    </row>
    <row r="3" spans="1:27" x14ac:dyDescent="0.25">
      <c r="A3" s="325">
        <f t="shared" ref="A3:B66" si="0">10-G3-ABS(E3)</f>
        <v>12</v>
      </c>
      <c r="B3" s="325">
        <f t="shared" si="0"/>
        <v>9</v>
      </c>
      <c r="C3" s="174">
        <v>1</v>
      </c>
      <c r="D3" s="172"/>
      <c r="E3" s="325">
        <v>0</v>
      </c>
      <c r="F3" s="325">
        <v>0</v>
      </c>
      <c r="G3" s="325">
        <v>-2</v>
      </c>
      <c r="H3" s="325">
        <v>1</v>
      </c>
      <c r="I3" s="175"/>
      <c r="J3" s="582"/>
      <c r="K3" s="582"/>
      <c r="L3" s="582"/>
      <c r="N3" s="582"/>
      <c r="O3" s="582"/>
      <c r="P3" s="582"/>
      <c r="Q3" s="582"/>
      <c r="V3" s="179"/>
    </row>
    <row r="4" spans="1:27" x14ac:dyDescent="0.25">
      <c r="A4" s="325">
        <f t="shared" si="0"/>
        <v>8</v>
      </c>
      <c r="B4" s="325">
        <f t="shared" si="0"/>
        <v>8</v>
      </c>
      <c r="C4" s="174">
        <v>1</v>
      </c>
      <c r="D4" s="172"/>
      <c r="E4" s="325">
        <v>0</v>
      </c>
      <c r="F4" s="325">
        <v>2</v>
      </c>
      <c r="G4" s="325">
        <v>2</v>
      </c>
      <c r="H4" s="325">
        <v>0</v>
      </c>
      <c r="I4" s="175"/>
      <c r="J4" s="582"/>
      <c r="K4" s="582"/>
      <c r="L4" s="582"/>
      <c r="N4" s="582"/>
      <c r="O4" s="582"/>
      <c r="P4" s="582"/>
      <c r="Q4" s="582"/>
      <c r="V4" s="179"/>
    </row>
    <row r="5" spans="1:27" x14ac:dyDescent="0.25">
      <c r="A5" s="325">
        <f t="shared" si="0"/>
        <v>8</v>
      </c>
      <c r="B5" s="325">
        <f t="shared" si="0"/>
        <v>10</v>
      </c>
      <c r="C5" s="174">
        <v>1</v>
      </c>
      <c r="D5" s="172"/>
      <c r="E5" s="325">
        <v>0</v>
      </c>
      <c r="F5" s="325">
        <v>0</v>
      </c>
      <c r="G5" s="325">
        <v>2</v>
      </c>
      <c r="H5" s="325">
        <v>0</v>
      </c>
      <c r="I5" s="175"/>
      <c r="J5" s="582"/>
      <c r="K5" s="582"/>
      <c r="L5" s="582"/>
      <c r="N5" s="582"/>
      <c r="O5" s="582"/>
      <c r="P5" s="582"/>
      <c r="Q5" s="582"/>
      <c r="V5" s="179"/>
    </row>
    <row r="6" spans="1:27" x14ac:dyDescent="0.25">
      <c r="A6" s="325">
        <f t="shared" si="0"/>
        <v>10</v>
      </c>
      <c r="B6" s="325">
        <f t="shared" si="0"/>
        <v>10</v>
      </c>
      <c r="C6" s="174">
        <v>1</v>
      </c>
      <c r="D6" s="172"/>
      <c r="E6" s="325">
        <v>0</v>
      </c>
      <c r="F6" s="325">
        <v>0</v>
      </c>
      <c r="G6" s="325">
        <v>0</v>
      </c>
      <c r="H6" s="325">
        <v>0</v>
      </c>
      <c r="I6" s="175"/>
      <c r="J6" s="582"/>
      <c r="K6" s="582"/>
      <c r="L6" s="582"/>
      <c r="N6" s="582"/>
      <c r="O6" s="582"/>
      <c r="P6" s="582"/>
      <c r="Q6" s="582"/>
      <c r="V6" s="179"/>
    </row>
    <row r="7" spans="1:27" x14ac:dyDescent="0.25">
      <c r="A7" s="325">
        <f t="shared" si="0"/>
        <v>10</v>
      </c>
      <c r="B7" s="325">
        <f t="shared" si="0"/>
        <v>10</v>
      </c>
      <c r="C7" s="174">
        <v>1</v>
      </c>
      <c r="D7" s="172"/>
      <c r="E7" s="325">
        <v>0</v>
      </c>
      <c r="F7" s="325">
        <v>0</v>
      </c>
      <c r="G7" s="325">
        <v>0</v>
      </c>
      <c r="H7" s="325">
        <v>0</v>
      </c>
      <c r="I7" s="175"/>
      <c r="J7" s="582"/>
      <c r="K7" s="582"/>
      <c r="L7" s="582"/>
      <c r="N7" s="582"/>
      <c r="O7" s="582"/>
      <c r="P7" s="582"/>
      <c r="Q7" s="582"/>
      <c r="V7" s="179"/>
    </row>
    <row r="8" spans="1:27" x14ac:dyDescent="0.25">
      <c r="A8" s="325">
        <f t="shared" si="0"/>
        <v>8</v>
      </c>
      <c r="B8" s="325">
        <f t="shared" si="0"/>
        <v>9</v>
      </c>
      <c r="C8" s="174">
        <v>1</v>
      </c>
      <c r="D8" s="172"/>
      <c r="E8" s="325">
        <v>1</v>
      </c>
      <c r="F8" s="325">
        <v>1</v>
      </c>
      <c r="G8" s="325">
        <v>1</v>
      </c>
      <c r="H8" s="325">
        <v>0</v>
      </c>
      <c r="I8" s="175"/>
      <c r="J8" s="582"/>
      <c r="K8" s="582"/>
      <c r="L8" s="582"/>
      <c r="N8" s="582"/>
      <c r="O8" s="582"/>
      <c r="P8" s="582"/>
      <c r="Q8" s="582"/>
      <c r="V8" s="179"/>
    </row>
    <row r="9" spans="1:27" x14ac:dyDescent="0.25">
      <c r="A9" s="325">
        <f t="shared" si="0"/>
        <v>9</v>
      </c>
      <c r="B9" s="325">
        <f t="shared" si="0"/>
        <v>8</v>
      </c>
      <c r="C9" s="174">
        <v>1</v>
      </c>
      <c r="D9" s="172"/>
      <c r="E9" s="325">
        <v>0</v>
      </c>
      <c r="F9" s="325">
        <v>1</v>
      </c>
      <c r="G9" s="325">
        <v>1</v>
      </c>
      <c r="H9" s="325">
        <v>1</v>
      </c>
      <c r="I9" s="175"/>
      <c r="J9" s="582"/>
      <c r="K9" s="582"/>
      <c r="L9" s="582"/>
      <c r="N9" s="582"/>
      <c r="O9" s="582"/>
      <c r="P9" s="582"/>
      <c r="Q9" s="582"/>
      <c r="V9" s="179"/>
    </row>
    <row r="10" spans="1:27" x14ac:dyDescent="0.25">
      <c r="A10" s="325">
        <f>10-G10-ABS(E10)</f>
        <v>-9</v>
      </c>
      <c r="B10" s="325">
        <f t="shared" si="0"/>
        <v>0</v>
      </c>
      <c r="C10" s="174">
        <v>1</v>
      </c>
      <c r="D10" s="172"/>
      <c r="E10" s="325">
        <v>16</v>
      </c>
      <c r="F10" s="325">
        <v>9</v>
      </c>
      <c r="G10" s="325">
        <v>3</v>
      </c>
      <c r="H10" s="325">
        <v>1</v>
      </c>
      <c r="I10" s="175"/>
      <c r="J10" s="582"/>
      <c r="K10" s="582"/>
      <c r="L10" s="582"/>
      <c r="N10" s="582"/>
      <c r="O10" s="582"/>
      <c r="P10" s="582"/>
      <c r="Q10" s="582"/>
      <c r="V10" s="179"/>
    </row>
    <row r="11" spans="1:27" x14ac:dyDescent="0.25">
      <c r="A11" s="325">
        <f t="shared" si="0"/>
        <v>9</v>
      </c>
      <c r="B11" s="325">
        <f t="shared" si="0"/>
        <v>10</v>
      </c>
      <c r="C11" s="174">
        <v>2</v>
      </c>
      <c r="D11" s="172"/>
      <c r="E11" s="325">
        <v>1</v>
      </c>
      <c r="F11" s="325">
        <v>0</v>
      </c>
      <c r="G11" s="325">
        <v>0</v>
      </c>
      <c r="H11" s="325">
        <v>0</v>
      </c>
      <c r="I11" s="175"/>
      <c r="J11" s="582"/>
      <c r="K11" s="582"/>
      <c r="L11" s="582"/>
      <c r="N11" s="582"/>
      <c r="O11" s="582"/>
      <c r="P11" s="582"/>
      <c r="Q11" s="582"/>
      <c r="V11" s="179"/>
    </row>
    <row r="12" spans="1:27" x14ac:dyDescent="0.25">
      <c r="A12" s="325">
        <f t="shared" si="0"/>
        <v>10</v>
      </c>
      <c r="B12" s="325">
        <f t="shared" si="0"/>
        <v>8</v>
      </c>
      <c r="C12" s="174">
        <v>2</v>
      </c>
      <c r="D12" s="172"/>
      <c r="E12" s="325">
        <v>0</v>
      </c>
      <c r="F12" s="325">
        <v>1</v>
      </c>
      <c r="G12" s="325">
        <v>0</v>
      </c>
      <c r="H12" s="325">
        <v>1</v>
      </c>
      <c r="I12" s="175"/>
      <c r="J12" s="582"/>
      <c r="K12" s="582"/>
      <c r="L12" s="582"/>
      <c r="N12" s="582"/>
      <c r="O12" s="582"/>
      <c r="P12" s="582"/>
      <c r="Q12" s="582"/>
      <c r="V12" s="179"/>
    </row>
    <row r="13" spans="1:27" x14ac:dyDescent="0.25">
      <c r="A13" s="325">
        <f t="shared" si="0"/>
        <v>10</v>
      </c>
      <c r="B13" s="325">
        <f t="shared" si="0"/>
        <v>-22</v>
      </c>
      <c r="C13" s="174">
        <v>2</v>
      </c>
      <c r="D13" s="172"/>
      <c r="E13" s="325">
        <v>0</v>
      </c>
      <c r="F13" s="325">
        <v>12</v>
      </c>
      <c r="G13" s="325">
        <v>0</v>
      </c>
      <c r="H13" s="325">
        <v>20</v>
      </c>
      <c r="I13" s="175"/>
      <c r="J13" s="582"/>
      <c r="K13" s="582"/>
      <c r="L13" s="582"/>
      <c r="N13" s="582"/>
      <c r="O13" s="582"/>
      <c r="P13" s="582"/>
      <c r="Q13" s="582"/>
      <c r="V13" s="179"/>
    </row>
    <row r="14" spans="1:27" x14ac:dyDescent="0.25">
      <c r="A14" s="325">
        <f t="shared" si="0"/>
        <v>10</v>
      </c>
      <c r="B14" s="325">
        <f t="shared" si="0"/>
        <v>10</v>
      </c>
      <c r="C14" s="174">
        <v>3</v>
      </c>
      <c r="D14" s="172"/>
      <c r="E14" s="325">
        <v>0</v>
      </c>
      <c r="F14" s="325">
        <v>0</v>
      </c>
      <c r="G14" s="325">
        <v>0</v>
      </c>
      <c r="H14" s="325">
        <v>0</v>
      </c>
      <c r="I14" s="175"/>
      <c r="J14" s="582"/>
      <c r="K14" s="582"/>
      <c r="L14" s="582"/>
      <c r="N14" s="582"/>
      <c r="O14" s="582"/>
      <c r="P14" s="582"/>
      <c r="Q14" s="582"/>
      <c r="V14" s="179"/>
    </row>
    <row r="15" spans="1:27" x14ac:dyDescent="0.25">
      <c r="A15" s="325">
        <f t="shared" si="0"/>
        <v>10</v>
      </c>
      <c r="B15" s="325">
        <f t="shared" si="0"/>
        <v>10</v>
      </c>
      <c r="C15" s="174">
        <v>3</v>
      </c>
      <c r="D15" s="172"/>
      <c r="E15" s="325">
        <v>0</v>
      </c>
      <c r="F15" s="325">
        <v>0</v>
      </c>
      <c r="G15" s="325">
        <v>0</v>
      </c>
      <c r="H15" s="325">
        <v>0</v>
      </c>
      <c r="I15" s="175"/>
      <c r="J15" s="582"/>
      <c r="K15" s="582"/>
      <c r="L15" s="582"/>
      <c r="N15" s="582"/>
      <c r="O15" s="582"/>
      <c r="P15" s="582"/>
      <c r="Q15" s="582"/>
      <c r="V15" s="179"/>
    </row>
    <row r="16" spans="1:27" x14ac:dyDescent="0.25">
      <c r="A16" s="325">
        <f t="shared" si="0"/>
        <v>10</v>
      </c>
      <c r="B16" s="325">
        <f t="shared" si="0"/>
        <v>10</v>
      </c>
      <c r="C16" s="174">
        <v>3</v>
      </c>
      <c r="D16" s="172"/>
      <c r="E16" s="325">
        <v>0</v>
      </c>
      <c r="F16" s="325">
        <v>0</v>
      </c>
      <c r="G16" s="325">
        <v>0</v>
      </c>
      <c r="H16" s="325">
        <v>0</v>
      </c>
      <c r="I16" s="175"/>
      <c r="J16" s="582"/>
      <c r="K16" s="582"/>
      <c r="L16" s="582"/>
      <c r="N16" s="582"/>
      <c r="O16" s="582"/>
      <c r="P16" s="582"/>
      <c r="Q16" s="582"/>
      <c r="V16" s="179"/>
    </row>
    <row r="17" spans="1:22" x14ac:dyDescent="0.25">
      <c r="A17" s="325">
        <f t="shared" si="0"/>
        <v>10</v>
      </c>
      <c r="B17" s="325">
        <f t="shared" si="0"/>
        <v>-10</v>
      </c>
      <c r="C17" s="174">
        <v>3</v>
      </c>
      <c r="D17" s="172"/>
      <c r="E17" s="325">
        <v>0</v>
      </c>
      <c r="F17" s="325">
        <v>20</v>
      </c>
      <c r="G17" s="325">
        <v>0</v>
      </c>
      <c r="H17" s="325">
        <v>0</v>
      </c>
      <c r="I17" s="175"/>
      <c r="J17" s="582"/>
      <c r="K17" s="582"/>
      <c r="L17" s="582"/>
      <c r="N17" s="582"/>
      <c r="O17" s="582"/>
      <c r="P17" s="582"/>
      <c r="Q17" s="582"/>
      <c r="V17" s="179"/>
    </row>
    <row r="18" spans="1:22" x14ac:dyDescent="0.25">
      <c r="A18" s="325">
        <f t="shared" si="0"/>
        <v>10</v>
      </c>
      <c r="B18" s="325">
        <f t="shared" si="0"/>
        <v>10</v>
      </c>
      <c r="C18" s="174">
        <v>4</v>
      </c>
      <c r="D18" s="172"/>
      <c r="E18" s="325">
        <v>0</v>
      </c>
      <c r="F18" s="325">
        <v>0</v>
      </c>
      <c r="G18" s="325">
        <v>0</v>
      </c>
      <c r="H18" s="325">
        <v>0</v>
      </c>
      <c r="I18" s="175"/>
      <c r="J18" s="582"/>
      <c r="K18" s="582"/>
      <c r="L18" s="582"/>
      <c r="N18" s="582"/>
      <c r="O18" s="582"/>
      <c r="P18" s="582"/>
      <c r="Q18" s="582"/>
      <c r="V18" s="179"/>
    </row>
    <row r="19" spans="1:22" x14ac:dyDescent="0.25">
      <c r="A19" s="325">
        <f t="shared" si="0"/>
        <v>10</v>
      </c>
      <c r="B19" s="325">
        <f t="shared" si="0"/>
        <v>10</v>
      </c>
      <c r="C19" s="174">
        <v>4</v>
      </c>
      <c r="D19" s="172"/>
      <c r="E19" s="325">
        <v>0</v>
      </c>
      <c r="F19" s="325">
        <v>0</v>
      </c>
      <c r="G19" s="325">
        <v>0</v>
      </c>
      <c r="H19" s="325">
        <v>0</v>
      </c>
      <c r="I19" s="175"/>
      <c r="J19" s="582"/>
      <c r="K19" s="582"/>
      <c r="L19" s="582"/>
      <c r="N19" s="582"/>
      <c r="O19" s="582"/>
      <c r="P19" s="582"/>
      <c r="Q19" s="582"/>
      <c r="V19" s="179"/>
    </row>
    <row r="20" spans="1:22" x14ac:dyDescent="0.25">
      <c r="A20" s="325">
        <f t="shared" si="0"/>
        <v>10</v>
      </c>
      <c r="B20" s="325">
        <f t="shared" si="0"/>
        <v>10</v>
      </c>
      <c r="C20" s="174">
        <v>5</v>
      </c>
      <c r="D20" s="172"/>
      <c r="E20" s="325">
        <v>0</v>
      </c>
      <c r="F20" s="325">
        <v>0</v>
      </c>
      <c r="G20" s="325">
        <v>0</v>
      </c>
      <c r="H20" s="325">
        <v>0</v>
      </c>
      <c r="I20" s="175"/>
      <c r="J20" s="582"/>
      <c r="K20" s="582"/>
      <c r="L20" s="582"/>
      <c r="N20" s="582"/>
      <c r="O20" s="582"/>
      <c r="P20" s="582"/>
      <c r="Q20" s="582"/>
      <c r="V20" s="179"/>
    </row>
    <row r="21" spans="1:22" x14ac:dyDescent="0.25">
      <c r="A21" s="325">
        <f t="shared" si="0"/>
        <v>10</v>
      </c>
      <c r="B21" s="325">
        <f t="shared" si="0"/>
        <v>10</v>
      </c>
      <c r="C21" s="174">
        <v>5</v>
      </c>
      <c r="D21" s="172"/>
      <c r="E21" s="325">
        <v>0</v>
      </c>
      <c r="F21" s="325">
        <v>0</v>
      </c>
      <c r="G21" s="325">
        <v>0</v>
      </c>
      <c r="H21" s="325">
        <v>0</v>
      </c>
      <c r="I21" s="175"/>
      <c r="J21" s="582"/>
      <c r="K21" s="582"/>
      <c r="L21" s="582"/>
      <c r="N21" s="582"/>
      <c r="O21" s="582"/>
      <c r="P21" s="582"/>
      <c r="Q21" s="582"/>
      <c r="V21" s="179"/>
    </row>
    <row r="22" spans="1:22" x14ac:dyDescent="0.25">
      <c r="A22" s="325">
        <f t="shared" si="0"/>
        <v>10</v>
      </c>
      <c r="B22" s="325">
        <f t="shared" si="0"/>
        <v>10</v>
      </c>
      <c r="C22" s="174">
        <v>5</v>
      </c>
      <c r="D22" s="172"/>
      <c r="E22" s="325">
        <v>0</v>
      </c>
      <c r="F22" s="325">
        <v>0</v>
      </c>
      <c r="G22" s="325">
        <v>0</v>
      </c>
      <c r="H22" s="325">
        <v>0</v>
      </c>
      <c r="I22" s="175"/>
      <c r="J22" s="582"/>
      <c r="K22" s="582"/>
      <c r="L22" s="582"/>
      <c r="N22" s="582"/>
      <c r="O22" s="582"/>
      <c r="P22" s="582"/>
      <c r="Q22" s="582"/>
      <c r="V22" s="179"/>
    </row>
    <row r="23" spans="1:22" x14ac:dyDescent="0.25">
      <c r="A23" s="325">
        <f t="shared" si="0"/>
        <v>-8</v>
      </c>
      <c r="B23" s="325">
        <f t="shared" si="0"/>
        <v>-1</v>
      </c>
      <c r="C23" s="174">
        <v>5</v>
      </c>
      <c r="D23" s="172"/>
      <c r="E23" s="325">
        <v>0</v>
      </c>
      <c r="F23" s="325">
        <v>0</v>
      </c>
      <c r="G23" s="325">
        <v>18</v>
      </c>
      <c r="H23" s="325">
        <v>11</v>
      </c>
      <c r="I23" s="175"/>
      <c r="J23" s="582"/>
      <c r="K23" s="582"/>
      <c r="L23" s="582"/>
      <c r="N23" s="582"/>
      <c r="O23" s="582"/>
      <c r="P23" s="582"/>
      <c r="Q23" s="582"/>
      <c r="V23" s="179"/>
    </row>
    <row r="24" spans="1:22" x14ac:dyDescent="0.25">
      <c r="A24" s="325">
        <f t="shared" si="0"/>
        <v>-8</v>
      </c>
      <c r="B24" s="325">
        <f t="shared" si="0"/>
        <v>-1</v>
      </c>
      <c r="C24" s="174">
        <v>5</v>
      </c>
      <c r="D24" s="172"/>
      <c r="E24" s="325">
        <v>0</v>
      </c>
      <c r="F24" s="325">
        <v>0</v>
      </c>
      <c r="G24" s="325">
        <v>18</v>
      </c>
      <c r="H24" s="325">
        <v>11</v>
      </c>
      <c r="I24" s="175"/>
      <c r="J24" s="582"/>
      <c r="K24" s="582"/>
      <c r="L24" s="582"/>
      <c r="N24" s="582"/>
      <c r="O24" s="582"/>
      <c r="P24" s="582"/>
      <c r="Q24" s="582"/>
      <c r="V24" s="179"/>
    </row>
    <row r="25" spans="1:22" x14ac:dyDescent="0.25">
      <c r="A25" s="325">
        <f t="shared" si="0"/>
        <v>-8</v>
      </c>
      <c r="B25" s="325">
        <f t="shared" si="0"/>
        <v>-1</v>
      </c>
      <c r="C25" s="174">
        <v>6</v>
      </c>
      <c r="D25" s="172"/>
      <c r="E25" s="325">
        <v>0</v>
      </c>
      <c r="F25" s="325">
        <v>0</v>
      </c>
      <c r="G25" s="325">
        <v>18</v>
      </c>
      <c r="H25" s="325">
        <v>11</v>
      </c>
      <c r="I25" s="175"/>
      <c r="J25" s="582"/>
      <c r="K25" s="582"/>
      <c r="L25" s="582"/>
      <c r="N25" s="582"/>
      <c r="O25" s="582"/>
      <c r="P25" s="582"/>
      <c r="Q25" s="582"/>
      <c r="V25" s="179"/>
    </row>
    <row r="26" spans="1:22" x14ac:dyDescent="0.25">
      <c r="A26" s="325">
        <f t="shared" si="0"/>
        <v>10</v>
      </c>
      <c r="B26" s="325">
        <f t="shared" si="0"/>
        <v>10</v>
      </c>
      <c r="C26" s="174">
        <v>6</v>
      </c>
      <c r="D26" s="172"/>
      <c r="E26" s="325">
        <v>0</v>
      </c>
      <c r="F26" s="325">
        <v>0</v>
      </c>
      <c r="G26" s="325">
        <v>0</v>
      </c>
      <c r="H26" s="325">
        <v>0</v>
      </c>
      <c r="I26" s="175"/>
      <c r="J26" s="582"/>
      <c r="K26" s="582"/>
      <c r="L26" s="582"/>
      <c r="N26" s="582"/>
      <c r="O26" s="582"/>
      <c r="P26" s="582"/>
      <c r="Q26" s="582"/>
      <c r="V26" s="179"/>
    </row>
    <row r="27" spans="1:22" x14ac:dyDescent="0.25">
      <c r="A27" s="325">
        <f t="shared" si="0"/>
        <v>10</v>
      </c>
      <c r="B27" s="325">
        <f t="shared" si="0"/>
        <v>10</v>
      </c>
      <c r="C27" s="174">
        <v>6</v>
      </c>
      <c r="D27" s="172"/>
      <c r="E27" s="325">
        <v>0</v>
      </c>
      <c r="F27" s="325">
        <v>0</v>
      </c>
      <c r="G27" s="325">
        <v>0</v>
      </c>
      <c r="H27" s="325">
        <v>0</v>
      </c>
      <c r="I27" s="175"/>
      <c r="J27" s="582"/>
      <c r="K27" s="582"/>
      <c r="L27" s="582"/>
      <c r="N27" s="582"/>
      <c r="O27" s="582"/>
      <c r="P27" s="582"/>
      <c r="Q27" s="582"/>
      <c r="V27" s="179"/>
    </row>
    <row r="28" spans="1:22" x14ac:dyDescent="0.25">
      <c r="A28" s="325">
        <f t="shared" si="0"/>
        <v>10</v>
      </c>
      <c r="B28" s="325">
        <f t="shared" si="0"/>
        <v>10</v>
      </c>
      <c r="C28" s="174">
        <v>6</v>
      </c>
      <c r="D28" s="172"/>
      <c r="E28" s="325">
        <v>0</v>
      </c>
      <c r="F28" s="325">
        <v>0</v>
      </c>
      <c r="G28" s="325">
        <v>0</v>
      </c>
      <c r="H28" s="325">
        <v>0</v>
      </c>
      <c r="I28" s="175"/>
      <c r="J28" s="582"/>
      <c r="K28" s="582"/>
      <c r="L28" s="582"/>
      <c r="N28" s="582"/>
      <c r="O28" s="582"/>
      <c r="P28" s="582"/>
      <c r="Q28" s="582"/>
      <c r="V28" s="179"/>
    </row>
    <row r="29" spans="1:22" x14ac:dyDescent="0.25">
      <c r="A29" s="325">
        <f t="shared" si="0"/>
        <v>10</v>
      </c>
      <c r="B29" s="325">
        <f t="shared" si="0"/>
        <v>10</v>
      </c>
      <c r="C29" s="174">
        <v>6</v>
      </c>
      <c r="D29" s="172"/>
      <c r="E29" s="325">
        <v>0</v>
      </c>
      <c r="F29" s="325">
        <v>0</v>
      </c>
      <c r="G29" s="325">
        <v>0</v>
      </c>
      <c r="H29" s="325">
        <v>0</v>
      </c>
      <c r="I29" s="175"/>
      <c r="J29" s="582"/>
      <c r="K29" s="582"/>
      <c r="L29" s="582"/>
      <c r="N29" s="582"/>
      <c r="O29" s="582"/>
      <c r="P29" s="582"/>
      <c r="Q29" s="582"/>
      <c r="V29" s="179"/>
    </row>
    <row r="30" spans="1:22" x14ac:dyDescent="0.25">
      <c r="A30" s="325">
        <f t="shared" si="0"/>
        <v>10</v>
      </c>
      <c r="B30" s="325">
        <f t="shared" si="0"/>
        <v>10</v>
      </c>
      <c r="C30" s="174">
        <v>6</v>
      </c>
      <c r="D30" s="172"/>
      <c r="E30" s="325">
        <v>0</v>
      </c>
      <c r="F30" s="325">
        <v>0</v>
      </c>
      <c r="G30" s="325">
        <v>0</v>
      </c>
      <c r="H30" s="325">
        <v>0</v>
      </c>
      <c r="I30" s="175"/>
      <c r="J30" s="582"/>
      <c r="K30" s="582"/>
      <c r="L30" s="582"/>
      <c r="N30" s="582"/>
      <c r="O30" s="582"/>
      <c r="P30" s="582"/>
      <c r="Q30" s="582"/>
      <c r="V30" s="179"/>
    </row>
    <row r="31" spans="1:22" x14ac:dyDescent="0.25">
      <c r="A31" s="325">
        <f t="shared" si="0"/>
        <v>10</v>
      </c>
      <c r="B31" s="325">
        <f t="shared" si="0"/>
        <v>10</v>
      </c>
      <c r="C31" s="174">
        <v>6</v>
      </c>
      <c r="D31" s="172"/>
      <c r="E31" s="325">
        <v>0</v>
      </c>
      <c r="F31" s="325">
        <v>0</v>
      </c>
      <c r="G31" s="325">
        <v>0</v>
      </c>
      <c r="H31" s="325">
        <v>0</v>
      </c>
      <c r="I31" s="175"/>
      <c r="J31" s="582"/>
      <c r="K31" s="582"/>
      <c r="L31" s="582"/>
      <c r="N31" s="582"/>
      <c r="O31" s="582"/>
      <c r="P31" s="582"/>
      <c r="Q31" s="582"/>
      <c r="V31" s="179"/>
    </row>
    <row r="32" spans="1:22" x14ac:dyDescent="0.25">
      <c r="A32" s="325">
        <f t="shared" si="0"/>
        <v>10</v>
      </c>
      <c r="B32" s="325">
        <f t="shared" si="0"/>
        <v>10</v>
      </c>
      <c r="C32" s="174">
        <v>6</v>
      </c>
      <c r="D32" s="172"/>
      <c r="E32" s="325">
        <v>0</v>
      </c>
      <c r="F32" s="325">
        <v>0</v>
      </c>
      <c r="G32" s="325">
        <v>0</v>
      </c>
      <c r="H32" s="325">
        <v>0</v>
      </c>
      <c r="I32" s="175"/>
      <c r="J32" s="582"/>
      <c r="K32" s="582"/>
      <c r="L32" s="582"/>
      <c r="N32" s="582"/>
      <c r="O32" s="582"/>
      <c r="P32" s="582"/>
      <c r="Q32" s="582"/>
      <c r="V32" s="179"/>
    </row>
    <row r="33" spans="1:26" x14ac:dyDescent="0.25">
      <c r="A33" s="325">
        <f t="shared" si="0"/>
        <v>10</v>
      </c>
      <c r="B33" s="325">
        <f t="shared" si="0"/>
        <v>10</v>
      </c>
      <c r="C33" s="174">
        <v>6</v>
      </c>
      <c r="D33" s="172"/>
      <c r="E33" s="325">
        <v>0</v>
      </c>
      <c r="F33" s="325">
        <v>0</v>
      </c>
      <c r="G33" s="325">
        <v>0</v>
      </c>
      <c r="H33" s="325">
        <v>0</v>
      </c>
      <c r="I33" s="175"/>
      <c r="J33" s="582"/>
      <c r="K33" s="582"/>
      <c r="L33" s="582"/>
      <c r="N33" s="582"/>
      <c r="O33" s="582"/>
      <c r="P33" s="582"/>
      <c r="Q33" s="582"/>
      <c r="V33" s="179"/>
    </row>
    <row r="34" spans="1:26" x14ac:dyDescent="0.25">
      <c r="A34" s="325">
        <f t="shared" si="0"/>
        <v>10</v>
      </c>
      <c r="B34" s="325">
        <f t="shared" si="0"/>
        <v>10</v>
      </c>
      <c r="C34" s="174">
        <v>6</v>
      </c>
      <c r="D34" s="172"/>
      <c r="E34" s="325">
        <v>0</v>
      </c>
      <c r="F34" s="325">
        <v>0</v>
      </c>
      <c r="G34" s="325">
        <v>0</v>
      </c>
      <c r="H34" s="325">
        <v>0</v>
      </c>
      <c r="I34" s="175"/>
      <c r="J34" s="582"/>
      <c r="K34" s="582"/>
      <c r="L34" s="582"/>
      <c r="N34" s="582"/>
      <c r="O34" s="582"/>
      <c r="P34" s="582"/>
      <c r="Q34" s="582"/>
      <c r="V34" s="179"/>
    </row>
    <row r="35" spans="1:26" x14ac:dyDescent="0.25">
      <c r="A35" s="325">
        <f t="shared" si="0"/>
        <v>10</v>
      </c>
      <c r="B35" s="325">
        <f t="shared" si="0"/>
        <v>10</v>
      </c>
      <c r="C35" s="174">
        <v>7</v>
      </c>
      <c r="D35" s="172"/>
      <c r="E35" s="325">
        <v>0</v>
      </c>
      <c r="F35" s="325">
        <v>0</v>
      </c>
      <c r="G35" s="325">
        <v>0</v>
      </c>
      <c r="H35" s="325">
        <v>0</v>
      </c>
      <c r="I35" s="175"/>
      <c r="J35" s="582"/>
      <c r="K35" s="582"/>
      <c r="L35" s="582"/>
      <c r="N35" s="582"/>
      <c r="O35" s="582"/>
      <c r="P35" s="582"/>
      <c r="Q35" s="582"/>
      <c r="V35" s="179"/>
    </row>
    <row r="36" spans="1:26" x14ac:dyDescent="0.25">
      <c r="A36" s="325">
        <f t="shared" si="0"/>
        <v>10</v>
      </c>
      <c r="B36" s="325">
        <f t="shared" si="0"/>
        <v>10</v>
      </c>
      <c r="C36" s="174">
        <v>6</v>
      </c>
      <c r="D36" s="172"/>
      <c r="E36" s="325">
        <v>0</v>
      </c>
      <c r="F36" s="325">
        <v>0</v>
      </c>
      <c r="G36" s="325">
        <v>0</v>
      </c>
      <c r="H36" s="325">
        <v>0</v>
      </c>
      <c r="I36" s="175"/>
      <c r="J36" s="582"/>
      <c r="K36" s="582"/>
      <c r="L36" s="582"/>
      <c r="N36" s="335"/>
      <c r="O36" s="335"/>
      <c r="P36" s="335"/>
      <c r="Q36" s="335"/>
      <c r="R36" s="613"/>
      <c r="S36" s="335"/>
      <c r="V36" s="179"/>
      <c r="Z36" s="176"/>
    </row>
    <row r="37" spans="1:26" x14ac:dyDescent="0.25">
      <c r="A37" s="325">
        <f t="shared" si="0"/>
        <v>25</v>
      </c>
      <c r="B37" s="325">
        <f t="shared" si="0"/>
        <v>-3</v>
      </c>
      <c r="C37" s="174">
        <v>7</v>
      </c>
      <c r="D37" s="172"/>
      <c r="E37" s="325">
        <v>0</v>
      </c>
      <c r="F37" s="325">
        <v>2</v>
      </c>
      <c r="G37" s="325">
        <v>-15</v>
      </c>
      <c r="H37" s="325">
        <v>11</v>
      </c>
      <c r="I37" s="175"/>
      <c r="J37" s="582"/>
      <c r="K37" s="582"/>
      <c r="L37" s="582"/>
      <c r="N37" s="582"/>
      <c r="O37" s="582"/>
      <c r="P37" s="582"/>
      <c r="Q37" s="582"/>
      <c r="V37" s="179"/>
    </row>
    <row r="38" spans="1:26" x14ac:dyDescent="0.25">
      <c r="A38" s="325">
        <f t="shared" si="0"/>
        <v>10</v>
      </c>
      <c r="B38" s="325">
        <f t="shared" si="0"/>
        <v>2</v>
      </c>
      <c r="C38" s="174">
        <v>7</v>
      </c>
      <c r="D38" s="172"/>
      <c r="E38" s="325">
        <v>0</v>
      </c>
      <c r="F38" s="325">
        <v>8</v>
      </c>
      <c r="G38" s="325">
        <v>0</v>
      </c>
      <c r="H38" s="325">
        <v>0</v>
      </c>
      <c r="I38" s="175"/>
      <c r="J38" s="582"/>
      <c r="K38" s="582"/>
      <c r="L38" s="582"/>
      <c r="N38" s="582"/>
      <c r="O38" s="582"/>
      <c r="P38" s="582"/>
      <c r="Q38" s="582"/>
      <c r="V38" s="179"/>
    </row>
    <row r="39" spans="1:26" x14ac:dyDescent="0.25">
      <c r="A39" s="325">
        <f t="shared" si="0"/>
        <v>10</v>
      </c>
      <c r="B39" s="325">
        <f t="shared" si="0"/>
        <v>10</v>
      </c>
      <c r="C39" s="174">
        <v>7</v>
      </c>
      <c r="D39" s="172"/>
      <c r="E39" s="325">
        <v>0</v>
      </c>
      <c r="F39" s="325">
        <v>0</v>
      </c>
      <c r="G39" s="325">
        <v>0</v>
      </c>
      <c r="H39" s="325">
        <v>0</v>
      </c>
      <c r="I39" s="175"/>
      <c r="J39" s="582"/>
      <c r="K39" s="582"/>
      <c r="L39" s="582"/>
      <c r="N39" s="582"/>
      <c r="O39" s="582"/>
      <c r="P39" s="582"/>
      <c r="Q39" s="582"/>
      <c r="V39" s="179"/>
    </row>
    <row r="40" spans="1:26" x14ac:dyDescent="0.25">
      <c r="A40" s="325">
        <f t="shared" si="0"/>
        <v>13</v>
      </c>
      <c r="B40" s="325">
        <f t="shared" si="0"/>
        <v>8</v>
      </c>
      <c r="C40" s="174">
        <v>7</v>
      </c>
      <c r="D40" s="172"/>
      <c r="E40" s="325">
        <v>0</v>
      </c>
      <c r="F40" s="325">
        <v>0</v>
      </c>
      <c r="G40" s="325">
        <v>-3</v>
      </c>
      <c r="H40" s="325">
        <v>2</v>
      </c>
      <c r="I40" s="175"/>
      <c r="J40" s="582"/>
      <c r="K40" s="582"/>
      <c r="L40" s="582"/>
      <c r="N40" s="582"/>
      <c r="O40" s="582"/>
      <c r="P40" s="582"/>
      <c r="Q40" s="582"/>
      <c r="V40" s="179"/>
    </row>
    <row r="41" spans="1:26" x14ac:dyDescent="0.25">
      <c r="A41" s="325">
        <f t="shared" si="0"/>
        <v>10</v>
      </c>
      <c r="B41" s="325">
        <f t="shared" si="0"/>
        <v>0</v>
      </c>
      <c r="C41" s="174">
        <v>7</v>
      </c>
      <c r="D41" s="172"/>
      <c r="E41" s="325">
        <v>0</v>
      </c>
      <c r="F41" s="325">
        <v>10</v>
      </c>
      <c r="G41" s="325">
        <v>0</v>
      </c>
      <c r="H41" s="325">
        <v>0</v>
      </c>
      <c r="I41" s="175"/>
      <c r="J41" s="582"/>
      <c r="K41" s="582"/>
      <c r="L41" s="582"/>
      <c r="N41" s="582"/>
      <c r="O41" s="582"/>
      <c r="P41" s="582"/>
      <c r="Q41" s="582"/>
      <c r="R41" s="582"/>
      <c r="V41" s="179"/>
    </row>
    <row r="42" spans="1:26" x14ac:dyDescent="0.25">
      <c r="A42" s="325">
        <f t="shared" si="0"/>
        <v>10</v>
      </c>
      <c r="B42" s="325">
        <f t="shared" si="0"/>
        <v>-1</v>
      </c>
      <c r="C42" s="174">
        <v>7</v>
      </c>
      <c r="D42" s="172"/>
      <c r="E42" s="325">
        <v>0</v>
      </c>
      <c r="F42" s="325">
        <v>11</v>
      </c>
      <c r="G42" s="325">
        <v>0</v>
      </c>
      <c r="H42" s="325">
        <v>0</v>
      </c>
      <c r="I42" s="175"/>
      <c r="J42" s="582"/>
      <c r="K42" s="582"/>
      <c r="L42" s="582"/>
      <c r="N42" s="582"/>
      <c r="O42" s="582"/>
      <c r="P42" s="582"/>
      <c r="Q42" s="582"/>
      <c r="R42" s="582"/>
      <c r="V42" s="179"/>
    </row>
    <row r="43" spans="1:26" x14ac:dyDescent="0.25">
      <c r="A43" s="325">
        <f t="shared" si="0"/>
        <v>10</v>
      </c>
      <c r="B43" s="325">
        <f t="shared" si="0"/>
        <v>10</v>
      </c>
      <c r="C43" s="174">
        <v>7</v>
      </c>
      <c r="D43" s="172"/>
      <c r="E43" s="325">
        <v>0</v>
      </c>
      <c r="F43" s="325">
        <v>0</v>
      </c>
      <c r="G43" s="325">
        <v>0</v>
      </c>
      <c r="H43" s="325">
        <v>0</v>
      </c>
      <c r="I43" s="175"/>
      <c r="J43" s="582"/>
      <c r="K43" s="582"/>
      <c r="L43" s="582"/>
      <c r="N43" s="582"/>
      <c r="O43" s="582"/>
      <c r="P43" s="582"/>
      <c r="Q43" s="582"/>
      <c r="R43" s="582"/>
      <c r="V43" s="179"/>
    </row>
    <row r="44" spans="1:26" x14ac:dyDescent="0.25">
      <c r="A44" s="325">
        <f t="shared" si="0"/>
        <v>4</v>
      </c>
      <c r="B44" s="325">
        <f t="shared" si="0"/>
        <v>10</v>
      </c>
      <c r="C44" s="174">
        <v>7</v>
      </c>
      <c r="D44" s="172"/>
      <c r="E44" s="325">
        <v>0</v>
      </c>
      <c r="F44" s="325">
        <v>0</v>
      </c>
      <c r="G44" s="325">
        <v>6</v>
      </c>
      <c r="H44" s="325">
        <v>0</v>
      </c>
      <c r="I44" s="175"/>
      <c r="J44" s="582"/>
      <c r="K44" s="582"/>
      <c r="L44" s="582"/>
      <c r="N44" s="582"/>
      <c r="O44" s="582"/>
      <c r="P44" s="582"/>
      <c r="Q44" s="582"/>
      <c r="R44" s="582"/>
      <c r="V44" s="179"/>
    </row>
    <row r="45" spans="1:26" x14ac:dyDescent="0.25">
      <c r="A45" s="325">
        <f t="shared" si="0"/>
        <v>4</v>
      </c>
      <c r="B45" s="325">
        <f t="shared" si="0"/>
        <v>10</v>
      </c>
      <c r="C45" s="174">
        <v>7</v>
      </c>
      <c r="D45" s="172"/>
      <c r="E45" s="325">
        <v>0</v>
      </c>
      <c r="F45" s="325">
        <v>0</v>
      </c>
      <c r="G45" s="325">
        <v>6</v>
      </c>
      <c r="H45" s="325">
        <v>0</v>
      </c>
      <c r="I45" s="175"/>
      <c r="J45" s="582"/>
      <c r="K45" s="582"/>
      <c r="L45" s="582"/>
      <c r="N45" s="582"/>
      <c r="O45" s="582"/>
      <c r="P45" s="582"/>
      <c r="Q45" s="582"/>
      <c r="R45" s="582"/>
      <c r="V45" s="179"/>
    </row>
    <row r="46" spans="1:26" x14ac:dyDescent="0.25">
      <c r="A46" s="325">
        <f t="shared" si="0"/>
        <v>4</v>
      </c>
      <c r="B46" s="325">
        <f t="shared" si="0"/>
        <v>16</v>
      </c>
      <c r="C46" s="174">
        <v>8</v>
      </c>
      <c r="D46" s="172"/>
      <c r="E46" s="325">
        <v>0</v>
      </c>
      <c r="F46" s="325">
        <v>0</v>
      </c>
      <c r="G46" s="325">
        <v>6</v>
      </c>
      <c r="H46" s="325">
        <v>-6</v>
      </c>
      <c r="I46" s="175"/>
      <c r="J46" s="582"/>
      <c r="K46" s="582"/>
      <c r="L46" s="582"/>
      <c r="N46" s="582"/>
      <c r="O46" s="582"/>
      <c r="P46" s="582"/>
      <c r="Q46" s="582"/>
      <c r="V46" s="179"/>
    </row>
    <row r="47" spans="1:26" x14ac:dyDescent="0.25">
      <c r="A47" s="325">
        <f t="shared" si="0"/>
        <v>10</v>
      </c>
      <c r="B47" s="325">
        <f t="shared" si="0"/>
        <v>16</v>
      </c>
      <c r="C47" s="174">
        <v>8</v>
      </c>
      <c r="D47" s="172"/>
      <c r="E47" s="325">
        <v>0</v>
      </c>
      <c r="F47" s="325">
        <v>0</v>
      </c>
      <c r="G47" s="325">
        <v>0</v>
      </c>
      <c r="H47" s="325">
        <v>-6</v>
      </c>
      <c r="I47" s="175"/>
      <c r="J47" s="582"/>
      <c r="K47" s="582"/>
      <c r="L47" s="582"/>
      <c r="N47" s="582"/>
      <c r="O47" s="582"/>
      <c r="P47" s="582"/>
      <c r="Q47" s="582"/>
      <c r="V47" s="179"/>
    </row>
    <row r="48" spans="1:26" x14ac:dyDescent="0.25">
      <c r="A48" s="325">
        <f t="shared" si="0"/>
        <v>10</v>
      </c>
      <c r="B48" s="325">
        <f t="shared" si="0"/>
        <v>10</v>
      </c>
      <c r="C48" s="174">
        <v>8</v>
      </c>
      <c r="D48" s="172"/>
      <c r="E48" s="325">
        <v>0</v>
      </c>
      <c r="F48" s="325">
        <v>0</v>
      </c>
      <c r="G48" s="325">
        <v>0</v>
      </c>
      <c r="H48" s="325">
        <v>0</v>
      </c>
      <c r="I48" s="175"/>
      <c r="J48" s="582"/>
      <c r="K48" s="582"/>
      <c r="L48" s="582"/>
      <c r="N48" s="582"/>
      <c r="O48" s="582"/>
      <c r="P48" s="582"/>
      <c r="Q48" s="582"/>
      <c r="V48" s="179"/>
    </row>
    <row r="49" spans="1:22" x14ac:dyDescent="0.25">
      <c r="A49" s="325">
        <f t="shared" si="0"/>
        <v>10</v>
      </c>
      <c r="B49" s="325">
        <f t="shared" si="0"/>
        <v>10</v>
      </c>
      <c r="C49" s="174">
        <v>8</v>
      </c>
      <c r="D49" s="172"/>
      <c r="E49" s="325">
        <v>0</v>
      </c>
      <c r="F49" s="325">
        <v>0</v>
      </c>
      <c r="G49" s="325">
        <v>0</v>
      </c>
      <c r="H49" s="325">
        <v>0</v>
      </c>
      <c r="I49" s="175"/>
      <c r="J49" s="582"/>
      <c r="K49" s="582"/>
      <c r="L49" s="582"/>
      <c r="N49" s="582"/>
      <c r="O49" s="582"/>
      <c r="P49" s="582"/>
      <c r="Q49" s="582"/>
      <c r="V49" s="179"/>
    </row>
    <row r="50" spans="1:22" x14ac:dyDescent="0.25">
      <c r="A50" s="325">
        <f t="shared" si="0"/>
        <v>10</v>
      </c>
      <c r="B50" s="325">
        <f t="shared" si="0"/>
        <v>10</v>
      </c>
      <c r="C50" s="174">
        <v>8</v>
      </c>
      <c r="D50" s="172"/>
      <c r="E50" s="325">
        <v>0</v>
      </c>
      <c r="F50" s="325">
        <v>0</v>
      </c>
      <c r="G50" s="325">
        <v>0</v>
      </c>
      <c r="H50" s="325">
        <v>0</v>
      </c>
      <c r="I50" s="175"/>
      <c r="J50" s="582"/>
      <c r="K50" s="582"/>
      <c r="L50" s="582"/>
      <c r="N50" s="582"/>
      <c r="O50" s="582"/>
      <c r="P50" s="582"/>
      <c r="Q50" s="582"/>
      <c r="V50" s="179"/>
    </row>
    <row r="51" spans="1:22" x14ac:dyDescent="0.25">
      <c r="A51" s="325">
        <f t="shared" si="0"/>
        <v>10</v>
      </c>
      <c r="B51" s="325">
        <f t="shared" si="0"/>
        <v>10</v>
      </c>
      <c r="C51" s="174">
        <v>8</v>
      </c>
      <c r="D51" s="172"/>
      <c r="E51" s="325">
        <v>0</v>
      </c>
      <c r="F51" s="325">
        <v>0</v>
      </c>
      <c r="G51" s="325">
        <v>0</v>
      </c>
      <c r="H51" s="325">
        <v>0</v>
      </c>
      <c r="I51" s="175"/>
      <c r="J51" s="582"/>
      <c r="K51" s="582"/>
      <c r="L51" s="582"/>
      <c r="N51" s="582"/>
      <c r="O51" s="582"/>
      <c r="P51" s="582"/>
      <c r="Q51" s="582"/>
      <c r="V51" s="179"/>
    </row>
    <row r="52" spans="1:22" x14ac:dyDescent="0.25">
      <c r="A52" s="325">
        <f t="shared" si="0"/>
        <v>-4</v>
      </c>
      <c r="B52" s="325">
        <f t="shared" si="0"/>
        <v>2</v>
      </c>
      <c r="C52" s="174">
        <v>8</v>
      </c>
      <c r="D52" s="172"/>
      <c r="E52" s="325">
        <v>-14</v>
      </c>
      <c r="F52" s="325">
        <v>-8</v>
      </c>
      <c r="G52" s="325">
        <v>0</v>
      </c>
      <c r="H52" s="325">
        <v>0</v>
      </c>
      <c r="I52" s="175"/>
      <c r="J52" s="582"/>
      <c r="K52" s="582"/>
      <c r="L52" s="582"/>
      <c r="N52" s="582"/>
      <c r="O52" s="582"/>
      <c r="P52" s="582"/>
      <c r="Q52" s="582"/>
      <c r="V52" s="179"/>
    </row>
    <row r="53" spans="1:22" x14ac:dyDescent="0.25">
      <c r="A53" s="325">
        <f t="shared" si="0"/>
        <v>10</v>
      </c>
      <c r="B53" s="325">
        <f t="shared" si="0"/>
        <v>10</v>
      </c>
      <c r="C53" s="174">
        <v>8</v>
      </c>
      <c r="D53" s="172"/>
      <c r="E53" s="325">
        <v>0</v>
      </c>
      <c r="F53" s="325">
        <v>0</v>
      </c>
      <c r="G53" s="325">
        <v>0</v>
      </c>
      <c r="H53" s="325">
        <v>0</v>
      </c>
      <c r="I53" s="175"/>
      <c r="J53" s="582"/>
      <c r="K53" s="582"/>
      <c r="L53" s="582"/>
      <c r="N53" s="582"/>
      <c r="O53" s="582"/>
      <c r="P53" s="582"/>
      <c r="Q53" s="582"/>
      <c r="V53" s="179"/>
    </row>
    <row r="54" spans="1:22" x14ac:dyDescent="0.25">
      <c r="A54" s="325">
        <f t="shared" si="0"/>
        <v>10</v>
      </c>
      <c r="B54" s="325">
        <f t="shared" si="0"/>
        <v>10</v>
      </c>
      <c r="C54" s="174">
        <v>8</v>
      </c>
      <c r="D54" s="172"/>
      <c r="E54" s="325">
        <v>0</v>
      </c>
      <c r="F54" s="325">
        <v>0</v>
      </c>
      <c r="G54" s="325">
        <v>0</v>
      </c>
      <c r="H54" s="325">
        <v>0</v>
      </c>
      <c r="I54" s="175"/>
      <c r="J54" s="582"/>
      <c r="K54" s="582"/>
      <c r="L54" s="582"/>
      <c r="N54" s="582"/>
      <c r="O54" s="582"/>
      <c r="P54" s="582"/>
      <c r="Q54" s="582"/>
      <c r="V54" s="179"/>
    </row>
    <row r="55" spans="1:22" x14ac:dyDescent="0.25">
      <c r="A55" s="325">
        <f t="shared" si="0"/>
        <v>6</v>
      </c>
      <c r="B55" s="325">
        <f t="shared" si="0"/>
        <v>4</v>
      </c>
      <c r="C55" s="174">
        <v>9</v>
      </c>
      <c r="D55" s="172"/>
      <c r="E55" s="325">
        <v>-4</v>
      </c>
      <c r="F55" s="325">
        <v>0</v>
      </c>
      <c r="G55" s="325">
        <v>0</v>
      </c>
      <c r="H55" s="325">
        <v>6</v>
      </c>
      <c r="I55" s="175"/>
      <c r="J55" s="582"/>
      <c r="K55" s="582"/>
      <c r="L55" s="582"/>
      <c r="N55" s="582"/>
      <c r="O55" s="582"/>
      <c r="P55" s="582"/>
      <c r="Q55" s="582"/>
      <c r="V55" s="179"/>
    </row>
    <row r="56" spans="1:22" x14ac:dyDescent="0.25">
      <c r="A56" s="325">
        <f t="shared" si="0"/>
        <v>5</v>
      </c>
      <c r="B56" s="325">
        <f t="shared" si="0"/>
        <v>-7</v>
      </c>
      <c r="C56" s="174">
        <v>9</v>
      </c>
      <c r="D56" s="172"/>
      <c r="E56" s="325">
        <v>0</v>
      </c>
      <c r="F56" s="325">
        <v>11</v>
      </c>
      <c r="G56" s="325">
        <v>5</v>
      </c>
      <c r="H56" s="325">
        <v>6</v>
      </c>
      <c r="I56" s="175"/>
      <c r="J56" s="582"/>
      <c r="K56" s="582"/>
      <c r="L56" s="582"/>
      <c r="N56" s="582"/>
      <c r="O56" s="582"/>
      <c r="P56" s="582"/>
      <c r="Q56" s="582"/>
      <c r="V56" s="179"/>
    </row>
    <row r="57" spans="1:22" x14ac:dyDescent="0.25">
      <c r="A57" s="325">
        <f t="shared" si="0"/>
        <v>10</v>
      </c>
      <c r="B57" s="325">
        <f t="shared" si="0"/>
        <v>10</v>
      </c>
      <c r="C57" s="174">
        <v>9</v>
      </c>
      <c r="D57" s="172"/>
      <c r="E57" s="325">
        <v>0</v>
      </c>
      <c r="F57" s="325">
        <v>0</v>
      </c>
      <c r="G57" s="325">
        <v>0</v>
      </c>
      <c r="H57" s="325">
        <v>0</v>
      </c>
      <c r="I57" s="175"/>
      <c r="J57" s="582"/>
      <c r="K57" s="582"/>
      <c r="L57" s="582"/>
      <c r="N57" s="582"/>
      <c r="O57" s="582"/>
      <c r="P57" s="582"/>
      <c r="Q57" s="582"/>
      <c r="V57" s="179"/>
    </row>
    <row r="58" spans="1:22" x14ac:dyDescent="0.25">
      <c r="A58" s="325">
        <f t="shared" si="0"/>
        <v>10</v>
      </c>
      <c r="B58" s="325">
        <f t="shared" si="0"/>
        <v>10</v>
      </c>
      <c r="C58" s="174">
        <v>9</v>
      </c>
      <c r="D58" s="172"/>
      <c r="E58" s="325">
        <v>0</v>
      </c>
      <c r="F58" s="325">
        <v>0</v>
      </c>
      <c r="G58" s="325">
        <v>0</v>
      </c>
      <c r="H58" s="325">
        <v>0</v>
      </c>
      <c r="I58" s="175"/>
      <c r="J58" s="582"/>
      <c r="K58" s="582"/>
      <c r="L58" s="582"/>
      <c r="N58" s="582"/>
      <c r="O58" s="582"/>
      <c r="P58" s="582"/>
      <c r="Q58" s="582"/>
      <c r="V58" s="179"/>
    </row>
    <row r="59" spans="1:22" x14ac:dyDescent="0.25">
      <c r="A59" s="325">
        <f t="shared" si="0"/>
        <v>3</v>
      </c>
      <c r="B59" s="325">
        <f t="shared" si="0"/>
        <v>12</v>
      </c>
      <c r="C59" s="174">
        <v>9</v>
      </c>
      <c r="D59" s="172"/>
      <c r="E59" s="325">
        <v>0</v>
      </c>
      <c r="F59" s="325">
        <v>0</v>
      </c>
      <c r="G59" s="325">
        <v>7</v>
      </c>
      <c r="H59" s="325">
        <v>-2</v>
      </c>
      <c r="I59" s="175"/>
      <c r="J59" s="582"/>
      <c r="K59" s="582"/>
      <c r="L59" s="582"/>
      <c r="N59" s="582"/>
      <c r="O59" s="582"/>
      <c r="P59" s="582"/>
      <c r="Q59" s="582"/>
      <c r="V59" s="179"/>
    </row>
    <row r="60" spans="1:22" x14ac:dyDescent="0.25">
      <c r="A60" s="325">
        <f t="shared" si="0"/>
        <v>3</v>
      </c>
      <c r="B60" s="325">
        <f t="shared" si="0"/>
        <v>12</v>
      </c>
      <c r="C60" s="174">
        <v>9</v>
      </c>
      <c r="D60" s="172"/>
      <c r="E60" s="325">
        <v>0</v>
      </c>
      <c r="F60" s="325">
        <v>0</v>
      </c>
      <c r="G60" s="325">
        <v>7</v>
      </c>
      <c r="H60" s="325">
        <v>-2</v>
      </c>
      <c r="I60" s="175"/>
      <c r="J60" s="582"/>
      <c r="K60" s="582"/>
      <c r="L60" s="582"/>
      <c r="N60" s="582"/>
      <c r="O60" s="582"/>
      <c r="P60" s="582"/>
      <c r="Q60" s="582"/>
      <c r="V60" s="179"/>
    </row>
    <row r="61" spans="1:22" x14ac:dyDescent="0.25">
      <c r="A61" s="325">
        <f t="shared" si="0"/>
        <v>-6</v>
      </c>
      <c r="B61" s="325">
        <f t="shared" si="0"/>
        <v>5</v>
      </c>
      <c r="C61" s="174">
        <v>9</v>
      </c>
      <c r="D61" s="172"/>
      <c r="E61" s="325">
        <v>8</v>
      </c>
      <c r="F61" s="325">
        <v>4</v>
      </c>
      <c r="G61" s="325">
        <v>8</v>
      </c>
      <c r="H61" s="325">
        <v>1</v>
      </c>
      <c r="I61" s="175"/>
      <c r="J61" s="582"/>
      <c r="K61" s="582"/>
      <c r="L61" s="582"/>
      <c r="N61" s="582"/>
      <c r="O61" s="582"/>
      <c r="P61" s="582"/>
      <c r="Q61" s="582"/>
      <c r="V61" s="179"/>
    </row>
    <row r="62" spans="1:22" x14ac:dyDescent="0.25">
      <c r="A62" s="325">
        <f t="shared" si="0"/>
        <v>10</v>
      </c>
      <c r="B62" s="325">
        <f t="shared" si="0"/>
        <v>10</v>
      </c>
      <c r="C62" s="174">
        <v>9</v>
      </c>
      <c r="D62" s="172"/>
      <c r="E62" s="325">
        <v>0</v>
      </c>
      <c r="F62" s="325">
        <v>0</v>
      </c>
      <c r="G62" s="325">
        <v>0</v>
      </c>
      <c r="H62" s="325">
        <v>0</v>
      </c>
      <c r="I62" s="175"/>
      <c r="J62" s="582"/>
      <c r="K62" s="582"/>
      <c r="L62" s="582"/>
      <c r="N62" s="582"/>
      <c r="O62" s="582"/>
      <c r="P62" s="582"/>
      <c r="Q62" s="582"/>
      <c r="V62" s="179"/>
    </row>
    <row r="63" spans="1:22" x14ac:dyDescent="0.25">
      <c r="A63" s="325">
        <f t="shared" si="0"/>
        <v>13</v>
      </c>
      <c r="B63" s="325">
        <f t="shared" si="0"/>
        <v>9</v>
      </c>
      <c r="C63" s="174">
        <v>9</v>
      </c>
      <c r="D63" s="172"/>
      <c r="E63" s="325">
        <v>0</v>
      </c>
      <c r="F63" s="325">
        <v>0</v>
      </c>
      <c r="G63" s="325">
        <v>-3</v>
      </c>
      <c r="H63" s="325">
        <v>1</v>
      </c>
      <c r="I63" s="175"/>
      <c r="J63" s="582"/>
      <c r="K63" s="582"/>
      <c r="L63" s="582"/>
      <c r="N63" s="582"/>
      <c r="O63" s="582"/>
      <c r="P63" s="582"/>
      <c r="Q63" s="582"/>
      <c r="V63" s="179"/>
    </row>
    <row r="64" spans="1:22" x14ac:dyDescent="0.25">
      <c r="A64" s="325">
        <f t="shared" si="0"/>
        <v>16</v>
      </c>
      <c r="B64" s="325">
        <f t="shared" si="0"/>
        <v>-2</v>
      </c>
      <c r="C64" s="174">
        <v>10</v>
      </c>
      <c r="D64" s="172"/>
      <c r="E64" s="325">
        <v>-11</v>
      </c>
      <c r="F64" s="325">
        <v>0</v>
      </c>
      <c r="G64" s="325">
        <v>-17</v>
      </c>
      <c r="H64" s="325">
        <v>12</v>
      </c>
      <c r="I64" s="175"/>
      <c r="J64" s="582"/>
      <c r="K64" s="582"/>
      <c r="L64" s="582"/>
      <c r="N64" s="582"/>
      <c r="O64" s="582"/>
      <c r="P64" s="582"/>
      <c r="Q64" s="582"/>
      <c r="V64" s="179"/>
    </row>
    <row r="65" spans="1:26" x14ac:dyDescent="0.25">
      <c r="A65" s="325">
        <f t="shared" si="0"/>
        <v>26</v>
      </c>
      <c r="B65" s="325">
        <f t="shared" si="0"/>
        <v>10</v>
      </c>
      <c r="C65" s="174">
        <v>10</v>
      </c>
      <c r="D65" s="172"/>
      <c r="E65" s="325">
        <v>0</v>
      </c>
      <c r="F65" s="325">
        <v>0</v>
      </c>
      <c r="G65" s="325">
        <v>-16</v>
      </c>
      <c r="H65" s="325">
        <v>0</v>
      </c>
      <c r="I65" s="175"/>
      <c r="J65" s="582"/>
      <c r="K65" s="582"/>
      <c r="L65" s="582"/>
      <c r="N65" s="582"/>
      <c r="O65" s="582"/>
      <c r="P65" s="582"/>
      <c r="Q65" s="582"/>
      <c r="V65" s="179"/>
    </row>
    <row r="66" spans="1:26" x14ac:dyDescent="0.25">
      <c r="A66" s="325">
        <f t="shared" si="0"/>
        <v>10</v>
      </c>
      <c r="B66" s="325">
        <f t="shared" si="0"/>
        <v>10</v>
      </c>
      <c r="C66" s="174">
        <v>10</v>
      </c>
      <c r="D66" s="172"/>
      <c r="E66" s="325">
        <v>0</v>
      </c>
      <c r="F66" s="325">
        <v>0</v>
      </c>
      <c r="G66" s="325">
        <v>0</v>
      </c>
      <c r="H66" s="325">
        <v>0</v>
      </c>
      <c r="I66" s="175"/>
      <c r="J66" s="582"/>
      <c r="K66" s="582"/>
      <c r="L66" s="582"/>
      <c r="N66" s="582"/>
      <c r="O66" s="582"/>
      <c r="P66" s="582"/>
      <c r="Q66" s="582"/>
      <c r="V66" s="179"/>
    </row>
    <row r="67" spans="1:26" x14ac:dyDescent="0.25">
      <c r="A67" s="325">
        <f t="shared" ref="A67:B130" si="1">10-G67-ABS(E67)</f>
        <v>10</v>
      </c>
      <c r="B67" s="325">
        <f t="shared" si="1"/>
        <v>10</v>
      </c>
      <c r="C67" s="174">
        <v>10</v>
      </c>
      <c r="D67" s="172"/>
      <c r="E67" s="325">
        <v>0</v>
      </c>
      <c r="F67" s="325">
        <v>0</v>
      </c>
      <c r="G67" s="325">
        <v>0</v>
      </c>
      <c r="H67" s="325">
        <v>0</v>
      </c>
      <c r="I67" s="175"/>
      <c r="J67" s="582"/>
      <c r="K67" s="582"/>
      <c r="L67" s="582"/>
      <c r="N67" s="582"/>
      <c r="O67" s="582"/>
      <c r="P67" s="582"/>
      <c r="Q67" s="582"/>
      <c r="V67" s="179"/>
    </row>
    <row r="68" spans="1:26" x14ac:dyDescent="0.25">
      <c r="A68" s="325">
        <f t="shared" si="1"/>
        <v>10</v>
      </c>
      <c r="B68" s="325">
        <f t="shared" si="1"/>
        <v>10</v>
      </c>
      <c r="C68" s="174">
        <v>10</v>
      </c>
      <c r="D68" s="172"/>
      <c r="E68" s="325">
        <v>0</v>
      </c>
      <c r="F68" s="325">
        <v>0</v>
      </c>
      <c r="G68" s="325">
        <v>0</v>
      </c>
      <c r="H68" s="325">
        <v>0</v>
      </c>
      <c r="I68" s="175"/>
      <c r="J68" s="582"/>
      <c r="K68" s="582"/>
      <c r="L68" s="582"/>
      <c r="N68" s="582"/>
      <c r="O68" s="582"/>
      <c r="P68" s="582"/>
      <c r="Q68" s="582"/>
      <c r="R68" s="582"/>
      <c r="V68" s="179"/>
    </row>
    <row r="69" spans="1:26" x14ac:dyDescent="0.25">
      <c r="A69" s="325">
        <f t="shared" si="1"/>
        <v>10</v>
      </c>
      <c r="B69" s="325">
        <f t="shared" si="1"/>
        <v>10</v>
      </c>
      <c r="C69" s="174">
        <v>10</v>
      </c>
      <c r="D69" s="172"/>
      <c r="E69" s="325">
        <v>0</v>
      </c>
      <c r="F69" s="325">
        <v>0</v>
      </c>
      <c r="G69" s="325">
        <v>0</v>
      </c>
      <c r="H69" s="325">
        <v>0</v>
      </c>
      <c r="I69" s="175"/>
      <c r="J69" s="582"/>
      <c r="K69" s="582"/>
      <c r="L69" s="582"/>
      <c r="N69" s="582"/>
      <c r="O69" s="582"/>
      <c r="P69" s="582"/>
      <c r="Q69" s="582"/>
      <c r="R69" s="582"/>
      <c r="V69" s="179"/>
    </row>
    <row r="70" spans="1:26" x14ac:dyDescent="0.25">
      <c r="A70" s="325">
        <f t="shared" si="1"/>
        <v>10</v>
      </c>
      <c r="B70" s="325">
        <f t="shared" si="1"/>
        <v>10</v>
      </c>
      <c r="C70" s="174">
        <v>10</v>
      </c>
      <c r="D70" s="172"/>
      <c r="E70" s="325">
        <v>0</v>
      </c>
      <c r="F70" s="325">
        <v>0</v>
      </c>
      <c r="G70" s="325">
        <v>0</v>
      </c>
      <c r="H70" s="325">
        <v>0</v>
      </c>
      <c r="I70" s="175"/>
      <c r="J70" s="582"/>
      <c r="K70" s="582"/>
      <c r="L70" s="582"/>
      <c r="N70" s="582"/>
      <c r="O70" s="582"/>
      <c r="P70" s="582"/>
      <c r="Q70" s="582"/>
      <c r="R70" s="582"/>
      <c r="V70" s="179"/>
    </row>
    <row r="71" spans="1:26" x14ac:dyDescent="0.25">
      <c r="A71" s="325">
        <f t="shared" si="1"/>
        <v>0</v>
      </c>
      <c r="B71" s="325">
        <f t="shared" si="1"/>
        <v>15</v>
      </c>
      <c r="C71" s="174">
        <v>10</v>
      </c>
      <c r="D71" s="172"/>
      <c r="E71" s="325">
        <v>0</v>
      </c>
      <c r="F71" s="325">
        <v>0</v>
      </c>
      <c r="G71" s="325">
        <v>10</v>
      </c>
      <c r="H71" s="325">
        <v>-5</v>
      </c>
      <c r="I71" s="175"/>
      <c r="J71" s="582"/>
      <c r="K71" s="582"/>
      <c r="L71" s="582"/>
      <c r="N71" s="582"/>
      <c r="O71" s="582"/>
      <c r="P71" s="582"/>
      <c r="Q71" s="582"/>
      <c r="V71" s="179"/>
    </row>
    <row r="72" spans="1:26" x14ac:dyDescent="0.25">
      <c r="A72" s="325">
        <f t="shared" si="1"/>
        <v>17</v>
      </c>
      <c r="B72" s="325">
        <f t="shared" si="1"/>
        <v>9</v>
      </c>
      <c r="C72" s="174">
        <v>10</v>
      </c>
      <c r="D72" s="172"/>
      <c r="E72" s="325">
        <v>0</v>
      </c>
      <c r="F72" s="325">
        <v>5</v>
      </c>
      <c r="G72" s="325">
        <v>-7</v>
      </c>
      <c r="H72" s="325">
        <v>-4</v>
      </c>
      <c r="I72" s="175"/>
      <c r="J72" s="582"/>
      <c r="K72" s="582"/>
      <c r="L72" s="582"/>
      <c r="N72" s="582"/>
      <c r="O72" s="582"/>
      <c r="P72" s="582"/>
      <c r="Q72" s="582"/>
      <c r="S72" s="582"/>
      <c r="V72" s="179"/>
      <c r="Z72" s="175"/>
    </row>
    <row r="73" spans="1:26" x14ac:dyDescent="0.25">
      <c r="A73" s="325">
        <f t="shared" si="1"/>
        <v>14</v>
      </c>
      <c r="B73" s="325">
        <f t="shared" si="1"/>
        <v>14</v>
      </c>
      <c r="C73" s="174">
        <v>11</v>
      </c>
      <c r="D73" s="172"/>
      <c r="E73" s="325">
        <v>-6</v>
      </c>
      <c r="F73" s="325">
        <v>0</v>
      </c>
      <c r="G73" s="325">
        <v>-10</v>
      </c>
      <c r="H73" s="325">
        <v>-4</v>
      </c>
      <c r="I73" s="175"/>
      <c r="J73" s="582"/>
      <c r="K73" s="582"/>
      <c r="L73" s="582"/>
      <c r="N73" s="582"/>
      <c r="O73" s="582"/>
      <c r="P73" s="582"/>
      <c r="Q73" s="582"/>
      <c r="V73" s="179"/>
    </row>
    <row r="74" spans="1:26" x14ac:dyDescent="0.25">
      <c r="A74" s="325">
        <f t="shared" si="1"/>
        <v>22</v>
      </c>
      <c r="B74" s="325">
        <f t="shared" si="1"/>
        <v>7</v>
      </c>
      <c r="C74" s="174">
        <v>11</v>
      </c>
      <c r="D74" s="172"/>
      <c r="E74" s="325">
        <v>0</v>
      </c>
      <c r="F74" s="325">
        <v>0</v>
      </c>
      <c r="G74" s="325">
        <v>-12</v>
      </c>
      <c r="H74" s="325">
        <v>3</v>
      </c>
      <c r="I74" s="175"/>
      <c r="J74" s="582"/>
      <c r="K74" s="582"/>
      <c r="L74" s="582"/>
      <c r="N74" s="582"/>
      <c r="O74" s="582"/>
      <c r="P74" s="582"/>
      <c r="Q74" s="582"/>
      <c r="V74" s="179"/>
    </row>
    <row r="75" spans="1:26" x14ac:dyDescent="0.25">
      <c r="A75" s="325">
        <f t="shared" si="1"/>
        <v>10</v>
      </c>
      <c r="B75" s="325">
        <f t="shared" si="1"/>
        <v>1</v>
      </c>
      <c r="C75" s="174">
        <v>11</v>
      </c>
      <c r="D75" s="172"/>
      <c r="E75" s="325">
        <v>0</v>
      </c>
      <c r="F75" s="325">
        <v>-14</v>
      </c>
      <c r="G75" s="325">
        <v>0</v>
      </c>
      <c r="H75" s="325">
        <v>-5</v>
      </c>
      <c r="I75" s="175"/>
      <c r="J75" s="582"/>
      <c r="K75" s="582"/>
      <c r="L75" s="582"/>
      <c r="N75" s="582"/>
      <c r="O75" s="582"/>
      <c r="P75" s="582"/>
      <c r="Q75" s="582"/>
      <c r="V75" s="179"/>
    </row>
    <row r="76" spans="1:26" x14ac:dyDescent="0.25">
      <c r="A76" s="325">
        <f t="shared" si="1"/>
        <v>17</v>
      </c>
      <c r="B76" s="325">
        <f t="shared" si="1"/>
        <v>2</v>
      </c>
      <c r="C76" s="174">
        <v>11</v>
      </c>
      <c r="D76" s="172"/>
      <c r="E76" s="325">
        <v>0</v>
      </c>
      <c r="F76" s="325">
        <v>0</v>
      </c>
      <c r="G76" s="325">
        <v>-7</v>
      </c>
      <c r="H76" s="325">
        <v>8</v>
      </c>
      <c r="I76" s="175"/>
      <c r="J76" s="582"/>
      <c r="K76" s="582"/>
      <c r="L76" s="582"/>
      <c r="N76" s="582"/>
      <c r="O76" s="582"/>
      <c r="P76" s="582"/>
      <c r="Q76" s="582"/>
      <c r="V76" s="179"/>
    </row>
    <row r="77" spans="1:26" x14ac:dyDescent="0.25">
      <c r="A77" s="325">
        <f t="shared" si="1"/>
        <v>10</v>
      </c>
      <c r="B77" s="325">
        <f t="shared" si="1"/>
        <v>10</v>
      </c>
      <c r="C77" s="174">
        <v>11</v>
      </c>
      <c r="D77" s="172"/>
      <c r="E77" s="325">
        <v>0</v>
      </c>
      <c r="F77" s="325">
        <v>0</v>
      </c>
      <c r="G77" s="325">
        <v>0</v>
      </c>
      <c r="H77" s="325">
        <v>0</v>
      </c>
      <c r="I77" s="175"/>
      <c r="J77" s="582"/>
      <c r="K77" s="582"/>
      <c r="L77" s="582"/>
      <c r="N77" s="582"/>
      <c r="O77" s="582"/>
      <c r="P77" s="582"/>
      <c r="Q77" s="582"/>
      <c r="V77" s="179"/>
    </row>
    <row r="78" spans="1:26" x14ac:dyDescent="0.25">
      <c r="A78" s="325">
        <f t="shared" si="1"/>
        <v>10</v>
      </c>
      <c r="B78" s="325">
        <f t="shared" si="1"/>
        <v>10</v>
      </c>
      <c r="C78" s="174">
        <v>11</v>
      </c>
      <c r="D78" s="172"/>
      <c r="E78" s="325">
        <v>0</v>
      </c>
      <c r="F78" s="325">
        <v>0</v>
      </c>
      <c r="G78" s="325">
        <v>0</v>
      </c>
      <c r="H78" s="325">
        <v>0</v>
      </c>
      <c r="I78" s="175"/>
      <c r="J78" s="582"/>
      <c r="K78" s="582"/>
      <c r="L78" s="582"/>
      <c r="N78" s="582"/>
      <c r="O78" s="582"/>
      <c r="P78" s="582"/>
      <c r="Q78" s="582"/>
      <c r="V78" s="179"/>
    </row>
    <row r="79" spans="1:26" x14ac:dyDescent="0.25">
      <c r="A79" s="325">
        <f t="shared" si="1"/>
        <v>24</v>
      </c>
      <c r="B79" s="325">
        <f t="shared" si="1"/>
        <v>3</v>
      </c>
      <c r="C79" s="174">
        <v>12</v>
      </c>
      <c r="D79" s="172"/>
      <c r="E79" s="325">
        <v>0</v>
      </c>
      <c r="F79" s="325">
        <v>3</v>
      </c>
      <c r="G79" s="325">
        <v>-14</v>
      </c>
      <c r="H79" s="325">
        <v>4</v>
      </c>
      <c r="I79" s="175"/>
      <c r="J79" s="582"/>
      <c r="K79" s="582"/>
      <c r="L79" s="582"/>
      <c r="N79" s="582"/>
      <c r="O79" s="582"/>
      <c r="P79" s="582"/>
      <c r="Q79" s="582"/>
      <c r="V79" s="179"/>
    </row>
    <row r="80" spans="1:26" x14ac:dyDescent="0.25">
      <c r="A80" s="325">
        <f t="shared" si="1"/>
        <v>10</v>
      </c>
      <c r="B80" s="325">
        <f t="shared" si="1"/>
        <v>5</v>
      </c>
      <c r="C80" s="174">
        <v>12</v>
      </c>
      <c r="D80" s="172"/>
      <c r="E80" s="325">
        <v>0</v>
      </c>
      <c r="F80" s="325">
        <v>5</v>
      </c>
      <c r="G80" s="325">
        <v>0</v>
      </c>
      <c r="H80" s="325">
        <v>0</v>
      </c>
      <c r="I80" s="175"/>
      <c r="J80" s="582"/>
      <c r="K80" s="582"/>
      <c r="L80" s="582"/>
      <c r="N80" s="582"/>
      <c r="O80" s="582"/>
      <c r="P80" s="582"/>
      <c r="Q80" s="582"/>
      <c r="V80" s="179"/>
    </row>
    <row r="81" spans="1:26" x14ac:dyDescent="0.25">
      <c r="A81" s="325">
        <f t="shared" si="1"/>
        <v>19</v>
      </c>
      <c r="B81" s="325">
        <f t="shared" si="1"/>
        <v>13</v>
      </c>
      <c r="C81" s="174">
        <v>12</v>
      </c>
      <c r="D81" s="172"/>
      <c r="E81" s="325">
        <v>-6</v>
      </c>
      <c r="F81" s="325">
        <v>0</v>
      </c>
      <c r="G81" s="325">
        <v>-15</v>
      </c>
      <c r="H81" s="325">
        <v>-3</v>
      </c>
      <c r="I81" s="175"/>
      <c r="J81" s="582"/>
      <c r="K81" s="582"/>
      <c r="L81" s="582"/>
      <c r="N81" s="582"/>
      <c r="O81" s="582"/>
      <c r="P81" s="582"/>
      <c r="Q81" s="582"/>
      <c r="V81" s="179"/>
    </row>
    <row r="82" spans="1:26" x14ac:dyDescent="0.25">
      <c r="A82" s="325">
        <f t="shared" si="1"/>
        <v>30</v>
      </c>
      <c r="B82" s="325">
        <f t="shared" si="1"/>
        <v>15</v>
      </c>
      <c r="C82" s="174">
        <v>12</v>
      </c>
      <c r="D82" s="172"/>
      <c r="E82" s="325">
        <v>0</v>
      </c>
      <c r="F82" s="325">
        <v>0</v>
      </c>
      <c r="G82" s="325">
        <v>-20</v>
      </c>
      <c r="H82" s="325">
        <v>-5</v>
      </c>
      <c r="I82" s="175"/>
      <c r="J82" s="582"/>
      <c r="K82" s="582"/>
      <c r="L82" s="582"/>
      <c r="N82" s="582"/>
      <c r="O82" s="582"/>
      <c r="P82" s="582"/>
      <c r="Q82" s="582"/>
      <c r="V82" s="179"/>
    </row>
    <row r="83" spans="1:26" x14ac:dyDescent="0.25">
      <c r="A83" s="325">
        <f t="shared" si="1"/>
        <v>10</v>
      </c>
      <c r="B83" s="325">
        <f t="shared" si="1"/>
        <v>10</v>
      </c>
      <c r="C83" s="174">
        <v>12</v>
      </c>
      <c r="D83" s="172"/>
      <c r="E83" s="325">
        <v>0</v>
      </c>
      <c r="F83" s="325">
        <v>0</v>
      </c>
      <c r="G83" s="325">
        <v>0</v>
      </c>
      <c r="H83" s="325">
        <v>0</v>
      </c>
      <c r="I83" s="175"/>
      <c r="J83" s="582"/>
      <c r="K83" s="582"/>
      <c r="L83" s="582"/>
      <c r="N83" s="582"/>
      <c r="O83" s="582"/>
      <c r="P83" s="582"/>
      <c r="Q83" s="582"/>
      <c r="V83" s="179"/>
    </row>
    <row r="84" spans="1:26" x14ac:dyDescent="0.25">
      <c r="A84" s="325">
        <f t="shared" si="1"/>
        <v>7</v>
      </c>
      <c r="B84" s="325">
        <f t="shared" si="1"/>
        <v>12</v>
      </c>
      <c r="C84" s="174">
        <v>12</v>
      </c>
      <c r="D84" s="172"/>
      <c r="E84" s="325">
        <v>0</v>
      </c>
      <c r="F84" s="325">
        <v>0</v>
      </c>
      <c r="G84" s="325">
        <v>3</v>
      </c>
      <c r="H84" s="325">
        <v>-2</v>
      </c>
      <c r="I84" s="175"/>
      <c r="J84" s="582"/>
      <c r="K84" s="582"/>
      <c r="L84" s="582"/>
      <c r="N84" s="582"/>
      <c r="O84" s="582"/>
      <c r="P84" s="582"/>
      <c r="Q84" s="582"/>
      <c r="V84" s="179"/>
    </row>
    <row r="85" spans="1:26" x14ac:dyDescent="0.25">
      <c r="A85" s="325">
        <f t="shared" si="1"/>
        <v>21</v>
      </c>
      <c r="B85" s="325">
        <f t="shared" si="1"/>
        <v>8</v>
      </c>
      <c r="C85" s="174">
        <v>12</v>
      </c>
      <c r="D85" s="172"/>
      <c r="E85" s="325">
        <v>0</v>
      </c>
      <c r="F85" s="325">
        <v>4</v>
      </c>
      <c r="G85" s="325">
        <v>-11</v>
      </c>
      <c r="H85" s="325">
        <v>-2</v>
      </c>
      <c r="I85" s="175"/>
      <c r="J85" s="582"/>
      <c r="K85" s="582"/>
      <c r="L85" s="582"/>
      <c r="N85" s="582"/>
      <c r="O85" s="582"/>
      <c r="P85" s="582"/>
      <c r="Q85" s="582"/>
      <c r="V85" s="179"/>
    </row>
    <row r="86" spans="1:26" x14ac:dyDescent="0.25">
      <c r="A86" s="325">
        <f t="shared" si="1"/>
        <v>16</v>
      </c>
      <c r="B86" s="325">
        <f t="shared" si="1"/>
        <v>10</v>
      </c>
      <c r="C86" s="174">
        <v>12</v>
      </c>
      <c r="D86" s="172"/>
      <c r="E86" s="325">
        <v>0</v>
      </c>
      <c r="F86" s="325">
        <v>0</v>
      </c>
      <c r="G86" s="325">
        <v>-6</v>
      </c>
      <c r="H86" s="325">
        <v>0</v>
      </c>
      <c r="I86" s="175"/>
      <c r="J86" s="582"/>
      <c r="K86" s="582"/>
      <c r="L86" s="582"/>
      <c r="N86" s="582"/>
      <c r="O86" s="582"/>
      <c r="P86" s="582"/>
      <c r="Q86" s="582"/>
      <c r="V86" s="179"/>
    </row>
    <row r="87" spans="1:26" x14ac:dyDescent="0.25">
      <c r="A87" s="325">
        <f t="shared" si="1"/>
        <v>10</v>
      </c>
      <c r="B87" s="325">
        <f t="shared" si="1"/>
        <v>10</v>
      </c>
      <c r="C87" s="174">
        <v>12</v>
      </c>
      <c r="D87" s="172"/>
      <c r="E87" s="325">
        <v>0</v>
      </c>
      <c r="F87" s="325">
        <v>0</v>
      </c>
      <c r="G87" s="325">
        <v>0</v>
      </c>
      <c r="H87" s="325">
        <v>0</v>
      </c>
      <c r="I87" s="175"/>
      <c r="J87" s="582"/>
      <c r="K87" s="582"/>
      <c r="L87" s="582"/>
      <c r="N87" s="582"/>
      <c r="O87" s="582"/>
      <c r="P87" s="582"/>
      <c r="Q87" s="582"/>
      <c r="V87" s="179"/>
    </row>
    <row r="88" spans="1:26" x14ac:dyDescent="0.25">
      <c r="A88" s="325">
        <f t="shared" si="1"/>
        <v>-13</v>
      </c>
      <c r="B88" s="325">
        <f t="shared" si="1"/>
        <v>4</v>
      </c>
      <c r="C88" s="174">
        <v>12</v>
      </c>
      <c r="D88" s="172"/>
      <c r="E88" s="325">
        <v>-15</v>
      </c>
      <c r="F88" s="325">
        <v>2</v>
      </c>
      <c r="G88" s="325">
        <v>8</v>
      </c>
      <c r="H88" s="325">
        <v>4</v>
      </c>
      <c r="I88" s="175"/>
      <c r="J88" s="582"/>
      <c r="K88" s="582"/>
      <c r="L88" s="582"/>
      <c r="N88" s="582"/>
      <c r="O88" s="582"/>
      <c r="P88" s="582"/>
      <c r="Q88" s="582"/>
      <c r="V88" s="179"/>
    </row>
    <row r="89" spans="1:26" x14ac:dyDescent="0.25">
      <c r="A89" s="325">
        <f t="shared" si="1"/>
        <v>10</v>
      </c>
      <c r="B89" s="325">
        <f t="shared" si="1"/>
        <v>10</v>
      </c>
      <c r="C89" s="174">
        <v>13</v>
      </c>
      <c r="D89" s="172"/>
      <c r="E89" s="325">
        <v>0</v>
      </c>
      <c r="F89" s="325">
        <v>0</v>
      </c>
      <c r="G89" s="325">
        <v>0</v>
      </c>
      <c r="H89" s="325">
        <v>0</v>
      </c>
      <c r="I89" s="175"/>
      <c r="J89" s="582"/>
      <c r="K89" s="582"/>
      <c r="L89" s="582"/>
      <c r="N89" s="582"/>
      <c r="O89" s="582"/>
      <c r="P89" s="582"/>
      <c r="Q89" s="582"/>
      <c r="V89" s="179"/>
    </row>
    <row r="90" spans="1:26" x14ac:dyDescent="0.25">
      <c r="A90" s="325">
        <f t="shared" si="1"/>
        <v>16</v>
      </c>
      <c r="B90" s="325">
        <f t="shared" si="1"/>
        <v>10</v>
      </c>
      <c r="C90" s="174">
        <v>13</v>
      </c>
      <c r="D90" s="172"/>
      <c r="E90" s="325">
        <v>0</v>
      </c>
      <c r="F90" s="325">
        <v>0</v>
      </c>
      <c r="G90" s="325">
        <v>-6</v>
      </c>
      <c r="H90" s="325">
        <v>0</v>
      </c>
      <c r="I90" s="175"/>
      <c r="J90" s="582"/>
      <c r="K90" s="582"/>
      <c r="L90" s="582"/>
      <c r="N90" s="582"/>
      <c r="O90" s="582"/>
      <c r="P90" s="582"/>
      <c r="Q90" s="582"/>
      <c r="V90" s="179"/>
    </row>
    <row r="91" spans="1:26" x14ac:dyDescent="0.25">
      <c r="A91" s="325">
        <f t="shared" si="1"/>
        <v>-1</v>
      </c>
      <c r="B91" s="325">
        <f t="shared" si="1"/>
        <v>10</v>
      </c>
      <c r="C91" s="174">
        <v>13</v>
      </c>
      <c r="D91" s="172"/>
      <c r="E91" s="325">
        <v>0</v>
      </c>
      <c r="F91" s="325">
        <v>0</v>
      </c>
      <c r="G91" s="325">
        <v>11</v>
      </c>
      <c r="H91" s="325">
        <v>0</v>
      </c>
      <c r="I91" s="175"/>
      <c r="J91" s="582"/>
      <c r="K91" s="582"/>
      <c r="L91" s="582"/>
      <c r="N91" s="582"/>
      <c r="O91" s="582"/>
      <c r="P91" s="582"/>
      <c r="Q91" s="582"/>
      <c r="V91" s="179"/>
    </row>
    <row r="92" spans="1:26" x14ac:dyDescent="0.25">
      <c r="A92" s="325">
        <f t="shared" si="1"/>
        <v>10</v>
      </c>
      <c r="B92" s="325">
        <f t="shared" si="1"/>
        <v>5</v>
      </c>
      <c r="C92" s="174">
        <v>13</v>
      </c>
      <c r="D92" s="172"/>
      <c r="E92" s="325">
        <v>0</v>
      </c>
      <c r="F92" s="325">
        <v>0</v>
      </c>
      <c r="G92" s="325">
        <v>0</v>
      </c>
      <c r="H92" s="325">
        <v>5</v>
      </c>
      <c r="I92" s="175"/>
      <c r="J92" s="582"/>
      <c r="K92" s="582"/>
      <c r="L92" s="582"/>
      <c r="N92" s="582"/>
      <c r="O92" s="582"/>
      <c r="P92" s="582"/>
      <c r="Q92" s="582"/>
      <c r="V92" s="179"/>
    </row>
    <row r="93" spans="1:26" x14ac:dyDescent="0.25">
      <c r="A93" s="325">
        <f t="shared" si="1"/>
        <v>2</v>
      </c>
      <c r="B93" s="325">
        <f t="shared" si="1"/>
        <v>0</v>
      </c>
      <c r="C93" s="174">
        <v>13</v>
      </c>
      <c r="D93" s="172"/>
      <c r="E93" s="325">
        <v>0</v>
      </c>
      <c r="F93" s="325">
        <v>8</v>
      </c>
      <c r="G93" s="325">
        <v>8</v>
      </c>
      <c r="H93" s="325">
        <v>2</v>
      </c>
      <c r="I93" s="175"/>
      <c r="J93" s="582"/>
      <c r="K93" s="582"/>
      <c r="L93" s="582"/>
      <c r="N93" s="582"/>
      <c r="O93" s="582"/>
      <c r="P93" s="582"/>
      <c r="Q93" s="582"/>
      <c r="V93" s="179"/>
    </row>
    <row r="94" spans="1:26" x14ac:dyDescent="0.25">
      <c r="A94" s="325">
        <f t="shared" si="1"/>
        <v>13</v>
      </c>
      <c r="B94" s="325">
        <f t="shared" si="1"/>
        <v>14</v>
      </c>
      <c r="C94" s="174">
        <v>13</v>
      </c>
      <c r="D94" s="172"/>
      <c r="E94" s="325">
        <v>0</v>
      </c>
      <c r="F94" s="325">
        <v>0</v>
      </c>
      <c r="G94" s="325">
        <v>-3</v>
      </c>
      <c r="H94" s="325">
        <v>-4</v>
      </c>
      <c r="I94" s="175"/>
      <c r="J94" s="582"/>
      <c r="K94" s="582"/>
      <c r="L94" s="582"/>
      <c r="N94" s="582"/>
      <c r="O94" s="582"/>
      <c r="P94" s="582"/>
      <c r="Q94" s="582"/>
      <c r="S94" s="582"/>
      <c r="V94" s="179"/>
      <c r="Z94" s="175"/>
    </row>
    <row r="95" spans="1:26" x14ac:dyDescent="0.25">
      <c r="A95" s="325">
        <f t="shared" si="1"/>
        <v>-13</v>
      </c>
      <c r="B95" s="325">
        <f t="shared" si="1"/>
        <v>-1</v>
      </c>
      <c r="C95" s="174">
        <v>13</v>
      </c>
      <c r="D95" s="172"/>
      <c r="E95" s="325">
        <v>14</v>
      </c>
      <c r="F95" s="325">
        <v>7</v>
      </c>
      <c r="G95" s="325">
        <v>9</v>
      </c>
      <c r="H95" s="325">
        <v>4</v>
      </c>
      <c r="I95" s="175"/>
      <c r="J95" s="582"/>
      <c r="K95" s="582"/>
      <c r="L95" s="582"/>
      <c r="N95" s="582"/>
      <c r="O95" s="582"/>
      <c r="P95" s="582"/>
      <c r="Q95" s="582"/>
      <c r="V95" s="179"/>
    </row>
    <row r="96" spans="1:26" x14ac:dyDescent="0.25">
      <c r="A96" s="325">
        <f t="shared" si="1"/>
        <v>7</v>
      </c>
      <c r="B96" s="325">
        <f t="shared" si="1"/>
        <v>13</v>
      </c>
      <c r="C96" s="174">
        <v>13</v>
      </c>
      <c r="D96" s="172"/>
      <c r="E96" s="325">
        <v>0</v>
      </c>
      <c r="F96" s="325">
        <v>0</v>
      </c>
      <c r="G96" s="325">
        <v>3</v>
      </c>
      <c r="H96" s="325">
        <v>-3</v>
      </c>
      <c r="I96" s="175"/>
      <c r="J96" s="582"/>
      <c r="K96" s="582"/>
      <c r="L96" s="582"/>
      <c r="N96" s="582"/>
      <c r="O96" s="582"/>
      <c r="P96" s="582"/>
      <c r="Q96" s="582"/>
      <c r="V96" s="179"/>
    </row>
    <row r="97" spans="1:22" x14ac:dyDescent="0.25">
      <c r="A97" s="325">
        <f t="shared" si="1"/>
        <v>10</v>
      </c>
      <c r="B97" s="325">
        <f t="shared" si="1"/>
        <v>10</v>
      </c>
      <c r="C97" s="174">
        <v>13</v>
      </c>
      <c r="D97" s="172"/>
      <c r="E97" s="325">
        <v>0</v>
      </c>
      <c r="F97" s="325">
        <v>0</v>
      </c>
      <c r="G97" s="325">
        <v>0</v>
      </c>
      <c r="H97" s="325">
        <v>0</v>
      </c>
      <c r="I97" s="175"/>
      <c r="J97" s="582"/>
      <c r="K97" s="582"/>
      <c r="L97" s="582"/>
      <c r="N97" s="582"/>
      <c r="O97" s="582"/>
      <c r="P97" s="582"/>
      <c r="Q97" s="582"/>
      <c r="V97" s="179"/>
    </row>
    <row r="98" spans="1:22" x14ac:dyDescent="0.25">
      <c r="A98" s="325">
        <f t="shared" si="1"/>
        <v>10</v>
      </c>
      <c r="B98" s="325">
        <f t="shared" si="1"/>
        <v>10</v>
      </c>
      <c r="C98" s="174">
        <v>13</v>
      </c>
      <c r="D98" s="172"/>
      <c r="E98" s="325">
        <v>0</v>
      </c>
      <c r="F98" s="325">
        <v>0</v>
      </c>
      <c r="G98" s="325">
        <v>0</v>
      </c>
      <c r="H98" s="325">
        <v>0</v>
      </c>
      <c r="I98" s="175"/>
      <c r="J98" s="582"/>
      <c r="K98" s="582"/>
      <c r="L98" s="582"/>
      <c r="N98" s="582"/>
      <c r="O98" s="582"/>
      <c r="P98" s="582"/>
      <c r="Q98" s="582"/>
      <c r="V98" s="179"/>
    </row>
    <row r="99" spans="1:22" x14ac:dyDescent="0.25">
      <c r="A99" s="325">
        <f t="shared" si="1"/>
        <v>6</v>
      </c>
      <c r="B99" s="325">
        <f t="shared" si="1"/>
        <v>4</v>
      </c>
      <c r="C99" s="174">
        <v>13</v>
      </c>
      <c r="D99" s="172"/>
      <c r="E99" s="325">
        <v>-10</v>
      </c>
      <c r="F99" s="325">
        <v>-3</v>
      </c>
      <c r="G99" s="325">
        <v>-6</v>
      </c>
      <c r="H99" s="325">
        <v>3</v>
      </c>
      <c r="I99" s="175"/>
      <c r="J99" s="582"/>
      <c r="K99" s="582"/>
      <c r="L99" s="582"/>
      <c r="N99" s="582"/>
      <c r="O99" s="582"/>
      <c r="P99" s="582"/>
      <c r="Q99" s="582"/>
      <c r="V99" s="179"/>
    </row>
    <row r="100" spans="1:22" x14ac:dyDescent="0.25">
      <c r="A100" s="325">
        <f t="shared" si="1"/>
        <v>8</v>
      </c>
      <c r="B100" s="325">
        <f t="shared" si="1"/>
        <v>4</v>
      </c>
      <c r="C100" s="174">
        <v>13</v>
      </c>
      <c r="D100" s="172"/>
      <c r="E100" s="325">
        <v>-5</v>
      </c>
      <c r="F100" s="325">
        <v>-4</v>
      </c>
      <c r="G100" s="325">
        <v>-3</v>
      </c>
      <c r="H100" s="325">
        <v>2</v>
      </c>
      <c r="I100" s="175"/>
      <c r="J100" s="582"/>
      <c r="K100" s="582"/>
      <c r="L100" s="582"/>
      <c r="N100" s="582"/>
      <c r="O100" s="582"/>
      <c r="P100" s="582"/>
      <c r="Q100" s="582"/>
      <c r="V100" s="179"/>
    </row>
    <row r="101" spans="1:22" x14ac:dyDescent="0.25">
      <c r="A101" s="325">
        <f t="shared" si="1"/>
        <v>-19</v>
      </c>
      <c r="B101" s="325">
        <f t="shared" si="1"/>
        <v>1</v>
      </c>
      <c r="C101" s="174">
        <v>14</v>
      </c>
      <c r="D101" s="172"/>
      <c r="E101" s="325">
        <v>10</v>
      </c>
      <c r="F101" s="325">
        <v>6</v>
      </c>
      <c r="G101" s="325">
        <v>19</v>
      </c>
      <c r="H101" s="325">
        <v>3</v>
      </c>
      <c r="I101" s="175"/>
      <c r="J101" s="582"/>
      <c r="K101" s="582"/>
      <c r="L101" s="582"/>
      <c r="N101" s="582"/>
      <c r="O101" s="582"/>
      <c r="P101" s="582"/>
      <c r="Q101" s="582"/>
      <c r="V101" s="179"/>
    </row>
    <row r="102" spans="1:22" x14ac:dyDescent="0.25">
      <c r="A102" s="325">
        <f t="shared" si="1"/>
        <v>-9</v>
      </c>
      <c r="B102" s="325">
        <f t="shared" si="1"/>
        <v>1</v>
      </c>
      <c r="C102" s="174">
        <v>14</v>
      </c>
      <c r="D102" s="172"/>
      <c r="E102" s="325">
        <v>-11</v>
      </c>
      <c r="F102" s="325">
        <v>4</v>
      </c>
      <c r="G102" s="325">
        <v>8</v>
      </c>
      <c r="H102" s="325">
        <v>5</v>
      </c>
      <c r="I102" s="175"/>
      <c r="J102" s="582"/>
      <c r="K102" s="582"/>
      <c r="L102" s="582"/>
      <c r="N102" s="582"/>
      <c r="O102" s="582"/>
      <c r="P102" s="582"/>
      <c r="Q102" s="582"/>
      <c r="V102" s="179"/>
    </row>
    <row r="103" spans="1:22" x14ac:dyDescent="0.25">
      <c r="A103" s="325">
        <f t="shared" si="1"/>
        <v>18</v>
      </c>
      <c r="B103" s="325">
        <f t="shared" si="1"/>
        <v>8</v>
      </c>
      <c r="C103" s="174">
        <v>14</v>
      </c>
      <c r="D103" s="172"/>
      <c r="E103" s="325">
        <v>0</v>
      </c>
      <c r="F103" s="325">
        <v>0</v>
      </c>
      <c r="G103" s="325">
        <v>-8</v>
      </c>
      <c r="H103" s="325">
        <v>2</v>
      </c>
      <c r="I103" s="175"/>
      <c r="J103" s="582"/>
      <c r="K103" s="582"/>
      <c r="L103" s="582"/>
      <c r="N103" s="582"/>
      <c r="O103" s="582"/>
      <c r="P103" s="582"/>
      <c r="Q103" s="582"/>
      <c r="V103" s="179"/>
    </row>
    <row r="104" spans="1:22" x14ac:dyDescent="0.25">
      <c r="A104" s="325">
        <f t="shared" si="1"/>
        <v>2</v>
      </c>
      <c r="B104" s="325">
        <f t="shared" si="1"/>
        <v>18</v>
      </c>
      <c r="C104" s="174">
        <v>15</v>
      </c>
      <c r="D104" s="172"/>
      <c r="E104" s="325">
        <v>-8</v>
      </c>
      <c r="F104" s="325">
        <v>0</v>
      </c>
      <c r="G104" s="325">
        <v>0</v>
      </c>
      <c r="H104" s="325">
        <v>-8</v>
      </c>
      <c r="I104" s="175"/>
      <c r="J104" s="582"/>
      <c r="K104" s="582"/>
      <c r="L104" s="582"/>
      <c r="N104" s="582"/>
      <c r="O104" s="582"/>
      <c r="P104" s="582"/>
      <c r="Q104" s="582"/>
      <c r="V104" s="179"/>
    </row>
    <row r="105" spans="1:22" x14ac:dyDescent="0.25">
      <c r="A105" s="325">
        <f t="shared" si="1"/>
        <v>0</v>
      </c>
      <c r="B105" s="325">
        <f t="shared" si="1"/>
        <v>5</v>
      </c>
      <c r="C105" s="174">
        <v>15</v>
      </c>
      <c r="D105" s="172"/>
      <c r="E105" s="325">
        <v>0</v>
      </c>
      <c r="F105" s="325">
        <v>0</v>
      </c>
      <c r="G105" s="325">
        <v>10</v>
      </c>
      <c r="H105" s="325">
        <v>5</v>
      </c>
      <c r="I105" s="175"/>
      <c r="J105" s="582"/>
      <c r="K105" s="582"/>
      <c r="L105" s="582"/>
      <c r="N105" s="582"/>
      <c r="O105" s="582"/>
      <c r="P105" s="582"/>
      <c r="Q105" s="582"/>
      <c r="V105" s="179"/>
    </row>
    <row r="106" spans="1:22" x14ac:dyDescent="0.25">
      <c r="A106" s="325">
        <f t="shared" si="1"/>
        <v>0</v>
      </c>
      <c r="B106" s="325">
        <f t="shared" si="1"/>
        <v>-1</v>
      </c>
      <c r="C106" s="174">
        <v>15</v>
      </c>
      <c r="D106" s="172"/>
      <c r="E106" s="325">
        <v>0</v>
      </c>
      <c r="F106" s="325">
        <v>6</v>
      </c>
      <c r="G106" s="325">
        <v>10</v>
      </c>
      <c r="H106" s="325">
        <v>5</v>
      </c>
      <c r="I106" s="175"/>
      <c r="J106" s="582"/>
      <c r="K106" s="582"/>
      <c r="L106" s="582"/>
      <c r="N106" s="582"/>
      <c r="O106" s="582"/>
      <c r="P106" s="582"/>
      <c r="Q106" s="582"/>
      <c r="V106" s="179"/>
    </row>
    <row r="107" spans="1:22" x14ac:dyDescent="0.25">
      <c r="A107" s="325">
        <f t="shared" si="1"/>
        <v>10</v>
      </c>
      <c r="B107" s="325">
        <f t="shared" si="1"/>
        <v>16</v>
      </c>
      <c r="C107" s="174">
        <v>15</v>
      </c>
      <c r="D107" s="172"/>
      <c r="E107" s="325">
        <v>0</v>
      </c>
      <c r="F107" s="325">
        <v>0</v>
      </c>
      <c r="G107" s="325">
        <v>0</v>
      </c>
      <c r="H107" s="325">
        <v>-6</v>
      </c>
      <c r="I107" s="175"/>
      <c r="J107" s="582"/>
      <c r="K107" s="582"/>
      <c r="L107" s="582"/>
      <c r="N107" s="582"/>
      <c r="O107" s="582"/>
      <c r="P107" s="582"/>
      <c r="Q107" s="582"/>
      <c r="V107" s="179"/>
    </row>
    <row r="108" spans="1:22" x14ac:dyDescent="0.25">
      <c r="A108" s="325">
        <f t="shared" si="1"/>
        <v>-14</v>
      </c>
      <c r="B108" s="325">
        <f t="shared" si="1"/>
        <v>10</v>
      </c>
      <c r="C108" s="174">
        <v>16</v>
      </c>
      <c r="D108" s="172"/>
      <c r="E108" s="325">
        <v>-20</v>
      </c>
      <c r="F108" s="325">
        <v>0</v>
      </c>
      <c r="G108" s="325">
        <v>4</v>
      </c>
      <c r="H108" s="325">
        <v>0</v>
      </c>
      <c r="I108" s="175"/>
      <c r="J108" s="582"/>
      <c r="K108" s="582"/>
      <c r="L108" s="582"/>
      <c r="N108" s="582"/>
      <c r="O108" s="582"/>
      <c r="P108" s="582"/>
      <c r="Q108" s="582"/>
      <c r="V108" s="179"/>
    </row>
    <row r="109" spans="1:22" x14ac:dyDescent="0.25">
      <c r="A109" s="325">
        <f t="shared" si="1"/>
        <v>10</v>
      </c>
      <c r="B109" s="325">
        <f t="shared" si="1"/>
        <v>16</v>
      </c>
      <c r="C109" s="174">
        <v>16</v>
      </c>
      <c r="D109" s="172"/>
      <c r="E109" s="325">
        <v>0</v>
      </c>
      <c r="F109" s="325">
        <v>0</v>
      </c>
      <c r="G109" s="325">
        <v>0</v>
      </c>
      <c r="H109" s="325">
        <v>-6</v>
      </c>
      <c r="I109" s="175"/>
      <c r="J109" s="582"/>
      <c r="K109" s="582"/>
      <c r="L109" s="582"/>
      <c r="N109" s="582"/>
      <c r="O109" s="582"/>
      <c r="P109" s="582"/>
      <c r="Q109" s="582"/>
      <c r="V109" s="179"/>
    </row>
    <row r="110" spans="1:22" x14ac:dyDescent="0.25">
      <c r="A110" s="325">
        <f t="shared" si="1"/>
        <v>-20</v>
      </c>
      <c r="B110" s="325">
        <f t="shared" si="1"/>
        <v>10</v>
      </c>
      <c r="C110" s="174">
        <v>16</v>
      </c>
      <c r="D110" s="172"/>
      <c r="E110" s="325">
        <v>13</v>
      </c>
      <c r="F110" s="325">
        <v>0</v>
      </c>
      <c r="G110" s="325">
        <v>17</v>
      </c>
      <c r="H110" s="325">
        <v>0</v>
      </c>
      <c r="I110" s="175"/>
      <c r="J110" s="582"/>
      <c r="K110" s="582"/>
      <c r="L110" s="582"/>
      <c r="N110" s="582"/>
      <c r="O110" s="582"/>
      <c r="P110" s="582"/>
      <c r="Q110" s="582"/>
      <c r="V110" s="179"/>
    </row>
    <row r="111" spans="1:22" x14ac:dyDescent="0.25">
      <c r="A111" s="325">
        <f t="shared" si="1"/>
        <v>-1</v>
      </c>
      <c r="B111" s="325">
        <f t="shared" si="1"/>
        <v>2</v>
      </c>
      <c r="C111" s="174">
        <v>17</v>
      </c>
      <c r="D111" s="172"/>
      <c r="E111" s="325">
        <v>0</v>
      </c>
      <c r="F111" s="325">
        <v>5</v>
      </c>
      <c r="G111" s="325">
        <v>11</v>
      </c>
      <c r="H111" s="325">
        <v>3</v>
      </c>
      <c r="I111" s="175"/>
      <c r="J111" s="582"/>
      <c r="K111" s="582"/>
      <c r="L111" s="582"/>
      <c r="N111" s="582"/>
      <c r="O111" s="582"/>
      <c r="P111" s="582"/>
      <c r="Q111" s="582"/>
      <c r="V111" s="179"/>
    </row>
    <row r="112" spans="1:22" x14ac:dyDescent="0.25">
      <c r="A112" s="325">
        <f t="shared" si="1"/>
        <v>14</v>
      </c>
      <c r="B112" s="325">
        <f t="shared" si="1"/>
        <v>19</v>
      </c>
      <c r="C112" s="174">
        <v>17</v>
      </c>
      <c r="D112" s="172"/>
      <c r="E112" s="325">
        <v>-9</v>
      </c>
      <c r="F112" s="325">
        <v>0</v>
      </c>
      <c r="G112" s="325">
        <v>-13</v>
      </c>
      <c r="H112" s="325">
        <v>-9</v>
      </c>
      <c r="I112" s="175"/>
      <c r="J112" s="582"/>
      <c r="K112" s="582"/>
      <c r="L112" s="582"/>
      <c r="N112" s="582"/>
      <c r="O112" s="582"/>
      <c r="P112" s="582"/>
      <c r="Q112" s="582"/>
      <c r="V112" s="179"/>
    </row>
    <row r="113" spans="1:22" x14ac:dyDescent="0.25">
      <c r="A113" s="325">
        <f t="shared" si="1"/>
        <v>7</v>
      </c>
      <c r="B113" s="325">
        <f t="shared" si="1"/>
        <v>-3</v>
      </c>
      <c r="C113" s="174">
        <v>18</v>
      </c>
      <c r="D113" s="172"/>
      <c r="E113" s="325">
        <v>0</v>
      </c>
      <c r="F113" s="325">
        <v>4</v>
      </c>
      <c r="G113" s="325">
        <v>3</v>
      </c>
      <c r="H113" s="325">
        <v>9</v>
      </c>
      <c r="I113" s="175"/>
      <c r="J113" s="582"/>
      <c r="K113" s="582"/>
      <c r="L113" s="582"/>
      <c r="N113" s="582"/>
      <c r="O113" s="582"/>
      <c r="P113" s="582"/>
      <c r="Q113" s="582"/>
      <c r="V113" s="179"/>
    </row>
    <row r="114" spans="1:22" x14ac:dyDescent="0.25">
      <c r="A114" s="325">
        <f t="shared" si="1"/>
        <v>7</v>
      </c>
      <c r="B114" s="325">
        <f t="shared" si="1"/>
        <v>2</v>
      </c>
      <c r="C114" s="174">
        <v>18</v>
      </c>
      <c r="D114" s="172"/>
      <c r="E114" s="325">
        <v>0</v>
      </c>
      <c r="F114" s="325">
        <v>0</v>
      </c>
      <c r="G114" s="325">
        <v>3</v>
      </c>
      <c r="H114" s="325">
        <v>8</v>
      </c>
      <c r="I114" s="175"/>
      <c r="J114" s="582"/>
      <c r="K114" s="582"/>
      <c r="L114" s="582"/>
      <c r="N114" s="582"/>
      <c r="O114" s="582"/>
      <c r="P114" s="582"/>
      <c r="Q114" s="582"/>
      <c r="V114" s="179"/>
    </row>
    <row r="115" spans="1:22" x14ac:dyDescent="0.25">
      <c r="A115" s="325">
        <f t="shared" si="1"/>
        <v>24</v>
      </c>
      <c r="B115" s="325">
        <f t="shared" si="1"/>
        <v>16</v>
      </c>
      <c r="C115" s="174">
        <v>19</v>
      </c>
      <c r="D115" s="172"/>
      <c r="E115" s="325">
        <v>2</v>
      </c>
      <c r="F115" s="325">
        <v>4</v>
      </c>
      <c r="G115" s="325">
        <v>-16</v>
      </c>
      <c r="H115" s="325">
        <v>-10</v>
      </c>
      <c r="I115" s="175"/>
      <c r="J115" s="582"/>
      <c r="K115" s="582"/>
      <c r="L115" s="582"/>
      <c r="N115" s="582"/>
      <c r="O115" s="582"/>
      <c r="P115" s="582"/>
      <c r="Q115" s="582"/>
      <c r="V115" s="179"/>
    </row>
    <row r="116" spans="1:22" x14ac:dyDescent="0.25">
      <c r="A116" s="325">
        <f t="shared" si="1"/>
        <v>7</v>
      </c>
      <c r="B116" s="325">
        <f t="shared" si="1"/>
        <v>21</v>
      </c>
      <c r="C116" s="174">
        <v>19</v>
      </c>
      <c r="D116" s="172"/>
      <c r="E116" s="325">
        <v>-8</v>
      </c>
      <c r="F116" s="325">
        <v>0</v>
      </c>
      <c r="G116" s="325">
        <v>-5</v>
      </c>
      <c r="H116" s="325">
        <v>-11</v>
      </c>
      <c r="I116" s="175"/>
      <c r="J116" s="582"/>
      <c r="K116" s="582"/>
      <c r="L116" s="582"/>
      <c r="N116" s="582"/>
      <c r="O116" s="582"/>
      <c r="P116" s="582"/>
      <c r="Q116" s="582"/>
      <c r="V116" s="179"/>
    </row>
    <row r="117" spans="1:22" x14ac:dyDescent="0.25">
      <c r="A117" s="325">
        <f t="shared" si="1"/>
        <v>21</v>
      </c>
      <c r="B117" s="325">
        <f t="shared" si="1"/>
        <v>-5</v>
      </c>
      <c r="C117" s="174">
        <v>20</v>
      </c>
      <c r="D117" s="172"/>
      <c r="E117" s="325">
        <v>0</v>
      </c>
      <c r="F117" s="325">
        <v>5</v>
      </c>
      <c r="G117" s="325">
        <v>-11</v>
      </c>
      <c r="H117" s="325">
        <v>10</v>
      </c>
      <c r="I117" s="175"/>
      <c r="J117" s="582"/>
      <c r="K117" s="582"/>
      <c r="L117" s="582"/>
      <c r="N117" s="582"/>
      <c r="O117" s="582"/>
      <c r="P117" s="582"/>
      <c r="Q117" s="582"/>
      <c r="V117" s="175"/>
    </row>
    <row r="118" spans="1:22" x14ac:dyDescent="0.25">
      <c r="A118" s="325">
        <f t="shared" si="1"/>
        <v>-6</v>
      </c>
      <c r="B118" s="325">
        <f t="shared" si="1"/>
        <v>18</v>
      </c>
      <c r="C118" s="174">
        <v>20</v>
      </c>
      <c r="D118" s="172"/>
      <c r="E118" s="325">
        <v>8</v>
      </c>
      <c r="F118" s="325">
        <v>-9</v>
      </c>
      <c r="G118" s="325">
        <v>8</v>
      </c>
      <c r="H118" s="325">
        <v>-17</v>
      </c>
      <c r="I118" s="175"/>
      <c r="J118" s="582"/>
      <c r="K118" s="582"/>
      <c r="L118" s="582"/>
      <c r="N118" s="582"/>
      <c r="O118" s="582"/>
      <c r="P118" s="582"/>
      <c r="Q118" s="582"/>
      <c r="V118" s="179"/>
    </row>
    <row r="119" spans="1:22" x14ac:dyDescent="0.25">
      <c r="A119" s="325">
        <f t="shared" si="1"/>
        <v>3</v>
      </c>
      <c r="B119" s="325">
        <f t="shared" si="1"/>
        <v>3</v>
      </c>
      <c r="C119" s="174">
        <v>21</v>
      </c>
      <c r="D119" s="172"/>
      <c r="E119" s="325">
        <v>0</v>
      </c>
      <c r="F119" s="325">
        <v>7</v>
      </c>
      <c r="G119" s="325">
        <v>7</v>
      </c>
      <c r="H119" s="325">
        <v>0</v>
      </c>
      <c r="I119" s="175"/>
      <c r="J119" s="582"/>
      <c r="K119" s="582"/>
      <c r="L119" s="582"/>
      <c r="N119" s="582"/>
      <c r="O119" s="582"/>
      <c r="P119" s="582"/>
      <c r="Q119" s="582"/>
      <c r="V119" s="179"/>
    </row>
    <row r="120" spans="1:22" x14ac:dyDescent="0.25">
      <c r="A120" s="325">
        <f t="shared" si="1"/>
        <v>2</v>
      </c>
      <c r="B120" s="325">
        <f t="shared" si="1"/>
        <v>7</v>
      </c>
      <c r="C120" s="174">
        <v>21</v>
      </c>
      <c r="D120" s="172"/>
      <c r="E120" s="325">
        <v>0</v>
      </c>
      <c r="F120" s="325">
        <v>0</v>
      </c>
      <c r="G120" s="325">
        <v>8</v>
      </c>
      <c r="H120" s="325">
        <v>3</v>
      </c>
      <c r="I120" s="175"/>
      <c r="J120" s="582"/>
      <c r="K120" s="582"/>
      <c r="L120" s="582"/>
      <c r="N120" s="582"/>
      <c r="O120" s="582"/>
      <c r="P120" s="582"/>
      <c r="Q120" s="582"/>
      <c r="V120" s="179"/>
    </row>
    <row r="121" spans="1:22" x14ac:dyDescent="0.25">
      <c r="A121" s="325">
        <f t="shared" si="1"/>
        <v>3</v>
      </c>
      <c r="B121" s="325">
        <f t="shared" si="1"/>
        <v>4</v>
      </c>
      <c r="C121" s="174">
        <v>21</v>
      </c>
      <c r="D121" s="172"/>
      <c r="E121" s="325">
        <v>0</v>
      </c>
      <c r="F121" s="325">
        <v>6</v>
      </c>
      <c r="G121" s="325">
        <v>7</v>
      </c>
      <c r="H121" s="325">
        <v>0</v>
      </c>
      <c r="I121" s="175"/>
      <c r="J121" s="582"/>
      <c r="K121" s="582"/>
      <c r="L121" s="582"/>
      <c r="N121" s="582"/>
      <c r="O121" s="582"/>
      <c r="P121" s="582"/>
      <c r="Q121" s="582"/>
      <c r="V121" s="179"/>
    </row>
    <row r="122" spans="1:22" x14ac:dyDescent="0.25">
      <c r="A122" s="325">
        <f t="shared" si="1"/>
        <v>-1</v>
      </c>
      <c r="B122" s="325">
        <f t="shared" si="1"/>
        <v>-2</v>
      </c>
      <c r="C122" s="174">
        <v>21</v>
      </c>
      <c r="D122" s="172"/>
      <c r="E122" s="325">
        <v>-8</v>
      </c>
      <c r="F122" s="325">
        <v>0</v>
      </c>
      <c r="G122" s="325">
        <v>3</v>
      </c>
      <c r="H122" s="325">
        <v>12</v>
      </c>
      <c r="I122" s="175"/>
      <c r="J122" s="582"/>
      <c r="K122" s="582"/>
      <c r="L122" s="582"/>
      <c r="N122" s="582"/>
      <c r="O122" s="582"/>
      <c r="P122" s="582"/>
      <c r="Q122" s="582"/>
      <c r="V122" s="179"/>
    </row>
    <row r="123" spans="1:22" x14ac:dyDescent="0.25">
      <c r="A123" s="325">
        <f t="shared" si="1"/>
        <v>14</v>
      </c>
      <c r="B123" s="325">
        <f t="shared" si="1"/>
        <v>-9</v>
      </c>
      <c r="C123" s="174">
        <v>22</v>
      </c>
      <c r="D123" s="172"/>
      <c r="E123" s="325">
        <v>6</v>
      </c>
      <c r="F123" s="325">
        <v>-7</v>
      </c>
      <c r="G123" s="325">
        <v>-10</v>
      </c>
      <c r="H123" s="325">
        <v>12</v>
      </c>
      <c r="I123" s="175"/>
      <c r="J123" s="582"/>
      <c r="K123" s="582"/>
      <c r="L123" s="582"/>
      <c r="N123" s="582"/>
      <c r="O123" s="582"/>
      <c r="P123" s="582"/>
      <c r="Q123" s="582"/>
      <c r="V123" s="179"/>
    </row>
    <row r="124" spans="1:22" x14ac:dyDescent="0.25">
      <c r="A124" s="325">
        <f t="shared" si="1"/>
        <v>-7</v>
      </c>
      <c r="B124" s="325">
        <f t="shared" si="1"/>
        <v>17</v>
      </c>
      <c r="C124" s="174">
        <v>22</v>
      </c>
      <c r="D124" s="172"/>
      <c r="E124" s="325">
        <v>-4</v>
      </c>
      <c r="F124" s="325">
        <v>-8</v>
      </c>
      <c r="G124" s="325">
        <v>13</v>
      </c>
      <c r="H124" s="325">
        <v>-15</v>
      </c>
      <c r="I124" s="175"/>
      <c r="J124" s="582"/>
      <c r="K124" s="582"/>
      <c r="L124" s="582"/>
      <c r="N124" s="582"/>
      <c r="O124" s="582"/>
      <c r="P124" s="582"/>
      <c r="Q124" s="582"/>
      <c r="V124" s="179"/>
    </row>
    <row r="125" spans="1:22" x14ac:dyDescent="0.25">
      <c r="A125" s="325">
        <f t="shared" si="1"/>
        <v>-7</v>
      </c>
      <c r="B125" s="325">
        <f t="shared" si="1"/>
        <v>-6</v>
      </c>
      <c r="C125" s="174">
        <v>22</v>
      </c>
      <c r="D125" s="172"/>
      <c r="E125" s="325">
        <v>5</v>
      </c>
      <c r="F125" s="325">
        <v>7</v>
      </c>
      <c r="G125" s="325">
        <v>12</v>
      </c>
      <c r="H125" s="325">
        <v>9</v>
      </c>
      <c r="I125" s="175"/>
      <c r="J125" s="582"/>
      <c r="K125" s="582"/>
      <c r="L125" s="582"/>
      <c r="N125" s="582"/>
      <c r="O125" s="582"/>
      <c r="P125" s="582"/>
      <c r="Q125" s="582"/>
      <c r="V125" s="179"/>
    </row>
    <row r="126" spans="1:22" x14ac:dyDescent="0.25">
      <c r="A126" s="325">
        <f t="shared" si="1"/>
        <v>19</v>
      </c>
      <c r="B126" s="325">
        <f t="shared" si="1"/>
        <v>17</v>
      </c>
      <c r="C126" s="174">
        <v>22</v>
      </c>
      <c r="D126" s="172"/>
      <c r="E126" s="325">
        <v>-3</v>
      </c>
      <c r="F126" s="325">
        <v>-8</v>
      </c>
      <c r="G126" s="325">
        <v>-12</v>
      </c>
      <c r="H126" s="325">
        <v>-15</v>
      </c>
      <c r="I126" s="175"/>
      <c r="J126" s="582"/>
      <c r="K126" s="582"/>
      <c r="L126" s="582"/>
      <c r="N126" s="582"/>
      <c r="O126" s="582"/>
      <c r="P126" s="582"/>
      <c r="Q126" s="582"/>
      <c r="V126" s="179"/>
    </row>
    <row r="127" spans="1:22" x14ac:dyDescent="0.25">
      <c r="A127" s="325">
        <f t="shared" si="1"/>
        <v>17</v>
      </c>
      <c r="B127" s="325">
        <f t="shared" si="1"/>
        <v>-8</v>
      </c>
      <c r="C127" s="174">
        <v>22</v>
      </c>
      <c r="D127" s="172"/>
      <c r="E127" s="325">
        <v>-5</v>
      </c>
      <c r="F127" s="325">
        <v>-6</v>
      </c>
      <c r="G127" s="325">
        <v>-12</v>
      </c>
      <c r="H127" s="325">
        <v>12</v>
      </c>
      <c r="I127" s="175"/>
      <c r="J127" s="582"/>
      <c r="K127" s="582"/>
      <c r="L127" s="582"/>
      <c r="N127" s="582"/>
      <c r="O127" s="582"/>
      <c r="P127" s="582"/>
      <c r="Q127" s="582"/>
      <c r="V127" s="179"/>
    </row>
    <row r="128" spans="1:22" x14ac:dyDescent="0.25">
      <c r="A128" s="325">
        <f t="shared" si="1"/>
        <v>-18</v>
      </c>
      <c r="B128" s="325">
        <f t="shared" si="1"/>
        <v>-17</v>
      </c>
      <c r="C128" s="174">
        <v>22</v>
      </c>
      <c r="D128" s="172"/>
      <c r="E128" s="325">
        <v>-9</v>
      </c>
      <c r="F128" s="325">
        <v>-7</v>
      </c>
      <c r="G128" s="325">
        <v>19</v>
      </c>
      <c r="H128" s="325">
        <v>20</v>
      </c>
      <c r="I128" s="175"/>
      <c r="J128" s="582"/>
      <c r="K128" s="582"/>
      <c r="L128" s="582"/>
      <c r="N128" s="582"/>
      <c r="O128" s="582"/>
      <c r="P128" s="582"/>
      <c r="Q128" s="582"/>
      <c r="V128" s="179"/>
    </row>
    <row r="129" spans="1:22" x14ac:dyDescent="0.25">
      <c r="A129" s="325">
        <f t="shared" si="1"/>
        <v>19</v>
      </c>
      <c r="B129" s="325">
        <f t="shared" si="1"/>
        <v>17</v>
      </c>
      <c r="C129" s="174">
        <v>23</v>
      </c>
      <c r="D129" s="172"/>
      <c r="E129" s="325">
        <v>2</v>
      </c>
      <c r="F129" s="325">
        <v>0</v>
      </c>
      <c r="G129" s="325">
        <v>-11</v>
      </c>
      <c r="H129" s="325">
        <v>-7</v>
      </c>
      <c r="I129" s="175"/>
      <c r="J129" s="582"/>
      <c r="K129" s="582"/>
      <c r="L129" s="582"/>
      <c r="N129" s="582"/>
      <c r="O129" s="582"/>
      <c r="P129" s="582"/>
      <c r="Q129" s="582"/>
      <c r="V129" s="179"/>
    </row>
    <row r="130" spans="1:22" x14ac:dyDescent="0.25">
      <c r="A130" s="325">
        <f t="shared" si="1"/>
        <v>21</v>
      </c>
      <c r="B130" s="325">
        <f t="shared" si="1"/>
        <v>24</v>
      </c>
      <c r="C130" s="174">
        <v>23</v>
      </c>
      <c r="D130" s="172"/>
      <c r="E130" s="325">
        <v>-6</v>
      </c>
      <c r="F130" s="325">
        <v>0</v>
      </c>
      <c r="G130" s="325">
        <v>-17</v>
      </c>
      <c r="H130" s="325">
        <v>-14</v>
      </c>
      <c r="I130" s="175"/>
      <c r="J130" s="582"/>
      <c r="K130" s="582"/>
      <c r="L130" s="582"/>
      <c r="N130" s="582"/>
      <c r="O130" s="582"/>
      <c r="P130" s="582"/>
      <c r="Q130" s="582"/>
      <c r="V130" s="179"/>
    </row>
    <row r="131" spans="1:22" x14ac:dyDescent="0.25">
      <c r="A131" s="325">
        <f t="shared" ref="A131:B194" si="2">10-G131-ABS(E131)</f>
        <v>19</v>
      </c>
      <c r="B131" s="325">
        <f t="shared" si="2"/>
        <v>-10</v>
      </c>
      <c r="C131" s="174">
        <v>24</v>
      </c>
      <c r="D131" s="172"/>
      <c r="E131" s="325">
        <v>-9</v>
      </c>
      <c r="F131" s="325">
        <v>-12</v>
      </c>
      <c r="G131" s="325">
        <v>-18</v>
      </c>
      <c r="H131" s="325">
        <v>8</v>
      </c>
      <c r="I131" s="175"/>
      <c r="J131" s="582"/>
      <c r="K131" s="582"/>
      <c r="L131" s="582"/>
      <c r="N131" s="582"/>
      <c r="O131" s="582"/>
      <c r="P131" s="582"/>
      <c r="Q131" s="582"/>
      <c r="V131" s="179"/>
    </row>
    <row r="132" spans="1:22" x14ac:dyDescent="0.25">
      <c r="A132" s="325">
        <f t="shared" si="2"/>
        <v>24</v>
      </c>
      <c r="B132" s="325">
        <f t="shared" si="2"/>
        <v>-3</v>
      </c>
      <c r="C132" s="174">
        <v>24</v>
      </c>
      <c r="D132" s="172"/>
      <c r="E132" s="325">
        <v>6</v>
      </c>
      <c r="F132" s="325">
        <v>4</v>
      </c>
      <c r="G132" s="325">
        <v>-20</v>
      </c>
      <c r="H132" s="325">
        <v>9</v>
      </c>
      <c r="I132" s="175"/>
      <c r="J132" s="582"/>
      <c r="K132" s="582"/>
      <c r="L132" s="582"/>
      <c r="N132" s="582"/>
      <c r="O132" s="582"/>
      <c r="P132" s="582"/>
      <c r="Q132" s="582"/>
      <c r="V132" s="179"/>
    </row>
    <row r="133" spans="1:22" x14ac:dyDescent="0.25">
      <c r="A133" s="325">
        <f t="shared" si="2"/>
        <v>-5</v>
      </c>
      <c r="B133" s="325">
        <f t="shared" si="2"/>
        <v>-16</v>
      </c>
      <c r="C133" s="174">
        <v>24</v>
      </c>
      <c r="D133" s="172"/>
      <c r="E133" s="325">
        <v>0</v>
      </c>
      <c r="F133" s="325">
        <v>-13</v>
      </c>
      <c r="G133" s="325">
        <v>15</v>
      </c>
      <c r="H133" s="325">
        <v>13</v>
      </c>
      <c r="I133" s="175"/>
      <c r="J133" s="582"/>
      <c r="K133" s="582"/>
      <c r="L133" s="582"/>
      <c r="N133" s="582"/>
      <c r="O133" s="582"/>
      <c r="P133" s="582"/>
      <c r="Q133" s="582"/>
      <c r="V133" s="179"/>
    </row>
    <row r="134" spans="1:22" x14ac:dyDescent="0.25">
      <c r="A134" s="325">
        <f t="shared" si="2"/>
        <v>26</v>
      </c>
      <c r="B134" s="325">
        <f t="shared" si="2"/>
        <v>13</v>
      </c>
      <c r="C134" s="174">
        <v>24</v>
      </c>
      <c r="D134" s="172"/>
      <c r="E134" s="325">
        <v>0</v>
      </c>
      <c r="F134" s="325">
        <v>-8</v>
      </c>
      <c r="G134" s="325">
        <v>-16</v>
      </c>
      <c r="H134" s="325">
        <v>-11</v>
      </c>
      <c r="I134" s="175"/>
      <c r="J134" s="582"/>
      <c r="K134" s="582"/>
      <c r="L134" s="582"/>
      <c r="N134" s="582"/>
      <c r="O134" s="582"/>
      <c r="P134" s="582"/>
      <c r="Q134" s="582"/>
      <c r="V134" s="179"/>
    </row>
    <row r="135" spans="1:22" x14ac:dyDescent="0.25">
      <c r="A135" s="325">
        <f t="shared" si="2"/>
        <v>24</v>
      </c>
      <c r="B135" s="325">
        <f t="shared" si="2"/>
        <v>-20</v>
      </c>
      <c r="C135" s="174">
        <v>25</v>
      </c>
      <c r="D135" s="172"/>
      <c r="E135" s="325">
        <v>5</v>
      </c>
      <c r="F135" s="325">
        <v>10</v>
      </c>
      <c r="G135" s="325">
        <v>-19</v>
      </c>
      <c r="H135" s="325">
        <v>20</v>
      </c>
      <c r="I135" s="175"/>
      <c r="J135" s="582"/>
      <c r="K135" s="582"/>
      <c r="L135" s="582"/>
      <c r="N135" s="582"/>
      <c r="O135" s="582"/>
      <c r="P135" s="582"/>
      <c r="Q135" s="582"/>
      <c r="V135" s="179"/>
    </row>
    <row r="136" spans="1:22" x14ac:dyDescent="0.25">
      <c r="A136" s="325">
        <f t="shared" si="2"/>
        <v>-4</v>
      </c>
      <c r="B136" s="325">
        <f t="shared" si="2"/>
        <v>-2</v>
      </c>
      <c r="C136" s="174">
        <v>25</v>
      </c>
      <c r="D136" s="172"/>
      <c r="E136" s="325">
        <v>9</v>
      </c>
      <c r="F136" s="325">
        <v>-8</v>
      </c>
      <c r="G136" s="325">
        <v>5</v>
      </c>
      <c r="H136" s="325">
        <v>4</v>
      </c>
      <c r="I136" s="175"/>
      <c r="J136" s="582"/>
      <c r="K136" s="582"/>
      <c r="L136" s="582"/>
      <c r="N136" s="582"/>
      <c r="O136" s="582"/>
      <c r="P136" s="582"/>
      <c r="Q136" s="582"/>
      <c r="V136" s="179"/>
    </row>
    <row r="137" spans="1:22" x14ac:dyDescent="0.25">
      <c r="A137" s="325">
        <f t="shared" si="2"/>
        <v>11</v>
      </c>
      <c r="B137" s="325">
        <f t="shared" si="2"/>
        <v>8</v>
      </c>
      <c r="C137" s="174">
        <v>25</v>
      </c>
      <c r="D137" s="172"/>
      <c r="E137" s="325">
        <v>0</v>
      </c>
      <c r="F137" s="325">
        <v>7</v>
      </c>
      <c r="G137" s="325">
        <v>-1</v>
      </c>
      <c r="H137" s="325">
        <v>-5</v>
      </c>
      <c r="I137" s="175"/>
      <c r="J137" s="582"/>
      <c r="K137" s="582"/>
      <c r="L137" s="582"/>
      <c r="N137" s="582"/>
      <c r="O137" s="582"/>
      <c r="P137" s="582"/>
      <c r="Q137" s="582"/>
      <c r="V137" s="179"/>
    </row>
    <row r="138" spans="1:22" x14ac:dyDescent="0.25">
      <c r="A138" s="325">
        <f t="shared" si="2"/>
        <v>-11</v>
      </c>
      <c r="B138" s="325">
        <f t="shared" si="2"/>
        <v>12</v>
      </c>
      <c r="C138" s="174">
        <v>25</v>
      </c>
      <c r="D138" s="172"/>
      <c r="E138" s="325">
        <v>-8</v>
      </c>
      <c r="F138" s="325">
        <v>-10</v>
      </c>
      <c r="G138" s="325">
        <v>13</v>
      </c>
      <c r="H138" s="325">
        <v>-12</v>
      </c>
      <c r="I138" s="175"/>
      <c r="J138" s="582"/>
      <c r="K138" s="582"/>
      <c r="L138" s="582"/>
      <c r="N138" s="582"/>
      <c r="O138" s="582"/>
      <c r="P138" s="582"/>
      <c r="Q138" s="582"/>
      <c r="V138" s="179"/>
    </row>
    <row r="139" spans="1:22" x14ac:dyDescent="0.25">
      <c r="A139" s="325">
        <f t="shared" si="2"/>
        <v>11</v>
      </c>
      <c r="B139" s="325">
        <f t="shared" si="2"/>
        <v>5</v>
      </c>
      <c r="C139" s="174">
        <v>26</v>
      </c>
      <c r="D139" s="172"/>
      <c r="E139" s="325">
        <v>8</v>
      </c>
      <c r="F139" s="325">
        <v>-13</v>
      </c>
      <c r="G139" s="325">
        <v>-9</v>
      </c>
      <c r="H139" s="325">
        <v>-8</v>
      </c>
      <c r="I139" s="175"/>
      <c r="J139" s="582"/>
      <c r="K139" s="582"/>
      <c r="L139" s="582"/>
      <c r="N139" s="582"/>
      <c r="O139" s="582"/>
      <c r="P139" s="582"/>
      <c r="Q139" s="582"/>
      <c r="V139" s="179"/>
    </row>
    <row r="140" spans="1:22" x14ac:dyDescent="0.25">
      <c r="A140" s="325">
        <f t="shared" si="2"/>
        <v>-6</v>
      </c>
      <c r="B140" s="325">
        <f t="shared" si="2"/>
        <v>6</v>
      </c>
      <c r="C140" s="174">
        <v>26</v>
      </c>
      <c r="D140" s="172"/>
      <c r="E140" s="325">
        <v>-9</v>
      </c>
      <c r="F140" s="325">
        <v>8</v>
      </c>
      <c r="G140" s="325">
        <v>7</v>
      </c>
      <c r="H140" s="325">
        <v>-4</v>
      </c>
      <c r="I140" s="175"/>
      <c r="J140" s="582"/>
      <c r="K140" s="582"/>
      <c r="L140" s="582"/>
      <c r="N140" s="582"/>
      <c r="O140" s="582"/>
      <c r="P140" s="582"/>
      <c r="Q140" s="582"/>
      <c r="V140" s="179"/>
    </row>
    <row r="141" spans="1:22" x14ac:dyDescent="0.25">
      <c r="A141" s="325">
        <f t="shared" si="2"/>
        <v>-3</v>
      </c>
      <c r="B141" s="325">
        <f t="shared" si="2"/>
        <v>-4</v>
      </c>
      <c r="C141" s="174">
        <v>26</v>
      </c>
      <c r="D141" s="172"/>
      <c r="E141" s="325">
        <v>2</v>
      </c>
      <c r="F141" s="325">
        <v>4</v>
      </c>
      <c r="G141" s="325">
        <v>11</v>
      </c>
      <c r="H141" s="325">
        <v>10</v>
      </c>
      <c r="I141" s="175"/>
      <c r="J141" s="582"/>
      <c r="K141" s="582"/>
      <c r="L141" s="582"/>
      <c r="N141" s="582"/>
      <c r="O141" s="582"/>
      <c r="P141" s="582"/>
      <c r="Q141" s="582"/>
      <c r="V141" s="179"/>
    </row>
    <row r="142" spans="1:22" x14ac:dyDescent="0.25">
      <c r="A142" s="325">
        <f t="shared" si="2"/>
        <v>17</v>
      </c>
      <c r="B142" s="325">
        <f t="shared" si="2"/>
        <v>15</v>
      </c>
      <c r="C142" s="174">
        <v>26</v>
      </c>
      <c r="D142" s="172"/>
      <c r="E142" s="325">
        <v>-6</v>
      </c>
      <c r="F142" s="325">
        <v>9</v>
      </c>
      <c r="G142" s="325">
        <v>-13</v>
      </c>
      <c r="H142" s="325">
        <v>-14</v>
      </c>
      <c r="I142" s="175"/>
      <c r="J142" s="582"/>
      <c r="K142" s="582"/>
      <c r="L142" s="582"/>
      <c r="N142" s="582"/>
      <c r="O142" s="582"/>
      <c r="P142" s="582"/>
      <c r="Q142" s="582"/>
      <c r="V142" s="179"/>
    </row>
    <row r="143" spans="1:22" x14ac:dyDescent="0.25">
      <c r="A143" s="325">
        <f t="shared" si="2"/>
        <v>7</v>
      </c>
      <c r="B143" s="325">
        <f t="shared" si="2"/>
        <v>-9</v>
      </c>
      <c r="C143" s="174">
        <v>27</v>
      </c>
      <c r="D143" s="172"/>
      <c r="E143" s="325">
        <v>13</v>
      </c>
      <c r="F143" s="325">
        <v>7</v>
      </c>
      <c r="G143" s="325">
        <v>-10</v>
      </c>
      <c r="H143" s="325">
        <v>12</v>
      </c>
      <c r="I143" s="175"/>
      <c r="J143" s="582"/>
      <c r="K143" s="582"/>
      <c r="L143" s="582"/>
      <c r="N143" s="582"/>
      <c r="O143" s="582"/>
      <c r="P143" s="582"/>
      <c r="Q143" s="582"/>
      <c r="V143" s="179"/>
    </row>
    <row r="144" spans="1:22" x14ac:dyDescent="0.25">
      <c r="A144" s="325">
        <f t="shared" si="2"/>
        <v>17</v>
      </c>
      <c r="B144" s="325">
        <f t="shared" si="2"/>
        <v>12</v>
      </c>
      <c r="C144" s="174">
        <v>27</v>
      </c>
      <c r="D144" s="172"/>
      <c r="E144" s="325">
        <v>-4</v>
      </c>
      <c r="F144" s="325">
        <v>9</v>
      </c>
      <c r="G144" s="325">
        <v>-11</v>
      </c>
      <c r="H144" s="325">
        <v>-11</v>
      </c>
      <c r="I144" s="175"/>
      <c r="J144" s="582"/>
      <c r="K144" s="582"/>
      <c r="L144" s="582"/>
      <c r="N144" s="582"/>
      <c r="O144" s="582"/>
      <c r="P144" s="582"/>
      <c r="Q144" s="582"/>
      <c r="V144" s="179"/>
    </row>
    <row r="145" spans="1:22" x14ac:dyDescent="0.25">
      <c r="A145" s="325">
        <f t="shared" si="2"/>
        <v>24</v>
      </c>
      <c r="B145" s="325">
        <f t="shared" si="2"/>
        <v>12</v>
      </c>
      <c r="C145" s="174">
        <v>27</v>
      </c>
      <c r="D145" s="172"/>
      <c r="E145" s="325">
        <v>0</v>
      </c>
      <c r="F145" s="325">
        <v>-8</v>
      </c>
      <c r="G145" s="325">
        <v>-14</v>
      </c>
      <c r="H145" s="325">
        <v>-10</v>
      </c>
      <c r="I145" s="175"/>
      <c r="J145" s="582"/>
      <c r="K145" s="582"/>
      <c r="L145" s="582"/>
      <c r="N145" s="582"/>
      <c r="O145" s="582"/>
      <c r="P145" s="582"/>
      <c r="Q145" s="582"/>
      <c r="V145" s="179"/>
    </row>
    <row r="146" spans="1:22" x14ac:dyDescent="0.25">
      <c r="A146" s="325">
        <f t="shared" si="2"/>
        <v>-2</v>
      </c>
      <c r="B146" s="325">
        <f t="shared" si="2"/>
        <v>-12</v>
      </c>
      <c r="C146" s="174">
        <v>27</v>
      </c>
      <c r="D146" s="172"/>
      <c r="E146" s="325">
        <v>6</v>
      </c>
      <c r="F146" s="325">
        <v>-12</v>
      </c>
      <c r="G146" s="325">
        <v>6</v>
      </c>
      <c r="H146" s="325">
        <v>10</v>
      </c>
      <c r="I146" s="175"/>
      <c r="J146" s="582"/>
      <c r="K146" s="582"/>
      <c r="L146" s="582"/>
      <c r="N146" s="582"/>
      <c r="O146" s="582"/>
      <c r="P146" s="582"/>
      <c r="Q146" s="582"/>
      <c r="V146" s="179"/>
    </row>
    <row r="147" spans="1:22" x14ac:dyDescent="0.25">
      <c r="A147" s="325">
        <f t="shared" si="2"/>
        <v>-19</v>
      </c>
      <c r="B147" s="325">
        <f t="shared" si="2"/>
        <v>-14</v>
      </c>
      <c r="C147" s="174">
        <v>28</v>
      </c>
      <c r="D147" s="172"/>
      <c r="E147" s="325">
        <v>-14</v>
      </c>
      <c r="F147" s="325">
        <v>12</v>
      </c>
      <c r="G147" s="325">
        <v>15</v>
      </c>
      <c r="H147" s="325">
        <v>12</v>
      </c>
      <c r="I147" s="175"/>
      <c r="J147" s="582"/>
      <c r="K147" s="582"/>
      <c r="L147" s="582"/>
      <c r="N147" s="582"/>
      <c r="O147" s="582"/>
      <c r="P147" s="582"/>
      <c r="Q147" s="582"/>
      <c r="V147" s="179"/>
    </row>
    <row r="148" spans="1:22" x14ac:dyDescent="0.25">
      <c r="A148" s="325">
        <f t="shared" si="2"/>
        <v>7</v>
      </c>
      <c r="B148" s="325">
        <f t="shared" si="2"/>
        <v>-7</v>
      </c>
      <c r="C148" s="174">
        <v>28</v>
      </c>
      <c r="D148" s="172"/>
      <c r="E148" s="325">
        <v>-11</v>
      </c>
      <c r="F148" s="325">
        <v>-4</v>
      </c>
      <c r="G148" s="325">
        <v>-8</v>
      </c>
      <c r="H148" s="325">
        <v>13</v>
      </c>
      <c r="I148" s="175"/>
      <c r="J148" s="582"/>
      <c r="K148" s="582"/>
      <c r="L148" s="582"/>
      <c r="N148" s="582"/>
      <c r="O148" s="582"/>
      <c r="P148" s="582"/>
      <c r="Q148" s="582"/>
      <c r="V148" s="179"/>
    </row>
    <row r="149" spans="1:22" x14ac:dyDescent="0.25">
      <c r="A149" s="325">
        <f t="shared" si="2"/>
        <v>17</v>
      </c>
      <c r="B149" s="325">
        <f t="shared" si="2"/>
        <v>7</v>
      </c>
      <c r="C149" s="174">
        <v>28</v>
      </c>
      <c r="D149" s="172"/>
      <c r="E149" s="325">
        <v>-7</v>
      </c>
      <c r="F149" s="325">
        <v>-13</v>
      </c>
      <c r="G149" s="325">
        <v>-14</v>
      </c>
      <c r="H149" s="325">
        <v>-10</v>
      </c>
      <c r="I149" s="175"/>
      <c r="J149" s="582"/>
      <c r="K149" s="582"/>
      <c r="L149" s="582"/>
      <c r="N149" s="582"/>
      <c r="O149" s="582"/>
      <c r="P149" s="582"/>
      <c r="Q149" s="582"/>
      <c r="V149" s="175"/>
    </row>
    <row r="150" spans="1:22" x14ac:dyDescent="0.25">
      <c r="A150" s="325">
        <f t="shared" si="2"/>
        <v>14</v>
      </c>
      <c r="B150" s="325">
        <f t="shared" si="2"/>
        <v>11</v>
      </c>
      <c r="C150" s="174">
        <v>28</v>
      </c>
      <c r="D150" s="172"/>
      <c r="E150" s="325">
        <v>-7</v>
      </c>
      <c r="F150" s="325">
        <v>8</v>
      </c>
      <c r="G150" s="325">
        <v>-11</v>
      </c>
      <c r="H150" s="325">
        <v>-9</v>
      </c>
      <c r="I150" s="175"/>
      <c r="J150" s="582"/>
      <c r="K150" s="582"/>
      <c r="L150" s="582"/>
      <c r="N150" s="582"/>
      <c r="O150" s="582"/>
      <c r="P150" s="582"/>
      <c r="Q150" s="582"/>
      <c r="V150" s="175"/>
    </row>
    <row r="151" spans="1:22" x14ac:dyDescent="0.25">
      <c r="A151" s="325">
        <f t="shared" si="2"/>
        <v>-16</v>
      </c>
      <c r="B151" s="325">
        <f t="shared" si="2"/>
        <v>-9</v>
      </c>
      <c r="C151" s="174">
        <v>29</v>
      </c>
      <c r="D151" s="172"/>
      <c r="E151" s="325">
        <v>14</v>
      </c>
      <c r="F151" s="325">
        <v>-13</v>
      </c>
      <c r="G151" s="325">
        <v>12</v>
      </c>
      <c r="H151" s="325">
        <v>6</v>
      </c>
      <c r="I151" s="175"/>
      <c r="J151" s="582"/>
      <c r="K151" s="582"/>
      <c r="L151" s="582"/>
      <c r="N151" s="582"/>
      <c r="O151" s="582"/>
      <c r="P151" s="582"/>
      <c r="Q151" s="582"/>
      <c r="V151" s="175"/>
    </row>
    <row r="152" spans="1:22" x14ac:dyDescent="0.25">
      <c r="A152" s="325">
        <f t="shared" si="2"/>
        <v>5</v>
      </c>
      <c r="B152" s="325">
        <f t="shared" si="2"/>
        <v>18</v>
      </c>
      <c r="C152" s="174">
        <v>29</v>
      </c>
      <c r="D152" s="172"/>
      <c r="E152" s="325">
        <v>16</v>
      </c>
      <c r="F152" s="325">
        <v>0</v>
      </c>
      <c r="G152" s="325">
        <v>-11</v>
      </c>
      <c r="H152" s="325">
        <v>-8</v>
      </c>
      <c r="I152" s="175"/>
      <c r="J152" s="582"/>
      <c r="K152" s="582"/>
      <c r="L152" s="582"/>
      <c r="N152" s="582"/>
      <c r="O152" s="582"/>
      <c r="P152" s="582"/>
      <c r="Q152" s="582"/>
      <c r="V152" s="175"/>
    </row>
    <row r="153" spans="1:22" x14ac:dyDescent="0.25">
      <c r="A153" s="325">
        <f t="shared" si="2"/>
        <v>13</v>
      </c>
      <c r="B153" s="325">
        <f t="shared" si="2"/>
        <v>-9</v>
      </c>
      <c r="C153" s="174">
        <v>29</v>
      </c>
      <c r="D153" s="172"/>
      <c r="E153" s="325">
        <v>-5</v>
      </c>
      <c r="F153" s="325">
        <v>7</v>
      </c>
      <c r="G153" s="325">
        <v>-8</v>
      </c>
      <c r="H153" s="325">
        <v>12</v>
      </c>
      <c r="I153" s="175"/>
      <c r="J153" s="582"/>
      <c r="K153" s="582"/>
      <c r="L153" s="582"/>
      <c r="N153" s="582"/>
      <c r="O153" s="582"/>
      <c r="P153" s="582"/>
      <c r="Q153" s="582"/>
      <c r="V153" s="175"/>
    </row>
    <row r="154" spans="1:22" x14ac:dyDescent="0.25">
      <c r="A154" s="325">
        <f t="shared" si="2"/>
        <v>-9</v>
      </c>
      <c r="B154" s="325">
        <f t="shared" si="2"/>
        <v>-11</v>
      </c>
      <c r="C154" s="174">
        <v>29</v>
      </c>
      <c r="D154" s="172"/>
      <c r="E154" s="325">
        <v>-11</v>
      </c>
      <c r="F154" s="325">
        <v>8</v>
      </c>
      <c r="G154" s="325">
        <v>8</v>
      </c>
      <c r="H154" s="325">
        <v>13</v>
      </c>
      <c r="I154" s="175"/>
      <c r="J154" s="582"/>
      <c r="K154" s="582"/>
      <c r="L154" s="582"/>
      <c r="N154" s="582"/>
      <c r="O154" s="582"/>
      <c r="P154" s="582"/>
      <c r="Q154" s="582"/>
      <c r="V154" s="175"/>
    </row>
    <row r="155" spans="1:22" x14ac:dyDescent="0.25">
      <c r="A155" s="325">
        <f t="shared" si="2"/>
        <v>-10</v>
      </c>
      <c r="B155" s="325">
        <f t="shared" si="2"/>
        <v>-20</v>
      </c>
      <c r="C155" s="174">
        <v>30</v>
      </c>
      <c r="D155" s="172"/>
      <c r="E155" s="325">
        <v>12</v>
      </c>
      <c r="F155" s="325">
        <v>20</v>
      </c>
      <c r="G155" s="325">
        <v>8</v>
      </c>
      <c r="H155" s="325">
        <v>10</v>
      </c>
      <c r="I155" s="175"/>
      <c r="J155" s="582"/>
      <c r="K155" s="582"/>
      <c r="L155" s="582"/>
      <c r="N155" s="582"/>
      <c r="O155" s="582"/>
      <c r="P155" s="582"/>
      <c r="Q155" s="582"/>
      <c r="V155" s="175"/>
    </row>
    <row r="156" spans="1:22" x14ac:dyDescent="0.25">
      <c r="A156" s="325">
        <f t="shared" si="2"/>
        <v>-5</v>
      </c>
      <c r="B156" s="325">
        <f t="shared" si="2"/>
        <v>16</v>
      </c>
      <c r="C156" s="174">
        <v>30</v>
      </c>
      <c r="D156" s="172"/>
      <c r="E156" s="325">
        <v>-8</v>
      </c>
      <c r="F156" s="325">
        <v>6</v>
      </c>
      <c r="G156" s="325">
        <v>7</v>
      </c>
      <c r="H156" s="325">
        <v>-12</v>
      </c>
      <c r="I156" s="175"/>
      <c r="J156" s="582"/>
      <c r="K156" s="582"/>
      <c r="L156" s="582"/>
      <c r="N156" s="582"/>
      <c r="O156" s="582"/>
      <c r="P156" s="582"/>
      <c r="Q156" s="582"/>
      <c r="V156" s="175"/>
    </row>
    <row r="157" spans="1:22" x14ac:dyDescent="0.25">
      <c r="A157" s="325">
        <f t="shared" si="2"/>
        <v>-14</v>
      </c>
      <c r="B157" s="325">
        <f t="shared" si="2"/>
        <v>9</v>
      </c>
      <c r="C157" s="174">
        <v>31</v>
      </c>
      <c r="D157" s="172"/>
      <c r="E157" s="325">
        <v>-13</v>
      </c>
      <c r="F157" s="325">
        <v>-13</v>
      </c>
      <c r="G157" s="325">
        <v>11</v>
      </c>
      <c r="H157" s="325">
        <v>-12</v>
      </c>
      <c r="I157" s="175"/>
      <c r="J157" s="582"/>
      <c r="K157" s="582"/>
      <c r="L157" s="582"/>
      <c r="N157" s="582"/>
      <c r="O157" s="582"/>
      <c r="P157" s="582"/>
      <c r="Q157" s="582"/>
      <c r="V157" s="175"/>
    </row>
    <row r="158" spans="1:22" x14ac:dyDescent="0.25">
      <c r="A158" s="325">
        <f t="shared" si="2"/>
        <v>-11</v>
      </c>
      <c r="B158" s="325">
        <f t="shared" si="2"/>
        <v>-15</v>
      </c>
      <c r="C158" s="174">
        <v>31</v>
      </c>
      <c r="D158" s="172"/>
      <c r="E158" s="325">
        <v>-9</v>
      </c>
      <c r="F158" s="325">
        <v>15</v>
      </c>
      <c r="G158" s="325">
        <v>12</v>
      </c>
      <c r="H158" s="325">
        <v>10</v>
      </c>
      <c r="I158" s="175"/>
      <c r="J158" s="582"/>
      <c r="K158" s="582"/>
      <c r="L158" s="582"/>
      <c r="N158" s="582"/>
      <c r="O158" s="582"/>
      <c r="P158" s="582"/>
      <c r="Q158" s="582"/>
      <c r="V158" s="175"/>
    </row>
    <row r="159" spans="1:22" x14ac:dyDescent="0.25">
      <c r="A159" s="325">
        <f t="shared" si="2"/>
        <v>13</v>
      </c>
      <c r="B159" s="325">
        <f t="shared" si="2"/>
        <v>-2</v>
      </c>
      <c r="C159" s="174">
        <v>32</v>
      </c>
      <c r="D159" s="172"/>
      <c r="E159" s="325">
        <v>4</v>
      </c>
      <c r="F159" s="325">
        <v>4</v>
      </c>
      <c r="G159" s="325">
        <v>-7</v>
      </c>
      <c r="H159" s="325">
        <v>8</v>
      </c>
      <c r="I159" s="175"/>
      <c r="J159" s="582"/>
      <c r="K159" s="582"/>
      <c r="L159" s="582"/>
      <c r="N159" s="582"/>
      <c r="O159" s="582"/>
      <c r="P159" s="582"/>
      <c r="Q159" s="582"/>
      <c r="V159" s="175"/>
    </row>
    <row r="160" spans="1:22" x14ac:dyDescent="0.25">
      <c r="A160" s="325">
        <f t="shared" si="2"/>
        <v>-7</v>
      </c>
      <c r="B160" s="325">
        <f t="shared" si="2"/>
        <v>-11</v>
      </c>
      <c r="C160" s="174">
        <v>32</v>
      </c>
      <c r="D160" s="172"/>
      <c r="E160" s="325">
        <v>11</v>
      </c>
      <c r="F160" s="325">
        <v>8</v>
      </c>
      <c r="G160" s="325">
        <v>6</v>
      </c>
      <c r="H160" s="325">
        <v>13</v>
      </c>
      <c r="I160" s="175"/>
      <c r="J160" s="582"/>
      <c r="K160" s="582"/>
      <c r="L160" s="582"/>
      <c r="N160" s="582"/>
      <c r="O160" s="582"/>
      <c r="P160" s="582"/>
      <c r="Q160" s="582"/>
      <c r="V160" s="175"/>
    </row>
    <row r="161" spans="1:22" x14ac:dyDescent="0.25">
      <c r="A161" s="325">
        <f t="shared" si="2"/>
        <v>11</v>
      </c>
      <c r="B161" s="325">
        <f t="shared" si="2"/>
        <v>-9</v>
      </c>
      <c r="C161" s="174">
        <v>33</v>
      </c>
      <c r="D161" s="172"/>
      <c r="E161" s="325">
        <v>-7</v>
      </c>
      <c r="F161" s="325">
        <v>-8</v>
      </c>
      <c r="G161" s="325">
        <v>-8</v>
      </c>
      <c r="H161" s="325">
        <v>11</v>
      </c>
      <c r="I161" s="175"/>
      <c r="J161" s="582"/>
      <c r="K161" s="582"/>
      <c r="L161" s="582"/>
      <c r="N161" s="582"/>
      <c r="O161" s="582"/>
      <c r="P161" s="582"/>
      <c r="Q161" s="582"/>
      <c r="V161" s="175"/>
    </row>
    <row r="162" spans="1:22" x14ac:dyDescent="0.25">
      <c r="A162" s="325">
        <f t="shared" si="2"/>
        <v>14</v>
      </c>
      <c r="B162" s="325">
        <f t="shared" si="2"/>
        <v>5</v>
      </c>
      <c r="C162" s="174">
        <v>33</v>
      </c>
      <c r="D162" s="172"/>
      <c r="E162" s="325">
        <v>-7</v>
      </c>
      <c r="F162" s="325">
        <v>-16</v>
      </c>
      <c r="G162" s="325">
        <v>-11</v>
      </c>
      <c r="H162" s="325">
        <v>-11</v>
      </c>
      <c r="I162" s="175"/>
      <c r="J162" s="582"/>
      <c r="K162" s="582"/>
      <c r="L162" s="582"/>
      <c r="N162" s="582"/>
      <c r="O162" s="582"/>
      <c r="P162" s="582"/>
      <c r="Q162" s="582"/>
      <c r="V162" s="175"/>
    </row>
    <row r="163" spans="1:22" x14ac:dyDescent="0.25">
      <c r="A163" s="325">
        <f t="shared" si="2"/>
        <v>-11</v>
      </c>
      <c r="B163" s="325">
        <f t="shared" si="2"/>
        <v>-15</v>
      </c>
      <c r="C163" s="174">
        <v>34</v>
      </c>
      <c r="D163" s="172"/>
      <c r="E163" s="325">
        <v>-8</v>
      </c>
      <c r="F163" s="325">
        <v>15</v>
      </c>
      <c r="G163" s="325">
        <v>13</v>
      </c>
      <c r="H163" s="325">
        <v>10</v>
      </c>
      <c r="I163" s="175"/>
      <c r="J163" s="582"/>
      <c r="K163" s="582"/>
      <c r="L163" s="582"/>
      <c r="N163" s="582"/>
      <c r="O163" s="582"/>
      <c r="P163" s="582"/>
      <c r="Q163" s="582"/>
      <c r="V163" s="175"/>
    </row>
    <row r="164" spans="1:22" x14ac:dyDescent="0.25">
      <c r="A164" s="325">
        <f t="shared" si="2"/>
        <v>-9</v>
      </c>
      <c r="B164" s="325">
        <f t="shared" si="2"/>
        <v>-17</v>
      </c>
      <c r="C164" s="174">
        <v>34</v>
      </c>
      <c r="D164" s="172"/>
      <c r="E164" s="325">
        <v>-10</v>
      </c>
      <c r="F164" s="325">
        <v>-19</v>
      </c>
      <c r="G164" s="325">
        <v>9</v>
      </c>
      <c r="H164" s="325">
        <v>8</v>
      </c>
      <c r="I164" s="175"/>
      <c r="J164" s="582"/>
      <c r="K164" s="582"/>
      <c r="L164" s="582"/>
      <c r="N164" s="582"/>
      <c r="O164" s="582"/>
      <c r="P164" s="582"/>
      <c r="Q164" s="582"/>
      <c r="V164" s="175"/>
    </row>
    <row r="165" spans="1:22" x14ac:dyDescent="0.25">
      <c r="A165" s="325">
        <f t="shared" si="2"/>
        <v>-10</v>
      </c>
      <c r="B165" s="325">
        <f t="shared" si="2"/>
        <v>-15</v>
      </c>
      <c r="C165" s="174">
        <v>35</v>
      </c>
      <c r="D165" s="172"/>
      <c r="E165" s="325">
        <v>-13</v>
      </c>
      <c r="F165" s="325">
        <v>-16</v>
      </c>
      <c r="G165" s="325">
        <v>7</v>
      </c>
      <c r="H165" s="325">
        <v>9</v>
      </c>
      <c r="I165" s="175"/>
      <c r="J165" s="582"/>
      <c r="K165" s="582"/>
      <c r="L165" s="582"/>
      <c r="N165" s="582"/>
      <c r="O165" s="582"/>
      <c r="P165" s="582"/>
      <c r="Q165" s="582"/>
      <c r="V165" s="175"/>
    </row>
    <row r="166" spans="1:22" x14ac:dyDescent="0.25">
      <c r="A166" s="325">
        <f t="shared" si="2"/>
        <v>13</v>
      </c>
      <c r="B166" s="325">
        <f t="shared" si="2"/>
        <v>8</v>
      </c>
      <c r="C166" s="174">
        <v>35</v>
      </c>
      <c r="D166" s="172"/>
      <c r="E166" s="325">
        <v>-9</v>
      </c>
      <c r="F166" s="325">
        <v>-11</v>
      </c>
      <c r="G166" s="325">
        <v>-12</v>
      </c>
      <c r="H166" s="325">
        <v>-9</v>
      </c>
      <c r="I166" s="175"/>
      <c r="J166" s="582"/>
      <c r="K166" s="582"/>
      <c r="L166" s="582"/>
      <c r="N166" s="582"/>
      <c r="O166" s="582"/>
      <c r="P166" s="582"/>
      <c r="Q166" s="582"/>
      <c r="V166" s="175"/>
    </row>
    <row r="167" spans="1:22" x14ac:dyDescent="0.25">
      <c r="A167" s="325">
        <f t="shared" si="2"/>
        <v>13</v>
      </c>
      <c r="B167" s="325">
        <f t="shared" si="2"/>
        <v>-5</v>
      </c>
      <c r="C167" s="174">
        <v>36</v>
      </c>
      <c r="D167" s="172"/>
      <c r="E167" s="325">
        <v>5</v>
      </c>
      <c r="F167" s="325">
        <v>6</v>
      </c>
      <c r="G167" s="325">
        <v>-8</v>
      </c>
      <c r="H167" s="325">
        <v>9</v>
      </c>
      <c r="I167" s="175"/>
      <c r="J167" s="582"/>
      <c r="K167" s="582"/>
      <c r="L167" s="582"/>
      <c r="N167" s="582"/>
      <c r="O167" s="582"/>
      <c r="P167" s="582"/>
      <c r="Q167" s="582"/>
      <c r="V167" s="175"/>
    </row>
    <row r="168" spans="1:22" x14ac:dyDescent="0.25">
      <c r="A168" s="325">
        <f t="shared" si="2"/>
        <v>13</v>
      </c>
      <c r="B168" s="325">
        <f t="shared" si="2"/>
        <v>13</v>
      </c>
      <c r="C168" s="174">
        <v>36</v>
      </c>
      <c r="D168" s="172"/>
      <c r="E168" s="325">
        <v>8</v>
      </c>
      <c r="F168" s="325">
        <v>-5</v>
      </c>
      <c r="G168" s="325">
        <v>-11</v>
      </c>
      <c r="H168" s="325">
        <v>-8</v>
      </c>
      <c r="I168" s="175"/>
      <c r="J168" s="582"/>
      <c r="K168" s="582"/>
      <c r="L168" s="582"/>
      <c r="N168" s="582"/>
      <c r="O168" s="582"/>
      <c r="P168" s="582"/>
      <c r="Q168" s="582"/>
      <c r="V168" s="175"/>
    </row>
    <row r="169" spans="1:22" x14ac:dyDescent="0.25">
      <c r="A169" s="325">
        <f t="shared" si="2"/>
        <v>-13</v>
      </c>
      <c r="B169" s="325">
        <f t="shared" si="2"/>
        <v>-6</v>
      </c>
      <c r="C169" s="174">
        <v>37</v>
      </c>
      <c r="D169" s="172"/>
      <c r="E169" s="325">
        <v>10</v>
      </c>
      <c r="F169" s="325">
        <v>8</v>
      </c>
      <c r="G169" s="325">
        <v>13</v>
      </c>
      <c r="H169" s="325">
        <v>8</v>
      </c>
      <c r="I169" s="175"/>
      <c r="J169" s="582"/>
      <c r="K169" s="582"/>
      <c r="L169" s="582"/>
      <c r="N169" s="582"/>
      <c r="O169" s="582"/>
      <c r="P169" s="582"/>
      <c r="Q169" s="582"/>
      <c r="V169" s="175"/>
    </row>
    <row r="170" spans="1:22" x14ac:dyDescent="0.25">
      <c r="A170" s="325">
        <f t="shared" si="2"/>
        <v>-8</v>
      </c>
      <c r="B170" s="325">
        <f t="shared" si="2"/>
        <v>18</v>
      </c>
      <c r="C170" s="174">
        <v>37</v>
      </c>
      <c r="D170" s="172"/>
      <c r="E170" s="325">
        <v>8</v>
      </c>
      <c r="F170" s="325">
        <v>0</v>
      </c>
      <c r="G170" s="325">
        <v>10</v>
      </c>
      <c r="H170" s="325">
        <v>-8</v>
      </c>
      <c r="I170" s="175"/>
      <c r="J170" s="582"/>
      <c r="K170" s="582"/>
      <c r="L170" s="582"/>
      <c r="N170" s="582"/>
      <c r="O170" s="582"/>
      <c r="P170" s="582"/>
      <c r="Q170" s="582"/>
      <c r="V170" s="175"/>
    </row>
    <row r="171" spans="1:22" x14ac:dyDescent="0.25">
      <c r="A171" s="325">
        <f t="shared" si="2"/>
        <v>-2</v>
      </c>
      <c r="B171" s="325">
        <f t="shared" si="2"/>
        <v>15</v>
      </c>
      <c r="C171" s="174">
        <v>38</v>
      </c>
      <c r="D171" s="172"/>
      <c r="E171" s="325">
        <v>-6</v>
      </c>
      <c r="F171" s="325">
        <v>-3</v>
      </c>
      <c r="G171" s="325">
        <v>6</v>
      </c>
      <c r="H171" s="325">
        <v>-8</v>
      </c>
      <c r="I171" s="175"/>
      <c r="J171" s="582"/>
      <c r="K171" s="582"/>
      <c r="L171" s="582"/>
      <c r="N171" s="582"/>
      <c r="O171" s="582"/>
      <c r="P171" s="582"/>
      <c r="Q171" s="582"/>
      <c r="V171" s="175"/>
    </row>
    <row r="172" spans="1:22" x14ac:dyDescent="0.25">
      <c r="A172" s="325">
        <f t="shared" si="2"/>
        <v>-8</v>
      </c>
      <c r="B172" s="325">
        <f t="shared" si="2"/>
        <v>-4</v>
      </c>
      <c r="C172" s="174">
        <v>38</v>
      </c>
      <c r="D172" s="172"/>
      <c r="E172" s="325">
        <v>10</v>
      </c>
      <c r="F172" s="325">
        <v>8</v>
      </c>
      <c r="G172" s="325">
        <v>8</v>
      </c>
      <c r="H172" s="325">
        <v>6</v>
      </c>
      <c r="I172" s="175"/>
      <c r="J172" s="582"/>
      <c r="K172" s="582"/>
      <c r="L172" s="582"/>
      <c r="N172" s="582"/>
      <c r="O172" s="582"/>
      <c r="P172" s="582"/>
      <c r="Q172" s="582"/>
      <c r="V172" s="175"/>
    </row>
    <row r="173" spans="1:22" x14ac:dyDescent="0.25">
      <c r="A173" s="325">
        <f t="shared" si="2"/>
        <v>12</v>
      </c>
      <c r="B173" s="325">
        <f t="shared" si="2"/>
        <v>-11</v>
      </c>
      <c r="C173" s="174">
        <v>39</v>
      </c>
      <c r="D173" s="172"/>
      <c r="E173" s="325">
        <v>-9</v>
      </c>
      <c r="F173" s="325">
        <v>15</v>
      </c>
      <c r="G173" s="325">
        <v>-11</v>
      </c>
      <c r="H173" s="325">
        <v>6</v>
      </c>
      <c r="I173" s="175"/>
      <c r="J173" s="582"/>
      <c r="K173" s="582"/>
      <c r="L173" s="582"/>
      <c r="N173" s="582"/>
      <c r="O173" s="582"/>
      <c r="P173" s="582"/>
      <c r="Q173" s="582"/>
      <c r="V173" s="175"/>
    </row>
    <row r="174" spans="1:22" x14ac:dyDescent="0.25">
      <c r="A174" s="325">
        <f t="shared" si="2"/>
        <v>11</v>
      </c>
      <c r="B174" s="325">
        <f t="shared" si="2"/>
        <v>6</v>
      </c>
      <c r="C174" s="174">
        <v>39</v>
      </c>
      <c r="D174" s="172"/>
      <c r="E174" s="325">
        <v>-10</v>
      </c>
      <c r="F174" s="325">
        <v>-10</v>
      </c>
      <c r="G174" s="325">
        <v>-11</v>
      </c>
      <c r="H174" s="325">
        <v>-6</v>
      </c>
      <c r="I174" s="175"/>
      <c r="J174" s="582"/>
      <c r="K174" s="582"/>
      <c r="L174" s="582"/>
      <c r="N174" s="582"/>
      <c r="O174" s="582"/>
      <c r="P174" s="582"/>
      <c r="Q174" s="582"/>
      <c r="V174" s="175"/>
    </row>
    <row r="175" spans="1:22" x14ac:dyDescent="0.25">
      <c r="A175" s="325">
        <f t="shared" si="2"/>
        <v>-13</v>
      </c>
      <c r="B175" s="325">
        <f t="shared" si="2"/>
        <v>-5</v>
      </c>
      <c r="C175" s="174">
        <v>40</v>
      </c>
      <c r="D175" s="172"/>
      <c r="E175" s="325">
        <v>5</v>
      </c>
      <c r="F175" s="325">
        <v>6</v>
      </c>
      <c r="G175" s="325">
        <v>18</v>
      </c>
      <c r="H175" s="325">
        <v>9</v>
      </c>
      <c r="I175" s="175"/>
      <c r="J175" s="582"/>
      <c r="K175" s="582"/>
      <c r="L175" s="582"/>
      <c r="N175" s="582"/>
      <c r="O175" s="582"/>
      <c r="P175" s="582"/>
      <c r="Q175" s="582"/>
      <c r="V175" s="175"/>
    </row>
    <row r="176" spans="1:22" x14ac:dyDescent="0.25">
      <c r="A176" s="325">
        <f t="shared" si="2"/>
        <v>-18</v>
      </c>
      <c r="B176" s="325">
        <f t="shared" si="2"/>
        <v>-4</v>
      </c>
      <c r="C176" s="174">
        <v>40</v>
      </c>
      <c r="D176" s="172"/>
      <c r="E176" s="325">
        <v>20</v>
      </c>
      <c r="F176" s="325">
        <v>6</v>
      </c>
      <c r="G176" s="325">
        <v>8</v>
      </c>
      <c r="H176" s="325">
        <v>8</v>
      </c>
      <c r="I176" s="175"/>
      <c r="J176" s="582"/>
      <c r="K176" s="582"/>
      <c r="L176" s="582"/>
      <c r="N176" s="582"/>
      <c r="O176" s="582"/>
      <c r="P176" s="582"/>
      <c r="Q176" s="582"/>
      <c r="V176" s="175"/>
    </row>
    <row r="177" spans="1:22" x14ac:dyDescent="0.25">
      <c r="A177" s="325">
        <f t="shared" si="2"/>
        <v>-21</v>
      </c>
      <c r="B177" s="325">
        <f t="shared" si="2"/>
        <v>-6</v>
      </c>
      <c r="C177" s="174">
        <v>41</v>
      </c>
      <c r="D177" s="172"/>
      <c r="E177" s="325">
        <v>15</v>
      </c>
      <c r="F177" s="325">
        <v>11</v>
      </c>
      <c r="G177" s="325">
        <v>16</v>
      </c>
      <c r="H177" s="325">
        <v>5</v>
      </c>
      <c r="I177" s="175"/>
      <c r="J177" s="582"/>
      <c r="K177" s="582"/>
      <c r="L177" s="582"/>
      <c r="N177" s="582"/>
      <c r="O177" s="582"/>
      <c r="P177" s="582"/>
      <c r="Q177" s="582"/>
      <c r="V177" s="175"/>
    </row>
    <row r="178" spans="1:22" x14ac:dyDescent="0.25">
      <c r="A178" s="325">
        <f t="shared" si="2"/>
        <v>-10</v>
      </c>
      <c r="B178" s="325">
        <f t="shared" si="2"/>
        <v>8</v>
      </c>
      <c r="C178" s="174">
        <v>41</v>
      </c>
      <c r="D178" s="172"/>
      <c r="E178" s="325">
        <v>12</v>
      </c>
      <c r="F178" s="325">
        <v>9</v>
      </c>
      <c r="G178" s="325">
        <v>8</v>
      </c>
      <c r="H178" s="325">
        <v>-7</v>
      </c>
      <c r="I178" s="175"/>
      <c r="J178" s="582"/>
      <c r="K178" s="582"/>
      <c r="L178" s="582"/>
      <c r="N178" s="582"/>
      <c r="O178" s="582"/>
      <c r="P178" s="582"/>
      <c r="Q178" s="582"/>
      <c r="V178" s="175"/>
    </row>
    <row r="179" spans="1:22" x14ac:dyDescent="0.25">
      <c r="A179" s="325">
        <f t="shared" si="2"/>
        <v>-6</v>
      </c>
      <c r="B179" s="325">
        <f t="shared" si="2"/>
        <v>7</v>
      </c>
      <c r="C179" s="174">
        <v>42</v>
      </c>
      <c r="D179" s="172"/>
      <c r="E179" s="325">
        <v>8</v>
      </c>
      <c r="F179" s="325">
        <v>9</v>
      </c>
      <c r="G179" s="325">
        <v>8</v>
      </c>
      <c r="H179" s="325">
        <v>-6</v>
      </c>
      <c r="I179" s="175"/>
      <c r="J179" s="582"/>
      <c r="K179" s="582"/>
      <c r="L179" s="582"/>
      <c r="N179" s="582"/>
      <c r="O179" s="582"/>
      <c r="P179" s="582"/>
      <c r="Q179" s="582"/>
      <c r="V179" s="175"/>
    </row>
    <row r="180" spans="1:22" x14ac:dyDescent="0.25">
      <c r="A180" s="325">
        <f t="shared" si="2"/>
        <v>-13</v>
      </c>
      <c r="B180" s="325">
        <f t="shared" si="2"/>
        <v>-3</v>
      </c>
      <c r="C180" s="174">
        <v>42</v>
      </c>
      <c r="D180" s="172"/>
      <c r="E180" s="325">
        <v>13</v>
      </c>
      <c r="F180" s="325">
        <v>-6</v>
      </c>
      <c r="G180" s="325">
        <v>10</v>
      </c>
      <c r="H180" s="325">
        <v>7</v>
      </c>
      <c r="I180" s="175"/>
      <c r="J180" s="582"/>
      <c r="K180" s="582"/>
      <c r="L180" s="582"/>
      <c r="N180" s="582"/>
      <c r="O180" s="582"/>
      <c r="P180" s="582"/>
      <c r="Q180" s="582"/>
      <c r="V180" s="175"/>
    </row>
    <row r="181" spans="1:22" x14ac:dyDescent="0.25">
      <c r="A181" s="325">
        <f t="shared" si="2"/>
        <v>-14</v>
      </c>
      <c r="B181" s="325">
        <f t="shared" si="2"/>
        <v>13</v>
      </c>
      <c r="C181" s="174">
        <v>43</v>
      </c>
      <c r="D181" s="172"/>
      <c r="E181" s="325">
        <v>-11</v>
      </c>
      <c r="F181" s="325">
        <v>4</v>
      </c>
      <c r="G181" s="325">
        <v>13</v>
      </c>
      <c r="H181" s="325">
        <v>-7</v>
      </c>
      <c r="I181" s="175"/>
      <c r="J181" s="582"/>
      <c r="K181" s="582"/>
      <c r="L181" s="582"/>
      <c r="N181" s="582"/>
      <c r="O181" s="582"/>
      <c r="P181" s="582"/>
      <c r="Q181" s="582"/>
      <c r="V181" s="175"/>
    </row>
    <row r="182" spans="1:22" x14ac:dyDescent="0.25">
      <c r="A182" s="325">
        <f t="shared" si="2"/>
        <v>17</v>
      </c>
      <c r="B182" s="325">
        <f t="shared" si="2"/>
        <v>3</v>
      </c>
      <c r="C182" s="174">
        <v>43</v>
      </c>
      <c r="D182" s="172"/>
      <c r="E182" s="325">
        <v>7</v>
      </c>
      <c r="F182" s="325">
        <v>0</v>
      </c>
      <c r="G182" s="325">
        <v>-14</v>
      </c>
      <c r="H182" s="325">
        <v>7</v>
      </c>
      <c r="I182" s="175"/>
      <c r="J182" s="582"/>
      <c r="K182" s="582"/>
      <c r="L182" s="582"/>
      <c r="N182" s="582"/>
      <c r="O182" s="582"/>
      <c r="P182" s="582"/>
      <c r="Q182" s="582"/>
      <c r="V182" s="175"/>
    </row>
    <row r="183" spans="1:22" x14ac:dyDescent="0.25">
      <c r="A183" s="325">
        <f t="shared" si="2"/>
        <v>9</v>
      </c>
      <c r="B183" s="325">
        <f t="shared" si="2"/>
        <v>-7</v>
      </c>
      <c r="C183" s="174">
        <v>44</v>
      </c>
      <c r="D183" s="172"/>
      <c r="E183" s="325">
        <v>-12</v>
      </c>
      <c r="F183" s="325">
        <v>-4</v>
      </c>
      <c r="G183" s="325">
        <v>-11</v>
      </c>
      <c r="H183" s="325">
        <v>13</v>
      </c>
      <c r="I183" s="175"/>
      <c r="J183" s="582"/>
      <c r="K183" s="582"/>
      <c r="L183" s="582"/>
      <c r="N183" s="582"/>
      <c r="O183" s="582"/>
      <c r="P183" s="582"/>
      <c r="Q183" s="582"/>
      <c r="V183" s="175"/>
    </row>
    <row r="184" spans="1:22" x14ac:dyDescent="0.25">
      <c r="A184" s="325">
        <f t="shared" si="2"/>
        <v>19</v>
      </c>
      <c r="B184" s="325">
        <f t="shared" si="2"/>
        <v>9</v>
      </c>
      <c r="C184" s="174">
        <v>44</v>
      </c>
      <c r="D184" s="172"/>
      <c r="E184" s="325">
        <v>-7</v>
      </c>
      <c r="F184" s="325">
        <v>-7</v>
      </c>
      <c r="G184" s="325">
        <v>-16</v>
      </c>
      <c r="H184" s="325">
        <v>-6</v>
      </c>
      <c r="I184" s="175"/>
      <c r="J184" s="582"/>
      <c r="K184" s="582"/>
      <c r="L184" s="582"/>
      <c r="N184" s="582"/>
      <c r="O184" s="582"/>
      <c r="P184" s="582"/>
      <c r="Q184" s="582"/>
      <c r="V184" s="179"/>
    </row>
    <row r="185" spans="1:22" x14ac:dyDescent="0.25">
      <c r="A185" s="325">
        <f t="shared" si="2"/>
        <v>-16</v>
      </c>
      <c r="B185" s="325">
        <f t="shared" si="2"/>
        <v>-7</v>
      </c>
      <c r="C185" s="174">
        <v>45</v>
      </c>
      <c r="D185" s="172"/>
      <c r="E185" s="325">
        <v>15</v>
      </c>
      <c r="F185" s="325">
        <v>11</v>
      </c>
      <c r="G185" s="325">
        <v>11</v>
      </c>
      <c r="H185" s="325">
        <v>6</v>
      </c>
      <c r="I185" s="175"/>
      <c r="J185" s="582"/>
      <c r="K185" s="582"/>
      <c r="L185" s="582"/>
      <c r="N185" s="582"/>
      <c r="O185" s="582"/>
      <c r="P185" s="582"/>
      <c r="Q185" s="582"/>
      <c r="V185" s="179"/>
    </row>
    <row r="186" spans="1:22" x14ac:dyDescent="0.25">
      <c r="A186" s="325">
        <f t="shared" si="2"/>
        <v>7</v>
      </c>
      <c r="B186" s="325">
        <f t="shared" si="2"/>
        <v>7</v>
      </c>
      <c r="C186" s="174">
        <v>45</v>
      </c>
      <c r="D186" s="172"/>
      <c r="E186" s="325">
        <v>16</v>
      </c>
      <c r="F186" s="325">
        <v>-11</v>
      </c>
      <c r="G186" s="325">
        <v>-13</v>
      </c>
      <c r="H186" s="325">
        <v>-8</v>
      </c>
      <c r="I186" s="175"/>
      <c r="J186" s="582"/>
      <c r="K186" s="582"/>
      <c r="L186" s="582"/>
      <c r="N186" s="582"/>
      <c r="O186" s="582"/>
      <c r="P186" s="582"/>
      <c r="Q186" s="582"/>
      <c r="V186" s="179"/>
    </row>
    <row r="187" spans="1:22" x14ac:dyDescent="0.25">
      <c r="A187" s="325">
        <f t="shared" si="2"/>
        <v>5</v>
      </c>
      <c r="B187" s="325">
        <f t="shared" si="2"/>
        <v>1</v>
      </c>
      <c r="C187" s="174">
        <v>46</v>
      </c>
      <c r="D187" s="172"/>
      <c r="E187" s="325">
        <v>9</v>
      </c>
      <c r="F187" s="325">
        <v>6</v>
      </c>
      <c r="G187" s="325">
        <v>-4</v>
      </c>
      <c r="H187" s="325">
        <v>3</v>
      </c>
      <c r="I187" s="175"/>
      <c r="J187" s="582"/>
      <c r="K187" s="582"/>
      <c r="L187" s="582"/>
      <c r="N187" s="582"/>
      <c r="O187" s="582"/>
      <c r="P187" s="582"/>
      <c r="Q187" s="582"/>
      <c r="V187" s="179"/>
    </row>
    <row r="188" spans="1:22" x14ac:dyDescent="0.25">
      <c r="A188" s="325">
        <f t="shared" si="2"/>
        <v>-5</v>
      </c>
      <c r="B188" s="325">
        <f t="shared" si="2"/>
        <v>-2</v>
      </c>
      <c r="C188" s="174">
        <v>46</v>
      </c>
      <c r="D188" s="172"/>
      <c r="E188" s="325">
        <v>-10</v>
      </c>
      <c r="F188" s="325">
        <v>-10</v>
      </c>
      <c r="G188" s="325">
        <v>5</v>
      </c>
      <c r="H188" s="325">
        <v>2</v>
      </c>
      <c r="I188" s="175"/>
      <c r="J188" s="582"/>
      <c r="K188" s="582"/>
      <c r="L188" s="582"/>
      <c r="N188" s="582"/>
      <c r="O188" s="582"/>
      <c r="P188" s="582"/>
      <c r="Q188" s="582"/>
      <c r="V188" s="179"/>
    </row>
    <row r="189" spans="1:22" x14ac:dyDescent="0.25">
      <c r="A189" s="325">
        <f t="shared" si="2"/>
        <v>-5</v>
      </c>
      <c r="B189" s="325">
        <f t="shared" si="2"/>
        <v>2</v>
      </c>
      <c r="C189" s="174">
        <v>47</v>
      </c>
      <c r="D189" s="172"/>
      <c r="E189" s="325">
        <v>7</v>
      </c>
      <c r="F189" s="325">
        <v>-4</v>
      </c>
      <c r="G189" s="325">
        <v>8</v>
      </c>
      <c r="H189" s="325">
        <v>4</v>
      </c>
      <c r="I189" s="175"/>
      <c r="J189" s="582"/>
      <c r="K189" s="582"/>
      <c r="L189" s="582"/>
      <c r="N189" s="582"/>
      <c r="O189" s="582"/>
      <c r="P189" s="582"/>
      <c r="Q189" s="582"/>
      <c r="V189" s="179"/>
    </row>
    <row r="190" spans="1:22" x14ac:dyDescent="0.25">
      <c r="A190" s="325">
        <f t="shared" si="2"/>
        <v>9</v>
      </c>
      <c r="B190" s="325">
        <f t="shared" si="2"/>
        <v>8</v>
      </c>
      <c r="C190" s="174">
        <v>47</v>
      </c>
      <c r="D190" s="172"/>
      <c r="E190" s="325">
        <v>-5</v>
      </c>
      <c r="F190" s="325">
        <v>0</v>
      </c>
      <c r="G190" s="325">
        <v>-4</v>
      </c>
      <c r="H190" s="325">
        <v>2</v>
      </c>
      <c r="I190" s="175"/>
      <c r="J190" s="582"/>
      <c r="K190" s="582"/>
      <c r="L190" s="582"/>
      <c r="N190" s="582"/>
      <c r="O190" s="582"/>
      <c r="P190" s="582"/>
      <c r="Q190" s="582"/>
      <c r="V190" s="179"/>
    </row>
    <row r="191" spans="1:22" x14ac:dyDescent="0.25">
      <c r="A191" s="325">
        <f t="shared" si="2"/>
        <v>10</v>
      </c>
      <c r="B191" s="325">
        <f t="shared" si="2"/>
        <v>4</v>
      </c>
      <c r="C191" s="174">
        <v>48</v>
      </c>
      <c r="D191" s="172"/>
      <c r="E191" s="325">
        <v>-5</v>
      </c>
      <c r="F191" s="325">
        <v>-3</v>
      </c>
      <c r="G191" s="325">
        <v>-5</v>
      </c>
      <c r="H191" s="325">
        <v>3</v>
      </c>
      <c r="I191" s="175"/>
      <c r="J191" s="582"/>
      <c r="K191" s="582"/>
      <c r="L191" s="582"/>
      <c r="N191" s="582"/>
      <c r="O191" s="582"/>
      <c r="P191" s="582"/>
      <c r="Q191" s="582"/>
      <c r="V191" s="179"/>
    </row>
    <row r="192" spans="1:22" x14ac:dyDescent="0.25">
      <c r="A192" s="325">
        <f t="shared" si="2"/>
        <v>4</v>
      </c>
      <c r="B192" s="325">
        <f t="shared" si="2"/>
        <v>7</v>
      </c>
      <c r="C192" s="174">
        <v>48</v>
      </c>
      <c r="D192" s="172"/>
      <c r="E192" s="325">
        <v>1</v>
      </c>
      <c r="F192" s="325">
        <v>0</v>
      </c>
      <c r="G192" s="325">
        <v>5</v>
      </c>
      <c r="H192" s="325">
        <v>3</v>
      </c>
      <c r="I192" s="175"/>
      <c r="J192" s="582"/>
      <c r="K192" s="582"/>
      <c r="L192" s="582"/>
      <c r="N192" s="582"/>
      <c r="O192" s="582"/>
      <c r="P192" s="582"/>
      <c r="Q192" s="582"/>
      <c r="V192" s="179"/>
    </row>
    <row r="193" spans="1:22" x14ac:dyDescent="0.25">
      <c r="A193" s="325">
        <f t="shared" si="2"/>
        <v>0</v>
      </c>
      <c r="B193" s="325">
        <f t="shared" si="2"/>
        <v>2</v>
      </c>
      <c r="C193" s="174">
        <v>49</v>
      </c>
      <c r="D193" s="172"/>
      <c r="E193" s="325">
        <v>3</v>
      </c>
      <c r="F193" s="325">
        <v>4</v>
      </c>
      <c r="G193" s="325">
        <v>7</v>
      </c>
      <c r="H193" s="325">
        <v>4</v>
      </c>
      <c r="I193" s="175"/>
      <c r="J193" s="582"/>
      <c r="K193" s="582"/>
      <c r="L193" s="582"/>
      <c r="N193" s="582"/>
      <c r="O193" s="582"/>
      <c r="P193" s="582"/>
      <c r="Q193" s="582"/>
      <c r="V193" s="179"/>
    </row>
    <row r="194" spans="1:22" x14ac:dyDescent="0.25">
      <c r="A194" s="325">
        <f t="shared" si="2"/>
        <v>-12</v>
      </c>
      <c r="B194" s="325">
        <f t="shared" si="2"/>
        <v>-1</v>
      </c>
      <c r="C194" s="174">
        <v>49</v>
      </c>
      <c r="D194" s="172"/>
      <c r="E194" s="325">
        <v>7</v>
      </c>
      <c r="F194" s="325">
        <v>-8</v>
      </c>
      <c r="G194" s="325">
        <v>15</v>
      </c>
      <c r="H194" s="325">
        <v>3</v>
      </c>
      <c r="I194" s="175"/>
      <c r="J194" s="582"/>
      <c r="K194" s="582"/>
      <c r="L194" s="582"/>
      <c r="N194" s="582"/>
      <c r="O194" s="582"/>
      <c r="P194" s="582"/>
      <c r="Q194" s="582"/>
      <c r="V194" s="179"/>
    </row>
    <row r="195" spans="1:22" x14ac:dyDescent="0.25">
      <c r="A195" s="325">
        <f t="shared" ref="A195:B216" si="3">10-G195-ABS(E195)</f>
        <v>5</v>
      </c>
      <c r="B195" s="325">
        <f t="shared" si="3"/>
        <v>8</v>
      </c>
      <c r="C195" s="174">
        <v>50</v>
      </c>
      <c r="D195" s="172"/>
      <c r="E195" s="325">
        <v>0</v>
      </c>
      <c r="F195" s="325">
        <v>-6</v>
      </c>
      <c r="G195" s="325">
        <v>5</v>
      </c>
      <c r="H195" s="325">
        <v>-4</v>
      </c>
      <c r="I195" s="175"/>
      <c r="J195" s="582"/>
      <c r="K195" s="582"/>
      <c r="L195" s="582"/>
      <c r="N195" s="582"/>
      <c r="O195" s="582"/>
      <c r="P195" s="582"/>
      <c r="Q195" s="582"/>
      <c r="V195" s="179"/>
    </row>
    <row r="196" spans="1:22" x14ac:dyDescent="0.25">
      <c r="A196" s="325">
        <f t="shared" si="3"/>
        <v>15</v>
      </c>
      <c r="B196" s="325">
        <f t="shared" si="3"/>
        <v>2</v>
      </c>
      <c r="C196" s="174">
        <v>50</v>
      </c>
      <c r="D196" s="172"/>
      <c r="E196" s="325">
        <v>-6</v>
      </c>
      <c r="F196" s="325">
        <v>-5</v>
      </c>
      <c r="G196" s="325">
        <v>-11</v>
      </c>
      <c r="H196" s="325">
        <v>3</v>
      </c>
      <c r="I196" s="175"/>
      <c r="J196" s="582"/>
      <c r="K196" s="582"/>
      <c r="L196" s="582"/>
      <c r="N196" s="582"/>
      <c r="O196" s="582"/>
      <c r="P196" s="582"/>
      <c r="Q196" s="582"/>
      <c r="V196" s="179"/>
    </row>
    <row r="197" spans="1:22" x14ac:dyDescent="0.25">
      <c r="A197" s="325">
        <f t="shared" si="3"/>
        <v>12</v>
      </c>
      <c r="B197" s="325">
        <f t="shared" si="3"/>
        <v>9</v>
      </c>
      <c r="C197" s="174">
        <v>51</v>
      </c>
      <c r="D197" s="172"/>
      <c r="E197" s="325">
        <v>-5</v>
      </c>
      <c r="F197" s="325">
        <v>-3</v>
      </c>
      <c r="G197" s="325">
        <v>-7</v>
      </c>
      <c r="H197" s="325">
        <v>-2</v>
      </c>
      <c r="I197" s="175"/>
      <c r="J197" s="582"/>
      <c r="K197" s="582"/>
      <c r="L197" s="582"/>
      <c r="N197" s="582"/>
      <c r="O197" s="582"/>
      <c r="P197" s="582"/>
      <c r="Q197" s="582"/>
      <c r="V197" s="179"/>
    </row>
    <row r="198" spans="1:22" x14ac:dyDescent="0.25">
      <c r="A198" s="325">
        <f t="shared" si="3"/>
        <v>2</v>
      </c>
      <c r="B198" s="325">
        <f t="shared" si="3"/>
        <v>4</v>
      </c>
      <c r="C198" s="174">
        <v>51</v>
      </c>
      <c r="D198" s="172"/>
      <c r="E198" s="325">
        <v>4</v>
      </c>
      <c r="F198" s="325">
        <v>2</v>
      </c>
      <c r="G198" s="325">
        <v>4</v>
      </c>
      <c r="H198" s="325">
        <v>4</v>
      </c>
      <c r="I198" s="175"/>
      <c r="J198" s="582"/>
      <c r="K198" s="582"/>
      <c r="L198" s="582"/>
      <c r="N198" s="582"/>
      <c r="O198" s="582"/>
      <c r="P198" s="582"/>
      <c r="Q198" s="582"/>
      <c r="V198" s="175"/>
    </row>
    <row r="199" spans="1:22" x14ac:dyDescent="0.25">
      <c r="A199" s="325">
        <f t="shared" si="3"/>
        <v>16</v>
      </c>
      <c r="B199" s="325">
        <f t="shared" si="3"/>
        <v>3</v>
      </c>
      <c r="C199" s="174">
        <v>52</v>
      </c>
      <c r="D199" s="172"/>
      <c r="E199" s="325">
        <v>0</v>
      </c>
      <c r="F199" s="325">
        <v>-4</v>
      </c>
      <c r="G199" s="325">
        <v>-6</v>
      </c>
      <c r="H199" s="325">
        <v>3</v>
      </c>
      <c r="I199" s="175"/>
      <c r="J199" s="582"/>
      <c r="K199" s="582"/>
      <c r="L199" s="582"/>
      <c r="N199" s="582"/>
      <c r="O199" s="582"/>
      <c r="P199" s="582"/>
      <c r="Q199" s="582"/>
      <c r="V199" s="179"/>
    </row>
    <row r="200" spans="1:22" x14ac:dyDescent="0.25">
      <c r="A200" s="325">
        <f t="shared" si="3"/>
        <v>4</v>
      </c>
      <c r="B200" s="325">
        <f t="shared" si="3"/>
        <v>9</v>
      </c>
      <c r="C200" s="174">
        <v>52</v>
      </c>
      <c r="D200" s="172"/>
      <c r="E200" s="325">
        <v>3</v>
      </c>
      <c r="F200" s="325">
        <v>-3</v>
      </c>
      <c r="G200" s="325">
        <v>3</v>
      </c>
      <c r="H200" s="325">
        <v>-2</v>
      </c>
      <c r="I200" s="175"/>
      <c r="J200" s="582"/>
      <c r="K200" s="582"/>
      <c r="L200" s="582"/>
      <c r="N200" s="582"/>
      <c r="O200" s="582"/>
      <c r="P200" s="582"/>
      <c r="Q200" s="582"/>
      <c r="V200" s="179"/>
    </row>
    <row r="201" spans="1:22" x14ac:dyDescent="0.25">
      <c r="A201" s="325">
        <f t="shared" si="3"/>
        <v>5</v>
      </c>
      <c r="B201" s="325">
        <f t="shared" si="3"/>
        <v>5</v>
      </c>
      <c r="C201" s="174">
        <v>53</v>
      </c>
      <c r="D201" s="172"/>
      <c r="E201" s="325">
        <v>2</v>
      </c>
      <c r="F201" s="325">
        <v>-3</v>
      </c>
      <c r="G201" s="325">
        <v>3</v>
      </c>
      <c r="H201" s="325">
        <v>2</v>
      </c>
      <c r="I201" s="175"/>
      <c r="J201" s="582"/>
      <c r="K201" s="582"/>
      <c r="L201" s="582"/>
      <c r="N201" s="582"/>
      <c r="O201" s="582"/>
      <c r="P201" s="582"/>
      <c r="Q201" s="582"/>
      <c r="V201" s="179"/>
    </row>
    <row r="202" spans="1:22" x14ac:dyDescent="0.25">
      <c r="A202" s="325">
        <f t="shared" si="3"/>
        <v>13</v>
      </c>
      <c r="B202" s="325">
        <f t="shared" si="3"/>
        <v>15</v>
      </c>
      <c r="C202" s="174">
        <v>53</v>
      </c>
      <c r="D202" s="172"/>
      <c r="E202" s="325">
        <v>-5</v>
      </c>
      <c r="F202" s="325">
        <v>0</v>
      </c>
      <c r="G202" s="325">
        <v>-8</v>
      </c>
      <c r="H202" s="325">
        <v>-5</v>
      </c>
      <c r="I202" s="175"/>
      <c r="J202" s="582"/>
      <c r="K202" s="582"/>
      <c r="L202" s="582"/>
      <c r="N202" s="582"/>
      <c r="O202" s="582"/>
      <c r="P202" s="582"/>
      <c r="Q202" s="582"/>
      <c r="V202" s="179"/>
    </row>
    <row r="203" spans="1:22" x14ac:dyDescent="0.25">
      <c r="A203" s="325">
        <f t="shared" si="3"/>
        <v>-7</v>
      </c>
      <c r="B203" s="325">
        <f t="shared" si="3"/>
        <v>7</v>
      </c>
      <c r="C203" s="174">
        <v>54</v>
      </c>
      <c r="D203" s="172"/>
      <c r="E203" s="325">
        <v>9</v>
      </c>
      <c r="F203" s="325">
        <v>0</v>
      </c>
      <c r="G203" s="325">
        <v>8</v>
      </c>
      <c r="H203" s="325">
        <v>3</v>
      </c>
      <c r="I203" s="180"/>
      <c r="J203" s="464"/>
      <c r="K203" s="464"/>
      <c r="L203" s="464"/>
      <c r="N203" s="582"/>
      <c r="O203" s="582"/>
      <c r="P203" s="582"/>
      <c r="Q203" s="582"/>
      <c r="V203" s="179"/>
    </row>
    <row r="204" spans="1:22" x14ac:dyDescent="0.25">
      <c r="A204" s="325">
        <f t="shared" si="3"/>
        <v>-1</v>
      </c>
      <c r="B204" s="325">
        <f t="shared" si="3"/>
        <v>0</v>
      </c>
      <c r="C204" s="174">
        <v>54</v>
      </c>
      <c r="D204" s="177"/>
      <c r="E204" s="325">
        <v>-5</v>
      </c>
      <c r="F204" s="325">
        <v>-6</v>
      </c>
      <c r="G204" s="325">
        <v>6</v>
      </c>
      <c r="H204" s="325">
        <v>4</v>
      </c>
      <c r="I204" s="178"/>
      <c r="J204" s="464"/>
      <c r="K204" s="464"/>
      <c r="L204" s="464"/>
      <c r="N204" s="614"/>
      <c r="O204" s="587"/>
      <c r="P204" s="587"/>
      <c r="Q204" s="587"/>
      <c r="V204" s="179"/>
    </row>
    <row r="205" spans="1:22" x14ac:dyDescent="0.25">
      <c r="A205" s="325">
        <f t="shared" si="3"/>
        <v>7</v>
      </c>
      <c r="B205" s="325">
        <f t="shared" si="3"/>
        <v>5</v>
      </c>
      <c r="C205" s="174">
        <v>55</v>
      </c>
      <c r="D205" s="177"/>
      <c r="E205" s="325">
        <v>-6</v>
      </c>
      <c r="F205" s="325">
        <v>2</v>
      </c>
      <c r="G205" s="325">
        <v>-3</v>
      </c>
      <c r="H205" s="325">
        <v>3</v>
      </c>
      <c r="I205" s="180"/>
      <c r="J205" s="464"/>
      <c r="K205" s="464"/>
      <c r="L205" s="464"/>
      <c r="N205" s="614"/>
      <c r="O205" s="587"/>
      <c r="P205" s="587"/>
      <c r="Q205" s="587"/>
      <c r="V205" s="179"/>
    </row>
    <row r="206" spans="1:22" x14ac:dyDescent="0.25">
      <c r="A206" s="325">
        <f t="shared" si="3"/>
        <v>11</v>
      </c>
      <c r="B206" s="325">
        <f t="shared" si="3"/>
        <v>3</v>
      </c>
      <c r="C206" s="174">
        <v>55</v>
      </c>
      <c r="D206" s="177"/>
      <c r="E206" s="325">
        <v>5</v>
      </c>
      <c r="F206" s="325">
        <v>3</v>
      </c>
      <c r="G206" s="325">
        <v>-6</v>
      </c>
      <c r="H206" s="325">
        <v>4</v>
      </c>
      <c r="I206" s="180"/>
      <c r="J206" s="464"/>
      <c r="K206" s="464"/>
      <c r="L206" s="464"/>
      <c r="N206" s="614"/>
      <c r="O206" s="587"/>
      <c r="P206" s="587"/>
      <c r="Q206" s="587"/>
      <c r="V206" s="179"/>
    </row>
    <row r="207" spans="1:22" x14ac:dyDescent="0.25">
      <c r="A207" s="325">
        <f t="shared" si="3"/>
        <v>9</v>
      </c>
      <c r="B207" s="325">
        <f t="shared" si="3"/>
        <v>11</v>
      </c>
      <c r="C207" s="174">
        <v>56</v>
      </c>
      <c r="D207" s="177"/>
      <c r="E207" s="325">
        <v>-4</v>
      </c>
      <c r="F207" s="325">
        <v>-2</v>
      </c>
      <c r="G207" s="325">
        <v>-3</v>
      </c>
      <c r="H207" s="325">
        <v>-3</v>
      </c>
      <c r="I207" s="180"/>
      <c r="J207" s="464"/>
      <c r="K207" s="464"/>
      <c r="L207" s="464"/>
      <c r="N207" s="614"/>
      <c r="O207" s="587"/>
      <c r="P207" s="582"/>
      <c r="Q207" s="587"/>
      <c r="V207" s="179"/>
    </row>
    <row r="208" spans="1:22" x14ac:dyDescent="0.25">
      <c r="A208" s="325">
        <f t="shared" si="3"/>
        <v>1</v>
      </c>
      <c r="B208" s="325">
        <f t="shared" si="3"/>
        <v>12</v>
      </c>
      <c r="C208" s="174">
        <v>56</v>
      </c>
      <c r="D208" s="177"/>
      <c r="E208" s="325">
        <v>4</v>
      </c>
      <c r="F208" s="325">
        <v>0</v>
      </c>
      <c r="G208" s="325">
        <v>5</v>
      </c>
      <c r="H208" s="325">
        <v>-2</v>
      </c>
      <c r="I208" s="175"/>
      <c r="J208" s="582"/>
      <c r="K208" s="582"/>
      <c r="L208" s="582"/>
      <c r="N208" s="614"/>
      <c r="O208" s="587"/>
      <c r="P208" s="582"/>
      <c r="Q208" s="587"/>
      <c r="V208" s="179"/>
    </row>
    <row r="209" spans="1:22" x14ac:dyDescent="0.25">
      <c r="A209" s="325">
        <f t="shared" si="3"/>
        <v>-1</v>
      </c>
      <c r="B209" s="325">
        <f t="shared" si="3"/>
        <v>6</v>
      </c>
      <c r="C209" s="174">
        <v>57</v>
      </c>
      <c r="D209" s="177"/>
      <c r="E209" s="325">
        <v>-4</v>
      </c>
      <c r="F209" s="325">
        <v>0</v>
      </c>
      <c r="G209" s="325">
        <v>7</v>
      </c>
      <c r="H209" s="325">
        <v>4</v>
      </c>
      <c r="I209" s="175"/>
      <c r="J209" s="582"/>
      <c r="K209" s="582"/>
      <c r="L209" s="582"/>
      <c r="N209" s="614"/>
      <c r="O209" s="587"/>
      <c r="P209" s="582"/>
      <c r="Q209" s="587"/>
      <c r="V209" s="179"/>
    </row>
    <row r="210" spans="1:22" x14ac:dyDescent="0.25">
      <c r="A210" s="325">
        <f t="shared" si="3"/>
        <v>6</v>
      </c>
      <c r="B210" s="325">
        <f t="shared" si="3"/>
        <v>8</v>
      </c>
      <c r="C210" s="174">
        <v>57</v>
      </c>
      <c r="D210" s="177"/>
      <c r="E210" s="325">
        <v>13</v>
      </c>
      <c r="F210" s="325">
        <v>0</v>
      </c>
      <c r="G210" s="325">
        <v>-9</v>
      </c>
      <c r="H210" s="325">
        <v>2</v>
      </c>
      <c r="I210" s="175"/>
      <c r="J210" s="582"/>
      <c r="K210" s="582"/>
      <c r="L210" s="582"/>
      <c r="N210" s="614"/>
      <c r="O210" s="587"/>
      <c r="P210" s="582"/>
      <c r="Q210" s="587"/>
      <c r="V210" s="179"/>
    </row>
    <row r="211" spans="1:22" x14ac:dyDescent="0.25">
      <c r="A211" s="325">
        <f t="shared" si="3"/>
        <v>1</v>
      </c>
      <c r="B211" s="325">
        <f t="shared" si="3"/>
        <v>10</v>
      </c>
      <c r="C211" s="174">
        <v>58</v>
      </c>
      <c r="D211" s="177"/>
      <c r="E211" s="325">
        <v>-16</v>
      </c>
      <c r="F211" s="325">
        <v>3</v>
      </c>
      <c r="G211" s="325">
        <v>-7</v>
      </c>
      <c r="H211" s="325">
        <v>-3</v>
      </c>
      <c r="I211" s="175"/>
      <c r="J211" s="582"/>
      <c r="K211" s="582"/>
      <c r="L211" s="582"/>
      <c r="N211" s="614"/>
      <c r="O211" s="587"/>
      <c r="P211" s="582"/>
      <c r="Q211" s="587"/>
      <c r="V211" s="179"/>
    </row>
    <row r="212" spans="1:22" x14ac:dyDescent="0.25">
      <c r="A212" s="325">
        <f t="shared" si="3"/>
        <v>-2</v>
      </c>
      <c r="B212" s="325">
        <f t="shared" si="3"/>
        <v>1</v>
      </c>
      <c r="C212" s="174">
        <v>58</v>
      </c>
      <c r="D212" s="177"/>
      <c r="E212" s="325">
        <v>7</v>
      </c>
      <c r="F212" s="325">
        <v>-6</v>
      </c>
      <c r="G212" s="325">
        <v>5</v>
      </c>
      <c r="H212" s="325">
        <v>3</v>
      </c>
      <c r="I212" s="175"/>
      <c r="J212" s="582"/>
      <c r="K212" s="582"/>
      <c r="L212" s="582"/>
      <c r="N212" s="614"/>
      <c r="O212" s="587"/>
      <c r="P212" s="582"/>
      <c r="Q212" s="587"/>
      <c r="V212" s="179"/>
    </row>
    <row r="213" spans="1:22" x14ac:dyDescent="0.25">
      <c r="A213" s="325">
        <f t="shared" si="3"/>
        <v>6</v>
      </c>
      <c r="B213" s="325">
        <f t="shared" si="3"/>
        <v>12</v>
      </c>
      <c r="C213" s="174">
        <v>59</v>
      </c>
      <c r="D213" s="177"/>
      <c r="E213" s="325">
        <v>-11</v>
      </c>
      <c r="F213" s="325">
        <v>0</v>
      </c>
      <c r="G213" s="325">
        <v>-7</v>
      </c>
      <c r="H213" s="325">
        <v>-2</v>
      </c>
      <c r="I213" s="175"/>
      <c r="J213" s="582"/>
      <c r="K213" s="582"/>
      <c r="L213" s="582"/>
      <c r="N213" s="614"/>
      <c r="O213" s="587"/>
      <c r="P213" s="587"/>
      <c r="Q213" s="587"/>
      <c r="V213" s="179"/>
    </row>
    <row r="214" spans="1:22" x14ac:dyDescent="0.25">
      <c r="A214" s="325">
        <f t="shared" si="3"/>
        <v>13</v>
      </c>
      <c r="B214" s="325">
        <f t="shared" si="3"/>
        <v>-1</v>
      </c>
      <c r="C214" s="174">
        <v>59</v>
      </c>
      <c r="D214" s="177"/>
      <c r="E214" s="325">
        <v>-8</v>
      </c>
      <c r="F214" s="325">
        <v>-8</v>
      </c>
      <c r="G214" s="325">
        <v>-11</v>
      </c>
      <c r="H214" s="325">
        <v>3</v>
      </c>
      <c r="I214" s="175"/>
      <c r="J214" s="582"/>
      <c r="K214" s="582"/>
      <c r="L214" s="582"/>
      <c r="N214" s="614"/>
      <c r="O214" s="587"/>
      <c r="P214" s="587"/>
      <c r="Q214" s="587"/>
      <c r="V214" s="179"/>
    </row>
    <row r="215" spans="1:22" x14ac:dyDescent="0.25">
      <c r="A215" s="325">
        <f t="shared" si="3"/>
        <v>17</v>
      </c>
      <c r="B215" s="325">
        <f t="shared" si="3"/>
        <v>3</v>
      </c>
      <c r="C215" s="174">
        <v>60</v>
      </c>
      <c r="D215" s="177"/>
      <c r="E215" s="325">
        <v>-10</v>
      </c>
      <c r="F215" s="325">
        <v>-3</v>
      </c>
      <c r="G215" s="325">
        <v>-17</v>
      </c>
      <c r="H215" s="325">
        <v>4</v>
      </c>
      <c r="I215" s="178"/>
      <c r="J215" s="464"/>
      <c r="K215" s="464"/>
      <c r="L215" s="464"/>
      <c r="N215" s="614"/>
      <c r="O215" s="587"/>
      <c r="P215" s="587"/>
      <c r="Q215" s="587"/>
      <c r="V215" s="179"/>
    </row>
    <row r="216" spans="1:22" x14ac:dyDescent="0.25">
      <c r="A216" s="325">
        <f t="shared" si="3"/>
        <v>5</v>
      </c>
      <c r="B216" s="325">
        <f t="shared" si="3"/>
        <v>11</v>
      </c>
      <c r="C216" s="174">
        <v>60</v>
      </c>
      <c r="D216" s="177"/>
      <c r="E216" s="325">
        <v>13</v>
      </c>
      <c r="F216" s="325">
        <v>-5</v>
      </c>
      <c r="G216" s="325">
        <v>-8</v>
      </c>
      <c r="H216" s="325">
        <v>-6</v>
      </c>
      <c r="I216" s="175"/>
      <c r="J216" s="582"/>
      <c r="K216" s="582"/>
      <c r="L216" s="582"/>
      <c r="N216" s="614"/>
      <c r="O216" s="587"/>
      <c r="P216" s="587"/>
      <c r="Q216" s="587"/>
      <c r="V216" s="179"/>
    </row>
    <row r="217" spans="1:22" x14ac:dyDescent="0.25">
      <c r="N217" s="614"/>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15"/>
  <dimension ref="B2:V30"/>
  <sheetViews>
    <sheetView topLeftCell="D1" workbookViewId="0">
      <selection activeCell="H1" sqref="H1"/>
    </sheetView>
  </sheetViews>
  <sheetFormatPr baseColWidth="10" defaultRowHeight="15" x14ac:dyDescent="0.25"/>
  <cols>
    <col min="4" max="4" width="7.5703125" customWidth="1"/>
    <col min="5" max="5" width="7" customWidth="1"/>
    <col min="6" max="6" width="19.7109375" customWidth="1"/>
    <col min="7" max="7" width="7.28515625" customWidth="1"/>
    <col min="8" max="8" width="59.42578125" customWidth="1"/>
    <col min="9" max="9" width="8.7109375" hidden="1" customWidth="1"/>
    <col min="10" max="10" width="8.5703125" customWidth="1"/>
    <col min="11" max="11" width="0.140625" hidden="1" customWidth="1"/>
    <col min="12" max="12" width="8.7109375" hidden="1" customWidth="1"/>
    <col min="13" max="13" width="8.7109375" customWidth="1"/>
    <col min="14" max="14" width="68.5703125" customWidth="1"/>
    <col min="15" max="20" width="0.42578125" customWidth="1"/>
    <col min="21" max="21" width="71.5703125" customWidth="1"/>
    <col min="22" max="22" width="74.28515625" customWidth="1"/>
  </cols>
  <sheetData>
    <row r="2" spans="2:22" x14ac:dyDescent="0.25">
      <c r="D2" t="s">
        <v>745</v>
      </c>
      <c r="E2">
        <v>4</v>
      </c>
    </row>
    <row r="3" spans="2:22" ht="18.75" x14ac:dyDescent="0.3">
      <c r="H3" s="411" t="s">
        <v>2656</v>
      </c>
      <c r="J3" s="392">
        <v>450</v>
      </c>
    </row>
    <row r="6" spans="2:22" ht="39" customHeight="1" x14ac:dyDescent="0.4">
      <c r="G6" s="680" t="s">
        <v>2662</v>
      </c>
      <c r="H6" s="680"/>
      <c r="I6" s="680"/>
      <c r="J6" s="680"/>
      <c r="K6" s="680"/>
      <c r="L6" s="680"/>
      <c r="M6" s="680"/>
      <c r="N6" s="680"/>
      <c r="O6" s="680"/>
      <c r="P6" s="680"/>
      <c r="Q6" s="680"/>
      <c r="R6" s="680"/>
      <c r="S6" s="680"/>
      <c r="T6" s="680"/>
      <c r="U6" s="680"/>
      <c r="V6" s="680"/>
    </row>
    <row r="7" spans="2:22" ht="19.5" thickBot="1" x14ac:dyDescent="0.35">
      <c r="G7" s="681" t="s">
        <v>319</v>
      </c>
      <c r="H7" s="681"/>
      <c r="M7" s="681" t="s">
        <v>318</v>
      </c>
      <c r="N7" s="681"/>
    </row>
    <row r="8" spans="2:22" ht="15.75" thickTop="1" x14ac:dyDescent="0.25">
      <c r="D8" s="403" t="s">
        <v>1011</v>
      </c>
      <c r="E8" s="404" t="s">
        <v>1</v>
      </c>
      <c r="F8" s="404" t="s">
        <v>773</v>
      </c>
      <c r="G8" s="404" t="s">
        <v>2664</v>
      </c>
      <c r="H8" s="404" t="s">
        <v>329</v>
      </c>
      <c r="I8" s="404"/>
      <c r="J8" s="404"/>
      <c r="K8" s="404"/>
      <c r="L8" s="404"/>
      <c r="M8" s="404" t="s">
        <v>2664</v>
      </c>
      <c r="N8" s="404" t="s">
        <v>329</v>
      </c>
      <c r="O8" s="404"/>
      <c r="P8" s="404"/>
      <c r="Q8" s="404"/>
      <c r="R8" s="404"/>
      <c r="S8" s="404"/>
      <c r="T8" s="404"/>
      <c r="U8" s="404" t="s">
        <v>2665</v>
      </c>
      <c r="V8" s="405" t="s">
        <v>2666</v>
      </c>
    </row>
    <row r="9" spans="2:22" x14ac:dyDescent="0.25">
      <c r="B9">
        <v>1</v>
      </c>
      <c r="C9">
        <f>100*$J$3+B9</f>
        <v>45001</v>
      </c>
      <c r="D9" s="406">
        <f>VLOOKUP(C9,Resonnance_liste!A:D,4,FALSE)</f>
        <v>450</v>
      </c>
      <c r="E9" s="391">
        <f>VLOOKUP(D9,annexe_01!$A:$P,10,FALSE)</f>
        <v>8</v>
      </c>
      <c r="F9" s="393" t="str">
        <f>VLOOKUP(D9,annexe_01!$A:$P,3,FALSE)</f>
        <v>rate</v>
      </c>
      <c r="G9" s="393">
        <f>VLOOKUP($D9,Resonnance_liste!$N:$R,3,FALSE)</f>
        <v>5</v>
      </c>
      <c r="H9" s="393" t="str">
        <f>IF(G9&gt;$E$2,$V9,IF(G9&lt;-$E$2,$U9,""))</f>
        <v>devoir terminer quelque chose / exigences élevées / ne pas faire confiance</v>
      </c>
      <c r="I9" s="393"/>
      <c r="J9" s="393"/>
      <c r="K9" s="393"/>
      <c r="L9" s="393"/>
      <c r="M9" s="393">
        <f>VLOOKUP($D9,Resonnance_liste!$N:$R,5,FALSE)</f>
        <v>7</v>
      </c>
      <c r="N9" s="393" t="str">
        <f>IF(M9&gt;$E$2,$V9,IF(M9&lt;-$E$2,$U9,""))</f>
        <v>devoir terminer quelque chose / exigences élevées / ne pas faire confiance</v>
      </c>
      <c r="O9" s="393"/>
      <c r="P9" s="393"/>
      <c r="Q9" s="393"/>
      <c r="R9" s="393"/>
      <c r="S9" s="393"/>
      <c r="T9" s="393"/>
      <c r="U9" s="393" t="str">
        <f>VLOOKUP($D9,annexe_01!$A:$P,6,FALSE)</f>
        <v xml:space="preserve">être à la hauteur / être sans attentes / apprécier le succès / confiance en soi </v>
      </c>
      <c r="V9" s="407" t="str">
        <f>VLOOKUP($D9,annexe_01!$A:$P,7,FALSE)</f>
        <v>devoir terminer quelque chose / exigences élevées / ne pas faire confiance</v>
      </c>
    </row>
    <row r="10" spans="2:22" x14ac:dyDescent="0.25">
      <c r="B10">
        <v>2</v>
      </c>
      <c r="C10" s="385">
        <f t="shared" ref="C10:C16" si="0">100*$J$3+B10</f>
        <v>45002</v>
      </c>
      <c r="D10" s="406">
        <f>VLOOKUP(C10,Resonnance_liste!A:D,4,FALSE)</f>
        <v>630</v>
      </c>
      <c r="E10" s="391">
        <f>VLOOKUP(D10,annexe_01!A:P,10,FALSE)</f>
        <v>10</v>
      </c>
      <c r="F10" s="393" t="str">
        <f>VLOOKUP(D10,annexe_01!$A:$P,3,FALSE)</f>
        <v>poumon</v>
      </c>
      <c r="G10" s="393">
        <f>VLOOKUP($D10,Resonnance_liste!$N:$R,3,FALSE)</f>
        <v>8</v>
      </c>
      <c r="H10" s="393" t="str">
        <f t="shared" ref="H10:H16" si="1">IF(G10&gt;$E$2,$V10,IF(G10&lt;-$E$2,$U10,""))</f>
        <v>être en tension / devoir faire sa place / tristesse / angoisse</v>
      </c>
      <c r="I10" s="393"/>
      <c r="J10" s="393"/>
      <c r="K10" s="393"/>
      <c r="L10" s="393"/>
      <c r="M10" s="393">
        <f>VLOOKUP($D10,Resonnance_liste!$N:$R,5,FALSE)</f>
        <v>8</v>
      </c>
      <c r="N10" s="393" t="str">
        <f t="shared" ref="N10:N16" si="2">IF(M10&gt;$E$2,$V10,IF(M10&lt;-$E$2,$U10,""))</f>
        <v>être en tension / devoir faire sa place / tristesse / angoisse</v>
      </c>
      <c r="O10" s="393"/>
      <c r="P10" s="393"/>
      <c r="Q10" s="393"/>
      <c r="R10" s="393"/>
      <c r="S10" s="393"/>
      <c r="T10" s="393"/>
      <c r="U10" s="393" t="str">
        <f>VLOOKUP($D10,annexe_01!$A:$P,6,FALSE)</f>
        <v xml:space="preserve">capacité à calmer les tensions et les conflits </v>
      </c>
      <c r="V10" s="407" t="str">
        <f>VLOOKUP($D10,annexe_01!$A:$P,7,FALSE)</f>
        <v>être en tension / devoir faire sa place / tristesse / angoisse</v>
      </c>
    </row>
    <row r="11" spans="2:22" x14ac:dyDescent="0.25">
      <c r="B11" s="385">
        <v>3</v>
      </c>
      <c r="C11" s="385">
        <f t="shared" si="0"/>
        <v>45003</v>
      </c>
      <c r="D11" s="406">
        <f>VLOOKUP(C11,Resonnance_liste!A:D,4,FALSE)</f>
        <v>780</v>
      </c>
      <c r="E11" s="391">
        <f>VLOOKUP(D11,annexe_01!A:P,10,FALSE)</f>
        <v>12</v>
      </c>
      <c r="F11" s="393" t="str">
        <f>VLOOKUP(D11,annexe_01!$A:$P,3,FALSE)</f>
        <v>menton</v>
      </c>
      <c r="G11" s="393">
        <f>VLOOKUP($D11,Resonnance_liste!$N:$R,3,FALSE)</f>
        <v>7</v>
      </c>
      <c r="H11" s="393" t="str">
        <f t="shared" si="1"/>
        <v>stress / peurs / insécurité / tenir tête / vouloir tout diriger</v>
      </c>
      <c r="I11" s="393"/>
      <c r="J11" s="393"/>
      <c r="K11" s="393"/>
      <c r="L11" s="393"/>
      <c r="M11" s="393">
        <f>VLOOKUP($D11,Resonnance_liste!$N:$R,5,FALSE)</f>
        <v>6</v>
      </c>
      <c r="N11" s="393" t="str">
        <f t="shared" si="2"/>
        <v>stress / peurs / insécurité / tenir tête / vouloir tout diriger</v>
      </c>
      <c r="O11" s="393"/>
      <c r="P11" s="393"/>
      <c r="Q11" s="393"/>
      <c r="R11" s="393"/>
      <c r="S11" s="393"/>
      <c r="T11" s="393"/>
      <c r="U11" s="393" t="str">
        <f>VLOOKUP($D11,annexe_01!$A:$P,6,FALSE)</f>
        <v xml:space="preserve">autorité naturelle / inspirer confiance </v>
      </c>
      <c r="V11" s="407" t="str">
        <f>VLOOKUP($D11,annexe_01!$A:$P,7,FALSE)</f>
        <v>stress / peurs / insécurité / tenir tête / vouloir tout diriger</v>
      </c>
    </row>
    <row r="12" spans="2:22" x14ac:dyDescent="0.25">
      <c r="B12" s="385">
        <v>4</v>
      </c>
      <c r="C12" s="385">
        <f t="shared" si="0"/>
        <v>45004</v>
      </c>
      <c r="D12" s="406">
        <f>VLOOKUP(C12,Resonnance_liste!A:D,4,FALSE)</f>
        <v>150</v>
      </c>
      <c r="E12" s="391">
        <f>VLOOKUP(D12,annexe_01!A:P,10,FALSE)</f>
        <v>3</v>
      </c>
      <c r="F12" s="393" t="str">
        <f>VLOOKUP(D12,annexe_01!$A:$P,3,FALSE)</f>
        <v>arrière du genou</v>
      </c>
      <c r="G12" s="393">
        <f>VLOOKUP($D12,Resonnance_liste!$N:$R,3,FALSE)</f>
        <v>6</v>
      </c>
      <c r="H12" s="393" t="str">
        <f t="shared" si="1"/>
        <v>conflit d'autorité avec les parents ou en tant que parent</v>
      </c>
      <c r="I12" s="393"/>
      <c r="J12" s="393"/>
      <c r="K12" s="393"/>
      <c r="L12" s="393"/>
      <c r="M12" s="393">
        <f>VLOOKUP($D12,Resonnance_liste!$N:$R,5,FALSE)</f>
        <v>7</v>
      </c>
      <c r="N12" s="393" t="str">
        <f t="shared" si="2"/>
        <v>conflit d'autorité avec les parents ou en tant que parent</v>
      </c>
      <c r="O12" s="393"/>
      <c r="P12" s="393"/>
      <c r="Q12" s="393"/>
      <c r="R12" s="393"/>
      <c r="S12" s="393"/>
      <c r="T12" s="393"/>
      <c r="U12" s="393" t="str">
        <f>VLOOKUP($D12,annexe_01!$A:$P,6,FALSE)</f>
        <v xml:space="preserve">laisser passer l'énergie / être fluide / en paix avec ses parents ou ses enfants </v>
      </c>
      <c r="V12" s="407" t="str">
        <f>VLOOKUP($D12,annexe_01!$A:$P,7,FALSE)</f>
        <v>conflit d'autorité avec les parents ou en tant que parent</v>
      </c>
    </row>
    <row r="13" spans="2:22" x14ac:dyDescent="0.25">
      <c r="B13" s="385">
        <v>5</v>
      </c>
      <c r="C13" s="385">
        <f t="shared" si="0"/>
        <v>45005</v>
      </c>
      <c r="D13" s="406">
        <f>VLOOKUP(C13,Resonnance_liste!A:D,4,FALSE)</f>
        <v>110</v>
      </c>
      <c r="E13" s="391">
        <f>VLOOKUP(D13,annexe_01!A:P,10,FALSE)</f>
        <v>2</v>
      </c>
      <c r="F13" s="393" t="str">
        <f>VLOOKUP(D13,annexe_01!$A:$P,3,FALSE)</f>
        <v>tibia/péroné</v>
      </c>
      <c r="G13" s="393">
        <f>VLOOKUP($D13,Resonnance_liste!$N:$R,3,FALSE)</f>
        <v>0</v>
      </c>
      <c r="H13" s="393" t="str">
        <f t="shared" si="1"/>
        <v/>
      </c>
      <c r="I13" s="393"/>
      <c r="J13" s="393"/>
      <c r="K13" s="393"/>
      <c r="L13" s="393"/>
      <c r="M13" s="393">
        <f>VLOOKUP($D13,Resonnance_liste!$N:$R,5,FALSE)</f>
        <v>0</v>
      </c>
      <c r="N13" s="393" t="str">
        <f t="shared" si="2"/>
        <v/>
      </c>
      <c r="O13" s="393"/>
      <c r="P13" s="393"/>
      <c r="Q13" s="393"/>
      <c r="R13" s="393"/>
      <c r="S13" s="393"/>
      <c r="T13" s="393"/>
      <c r="U13" s="393" t="str">
        <f>VLOOKUP($D13,annexe_01!$A:$P,6,FALSE)</f>
        <v>réalisation de soi / indépendance / grand potentiel de réalisation</v>
      </c>
      <c r="V13" s="407" t="str">
        <f>VLOOKUP($D13,annexe_01!$A:$P,7,FALSE)</f>
        <v>générer des tensions vis à vis des autres</v>
      </c>
    </row>
    <row r="14" spans="2:22" x14ac:dyDescent="0.25">
      <c r="B14" s="385">
        <v>6</v>
      </c>
      <c r="C14" s="385">
        <f t="shared" si="0"/>
        <v>45006</v>
      </c>
      <c r="D14" s="406">
        <f>VLOOKUP(C14,Resonnance_liste!A:D,4,FALSE)</f>
        <v>1270</v>
      </c>
      <c r="E14" s="391">
        <f>VLOOKUP(D14,annexe_01!A:P,10,FALSE)</f>
        <v>7</v>
      </c>
      <c r="F14" s="393" t="str">
        <f>VLOOKUP(D14,annexe_01!$A:$P,3,FALSE)</f>
        <v>bronze</v>
      </c>
      <c r="G14" s="393">
        <f>VLOOKUP($D14,Resonnance_liste!$N:$R,3,FALSE)</f>
        <v>-11</v>
      </c>
      <c r="H14" s="393" t="str">
        <f t="shared" si="1"/>
        <v>respectueux envers les autres et le monde / capacité à jouer toutes sortes de rôles</v>
      </c>
      <c r="I14" s="393"/>
      <c r="J14" s="393"/>
      <c r="K14" s="393"/>
      <c r="L14" s="393"/>
      <c r="M14" s="393">
        <f>VLOOKUP($D14,Resonnance_liste!$N:$R,5,FALSE)</f>
        <v>6</v>
      </c>
      <c r="N14" s="393" t="str">
        <f t="shared" si="2"/>
        <v>être confronté ou aimer se confronter à d’autres forces</v>
      </c>
      <c r="O14" s="393"/>
      <c r="P14" s="393"/>
      <c r="Q14" s="393"/>
      <c r="R14" s="393"/>
      <c r="S14" s="393"/>
      <c r="T14" s="393"/>
      <c r="U14" s="393" t="str">
        <f>VLOOKUP($D14,annexe_01!$A:$P,6,FALSE)</f>
        <v>respectueux envers les autres et le monde / capacité à jouer toutes sortes de rôles</v>
      </c>
      <c r="V14" s="407" t="str">
        <f>VLOOKUP($D14,annexe_01!$A:$P,7,FALSE)</f>
        <v>être confronté ou aimer se confronter à d’autres forces</v>
      </c>
    </row>
    <row r="15" spans="2:22" x14ac:dyDescent="0.25">
      <c r="B15" s="385">
        <v>7</v>
      </c>
      <c r="C15" s="385">
        <f t="shared" si="0"/>
        <v>45007</v>
      </c>
      <c r="D15" s="406">
        <f>VLOOKUP(C15,Resonnance_liste!A:D,4,FALSE)</f>
        <v>1960</v>
      </c>
      <c r="E15" s="391">
        <f>VLOOKUP(D15,annexe_01!A:P,10,FALSE)</f>
        <v>6</v>
      </c>
      <c r="F15" s="393" t="str">
        <f>VLOOKUP(D15,annexe_01!$A:$P,3,FALSE)</f>
        <v>Blanc scintillant</v>
      </c>
      <c r="G15" s="393">
        <f>VLOOKUP($D15,Resonnance_liste!$N:$R,3,FALSE)</f>
        <v>8</v>
      </c>
      <c r="H15" s="393" t="str">
        <f t="shared" si="1"/>
        <v>refus du karma des parents / générer des conflits d'autorité sur le plan spirituel</v>
      </c>
      <c r="I15" s="393"/>
      <c r="J15" s="393"/>
      <c r="K15" s="393"/>
      <c r="L15" s="393"/>
      <c r="M15" s="393">
        <f>VLOOKUP($D15,Resonnance_liste!$N:$R,5,FALSE)</f>
        <v>4</v>
      </c>
      <c r="N15" s="393" t="str">
        <f t="shared" si="2"/>
        <v/>
      </c>
      <c r="O15" s="393"/>
      <c r="P15" s="393"/>
      <c r="Q15" s="393"/>
      <c r="R15" s="393"/>
      <c r="S15" s="393"/>
      <c r="T15" s="393"/>
      <c r="U15" s="393" t="str">
        <f>VLOOKUP($D15,annexe_01!$A:$P,6,FALSE)</f>
        <v>en paix avec son karma / humilité</v>
      </c>
      <c r="V15" s="407" t="str">
        <f>VLOOKUP($D15,annexe_01!$A:$P,7,FALSE)</f>
        <v>refus du karma des parents / générer des conflits d'autorité sur le plan spirituel</v>
      </c>
    </row>
    <row r="16" spans="2:22" ht="15.75" thickBot="1" x14ac:dyDescent="0.3">
      <c r="B16" s="385">
        <v>8</v>
      </c>
      <c r="C16" s="385">
        <f t="shared" si="0"/>
        <v>45008</v>
      </c>
      <c r="D16" s="408" t="e">
        <f>VLOOKUP(C16,Resonnance_liste!A:D,4,FALSE)</f>
        <v>#N/A</v>
      </c>
      <c r="E16" s="391" t="e">
        <f>VLOOKUP(D16,annexe_01!A:P,10,FALSE)</f>
        <v>#N/A</v>
      </c>
      <c r="F16" s="409" t="e">
        <f>VLOOKUP(D16,annexe_01!$A:$P,3,FALSE)</f>
        <v>#N/A</v>
      </c>
      <c r="G16" s="409" t="e">
        <f>VLOOKUP($D16,Resonnance_liste!$N:$R,3,FALSE)</f>
        <v>#N/A</v>
      </c>
      <c r="H16" s="409" t="e">
        <f t="shared" si="1"/>
        <v>#N/A</v>
      </c>
      <c r="I16" s="409"/>
      <c r="J16" s="409"/>
      <c r="K16" s="409"/>
      <c r="L16" s="409"/>
      <c r="M16" s="409" t="e">
        <f>VLOOKUP($D16,Resonnance_liste!$N:$R,5,FALSE)</f>
        <v>#N/A</v>
      </c>
      <c r="N16" s="409" t="e">
        <f t="shared" si="2"/>
        <v>#N/A</v>
      </c>
      <c r="O16" s="409"/>
      <c r="P16" s="409"/>
      <c r="Q16" s="409"/>
      <c r="R16" s="409"/>
      <c r="S16" s="409"/>
      <c r="T16" s="409"/>
      <c r="U16" s="409" t="e">
        <f>VLOOKUP($D16,annexe_01!$A:$P,6,FALSE)</f>
        <v>#N/A</v>
      </c>
      <c r="V16" s="410" t="e">
        <f>VLOOKUP($D16,annexe_01!$A:$P,7,FALSE)</f>
        <v>#N/A</v>
      </c>
    </row>
    <row r="17" spans="2:22" ht="15.75" thickTop="1" x14ac:dyDescent="0.25"/>
    <row r="19" spans="2:22" ht="29.25" customHeight="1" x14ac:dyDescent="0.4">
      <c r="G19" s="679" t="s">
        <v>2663</v>
      </c>
      <c r="H19" s="679"/>
      <c r="I19" s="679"/>
      <c r="J19" s="679"/>
      <c r="K19" s="679"/>
      <c r="L19" s="679"/>
      <c r="M19" s="679"/>
      <c r="N19" s="679"/>
      <c r="O19" s="679"/>
      <c r="P19" s="679"/>
      <c r="Q19" s="679"/>
      <c r="R19" s="679"/>
      <c r="S19" s="679"/>
      <c r="T19" s="679"/>
      <c r="U19" s="679"/>
      <c r="V19" s="679"/>
    </row>
    <row r="20" spans="2:22" s="390" customFormat="1" ht="19.5" thickBot="1" x14ac:dyDescent="0.35">
      <c r="G20" s="402"/>
      <c r="H20" s="681" t="s">
        <v>319</v>
      </c>
      <c r="I20" s="681"/>
      <c r="N20" s="681" t="s">
        <v>318</v>
      </c>
      <c r="O20" s="681"/>
      <c r="P20" s="402"/>
      <c r="Q20" s="402"/>
      <c r="R20" s="402"/>
      <c r="S20" s="402"/>
      <c r="T20" s="402"/>
      <c r="U20" s="402"/>
      <c r="V20" s="402"/>
    </row>
    <row r="21" spans="2:22" ht="15.75" thickTop="1" x14ac:dyDescent="0.25">
      <c r="D21" s="403"/>
      <c r="E21" s="404"/>
      <c r="F21" s="404"/>
      <c r="G21" s="404" t="s">
        <v>2664</v>
      </c>
      <c r="H21" s="404" t="s">
        <v>329</v>
      </c>
      <c r="I21" s="404"/>
      <c r="J21" s="404"/>
      <c r="K21" s="404"/>
      <c r="L21" s="404"/>
      <c r="M21" s="404" t="s">
        <v>2664</v>
      </c>
      <c r="N21" s="404" t="s">
        <v>329</v>
      </c>
      <c r="O21" s="404"/>
      <c r="P21" s="404"/>
      <c r="Q21" s="404"/>
      <c r="R21" s="404"/>
      <c r="S21" s="404"/>
      <c r="T21" s="404"/>
      <c r="U21" s="404" t="s">
        <v>2667</v>
      </c>
      <c r="V21" s="405" t="s">
        <v>2668</v>
      </c>
    </row>
    <row r="22" spans="2:22" x14ac:dyDescent="0.25">
      <c r="B22" s="385">
        <v>1</v>
      </c>
      <c r="C22" s="385">
        <f>100*$J$3+B22</f>
        <v>45001</v>
      </c>
      <c r="D22" s="406">
        <f>VLOOKUP(C22,Resonnance_liste!A:D,4,FALSE)</f>
        <v>450</v>
      </c>
      <c r="E22" s="391">
        <f>VLOOKUP(D22,annexe_01!$A:$P,10,FALSE)</f>
        <v>8</v>
      </c>
      <c r="F22" s="393" t="str">
        <f>VLOOKUP(D22,annexe_01!$A:$P,3,FALSE)</f>
        <v>rate</v>
      </c>
      <c r="G22" s="393">
        <f>VLOOKUP($D22,Resonnance_liste!$N:$R,2,FALSE)</f>
        <v>0</v>
      </c>
      <c r="H22" s="393" t="str">
        <f t="shared" ref="H22:H29" si="3">IF(G22&gt;$E$2,$U22,IF(G22&lt;-$E$2,$V22,""))</f>
        <v/>
      </c>
      <c r="I22" s="393"/>
      <c r="J22" s="393"/>
      <c r="K22" s="393"/>
      <c r="L22" s="393"/>
      <c r="M22" s="393">
        <f>VLOOKUP($D22,Resonnance_liste!$N:$R,4,FALSE)</f>
        <v>0</v>
      </c>
      <c r="N22" s="393" t="str">
        <f>IF(M22&gt;$E$2,$U22,IF(M22&lt;-$E$2,$V22,""))</f>
        <v/>
      </c>
      <c r="O22" s="393"/>
      <c r="P22" s="393"/>
      <c r="Q22" s="393"/>
      <c r="R22" s="393"/>
      <c r="S22" s="393"/>
      <c r="T22" s="393"/>
      <c r="U22" s="393" t="str">
        <f>VLOOKUP($D22,annexe_01!$A:$P,4,FALSE)</f>
        <v>besoin de terminer quelque chose / besoin d'exigences</v>
      </c>
      <c r="V22" s="407" t="str">
        <f>VLOOKUP($D22,annexe_01!$A:$P,5,FALSE)</f>
        <v>peur de l'échec ou peur du succès / peur de passer à côté de quelque chose</v>
      </c>
    </row>
    <row r="23" spans="2:22" x14ac:dyDescent="0.25">
      <c r="B23" s="385">
        <v>2</v>
      </c>
      <c r="C23" s="385">
        <f t="shared" ref="C23:C29" si="4">100*$J$3+B23</f>
        <v>45002</v>
      </c>
      <c r="D23" s="406">
        <f>VLOOKUP(C23,Resonnance_liste!A:D,4,FALSE)</f>
        <v>630</v>
      </c>
      <c r="E23" s="391">
        <f>VLOOKUP(D23,annexe_01!A:P,10,FALSE)</f>
        <v>10</v>
      </c>
      <c r="F23" s="393" t="str">
        <f>VLOOKUP(D23,annexe_01!$A:$P,3,FALSE)</f>
        <v>poumon</v>
      </c>
      <c r="G23" s="393">
        <f>VLOOKUP($D23,Resonnance_liste!$N:$R,2,FALSE)</f>
        <v>6</v>
      </c>
      <c r="H23" s="393" t="str">
        <f t="shared" si="3"/>
        <v xml:space="preserve">besoin de se sentir vivant / besoin d'être libre / besoin d'espace </v>
      </c>
      <c r="I23" s="393"/>
      <c r="J23" s="393"/>
      <c r="K23" s="393"/>
      <c r="L23" s="393"/>
      <c r="M23" s="393">
        <f>VLOOKUP($D23,Resonnance_liste!$N:$R,4,FALSE)</f>
        <v>6</v>
      </c>
      <c r="N23" s="393" t="str">
        <f>IF(M23&gt;$E$2,$U23,IF(M23&lt;-$E$2,$V23,""))</f>
        <v xml:space="preserve">besoin de se sentir vivant / besoin d'être libre / besoin d'espace </v>
      </c>
      <c r="O23" s="393"/>
      <c r="P23" s="393"/>
      <c r="Q23" s="393"/>
      <c r="R23" s="393"/>
      <c r="S23" s="393"/>
      <c r="T23" s="393"/>
      <c r="U23" s="393" t="str">
        <f>VLOOKUP($D23,annexe_01!$A:$P,4,FALSE)</f>
        <v xml:space="preserve">besoin de se sentir vivant / besoin d'être libre / besoin d'espace </v>
      </c>
      <c r="V23" s="407" t="str">
        <f>VLOOKUP($D23,annexe_01!$A:$P,5,FALSE)</f>
        <v>être dans sa bulle / se faire bouffer / introversion</v>
      </c>
    </row>
    <row r="24" spans="2:22" x14ac:dyDescent="0.25">
      <c r="B24" s="385">
        <v>3</v>
      </c>
      <c r="C24" s="385">
        <f t="shared" si="4"/>
        <v>45003</v>
      </c>
      <c r="D24" s="406">
        <f>VLOOKUP(C24,Resonnance_liste!A:D,4,FALSE)</f>
        <v>780</v>
      </c>
      <c r="E24" s="391">
        <f>VLOOKUP(D24,annexe_01!A:P,10,FALSE)</f>
        <v>12</v>
      </c>
      <c r="F24" s="393" t="str">
        <f>VLOOKUP(D24,annexe_01!$A:$P,3,FALSE)</f>
        <v>menton</v>
      </c>
      <c r="G24" s="393">
        <f>VLOOKUP($D24,Resonnance_liste!$N:$R,2,FALSE)</f>
        <v>0</v>
      </c>
      <c r="H24" s="393" t="str">
        <f t="shared" si="3"/>
        <v/>
      </c>
      <c r="I24" s="393"/>
      <c r="J24" s="393"/>
      <c r="K24" s="393"/>
      <c r="L24" s="393"/>
      <c r="M24" s="393">
        <f>VLOOKUP($D24,Resonnance_liste!$N:$R,4,FALSE)</f>
        <v>3</v>
      </c>
      <c r="N24" s="393" t="str">
        <f t="shared" ref="N24:N29" si="5">IF(M24&gt;$E$2,$U24,IF(M24&lt;-$E$2,$V24,""))</f>
        <v/>
      </c>
      <c r="O24" s="393"/>
      <c r="P24" s="393"/>
      <c r="Q24" s="393"/>
      <c r="R24" s="393"/>
      <c r="S24" s="393"/>
      <c r="T24" s="393"/>
      <c r="U24" s="393" t="str">
        <f>VLOOKUP($D24,annexe_01!$A:$P,4,FALSE)</f>
        <v xml:space="preserve">besoin de commander / avoir une forte volonté </v>
      </c>
      <c r="V24" s="407" t="str">
        <f>VLOOKUP($D24,annexe_01!$A:$P,5,FALSE)</f>
        <v>manque de volonté / cesser de résister / apathie / suivre</v>
      </c>
    </row>
    <row r="25" spans="2:22" x14ac:dyDescent="0.25">
      <c r="B25" s="385">
        <v>4</v>
      </c>
      <c r="C25" s="385">
        <f t="shared" si="4"/>
        <v>45004</v>
      </c>
      <c r="D25" s="406">
        <f>VLOOKUP(C25,Resonnance_liste!A:D,4,FALSE)</f>
        <v>150</v>
      </c>
      <c r="E25" s="391">
        <f>VLOOKUP(D25,annexe_01!A:P,10,FALSE)</f>
        <v>3</v>
      </c>
      <c r="F25" s="393" t="str">
        <f>VLOOKUP(D25,annexe_01!$A:$P,3,FALSE)</f>
        <v>arrière du genou</v>
      </c>
      <c r="G25" s="393">
        <f>VLOOKUP($D25,Resonnance_liste!$N:$R,2,FALSE)</f>
        <v>1</v>
      </c>
      <c r="H25" s="393" t="str">
        <f t="shared" si="3"/>
        <v/>
      </c>
      <c r="I25" s="393"/>
      <c r="J25" s="393"/>
      <c r="K25" s="393"/>
      <c r="L25" s="393"/>
      <c r="M25" s="393">
        <f>VLOOKUP($D25,Resonnance_liste!$N:$R,4,FALSE)</f>
        <v>1</v>
      </c>
      <c r="N25" s="393" t="str">
        <f t="shared" si="5"/>
        <v/>
      </c>
      <c r="O25" s="393"/>
      <c r="P25" s="393"/>
      <c r="Q25" s="393"/>
      <c r="R25" s="393"/>
      <c r="S25" s="393"/>
      <c r="T25" s="393"/>
      <c r="U25" s="393" t="str">
        <f>VLOOKUP($D25,annexe_01!$A:$P,4,FALSE)</f>
        <v xml:space="preserve">besoin de régler le passé familial / d'enracinement </v>
      </c>
      <c r="V25" s="407" t="str">
        <f>VLOOKUP($D25,annexe_01!$A:$P,5,FALSE)</f>
        <v>refus de l'autorité parentale / ne pas vouloir de responsabilité en tant que parent</v>
      </c>
    </row>
    <row r="26" spans="2:22" x14ac:dyDescent="0.25">
      <c r="B26" s="385">
        <v>5</v>
      </c>
      <c r="C26" s="385">
        <f t="shared" si="4"/>
        <v>45005</v>
      </c>
      <c r="D26" s="406">
        <f>VLOOKUP(C26,Resonnance_liste!A:D,4,FALSE)</f>
        <v>110</v>
      </c>
      <c r="E26" s="391">
        <f>VLOOKUP(D26,annexe_01!A:P,10,FALSE)</f>
        <v>2</v>
      </c>
      <c r="F26" s="393" t="str">
        <f>VLOOKUP(D26,annexe_01!$A:$P,3,FALSE)</f>
        <v>tibia/péroné</v>
      </c>
      <c r="G26" s="393">
        <f>VLOOKUP($D26,Resonnance_liste!$N:$R,2,FALSE)</f>
        <v>0</v>
      </c>
      <c r="H26" s="393" t="str">
        <f t="shared" si="3"/>
        <v/>
      </c>
      <c r="I26" s="393"/>
      <c r="J26" s="393"/>
      <c r="K26" s="393"/>
      <c r="L26" s="393"/>
      <c r="M26" s="393">
        <f>VLOOKUP($D26,Resonnance_liste!$N:$R,4,FALSE)</f>
        <v>0</v>
      </c>
      <c r="N26" s="393" t="str">
        <f t="shared" si="5"/>
        <v/>
      </c>
      <c r="O26" s="393"/>
      <c r="P26" s="393"/>
      <c r="Q26" s="393"/>
      <c r="R26" s="393"/>
      <c r="S26" s="393"/>
      <c r="T26" s="393"/>
      <c r="U26" s="393" t="str">
        <f>VLOOKUP($D26,annexe_01!$A:$P,4,FALSE)</f>
        <v xml:space="preserve">besoin de soutien / besoin de se positionner </v>
      </c>
      <c r="V26" s="407" t="str">
        <f>VLOOKUP($D26,annexe_01!$A:$P,5,FALSE)</f>
        <v>sentiment de subir / se sentir dévalorisé ou impuissant</v>
      </c>
    </row>
    <row r="27" spans="2:22" x14ac:dyDescent="0.25">
      <c r="B27" s="385">
        <v>6</v>
      </c>
      <c r="C27" s="385">
        <f t="shared" si="4"/>
        <v>45006</v>
      </c>
      <c r="D27" s="406">
        <f>VLOOKUP(C27,Resonnance_liste!A:D,4,FALSE)</f>
        <v>1270</v>
      </c>
      <c r="E27" s="391">
        <f>VLOOKUP(D27,annexe_01!A:P,10,FALSE)</f>
        <v>7</v>
      </c>
      <c r="F27" s="393" t="str">
        <f>VLOOKUP(D27,annexe_01!$A:$P,3,FALSE)</f>
        <v>bronze</v>
      </c>
      <c r="G27" s="393">
        <f>VLOOKUP($D27,Resonnance_liste!$N:$R,2,FALSE)</f>
        <v>-7</v>
      </c>
      <c r="H27" s="393" t="str">
        <f t="shared" si="3"/>
        <v>laisser faire / de suivre les autres / être influençable / accepter les rapports de force</v>
      </c>
      <c r="I27" s="393"/>
      <c r="J27" s="393"/>
      <c r="K27" s="393"/>
      <c r="L27" s="393"/>
      <c r="M27" s="393">
        <f>VLOOKUP($D27,Resonnance_liste!$N:$R,4,FALSE)</f>
        <v>0</v>
      </c>
      <c r="N27" s="393" t="str">
        <f t="shared" si="5"/>
        <v/>
      </c>
      <c r="O27" s="393"/>
      <c r="P27" s="393"/>
      <c r="Q27" s="393"/>
      <c r="R27" s="393"/>
      <c r="S27" s="393"/>
      <c r="T27" s="393"/>
      <c r="U27" s="393" t="str">
        <f>VLOOKUP($D27,annexe_01!$A:$P,4,FALSE)</f>
        <v>besoin de se positionner / besoin de ne pas laisser faire / besoin d'occuper son corps</v>
      </c>
      <c r="V27" s="407" t="str">
        <f>VLOOKUP($D27,annexe_01!$A:$P,5,FALSE)</f>
        <v>laisser faire / de suivre les autres / être influençable / accepter les rapports de force</v>
      </c>
    </row>
    <row r="28" spans="2:22" x14ac:dyDescent="0.25">
      <c r="B28" s="385">
        <v>7</v>
      </c>
      <c r="C28" s="385">
        <f t="shared" si="4"/>
        <v>45007</v>
      </c>
      <c r="D28" s="406">
        <f>VLOOKUP(C28,Resonnance_liste!A:D,4,FALSE)</f>
        <v>1960</v>
      </c>
      <c r="E28" s="391">
        <f>VLOOKUP(D28,annexe_01!A:P,10,FALSE)</f>
        <v>6</v>
      </c>
      <c r="F28" s="393" t="str">
        <f>VLOOKUP(D28,annexe_01!$A:$P,3,FALSE)</f>
        <v>Blanc scintillant</v>
      </c>
      <c r="G28" s="393">
        <f>VLOOKUP($D28,Resonnance_liste!$N:$R,2,FALSE)</f>
        <v>3</v>
      </c>
      <c r="H28" s="393" t="str">
        <f t="shared" si="3"/>
        <v/>
      </c>
      <c r="I28" s="393"/>
      <c r="J28" s="393"/>
      <c r="K28" s="393"/>
      <c r="L28" s="393"/>
      <c r="M28" s="393">
        <f>VLOOKUP($D28,Resonnance_liste!$N:$R,4,FALSE)</f>
        <v>0</v>
      </c>
      <c r="N28" s="393" t="str">
        <f t="shared" si="5"/>
        <v/>
      </c>
      <c r="O28" s="393"/>
      <c r="P28" s="393"/>
      <c r="Q28" s="393"/>
      <c r="R28" s="393"/>
      <c r="S28" s="393"/>
      <c r="T28" s="393"/>
      <c r="U28" s="393" t="str">
        <f>VLOOKUP($D28,annexe_01!$A:$P,4,FALSE)</f>
        <v>besoin de changer son karma</v>
      </c>
      <c r="V28" s="407" t="str">
        <f>VLOOKUP($D28,annexe_01!$A:$P,5,FALSE)</f>
        <v>négativisme / subir le karma familial</v>
      </c>
    </row>
    <row r="29" spans="2:22" ht="15.75" thickBot="1" x14ac:dyDescent="0.3">
      <c r="B29" s="385">
        <v>8</v>
      </c>
      <c r="C29" s="385">
        <f t="shared" si="4"/>
        <v>45008</v>
      </c>
      <c r="D29" s="408" t="e">
        <f>VLOOKUP(C29,Resonnance_liste!A:D,4,FALSE)</f>
        <v>#N/A</v>
      </c>
      <c r="E29" s="391" t="e">
        <f>VLOOKUP(D29,annexe_01!A:P,10,FALSE)</f>
        <v>#N/A</v>
      </c>
      <c r="F29" s="409" t="e">
        <f>VLOOKUP(D29,annexe_01!$A:$P,3,FALSE)</f>
        <v>#N/A</v>
      </c>
      <c r="G29" s="409" t="e">
        <f>VLOOKUP($D29,Resonnance_liste!$N:$R,2,FALSE)</f>
        <v>#N/A</v>
      </c>
      <c r="H29" s="393" t="e">
        <f t="shared" si="3"/>
        <v>#N/A</v>
      </c>
      <c r="I29" s="409"/>
      <c r="J29" s="409"/>
      <c r="K29" s="409"/>
      <c r="L29" s="409"/>
      <c r="M29" s="409" t="e">
        <f>VLOOKUP($D29,Resonnance_liste!$N:$R,4,FALSE)</f>
        <v>#N/A</v>
      </c>
      <c r="N29" s="393" t="e">
        <f t="shared" si="5"/>
        <v>#N/A</v>
      </c>
      <c r="O29" s="409"/>
      <c r="P29" s="409"/>
      <c r="Q29" s="409"/>
      <c r="R29" s="409"/>
      <c r="S29" s="409"/>
      <c r="T29" s="409"/>
      <c r="U29" s="409" t="e">
        <f>VLOOKUP($D29,annexe_01!$A:$P,4,FALSE)</f>
        <v>#N/A</v>
      </c>
      <c r="V29" s="410" t="e">
        <f>VLOOKUP($D29,annexe_01!$A:$P,5,FALSE)</f>
        <v>#N/A</v>
      </c>
    </row>
    <row r="30" spans="2:22" ht="15.75" thickTop="1" x14ac:dyDescent="0.25"/>
  </sheetData>
  <mergeCells count="6">
    <mergeCell ref="G19:V19"/>
    <mergeCell ref="G6:V6"/>
    <mergeCell ref="G7:H7"/>
    <mergeCell ref="M7:N7"/>
    <mergeCell ref="H20:I20"/>
    <mergeCell ref="N20:O20"/>
  </mergeCells>
  <conditionalFormatting sqref="G9:G16">
    <cfRule type="expression" dxfId="521" priority="45">
      <formula>IF(G9&lt;-$E$2,TRUE,FALSE)</formula>
    </cfRule>
    <cfRule type="expression" dxfId="520" priority="46">
      <formula>IF(G9&gt;$E$2,TRUE,FALSE)</formula>
    </cfRule>
  </conditionalFormatting>
  <conditionalFormatting sqref="M9:M16">
    <cfRule type="expression" dxfId="519" priority="43">
      <formula>IF(M9&lt;-$E$2,TRUE,FALSE)</formula>
    </cfRule>
    <cfRule type="expression" dxfId="518" priority="44">
      <formula>IF(M9&gt;$E$2,TRUE,FALSE)</formula>
    </cfRule>
  </conditionalFormatting>
  <conditionalFormatting sqref="H9:H16">
    <cfRule type="expression" dxfId="517" priority="41">
      <formula>IF(G9&lt;-$E$2,TRUE,FALSE)</formula>
    </cfRule>
    <cfRule type="expression" dxfId="516" priority="42">
      <formula>IF(G9&gt;$E$2,TRUE,FALSE)</formula>
    </cfRule>
  </conditionalFormatting>
  <conditionalFormatting sqref="N9:N16">
    <cfRule type="expression" dxfId="515" priority="39">
      <formula>IF(M9&lt;-$E$2,TRUE,FALSE)</formula>
    </cfRule>
    <cfRule type="expression" dxfId="514" priority="40">
      <formula>IF(M9&gt;$E$2,TRUE,FALSE)</formula>
    </cfRule>
  </conditionalFormatting>
  <conditionalFormatting sqref="G22:G29">
    <cfRule type="expression" dxfId="513" priority="37">
      <formula>IF(G22&lt;-$E$2,TRUE,FALSE)</formula>
    </cfRule>
    <cfRule type="expression" dxfId="512" priority="38">
      <formula>IF(G22&gt;$E$2,TRUE,FALSE)</formula>
    </cfRule>
  </conditionalFormatting>
  <conditionalFormatting sqref="M22:M29">
    <cfRule type="expression" dxfId="511" priority="35">
      <formula>IF(M22&lt;-$E$2,TRUE,FALSE)</formula>
    </cfRule>
    <cfRule type="expression" dxfId="510" priority="36">
      <formula>IF(M22&gt;$E$2,TRUE,FALSE)</formula>
    </cfRule>
  </conditionalFormatting>
  <conditionalFormatting sqref="H22:H29">
    <cfRule type="expression" dxfId="509" priority="33">
      <formula>IF(G22&lt;-$E$2,TRUE,FALSE)</formula>
    </cfRule>
    <cfRule type="expression" dxfId="508" priority="34">
      <formula>IF(G22&gt;$E$2,TRUE,FALSE)</formula>
    </cfRule>
  </conditionalFormatting>
  <conditionalFormatting sqref="N22:N29">
    <cfRule type="expression" dxfId="507" priority="31">
      <formula>IF(M22&lt;-$E$2,TRUE,FALSE)</formula>
    </cfRule>
    <cfRule type="expression" dxfId="506" priority="32">
      <formula>IF(M22&gt;$E$2,TRUE,FALSE)</formula>
    </cfRule>
  </conditionalFormatting>
  <conditionalFormatting sqref="E9:E16">
    <cfRule type="expression" dxfId="505" priority="16">
      <formula>IF(E9=15,TRUE,FALSE)</formula>
    </cfRule>
    <cfRule type="expression" dxfId="504" priority="17">
      <formula>IF(E9=14,TRUE,FALSE)</formula>
    </cfRule>
    <cfRule type="expression" dxfId="503" priority="18">
      <formula>IF(E9=13,TRUE,FALSE)</formula>
    </cfRule>
    <cfRule type="expression" dxfId="502" priority="19">
      <formula>IF(E9=12,TRUE,FALSE)</formula>
    </cfRule>
    <cfRule type="expression" dxfId="501" priority="20">
      <formula>IF(E9=11,TRUE,FALSE)</formula>
    </cfRule>
    <cfRule type="expression" dxfId="500" priority="21">
      <formula>IF(E9=10,TRUE,FALSE)</formula>
    </cfRule>
    <cfRule type="expression" dxfId="499" priority="22">
      <formula>IF(E9=9,TRUE,FALSE)</formula>
    </cfRule>
    <cfRule type="expression" dxfId="498" priority="23">
      <formula>IF(E9=8,TRUE,FALSE)</formula>
    </cfRule>
    <cfRule type="expression" dxfId="497" priority="24">
      <formula>IF(E9=7,TRUE,FALSE)</formula>
    </cfRule>
    <cfRule type="expression" dxfId="496" priority="25">
      <formula>IF(E9=6,TRUE,FALSE)</formula>
    </cfRule>
    <cfRule type="expression" dxfId="495" priority="26">
      <formula>IF(E9=5,TRUE,FALSE)</formula>
    </cfRule>
    <cfRule type="expression" dxfId="494" priority="27">
      <formula>IF(E9=4,TRUE,FALSE)</formula>
    </cfRule>
    <cfRule type="expression" dxfId="493" priority="28">
      <formula>IF(E9=3,TRUE,FALSE)</formula>
    </cfRule>
    <cfRule type="expression" dxfId="492" priority="29">
      <formula>IF(E9=2,TRUE,FALSE)</formula>
    </cfRule>
    <cfRule type="expression" dxfId="491" priority="30">
      <formula>IF(E9=1,TRUE,FALSE)</formula>
    </cfRule>
  </conditionalFormatting>
  <conditionalFormatting sqref="E22:E29">
    <cfRule type="expression" dxfId="490" priority="1">
      <formula>IF(E22=15,TRUE,FALSE)</formula>
    </cfRule>
    <cfRule type="expression" dxfId="489" priority="2">
      <formula>IF(E22=14,TRUE,FALSE)</formula>
    </cfRule>
    <cfRule type="expression" dxfId="488" priority="3">
      <formula>IF(E22=13,TRUE,FALSE)</formula>
    </cfRule>
    <cfRule type="expression" dxfId="487" priority="4">
      <formula>IF(E22=12,TRUE,FALSE)</formula>
    </cfRule>
    <cfRule type="expression" dxfId="486" priority="5">
      <formula>IF(E22=11,TRUE,FALSE)</formula>
    </cfRule>
    <cfRule type="expression" dxfId="485" priority="6">
      <formula>IF(E22=10,TRUE,FALSE)</formula>
    </cfRule>
    <cfRule type="expression" dxfId="484" priority="7">
      <formula>IF(E22=9,TRUE,FALSE)</formula>
    </cfRule>
    <cfRule type="expression" dxfId="483" priority="8">
      <formula>IF(E22=8,TRUE,FALSE)</formula>
    </cfRule>
    <cfRule type="expression" dxfId="482" priority="9">
      <formula>IF(E22=7,TRUE,FALSE)</formula>
    </cfRule>
    <cfRule type="expression" dxfId="481" priority="10">
      <formula>IF(E22=6,TRUE,FALSE)</formula>
    </cfRule>
    <cfRule type="expression" dxfId="480" priority="11">
      <formula>IF(E22=5,TRUE,FALSE)</formula>
    </cfRule>
    <cfRule type="expression" dxfId="479" priority="12">
      <formula>IF(E22=4,TRUE,FALSE)</formula>
    </cfRule>
    <cfRule type="expression" dxfId="478" priority="13">
      <formula>IF(E22=3,TRUE,FALSE)</formula>
    </cfRule>
    <cfRule type="expression" dxfId="477" priority="14">
      <formula>IF(E22=2,TRUE,FALSE)</formula>
    </cfRule>
    <cfRule type="expression" dxfId="476" priority="15">
      <formula>IF(E22=1,TRUE,FALSE)</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19" filterMode="1"/>
  <dimension ref="A6:I232"/>
  <sheetViews>
    <sheetView workbookViewId="0"/>
  </sheetViews>
  <sheetFormatPr baseColWidth="10" defaultRowHeight="15" x14ac:dyDescent="0.25"/>
  <cols>
    <col min="1" max="3" width="28.140625" style="25" customWidth="1"/>
    <col min="4" max="4" width="15.7109375" style="25" customWidth="1"/>
    <col min="5" max="5" width="55.7109375" style="25" customWidth="1"/>
    <col min="6" max="6" width="5.140625" style="25" customWidth="1"/>
    <col min="7" max="7" width="0.42578125" style="25" hidden="1" customWidth="1"/>
    <col min="8" max="8" width="10" style="25" customWidth="1"/>
    <col min="9" max="9" width="108.42578125" style="25" customWidth="1"/>
    <col min="10" max="16384" width="11.42578125" style="25"/>
  </cols>
  <sheetData>
    <row r="6" spans="4:9" ht="28.5" customHeight="1" x14ac:dyDescent="0.5">
      <c r="D6" s="615" t="s">
        <v>772</v>
      </c>
      <c r="E6" s="615"/>
      <c r="F6" s="615"/>
      <c r="G6" s="616"/>
      <c r="H6" s="615"/>
      <c r="I6" s="615"/>
    </row>
    <row r="7" spans="4:9" x14ac:dyDescent="0.25">
      <c r="E7" s="54" t="str">
        <f>Resume!$F$10</f>
        <v>Gautier</v>
      </c>
    </row>
    <row r="8" spans="4:9" x14ac:dyDescent="0.25">
      <c r="E8" s="169">
        <f>Resume!$F$11</f>
        <v>20170828</v>
      </c>
    </row>
    <row r="9" spans="4:9" x14ac:dyDescent="0.25">
      <c r="D9" s="33"/>
      <c r="E9" s="33" t="s">
        <v>330</v>
      </c>
      <c r="F9" s="28" t="s">
        <v>328</v>
      </c>
      <c r="G9" s="28" t="s">
        <v>342</v>
      </c>
      <c r="H9" s="28" t="s">
        <v>331</v>
      </c>
      <c r="I9" s="29" t="s">
        <v>329</v>
      </c>
    </row>
    <row r="10" spans="4:9" ht="24" customHeight="1" x14ac:dyDescent="0.25">
      <c r="D10" s="31"/>
      <c r="E10" s="31" t="s">
        <v>774</v>
      </c>
      <c r="F10" s="35">
        <f>F27</f>
        <v>6</v>
      </c>
      <c r="G10" s="35">
        <f>G27</f>
        <v>0</v>
      </c>
      <c r="H10" s="41">
        <f>H27</f>
        <v>8</v>
      </c>
      <c r="I10" s="31" t="str">
        <f>I27</f>
        <v xml:space="preserve">être à la hauteur / être sans attentes / apprécier le succès / confiance en soi </v>
      </c>
    </row>
    <row r="11" spans="4:9" ht="24" customHeight="1" x14ac:dyDescent="0.25">
      <c r="D11" s="44"/>
      <c r="E11" s="44" t="s">
        <v>759</v>
      </c>
      <c r="F11" s="39">
        <f>F38</f>
        <v>20</v>
      </c>
      <c r="G11" s="37">
        <f>G38</f>
        <v>0</v>
      </c>
      <c r="H11" s="41">
        <f>H38</f>
        <v>2</v>
      </c>
      <c r="I11" s="44" t="str">
        <f>I38</f>
        <v>envie de fuir / liens toxiques avec la famille ou le travail</v>
      </c>
    </row>
    <row r="12" spans="4:9" ht="24" customHeight="1" x14ac:dyDescent="0.25">
      <c r="D12" s="31"/>
      <c r="E12" s="59" t="s">
        <v>760</v>
      </c>
      <c r="F12" s="38">
        <f>F49</f>
        <v>20</v>
      </c>
      <c r="G12" s="35">
        <f>G49</f>
        <v>0</v>
      </c>
      <c r="H12" s="41">
        <f>H49</f>
        <v>2</v>
      </c>
      <c r="I12" s="31" t="str">
        <f>I49</f>
        <v>envie de fuir / liens toxiques avec la famille ou le travail</v>
      </c>
    </row>
    <row r="13" spans="4:9" ht="24" customHeight="1" x14ac:dyDescent="0.25">
      <c r="D13" s="44"/>
      <c r="E13" s="44" t="s">
        <v>761</v>
      </c>
      <c r="F13" s="39">
        <f>F60</f>
        <v>0</v>
      </c>
      <c r="G13" s="37">
        <f>G60</f>
        <v>0</v>
      </c>
      <c r="H13" s="41">
        <f>H60</f>
        <v>0</v>
      </c>
      <c r="I13" s="44">
        <f>I60</f>
        <v>0</v>
      </c>
    </row>
    <row r="14" spans="4:9" ht="24" customHeight="1" x14ac:dyDescent="0.25">
      <c r="D14" s="31"/>
      <c r="E14" s="31" t="s">
        <v>762</v>
      </c>
      <c r="F14" s="38">
        <f>F71</f>
        <v>20</v>
      </c>
      <c r="G14" s="35">
        <f>G71</f>
        <v>0</v>
      </c>
      <c r="H14" s="41">
        <f>H71</f>
        <v>3</v>
      </c>
      <c r="I14" s="31" t="str">
        <f>I71</f>
        <v xml:space="preserve">besoin d'aller de l'avant / d'être responsable </v>
      </c>
    </row>
    <row r="15" spans="4:9" ht="24" customHeight="1" x14ac:dyDescent="0.25">
      <c r="D15" s="44"/>
      <c r="E15" s="44" t="s">
        <v>763</v>
      </c>
      <c r="F15" s="32">
        <f>F82</f>
        <v>6</v>
      </c>
      <c r="G15" s="40">
        <f>G82</f>
        <v>0</v>
      </c>
      <c r="H15" s="41">
        <f>H82</f>
        <v>8</v>
      </c>
      <c r="I15" s="44" t="str">
        <f>I82</f>
        <v xml:space="preserve">être à la hauteur / être sans attentes / apprécier le succès / confiance en soi </v>
      </c>
    </row>
    <row r="16" spans="4:9" ht="24" customHeight="1" x14ac:dyDescent="0.25">
      <c r="D16" s="31"/>
      <c r="E16" s="31" t="s">
        <v>764</v>
      </c>
      <c r="F16" s="38">
        <f>F93</f>
        <v>15</v>
      </c>
      <c r="G16" s="35">
        <f>G93</f>
        <v>0</v>
      </c>
      <c r="H16" s="41">
        <f>H93</f>
        <v>7</v>
      </c>
      <c r="I16" s="31" t="str">
        <f>I93</f>
        <v>affirmation de soi / positionnement adapté / savoir faire le juste choix / respect des autres</v>
      </c>
    </row>
    <row r="17" spans="1:9" ht="24" customHeight="1" x14ac:dyDescent="0.25">
      <c r="D17" s="44"/>
      <c r="E17" s="44" t="s">
        <v>765</v>
      </c>
      <c r="F17" s="39">
        <f>F104</f>
        <v>6</v>
      </c>
      <c r="G17" s="37">
        <f>G104</f>
        <v>0</v>
      </c>
      <c r="H17" s="41">
        <f>H104</f>
        <v>8</v>
      </c>
      <c r="I17" s="44" t="str">
        <f>I104</f>
        <v>devoir terminer quelque chose / exigences élevées / ne pas faire confiance</v>
      </c>
    </row>
    <row r="18" spans="1:9" ht="24" customHeight="1" x14ac:dyDescent="0.25">
      <c r="D18" s="31"/>
      <c r="E18" s="31" t="s">
        <v>766</v>
      </c>
      <c r="F18" s="38">
        <f>F115</f>
        <v>20</v>
      </c>
      <c r="G18" s="35">
        <f>G115</f>
        <v>0</v>
      </c>
      <c r="H18" s="41">
        <f>H115</f>
        <v>2</v>
      </c>
      <c r="I18" s="31" t="str">
        <f>I115</f>
        <v>envie de fuir / liens toxiques avec la famille ou le travail</v>
      </c>
    </row>
    <row r="19" spans="1:9" ht="24" customHeight="1" x14ac:dyDescent="0.25">
      <c r="D19" s="44"/>
      <c r="E19" s="44" t="s">
        <v>767</v>
      </c>
      <c r="F19" s="39">
        <f>F126</f>
        <v>1</v>
      </c>
      <c r="G19" s="37">
        <f>G126</f>
        <v>0</v>
      </c>
      <c r="H19" s="41">
        <f>H126</f>
        <v>2</v>
      </c>
      <c r="I19" s="44" t="str">
        <f>I126</f>
        <v xml:space="preserve">besoin de stabilité / de réalisations concrètes / capacité à supporter </v>
      </c>
    </row>
    <row r="20" spans="1:9" ht="24" customHeight="1" x14ac:dyDescent="0.25">
      <c r="D20" s="31"/>
      <c r="E20" s="31" t="s">
        <v>746</v>
      </c>
      <c r="F20" s="35">
        <f>F137</f>
        <v>20</v>
      </c>
      <c r="G20" s="35">
        <f>G137</f>
        <v>0</v>
      </c>
      <c r="H20" s="41">
        <f>H137</f>
        <v>3</v>
      </c>
      <c r="I20" s="31" t="str">
        <f>I137</f>
        <v xml:space="preserve">besoin d'aller de l'avant / d'être responsable </v>
      </c>
    </row>
    <row r="21" spans="1:9" ht="24" customHeight="1" x14ac:dyDescent="0.25">
      <c r="D21" s="44"/>
      <c r="E21" s="44" t="s">
        <v>768</v>
      </c>
      <c r="F21" s="39">
        <f>F148</f>
        <v>0</v>
      </c>
      <c r="G21" s="37">
        <f>G148</f>
        <v>0</v>
      </c>
      <c r="H21" s="41">
        <f>H148</f>
        <v>0</v>
      </c>
      <c r="I21" s="44">
        <f>I148</f>
        <v>0</v>
      </c>
    </row>
    <row r="22" spans="1:9" ht="24" customHeight="1" x14ac:dyDescent="0.25">
      <c r="D22" s="31"/>
      <c r="E22" s="31" t="s">
        <v>769</v>
      </c>
      <c r="F22" s="38">
        <f>F159</f>
        <v>0</v>
      </c>
      <c r="G22" s="35">
        <f>G159</f>
        <v>0</v>
      </c>
      <c r="H22" s="41">
        <f>H159</f>
        <v>0</v>
      </c>
      <c r="I22" s="31">
        <f>I159</f>
        <v>0</v>
      </c>
    </row>
    <row r="25" spans="1:9" ht="18.75" x14ac:dyDescent="0.25">
      <c r="D25" s="31" t="s">
        <v>356</v>
      </c>
      <c r="E25" s="31" t="s">
        <v>355</v>
      </c>
    </row>
    <row r="26" spans="1:9" x14ac:dyDescent="0.25">
      <c r="A26" s="25" t="s">
        <v>354</v>
      </c>
      <c r="D26" s="33">
        <v>1</v>
      </c>
      <c r="E26" s="71" t="s">
        <v>774</v>
      </c>
      <c r="F26" s="28" t="s">
        <v>328</v>
      </c>
      <c r="G26" s="28" t="s">
        <v>342</v>
      </c>
      <c r="H26" s="28" t="s">
        <v>331</v>
      </c>
      <c r="I26" s="29" t="s">
        <v>329</v>
      </c>
    </row>
    <row r="27" spans="1:9" ht="15" customHeight="1" x14ac:dyDescent="0.25">
      <c r="A27" s="25">
        <v>1</v>
      </c>
      <c r="B27" s="25">
        <f>Donnee_interpretation!C148</f>
        <v>450</v>
      </c>
      <c r="D27" s="34">
        <v>1</v>
      </c>
      <c r="E27" s="66" t="s">
        <v>774</v>
      </c>
      <c r="F27" s="51">
        <f>ABS(Donnee_interpretation!D148)</f>
        <v>6</v>
      </c>
      <c r="G27" s="35"/>
      <c r="H27" s="41">
        <f>VLOOKUP($B27,annexe_01!$A:$J,10,FALSE)</f>
        <v>8</v>
      </c>
      <c r="I27" s="45" t="str">
        <f>VLOOKUP($B27,annexe_01!$A:$J,6,FALSE)</f>
        <v xml:space="preserve">être à la hauteur / être sans attentes / apprécier le succès / confiance en soi </v>
      </c>
    </row>
    <row r="28" spans="1:9" x14ac:dyDescent="0.25">
      <c r="A28" s="25">
        <v>2</v>
      </c>
      <c r="B28" s="48">
        <f>Donnee_interpretation!C149</f>
        <v>0</v>
      </c>
      <c r="D28" s="36">
        <v>2</v>
      </c>
      <c r="E28" s="67" t="s">
        <v>774</v>
      </c>
      <c r="F28" s="52">
        <f>ABS(Donnee_interpretation!D149)</f>
        <v>0</v>
      </c>
      <c r="G28" s="37"/>
      <c r="H28" s="41">
        <f>VLOOKUP($B28,annexe_01!$A:$J,10,FALSE)</f>
        <v>0</v>
      </c>
      <c r="I28" s="46">
        <f>VLOOKUP($B28,annexe_01!$A:$J,6,FALSE)</f>
        <v>0</v>
      </c>
    </row>
    <row r="29" spans="1:9" x14ac:dyDescent="0.25">
      <c r="A29" s="25">
        <v>3</v>
      </c>
      <c r="B29" s="48">
        <f>Donnee_interpretation!C150</f>
        <v>0</v>
      </c>
      <c r="D29" s="34">
        <v>3</v>
      </c>
      <c r="E29" s="66" t="s">
        <v>774</v>
      </c>
      <c r="F29" s="51">
        <f>ABS(Donnee_interpretation!D150)</f>
        <v>0</v>
      </c>
      <c r="G29" s="35"/>
      <c r="H29" s="41">
        <f>VLOOKUP($B29,annexe_01!$A:$J,10,FALSE)</f>
        <v>0</v>
      </c>
      <c r="I29" s="45">
        <f>VLOOKUP($B29,annexe_01!$A:$J,6,FALSE)</f>
        <v>0</v>
      </c>
    </row>
    <row r="30" spans="1:9" hidden="1" x14ac:dyDescent="0.25">
      <c r="A30" s="25">
        <v>4</v>
      </c>
      <c r="B30" s="48">
        <f>Donnee_interpretation!C151</f>
        <v>0</v>
      </c>
      <c r="D30" s="36">
        <v>4</v>
      </c>
      <c r="E30" s="67" t="s">
        <v>774</v>
      </c>
      <c r="F30" s="52">
        <f>ABS(Donnee_interpretation!D151)</f>
        <v>0</v>
      </c>
      <c r="G30" s="37"/>
      <c r="H30" s="41">
        <f>VLOOKUP($B30,annexe_01!$A:$J,10,FALSE)</f>
        <v>0</v>
      </c>
      <c r="I30" s="46">
        <f>VLOOKUP($B30,annexe_01!$A:$J,6,FALSE)</f>
        <v>0</v>
      </c>
    </row>
    <row r="31" spans="1:9" hidden="1" x14ac:dyDescent="0.25">
      <c r="A31" s="25">
        <v>5</v>
      </c>
      <c r="B31" s="48">
        <f>Donnee_interpretation!C152</f>
        <v>0</v>
      </c>
      <c r="D31" s="34">
        <v>5</v>
      </c>
      <c r="E31" s="66" t="s">
        <v>774</v>
      </c>
      <c r="F31" s="51">
        <f>ABS(Donnee_interpretation!D152)</f>
        <v>0</v>
      </c>
      <c r="G31" s="35"/>
      <c r="H31" s="41">
        <f>VLOOKUP($B31,annexe_01!$A:$J,10,FALSE)</f>
        <v>0</v>
      </c>
      <c r="I31" s="45">
        <f>VLOOKUP($B31,annexe_01!$A:$J,6,FALSE)</f>
        <v>0</v>
      </c>
    </row>
    <row r="32" spans="1:9" ht="15.75" hidden="1" x14ac:dyDescent="0.25">
      <c r="A32" s="25">
        <v>6</v>
      </c>
      <c r="B32" s="48">
        <f>Donnee_interpretation!C153</f>
        <v>0</v>
      </c>
      <c r="D32" s="36">
        <v>6</v>
      </c>
      <c r="E32" s="67" t="s">
        <v>774</v>
      </c>
      <c r="F32" s="50">
        <f>ABS(Donnee_interpretation!D153)</f>
        <v>0</v>
      </c>
      <c r="G32" s="40"/>
      <c r="H32" s="41">
        <f>VLOOKUP($B32,annexe_01!$A:$J,10,FALSE)</f>
        <v>0</v>
      </c>
      <c r="I32" s="46">
        <f>VLOOKUP($B32,annexe_01!$A:$J,6,FALSE)</f>
        <v>0</v>
      </c>
    </row>
    <row r="33" spans="1:9" hidden="1" x14ac:dyDescent="0.25">
      <c r="A33" s="25">
        <v>7</v>
      </c>
      <c r="B33" s="48">
        <f>Donnee_interpretation!C154</f>
        <v>0</v>
      </c>
      <c r="D33" s="34">
        <v>7</v>
      </c>
      <c r="E33" s="66" t="s">
        <v>774</v>
      </c>
      <c r="F33" s="51">
        <f>ABS(Donnee_interpretation!D154)</f>
        <v>0</v>
      </c>
      <c r="G33" s="35"/>
      <c r="H33" s="41">
        <f>VLOOKUP($B33,annexe_01!$A:$J,10,FALSE)</f>
        <v>0</v>
      </c>
      <c r="I33" s="45">
        <f>VLOOKUP($B33,annexe_01!$A:$J,6,FALSE)</f>
        <v>0</v>
      </c>
    </row>
    <row r="34" spans="1:9" hidden="1" x14ac:dyDescent="0.25">
      <c r="A34" s="25">
        <v>8</v>
      </c>
      <c r="B34" s="48">
        <f>Donnee_interpretation!C155</f>
        <v>0</v>
      </c>
      <c r="D34" s="36">
        <v>8</v>
      </c>
      <c r="E34" s="67" t="s">
        <v>774</v>
      </c>
      <c r="F34" s="52">
        <f>ABS(Donnee_interpretation!D155)</f>
        <v>0</v>
      </c>
      <c r="G34" s="37"/>
      <c r="H34" s="41">
        <f>VLOOKUP($B34,annexe_01!$A:$J,10,FALSE)</f>
        <v>0</v>
      </c>
      <c r="I34" s="46">
        <f>VLOOKUP($B34,annexe_01!$A:$J,6,FALSE)</f>
        <v>0</v>
      </c>
    </row>
    <row r="35" spans="1:9" hidden="1" x14ac:dyDescent="0.25">
      <c r="A35" s="25">
        <v>9</v>
      </c>
      <c r="B35" s="48">
        <f>Donnee_interpretation!C156</f>
        <v>0</v>
      </c>
      <c r="D35" s="34">
        <v>9</v>
      </c>
      <c r="E35" s="66" t="s">
        <v>774</v>
      </c>
      <c r="F35" s="51">
        <f>ABS(Donnee_interpretation!D156)</f>
        <v>0</v>
      </c>
      <c r="G35" s="35"/>
      <c r="H35" s="41">
        <f>VLOOKUP($B35,annexe_01!$A:$J,10,FALSE)</f>
        <v>0</v>
      </c>
      <c r="I35" s="45">
        <f>VLOOKUP($B35,annexe_01!$A:$J,6,FALSE)</f>
        <v>0</v>
      </c>
    </row>
    <row r="36" spans="1:9" hidden="1" x14ac:dyDescent="0.25">
      <c r="A36" s="25">
        <v>10</v>
      </c>
      <c r="B36" s="48">
        <f>Donnee_interpretation!C157</f>
        <v>0</v>
      </c>
      <c r="D36" s="36">
        <v>10</v>
      </c>
      <c r="E36" s="67" t="s">
        <v>774</v>
      </c>
      <c r="F36" s="52">
        <f>ABS(Donnee_interpretation!D157)</f>
        <v>0</v>
      </c>
      <c r="G36" s="37"/>
      <c r="H36" s="41">
        <f>VLOOKUP($B36,annexe_01!$A:$J,10,FALSE)</f>
        <v>0</v>
      </c>
      <c r="I36" s="46">
        <f>VLOOKUP($B36,annexe_01!$A:$J,6,FALSE)</f>
        <v>0</v>
      </c>
    </row>
    <row r="37" spans="1:9" x14ac:dyDescent="0.25">
      <c r="A37" s="25" t="str">
        <f>A26</f>
        <v>A</v>
      </c>
      <c r="B37" s="48" t="str">
        <f>Donnee_interpretation!C158</f>
        <v>Deux</v>
      </c>
      <c r="D37" s="33">
        <f>D26</f>
        <v>1</v>
      </c>
      <c r="E37" s="71" t="s">
        <v>759</v>
      </c>
      <c r="F37" s="28" t="s">
        <v>328</v>
      </c>
      <c r="G37" s="28" t="s">
        <v>342</v>
      </c>
      <c r="H37" s="28" t="s">
        <v>331</v>
      </c>
      <c r="I37" s="47" t="s">
        <v>329</v>
      </c>
    </row>
    <row r="38" spans="1:9" ht="16.5" customHeight="1" x14ac:dyDescent="0.25">
      <c r="A38" s="25">
        <f t="shared" ref="A38:A101" si="0">A27</f>
        <v>1</v>
      </c>
      <c r="B38" s="48">
        <f>Donnee_interpretation!C159</f>
        <v>120</v>
      </c>
      <c r="D38" s="34">
        <f t="shared" ref="D38:D101" si="1">D27</f>
        <v>1</v>
      </c>
      <c r="E38" s="66" t="s">
        <v>759</v>
      </c>
      <c r="F38" s="51">
        <f>ABS(Donnee_interpretation!D159)</f>
        <v>20</v>
      </c>
      <c r="G38" s="35"/>
      <c r="H38" s="41">
        <f>VLOOKUP($B38,annexe_01!$A:$J,10,FALSE)</f>
        <v>2</v>
      </c>
      <c r="I38" s="45" t="str">
        <f>VLOOKUP($B38,annexe_01!$A:$J,7,FALSE)</f>
        <v>envie de fuir / liens toxiques avec la famille ou le travail</v>
      </c>
    </row>
    <row r="39" spans="1:9" x14ac:dyDescent="0.25">
      <c r="A39" s="25">
        <f t="shared" si="0"/>
        <v>2</v>
      </c>
      <c r="B39" s="48">
        <f>Donnee_interpretation!C160</f>
        <v>240</v>
      </c>
      <c r="D39" s="36">
        <f t="shared" si="1"/>
        <v>2</v>
      </c>
      <c r="E39" s="67" t="s">
        <v>759</v>
      </c>
      <c r="F39" s="52">
        <f>ABS(Donnee_interpretation!D160)</f>
        <v>18</v>
      </c>
      <c r="G39" s="37"/>
      <c r="H39" s="41">
        <f>VLOOKUP($B39,annexe_01!$A:$J,10,FALSE)</f>
        <v>6</v>
      </c>
      <c r="I39" s="46" t="str">
        <f>VLOOKUP($B39,annexe_01!$A:$J,7,FALSE)</f>
        <v>difficulté à concrétiser / projets en stagnation / enthousiasme excessif / devoir séduire</v>
      </c>
    </row>
    <row r="40" spans="1:9" x14ac:dyDescent="0.25">
      <c r="A40" s="25">
        <f t="shared" si="0"/>
        <v>3</v>
      </c>
      <c r="B40" s="48">
        <f>Donnee_interpretation!C161</f>
        <v>230</v>
      </c>
      <c r="D40" s="34">
        <f t="shared" si="1"/>
        <v>3</v>
      </c>
      <c r="E40" s="66" t="s">
        <v>759</v>
      </c>
      <c r="F40" s="51">
        <f>ABS(Donnee_interpretation!D161)</f>
        <v>18</v>
      </c>
      <c r="G40" s="35"/>
      <c r="H40" s="41">
        <f>VLOOKUP($B40,annexe_01!$A:$J,10,FALSE)</f>
        <v>5</v>
      </c>
      <c r="I40" s="45" t="str">
        <f>VLOOKUP($B40,annexe_01!$A:$J,7,FALSE)</f>
        <v>contrariété / frustrations / se sentir en danger / plein de peurs</v>
      </c>
    </row>
    <row r="41" spans="1:9" hidden="1" x14ac:dyDescent="0.25">
      <c r="A41" s="25">
        <f t="shared" si="0"/>
        <v>4</v>
      </c>
      <c r="B41" s="48">
        <f>Donnee_interpretation!C162</f>
        <v>220</v>
      </c>
      <c r="D41" s="36">
        <f t="shared" si="1"/>
        <v>4</v>
      </c>
      <c r="E41" s="67" t="s">
        <v>759</v>
      </c>
      <c r="F41" s="52">
        <f>ABS(Donnee_interpretation!D162)</f>
        <v>18</v>
      </c>
      <c r="G41" s="37"/>
      <c r="H41" s="41">
        <f>VLOOKUP($B41,annexe_01!$A:$J,10,FALSE)</f>
        <v>5</v>
      </c>
      <c r="I41" s="46" t="str">
        <f>VLOOKUP($B41,annexe_01!$A:$J,7,FALSE)</f>
        <v>devoir aller de l'avant / envie de concrétiser</v>
      </c>
    </row>
    <row r="42" spans="1:9" hidden="1" x14ac:dyDescent="0.25">
      <c r="A42" s="25">
        <f t="shared" si="0"/>
        <v>5</v>
      </c>
      <c r="B42" s="48">
        <f>Donnee_interpretation!C163</f>
        <v>440</v>
      </c>
      <c r="D42" s="34">
        <f t="shared" si="1"/>
        <v>5</v>
      </c>
      <c r="E42" s="66" t="s">
        <v>759</v>
      </c>
      <c r="F42" s="51">
        <f>ABS(Donnee_interpretation!D163)</f>
        <v>6</v>
      </c>
      <c r="G42" s="35"/>
      <c r="H42" s="41">
        <f>VLOOKUP($B42,annexe_01!$A:$J,10,FALSE)</f>
        <v>7</v>
      </c>
      <c r="I42" s="45" t="str">
        <f>VLOOKUP($B42,annexe_01!$A:$J,7,FALSE)</f>
        <v>émotions contenues / parfois exprimées avec violence : rage / rancune / colère</v>
      </c>
    </row>
    <row r="43" spans="1:9" ht="15.75" hidden="1" x14ac:dyDescent="0.25">
      <c r="A43" s="25">
        <f t="shared" si="0"/>
        <v>6</v>
      </c>
      <c r="B43" s="48">
        <f>Donnee_interpretation!C164</f>
        <v>430</v>
      </c>
      <c r="D43" s="36">
        <f t="shared" si="1"/>
        <v>6</v>
      </c>
      <c r="E43" s="67" t="s">
        <v>759</v>
      </c>
      <c r="F43" s="50">
        <f>ABS(Donnee_interpretation!D164)</f>
        <v>6</v>
      </c>
      <c r="G43" s="40"/>
      <c r="H43" s="41">
        <f>VLOOKUP($B43,annexe_01!$A:$J,10,FALSE)</f>
        <v>7</v>
      </c>
      <c r="I43" s="46" t="str">
        <f>VLOOKUP($B43,annexe_01!$A:$J,7,FALSE)</f>
        <v>se battre pour être respecté</v>
      </c>
    </row>
    <row r="44" spans="1:9" hidden="1" x14ac:dyDescent="0.25">
      <c r="A44" s="25">
        <f t="shared" si="0"/>
        <v>7</v>
      </c>
      <c r="B44" s="48">
        <f>Donnee_interpretation!C165</f>
        <v>90</v>
      </c>
      <c r="D44" s="34">
        <f t="shared" si="1"/>
        <v>7</v>
      </c>
      <c r="E44" s="66" t="s">
        <v>759</v>
      </c>
      <c r="F44" s="51">
        <f>ABS(Donnee_interpretation!D165)</f>
        <v>3</v>
      </c>
      <c r="G44" s="35"/>
      <c r="H44" s="41">
        <f>VLOOKUP($B44,annexe_01!$A:$J,10,FALSE)</f>
        <v>1</v>
      </c>
      <c r="I44" s="45" t="str">
        <f>VLOOKUP($B44,annexe_01!$A:$J,7,FALSE)</f>
        <v>devoir faire un choix / devoir soutenir les autres ou assurer son propre soutien</v>
      </c>
    </row>
    <row r="45" spans="1:9" hidden="1" x14ac:dyDescent="0.25">
      <c r="A45" s="25">
        <f t="shared" si="0"/>
        <v>8</v>
      </c>
      <c r="B45" s="48">
        <f>Donnee_interpretation!C166</f>
        <v>40</v>
      </c>
      <c r="D45" s="36">
        <f t="shared" si="1"/>
        <v>8</v>
      </c>
      <c r="E45" s="67" t="s">
        <v>759</v>
      </c>
      <c r="F45" s="52">
        <f>ABS(Donnee_interpretation!D166)</f>
        <v>2</v>
      </c>
      <c r="G45" s="37"/>
      <c r="H45" s="41">
        <f>VLOOKUP($B45,annexe_01!$A:$J,10,FALSE)</f>
        <v>1</v>
      </c>
      <c r="I45" s="46" t="str">
        <f>VLOOKUP($B45,annexe_01!$A:$J,7,FALSE)</f>
        <v>activation de l’instinct de survie / lutte pour vivre</v>
      </c>
    </row>
    <row r="46" spans="1:9" hidden="1" x14ac:dyDescent="0.25">
      <c r="A46" s="25">
        <f t="shared" si="0"/>
        <v>9</v>
      </c>
      <c r="B46" s="48">
        <f>Donnee_interpretation!C167</f>
        <v>30</v>
      </c>
      <c r="D46" s="34">
        <f t="shared" si="1"/>
        <v>9</v>
      </c>
      <c r="E46" s="66" t="s">
        <v>759</v>
      </c>
      <c r="F46" s="51">
        <f>ABS(Donnee_interpretation!D167)</f>
        <v>2</v>
      </c>
      <c r="G46" s="35"/>
      <c r="H46" s="41">
        <f>VLOOKUP($B46,annexe_01!$A:$J,10,FALSE)</f>
        <v>1</v>
      </c>
      <c r="I46" s="45" t="str">
        <f>VLOOKUP($B46,annexe_01!$A:$J,7,FALSE)</f>
        <v>être en permanence aux aguets / sous tension</v>
      </c>
    </row>
    <row r="47" spans="1:9" hidden="1" x14ac:dyDescent="0.25">
      <c r="A47" s="25">
        <f t="shared" si="0"/>
        <v>10</v>
      </c>
      <c r="B47" s="48">
        <f>Donnee_interpretation!C168</f>
        <v>110</v>
      </c>
      <c r="D47" s="36">
        <f t="shared" si="1"/>
        <v>10</v>
      </c>
      <c r="E47" s="67" t="s">
        <v>759</v>
      </c>
      <c r="F47" s="52">
        <f>ABS(Donnee_interpretation!D168)</f>
        <v>1</v>
      </c>
      <c r="G47" s="37"/>
      <c r="H47" s="41">
        <f>VLOOKUP($B47,annexe_01!$A:$J,10,FALSE)</f>
        <v>2</v>
      </c>
      <c r="I47" s="46" t="str">
        <f>VLOOKUP($B47,annexe_01!$A:$J,7,FALSE)</f>
        <v>générer des tensions vis à vis des autres</v>
      </c>
    </row>
    <row r="48" spans="1:9" x14ac:dyDescent="0.25">
      <c r="A48" s="25" t="str">
        <f t="shared" si="0"/>
        <v>A</v>
      </c>
      <c r="B48" s="48" t="str">
        <f>Donnee_interpretation!C169</f>
        <v>Deux</v>
      </c>
      <c r="D48" s="33">
        <f t="shared" si="1"/>
        <v>1</v>
      </c>
      <c r="E48" s="71" t="s">
        <v>760</v>
      </c>
      <c r="F48" s="49" t="s">
        <v>328</v>
      </c>
      <c r="G48" s="28" t="s">
        <v>342</v>
      </c>
      <c r="H48" s="28" t="s">
        <v>331</v>
      </c>
      <c r="I48" s="47" t="s">
        <v>329</v>
      </c>
    </row>
    <row r="49" spans="1:9" ht="14.25" customHeight="1" x14ac:dyDescent="0.25">
      <c r="A49" s="25">
        <f t="shared" si="0"/>
        <v>1</v>
      </c>
      <c r="B49" s="48">
        <f>Donnee_interpretation!C170</f>
        <v>120</v>
      </c>
      <c r="D49" s="34">
        <f t="shared" si="1"/>
        <v>1</v>
      </c>
      <c r="E49" s="66" t="s">
        <v>760</v>
      </c>
      <c r="F49" s="51">
        <f>ABS(Donnee_interpretation!D170)</f>
        <v>20</v>
      </c>
      <c r="G49" s="35"/>
      <c r="H49" s="41">
        <f>VLOOKUP($B49,annexe_01!$A:$J,10,FALSE)</f>
        <v>2</v>
      </c>
      <c r="I49" s="45" t="str">
        <f>VLOOKUP($B49,annexe_01!$A:$J,7,FALSE)</f>
        <v>envie de fuir / liens toxiques avec la famille ou le travail</v>
      </c>
    </row>
    <row r="50" spans="1:9" x14ac:dyDescent="0.25">
      <c r="A50" s="25">
        <f t="shared" si="0"/>
        <v>2</v>
      </c>
      <c r="B50" s="48">
        <f>Donnee_interpretation!C171</f>
        <v>220</v>
      </c>
      <c r="D50" s="36">
        <f t="shared" si="1"/>
        <v>2</v>
      </c>
      <c r="E50" s="67" t="s">
        <v>760</v>
      </c>
      <c r="F50" s="52">
        <f>ABS(Donnee_interpretation!D171)</f>
        <v>18</v>
      </c>
      <c r="G50" s="37"/>
      <c r="H50" s="41">
        <f>VLOOKUP($B50,annexe_01!$A:$J,10,FALSE)</f>
        <v>5</v>
      </c>
      <c r="I50" s="46" t="str">
        <f>VLOOKUP($B50,annexe_01!$A:$J,7,FALSE)</f>
        <v>devoir aller de l'avant / envie de concrétiser</v>
      </c>
    </row>
    <row r="51" spans="1:9" x14ac:dyDescent="0.25">
      <c r="A51" s="25">
        <f t="shared" si="0"/>
        <v>3</v>
      </c>
      <c r="B51" s="48">
        <f>Donnee_interpretation!C172</f>
        <v>230</v>
      </c>
      <c r="D51" s="34">
        <f t="shared" si="1"/>
        <v>3</v>
      </c>
      <c r="E51" s="66" t="s">
        <v>760</v>
      </c>
      <c r="F51" s="51">
        <f>ABS(Donnee_interpretation!D172)</f>
        <v>18</v>
      </c>
      <c r="G51" s="35"/>
      <c r="H51" s="41">
        <f>VLOOKUP($B51,annexe_01!$A:$J,10,FALSE)</f>
        <v>5</v>
      </c>
      <c r="I51" s="45" t="str">
        <f>VLOOKUP($B51,annexe_01!$A:$J,7,FALSE)</f>
        <v>contrariété / frustrations / se sentir en danger / plein de peurs</v>
      </c>
    </row>
    <row r="52" spans="1:9" hidden="1" x14ac:dyDescent="0.25">
      <c r="A52" s="25">
        <f t="shared" si="0"/>
        <v>4</v>
      </c>
      <c r="B52" s="48">
        <f>Donnee_interpretation!C173</f>
        <v>240</v>
      </c>
      <c r="D52" s="36">
        <f t="shared" si="1"/>
        <v>4</v>
      </c>
      <c r="E52" s="67" t="s">
        <v>760</v>
      </c>
      <c r="F52" s="52">
        <f>ABS(Donnee_interpretation!D173)</f>
        <v>18</v>
      </c>
      <c r="G52" s="37"/>
      <c r="H52" s="41">
        <f>VLOOKUP($B52,annexe_01!$A:$J,10,FALSE)</f>
        <v>6</v>
      </c>
      <c r="I52" s="46" t="str">
        <f>VLOOKUP($B52,annexe_01!$A:$J,7,FALSE)</f>
        <v>difficulté à concrétiser / projets en stagnation / enthousiasme excessif / devoir séduire</v>
      </c>
    </row>
    <row r="53" spans="1:9" hidden="1" x14ac:dyDescent="0.25">
      <c r="A53" s="25">
        <f t="shared" si="0"/>
        <v>5</v>
      </c>
      <c r="B53" s="48">
        <f>Donnee_interpretation!C174</f>
        <v>430</v>
      </c>
      <c r="D53" s="34">
        <f t="shared" si="1"/>
        <v>5</v>
      </c>
      <c r="E53" s="66" t="s">
        <v>760</v>
      </c>
      <c r="F53" s="51">
        <f>ABS(Donnee_interpretation!D174)</f>
        <v>6</v>
      </c>
      <c r="G53" s="35"/>
      <c r="H53" s="41">
        <f>VLOOKUP($B53,annexe_01!$A:$J,10,FALSE)</f>
        <v>7</v>
      </c>
      <c r="I53" s="45" t="str">
        <f>VLOOKUP($B53,annexe_01!$A:$J,7,FALSE)</f>
        <v>se battre pour être respecté</v>
      </c>
    </row>
    <row r="54" spans="1:9" ht="15.75" hidden="1" x14ac:dyDescent="0.25">
      <c r="A54" s="25">
        <f t="shared" si="0"/>
        <v>6</v>
      </c>
      <c r="B54" s="48">
        <f>Donnee_interpretation!C175</f>
        <v>440</v>
      </c>
      <c r="D54" s="36">
        <f t="shared" si="1"/>
        <v>6</v>
      </c>
      <c r="E54" s="67" t="s">
        <v>760</v>
      </c>
      <c r="F54" s="50">
        <f>ABS(Donnee_interpretation!D175)</f>
        <v>6</v>
      </c>
      <c r="G54" s="40"/>
      <c r="H54" s="41">
        <f>VLOOKUP($B54,annexe_01!$A:$J,10,FALSE)</f>
        <v>7</v>
      </c>
      <c r="I54" s="46" t="str">
        <f>VLOOKUP($B54,annexe_01!$A:$J,7,FALSE)</f>
        <v>émotions contenues / parfois exprimées avec violence : rage / rancune / colère</v>
      </c>
    </row>
    <row r="55" spans="1:9" hidden="1" x14ac:dyDescent="0.25">
      <c r="A55" s="25">
        <f t="shared" si="0"/>
        <v>7</v>
      </c>
      <c r="B55" s="48">
        <f>Donnee_interpretation!C176</f>
        <v>0</v>
      </c>
      <c r="D55" s="34">
        <f t="shared" si="1"/>
        <v>7</v>
      </c>
      <c r="E55" s="66" t="s">
        <v>760</v>
      </c>
      <c r="F55" s="51">
        <f>ABS(Donnee_interpretation!D176)</f>
        <v>0</v>
      </c>
      <c r="G55" s="35"/>
      <c r="H55" s="41">
        <f>VLOOKUP($B55,annexe_01!$A:$J,10,FALSE)</f>
        <v>0</v>
      </c>
      <c r="I55" s="45">
        <f>VLOOKUP($B55,annexe_01!$A:$J,7,FALSE)</f>
        <v>0</v>
      </c>
    </row>
    <row r="56" spans="1:9" hidden="1" x14ac:dyDescent="0.25">
      <c r="A56" s="25">
        <f t="shared" si="0"/>
        <v>8</v>
      </c>
      <c r="B56" s="48">
        <f>Donnee_interpretation!C177</f>
        <v>0</v>
      </c>
      <c r="D56" s="36">
        <f t="shared" si="1"/>
        <v>8</v>
      </c>
      <c r="E56" s="67" t="s">
        <v>760</v>
      </c>
      <c r="F56" s="52">
        <f>ABS(Donnee_interpretation!D177)</f>
        <v>0</v>
      </c>
      <c r="G56" s="37"/>
      <c r="H56" s="41">
        <f>VLOOKUP($B56,annexe_01!$A:$J,10,FALSE)</f>
        <v>0</v>
      </c>
      <c r="I56" s="46">
        <f>VLOOKUP($B56,annexe_01!$A:$J,7,FALSE)</f>
        <v>0</v>
      </c>
    </row>
    <row r="57" spans="1:9" hidden="1" x14ac:dyDescent="0.25">
      <c r="A57" s="25">
        <f t="shared" si="0"/>
        <v>9</v>
      </c>
      <c r="B57" s="48">
        <f>Donnee_interpretation!C178</f>
        <v>0</v>
      </c>
      <c r="D57" s="34">
        <f t="shared" si="1"/>
        <v>9</v>
      </c>
      <c r="E57" s="66" t="s">
        <v>760</v>
      </c>
      <c r="F57" s="51">
        <f>ABS(Donnee_interpretation!D178)</f>
        <v>0</v>
      </c>
      <c r="G57" s="35"/>
      <c r="H57" s="41">
        <f>VLOOKUP($B57,annexe_01!$A:$J,10,FALSE)</f>
        <v>0</v>
      </c>
      <c r="I57" s="45">
        <f>VLOOKUP($B57,annexe_01!$A:$J,7,FALSE)</f>
        <v>0</v>
      </c>
    </row>
    <row r="58" spans="1:9" hidden="1" x14ac:dyDescent="0.25">
      <c r="A58" s="25">
        <f t="shared" si="0"/>
        <v>10</v>
      </c>
      <c r="B58" s="48">
        <f>Donnee_interpretation!C179</f>
        <v>0</v>
      </c>
      <c r="D58" s="36">
        <f t="shared" si="1"/>
        <v>10</v>
      </c>
      <c r="E58" s="67" t="s">
        <v>760</v>
      </c>
      <c r="F58" s="52">
        <f>ABS(Donnee_interpretation!D179)</f>
        <v>0</v>
      </c>
      <c r="G58" s="37"/>
      <c r="H58" s="41">
        <f>VLOOKUP($B58,annexe_01!$A:$J,10,FALSE)</f>
        <v>0</v>
      </c>
      <c r="I58" s="46">
        <f>VLOOKUP($B58,annexe_01!$A:$J,7,FALSE)</f>
        <v>0</v>
      </c>
    </row>
    <row r="59" spans="1:9" x14ac:dyDescent="0.25">
      <c r="A59" s="25" t="str">
        <f t="shared" si="0"/>
        <v>A</v>
      </c>
      <c r="B59" s="48" t="str">
        <f>Donnee_interpretation!C180</f>
        <v>Deux</v>
      </c>
      <c r="D59" s="33">
        <f t="shared" si="1"/>
        <v>1</v>
      </c>
      <c r="E59" s="71" t="s">
        <v>761</v>
      </c>
      <c r="F59" s="49" t="s">
        <v>328</v>
      </c>
      <c r="G59" s="28" t="s">
        <v>342</v>
      </c>
      <c r="H59" s="28" t="s">
        <v>331</v>
      </c>
      <c r="I59" s="47" t="s">
        <v>329</v>
      </c>
    </row>
    <row r="60" spans="1:9" x14ac:dyDescent="0.25">
      <c r="A60" s="25">
        <f t="shared" si="0"/>
        <v>1</v>
      </c>
      <c r="B60" s="48">
        <f>Donnee_interpretation!C181</f>
        <v>0</v>
      </c>
      <c r="D60" s="34">
        <f t="shared" si="1"/>
        <v>1</v>
      </c>
      <c r="E60" s="66" t="s">
        <v>761</v>
      </c>
      <c r="F60" s="51">
        <f>ABS(Donnee_interpretation!D181)</f>
        <v>0</v>
      </c>
      <c r="G60" s="35"/>
      <c r="H60" s="41">
        <f>VLOOKUP($B60,annexe_01!$A:$J,10,FALSE)</f>
        <v>0</v>
      </c>
      <c r="I60" s="45">
        <f>VLOOKUP($B60,annexe_01!$A:$J,5,FALSE)</f>
        <v>0</v>
      </c>
    </row>
    <row r="61" spans="1:9" x14ac:dyDescent="0.25">
      <c r="A61" s="25">
        <f t="shared" si="0"/>
        <v>2</v>
      </c>
      <c r="B61" s="48">
        <f>Donnee_interpretation!C182</f>
        <v>0</v>
      </c>
      <c r="D61" s="36">
        <f t="shared" si="1"/>
        <v>2</v>
      </c>
      <c r="E61" s="67" t="s">
        <v>761</v>
      </c>
      <c r="F61" s="52">
        <f>ABS(Donnee_interpretation!D182)</f>
        <v>0</v>
      </c>
      <c r="G61" s="37"/>
      <c r="H61" s="41">
        <f>VLOOKUP($B61,annexe_01!$A:$J,10,FALSE)</f>
        <v>0</v>
      </c>
      <c r="I61" s="46">
        <f>VLOOKUP($B61,annexe_01!$A:$J,5,FALSE)</f>
        <v>0</v>
      </c>
    </row>
    <row r="62" spans="1:9" x14ac:dyDescent="0.25">
      <c r="A62" s="25">
        <f t="shared" si="0"/>
        <v>3</v>
      </c>
      <c r="B62" s="48">
        <f>Donnee_interpretation!C183</f>
        <v>0</v>
      </c>
      <c r="D62" s="34">
        <f t="shared" si="1"/>
        <v>3</v>
      </c>
      <c r="E62" s="66" t="s">
        <v>761</v>
      </c>
      <c r="F62" s="51">
        <f>ABS(Donnee_interpretation!D183)</f>
        <v>0</v>
      </c>
      <c r="G62" s="35"/>
      <c r="H62" s="41">
        <f>VLOOKUP($B62,annexe_01!$A:$J,10,FALSE)</f>
        <v>0</v>
      </c>
      <c r="I62" s="45">
        <f>VLOOKUP($B62,annexe_01!$A:$J,5,FALSE)</f>
        <v>0</v>
      </c>
    </row>
    <row r="63" spans="1:9" hidden="1" x14ac:dyDescent="0.25">
      <c r="A63" s="25">
        <f t="shared" si="0"/>
        <v>4</v>
      </c>
      <c r="B63" s="48">
        <f>Donnee_interpretation!C184</f>
        <v>0</v>
      </c>
      <c r="D63" s="36">
        <f t="shared" si="1"/>
        <v>4</v>
      </c>
      <c r="E63" s="67" t="s">
        <v>761</v>
      </c>
      <c r="F63" s="52">
        <f>ABS(Donnee_interpretation!D184)</f>
        <v>0</v>
      </c>
      <c r="G63" s="37"/>
      <c r="H63" s="41">
        <f>VLOOKUP($B63,annexe_01!$A:$J,10,FALSE)</f>
        <v>0</v>
      </c>
      <c r="I63" s="46">
        <f>VLOOKUP($B63,annexe_01!$A:$J,5,FALSE)</f>
        <v>0</v>
      </c>
    </row>
    <row r="64" spans="1:9" hidden="1" x14ac:dyDescent="0.25">
      <c r="A64" s="25">
        <f t="shared" si="0"/>
        <v>5</v>
      </c>
      <c r="B64" s="48">
        <f>Donnee_interpretation!C185</f>
        <v>0</v>
      </c>
      <c r="D64" s="34">
        <f t="shared" si="1"/>
        <v>5</v>
      </c>
      <c r="E64" s="66" t="s">
        <v>761</v>
      </c>
      <c r="F64" s="51">
        <f>ABS(Donnee_interpretation!D185)</f>
        <v>0</v>
      </c>
      <c r="G64" s="35"/>
      <c r="H64" s="41">
        <f>VLOOKUP($B64,annexe_01!$A:$J,10,FALSE)</f>
        <v>0</v>
      </c>
      <c r="I64" s="45">
        <f>VLOOKUP($B64,annexe_01!$A:$J,5,FALSE)</f>
        <v>0</v>
      </c>
    </row>
    <row r="65" spans="1:9" ht="15.75" hidden="1" x14ac:dyDescent="0.25">
      <c r="A65" s="25">
        <f t="shared" si="0"/>
        <v>6</v>
      </c>
      <c r="B65" s="48">
        <f>Donnee_interpretation!C186</f>
        <v>0</v>
      </c>
      <c r="D65" s="36">
        <f t="shared" si="1"/>
        <v>6</v>
      </c>
      <c r="E65" s="67" t="s">
        <v>761</v>
      </c>
      <c r="F65" s="50">
        <f>ABS(Donnee_interpretation!D186)</f>
        <v>0</v>
      </c>
      <c r="G65" s="40"/>
      <c r="H65" s="41">
        <f>VLOOKUP($B65,annexe_01!$A:$J,10,FALSE)</f>
        <v>0</v>
      </c>
      <c r="I65" s="46">
        <f>VLOOKUP($B65,annexe_01!$A:$J,5,FALSE)</f>
        <v>0</v>
      </c>
    </row>
    <row r="66" spans="1:9" hidden="1" x14ac:dyDescent="0.25">
      <c r="A66" s="25">
        <f t="shared" si="0"/>
        <v>7</v>
      </c>
      <c r="B66" s="48">
        <f>Donnee_interpretation!C187</f>
        <v>0</v>
      </c>
      <c r="D66" s="34">
        <f t="shared" si="1"/>
        <v>7</v>
      </c>
      <c r="E66" s="66" t="s">
        <v>761</v>
      </c>
      <c r="F66" s="51">
        <f>ABS(Donnee_interpretation!D187)</f>
        <v>0</v>
      </c>
      <c r="G66" s="35"/>
      <c r="H66" s="41">
        <f>VLOOKUP($B66,annexe_01!$A:$J,10,FALSE)</f>
        <v>0</v>
      </c>
      <c r="I66" s="45">
        <f>VLOOKUP($B66,annexe_01!$A:$J,5,FALSE)</f>
        <v>0</v>
      </c>
    </row>
    <row r="67" spans="1:9" hidden="1" x14ac:dyDescent="0.25">
      <c r="A67" s="25">
        <f t="shared" si="0"/>
        <v>8</v>
      </c>
      <c r="B67" s="48">
        <f>Donnee_interpretation!C188</f>
        <v>0</v>
      </c>
      <c r="D67" s="36">
        <f t="shared" si="1"/>
        <v>8</v>
      </c>
      <c r="E67" s="67" t="s">
        <v>761</v>
      </c>
      <c r="F67" s="52">
        <f>ABS(Donnee_interpretation!D188)</f>
        <v>0</v>
      </c>
      <c r="G67" s="37"/>
      <c r="H67" s="41">
        <f>VLOOKUP($B67,annexe_01!$A:$J,10,FALSE)</f>
        <v>0</v>
      </c>
      <c r="I67" s="46">
        <f>VLOOKUP($B67,annexe_01!$A:$J,5,FALSE)</f>
        <v>0</v>
      </c>
    </row>
    <row r="68" spans="1:9" hidden="1" x14ac:dyDescent="0.25">
      <c r="A68" s="25">
        <f t="shared" si="0"/>
        <v>9</v>
      </c>
      <c r="B68" s="48">
        <f>Donnee_interpretation!C189</f>
        <v>0</v>
      </c>
      <c r="D68" s="34">
        <f t="shared" si="1"/>
        <v>9</v>
      </c>
      <c r="E68" s="66" t="s">
        <v>761</v>
      </c>
      <c r="F68" s="51">
        <f>ABS(Donnee_interpretation!D189)</f>
        <v>0</v>
      </c>
      <c r="G68" s="35"/>
      <c r="H68" s="41">
        <f>VLOOKUP($B68,annexe_01!$A:$J,10,FALSE)</f>
        <v>0</v>
      </c>
      <c r="I68" s="45">
        <f>VLOOKUP($B68,annexe_01!$A:$J,5,FALSE)</f>
        <v>0</v>
      </c>
    </row>
    <row r="69" spans="1:9" hidden="1" x14ac:dyDescent="0.25">
      <c r="A69" s="25">
        <f t="shared" si="0"/>
        <v>10</v>
      </c>
      <c r="B69" s="48">
        <f>Donnee_interpretation!C190</f>
        <v>0</v>
      </c>
      <c r="D69" s="36">
        <f t="shared" si="1"/>
        <v>10</v>
      </c>
      <c r="E69" s="67" t="s">
        <v>761</v>
      </c>
      <c r="F69" s="52">
        <f>ABS(Donnee_interpretation!D190)</f>
        <v>0</v>
      </c>
      <c r="G69" s="37"/>
      <c r="H69" s="41">
        <f>VLOOKUP($B69,annexe_01!$A:$J,10,FALSE)</f>
        <v>0</v>
      </c>
      <c r="I69" s="46">
        <f>VLOOKUP($B69,annexe_01!$A:$J,5,FALSE)</f>
        <v>0</v>
      </c>
    </row>
    <row r="70" spans="1:9" x14ac:dyDescent="0.25">
      <c r="A70" s="25" t="str">
        <f t="shared" si="0"/>
        <v>A</v>
      </c>
      <c r="B70" s="48" t="str">
        <f>Donnee_interpretation!C191</f>
        <v>Deux</v>
      </c>
      <c r="D70" s="33">
        <f t="shared" si="1"/>
        <v>1</v>
      </c>
      <c r="E70" s="71" t="s">
        <v>762</v>
      </c>
      <c r="F70" s="49" t="s">
        <v>328</v>
      </c>
      <c r="G70" s="28" t="s">
        <v>342</v>
      </c>
      <c r="H70" s="28" t="s">
        <v>331</v>
      </c>
      <c r="I70" s="47" t="s">
        <v>329</v>
      </c>
    </row>
    <row r="71" spans="1:9" x14ac:dyDescent="0.25">
      <c r="A71" s="25">
        <f t="shared" si="0"/>
        <v>1</v>
      </c>
      <c r="B71" s="48">
        <f>Donnee_interpretation!C192</f>
        <v>160</v>
      </c>
      <c r="D71" s="34">
        <f t="shared" si="1"/>
        <v>1</v>
      </c>
      <c r="E71" s="66" t="s">
        <v>762</v>
      </c>
      <c r="F71" s="51">
        <f>ABS(Donnee_interpretation!D192)</f>
        <v>20</v>
      </c>
      <c r="G71" s="35"/>
      <c r="H71" s="41">
        <f>VLOOKUP($B71,annexe_01!$A:$J,10,FALSE)</f>
        <v>3</v>
      </c>
      <c r="I71" s="45" t="str">
        <f>VLOOKUP($B71,annexe_01!$A:$J,4,FALSE)</f>
        <v xml:space="preserve">besoin d'aller de l'avant / d'être responsable </v>
      </c>
    </row>
    <row r="72" spans="1:9" x14ac:dyDescent="0.25">
      <c r="A72" s="25">
        <f t="shared" si="0"/>
        <v>2</v>
      </c>
      <c r="B72" s="48">
        <f>Donnee_interpretation!C193</f>
        <v>90</v>
      </c>
      <c r="D72" s="36">
        <f t="shared" si="1"/>
        <v>2</v>
      </c>
      <c r="E72" s="67" t="s">
        <v>762</v>
      </c>
      <c r="F72" s="52">
        <f>ABS(Donnee_interpretation!D193)</f>
        <v>16</v>
      </c>
      <c r="G72" s="37"/>
      <c r="H72" s="41">
        <f>VLOOKUP($B72,annexe_01!$A:$J,10,FALSE)</f>
        <v>1</v>
      </c>
      <c r="I72" s="46" t="str">
        <f>VLOOKUP($B72,annexe_01!$A:$J,4,FALSE)</f>
        <v xml:space="preserve">besoin de soutenir les autres ou d'être soutenu / besoin de choisir et de décider </v>
      </c>
    </row>
    <row r="73" spans="1:9" x14ac:dyDescent="0.25">
      <c r="A73" s="25">
        <f t="shared" si="0"/>
        <v>3</v>
      </c>
      <c r="B73" s="48">
        <f>Donnee_interpretation!C194</f>
        <v>120</v>
      </c>
      <c r="D73" s="34">
        <f t="shared" si="1"/>
        <v>3</v>
      </c>
      <c r="E73" s="66" t="s">
        <v>762</v>
      </c>
      <c r="F73" s="51">
        <f>ABS(Donnee_interpretation!D194)</f>
        <v>12</v>
      </c>
      <c r="G73" s="35"/>
      <c r="H73" s="41">
        <f>VLOOKUP($B73,annexe_01!$A:$J,10,FALSE)</f>
        <v>2</v>
      </c>
      <c r="I73" s="45" t="str">
        <f>VLOOKUP($B73,annexe_01!$A:$J,4,FALSE)</f>
        <v>besoin de régler le passé / de se mettre la pression pour la famille ou le travail</v>
      </c>
    </row>
    <row r="74" spans="1:9" hidden="1" x14ac:dyDescent="0.25">
      <c r="A74" s="25">
        <f t="shared" si="0"/>
        <v>4</v>
      </c>
      <c r="B74" s="48">
        <f>Donnee_interpretation!C195</f>
        <v>410</v>
      </c>
      <c r="D74" s="36">
        <f t="shared" si="1"/>
        <v>4</v>
      </c>
      <c r="E74" s="67" t="s">
        <v>762</v>
      </c>
      <c r="F74" s="52">
        <f>ABS(Donnee_interpretation!D195)</f>
        <v>11</v>
      </c>
      <c r="G74" s="37"/>
      <c r="H74" s="41">
        <f>VLOOKUP($B74,annexe_01!$A:$J,10,FALSE)</f>
        <v>7</v>
      </c>
      <c r="I74" s="46" t="str">
        <f>VLOOKUP($B74,annexe_01!$A:$J,4,FALSE)</f>
        <v xml:space="preserve">besoin de se libérer de son passé / besoin d'avancer dans la vie </v>
      </c>
    </row>
    <row r="75" spans="1:9" hidden="1" x14ac:dyDescent="0.25">
      <c r="A75" s="25">
        <f t="shared" si="0"/>
        <v>5</v>
      </c>
      <c r="B75" s="48">
        <f>Donnee_interpretation!C196</f>
        <v>400</v>
      </c>
      <c r="D75" s="34">
        <f t="shared" si="1"/>
        <v>5</v>
      </c>
      <c r="E75" s="66" t="s">
        <v>762</v>
      </c>
      <c r="F75" s="51">
        <f>ABS(Donnee_interpretation!D196)</f>
        <v>10</v>
      </c>
      <c r="G75" s="35"/>
      <c r="H75" s="41">
        <f>VLOOKUP($B75,annexe_01!$A:$J,10,FALSE)</f>
        <v>7</v>
      </c>
      <c r="I75" s="45" t="str">
        <f>VLOOKUP($B75,annexe_01!$A:$J,4,FALSE)</f>
        <v xml:space="preserve">besoin d'être valorisé / besoin d'être différent / besoin de l'approbation du père </v>
      </c>
    </row>
    <row r="76" spans="1:9" ht="15.75" hidden="1" x14ac:dyDescent="0.25">
      <c r="A76" s="25">
        <f t="shared" si="0"/>
        <v>6</v>
      </c>
      <c r="B76" s="48">
        <f>Donnee_interpretation!C197</f>
        <v>370</v>
      </c>
      <c r="D76" s="36">
        <f t="shared" si="1"/>
        <v>6</v>
      </c>
      <c r="E76" s="67" t="s">
        <v>762</v>
      </c>
      <c r="F76" s="50">
        <f>ABS(Donnee_interpretation!D197)</f>
        <v>8</v>
      </c>
      <c r="G76" s="40"/>
      <c r="H76" s="41">
        <f>VLOOKUP($B76,annexe_01!$A:$J,10,FALSE)</f>
        <v>7</v>
      </c>
      <c r="I76" s="46" t="str">
        <f>VLOOKUP($B76,annexe_01!$A:$J,4,FALSE)</f>
        <v xml:space="preserve">besoin de trouver sa place / avoir (eu) une mère envahissante </v>
      </c>
    </row>
    <row r="77" spans="1:9" hidden="1" x14ac:dyDescent="0.25">
      <c r="A77" s="25">
        <f t="shared" si="0"/>
        <v>7</v>
      </c>
      <c r="B77" s="48">
        <f>Donnee_interpretation!C198</f>
        <v>360</v>
      </c>
      <c r="D77" s="34">
        <f t="shared" si="1"/>
        <v>7</v>
      </c>
      <c r="E77" s="66" t="s">
        <v>762</v>
      </c>
      <c r="F77" s="51">
        <f>ABS(Donnee_interpretation!D198)</f>
        <v>2</v>
      </c>
      <c r="G77" s="35"/>
      <c r="H77" s="41">
        <f>VLOOKUP($B77,annexe_01!$A:$J,10,FALSE)</f>
        <v>7</v>
      </c>
      <c r="I77" s="45" t="str">
        <f>VLOOKUP($B77,annexe_01!$A:$J,4,FALSE)</f>
        <v>besoin de digérer une situation / besoin de faire un choix / besoin d’avoir sa place</v>
      </c>
    </row>
    <row r="78" spans="1:9" hidden="1" x14ac:dyDescent="0.25">
      <c r="A78" s="25">
        <f t="shared" si="0"/>
        <v>8</v>
      </c>
      <c r="B78" s="48">
        <f>Donnee_interpretation!C199</f>
        <v>30</v>
      </c>
      <c r="D78" s="36">
        <f t="shared" si="1"/>
        <v>8</v>
      </c>
      <c r="E78" s="67" t="s">
        <v>762</v>
      </c>
      <c r="F78" s="52">
        <f>ABS(Donnee_interpretation!D199)</f>
        <v>2</v>
      </c>
      <c r="G78" s="37"/>
      <c r="H78" s="41">
        <f>VLOOKUP($B78,annexe_01!$A:$J,10,FALSE)</f>
        <v>1</v>
      </c>
      <c r="I78" s="46" t="str">
        <f>VLOOKUP($B78,annexe_01!$A:$J,4,FALSE)</f>
        <v>besoin de se préserver / instinct de conservation</v>
      </c>
    </row>
    <row r="79" spans="1:9" hidden="1" x14ac:dyDescent="0.25">
      <c r="A79" s="25">
        <f t="shared" si="0"/>
        <v>9</v>
      </c>
      <c r="B79" s="48">
        <f>Donnee_interpretation!C200</f>
        <v>110</v>
      </c>
      <c r="D79" s="34">
        <f t="shared" si="1"/>
        <v>9</v>
      </c>
      <c r="E79" s="66" t="s">
        <v>762</v>
      </c>
      <c r="F79" s="51">
        <f>ABS(Donnee_interpretation!D200)</f>
        <v>1</v>
      </c>
      <c r="G79" s="35"/>
      <c r="H79" s="41">
        <f>VLOOKUP($B79,annexe_01!$A:$J,10,FALSE)</f>
        <v>2</v>
      </c>
      <c r="I79" s="45" t="str">
        <f>VLOOKUP($B79,annexe_01!$A:$J,4,FALSE)</f>
        <v xml:space="preserve">besoin de soutien / besoin de se positionner </v>
      </c>
    </row>
    <row r="80" spans="1:9" hidden="1" x14ac:dyDescent="0.25">
      <c r="A80" s="25">
        <f t="shared" si="0"/>
        <v>10</v>
      </c>
      <c r="B80" s="48">
        <f>Donnee_interpretation!C201</f>
        <v>100</v>
      </c>
      <c r="D80" s="36">
        <f t="shared" si="1"/>
        <v>10</v>
      </c>
      <c r="E80" s="67" t="s">
        <v>762</v>
      </c>
      <c r="F80" s="52">
        <f>ABS(Donnee_interpretation!D201)</f>
        <v>1</v>
      </c>
      <c r="G80" s="37"/>
      <c r="H80" s="41">
        <f>VLOOKUP($B80,annexe_01!$A:$J,10,FALSE)</f>
        <v>2</v>
      </c>
      <c r="I80" s="46" t="str">
        <f>VLOOKUP($B80,annexe_01!$A:$J,4,FALSE)</f>
        <v xml:space="preserve">besoin de stabilité / de réalisations concrètes / capacité à supporter </v>
      </c>
    </row>
    <row r="81" spans="1:9" x14ac:dyDescent="0.25">
      <c r="A81" s="25" t="str">
        <f t="shared" si="0"/>
        <v>A</v>
      </c>
      <c r="B81" s="48" t="str">
        <f>Donnee_interpretation!C202</f>
        <v>Seul_Gauche</v>
      </c>
      <c r="D81" s="33">
        <f t="shared" si="1"/>
        <v>1</v>
      </c>
      <c r="E81" s="71" t="s">
        <v>763</v>
      </c>
      <c r="F81" s="49" t="s">
        <v>328</v>
      </c>
      <c r="G81" s="28" t="s">
        <v>342</v>
      </c>
      <c r="H81" s="28" t="s">
        <v>331</v>
      </c>
      <c r="I81" s="47" t="s">
        <v>329</v>
      </c>
    </row>
    <row r="82" spans="1:9" x14ac:dyDescent="0.25">
      <c r="A82" s="25">
        <f t="shared" si="0"/>
        <v>1</v>
      </c>
      <c r="B82" s="48">
        <f>Donnee_interpretation!C203</f>
        <v>450</v>
      </c>
      <c r="D82" s="34">
        <f t="shared" si="1"/>
        <v>1</v>
      </c>
      <c r="E82" s="66" t="s">
        <v>763</v>
      </c>
      <c r="F82" s="51">
        <f>ABS(Donnee_interpretation!D203)</f>
        <v>6</v>
      </c>
      <c r="G82" s="35"/>
      <c r="H82" s="41">
        <f>VLOOKUP($B82,annexe_01!$A:$J,10,FALSE)</f>
        <v>8</v>
      </c>
      <c r="I82" s="45" t="str">
        <f>VLOOKUP($B82,annexe_01!$A:$J,6,FALSE)</f>
        <v xml:space="preserve">être à la hauteur / être sans attentes / apprécier le succès / confiance en soi </v>
      </c>
    </row>
    <row r="83" spans="1:9" x14ac:dyDescent="0.25">
      <c r="A83" s="25">
        <f t="shared" si="0"/>
        <v>2</v>
      </c>
      <c r="B83" s="48">
        <f>Donnee_interpretation!C204</f>
        <v>0</v>
      </c>
      <c r="D83" s="36">
        <f t="shared" si="1"/>
        <v>2</v>
      </c>
      <c r="E83" s="67" t="s">
        <v>763</v>
      </c>
      <c r="F83" s="52">
        <f>ABS(Donnee_interpretation!D204)</f>
        <v>0</v>
      </c>
      <c r="G83" s="37"/>
      <c r="H83" s="41">
        <f>VLOOKUP($B83,annexe_01!$A:$J,10,FALSE)</f>
        <v>0</v>
      </c>
      <c r="I83" s="46">
        <f>VLOOKUP($B83,annexe_01!$A:$J,6,FALSE)</f>
        <v>0</v>
      </c>
    </row>
    <row r="84" spans="1:9" x14ac:dyDescent="0.25">
      <c r="A84" s="25">
        <f t="shared" si="0"/>
        <v>3</v>
      </c>
      <c r="B84" s="48">
        <f>Donnee_interpretation!C205</f>
        <v>0</v>
      </c>
      <c r="D84" s="34">
        <f t="shared" si="1"/>
        <v>3</v>
      </c>
      <c r="E84" s="66" t="s">
        <v>763</v>
      </c>
      <c r="F84" s="51">
        <f>ABS(Donnee_interpretation!D205)</f>
        <v>0</v>
      </c>
      <c r="G84" s="35"/>
      <c r="H84" s="41">
        <f>VLOOKUP($B84,annexe_01!$A:$J,10,FALSE)</f>
        <v>0</v>
      </c>
      <c r="I84" s="45">
        <f>VLOOKUP($B84,annexe_01!$A:$J,6,FALSE)</f>
        <v>0</v>
      </c>
    </row>
    <row r="85" spans="1:9" hidden="1" x14ac:dyDescent="0.25">
      <c r="A85" s="25">
        <f t="shared" si="0"/>
        <v>4</v>
      </c>
      <c r="B85" s="48">
        <f>Donnee_interpretation!C206</f>
        <v>0</v>
      </c>
      <c r="D85" s="36">
        <f t="shared" si="1"/>
        <v>4</v>
      </c>
      <c r="E85" s="67" t="s">
        <v>763</v>
      </c>
      <c r="F85" s="52">
        <f>ABS(Donnee_interpretation!D206)</f>
        <v>0</v>
      </c>
      <c r="G85" s="37"/>
      <c r="H85" s="41">
        <f>VLOOKUP($B85,annexe_01!$A:$J,10,FALSE)</f>
        <v>0</v>
      </c>
      <c r="I85" s="46">
        <f>VLOOKUP($B85,annexe_01!$A:$J,6,FALSE)</f>
        <v>0</v>
      </c>
    </row>
    <row r="86" spans="1:9" hidden="1" x14ac:dyDescent="0.25">
      <c r="A86" s="25">
        <f t="shared" si="0"/>
        <v>5</v>
      </c>
      <c r="B86" s="48">
        <f>Donnee_interpretation!C207</f>
        <v>0</v>
      </c>
      <c r="D86" s="34">
        <f t="shared" si="1"/>
        <v>5</v>
      </c>
      <c r="E86" s="66" t="s">
        <v>763</v>
      </c>
      <c r="F86" s="51">
        <f>ABS(Donnee_interpretation!D207)</f>
        <v>0</v>
      </c>
      <c r="G86" s="35"/>
      <c r="H86" s="41">
        <f>VLOOKUP($B86,annexe_01!$A:$J,10,FALSE)</f>
        <v>0</v>
      </c>
      <c r="I86" s="45">
        <f>VLOOKUP($B86,annexe_01!$A:$J,6,FALSE)</f>
        <v>0</v>
      </c>
    </row>
    <row r="87" spans="1:9" ht="15.75" hidden="1" x14ac:dyDescent="0.25">
      <c r="A87" s="25">
        <f t="shared" si="0"/>
        <v>6</v>
      </c>
      <c r="B87" s="48">
        <f>Donnee_interpretation!C208</f>
        <v>0</v>
      </c>
      <c r="D87" s="36">
        <f t="shared" si="1"/>
        <v>6</v>
      </c>
      <c r="E87" s="67" t="s">
        <v>763</v>
      </c>
      <c r="F87" s="50">
        <f>ABS(Donnee_interpretation!D208)</f>
        <v>0</v>
      </c>
      <c r="G87" s="40"/>
      <c r="H87" s="41">
        <f>VLOOKUP($B87,annexe_01!$A:$J,10,FALSE)</f>
        <v>0</v>
      </c>
      <c r="I87" s="46">
        <f>VLOOKUP($B87,annexe_01!$A:$J,6,FALSE)</f>
        <v>0</v>
      </c>
    </row>
    <row r="88" spans="1:9" hidden="1" x14ac:dyDescent="0.25">
      <c r="A88" s="25">
        <f t="shared" si="0"/>
        <v>7</v>
      </c>
      <c r="B88" s="48">
        <f>Donnee_interpretation!C209</f>
        <v>0</v>
      </c>
      <c r="D88" s="34">
        <f t="shared" si="1"/>
        <v>7</v>
      </c>
      <c r="E88" s="66" t="s">
        <v>763</v>
      </c>
      <c r="F88" s="51">
        <f>ABS(Donnee_interpretation!D209)</f>
        <v>0</v>
      </c>
      <c r="G88" s="35"/>
      <c r="H88" s="41">
        <f>VLOOKUP($B88,annexe_01!$A:$J,10,FALSE)</f>
        <v>0</v>
      </c>
      <c r="I88" s="45">
        <f>VLOOKUP($B88,annexe_01!$A:$J,6,FALSE)</f>
        <v>0</v>
      </c>
    </row>
    <row r="89" spans="1:9" hidden="1" x14ac:dyDescent="0.25">
      <c r="A89" s="25">
        <f t="shared" si="0"/>
        <v>8</v>
      </c>
      <c r="B89" s="48">
        <f>Donnee_interpretation!C210</f>
        <v>0</v>
      </c>
      <c r="D89" s="36">
        <f t="shared" si="1"/>
        <v>8</v>
      </c>
      <c r="E89" s="67" t="s">
        <v>763</v>
      </c>
      <c r="F89" s="52">
        <f>ABS(Donnee_interpretation!D210)</f>
        <v>0</v>
      </c>
      <c r="G89" s="37"/>
      <c r="H89" s="41">
        <f>VLOOKUP($B89,annexe_01!$A:$J,10,FALSE)</f>
        <v>0</v>
      </c>
      <c r="I89" s="46">
        <f>VLOOKUP($B89,annexe_01!$A:$J,6,FALSE)</f>
        <v>0</v>
      </c>
    </row>
    <row r="90" spans="1:9" hidden="1" x14ac:dyDescent="0.25">
      <c r="A90" s="25">
        <f t="shared" si="0"/>
        <v>9</v>
      </c>
      <c r="B90" s="48">
        <f>Donnee_interpretation!C211</f>
        <v>0</v>
      </c>
      <c r="D90" s="34">
        <f t="shared" si="1"/>
        <v>9</v>
      </c>
      <c r="E90" s="66" t="s">
        <v>763</v>
      </c>
      <c r="F90" s="51">
        <f>ABS(Donnee_interpretation!D211)</f>
        <v>0</v>
      </c>
      <c r="G90" s="35"/>
      <c r="H90" s="41">
        <f>VLOOKUP($B90,annexe_01!$A:$J,10,FALSE)</f>
        <v>0</v>
      </c>
      <c r="I90" s="45">
        <f>VLOOKUP($B90,annexe_01!$A:$J,6,FALSE)</f>
        <v>0</v>
      </c>
    </row>
    <row r="91" spans="1:9" hidden="1" x14ac:dyDescent="0.25">
      <c r="A91" s="25">
        <f t="shared" si="0"/>
        <v>10</v>
      </c>
      <c r="B91" s="48">
        <f>Donnee_interpretation!C212</f>
        <v>0</v>
      </c>
      <c r="D91" s="36">
        <f t="shared" si="1"/>
        <v>10</v>
      </c>
      <c r="E91" s="67" t="s">
        <v>763</v>
      </c>
      <c r="F91" s="52">
        <f>ABS(Donnee_interpretation!D212)</f>
        <v>0</v>
      </c>
      <c r="G91" s="37"/>
      <c r="H91" s="41">
        <f>VLOOKUP($B91,annexe_01!$A:$J,10,FALSE)</f>
        <v>0</v>
      </c>
      <c r="I91" s="46">
        <f>VLOOKUP($B91,annexe_01!$A:$J,6,FALSE)</f>
        <v>0</v>
      </c>
    </row>
    <row r="92" spans="1:9" x14ac:dyDescent="0.25">
      <c r="A92" s="25" t="str">
        <f t="shared" si="0"/>
        <v>A</v>
      </c>
      <c r="B92" s="48" t="str">
        <f>Donnee_interpretation!C213</f>
        <v>Seul_droite</v>
      </c>
      <c r="D92" s="33">
        <f t="shared" si="1"/>
        <v>1</v>
      </c>
      <c r="E92" s="71" t="s">
        <v>764</v>
      </c>
      <c r="F92" s="49" t="s">
        <v>328</v>
      </c>
      <c r="G92" s="28" t="s">
        <v>342</v>
      </c>
      <c r="H92" s="28" t="s">
        <v>331</v>
      </c>
      <c r="I92" s="47" t="s">
        <v>329</v>
      </c>
    </row>
    <row r="93" spans="1:9" x14ac:dyDescent="0.25">
      <c r="A93" s="25">
        <f t="shared" si="0"/>
        <v>1</v>
      </c>
      <c r="B93" s="48">
        <f>Donnee_interpretation!C214</f>
        <v>360</v>
      </c>
      <c r="D93" s="34">
        <f t="shared" si="1"/>
        <v>1</v>
      </c>
      <c r="E93" s="66" t="s">
        <v>764</v>
      </c>
      <c r="F93" s="51">
        <f>ABS(Donnee_interpretation!D214)</f>
        <v>15</v>
      </c>
      <c r="G93" s="35"/>
      <c r="H93" s="41">
        <f>VLOOKUP($B93,annexe_01!$A:$J,10,FALSE)</f>
        <v>7</v>
      </c>
      <c r="I93" s="45" t="str">
        <f>VLOOKUP($B93,annexe_01!$A:$J,6,FALSE)</f>
        <v>affirmation de soi / positionnement adapté / savoir faire le juste choix / respect des autres</v>
      </c>
    </row>
    <row r="94" spans="1:9" x14ac:dyDescent="0.25">
      <c r="A94" s="25">
        <f t="shared" si="0"/>
        <v>2</v>
      </c>
      <c r="B94" s="48">
        <f>Donnee_interpretation!C215</f>
        <v>390</v>
      </c>
      <c r="D94" s="36">
        <f t="shared" si="1"/>
        <v>2</v>
      </c>
      <c r="E94" s="67" t="s">
        <v>764</v>
      </c>
      <c r="F94" s="52">
        <f>ABS(Donnee_interpretation!D215)</f>
        <v>3</v>
      </c>
      <c r="G94" s="37"/>
      <c r="H94" s="41">
        <f>VLOOKUP($B94,annexe_01!$A:$J,10,FALSE)</f>
        <v>7</v>
      </c>
      <c r="I94" s="46" t="str">
        <f>VLOOKUP($B94,annexe_01!$A:$J,6,FALSE)</f>
        <v>douceur envers soi / joie exprimée / maîtrise de soi</v>
      </c>
    </row>
    <row r="95" spans="1:9" x14ac:dyDescent="0.25">
      <c r="A95" s="25">
        <f t="shared" si="0"/>
        <v>3</v>
      </c>
      <c r="B95" s="48">
        <f>Donnee_interpretation!C216</f>
        <v>10</v>
      </c>
      <c r="D95" s="34">
        <f t="shared" si="1"/>
        <v>3</v>
      </c>
      <c r="E95" s="66" t="s">
        <v>764</v>
      </c>
      <c r="F95" s="51">
        <f>ABS(Donnee_interpretation!D216)</f>
        <v>2</v>
      </c>
      <c r="G95" s="35"/>
      <c r="H95" s="41">
        <f>VLOOKUP($B95,annexe_01!$A:$J,10,FALSE)</f>
        <v>1</v>
      </c>
      <c r="I95" s="45" t="str">
        <f>VLOOKUP($B95,annexe_01!$A:$J,6,FALSE)</f>
        <v>conscient de ses limites / passer à l'action quand c'est nécessaire</v>
      </c>
    </row>
    <row r="96" spans="1:9" hidden="1" x14ac:dyDescent="0.25">
      <c r="A96" s="25">
        <f t="shared" si="0"/>
        <v>4</v>
      </c>
      <c r="B96" s="48">
        <f>Donnee_interpretation!C217</f>
        <v>20</v>
      </c>
      <c r="D96" s="36">
        <f t="shared" si="1"/>
        <v>4</v>
      </c>
      <c r="E96" s="67" t="s">
        <v>764</v>
      </c>
      <c r="F96" s="52">
        <f>ABS(Donnee_interpretation!D217)</f>
        <v>2</v>
      </c>
      <c r="G96" s="37"/>
      <c r="H96" s="41">
        <f>VLOOKUP($B96,annexe_01!$A:$J,10,FALSE)</f>
        <v>1</v>
      </c>
      <c r="I96" s="46" t="str">
        <f>VLOOKUP($B96,annexe_01!$A:$J,6,FALSE)</f>
        <v>puissance implacable / certitude d’y parvenir / absence de doutes</v>
      </c>
    </row>
    <row r="97" spans="1:9" hidden="1" x14ac:dyDescent="0.25">
      <c r="A97" s="25">
        <f t="shared" si="0"/>
        <v>5</v>
      </c>
      <c r="B97" s="48">
        <f>Donnee_interpretation!C218</f>
        <v>0</v>
      </c>
      <c r="D97" s="34">
        <f t="shared" si="1"/>
        <v>5</v>
      </c>
      <c r="E97" s="66" t="s">
        <v>764</v>
      </c>
      <c r="F97" s="51">
        <f>ABS(Donnee_interpretation!D218)</f>
        <v>0</v>
      </c>
      <c r="G97" s="35"/>
      <c r="H97" s="41">
        <f>VLOOKUP($B97,annexe_01!$A:$J,10,FALSE)</f>
        <v>0</v>
      </c>
      <c r="I97" s="45">
        <f>VLOOKUP($B97,annexe_01!$A:$J,6,FALSE)</f>
        <v>0</v>
      </c>
    </row>
    <row r="98" spans="1:9" ht="15.75" hidden="1" x14ac:dyDescent="0.25">
      <c r="A98" s="25">
        <f t="shared" si="0"/>
        <v>6</v>
      </c>
      <c r="B98" s="48">
        <f>Donnee_interpretation!C219</f>
        <v>0</v>
      </c>
      <c r="D98" s="36">
        <f t="shared" si="1"/>
        <v>6</v>
      </c>
      <c r="E98" s="67" t="s">
        <v>764</v>
      </c>
      <c r="F98" s="50">
        <f>ABS(Donnee_interpretation!D219)</f>
        <v>0</v>
      </c>
      <c r="G98" s="40"/>
      <c r="H98" s="41">
        <f>VLOOKUP($B98,annexe_01!$A:$J,10,FALSE)</f>
        <v>0</v>
      </c>
      <c r="I98" s="46">
        <f>VLOOKUP($B98,annexe_01!$A:$J,6,FALSE)</f>
        <v>0</v>
      </c>
    </row>
    <row r="99" spans="1:9" hidden="1" x14ac:dyDescent="0.25">
      <c r="A99" s="25">
        <f t="shared" si="0"/>
        <v>7</v>
      </c>
      <c r="B99" s="48">
        <f>Donnee_interpretation!C220</f>
        <v>0</v>
      </c>
      <c r="D99" s="34">
        <f t="shared" si="1"/>
        <v>7</v>
      </c>
      <c r="E99" s="66" t="s">
        <v>764</v>
      </c>
      <c r="F99" s="51">
        <f>ABS(Donnee_interpretation!D220)</f>
        <v>0</v>
      </c>
      <c r="G99" s="35"/>
      <c r="H99" s="41">
        <f>VLOOKUP($B99,annexe_01!$A:$J,10,FALSE)</f>
        <v>0</v>
      </c>
      <c r="I99" s="45">
        <f>VLOOKUP($B99,annexe_01!$A:$J,6,FALSE)</f>
        <v>0</v>
      </c>
    </row>
    <row r="100" spans="1:9" hidden="1" x14ac:dyDescent="0.25">
      <c r="A100" s="25">
        <f t="shared" si="0"/>
        <v>8</v>
      </c>
      <c r="B100" s="48">
        <f>Donnee_interpretation!C221</f>
        <v>0</v>
      </c>
      <c r="D100" s="36">
        <f t="shared" si="1"/>
        <v>8</v>
      </c>
      <c r="E100" s="67" t="s">
        <v>764</v>
      </c>
      <c r="F100" s="52">
        <f>ABS(Donnee_interpretation!D221)</f>
        <v>0</v>
      </c>
      <c r="G100" s="37"/>
      <c r="H100" s="41">
        <f>VLOOKUP($B100,annexe_01!$A:$J,10,FALSE)</f>
        <v>0</v>
      </c>
      <c r="I100" s="46">
        <f>VLOOKUP($B100,annexe_01!$A:$J,6,FALSE)</f>
        <v>0</v>
      </c>
    </row>
    <row r="101" spans="1:9" hidden="1" x14ac:dyDescent="0.25">
      <c r="A101" s="25">
        <f t="shared" si="0"/>
        <v>9</v>
      </c>
      <c r="B101" s="48">
        <f>Donnee_interpretation!C222</f>
        <v>0</v>
      </c>
      <c r="D101" s="34">
        <f t="shared" si="1"/>
        <v>9</v>
      </c>
      <c r="E101" s="66" t="s">
        <v>764</v>
      </c>
      <c r="F101" s="51">
        <f>ABS(Donnee_interpretation!D222)</f>
        <v>0</v>
      </c>
      <c r="G101" s="35"/>
      <c r="H101" s="41">
        <f>VLOOKUP($B101,annexe_01!$A:$J,10,FALSE)</f>
        <v>0</v>
      </c>
      <c r="I101" s="45">
        <f>VLOOKUP($B101,annexe_01!$A:$J,6,FALSE)</f>
        <v>0</v>
      </c>
    </row>
    <row r="102" spans="1:9" hidden="1" x14ac:dyDescent="0.25">
      <c r="A102" s="25">
        <f t="shared" ref="A102:A165" si="2">A91</f>
        <v>10</v>
      </c>
      <c r="B102" s="48">
        <f>Donnee_interpretation!C223</f>
        <v>0</v>
      </c>
      <c r="D102" s="36">
        <f t="shared" ref="D102:D165" si="3">D91</f>
        <v>10</v>
      </c>
      <c r="E102" s="67" t="s">
        <v>764</v>
      </c>
      <c r="F102" s="52">
        <f>ABS(Donnee_interpretation!D223)</f>
        <v>0</v>
      </c>
      <c r="G102" s="37"/>
      <c r="H102" s="41">
        <f>VLOOKUP($B102,annexe_01!$A:$J,10,FALSE)</f>
        <v>0</v>
      </c>
      <c r="I102" s="46">
        <f>VLOOKUP($B102,annexe_01!$A:$J,6,FALSE)</f>
        <v>0</v>
      </c>
    </row>
    <row r="103" spans="1:9" x14ac:dyDescent="0.25">
      <c r="A103" s="25" t="str">
        <f t="shared" si="2"/>
        <v>A</v>
      </c>
      <c r="B103" s="48" t="str">
        <f>Donnee_interpretation!C224</f>
        <v>Seul_droite</v>
      </c>
      <c r="D103" s="33">
        <f t="shared" si="3"/>
        <v>1</v>
      </c>
      <c r="E103" s="71" t="s">
        <v>765</v>
      </c>
      <c r="F103" s="49" t="s">
        <v>328</v>
      </c>
      <c r="G103" s="28" t="s">
        <v>342</v>
      </c>
      <c r="H103" s="28" t="s">
        <v>331</v>
      </c>
      <c r="I103" s="47" t="s">
        <v>329</v>
      </c>
    </row>
    <row r="104" spans="1:9" ht="15" customHeight="1" x14ac:dyDescent="0.25">
      <c r="A104" s="25">
        <f t="shared" si="2"/>
        <v>1</v>
      </c>
      <c r="B104" s="48">
        <f>Donnee_interpretation!C225</f>
        <v>450</v>
      </c>
      <c r="D104" s="34">
        <f t="shared" si="3"/>
        <v>1</v>
      </c>
      <c r="E104" s="66" t="s">
        <v>765</v>
      </c>
      <c r="F104" s="51">
        <f>ABS(Donnee_interpretation!D225)</f>
        <v>6</v>
      </c>
      <c r="G104" s="35"/>
      <c r="H104" s="41">
        <f>VLOOKUP($B104,annexe_01!$A:$J,10,FALSE)</f>
        <v>8</v>
      </c>
      <c r="I104" s="45" t="str">
        <f>VLOOKUP($B104,annexe_01!$A:$J,7,FALSE)</f>
        <v>devoir terminer quelque chose / exigences élevées / ne pas faire confiance</v>
      </c>
    </row>
    <row r="105" spans="1:9" x14ac:dyDescent="0.25">
      <c r="A105" s="25">
        <f t="shared" si="2"/>
        <v>2</v>
      </c>
      <c r="B105" s="48">
        <f>Donnee_interpretation!C226</f>
        <v>440</v>
      </c>
      <c r="D105" s="36">
        <f t="shared" si="3"/>
        <v>2</v>
      </c>
      <c r="E105" s="67" t="s">
        <v>765</v>
      </c>
      <c r="F105" s="52">
        <f>ABS(Donnee_interpretation!D226)</f>
        <v>6</v>
      </c>
      <c r="G105" s="37"/>
      <c r="H105" s="41">
        <f>VLOOKUP($B105,annexe_01!$A:$J,10,FALSE)</f>
        <v>7</v>
      </c>
      <c r="I105" s="46" t="str">
        <f>VLOOKUP($B105,annexe_01!$A:$J,7,FALSE)</f>
        <v>émotions contenues / parfois exprimées avec violence : rage / rancune / colère</v>
      </c>
    </row>
    <row r="106" spans="1:9" x14ac:dyDescent="0.25">
      <c r="A106" s="25">
        <f t="shared" si="2"/>
        <v>3</v>
      </c>
      <c r="B106" s="48">
        <f>Donnee_interpretation!C227</f>
        <v>430</v>
      </c>
      <c r="D106" s="34">
        <f t="shared" si="3"/>
        <v>3</v>
      </c>
      <c r="E106" s="66" t="s">
        <v>765</v>
      </c>
      <c r="F106" s="51">
        <f>ABS(Donnee_interpretation!D227)</f>
        <v>6</v>
      </c>
      <c r="G106" s="35"/>
      <c r="H106" s="41">
        <f>VLOOKUP($B106,annexe_01!$A:$J,10,FALSE)</f>
        <v>7</v>
      </c>
      <c r="I106" s="45" t="str">
        <f>VLOOKUP($B106,annexe_01!$A:$J,7,FALSE)</f>
        <v>se battre pour être respecté</v>
      </c>
    </row>
    <row r="107" spans="1:9" hidden="1" x14ac:dyDescent="0.25">
      <c r="A107" s="25">
        <f t="shared" si="2"/>
        <v>4</v>
      </c>
      <c r="B107" s="48">
        <f>Donnee_interpretation!C228</f>
        <v>40</v>
      </c>
      <c r="D107" s="36">
        <f t="shared" si="3"/>
        <v>4</v>
      </c>
      <c r="E107" s="67" t="s">
        <v>765</v>
      </c>
      <c r="F107" s="52">
        <f>ABS(Donnee_interpretation!D228)</f>
        <v>2</v>
      </c>
      <c r="G107" s="37"/>
      <c r="H107" s="41">
        <f>VLOOKUP($B107,annexe_01!$A:$J,10,FALSE)</f>
        <v>1</v>
      </c>
      <c r="I107" s="46" t="str">
        <f>VLOOKUP($B107,annexe_01!$A:$J,7,FALSE)</f>
        <v>activation de l’instinct de survie / lutte pour vivre</v>
      </c>
    </row>
    <row r="108" spans="1:9" hidden="1" x14ac:dyDescent="0.25">
      <c r="A108" s="25">
        <f t="shared" si="2"/>
        <v>5</v>
      </c>
      <c r="B108" s="48">
        <f>Donnee_interpretation!C229</f>
        <v>30</v>
      </c>
      <c r="D108" s="34">
        <f t="shared" si="3"/>
        <v>5</v>
      </c>
      <c r="E108" s="66" t="s">
        <v>765</v>
      </c>
      <c r="F108" s="51">
        <f>ABS(Donnee_interpretation!D229)</f>
        <v>2</v>
      </c>
      <c r="G108" s="35"/>
      <c r="H108" s="41">
        <f>VLOOKUP($B108,annexe_01!$A:$J,10,FALSE)</f>
        <v>1</v>
      </c>
      <c r="I108" s="45" t="str">
        <f>VLOOKUP($B108,annexe_01!$A:$J,7,FALSE)</f>
        <v>être en permanence aux aguets / sous tension</v>
      </c>
    </row>
    <row r="109" spans="1:9" ht="15.75" hidden="1" x14ac:dyDescent="0.25">
      <c r="A109" s="25">
        <f t="shared" si="2"/>
        <v>6</v>
      </c>
      <c r="B109" s="48">
        <f>Donnee_interpretation!C230</f>
        <v>70</v>
      </c>
      <c r="D109" s="36">
        <f t="shared" si="3"/>
        <v>6</v>
      </c>
      <c r="E109" s="67" t="s">
        <v>765</v>
      </c>
      <c r="F109" s="50">
        <f>ABS(Donnee_interpretation!D230)</f>
        <v>1</v>
      </c>
      <c r="G109" s="40"/>
      <c r="H109" s="41">
        <f>VLOOKUP($B109,annexe_01!$A:$J,10,FALSE)</f>
        <v>1</v>
      </c>
      <c r="I109" s="46" t="str">
        <f>VLOOKUP($B109,annexe_01!$A:$J,7,FALSE)</f>
        <v>envie de fuir / de se défouler pour décompresser</v>
      </c>
    </row>
    <row r="110" spans="1:9" hidden="1" x14ac:dyDescent="0.25">
      <c r="A110" s="25">
        <f t="shared" si="2"/>
        <v>7</v>
      </c>
      <c r="B110" s="48">
        <f>Donnee_interpretation!C231</f>
        <v>0</v>
      </c>
      <c r="D110" s="34">
        <f t="shared" si="3"/>
        <v>7</v>
      </c>
      <c r="E110" s="66" t="s">
        <v>765</v>
      </c>
      <c r="F110" s="51">
        <f>ABS(Donnee_interpretation!D231)</f>
        <v>0</v>
      </c>
      <c r="G110" s="35"/>
      <c r="H110" s="41">
        <f>VLOOKUP($B110,annexe_01!$A:$J,10,FALSE)</f>
        <v>0</v>
      </c>
      <c r="I110" s="45">
        <f>VLOOKUP($B110,annexe_01!$A:$J,7,FALSE)</f>
        <v>0</v>
      </c>
    </row>
    <row r="111" spans="1:9" hidden="1" x14ac:dyDescent="0.25">
      <c r="A111" s="25">
        <f t="shared" si="2"/>
        <v>8</v>
      </c>
      <c r="B111" s="48">
        <f>Donnee_interpretation!C232</f>
        <v>0</v>
      </c>
      <c r="D111" s="36">
        <f t="shared" si="3"/>
        <v>8</v>
      </c>
      <c r="E111" s="67" t="s">
        <v>765</v>
      </c>
      <c r="F111" s="52">
        <f>ABS(Donnee_interpretation!D232)</f>
        <v>0</v>
      </c>
      <c r="G111" s="37"/>
      <c r="H111" s="41">
        <f>VLOOKUP($B111,annexe_01!$A:$J,10,FALSE)</f>
        <v>0</v>
      </c>
      <c r="I111" s="46">
        <f>VLOOKUP($B111,annexe_01!$A:$J,7,FALSE)</f>
        <v>0</v>
      </c>
    </row>
    <row r="112" spans="1:9" hidden="1" x14ac:dyDescent="0.25">
      <c r="A112" s="25">
        <f t="shared" si="2"/>
        <v>9</v>
      </c>
      <c r="B112" s="48">
        <f>Donnee_interpretation!C233</f>
        <v>0</v>
      </c>
      <c r="D112" s="34">
        <f t="shared" si="3"/>
        <v>9</v>
      </c>
      <c r="E112" s="66" t="s">
        <v>765</v>
      </c>
      <c r="F112" s="51">
        <f>ABS(Donnee_interpretation!D233)</f>
        <v>0</v>
      </c>
      <c r="G112" s="35"/>
      <c r="H112" s="41">
        <f>VLOOKUP($B112,annexe_01!$A:$J,10,FALSE)</f>
        <v>0</v>
      </c>
      <c r="I112" s="45">
        <f>VLOOKUP($B112,annexe_01!$A:$J,7,FALSE)</f>
        <v>0</v>
      </c>
    </row>
    <row r="113" spans="1:9" hidden="1" x14ac:dyDescent="0.25">
      <c r="A113" s="25">
        <f t="shared" si="2"/>
        <v>10</v>
      </c>
      <c r="B113" s="48">
        <f>Donnee_interpretation!C234</f>
        <v>0</v>
      </c>
      <c r="D113" s="36">
        <f t="shared" si="3"/>
        <v>10</v>
      </c>
      <c r="E113" s="67" t="s">
        <v>765</v>
      </c>
      <c r="F113" s="52">
        <f>ABS(Donnee_interpretation!D234)</f>
        <v>0</v>
      </c>
      <c r="G113" s="37"/>
      <c r="H113" s="41">
        <f>VLOOKUP($B113,annexe_01!$A:$J,10,FALSE)</f>
        <v>0</v>
      </c>
      <c r="I113" s="46">
        <f>VLOOKUP($B113,annexe_01!$A:$J,7,FALSE)</f>
        <v>0</v>
      </c>
    </row>
    <row r="114" spans="1:9" x14ac:dyDescent="0.25">
      <c r="A114" s="25" t="str">
        <f t="shared" si="2"/>
        <v>A</v>
      </c>
      <c r="B114" s="48" t="str">
        <f>Donnee_interpretation!C235</f>
        <v>Seul_droite</v>
      </c>
      <c r="D114" s="33">
        <f t="shared" si="3"/>
        <v>1</v>
      </c>
      <c r="E114" s="71" t="s">
        <v>766</v>
      </c>
      <c r="F114" s="49" t="s">
        <v>328</v>
      </c>
      <c r="G114" s="28" t="s">
        <v>342</v>
      </c>
      <c r="H114" s="28" t="s">
        <v>331</v>
      </c>
      <c r="I114" s="47" t="s">
        <v>329</v>
      </c>
    </row>
    <row r="115" spans="1:9" x14ac:dyDescent="0.25">
      <c r="A115" s="25">
        <f t="shared" si="2"/>
        <v>1</v>
      </c>
      <c r="B115" s="48">
        <f>Donnee_interpretation!C236</f>
        <v>120</v>
      </c>
      <c r="D115" s="34">
        <f t="shared" si="3"/>
        <v>1</v>
      </c>
      <c r="E115" s="66" t="s">
        <v>766</v>
      </c>
      <c r="F115" s="51">
        <f>ABS(Donnee_interpretation!D236)</f>
        <v>20</v>
      </c>
      <c r="G115" s="35"/>
      <c r="H115" s="41">
        <f>VLOOKUP($B115,annexe_01!$A:$J,10,FALSE)</f>
        <v>2</v>
      </c>
      <c r="I115" s="45" t="str">
        <f>VLOOKUP($B115,annexe_01!$A:$J,7,FALSE)</f>
        <v>envie de fuir / liens toxiques avec la famille ou le travail</v>
      </c>
    </row>
    <row r="116" spans="1:9" x14ac:dyDescent="0.25">
      <c r="A116" s="25">
        <f t="shared" si="2"/>
        <v>2</v>
      </c>
      <c r="B116" s="48">
        <f>Donnee_interpretation!C237</f>
        <v>360</v>
      </c>
      <c r="D116" s="36">
        <f t="shared" si="3"/>
        <v>2</v>
      </c>
      <c r="E116" s="67" t="s">
        <v>766</v>
      </c>
      <c r="F116" s="52">
        <f>ABS(Donnee_interpretation!D237)</f>
        <v>11</v>
      </c>
      <c r="G116" s="37"/>
      <c r="H116" s="41">
        <f>VLOOKUP($B116,annexe_01!$A:$J,10,FALSE)</f>
        <v>7</v>
      </c>
      <c r="I116" s="46" t="str">
        <f>VLOOKUP($B116,annexe_01!$A:$J,7,FALSE)</f>
        <v>dispersion / peur de devoir faire un choix / devoir lutter pour sa place ou sa réputation</v>
      </c>
    </row>
    <row r="117" spans="1:9" x14ac:dyDescent="0.25">
      <c r="A117" s="25">
        <f t="shared" si="2"/>
        <v>3</v>
      </c>
      <c r="B117" s="48">
        <f>Donnee_interpretation!C238</f>
        <v>390</v>
      </c>
      <c r="D117" s="34">
        <f t="shared" si="3"/>
        <v>3</v>
      </c>
      <c r="E117" s="66" t="s">
        <v>766</v>
      </c>
      <c r="F117" s="51">
        <f>ABS(Donnee_interpretation!D238)</f>
        <v>2</v>
      </c>
      <c r="G117" s="35"/>
      <c r="H117" s="41">
        <f>VLOOKUP($B117,annexe_01!$A:$J,10,FALSE)</f>
        <v>7</v>
      </c>
      <c r="I117" s="45" t="str">
        <f>VLOOKUP($B117,annexe_01!$A:$J,7,FALSE)</f>
        <v>colère / rage / affrontement avec la mère ou mère autoritaire dans l'enfance</v>
      </c>
    </row>
    <row r="118" spans="1:9" hidden="1" x14ac:dyDescent="0.25">
      <c r="A118" s="25">
        <f t="shared" si="2"/>
        <v>4</v>
      </c>
      <c r="B118" s="48">
        <f>Donnee_interpretation!C239</f>
        <v>110</v>
      </c>
      <c r="D118" s="36">
        <f t="shared" si="3"/>
        <v>4</v>
      </c>
      <c r="E118" s="67" t="s">
        <v>766</v>
      </c>
      <c r="F118" s="52">
        <f>ABS(Donnee_interpretation!D239)</f>
        <v>1</v>
      </c>
      <c r="G118" s="37"/>
      <c r="H118" s="41">
        <f>VLOOKUP($B118,annexe_01!$A:$J,10,FALSE)</f>
        <v>2</v>
      </c>
      <c r="I118" s="46" t="str">
        <f>VLOOKUP($B118,annexe_01!$A:$J,7,FALSE)</f>
        <v>générer des tensions vis à vis des autres</v>
      </c>
    </row>
    <row r="119" spans="1:9" hidden="1" x14ac:dyDescent="0.25">
      <c r="A119" s="25">
        <f t="shared" si="2"/>
        <v>5</v>
      </c>
      <c r="B119" s="48">
        <f>Donnee_interpretation!C240</f>
        <v>20</v>
      </c>
      <c r="D119" s="34">
        <f t="shared" si="3"/>
        <v>5</v>
      </c>
      <c r="E119" s="66" t="s">
        <v>766</v>
      </c>
      <c r="F119" s="51">
        <f>ABS(Donnee_interpretation!D240)</f>
        <v>1</v>
      </c>
      <c r="G119" s="35"/>
      <c r="H119" s="41">
        <f>VLOOKUP($B119,annexe_01!$A:$J,10,FALSE)</f>
        <v>1</v>
      </c>
      <c r="I119" s="45" t="str">
        <f>VLOOKUP($B119,annexe_01!$A:$J,7,FALSE)</f>
        <v>absence de pitié / être impitoyable / agir pour se défendre ou survivre</v>
      </c>
    </row>
    <row r="120" spans="1:9" ht="15.75" hidden="1" x14ac:dyDescent="0.25">
      <c r="A120" s="25">
        <f t="shared" si="2"/>
        <v>6</v>
      </c>
      <c r="B120" s="48">
        <f>Donnee_interpretation!C241</f>
        <v>10</v>
      </c>
      <c r="D120" s="36">
        <f t="shared" si="3"/>
        <v>6</v>
      </c>
      <c r="E120" s="67" t="s">
        <v>766</v>
      </c>
      <c r="F120" s="50">
        <f>ABS(Donnee_interpretation!D241)</f>
        <v>1</v>
      </c>
      <c r="G120" s="40"/>
      <c r="H120" s="41">
        <f>VLOOKUP($B120,annexe_01!$A:$J,10,FALSE)</f>
        <v>1</v>
      </c>
      <c r="I120" s="46" t="str">
        <f>VLOOKUP($B120,annexe_01!$A:$J,7,FALSE)</f>
        <v>se forcer à agir / envie de dépasser ses limites</v>
      </c>
    </row>
    <row r="121" spans="1:9" hidden="1" x14ac:dyDescent="0.25">
      <c r="A121" s="25">
        <f t="shared" si="2"/>
        <v>7</v>
      </c>
      <c r="B121" s="48">
        <f>Donnee_interpretation!C242</f>
        <v>0</v>
      </c>
      <c r="D121" s="34">
        <f t="shared" si="3"/>
        <v>7</v>
      </c>
      <c r="E121" s="66" t="s">
        <v>766</v>
      </c>
      <c r="F121" s="51">
        <f>ABS(Donnee_interpretation!D242)</f>
        <v>0</v>
      </c>
      <c r="G121" s="35"/>
      <c r="H121" s="41">
        <f>VLOOKUP($B121,annexe_01!$A:$J,10,FALSE)</f>
        <v>0</v>
      </c>
      <c r="I121" s="45">
        <f>VLOOKUP($B121,annexe_01!$A:$J,7,FALSE)</f>
        <v>0</v>
      </c>
    </row>
    <row r="122" spans="1:9" hidden="1" x14ac:dyDescent="0.25">
      <c r="A122" s="25">
        <f t="shared" si="2"/>
        <v>8</v>
      </c>
      <c r="B122" s="48">
        <f>Donnee_interpretation!C243</f>
        <v>0</v>
      </c>
      <c r="D122" s="36">
        <f t="shared" si="3"/>
        <v>8</v>
      </c>
      <c r="E122" s="67" t="s">
        <v>766</v>
      </c>
      <c r="F122" s="52">
        <f>ABS(Donnee_interpretation!D243)</f>
        <v>0</v>
      </c>
      <c r="G122" s="37"/>
      <c r="H122" s="41">
        <f>VLOOKUP($B122,annexe_01!$A:$J,10,FALSE)</f>
        <v>0</v>
      </c>
      <c r="I122" s="46">
        <f>VLOOKUP($B122,annexe_01!$A:$J,7,FALSE)</f>
        <v>0</v>
      </c>
    </row>
    <row r="123" spans="1:9" hidden="1" x14ac:dyDescent="0.25">
      <c r="A123" s="25">
        <f t="shared" si="2"/>
        <v>9</v>
      </c>
      <c r="B123" s="48">
        <f>Donnee_interpretation!C244</f>
        <v>0</v>
      </c>
      <c r="D123" s="34">
        <f t="shared" si="3"/>
        <v>9</v>
      </c>
      <c r="E123" s="66" t="s">
        <v>766</v>
      </c>
      <c r="F123" s="51">
        <f>ABS(Donnee_interpretation!D244)</f>
        <v>0</v>
      </c>
      <c r="G123" s="35"/>
      <c r="H123" s="41">
        <f>VLOOKUP($B123,annexe_01!$A:$J,10,FALSE)</f>
        <v>0</v>
      </c>
      <c r="I123" s="45">
        <f>VLOOKUP($B123,annexe_01!$A:$J,7,FALSE)</f>
        <v>0</v>
      </c>
    </row>
    <row r="124" spans="1:9" hidden="1" x14ac:dyDescent="0.25">
      <c r="A124" s="25">
        <f t="shared" si="2"/>
        <v>10</v>
      </c>
      <c r="B124" s="48">
        <f>Donnee_interpretation!C245</f>
        <v>0</v>
      </c>
      <c r="D124" s="36">
        <f t="shared" si="3"/>
        <v>10</v>
      </c>
      <c r="E124" s="67" t="s">
        <v>766</v>
      </c>
      <c r="F124" s="52">
        <f>ABS(Donnee_interpretation!D245)</f>
        <v>0</v>
      </c>
      <c r="G124" s="37"/>
      <c r="H124" s="41">
        <f>VLOOKUP($B124,annexe_01!$A:$J,10,FALSE)</f>
        <v>0</v>
      </c>
      <c r="I124" s="46">
        <f>VLOOKUP($B124,annexe_01!$A:$J,7,FALSE)</f>
        <v>0</v>
      </c>
    </row>
    <row r="125" spans="1:9" x14ac:dyDescent="0.25">
      <c r="A125" s="25" t="str">
        <f t="shared" si="2"/>
        <v>A</v>
      </c>
      <c r="B125" s="48" t="str">
        <f>Donnee_interpretation!C246</f>
        <v>Seul_droite</v>
      </c>
      <c r="D125" s="33">
        <f t="shared" si="3"/>
        <v>1</v>
      </c>
      <c r="E125" s="71" t="s">
        <v>767</v>
      </c>
      <c r="F125" s="49" t="s">
        <v>328</v>
      </c>
      <c r="G125" s="28" t="s">
        <v>342</v>
      </c>
      <c r="H125" s="28" t="s">
        <v>331</v>
      </c>
      <c r="I125" s="47" t="s">
        <v>329</v>
      </c>
    </row>
    <row r="126" spans="1:9" x14ac:dyDescent="0.25">
      <c r="A126" s="25">
        <f t="shared" si="2"/>
        <v>1</v>
      </c>
      <c r="B126" s="48">
        <f>Donnee_interpretation!C247</f>
        <v>100</v>
      </c>
      <c r="D126" s="34">
        <f t="shared" si="3"/>
        <v>1</v>
      </c>
      <c r="E126" s="66" t="s">
        <v>767</v>
      </c>
      <c r="F126" s="51">
        <f>ABS(Donnee_interpretation!D247)</f>
        <v>1</v>
      </c>
      <c r="G126" s="35"/>
      <c r="H126" s="41">
        <f>VLOOKUP($B126,annexe_01!$A:$J,10,FALSE)</f>
        <v>2</v>
      </c>
      <c r="I126" s="45" t="str">
        <f>VLOOKUP($B126,annexe_01!$A:$J,4,FALSE)</f>
        <v xml:space="preserve">besoin de stabilité / de réalisations concrètes / capacité à supporter </v>
      </c>
    </row>
    <row r="127" spans="1:9" x14ac:dyDescent="0.25">
      <c r="A127" s="25">
        <f t="shared" si="2"/>
        <v>2</v>
      </c>
      <c r="B127" s="48">
        <f>Donnee_interpretation!C248</f>
        <v>0</v>
      </c>
      <c r="D127" s="36">
        <f t="shared" si="3"/>
        <v>2</v>
      </c>
      <c r="E127" s="67" t="s">
        <v>767</v>
      </c>
      <c r="F127" s="52">
        <f>ABS(Donnee_interpretation!D248)</f>
        <v>0</v>
      </c>
      <c r="G127" s="37"/>
      <c r="H127" s="41">
        <f>VLOOKUP($B127,annexe_01!$A:$J,10,FALSE)</f>
        <v>0</v>
      </c>
      <c r="I127" s="46">
        <f>VLOOKUP($B127,annexe_01!$A:$J,4,FALSE)</f>
        <v>0</v>
      </c>
    </row>
    <row r="128" spans="1:9" x14ac:dyDescent="0.25">
      <c r="A128" s="25">
        <f t="shared" si="2"/>
        <v>3</v>
      </c>
      <c r="B128" s="48">
        <f>Donnee_interpretation!C249</f>
        <v>0</v>
      </c>
      <c r="D128" s="34">
        <f t="shared" si="3"/>
        <v>3</v>
      </c>
      <c r="E128" s="66" t="s">
        <v>767</v>
      </c>
      <c r="F128" s="51">
        <f>ABS(Donnee_interpretation!D249)</f>
        <v>0</v>
      </c>
      <c r="G128" s="35"/>
      <c r="H128" s="41">
        <f>VLOOKUP($B128,annexe_01!$A:$J,10,FALSE)</f>
        <v>0</v>
      </c>
      <c r="I128" s="45">
        <f>VLOOKUP($B128,annexe_01!$A:$J,4,FALSE)</f>
        <v>0</v>
      </c>
    </row>
    <row r="129" spans="1:9" hidden="1" x14ac:dyDescent="0.25">
      <c r="A129" s="25">
        <f t="shared" si="2"/>
        <v>4</v>
      </c>
      <c r="B129" s="48">
        <f>Donnee_interpretation!C250</f>
        <v>0</v>
      </c>
      <c r="D129" s="36">
        <f t="shared" si="3"/>
        <v>4</v>
      </c>
      <c r="E129" s="67" t="s">
        <v>767</v>
      </c>
      <c r="F129" s="52">
        <f>ABS(Donnee_interpretation!D250)</f>
        <v>0</v>
      </c>
      <c r="G129" s="37"/>
      <c r="H129" s="41">
        <f>VLOOKUP($B129,annexe_01!$A:$J,10,FALSE)</f>
        <v>0</v>
      </c>
      <c r="I129" s="46">
        <f>VLOOKUP($B129,annexe_01!$A:$J,4,FALSE)</f>
        <v>0</v>
      </c>
    </row>
    <row r="130" spans="1:9" hidden="1" x14ac:dyDescent="0.25">
      <c r="A130" s="25">
        <f t="shared" si="2"/>
        <v>5</v>
      </c>
      <c r="B130" s="48">
        <f>Donnee_interpretation!C251</f>
        <v>0</v>
      </c>
      <c r="D130" s="34">
        <f t="shared" si="3"/>
        <v>5</v>
      </c>
      <c r="E130" s="66" t="s">
        <v>767</v>
      </c>
      <c r="F130" s="51">
        <f>ABS(Donnee_interpretation!D251)</f>
        <v>0</v>
      </c>
      <c r="G130" s="35"/>
      <c r="H130" s="41">
        <f>VLOOKUP($B130,annexe_01!$A:$J,10,FALSE)</f>
        <v>0</v>
      </c>
      <c r="I130" s="45">
        <f>VLOOKUP($B130,annexe_01!$A:$J,4,FALSE)</f>
        <v>0</v>
      </c>
    </row>
    <row r="131" spans="1:9" ht="15.75" hidden="1" x14ac:dyDescent="0.25">
      <c r="A131" s="25">
        <f t="shared" si="2"/>
        <v>6</v>
      </c>
      <c r="B131" s="48">
        <f>Donnee_interpretation!C252</f>
        <v>0</v>
      </c>
      <c r="D131" s="36">
        <f t="shared" si="3"/>
        <v>6</v>
      </c>
      <c r="E131" s="67" t="s">
        <v>767</v>
      </c>
      <c r="F131" s="50">
        <f>ABS(Donnee_interpretation!D252)</f>
        <v>0</v>
      </c>
      <c r="G131" s="40"/>
      <c r="H131" s="41">
        <f>VLOOKUP($B131,annexe_01!$A:$J,10,FALSE)</f>
        <v>0</v>
      </c>
      <c r="I131" s="46">
        <f>VLOOKUP($B131,annexe_01!$A:$J,4,FALSE)</f>
        <v>0</v>
      </c>
    </row>
    <row r="132" spans="1:9" hidden="1" x14ac:dyDescent="0.25">
      <c r="A132" s="25">
        <f t="shared" si="2"/>
        <v>7</v>
      </c>
      <c r="B132" s="48">
        <f>Donnee_interpretation!C253</f>
        <v>0</v>
      </c>
      <c r="D132" s="34">
        <f t="shared" si="3"/>
        <v>7</v>
      </c>
      <c r="E132" s="66" t="s">
        <v>767</v>
      </c>
      <c r="F132" s="51">
        <f>ABS(Donnee_interpretation!D253)</f>
        <v>0</v>
      </c>
      <c r="G132" s="35"/>
      <c r="H132" s="41">
        <f>VLOOKUP($B132,annexe_01!$A:$J,10,FALSE)</f>
        <v>0</v>
      </c>
      <c r="I132" s="45">
        <f>VLOOKUP($B132,annexe_01!$A:$J,4,FALSE)</f>
        <v>0</v>
      </c>
    </row>
    <row r="133" spans="1:9" hidden="1" x14ac:dyDescent="0.25">
      <c r="A133" s="25">
        <f t="shared" si="2"/>
        <v>8</v>
      </c>
      <c r="B133" s="48">
        <f>Donnee_interpretation!C254</f>
        <v>0</v>
      </c>
      <c r="D133" s="36">
        <f t="shared" si="3"/>
        <v>8</v>
      </c>
      <c r="E133" s="67" t="s">
        <v>767</v>
      </c>
      <c r="F133" s="52">
        <f>ABS(Donnee_interpretation!D254)</f>
        <v>0</v>
      </c>
      <c r="G133" s="37"/>
      <c r="H133" s="41">
        <f>VLOOKUP($B133,annexe_01!$A:$J,10,FALSE)</f>
        <v>0</v>
      </c>
      <c r="I133" s="46">
        <f>VLOOKUP($B133,annexe_01!$A:$J,4,FALSE)</f>
        <v>0</v>
      </c>
    </row>
    <row r="134" spans="1:9" hidden="1" x14ac:dyDescent="0.25">
      <c r="A134" s="25">
        <f t="shared" si="2"/>
        <v>9</v>
      </c>
      <c r="B134" s="48">
        <f>Donnee_interpretation!C255</f>
        <v>0</v>
      </c>
      <c r="D134" s="34">
        <f t="shared" si="3"/>
        <v>9</v>
      </c>
      <c r="E134" s="66" t="s">
        <v>767</v>
      </c>
      <c r="F134" s="51">
        <f>ABS(Donnee_interpretation!D255)</f>
        <v>0</v>
      </c>
      <c r="G134" s="35"/>
      <c r="H134" s="41">
        <f>VLOOKUP($B134,annexe_01!$A:$J,10,FALSE)</f>
        <v>0</v>
      </c>
      <c r="I134" s="45">
        <f>VLOOKUP($B134,annexe_01!$A:$J,4,FALSE)</f>
        <v>0</v>
      </c>
    </row>
    <row r="135" spans="1:9" hidden="1" x14ac:dyDescent="0.25">
      <c r="A135" s="25">
        <f t="shared" si="2"/>
        <v>10</v>
      </c>
      <c r="B135" s="48">
        <f>Donnee_interpretation!C256</f>
        <v>0</v>
      </c>
      <c r="D135" s="36">
        <f t="shared" si="3"/>
        <v>10</v>
      </c>
      <c r="E135" s="67" t="s">
        <v>767</v>
      </c>
      <c r="F135" s="52">
        <f>ABS(Donnee_interpretation!D256)</f>
        <v>0</v>
      </c>
      <c r="G135" s="37"/>
      <c r="H135" s="41">
        <f>VLOOKUP($B135,annexe_01!$A:$J,10,FALSE)</f>
        <v>0</v>
      </c>
      <c r="I135" s="46">
        <f>VLOOKUP($B135,annexe_01!$A:$J,4,FALSE)</f>
        <v>0</v>
      </c>
    </row>
    <row r="136" spans="1:9" x14ac:dyDescent="0.25">
      <c r="A136" s="25" t="str">
        <f t="shared" si="2"/>
        <v>A</v>
      </c>
      <c r="B136" s="48" t="str">
        <f>Donnee_interpretation!C257</f>
        <v>Seul_gauche</v>
      </c>
      <c r="D136" s="33">
        <f t="shared" si="3"/>
        <v>1</v>
      </c>
      <c r="E136" s="71" t="s">
        <v>746</v>
      </c>
      <c r="F136" s="49" t="s">
        <v>328</v>
      </c>
      <c r="G136" s="28" t="s">
        <v>342</v>
      </c>
      <c r="H136" s="28" t="s">
        <v>331</v>
      </c>
      <c r="I136" s="47" t="s">
        <v>329</v>
      </c>
    </row>
    <row r="137" spans="1:9" x14ac:dyDescent="0.25">
      <c r="A137" s="25">
        <f t="shared" si="2"/>
        <v>1</v>
      </c>
      <c r="B137" s="48">
        <f>Donnee_interpretation!C258</f>
        <v>160</v>
      </c>
      <c r="D137" s="34">
        <f t="shared" si="3"/>
        <v>1</v>
      </c>
      <c r="E137" s="66" t="s">
        <v>746</v>
      </c>
      <c r="F137" s="51">
        <f>ABS(Donnee_interpretation!D258)</f>
        <v>20</v>
      </c>
      <c r="G137" s="35"/>
      <c r="H137" s="41">
        <f>VLOOKUP($B137,annexe_01!$A:$J,10,FALSE)</f>
        <v>3</v>
      </c>
      <c r="I137" s="45" t="str">
        <f>VLOOKUP($B137,annexe_01!$A:$J,4,FALSE)</f>
        <v xml:space="preserve">besoin d'aller de l'avant / d'être responsable </v>
      </c>
    </row>
    <row r="138" spans="1:9" x14ac:dyDescent="0.25">
      <c r="A138" s="25">
        <f t="shared" si="2"/>
        <v>2</v>
      </c>
      <c r="B138" s="48">
        <f>Donnee_interpretation!C259</f>
        <v>120</v>
      </c>
      <c r="D138" s="36">
        <f t="shared" si="3"/>
        <v>2</v>
      </c>
      <c r="E138" s="67" t="s">
        <v>746</v>
      </c>
      <c r="F138" s="52">
        <f>ABS(Donnee_interpretation!D259)</f>
        <v>12</v>
      </c>
      <c r="G138" s="37"/>
      <c r="H138" s="41">
        <f>VLOOKUP($B138,annexe_01!$A:$J,10,FALSE)</f>
        <v>2</v>
      </c>
      <c r="I138" s="46" t="str">
        <f>VLOOKUP($B138,annexe_01!$A:$J,4,FALSE)</f>
        <v>besoin de régler le passé / de se mettre la pression pour la famille ou le travail</v>
      </c>
    </row>
    <row r="139" spans="1:9" x14ac:dyDescent="0.25">
      <c r="A139" s="25">
        <f t="shared" si="2"/>
        <v>3</v>
      </c>
      <c r="B139" s="48">
        <f>Donnee_interpretation!C260</f>
        <v>410</v>
      </c>
      <c r="D139" s="34">
        <f t="shared" si="3"/>
        <v>3</v>
      </c>
      <c r="E139" s="66" t="s">
        <v>746</v>
      </c>
      <c r="F139" s="51">
        <f>ABS(Donnee_interpretation!D260)</f>
        <v>11</v>
      </c>
      <c r="G139" s="35"/>
      <c r="H139" s="41">
        <f>VLOOKUP($B139,annexe_01!$A:$J,10,FALSE)</f>
        <v>7</v>
      </c>
      <c r="I139" s="45" t="str">
        <f>VLOOKUP($B139,annexe_01!$A:$J,4,FALSE)</f>
        <v xml:space="preserve">besoin de se libérer de son passé / besoin d'avancer dans la vie </v>
      </c>
    </row>
    <row r="140" spans="1:9" hidden="1" x14ac:dyDescent="0.25">
      <c r="A140" s="25">
        <f t="shared" si="2"/>
        <v>4</v>
      </c>
      <c r="B140" s="48">
        <f>Donnee_interpretation!C261</f>
        <v>400</v>
      </c>
      <c r="D140" s="36">
        <f t="shared" si="3"/>
        <v>4</v>
      </c>
      <c r="E140" s="67" t="s">
        <v>746</v>
      </c>
      <c r="F140" s="52">
        <f>ABS(Donnee_interpretation!D261)</f>
        <v>10</v>
      </c>
      <c r="G140" s="37"/>
      <c r="H140" s="41">
        <f>VLOOKUP($B140,annexe_01!$A:$J,10,FALSE)</f>
        <v>7</v>
      </c>
      <c r="I140" s="46" t="str">
        <f>VLOOKUP($B140,annexe_01!$A:$J,4,FALSE)</f>
        <v xml:space="preserve">besoin d'être valorisé / besoin d'être différent / besoin de l'approbation du père </v>
      </c>
    </row>
    <row r="141" spans="1:9" hidden="1" x14ac:dyDescent="0.25">
      <c r="A141" s="25">
        <f t="shared" si="2"/>
        <v>5</v>
      </c>
      <c r="B141" s="48">
        <f>Donnee_interpretation!C262</f>
        <v>370</v>
      </c>
      <c r="D141" s="34">
        <f t="shared" si="3"/>
        <v>5</v>
      </c>
      <c r="E141" s="66" t="s">
        <v>746</v>
      </c>
      <c r="F141" s="51">
        <f>ABS(Donnee_interpretation!D262)</f>
        <v>8</v>
      </c>
      <c r="G141" s="35"/>
      <c r="H141" s="41">
        <f>VLOOKUP($B141,annexe_01!$A:$J,10,FALSE)</f>
        <v>7</v>
      </c>
      <c r="I141" s="45" t="str">
        <f>VLOOKUP($B141,annexe_01!$A:$J,4,FALSE)</f>
        <v xml:space="preserve">besoin de trouver sa place / avoir (eu) une mère envahissante </v>
      </c>
    </row>
    <row r="142" spans="1:9" ht="15.75" hidden="1" x14ac:dyDescent="0.25">
      <c r="A142" s="25">
        <f t="shared" si="2"/>
        <v>6</v>
      </c>
      <c r="B142" s="48">
        <f>Donnee_interpretation!C263</f>
        <v>360</v>
      </c>
      <c r="D142" s="36">
        <f t="shared" si="3"/>
        <v>6</v>
      </c>
      <c r="E142" s="67" t="s">
        <v>746</v>
      </c>
      <c r="F142" s="50">
        <f>ABS(Donnee_interpretation!D263)</f>
        <v>2</v>
      </c>
      <c r="G142" s="40"/>
      <c r="H142" s="41">
        <f>VLOOKUP($B142,annexe_01!$A:$J,10,FALSE)</f>
        <v>7</v>
      </c>
      <c r="I142" s="46" t="str">
        <f>VLOOKUP($B142,annexe_01!$A:$J,4,FALSE)</f>
        <v>besoin de digérer une situation / besoin de faire un choix / besoin d’avoir sa place</v>
      </c>
    </row>
    <row r="143" spans="1:9" hidden="1" x14ac:dyDescent="0.25">
      <c r="A143" s="25">
        <f t="shared" si="2"/>
        <v>7</v>
      </c>
      <c r="B143" s="48">
        <f>Donnee_interpretation!C264</f>
        <v>30</v>
      </c>
      <c r="D143" s="34">
        <f t="shared" si="3"/>
        <v>7</v>
      </c>
      <c r="E143" s="66" t="s">
        <v>746</v>
      </c>
      <c r="F143" s="51">
        <f>ABS(Donnee_interpretation!D264)</f>
        <v>2</v>
      </c>
      <c r="G143" s="35"/>
      <c r="H143" s="41">
        <f>VLOOKUP($B143,annexe_01!$A:$J,10,FALSE)</f>
        <v>1</v>
      </c>
      <c r="I143" s="45" t="str">
        <f>VLOOKUP($B143,annexe_01!$A:$J,4,FALSE)</f>
        <v>besoin de se préserver / instinct de conservation</v>
      </c>
    </row>
    <row r="144" spans="1:9" hidden="1" x14ac:dyDescent="0.25">
      <c r="A144" s="25">
        <f t="shared" si="2"/>
        <v>8</v>
      </c>
      <c r="B144" s="48">
        <f>Donnee_interpretation!C265</f>
        <v>110</v>
      </c>
      <c r="D144" s="36">
        <f t="shared" si="3"/>
        <v>8</v>
      </c>
      <c r="E144" s="67" t="s">
        <v>746</v>
      </c>
      <c r="F144" s="52">
        <f>ABS(Donnee_interpretation!D265)</f>
        <v>1</v>
      </c>
      <c r="G144" s="37"/>
      <c r="H144" s="41">
        <f>VLOOKUP($B144,annexe_01!$A:$J,10,FALSE)</f>
        <v>2</v>
      </c>
      <c r="I144" s="46" t="str">
        <f>VLOOKUP($B144,annexe_01!$A:$J,4,FALSE)</f>
        <v xml:space="preserve">besoin de soutien / besoin de se positionner </v>
      </c>
    </row>
    <row r="145" spans="1:9" hidden="1" x14ac:dyDescent="0.25">
      <c r="A145" s="25">
        <f t="shared" si="2"/>
        <v>9</v>
      </c>
      <c r="B145" s="48">
        <f>Donnee_interpretation!C266</f>
        <v>80</v>
      </c>
      <c r="D145" s="34">
        <f t="shared" si="3"/>
        <v>9</v>
      </c>
      <c r="E145" s="66" t="s">
        <v>746</v>
      </c>
      <c r="F145" s="51">
        <f>ABS(Donnee_interpretation!D266)</f>
        <v>1</v>
      </c>
      <c r="G145" s="35"/>
      <c r="H145" s="41">
        <f>VLOOKUP($B145,annexe_01!$A:$J,10,FALSE)</f>
        <v>1</v>
      </c>
      <c r="I145" s="45" t="str">
        <f>VLOOKUP($B145,annexe_01!$A:$J,4,FALSE)</f>
        <v>besoin d’être en groupe / besoin de sécurité</v>
      </c>
    </row>
    <row r="146" spans="1:9" hidden="1" x14ac:dyDescent="0.25">
      <c r="A146" s="25">
        <f t="shared" si="2"/>
        <v>10</v>
      </c>
      <c r="B146" s="48">
        <f>Donnee_interpretation!C267</f>
        <v>0</v>
      </c>
      <c r="D146" s="36">
        <f t="shared" si="3"/>
        <v>10</v>
      </c>
      <c r="E146" s="67" t="s">
        <v>746</v>
      </c>
      <c r="F146" s="52">
        <f>ABS(Donnee_interpretation!D267)</f>
        <v>0</v>
      </c>
      <c r="G146" s="37"/>
      <c r="H146" s="41">
        <f>VLOOKUP($B146,annexe_01!$A:$J,10,FALSE)</f>
        <v>0</v>
      </c>
      <c r="I146" s="46">
        <f>VLOOKUP($B146,annexe_01!$A:$J,4,FALSE)</f>
        <v>0</v>
      </c>
    </row>
    <row r="147" spans="1:9" x14ac:dyDescent="0.25">
      <c r="A147" s="25" t="str">
        <f t="shared" si="2"/>
        <v>A</v>
      </c>
      <c r="B147" s="48" t="str">
        <f>Donnee_interpretation!C268</f>
        <v>Seul_droite</v>
      </c>
      <c r="D147" s="33">
        <f t="shared" si="3"/>
        <v>1</v>
      </c>
      <c r="E147" s="71" t="s">
        <v>768</v>
      </c>
      <c r="F147" s="49" t="s">
        <v>328</v>
      </c>
      <c r="G147" s="28" t="s">
        <v>342</v>
      </c>
      <c r="H147" s="28" t="s">
        <v>331</v>
      </c>
      <c r="I147" s="47" t="s">
        <v>329</v>
      </c>
    </row>
    <row r="148" spans="1:9" x14ac:dyDescent="0.25">
      <c r="A148" s="25">
        <f t="shared" si="2"/>
        <v>1</v>
      </c>
      <c r="B148" s="48">
        <f>Donnee_interpretation!C269</f>
        <v>0</v>
      </c>
      <c r="D148" s="34">
        <f t="shared" si="3"/>
        <v>1</v>
      </c>
      <c r="E148" s="66" t="s">
        <v>768</v>
      </c>
      <c r="F148" s="51">
        <f>ABS(Donnee_interpretation!D269)</f>
        <v>0</v>
      </c>
      <c r="G148" s="35"/>
      <c r="H148" s="41">
        <f>VLOOKUP($B148,annexe_01!$A:$J,10,FALSE)</f>
        <v>0</v>
      </c>
      <c r="I148" s="45">
        <f>VLOOKUP($B148,annexe_01!$A:$J,5,FALSE)</f>
        <v>0</v>
      </c>
    </row>
    <row r="149" spans="1:9" x14ac:dyDescent="0.25">
      <c r="A149" s="25">
        <f t="shared" si="2"/>
        <v>2</v>
      </c>
      <c r="B149" s="48">
        <f>Donnee_interpretation!C270</f>
        <v>0</v>
      </c>
      <c r="D149" s="36">
        <f t="shared" si="3"/>
        <v>2</v>
      </c>
      <c r="E149" s="67" t="s">
        <v>768</v>
      </c>
      <c r="F149" s="52">
        <f>ABS(Donnee_interpretation!D270)</f>
        <v>0</v>
      </c>
      <c r="G149" s="37"/>
      <c r="H149" s="41">
        <f>VLOOKUP($B149,annexe_01!$A:$J,10,FALSE)</f>
        <v>0</v>
      </c>
      <c r="I149" s="46">
        <f>VLOOKUP($B149,annexe_01!$A:$J,5,FALSE)</f>
        <v>0</v>
      </c>
    </row>
    <row r="150" spans="1:9" x14ac:dyDescent="0.25">
      <c r="A150" s="25">
        <f t="shared" si="2"/>
        <v>3</v>
      </c>
      <c r="B150" s="48">
        <f>Donnee_interpretation!C271</f>
        <v>0</v>
      </c>
      <c r="D150" s="34">
        <f t="shared" si="3"/>
        <v>3</v>
      </c>
      <c r="E150" s="66" t="s">
        <v>768</v>
      </c>
      <c r="F150" s="51">
        <f>ABS(Donnee_interpretation!D271)</f>
        <v>0</v>
      </c>
      <c r="G150" s="35"/>
      <c r="H150" s="41">
        <f>VLOOKUP($B150,annexe_01!$A:$J,10,FALSE)</f>
        <v>0</v>
      </c>
      <c r="I150" s="45">
        <f>VLOOKUP($B150,annexe_01!$A:$J,5,FALSE)</f>
        <v>0</v>
      </c>
    </row>
    <row r="151" spans="1:9" hidden="1" x14ac:dyDescent="0.25">
      <c r="A151" s="25">
        <f t="shared" si="2"/>
        <v>4</v>
      </c>
      <c r="B151" s="48">
        <f>Donnee_interpretation!C272</f>
        <v>0</v>
      </c>
      <c r="D151" s="36">
        <f t="shared" si="3"/>
        <v>4</v>
      </c>
      <c r="E151" s="67" t="s">
        <v>768</v>
      </c>
      <c r="F151" s="52">
        <f>ABS(Donnee_interpretation!D272)</f>
        <v>0</v>
      </c>
      <c r="G151" s="37"/>
      <c r="H151" s="41">
        <f>VLOOKUP($B151,annexe_01!$A:$J,10,FALSE)</f>
        <v>0</v>
      </c>
      <c r="I151" s="46">
        <f>VLOOKUP($B151,annexe_01!$A:$J,5,FALSE)</f>
        <v>0</v>
      </c>
    </row>
    <row r="152" spans="1:9" hidden="1" x14ac:dyDescent="0.25">
      <c r="A152" s="25">
        <f t="shared" si="2"/>
        <v>5</v>
      </c>
      <c r="B152" s="48">
        <f>Donnee_interpretation!C273</f>
        <v>0</v>
      </c>
      <c r="D152" s="34">
        <f t="shared" si="3"/>
        <v>5</v>
      </c>
      <c r="E152" s="66" t="s">
        <v>768</v>
      </c>
      <c r="F152" s="51">
        <f>ABS(Donnee_interpretation!D273)</f>
        <v>0</v>
      </c>
      <c r="G152" s="35"/>
      <c r="H152" s="41">
        <f>VLOOKUP($B152,annexe_01!$A:$J,10,FALSE)</f>
        <v>0</v>
      </c>
      <c r="I152" s="45">
        <f>VLOOKUP($B152,annexe_01!$A:$J,5,FALSE)</f>
        <v>0</v>
      </c>
    </row>
    <row r="153" spans="1:9" ht="15.75" hidden="1" x14ac:dyDescent="0.25">
      <c r="A153" s="25">
        <f t="shared" si="2"/>
        <v>6</v>
      </c>
      <c r="B153" s="48">
        <f>Donnee_interpretation!C274</f>
        <v>0</v>
      </c>
      <c r="D153" s="36">
        <f t="shared" si="3"/>
        <v>6</v>
      </c>
      <c r="E153" s="67" t="s">
        <v>768</v>
      </c>
      <c r="F153" s="50">
        <f>ABS(Donnee_interpretation!D274)</f>
        <v>0</v>
      </c>
      <c r="G153" s="40"/>
      <c r="H153" s="41">
        <f>VLOOKUP($B153,annexe_01!$A:$J,10,FALSE)</f>
        <v>0</v>
      </c>
      <c r="I153" s="46">
        <f>VLOOKUP($B153,annexe_01!$A:$J,5,FALSE)</f>
        <v>0</v>
      </c>
    </row>
    <row r="154" spans="1:9" hidden="1" x14ac:dyDescent="0.25">
      <c r="A154" s="25">
        <f t="shared" si="2"/>
        <v>7</v>
      </c>
      <c r="B154" s="48">
        <f>Donnee_interpretation!C275</f>
        <v>0</v>
      </c>
      <c r="D154" s="34">
        <f t="shared" si="3"/>
        <v>7</v>
      </c>
      <c r="E154" s="66" t="s">
        <v>768</v>
      </c>
      <c r="F154" s="51">
        <f>ABS(Donnee_interpretation!D275)</f>
        <v>0</v>
      </c>
      <c r="G154" s="35"/>
      <c r="H154" s="41">
        <f>VLOOKUP($B154,annexe_01!$A:$J,10,FALSE)</f>
        <v>0</v>
      </c>
      <c r="I154" s="45">
        <f>VLOOKUP($B154,annexe_01!$A:$J,5,FALSE)</f>
        <v>0</v>
      </c>
    </row>
    <row r="155" spans="1:9" hidden="1" x14ac:dyDescent="0.25">
      <c r="A155" s="25">
        <f t="shared" si="2"/>
        <v>8</v>
      </c>
      <c r="B155" s="48">
        <f>Donnee_interpretation!C276</f>
        <v>0</v>
      </c>
      <c r="D155" s="36">
        <f t="shared" si="3"/>
        <v>8</v>
      </c>
      <c r="E155" s="67" t="s">
        <v>768</v>
      </c>
      <c r="F155" s="52">
        <f>ABS(Donnee_interpretation!D276)</f>
        <v>0</v>
      </c>
      <c r="G155" s="37"/>
      <c r="H155" s="41">
        <f>VLOOKUP($B155,annexe_01!$A:$J,10,FALSE)</f>
        <v>0</v>
      </c>
      <c r="I155" s="46">
        <f>VLOOKUP($B155,annexe_01!$A:$J,5,FALSE)</f>
        <v>0</v>
      </c>
    </row>
    <row r="156" spans="1:9" hidden="1" x14ac:dyDescent="0.25">
      <c r="A156" s="25">
        <f t="shared" si="2"/>
        <v>9</v>
      </c>
      <c r="B156" s="48">
        <f>Donnee_interpretation!C277</f>
        <v>0</v>
      </c>
      <c r="D156" s="34">
        <f t="shared" si="3"/>
        <v>9</v>
      </c>
      <c r="E156" s="66" t="s">
        <v>768</v>
      </c>
      <c r="F156" s="51">
        <f>ABS(Donnee_interpretation!D277)</f>
        <v>0</v>
      </c>
      <c r="G156" s="35"/>
      <c r="H156" s="41">
        <f>VLOOKUP($B156,annexe_01!$A:$J,10,FALSE)</f>
        <v>0</v>
      </c>
      <c r="I156" s="45">
        <f>VLOOKUP($B156,annexe_01!$A:$J,5,FALSE)</f>
        <v>0</v>
      </c>
    </row>
    <row r="157" spans="1:9" hidden="1" x14ac:dyDescent="0.25">
      <c r="A157" s="25">
        <f t="shared" si="2"/>
        <v>10</v>
      </c>
      <c r="B157" s="48">
        <f>Donnee_interpretation!C278</f>
        <v>0</v>
      </c>
      <c r="D157" s="36">
        <f t="shared" si="3"/>
        <v>10</v>
      </c>
      <c r="E157" s="67" t="s">
        <v>768</v>
      </c>
      <c r="F157" s="52">
        <f>ABS(Donnee_interpretation!D278)</f>
        <v>0</v>
      </c>
      <c r="G157" s="37"/>
      <c r="H157" s="41">
        <f>VLOOKUP($B157,annexe_01!$A:$J,10,FALSE)</f>
        <v>0</v>
      </c>
      <c r="I157" s="46">
        <f>VLOOKUP($B157,annexe_01!$A:$J,5,FALSE)</f>
        <v>0</v>
      </c>
    </row>
    <row r="158" spans="1:9" x14ac:dyDescent="0.25">
      <c r="A158" s="25" t="str">
        <f t="shared" si="2"/>
        <v>A</v>
      </c>
      <c r="B158" s="48" t="str">
        <f>Donnee_interpretation!C279</f>
        <v>Seul_gauche</v>
      </c>
      <c r="D158" s="33">
        <f t="shared" si="3"/>
        <v>1</v>
      </c>
      <c r="E158" s="71" t="s">
        <v>769</v>
      </c>
      <c r="F158" s="49" t="s">
        <v>328</v>
      </c>
      <c r="G158" s="28" t="s">
        <v>342</v>
      </c>
      <c r="H158" s="28" t="s">
        <v>331</v>
      </c>
      <c r="I158" s="47" t="s">
        <v>329</v>
      </c>
    </row>
    <row r="159" spans="1:9" x14ac:dyDescent="0.25">
      <c r="A159" s="25">
        <f t="shared" si="2"/>
        <v>1</v>
      </c>
      <c r="B159" s="48">
        <f>Donnee_interpretation!C280</f>
        <v>0</v>
      </c>
      <c r="D159" s="34">
        <f t="shared" si="3"/>
        <v>1</v>
      </c>
      <c r="E159" s="66" t="s">
        <v>769</v>
      </c>
      <c r="F159" s="51">
        <f>ABS(Donnee_interpretation!D280)</f>
        <v>0</v>
      </c>
      <c r="G159" s="35"/>
      <c r="H159" s="41">
        <f>VLOOKUP($B159,annexe_01!$A:$J,10,FALSE)</f>
        <v>0</v>
      </c>
      <c r="I159" s="45">
        <f>VLOOKUP($B159,annexe_01!$A:$J,5,FALSE)</f>
        <v>0</v>
      </c>
    </row>
    <row r="160" spans="1:9" x14ac:dyDescent="0.25">
      <c r="A160" s="25">
        <f t="shared" si="2"/>
        <v>2</v>
      </c>
      <c r="B160" s="48">
        <f>Donnee_interpretation!C281</f>
        <v>0</v>
      </c>
      <c r="D160" s="36">
        <f t="shared" si="3"/>
        <v>2</v>
      </c>
      <c r="E160" s="67" t="s">
        <v>769</v>
      </c>
      <c r="F160" s="52">
        <f>ABS(Donnee_interpretation!D281)</f>
        <v>0</v>
      </c>
      <c r="G160" s="37"/>
      <c r="H160" s="41">
        <f>VLOOKUP($B160,annexe_01!$A:$J,10,FALSE)</f>
        <v>0</v>
      </c>
      <c r="I160" s="46">
        <f>VLOOKUP($B160,annexe_01!$A:$J,5,FALSE)</f>
        <v>0</v>
      </c>
    </row>
    <row r="161" spans="1:9" x14ac:dyDescent="0.25">
      <c r="A161" s="25">
        <f t="shared" si="2"/>
        <v>3</v>
      </c>
      <c r="B161" s="48">
        <f>Donnee_interpretation!C282</f>
        <v>0</v>
      </c>
      <c r="D161" s="34">
        <f t="shared" si="3"/>
        <v>3</v>
      </c>
      <c r="E161" s="66" t="s">
        <v>769</v>
      </c>
      <c r="F161" s="51">
        <f>ABS(Donnee_interpretation!D282)</f>
        <v>0</v>
      </c>
      <c r="G161" s="35"/>
      <c r="H161" s="41">
        <f>VLOOKUP($B161,annexe_01!$A:$J,10,FALSE)</f>
        <v>0</v>
      </c>
      <c r="I161" s="45">
        <f>VLOOKUP($B161,annexe_01!$A:$J,5,FALSE)</f>
        <v>0</v>
      </c>
    </row>
    <row r="162" spans="1:9" hidden="1" x14ac:dyDescent="0.25">
      <c r="A162" s="25">
        <f t="shared" si="2"/>
        <v>4</v>
      </c>
      <c r="B162" s="48">
        <f>Donnee_interpretation!C283</f>
        <v>0</v>
      </c>
      <c r="D162" s="36">
        <f t="shared" si="3"/>
        <v>4</v>
      </c>
      <c r="E162" s="67" t="s">
        <v>769</v>
      </c>
      <c r="F162" s="52">
        <f>ABS(Donnee_interpretation!D283)</f>
        <v>0</v>
      </c>
      <c r="G162" s="37"/>
      <c r="H162" s="41">
        <f>VLOOKUP($B162,annexe_01!$A:$J,10,FALSE)</f>
        <v>0</v>
      </c>
      <c r="I162" s="46">
        <f>VLOOKUP($B162,annexe_01!$A:$J,5,FALSE)</f>
        <v>0</v>
      </c>
    </row>
    <row r="163" spans="1:9" hidden="1" x14ac:dyDescent="0.25">
      <c r="A163" s="25">
        <f t="shared" si="2"/>
        <v>5</v>
      </c>
      <c r="B163" s="48">
        <f>Donnee_interpretation!C284</f>
        <v>0</v>
      </c>
      <c r="D163" s="34">
        <f t="shared" si="3"/>
        <v>5</v>
      </c>
      <c r="E163" s="66" t="s">
        <v>769</v>
      </c>
      <c r="F163" s="51">
        <f>ABS(Donnee_interpretation!D284)</f>
        <v>0</v>
      </c>
      <c r="G163" s="35"/>
      <c r="H163" s="41">
        <f>VLOOKUP($B163,annexe_01!$A:$J,10,FALSE)</f>
        <v>0</v>
      </c>
      <c r="I163" s="45">
        <f>VLOOKUP($B163,annexe_01!$A:$J,5,FALSE)</f>
        <v>0</v>
      </c>
    </row>
    <row r="164" spans="1:9" ht="15.75" hidden="1" x14ac:dyDescent="0.25">
      <c r="A164" s="25">
        <f t="shared" si="2"/>
        <v>6</v>
      </c>
      <c r="B164" s="48">
        <f>Donnee_interpretation!C285</f>
        <v>0</v>
      </c>
      <c r="D164" s="36">
        <f t="shared" si="3"/>
        <v>6</v>
      </c>
      <c r="E164" s="67" t="s">
        <v>769</v>
      </c>
      <c r="F164" s="50">
        <f>ABS(Donnee_interpretation!D285)</f>
        <v>0</v>
      </c>
      <c r="G164" s="40"/>
      <c r="H164" s="41">
        <f>VLOOKUP($B164,annexe_01!$A:$J,10,FALSE)</f>
        <v>0</v>
      </c>
      <c r="I164" s="46">
        <f>VLOOKUP($B164,annexe_01!$A:$J,5,FALSE)</f>
        <v>0</v>
      </c>
    </row>
    <row r="165" spans="1:9" hidden="1" x14ac:dyDescent="0.25">
      <c r="A165" s="25">
        <f t="shared" si="2"/>
        <v>7</v>
      </c>
      <c r="B165" s="48">
        <f>Donnee_interpretation!C286</f>
        <v>0</v>
      </c>
      <c r="D165" s="34">
        <f t="shared" si="3"/>
        <v>7</v>
      </c>
      <c r="E165" s="66" t="s">
        <v>769</v>
      </c>
      <c r="F165" s="51">
        <f>ABS(Donnee_interpretation!D286)</f>
        <v>0</v>
      </c>
      <c r="G165" s="35"/>
      <c r="H165" s="41">
        <f>VLOOKUP($B165,annexe_01!$A:$J,10,FALSE)</f>
        <v>0</v>
      </c>
      <c r="I165" s="45">
        <f>VLOOKUP($B165,annexe_01!$A:$J,5,FALSE)</f>
        <v>0</v>
      </c>
    </row>
    <row r="166" spans="1:9" hidden="1" x14ac:dyDescent="0.25">
      <c r="A166" s="25">
        <f t="shared" ref="A166:A229" si="4">A155</f>
        <v>8</v>
      </c>
      <c r="B166" s="48">
        <f>Donnee_interpretation!C287</f>
        <v>0</v>
      </c>
      <c r="D166" s="36">
        <f>D155</f>
        <v>8</v>
      </c>
      <c r="E166" s="67" t="s">
        <v>769</v>
      </c>
      <c r="F166" s="52">
        <f>ABS(Donnee_interpretation!D287)</f>
        <v>0</v>
      </c>
      <c r="G166" s="37"/>
      <c r="H166" s="41">
        <f>VLOOKUP($B166,annexe_01!$A:$J,10,FALSE)</f>
        <v>0</v>
      </c>
      <c r="I166" s="46">
        <f>VLOOKUP($B166,annexe_01!$A:$J,5,FALSE)</f>
        <v>0</v>
      </c>
    </row>
    <row r="167" spans="1:9" hidden="1" x14ac:dyDescent="0.25">
      <c r="A167" s="25">
        <f t="shared" si="4"/>
        <v>9</v>
      </c>
      <c r="B167" s="48">
        <f>Donnee_interpretation!C288</f>
        <v>0</v>
      </c>
      <c r="D167" s="34">
        <f>D156</f>
        <v>9</v>
      </c>
      <c r="E167" s="66" t="s">
        <v>769</v>
      </c>
      <c r="F167" s="51">
        <f>ABS(Donnee_interpretation!D288)</f>
        <v>0</v>
      </c>
      <c r="G167" s="35"/>
      <c r="H167" s="41">
        <f>VLOOKUP($B167,annexe_01!$A:$J,10,FALSE)</f>
        <v>0</v>
      </c>
      <c r="I167" s="45">
        <f>VLOOKUP($B167,annexe_01!$A:$J,5,FALSE)</f>
        <v>0</v>
      </c>
    </row>
    <row r="168" spans="1:9" hidden="1" x14ac:dyDescent="0.25">
      <c r="A168" s="25">
        <f t="shared" si="4"/>
        <v>10</v>
      </c>
      <c r="B168" s="48">
        <f>Donnee_interpretation!C289</f>
        <v>0</v>
      </c>
      <c r="D168" s="36">
        <f>D157</f>
        <v>10</v>
      </c>
      <c r="E168" s="67" t="s">
        <v>769</v>
      </c>
      <c r="F168" s="52">
        <f>ABS(Donnee_interpretation!D289)</f>
        <v>0</v>
      </c>
      <c r="G168" s="37"/>
      <c r="H168" s="41">
        <f>VLOOKUP($B168,annexe_01!$A:$J,10,FALSE)</f>
        <v>0</v>
      </c>
      <c r="I168" s="46">
        <f>VLOOKUP($B168,annexe_01!$A:$J,5,FALSE)</f>
        <v>0</v>
      </c>
    </row>
    <row r="169" spans="1:9" x14ac:dyDescent="0.25">
      <c r="A169" s="25" t="str">
        <f t="shared" si="4"/>
        <v>A</v>
      </c>
      <c r="B169" s="48" t="str">
        <f>Donnee_interpretation!C290</f>
        <v>futur</v>
      </c>
    </row>
    <row r="170" spans="1:9" x14ac:dyDescent="0.25">
      <c r="A170" s="25">
        <f t="shared" si="4"/>
        <v>1</v>
      </c>
      <c r="B170" s="48" t="str">
        <f>Donnee_interpretation!C291</f>
        <v>Droit</v>
      </c>
    </row>
    <row r="171" spans="1:9" x14ac:dyDescent="0.25">
      <c r="A171" s="25">
        <f t="shared" si="4"/>
        <v>2</v>
      </c>
      <c r="B171" s="48">
        <f>Donnee_interpretation!C292</f>
        <v>2150</v>
      </c>
    </row>
    <row r="172" spans="1:9" x14ac:dyDescent="0.25">
      <c r="A172" s="25">
        <f t="shared" si="4"/>
        <v>3</v>
      </c>
      <c r="B172" s="48">
        <f>Donnee_interpretation!C293</f>
        <v>2140</v>
      </c>
    </row>
    <row r="173" spans="1:9" x14ac:dyDescent="0.25">
      <c r="A173" s="25">
        <f t="shared" si="4"/>
        <v>4</v>
      </c>
      <c r="B173" s="48">
        <f>Donnee_interpretation!C294</f>
        <v>2130</v>
      </c>
    </row>
    <row r="174" spans="1:9" x14ac:dyDescent="0.25">
      <c r="A174" s="25">
        <f t="shared" si="4"/>
        <v>5</v>
      </c>
      <c r="B174" s="48">
        <f>Donnee_interpretation!C295</f>
        <v>2120</v>
      </c>
    </row>
    <row r="175" spans="1:9" x14ac:dyDescent="0.25">
      <c r="A175" s="25">
        <f t="shared" si="4"/>
        <v>6</v>
      </c>
      <c r="B175" s="48">
        <f>Donnee_interpretation!C296</f>
        <v>2100</v>
      </c>
    </row>
    <row r="176" spans="1:9" x14ac:dyDescent="0.25">
      <c r="A176" s="25">
        <f t="shared" si="4"/>
        <v>7</v>
      </c>
      <c r="B176" s="48">
        <f>Donnee_interpretation!C297</f>
        <v>2090</v>
      </c>
    </row>
    <row r="177" spans="1:2" x14ac:dyDescent="0.25">
      <c r="A177" s="25">
        <f t="shared" si="4"/>
        <v>8</v>
      </c>
      <c r="B177" s="48">
        <f>Donnee_interpretation!C298</f>
        <v>2050</v>
      </c>
    </row>
    <row r="178" spans="1:2" x14ac:dyDescent="0.25">
      <c r="A178" s="25">
        <f t="shared" si="4"/>
        <v>9</v>
      </c>
      <c r="B178" s="48">
        <f>Donnee_interpretation!C299</f>
        <v>2010</v>
      </c>
    </row>
    <row r="179" spans="1:2" x14ac:dyDescent="0.25">
      <c r="A179" s="25">
        <f t="shared" si="4"/>
        <v>10</v>
      </c>
      <c r="B179" s="48">
        <f>Donnee_interpretation!C300</f>
        <v>1980</v>
      </c>
    </row>
    <row r="180" spans="1:2" x14ac:dyDescent="0.25">
      <c r="A180" s="25" t="str">
        <f t="shared" si="4"/>
        <v>A</v>
      </c>
      <c r="B180" s="48">
        <f>Donnee_interpretation!C301</f>
        <v>1960</v>
      </c>
    </row>
    <row r="181" spans="1:2" x14ac:dyDescent="0.25">
      <c r="A181" s="25">
        <f t="shared" si="4"/>
        <v>1</v>
      </c>
      <c r="B181" s="48" t="str">
        <f>Donnee_interpretation!C302</f>
        <v>Droit</v>
      </c>
    </row>
    <row r="182" spans="1:2" x14ac:dyDescent="0.25">
      <c r="A182" s="25">
        <f t="shared" si="4"/>
        <v>2</v>
      </c>
      <c r="B182" s="48">
        <f>Donnee_interpretation!C303</f>
        <v>1310</v>
      </c>
    </row>
    <row r="183" spans="1:2" x14ac:dyDescent="0.25">
      <c r="A183" s="25">
        <f t="shared" si="4"/>
        <v>3</v>
      </c>
      <c r="B183" s="48">
        <f>Donnee_interpretation!C304</f>
        <v>1340</v>
      </c>
    </row>
    <row r="184" spans="1:2" x14ac:dyDescent="0.25">
      <c r="A184" s="25">
        <f t="shared" si="4"/>
        <v>4</v>
      </c>
      <c r="B184" s="48">
        <f>Donnee_interpretation!C305</f>
        <v>1300</v>
      </c>
    </row>
    <row r="185" spans="1:2" x14ac:dyDescent="0.25">
      <c r="A185" s="25">
        <f t="shared" si="4"/>
        <v>5</v>
      </c>
      <c r="B185" s="48">
        <f>Donnee_interpretation!C306</f>
        <v>1290</v>
      </c>
    </row>
    <row r="186" spans="1:2" x14ac:dyDescent="0.25">
      <c r="A186" s="25">
        <f t="shared" si="4"/>
        <v>6</v>
      </c>
      <c r="B186" s="48">
        <f>Donnee_interpretation!C307</f>
        <v>2140</v>
      </c>
    </row>
    <row r="187" spans="1:2" x14ac:dyDescent="0.25">
      <c r="A187" s="25">
        <f t="shared" si="4"/>
        <v>7</v>
      </c>
      <c r="B187" s="48">
        <f>Donnee_interpretation!C308</f>
        <v>1140</v>
      </c>
    </row>
    <row r="188" spans="1:2" x14ac:dyDescent="0.25">
      <c r="A188" s="25">
        <f t="shared" si="4"/>
        <v>8</v>
      </c>
      <c r="B188" s="48">
        <f>Donnee_interpretation!C309</f>
        <v>1330</v>
      </c>
    </row>
    <row r="189" spans="1:2" x14ac:dyDescent="0.25">
      <c r="A189" s="25">
        <f t="shared" si="4"/>
        <v>9</v>
      </c>
      <c r="B189" s="48">
        <f>Donnee_interpretation!C310</f>
        <v>1830</v>
      </c>
    </row>
    <row r="190" spans="1:2" x14ac:dyDescent="0.25">
      <c r="A190" s="25">
        <f t="shared" si="4"/>
        <v>10</v>
      </c>
      <c r="B190" s="48">
        <f>Donnee_interpretation!C311</f>
        <v>1440</v>
      </c>
    </row>
    <row r="191" spans="1:2" x14ac:dyDescent="0.25">
      <c r="A191" s="25" t="str">
        <f t="shared" si="4"/>
        <v>A</v>
      </c>
      <c r="B191" s="48">
        <f>Donnee_interpretation!C312</f>
        <v>1480</v>
      </c>
    </row>
    <row r="192" spans="1:2" x14ac:dyDescent="0.25">
      <c r="A192" s="25">
        <f t="shared" si="4"/>
        <v>1</v>
      </c>
      <c r="B192" s="48" t="str">
        <f>Donnee_interpretation!C313</f>
        <v>Deux</v>
      </c>
    </row>
    <row r="193" spans="1:2" x14ac:dyDescent="0.25">
      <c r="A193" s="25">
        <f t="shared" si="4"/>
        <v>2</v>
      </c>
      <c r="B193" s="48">
        <f>Donnee_interpretation!C314</f>
        <v>1340</v>
      </c>
    </row>
    <row r="194" spans="1:2" x14ac:dyDescent="0.25">
      <c r="A194" s="25">
        <f t="shared" si="4"/>
        <v>3</v>
      </c>
      <c r="B194" s="48">
        <f>Donnee_interpretation!C315</f>
        <v>1270</v>
      </c>
    </row>
    <row r="195" spans="1:2" x14ac:dyDescent="0.25">
      <c r="A195" s="25">
        <f t="shared" si="4"/>
        <v>4</v>
      </c>
      <c r="B195" s="48">
        <f>Donnee_interpretation!C316</f>
        <v>1740</v>
      </c>
    </row>
    <row r="196" spans="1:2" x14ac:dyDescent="0.25">
      <c r="A196" s="25">
        <f t="shared" si="4"/>
        <v>5</v>
      </c>
      <c r="B196" s="48">
        <f>Donnee_interpretation!C317</f>
        <v>1090</v>
      </c>
    </row>
    <row r="197" spans="1:2" x14ac:dyDescent="0.25">
      <c r="A197" s="25">
        <f t="shared" si="4"/>
        <v>6</v>
      </c>
      <c r="B197" s="48">
        <f>Donnee_interpretation!C318</f>
        <v>1760</v>
      </c>
    </row>
    <row r="198" spans="1:2" x14ac:dyDescent="0.25">
      <c r="A198" s="25">
        <f t="shared" si="4"/>
        <v>7</v>
      </c>
      <c r="B198" s="48">
        <f>Donnee_interpretation!C319</f>
        <v>1930</v>
      </c>
    </row>
    <row r="199" spans="1:2" x14ac:dyDescent="0.25">
      <c r="A199" s="25">
        <f t="shared" si="4"/>
        <v>8</v>
      </c>
      <c r="B199" s="48">
        <f>Donnee_interpretation!C320</f>
        <v>1460</v>
      </c>
    </row>
    <row r="200" spans="1:2" x14ac:dyDescent="0.25">
      <c r="A200" s="25">
        <f t="shared" si="4"/>
        <v>9</v>
      </c>
      <c r="B200" s="48">
        <f>Donnee_interpretation!C321</f>
        <v>1320</v>
      </c>
    </row>
    <row r="201" spans="1:2" x14ac:dyDescent="0.25">
      <c r="A201" s="25">
        <f t="shared" si="4"/>
        <v>10</v>
      </c>
      <c r="B201" s="48">
        <f>Donnee_interpretation!C322</f>
        <v>1820</v>
      </c>
    </row>
    <row r="202" spans="1:2" x14ac:dyDescent="0.25">
      <c r="A202" s="25" t="str">
        <f t="shared" si="4"/>
        <v>A</v>
      </c>
      <c r="B202" s="48">
        <f>Donnee_interpretation!C323</f>
        <v>1800</v>
      </c>
    </row>
    <row r="203" spans="1:2" x14ac:dyDescent="0.25">
      <c r="A203" s="25">
        <f t="shared" si="4"/>
        <v>1</v>
      </c>
      <c r="B203" s="48" t="str">
        <f>Donnee_interpretation!C324</f>
        <v>Deux</v>
      </c>
    </row>
    <row r="204" spans="1:2" x14ac:dyDescent="0.25">
      <c r="A204" s="25">
        <f t="shared" si="4"/>
        <v>2</v>
      </c>
      <c r="B204" s="48">
        <f>Donnee_interpretation!C325</f>
        <v>1750</v>
      </c>
    </row>
    <row r="205" spans="1:2" x14ac:dyDescent="0.25">
      <c r="A205" s="25">
        <f t="shared" si="4"/>
        <v>3</v>
      </c>
      <c r="B205" s="48">
        <f>Donnee_interpretation!C326</f>
        <v>1540</v>
      </c>
    </row>
    <row r="206" spans="1:2" x14ac:dyDescent="0.25">
      <c r="A206" s="25">
        <f t="shared" si="4"/>
        <v>4</v>
      </c>
      <c r="B206" s="48">
        <f>Donnee_interpretation!C327</f>
        <v>1850</v>
      </c>
    </row>
    <row r="207" spans="1:2" x14ac:dyDescent="0.25">
      <c r="A207" s="25">
        <f t="shared" si="4"/>
        <v>5</v>
      </c>
      <c r="B207" s="48">
        <f>Donnee_interpretation!C328</f>
        <v>1510</v>
      </c>
    </row>
    <row r="208" spans="1:2" x14ac:dyDescent="0.25">
      <c r="A208" s="25">
        <f t="shared" si="4"/>
        <v>6</v>
      </c>
      <c r="B208" s="48">
        <f>Donnee_interpretation!C329</f>
        <v>1840</v>
      </c>
    </row>
    <row r="209" spans="1:2" x14ac:dyDescent="0.25">
      <c r="A209" s="25">
        <f t="shared" si="4"/>
        <v>7</v>
      </c>
      <c r="B209" s="48">
        <f>Donnee_interpretation!C330</f>
        <v>1760</v>
      </c>
    </row>
    <row r="210" spans="1:2" x14ac:dyDescent="0.25">
      <c r="A210" s="25">
        <f t="shared" si="4"/>
        <v>8</v>
      </c>
      <c r="B210" s="48">
        <f>Donnee_interpretation!C331</f>
        <v>1720</v>
      </c>
    </row>
    <row r="211" spans="1:2" x14ac:dyDescent="0.25">
      <c r="A211" s="25">
        <f t="shared" si="4"/>
        <v>9</v>
      </c>
      <c r="B211" s="48">
        <f>Donnee_interpretation!C332</f>
        <v>1620</v>
      </c>
    </row>
    <row r="212" spans="1:2" x14ac:dyDescent="0.25">
      <c r="A212" s="25">
        <f t="shared" si="4"/>
        <v>10</v>
      </c>
      <c r="B212" s="48">
        <f>Donnee_interpretation!C333</f>
        <v>1570</v>
      </c>
    </row>
    <row r="213" spans="1:2" x14ac:dyDescent="0.25">
      <c r="A213" s="25" t="str">
        <f t="shared" si="4"/>
        <v>A</v>
      </c>
      <c r="B213" s="48">
        <f>Donnee_interpretation!C334</f>
        <v>1500</v>
      </c>
    </row>
    <row r="214" spans="1:2" x14ac:dyDescent="0.25">
      <c r="A214" s="25">
        <f t="shared" si="4"/>
        <v>1</v>
      </c>
      <c r="B214" s="48" t="str">
        <f>Donnee_interpretation!C335</f>
        <v>Deux</v>
      </c>
    </row>
    <row r="215" spans="1:2" x14ac:dyDescent="0.25">
      <c r="A215" s="25">
        <f t="shared" si="4"/>
        <v>2</v>
      </c>
      <c r="B215" s="48">
        <f>Donnee_interpretation!C336</f>
        <v>1070</v>
      </c>
    </row>
    <row r="216" spans="1:2" x14ac:dyDescent="0.25">
      <c r="A216" s="25">
        <f t="shared" si="4"/>
        <v>3</v>
      </c>
      <c r="B216" s="48">
        <f>Donnee_interpretation!C337</f>
        <v>1630</v>
      </c>
    </row>
    <row r="217" spans="1:2" x14ac:dyDescent="0.25">
      <c r="A217" s="25">
        <f t="shared" si="4"/>
        <v>4</v>
      </c>
      <c r="B217" s="48">
        <f>Donnee_interpretation!C338</f>
        <v>1610</v>
      </c>
    </row>
    <row r="218" spans="1:2" x14ac:dyDescent="0.25">
      <c r="A218" s="25">
        <f t="shared" si="4"/>
        <v>5</v>
      </c>
      <c r="B218" s="48">
        <f>Donnee_interpretation!C339</f>
        <v>1640</v>
      </c>
    </row>
    <row r="219" spans="1:2" x14ac:dyDescent="0.25">
      <c r="A219" s="25">
        <f t="shared" si="4"/>
        <v>6</v>
      </c>
      <c r="B219" s="48">
        <f>Donnee_interpretation!C340</f>
        <v>2100</v>
      </c>
    </row>
    <row r="220" spans="1:2" x14ac:dyDescent="0.25">
      <c r="A220" s="25">
        <f t="shared" si="4"/>
        <v>7</v>
      </c>
      <c r="B220" s="48">
        <f>Donnee_interpretation!C341</f>
        <v>1460</v>
      </c>
    </row>
    <row r="221" spans="1:2" x14ac:dyDescent="0.25">
      <c r="A221" s="25">
        <f t="shared" si="4"/>
        <v>8</v>
      </c>
      <c r="B221" s="48">
        <f>Donnee_interpretation!C342</f>
        <v>1320</v>
      </c>
    </row>
    <row r="222" spans="1:2" x14ac:dyDescent="0.25">
      <c r="A222" s="25">
        <f t="shared" si="4"/>
        <v>9</v>
      </c>
      <c r="B222" s="48">
        <f>Donnee_interpretation!C343</f>
        <v>1380</v>
      </c>
    </row>
    <row r="223" spans="1:2" x14ac:dyDescent="0.25">
      <c r="A223" s="25">
        <f t="shared" si="4"/>
        <v>10</v>
      </c>
      <c r="B223" s="48">
        <f>Donnee_interpretation!C344</f>
        <v>1480</v>
      </c>
    </row>
    <row r="224" spans="1:2" x14ac:dyDescent="0.25">
      <c r="A224" s="25" t="str">
        <f t="shared" si="4"/>
        <v>A</v>
      </c>
      <c r="B224" s="48">
        <f>Donnee_interpretation!C345</f>
        <v>1560</v>
      </c>
    </row>
    <row r="225" spans="1:2" x14ac:dyDescent="0.25">
      <c r="A225" s="25">
        <f t="shared" si="4"/>
        <v>1</v>
      </c>
      <c r="B225" s="48" t="str">
        <f>Donnee_interpretation!C346</f>
        <v>Deux</v>
      </c>
    </row>
    <row r="226" spans="1:2" x14ac:dyDescent="0.25">
      <c r="A226" s="25">
        <f t="shared" si="4"/>
        <v>2</v>
      </c>
      <c r="B226" s="48">
        <f>Donnee_interpretation!C347</f>
        <v>1070</v>
      </c>
    </row>
    <row r="227" spans="1:2" x14ac:dyDescent="0.25">
      <c r="A227" s="25">
        <f t="shared" si="4"/>
        <v>3</v>
      </c>
      <c r="B227" s="48">
        <f>Donnee_interpretation!C348</f>
        <v>1090</v>
      </c>
    </row>
    <row r="228" spans="1:2" x14ac:dyDescent="0.25">
      <c r="A228" s="25">
        <f t="shared" si="4"/>
        <v>4</v>
      </c>
      <c r="B228" s="48">
        <f>Donnee_interpretation!C349</f>
        <v>1100</v>
      </c>
    </row>
    <row r="229" spans="1:2" x14ac:dyDescent="0.25">
      <c r="A229" s="25">
        <f t="shared" si="4"/>
        <v>5</v>
      </c>
      <c r="B229" s="48">
        <f>Donnee_interpretation!C350</f>
        <v>1120</v>
      </c>
    </row>
    <row r="230" spans="1:2" x14ac:dyDescent="0.25">
      <c r="A230" s="25">
        <f>A219</f>
        <v>6</v>
      </c>
      <c r="B230" s="48">
        <f>Donnee_interpretation!C351</f>
        <v>1130</v>
      </c>
    </row>
    <row r="231" spans="1:2" x14ac:dyDescent="0.25">
      <c r="A231" s="25">
        <f>A220</f>
        <v>7</v>
      </c>
      <c r="B231" s="48">
        <f>Donnee_interpretation!C352</f>
        <v>1180</v>
      </c>
    </row>
    <row r="232" spans="1:2" x14ac:dyDescent="0.25">
      <c r="A232" s="25">
        <f>A221</f>
        <v>8</v>
      </c>
      <c r="B232" s="48">
        <f>Donnee_interpretation!C353</f>
        <v>1190</v>
      </c>
    </row>
  </sheetData>
  <autoFilter ref="D25:E168" xr:uid="{00000000-0009-0000-0000-000017000000}">
    <filterColumn colId="0">
      <filters>
        <filter val="1"/>
        <filter val="2"/>
        <filter val="3"/>
      </filters>
    </filterColumn>
  </autoFilter>
  <mergeCells count="1">
    <mergeCell ref="D6:I6"/>
  </mergeCells>
  <conditionalFormatting sqref="H27">
    <cfRule type="expression" dxfId="475" priority="406">
      <formula>IF(H27=15,TRUE,FALSE)</formula>
    </cfRule>
    <cfRule type="expression" dxfId="474" priority="407">
      <formula>IF(H27=14,TRUE,FALSE)</formula>
    </cfRule>
    <cfRule type="expression" dxfId="473" priority="408">
      <formula>IF(H27=13,TRUE,FALSE)</formula>
    </cfRule>
    <cfRule type="expression" dxfId="472" priority="409">
      <formula>IF(H27=12,TRUE,FALSE)</formula>
    </cfRule>
    <cfRule type="expression" dxfId="471" priority="410">
      <formula>IF(H27=11,TRUE,FALSE)</formula>
    </cfRule>
    <cfRule type="expression" dxfId="470" priority="411">
      <formula>IF(H27=10,TRUE,FALSE)</formula>
    </cfRule>
    <cfRule type="expression" dxfId="469" priority="412">
      <formula>IF(H27=9,TRUE,FALSE)</formula>
    </cfRule>
    <cfRule type="expression" dxfId="468" priority="413">
      <formula>IF(H27=8,TRUE,FALSE)</formula>
    </cfRule>
    <cfRule type="expression" dxfId="467" priority="414">
      <formula>IF(H27=7,TRUE,FALSE)</formula>
    </cfRule>
    <cfRule type="expression" dxfId="466" priority="415">
      <formula>IF(H27=6,TRUE,FALSE)</formula>
    </cfRule>
    <cfRule type="expression" dxfId="465" priority="416">
      <formula>IF(H27=5,TRUE,FALSE)</formula>
    </cfRule>
    <cfRule type="expression" dxfId="464" priority="417">
      <formula>IF(H27=4,TRUE,FALSE)</formula>
    </cfRule>
    <cfRule type="expression" dxfId="463" priority="418">
      <formula>IF(H27=3,TRUE,FALSE)</formula>
    </cfRule>
    <cfRule type="expression" dxfId="462" priority="419">
      <formula>IF(H27=2,TRUE,FALSE)</formula>
    </cfRule>
    <cfRule type="expression" dxfId="461" priority="420">
      <formula>IF(H27=1,TRUE,FALSE)</formula>
    </cfRule>
  </conditionalFormatting>
  <conditionalFormatting sqref="H28:H36">
    <cfRule type="expression" dxfId="460" priority="391">
      <formula>IF(H28=15,TRUE,FALSE)</formula>
    </cfRule>
    <cfRule type="expression" dxfId="459" priority="392">
      <formula>IF(H28=14,TRUE,FALSE)</formula>
    </cfRule>
    <cfRule type="expression" dxfId="458" priority="393">
      <formula>IF(H28=13,TRUE,FALSE)</formula>
    </cfRule>
    <cfRule type="expression" dxfId="457" priority="394">
      <formula>IF(H28=12,TRUE,FALSE)</formula>
    </cfRule>
    <cfRule type="expression" dxfId="456" priority="395">
      <formula>IF(H28=11,TRUE,FALSE)</formula>
    </cfRule>
    <cfRule type="expression" dxfId="455" priority="396">
      <formula>IF(H28=10,TRUE,FALSE)</formula>
    </cfRule>
    <cfRule type="expression" dxfId="454" priority="397">
      <formula>IF(H28=9,TRUE,FALSE)</formula>
    </cfRule>
    <cfRule type="expression" dxfId="453" priority="398">
      <formula>IF(H28=8,TRUE,FALSE)</formula>
    </cfRule>
    <cfRule type="expression" dxfId="452" priority="399">
      <formula>IF(H28=7,TRUE,FALSE)</formula>
    </cfRule>
    <cfRule type="expression" dxfId="451" priority="400">
      <formula>IF(H28=6,TRUE,FALSE)</formula>
    </cfRule>
    <cfRule type="expression" dxfId="450" priority="401">
      <formula>IF(H28=5,TRUE,FALSE)</formula>
    </cfRule>
    <cfRule type="expression" dxfId="449" priority="402">
      <formula>IF(H28=4,TRUE,FALSE)</formula>
    </cfRule>
    <cfRule type="expression" dxfId="448" priority="403">
      <formula>IF(H28=3,TRUE,FALSE)</formula>
    </cfRule>
    <cfRule type="expression" dxfId="447" priority="404">
      <formula>IF(H28=2,TRUE,FALSE)</formula>
    </cfRule>
    <cfRule type="expression" dxfId="446" priority="405">
      <formula>IF(H28=1,TRUE,FALSE)</formula>
    </cfRule>
  </conditionalFormatting>
  <conditionalFormatting sqref="H38">
    <cfRule type="expression" dxfId="445" priority="376">
      <formula>IF(H38=15,TRUE,FALSE)</formula>
    </cfRule>
    <cfRule type="expression" dxfId="444" priority="377">
      <formula>IF(H38=14,TRUE,FALSE)</formula>
    </cfRule>
    <cfRule type="expression" dxfId="443" priority="378">
      <formula>IF(H38=13,TRUE,FALSE)</formula>
    </cfRule>
    <cfRule type="expression" dxfId="442" priority="379">
      <formula>IF(H38=12,TRUE,FALSE)</formula>
    </cfRule>
    <cfRule type="expression" dxfId="441" priority="380">
      <formula>IF(H38=11,TRUE,FALSE)</formula>
    </cfRule>
    <cfRule type="expression" dxfId="440" priority="381">
      <formula>IF(H38=10,TRUE,FALSE)</formula>
    </cfRule>
    <cfRule type="expression" dxfId="439" priority="382">
      <formula>IF(H38=9,TRUE,FALSE)</formula>
    </cfRule>
    <cfRule type="expression" dxfId="438" priority="383">
      <formula>IF(H38=8,TRUE,FALSE)</formula>
    </cfRule>
    <cfRule type="expression" dxfId="437" priority="384">
      <formula>IF(H38=7,TRUE,FALSE)</formula>
    </cfRule>
    <cfRule type="expression" dxfId="436" priority="385">
      <formula>IF(H38=6,TRUE,FALSE)</formula>
    </cfRule>
    <cfRule type="expression" dxfId="435" priority="386">
      <formula>IF(H38=5,TRUE,FALSE)</formula>
    </cfRule>
    <cfRule type="expression" dxfId="434" priority="387">
      <formula>IF(H38=4,TRUE,FALSE)</formula>
    </cfRule>
    <cfRule type="expression" dxfId="433" priority="388">
      <formula>IF(H38=3,TRUE,FALSE)</formula>
    </cfRule>
    <cfRule type="expression" dxfId="432" priority="389">
      <formula>IF(H38=2,TRUE,FALSE)</formula>
    </cfRule>
    <cfRule type="expression" dxfId="431" priority="390">
      <formula>IF(H38=1,TRUE,FALSE)</formula>
    </cfRule>
  </conditionalFormatting>
  <conditionalFormatting sqref="H39:H47">
    <cfRule type="expression" dxfId="430" priority="361">
      <formula>IF(H39=15,TRUE,FALSE)</formula>
    </cfRule>
    <cfRule type="expression" dxfId="429" priority="362">
      <formula>IF(H39=14,TRUE,FALSE)</formula>
    </cfRule>
    <cfRule type="expression" dxfId="428" priority="363">
      <formula>IF(H39=13,TRUE,FALSE)</formula>
    </cfRule>
    <cfRule type="expression" dxfId="427" priority="364">
      <formula>IF(H39=12,TRUE,FALSE)</formula>
    </cfRule>
    <cfRule type="expression" dxfId="426" priority="365">
      <formula>IF(H39=11,TRUE,FALSE)</formula>
    </cfRule>
    <cfRule type="expression" dxfId="425" priority="366">
      <formula>IF(H39=10,TRUE,FALSE)</formula>
    </cfRule>
    <cfRule type="expression" dxfId="424" priority="367">
      <formula>IF(H39=9,TRUE,FALSE)</formula>
    </cfRule>
    <cfRule type="expression" dxfId="423" priority="368">
      <formula>IF(H39=8,TRUE,FALSE)</formula>
    </cfRule>
    <cfRule type="expression" dxfId="422" priority="369">
      <formula>IF(H39=7,TRUE,FALSE)</formula>
    </cfRule>
    <cfRule type="expression" dxfId="421" priority="370">
      <formula>IF(H39=6,TRUE,FALSE)</formula>
    </cfRule>
    <cfRule type="expression" dxfId="420" priority="371">
      <formula>IF(H39=5,TRUE,FALSE)</formula>
    </cfRule>
    <cfRule type="expression" dxfId="419" priority="372">
      <formula>IF(H39=4,TRUE,FALSE)</formula>
    </cfRule>
    <cfRule type="expression" dxfId="418" priority="373">
      <formula>IF(H39=3,TRUE,FALSE)</formula>
    </cfRule>
    <cfRule type="expression" dxfId="417" priority="374">
      <formula>IF(H39=2,TRUE,FALSE)</formula>
    </cfRule>
    <cfRule type="expression" dxfId="416" priority="375">
      <formula>IF(H39=1,TRUE,FALSE)</formula>
    </cfRule>
  </conditionalFormatting>
  <conditionalFormatting sqref="H60">
    <cfRule type="expression" dxfId="415" priority="316">
      <formula>IF(H60=15,TRUE,FALSE)</formula>
    </cfRule>
    <cfRule type="expression" dxfId="414" priority="317">
      <formula>IF(H60=14,TRUE,FALSE)</formula>
    </cfRule>
    <cfRule type="expression" dxfId="413" priority="318">
      <formula>IF(H60=13,TRUE,FALSE)</formula>
    </cfRule>
    <cfRule type="expression" dxfId="412" priority="319">
      <formula>IF(H60=12,TRUE,FALSE)</formula>
    </cfRule>
    <cfRule type="expression" dxfId="411" priority="320">
      <formula>IF(H60=11,TRUE,FALSE)</formula>
    </cfRule>
    <cfRule type="expression" dxfId="410" priority="321">
      <formula>IF(H60=10,TRUE,FALSE)</formula>
    </cfRule>
    <cfRule type="expression" dxfId="409" priority="322">
      <formula>IF(H60=9,TRUE,FALSE)</formula>
    </cfRule>
    <cfRule type="expression" dxfId="408" priority="323">
      <formula>IF(H60=8,TRUE,FALSE)</formula>
    </cfRule>
    <cfRule type="expression" dxfId="407" priority="324">
      <formula>IF(H60=7,TRUE,FALSE)</formula>
    </cfRule>
    <cfRule type="expression" dxfId="406" priority="325">
      <formula>IF(H60=6,TRUE,FALSE)</formula>
    </cfRule>
    <cfRule type="expression" dxfId="405" priority="326">
      <formula>IF(H60=5,TRUE,FALSE)</formula>
    </cfRule>
    <cfRule type="expression" dxfId="404" priority="327">
      <formula>IF(H60=4,TRUE,FALSE)</formula>
    </cfRule>
    <cfRule type="expression" dxfId="403" priority="328">
      <formula>IF(H60=3,TRUE,FALSE)</formula>
    </cfRule>
    <cfRule type="expression" dxfId="402" priority="329">
      <formula>IF(H60=2,TRUE,FALSE)</formula>
    </cfRule>
    <cfRule type="expression" dxfId="401" priority="330">
      <formula>IF(H60=1,TRUE,FALSE)</formula>
    </cfRule>
  </conditionalFormatting>
  <conditionalFormatting sqref="H61:H69">
    <cfRule type="expression" dxfId="400" priority="301">
      <formula>IF(H61=15,TRUE,FALSE)</formula>
    </cfRule>
    <cfRule type="expression" dxfId="399" priority="302">
      <formula>IF(H61=14,TRUE,FALSE)</formula>
    </cfRule>
    <cfRule type="expression" dxfId="398" priority="303">
      <formula>IF(H61=13,TRUE,FALSE)</formula>
    </cfRule>
    <cfRule type="expression" dxfId="397" priority="304">
      <formula>IF(H61=12,TRUE,FALSE)</formula>
    </cfRule>
    <cfRule type="expression" dxfId="396" priority="305">
      <formula>IF(H61=11,TRUE,FALSE)</formula>
    </cfRule>
    <cfRule type="expression" dxfId="395" priority="306">
      <formula>IF(H61=10,TRUE,FALSE)</formula>
    </cfRule>
    <cfRule type="expression" dxfId="394" priority="307">
      <formula>IF(H61=9,TRUE,FALSE)</formula>
    </cfRule>
    <cfRule type="expression" dxfId="393" priority="308">
      <formula>IF(H61=8,TRUE,FALSE)</formula>
    </cfRule>
    <cfRule type="expression" dxfId="392" priority="309">
      <formula>IF(H61=7,TRUE,FALSE)</formula>
    </cfRule>
    <cfRule type="expression" dxfId="391" priority="310">
      <formula>IF(H61=6,TRUE,FALSE)</formula>
    </cfRule>
    <cfRule type="expression" dxfId="390" priority="311">
      <formula>IF(H61=5,TRUE,FALSE)</formula>
    </cfRule>
    <cfRule type="expression" dxfId="389" priority="312">
      <formula>IF(H61=4,TRUE,FALSE)</formula>
    </cfRule>
    <cfRule type="expression" dxfId="388" priority="313">
      <formula>IF(H61=3,TRUE,FALSE)</formula>
    </cfRule>
    <cfRule type="expression" dxfId="387" priority="314">
      <formula>IF(H61=2,TRUE,FALSE)</formula>
    </cfRule>
    <cfRule type="expression" dxfId="386" priority="315">
      <formula>IF(H61=1,TRUE,FALSE)</formula>
    </cfRule>
  </conditionalFormatting>
  <conditionalFormatting sqref="H49">
    <cfRule type="expression" dxfId="385" priority="346">
      <formula>IF(H49=15,TRUE,FALSE)</formula>
    </cfRule>
    <cfRule type="expression" dxfId="384" priority="347">
      <formula>IF(H49=14,TRUE,FALSE)</formula>
    </cfRule>
    <cfRule type="expression" dxfId="383" priority="348">
      <formula>IF(H49=13,TRUE,FALSE)</formula>
    </cfRule>
    <cfRule type="expression" dxfId="382" priority="349">
      <formula>IF(H49=12,TRUE,FALSE)</formula>
    </cfRule>
    <cfRule type="expression" dxfId="381" priority="350">
      <formula>IF(H49=11,TRUE,FALSE)</formula>
    </cfRule>
    <cfRule type="expression" dxfId="380" priority="351">
      <formula>IF(H49=10,TRUE,FALSE)</formula>
    </cfRule>
    <cfRule type="expression" dxfId="379" priority="352">
      <formula>IF(H49=9,TRUE,FALSE)</formula>
    </cfRule>
    <cfRule type="expression" dxfId="378" priority="353">
      <formula>IF(H49=8,TRUE,FALSE)</formula>
    </cfRule>
    <cfRule type="expression" dxfId="377" priority="354">
      <formula>IF(H49=7,TRUE,FALSE)</formula>
    </cfRule>
    <cfRule type="expression" dxfId="376" priority="355">
      <formula>IF(H49=6,TRUE,FALSE)</formula>
    </cfRule>
    <cfRule type="expression" dxfId="375" priority="356">
      <formula>IF(H49=5,TRUE,FALSE)</formula>
    </cfRule>
    <cfRule type="expression" dxfId="374" priority="357">
      <formula>IF(H49=4,TRUE,FALSE)</formula>
    </cfRule>
    <cfRule type="expression" dxfId="373" priority="358">
      <formula>IF(H49=3,TRUE,FALSE)</formula>
    </cfRule>
    <cfRule type="expression" dxfId="372" priority="359">
      <formula>IF(H49=2,TRUE,FALSE)</formula>
    </cfRule>
    <cfRule type="expression" dxfId="371" priority="360">
      <formula>IF(H49=1,TRUE,FALSE)</formula>
    </cfRule>
  </conditionalFormatting>
  <conditionalFormatting sqref="H50:H58">
    <cfRule type="expression" dxfId="370" priority="331">
      <formula>IF(H50=15,TRUE,FALSE)</formula>
    </cfRule>
    <cfRule type="expression" dxfId="369" priority="332">
      <formula>IF(H50=14,TRUE,FALSE)</formula>
    </cfRule>
    <cfRule type="expression" dxfId="368" priority="333">
      <formula>IF(H50=13,TRUE,FALSE)</formula>
    </cfRule>
    <cfRule type="expression" dxfId="367" priority="334">
      <formula>IF(H50=12,TRUE,FALSE)</formula>
    </cfRule>
    <cfRule type="expression" dxfId="366" priority="335">
      <formula>IF(H50=11,TRUE,FALSE)</formula>
    </cfRule>
    <cfRule type="expression" dxfId="365" priority="336">
      <formula>IF(H50=10,TRUE,FALSE)</formula>
    </cfRule>
    <cfRule type="expression" dxfId="364" priority="337">
      <formula>IF(H50=9,TRUE,FALSE)</formula>
    </cfRule>
    <cfRule type="expression" dxfId="363" priority="338">
      <formula>IF(H50=8,TRUE,FALSE)</formula>
    </cfRule>
    <cfRule type="expression" dxfId="362" priority="339">
      <formula>IF(H50=7,TRUE,FALSE)</formula>
    </cfRule>
    <cfRule type="expression" dxfId="361" priority="340">
      <formula>IF(H50=6,TRUE,FALSE)</formula>
    </cfRule>
    <cfRule type="expression" dxfId="360" priority="341">
      <formula>IF(H50=5,TRUE,FALSE)</formula>
    </cfRule>
    <cfRule type="expression" dxfId="359" priority="342">
      <formula>IF(H50=4,TRUE,FALSE)</formula>
    </cfRule>
    <cfRule type="expression" dxfId="358" priority="343">
      <formula>IF(H50=3,TRUE,FALSE)</formula>
    </cfRule>
    <cfRule type="expression" dxfId="357" priority="344">
      <formula>IF(H50=2,TRUE,FALSE)</formula>
    </cfRule>
    <cfRule type="expression" dxfId="356" priority="345">
      <formula>IF(H50=1,TRUE,FALSE)</formula>
    </cfRule>
  </conditionalFormatting>
  <conditionalFormatting sqref="H11:H19 H21:H22">
    <cfRule type="expression" dxfId="355" priority="1">
      <formula>IF(H11=15,TRUE,FALSE)</formula>
    </cfRule>
    <cfRule type="expression" dxfId="354" priority="2">
      <formula>IF(H11=14,TRUE,FALSE)</formula>
    </cfRule>
    <cfRule type="expression" dxfId="353" priority="3">
      <formula>IF(H11=13,TRUE,FALSE)</formula>
    </cfRule>
    <cfRule type="expression" dxfId="352" priority="4">
      <formula>IF(H11=12,TRUE,FALSE)</formula>
    </cfRule>
    <cfRule type="expression" dxfId="351" priority="5">
      <formula>IF(H11=11,TRUE,FALSE)</formula>
    </cfRule>
    <cfRule type="expression" dxfId="350" priority="6">
      <formula>IF(H11=10,TRUE,FALSE)</formula>
    </cfRule>
    <cfRule type="expression" dxfId="349" priority="7">
      <formula>IF(H11=9,TRUE,FALSE)</formula>
    </cfRule>
    <cfRule type="expression" dxfId="348" priority="8">
      <formula>IF(H11=8,TRUE,FALSE)</formula>
    </cfRule>
    <cfRule type="expression" dxfId="347" priority="9">
      <formula>IF(H11=7,TRUE,FALSE)</formula>
    </cfRule>
    <cfRule type="expression" dxfId="346" priority="10">
      <formula>IF(H11=6,TRUE,FALSE)</formula>
    </cfRule>
    <cfRule type="expression" dxfId="345" priority="11">
      <formula>IF(H11=5,TRUE,FALSE)</formula>
    </cfRule>
    <cfRule type="expression" dxfId="344" priority="12">
      <formula>IF(H11=4,TRUE,FALSE)</formula>
    </cfRule>
    <cfRule type="expression" dxfId="343" priority="13">
      <formula>IF(H11=3,TRUE,FALSE)</formula>
    </cfRule>
    <cfRule type="expression" dxfId="342" priority="14">
      <formula>IF(H11=2,TRUE,FALSE)</formula>
    </cfRule>
    <cfRule type="expression" dxfId="341" priority="15">
      <formula>IF(H11=1,TRUE,FALSE)</formula>
    </cfRule>
  </conditionalFormatting>
  <conditionalFormatting sqref="H10 H20">
    <cfRule type="expression" dxfId="340" priority="16">
      <formula>IF(H10=15,TRUE,FALSE)</formula>
    </cfRule>
    <cfRule type="expression" dxfId="339" priority="17">
      <formula>IF(H10=14,TRUE,FALSE)</formula>
    </cfRule>
    <cfRule type="expression" dxfId="338" priority="18">
      <formula>IF(H10=13,TRUE,FALSE)</formula>
    </cfRule>
    <cfRule type="expression" dxfId="337" priority="19">
      <formula>IF(H10=12,TRUE,FALSE)</formula>
    </cfRule>
    <cfRule type="expression" dxfId="336" priority="20">
      <formula>IF(H10=11,TRUE,FALSE)</formula>
    </cfRule>
    <cfRule type="expression" dxfId="335" priority="21">
      <formula>IF(H10=10,TRUE,FALSE)</formula>
    </cfRule>
    <cfRule type="expression" dxfId="334" priority="22">
      <formula>IF(H10=9,TRUE,FALSE)</formula>
    </cfRule>
    <cfRule type="expression" dxfId="333" priority="23">
      <formula>IF(H10=8,TRUE,FALSE)</formula>
    </cfRule>
    <cfRule type="expression" dxfId="332" priority="24">
      <formula>IF(H10=7,TRUE,FALSE)</formula>
    </cfRule>
    <cfRule type="expression" dxfId="331" priority="25">
      <formula>IF(H10=6,TRUE,FALSE)</formula>
    </cfRule>
    <cfRule type="expression" dxfId="330" priority="26">
      <formula>IF(H10=5,TRUE,FALSE)</formula>
    </cfRule>
    <cfRule type="expression" dxfId="329" priority="27">
      <formula>IF(H10=4,TRUE,FALSE)</formula>
    </cfRule>
    <cfRule type="expression" dxfId="328" priority="28">
      <formula>IF(H10=3,TRUE,FALSE)</formula>
    </cfRule>
    <cfRule type="expression" dxfId="327" priority="29">
      <formula>IF(H10=2,TRUE,FALSE)</formula>
    </cfRule>
    <cfRule type="expression" dxfId="326" priority="30">
      <formula>IF(H10=1,TRUE,FALSE)</formula>
    </cfRule>
  </conditionalFormatting>
  <conditionalFormatting sqref="H71">
    <cfRule type="expression" dxfId="325" priority="286">
      <formula>IF(H71=15,TRUE,FALSE)</formula>
    </cfRule>
    <cfRule type="expression" dxfId="324" priority="287">
      <formula>IF(H71=14,TRUE,FALSE)</formula>
    </cfRule>
    <cfRule type="expression" dxfId="323" priority="288">
      <formula>IF(H71=13,TRUE,FALSE)</formula>
    </cfRule>
    <cfRule type="expression" dxfId="322" priority="289">
      <formula>IF(H71=12,TRUE,FALSE)</formula>
    </cfRule>
    <cfRule type="expression" dxfId="321" priority="290">
      <formula>IF(H71=11,TRUE,FALSE)</formula>
    </cfRule>
    <cfRule type="expression" dxfId="320" priority="291">
      <formula>IF(H71=10,TRUE,FALSE)</formula>
    </cfRule>
    <cfRule type="expression" dxfId="319" priority="292">
      <formula>IF(H71=9,TRUE,FALSE)</formula>
    </cfRule>
    <cfRule type="expression" dxfId="318" priority="293">
      <formula>IF(H71=8,TRUE,FALSE)</formula>
    </cfRule>
    <cfRule type="expression" dxfId="317" priority="294">
      <formula>IF(H71=7,TRUE,FALSE)</formula>
    </cfRule>
    <cfRule type="expression" dxfId="316" priority="295">
      <formula>IF(H71=6,TRUE,FALSE)</formula>
    </cfRule>
    <cfRule type="expression" dxfId="315" priority="296">
      <formula>IF(H71=5,TRUE,FALSE)</formula>
    </cfRule>
    <cfRule type="expression" dxfId="314" priority="297">
      <formula>IF(H71=4,TRUE,FALSE)</formula>
    </cfRule>
    <cfRule type="expression" dxfId="313" priority="298">
      <formula>IF(H71=3,TRUE,FALSE)</formula>
    </cfRule>
    <cfRule type="expression" dxfId="312" priority="299">
      <formula>IF(H71=2,TRUE,FALSE)</formula>
    </cfRule>
    <cfRule type="expression" dxfId="311" priority="300">
      <formula>IF(H71=1,TRUE,FALSE)</formula>
    </cfRule>
  </conditionalFormatting>
  <conditionalFormatting sqref="H72:H80">
    <cfRule type="expression" dxfId="310" priority="271">
      <formula>IF(H72=15,TRUE,FALSE)</formula>
    </cfRule>
    <cfRule type="expression" dxfId="309" priority="272">
      <formula>IF(H72=14,TRUE,FALSE)</formula>
    </cfRule>
    <cfRule type="expression" dxfId="308" priority="273">
      <formula>IF(H72=13,TRUE,FALSE)</formula>
    </cfRule>
    <cfRule type="expression" dxfId="307" priority="274">
      <formula>IF(H72=12,TRUE,FALSE)</formula>
    </cfRule>
    <cfRule type="expression" dxfId="306" priority="275">
      <formula>IF(H72=11,TRUE,FALSE)</formula>
    </cfRule>
    <cfRule type="expression" dxfId="305" priority="276">
      <formula>IF(H72=10,TRUE,FALSE)</formula>
    </cfRule>
    <cfRule type="expression" dxfId="304" priority="277">
      <formula>IF(H72=9,TRUE,FALSE)</formula>
    </cfRule>
    <cfRule type="expression" dxfId="303" priority="278">
      <formula>IF(H72=8,TRUE,FALSE)</formula>
    </cfRule>
    <cfRule type="expression" dxfId="302" priority="279">
      <formula>IF(H72=7,TRUE,FALSE)</formula>
    </cfRule>
    <cfRule type="expression" dxfId="301" priority="280">
      <formula>IF(H72=6,TRUE,FALSE)</formula>
    </cfRule>
    <cfRule type="expression" dxfId="300" priority="281">
      <formula>IF(H72=5,TRUE,FALSE)</formula>
    </cfRule>
    <cfRule type="expression" dxfId="299" priority="282">
      <formula>IF(H72=4,TRUE,FALSE)</formula>
    </cfRule>
    <cfRule type="expression" dxfId="298" priority="283">
      <formula>IF(H72=3,TRUE,FALSE)</formula>
    </cfRule>
    <cfRule type="expression" dxfId="297" priority="284">
      <formula>IF(H72=2,TRUE,FALSE)</formula>
    </cfRule>
    <cfRule type="expression" dxfId="296" priority="285">
      <formula>IF(H72=1,TRUE,FALSE)</formula>
    </cfRule>
  </conditionalFormatting>
  <conditionalFormatting sqref="H82">
    <cfRule type="expression" dxfId="295" priority="256">
      <formula>IF(H82=15,TRUE,FALSE)</formula>
    </cfRule>
    <cfRule type="expression" dxfId="294" priority="257">
      <formula>IF(H82=14,TRUE,FALSE)</formula>
    </cfRule>
    <cfRule type="expression" dxfId="293" priority="258">
      <formula>IF(H82=13,TRUE,FALSE)</formula>
    </cfRule>
    <cfRule type="expression" dxfId="292" priority="259">
      <formula>IF(H82=12,TRUE,FALSE)</formula>
    </cfRule>
    <cfRule type="expression" dxfId="291" priority="260">
      <formula>IF(H82=11,TRUE,FALSE)</formula>
    </cfRule>
    <cfRule type="expression" dxfId="290" priority="261">
      <formula>IF(H82=10,TRUE,FALSE)</formula>
    </cfRule>
    <cfRule type="expression" dxfId="289" priority="262">
      <formula>IF(H82=9,TRUE,FALSE)</formula>
    </cfRule>
    <cfRule type="expression" dxfId="288" priority="263">
      <formula>IF(H82=8,TRUE,FALSE)</formula>
    </cfRule>
    <cfRule type="expression" dxfId="287" priority="264">
      <formula>IF(H82=7,TRUE,FALSE)</formula>
    </cfRule>
    <cfRule type="expression" dxfId="286" priority="265">
      <formula>IF(H82=6,TRUE,FALSE)</formula>
    </cfRule>
    <cfRule type="expression" dxfId="285" priority="266">
      <formula>IF(H82=5,TRUE,FALSE)</formula>
    </cfRule>
    <cfRule type="expression" dxfId="284" priority="267">
      <formula>IF(H82=4,TRUE,FALSE)</formula>
    </cfRule>
    <cfRule type="expression" dxfId="283" priority="268">
      <formula>IF(H82=3,TRUE,FALSE)</formula>
    </cfRule>
    <cfRule type="expression" dxfId="282" priority="269">
      <formula>IF(H82=2,TRUE,FALSE)</formula>
    </cfRule>
    <cfRule type="expression" dxfId="281" priority="270">
      <formula>IF(H82=1,TRUE,FALSE)</formula>
    </cfRule>
  </conditionalFormatting>
  <conditionalFormatting sqref="H83:H91">
    <cfRule type="expression" dxfId="280" priority="241">
      <formula>IF(H83=15,TRUE,FALSE)</formula>
    </cfRule>
    <cfRule type="expression" dxfId="279" priority="242">
      <formula>IF(H83=14,TRUE,FALSE)</formula>
    </cfRule>
    <cfRule type="expression" dxfId="278" priority="243">
      <formula>IF(H83=13,TRUE,FALSE)</formula>
    </cfRule>
    <cfRule type="expression" dxfId="277" priority="244">
      <formula>IF(H83=12,TRUE,FALSE)</formula>
    </cfRule>
    <cfRule type="expression" dxfId="276" priority="245">
      <formula>IF(H83=11,TRUE,FALSE)</formula>
    </cfRule>
    <cfRule type="expression" dxfId="275" priority="246">
      <formula>IF(H83=10,TRUE,FALSE)</formula>
    </cfRule>
    <cfRule type="expression" dxfId="274" priority="247">
      <formula>IF(H83=9,TRUE,FALSE)</formula>
    </cfRule>
    <cfRule type="expression" dxfId="273" priority="248">
      <formula>IF(H83=8,TRUE,FALSE)</formula>
    </cfRule>
    <cfRule type="expression" dxfId="272" priority="249">
      <formula>IF(H83=7,TRUE,FALSE)</formula>
    </cfRule>
    <cfRule type="expression" dxfId="271" priority="250">
      <formula>IF(H83=6,TRUE,FALSE)</formula>
    </cfRule>
    <cfRule type="expression" dxfId="270" priority="251">
      <formula>IF(H83=5,TRUE,FALSE)</formula>
    </cfRule>
    <cfRule type="expression" dxfId="269" priority="252">
      <formula>IF(H83=4,TRUE,FALSE)</formula>
    </cfRule>
    <cfRule type="expression" dxfId="268" priority="253">
      <formula>IF(H83=3,TRUE,FALSE)</formula>
    </cfRule>
    <cfRule type="expression" dxfId="267" priority="254">
      <formula>IF(H83=2,TRUE,FALSE)</formula>
    </cfRule>
    <cfRule type="expression" dxfId="266" priority="255">
      <formula>IF(H83=1,TRUE,FALSE)</formula>
    </cfRule>
  </conditionalFormatting>
  <conditionalFormatting sqref="H93">
    <cfRule type="expression" dxfId="265" priority="226">
      <formula>IF(H93=15,TRUE,FALSE)</formula>
    </cfRule>
    <cfRule type="expression" dxfId="264" priority="227">
      <formula>IF(H93=14,TRUE,FALSE)</formula>
    </cfRule>
    <cfRule type="expression" dxfId="263" priority="228">
      <formula>IF(H93=13,TRUE,FALSE)</formula>
    </cfRule>
    <cfRule type="expression" dxfId="262" priority="229">
      <formula>IF(H93=12,TRUE,FALSE)</formula>
    </cfRule>
    <cfRule type="expression" dxfId="261" priority="230">
      <formula>IF(H93=11,TRUE,FALSE)</formula>
    </cfRule>
    <cfRule type="expression" dxfId="260" priority="231">
      <formula>IF(H93=10,TRUE,FALSE)</formula>
    </cfRule>
    <cfRule type="expression" dxfId="259" priority="232">
      <formula>IF(H93=9,TRUE,FALSE)</formula>
    </cfRule>
    <cfRule type="expression" dxfId="258" priority="233">
      <formula>IF(H93=8,TRUE,FALSE)</formula>
    </cfRule>
    <cfRule type="expression" dxfId="257" priority="234">
      <formula>IF(H93=7,TRUE,FALSE)</formula>
    </cfRule>
    <cfRule type="expression" dxfId="256" priority="235">
      <formula>IF(H93=6,TRUE,FALSE)</formula>
    </cfRule>
    <cfRule type="expression" dxfId="255" priority="236">
      <formula>IF(H93=5,TRUE,FALSE)</formula>
    </cfRule>
    <cfRule type="expression" dxfId="254" priority="237">
      <formula>IF(H93=4,TRUE,FALSE)</formula>
    </cfRule>
    <cfRule type="expression" dxfId="253" priority="238">
      <formula>IF(H93=3,TRUE,FALSE)</formula>
    </cfRule>
    <cfRule type="expression" dxfId="252" priority="239">
      <formula>IF(H93=2,TRUE,FALSE)</formula>
    </cfRule>
    <cfRule type="expression" dxfId="251" priority="240">
      <formula>IF(H93=1,TRUE,FALSE)</formula>
    </cfRule>
  </conditionalFormatting>
  <conditionalFormatting sqref="H94:H102">
    <cfRule type="expression" dxfId="250" priority="211">
      <formula>IF(H94=15,TRUE,FALSE)</formula>
    </cfRule>
    <cfRule type="expression" dxfId="249" priority="212">
      <formula>IF(H94=14,TRUE,FALSE)</formula>
    </cfRule>
    <cfRule type="expression" dxfId="248" priority="213">
      <formula>IF(H94=13,TRUE,FALSE)</formula>
    </cfRule>
    <cfRule type="expression" dxfId="247" priority="214">
      <formula>IF(H94=12,TRUE,FALSE)</formula>
    </cfRule>
    <cfRule type="expression" dxfId="246" priority="215">
      <formula>IF(H94=11,TRUE,FALSE)</formula>
    </cfRule>
    <cfRule type="expression" dxfId="245" priority="216">
      <formula>IF(H94=10,TRUE,FALSE)</formula>
    </cfRule>
    <cfRule type="expression" dxfId="244" priority="217">
      <formula>IF(H94=9,TRUE,FALSE)</formula>
    </cfRule>
    <cfRule type="expression" dxfId="243" priority="218">
      <formula>IF(H94=8,TRUE,FALSE)</formula>
    </cfRule>
    <cfRule type="expression" dxfId="242" priority="219">
      <formula>IF(H94=7,TRUE,FALSE)</formula>
    </cfRule>
    <cfRule type="expression" dxfId="241" priority="220">
      <formula>IF(H94=6,TRUE,FALSE)</formula>
    </cfRule>
    <cfRule type="expression" dxfId="240" priority="221">
      <formula>IF(H94=5,TRUE,FALSE)</formula>
    </cfRule>
    <cfRule type="expression" dxfId="239" priority="222">
      <formula>IF(H94=4,TRUE,FALSE)</formula>
    </cfRule>
    <cfRule type="expression" dxfId="238" priority="223">
      <formula>IF(H94=3,TRUE,FALSE)</formula>
    </cfRule>
    <cfRule type="expression" dxfId="237" priority="224">
      <formula>IF(H94=2,TRUE,FALSE)</formula>
    </cfRule>
    <cfRule type="expression" dxfId="236" priority="225">
      <formula>IF(H94=1,TRUE,FALSE)</formula>
    </cfRule>
  </conditionalFormatting>
  <conditionalFormatting sqref="H104">
    <cfRule type="expression" dxfId="235" priority="196">
      <formula>IF(H104=15,TRUE,FALSE)</formula>
    </cfRule>
    <cfRule type="expression" dxfId="234" priority="197">
      <formula>IF(H104=14,TRUE,FALSE)</formula>
    </cfRule>
    <cfRule type="expression" dxfId="233" priority="198">
      <formula>IF(H104=13,TRUE,FALSE)</formula>
    </cfRule>
    <cfRule type="expression" dxfId="232" priority="199">
      <formula>IF(H104=12,TRUE,FALSE)</formula>
    </cfRule>
    <cfRule type="expression" dxfId="231" priority="200">
      <formula>IF(H104=11,TRUE,FALSE)</formula>
    </cfRule>
    <cfRule type="expression" dxfId="230" priority="201">
      <formula>IF(H104=10,TRUE,FALSE)</formula>
    </cfRule>
    <cfRule type="expression" dxfId="229" priority="202">
      <formula>IF(H104=9,TRUE,FALSE)</formula>
    </cfRule>
    <cfRule type="expression" dxfId="228" priority="203">
      <formula>IF(H104=8,TRUE,FALSE)</formula>
    </cfRule>
    <cfRule type="expression" dxfId="227" priority="204">
      <formula>IF(H104=7,TRUE,FALSE)</formula>
    </cfRule>
    <cfRule type="expression" dxfId="226" priority="205">
      <formula>IF(H104=6,TRUE,FALSE)</formula>
    </cfRule>
    <cfRule type="expression" dxfId="225" priority="206">
      <formula>IF(H104=5,TRUE,FALSE)</formula>
    </cfRule>
    <cfRule type="expression" dxfId="224" priority="207">
      <formula>IF(H104=4,TRUE,FALSE)</formula>
    </cfRule>
    <cfRule type="expression" dxfId="223" priority="208">
      <formula>IF(H104=3,TRUE,FALSE)</formula>
    </cfRule>
    <cfRule type="expression" dxfId="222" priority="209">
      <formula>IF(H104=2,TRUE,FALSE)</formula>
    </cfRule>
    <cfRule type="expression" dxfId="221" priority="210">
      <formula>IF(H104=1,TRUE,FALSE)</formula>
    </cfRule>
  </conditionalFormatting>
  <conditionalFormatting sqref="H105:H113">
    <cfRule type="expression" dxfId="220" priority="181">
      <formula>IF(H105=15,TRUE,FALSE)</formula>
    </cfRule>
    <cfRule type="expression" dxfId="219" priority="182">
      <formula>IF(H105=14,TRUE,FALSE)</formula>
    </cfRule>
    <cfRule type="expression" dxfId="218" priority="183">
      <formula>IF(H105=13,TRUE,FALSE)</formula>
    </cfRule>
    <cfRule type="expression" dxfId="217" priority="184">
      <formula>IF(H105=12,TRUE,FALSE)</formula>
    </cfRule>
    <cfRule type="expression" dxfId="216" priority="185">
      <formula>IF(H105=11,TRUE,FALSE)</formula>
    </cfRule>
    <cfRule type="expression" dxfId="215" priority="186">
      <formula>IF(H105=10,TRUE,FALSE)</formula>
    </cfRule>
    <cfRule type="expression" dxfId="214" priority="187">
      <formula>IF(H105=9,TRUE,FALSE)</formula>
    </cfRule>
    <cfRule type="expression" dxfId="213" priority="188">
      <formula>IF(H105=8,TRUE,FALSE)</formula>
    </cfRule>
    <cfRule type="expression" dxfId="212" priority="189">
      <formula>IF(H105=7,TRUE,FALSE)</formula>
    </cfRule>
    <cfRule type="expression" dxfId="211" priority="190">
      <formula>IF(H105=6,TRUE,FALSE)</formula>
    </cfRule>
    <cfRule type="expression" dxfId="210" priority="191">
      <formula>IF(H105=5,TRUE,FALSE)</formula>
    </cfRule>
    <cfRule type="expression" dxfId="209" priority="192">
      <formula>IF(H105=4,TRUE,FALSE)</formula>
    </cfRule>
    <cfRule type="expression" dxfId="208" priority="193">
      <formula>IF(H105=3,TRUE,FALSE)</formula>
    </cfRule>
    <cfRule type="expression" dxfId="207" priority="194">
      <formula>IF(H105=2,TRUE,FALSE)</formula>
    </cfRule>
    <cfRule type="expression" dxfId="206" priority="195">
      <formula>IF(H105=1,TRUE,FALSE)</formula>
    </cfRule>
  </conditionalFormatting>
  <conditionalFormatting sqref="H115">
    <cfRule type="expression" dxfId="205" priority="166">
      <formula>IF(H115=15,TRUE,FALSE)</formula>
    </cfRule>
    <cfRule type="expression" dxfId="204" priority="167">
      <formula>IF(H115=14,TRUE,FALSE)</formula>
    </cfRule>
    <cfRule type="expression" dxfId="203" priority="168">
      <formula>IF(H115=13,TRUE,FALSE)</formula>
    </cfRule>
    <cfRule type="expression" dxfId="202" priority="169">
      <formula>IF(H115=12,TRUE,FALSE)</formula>
    </cfRule>
    <cfRule type="expression" dxfId="201" priority="170">
      <formula>IF(H115=11,TRUE,FALSE)</formula>
    </cfRule>
    <cfRule type="expression" dxfId="200" priority="171">
      <formula>IF(H115=10,TRUE,FALSE)</formula>
    </cfRule>
    <cfRule type="expression" dxfId="199" priority="172">
      <formula>IF(H115=9,TRUE,FALSE)</formula>
    </cfRule>
    <cfRule type="expression" dxfId="198" priority="173">
      <formula>IF(H115=8,TRUE,FALSE)</formula>
    </cfRule>
    <cfRule type="expression" dxfId="197" priority="174">
      <formula>IF(H115=7,TRUE,FALSE)</formula>
    </cfRule>
    <cfRule type="expression" dxfId="196" priority="175">
      <formula>IF(H115=6,TRUE,FALSE)</formula>
    </cfRule>
    <cfRule type="expression" dxfId="195" priority="176">
      <formula>IF(H115=5,TRUE,FALSE)</formula>
    </cfRule>
    <cfRule type="expression" dxfId="194" priority="177">
      <formula>IF(H115=4,TRUE,FALSE)</formula>
    </cfRule>
    <cfRule type="expression" dxfId="193" priority="178">
      <formula>IF(H115=3,TRUE,FALSE)</formula>
    </cfRule>
    <cfRule type="expression" dxfId="192" priority="179">
      <formula>IF(H115=2,TRUE,FALSE)</formula>
    </cfRule>
    <cfRule type="expression" dxfId="191" priority="180">
      <formula>IF(H115=1,TRUE,FALSE)</formula>
    </cfRule>
  </conditionalFormatting>
  <conditionalFormatting sqref="H116:H124">
    <cfRule type="expression" dxfId="190" priority="151">
      <formula>IF(H116=15,TRUE,FALSE)</formula>
    </cfRule>
    <cfRule type="expression" dxfId="189" priority="152">
      <formula>IF(H116=14,TRUE,FALSE)</formula>
    </cfRule>
    <cfRule type="expression" dxfId="188" priority="153">
      <formula>IF(H116=13,TRUE,FALSE)</formula>
    </cfRule>
    <cfRule type="expression" dxfId="187" priority="154">
      <formula>IF(H116=12,TRUE,FALSE)</formula>
    </cfRule>
    <cfRule type="expression" dxfId="186" priority="155">
      <formula>IF(H116=11,TRUE,FALSE)</formula>
    </cfRule>
    <cfRule type="expression" dxfId="185" priority="156">
      <formula>IF(H116=10,TRUE,FALSE)</formula>
    </cfRule>
    <cfRule type="expression" dxfId="184" priority="157">
      <formula>IF(H116=9,TRUE,FALSE)</formula>
    </cfRule>
    <cfRule type="expression" dxfId="183" priority="158">
      <formula>IF(H116=8,TRUE,FALSE)</formula>
    </cfRule>
    <cfRule type="expression" dxfId="182" priority="159">
      <formula>IF(H116=7,TRUE,FALSE)</formula>
    </cfRule>
    <cfRule type="expression" dxfId="181" priority="160">
      <formula>IF(H116=6,TRUE,FALSE)</formula>
    </cfRule>
    <cfRule type="expression" dxfId="180" priority="161">
      <formula>IF(H116=5,TRUE,FALSE)</formula>
    </cfRule>
    <cfRule type="expression" dxfId="179" priority="162">
      <formula>IF(H116=4,TRUE,FALSE)</formula>
    </cfRule>
    <cfRule type="expression" dxfId="178" priority="163">
      <formula>IF(H116=3,TRUE,FALSE)</formula>
    </cfRule>
    <cfRule type="expression" dxfId="177" priority="164">
      <formula>IF(H116=2,TRUE,FALSE)</formula>
    </cfRule>
    <cfRule type="expression" dxfId="176" priority="165">
      <formula>IF(H116=1,TRUE,FALSE)</formula>
    </cfRule>
  </conditionalFormatting>
  <conditionalFormatting sqref="H126">
    <cfRule type="expression" dxfId="175" priority="136">
      <formula>IF(H126=15,TRUE,FALSE)</formula>
    </cfRule>
    <cfRule type="expression" dxfId="174" priority="137">
      <formula>IF(H126=14,TRUE,FALSE)</formula>
    </cfRule>
    <cfRule type="expression" dxfId="173" priority="138">
      <formula>IF(H126=13,TRUE,FALSE)</formula>
    </cfRule>
    <cfRule type="expression" dxfId="172" priority="139">
      <formula>IF(H126=12,TRUE,FALSE)</formula>
    </cfRule>
    <cfRule type="expression" dxfId="171" priority="140">
      <formula>IF(H126=11,TRUE,FALSE)</formula>
    </cfRule>
    <cfRule type="expression" dxfId="170" priority="141">
      <formula>IF(H126=10,TRUE,FALSE)</formula>
    </cfRule>
    <cfRule type="expression" dxfId="169" priority="142">
      <formula>IF(H126=9,TRUE,FALSE)</formula>
    </cfRule>
    <cfRule type="expression" dxfId="168" priority="143">
      <formula>IF(H126=8,TRUE,FALSE)</formula>
    </cfRule>
    <cfRule type="expression" dxfId="167" priority="144">
      <formula>IF(H126=7,TRUE,FALSE)</formula>
    </cfRule>
    <cfRule type="expression" dxfId="166" priority="145">
      <formula>IF(H126=6,TRUE,FALSE)</formula>
    </cfRule>
    <cfRule type="expression" dxfId="165" priority="146">
      <formula>IF(H126=5,TRUE,FALSE)</formula>
    </cfRule>
    <cfRule type="expression" dxfId="164" priority="147">
      <formula>IF(H126=4,TRUE,FALSE)</formula>
    </cfRule>
    <cfRule type="expression" dxfId="163" priority="148">
      <formula>IF(H126=3,TRUE,FALSE)</formula>
    </cfRule>
    <cfRule type="expression" dxfId="162" priority="149">
      <formula>IF(H126=2,TRUE,FALSE)</formula>
    </cfRule>
    <cfRule type="expression" dxfId="161" priority="150">
      <formula>IF(H126=1,TRUE,FALSE)</formula>
    </cfRule>
  </conditionalFormatting>
  <conditionalFormatting sqref="H127:H135">
    <cfRule type="expression" dxfId="160" priority="121">
      <formula>IF(H127=15,TRUE,FALSE)</formula>
    </cfRule>
    <cfRule type="expression" dxfId="159" priority="122">
      <formula>IF(H127=14,TRUE,FALSE)</formula>
    </cfRule>
    <cfRule type="expression" dxfId="158" priority="123">
      <formula>IF(H127=13,TRUE,FALSE)</formula>
    </cfRule>
    <cfRule type="expression" dxfId="157" priority="124">
      <formula>IF(H127=12,TRUE,FALSE)</formula>
    </cfRule>
    <cfRule type="expression" dxfId="156" priority="125">
      <formula>IF(H127=11,TRUE,FALSE)</formula>
    </cfRule>
    <cfRule type="expression" dxfId="155" priority="126">
      <formula>IF(H127=10,TRUE,FALSE)</formula>
    </cfRule>
    <cfRule type="expression" dxfId="154" priority="127">
      <formula>IF(H127=9,TRUE,FALSE)</formula>
    </cfRule>
    <cfRule type="expression" dxfId="153" priority="128">
      <formula>IF(H127=8,TRUE,FALSE)</formula>
    </cfRule>
    <cfRule type="expression" dxfId="152" priority="129">
      <formula>IF(H127=7,TRUE,FALSE)</formula>
    </cfRule>
    <cfRule type="expression" dxfId="151" priority="130">
      <formula>IF(H127=6,TRUE,FALSE)</formula>
    </cfRule>
    <cfRule type="expression" dxfId="150" priority="131">
      <formula>IF(H127=5,TRUE,FALSE)</formula>
    </cfRule>
    <cfRule type="expression" dxfId="149" priority="132">
      <formula>IF(H127=4,TRUE,FALSE)</formula>
    </cfRule>
    <cfRule type="expression" dxfId="148" priority="133">
      <formula>IF(H127=3,TRUE,FALSE)</formula>
    </cfRule>
    <cfRule type="expression" dxfId="147" priority="134">
      <formula>IF(H127=2,TRUE,FALSE)</formula>
    </cfRule>
    <cfRule type="expression" dxfId="146" priority="135">
      <formula>IF(H127=1,TRUE,FALSE)</formula>
    </cfRule>
  </conditionalFormatting>
  <conditionalFormatting sqref="H137">
    <cfRule type="expression" dxfId="145" priority="106">
      <formula>IF(H137=15,TRUE,FALSE)</formula>
    </cfRule>
    <cfRule type="expression" dxfId="144" priority="107">
      <formula>IF(H137=14,TRUE,FALSE)</formula>
    </cfRule>
    <cfRule type="expression" dxfId="143" priority="108">
      <formula>IF(H137=13,TRUE,FALSE)</formula>
    </cfRule>
    <cfRule type="expression" dxfId="142" priority="109">
      <formula>IF(H137=12,TRUE,FALSE)</formula>
    </cfRule>
    <cfRule type="expression" dxfId="141" priority="110">
      <formula>IF(H137=11,TRUE,FALSE)</formula>
    </cfRule>
    <cfRule type="expression" dxfId="140" priority="111">
      <formula>IF(H137=10,TRUE,FALSE)</formula>
    </cfRule>
    <cfRule type="expression" dxfId="139" priority="112">
      <formula>IF(H137=9,TRUE,FALSE)</formula>
    </cfRule>
    <cfRule type="expression" dxfId="138" priority="113">
      <formula>IF(H137=8,TRUE,FALSE)</formula>
    </cfRule>
    <cfRule type="expression" dxfId="137" priority="114">
      <formula>IF(H137=7,TRUE,FALSE)</formula>
    </cfRule>
    <cfRule type="expression" dxfId="136" priority="115">
      <formula>IF(H137=6,TRUE,FALSE)</formula>
    </cfRule>
    <cfRule type="expression" dxfId="135" priority="116">
      <formula>IF(H137=5,TRUE,FALSE)</formula>
    </cfRule>
    <cfRule type="expression" dxfId="134" priority="117">
      <formula>IF(H137=4,TRUE,FALSE)</formula>
    </cfRule>
    <cfRule type="expression" dxfId="133" priority="118">
      <formula>IF(H137=3,TRUE,FALSE)</formula>
    </cfRule>
    <cfRule type="expression" dxfId="132" priority="119">
      <formula>IF(H137=2,TRUE,FALSE)</formula>
    </cfRule>
    <cfRule type="expression" dxfId="131" priority="120">
      <formula>IF(H137=1,TRUE,FALSE)</formula>
    </cfRule>
  </conditionalFormatting>
  <conditionalFormatting sqref="H138:H146">
    <cfRule type="expression" dxfId="130" priority="91">
      <formula>IF(H138=15,TRUE,FALSE)</formula>
    </cfRule>
    <cfRule type="expression" dxfId="129" priority="92">
      <formula>IF(H138=14,TRUE,FALSE)</formula>
    </cfRule>
    <cfRule type="expression" dxfId="128" priority="93">
      <formula>IF(H138=13,TRUE,FALSE)</formula>
    </cfRule>
    <cfRule type="expression" dxfId="127" priority="94">
      <formula>IF(H138=12,TRUE,FALSE)</formula>
    </cfRule>
    <cfRule type="expression" dxfId="126" priority="95">
      <formula>IF(H138=11,TRUE,FALSE)</formula>
    </cfRule>
    <cfRule type="expression" dxfId="125" priority="96">
      <formula>IF(H138=10,TRUE,FALSE)</formula>
    </cfRule>
    <cfRule type="expression" dxfId="124" priority="97">
      <formula>IF(H138=9,TRUE,FALSE)</formula>
    </cfRule>
    <cfRule type="expression" dxfId="123" priority="98">
      <formula>IF(H138=8,TRUE,FALSE)</formula>
    </cfRule>
    <cfRule type="expression" dxfId="122" priority="99">
      <formula>IF(H138=7,TRUE,FALSE)</formula>
    </cfRule>
    <cfRule type="expression" dxfId="121" priority="100">
      <formula>IF(H138=6,TRUE,FALSE)</formula>
    </cfRule>
    <cfRule type="expression" dxfId="120" priority="101">
      <formula>IF(H138=5,TRUE,FALSE)</formula>
    </cfRule>
    <cfRule type="expression" dxfId="119" priority="102">
      <formula>IF(H138=4,TRUE,FALSE)</formula>
    </cfRule>
    <cfRule type="expression" dxfId="118" priority="103">
      <formula>IF(H138=3,TRUE,FALSE)</formula>
    </cfRule>
    <cfRule type="expression" dxfId="117" priority="104">
      <formula>IF(H138=2,TRUE,FALSE)</formula>
    </cfRule>
    <cfRule type="expression" dxfId="116" priority="105">
      <formula>IF(H138=1,TRUE,FALSE)</formula>
    </cfRule>
  </conditionalFormatting>
  <conditionalFormatting sqref="H148">
    <cfRule type="expression" dxfId="115" priority="76">
      <formula>IF(H148=15,TRUE,FALSE)</formula>
    </cfRule>
    <cfRule type="expression" dxfId="114" priority="77">
      <formula>IF(H148=14,TRUE,FALSE)</formula>
    </cfRule>
    <cfRule type="expression" dxfId="113" priority="78">
      <formula>IF(H148=13,TRUE,FALSE)</formula>
    </cfRule>
    <cfRule type="expression" dxfId="112" priority="79">
      <formula>IF(H148=12,TRUE,FALSE)</formula>
    </cfRule>
    <cfRule type="expression" dxfId="111" priority="80">
      <formula>IF(H148=11,TRUE,FALSE)</formula>
    </cfRule>
    <cfRule type="expression" dxfId="110" priority="81">
      <formula>IF(H148=10,TRUE,FALSE)</formula>
    </cfRule>
    <cfRule type="expression" dxfId="109" priority="82">
      <formula>IF(H148=9,TRUE,FALSE)</formula>
    </cfRule>
    <cfRule type="expression" dxfId="108" priority="83">
      <formula>IF(H148=8,TRUE,FALSE)</formula>
    </cfRule>
    <cfRule type="expression" dxfId="107" priority="84">
      <formula>IF(H148=7,TRUE,FALSE)</formula>
    </cfRule>
    <cfRule type="expression" dxfId="106" priority="85">
      <formula>IF(H148=6,TRUE,FALSE)</formula>
    </cfRule>
    <cfRule type="expression" dxfId="105" priority="86">
      <formula>IF(H148=5,TRUE,FALSE)</formula>
    </cfRule>
    <cfRule type="expression" dxfId="104" priority="87">
      <formula>IF(H148=4,TRUE,FALSE)</formula>
    </cfRule>
    <cfRule type="expression" dxfId="103" priority="88">
      <formula>IF(H148=3,TRUE,FALSE)</formula>
    </cfRule>
    <cfRule type="expression" dxfId="102" priority="89">
      <formula>IF(H148=2,TRUE,FALSE)</formula>
    </cfRule>
    <cfRule type="expression" dxfId="101" priority="90">
      <formula>IF(H148=1,TRUE,FALSE)</formula>
    </cfRule>
  </conditionalFormatting>
  <conditionalFormatting sqref="H149:H157">
    <cfRule type="expression" dxfId="100" priority="61">
      <formula>IF(H149=15,TRUE,FALSE)</formula>
    </cfRule>
    <cfRule type="expression" dxfId="99" priority="62">
      <formula>IF(H149=14,TRUE,FALSE)</formula>
    </cfRule>
    <cfRule type="expression" dxfId="98" priority="63">
      <formula>IF(H149=13,TRUE,FALSE)</formula>
    </cfRule>
    <cfRule type="expression" dxfId="97" priority="64">
      <formula>IF(H149=12,TRUE,FALSE)</formula>
    </cfRule>
    <cfRule type="expression" dxfId="96" priority="65">
      <formula>IF(H149=11,TRUE,FALSE)</formula>
    </cfRule>
    <cfRule type="expression" dxfId="95" priority="66">
      <formula>IF(H149=10,TRUE,FALSE)</formula>
    </cfRule>
    <cfRule type="expression" dxfId="94" priority="67">
      <formula>IF(H149=9,TRUE,FALSE)</formula>
    </cfRule>
    <cfRule type="expression" dxfId="93" priority="68">
      <formula>IF(H149=8,TRUE,FALSE)</formula>
    </cfRule>
    <cfRule type="expression" dxfId="92" priority="69">
      <formula>IF(H149=7,TRUE,FALSE)</formula>
    </cfRule>
    <cfRule type="expression" dxfId="91" priority="70">
      <formula>IF(H149=6,TRUE,FALSE)</formula>
    </cfRule>
    <cfRule type="expression" dxfId="90" priority="71">
      <formula>IF(H149=5,TRUE,FALSE)</formula>
    </cfRule>
    <cfRule type="expression" dxfId="89" priority="72">
      <formula>IF(H149=4,TRUE,FALSE)</formula>
    </cfRule>
    <cfRule type="expression" dxfId="88" priority="73">
      <formula>IF(H149=3,TRUE,FALSE)</formula>
    </cfRule>
    <cfRule type="expression" dxfId="87" priority="74">
      <formula>IF(H149=2,TRUE,FALSE)</formula>
    </cfRule>
    <cfRule type="expression" dxfId="86" priority="75">
      <formula>IF(H149=1,TRUE,FALSE)</formula>
    </cfRule>
  </conditionalFormatting>
  <conditionalFormatting sqref="H159">
    <cfRule type="expression" dxfId="85" priority="46">
      <formula>IF(H159=15,TRUE,FALSE)</formula>
    </cfRule>
    <cfRule type="expression" dxfId="84" priority="47">
      <formula>IF(H159=14,TRUE,FALSE)</formula>
    </cfRule>
    <cfRule type="expression" dxfId="83" priority="48">
      <formula>IF(H159=13,TRUE,FALSE)</formula>
    </cfRule>
    <cfRule type="expression" dxfId="82" priority="49">
      <formula>IF(H159=12,TRUE,FALSE)</formula>
    </cfRule>
    <cfRule type="expression" dxfId="81" priority="50">
      <formula>IF(H159=11,TRUE,FALSE)</formula>
    </cfRule>
    <cfRule type="expression" dxfId="80" priority="51">
      <formula>IF(H159=10,TRUE,FALSE)</formula>
    </cfRule>
    <cfRule type="expression" dxfId="79" priority="52">
      <formula>IF(H159=9,TRUE,FALSE)</formula>
    </cfRule>
    <cfRule type="expression" dxfId="78" priority="53">
      <formula>IF(H159=8,TRUE,FALSE)</formula>
    </cfRule>
    <cfRule type="expression" dxfId="77" priority="54">
      <formula>IF(H159=7,TRUE,FALSE)</formula>
    </cfRule>
    <cfRule type="expression" dxfId="76" priority="55">
      <formula>IF(H159=6,TRUE,FALSE)</formula>
    </cfRule>
    <cfRule type="expression" dxfId="75" priority="56">
      <formula>IF(H159=5,TRUE,FALSE)</formula>
    </cfRule>
    <cfRule type="expression" dxfId="74" priority="57">
      <formula>IF(H159=4,TRUE,FALSE)</formula>
    </cfRule>
    <cfRule type="expression" dxfId="73" priority="58">
      <formula>IF(H159=3,TRUE,FALSE)</formula>
    </cfRule>
    <cfRule type="expression" dxfId="72" priority="59">
      <formula>IF(H159=2,TRUE,FALSE)</formula>
    </cfRule>
    <cfRule type="expression" dxfId="71" priority="60">
      <formula>IF(H159=1,TRUE,FALSE)</formula>
    </cfRule>
  </conditionalFormatting>
  <conditionalFormatting sqref="H160:H168">
    <cfRule type="expression" dxfId="70" priority="31">
      <formula>IF(H160=15,TRUE,FALSE)</formula>
    </cfRule>
    <cfRule type="expression" dxfId="69" priority="32">
      <formula>IF(H160=14,TRUE,FALSE)</formula>
    </cfRule>
    <cfRule type="expression" dxfId="68" priority="33">
      <formula>IF(H160=13,TRUE,FALSE)</formula>
    </cfRule>
    <cfRule type="expression" dxfId="67" priority="34">
      <formula>IF(H160=12,TRUE,FALSE)</formula>
    </cfRule>
    <cfRule type="expression" dxfId="66" priority="35">
      <formula>IF(H160=11,TRUE,FALSE)</formula>
    </cfRule>
    <cfRule type="expression" dxfId="65" priority="36">
      <formula>IF(H160=10,TRUE,FALSE)</formula>
    </cfRule>
    <cfRule type="expression" dxfId="64" priority="37">
      <formula>IF(H160=9,TRUE,FALSE)</formula>
    </cfRule>
    <cfRule type="expression" dxfId="63" priority="38">
      <formula>IF(H160=8,TRUE,FALSE)</formula>
    </cfRule>
    <cfRule type="expression" dxfId="62" priority="39">
      <formula>IF(H160=7,TRUE,FALSE)</formula>
    </cfRule>
    <cfRule type="expression" dxfId="61" priority="40">
      <formula>IF(H160=6,TRUE,FALSE)</formula>
    </cfRule>
    <cfRule type="expression" dxfId="60" priority="41">
      <formula>IF(H160=5,TRUE,FALSE)</formula>
    </cfRule>
    <cfRule type="expression" dxfId="59" priority="42">
      <formula>IF(H160=4,TRUE,FALSE)</formula>
    </cfRule>
    <cfRule type="expression" dxfId="58" priority="43">
      <formula>IF(H160=3,TRUE,FALSE)</formula>
    </cfRule>
    <cfRule type="expression" dxfId="57" priority="44">
      <formula>IF(H160=2,TRUE,FALSE)</formula>
    </cfRule>
    <cfRule type="expression" dxfId="56" priority="45">
      <formula>IF(H160=1,TRUE,FALSE)</formula>
    </cfRule>
  </conditionalFormatting>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22"/>
  <dimension ref="A1:V161"/>
  <sheetViews>
    <sheetView workbookViewId="0"/>
  </sheetViews>
  <sheetFormatPr baseColWidth="10" defaultRowHeight="15" x14ac:dyDescent="0.25"/>
  <cols>
    <col min="1" max="16384" width="11.42578125" style="26"/>
  </cols>
  <sheetData>
    <row r="1" spans="1:22" x14ac:dyDescent="0.25">
      <c r="A1" s="26" t="s">
        <v>321</v>
      </c>
      <c r="B1" s="26" t="s">
        <v>322</v>
      </c>
      <c r="C1" s="26" t="s">
        <v>293</v>
      </c>
      <c r="D1" s="26" t="s">
        <v>294</v>
      </c>
      <c r="E1" s="26" t="s">
        <v>295</v>
      </c>
      <c r="F1" s="26" t="s">
        <v>296</v>
      </c>
      <c r="G1" s="26" t="s">
        <v>297</v>
      </c>
      <c r="H1" s="26" t="s">
        <v>292</v>
      </c>
      <c r="I1" s="26" t="s">
        <v>288</v>
      </c>
      <c r="J1" s="26" t="s">
        <v>289</v>
      </c>
      <c r="K1" s="26" t="s">
        <v>290</v>
      </c>
      <c r="L1" s="26" t="s">
        <v>291</v>
      </c>
      <c r="M1" s="26" t="s">
        <v>293</v>
      </c>
      <c r="N1" s="26" t="s">
        <v>294</v>
      </c>
      <c r="O1" s="26" t="s">
        <v>295</v>
      </c>
      <c r="P1" s="26" t="s">
        <v>296</v>
      </c>
      <c r="Q1" s="26" t="s">
        <v>297</v>
      </c>
      <c r="R1" s="26" t="s">
        <v>292</v>
      </c>
      <c r="S1" s="26" t="s">
        <v>288</v>
      </c>
      <c r="T1" s="26" t="s">
        <v>289</v>
      </c>
      <c r="U1" s="26" t="s">
        <v>290</v>
      </c>
      <c r="V1" s="26" t="s">
        <v>291</v>
      </c>
    </row>
    <row r="2" spans="1:22" x14ac:dyDescent="0.25">
      <c r="A2" s="26">
        <f>1000*C2+B2</f>
        <v>1001</v>
      </c>
      <c r="B2" s="26">
        <v>1</v>
      </c>
      <c r="C2" s="26">
        <v>1</v>
      </c>
      <c r="D2" s="26">
        <v>1</v>
      </c>
      <c r="E2" s="26">
        <v>1560</v>
      </c>
      <c r="F2" s="26">
        <v>2</v>
      </c>
      <c r="G2" s="26">
        <v>45.100250000000003</v>
      </c>
      <c r="H2" s="26">
        <v>1</v>
      </c>
      <c r="I2" s="26">
        <v>1</v>
      </c>
      <c r="J2" s="26">
        <v>1560</v>
      </c>
      <c r="K2" s="26">
        <v>2</v>
      </c>
      <c r="L2" s="26">
        <v>45.100250000000003</v>
      </c>
      <c r="M2" s="26">
        <v>1</v>
      </c>
      <c r="N2" s="26">
        <v>4</v>
      </c>
      <c r="O2" s="26">
        <v>630</v>
      </c>
      <c r="P2" s="26">
        <v>3</v>
      </c>
      <c r="Q2" s="26">
        <v>38.152398920000003</v>
      </c>
      <c r="R2" s="26">
        <v>1</v>
      </c>
      <c r="S2" s="26">
        <v>3</v>
      </c>
      <c r="T2" s="26">
        <v>1270</v>
      </c>
      <c r="U2" s="26">
        <v>4</v>
      </c>
      <c r="V2" s="26">
        <v>34.692500000000003</v>
      </c>
    </row>
    <row r="3" spans="1:22" x14ac:dyDescent="0.25">
      <c r="A3" s="26">
        <f t="shared" ref="A3:A66" si="0">1000*C3+B3</f>
        <v>1002</v>
      </c>
      <c r="B3" s="26">
        <v>2</v>
      </c>
      <c r="C3" s="26">
        <v>1</v>
      </c>
      <c r="D3" s="26">
        <v>2</v>
      </c>
      <c r="E3" s="26">
        <v>1750</v>
      </c>
      <c r="F3" s="26">
        <v>1</v>
      </c>
      <c r="G3" s="26">
        <v>34.334845360000003</v>
      </c>
      <c r="H3" s="26">
        <v>1</v>
      </c>
      <c r="I3" s="26">
        <v>2</v>
      </c>
      <c r="J3" s="26">
        <v>1770</v>
      </c>
      <c r="K3" s="26">
        <v>1</v>
      </c>
      <c r="L3" s="26">
        <v>15.450680412000001</v>
      </c>
      <c r="M3" s="26">
        <v>1</v>
      </c>
      <c r="N3" s="26">
        <v>4</v>
      </c>
      <c r="O3" s="26">
        <v>640</v>
      </c>
      <c r="P3" s="26">
        <v>3</v>
      </c>
      <c r="Q3" s="26">
        <v>35.908140160000002</v>
      </c>
      <c r="R3" s="26">
        <v>1</v>
      </c>
      <c r="S3" s="26">
        <v>3</v>
      </c>
      <c r="T3" s="26">
        <v>630</v>
      </c>
      <c r="U3" s="26">
        <v>4</v>
      </c>
      <c r="V3" s="26">
        <v>20.8155</v>
      </c>
    </row>
    <row r="4" spans="1:22" x14ac:dyDescent="0.25">
      <c r="A4" s="26">
        <f t="shared" si="0"/>
        <v>1003</v>
      </c>
      <c r="B4" s="26">
        <v>3</v>
      </c>
      <c r="C4" s="26">
        <v>1</v>
      </c>
      <c r="D4" s="26">
        <v>2</v>
      </c>
      <c r="E4" s="26">
        <v>1510</v>
      </c>
      <c r="F4" s="26">
        <v>1</v>
      </c>
      <c r="G4" s="26">
        <v>27.467876287999999</v>
      </c>
      <c r="H4" s="26">
        <v>1</v>
      </c>
      <c r="I4" s="26">
        <v>1</v>
      </c>
      <c r="J4" s="26">
        <v>1600</v>
      </c>
      <c r="K4" s="26">
        <v>2</v>
      </c>
      <c r="L4" s="26">
        <v>13.877000000000001</v>
      </c>
      <c r="M4" s="26">
        <v>1</v>
      </c>
      <c r="N4" s="26">
        <v>4</v>
      </c>
      <c r="O4" s="26">
        <v>360</v>
      </c>
      <c r="P4" s="26">
        <v>3</v>
      </c>
      <c r="Q4" s="26">
        <v>33.663881400000001</v>
      </c>
      <c r="R4" s="26">
        <v>1</v>
      </c>
      <c r="S4" s="26">
        <v>3</v>
      </c>
      <c r="T4" s="26">
        <v>360</v>
      </c>
      <c r="U4" s="26">
        <v>4</v>
      </c>
      <c r="V4" s="26">
        <v>19.080875000000002</v>
      </c>
    </row>
    <row r="5" spans="1:22" x14ac:dyDescent="0.25">
      <c r="A5" s="26">
        <f t="shared" si="0"/>
        <v>1004</v>
      </c>
      <c r="B5" s="26">
        <v>4</v>
      </c>
      <c r="C5" s="26">
        <v>1</v>
      </c>
      <c r="D5" s="26">
        <v>1</v>
      </c>
      <c r="E5" s="26">
        <v>870</v>
      </c>
      <c r="F5" s="26">
        <v>2</v>
      </c>
      <c r="G5" s="26">
        <v>26.019375</v>
      </c>
      <c r="H5" s="26">
        <v>1</v>
      </c>
      <c r="I5" s="26">
        <v>2</v>
      </c>
      <c r="J5" s="26">
        <v>1620</v>
      </c>
      <c r="K5" s="26">
        <v>1</v>
      </c>
      <c r="L5" s="26">
        <v>12.875567009999999</v>
      </c>
      <c r="M5" s="26">
        <v>1</v>
      </c>
      <c r="N5" s="26">
        <v>3</v>
      </c>
      <c r="O5" s="26">
        <v>1270</v>
      </c>
      <c r="P5" s="26">
        <v>4</v>
      </c>
      <c r="Q5" s="26">
        <v>32.957875000000001</v>
      </c>
      <c r="R5" s="26">
        <v>1</v>
      </c>
      <c r="S5" s="26">
        <v>3</v>
      </c>
      <c r="T5" s="26">
        <v>1600</v>
      </c>
      <c r="U5" s="26">
        <v>4</v>
      </c>
      <c r="V5" s="26">
        <v>19.080875000000002</v>
      </c>
    </row>
    <row r="6" spans="1:22" x14ac:dyDescent="0.25">
      <c r="A6" s="26">
        <f t="shared" si="0"/>
        <v>1005</v>
      </c>
      <c r="B6" s="26">
        <v>5</v>
      </c>
      <c r="C6" s="26">
        <v>1</v>
      </c>
      <c r="D6" s="26">
        <v>2</v>
      </c>
      <c r="E6" s="26">
        <v>1770</v>
      </c>
      <c r="F6" s="26">
        <v>1</v>
      </c>
      <c r="G6" s="26">
        <v>20.600907216</v>
      </c>
      <c r="H6" s="26">
        <v>1</v>
      </c>
      <c r="I6" s="26">
        <v>2</v>
      </c>
      <c r="J6" s="26">
        <v>1240</v>
      </c>
      <c r="K6" s="26">
        <v>1</v>
      </c>
      <c r="L6" s="26">
        <v>12.017195875999999</v>
      </c>
      <c r="M6" s="26">
        <v>1</v>
      </c>
      <c r="N6" s="26">
        <v>4</v>
      </c>
      <c r="O6" s="26">
        <v>840</v>
      </c>
      <c r="P6" s="26">
        <v>3</v>
      </c>
      <c r="Q6" s="26">
        <v>24.686846360000001</v>
      </c>
      <c r="R6" s="26">
        <v>1</v>
      </c>
      <c r="S6" s="26">
        <v>3</v>
      </c>
      <c r="T6" s="26">
        <v>1120</v>
      </c>
      <c r="U6" s="26">
        <v>4</v>
      </c>
      <c r="V6" s="26">
        <v>15.611625</v>
      </c>
    </row>
    <row r="7" spans="1:22" x14ac:dyDescent="0.25">
      <c r="A7" s="26">
        <f t="shared" si="0"/>
        <v>1006</v>
      </c>
      <c r="B7" s="26">
        <v>6</v>
      </c>
      <c r="C7" s="26">
        <v>1</v>
      </c>
      <c r="D7" s="26">
        <v>1</v>
      </c>
      <c r="E7" s="26">
        <v>630</v>
      </c>
      <c r="F7" s="26">
        <v>2</v>
      </c>
      <c r="G7" s="26">
        <v>19.080875000000002</v>
      </c>
      <c r="H7" s="26">
        <v>1</v>
      </c>
      <c r="I7" s="26">
        <v>2</v>
      </c>
      <c r="J7" s="26">
        <v>1270</v>
      </c>
      <c r="K7" s="26">
        <v>2</v>
      </c>
      <c r="L7" s="26">
        <v>12.017195875999999</v>
      </c>
      <c r="M7" s="26">
        <v>1</v>
      </c>
      <c r="N7" s="26">
        <v>3</v>
      </c>
      <c r="O7" s="26">
        <v>1240</v>
      </c>
      <c r="P7" s="26">
        <v>4</v>
      </c>
      <c r="Q7" s="26">
        <v>20.8155</v>
      </c>
      <c r="R7" s="26">
        <v>1</v>
      </c>
      <c r="S7" s="26">
        <v>3</v>
      </c>
      <c r="T7" s="26">
        <v>1240</v>
      </c>
      <c r="U7" s="26">
        <v>4</v>
      </c>
      <c r="V7" s="26">
        <v>15.611625</v>
      </c>
    </row>
    <row r="8" spans="1:22" x14ac:dyDescent="0.25">
      <c r="A8" s="26">
        <f t="shared" si="0"/>
        <v>1007</v>
      </c>
      <c r="B8" s="26">
        <v>7</v>
      </c>
      <c r="C8" s="26">
        <v>1</v>
      </c>
      <c r="D8" s="26">
        <v>2</v>
      </c>
      <c r="E8" s="26">
        <v>1270</v>
      </c>
      <c r="F8" s="26">
        <v>2</v>
      </c>
      <c r="G8" s="26">
        <v>15.450680412000001</v>
      </c>
      <c r="H8" s="26">
        <v>1</v>
      </c>
      <c r="I8" s="26">
        <v>2</v>
      </c>
      <c r="J8" s="26">
        <v>1750</v>
      </c>
      <c r="K8" s="26">
        <v>1</v>
      </c>
      <c r="L8" s="26">
        <v>10.300453608</v>
      </c>
      <c r="M8" s="26">
        <v>1</v>
      </c>
      <c r="N8" s="26">
        <v>3</v>
      </c>
      <c r="O8" s="26">
        <v>1560</v>
      </c>
      <c r="P8" s="26">
        <v>4</v>
      </c>
      <c r="Q8" s="26">
        <v>19.080875000000002</v>
      </c>
      <c r="R8" s="26">
        <v>1</v>
      </c>
      <c r="S8" s="26">
        <v>3</v>
      </c>
      <c r="T8" s="26">
        <v>1580</v>
      </c>
      <c r="U8" s="26">
        <v>4</v>
      </c>
      <c r="V8" s="26">
        <v>13.877000000000001</v>
      </c>
    </row>
    <row r="9" spans="1:22" x14ac:dyDescent="0.25">
      <c r="A9" s="26">
        <f t="shared" si="0"/>
        <v>1008</v>
      </c>
      <c r="B9" s="26">
        <v>8</v>
      </c>
      <c r="C9" s="26">
        <v>1</v>
      </c>
      <c r="D9" s="26">
        <v>2</v>
      </c>
      <c r="E9" s="26">
        <v>1670</v>
      </c>
      <c r="F9" s="26">
        <v>1</v>
      </c>
      <c r="G9" s="26">
        <v>13.733938144</v>
      </c>
      <c r="H9" s="26">
        <v>1</v>
      </c>
      <c r="I9" s="26">
        <v>2</v>
      </c>
      <c r="J9" s="26">
        <v>840</v>
      </c>
      <c r="K9" s="26">
        <v>1</v>
      </c>
      <c r="L9" s="26">
        <v>6.8669690719999998</v>
      </c>
      <c r="M9" s="26">
        <v>1</v>
      </c>
      <c r="N9" s="26">
        <v>3</v>
      </c>
      <c r="O9" s="26">
        <v>1690</v>
      </c>
      <c r="P9" s="26">
        <v>4</v>
      </c>
      <c r="Q9" s="26">
        <v>17.346250000000001</v>
      </c>
      <c r="R9" s="26">
        <v>1</v>
      </c>
      <c r="S9" s="26">
        <v>4</v>
      </c>
      <c r="T9" s="26">
        <v>1770</v>
      </c>
      <c r="U9" s="26">
        <v>3</v>
      </c>
      <c r="V9" s="26">
        <v>7.85490566</v>
      </c>
    </row>
    <row r="10" spans="1:22" x14ac:dyDescent="0.25">
      <c r="A10" s="26">
        <f t="shared" si="0"/>
        <v>1009</v>
      </c>
      <c r="B10" s="26">
        <v>9</v>
      </c>
      <c r="C10" s="26">
        <v>1</v>
      </c>
      <c r="D10" s="26">
        <v>1</v>
      </c>
      <c r="E10" s="26">
        <v>1600</v>
      </c>
      <c r="F10" s="26">
        <v>2</v>
      </c>
      <c r="G10" s="26">
        <v>12.142375000000001</v>
      </c>
      <c r="H10" s="26">
        <v>1</v>
      </c>
      <c r="I10" s="26">
        <v>2</v>
      </c>
      <c r="J10" s="26">
        <v>1120</v>
      </c>
      <c r="K10" s="26">
        <v>1</v>
      </c>
      <c r="L10" s="26">
        <v>6.8669690719999998</v>
      </c>
      <c r="M10" s="26">
        <v>1</v>
      </c>
      <c r="N10" s="26">
        <v>4</v>
      </c>
      <c r="O10" s="26">
        <v>1580</v>
      </c>
      <c r="P10" s="26">
        <v>3</v>
      </c>
      <c r="Q10" s="26">
        <v>15.70981132</v>
      </c>
      <c r="R10" s="26">
        <v>1</v>
      </c>
      <c r="S10" s="26">
        <v>3</v>
      </c>
      <c r="T10" s="26">
        <v>780</v>
      </c>
      <c r="U10" s="26">
        <v>4</v>
      </c>
      <c r="V10" s="26">
        <v>6.9385000000000003</v>
      </c>
    </row>
    <row r="11" spans="1:22" x14ac:dyDescent="0.25">
      <c r="A11" s="26">
        <f t="shared" si="0"/>
        <v>1010</v>
      </c>
      <c r="B11" s="26">
        <v>10</v>
      </c>
      <c r="C11" s="26">
        <v>1</v>
      </c>
      <c r="D11" s="26">
        <v>2</v>
      </c>
      <c r="E11" s="26">
        <v>1240</v>
      </c>
      <c r="F11" s="26">
        <v>1</v>
      </c>
      <c r="G11" s="26">
        <v>8.5837113400000007</v>
      </c>
      <c r="H11" s="26">
        <v>1</v>
      </c>
      <c r="I11" s="26">
        <v>2</v>
      </c>
      <c r="J11" s="26">
        <v>1550</v>
      </c>
      <c r="K11" s="26">
        <v>1</v>
      </c>
      <c r="L11" s="26">
        <v>5.1502268039999999</v>
      </c>
      <c r="M11" s="26">
        <v>1</v>
      </c>
      <c r="N11" s="26">
        <v>4</v>
      </c>
      <c r="O11" s="26">
        <v>1810</v>
      </c>
      <c r="P11" s="26">
        <v>3</v>
      </c>
      <c r="Q11" s="26">
        <v>15.70981132</v>
      </c>
      <c r="R11" s="26">
        <v>1</v>
      </c>
      <c r="S11" s="26">
        <v>4</v>
      </c>
      <c r="T11" s="26">
        <v>830</v>
      </c>
      <c r="U11" s="26">
        <v>3</v>
      </c>
      <c r="V11" s="26">
        <v>4.4885175200000003</v>
      </c>
    </row>
    <row r="12" spans="1:22" x14ac:dyDescent="0.25">
      <c r="A12" s="26">
        <f t="shared" si="0"/>
        <v>2001</v>
      </c>
      <c r="B12" s="26">
        <f>B2</f>
        <v>1</v>
      </c>
      <c r="C12" s="26">
        <v>2</v>
      </c>
      <c r="D12" s="26">
        <v>2</v>
      </c>
      <c r="E12" s="26">
        <v>90</v>
      </c>
      <c r="F12" s="26">
        <v>1</v>
      </c>
      <c r="G12" s="26">
        <v>62.691388224000001</v>
      </c>
      <c r="H12" s="26">
        <v>2</v>
      </c>
      <c r="I12" s="26">
        <v>2</v>
      </c>
      <c r="J12" s="26">
        <v>90</v>
      </c>
      <c r="K12" s="26">
        <v>1</v>
      </c>
      <c r="L12" s="26">
        <v>35.263905876000003</v>
      </c>
      <c r="M12" s="26">
        <v>2</v>
      </c>
      <c r="N12" s="26">
        <v>3</v>
      </c>
      <c r="O12" s="26">
        <v>1740</v>
      </c>
      <c r="P12" s="26">
        <v>4</v>
      </c>
      <c r="Q12" s="26">
        <v>122.34416328</v>
      </c>
      <c r="R12" s="26">
        <v>2</v>
      </c>
      <c r="S12" s="26">
        <v>3</v>
      </c>
      <c r="T12" s="26">
        <v>1740</v>
      </c>
      <c r="U12" s="26">
        <v>4</v>
      </c>
      <c r="V12" s="26">
        <v>61.172081640000002</v>
      </c>
    </row>
    <row r="13" spans="1:22" x14ac:dyDescent="0.25">
      <c r="A13" s="26">
        <f t="shared" si="0"/>
        <v>2002</v>
      </c>
      <c r="B13" s="26">
        <f t="shared" ref="B13:B76" si="1">B3</f>
        <v>2</v>
      </c>
      <c r="C13" s="26">
        <v>2</v>
      </c>
      <c r="D13" s="26">
        <v>1</v>
      </c>
      <c r="E13" s="26">
        <v>1550</v>
      </c>
      <c r="F13" s="26">
        <v>2</v>
      </c>
      <c r="G13" s="26">
        <v>19.883462688000002</v>
      </c>
      <c r="H13" s="26">
        <v>2</v>
      </c>
      <c r="I13" s="26">
        <v>2</v>
      </c>
      <c r="J13" s="26">
        <v>1220</v>
      </c>
      <c r="K13" s="26">
        <v>4</v>
      </c>
      <c r="L13" s="26">
        <v>23.509270583999999</v>
      </c>
      <c r="M13" s="26">
        <v>2</v>
      </c>
      <c r="N13" s="26">
        <v>4</v>
      </c>
      <c r="O13" s="26">
        <v>1810</v>
      </c>
      <c r="P13" s="26">
        <v>3</v>
      </c>
      <c r="Q13" s="26">
        <v>31.504540536</v>
      </c>
      <c r="R13" s="26">
        <v>2</v>
      </c>
      <c r="S13" s="26">
        <v>3</v>
      </c>
      <c r="T13" s="26">
        <v>120</v>
      </c>
      <c r="U13" s="26">
        <v>4</v>
      </c>
      <c r="V13" s="26">
        <v>33.984489799999999</v>
      </c>
    </row>
    <row r="14" spans="1:22" x14ac:dyDescent="0.25">
      <c r="A14" s="26">
        <f t="shared" si="0"/>
        <v>2003</v>
      </c>
      <c r="B14" s="26">
        <f t="shared" si="1"/>
        <v>3</v>
      </c>
      <c r="C14" s="26">
        <v>2</v>
      </c>
      <c r="D14" s="26">
        <v>2</v>
      </c>
      <c r="E14" s="26">
        <v>1740</v>
      </c>
      <c r="F14" s="26">
        <v>1</v>
      </c>
      <c r="G14" s="26">
        <v>19.591058820000001</v>
      </c>
      <c r="H14" s="26">
        <v>2</v>
      </c>
      <c r="I14" s="26">
        <v>2</v>
      </c>
      <c r="J14" s="26">
        <v>1740</v>
      </c>
      <c r="K14" s="26">
        <v>1</v>
      </c>
      <c r="L14" s="26">
        <v>23.509270583999999</v>
      </c>
      <c r="M14" s="26">
        <v>2</v>
      </c>
      <c r="N14" s="26">
        <v>3</v>
      </c>
      <c r="O14" s="26">
        <v>220</v>
      </c>
      <c r="P14" s="26">
        <v>4</v>
      </c>
      <c r="Q14" s="26">
        <v>30.586040820000001</v>
      </c>
      <c r="R14" s="26">
        <v>2</v>
      </c>
      <c r="S14" s="26">
        <v>4</v>
      </c>
      <c r="T14" s="26">
        <v>1550</v>
      </c>
      <c r="U14" s="26">
        <v>3</v>
      </c>
      <c r="V14" s="26">
        <v>27.003891888000002</v>
      </c>
    </row>
    <row r="15" spans="1:22" x14ac:dyDescent="0.25">
      <c r="A15" s="26">
        <f t="shared" si="0"/>
        <v>2004</v>
      </c>
      <c r="B15" s="26">
        <f t="shared" si="1"/>
        <v>4</v>
      </c>
      <c r="C15" s="26">
        <v>2</v>
      </c>
      <c r="D15" s="26">
        <v>1</v>
      </c>
      <c r="E15" s="26">
        <v>1290</v>
      </c>
      <c r="F15" s="26">
        <v>2</v>
      </c>
      <c r="G15" s="26">
        <v>14.912597016000001</v>
      </c>
      <c r="H15" s="26">
        <v>2</v>
      </c>
      <c r="I15" s="26">
        <v>2</v>
      </c>
      <c r="J15" s="26">
        <v>1410</v>
      </c>
      <c r="K15" s="26">
        <v>1</v>
      </c>
      <c r="L15" s="26">
        <v>17.631952938000001</v>
      </c>
      <c r="M15" s="26">
        <v>2</v>
      </c>
      <c r="N15" s="26">
        <v>3</v>
      </c>
      <c r="O15" s="26">
        <v>240</v>
      </c>
      <c r="P15" s="26">
        <v>4</v>
      </c>
      <c r="Q15" s="26">
        <v>30.586040820000001</v>
      </c>
      <c r="R15" s="26">
        <v>2</v>
      </c>
      <c r="S15" s="26">
        <v>3</v>
      </c>
      <c r="T15" s="26">
        <v>630</v>
      </c>
      <c r="U15" s="26">
        <v>4</v>
      </c>
      <c r="V15" s="26">
        <v>20.390693880000001</v>
      </c>
    </row>
    <row r="16" spans="1:22" x14ac:dyDescent="0.25">
      <c r="A16" s="26">
        <f t="shared" si="0"/>
        <v>2005</v>
      </c>
      <c r="B16" s="26">
        <f t="shared" si="1"/>
        <v>5</v>
      </c>
      <c r="C16" s="26">
        <v>2</v>
      </c>
      <c r="D16" s="26">
        <v>2</v>
      </c>
      <c r="E16" s="26">
        <v>1760</v>
      </c>
      <c r="F16" s="26">
        <v>1</v>
      </c>
      <c r="G16" s="26">
        <v>14.693294115</v>
      </c>
      <c r="H16" s="26">
        <v>2</v>
      </c>
      <c r="I16" s="26">
        <v>2</v>
      </c>
      <c r="J16" s="26">
        <v>120</v>
      </c>
      <c r="K16" s="26">
        <v>1</v>
      </c>
      <c r="L16" s="26">
        <v>11.754635292</v>
      </c>
      <c r="M16" s="26">
        <v>2</v>
      </c>
      <c r="N16" s="26">
        <v>3</v>
      </c>
      <c r="O16" s="26">
        <v>1760</v>
      </c>
      <c r="P16" s="26">
        <v>4</v>
      </c>
      <c r="Q16" s="26">
        <v>27.18759184</v>
      </c>
      <c r="R16" s="26">
        <v>2</v>
      </c>
      <c r="S16" s="26">
        <v>3</v>
      </c>
      <c r="T16" s="26">
        <v>220</v>
      </c>
      <c r="U16" s="26">
        <v>4</v>
      </c>
      <c r="V16" s="26">
        <v>18.691469389999998</v>
      </c>
    </row>
    <row r="17" spans="1:22" x14ac:dyDescent="0.25">
      <c r="A17" s="26">
        <f t="shared" si="0"/>
        <v>2006</v>
      </c>
      <c r="B17" s="26">
        <f t="shared" si="1"/>
        <v>6</v>
      </c>
      <c r="C17" s="26">
        <v>2</v>
      </c>
      <c r="D17" s="26">
        <v>2</v>
      </c>
      <c r="E17" s="26">
        <v>1810</v>
      </c>
      <c r="F17" s="26">
        <v>1</v>
      </c>
      <c r="G17" s="26">
        <v>13.713741174000001</v>
      </c>
      <c r="H17" s="26">
        <v>2</v>
      </c>
      <c r="I17" s="26">
        <v>2</v>
      </c>
      <c r="J17" s="26">
        <v>1550</v>
      </c>
      <c r="K17" s="26">
        <v>1</v>
      </c>
      <c r="L17" s="26">
        <v>11.754635292</v>
      </c>
      <c r="M17" s="26">
        <v>2</v>
      </c>
      <c r="N17" s="26">
        <v>4</v>
      </c>
      <c r="O17" s="26">
        <v>1720</v>
      </c>
      <c r="P17" s="26">
        <v>3</v>
      </c>
      <c r="Q17" s="26">
        <v>24.753567564000001</v>
      </c>
      <c r="R17" s="26">
        <v>2</v>
      </c>
      <c r="S17" s="26">
        <v>3</v>
      </c>
      <c r="T17" s="26">
        <v>240</v>
      </c>
      <c r="U17" s="26">
        <v>4</v>
      </c>
      <c r="V17" s="26">
        <v>18.691469389999998</v>
      </c>
    </row>
    <row r="18" spans="1:22" x14ac:dyDescent="0.25">
      <c r="A18" s="26">
        <f t="shared" si="0"/>
        <v>2007</v>
      </c>
      <c r="B18" s="26">
        <f t="shared" si="1"/>
        <v>7</v>
      </c>
      <c r="C18" s="26">
        <v>2</v>
      </c>
      <c r="D18" s="26">
        <v>2</v>
      </c>
      <c r="E18" s="26">
        <v>1770</v>
      </c>
      <c r="F18" s="26">
        <v>1</v>
      </c>
      <c r="G18" s="26">
        <v>11.754635292</v>
      </c>
      <c r="H18" s="26">
        <v>2</v>
      </c>
      <c r="I18" s="26">
        <v>2</v>
      </c>
      <c r="J18" s="26">
        <v>1760</v>
      </c>
      <c r="K18" s="26">
        <v>1</v>
      </c>
      <c r="L18" s="26">
        <v>10.775082351</v>
      </c>
      <c r="M18" s="26">
        <v>2</v>
      </c>
      <c r="N18" s="26">
        <v>3</v>
      </c>
      <c r="O18" s="26">
        <v>1550</v>
      </c>
      <c r="P18" s="26">
        <v>4</v>
      </c>
      <c r="Q18" s="26">
        <v>23.789142859999998</v>
      </c>
      <c r="R18" s="26">
        <v>2</v>
      </c>
      <c r="S18" s="26">
        <v>3</v>
      </c>
      <c r="T18" s="26">
        <v>360</v>
      </c>
      <c r="U18" s="26">
        <v>4</v>
      </c>
      <c r="V18" s="26">
        <v>18.691469389999998</v>
      </c>
    </row>
    <row r="19" spans="1:22" x14ac:dyDescent="0.25">
      <c r="A19" s="26">
        <f t="shared" si="0"/>
        <v>2008</v>
      </c>
      <c r="B19" s="26">
        <f t="shared" si="1"/>
        <v>8</v>
      </c>
      <c r="C19" s="26">
        <v>2</v>
      </c>
      <c r="D19" s="26">
        <v>2</v>
      </c>
      <c r="E19" s="26">
        <v>1450</v>
      </c>
      <c r="F19" s="26">
        <v>1</v>
      </c>
      <c r="G19" s="26">
        <v>5.8773176459999998</v>
      </c>
      <c r="H19" s="26">
        <v>2</v>
      </c>
      <c r="I19" s="26">
        <v>1</v>
      </c>
      <c r="J19" s="26">
        <v>1230</v>
      </c>
      <c r="K19" s="26">
        <v>2</v>
      </c>
      <c r="L19" s="26">
        <v>9.9417313440000008</v>
      </c>
      <c r="M19" s="26">
        <v>2</v>
      </c>
      <c r="N19" s="26">
        <v>3</v>
      </c>
      <c r="O19" s="26">
        <v>90</v>
      </c>
      <c r="P19" s="26">
        <v>4</v>
      </c>
      <c r="Q19" s="26">
        <v>20.390693880000001</v>
      </c>
      <c r="R19" s="26">
        <v>2</v>
      </c>
      <c r="S19" s="26">
        <v>4</v>
      </c>
      <c r="T19" s="26">
        <v>1230</v>
      </c>
      <c r="U19" s="26">
        <v>3</v>
      </c>
      <c r="V19" s="26">
        <v>16.877432430000002</v>
      </c>
    </row>
    <row r="20" spans="1:22" x14ac:dyDescent="0.25">
      <c r="A20" s="26">
        <f t="shared" si="0"/>
        <v>2009</v>
      </c>
      <c r="B20" s="26">
        <f t="shared" si="1"/>
        <v>9</v>
      </c>
      <c r="C20" s="26">
        <v>2</v>
      </c>
      <c r="D20" s="26">
        <v>1</v>
      </c>
      <c r="E20" s="26">
        <v>1230</v>
      </c>
      <c r="F20" s="26">
        <v>2</v>
      </c>
      <c r="G20" s="26">
        <v>4.9708656720000004</v>
      </c>
      <c r="H20" s="26">
        <v>2</v>
      </c>
      <c r="I20" s="26">
        <v>2</v>
      </c>
      <c r="J20" s="26">
        <v>1770</v>
      </c>
      <c r="K20" s="26">
        <v>1</v>
      </c>
      <c r="L20" s="26">
        <v>8.8159764690000006</v>
      </c>
      <c r="M20" s="26">
        <v>2</v>
      </c>
      <c r="N20" s="26">
        <v>3</v>
      </c>
      <c r="O20" s="26">
        <v>700</v>
      </c>
      <c r="P20" s="26">
        <v>4</v>
      </c>
      <c r="Q20" s="26">
        <v>16.992244899999999</v>
      </c>
      <c r="R20" s="26">
        <v>2</v>
      </c>
      <c r="S20" s="26">
        <v>3</v>
      </c>
      <c r="T20" s="26">
        <v>1750</v>
      </c>
      <c r="U20" s="26">
        <v>4</v>
      </c>
      <c r="V20" s="26">
        <v>13.59379592</v>
      </c>
    </row>
    <row r="21" spans="1:22" x14ac:dyDescent="0.25">
      <c r="A21" s="26">
        <f t="shared" si="0"/>
        <v>2010</v>
      </c>
      <c r="B21" s="26">
        <f t="shared" si="1"/>
        <v>10</v>
      </c>
      <c r="C21" s="26">
        <v>2</v>
      </c>
      <c r="D21" s="26">
        <v>2</v>
      </c>
      <c r="E21" s="26">
        <v>1660</v>
      </c>
      <c r="F21" s="26">
        <v>1</v>
      </c>
      <c r="G21" s="26">
        <v>4.8977647050000002</v>
      </c>
      <c r="H21" s="26">
        <v>2</v>
      </c>
      <c r="I21" s="26">
        <v>2</v>
      </c>
      <c r="J21" s="26">
        <v>1360</v>
      </c>
      <c r="K21" s="26">
        <v>1</v>
      </c>
      <c r="L21" s="26">
        <v>6.8568705870000004</v>
      </c>
      <c r="M21" s="26">
        <v>2</v>
      </c>
      <c r="N21" s="26">
        <v>3</v>
      </c>
      <c r="O21" s="26">
        <v>1750</v>
      </c>
      <c r="P21" s="26">
        <v>4</v>
      </c>
      <c r="Q21" s="26">
        <v>13.59379592</v>
      </c>
      <c r="R21" s="26">
        <v>2</v>
      </c>
      <c r="S21" s="26">
        <v>3</v>
      </c>
      <c r="T21" s="26">
        <v>540</v>
      </c>
      <c r="U21" s="26">
        <v>4</v>
      </c>
      <c r="V21" s="26">
        <v>10.19534694</v>
      </c>
    </row>
    <row r="22" spans="1:22" x14ac:dyDescent="0.25">
      <c r="A22" s="26">
        <f t="shared" si="0"/>
        <v>3001</v>
      </c>
      <c r="B22" s="26">
        <f t="shared" si="1"/>
        <v>1</v>
      </c>
      <c r="C22" s="26">
        <v>3</v>
      </c>
      <c r="D22" s="26">
        <v>2</v>
      </c>
      <c r="E22" s="26">
        <v>1510</v>
      </c>
      <c r="F22" s="26">
        <v>1</v>
      </c>
      <c r="G22" s="26">
        <v>36.250122464</v>
      </c>
      <c r="H22" s="26">
        <v>3</v>
      </c>
      <c r="I22" s="26">
        <v>2</v>
      </c>
      <c r="J22" s="26">
        <v>550</v>
      </c>
      <c r="K22" s="26">
        <v>1</v>
      </c>
      <c r="L22" s="26">
        <v>24.921959193999999</v>
      </c>
      <c r="M22" s="26">
        <v>3</v>
      </c>
      <c r="N22" s="26">
        <v>4</v>
      </c>
      <c r="O22" s="26">
        <v>730</v>
      </c>
      <c r="P22" s="26">
        <v>3</v>
      </c>
      <c r="Q22" s="26">
        <v>21.145904760000001</v>
      </c>
      <c r="R22" s="26">
        <v>3</v>
      </c>
      <c r="S22" s="26">
        <v>3</v>
      </c>
      <c r="T22" s="26">
        <v>1520</v>
      </c>
      <c r="U22" s="26">
        <v>4</v>
      </c>
      <c r="V22" s="26">
        <v>25.619076912000004</v>
      </c>
    </row>
    <row r="23" spans="1:22" x14ac:dyDescent="0.25">
      <c r="A23" s="26">
        <f t="shared" si="0"/>
        <v>3002</v>
      </c>
      <c r="B23" s="26">
        <f t="shared" si="1"/>
        <v>2</v>
      </c>
      <c r="C23" s="26">
        <v>3</v>
      </c>
      <c r="D23" s="26">
        <v>1</v>
      </c>
      <c r="E23" s="26">
        <v>1550</v>
      </c>
      <c r="F23" s="26">
        <v>2</v>
      </c>
      <c r="G23" s="26">
        <v>19.591058816</v>
      </c>
      <c r="H23" s="26">
        <v>3</v>
      </c>
      <c r="I23" s="26">
        <v>1</v>
      </c>
      <c r="J23" s="26">
        <v>1640</v>
      </c>
      <c r="K23" s="26">
        <v>2</v>
      </c>
      <c r="L23" s="26">
        <v>19.591058816</v>
      </c>
      <c r="M23" s="26">
        <v>3</v>
      </c>
      <c r="N23" s="26">
        <v>3</v>
      </c>
      <c r="O23" s="26">
        <v>1000</v>
      </c>
      <c r="P23" s="26">
        <v>4</v>
      </c>
      <c r="Q23" s="26">
        <v>20.281769222000001</v>
      </c>
      <c r="R23" s="26">
        <v>3</v>
      </c>
      <c r="S23" s="26">
        <v>4</v>
      </c>
      <c r="T23" s="26">
        <v>1550</v>
      </c>
      <c r="U23" s="26">
        <v>3</v>
      </c>
      <c r="V23" s="26">
        <v>21.145904760000001</v>
      </c>
    </row>
    <row r="24" spans="1:22" x14ac:dyDescent="0.25">
      <c r="A24" s="26">
        <f t="shared" si="0"/>
        <v>3003</v>
      </c>
      <c r="B24" s="26">
        <f t="shared" si="1"/>
        <v>3</v>
      </c>
      <c r="C24" s="26">
        <v>3</v>
      </c>
      <c r="D24" s="26">
        <v>1</v>
      </c>
      <c r="E24" s="26">
        <v>1640</v>
      </c>
      <c r="F24" s="26">
        <v>2</v>
      </c>
      <c r="G24" s="26">
        <v>15.917735287999999</v>
      </c>
      <c r="H24" s="26">
        <v>3</v>
      </c>
      <c r="I24" s="26">
        <v>2</v>
      </c>
      <c r="J24" s="26">
        <v>1720</v>
      </c>
      <c r="K24" s="26">
        <v>1</v>
      </c>
      <c r="L24" s="26">
        <v>16.992244905</v>
      </c>
      <c r="M24" s="26">
        <v>3</v>
      </c>
      <c r="N24" s="26">
        <v>4</v>
      </c>
      <c r="O24" s="26">
        <v>1510</v>
      </c>
      <c r="P24" s="26">
        <v>3</v>
      </c>
      <c r="Q24" s="26">
        <v>19.383746029999998</v>
      </c>
      <c r="R24" s="26">
        <v>3</v>
      </c>
      <c r="S24" s="26">
        <v>3</v>
      </c>
      <c r="T24" s="26">
        <v>750</v>
      </c>
      <c r="U24" s="26">
        <v>4</v>
      </c>
      <c r="V24" s="26">
        <v>17.079384608000002</v>
      </c>
    </row>
    <row r="25" spans="1:22" x14ac:dyDescent="0.25">
      <c r="A25" s="26">
        <f t="shared" si="0"/>
        <v>3004</v>
      </c>
      <c r="B25" s="26">
        <f t="shared" si="1"/>
        <v>4</v>
      </c>
      <c r="C25" s="26">
        <v>3</v>
      </c>
      <c r="D25" s="26">
        <v>2</v>
      </c>
      <c r="E25" s="26">
        <v>1790</v>
      </c>
      <c r="F25" s="26">
        <v>1</v>
      </c>
      <c r="G25" s="26">
        <v>14.726612251000001</v>
      </c>
      <c r="H25" s="26">
        <v>3</v>
      </c>
      <c r="I25" s="26">
        <v>2</v>
      </c>
      <c r="J25" s="26">
        <v>1520</v>
      </c>
      <c r="K25" s="26">
        <v>1</v>
      </c>
      <c r="L25" s="26">
        <v>15.859428577999999</v>
      </c>
      <c r="M25" s="26">
        <v>3</v>
      </c>
      <c r="N25" s="26">
        <v>4</v>
      </c>
      <c r="O25" s="26">
        <v>1730</v>
      </c>
      <c r="P25" s="26">
        <v>3</v>
      </c>
      <c r="Q25" s="26">
        <v>19.383746029999998</v>
      </c>
      <c r="R25" s="26">
        <v>3</v>
      </c>
      <c r="S25" s="26">
        <v>4</v>
      </c>
      <c r="T25" s="26">
        <v>1510</v>
      </c>
      <c r="U25" s="26">
        <v>3</v>
      </c>
      <c r="V25" s="26">
        <v>14.097269839999999</v>
      </c>
    </row>
    <row r="26" spans="1:22" x14ac:dyDescent="0.25">
      <c r="A26" s="26">
        <f t="shared" si="0"/>
        <v>3005</v>
      </c>
      <c r="B26" s="26">
        <f t="shared" si="1"/>
        <v>5</v>
      </c>
      <c r="C26" s="26">
        <v>3</v>
      </c>
      <c r="D26" s="26">
        <v>1</v>
      </c>
      <c r="E26" s="26">
        <v>1800</v>
      </c>
      <c r="F26" s="26">
        <v>2</v>
      </c>
      <c r="G26" s="26">
        <v>13.468852936000001</v>
      </c>
      <c r="H26" s="26">
        <v>3</v>
      </c>
      <c r="I26" s="26">
        <v>2</v>
      </c>
      <c r="J26" s="26">
        <v>1550</v>
      </c>
      <c r="K26" s="26">
        <v>1</v>
      </c>
      <c r="L26" s="26">
        <v>13.593795924</v>
      </c>
      <c r="M26" s="26">
        <v>3</v>
      </c>
      <c r="N26" s="26">
        <v>4</v>
      </c>
      <c r="O26" s="26">
        <v>720</v>
      </c>
      <c r="P26" s="26">
        <v>3</v>
      </c>
      <c r="Q26" s="26">
        <v>17.621587299999998</v>
      </c>
      <c r="R26" s="26">
        <v>3</v>
      </c>
      <c r="S26" s="26">
        <v>4</v>
      </c>
      <c r="T26" s="26">
        <v>1700</v>
      </c>
      <c r="U26" s="26">
        <v>3</v>
      </c>
      <c r="V26" s="26">
        <v>14.097269839999999</v>
      </c>
    </row>
    <row r="27" spans="1:22" x14ac:dyDescent="0.25">
      <c r="A27" s="26">
        <f t="shared" si="0"/>
        <v>3006</v>
      </c>
      <c r="B27" s="26">
        <f t="shared" si="1"/>
        <v>6</v>
      </c>
      <c r="C27" s="26">
        <v>3</v>
      </c>
      <c r="D27" s="26">
        <v>2</v>
      </c>
      <c r="E27" s="26">
        <v>1590</v>
      </c>
      <c r="F27" s="26">
        <v>1</v>
      </c>
      <c r="G27" s="26">
        <v>12.460979597</v>
      </c>
      <c r="H27" s="26">
        <v>3</v>
      </c>
      <c r="I27" s="26">
        <v>1</v>
      </c>
      <c r="J27" s="26">
        <v>990</v>
      </c>
      <c r="K27" s="26">
        <v>2</v>
      </c>
      <c r="L27" s="26">
        <v>9.7955294080000002</v>
      </c>
      <c r="M27" s="26">
        <v>3</v>
      </c>
      <c r="N27" s="26">
        <v>4</v>
      </c>
      <c r="O27" s="26">
        <v>810</v>
      </c>
      <c r="P27" s="26">
        <v>3</v>
      </c>
      <c r="Q27" s="26">
        <v>17.621587299999998</v>
      </c>
      <c r="R27" s="26">
        <v>3</v>
      </c>
      <c r="S27" s="26">
        <v>3</v>
      </c>
      <c r="T27" s="26">
        <v>1590</v>
      </c>
      <c r="U27" s="26">
        <v>4</v>
      </c>
      <c r="V27" s="26">
        <v>13.876999994000002</v>
      </c>
    </row>
    <row r="28" spans="1:22" x14ac:dyDescent="0.25">
      <c r="A28" s="26">
        <f t="shared" si="0"/>
        <v>3007</v>
      </c>
      <c r="B28" s="26">
        <f t="shared" si="1"/>
        <v>7</v>
      </c>
      <c r="C28" s="26">
        <v>3</v>
      </c>
      <c r="D28" s="26">
        <v>1</v>
      </c>
      <c r="E28" s="26">
        <v>990</v>
      </c>
      <c r="F28" s="26">
        <v>2</v>
      </c>
      <c r="G28" s="26">
        <v>12.24441176</v>
      </c>
      <c r="H28" s="26">
        <v>3</v>
      </c>
      <c r="I28" s="26">
        <v>2</v>
      </c>
      <c r="J28" s="26">
        <v>920</v>
      </c>
      <c r="K28" s="26">
        <v>1</v>
      </c>
      <c r="L28" s="26">
        <v>9.0625306160000001</v>
      </c>
      <c r="M28" s="26">
        <v>3</v>
      </c>
      <c r="N28" s="26">
        <v>3</v>
      </c>
      <c r="O28" s="26">
        <v>1710</v>
      </c>
      <c r="P28" s="26">
        <v>4</v>
      </c>
      <c r="Q28" s="26">
        <v>17.079384608000002</v>
      </c>
      <c r="R28" s="26">
        <v>3</v>
      </c>
      <c r="S28" s="26">
        <v>3</v>
      </c>
      <c r="T28" s="26">
        <v>630</v>
      </c>
      <c r="U28" s="26">
        <v>4</v>
      </c>
      <c r="V28" s="26">
        <v>12.809538456000002</v>
      </c>
    </row>
    <row r="29" spans="1:22" x14ac:dyDescent="0.25">
      <c r="A29" s="26">
        <f t="shared" si="0"/>
        <v>3008</v>
      </c>
      <c r="B29" s="26">
        <f t="shared" si="1"/>
        <v>8</v>
      </c>
      <c r="C29" s="26">
        <v>3</v>
      </c>
      <c r="D29" s="26">
        <v>1</v>
      </c>
      <c r="E29" s="26">
        <v>1520</v>
      </c>
      <c r="F29" s="26">
        <v>2</v>
      </c>
      <c r="G29" s="26">
        <v>12.24441176</v>
      </c>
      <c r="H29" s="26">
        <v>3</v>
      </c>
      <c r="I29" s="26">
        <v>2</v>
      </c>
      <c r="J29" s="26">
        <v>1530</v>
      </c>
      <c r="K29" s="26">
        <v>1</v>
      </c>
      <c r="L29" s="26">
        <v>9.0625306160000001</v>
      </c>
      <c r="M29" s="26">
        <v>3</v>
      </c>
      <c r="N29" s="26">
        <v>4</v>
      </c>
      <c r="O29" s="26">
        <v>1300</v>
      </c>
      <c r="P29" s="26">
        <v>3</v>
      </c>
      <c r="Q29" s="26">
        <v>15.859428569999999</v>
      </c>
      <c r="R29" s="26">
        <v>3</v>
      </c>
      <c r="S29" s="26">
        <v>3</v>
      </c>
      <c r="T29" s="26">
        <v>1710</v>
      </c>
      <c r="U29" s="26">
        <v>4</v>
      </c>
      <c r="V29" s="26">
        <v>12.809538456000002</v>
      </c>
    </row>
    <row r="30" spans="1:22" x14ac:dyDescent="0.25">
      <c r="A30" s="26">
        <f t="shared" si="0"/>
        <v>3009</v>
      </c>
      <c r="B30" s="26">
        <f t="shared" si="1"/>
        <v>9</v>
      </c>
      <c r="C30" s="26">
        <v>3</v>
      </c>
      <c r="D30" s="26">
        <v>2</v>
      </c>
      <c r="E30" s="26">
        <v>1000</v>
      </c>
      <c r="F30" s="26">
        <v>1</v>
      </c>
      <c r="G30" s="26">
        <v>11.328163270000001</v>
      </c>
      <c r="H30" s="26">
        <v>3</v>
      </c>
      <c r="I30" s="26">
        <v>2</v>
      </c>
      <c r="J30" s="26">
        <v>1590</v>
      </c>
      <c r="K30" s="26">
        <v>1</v>
      </c>
      <c r="L30" s="26">
        <v>9.0625306160000001</v>
      </c>
      <c r="M30" s="26">
        <v>3</v>
      </c>
      <c r="N30" s="26">
        <v>4</v>
      </c>
      <c r="O30" s="26">
        <v>630</v>
      </c>
      <c r="P30" s="26">
        <v>3</v>
      </c>
      <c r="Q30" s="26">
        <v>14.978349204999999</v>
      </c>
      <c r="R30" s="26">
        <v>3</v>
      </c>
      <c r="S30" s="26">
        <v>4</v>
      </c>
      <c r="T30" s="26">
        <v>1770</v>
      </c>
      <c r="U30" s="26">
        <v>3</v>
      </c>
      <c r="V30" s="26">
        <v>12.33511111</v>
      </c>
    </row>
    <row r="31" spans="1:22" x14ac:dyDescent="0.25">
      <c r="A31" s="26">
        <f t="shared" si="0"/>
        <v>3010</v>
      </c>
      <c r="B31" s="26">
        <f t="shared" si="1"/>
        <v>10</v>
      </c>
      <c r="C31" s="26">
        <v>3</v>
      </c>
      <c r="D31" s="26">
        <v>2</v>
      </c>
      <c r="E31" s="26">
        <v>1710</v>
      </c>
      <c r="F31" s="26">
        <v>1</v>
      </c>
      <c r="G31" s="26">
        <v>11.328163270000001</v>
      </c>
      <c r="H31" s="26">
        <v>3</v>
      </c>
      <c r="I31" s="26">
        <v>2</v>
      </c>
      <c r="J31" s="26">
        <v>1710</v>
      </c>
      <c r="K31" s="26">
        <v>1</v>
      </c>
      <c r="L31" s="26">
        <v>9.0625306160000001</v>
      </c>
      <c r="M31" s="26">
        <v>3</v>
      </c>
      <c r="N31" s="26">
        <v>4</v>
      </c>
      <c r="O31" s="26">
        <v>1020</v>
      </c>
      <c r="P31" s="26">
        <v>3</v>
      </c>
      <c r="Q31" s="26">
        <v>14.097269839999999</v>
      </c>
      <c r="R31" s="26">
        <v>3</v>
      </c>
      <c r="S31" s="26">
        <v>4</v>
      </c>
      <c r="T31" s="26">
        <v>460</v>
      </c>
      <c r="U31" s="26">
        <v>3</v>
      </c>
      <c r="V31" s="26">
        <v>10.57295238</v>
      </c>
    </row>
    <row r="32" spans="1:22" x14ac:dyDescent="0.25">
      <c r="A32" s="26">
        <f t="shared" si="0"/>
        <v>4001</v>
      </c>
      <c r="B32" s="26">
        <f t="shared" si="1"/>
        <v>1</v>
      </c>
      <c r="C32" s="26">
        <v>4</v>
      </c>
      <c r="D32" s="26">
        <v>2</v>
      </c>
      <c r="E32" s="26">
        <v>1760</v>
      </c>
      <c r="F32" s="26">
        <v>1</v>
      </c>
      <c r="G32" s="26">
        <v>43.06655172</v>
      </c>
      <c r="H32" s="26">
        <v>4</v>
      </c>
      <c r="I32" s="26">
        <v>2</v>
      </c>
      <c r="J32" s="26">
        <v>1760</v>
      </c>
      <c r="K32" s="26">
        <v>1</v>
      </c>
      <c r="L32" s="26">
        <v>31.582137927999998</v>
      </c>
      <c r="M32" s="26">
        <v>4</v>
      </c>
      <c r="N32" s="26">
        <v>3</v>
      </c>
      <c r="O32" s="26">
        <v>1760</v>
      </c>
      <c r="P32" s="26">
        <v>4</v>
      </c>
      <c r="Q32" s="26">
        <v>42.291809536000002</v>
      </c>
      <c r="R32" s="26">
        <v>4</v>
      </c>
      <c r="S32" s="26">
        <v>3</v>
      </c>
      <c r="T32" s="26">
        <v>630</v>
      </c>
      <c r="U32" s="26">
        <v>4</v>
      </c>
      <c r="V32" s="26">
        <v>31.718857152000002</v>
      </c>
    </row>
    <row r="33" spans="1:22" x14ac:dyDescent="0.25">
      <c r="A33" s="26">
        <f t="shared" si="0"/>
        <v>4002</v>
      </c>
      <c r="B33" s="26">
        <f t="shared" si="1"/>
        <v>2</v>
      </c>
      <c r="C33" s="26">
        <v>4</v>
      </c>
      <c r="D33" s="26">
        <v>2</v>
      </c>
      <c r="E33" s="26">
        <v>1770</v>
      </c>
      <c r="F33" s="26">
        <v>1</v>
      </c>
      <c r="G33" s="26">
        <v>34.453241376000001</v>
      </c>
      <c r="H33" s="26">
        <v>4</v>
      </c>
      <c r="I33" s="26">
        <v>2</v>
      </c>
      <c r="J33" s="26">
        <v>1770</v>
      </c>
      <c r="K33" s="26">
        <v>1</v>
      </c>
      <c r="L33" s="26">
        <v>25.839931031999999</v>
      </c>
      <c r="M33" s="26">
        <v>4</v>
      </c>
      <c r="N33" s="26">
        <v>3</v>
      </c>
      <c r="O33" s="26">
        <v>1270</v>
      </c>
      <c r="P33" s="26">
        <v>4</v>
      </c>
      <c r="Q33" s="26">
        <v>25.110761912000001</v>
      </c>
      <c r="R33" s="26">
        <v>4</v>
      </c>
      <c r="S33" s="26">
        <v>3</v>
      </c>
      <c r="T33" s="26">
        <v>360</v>
      </c>
      <c r="U33" s="26">
        <v>4</v>
      </c>
      <c r="V33" s="26">
        <v>29.075619056000001</v>
      </c>
    </row>
    <row r="34" spans="1:22" x14ac:dyDescent="0.25">
      <c r="A34" s="26">
        <f t="shared" si="0"/>
        <v>4003</v>
      </c>
      <c r="B34" s="26">
        <f t="shared" si="1"/>
        <v>3</v>
      </c>
      <c r="C34" s="26">
        <v>4</v>
      </c>
      <c r="D34" s="26">
        <v>2</v>
      </c>
      <c r="E34" s="26">
        <v>1420</v>
      </c>
      <c r="F34" s="26">
        <v>1</v>
      </c>
      <c r="G34" s="26">
        <v>18.662172412</v>
      </c>
      <c r="H34" s="26">
        <v>4</v>
      </c>
      <c r="I34" s="26">
        <v>1</v>
      </c>
      <c r="J34" s="26">
        <v>1320</v>
      </c>
      <c r="K34" s="26">
        <v>2</v>
      </c>
      <c r="L34" s="26">
        <v>18.824452179000001</v>
      </c>
      <c r="M34" s="26">
        <v>4</v>
      </c>
      <c r="N34" s="26">
        <v>3</v>
      </c>
      <c r="O34" s="26">
        <v>1740</v>
      </c>
      <c r="P34" s="26">
        <v>4</v>
      </c>
      <c r="Q34" s="26">
        <v>23.789142864000002</v>
      </c>
      <c r="R34" s="26">
        <v>4</v>
      </c>
      <c r="S34" s="26">
        <v>3</v>
      </c>
      <c r="T34" s="26">
        <v>120</v>
      </c>
      <c r="U34" s="26">
        <v>4</v>
      </c>
      <c r="V34" s="26">
        <v>26.432380960000003</v>
      </c>
    </row>
    <row r="35" spans="1:22" x14ac:dyDescent="0.25">
      <c r="A35" s="26">
        <f t="shared" si="0"/>
        <v>4004</v>
      </c>
      <c r="B35" s="26">
        <f t="shared" si="1"/>
        <v>4</v>
      </c>
      <c r="C35" s="26">
        <v>4</v>
      </c>
      <c r="D35" s="26">
        <v>1</v>
      </c>
      <c r="E35" s="26">
        <v>1470</v>
      </c>
      <c r="F35" s="26">
        <v>2</v>
      </c>
      <c r="G35" s="26">
        <v>15.928382613</v>
      </c>
      <c r="H35" s="26">
        <v>4</v>
      </c>
      <c r="I35" s="26">
        <v>1</v>
      </c>
      <c r="J35" s="26">
        <v>1300</v>
      </c>
      <c r="K35" s="26">
        <v>2</v>
      </c>
      <c r="L35" s="26">
        <v>17.376417396000001</v>
      </c>
      <c r="M35" s="26">
        <v>4</v>
      </c>
      <c r="N35" s="26">
        <v>3</v>
      </c>
      <c r="O35" s="26">
        <v>1320</v>
      </c>
      <c r="P35" s="26">
        <v>4</v>
      </c>
      <c r="Q35" s="26">
        <v>19.824285720000002</v>
      </c>
      <c r="R35" s="26">
        <v>4</v>
      </c>
      <c r="S35" s="26">
        <v>3</v>
      </c>
      <c r="T35" s="26">
        <v>1270</v>
      </c>
      <c r="U35" s="26">
        <v>4</v>
      </c>
      <c r="V35" s="26">
        <v>26.432380960000003</v>
      </c>
    </row>
    <row r="36" spans="1:22" x14ac:dyDescent="0.25">
      <c r="A36" s="26">
        <f t="shared" si="0"/>
        <v>4005</v>
      </c>
      <c r="B36" s="26">
        <f t="shared" si="1"/>
        <v>5</v>
      </c>
      <c r="C36" s="26">
        <v>4</v>
      </c>
      <c r="D36" s="26">
        <v>2</v>
      </c>
      <c r="E36" s="26">
        <v>1710</v>
      </c>
      <c r="F36" s="26">
        <v>1</v>
      </c>
      <c r="G36" s="26">
        <v>14.355517239999999</v>
      </c>
      <c r="H36" s="26">
        <v>4</v>
      </c>
      <c r="I36" s="26">
        <v>2</v>
      </c>
      <c r="J36" s="26">
        <v>120</v>
      </c>
      <c r="K36" s="26">
        <v>1</v>
      </c>
      <c r="L36" s="26">
        <v>17.226620688000001</v>
      </c>
      <c r="M36" s="26">
        <v>4</v>
      </c>
      <c r="N36" s="26">
        <v>4</v>
      </c>
      <c r="O36" s="26">
        <v>1280</v>
      </c>
      <c r="P36" s="26">
        <v>3</v>
      </c>
      <c r="Q36" s="26">
        <v>19.080875000000002</v>
      </c>
      <c r="R36" s="26">
        <v>4</v>
      </c>
      <c r="S36" s="26">
        <v>4</v>
      </c>
      <c r="T36" s="26">
        <v>1370</v>
      </c>
      <c r="U36" s="26">
        <v>3</v>
      </c>
      <c r="V36" s="26">
        <v>20.8155</v>
      </c>
    </row>
    <row r="37" spans="1:22" x14ac:dyDescent="0.25">
      <c r="A37" s="26">
        <f t="shared" si="0"/>
        <v>4006</v>
      </c>
      <c r="B37" s="26">
        <f t="shared" si="1"/>
        <v>6</v>
      </c>
      <c r="C37" s="26">
        <v>4</v>
      </c>
      <c r="D37" s="26">
        <v>1</v>
      </c>
      <c r="E37" s="26">
        <v>1300</v>
      </c>
      <c r="F37" s="26">
        <v>2</v>
      </c>
      <c r="G37" s="26">
        <v>13.032313047000001</v>
      </c>
      <c r="H37" s="26">
        <v>4</v>
      </c>
      <c r="I37" s="26">
        <v>2</v>
      </c>
      <c r="J37" s="26">
        <v>1780</v>
      </c>
      <c r="K37" s="26">
        <v>1</v>
      </c>
      <c r="L37" s="26">
        <v>12.919965516</v>
      </c>
      <c r="M37" s="26">
        <v>4</v>
      </c>
      <c r="N37" s="26">
        <v>3</v>
      </c>
      <c r="O37" s="26">
        <v>1180</v>
      </c>
      <c r="P37" s="26">
        <v>4</v>
      </c>
      <c r="Q37" s="26">
        <v>18.502666672</v>
      </c>
      <c r="R37" s="26">
        <v>4</v>
      </c>
      <c r="S37" s="26">
        <v>3</v>
      </c>
      <c r="T37" s="26">
        <v>1320</v>
      </c>
      <c r="U37" s="26">
        <v>4</v>
      </c>
      <c r="V37" s="26">
        <v>17.181047624000001</v>
      </c>
    </row>
    <row r="38" spans="1:22" x14ac:dyDescent="0.25">
      <c r="A38" s="26">
        <f t="shared" si="0"/>
        <v>4007</v>
      </c>
      <c r="B38" s="26">
        <f t="shared" si="1"/>
        <v>7</v>
      </c>
      <c r="C38" s="26">
        <v>4</v>
      </c>
      <c r="D38" s="26">
        <v>1</v>
      </c>
      <c r="E38" s="26">
        <v>1390</v>
      </c>
      <c r="F38" s="26">
        <v>2</v>
      </c>
      <c r="G38" s="26">
        <v>13.032313047000001</v>
      </c>
      <c r="H38" s="26">
        <v>4</v>
      </c>
      <c r="I38" s="26">
        <v>2</v>
      </c>
      <c r="J38" s="26">
        <v>1390</v>
      </c>
      <c r="K38" s="26">
        <v>1</v>
      </c>
      <c r="L38" s="26">
        <v>11.484413792</v>
      </c>
      <c r="M38" s="26">
        <v>4</v>
      </c>
      <c r="N38" s="26">
        <v>3</v>
      </c>
      <c r="O38" s="26">
        <v>1200</v>
      </c>
      <c r="P38" s="26">
        <v>4</v>
      </c>
      <c r="Q38" s="26">
        <v>18.502666672</v>
      </c>
      <c r="R38" s="26">
        <v>4</v>
      </c>
      <c r="S38" s="26">
        <v>3</v>
      </c>
      <c r="T38" s="26">
        <v>540</v>
      </c>
      <c r="U38" s="26">
        <v>4</v>
      </c>
      <c r="V38" s="26">
        <v>15.859428576000001</v>
      </c>
    </row>
    <row r="39" spans="1:22" x14ac:dyDescent="0.25">
      <c r="A39" s="26">
        <f t="shared" si="0"/>
        <v>4008</v>
      </c>
      <c r="B39" s="26">
        <f t="shared" si="1"/>
        <v>8</v>
      </c>
      <c r="C39" s="26">
        <v>4</v>
      </c>
      <c r="D39" s="26">
        <v>2</v>
      </c>
      <c r="E39" s="26">
        <v>1270</v>
      </c>
      <c r="F39" s="26">
        <v>2</v>
      </c>
      <c r="G39" s="26">
        <v>12.919965516</v>
      </c>
      <c r="H39" s="26">
        <v>4</v>
      </c>
      <c r="I39" s="26">
        <v>2</v>
      </c>
      <c r="J39" s="26">
        <v>1710</v>
      </c>
      <c r="K39" s="26">
        <v>1</v>
      </c>
      <c r="L39" s="26">
        <v>11.484413792</v>
      </c>
      <c r="M39" s="26">
        <v>4</v>
      </c>
      <c r="N39" s="26">
        <v>4</v>
      </c>
      <c r="O39" s="26">
        <v>1420</v>
      </c>
      <c r="P39" s="26">
        <v>3</v>
      </c>
      <c r="Q39" s="26">
        <v>17.346250000000001</v>
      </c>
      <c r="R39" s="26">
        <v>4</v>
      </c>
      <c r="S39" s="26">
        <v>3</v>
      </c>
      <c r="T39" s="26">
        <v>1210</v>
      </c>
      <c r="U39" s="26">
        <v>4</v>
      </c>
      <c r="V39" s="26">
        <v>15.859428576000001</v>
      </c>
    </row>
    <row r="40" spans="1:22" x14ac:dyDescent="0.25">
      <c r="A40" s="26">
        <f t="shared" si="0"/>
        <v>4009</v>
      </c>
      <c r="B40" s="26">
        <f t="shared" si="1"/>
        <v>9</v>
      </c>
      <c r="C40" s="26">
        <v>4</v>
      </c>
      <c r="D40" s="26">
        <v>2</v>
      </c>
      <c r="E40" s="26">
        <v>1780</v>
      </c>
      <c r="F40" s="26">
        <v>1</v>
      </c>
      <c r="G40" s="26">
        <v>11.484413792</v>
      </c>
      <c r="H40" s="26">
        <v>4</v>
      </c>
      <c r="I40" s="26">
        <v>2</v>
      </c>
      <c r="J40" s="26">
        <v>1270</v>
      </c>
      <c r="K40" s="26">
        <v>2</v>
      </c>
      <c r="L40" s="26">
        <v>10.048862068</v>
      </c>
      <c r="M40" s="26">
        <v>4</v>
      </c>
      <c r="N40" s="26">
        <v>4</v>
      </c>
      <c r="O40" s="26">
        <v>630</v>
      </c>
      <c r="P40" s="26">
        <v>3</v>
      </c>
      <c r="Q40" s="26">
        <v>14.744312500000001</v>
      </c>
      <c r="R40" s="26">
        <v>4</v>
      </c>
      <c r="S40" s="26">
        <v>3</v>
      </c>
      <c r="T40" s="26">
        <v>1420</v>
      </c>
      <c r="U40" s="26">
        <v>4</v>
      </c>
      <c r="V40" s="26">
        <v>15.859428576000001</v>
      </c>
    </row>
    <row r="41" spans="1:22" x14ac:dyDescent="0.25">
      <c r="A41" s="26">
        <f t="shared" si="0"/>
        <v>4010</v>
      </c>
      <c r="B41" s="26">
        <f t="shared" si="1"/>
        <v>10</v>
      </c>
      <c r="C41" s="26">
        <v>4</v>
      </c>
      <c r="D41" s="26">
        <v>2</v>
      </c>
      <c r="E41" s="26">
        <v>1410</v>
      </c>
      <c r="F41" s="26">
        <v>2</v>
      </c>
      <c r="G41" s="26">
        <v>8.6133103440000003</v>
      </c>
      <c r="H41" s="26">
        <v>4</v>
      </c>
      <c r="I41" s="26">
        <v>2</v>
      </c>
      <c r="J41" s="26">
        <v>1420</v>
      </c>
      <c r="K41" s="26">
        <v>1</v>
      </c>
      <c r="L41" s="26">
        <v>10.048862068</v>
      </c>
      <c r="M41" s="26">
        <v>4</v>
      </c>
      <c r="N41" s="26">
        <v>4</v>
      </c>
      <c r="O41" s="26">
        <v>640</v>
      </c>
      <c r="P41" s="26">
        <v>3</v>
      </c>
      <c r="Q41" s="26">
        <v>13.877000000000001</v>
      </c>
      <c r="R41" s="26">
        <v>4</v>
      </c>
      <c r="S41" s="26">
        <v>3</v>
      </c>
      <c r="T41" s="26">
        <v>1760</v>
      </c>
      <c r="U41" s="26">
        <v>4</v>
      </c>
      <c r="V41" s="26">
        <v>13.216190480000002</v>
      </c>
    </row>
    <row r="42" spans="1:22" x14ac:dyDescent="0.25">
      <c r="A42" s="26">
        <f t="shared" si="0"/>
        <v>5001</v>
      </c>
      <c r="B42" s="26">
        <f t="shared" si="1"/>
        <v>1</v>
      </c>
      <c r="C42" s="26">
        <v>5</v>
      </c>
      <c r="D42" s="26">
        <v>2</v>
      </c>
      <c r="E42" s="26">
        <v>90</v>
      </c>
      <c r="F42" s="26">
        <v>1</v>
      </c>
      <c r="G42" s="26">
        <v>42.291809536000002</v>
      </c>
      <c r="H42" s="26">
        <v>5</v>
      </c>
      <c r="I42" s="26">
        <v>1</v>
      </c>
      <c r="J42" s="26">
        <v>1380</v>
      </c>
      <c r="K42" s="26">
        <v>2</v>
      </c>
      <c r="L42" s="26">
        <v>30.066833341999999</v>
      </c>
      <c r="M42" s="26">
        <v>5</v>
      </c>
      <c r="N42" s="26">
        <v>4</v>
      </c>
      <c r="O42" s="26">
        <v>360</v>
      </c>
      <c r="P42" s="26">
        <v>3</v>
      </c>
      <c r="Q42" s="26">
        <v>39.029062500000002</v>
      </c>
      <c r="R42" s="26">
        <v>5</v>
      </c>
      <c r="S42" s="26">
        <v>3</v>
      </c>
      <c r="T42" s="26">
        <v>360</v>
      </c>
      <c r="U42" s="26">
        <v>4</v>
      </c>
      <c r="V42" s="26">
        <v>23.186886074</v>
      </c>
    </row>
    <row r="43" spans="1:22" x14ac:dyDescent="0.25">
      <c r="A43" s="26">
        <f t="shared" si="0"/>
        <v>5002</v>
      </c>
      <c r="B43" s="26">
        <f t="shared" si="1"/>
        <v>2</v>
      </c>
      <c r="C43" s="26">
        <v>5</v>
      </c>
      <c r="D43" s="26">
        <v>1</v>
      </c>
      <c r="E43" s="26">
        <v>870</v>
      </c>
      <c r="F43" s="26">
        <v>2</v>
      </c>
      <c r="G43" s="26">
        <v>34.692500010000003</v>
      </c>
      <c r="H43" s="26">
        <v>5</v>
      </c>
      <c r="I43" s="26">
        <v>2</v>
      </c>
      <c r="J43" s="26">
        <v>1540</v>
      </c>
      <c r="K43" s="26">
        <v>1</v>
      </c>
      <c r="L43" s="26">
        <v>26.432380960000003</v>
      </c>
      <c r="M43" s="26">
        <v>5</v>
      </c>
      <c r="N43" s="26">
        <v>3</v>
      </c>
      <c r="O43" s="26">
        <v>1620</v>
      </c>
      <c r="P43" s="26">
        <v>4</v>
      </c>
      <c r="Q43" s="26">
        <v>27.402683541999998</v>
      </c>
      <c r="R43" s="26">
        <v>5</v>
      </c>
      <c r="S43" s="26">
        <v>3</v>
      </c>
      <c r="T43" s="26">
        <v>120</v>
      </c>
      <c r="U43" s="26">
        <v>4</v>
      </c>
      <c r="V43" s="26">
        <v>21.078987339999998</v>
      </c>
    </row>
    <row r="44" spans="1:22" x14ac:dyDescent="0.25">
      <c r="A44" s="26">
        <f t="shared" si="0"/>
        <v>5003</v>
      </c>
      <c r="B44" s="26">
        <f t="shared" si="1"/>
        <v>3</v>
      </c>
      <c r="C44" s="26">
        <v>5</v>
      </c>
      <c r="D44" s="26">
        <v>1</v>
      </c>
      <c r="E44" s="26">
        <v>980</v>
      </c>
      <c r="F44" s="26">
        <v>2</v>
      </c>
      <c r="G44" s="26">
        <v>23.128333340000001</v>
      </c>
      <c r="H44" s="26">
        <v>5</v>
      </c>
      <c r="I44" s="26">
        <v>2</v>
      </c>
      <c r="J44" s="26">
        <v>90</v>
      </c>
      <c r="K44" s="26">
        <v>1</v>
      </c>
      <c r="L44" s="26">
        <v>23.789142864000002</v>
      </c>
      <c r="M44" s="26">
        <v>5</v>
      </c>
      <c r="N44" s="26">
        <v>4</v>
      </c>
      <c r="O44" s="26">
        <v>1310</v>
      </c>
      <c r="P44" s="26">
        <v>3</v>
      </c>
      <c r="Q44" s="26">
        <v>26.019375</v>
      </c>
      <c r="R44" s="26">
        <v>5</v>
      </c>
      <c r="S44" s="26">
        <v>3</v>
      </c>
      <c r="T44" s="26">
        <v>1270</v>
      </c>
      <c r="U44" s="26">
        <v>4</v>
      </c>
      <c r="V44" s="26">
        <v>21.078987339999998</v>
      </c>
    </row>
    <row r="45" spans="1:22" x14ac:dyDescent="0.25">
      <c r="A45" s="26">
        <f t="shared" si="0"/>
        <v>5004</v>
      </c>
      <c r="B45" s="26">
        <f t="shared" si="1"/>
        <v>4</v>
      </c>
      <c r="C45" s="26">
        <v>5</v>
      </c>
      <c r="D45" s="26">
        <v>2</v>
      </c>
      <c r="E45" s="26">
        <v>1380</v>
      </c>
      <c r="F45" s="26">
        <v>1</v>
      </c>
      <c r="G45" s="26">
        <v>21.145904768000001</v>
      </c>
      <c r="H45" s="26">
        <v>5</v>
      </c>
      <c r="I45" s="26">
        <v>2</v>
      </c>
      <c r="J45" s="26">
        <v>120</v>
      </c>
      <c r="K45" s="26">
        <v>1</v>
      </c>
      <c r="L45" s="26">
        <v>15.859428576000001</v>
      </c>
      <c r="M45" s="26">
        <v>5</v>
      </c>
      <c r="N45" s="26">
        <v>3</v>
      </c>
      <c r="O45" s="26">
        <v>1570</v>
      </c>
      <c r="P45" s="26">
        <v>4</v>
      </c>
      <c r="Q45" s="26">
        <v>25.294784807999999</v>
      </c>
      <c r="R45" s="26">
        <v>5</v>
      </c>
      <c r="S45" s="26">
        <v>3</v>
      </c>
      <c r="T45" s="26">
        <v>1400</v>
      </c>
      <c r="U45" s="26">
        <v>4</v>
      </c>
      <c r="V45" s="26">
        <v>21.078987339999998</v>
      </c>
    </row>
    <row r="46" spans="1:22" x14ac:dyDescent="0.25">
      <c r="A46" s="26">
        <f t="shared" si="0"/>
        <v>5005</v>
      </c>
      <c r="B46" s="26">
        <f t="shared" si="1"/>
        <v>5</v>
      </c>
      <c r="C46" s="26">
        <v>5</v>
      </c>
      <c r="D46" s="26">
        <v>2</v>
      </c>
      <c r="E46" s="26">
        <v>940</v>
      </c>
      <c r="F46" s="26">
        <v>1</v>
      </c>
      <c r="G46" s="26">
        <v>18.502666672</v>
      </c>
      <c r="H46" s="26">
        <v>5</v>
      </c>
      <c r="I46" s="26">
        <v>1</v>
      </c>
      <c r="J46" s="26">
        <v>1480</v>
      </c>
      <c r="K46" s="26">
        <v>2</v>
      </c>
      <c r="L46" s="26">
        <v>15.033416670999999</v>
      </c>
      <c r="M46" s="26">
        <v>5</v>
      </c>
      <c r="N46" s="26">
        <v>4</v>
      </c>
      <c r="O46" s="26">
        <v>1380</v>
      </c>
      <c r="P46" s="26">
        <v>3</v>
      </c>
      <c r="Q46" s="26">
        <v>23.417437499999998</v>
      </c>
      <c r="R46" s="26">
        <v>5</v>
      </c>
      <c r="S46" s="26">
        <v>3</v>
      </c>
      <c r="T46" s="26">
        <v>1570</v>
      </c>
      <c r="U46" s="26">
        <v>4</v>
      </c>
      <c r="V46" s="26">
        <v>21.078987339999998</v>
      </c>
    </row>
    <row r="47" spans="1:22" x14ac:dyDescent="0.25">
      <c r="A47" s="26">
        <f t="shared" si="0"/>
        <v>5006</v>
      </c>
      <c r="B47" s="26">
        <f t="shared" si="1"/>
        <v>6</v>
      </c>
      <c r="C47" s="26">
        <v>5</v>
      </c>
      <c r="D47" s="26">
        <v>2</v>
      </c>
      <c r="E47" s="26">
        <v>1310</v>
      </c>
      <c r="F47" s="26">
        <v>1</v>
      </c>
      <c r="G47" s="26">
        <v>15.859428576000001</v>
      </c>
      <c r="H47" s="26">
        <v>5</v>
      </c>
      <c r="I47" s="26">
        <v>1</v>
      </c>
      <c r="J47" s="26">
        <v>1370</v>
      </c>
      <c r="K47" s="26">
        <v>2</v>
      </c>
      <c r="L47" s="26">
        <v>11.564166670000001</v>
      </c>
      <c r="M47" s="26">
        <v>5</v>
      </c>
      <c r="N47" s="26">
        <v>3</v>
      </c>
      <c r="O47" s="26">
        <v>1400</v>
      </c>
      <c r="P47" s="26">
        <v>4</v>
      </c>
      <c r="Q47" s="26">
        <v>23.186886074</v>
      </c>
      <c r="R47" s="26">
        <v>5</v>
      </c>
      <c r="S47" s="26">
        <v>3</v>
      </c>
      <c r="T47" s="26">
        <v>1620</v>
      </c>
      <c r="U47" s="26">
        <v>4</v>
      </c>
      <c r="V47" s="26">
        <v>21.078987339999998</v>
      </c>
    </row>
    <row r="48" spans="1:22" x14ac:dyDescent="0.25">
      <c r="A48" s="26">
        <f t="shared" si="0"/>
        <v>5007</v>
      </c>
      <c r="B48" s="26">
        <f t="shared" si="1"/>
        <v>7</v>
      </c>
      <c r="C48" s="26">
        <v>5</v>
      </c>
      <c r="D48" s="26">
        <v>2</v>
      </c>
      <c r="E48" s="26">
        <v>1540</v>
      </c>
      <c r="F48" s="26">
        <v>1</v>
      </c>
      <c r="G48" s="26">
        <v>15.859428576000001</v>
      </c>
      <c r="H48" s="26">
        <v>5</v>
      </c>
      <c r="I48" s="26">
        <v>2</v>
      </c>
      <c r="J48" s="26">
        <v>1310</v>
      </c>
      <c r="K48" s="26">
        <v>1</v>
      </c>
      <c r="L48" s="26">
        <v>10.572952384000001</v>
      </c>
      <c r="M48" s="26">
        <v>5</v>
      </c>
      <c r="N48" s="26">
        <v>3</v>
      </c>
      <c r="O48" s="26">
        <v>1270</v>
      </c>
      <c r="P48" s="26">
        <v>4</v>
      </c>
      <c r="Q48" s="26">
        <v>20.025037973</v>
      </c>
      <c r="R48" s="26">
        <v>5</v>
      </c>
      <c r="S48" s="26">
        <v>4</v>
      </c>
      <c r="T48" s="26">
        <v>1380</v>
      </c>
      <c r="U48" s="26">
        <v>3</v>
      </c>
      <c r="V48" s="26">
        <v>20.8155</v>
      </c>
    </row>
    <row r="49" spans="1:22" x14ac:dyDescent="0.25">
      <c r="A49" s="26">
        <f t="shared" si="0"/>
        <v>5008</v>
      </c>
      <c r="B49" s="26">
        <f t="shared" si="1"/>
        <v>8</v>
      </c>
      <c r="C49" s="26">
        <v>5</v>
      </c>
      <c r="D49" s="26">
        <v>2</v>
      </c>
      <c r="E49" s="26">
        <v>1270</v>
      </c>
      <c r="F49" s="26">
        <v>2</v>
      </c>
      <c r="G49" s="26">
        <v>11.894571432000001</v>
      </c>
      <c r="H49" s="26">
        <v>5</v>
      </c>
      <c r="I49" s="26">
        <v>2</v>
      </c>
      <c r="J49" s="26">
        <v>1400</v>
      </c>
      <c r="K49" s="26">
        <v>1</v>
      </c>
      <c r="L49" s="26">
        <v>10.572952384000001</v>
      </c>
      <c r="M49" s="26">
        <v>5</v>
      </c>
      <c r="N49" s="26">
        <v>4</v>
      </c>
      <c r="O49" s="26">
        <v>1480</v>
      </c>
      <c r="P49" s="26">
        <v>3</v>
      </c>
      <c r="Q49" s="26">
        <v>18.213562500000002</v>
      </c>
      <c r="R49" s="26">
        <v>5</v>
      </c>
      <c r="S49" s="26">
        <v>4</v>
      </c>
      <c r="T49" s="26">
        <v>1250</v>
      </c>
      <c r="U49" s="26">
        <v>3</v>
      </c>
      <c r="V49" s="26">
        <v>19.514531250000001</v>
      </c>
    </row>
    <row r="50" spans="1:22" x14ac:dyDescent="0.25">
      <c r="A50" s="26">
        <f t="shared" si="0"/>
        <v>5009</v>
      </c>
      <c r="B50" s="26">
        <f t="shared" si="1"/>
        <v>9</v>
      </c>
      <c r="C50" s="26">
        <v>5</v>
      </c>
      <c r="D50" s="26">
        <v>1</v>
      </c>
      <c r="E50" s="26">
        <v>1370</v>
      </c>
      <c r="F50" s="26">
        <v>2</v>
      </c>
      <c r="G50" s="26">
        <v>9.2513333360000001</v>
      </c>
      <c r="H50" s="26">
        <v>5</v>
      </c>
      <c r="I50" s="26">
        <v>1</v>
      </c>
      <c r="J50" s="26">
        <v>1250</v>
      </c>
      <c r="K50" s="26">
        <v>2</v>
      </c>
      <c r="L50" s="26">
        <v>9.2513333360000001</v>
      </c>
      <c r="M50" s="26">
        <v>5</v>
      </c>
      <c r="N50" s="26">
        <v>4</v>
      </c>
      <c r="O50" s="26">
        <v>980</v>
      </c>
      <c r="P50" s="26">
        <v>3</v>
      </c>
      <c r="Q50" s="26">
        <v>15.611625</v>
      </c>
      <c r="R50" s="26">
        <v>5</v>
      </c>
      <c r="S50" s="26">
        <v>4</v>
      </c>
      <c r="T50" s="26">
        <v>1370</v>
      </c>
      <c r="U50" s="26">
        <v>3</v>
      </c>
      <c r="V50" s="26">
        <v>15.611625</v>
      </c>
    </row>
    <row r="51" spans="1:22" x14ac:dyDescent="0.25">
      <c r="A51" s="26">
        <f t="shared" si="0"/>
        <v>5010</v>
      </c>
      <c r="B51" s="26">
        <f t="shared" si="1"/>
        <v>10</v>
      </c>
      <c r="C51" s="26">
        <v>5</v>
      </c>
      <c r="D51" s="26">
        <v>1</v>
      </c>
      <c r="E51" s="26">
        <v>1480</v>
      </c>
      <c r="F51" s="26">
        <v>2</v>
      </c>
      <c r="G51" s="26">
        <v>8.0949166689999998</v>
      </c>
      <c r="H51" s="26">
        <v>5</v>
      </c>
      <c r="I51" s="26">
        <v>1</v>
      </c>
      <c r="J51" s="26">
        <v>1640</v>
      </c>
      <c r="K51" s="26">
        <v>2</v>
      </c>
      <c r="L51" s="26">
        <v>9.2513333360000001</v>
      </c>
      <c r="M51" s="26">
        <v>5</v>
      </c>
      <c r="N51" s="26">
        <v>4</v>
      </c>
      <c r="O51" s="26">
        <v>1250</v>
      </c>
      <c r="P51" s="26">
        <v>3</v>
      </c>
      <c r="Q51" s="26">
        <v>15.611625</v>
      </c>
      <c r="R51" s="26">
        <v>5</v>
      </c>
      <c r="S51" s="26">
        <v>4</v>
      </c>
      <c r="T51" s="26">
        <v>1480</v>
      </c>
      <c r="U51" s="26">
        <v>3</v>
      </c>
      <c r="V51" s="26">
        <v>13.0096875</v>
      </c>
    </row>
    <row r="52" spans="1:22" x14ac:dyDescent="0.25">
      <c r="A52" s="26">
        <f t="shared" si="0"/>
        <v>6001</v>
      </c>
      <c r="B52" s="26">
        <f t="shared" si="1"/>
        <v>1</v>
      </c>
      <c r="C52" s="26">
        <v>6</v>
      </c>
      <c r="D52" s="26">
        <v>2</v>
      </c>
      <c r="E52" s="26">
        <v>1760</v>
      </c>
      <c r="F52" s="26">
        <v>1</v>
      </c>
      <c r="G52" s="26">
        <v>45.415636365000005</v>
      </c>
      <c r="H52" s="26">
        <v>6</v>
      </c>
      <c r="I52" s="26">
        <v>2</v>
      </c>
      <c r="J52" s="26">
        <v>1390</v>
      </c>
      <c r="K52" s="26">
        <v>1</v>
      </c>
      <c r="L52" s="26">
        <v>48.443345456000003</v>
      </c>
      <c r="M52" s="26">
        <v>6</v>
      </c>
      <c r="N52" s="26">
        <v>4</v>
      </c>
      <c r="O52" s="26">
        <v>1810</v>
      </c>
      <c r="P52" s="26">
        <v>3</v>
      </c>
      <c r="Q52" s="26">
        <v>48.068783503999995</v>
      </c>
      <c r="R52" s="26">
        <v>6</v>
      </c>
      <c r="S52" s="26">
        <v>3</v>
      </c>
      <c r="T52" s="26">
        <v>1810</v>
      </c>
      <c r="U52" s="26">
        <v>4</v>
      </c>
      <c r="V52" s="26">
        <v>30.675473681999996</v>
      </c>
    </row>
    <row r="53" spans="1:22" x14ac:dyDescent="0.25">
      <c r="A53" s="26">
        <f t="shared" si="0"/>
        <v>6002</v>
      </c>
      <c r="B53" s="26">
        <f t="shared" si="1"/>
        <v>2</v>
      </c>
      <c r="C53" s="26">
        <v>6</v>
      </c>
      <c r="D53" s="26">
        <v>1</v>
      </c>
      <c r="E53" s="26">
        <v>1390</v>
      </c>
      <c r="F53" s="26">
        <v>2</v>
      </c>
      <c r="G53" s="26">
        <v>32.938813188000005</v>
      </c>
      <c r="H53" s="26">
        <v>6</v>
      </c>
      <c r="I53" s="26">
        <v>2</v>
      </c>
      <c r="J53" s="26">
        <v>1760</v>
      </c>
      <c r="K53" s="26">
        <v>1</v>
      </c>
      <c r="L53" s="26">
        <v>33.304800001000004</v>
      </c>
      <c r="M53" s="26">
        <v>6</v>
      </c>
      <c r="N53" s="26">
        <v>3</v>
      </c>
      <c r="O53" s="26">
        <v>1760</v>
      </c>
      <c r="P53" s="26">
        <v>4</v>
      </c>
      <c r="Q53" s="26">
        <v>35.057684207999998</v>
      </c>
      <c r="R53" s="26">
        <v>6</v>
      </c>
      <c r="S53" s="26">
        <v>3</v>
      </c>
      <c r="T53" s="26">
        <v>360</v>
      </c>
      <c r="U53" s="26">
        <v>4</v>
      </c>
      <c r="V53" s="26">
        <v>24.102157892999998</v>
      </c>
    </row>
    <row r="54" spans="1:22" x14ac:dyDescent="0.25">
      <c r="A54" s="26">
        <f t="shared" si="0"/>
        <v>6003</v>
      </c>
      <c r="B54" s="26">
        <f t="shared" si="1"/>
        <v>3</v>
      </c>
      <c r="C54" s="26">
        <v>6</v>
      </c>
      <c r="D54" s="26">
        <v>2</v>
      </c>
      <c r="E54" s="26">
        <v>1780</v>
      </c>
      <c r="F54" s="26">
        <v>1</v>
      </c>
      <c r="G54" s="26">
        <v>24.221672728000001</v>
      </c>
      <c r="H54" s="26">
        <v>6</v>
      </c>
      <c r="I54" s="26">
        <v>2</v>
      </c>
      <c r="J54" s="26">
        <v>1410</v>
      </c>
      <c r="K54" s="26">
        <v>1</v>
      </c>
      <c r="L54" s="26">
        <v>27.249381819</v>
      </c>
      <c r="M54" s="26">
        <v>6</v>
      </c>
      <c r="N54" s="26">
        <v>3</v>
      </c>
      <c r="O54" s="26">
        <v>1390</v>
      </c>
      <c r="P54" s="26">
        <v>4</v>
      </c>
      <c r="Q54" s="26">
        <v>30.675473681999996</v>
      </c>
      <c r="R54" s="26">
        <v>6</v>
      </c>
      <c r="S54" s="26">
        <v>4</v>
      </c>
      <c r="T54" s="26">
        <v>1410</v>
      </c>
      <c r="U54" s="26">
        <v>3</v>
      </c>
      <c r="V54" s="26">
        <v>24.034391751999998</v>
      </c>
    </row>
    <row r="55" spans="1:22" x14ac:dyDescent="0.25">
      <c r="A55" s="26">
        <f t="shared" si="0"/>
        <v>6004</v>
      </c>
      <c r="B55" s="26">
        <f t="shared" si="1"/>
        <v>4</v>
      </c>
      <c r="C55" s="26">
        <v>6</v>
      </c>
      <c r="D55" s="26">
        <v>1</v>
      </c>
      <c r="E55" s="26">
        <v>1730</v>
      </c>
      <c r="F55" s="26">
        <v>2</v>
      </c>
      <c r="G55" s="26">
        <v>18.299340660000002</v>
      </c>
      <c r="H55" s="26">
        <v>6</v>
      </c>
      <c r="I55" s="26">
        <v>2</v>
      </c>
      <c r="J55" s="26">
        <v>1430</v>
      </c>
      <c r="K55" s="26">
        <v>1</v>
      </c>
      <c r="L55" s="26">
        <v>27.249381819</v>
      </c>
      <c r="M55" s="26">
        <v>6</v>
      </c>
      <c r="N55" s="26">
        <v>3</v>
      </c>
      <c r="O55" s="26">
        <v>1550</v>
      </c>
      <c r="P55" s="26">
        <v>4</v>
      </c>
      <c r="Q55" s="26">
        <v>30.675473681999996</v>
      </c>
      <c r="R55" s="26">
        <v>6</v>
      </c>
      <c r="S55" s="26">
        <v>3</v>
      </c>
      <c r="T55" s="26">
        <v>120</v>
      </c>
      <c r="U55" s="26">
        <v>4</v>
      </c>
      <c r="V55" s="26">
        <v>21.91105263</v>
      </c>
    </row>
    <row r="56" spans="1:22" x14ac:dyDescent="0.25">
      <c r="A56" s="26">
        <f t="shared" si="0"/>
        <v>6005</v>
      </c>
      <c r="B56" s="26">
        <f t="shared" si="1"/>
        <v>5</v>
      </c>
      <c r="C56" s="26">
        <v>6</v>
      </c>
      <c r="D56" s="26">
        <v>2</v>
      </c>
      <c r="E56" s="26">
        <v>1770</v>
      </c>
      <c r="F56" s="26">
        <v>1</v>
      </c>
      <c r="G56" s="26">
        <v>18.166254546000001</v>
      </c>
      <c r="H56" s="26">
        <v>6</v>
      </c>
      <c r="I56" s="26">
        <v>2</v>
      </c>
      <c r="J56" s="26">
        <v>1780</v>
      </c>
      <c r="K56" s="26">
        <v>1</v>
      </c>
      <c r="L56" s="26">
        <v>27.249381819</v>
      </c>
      <c r="M56" s="26">
        <v>6</v>
      </c>
      <c r="N56" s="26">
        <v>3</v>
      </c>
      <c r="O56" s="26">
        <v>430</v>
      </c>
      <c r="P56" s="26">
        <v>4</v>
      </c>
      <c r="Q56" s="26">
        <v>26.293263155999998</v>
      </c>
      <c r="R56" s="26">
        <v>6</v>
      </c>
      <c r="S56" s="26">
        <v>4</v>
      </c>
      <c r="T56" s="26">
        <v>450</v>
      </c>
      <c r="U56" s="26">
        <v>3</v>
      </c>
      <c r="V56" s="26">
        <v>20.600907216</v>
      </c>
    </row>
    <row r="57" spans="1:22" x14ac:dyDescent="0.25">
      <c r="A57" s="26">
        <f t="shared" si="0"/>
        <v>6006</v>
      </c>
      <c r="B57" s="26">
        <f t="shared" si="1"/>
        <v>6</v>
      </c>
      <c r="C57" s="26">
        <v>6</v>
      </c>
      <c r="D57" s="26">
        <v>1</v>
      </c>
      <c r="E57" s="26">
        <v>1410</v>
      </c>
      <c r="F57" s="26">
        <v>2</v>
      </c>
      <c r="G57" s="26">
        <v>10.979604396000001</v>
      </c>
      <c r="H57" s="26">
        <v>6</v>
      </c>
      <c r="I57" s="26">
        <v>1</v>
      </c>
      <c r="J57" s="26">
        <v>1730</v>
      </c>
      <c r="K57" s="26">
        <v>2</v>
      </c>
      <c r="L57" s="26">
        <v>18.299340660000002</v>
      </c>
      <c r="M57" s="26">
        <v>6</v>
      </c>
      <c r="N57" s="26">
        <v>4</v>
      </c>
      <c r="O57" s="26">
        <v>360</v>
      </c>
      <c r="P57" s="26">
        <v>3</v>
      </c>
      <c r="Q57" s="26">
        <v>25.751134019999999</v>
      </c>
      <c r="R57" s="26">
        <v>6</v>
      </c>
      <c r="S57" s="26">
        <v>4</v>
      </c>
      <c r="T57" s="26">
        <v>1430</v>
      </c>
      <c r="U57" s="26">
        <v>3</v>
      </c>
      <c r="V57" s="26">
        <v>18.884164947999999</v>
      </c>
    </row>
    <row r="58" spans="1:22" x14ac:dyDescent="0.25">
      <c r="A58" s="26">
        <f t="shared" si="0"/>
        <v>6007</v>
      </c>
      <c r="B58" s="26">
        <f t="shared" si="1"/>
        <v>7</v>
      </c>
      <c r="C58" s="26">
        <v>6</v>
      </c>
      <c r="D58" s="26">
        <v>1</v>
      </c>
      <c r="E58" s="26">
        <v>1430</v>
      </c>
      <c r="F58" s="26">
        <v>2</v>
      </c>
      <c r="G58" s="26">
        <v>7.3197362640000003</v>
      </c>
      <c r="H58" s="26">
        <v>6</v>
      </c>
      <c r="I58" s="26">
        <v>2</v>
      </c>
      <c r="J58" s="26">
        <v>1770</v>
      </c>
      <c r="K58" s="26">
        <v>1</v>
      </c>
      <c r="L58" s="26">
        <v>13.6246909095</v>
      </c>
      <c r="M58" s="26">
        <v>6</v>
      </c>
      <c r="N58" s="26">
        <v>4</v>
      </c>
      <c r="O58" s="26">
        <v>1410</v>
      </c>
      <c r="P58" s="26">
        <v>3</v>
      </c>
      <c r="Q58" s="26">
        <v>22.317649484</v>
      </c>
      <c r="R58" s="26">
        <v>6</v>
      </c>
      <c r="S58" s="26">
        <v>4</v>
      </c>
      <c r="T58" s="26">
        <v>1390</v>
      </c>
      <c r="U58" s="26">
        <v>3</v>
      </c>
      <c r="V58" s="26">
        <v>13.733938144</v>
      </c>
    </row>
    <row r="59" spans="1:22" x14ac:dyDescent="0.25">
      <c r="A59" s="26">
        <f t="shared" si="0"/>
        <v>6008</v>
      </c>
      <c r="B59" s="26">
        <f t="shared" si="1"/>
        <v>8</v>
      </c>
      <c r="C59" s="26">
        <v>6</v>
      </c>
      <c r="D59" s="26">
        <v>2</v>
      </c>
      <c r="E59" s="26">
        <v>1280</v>
      </c>
      <c r="F59" s="26">
        <v>1</v>
      </c>
      <c r="G59" s="26">
        <v>6.0554181820000004</v>
      </c>
      <c r="H59" s="26">
        <v>6</v>
      </c>
      <c r="I59" s="26">
        <v>2</v>
      </c>
      <c r="J59" s="26">
        <v>1360</v>
      </c>
      <c r="K59" s="26">
        <v>1</v>
      </c>
      <c r="L59" s="26">
        <v>10.596981818500002</v>
      </c>
      <c r="M59" s="26">
        <v>6</v>
      </c>
      <c r="N59" s="26">
        <v>4</v>
      </c>
      <c r="O59" s="26">
        <v>1280</v>
      </c>
      <c r="P59" s="26">
        <v>3</v>
      </c>
      <c r="Q59" s="26">
        <v>18.884164947999999</v>
      </c>
      <c r="R59" s="26">
        <v>6</v>
      </c>
      <c r="S59" s="26">
        <v>4</v>
      </c>
      <c r="T59" s="26">
        <v>1280</v>
      </c>
      <c r="U59" s="26">
        <v>3</v>
      </c>
      <c r="V59" s="26">
        <v>12.017195875999999</v>
      </c>
    </row>
    <row r="60" spans="1:22" x14ac:dyDescent="0.25">
      <c r="A60" s="26">
        <f t="shared" si="0"/>
        <v>6009</v>
      </c>
      <c r="B60" s="26">
        <f t="shared" si="1"/>
        <v>9</v>
      </c>
      <c r="C60" s="26">
        <v>6</v>
      </c>
      <c r="D60" s="26">
        <v>2</v>
      </c>
      <c r="E60" s="26">
        <v>1400</v>
      </c>
      <c r="F60" s="26">
        <v>1</v>
      </c>
      <c r="G60" s="26">
        <v>3.0277090910000002</v>
      </c>
      <c r="H60" s="26">
        <v>6</v>
      </c>
      <c r="I60" s="26">
        <v>2</v>
      </c>
      <c r="J60" s="26">
        <v>1100</v>
      </c>
      <c r="K60" s="26">
        <v>1</v>
      </c>
      <c r="L60" s="26">
        <v>7.5692727275000005</v>
      </c>
      <c r="M60" s="26">
        <v>6</v>
      </c>
      <c r="N60" s="26">
        <v>4</v>
      </c>
      <c r="O60" s="26">
        <v>1430</v>
      </c>
      <c r="P60" s="26">
        <v>3</v>
      </c>
      <c r="Q60" s="26">
        <v>18.884164947999999</v>
      </c>
      <c r="R60" s="26">
        <v>6</v>
      </c>
      <c r="S60" s="26">
        <v>3</v>
      </c>
      <c r="T60" s="26">
        <v>1400</v>
      </c>
      <c r="U60" s="26">
        <v>4</v>
      </c>
      <c r="V60" s="26">
        <v>10.955526315</v>
      </c>
    </row>
    <row r="61" spans="1:22" x14ac:dyDescent="0.25">
      <c r="A61" s="26">
        <f t="shared" si="0"/>
        <v>6010</v>
      </c>
      <c r="B61" s="26">
        <f t="shared" si="1"/>
        <v>10</v>
      </c>
      <c r="C61" s="26">
        <v>6</v>
      </c>
      <c r="D61" s="26">
        <v>1</v>
      </c>
      <c r="E61" s="26">
        <v>10</v>
      </c>
      <c r="F61" s="26">
        <v>2</v>
      </c>
      <c r="G61" s="26">
        <v>0</v>
      </c>
      <c r="H61" s="26">
        <v>6</v>
      </c>
      <c r="I61" s="26">
        <v>2</v>
      </c>
      <c r="J61" s="26">
        <v>1400</v>
      </c>
      <c r="K61" s="26">
        <v>1</v>
      </c>
      <c r="L61" s="26">
        <v>6.0554181820000004</v>
      </c>
      <c r="M61" s="26">
        <v>6</v>
      </c>
      <c r="N61" s="26">
        <v>3</v>
      </c>
      <c r="O61" s="26">
        <v>1780</v>
      </c>
      <c r="P61" s="26">
        <v>4</v>
      </c>
      <c r="Q61" s="26">
        <v>17.528842103999999</v>
      </c>
      <c r="R61" s="26">
        <v>6</v>
      </c>
      <c r="S61" s="26">
        <v>3</v>
      </c>
      <c r="T61" s="26">
        <v>1760</v>
      </c>
      <c r="U61" s="26">
        <v>4</v>
      </c>
      <c r="V61" s="26">
        <v>10.955526315</v>
      </c>
    </row>
    <row r="62" spans="1:22" x14ac:dyDescent="0.25">
      <c r="A62" s="26">
        <f t="shared" si="0"/>
        <v>7001</v>
      </c>
      <c r="B62" s="26">
        <f t="shared" si="1"/>
        <v>1</v>
      </c>
      <c r="C62" s="26">
        <v>7</v>
      </c>
      <c r="D62" s="26">
        <v>1</v>
      </c>
      <c r="E62" s="26">
        <v>1730</v>
      </c>
      <c r="F62" s="26">
        <v>2</v>
      </c>
      <c r="G62" s="26">
        <v>19.94299402</v>
      </c>
      <c r="H62" s="26">
        <v>7</v>
      </c>
      <c r="I62" s="26">
        <v>1</v>
      </c>
      <c r="J62" s="26">
        <v>1730</v>
      </c>
      <c r="K62" s="26">
        <v>2</v>
      </c>
      <c r="L62" s="26">
        <v>19.94299402</v>
      </c>
      <c r="M62" s="26">
        <v>7</v>
      </c>
      <c r="N62" s="26">
        <v>3</v>
      </c>
      <c r="O62" s="26">
        <v>1270</v>
      </c>
      <c r="P62" s="26">
        <v>4</v>
      </c>
      <c r="Q62" s="26">
        <v>32.618103091999998</v>
      </c>
      <c r="R62" s="26">
        <v>7</v>
      </c>
      <c r="S62" s="26">
        <v>3</v>
      </c>
      <c r="T62" s="26">
        <v>120</v>
      </c>
      <c r="U62" s="26">
        <v>4</v>
      </c>
      <c r="V62" s="26">
        <v>34.334845360000003</v>
      </c>
    </row>
    <row r="63" spans="1:22" x14ac:dyDescent="0.25">
      <c r="A63" s="26">
        <f t="shared" si="0"/>
        <v>7002</v>
      </c>
      <c r="B63" s="26">
        <f t="shared" si="1"/>
        <v>2</v>
      </c>
      <c r="C63" s="26">
        <v>7</v>
      </c>
      <c r="D63" s="26">
        <v>2</v>
      </c>
      <c r="E63" s="26">
        <v>1760</v>
      </c>
      <c r="F63" s="26">
        <v>1</v>
      </c>
      <c r="G63" s="26">
        <v>19.067633595</v>
      </c>
      <c r="H63" s="26">
        <v>7</v>
      </c>
      <c r="I63" s="26">
        <v>1</v>
      </c>
      <c r="J63" s="26">
        <v>1230</v>
      </c>
      <c r="K63" s="26">
        <v>2</v>
      </c>
      <c r="L63" s="26">
        <v>15.954395216</v>
      </c>
      <c r="M63" s="26">
        <v>7</v>
      </c>
      <c r="N63" s="26">
        <v>4</v>
      </c>
      <c r="O63" s="26">
        <v>640</v>
      </c>
      <c r="P63" s="26">
        <v>3</v>
      </c>
      <c r="Q63" s="26">
        <v>22.675608512</v>
      </c>
      <c r="R63" s="26">
        <v>7</v>
      </c>
      <c r="S63" s="26">
        <v>3</v>
      </c>
      <c r="T63" s="26">
        <v>1270</v>
      </c>
      <c r="U63" s="26">
        <v>4</v>
      </c>
      <c r="V63" s="26">
        <v>34.334845360000003</v>
      </c>
    </row>
    <row r="64" spans="1:22" x14ac:dyDescent="0.25">
      <c r="A64" s="26">
        <f t="shared" si="0"/>
        <v>7003</v>
      </c>
      <c r="B64" s="26">
        <f t="shared" si="1"/>
        <v>3</v>
      </c>
      <c r="C64" s="26">
        <v>7</v>
      </c>
      <c r="D64" s="26">
        <v>1</v>
      </c>
      <c r="E64" s="26">
        <v>1270</v>
      </c>
      <c r="F64" s="26">
        <v>2</v>
      </c>
      <c r="G64" s="26">
        <v>17.948694618000001</v>
      </c>
      <c r="H64" s="26">
        <v>7</v>
      </c>
      <c r="I64" s="26">
        <v>1</v>
      </c>
      <c r="J64" s="26">
        <v>1640</v>
      </c>
      <c r="K64" s="26">
        <v>2</v>
      </c>
      <c r="L64" s="26">
        <v>15.954395216</v>
      </c>
      <c r="M64" s="26">
        <v>7</v>
      </c>
      <c r="N64" s="26">
        <v>3</v>
      </c>
      <c r="O64" s="26">
        <v>1370</v>
      </c>
      <c r="P64" s="26">
        <v>4</v>
      </c>
      <c r="Q64" s="26">
        <v>22.317649484</v>
      </c>
      <c r="R64" s="26">
        <v>7</v>
      </c>
      <c r="S64" s="26">
        <v>4</v>
      </c>
      <c r="T64" s="26">
        <v>1230</v>
      </c>
      <c r="U64" s="26">
        <v>3</v>
      </c>
      <c r="V64" s="26">
        <v>21.25838298</v>
      </c>
    </row>
    <row r="65" spans="1:22" x14ac:dyDescent="0.25">
      <c r="A65" s="26">
        <f t="shared" si="0"/>
        <v>7004</v>
      </c>
      <c r="B65" s="26">
        <f t="shared" si="1"/>
        <v>4</v>
      </c>
      <c r="C65" s="26">
        <v>7</v>
      </c>
      <c r="D65" s="26">
        <v>2</v>
      </c>
      <c r="E65" s="26">
        <v>1420</v>
      </c>
      <c r="F65" s="26">
        <v>1</v>
      </c>
      <c r="G65" s="26">
        <v>16.525282449000002</v>
      </c>
      <c r="H65" s="26">
        <v>7</v>
      </c>
      <c r="I65" s="26">
        <v>2</v>
      </c>
      <c r="J65" s="26">
        <v>120</v>
      </c>
      <c r="K65" s="26">
        <v>1</v>
      </c>
      <c r="L65" s="26">
        <v>15.254106876000002</v>
      </c>
      <c r="M65" s="26">
        <v>7</v>
      </c>
      <c r="N65" s="26">
        <v>4</v>
      </c>
      <c r="O65" s="26">
        <v>360</v>
      </c>
      <c r="P65" s="26">
        <v>3</v>
      </c>
      <c r="Q65" s="26">
        <v>21.25838298</v>
      </c>
      <c r="R65" s="26">
        <v>7</v>
      </c>
      <c r="S65" s="26">
        <v>4</v>
      </c>
      <c r="T65" s="26">
        <v>1440</v>
      </c>
      <c r="U65" s="26">
        <v>3</v>
      </c>
      <c r="V65" s="26">
        <v>14.17225532</v>
      </c>
    </row>
    <row r="66" spans="1:22" x14ac:dyDescent="0.25">
      <c r="A66" s="26">
        <f t="shared" si="0"/>
        <v>7005</v>
      </c>
      <c r="B66" s="26">
        <f t="shared" si="1"/>
        <v>5</v>
      </c>
      <c r="C66" s="26">
        <v>7</v>
      </c>
      <c r="D66" s="26">
        <v>1</v>
      </c>
      <c r="E66" s="26">
        <v>1640</v>
      </c>
      <c r="F66" s="26">
        <v>2</v>
      </c>
      <c r="G66" s="26">
        <v>12.962946112999999</v>
      </c>
      <c r="H66" s="26">
        <v>7</v>
      </c>
      <c r="I66" s="26">
        <v>2</v>
      </c>
      <c r="J66" s="26">
        <v>1760</v>
      </c>
      <c r="K66" s="26">
        <v>1</v>
      </c>
      <c r="L66" s="26">
        <v>13.982931303000001</v>
      </c>
      <c r="M66" s="26">
        <v>7</v>
      </c>
      <c r="N66" s="26">
        <v>4</v>
      </c>
      <c r="O66" s="26">
        <v>1440</v>
      </c>
      <c r="P66" s="26">
        <v>3</v>
      </c>
      <c r="Q66" s="26">
        <v>19.841157448000001</v>
      </c>
      <c r="R66" s="26">
        <v>7</v>
      </c>
      <c r="S66" s="26">
        <v>3</v>
      </c>
      <c r="T66" s="26">
        <v>1130</v>
      </c>
      <c r="U66" s="26">
        <v>4</v>
      </c>
      <c r="V66" s="26">
        <v>13.733938144</v>
      </c>
    </row>
    <row r="67" spans="1:22" x14ac:dyDescent="0.25">
      <c r="A67" s="26">
        <f t="shared" ref="A67:A97" si="2">1000*C67+B67</f>
        <v>7006</v>
      </c>
      <c r="B67" s="26">
        <f t="shared" si="1"/>
        <v>6</v>
      </c>
      <c r="C67" s="26">
        <v>7</v>
      </c>
      <c r="D67" s="26">
        <v>1</v>
      </c>
      <c r="E67" s="26">
        <v>630</v>
      </c>
      <c r="F67" s="26">
        <v>2</v>
      </c>
      <c r="G67" s="26">
        <v>10.968646711</v>
      </c>
      <c r="H67" s="26">
        <v>7</v>
      </c>
      <c r="I67" s="26">
        <v>1</v>
      </c>
      <c r="J67" s="26">
        <v>1270</v>
      </c>
      <c r="K67" s="26">
        <v>2</v>
      </c>
      <c r="L67" s="26">
        <v>13.960095814000001</v>
      </c>
      <c r="M67" s="26">
        <v>7</v>
      </c>
      <c r="N67" s="26">
        <v>4</v>
      </c>
      <c r="O67" s="26">
        <v>730</v>
      </c>
      <c r="P67" s="26">
        <v>3</v>
      </c>
      <c r="Q67" s="26">
        <v>17.006706384000001</v>
      </c>
      <c r="R67" s="26">
        <v>7</v>
      </c>
      <c r="S67" s="26">
        <v>3</v>
      </c>
      <c r="T67" s="26">
        <v>1300</v>
      </c>
      <c r="U67" s="26">
        <v>4</v>
      </c>
      <c r="V67" s="26">
        <v>13.733938144</v>
      </c>
    </row>
    <row r="68" spans="1:22" x14ac:dyDescent="0.25">
      <c r="A68" s="26">
        <f t="shared" si="2"/>
        <v>7007</v>
      </c>
      <c r="B68" s="26">
        <f t="shared" si="1"/>
        <v>7</v>
      </c>
      <c r="C68" s="26">
        <v>7</v>
      </c>
      <c r="D68" s="26">
        <v>2</v>
      </c>
      <c r="E68" s="26">
        <v>1380</v>
      </c>
      <c r="F68" s="26">
        <v>1</v>
      </c>
      <c r="G68" s="26">
        <v>10.169404584</v>
      </c>
      <c r="H68" s="26">
        <v>7</v>
      </c>
      <c r="I68" s="26">
        <v>1</v>
      </c>
      <c r="J68" s="26">
        <v>1320</v>
      </c>
      <c r="K68" s="26">
        <v>2</v>
      </c>
      <c r="L68" s="26">
        <v>12.962946112999999</v>
      </c>
      <c r="M68" s="26">
        <v>7</v>
      </c>
      <c r="N68" s="26">
        <v>4</v>
      </c>
      <c r="O68" s="26">
        <v>1280</v>
      </c>
      <c r="P68" s="26">
        <v>3</v>
      </c>
      <c r="Q68" s="26">
        <v>15.589480851999999</v>
      </c>
      <c r="R68" s="26">
        <v>7</v>
      </c>
      <c r="S68" s="26">
        <v>4</v>
      </c>
      <c r="T68" s="26">
        <v>1170</v>
      </c>
      <c r="U68" s="26">
        <v>3</v>
      </c>
      <c r="V68" s="26">
        <v>12.046417022</v>
      </c>
    </row>
    <row r="69" spans="1:22" x14ac:dyDescent="0.25">
      <c r="A69" s="26">
        <f t="shared" si="2"/>
        <v>7008</v>
      </c>
      <c r="B69" s="26">
        <f t="shared" si="1"/>
        <v>8</v>
      </c>
      <c r="C69" s="26">
        <v>7</v>
      </c>
      <c r="D69" s="26">
        <v>2</v>
      </c>
      <c r="E69" s="26">
        <v>1780</v>
      </c>
      <c r="F69" s="26">
        <v>1</v>
      </c>
      <c r="G69" s="26">
        <v>10.169404584</v>
      </c>
      <c r="H69" s="26">
        <v>7</v>
      </c>
      <c r="I69" s="26">
        <v>1</v>
      </c>
      <c r="J69" s="26">
        <v>1380</v>
      </c>
      <c r="K69" s="26">
        <v>2</v>
      </c>
      <c r="L69" s="26">
        <v>12.962946112999999</v>
      </c>
      <c r="M69" s="26">
        <v>7</v>
      </c>
      <c r="N69" s="26">
        <v>3</v>
      </c>
      <c r="O69" s="26">
        <v>230</v>
      </c>
      <c r="P69" s="26">
        <v>4</v>
      </c>
      <c r="Q69" s="26">
        <v>15.450680412000001</v>
      </c>
      <c r="R69" s="26">
        <v>7</v>
      </c>
      <c r="S69" s="26">
        <v>3</v>
      </c>
      <c r="T69" s="26">
        <v>1320</v>
      </c>
      <c r="U69" s="26">
        <v>4</v>
      </c>
      <c r="V69" s="26">
        <v>11.158824742</v>
      </c>
    </row>
    <row r="70" spans="1:22" x14ac:dyDescent="0.25">
      <c r="A70" s="26">
        <f t="shared" si="2"/>
        <v>7009</v>
      </c>
      <c r="B70" s="26">
        <f t="shared" si="1"/>
        <v>9</v>
      </c>
      <c r="C70" s="26">
        <v>7</v>
      </c>
      <c r="D70" s="26">
        <v>1</v>
      </c>
      <c r="E70" s="26">
        <v>980</v>
      </c>
      <c r="F70" s="26">
        <v>2</v>
      </c>
      <c r="G70" s="26">
        <v>9.9714970100000002</v>
      </c>
      <c r="H70" s="26">
        <v>7</v>
      </c>
      <c r="I70" s="26">
        <v>1</v>
      </c>
      <c r="J70" s="26">
        <v>1300</v>
      </c>
      <c r="K70" s="26">
        <v>2</v>
      </c>
      <c r="L70" s="26">
        <v>11.965796412</v>
      </c>
      <c r="M70" s="26">
        <v>7</v>
      </c>
      <c r="N70" s="26">
        <v>3</v>
      </c>
      <c r="O70" s="26">
        <v>1760</v>
      </c>
      <c r="P70" s="26">
        <v>4</v>
      </c>
      <c r="Q70" s="26">
        <v>13.733938144</v>
      </c>
      <c r="R70" s="26">
        <v>7</v>
      </c>
      <c r="S70" s="26">
        <v>3</v>
      </c>
      <c r="T70" s="26">
        <v>630</v>
      </c>
      <c r="U70" s="26">
        <v>4</v>
      </c>
      <c r="V70" s="26">
        <v>10.300453608</v>
      </c>
    </row>
    <row r="71" spans="1:22" x14ac:dyDescent="0.25">
      <c r="A71" s="26">
        <f t="shared" si="2"/>
        <v>7010</v>
      </c>
      <c r="B71" s="26">
        <f t="shared" si="1"/>
        <v>10</v>
      </c>
      <c r="C71" s="26">
        <v>7</v>
      </c>
      <c r="D71" s="26">
        <v>1</v>
      </c>
      <c r="E71" s="26">
        <v>1300</v>
      </c>
      <c r="F71" s="26">
        <v>2</v>
      </c>
      <c r="G71" s="26">
        <v>8.9743473090000005</v>
      </c>
      <c r="H71" s="26">
        <v>7</v>
      </c>
      <c r="I71" s="26">
        <v>2</v>
      </c>
      <c r="J71" s="26">
        <v>1410</v>
      </c>
      <c r="K71" s="26">
        <v>1</v>
      </c>
      <c r="L71" s="26">
        <v>11.440580157000001</v>
      </c>
      <c r="M71" s="26">
        <v>7</v>
      </c>
      <c r="N71" s="26">
        <v>3</v>
      </c>
      <c r="O71" s="26">
        <v>1320</v>
      </c>
      <c r="P71" s="26">
        <v>4</v>
      </c>
      <c r="Q71" s="26">
        <v>12.875567009999999</v>
      </c>
      <c r="R71" s="26">
        <v>7</v>
      </c>
      <c r="S71" s="26">
        <v>3</v>
      </c>
      <c r="T71" s="26">
        <v>1210</v>
      </c>
      <c r="U71" s="26">
        <v>4</v>
      </c>
      <c r="V71" s="26">
        <v>10.300453608</v>
      </c>
    </row>
    <row r="72" spans="1:22" x14ac:dyDescent="0.25">
      <c r="A72" s="26">
        <f t="shared" si="2"/>
        <v>8001</v>
      </c>
      <c r="B72" s="26">
        <f t="shared" si="1"/>
        <v>1</v>
      </c>
      <c r="C72" s="26">
        <v>8</v>
      </c>
      <c r="D72" s="26">
        <v>2</v>
      </c>
      <c r="E72" s="26">
        <v>1780</v>
      </c>
      <c r="F72" s="26">
        <v>1</v>
      </c>
      <c r="G72" s="26">
        <v>37.526535215999999</v>
      </c>
      <c r="H72" s="26">
        <v>8</v>
      </c>
      <c r="I72" s="26">
        <v>2</v>
      </c>
      <c r="J72" s="26">
        <v>1780</v>
      </c>
      <c r="K72" s="26">
        <v>1</v>
      </c>
      <c r="L72" s="26">
        <v>42.217352118000001</v>
      </c>
      <c r="M72" s="26">
        <v>8</v>
      </c>
      <c r="N72" s="26">
        <v>3</v>
      </c>
      <c r="O72" s="26">
        <v>220</v>
      </c>
      <c r="P72" s="26">
        <v>4</v>
      </c>
      <c r="Q72" s="26">
        <v>63.775148940000001</v>
      </c>
      <c r="R72" s="26">
        <v>8</v>
      </c>
      <c r="S72" s="26">
        <v>3</v>
      </c>
      <c r="T72" s="26">
        <v>220</v>
      </c>
      <c r="U72" s="26">
        <v>4</v>
      </c>
      <c r="V72" s="26">
        <v>38.973702129999999</v>
      </c>
    </row>
    <row r="73" spans="1:22" x14ac:dyDescent="0.25">
      <c r="A73" s="26">
        <f t="shared" si="2"/>
        <v>8002</v>
      </c>
      <c r="B73" s="26">
        <f t="shared" si="1"/>
        <v>2</v>
      </c>
      <c r="C73" s="26">
        <v>8</v>
      </c>
      <c r="D73" s="26">
        <v>2</v>
      </c>
      <c r="E73" s="26">
        <v>1710</v>
      </c>
      <c r="F73" s="26">
        <v>1</v>
      </c>
      <c r="G73" s="26">
        <v>23.454084510000001</v>
      </c>
      <c r="H73" s="26">
        <v>8</v>
      </c>
      <c r="I73" s="26">
        <v>1</v>
      </c>
      <c r="J73" s="26">
        <v>740</v>
      </c>
      <c r="K73" s="26">
        <v>2</v>
      </c>
      <c r="L73" s="26">
        <v>39.514169492000001</v>
      </c>
      <c r="M73" s="26">
        <v>8</v>
      </c>
      <c r="N73" s="26">
        <v>3</v>
      </c>
      <c r="O73" s="26">
        <v>240</v>
      </c>
      <c r="P73" s="26">
        <v>4</v>
      </c>
      <c r="Q73" s="26">
        <v>63.775148940000001</v>
      </c>
      <c r="R73" s="26">
        <v>8</v>
      </c>
      <c r="S73" s="26">
        <v>3</v>
      </c>
      <c r="T73" s="26">
        <v>240</v>
      </c>
      <c r="U73" s="26">
        <v>4</v>
      </c>
      <c r="V73" s="26">
        <v>38.973702129999999</v>
      </c>
    </row>
    <row r="74" spans="1:22" x14ac:dyDescent="0.25">
      <c r="A74" s="26">
        <f t="shared" si="2"/>
        <v>8003</v>
      </c>
      <c r="B74" s="26">
        <f t="shared" si="1"/>
        <v>3</v>
      </c>
      <c r="C74" s="26">
        <v>8</v>
      </c>
      <c r="D74" s="26">
        <v>2</v>
      </c>
      <c r="E74" s="26">
        <v>1690</v>
      </c>
      <c r="F74" s="26">
        <v>1</v>
      </c>
      <c r="G74" s="26">
        <v>18.763267608</v>
      </c>
      <c r="H74" s="26">
        <v>8</v>
      </c>
      <c r="I74" s="26">
        <v>2</v>
      </c>
      <c r="J74" s="26">
        <v>1710</v>
      </c>
      <c r="K74" s="26">
        <v>1</v>
      </c>
      <c r="L74" s="26">
        <v>18.763267608</v>
      </c>
      <c r="M74" s="26">
        <v>8</v>
      </c>
      <c r="N74" s="26">
        <v>3</v>
      </c>
      <c r="O74" s="26">
        <v>1780</v>
      </c>
      <c r="P74" s="26">
        <v>4</v>
      </c>
      <c r="Q74" s="26">
        <v>56.689021279999999</v>
      </c>
      <c r="R74" s="26">
        <v>8</v>
      </c>
      <c r="S74" s="26">
        <v>3</v>
      </c>
      <c r="T74" s="26">
        <v>1660</v>
      </c>
      <c r="U74" s="26">
        <v>4</v>
      </c>
      <c r="V74" s="26">
        <v>31.887574470000001</v>
      </c>
    </row>
    <row r="75" spans="1:22" x14ac:dyDescent="0.25">
      <c r="A75" s="26">
        <f t="shared" si="2"/>
        <v>8004</v>
      </c>
      <c r="B75" s="26">
        <f t="shared" si="1"/>
        <v>4</v>
      </c>
      <c r="C75" s="26">
        <v>8</v>
      </c>
      <c r="D75" s="26">
        <v>2</v>
      </c>
      <c r="E75" s="26">
        <v>1660</v>
      </c>
      <c r="F75" s="26">
        <v>1</v>
      </c>
      <c r="G75" s="26">
        <v>11.727042255000001</v>
      </c>
      <c r="H75" s="26">
        <v>8</v>
      </c>
      <c r="I75" s="26">
        <v>2</v>
      </c>
      <c r="J75" s="26">
        <v>1660</v>
      </c>
      <c r="K75" s="26">
        <v>1</v>
      </c>
      <c r="L75" s="26">
        <v>14.072450706</v>
      </c>
      <c r="M75" s="26">
        <v>8</v>
      </c>
      <c r="N75" s="26">
        <v>3</v>
      </c>
      <c r="O75" s="26">
        <v>1180</v>
      </c>
      <c r="P75" s="26">
        <v>4</v>
      </c>
      <c r="Q75" s="26">
        <v>49.602893619999996</v>
      </c>
      <c r="R75" s="26">
        <v>8</v>
      </c>
      <c r="S75" s="26">
        <v>4</v>
      </c>
      <c r="T75" s="26">
        <v>1780</v>
      </c>
      <c r="U75" s="26">
        <v>3</v>
      </c>
      <c r="V75" s="26">
        <v>27.373808220000001</v>
      </c>
    </row>
    <row r="76" spans="1:22" x14ac:dyDescent="0.25">
      <c r="A76" s="26">
        <f t="shared" si="2"/>
        <v>8005</v>
      </c>
      <c r="B76" s="26">
        <f t="shared" si="1"/>
        <v>5</v>
      </c>
      <c r="C76" s="26">
        <v>8</v>
      </c>
      <c r="D76" s="26">
        <v>1</v>
      </c>
      <c r="E76" s="26">
        <v>220</v>
      </c>
      <c r="F76" s="26">
        <v>2</v>
      </c>
      <c r="G76" s="26">
        <v>0</v>
      </c>
      <c r="H76" s="26">
        <v>8</v>
      </c>
      <c r="I76" s="26">
        <v>1</v>
      </c>
      <c r="J76" s="26">
        <v>120</v>
      </c>
      <c r="K76" s="26">
        <v>2</v>
      </c>
      <c r="L76" s="26">
        <v>0</v>
      </c>
      <c r="M76" s="26">
        <v>8</v>
      </c>
      <c r="N76" s="26">
        <v>3</v>
      </c>
      <c r="O76" s="26">
        <v>1690</v>
      </c>
      <c r="P76" s="26">
        <v>4</v>
      </c>
      <c r="Q76" s="26">
        <v>35.430638299999998</v>
      </c>
      <c r="R76" s="26">
        <v>8</v>
      </c>
      <c r="S76" s="26">
        <v>3</v>
      </c>
      <c r="T76" s="26">
        <v>1710</v>
      </c>
      <c r="U76" s="26">
        <v>4</v>
      </c>
      <c r="V76" s="26">
        <v>21.25838298</v>
      </c>
    </row>
    <row r="77" spans="1:22" x14ac:dyDescent="0.25">
      <c r="A77" s="26">
        <f t="shared" si="2"/>
        <v>8006</v>
      </c>
      <c r="B77" s="26">
        <f t="shared" ref="B77:B140" si="3">B67</f>
        <v>6</v>
      </c>
      <c r="C77" s="26">
        <v>8</v>
      </c>
      <c r="D77" s="26">
        <v>1</v>
      </c>
      <c r="E77" s="26">
        <v>390</v>
      </c>
      <c r="F77" s="26">
        <v>2</v>
      </c>
      <c r="G77" s="26">
        <v>0</v>
      </c>
      <c r="H77" s="26">
        <v>8</v>
      </c>
      <c r="I77" s="26">
        <v>1</v>
      </c>
      <c r="J77" s="26">
        <v>220</v>
      </c>
      <c r="K77" s="26">
        <v>2</v>
      </c>
      <c r="L77" s="26">
        <v>0</v>
      </c>
      <c r="M77" s="26">
        <v>8</v>
      </c>
      <c r="N77" s="26">
        <v>3</v>
      </c>
      <c r="O77" s="26">
        <v>1710</v>
      </c>
      <c r="P77" s="26">
        <v>4</v>
      </c>
      <c r="Q77" s="26">
        <v>28.344510639999999</v>
      </c>
      <c r="R77" s="26">
        <v>8</v>
      </c>
      <c r="S77" s="26">
        <v>4</v>
      </c>
      <c r="T77" s="26">
        <v>1690</v>
      </c>
      <c r="U77" s="26">
        <v>3</v>
      </c>
      <c r="V77" s="26">
        <v>18.249205480000001</v>
      </c>
    </row>
    <row r="78" spans="1:22" x14ac:dyDescent="0.25">
      <c r="A78" s="26">
        <f t="shared" si="2"/>
        <v>8007</v>
      </c>
      <c r="B78" s="26">
        <f t="shared" si="3"/>
        <v>7</v>
      </c>
      <c r="C78" s="26">
        <v>8</v>
      </c>
      <c r="D78" s="26">
        <v>1</v>
      </c>
      <c r="E78" s="26">
        <v>1180</v>
      </c>
      <c r="F78" s="26">
        <v>2</v>
      </c>
      <c r="G78" s="26">
        <v>0</v>
      </c>
      <c r="H78" s="26">
        <v>8</v>
      </c>
      <c r="I78" s="26">
        <v>1</v>
      </c>
      <c r="J78" s="26">
        <v>390</v>
      </c>
      <c r="K78" s="26">
        <v>2</v>
      </c>
      <c r="L78" s="26">
        <v>0</v>
      </c>
      <c r="M78" s="26">
        <v>8</v>
      </c>
      <c r="N78" s="26">
        <v>4</v>
      </c>
      <c r="O78" s="26">
        <v>1660</v>
      </c>
      <c r="P78" s="26">
        <v>3</v>
      </c>
      <c r="Q78" s="26">
        <v>18.249205480000001</v>
      </c>
      <c r="R78" s="26">
        <v>8</v>
      </c>
      <c r="S78" s="26">
        <v>4</v>
      </c>
      <c r="T78" s="26">
        <v>740</v>
      </c>
      <c r="U78" s="26">
        <v>3</v>
      </c>
      <c r="V78" s="26">
        <v>11.405753425</v>
      </c>
    </row>
    <row r="79" spans="1:22" x14ac:dyDescent="0.25">
      <c r="A79" s="26">
        <f t="shared" si="2"/>
        <v>8008</v>
      </c>
      <c r="B79" s="26">
        <f t="shared" si="3"/>
        <v>8</v>
      </c>
      <c r="C79" s="26">
        <v>8</v>
      </c>
      <c r="D79" s="26">
        <v>1</v>
      </c>
      <c r="E79" s="26">
        <v>1690</v>
      </c>
      <c r="F79" s="26">
        <v>2</v>
      </c>
      <c r="G79" s="26">
        <v>0</v>
      </c>
      <c r="H79" s="26">
        <v>8</v>
      </c>
      <c r="I79" s="26">
        <v>1</v>
      </c>
      <c r="J79" s="26">
        <v>1690</v>
      </c>
      <c r="K79" s="26">
        <v>2</v>
      </c>
      <c r="L79" s="26">
        <v>0</v>
      </c>
      <c r="M79" s="26">
        <v>8</v>
      </c>
      <c r="N79" s="26">
        <v>3</v>
      </c>
      <c r="O79" s="26">
        <v>1660</v>
      </c>
      <c r="P79" s="26">
        <v>4</v>
      </c>
      <c r="Q79" s="26">
        <v>0</v>
      </c>
      <c r="R79" s="26">
        <v>8</v>
      </c>
      <c r="S79" s="26">
        <v>3</v>
      </c>
      <c r="T79" s="26">
        <v>1690</v>
      </c>
      <c r="U79" s="26">
        <v>4</v>
      </c>
      <c r="V79" s="26">
        <v>0</v>
      </c>
    </row>
    <row r="80" spans="1:22" x14ac:dyDescent="0.25">
      <c r="A80" s="26">
        <f t="shared" si="2"/>
        <v>8009</v>
      </c>
      <c r="B80" s="26">
        <f t="shared" si="3"/>
        <v>9</v>
      </c>
      <c r="C80" s="26">
        <v>8</v>
      </c>
      <c r="D80" s="26">
        <v>1</v>
      </c>
      <c r="E80" s="26">
        <v>1710</v>
      </c>
      <c r="F80" s="26">
        <v>2</v>
      </c>
      <c r="G80" s="26">
        <v>0</v>
      </c>
      <c r="H80" s="26">
        <v>8</v>
      </c>
      <c r="I80" s="26">
        <v>1</v>
      </c>
      <c r="J80" s="26">
        <v>1710</v>
      </c>
      <c r="K80" s="26">
        <v>2</v>
      </c>
      <c r="L80" s="26">
        <v>0</v>
      </c>
      <c r="M80" s="26">
        <v>8</v>
      </c>
      <c r="N80" s="26">
        <v>4</v>
      </c>
      <c r="O80" s="26">
        <v>230</v>
      </c>
      <c r="P80" s="26">
        <v>3</v>
      </c>
      <c r="Q80" s="26">
        <v>0</v>
      </c>
      <c r="R80" s="26">
        <v>8</v>
      </c>
      <c r="S80" s="26">
        <v>3</v>
      </c>
      <c r="T80" s="26">
        <v>1780</v>
      </c>
      <c r="U80" s="26">
        <v>4</v>
      </c>
      <c r="V80" s="26">
        <v>0</v>
      </c>
    </row>
    <row r="81" spans="1:22" x14ac:dyDescent="0.25">
      <c r="A81" s="26">
        <f t="shared" si="2"/>
        <v>8010</v>
      </c>
      <c r="B81" s="26">
        <f t="shared" si="3"/>
        <v>10</v>
      </c>
      <c r="C81" s="26">
        <v>8</v>
      </c>
      <c r="D81" s="26">
        <v>1</v>
      </c>
      <c r="E81" s="26">
        <v>1780</v>
      </c>
      <c r="F81" s="26">
        <v>2</v>
      </c>
      <c r="G81" s="26">
        <v>0</v>
      </c>
      <c r="H81" s="26">
        <v>8</v>
      </c>
      <c r="I81" s="26">
        <v>1</v>
      </c>
      <c r="J81" s="26">
        <v>1780</v>
      </c>
      <c r="K81" s="26">
        <v>2</v>
      </c>
      <c r="L81" s="26">
        <v>0</v>
      </c>
      <c r="M81" s="26">
        <v>8</v>
      </c>
      <c r="N81" s="26">
        <v>4</v>
      </c>
      <c r="O81" s="26">
        <v>240</v>
      </c>
      <c r="P81" s="26">
        <v>3</v>
      </c>
      <c r="Q81" s="26">
        <v>0</v>
      </c>
      <c r="R81" s="26">
        <v>8</v>
      </c>
      <c r="S81" s="26">
        <v>4</v>
      </c>
      <c r="T81" s="26">
        <v>110</v>
      </c>
      <c r="U81" s="26">
        <v>3</v>
      </c>
      <c r="V81" s="26">
        <v>0</v>
      </c>
    </row>
    <row r="82" spans="1:22" x14ac:dyDescent="0.25">
      <c r="A82" s="26">
        <f t="shared" si="2"/>
        <v>9001</v>
      </c>
      <c r="B82" s="26">
        <f t="shared" si="3"/>
        <v>1</v>
      </c>
      <c r="C82" s="26">
        <v>9</v>
      </c>
      <c r="D82" s="26">
        <v>1</v>
      </c>
      <c r="E82" s="26">
        <v>1560</v>
      </c>
      <c r="F82" s="26">
        <v>2</v>
      </c>
      <c r="G82" s="26">
        <v>63.670941178000007</v>
      </c>
      <c r="H82" s="26">
        <v>9</v>
      </c>
      <c r="I82" s="26">
        <v>2</v>
      </c>
      <c r="J82" s="26">
        <v>1570</v>
      </c>
      <c r="K82" s="26">
        <v>1</v>
      </c>
      <c r="L82" s="26">
        <v>80.576129039999998</v>
      </c>
      <c r="M82" s="26">
        <v>9</v>
      </c>
      <c r="N82" s="26">
        <v>3</v>
      </c>
      <c r="O82" s="26">
        <v>1560</v>
      </c>
      <c r="P82" s="26">
        <v>4</v>
      </c>
      <c r="Q82" s="26">
        <v>51.598985921999997</v>
      </c>
      <c r="R82" s="26">
        <v>9</v>
      </c>
      <c r="S82" s="26">
        <v>3</v>
      </c>
      <c r="T82" s="26">
        <v>1470</v>
      </c>
      <c r="U82" s="26">
        <v>4</v>
      </c>
      <c r="V82" s="26">
        <v>60.980619726</v>
      </c>
    </row>
    <row r="83" spans="1:22" x14ac:dyDescent="0.25">
      <c r="A83" s="26">
        <f t="shared" si="2"/>
        <v>9002</v>
      </c>
      <c r="B83" s="26">
        <f t="shared" si="3"/>
        <v>2</v>
      </c>
      <c r="C83" s="26">
        <v>9</v>
      </c>
      <c r="D83" s="26">
        <v>1</v>
      </c>
      <c r="E83" s="26">
        <v>1550</v>
      </c>
      <c r="F83" s="26">
        <v>2</v>
      </c>
      <c r="G83" s="26">
        <v>39.182117648000002</v>
      </c>
      <c r="H83" s="26">
        <v>9</v>
      </c>
      <c r="I83" s="26">
        <v>1</v>
      </c>
      <c r="J83" s="26">
        <v>1560</v>
      </c>
      <c r="K83" s="26">
        <v>2</v>
      </c>
      <c r="L83" s="26">
        <v>63.670941178000007</v>
      </c>
      <c r="M83" s="26">
        <v>9</v>
      </c>
      <c r="N83" s="26">
        <v>3</v>
      </c>
      <c r="O83" s="26">
        <v>1050</v>
      </c>
      <c r="P83" s="26">
        <v>4</v>
      </c>
      <c r="Q83" s="26">
        <v>46.908169020000003</v>
      </c>
      <c r="R83" s="26">
        <v>9</v>
      </c>
      <c r="S83" s="26">
        <v>3</v>
      </c>
      <c r="T83" s="26">
        <v>1420</v>
      </c>
      <c r="U83" s="26">
        <v>4</v>
      </c>
      <c r="V83" s="26">
        <v>56.289802823999999</v>
      </c>
    </row>
    <row r="84" spans="1:22" x14ac:dyDescent="0.25">
      <c r="A84" s="26">
        <f t="shared" si="2"/>
        <v>9003</v>
      </c>
      <c r="B84" s="26">
        <f t="shared" si="3"/>
        <v>3</v>
      </c>
      <c r="C84" s="26">
        <v>9</v>
      </c>
      <c r="D84" s="26">
        <v>1</v>
      </c>
      <c r="E84" s="26">
        <v>1460</v>
      </c>
      <c r="F84" s="26">
        <v>2</v>
      </c>
      <c r="G84" s="26">
        <v>34.284352941999998</v>
      </c>
      <c r="H84" s="26">
        <v>9</v>
      </c>
      <c r="I84" s="26">
        <v>2</v>
      </c>
      <c r="J84" s="26">
        <v>1540</v>
      </c>
      <c r="K84" s="26">
        <v>1</v>
      </c>
      <c r="L84" s="26">
        <v>53.717419360000001</v>
      </c>
      <c r="M84" s="26">
        <v>9</v>
      </c>
      <c r="N84" s="26">
        <v>3</v>
      </c>
      <c r="O84" s="26">
        <v>1000</v>
      </c>
      <c r="P84" s="26">
        <v>4</v>
      </c>
      <c r="Q84" s="26">
        <v>44.562760568999998</v>
      </c>
      <c r="R84" s="26">
        <v>9</v>
      </c>
      <c r="S84" s="26">
        <v>3</v>
      </c>
      <c r="T84" s="26">
        <v>1340</v>
      </c>
      <c r="U84" s="26">
        <v>4</v>
      </c>
      <c r="V84" s="26">
        <v>46.908169020000003</v>
      </c>
    </row>
    <row r="85" spans="1:22" x14ac:dyDescent="0.25">
      <c r="A85" s="26">
        <f t="shared" si="2"/>
        <v>9004</v>
      </c>
      <c r="B85" s="26">
        <f t="shared" si="3"/>
        <v>4</v>
      </c>
      <c r="C85" s="26">
        <v>9</v>
      </c>
      <c r="D85" s="26">
        <v>2</v>
      </c>
      <c r="E85" s="26">
        <v>1540</v>
      </c>
      <c r="F85" s="26">
        <v>1</v>
      </c>
      <c r="G85" s="26">
        <v>32.230451616000003</v>
      </c>
      <c r="H85" s="26">
        <v>9</v>
      </c>
      <c r="I85" s="26">
        <v>2</v>
      </c>
      <c r="J85" s="26">
        <v>1050</v>
      </c>
      <c r="K85" s="26">
        <v>1</v>
      </c>
      <c r="L85" s="26">
        <v>32.230451616000003</v>
      </c>
      <c r="M85" s="26">
        <v>9</v>
      </c>
      <c r="N85" s="26">
        <v>3</v>
      </c>
      <c r="O85" s="26">
        <v>1460</v>
      </c>
      <c r="P85" s="26">
        <v>4</v>
      </c>
      <c r="Q85" s="26">
        <v>35.181126765000002</v>
      </c>
      <c r="R85" s="26">
        <v>9</v>
      </c>
      <c r="S85" s="26">
        <v>4</v>
      </c>
      <c r="T85" s="26">
        <v>1250</v>
      </c>
      <c r="U85" s="26">
        <v>3</v>
      </c>
      <c r="V85" s="26">
        <v>43.441043489999998</v>
      </c>
    </row>
    <row r="86" spans="1:22" x14ac:dyDescent="0.25">
      <c r="A86" s="26">
        <f t="shared" si="2"/>
        <v>9005</v>
      </c>
      <c r="B86" s="26">
        <f t="shared" si="3"/>
        <v>5</v>
      </c>
      <c r="C86" s="26">
        <v>9</v>
      </c>
      <c r="D86" s="26">
        <v>1</v>
      </c>
      <c r="E86" s="26">
        <v>1470</v>
      </c>
      <c r="F86" s="26">
        <v>2</v>
      </c>
      <c r="G86" s="26">
        <v>26.937705883</v>
      </c>
      <c r="H86" s="26">
        <v>9</v>
      </c>
      <c r="I86" s="26">
        <v>2</v>
      </c>
      <c r="J86" s="26">
        <v>1460</v>
      </c>
      <c r="K86" s="26">
        <v>1</v>
      </c>
      <c r="L86" s="26">
        <v>32.230451616000003</v>
      </c>
      <c r="M86" s="26">
        <v>9</v>
      </c>
      <c r="N86" s="26">
        <v>4</v>
      </c>
      <c r="O86" s="26">
        <v>1250</v>
      </c>
      <c r="P86" s="26">
        <v>3</v>
      </c>
      <c r="Q86" s="26">
        <v>34.752834792000002</v>
      </c>
      <c r="R86" s="26">
        <v>9</v>
      </c>
      <c r="S86" s="26">
        <v>4</v>
      </c>
      <c r="T86" s="26">
        <v>1550</v>
      </c>
      <c r="U86" s="26">
        <v>3</v>
      </c>
      <c r="V86" s="26">
        <v>34.752834792000002</v>
      </c>
    </row>
    <row r="87" spans="1:22" x14ac:dyDescent="0.25">
      <c r="A87" s="26">
        <f t="shared" si="2"/>
        <v>9006</v>
      </c>
      <c r="B87" s="26">
        <f t="shared" si="3"/>
        <v>6</v>
      </c>
      <c r="C87" s="26">
        <v>9</v>
      </c>
      <c r="D87" s="26">
        <v>2</v>
      </c>
      <c r="E87" s="26">
        <v>1000</v>
      </c>
      <c r="F87" s="26">
        <v>1</v>
      </c>
      <c r="G87" s="26">
        <v>26.85870968</v>
      </c>
      <c r="H87" s="26">
        <v>9</v>
      </c>
      <c r="I87" s="26">
        <v>1</v>
      </c>
      <c r="J87" s="26">
        <v>1480</v>
      </c>
      <c r="K87" s="26">
        <v>2</v>
      </c>
      <c r="L87" s="26">
        <v>31.835470589000003</v>
      </c>
      <c r="M87" s="26">
        <v>9</v>
      </c>
      <c r="N87" s="26">
        <v>4</v>
      </c>
      <c r="O87" s="26">
        <v>1610</v>
      </c>
      <c r="P87" s="26">
        <v>3</v>
      </c>
      <c r="Q87" s="26">
        <v>31.856765226</v>
      </c>
      <c r="R87" s="26">
        <v>9</v>
      </c>
      <c r="S87" s="26">
        <v>4</v>
      </c>
      <c r="T87" s="26">
        <v>1560</v>
      </c>
      <c r="U87" s="26">
        <v>3</v>
      </c>
      <c r="V87" s="26">
        <v>34.752834792000002</v>
      </c>
    </row>
    <row r="88" spans="1:22" x14ac:dyDescent="0.25">
      <c r="A88" s="26">
        <f t="shared" si="2"/>
        <v>9007</v>
      </c>
      <c r="B88" s="26">
        <f t="shared" si="3"/>
        <v>7</v>
      </c>
      <c r="C88" s="26">
        <v>9</v>
      </c>
      <c r="D88" s="26">
        <v>1</v>
      </c>
      <c r="E88" s="26">
        <v>940</v>
      </c>
      <c r="F88" s="26">
        <v>4</v>
      </c>
      <c r="G88" s="26">
        <v>22.039941177000003</v>
      </c>
      <c r="H88" s="26">
        <v>9</v>
      </c>
      <c r="I88" s="26">
        <v>1</v>
      </c>
      <c r="J88" s="26">
        <v>1450</v>
      </c>
      <c r="K88" s="26">
        <v>2</v>
      </c>
      <c r="L88" s="26">
        <v>29.386588236000001</v>
      </c>
      <c r="M88" s="26">
        <v>9</v>
      </c>
      <c r="N88" s="26">
        <v>4</v>
      </c>
      <c r="O88" s="26">
        <v>810</v>
      </c>
      <c r="P88" s="26">
        <v>3</v>
      </c>
      <c r="Q88" s="26">
        <v>28.960695659999999</v>
      </c>
      <c r="R88" s="26">
        <v>9</v>
      </c>
      <c r="S88" s="26">
        <v>4</v>
      </c>
      <c r="T88" s="26">
        <v>1610</v>
      </c>
      <c r="U88" s="26">
        <v>3</v>
      </c>
      <c r="V88" s="26">
        <v>31.856765226</v>
      </c>
    </row>
    <row r="89" spans="1:22" x14ac:dyDescent="0.25">
      <c r="A89" s="26">
        <f t="shared" si="2"/>
        <v>9008</v>
      </c>
      <c r="B89" s="26">
        <f t="shared" si="3"/>
        <v>8</v>
      </c>
      <c r="C89" s="26">
        <v>9</v>
      </c>
      <c r="D89" s="26">
        <v>2</v>
      </c>
      <c r="E89" s="26">
        <v>1670</v>
      </c>
      <c r="F89" s="26">
        <v>1</v>
      </c>
      <c r="G89" s="26">
        <v>21.486967744000001</v>
      </c>
      <c r="H89" s="26">
        <v>9</v>
      </c>
      <c r="I89" s="26">
        <v>2</v>
      </c>
      <c r="J89" s="26">
        <v>1450</v>
      </c>
      <c r="K89" s="26">
        <v>4</v>
      </c>
      <c r="L89" s="26">
        <v>26.85870968</v>
      </c>
      <c r="M89" s="26">
        <v>9</v>
      </c>
      <c r="N89" s="26">
        <v>4</v>
      </c>
      <c r="O89" s="26">
        <v>1310</v>
      </c>
      <c r="P89" s="26">
        <v>3</v>
      </c>
      <c r="Q89" s="26">
        <v>28.960695659999999</v>
      </c>
      <c r="R89" s="26">
        <v>9</v>
      </c>
      <c r="S89" s="26">
        <v>3</v>
      </c>
      <c r="T89" s="26">
        <v>1460</v>
      </c>
      <c r="U89" s="26">
        <v>4</v>
      </c>
      <c r="V89" s="26">
        <v>28.144901411999999</v>
      </c>
    </row>
    <row r="90" spans="1:22" x14ac:dyDescent="0.25">
      <c r="A90" s="26">
        <f t="shared" si="2"/>
        <v>9009</v>
      </c>
      <c r="B90" s="26">
        <f t="shared" si="3"/>
        <v>9</v>
      </c>
      <c r="C90" s="26">
        <v>9</v>
      </c>
      <c r="D90" s="26">
        <v>1</v>
      </c>
      <c r="E90" s="26">
        <v>1210</v>
      </c>
      <c r="F90" s="26">
        <v>2</v>
      </c>
      <c r="G90" s="26">
        <v>19.591058824000001</v>
      </c>
      <c r="H90" s="26">
        <v>9</v>
      </c>
      <c r="I90" s="26">
        <v>2</v>
      </c>
      <c r="J90" s="26">
        <v>920</v>
      </c>
      <c r="K90" s="26">
        <v>1</v>
      </c>
      <c r="L90" s="26">
        <v>21.486967744000001</v>
      </c>
      <c r="M90" s="26">
        <v>9</v>
      </c>
      <c r="N90" s="26">
        <v>4</v>
      </c>
      <c r="O90" s="26">
        <v>1420</v>
      </c>
      <c r="P90" s="26">
        <v>3</v>
      </c>
      <c r="Q90" s="26">
        <v>28.960695659999999</v>
      </c>
      <c r="R90" s="26">
        <v>9</v>
      </c>
      <c r="S90" s="26">
        <v>3</v>
      </c>
      <c r="T90" s="26">
        <v>1600</v>
      </c>
      <c r="U90" s="26">
        <v>4</v>
      </c>
      <c r="V90" s="26">
        <v>25.799492960999999</v>
      </c>
    </row>
    <row r="91" spans="1:22" x14ac:dyDescent="0.25">
      <c r="A91" s="26">
        <f t="shared" si="2"/>
        <v>9010</v>
      </c>
      <c r="B91" s="26">
        <f t="shared" si="3"/>
        <v>10</v>
      </c>
      <c r="C91" s="26">
        <v>9</v>
      </c>
      <c r="D91" s="26">
        <v>1</v>
      </c>
      <c r="E91" s="26">
        <v>1480</v>
      </c>
      <c r="F91" s="26">
        <v>2</v>
      </c>
      <c r="G91" s="26">
        <v>17.142176470999999</v>
      </c>
      <c r="H91" s="26">
        <v>9</v>
      </c>
      <c r="I91" s="26">
        <v>1</v>
      </c>
      <c r="J91" s="26">
        <v>1230</v>
      </c>
      <c r="K91" s="26">
        <v>2</v>
      </c>
      <c r="L91" s="26">
        <v>19.591058824000001</v>
      </c>
      <c r="M91" s="26">
        <v>9</v>
      </c>
      <c r="N91" s="26">
        <v>3</v>
      </c>
      <c r="O91" s="26">
        <v>1240</v>
      </c>
      <c r="P91" s="26">
        <v>4</v>
      </c>
      <c r="Q91" s="26">
        <v>28.144901411999999</v>
      </c>
      <c r="R91" s="26">
        <v>9</v>
      </c>
      <c r="S91" s="26">
        <v>4</v>
      </c>
      <c r="T91" s="26">
        <v>1170</v>
      </c>
      <c r="U91" s="26">
        <v>3</v>
      </c>
      <c r="V91" s="26">
        <v>24.616591311000001</v>
      </c>
    </row>
    <row r="92" spans="1:22" x14ac:dyDescent="0.25">
      <c r="A92" s="26">
        <f t="shared" si="2"/>
        <v>10001</v>
      </c>
      <c r="B92" s="26">
        <f t="shared" si="3"/>
        <v>1</v>
      </c>
      <c r="C92" s="26">
        <v>10</v>
      </c>
      <c r="D92" s="26">
        <v>2</v>
      </c>
      <c r="E92" s="26">
        <v>1750</v>
      </c>
      <c r="F92" s="26">
        <v>1</v>
      </c>
      <c r="G92" s="26">
        <v>24.670222220000003</v>
      </c>
      <c r="H92" s="26">
        <v>10</v>
      </c>
      <c r="I92" s="26">
        <v>2</v>
      </c>
      <c r="J92" s="26">
        <v>1540</v>
      </c>
      <c r="K92" s="26">
        <v>1</v>
      </c>
      <c r="L92" s="26">
        <v>24.670222220000003</v>
      </c>
      <c r="M92" s="26">
        <v>10</v>
      </c>
      <c r="N92" s="26">
        <v>4</v>
      </c>
      <c r="O92" s="26">
        <v>780</v>
      </c>
      <c r="P92" s="26">
        <v>3</v>
      </c>
      <c r="Q92" s="26">
        <v>43.172888892000003</v>
      </c>
      <c r="R92" s="26">
        <v>10</v>
      </c>
      <c r="S92" s="26">
        <v>3</v>
      </c>
      <c r="T92" s="26">
        <v>1220</v>
      </c>
      <c r="U92" s="26">
        <v>4</v>
      </c>
      <c r="V92" s="26">
        <v>23.235906984</v>
      </c>
    </row>
    <row r="93" spans="1:22" x14ac:dyDescent="0.25">
      <c r="A93" s="26">
        <f t="shared" si="2"/>
        <v>10002</v>
      </c>
      <c r="B93" s="26">
        <f t="shared" si="3"/>
        <v>2</v>
      </c>
      <c r="C93" s="26">
        <v>10</v>
      </c>
      <c r="D93" s="26">
        <v>1</v>
      </c>
      <c r="E93" s="26">
        <v>980</v>
      </c>
      <c r="F93" s="26">
        <v>2</v>
      </c>
      <c r="G93" s="26">
        <v>22.056158940000003</v>
      </c>
      <c r="H93" s="26">
        <v>10</v>
      </c>
      <c r="I93" s="26">
        <v>1</v>
      </c>
      <c r="J93" s="26">
        <v>1220</v>
      </c>
      <c r="K93" s="26">
        <v>2</v>
      </c>
      <c r="L93" s="26">
        <v>15.439311258</v>
      </c>
      <c r="M93" s="26">
        <v>10</v>
      </c>
      <c r="N93" s="26">
        <v>3</v>
      </c>
      <c r="O93" s="26">
        <v>220</v>
      </c>
      <c r="P93" s="26">
        <v>4</v>
      </c>
      <c r="Q93" s="26">
        <v>34.853860476000001</v>
      </c>
      <c r="R93" s="26">
        <v>10</v>
      </c>
      <c r="S93" s="26">
        <v>4</v>
      </c>
      <c r="T93" s="26">
        <v>1410</v>
      </c>
      <c r="U93" s="26">
        <v>3</v>
      </c>
      <c r="V93" s="26">
        <v>21.586444446000002</v>
      </c>
    </row>
    <row r="94" spans="1:22" x14ac:dyDescent="0.25">
      <c r="A94" s="26">
        <f t="shared" si="2"/>
        <v>10003</v>
      </c>
      <c r="B94" s="26">
        <f t="shared" si="3"/>
        <v>3</v>
      </c>
      <c r="C94" s="26">
        <v>10</v>
      </c>
      <c r="D94" s="26">
        <v>2</v>
      </c>
      <c r="E94" s="26">
        <v>600</v>
      </c>
      <c r="F94" s="26">
        <v>4</v>
      </c>
      <c r="G94" s="26">
        <v>19.736177776000002</v>
      </c>
      <c r="H94" s="26">
        <v>10</v>
      </c>
      <c r="I94" s="26">
        <v>1</v>
      </c>
      <c r="J94" s="26">
        <v>1320</v>
      </c>
      <c r="K94" s="26">
        <v>2</v>
      </c>
      <c r="L94" s="26">
        <v>14.336503311000001</v>
      </c>
      <c r="M94" s="26">
        <v>10</v>
      </c>
      <c r="N94" s="26">
        <v>3</v>
      </c>
      <c r="O94" s="26">
        <v>240</v>
      </c>
      <c r="P94" s="26">
        <v>4</v>
      </c>
      <c r="Q94" s="26">
        <v>34.853860476000001</v>
      </c>
      <c r="R94" s="26">
        <v>10</v>
      </c>
      <c r="S94" s="26">
        <v>3</v>
      </c>
      <c r="T94" s="26">
        <v>220</v>
      </c>
      <c r="U94" s="26">
        <v>4</v>
      </c>
      <c r="V94" s="26">
        <v>21.299581402000001</v>
      </c>
    </row>
    <row r="95" spans="1:22" x14ac:dyDescent="0.25">
      <c r="A95" s="26">
        <f t="shared" si="2"/>
        <v>10004</v>
      </c>
      <c r="B95" s="26">
        <f t="shared" si="3"/>
        <v>4</v>
      </c>
      <c r="C95" s="26">
        <v>10</v>
      </c>
      <c r="D95" s="26">
        <v>2</v>
      </c>
      <c r="E95" s="26">
        <v>1220</v>
      </c>
      <c r="F95" s="26">
        <v>1</v>
      </c>
      <c r="G95" s="26">
        <v>14.802133332</v>
      </c>
      <c r="H95" s="26">
        <v>10</v>
      </c>
      <c r="I95" s="26">
        <v>1</v>
      </c>
      <c r="J95" s="26">
        <v>1300</v>
      </c>
      <c r="K95" s="26">
        <v>2</v>
      </c>
      <c r="L95" s="26">
        <v>13.233695364000001</v>
      </c>
      <c r="M95" s="26">
        <v>10</v>
      </c>
      <c r="N95" s="26">
        <v>4</v>
      </c>
      <c r="O95" s="26">
        <v>810</v>
      </c>
      <c r="P95" s="26">
        <v>3</v>
      </c>
      <c r="Q95" s="26">
        <v>30.83777778</v>
      </c>
      <c r="R95" s="26">
        <v>10</v>
      </c>
      <c r="S95" s="26">
        <v>3</v>
      </c>
      <c r="T95" s="26">
        <v>240</v>
      </c>
      <c r="U95" s="26">
        <v>4</v>
      </c>
      <c r="V95" s="26">
        <v>21.299581402000001</v>
      </c>
    </row>
    <row r="96" spans="1:22" x14ac:dyDescent="0.25">
      <c r="A96" s="26">
        <f t="shared" si="2"/>
        <v>10005</v>
      </c>
      <c r="B96" s="26">
        <f t="shared" si="3"/>
        <v>5</v>
      </c>
      <c r="C96" s="26">
        <v>10</v>
      </c>
      <c r="D96" s="26">
        <v>2</v>
      </c>
      <c r="E96" s="26">
        <v>1540</v>
      </c>
      <c r="F96" s="26">
        <v>1</v>
      </c>
      <c r="G96" s="26">
        <v>14.802133332</v>
      </c>
      <c r="H96" s="26">
        <v>10</v>
      </c>
      <c r="I96" s="26">
        <v>1</v>
      </c>
      <c r="J96" s="26">
        <v>1450</v>
      </c>
      <c r="K96" s="26">
        <v>2</v>
      </c>
      <c r="L96" s="26">
        <v>13.233695364000001</v>
      </c>
      <c r="M96" s="26">
        <v>10</v>
      </c>
      <c r="N96" s="26">
        <v>4</v>
      </c>
      <c r="O96" s="26">
        <v>1220</v>
      </c>
      <c r="P96" s="26">
        <v>3</v>
      </c>
      <c r="Q96" s="26">
        <v>30.83777778</v>
      </c>
      <c r="R96" s="26">
        <v>10</v>
      </c>
      <c r="S96" s="26">
        <v>4</v>
      </c>
      <c r="T96" s="26">
        <v>1780</v>
      </c>
      <c r="U96" s="26">
        <v>3</v>
      </c>
      <c r="V96" s="26">
        <v>18.502666668</v>
      </c>
    </row>
    <row r="97" spans="1:22" x14ac:dyDescent="0.25">
      <c r="A97" s="26">
        <f t="shared" si="2"/>
        <v>10006</v>
      </c>
      <c r="B97" s="26">
        <f t="shared" si="3"/>
        <v>6</v>
      </c>
      <c r="C97" s="26">
        <v>10</v>
      </c>
      <c r="D97" s="26">
        <v>1</v>
      </c>
      <c r="E97" s="26">
        <v>1070</v>
      </c>
      <c r="F97" s="26">
        <v>2</v>
      </c>
      <c r="G97" s="26">
        <v>11.028079470000002</v>
      </c>
      <c r="H97" s="26">
        <v>10</v>
      </c>
      <c r="I97" s="26">
        <v>1</v>
      </c>
      <c r="J97" s="26">
        <v>550</v>
      </c>
      <c r="K97" s="26">
        <v>1</v>
      </c>
      <c r="L97" s="26">
        <v>12.130887417</v>
      </c>
      <c r="M97" s="26">
        <v>10</v>
      </c>
      <c r="N97" s="26">
        <v>4</v>
      </c>
      <c r="O97" s="26">
        <v>1410</v>
      </c>
      <c r="P97" s="26">
        <v>3</v>
      </c>
      <c r="Q97" s="26">
        <v>20.044555556999999</v>
      </c>
      <c r="R97" s="26">
        <v>10</v>
      </c>
      <c r="S97" s="26">
        <v>4</v>
      </c>
      <c r="T97" s="26">
        <v>1650</v>
      </c>
      <c r="U97" s="26">
        <v>3</v>
      </c>
      <c r="V97" s="26">
        <v>13.877000000999999</v>
      </c>
    </row>
    <row r="98" spans="1:22" x14ac:dyDescent="0.25">
      <c r="A98" s="26">
        <f>1000*C98+B98</f>
        <v>10007</v>
      </c>
      <c r="B98" s="26">
        <f t="shared" si="3"/>
        <v>7</v>
      </c>
      <c r="C98" s="26">
        <v>10</v>
      </c>
      <c r="D98" s="26">
        <v>1</v>
      </c>
      <c r="E98" s="26">
        <v>1300</v>
      </c>
      <c r="F98" s="26">
        <v>2</v>
      </c>
      <c r="G98" s="26">
        <v>9.925271523000001</v>
      </c>
      <c r="H98" s="26">
        <v>10</v>
      </c>
      <c r="I98" s="26">
        <v>1</v>
      </c>
      <c r="J98" s="26">
        <v>1650</v>
      </c>
      <c r="K98" s="26">
        <v>2</v>
      </c>
      <c r="L98" s="26">
        <v>12.130887417</v>
      </c>
      <c r="M98" s="26">
        <v>10</v>
      </c>
      <c r="N98" s="26">
        <v>3</v>
      </c>
      <c r="O98" s="26">
        <v>700</v>
      </c>
      <c r="P98" s="26">
        <v>4</v>
      </c>
      <c r="Q98" s="26">
        <v>19.363255819999999</v>
      </c>
      <c r="R98" s="26">
        <v>10</v>
      </c>
      <c r="S98" s="26">
        <v>3</v>
      </c>
      <c r="T98" s="26">
        <v>1790</v>
      </c>
      <c r="U98" s="26">
        <v>4</v>
      </c>
      <c r="V98" s="26">
        <v>13.554279074</v>
      </c>
    </row>
    <row r="99" spans="1:22" x14ac:dyDescent="0.25">
      <c r="A99" s="26">
        <f>1000*C99+B99</f>
        <v>10008</v>
      </c>
      <c r="B99" s="26">
        <f t="shared" si="3"/>
        <v>8</v>
      </c>
      <c r="C99" s="26">
        <v>10</v>
      </c>
      <c r="D99" s="26">
        <v>1</v>
      </c>
      <c r="E99" s="26">
        <v>1650</v>
      </c>
      <c r="F99" s="26">
        <v>2</v>
      </c>
      <c r="G99" s="26">
        <v>9.925271523000001</v>
      </c>
      <c r="H99" s="26">
        <v>10</v>
      </c>
      <c r="I99" s="26">
        <v>2</v>
      </c>
      <c r="J99" s="26">
        <v>1310</v>
      </c>
      <c r="K99" s="26">
        <v>4</v>
      </c>
      <c r="L99" s="26">
        <v>11.101599999000001</v>
      </c>
      <c r="M99" s="26">
        <v>10</v>
      </c>
      <c r="N99" s="26">
        <v>3</v>
      </c>
      <c r="O99" s="26">
        <v>1040</v>
      </c>
      <c r="P99" s="26">
        <v>4</v>
      </c>
      <c r="Q99" s="26">
        <v>19.363255819999999</v>
      </c>
      <c r="R99" s="26">
        <v>10</v>
      </c>
      <c r="S99" s="26">
        <v>3</v>
      </c>
      <c r="T99" s="26">
        <v>1320</v>
      </c>
      <c r="U99" s="26">
        <v>4</v>
      </c>
      <c r="V99" s="26">
        <v>12.586116283000001</v>
      </c>
    </row>
    <row r="100" spans="1:22" x14ac:dyDescent="0.25">
      <c r="A100" s="26">
        <f>1000*C100+B100</f>
        <v>10009</v>
      </c>
      <c r="B100" s="26">
        <f t="shared" si="3"/>
        <v>9</v>
      </c>
      <c r="C100" s="26">
        <v>10</v>
      </c>
      <c r="D100" s="26">
        <v>2</v>
      </c>
      <c r="E100" s="26">
        <v>1760</v>
      </c>
      <c r="F100" s="26">
        <v>1</v>
      </c>
      <c r="G100" s="26">
        <v>9.2513333325000016</v>
      </c>
      <c r="H100" s="26">
        <v>10</v>
      </c>
      <c r="I100" s="26">
        <v>2</v>
      </c>
      <c r="J100" s="26">
        <v>1410</v>
      </c>
      <c r="K100" s="26">
        <v>1</v>
      </c>
      <c r="L100" s="26">
        <v>11.101599999000001</v>
      </c>
      <c r="M100" s="26">
        <v>10</v>
      </c>
      <c r="N100" s="26">
        <v>3</v>
      </c>
      <c r="O100" s="26">
        <v>1790</v>
      </c>
      <c r="P100" s="26">
        <v>4</v>
      </c>
      <c r="Q100" s="26">
        <v>19.363255819999999</v>
      </c>
      <c r="R100" s="26">
        <v>10</v>
      </c>
      <c r="S100" s="26">
        <v>4</v>
      </c>
      <c r="T100" s="26">
        <v>1030</v>
      </c>
      <c r="U100" s="26">
        <v>3</v>
      </c>
      <c r="V100" s="26">
        <v>12.335111112</v>
      </c>
    </row>
    <row r="101" spans="1:22" x14ac:dyDescent="0.25">
      <c r="A101" s="26">
        <f>1000*C101+B101</f>
        <v>10010</v>
      </c>
      <c r="B101" s="26">
        <f t="shared" si="3"/>
        <v>10</v>
      </c>
      <c r="C101" s="26">
        <v>10</v>
      </c>
      <c r="D101" s="26">
        <v>2</v>
      </c>
      <c r="E101" s="26">
        <v>1310</v>
      </c>
      <c r="F101" s="26">
        <v>1</v>
      </c>
      <c r="G101" s="26">
        <v>7.4010666660000002</v>
      </c>
      <c r="H101" s="26">
        <v>10</v>
      </c>
      <c r="I101" s="26">
        <v>1</v>
      </c>
      <c r="J101" s="26">
        <v>1230</v>
      </c>
      <c r="K101" s="26">
        <v>2</v>
      </c>
      <c r="L101" s="26">
        <v>8.8224635760000005</v>
      </c>
      <c r="M101" s="26">
        <v>10</v>
      </c>
      <c r="N101" s="26">
        <v>4</v>
      </c>
      <c r="O101" s="26">
        <v>980</v>
      </c>
      <c r="P101" s="26">
        <v>3</v>
      </c>
      <c r="Q101" s="26">
        <v>18.502666668</v>
      </c>
      <c r="R101" s="26">
        <v>10</v>
      </c>
      <c r="S101" s="26">
        <v>3</v>
      </c>
      <c r="T101" s="26">
        <v>1210</v>
      </c>
      <c r="U101" s="26">
        <v>4</v>
      </c>
      <c r="V101" s="26">
        <v>11.617953492</v>
      </c>
    </row>
    <row r="102" spans="1:22" x14ac:dyDescent="0.25">
      <c r="A102" s="26">
        <f t="shared" ref="A102:A161" si="4">1000*C102+B102</f>
        <v>11001</v>
      </c>
      <c r="B102" s="26">
        <f t="shared" si="3"/>
        <v>1</v>
      </c>
      <c r="C102" s="26">
        <v>11</v>
      </c>
      <c r="D102" s="26">
        <v>2</v>
      </c>
      <c r="E102" s="26">
        <v>1510</v>
      </c>
      <c r="F102" s="26">
        <v>1</v>
      </c>
      <c r="G102" s="26">
        <v>18.502666672</v>
      </c>
      <c r="H102" s="26">
        <v>11</v>
      </c>
      <c r="I102" s="26">
        <v>2</v>
      </c>
      <c r="J102" s="26">
        <v>1490</v>
      </c>
      <c r="K102" s="26">
        <v>1</v>
      </c>
      <c r="L102" s="26">
        <v>18.502666672</v>
      </c>
      <c r="M102" s="26">
        <v>11</v>
      </c>
      <c r="N102" s="26">
        <v>4</v>
      </c>
      <c r="O102" s="26">
        <v>810</v>
      </c>
      <c r="P102" s="26">
        <v>3</v>
      </c>
      <c r="Q102" s="26">
        <v>19.706982239999999</v>
      </c>
      <c r="R102" s="26">
        <v>11</v>
      </c>
      <c r="S102" s="26">
        <v>3</v>
      </c>
      <c r="T102" s="26">
        <v>1260</v>
      </c>
      <c r="U102" s="26">
        <v>4</v>
      </c>
      <c r="V102" s="26">
        <v>15.371446152000001</v>
      </c>
    </row>
    <row r="103" spans="1:22" x14ac:dyDescent="0.25">
      <c r="A103" s="26">
        <f t="shared" si="4"/>
        <v>11002</v>
      </c>
      <c r="B103" s="26">
        <f t="shared" si="3"/>
        <v>2</v>
      </c>
      <c r="C103" s="26">
        <v>11</v>
      </c>
      <c r="D103" s="26">
        <v>2</v>
      </c>
      <c r="E103" s="26">
        <v>1500</v>
      </c>
      <c r="F103" s="26">
        <v>1</v>
      </c>
      <c r="G103" s="26">
        <v>16.189833338</v>
      </c>
      <c r="H103" s="26">
        <v>11</v>
      </c>
      <c r="I103" s="26">
        <v>2</v>
      </c>
      <c r="J103" s="26">
        <v>1570</v>
      </c>
      <c r="K103" s="26">
        <v>1</v>
      </c>
      <c r="L103" s="26">
        <v>17.346250005000002</v>
      </c>
      <c r="M103" s="26">
        <v>11</v>
      </c>
      <c r="N103" s="26">
        <v>3</v>
      </c>
      <c r="O103" s="26">
        <v>1270</v>
      </c>
      <c r="P103" s="26">
        <v>4</v>
      </c>
      <c r="Q103" s="26">
        <v>12.169061537000001</v>
      </c>
      <c r="R103" s="26">
        <v>11</v>
      </c>
      <c r="S103" s="26">
        <v>3</v>
      </c>
      <c r="T103" s="26">
        <v>120</v>
      </c>
      <c r="U103" s="26">
        <v>4</v>
      </c>
      <c r="V103" s="26">
        <v>12.809538460000001</v>
      </c>
    </row>
    <row r="104" spans="1:22" x14ac:dyDescent="0.25">
      <c r="A104" s="26">
        <f t="shared" si="4"/>
        <v>11003</v>
      </c>
      <c r="B104" s="26">
        <f t="shared" si="3"/>
        <v>3</v>
      </c>
      <c r="C104" s="26">
        <v>11</v>
      </c>
      <c r="D104" s="26">
        <v>1</v>
      </c>
      <c r="E104" s="26">
        <v>1720</v>
      </c>
      <c r="F104" s="26">
        <v>2</v>
      </c>
      <c r="G104" s="26">
        <v>14.550640776000002</v>
      </c>
      <c r="H104" s="26">
        <v>11</v>
      </c>
      <c r="I104" s="26">
        <v>2</v>
      </c>
      <c r="J104" s="26">
        <v>120</v>
      </c>
      <c r="K104" s="26">
        <v>1</v>
      </c>
      <c r="L104" s="26">
        <v>13.877000003999999</v>
      </c>
      <c r="M104" s="26">
        <v>11</v>
      </c>
      <c r="N104" s="26">
        <v>3</v>
      </c>
      <c r="O104" s="26">
        <v>1740</v>
      </c>
      <c r="P104" s="26">
        <v>4</v>
      </c>
      <c r="Q104" s="26">
        <v>11.528584614</v>
      </c>
      <c r="R104" s="26">
        <v>11</v>
      </c>
      <c r="S104" s="26">
        <v>3</v>
      </c>
      <c r="T104" s="26">
        <v>1270</v>
      </c>
      <c r="U104" s="26">
        <v>4</v>
      </c>
      <c r="V104" s="26">
        <v>12.809538460000001</v>
      </c>
    </row>
    <row r="105" spans="1:22" x14ac:dyDescent="0.25">
      <c r="A105" s="26">
        <f t="shared" si="4"/>
        <v>11004</v>
      </c>
      <c r="B105" s="26">
        <f t="shared" si="3"/>
        <v>4</v>
      </c>
      <c r="C105" s="26">
        <v>11</v>
      </c>
      <c r="D105" s="26">
        <v>1</v>
      </c>
      <c r="E105" s="26">
        <v>870</v>
      </c>
      <c r="F105" s="26">
        <v>2</v>
      </c>
      <c r="G105" s="26">
        <v>12.12553398</v>
      </c>
      <c r="H105" s="26">
        <v>11</v>
      </c>
      <c r="I105" s="26">
        <v>2</v>
      </c>
      <c r="J105" s="26">
        <v>550</v>
      </c>
      <c r="K105" s="26">
        <v>1</v>
      </c>
      <c r="L105" s="26">
        <v>12.720583337000001</v>
      </c>
      <c r="M105" s="26">
        <v>11</v>
      </c>
      <c r="N105" s="26">
        <v>3</v>
      </c>
      <c r="O105" s="26">
        <v>1090</v>
      </c>
      <c r="P105" s="26">
        <v>4</v>
      </c>
      <c r="Q105" s="26">
        <v>10.888107691</v>
      </c>
      <c r="R105" s="26">
        <v>11</v>
      </c>
      <c r="S105" s="26">
        <v>4</v>
      </c>
      <c r="T105" s="26">
        <v>1550</v>
      </c>
      <c r="U105" s="26">
        <v>3</v>
      </c>
      <c r="V105" s="26">
        <v>11.824189344000001</v>
      </c>
    </row>
    <row r="106" spans="1:22" x14ac:dyDescent="0.25">
      <c r="A106" s="26">
        <f t="shared" si="4"/>
        <v>11005</v>
      </c>
      <c r="B106" s="26">
        <f t="shared" si="3"/>
        <v>5</v>
      </c>
      <c r="C106" s="26">
        <v>11</v>
      </c>
      <c r="D106" s="26">
        <v>2</v>
      </c>
      <c r="E106" s="26">
        <v>1750</v>
      </c>
      <c r="F106" s="26">
        <v>1</v>
      </c>
      <c r="G106" s="26">
        <v>11.564166670000001</v>
      </c>
      <c r="H106" s="26">
        <v>11</v>
      </c>
      <c r="I106" s="26">
        <v>1</v>
      </c>
      <c r="J106" s="26">
        <v>740</v>
      </c>
      <c r="K106" s="26">
        <v>2</v>
      </c>
      <c r="L106" s="26">
        <v>11.317165048</v>
      </c>
      <c r="M106" s="26">
        <v>11</v>
      </c>
      <c r="N106" s="26">
        <v>4</v>
      </c>
      <c r="O106" s="26">
        <v>1490</v>
      </c>
      <c r="P106" s="26">
        <v>3</v>
      </c>
      <c r="Q106" s="26">
        <v>10.838840231999999</v>
      </c>
      <c r="R106" s="26">
        <v>11</v>
      </c>
      <c r="S106" s="26">
        <v>4</v>
      </c>
      <c r="T106" s="26">
        <v>1560</v>
      </c>
      <c r="U106" s="26">
        <v>3</v>
      </c>
      <c r="V106" s="26">
        <v>11.824189344000001</v>
      </c>
    </row>
    <row r="107" spans="1:22" x14ac:dyDescent="0.25">
      <c r="A107" s="26">
        <f t="shared" si="4"/>
        <v>11006</v>
      </c>
      <c r="B107" s="26">
        <f t="shared" si="3"/>
        <v>6</v>
      </c>
      <c r="C107" s="26">
        <v>11</v>
      </c>
      <c r="D107" s="26">
        <v>1</v>
      </c>
      <c r="E107" s="26">
        <v>1490</v>
      </c>
      <c r="F107" s="26">
        <v>2</v>
      </c>
      <c r="G107" s="26">
        <v>11.317165048</v>
      </c>
      <c r="H107" s="26">
        <v>11</v>
      </c>
      <c r="I107" s="26">
        <v>1</v>
      </c>
      <c r="J107" s="26">
        <v>1500</v>
      </c>
      <c r="K107" s="26">
        <v>2</v>
      </c>
      <c r="L107" s="26">
        <v>10.508796116000001</v>
      </c>
      <c r="M107" s="26">
        <v>11</v>
      </c>
      <c r="N107" s="26">
        <v>4</v>
      </c>
      <c r="O107" s="26">
        <v>1670</v>
      </c>
      <c r="P107" s="26">
        <v>3</v>
      </c>
      <c r="Q107" s="26">
        <v>10.838840231999999</v>
      </c>
      <c r="R107" s="26">
        <v>11</v>
      </c>
      <c r="S107" s="26">
        <v>3</v>
      </c>
      <c r="T107" s="26">
        <v>1720</v>
      </c>
      <c r="U107" s="26">
        <v>1</v>
      </c>
      <c r="V107" s="26">
        <v>9.6071538450000009</v>
      </c>
    </row>
    <row r="108" spans="1:22" x14ac:dyDescent="0.25">
      <c r="A108" s="26">
        <f t="shared" si="4"/>
        <v>11007</v>
      </c>
      <c r="B108" s="26">
        <f t="shared" si="3"/>
        <v>7</v>
      </c>
      <c r="C108" s="26">
        <v>11</v>
      </c>
      <c r="D108" s="26">
        <v>1</v>
      </c>
      <c r="E108" s="26">
        <v>1790</v>
      </c>
      <c r="F108" s="26">
        <v>1</v>
      </c>
      <c r="G108" s="26">
        <v>10.508796116000001</v>
      </c>
      <c r="H108" s="26">
        <v>11</v>
      </c>
      <c r="I108" s="26">
        <v>2</v>
      </c>
      <c r="J108" s="26">
        <v>1410</v>
      </c>
      <c r="K108" s="26">
        <v>1</v>
      </c>
      <c r="L108" s="26">
        <v>10.407750003</v>
      </c>
      <c r="M108" s="26">
        <v>11</v>
      </c>
      <c r="N108" s="26">
        <v>4</v>
      </c>
      <c r="O108" s="26">
        <v>1720</v>
      </c>
      <c r="P108" s="26">
        <v>3</v>
      </c>
      <c r="Q108" s="26">
        <v>10.838840231999999</v>
      </c>
      <c r="R108" s="26">
        <v>11</v>
      </c>
      <c r="S108" s="26">
        <v>4</v>
      </c>
      <c r="T108" s="26">
        <v>1490</v>
      </c>
      <c r="U108" s="26">
        <v>3</v>
      </c>
      <c r="V108" s="26">
        <v>8.8681420079999995</v>
      </c>
    </row>
    <row r="109" spans="1:22" x14ac:dyDescent="0.25">
      <c r="A109" s="26">
        <f t="shared" si="4"/>
        <v>11008</v>
      </c>
      <c r="B109" s="26">
        <f t="shared" si="3"/>
        <v>8</v>
      </c>
      <c r="C109" s="26">
        <v>11</v>
      </c>
      <c r="D109" s="26">
        <v>2</v>
      </c>
      <c r="E109" s="26">
        <v>940</v>
      </c>
      <c r="F109" s="26">
        <v>4</v>
      </c>
      <c r="G109" s="26">
        <v>10.407750003</v>
      </c>
      <c r="H109" s="26">
        <v>11</v>
      </c>
      <c r="I109" s="26">
        <v>2</v>
      </c>
      <c r="J109" s="26">
        <v>1430</v>
      </c>
      <c r="K109" s="26">
        <v>1</v>
      </c>
      <c r="L109" s="26">
        <v>10.407750003</v>
      </c>
      <c r="M109" s="26">
        <v>11</v>
      </c>
      <c r="N109" s="26">
        <v>3</v>
      </c>
      <c r="O109" s="26">
        <v>1780</v>
      </c>
      <c r="P109" s="26">
        <v>4</v>
      </c>
      <c r="Q109" s="26">
        <v>10.247630768000001</v>
      </c>
      <c r="R109" s="26">
        <v>11</v>
      </c>
      <c r="S109" s="26">
        <v>3</v>
      </c>
      <c r="T109" s="26">
        <v>1530</v>
      </c>
      <c r="U109" s="26">
        <v>4</v>
      </c>
      <c r="V109" s="26">
        <v>8.326199999</v>
      </c>
    </row>
    <row r="110" spans="1:22" x14ac:dyDescent="0.25">
      <c r="A110" s="26">
        <f t="shared" si="4"/>
        <v>11009</v>
      </c>
      <c r="B110" s="26">
        <f t="shared" si="3"/>
        <v>9</v>
      </c>
      <c r="C110" s="26">
        <v>11</v>
      </c>
      <c r="D110" s="26">
        <v>2</v>
      </c>
      <c r="E110" s="26">
        <v>1670</v>
      </c>
      <c r="F110" s="26">
        <v>1</v>
      </c>
      <c r="G110" s="26">
        <v>9.2513333360000001</v>
      </c>
      <c r="H110" s="26">
        <v>11</v>
      </c>
      <c r="I110" s="26">
        <v>2</v>
      </c>
      <c r="J110" s="26">
        <v>920</v>
      </c>
      <c r="K110" s="26">
        <v>1</v>
      </c>
      <c r="L110" s="26">
        <v>9.2513333360000001</v>
      </c>
      <c r="M110" s="26">
        <v>11</v>
      </c>
      <c r="N110" s="26">
        <v>3</v>
      </c>
      <c r="O110" s="26">
        <v>1460</v>
      </c>
      <c r="P110" s="26">
        <v>4</v>
      </c>
      <c r="Q110" s="26">
        <v>9.6071538450000009</v>
      </c>
      <c r="R110" s="26">
        <v>11</v>
      </c>
      <c r="S110" s="26">
        <v>4</v>
      </c>
      <c r="T110" s="26">
        <v>1610</v>
      </c>
      <c r="U110" s="26">
        <v>2</v>
      </c>
      <c r="V110" s="26">
        <v>7.8827928959999998</v>
      </c>
    </row>
    <row r="111" spans="1:22" x14ac:dyDescent="0.25">
      <c r="A111" s="26">
        <f t="shared" si="4"/>
        <v>11010</v>
      </c>
      <c r="B111" s="26">
        <f t="shared" si="3"/>
        <v>10</v>
      </c>
      <c r="C111" s="26">
        <v>11</v>
      </c>
      <c r="D111" s="26">
        <v>1</v>
      </c>
      <c r="E111" s="26">
        <v>630</v>
      </c>
      <c r="F111" s="26">
        <v>2</v>
      </c>
      <c r="G111" s="26">
        <v>8.892058252</v>
      </c>
      <c r="H111" s="26">
        <v>11</v>
      </c>
      <c r="I111" s="26">
        <v>2</v>
      </c>
      <c r="J111" s="26">
        <v>1520</v>
      </c>
      <c r="K111" s="26">
        <v>1</v>
      </c>
      <c r="L111" s="26">
        <v>8.0949166689999998</v>
      </c>
      <c r="M111" s="26">
        <v>11</v>
      </c>
      <c r="N111" s="26">
        <v>3</v>
      </c>
      <c r="O111" s="26">
        <v>1180</v>
      </c>
      <c r="P111" s="26">
        <v>4</v>
      </c>
      <c r="Q111" s="26">
        <v>8.9666769220000013</v>
      </c>
      <c r="R111" s="26">
        <v>11</v>
      </c>
      <c r="S111" s="26">
        <v>4</v>
      </c>
      <c r="T111" s="26">
        <v>1670</v>
      </c>
      <c r="U111" s="26">
        <v>3</v>
      </c>
      <c r="V111" s="26">
        <v>7.8827928959999998</v>
      </c>
    </row>
    <row r="112" spans="1:22" x14ac:dyDescent="0.25">
      <c r="A112" s="26">
        <f t="shared" si="4"/>
        <v>12001</v>
      </c>
      <c r="B112" s="26">
        <f t="shared" si="3"/>
        <v>1</v>
      </c>
      <c r="C112" s="26">
        <v>12</v>
      </c>
      <c r="D112" s="26">
        <v>1</v>
      </c>
      <c r="E112" s="26">
        <v>1730</v>
      </c>
      <c r="F112" s="26">
        <v>2</v>
      </c>
      <c r="G112" s="26">
        <v>27.299016399999999</v>
      </c>
      <c r="H112" s="26">
        <v>12</v>
      </c>
      <c r="I112" s="26">
        <v>1</v>
      </c>
      <c r="J112" s="26">
        <v>740</v>
      </c>
      <c r="K112" s="26">
        <v>2</v>
      </c>
      <c r="L112" s="26">
        <v>38.218622959999998</v>
      </c>
      <c r="M112" s="26">
        <v>12</v>
      </c>
      <c r="N112" s="26">
        <v>4</v>
      </c>
      <c r="O112" s="26">
        <v>1310</v>
      </c>
      <c r="P112" s="26">
        <v>3</v>
      </c>
      <c r="Q112" s="26">
        <v>33.641212119999999</v>
      </c>
      <c r="R112" s="26">
        <v>12</v>
      </c>
      <c r="S112" s="26">
        <v>4</v>
      </c>
      <c r="T112" s="26">
        <v>1170</v>
      </c>
      <c r="U112" s="26">
        <v>3</v>
      </c>
      <c r="V112" s="26">
        <v>28.595030302000001</v>
      </c>
    </row>
    <row r="113" spans="1:22" x14ac:dyDescent="0.25">
      <c r="A113" s="26">
        <f t="shared" si="4"/>
        <v>12002</v>
      </c>
      <c r="B113" s="26">
        <f t="shared" si="3"/>
        <v>2</v>
      </c>
      <c r="C113" s="26">
        <v>12</v>
      </c>
      <c r="D113" s="26">
        <v>2</v>
      </c>
      <c r="E113" s="26">
        <v>1760</v>
      </c>
      <c r="F113" s="26">
        <v>1</v>
      </c>
      <c r="G113" s="26">
        <v>19.214307690000002</v>
      </c>
      <c r="H113" s="26">
        <v>12</v>
      </c>
      <c r="I113" s="26">
        <v>1</v>
      </c>
      <c r="J113" s="26">
        <v>1730</v>
      </c>
      <c r="K113" s="26">
        <v>2</v>
      </c>
      <c r="L113" s="26">
        <v>27.299016399999999</v>
      </c>
      <c r="M113" s="26">
        <v>12</v>
      </c>
      <c r="N113" s="26">
        <v>4</v>
      </c>
      <c r="O113" s="26">
        <v>640</v>
      </c>
      <c r="P113" s="26">
        <v>3</v>
      </c>
      <c r="Q113" s="26">
        <v>26.912969696000001</v>
      </c>
      <c r="R113" s="26">
        <v>12</v>
      </c>
      <c r="S113" s="26">
        <v>3</v>
      </c>
      <c r="T113" s="26">
        <v>120</v>
      </c>
      <c r="U113" s="26">
        <v>4</v>
      </c>
      <c r="V113" s="26">
        <v>16.487524759999999</v>
      </c>
    </row>
    <row r="114" spans="1:22" x14ac:dyDescent="0.25">
      <c r="A114" s="26">
        <f t="shared" si="4"/>
        <v>12003</v>
      </c>
      <c r="B114" s="26">
        <f t="shared" si="3"/>
        <v>3</v>
      </c>
      <c r="C114" s="26">
        <v>12</v>
      </c>
      <c r="D114" s="26">
        <v>1</v>
      </c>
      <c r="E114" s="26">
        <v>1640</v>
      </c>
      <c r="F114" s="26">
        <v>2</v>
      </c>
      <c r="G114" s="26">
        <v>17.744360660000002</v>
      </c>
      <c r="H114" s="26">
        <v>12</v>
      </c>
      <c r="I114" s="26">
        <v>1</v>
      </c>
      <c r="J114" s="26">
        <v>1640</v>
      </c>
      <c r="K114" s="26">
        <v>2</v>
      </c>
      <c r="L114" s="26">
        <v>21.83921312</v>
      </c>
      <c r="M114" s="26">
        <v>12</v>
      </c>
      <c r="N114" s="26">
        <v>3</v>
      </c>
      <c r="O114" s="26">
        <v>1230</v>
      </c>
      <c r="P114" s="26">
        <v>4</v>
      </c>
      <c r="Q114" s="26">
        <v>21.433782188000002</v>
      </c>
      <c r="R114" s="26">
        <v>12</v>
      </c>
      <c r="S114" s="26">
        <v>3</v>
      </c>
      <c r="T114" s="26">
        <v>1310</v>
      </c>
      <c r="U114" s="26">
        <v>4</v>
      </c>
      <c r="V114" s="26">
        <v>14.838772284000001</v>
      </c>
    </row>
    <row r="115" spans="1:22" x14ac:dyDescent="0.25">
      <c r="A115" s="26">
        <f t="shared" si="4"/>
        <v>12004</v>
      </c>
      <c r="B115" s="26">
        <f t="shared" si="3"/>
        <v>4</v>
      </c>
      <c r="C115" s="26">
        <v>12</v>
      </c>
      <c r="D115" s="26">
        <v>2</v>
      </c>
      <c r="E115" s="26">
        <v>1420</v>
      </c>
      <c r="F115" s="26">
        <v>1</v>
      </c>
      <c r="G115" s="26">
        <v>16.652399998</v>
      </c>
      <c r="H115" s="26">
        <v>12</v>
      </c>
      <c r="I115" s="26">
        <v>2</v>
      </c>
      <c r="J115" s="26">
        <v>920</v>
      </c>
      <c r="K115" s="26">
        <v>1</v>
      </c>
      <c r="L115" s="26">
        <v>20.495261536000001</v>
      </c>
      <c r="M115" s="26">
        <v>12</v>
      </c>
      <c r="N115" s="26">
        <v>3</v>
      </c>
      <c r="O115" s="26">
        <v>1370</v>
      </c>
      <c r="P115" s="26">
        <v>4</v>
      </c>
      <c r="Q115" s="26">
        <v>21.433782188000002</v>
      </c>
      <c r="R115" s="26">
        <v>12</v>
      </c>
      <c r="S115" s="26">
        <v>4</v>
      </c>
      <c r="T115" s="26">
        <v>1290</v>
      </c>
      <c r="U115" s="26">
        <v>3</v>
      </c>
      <c r="V115" s="26">
        <v>11.774424242</v>
      </c>
    </row>
    <row r="116" spans="1:22" x14ac:dyDescent="0.25">
      <c r="A116" s="26">
        <f t="shared" si="4"/>
        <v>12005</v>
      </c>
      <c r="B116" s="26">
        <f t="shared" si="3"/>
        <v>5</v>
      </c>
      <c r="C116" s="26">
        <v>12</v>
      </c>
      <c r="D116" s="26">
        <v>2</v>
      </c>
      <c r="E116" s="26">
        <v>1310</v>
      </c>
      <c r="F116" s="26">
        <v>1</v>
      </c>
      <c r="G116" s="26">
        <v>15.371446152000001</v>
      </c>
      <c r="H116" s="26">
        <v>12</v>
      </c>
      <c r="I116" s="26">
        <v>1</v>
      </c>
      <c r="J116" s="26">
        <v>1380</v>
      </c>
      <c r="K116" s="26">
        <v>2</v>
      </c>
      <c r="L116" s="26">
        <v>17.744360660000002</v>
      </c>
      <c r="M116" s="26">
        <v>12</v>
      </c>
      <c r="N116" s="26">
        <v>4</v>
      </c>
      <c r="O116" s="26">
        <v>1720</v>
      </c>
      <c r="P116" s="26">
        <v>3</v>
      </c>
      <c r="Q116" s="26">
        <v>18.502666666</v>
      </c>
      <c r="R116" s="26">
        <v>12</v>
      </c>
      <c r="S116" s="26">
        <v>3</v>
      </c>
      <c r="T116" s="26">
        <v>1530</v>
      </c>
      <c r="U116" s="26">
        <v>4</v>
      </c>
      <c r="V116" s="26">
        <v>10.716891094000001</v>
      </c>
    </row>
    <row r="117" spans="1:22" x14ac:dyDescent="0.25">
      <c r="A117" s="26">
        <f t="shared" si="4"/>
        <v>12006</v>
      </c>
      <c r="B117" s="26">
        <f t="shared" si="3"/>
        <v>6</v>
      </c>
      <c r="C117" s="26">
        <v>12</v>
      </c>
      <c r="D117" s="26">
        <v>2</v>
      </c>
      <c r="E117" s="26">
        <v>1770</v>
      </c>
      <c r="F117" s="26">
        <v>1</v>
      </c>
      <c r="G117" s="26">
        <v>15.371446152000001</v>
      </c>
      <c r="H117" s="26">
        <v>12</v>
      </c>
      <c r="I117" s="26">
        <v>2</v>
      </c>
      <c r="J117" s="26">
        <v>550</v>
      </c>
      <c r="K117" s="26">
        <v>1</v>
      </c>
      <c r="L117" s="26">
        <v>14.090492306000002</v>
      </c>
      <c r="M117" s="26">
        <v>12</v>
      </c>
      <c r="N117" s="26">
        <v>4</v>
      </c>
      <c r="O117" s="26">
        <v>1730</v>
      </c>
      <c r="P117" s="26">
        <v>3</v>
      </c>
      <c r="Q117" s="26">
        <v>18.502666666</v>
      </c>
      <c r="R117" s="26">
        <v>12</v>
      </c>
      <c r="S117" s="26">
        <v>4</v>
      </c>
      <c r="T117" s="26">
        <v>460</v>
      </c>
      <c r="U117" s="26">
        <v>3</v>
      </c>
      <c r="V117" s="26">
        <v>10.092363636</v>
      </c>
    </row>
    <row r="118" spans="1:22" x14ac:dyDescent="0.25">
      <c r="A118" s="26">
        <f t="shared" si="4"/>
        <v>12007</v>
      </c>
      <c r="B118" s="26">
        <f t="shared" si="3"/>
        <v>7</v>
      </c>
      <c r="C118" s="26">
        <v>12</v>
      </c>
      <c r="D118" s="26">
        <v>1</v>
      </c>
      <c r="E118" s="26">
        <v>1530</v>
      </c>
      <c r="F118" s="26">
        <v>2</v>
      </c>
      <c r="G118" s="26">
        <v>15.01445902</v>
      </c>
      <c r="H118" s="26">
        <v>12</v>
      </c>
      <c r="I118" s="26">
        <v>2</v>
      </c>
      <c r="J118" s="26">
        <v>1760</v>
      </c>
      <c r="K118" s="26">
        <v>1</v>
      </c>
      <c r="L118" s="26">
        <v>14.090492306000002</v>
      </c>
      <c r="M118" s="26">
        <v>12</v>
      </c>
      <c r="N118" s="26">
        <v>3</v>
      </c>
      <c r="O118" s="26">
        <v>900</v>
      </c>
      <c r="P118" s="26">
        <v>4</v>
      </c>
      <c r="Q118" s="26">
        <v>18.136277236000002</v>
      </c>
      <c r="R118" s="26">
        <v>12</v>
      </c>
      <c r="S118" s="26">
        <v>4</v>
      </c>
      <c r="T118" s="26">
        <v>1370</v>
      </c>
      <c r="U118" s="26">
        <v>3</v>
      </c>
      <c r="V118" s="26">
        <v>10.092363636</v>
      </c>
    </row>
    <row r="119" spans="1:22" x14ac:dyDescent="0.25">
      <c r="A119" s="26">
        <f t="shared" si="4"/>
        <v>12008</v>
      </c>
      <c r="B119" s="26">
        <f t="shared" si="3"/>
        <v>8</v>
      </c>
      <c r="C119" s="26">
        <v>12</v>
      </c>
      <c r="D119" s="26">
        <v>1</v>
      </c>
      <c r="E119" s="26">
        <v>980</v>
      </c>
      <c r="F119" s="26">
        <v>2</v>
      </c>
      <c r="G119" s="26">
        <v>13.6495082</v>
      </c>
      <c r="H119" s="26">
        <v>12</v>
      </c>
      <c r="I119" s="26">
        <v>1</v>
      </c>
      <c r="J119" s="26">
        <v>1370</v>
      </c>
      <c r="K119" s="26">
        <v>2</v>
      </c>
      <c r="L119" s="26">
        <v>13.6495082</v>
      </c>
      <c r="M119" s="26">
        <v>12</v>
      </c>
      <c r="N119" s="26">
        <v>3</v>
      </c>
      <c r="O119" s="26">
        <v>1100</v>
      </c>
      <c r="P119" s="26">
        <v>4</v>
      </c>
      <c r="Q119" s="26">
        <v>18.136277236000002</v>
      </c>
      <c r="R119" s="26">
        <v>12</v>
      </c>
      <c r="S119" s="26">
        <v>4</v>
      </c>
      <c r="T119" s="26">
        <v>1730</v>
      </c>
      <c r="U119" s="26">
        <v>3</v>
      </c>
      <c r="V119" s="26">
        <v>10.092363636</v>
      </c>
    </row>
    <row r="120" spans="1:22" x14ac:dyDescent="0.25">
      <c r="A120" s="26">
        <f t="shared" si="4"/>
        <v>12009</v>
      </c>
      <c r="B120" s="26">
        <f t="shared" si="3"/>
        <v>9</v>
      </c>
      <c r="C120" s="26">
        <v>12</v>
      </c>
      <c r="D120" s="26">
        <v>1</v>
      </c>
      <c r="E120" s="26">
        <v>1390</v>
      </c>
      <c r="F120" s="26">
        <v>2</v>
      </c>
      <c r="G120" s="26">
        <v>12.284557380000001</v>
      </c>
      <c r="H120" s="26">
        <v>12</v>
      </c>
      <c r="I120" s="26">
        <v>2</v>
      </c>
      <c r="J120" s="26">
        <v>1770</v>
      </c>
      <c r="K120" s="26">
        <v>1</v>
      </c>
      <c r="L120" s="26">
        <v>11.528584614</v>
      </c>
      <c r="M120" s="26">
        <v>12</v>
      </c>
      <c r="N120" s="26">
        <v>4</v>
      </c>
      <c r="O120" s="26">
        <v>810</v>
      </c>
      <c r="P120" s="26">
        <v>3</v>
      </c>
      <c r="Q120" s="26">
        <v>16.820606059999999</v>
      </c>
      <c r="R120" s="26">
        <v>12</v>
      </c>
      <c r="S120" s="26">
        <v>3</v>
      </c>
      <c r="T120" s="26">
        <v>550</v>
      </c>
      <c r="U120" s="26">
        <v>4</v>
      </c>
      <c r="V120" s="26">
        <v>9.892514856</v>
      </c>
    </row>
    <row r="121" spans="1:22" x14ac:dyDescent="0.25">
      <c r="A121" s="26">
        <f t="shared" si="4"/>
        <v>12010</v>
      </c>
      <c r="B121" s="26">
        <f t="shared" si="3"/>
        <v>10</v>
      </c>
      <c r="C121" s="26">
        <v>12</v>
      </c>
      <c r="D121" s="26">
        <v>1</v>
      </c>
      <c r="E121" s="26">
        <v>1210</v>
      </c>
      <c r="F121" s="26">
        <v>2</v>
      </c>
      <c r="G121" s="26">
        <v>10.91960656</v>
      </c>
      <c r="H121" s="26">
        <v>12</v>
      </c>
      <c r="I121" s="26">
        <v>1</v>
      </c>
      <c r="J121" s="26">
        <v>1350</v>
      </c>
      <c r="K121" s="26">
        <v>2</v>
      </c>
      <c r="L121" s="26">
        <v>10.91960656</v>
      </c>
      <c r="M121" s="26">
        <v>12</v>
      </c>
      <c r="N121" s="26">
        <v>3</v>
      </c>
      <c r="O121" s="26">
        <v>240</v>
      </c>
      <c r="P121" s="26">
        <v>4</v>
      </c>
      <c r="Q121" s="26">
        <v>14.838772284000001</v>
      </c>
      <c r="R121" s="26">
        <v>12</v>
      </c>
      <c r="S121" s="26">
        <v>3</v>
      </c>
      <c r="T121" s="26">
        <v>1210</v>
      </c>
      <c r="U121" s="26">
        <v>4</v>
      </c>
      <c r="V121" s="26">
        <v>9.892514856</v>
      </c>
    </row>
    <row r="122" spans="1:22" x14ac:dyDescent="0.25">
      <c r="A122" s="26">
        <f t="shared" si="4"/>
        <v>13001</v>
      </c>
      <c r="B122" s="26">
        <f t="shared" si="3"/>
        <v>1</v>
      </c>
      <c r="C122" s="26">
        <v>13</v>
      </c>
      <c r="D122" s="26">
        <v>1</v>
      </c>
      <c r="E122" s="26">
        <v>1370</v>
      </c>
      <c r="F122" s="26">
        <v>2</v>
      </c>
      <c r="G122" s="26">
        <v>35.057684207999998</v>
      </c>
      <c r="H122" s="26">
        <v>13</v>
      </c>
      <c r="I122" s="26">
        <v>2</v>
      </c>
      <c r="J122" s="26">
        <v>1720</v>
      </c>
      <c r="K122" s="26">
        <v>1</v>
      </c>
      <c r="L122" s="26">
        <v>49.9572</v>
      </c>
      <c r="M122" s="26">
        <v>13</v>
      </c>
      <c r="N122" s="26">
        <v>3</v>
      </c>
      <c r="O122" s="26">
        <v>1270</v>
      </c>
      <c r="P122" s="26">
        <v>4</v>
      </c>
      <c r="Q122" s="26">
        <v>62.038352930000002</v>
      </c>
      <c r="R122" s="26">
        <v>13</v>
      </c>
      <c r="S122" s="26">
        <v>4</v>
      </c>
      <c r="T122" s="26">
        <v>1250</v>
      </c>
      <c r="U122" s="26">
        <v>3</v>
      </c>
      <c r="V122" s="26">
        <v>69.384999989999997</v>
      </c>
    </row>
    <row r="123" spans="1:22" x14ac:dyDescent="0.25">
      <c r="A123" s="26">
        <f t="shared" si="4"/>
        <v>13002</v>
      </c>
      <c r="B123" s="26">
        <f t="shared" si="3"/>
        <v>2</v>
      </c>
      <c r="C123" s="26">
        <v>13</v>
      </c>
      <c r="D123" s="26">
        <v>2</v>
      </c>
      <c r="E123" s="26">
        <v>1260</v>
      </c>
      <c r="F123" s="26">
        <v>2</v>
      </c>
      <c r="G123" s="26">
        <v>33.3048</v>
      </c>
      <c r="H123" s="26">
        <v>13</v>
      </c>
      <c r="I123" s="26">
        <v>2</v>
      </c>
      <c r="J123" s="26">
        <v>1360</v>
      </c>
      <c r="K123" s="26">
        <v>1</v>
      </c>
      <c r="L123" s="26">
        <v>46.626719999999999</v>
      </c>
      <c r="M123" s="26">
        <v>13</v>
      </c>
      <c r="N123" s="26">
        <v>4</v>
      </c>
      <c r="O123" s="26">
        <v>1250</v>
      </c>
      <c r="P123" s="26">
        <v>3</v>
      </c>
      <c r="Q123" s="26">
        <v>55.507999991999995</v>
      </c>
      <c r="R123" s="26">
        <v>13</v>
      </c>
      <c r="S123" s="26">
        <v>3</v>
      </c>
      <c r="T123" s="26">
        <v>1270</v>
      </c>
      <c r="U123" s="26">
        <v>4</v>
      </c>
      <c r="V123" s="26">
        <v>65.303529400000002</v>
      </c>
    </row>
    <row r="124" spans="1:22" x14ac:dyDescent="0.25">
      <c r="A124" s="26">
        <f t="shared" si="4"/>
        <v>13003</v>
      </c>
      <c r="B124" s="26">
        <f t="shared" si="3"/>
        <v>3</v>
      </c>
      <c r="C124" s="26">
        <v>13</v>
      </c>
      <c r="D124" s="26">
        <v>1</v>
      </c>
      <c r="E124" s="26">
        <v>630</v>
      </c>
      <c r="F124" s="26">
        <v>2</v>
      </c>
      <c r="G124" s="26">
        <v>24.102157892999998</v>
      </c>
      <c r="H124" s="26">
        <v>13</v>
      </c>
      <c r="I124" s="26">
        <v>1</v>
      </c>
      <c r="J124" s="26">
        <v>1370</v>
      </c>
      <c r="K124" s="26">
        <v>2</v>
      </c>
      <c r="L124" s="26">
        <v>43.822105260000001</v>
      </c>
      <c r="M124" s="26">
        <v>13</v>
      </c>
      <c r="N124" s="26">
        <v>4</v>
      </c>
      <c r="O124" s="26">
        <v>1260</v>
      </c>
      <c r="P124" s="26">
        <v>3</v>
      </c>
      <c r="Q124" s="26">
        <v>55.507999991999995</v>
      </c>
      <c r="R124" s="26">
        <v>13</v>
      </c>
      <c r="S124" s="26">
        <v>4</v>
      </c>
      <c r="T124" s="26">
        <v>1370</v>
      </c>
      <c r="U124" s="26">
        <v>3</v>
      </c>
      <c r="V124" s="26">
        <v>55.507999991999995</v>
      </c>
    </row>
    <row r="125" spans="1:22" x14ac:dyDescent="0.25">
      <c r="A125" s="26">
        <f t="shared" si="4"/>
        <v>13004</v>
      </c>
      <c r="B125" s="26">
        <f t="shared" si="3"/>
        <v>4</v>
      </c>
      <c r="C125" s="26">
        <v>13</v>
      </c>
      <c r="D125" s="26">
        <v>1</v>
      </c>
      <c r="E125" s="26">
        <v>1720</v>
      </c>
      <c r="F125" s="26">
        <v>2</v>
      </c>
      <c r="G125" s="26">
        <v>19.719947367</v>
      </c>
      <c r="H125" s="26">
        <v>13</v>
      </c>
      <c r="I125" s="26">
        <v>2</v>
      </c>
      <c r="J125" s="26">
        <v>1260</v>
      </c>
      <c r="K125" s="26">
        <v>2</v>
      </c>
      <c r="L125" s="26">
        <v>39.965760000000003</v>
      </c>
      <c r="M125" s="26">
        <v>13</v>
      </c>
      <c r="N125" s="26">
        <v>4</v>
      </c>
      <c r="O125" s="26">
        <v>1420</v>
      </c>
      <c r="P125" s="26">
        <v>3</v>
      </c>
      <c r="Q125" s="26">
        <v>46.25666666</v>
      </c>
      <c r="R125" s="26">
        <v>13</v>
      </c>
      <c r="S125" s="26">
        <v>3</v>
      </c>
      <c r="T125" s="26">
        <v>1260</v>
      </c>
      <c r="U125" s="26">
        <v>4</v>
      </c>
      <c r="V125" s="26">
        <v>39.182117640000001</v>
      </c>
    </row>
    <row r="126" spans="1:22" x14ac:dyDescent="0.25">
      <c r="A126" s="26">
        <f t="shared" si="4"/>
        <v>13005</v>
      </c>
      <c r="B126" s="26">
        <f t="shared" si="3"/>
        <v>5</v>
      </c>
      <c r="C126" s="26">
        <v>13</v>
      </c>
      <c r="D126" s="26">
        <v>1</v>
      </c>
      <c r="E126" s="26">
        <v>720</v>
      </c>
      <c r="F126" s="26">
        <v>2</v>
      </c>
      <c r="G126" s="26">
        <v>13.146631577999999</v>
      </c>
      <c r="H126" s="26">
        <v>13</v>
      </c>
      <c r="I126" s="26">
        <v>1</v>
      </c>
      <c r="J126" s="26">
        <v>1250</v>
      </c>
      <c r="K126" s="26">
        <v>2</v>
      </c>
      <c r="L126" s="26">
        <v>35.057684207999998</v>
      </c>
      <c r="M126" s="26">
        <v>13</v>
      </c>
      <c r="N126" s="26">
        <v>3</v>
      </c>
      <c r="O126" s="26">
        <v>1370</v>
      </c>
      <c r="P126" s="26">
        <v>4</v>
      </c>
      <c r="Q126" s="26">
        <v>42.447294110000001</v>
      </c>
      <c r="R126" s="26">
        <v>13</v>
      </c>
      <c r="S126" s="26">
        <v>4</v>
      </c>
      <c r="T126" s="26">
        <v>1230</v>
      </c>
      <c r="U126" s="26">
        <v>3</v>
      </c>
      <c r="V126" s="26">
        <v>34.692499994999999</v>
      </c>
    </row>
    <row r="127" spans="1:22" x14ac:dyDescent="0.25">
      <c r="A127" s="26">
        <f t="shared" si="4"/>
        <v>13006</v>
      </c>
      <c r="B127" s="26">
        <f t="shared" si="3"/>
        <v>6</v>
      </c>
      <c r="C127" s="26">
        <v>13</v>
      </c>
      <c r="D127" s="26">
        <v>1</v>
      </c>
      <c r="E127" s="26">
        <v>1250</v>
      </c>
      <c r="F127" s="26">
        <v>2</v>
      </c>
      <c r="G127" s="26">
        <v>13.146631577999999</v>
      </c>
      <c r="H127" s="26">
        <v>13</v>
      </c>
      <c r="I127" s="26">
        <v>1</v>
      </c>
      <c r="J127" s="26">
        <v>1230</v>
      </c>
      <c r="K127" s="26">
        <v>2</v>
      </c>
      <c r="L127" s="26">
        <v>17.528842103999999</v>
      </c>
      <c r="M127" s="26">
        <v>13</v>
      </c>
      <c r="N127" s="26">
        <v>4</v>
      </c>
      <c r="O127" s="26">
        <v>630</v>
      </c>
      <c r="P127" s="26">
        <v>3</v>
      </c>
      <c r="Q127" s="26">
        <v>39.318166660999999</v>
      </c>
      <c r="R127" s="26">
        <v>13</v>
      </c>
      <c r="S127" s="26">
        <v>4</v>
      </c>
      <c r="T127" s="26">
        <v>1610</v>
      </c>
      <c r="U127" s="26">
        <v>3</v>
      </c>
      <c r="V127" s="26">
        <v>25.441166663000001</v>
      </c>
    </row>
    <row r="128" spans="1:22" x14ac:dyDescent="0.25">
      <c r="A128" s="26">
        <f t="shared" si="4"/>
        <v>13007</v>
      </c>
      <c r="B128" s="26">
        <f t="shared" si="3"/>
        <v>7</v>
      </c>
      <c r="C128" s="26">
        <v>13</v>
      </c>
      <c r="D128" s="26">
        <v>1</v>
      </c>
      <c r="E128" s="26">
        <v>1230</v>
      </c>
      <c r="F128" s="26">
        <v>2</v>
      </c>
      <c r="G128" s="26">
        <v>8.7644210519999994</v>
      </c>
      <c r="H128" s="26">
        <v>13</v>
      </c>
      <c r="I128" s="26">
        <v>2</v>
      </c>
      <c r="J128" s="26">
        <v>780</v>
      </c>
      <c r="K128" s="26">
        <v>1</v>
      </c>
      <c r="L128" s="26">
        <v>9.9914400000000008</v>
      </c>
      <c r="M128" s="26">
        <v>13</v>
      </c>
      <c r="N128" s="26">
        <v>4</v>
      </c>
      <c r="O128" s="26">
        <v>780</v>
      </c>
      <c r="P128" s="26">
        <v>3</v>
      </c>
      <c r="Q128" s="26">
        <v>32.379666661999998</v>
      </c>
      <c r="R128" s="26">
        <v>13</v>
      </c>
      <c r="S128" s="26">
        <v>4</v>
      </c>
      <c r="T128" s="26">
        <v>1360</v>
      </c>
      <c r="U128" s="26">
        <v>3</v>
      </c>
      <c r="V128" s="26">
        <v>23.12833333</v>
      </c>
    </row>
    <row r="129" spans="1:22" x14ac:dyDescent="0.25">
      <c r="A129" s="26">
        <f t="shared" si="4"/>
        <v>13008</v>
      </c>
      <c r="B129" s="26">
        <f t="shared" si="3"/>
        <v>8</v>
      </c>
      <c r="C129" s="26">
        <v>13</v>
      </c>
      <c r="D129" s="26">
        <v>2</v>
      </c>
      <c r="E129" s="26">
        <v>1280</v>
      </c>
      <c r="F129" s="26">
        <v>1</v>
      </c>
      <c r="G129" s="26">
        <v>6.6609600000000002</v>
      </c>
      <c r="H129" s="26">
        <v>13</v>
      </c>
      <c r="I129" s="26">
        <v>1</v>
      </c>
      <c r="J129" s="26">
        <v>20</v>
      </c>
      <c r="K129" s="26">
        <v>2</v>
      </c>
      <c r="L129" s="26">
        <v>0</v>
      </c>
      <c r="M129" s="26">
        <v>13</v>
      </c>
      <c r="N129" s="26">
        <v>3</v>
      </c>
      <c r="O129" s="26">
        <v>1710</v>
      </c>
      <c r="P129" s="26">
        <v>4</v>
      </c>
      <c r="Q129" s="26">
        <v>26.121411760000001</v>
      </c>
      <c r="R129" s="26">
        <v>13</v>
      </c>
      <c r="S129" s="26">
        <v>3</v>
      </c>
      <c r="T129" s="26">
        <v>1320</v>
      </c>
      <c r="U129" s="26">
        <v>4</v>
      </c>
      <c r="V129" s="26">
        <v>21.223647055000001</v>
      </c>
    </row>
    <row r="130" spans="1:22" x14ac:dyDescent="0.25">
      <c r="A130" s="26">
        <f t="shared" si="4"/>
        <v>13009</v>
      </c>
      <c r="B130" s="26">
        <f t="shared" si="3"/>
        <v>9</v>
      </c>
      <c r="C130" s="26">
        <v>13</v>
      </c>
      <c r="D130" s="26">
        <v>1</v>
      </c>
      <c r="E130" s="26">
        <v>20</v>
      </c>
      <c r="F130" s="26">
        <v>2</v>
      </c>
      <c r="G130" s="26">
        <v>0</v>
      </c>
      <c r="H130" s="26">
        <v>13</v>
      </c>
      <c r="I130" s="26">
        <v>1</v>
      </c>
      <c r="J130" s="26">
        <v>390</v>
      </c>
      <c r="K130" s="26">
        <v>1</v>
      </c>
      <c r="L130" s="26">
        <v>0</v>
      </c>
      <c r="M130" s="26">
        <v>13</v>
      </c>
      <c r="N130" s="26">
        <v>4</v>
      </c>
      <c r="O130" s="26">
        <v>1280</v>
      </c>
      <c r="P130" s="26">
        <v>3</v>
      </c>
      <c r="Q130" s="26">
        <v>25.441166663000001</v>
      </c>
      <c r="R130" s="26">
        <v>13</v>
      </c>
      <c r="S130" s="26">
        <v>3</v>
      </c>
      <c r="T130" s="26">
        <v>630</v>
      </c>
      <c r="U130" s="26">
        <v>4</v>
      </c>
      <c r="V130" s="26">
        <v>19.591058820000001</v>
      </c>
    </row>
    <row r="131" spans="1:22" x14ac:dyDescent="0.25">
      <c r="A131" s="26">
        <f t="shared" si="4"/>
        <v>13010</v>
      </c>
      <c r="B131" s="26">
        <f t="shared" si="3"/>
        <v>10</v>
      </c>
      <c r="C131" s="26">
        <v>13</v>
      </c>
      <c r="D131" s="26">
        <v>1</v>
      </c>
      <c r="E131" s="26">
        <v>390</v>
      </c>
      <c r="F131" s="26">
        <v>1</v>
      </c>
      <c r="G131" s="26">
        <v>0</v>
      </c>
      <c r="H131" s="26">
        <v>13</v>
      </c>
      <c r="I131" s="26">
        <v>1</v>
      </c>
      <c r="J131" s="26">
        <v>390</v>
      </c>
      <c r="K131" s="26">
        <v>2</v>
      </c>
      <c r="L131" s="26">
        <v>0</v>
      </c>
      <c r="M131" s="26">
        <v>13</v>
      </c>
      <c r="N131" s="26">
        <v>4</v>
      </c>
      <c r="O131" s="26">
        <v>1610</v>
      </c>
      <c r="P131" s="26">
        <v>3</v>
      </c>
      <c r="Q131" s="26">
        <v>25.441166663000001</v>
      </c>
      <c r="R131" s="26">
        <v>13</v>
      </c>
      <c r="S131" s="26">
        <v>3</v>
      </c>
      <c r="T131" s="26">
        <v>1220</v>
      </c>
      <c r="U131" s="26">
        <v>4</v>
      </c>
      <c r="V131" s="26">
        <v>19.591058820000001</v>
      </c>
    </row>
    <row r="132" spans="1:22" x14ac:dyDescent="0.25">
      <c r="A132" s="26">
        <f t="shared" si="4"/>
        <v>14001</v>
      </c>
      <c r="B132" s="26">
        <f t="shared" si="3"/>
        <v>1</v>
      </c>
      <c r="C132" s="26">
        <v>14</v>
      </c>
      <c r="D132" s="26">
        <v>1</v>
      </c>
      <c r="E132" s="26">
        <v>870</v>
      </c>
      <c r="F132" s="26">
        <v>2</v>
      </c>
      <c r="G132" s="26">
        <v>37.281492540000002</v>
      </c>
      <c r="H132" s="26">
        <v>14</v>
      </c>
      <c r="I132" s="26">
        <v>2</v>
      </c>
      <c r="J132" s="26">
        <v>1570</v>
      </c>
      <c r="K132" s="26">
        <v>1</v>
      </c>
      <c r="L132" s="26">
        <v>43.06655172</v>
      </c>
      <c r="M132" s="26">
        <v>14</v>
      </c>
      <c r="N132" s="26">
        <v>3</v>
      </c>
      <c r="O132" s="26">
        <v>1050</v>
      </c>
      <c r="P132" s="26">
        <v>4</v>
      </c>
      <c r="Q132" s="26">
        <v>32.975049499999997</v>
      </c>
      <c r="R132" s="26">
        <v>14</v>
      </c>
      <c r="S132" s="26">
        <v>4</v>
      </c>
      <c r="T132" s="26">
        <v>1290</v>
      </c>
      <c r="U132" s="26">
        <v>3</v>
      </c>
      <c r="V132" s="26">
        <v>18.356976371999998</v>
      </c>
    </row>
    <row r="133" spans="1:22" x14ac:dyDescent="0.25">
      <c r="A133" s="26">
        <f t="shared" si="4"/>
        <v>14002</v>
      </c>
      <c r="B133" s="26">
        <f t="shared" si="3"/>
        <v>2</v>
      </c>
      <c r="C133" s="26">
        <v>14</v>
      </c>
      <c r="D133" s="26">
        <v>2</v>
      </c>
      <c r="E133" s="26">
        <v>1680</v>
      </c>
      <c r="F133" s="26">
        <v>1</v>
      </c>
      <c r="G133" s="26">
        <v>28.711034479999999</v>
      </c>
      <c r="H133" s="26">
        <v>14</v>
      </c>
      <c r="I133" s="26">
        <v>2</v>
      </c>
      <c r="J133" s="26">
        <v>1430</v>
      </c>
      <c r="K133" s="26">
        <v>1</v>
      </c>
      <c r="L133" s="26">
        <v>25.839931031999999</v>
      </c>
      <c r="M133" s="26">
        <v>14</v>
      </c>
      <c r="N133" s="26">
        <v>4</v>
      </c>
      <c r="O133" s="26">
        <v>810</v>
      </c>
      <c r="P133" s="26">
        <v>3</v>
      </c>
      <c r="Q133" s="26">
        <v>26.22425196</v>
      </c>
      <c r="R133" s="26">
        <v>14</v>
      </c>
      <c r="S133" s="26">
        <v>3</v>
      </c>
      <c r="T133" s="26">
        <v>1050</v>
      </c>
      <c r="U133" s="26">
        <v>4</v>
      </c>
      <c r="V133" s="26">
        <v>16.487524749999999</v>
      </c>
    </row>
    <row r="134" spans="1:22" x14ac:dyDescent="0.25">
      <c r="A134" s="26">
        <f t="shared" si="4"/>
        <v>14003</v>
      </c>
      <c r="B134" s="26">
        <f t="shared" si="3"/>
        <v>3</v>
      </c>
      <c r="C134" s="26">
        <v>14</v>
      </c>
      <c r="D134" s="26">
        <v>1</v>
      </c>
      <c r="E134" s="26">
        <v>1570</v>
      </c>
      <c r="F134" s="26">
        <v>2</v>
      </c>
      <c r="G134" s="26">
        <v>22.368895524000003</v>
      </c>
      <c r="H134" s="26">
        <v>14</v>
      </c>
      <c r="I134" s="26">
        <v>2</v>
      </c>
      <c r="J134" s="26">
        <v>1680</v>
      </c>
      <c r="K134" s="26">
        <v>1</v>
      </c>
      <c r="L134" s="26">
        <v>22.968827584</v>
      </c>
      <c r="M134" s="26">
        <v>14</v>
      </c>
      <c r="N134" s="26">
        <v>4</v>
      </c>
      <c r="O134" s="26">
        <v>1290</v>
      </c>
      <c r="P134" s="26">
        <v>3</v>
      </c>
      <c r="Q134" s="26">
        <v>22.290614166000001</v>
      </c>
      <c r="R134" s="26">
        <v>14</v>
      </c>
      <c r="S134" s="26">
        <v>3</v>
      </c>
      <c r="T134" s="26">
        <v>1570</v>
      </c>
      <c r="U134" s="26">
        <v>4</v>
      </c>
      <c r="V134" s="26">
        <v>16.487524749999999</v>
      </c>
    </row>
    <row r="135" spans="1:22" x14ac:dyDescent="0.25">
      <c r="A135" s="26">
        <f t="shared" si="4"/>
        <v>14004</v>
      </c>
      <c r="B135" s="26">
        <f t="shared" si="3"/>
        <v>4</v>
      </c>
      <c r="C135" s="26">
        <v>14</v>
      </c>
      <c r="D135" s="26">
        <v>2</v>
      </c>
      <c r="E135" s="26">
        <v>1310</v>
      </c>
      <c r="F135" s="26">
        <v>1</v>
      </c>
      <c r="G135" s="26">
        <v>17.226620688000001</v>
      </c>
      <c r="H135" s="26">
        <v>14</v>
      </c>
      <c r="I135" s="26">
        <v>2</v>
      </c>
      <c r="J135" s="26">
        <v>1310</v>
      </c>
      <c r="K135" s="26">
        <v>1</v>
      </c>
      <c r="L135" s="26">
        <v>11.484413792</v>
      </c>
      <c r="M135" s="26">
        <v>14</v>
      </c>
      <c r="N135" s="26">
        <v>3</v>
      </c>
      <c r="O135" s="26">
        <v>1680</v>
      </c>
      <c r="P135" s="26">
        <v>4</v>
      </c>
      <c r="Q135" s="26">
        <v>21.433782175000001</v>
      </c>
      <c r="R135" s="26">
        <v>14</v>
      </c>
      <c r="S135" s="26">
        <v>4</v>
      </c>
      <c r="T135" s="26">
        <v>1300</v>
      </c>
      <c r="U135" s="26">
        <v>2</v>
      </c>
      <c r="V135" s="26">
        <v>15.734551176</v>
      </c>
    </row>
    <row r="136" spans="1:22" x14ac:dyDescent="0.25">
      <c r="A136" s="26">
        <f t="shared" si="4"/>
        <v>14005</v>
      </c>
      <c r="B136" s="26">
        <f t="shared" si="3"/>
        <v>5</v>
      </c>
      <c r="C136" s="26">
        <v>14</v>
      </c>
      <c r="D136" s="26">
        <v>2</v>
      </c>
      <c r="E136" s="26">
        <v>1580</v>
      </c>
      <c r="F136" s="26">
        <v>1</v>
      </c>
      <c r="G136" s="26">
        <v>11.484413792</v>
      </c>
      <c r="H136" s="26">
        <v>14</v>
      </c>
      <c r="I136" s="26">
        <v>2</v>
      </c>
      <c r="J136" s="26">
        <v>1580</v>
      </c>
      <c r="K136" s="26">
        <v>1</v>
      </c>
      <c r="L136" s="26">
        <v>11.484413792</v>
      </c>
      <c r="M136" s="26">
        <v>14</v>
      </c>
      <c r="N136" s="26">
        <v>3</v>
      </c>
      <c r="O136" s="26">
        <v>1570</v>
      </c>
      <c r="P136" s="26">
        <v>4</v>
      </c>
      <c r="Q136" s="26">
        <v>19.785029699999999</v>
      </c>
      <c r="R136" s="26">
        <v>14</v>
      </c>
      <c r="S136" s="26">
        <v>4</v>
      </c>
      <c r="T136" s="26">
        <v>1430</v>
      </c>
      <c r="U136" s="26">
        <v>3</v>
      </c>
      <c r="V136" s="26">
        <v>14.423338577999999</v>
      </c>
    </row>
    <row r="137" spans="1:22" x14ac:dyDescent="0.25">
      <c r="A137" s="26">
        <f t="shared" si="4"/>
        <v>14006</v>
      </c>
      <c r="B137" s="26">
        <f t="shared" si="3"/>
        <v>6</v>
      </c>
      <c r="C137" s="26">
        <v>14</v>
      </c>
      <c r="D137" s="26">
        <v>1</v>
      </c>
      <c r="E137" s="26">
        <v>1430</v>
      </c>
      <c r="F137" s="26">
        <v>2</v>
      </c>
      <c r="G137" s="26">
        <v>9.9417313440000008</v>
      </c>
      <c r="H137" s="26">
        <v>14</v>
      </c>
      <c r="I137" s="26">
        <v>2</v>
      </c>
      <c r="J137" s="26">
        <v>780</v>
      </c>
      <c r="K137" s="26">
        <v>1</v>
      </c>
      <c r="L137" s="26">
        <v>8.6133103440000003</v>
      </c>
      <c r="M137" s="26">
        <v>14</v>
      </c>
      <c r="N137" s="26">
        <v>4</v>
      </c>
      <c r="O137" s="26">
        <v>780</v>
      </c>
      <c r="P137" s="26">
        <v>3</v>
      </c>
      <c r="Q137" s="26">
        <v>18.356976371999998</v>
      </c>
      <c r="R137" s="26">
        <v>14</v>
      </c>
      <c r="S137" s="26">
        <v>3</v>
      </c>
      <c r="T137" s="26">
        <v>1680</v>
      </c>
      <c r="U137" s="26">
        <v>4</v>
      </c>
      <c r="V137" s="26">
        <v>13.1900198</v>
      </c>
    </row>
    <row r="138" spans="1:22" x14ac:dyDescent="0.25">
      <c r="A138" s="26">
        <f t="shared" si="4"/>
        <v>14007</v>
      </c>
      <c r="B138" s="26">
        <f t="shared" si="3"/>
        <v>7</v>
      </c>
      <c r="C138" s="26">
        <v>14</v>
      </c>
      <c r="D138" s="26">
        <v>1</v>
      </c>
      <c r="E138" s="26">
        <v>10</v>
      </c>
      <c r="F138" s="26">
        <v>1</v>
      </c>
      <c r="G138" s="26">
        <v>0</v>
      </c>
      <c r="H138" s="26">
        <v>14</v>
      </c>
      <c r="I138" s="26">
        <v>1</v>
      </c>
      <c r="J138" s="26">
        <v>870</v>
      </c>
      <c r="K138" s="26">
        <v>1</v>
      </c>
      <c r="L138" s="26">
        <v>4.9708656720000004</v>
      </c>
      <c r="M138" s="26">
        <v>14</v>
      </c>
      <c r="N138" s="26">
        <v>3</v>
      </c>
      <c r="O138" s="26">
        <v>900</v>
      </c>
      <c r="P138" s="26">
        <v>4</v>
      </c>
      <c r="Q138" s="26">
        <v>18.136277225000001</v>
      </c>
      <c r="R138" s="26">
        <v>14</v>
      </c>
      <c r="S138" s="26">
        <v>4</v>
      </c>
      <c r="T138" s="26">
        <v>1310</v>
      </c>
      <c r="U138" s="26">
        <v>4</v>
      </c>
      <c r="V138" s="26">
        <v>11.800913382000001</v>
      </c>
    </row>
    <row r="139" spans="1:22" x14ac:dyDescent="0.25">
      <c r="A139" s="26">
        <f t="shared" si="4"/>
        <v>14008</v>
      </c>
      <c r="B139" s="26">
        <f t="shared" si="3"/>
        <v>8</v>
      </c>
      <c r="C139" s="26">
        <v>14</v>
      </c>
      <c r="D139" s="26">
        <v>1</v>
      </c>
      <c r="E139" s="26">
        <v>20</v>
      </c>
      <c r="F139" s="26">
        <v>1</v>
      </c>
      <c r="G139" s="26">
        <v>0</v>
      </c>
      <c r="H139" s="26">
        <v>14</v>
      </c>
      <c r="I139" s="26">
        <v>1</v>
      </c>
      <c r="J139" s="26">
        <v>10</v>
      </c>
      <c r="K139" s="26">
        <v>1</v>
      </c>
      <c r="L139" s="26">
        <v>0</v>
      </c>
      <c r="M139" s="26">
        <v>14</v>
      </c>
      <c r="N139" s="26">
        <v>3</v>
      </c>
      <c r="O139" s="26">
        <v>1100</v>
      </c>
      <c r="P139" s="26">
        <v>4</v>
      </c>
      <c r="Q139" s="26">
        <v>18.136277225000001</v>
      </c>
      <c r="R139" s="26">
        <v>14</v>
      </c>
      <c r="S139" s="26">
        <v>4</v>
      </c>
      <c r="T139" s="26">
        <v>950</v>
      </c>
      <c r="U139" s="26">
        <v>3</v>
      </c>
      <c r="V139" s="26">
        <v>7.867275588</v>
      </c>
    </row>
    <row r="140" spans="1:22" x14ac:dyDescent="0.25">
      <c r="A140" s="26">
        <f t="shared" si="4"/>
        <v>14009</v>
      </c>
      <c r="B140" s="26">
        <f t="shared" si="3"/>
        <v>9</v>
      </c>
      <c r="C140" s="26">
        <v>14</v>
      </c>
      <c r="D140" s="26">
        <v>1</v>
      </c>
      <c r="E140" s="26">
        <v>700</v>
      </c>
      <c r="F140" s="26">
        <v>1</v>
      </c>
      <c r="G140" s="26">
        <v>0</v>
      </c>
      <c r="H140" s="26">
        <v>14</v>
      </c>
      <c r="I140" s="26">
        <v>1</v>
      </c>
      <c r="J140" s="26">
        <v>20</v>
      </c>
      <c r="K140" s="26">
        <v>1</v>
      </c>
      <c r="L140" s="26">
        <v>0</v>
      </c>
      <c r="M140" s="26">
        <v>14</v>
      </c>
      <c r="N140" s="26">
        <v>3</v>
      </c>
      <c r="O140" s="26">
        <v>700</v>
      </c>
      <c r="P140" s="26">
        <v>4</v>
      </c>
      <c r="Q140" s="26">
        <v>16.487524749999999</v>
      </c>
      <c r="R140" s="26">
        <v>14</v>
      </c>
      <c r="S140" s="26">
        <v>3</v>
      </c>
      <c r="T140" s="26">
        <v>780</v>
      </c>
      <c r="U140" s="26">
        <v>4</v>
      </c>
      <c r="V140" s="26">
        <v>6.5950099</v>
      </c>
    </row>
    <row r="141" spans="1:22" x14ac:dyDescent="0.25">
      <c r="A141" s="26">
        <f t="shared" si="4"/>
        <v>14010</v>
      </c>
      <c r="B141" s="26">
        <f t="shared" ref="B141:B161" si="5">B131</f>
        <v>10</v>
      </c>
      <c r="C141" s="26">
        <v>14</v>
      </c>
      <c r="D141" s="26">
        <v>1</v>
      </c>
      <c r="E141" s="26">
        <v>710</v>
      </c>
      <c r="F141" s="26">
        <v>2</v>
      </c>
      <c r="G141" s="26">
        <v>0</v>
      </c>
      <c r="H141" s="26">
        <v>14</v>
      </c>
      <c r="I141" s="26">
        <v>1</v>
      </c>
      <c r="J141" s="26">
        <v>700</v>
      </c>
      <c r="K141" s="26">
        <v>1</v>
      </c>
      <c r="L141" s="26">
        <v>0</v>
      </c>
      <c r="M141" s="26">
        <v>14</v>
      </c>
      <c r="N141" s="26">
        <v>4</v>
      </c>
      <c r="O141" s="26">
        <v>890</v>
      </c>
      <c r="P141" s="26">
        <v>3</v>
      </c>
      <c r="Q141" s="26">
        <v>15.734551176</v>
      </c>
      <c r="R141" s="26">
        <v>14</v>
      </c>
      <c r="S141" s="26">
        <v>3</v>
      </c>
      <c r="T141" s="26">
        <v>870</v>
      </c>
      <c r="U141" s="26">
        <v>4</v>
      </c>
      <c r="V141" s="26">
        <v>6.5950099</v>
      </c>
    </row>
    <row r="142" spans="1:22" x14ac:dyDescent="0.25">
      <c r="A142" s="26">
        <f t="shared" si="4"/>
        <v>15001</v>
      </c>
      <c r="B142" s="26">
        <f t="shared" si="5"/>
        <v>1</v>
      </c>
      <c r="C142" s="26">
        <v>15</v>
      </c>
      <c r="D142" s="26">
        <v>2</v>
      </c>
      <c r="E142" s="26">
        <v>1750</v>
      </c>
      <c r="F142" s="26">
        <v>1</v>
      </c>
      <c r="G142" s="26">
        <v>20.307804879999999</v>
      </c>
      <c r="H142" s="26">
        <v>15</v>
      </c>
      <c r="I142" s="26">
        <v>2</v>
      </c>
      <c r="J142" s="26">
        <v>1540</v>
      </c>
      <c r="K142" s="26">
        <v>1</v>
      </c>
      <c r="L142" s="26">
        <v>20.307804879999999</v>
      </c>
      <c r="M142" s="26">
        <v>15</v>
      </c>
      <c r="N142" s="26">
        <v>4</v>
      </c>
      <c r="O142" s="26">
        <v>1140</v>
      </c>
      <c r="P142" s="26">
        <v>3</v>
      </c>
      <c r="Q142" s="26">
        <v>24.003459456000002</v>
      </c>
      <c r="R142" s="26">
        <v>15</v>
      </c>
      <c r="S142" s="26">
        <v>4</v>
      </c>
      <c r="T142" s="26">
        <v>1230</v>
      </c>
      <c r="U142" s="26">
        <v>3</v>
      </c>
      <c r="V142" s="26">
        <v>22.503243240000003</v>
      </c>
    </row>
    <row r="143" spans="1:22" x14ac:dyDescent="0.25">
      <c r="A143" s="26">
        <f t="shared" si="4"/>
        <v>15002</v>
      </c>
      <c r="B143" s="26">
        <f t="shared" si="5"/>
        <v>2</v>
      </c>
      <c r="C143" s="26">
        <v>15</v>
      </c>
      <c r="D143" s="26">
        <v>2</v>
      </c>
      <c r="E143" s="26">
        <v>90</v>
      </c>
      <c r="F143" s="26">
        <v>1</v>
      </c>
      <c r="G143" s="26">
        <v>16.246243904</v>
      </c>
      <c r="H143" s="26">
        <v>15</v>
      </c>
      <c r="I143" s="26">
        <v>1</v>
      </c>
      <c r="J143" s="26">
        <v>1650</v>
      </c>
      <c r="K143" s="26">
        <v>2</v>
      </c>
      <c r="L143" s="26">
        <v>19.486851054000002</v>
      </c>
      <c r="M143" s="26">
        <v>15</v>
      </c>
      <c r="N143" s="26">
        <v>3</v>
      </c>
      <c r="O143" s="26">
        <v>1370</v>
      </c>
      <c r="P143" s="26">
        <v>4</v>
      </c>
      <c r="Q143" s="26">
        <v>23.789142858000002</v>
      </c>
      <c r="R143" s="26">
        <v>15</v>
      </c>
      <c r="S143" s="26">
        <v>4</v>
      </c>
      <c r="T143" s="26">
        <v>1250</v>
      </c>
      <c r="U143" s="26">
        <v>3</v>
      </c>
      <c r="V143" s="26">
        <v>22.503243240000003</v>
      </c>
    </row>
    <row r="144" spans="1:22" x14ac:dyDescent="0.25">
      <c r="A144" s="26">
        <f t="shared" si="4"/>
        <v>15003</v>
      </c>
      <c r="B144" s="26">
        <f t="shared" si="5"/>
        <v>3</v>
      </c>
      <c r="C144" s="26">
        <v>15</v>
      </c>
      <c r="D144" s="26">
        <v>2</v>
      </c>
      <c r="E144" s="26">
        <v>1510</v>
      </c>
      <c r="F144" s="26">
        <v>1</v>
      </c>
      <c r="G144" s="26">
        <v>16.246243904</v>
      </c>
      <c r="H144" s="26">
        <v>15</v>
      </c>
      <c r="I144" s="26">
        <v>1</v>
      </c>
      <c r="J144" s="26">
        <v>1630</v>
      </c>
      <c r="K144" s="26">
        <v>2</v>
      </c>
      <c r="L144" s="26">
        <v>16.829553183000002</v>
      </c>
      <c r="M144" s="26">
        <v>15</v>
      </c>
      <c r="N144" s="26">
        <v>4</v>
      </c>
      <c r="O144" s="26">
        <v>1250</v>
      </c>
      <c r="P144" s="26">
        <v>3</v>
      </c>
      <c r="Q144" s="26">
        <v>18.002594592000001</v>
      </c>
      <c r="R144" s="26">
        <v>15</v>
      </c>
      <c r="S144" s="26">
        <v>3</v>
      </c>
      <c r="T144" s="26">
        <v>1260</v>
      </c>
      <c r="U144" s="26">
        <v>4</v>
      </c>
      <c r="V144" s="26">
        <v>21.959208792000002</v>
      </c>
    </row>
    <row r="145" spans="1:22" x14ac:dyDescent="0.25">
      <c r="A145" s="26">
        <f t="shared" si="4"/>
        <v>15004</v>
      </c>
      <c r="B145" s="26">
        <f t="shared" si="5"/>
        <v>4</v>
      </c>
      <c r="C145" s="26">
        <v>15</v>
      </c>
      <c r="D145" s="26">
        <v>1</v>
      </c>
      <c r="E145" s="26">
        <v>1650</v>
      </c>
      <c r="F145" s="26">
        <v>2</v>
      </c>
      <c r="G145" s="26">
        <v>15.943787226000001</v>
      </c>
      <c r="H145" s="26">
        <v>15</v>
      </c>
      <c r="I145" s="26">
        <v>1</v>
      </c>
      <c r="J145" s="26">
        <v>1640</v>
      </c>
      <c r="K145" s="26">
        <v>2</v>
      </c>
      <c r="L145" s="26">
        <v>14.172255312000001</v>
      </c>
      <c r="M145" s="26">
        <v>15</v>
      </c>
      <c r="N145" s="26">
        <v>4</v>
      </c>
      <c r="O145" s="26">
        <v>1260</v>
      </c>
      <c r="P145" s="26">
        <v>3</v>
      </c>
      <c r="Q145" s="26">
        <v>18.002594592000001</v>
      </c>
      <c r="R145" s="26">
        <v>15</v>
      </c>
      <c r="S145" s="26">
        <v>3</v>
      </c>
      <c r="T145" s="26">
        <v>120</v>
      </c>
      <c r="U145" s="26">
        <v>4</v>
      </c>
      <c r="V145" s="26">
        <v>18.299340660000002</v>
      </c>
    </row>
    <row r="146" spans="1:22" x14ac:dyDescent="0.25">
      <c r="A146" s="26">
        <f t="shared" si="4"/>
        <v>15005</v>
      </c>
      <c r="B146" s="26">
        <f t="shared" si="5"/>
        <v>5</v>
      </c>
      <c r="C146" s="26">
        <v>15</v>
      </c>
      <c r="D146" s="26">
        <v>2</v>
      </c>
      <c r="E146" s="26">
        <v>1760</v>
      </c>
      <c r="F146" s="26">
        <v>1</v>
      </c>
      <c r="G146" s="26">
        <v>15.230853659999999</v>
      </c>
      <c r="H146" s="26">
        <v>15</v>
      </c>
      <c r="I146" s="26">
        <v>1</v>
      </c>
      <c r="J146" s="26">
        <v>1380</v>
      </c>
      <c r="K146" s="26">
        <v>2</v>
      </c>
      <c r="L146" s="26">
        <v>11.514957441</v>
      </c>
      <c r="M146" s="26">
        <v>15</v>
      </c>
      <c r="N146" s="26">
        <v>4</v>
      </c>
      <c r="O146" s="26">
        <v>1650</v>
      </c>
      <c r="P146" s="26">
        <v>3</v>
      </c>
      <c r="Q146" s="26">
        <v>18.002594592000001</v>
      </c>
      <c r="R146" s="26">
        <v>15</v>
      </c>
      <c r="S146" s="26">
        <v>3</v>
      </c>
      <c r="T146" s="26">
        <v>1270</v>
      </c>
      <c r="U146" s="26">
        <v>4</v>
      </c>
      <c r="V146" s="26">
        <v>18.299340660000002</v>
      </c>
    </row>
    <row r="147" spans="1:22" x14ac:dyDescent="0.25">
      <c r="A147" s="26">
        <f t="shared" si="4"/>
        <v>15006</v>
      </c>
      <c r="B147" s="26">
        <f t="shared" si="5"/>
        <v>6</v>
      </c>
      <c r="C147" s="26">
        <v>15</v>
      </c>
      <c r="D147" s="26">
        <v>2</v>
      </c>
      <c r="E147" s="26">
        <v>940</v>
      </c>
      <c r="F147" s="26">
        <v>1</v>
      </c>
      <c r="G147" s="26">
        <v>14.215463416</v>
      </c>
      <c r="H147" s="26">
        <v>15</v>
      </c>
      <c r="I147" s="26">
        <v>2</v>
      </c>
      <c r="J147" s="26">
        <v>1760</v>
      </c>
      <c r="K147" s="26">
        <v>1</v>
      </c>
      <c r="L147" s="26">
        <v>11.169292684</v>
      </c>
      <c r="M147" s="26">
        <v>15</v>
      </c>
      <c r="N147" s="26">
        <v>3</v>
      </c>
      <c r="O147" s="26">
        <v>1270</v>
      </c>
      <c r="P147" s="26">
        <v>4</v>
      </c>
      <c r="Q147" s="26">
        <v>17.384373627000002</v>
      </c>
      <c r="R147" s="26">
        <v>15</v>
      </c>
      <c r="S147" s="26">
        <v>4</v>
      </c>
      <c r="T147" s="26">
        <v>1370</v>
      </c>
      <c r="U147" s="26">
        <v>3</v>
      </c>
      <c r="V147" s="26">
        <v>18.002594592000001</v>
      </c>
    </row>
    <row r="148" spans="1:22" x14ac:dyDescent="0.25">
      <c r="A148" s="26">
        <f t="shared" si="4"/>
        <v>15007</v>
      </c>
      <c r="B148" s="26">
        <f t="shared" si="5"/>
        <v>7</v>
      </c>
      <c r="C148" s="26">
        <v>15</v>
      </c>
      <c r="D148" s="26">
        <v>2</v>
      </c>
      <c r="E148" s="26">
        <v>1420</v>
      </c>
      <c r="F148" s="26">
        <v>1</v>
      </c>
      <c r="G148" s="26">
        <v>13.200073172</v>
      </c>
      <c r="H148" s="26">
        <v>15</v>
      </c>
      <c r="I148" s="26">
        <v>2</v>
      </c>
      <c r="J148" s="26">
        <v>90</v>
      </c>
      <c r="K148" s="26">
        <v>1</v>
      </c>
      <c r="L148" s="26">
        <v>9.1385121960000006</v>
      </c>
      <c r="M148" s="26">
        <v>15</v>
      </c>
      <c r="N148" s="26">
        <v>4</v>
      </c>
      <c r="O148" s="26">
        <v>1610</v>
      </c>
      <c r="P148" s="26">
        <v>3</v>
      </c>
      <c r="Q148" s="26">
        <v>16.502378376000003</v>
      </c>
      <c r="R148" s="26">
        <v>15</v>
      </c>
      <c r="S148" s="26">
        <v>4</v>
      </c>
      <c r="T148" s="26">
        <v>1610</v>
      </c>
      <c r="U148" s="26">
        <v>3</v>
      </c>
      <c r="V148" s="26">
        <v>16.502378376000003</v>
      </c>
    </row>
    <row r="149" spans="1:22" x14ac:dyDescent="0.25">
      <c r="A149" s="26">
        <f t="shared" si="4"/>
        <v>15008</v>
      </c>
      <c r="B149" s="26">
        <f t="shared" si="5"/>
        <v>8</v>
      </c>
      <c r="C149" s="26">
        <v>15</v>
      </c>
      <c r="D149" s="26">
        <v>2</v>
      </c>
      <c r="E149" s="26">
        <v>1540</v>
      </c>
      <c r="F149" s="26">
        <v>1</v>
      </c>
      <c r="G149" s="26">
        <v>12.184682928000001</v>
      </c>
      <c r="H149" s="26">
        <v>15</v>
      </c>
      <c r="I149" s="26">
        <v>2</v>
      </c>
      <c r="J149" s="26">
        <v>1410</v>
      </c>
      <c r="K149" s="26">
        <v>1</v>
      </c>
      <c r="L149" s="26">
        <v>9.1385121960000006</v>
      </c>
      <c r="M149" s="26">
        <v>15</v>
      </c>
      <c r="N149" s="26">
        <v>3</v>
      </c>
      <c r="O149" s="26">
        <v>1740</v>
      </c>
      <c r="P149" s="26">
        <v>4</v>
      </c>
      <c r="Q149" s="26">
        <v>16.469406594000002</v>
      </c>
      <c r="R149" s="26">
        <v>15</v>
      </c>
      <c r="S149" s="26">
        <v>4</v>
      </c>
      <c r="T149" s="26">
        <v>1140</v>
      </c>
      <c r="U149" s="26">
        <v>3</v>
      </c>
      <c r="V149" s="26">
        <v>15.002162160000001</v>
      </c>
    </row>
    <row r="150" spans="1:22" x14ac:dyDescent="0.25">
      <c r="A150" s="26">
        <f t="shared" si="4"/>
        <v>15009</v>
      </c>
      <c r="B150" s="26">
        <f t="shared" si="5"/>
        <v>9</v>
      </c>
      <c r="C150" s="26">
        <v>15</v>
      </c>
      <c r="D150" s="26">
        <v>2</v>
      </c>
      <c r="E150" s="26">
        <v>1770</v>
      </c>
      <c r="F150" s="26">
        <v>1</v>
      </c>
      <c r="G150" s="26">
        <v>12.184682928000001</v>
      </c>
      <c r="H150" s="26">
        <v>15</v>
      </c>
      <c r="I150" s="26">
        <v>2</v>
      </c>
      <c r="J150" s="26">
        <v>1430</v>
      </c>
      <c r="K150" s="26">
        <v>1</v>
      </c>
      <c r="L150" s="26">
        <v>9.1385121960000006</v>
      </c>
      <c r="M150" s="26">
        <v>15</v>
      </c>
      <c r="N150" s="26">
        <v>4</v>
      </c>
      <c r="O150" s="26">
        <v>1220</v>
      </c>
      <c r="P150" s="26">
        <v>3</v>
      </c>
      <c r="Q150" s="26">
        <v>15.002162160000001</v>
      </c>
      <c r="R150" s="26">
        <v>15</v>
      </c>
      <c r="S150" s="26">
        <v>4</v>
      </c>
      <c r="T150" s="26">
        <v>1650</v>
      </c>
      <c r="U150" s="26">
        <v>3</v>
      </c>
      <c r="V150" s="26">
        <v>13.501945944000001</v>
      </c>
    </row>
    <row r="151" spans="1:22" x14ac:dyDescent="0.25">
      <c r="A151" s="26">
        <f t="shared" si="4"/>
        <v>15010</v>
      </c>
      <c r="B151" s="26">
        <f t="shared" si="5"/>
        <v>10</v>
      </c>
      <c r="C151" s="26">
        <v>15</v>
      </c>
      <c r="D151" s="26">
        <v>1</v>
      </c>
      <c r="E151" s="26">
        <v>1640</v>
      </c>
      <c r="F151" s="26">
        <v>2</v>
      </c>
      <c r="G151" s="26">
        <v>11.514957441</v>
      </c>
      <c r="H151" s="26">
        <v>15</v>
      </c>
      <c r="I151" s="26">
        <v>2</v>
      </c>
      <c r="J151" s="26">
        <v>1770</v>
      </c>
      <c r="K151" s="26">
        <v>1</v>
      </c>
      <c r="L151" s="26">
        <v>9.1385121960000006</v>
      </c>
      <c r="M151" s="26">
        <v>15</v>
      </c>
      <c r="N151" s="26">
        <v>4</v>
      </c>
      <c r="O151" s="26">
        <v>1420</v>
      </c>
      <c r="P151" s="26">
        <v>3</v>
      </c>
      <c r="Q151" s="26">
        <v>15.002162160000001</v>
      </c>
      <c r="R151" s="26">
        <v>15</v>
      </c>
      <c r="S151" s="26">
        <v>3</v>
      </c>
      <c r="T151" s="26">
        <v>1810</v>
      </c>
      <c r="U151" s="26">
        <v>4</v>
      </c>
      <c r="V151" s="26">
        <v>12.809538462000001</v>
      </c>
    </row>
    <row r="152" spans="1:22" x14ac:dyDescent="0.25">
      <c r="A152" s="26">
        <f t="shared" si="4"/>
        <v>16001</v>
      </c>
      <c r="B152" s="26">
        <f t="shared" si="5"/>
        <v>1</v>
      </c>
      <c r="C152" s="26">
        <v>16</v>
      </c>
      <c r="D152" s="26">
        <v>2</v>
      </c>
      <c r="E152" s="26">
        <v>1090</v>
      </c>
      <c r="F152" s="26">
        <v>1</v>
      </c>
      <c r="G152" s="26">
        <v>22.90806349</v>
      </c>
      <c r="H152" s="26">
        <v>16</v>
      </c>
      <c r="I152" s="26">
        <v>1</v>
      </c>
      <c r="J152" s="26">
        <v>740</v>
      </c>
      <c r="K152" s="26">
        <v>2</v>
      </c>
      <c r="L152" s="26">
        <v>21.993735848</v>
      </c>
      <c r="M152" s="26">
        <v>16</v>
      </c>
      <c r="N152" s="26">
        <v>3</v>
      </c>
      <c r="O152" s="26">
        <v>240</v>
      </c>
      <c r="P152" s="26">
        <v>4</v>
      </c>
      <c r="Q152" s="26">
        <v>28.546971443999997</v>
      </c>
      <c r="R152" s="26">
        <v>16</v>
      </c>
      <c r="S152" s="26">
        <v>4</v>
      </c>
      <c r="T152" s="26">
        <v>1170</v>
      </c>
      <c r="U152" s="26">
        <v>3</v>
      </c>
      <c r="V152" s="26">
        <v>22.378719352000001</v>
      </c>
    </row>
    <row r="153" spans="1:22" x14ac:dyDescent="0.25">
      <c r="A153" s="26">
        <f t="shared" si="4"/>
        <v>16002</v>
      </c>
      <c r="B153" s="26">
        <f t="shared" si="5"/>
        <v>2</v>
      </c>
      <c r="C153" s="26">
        <v>16</v>
      </c>
      <c r="D153" s="26">
        <v>2</v>
      </c>
      <c r="E153" s="26">
        <v>1420</v>
      </c>
      <c r="F153" s="26">
        <v>1</v>
      </c>
      <c r="G153" s="26">
        <v>22.90806349</v>
      </c>
      <c r="H153" s="26">
        <v>16</v>
      </c>
      <c r="I153" s="26">
        <v>2</v>
      </c>
      <c r="J153" s="26">
        <v>1540</v>
      </c>
      <c r="K153" s="26">
        <v>1</v>
      </c>
      <c r="L153" s="26">
        <v>17.621587299999998</v>
      </c>
      <c r="M153" s="26">
        <v>16</v>
      </c>
      <c r="N153" s="26">
        <v>3</v>
      </c>
      <c r="O153" s="26">
        <v>1090</v>
      </c>
      <c r="P153" s="26">
        <v>4</v>
      </c>
      <c r="Q153" s="26">
        <v>26.961028585999998</v>
      </c>
      <c r="R153" s="26">
        <v>16</v>
      </c>
      <c r="S153" s="26">
        <v>3</v>
      </c>
      <c r="T153" s="26">
        <v>240</v>
      </c>
      <c r="U153" s="26">
        <v>4</v>
      </c>
      <c r="V153" s="26">
        <v>17.445371437999999</v>
      </c>
    </row>
    <row r="154" spans="1:22" x14ac:dyDescent="0.25">
      <c r="A154" s="26">
        <f t="shared" si="4"/>
        <v>16003</v>
      </c>
      <c r="B154" s="26">
        <f t="shared" si="5"/>
        <v>3</v>
      </c>
      <c r="C154" s="26">
        <v>16</v>
      </c>
      <c r="D154" s="26">
        <v>2</v>
      </c>
      <c r="E154" s="26">
        <v>1750</v>
      </c>
      <c r="F154" s="26">
        <v>1</v>
      </c>
      <c r="G154" s="26">
        <v>17.621587299999998</v>
      </c>
      <c r="H154" s="26">
        <v>16</v>
      </c>
      <c r="I154" s="26">
        <v>1</v>
      </c>
      <c r="J154" s="26">
        <v>1170</v>
      </c>
      <c r="K154" s="26">
        <v>2</v>
      </c>
      <c r="L154" s="26">
        <v>14.138830188</v>
      </c>
      <c r="M154" s="26">
        <v>16</v>
      </c>
      <c r="N154" s="26">
        <v>4</v>
      </c>
      <c r="O154" s="26">
        <v>1140</v>
      </c>
      <c r="P154" s="26">
        <v>3</v>
      </c>
      <c r="Q154" s="26">
        <v>21.062324096000001</v>
      </c>
      <c r="R154" s="26">
        <v>16</v>
      </c>
      <c r="S154" s="26">
        <v>3</v>
      </c>
      <c r="T154" s="26">
        <v>1540</v>
      </c>
      <c r="U154" s="26">
        <v>4</v>
      </c>
      <c r="V154" s="26">
        <v>15.859428579999999</v>
      </c>
    </row>
    <row r="155" spans="1:22" x14ac:dyDescent="0.25">
      <c r="A155" s="26">
        <f t="shared" si="4"/>
        <v>16004</v>
      </c>
      <c r="B155" s="26">
        <f t="shared" si="5"/>
        <v>4</v>
      </c>
      <c r="C155" s="26">
        <v>16</v>
      </c>
      <c r="D155" s="26">
        <v>2</v>
      </c>
      <c r="E155" s="26">
        <v>1170</v>
      </c>
      <c r="F155" s="26">
        <v>1</v>
      </c>
      <c r="G155" s="26">
        <v>14.097269839999999</v>
      </c>
      <c r="H155" s="26">
        <v>16</v>
      </c>
      <c r="I155" s="26">
        <v>2</v>
      </c>
      <c r="J155" s="26">
        <v>1720</v>
      </c>
      <c r="K155" s="26">
        <v>1</v>
      </c>
      <c r="L155" s="26">
        <v>13.216190474999999</v>
      </c>
      <c r="M155" s="26">
        <v>16</v>
      </c>
      <c r="N155" s="26">
        <v>4</v>
      </c>
      <c r="O155" s="26">
        <v>1430</v>
      </c>
      <c r="P155" s="26">
        <v>3</v>
      </c>
      <c r="Q155" s="26">
        <v>14.480347816</v>
      </c>
      <c r="R155" s="26">
        <v>16</v>
      </c>
      <c r="S155" s="26">
        <v>4</v>
      </c>
      <c r="T155" s="26">
        <v>1430</v>
      </c>
      <c r="U155" s="26">
        <v>3</v>
      </c>
      <c r="V155" s="26">
        <v>14.480347816</v>
      </c>
    </row>
    <row r="156" spans="1:22" x14ac:dyDescent="0.25">
      <c r="A156" s="26">
        <f t="shared" si="4"/>
        <v>16005</v>
      </c>
      <c r="B156" s="26">
        <f t="shared" si="5"/>
        <v>5</v>
      </c>
      <c r="C156" s="26">
        <v>16</v>
      </c>
      <c r="D156" s="26">
        <v>2</v>
      </c>
      <c r="E156" s="26">
        <v>1760</v>
      </c>
      <c r="F156" s="26">
        <v>1</v>
      </c>
      <c r="G156" s="26">
        <v>13.216190474999999</v>
      </c>
      <c r="H156" s="26">
        <v>16</v>
      </c>
      <c r="I156" s="26">
        <v>2</v>
      </c>
      <c r="J156" s="26">
        <v>1420</v>
      </c>
      <c r="K156" s="26">
        <v>1</v>
      </c>
      <c r="L156" s="26">
        <v>12.33511111</v>
      </c>
      <c r="M156" s="26">
        <v>16</v>
      </c>
      <c r="N156" s="26">
        <v>4</v>
      </c>
      <c r="O156" s="26">
        <v>1720</v>
      </c>
      <c r="P156" s="26">
        <v>3</v>
      </c>
      <c r="Q156" s="26">
        <v>14.480347816</v>
      </c>
      <c r="R156" s="26">
        <v>16</v>
      </c>
      <c r="S156" s="26">
        <v>4</v>
      </c>
      <c r="T156" s="26">
        <v>1140</v>
      </c>
      <c r="U156" s="26">
        <v>3</v>
      </c>
      <c r="V156" s="26">
        <v>13.16395256</v>
      </c>
    </row>
    <row r="157" spans="1:22" x14ac:dyDescent="0.25">
      <c r="A157" s="26">
        <f t="shared" si="4"/>
        <v>16006</v>
      </c>
      <c r="B157" s="26">
        <f t="shared" si="5"/>
        <v>6</v>
      </c>
      <c r="C157" s="26">
        <v>16</v>
      </c>
      <c r="D157" s="26">
        <v>2</v>
      </c>
      <c r="E157" s="26">
        <v>940</v>
      </c>
      <c r="F157" s="26">
        <v>1</v>
      </c>
      <c r="G157" s="26">
        <v>12.33511111</v>
      </c>
      <c r="H157" s="26">
        <v>16</v>
      </c>
      <c r="I157" s="26">
        <v>1</v>
      </c>
      <c r="J157" s="26">
        <v>1380</v>
      </c>
      <c r="K157" s="26">
        <v>2</v>
      </c>
      <c r="L157" s="26">
        <v>10.211377358</v>
      </c>
      <c r="M157" s="26">
        <v>16</v>
      </c>
      <c r="N157" s="26">
        <v>3</v>
      </c>
      <c r="O157" s="26">
        <v>230</v>
      </c>
      <c r="P157" s="26">
        <v>4</v>
      </c>
      <c r="Q157" s="26">
        <v>14.273485721999998</v>
      </c>
      <c r="R157" s="26">
        <v>16</v>
      </c>
      <c r="S157" s="26">
        <v>4</v>
      </c>
      <c r="T157" s="26">
        <v>1030</v>
      </c>
      <c r="U157" s="26">
        <v>3</v>
      </c>
      <c r="V157" s="26">
        <v>10.531162048000001</v>
      </c>
    </row>
    <row r="158" spans="1:22" x14ac:dyDescent="0.25">
      <c r="A158" s="26">
        <f t="shared" si="4"/>
        <v>16007</v>
      </c>
      <c r="B158" s="26">
        <f t="shared" si="5"/>
        <v>7</v>
      </c>
      <c r="C158" s="26">
        <v>16</v>
      </c>
      <c r="D158" s="26">
        <v>2</v>
      </c>
      <c r="E158" s="26">
        <v>1540</v>
      </c>
      <c r="F158" s="26">
        <v>1</v>
      </c>
      <c r="G158" s="26">
        <v>10.57295238</v>
      </c>
      <c r="H158" s="26">
        <v>16</v>
      </c>
      <c r="I158" s="26">
        <v>2</v>
      </c>
      <c r="J158" s="26">
        <v>1760</v>
      </c>
      <c r="K158" s="26">
        <v>1</v>
      </c>
      <c r="L158" s="26">
        <v>9.6918730149999988</v>
      </c>
      <c r="M158" s="26">
        <v>16</v>
      </c>
      <c r="N158" s="26">
        <v>4</v>
      </c>
      <c r="O158" s="26">
        <v>1420</v>
      </c>
      <c r="P158" s="26">
        <v>3</v>
      </c>
      <c r="Q158" s="26">
        <v>13.16395256</v>
      </c>
      <c r="R158" s="26">
        <v>16</v>
      </c>
      <c r="S158" s="26">
        <v>4</v>
      </c>
      <c r="T158" s="26">
        <v>1380</v>
      </c>
      <c r="U158" s="26">
        <v>3</v>
      </c>
      <c r="V158" s="26">
        <v>10.531162048000001</v>
      </c>
    </row>
    <row r="159" spans="1:22" x14ac:dyDescent="0.25">
      <c r="A159" s="26">
        <f t="shared" si="4"/>
        <v>16008</v>
      </c>
      <c r="B159" s="26">
        <f t="shared" si="5"/>
        <v>8</v>
      </c>
      <c r="C159" s="26">
        <v>16</v>
      </c>
      <c r="D159" s="26">
        <v>1</v>
      </c>
      <c r="E159" s="26">
        <v>720</v>
      </c>
      <c r="F159" s="26">
        <v>2</v>
      </c>
      <c r="G159" s="26">
        <v>9.425886792</v>
      </c>
      <c r="H159" s="26">
        <v>16</v>
      </c>
      <c r="I159" s="26">
        <v>2</v>
      </c>
      <c r="J159" s="26">
        <v>1410</v>
      </c>
      <c r="K159" s="26">
        <v>1</v>
      </c>
      <c r="L159" s="26">
        <v>7.9297142849999993</v>
      </c>
      <c r="M159" s="26">
        <v>16</v>
      </c>
      <c r="N159" s="26">
        <v>3</v>
      </c>
      <c r="O159" s="26">
        <v>870</v>
      </c>
      <c r="P159" s="26">
        <v>4</v>
      </c>
      <c r="Q159" s="26">
        <v>12.687542863999999</v>
      </c>
      <c r="R159" s="26">
        <v>16</v>
      </c>
      <c r="S159" s="26">
        <v>3</v>
      </c>
      <c r="T159" s="26">
        <v>1420</v>
      </c>
      <c r="U159" s="26">
        <v>4</v>
      </c>
      <c r="V159" s="26">
        <v>9.515657147999999</v>
      </c>
    </row>
    <row r="160" spans="1:22" x14ac:dyDescent="0.25">
      <c r="A160" s="26">
        <f t="shared" si="4"/>
        <v>16009</v>
      </c>
      <c r="B160" s="26">
        <f t="shared" si="5"/>
        <v>9</v>
      </c>
      <c r="C160" s="26">
        <v>16</v>
      </c>
      <c r="D160" s="26">
        <v>1</v>
      </c>
      <c r="E160" s="26">
        <v>1530</v>
      </c>
      <c r="F160" s="26">
        <v>2</v>
      </c>
      <c r="G160" s="26">
        <v>8.640396226</v>
      </c>
      <c r="H160" s="26">
        <v>16</v>
      </c>
      <c r="I160" s="26">
        <v>2</v>
      </c>
      <c r="J160" s="26">
        <v>1430</v>
      </c>
      <c r="K160" s="26">
        <v>1</v>
      </c>
      <c r="L160" s="26">
        <v>7.9297142849999993</v>
      </c>
      <c r="M160" s="26">
        <v>16</v>
      </c>
      <c r="N160" s="26">
        <v>3</v>
      </c>
      <c r="O160" s="26">
        <v>920</v>
      </c>
      <c r="P160" s="26">
        <v>4</v>
      </c>
      <c r="Q160" s="26">
        <v>12.687542863999999</v>
      </c>
      <c r="R160" s="26">
        <v>16</v>
      </c>
      <c r="S160" s="26">
        <v>3</v>
      </c>
      <c r="T160" s="26">
        <v>1520</v>
      </c>
      <c r="U160" s="26">
        <v>4</v>
      </c>
      <c r="V160" s="26">
        <v>9.515657147999999</v>
      </c>
    </row>
    <row r="161" spans="1:22" x14ac:dyDescent="0.25">
      <c r="A161" s="26">
        <f t="shared" si="4"/>
        <v>16010</v>
      </c>
      <c r="B161" s="26">
        <f t="shared" si="5"/>
        <v>10</v>
      </c>
      <c r="C161" s="26">
        <v>16</v>
      </c>
      <c r="D161" s="26">
        <v>1</v>
      </c>
      <c r="E161" s="26">
        <v>1720</v>
      </c>
      <c r="F161" s="26">
        <v>2</v>
      </c>
      <c r="G161" s="26">
        <v>7.069415094</v>
      </c>
      <c r="H161" s="26">
        <v>16</v>
      </c>
      <c r="I161" s="26">
        <v>2</v>
      </c>
      <c r="J161" s="26">
        <v>1780</v>
      </c>
      <c r="K161" s="26">
        <v>1</v>
      </c>
      <c r="L161" s="26">
        <v>7.9297142849999993</v>
      </c>
      <c r="M161" s="26">
        <v>16</v>
      </c>
      <c r="N161" s="26">
        <v>3</v>
      </c>
      <c r="O161" s="26">
        <v>1170</v>
      </c>
      <c r="P161" s="26">
        <v>4</v>
      </c>
      <c r="Q161" s="26">
        <v>12.687542863999999</v>
      </c>
      <c r="R161" s="26">
        <v>16</v>
      </c>
      <c r="S161" s="26">
        <v>4</v>
      </c>
      <c r="T161" s="26">
        <v>1290</v>
      </c>
      <c r="U161" s="26">
        <v>3</v>
      </c>
      <c r="V161" s="26">
        <v>9.2147667920000007</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3FA19-7002-4536-B5B7-28CA5948486A}">
  <sheetPr codeName="Feuil46"/>
  <dimension ref="A1:Y64"/>
  <sheetViews>
    <sheetView workbookViewId="0">
      <selection sqref="A1:XFD1048576"/>
    </sheetView>
  </sheetViews>
  <sheetFormatPr baseColWidth="10" defaultRowHeight="15" x14ac:dyDescent="0.25"/>
  <cols>
    <col min="1" max="3" width="11.42578125" style="581"/>
    <col min="4" max="4" width="47.85546875" style="581" customWidth="1"/>
    <col min="5" max="5" width="11.42578125" style="581"/>
    <col min="6" max="6" width="41.28515625" style="581" customWidth="1"/>
    <col min="7" max="16384" width="11.42578125" style="581"/>
  </cols>
  <sheetData>
    <row r="1" spans="1:9" ht="15.75" x14ac:dyDescent="0.25">
      <c r="A1" s="581">
        <f>B1*10+C1</f>
        <v>11</v>
      </c>
      <c r="B1" s="581">
        <v>1</v>
      </c>
      <c r="C1" s="581">
        <v>1</v>
      </c>
      <c r="D1" s="581" t="s">
        <v>5453</v>
      </c>
      <c r="E1" s="581" t="s">
        <v>5454</v>
      </c>
      <c r="F1" s="581" t="str">
        <f>CONCATENATE(E1," ",D1)</f>
        <v xml:space="preserve">Manque : Sécurité / protection </v>
      </c>
      <c r="G1" s="577" t="s">
        <v>5455</v>
      </c>
      <c r="H1" s="590"/>
      <c r="I1" s="591"/>
    </row>
    <row r="2" spans="1:9" ht="15.75" x14ac:dyDescent="0.25">
      <c r="A2" s="581">
        <f t="shared" ref="A2:A64" si="0">B2*10+C2</f>
        <v>12</v>
      </c>
      <c r="B2" s="581">
        <v>1</v>
      </c>
      <c r="C2" s="581">
        <v>2</v>
      </c>
      <c r="D2" s="581" t="s">
        <v>5453</v>
      </c>
      <c r="E2" s="581" t="s">
        <v>5456</v>
      </c>
      <c r="F2" s="581" t="str">
        <f t="shared" ref="F2:F64" si="1">CONCATENATE(E2," ",D2)</f>
        <v xml:space="preserve">Besoin : Sécurité / protection </v>
      </c>
      <c r="G2" s="577" t="s">
        <v>5457</v>
      </c>
      <c r="H2" s="592"/>
      <c r="I2" s="593"/>
    </row>
    <row r="3" spans="1:9" ht="15.75" x14ac:dyDescent="0.25">
      <c r="A3" s="581">
        <f t="shared" si="0"/>
        <v>13</v>
      </c>
      <c r="B3" s="581">
        <v>1</v>
      </c>
      <c r="C3" s="581">
        <v>3</v>
      </c>
      <c r="D3" s="581" t="s">
        <v>5453</v>
      </c>
      <c r="E3" s="581" t="s">
        <v>5458</v>
      </c>
      <c r="F3" s="581" t="str">
        <f t="shared" si="1"/>
        <v xml:space="preserve">Excès : Sécurité / protection </v>
      </c>
      <c r="G3" s="577" t="s">
        <v>5459</v>
      </c>
      <c r="H3" s="592"/>
      <c r="I3" s="593"/>
    </row>
    <row r="4" spans="1:9" ht="15.75" x14ac:dyDescent="0.25">
      <c r="A4" s="581">
        <f t="shared" si="0"/>
        <v>14</v>
      </c>
      <c r="B4" s="581">
        <v>1</v>
      </c>
      <c r="C4" s="581">
        <v>4</v>
      </c>
      <c r="D4" s="581" t="s">
        <v>5453</v>
      </c>
      <c r="E4" s="581" t="s">
        <v>5460</v>
      </c>
      <c r="F4" s="581" t="str">
        <f t="shared" si="1"/>
        <v xml:space="preserve">Qualité : Sécurité / protection </v>
      </c>
      <c r="G4" s="577" t="s">
        <v>5461</v>
      </c>
      <c r="H4" s="592"/>
      <c r="I4" s="593"/>
    </row>
    <row r="5" spans="1:9" ht="15.75" x14ac:dyDescent="0.25">
      <c r="A5" s="581">
        <f t="shared" si="0"/>
        <v>21</v>
      </c>
      <c r="B5" s="581">
        <v>2</v>
      </c>
      <c r="C5" s="581">
        <v>1</v>
      </c>
      <c r="D5" s="581" t="s">
        <v>5462</v>
      </c>
      <c r="E5" s="581" t="s">
        <v>5454</v>
      </c>
      <c r="F5" s="581" t="str">
        <f t="shared" si="1"/>
        <v xml:space="preserve">Manque : Stabilité / soutien </v>
      </c>
      <c r="G5" s="577" t="s">
        <v>5463</v>
      </c>
      <c r="H5" s="592"/>
      <c r="I5" s="593"/>
    </row>
    <row r="6" spans="1:9" ht="15.75" x14ac:dyDescent="0.25">
      <c r="A6" s="581">
        <f t="shared" si="0"/>
        <v>22</v>
      </c>
      <c r="B6" s="581">
        <v>2</v>
      </c>
      <c r="C6" s="581">
        <v>2</v>
      </c>
      <c r="D6" s="581" t="s">
        <v>5462</v>
      </c>
      <c r="E6" s="581" t="s">
        <v>5456</v>
      </c>
      <c r="F6" s="581" t="str">
        <f t="shared" si="1"/>
        <v xml:space="preserve">Besoin : Stabilité / soutien </v>
      </c>
      <c r="G6" s="577" t="s">
        <v>5464</v>
      </c>
      <c r="H6" s="592"/>
      <c r="I6" s="593"/>
    </row>
    <row r="7" spans="1:9" ht="15.75" x14ac:dyDescent="0.25">
      <c r="A7" s="581">
        <f t="shared" si="0"/>
        <v>23</v>
      </c>
      <c r="B7" s="581">
        <v>2</v>
      </c>
      <c r="C7" s="581">
        <v>3</v>
      </c>
      <c r="D7" s="581" t="s">
        <v>5462</v>
      </c>
      <c r="E7" s="581" t="s">
        <v>5458</v>
      </c>
      <c r="F7" s="581" t="str">
        <f t="shared" si="1"/>
        <v xml:space="preserve">Excès : Stabilité / soutien </v>
      </c>
      <c r="G7" s="577" t="s">
        <v>5465</v>
      </c>
      <c r="H7" s="592"/>
      <c r="I7" s="593"/>
    </row>
    <row r="8" spans="1:9" ht="15.75" x14ac:dyDescent="0.25">
      <c r="A8" s="581">
        <f t="shared" si="0"/>
        <v>24</v>
      </c>
      <c r="B8" s="581">
        <v>2</v>
      </c>
      <c r="C8" s="581">
        <v>4</v>
      </c>
      <c r="D8" s="581" t="s">
        <v>5462</v>
      </c>
      <c r="E8" s="581" t="s">
        <v>5460</v>
      </c>
      <c r="F8" s="581" t="str">
        <f t="shared" si="1"/>
        <v xml:space="preserve">Qualité : Stabilité / soutien </v>
      </c>
      <c r="G8" s="577" t="s">
        <v>5466</v>
      </c>
      <c r="H8" s="592"/>
      <c r="I8" s="593"/>
    </row>
    <row r="9" spans="1:9" ht="15.75" x14ac:dyDescent="0.25">
      <c r="A9" s="581">
        <f t="shared" si="0"/>
        <v>31</v>
      </c>
      <c r="B9" s="581">
        <v>3</v>
      </c>
      <c r="C9" s="581">
        <v>1</v>
      </c>
      <c r="D9" s="581" t="s">
        <v>5467</v>
      </c>
      <c r="E9" s="581" t="s">
        <v>5454</v>
      </c>
      <c r="F9" s="581" t="str">
        <f t="shared" si="1"/>
        <v>Manque : Ecoute du corps / écoute du coeur</v>
      </c>
      <c r="G9" s="577" t="s">
        <v>5468</v>
      </c>
      <c r="H9" s="592"/>
      <c r="I9" s="593"/>
    </row>
    <row r="10" spans="1:9" ht="15.75" x14ac:dyDescent="0.25">
      <c r="A10" s="581">
        <f t="shared" si="0"/>
        <v>32</v>
      </c>
      <c r="B10" s="581">
        <v>3</v>
      </c>
      <c r="C10" s="581">
        <v>2</v>
      </c>
      <c r="D10" s="581" t="s">
        <v>5467</v>
      </c>
      <c r="E10" s="581" t="s">
        <v>5456</v>
      </c>
      <c r="F10" s="581" t="str">
        <f t="shared" si="1"/>
        <v>Besoin : Ecoute du corps / écoute du coeur</v>
      </c>
      <c r="G10" s="577" t="s">
        <v>5469</v>
      </c>
      <c r="H10" s="592"/>
      <c r="I10" s="593"/>
    </row>
    <row r="11" spans="1:9" ht="15.75" x14ac:dyDescent="0.25">
      <c r="A11" s="581">
        <f t="shared" si="0"/>
        <v>33</v>
      </c>
      <c r="B11" s="581">
        <v>3</v>
      </c>
      <c r="C11" s="581">
        <v>3</v>
      </c>
      <c r="D11" s="581" t="s">
        <v>5467</v>
      </c>
      <c r="E11" s="581" t="s">
        <v>5458</v>
      </c>
      <c r="F11" s="581" t="str">
        <f t="shared" si="1"/>
        <v>Excès : Ecoute du corps / écoute du coeur</v>
      </c>
      <c r="G11" s="577" t="s">
        <v>5470</v>
      </c>
      <c r="H11" s="592"/>
      <c r="I11" s="593"/>
    </row>
    <row r="12" spans="1:9" ht="15.75" x14ac:dyDescent="0.25">
      <c r="A12" s="581">
        <f t="shared" si="0"/>
        <v>34</v>
      </c>
      <c r="B12" s="581">
        <v>3</v>
      </c>
      <c r="C12" s="581">
        <v>4</v>
      </c>
      <c r="D12" s="581" t="s">
        <v>5467</v>
      </c>
      <c r="E12" s="581" t="s">
        <v>5460</v>
      </c>
      <c r="F12" s="581" t="str">
        <f t="shared" si="1"/>
        <v>Qualité : Ecoute du corps / écoute du coeur</v>
      </c>
      <c r="G12" s="577" t="s">
        <v>5471</v>
      </c>
      <c r="H12" s="592"/>
      <c r="I12" s="593"/>
    </row>
    <row r="13" spans="1:9" ht="15.75" x14ac:dyDescent="0.25">
      <c r="A13" s="581">
        <f t="shared" si="0"/>
        <v>41</v>
      </c>
      <c r="B13" s="581">
        <f>B9+1</f>
        <v>4</v>
      </c>
      <c r="C13" s="581">
        <v>1</v>
      </c>
      <c r="D13" s="581" t="s">
        <v>5472</v>
      </c>
      <c r="E13" s="581" t="s">
        <v>5454</v>
      </c>
      <c r="F13" s="581" t="str">
        <f t="shared" si="1"/>
        <v>Manque : Place dans la société</v>
      </c>
      <c r="G13" s="577" t="s">
        <v>5473</v>
      </c>
      <c r="H13" s="592"/>
      <c r="I13" s="593"/>
    </row>
    <row r="14" spans="1:9" ht="15.75" x14ac:dyDescent="0.25">
      <c r="A14" s="581">
        <f t="shared" si="0"/>
        <v>42</v>
      </c>
      <c r="B14" s="581">
        <f t="shared" ref="B14:B60" si="2">B10+1</f>
        <v>4</v>
      </c>
      <c r="C14" s="581">
        <v>2</v>
      </c>
      <c r="D14" s="581" t="s">
        <v>5472</v>
      </c>
      <c r="E14" s="581" t="s">
        <v>5456</v>
      </c>
      <c r="F14" s="581" t="str">
        <f t="shared" si="1"/>
        <v>Besoin : Place dans la société</v>
      </c>
      <c r="G14" s="577" t="s">
        <v>5474</v>
      </c>
      <c r="H14" s="592"/>
      <c r="I14" s="593"/>
    </row>
    <row r="15" spans="1:9" ht="16.5" thickBot="1" x14ac:dyDescent="0.3">
      <c r="A15" s="581">
        <f t="shared" si="0"/>
        <v>43</v>
      </c>
      <c r="B15" s="581">
        <f t="shared" si="2"/>
        <v>4</v>
      </c>
      <c r="C15" s="581">
        <v>3</v>
      </c>
      <c r="D15" s="581" t="s">
        <v>5472</v>
      </c>
      <c r="E15" s="581" t="s">
        <v>5458</v>
      </c>
      <c r="F15" s="581" t="str">
        <f t="shared" si="1"/>
        <v>Excès : Place dans la société</v>
      </c>
      <c r="G15" s="577" t="s">
        <v>5475</v>
      </c>
      <c r="H15" s="594"/>
      <c r="I15" s="595"/>
    </row>
    <row r="16" spans="1:9" ht="15.75" x14ac:dyDescent="0.25">
      <c r="A16" s="581">
        <f t="shared" si="0"/>
        <v>44</v>
      </c>
      <c r="B16" s="581">
        <f t="shared" si="2"/>
        <v>4</v>
      </c>
      <c r="C16" s="581">
        <v>4</v>
      </c>
      <c r="D16" s="581" t="s">
        <v>5472</v>
      </c>
      <c r="E16" s="581" t="s">
        <v>5460</v>
      </c>
      <c r="F16" s="581" t="str">
        <f t="shared" si="1"/>
        <v>Qualité : Place dans la société</v>
      </c>
      <c r="G16" s="577" t="s">
        <v>5476</v>
      </c>
    </row>
    <row r="17" spans="1:7" ht="15.75" x14ac:dyDescent="0.25">
      <c r="A17" s="581">
        <f t="shared" si="0"/>
        <v>51</v>
      </c>
      <c r="B17" s="581">
        <f t="shared" si="2"/>
        <v>5</v>
      </c>
      <c r="C17" s="581">
        <v>1</v>
      </c>
      <c r="D17" s="581" t="s">
        <v>302</v>
      </c>
      <c r="E17" s="581" t="s">
        <v>5454</v>
      </c>
      <c r="F17" s="581" t="str">
        <f t="shared" si="1"/>
        <v>Manque : Avoir une direction claire / capacité de décision</v>
      </c>
      <c r="G17" s="577" t="s">
        <v>5477</v>
      </c>
    </row>
    <row r="18" spans="1:7" ht="15.75" x14ac:dyDescent="0.25">
      <c r="A18" s="581">
        <f t="shared" si="0"/>
        <v>52</v>
      </c>
      <c r="B18" s="581">
        <f t="shared" si="2"/>
        <v>5</v>
      </c>
      <c r="C18" s="581">
        <v>2</v>
      </c>
      <c r="D18" s="581" t="s">
        <v>302</v>
      </c>
      <c r="E18" s="581" t="s">
        <v>5456</v>
      </c>
      <c r="F18" s="581" t="str">
        <f t="shared" si="1"/>
        <v>Besoin : Avoir une direction claire / capacité de décision</v>
      </c>
      <c r="G18" s="577" t="s">
        <v>5478</v>
      </c>
    </row>
    <row r="19" spans="1:7" ht="15.75" x14ac:dyDescent="0.25">
      <c r="A19" s="581">
        <f t="shared" si="0"/>
        <v>53</v>
      </c>
      <c r="B19" s="581">
        <f t="shared" si="2"/>
        <v>5</v>
      </c>
      <c r="C19" s="581">
        <v>3</v>
      </c>
      <c r="D19" s="581" t="s">
        <v>302</v>
      </c>
      <c r="E19" s="581" t="s">
        <v>5458</v>
      </c>
      <c r="F19" s="581" t="str">
        <f t="shared" si="1"/>
        <v>Excès : Avoir une direction claire / capacité de décision</v>
      </c>
      <c r="G19" s="577" t="s">
        <v>5479</v>
      </c>
    </row>
    <row r="20" spans="1:7" ht="15.75" x14ac:dyDescent="0.25">
      <c r="A20" s="581">
        <f t="shared" si="0"/>
        <v>54</v>
      </c>
      <c r="B20" s="581">
        <f t="shared" si="2"/>
        <v>5</v>
      </c>
      <c r="C20" s="581">
        <v>4</v>
      </c>
      <c r="D20" s="581" t="s">
        <v>302</v>
      </c>
      <c r="E20" s="581" t="s">
        <v>5460</v>
      </c>
      <c r="F20" s="581" t="str">
        <f t="shared" si="1"/>
        <v>Qualité : Avoir une direction claire / capacité de décision</v>
      </c>
      <c r="G20" s="577" t="s">
        <v>5480</v>
      </c>
    </row>
    <row r="21" spans="1:7" ht="15.75" x14ac:dyDescent="0.25">
      <c r="A21" s="581">
        <f t="shared" si="0"/>
        <v>61</v>
      </c>
      <c r="B21" s="581">
        <f t="shared" si="2"/>
        <v>6</v>
      </c>
      <c r="C21" s="581">
        <v>1</v>
      </c>
      <c r="D21" s="581" t="s">
        <v>303</v>
      </c>
      <c r="E21" s="581" t="s">
        <v>5454</v>
      </c>
      <c r="F21" s="581" t="str">
        <f t="shared" si="1"/>
        <v>Manque : Valorisation / reconnaissance / respect</v>
      </c>
      <c r="G21" s="577" t="s">
        <v>5481</v>
      </c>
    </row>
    <row r="22" spans="1:7" ht="15.75" x14ac:dyDescent="0.25">
      <c r="A22" s="581">
        <f t="shared" si="0"/>
        <v>62</v>
      </c>
      <c r="B22" s="581">
        <f t="shared" si="2"/>
        <v>6</v>
      </c>
      <c r="C22" s="581">
        <v>2</v>
      </c>
      <c r="D22" s="581" t="s">
        <v>303</v>
      </c>
      <c r="E22" s="581" t="s">
        <v>5456</v>
      </c>
      <c r="F22" s="581" t="str">
        <f t="shared" si="1"/>
        <v>Besoin : Valorisation / reconnaissance / respect</v>
      </c>
      <c r="G22" s="577" t="s">
        <v>5482</v>
      </c>
    </row>
    <row r="23" spans="1:7" ht="15.75" x14ac:dyDescent="0.25">
      <c r="A23" s="581">
        <f t="shared" si="0"/>
        <v>63</v>
      </c>
      <c r="B23" s="581">
        <f t="shared" si="2"/>
        <v>6</v>
      </c>
      <c r="C23" s="581">
        <v>3</v>
      </c>
      <c r="D23" s="581" t="s">
        <v>303</v>
      </c>
      <c r="E23" s="581" t="s">
        <v>5458</v>
      </c>
      <c r="F23" s="581" t="str">
        <f t="shared" si="1"/>
        <v>Excès : Valorisation / reconnaissance / respect</v>
      </c>
      <c r="G23" s="577" t="s">
        <v>5483</v>
      </c>
    </row>
    <row r="24" spans="1:7" ht="15.75" x14ac:dyDescent="0.25">
      <c r="A24" s="581">
        <f t="shared" si="0"/>
        <v>64</v>
      </c>
      <c r="B24" s="581">
        <f t="shared" si="2"/>
        <v>6</v>
      </c>
      <c r="C24" s="581">
        <v>4</v>
      </c>
      <c r="D24" s="581" t="s">
        <v>303</v>
      </c>
      <c r="E24" s="581" t="s">
        <v>5460</v>
      </c>
      <c r="F24" s="581" t="str">
        <f t="shared" si="1"/>
        <v>Qualité : Valorisation / reconnaissance / respect</v>
      </c>
      <c r="G24" s="577" t="s">
        <v>5484</v>
      </c>
    </row>
    <row r="25" spans="1:7" ht="15.75" x14ac:dyDescent="0.25">
      <c r="A25" s="581">
        <f t="shared" si="0"/>
        <v>71</v>
      </c>
      <c r="B25" s="581">
        <f t="shared" si="2"/>
        <v>7</v>
      </c>
      <c r="C25" s="581">
        <v>1</v>
      </c>
      <c r="D25" s="581" t="s">
        <v>304</v>
      </c>
      <c r="E25" s="581" t="s">
        <v>5454</v>
      </c>
      <c r="F25" s="581" t="str">
        <f t="shared" si="1"/>
        <v>Manque : Equilibre entre soi et les autres / positionnement</v>
      </c>
      <c r="G25" s="577" t="s">
        <v>5485</v>
      </c>
    </row>
    <row r="26" spans="1:7" ht="15.75" x14ac:dyDescent="0.25">
      <c r="A26" s="581">
        <f t="shared" si="0"/>
        <v>72</v>
      </c>
      <c r="B26" s="581">
        <f t="shared" si="2"/>
        <v>7</v>
      </c>
      <c r="C26" s="581">
        <v>2</v>
      </c>
      <c r="D26" s="581" t="s">
        <v>304</v>
      </c>
      <c r="E26" s="581" t="s">
        <v>5456</v>
      </c>
      <c r="F26" s="581" t="str">
        <f t="shared" si="1"/>
        <v>Besoin : Equilibre entre soi et les autres / positionnement</v>
      </c>
      <c r="G26" s="577" t="s">
        <v>5486</v>
      </c>
    </row>
    <row r="27" spans="1:7" ht="15.75" x14ac:dyDescent="0.25">
      <c r="A27" s="581">
        <f t="shared" si="0"/>
        <v>73</v>
      </c>
      <c r="B27" s="581">
        <f t="shared" si="2"/>
        <v>7</v>
      </c>
      <c r="C27" s="581">
        <v>3</v>
      </c>
      <c r="D27" s="581" t="s">
        <v>304</v>
      </c>
      <c r="E27" s="581" t="s">
        <v>5458</v>
      </c>
      <c r="F27" s="581" t="str">
        <f t="shared" si="1"/>
        <v>Excès : Equilibre entre soi et les autres / positionnement</v>
      </c>
      <c r="G27" s="577" t="s">
        <v>5487</v>
      </c>
    </row>
    <row r="28" spans="1:7" ht="15.75" x14ac:dyDescent="0.25">
      <c r="A28" s="581">
        <f t="shared" si="0"/>
        <v>74</v>
      </c>
      <c r="B28" s="581">
        <f t="shared" si="2"/>
        <v>7</v>
      </c>
      <c r="C28" s="581">
        <v>4</v>
      </c>
      <c r="D28" s="581" t="s">
        <v>304</v>
      </c>
      <c r="E28" s="581" t="s">
        <v>5460</v>
      </c>
      <c r="F28" s="581" t="str">
        <f t="shared" si="1"/>
        <v>Qualité : Equilibre entre soi et les autres / positionnement</v>
      </c>
      <c r="G28" s="577" t="s">
        <v>5488</v>
      </c>
    </row>
    <row r="29" spans="1:7" ht="15.75" x14ac:dyDescent="0.25">
      <c r="A29" s="581">
        <f t="shared" si="0"/>
        <v>81</v>
      </c>
      <c r="B29" s="581">
        <f t="shared" si="2"/>
        <v>8</v>
      </c>
      <c r="C29" s="581">
        <v>1</v>
      </c>
      <c r="D29" s="581" t="s">
        <v>305</v>
      </c>
      <c r="E29" s="581" t="s">
        <v>5454</v>
      </c>
      <c r="F29" s="581" t="str">
        <f t="shared" si="1"/>
        <v>Manque : Exprimer son potentiel, sa différence</v>
      </c>
      <c r="G29" s="577" t="s">
        <v>5489</v>
      </c>
    </row>
    <row r="30" spans="1:7" ht="15.75" x14ac:dyDescent="0.25">
      <c r="A30" s="581">
        <f t="shared" si="0"/>
        <v>82</v>
      </c>
      <c r="B30" s="581">
        <f t="shared" si="2"/>
        <v>8</v>
      </c>
      <c r="C30" s="581">
        <v>2</v>
      </c>
      <c r="D30" s="581" t="s">
        <v>305</v>
      </c>
      <c r="E30" s="581" t="s">
        <v>5456</v>
      </c>
      <c r="F30" s="581" t="str">
        <f t="shared" si="1"/>
        <v>Besoin : Exprimer son potentiel, sa différence</v>
      </c>
      <c r="G30" s="577" t="s">
        <v>5490</v>
      </c>
    </row>
    <row r="31" spans="1:7" ht="15.75" x14ac:dyDescent="0.25">
      <c r="A31" s="581">
        <f t="shared" si="0"/>
        <v>83</v>
      </c>
      <c r="B31" s="581">
        <f t="shared" si="2"/>
        <v>8</v>
      </c>
      <c r="C31" s="581">
        <v>3</v>
      </c>
      <c r="D31" s="581" t="s">
        <v>305</v>
      </c>
      <c r="E31" s="581" t="s">
        <v>5458</v>
      </c>
      <c r="F31" s="581" t="str">
        <f t="shared" si="1"/>
        <v>Excès : Exprimer son potentiel, sa différence</v>
      </c>
      <c r="G31" s="577" t="s">
        <v>5491</v>
      </c>
    </row>
    <row r="32" spans="1:7" ht="15.75" x14ac:dyDescent="0.25">
      <c r="A32" s="581">
        <f t="shared" si="0"/>
        <v>84</v>
      </c>
      <c r="B32" s="581">
        <f t="shared" si="2"/>
        <v>8</v>
      </c>
      <c r="C32" s="581">
        <v>4</v>
      </c>
      <c r="D32" s="581" t="s">
        <v>305</v>
      </c>
      <c r="E32" s="581" t="s">
        <v>5460</v>
      </c>
      <c r="F32" s="581" t="str">
        <f t="shared" si="1"/>
        <v>Qualité : Exprimer son potentiel, sa différence</v>
      </c>
      <c r="G32" s="577" t="s">
        <v>5492</v>
      </c>
    </row>
    <row r="33" spans="1:25" ht="15.75" x14ac:dyDescent="0.25">
      <c r="A33" s="581">
        <f t="shared" si="0"/>
        <v>91</v>
      </c>
      <c r="B33" s="581">
        <f t="shared" si="2"/>
        <v>9</v>
      </c>
      <c r="C33" s="581">
        <v>1</v>
      </c>
      <c r="D33" s="581" t="s">
        <v>306</v>
      </c>
      <c r="E33" s="581" t="s">
        <v>5454</v>
      </c>
      <c r="F33" s="581" t="str">
        <f t="shared" si="1"/>
        <v>Manque : Intuition / perceptions</v>
      </c>
      <c r="G33" s="577" t="s">
        <v>5493</v>
      </c>
    </row>
    <row r="34" spans="1:25" ht="15.75" x14ac:dyDescent="0.25">
      <c r="A34" s="581">
        <f t="shared" si="0"/>
        <v>92</v>
      </c>
      <c r="B34" s="581">
        <f t="shared" si="2"/>
        <v>9</v>
      </c>
      <c r="C34" s="581">
        <v>2</v>
      </c>
      <c r="D34" s="581" t="s">
        <v>306</v>
      </c>
      <c r="E34" s="581" t="s">
        <v>5456</v>
      </c>
      <c r="F34" s="581" t="str">
        <f t="shared" si="1"/>
        <v>Besoin : Intuition / perceptions</v>
      </c>
      <c r="G34" s="577" t="s">
        <v>5494</v>
      </c>
    </row>
    <row r="35" spans="1:25" ht="15.75" x14ac:dyDescent="0.25">
      <c r="A35" s="581">
        <f t="shared" si="0"/>
        <v>93</v>
      </c>
      <c r="B35" s="581">
        <f t="shared" si="2"/>
        <v>9</v>
      </c>
      <c r="C35" s="581">
        <v>3</v>
      </c>
      <c r="D35" s="581" t="s">
        <v>306</v>
      </c>
      <c r="E35" s="581" t="s">
        <v>5458</v>
      </c>
      <c r="F35" s="581" t="str">
        <f t="shared" si="1"/>
        <v>Excès : Intuition / perceptions</v>
      </c>
      <c r="G35" s="577" t="s">
        <v>5495</v>
      </c>
    </row>
    <row r="36" spans="1:25" ht="15.75" x14ac:dyDescent="0.25">
      <c r="A36" s="581">
        <f t="shared" si="0"/>
        <v>94</v>
      </c>
      <c r="B36" s="581">
        <f t="shared" si="2"/>
        <v>9</v>
      </c>
      <c r="C36" s="581">
        <v>4</v>
      </c>
      <c r="D36" s="581" t="s">
        <v>306</v>
      </c>
      <c r="E36" s="581" t="s">
        <v>5460</v>
      </c>
      <c r="F36" s="581" t="str">
        <f t="shared" si="1"/>
        <v>Qualité : Intuition / perceptions</v>
      </c>
      <c r="G36" s="577" t="s">
        <v>5496</v>
      </c>
    </row>
    <row r="37" spans="1:25" ht="15.75" x14ac:dyDescent="0.25">
      <c r="A37" s="581">
        <f t="shared" si="0"/>
        <v>101</v>
      </c>
      <c r="B37" s="581">
        <f t="shared" si="2"/>
        <v>10</v>
      </c>
      <c r="C37" s="581">
        <v>1</v>
      </c>
      <c r="D37" s="581" t="s">
        <v>307</v>
      </c>
      <c r="E37" s="581" t="s">
        <v>5454</v>
      </c>
      <c r="F37" s="581" t="str">
        <f t="shared" si="1"/>
        <v>Manque : Volonté / aller de l'avant / passage à l'action</v>
      </c>
      <c r="G37" s="577" t="s">
        <v>5497</v>
      </c>
    </row>
    <row r="38" spans="1:25" ht="15.75" x14ac:dyDescent="0.25">
      <c r="A38" s="581">
        <f t="shared" si="0"/>
        <v>102</v>
      </c>
      <c r="B38" s="581">
        <f t="shared" si="2"/>
        <v>10</v>
      </c>
      <c r="C38" s="581">
        <v>2</v>
      </c>
      <c r="D38" s="581" t="s">
        <v>307</v>
      </c>
      <c r="E38" s="581" t="s">
        <v>5456</v>
      </c>
      <c r="F38" s="581" t="str">
        <f t="shared" si="1"/>
        <v>Besoin : Volonté / aller de l'avant / passage à l'action</v>
      </c>
      <c r="G38" s="577" t="s">
        <v>5498</v>
      </c>
    </row>
    <row r="39" spans="1:25" ht="15.75" x14ac:dyDescent="0.25">
      <c r="A39" s="581">
        <f t="shared" si="0"/>
        <v>103</v>
      </c>
      <c r="B39" s="581">
        <f t="shared" si="2"/>
        <v>10</v>
      </c>
      <c r="C39" s="581">
        <v>3</v>
      </c>
      <c r="D39" s="581" t="s">
        <v>307</v>
      </c>
      <c r="E39" s="581" t="s">
        <v>5458</v>
      </c>
      <c r="F39" s="581" t="str">
        <f t="shared" si="1"/>
        <v>Excès : Volonté / aller de l'avant / passage à l'action</v>
      </c>
      <c r="G39" s="577" t="s">
        <v>5499</v>
      </c>
    </row>
    <row r="40" spans="1:25" ht="15.75" x14ac:dyDescent="0.25">
      <c r="A40" s="581">
        <f t="shared" si="0"/>
        <v>104</v>
      </c>
      <c r="B40" s="581">
        <f t="shared" si="2"/>
        <v>10</v>
      </c>
      <c r="C40" s="581">
        <v>4</v>
      </c>
      <c r="D40" s="581" t="s">
        <v>307</v>
      </c>
      <c r="E40" s="581" t="s">
        <v>5460</v>
      </c>
      <c r="F40" s="581" t="str">
        <f t="shared" si="1"/>
        <v>Qualité : Volonté / aller de l'avant / passage à l'action</v>
      </c>
      <c r="G40" s="577" t="s">
        <v>5500</v>
      </c>
    </row>
    <row r="41" spans="1:25" ht="15.75" x14ac:dyDescent="0.25">
      <c r="A41" s="581">
        <f t="shared" si="0"/>
        <v>111</v>
      </c>
      <c r="B41" s="581">
        <f t="shared" si="2"/>
        <v>11</v>
      </c>
      <c r="C41" s="581">
        <v>1</v>
      </c>
      <c r="D41" s="581" t="s">
        <v>308</v>
      </c>
      <c r="E41" s="581" t="s">
        <v>5454</v>
      </c>
      <c r="F41" s="581" t="str">
        <f t="shared" si="1"/>
        <v>Manque : Adaptation / résilience</v>
      </c>
      <c r="G41" s="577" t="s">
        <v>5501</v>
      </c>
    </row>
    <row r="42" spans="1:25" ht="15.75" x14ac:dyDescent="0.25">
      <c r="A42" s="581">
        <f t="shared" si="0"/>
        <v>112</v>
      </c>
      <c r="B42" s="581">
        <f t="shared" si="2"/>
        <v>11</v>
      </c>
      <c r="C42" s="581">
        <v>2</v>
      </c>
      <c r="D42" s="581" t="s">
        <v>308</v>
      </c>
      <c r="E42" s="581" t="s">
        <v>5456</v>
      </c>
      <c r="F42" s="581" t="str">
        <f t="shared" si="1"/>
        <v>Besoin : Adaptation / résilience</v>
      </c>
      <c r="G42" s="577" t="s">
        <v>5502</v>
      </c>
    </row>
    <row r="43" spans="1:25" ht="15.75" x14ac:dyDescent="0.25">
      <c r="A43" s="581">
        <f t="shared" si="0"/>
        <v>113</v>
      </c>
      <c r="B43" s="581">
        <f t="shared" si="2"/>
        <v>11</v>
      </c>
      <c r="C43" s="581">
        <v>3</v>
      </c>
      <c r="D43" s="581" t="s">
        <v>308</v>
      </c>
      <c r="E43" s="581" t="s">
        <v>5458</v>
      </c>
      <c r="F43" s="581" t="str">
        <f t="shared" si="1"/>
        <v>Excès : Adaptation / résilience</v>
      </c>
      <c r="G43" s="577" t="s">
        <v>5503</v>
      </c>
    </row>
    <row r="44" spans="1:25" ht="15.75" x14ac:dyDescent="0.25">
      <c r="A44" s="581">
        <f t="shared" si="0"/>
        <v>114</v>
      </c>
      <c r="B44" s="581">
        <f t="shared" si="2"/>
        <v>11</v>
      </c>
      <c r="C44" s="581">
        <v>4</v>
      </c>
      <c r="D44" s="581" t="s">
        <v>308</v>
      </c>
      <c r="E44" s="581" t="s">
        <v>5460</v>
      </c>
      <c r="F44" s="581" t="str">
        <f t="shared" si="1"/>
        <v>Qualité : Adaptation / résilience</v>
      </c>
      <c r="G44" s="577" t="s">
        <v>5504</v>
      </c>
    </row>
    <row r="45" spans="1:25" ht="15.75" x14ac:dyDescent="0.25">
      <c r="A45" s="581">
        <f t="shared" si="0"/>
        <v>121</v>
      </c>
      <c r="B45" s="581">
        <f t="shared" si="2"/>
        <v>12</v>
      </c>
      <c r="C45" s="581">
        <v>1</v>
      </c>
      <c r="D45" s="581" t="s">
        <v>309</v>
      </c>
      <c r="E45" s="581" t="s">
        <v>5454</v>
      </c>
      <c r="F45" s="581" t="str">
        <f t="shared" si="1"/>
        <v>Manque : Gestion du stress, des émotions, de la pression</v>
      </c>
      <c r="G45" s="577" t="s">
        <v>5505</v>
      </c>
    </row>
    <row r="46" spans="1:25" ht="15.75" x14ac:dyDescent="0.25">
      <c r="A46" s="581">
        <f t="shared" si="0"/>
        <v>122</v>
      </c>
      <c r="B46" s="581">
        <f t="shared" si="2"/>
        <v>12</v>
      </c>
      <c r="C46" s="581">
        <v>2</v>
      </c>
      <c r="D46" s="581" t="s">
        <v>309</v>
      </c>
      <c r="E46" s="581" t="s">
        <v>5456</v>
      </c>
      <c r="F46" s="581" t="str">
        <f t="shared" si="1"/>
        <v>Besoin : Gestion du stress, des émotions, de la pression</v>
      </c>
      <c r="G46" s="577" t="s">
        <v>5506</v>
      </c>
      <c r="Y46" s="581">
        <v>1</v>
      </c>
    </row>
    <row r="47" spans="1:25" ht="15.75" x14ac:dyDescent="0.25">
      <c r="A47" s="581">
        <f t="shared" si="0"/>
        <v>123</v>
      </c>
      <c r="B47" s="581">
        <f t="shared" si="2"/>
        <v>12</v>
      </c>
      <c r="C47" s="581">
        <v>3</v>
      </c>
      <c r="D47" s="581" t="s">
        <v>309</v>
      </c>
      <c r="E47" s="581" t="s">
        <v>5458</v>
      </c>
      <c r="F47" s="581" t="str">
        <f t="shared" si="1"/>
        <v>Excès : Gestion du stress, des émotions, de la pression</v>
      </c>
      <c r="G47" s="577" t="s">
        <v>5507</v>
      </c>
    </row>
    <row r="48" spans="1:25" ht="15.75" x14ac:dyDescent="0.25">
      <c r="A48" s="581">
        <f t="shared" si="0"/>
        <v>124</v>
      </c>
      <c r="B48" s="581">
        <f t="shared" si="2"/>
        <v>12</v>
      </c>
      <c r="C48" s="581">
        <v>4</v>
      </c>
      <c r="D48" s="581" t="s">
        <v>309</v>
      </c>
      <c r="E48" s="581" t="s">
        <v>5460</v>
      </c>
      <c r="F48" s="581" t="str">
        <f t="shared" si="1"/>
        <v>Qualité : Gestion du stress, des émotions, de la pression</v>
      </c>
      <c r="G48" s="577" t="s">
        <v>5508</v>
      </c>
    </row>
    <row r="49" spans="1:7" ht="15.75" x14ac:dyDescent="0.25">
      <c r="A49" s="581">
        <f t="shared" si="0"/>
        <v>131</v>
      </c>
      <c r="B49" s="581">
        <f t="shared" si="2"/>
        <v>13</v>
      </c>
      <c r="C49" s="581">
        <v>1</v>
      </c>
      <c r="D49" s="581" t="s">
        <v>310</v>
      </c>
      <c r="E49" s="581" t="s">
        <v>5454</v>
      </c>
      <c r="F49" s="581" t="str">
        <f t="shared" si="1"/>
        <v>Manque : Rapport à l'autorité / rapport aux parents</v>
      </c>
      <c r="G49" s="577" t="s">
        <v>5509</v>
      </c>
    </row>
    <row r="50" spans="1:7" ht="15.75" x14ac:dyDescent="0.25">
      <c r="A50" s="581">
        <f t="shared" si="0"/>
        <v>132</v>
      </c>
      <c r="B50" s="581">
        <f t="shared" si="2"/>
        <v>13</v>
      </c>
      <c r="C50" s="581">
        <v>2</v>
      </c>
      <c r="D50" s="581" t="s">
        <v>310</v>
      </c>
      <c r="E50" s="581" t="s">
        <v>5456</v>
      </c>
      <c r="F50" s="581" t="str">
        <f t="shared" si="1"/>
        <v>Besoin : Rapport à l'autorité / rapport aux parents</v>
      </c>
      <c r="G50" s="577" t="s">
        <v>5510</v>
      </c>
    </row>
    <row r="51" spans="1:7" ht="15.75" x14ac:dyDescent="0.25">
      <c r="A51" s="581">
        <f t="shared" si="0"/>
        <v>133</v>
      </c>
      <c r="B51" s="581">
        <f t="shared" si="2"/>
        <v>13</v>
      </c>
      <c r="C51" s="581">
        <v>3</v>
      </c>
      <c r="D51" s="581" t="s">
        <v>310</v>
      </c>
      <c r="E51" s="581" t="s">
        <v>5458</v>
      </c>
      <c r="F51" s="581" t="str">
        <f t="shared" si="1"/>
        <v>Excès : Rapport à l'autorité / rapport aux parents</v>
      </c>
      <c r="G51" s="577" t="s">
        <v>5511</v>
      </c>
    </row>
    <row r="52" spans="1:7" ht="15.75" x14ac:dyDescent="0.25">
      <c r="A52" s="581">
        <f t="shared" si="0"/>
        <v>134</v>
      </c>
      <c r="B52" s="581">
        <f t="shared" si="2"/>
        <v>13</v>
      </c>
      <c r="C52" s="581">
        <v>4</v>
      </c>
      <c r="D52" s="581" t="s">
        <v>310</v>
      </c>
      <c r="E52" s="581" t="s">
        <v>5460</v>
      </c>
      <c r="F52" s="581" t="str">
        <f t="shared" si="1"/>
        <v>Qualité : Rapport à l'autorité / rapport aux parents</v>
      </c>
      <c r="G52" s="577" t="s">
        <v>5512</v>
      </c>
    </row>
    <row r="53" spans="1:7" ht="15.75" x14ac:dyDescent="0.25">
      <c r="A53" s="581">
        <f t="shared" si="0"/>
        <v>141</v>
      </c>
      <c r="B53" s="581">
        <f t="shared" si="2"/>
        <v>14</v>
      </c>
      <c r="C53" s="581">
        <v>1</v>
      </c>
      <c r="D53" s="581" t="s">
        <v>311</v>
      </c>
      <c r="E53" s="581" t="s">
        <v>5454</v>
      </c>
      <c r="F53" s="581" t="str">
        <f t="shared" si="1"/>
        <v>Manque : Lâcher-prise / détachement / détente</v>
      </c>
      <c r="G53" s="577" t="s">
        <v>5513</v>
      </c>
    </row>
    <row r="54" spans="1:7" ht="15.75" x14ac:dyDescent="0.25">
      <c r="A54" s="581">
        <f t="shared" si="0"/>
        <v>142</v>
      </c>
      <c r="B54" s="581">
        <f t="shared" si="2"/>
        <v>14</v>
      </c>
      <c r="C54" s="581">
        <v>2</v>
      </c>
      <c r="D54" s="581" t="s">
        <v>311</v>
      </c>
      <c r="E54" s="581" t="s">
        <v>5456</v>
      </c>
      <c r="F54" s="581" t="str">
        <f t="shared" si="1"/>
        <v>Besoin : Lâcher-prise / détachement / détente</v>
      </c>
      <c r="G54" s="577" t="s">
        <v>5514</v>
      </c>
    </row>
    <row r="55" spans="1:7" ht="15.75" x14ac:dyDescent="0.25">
      <c r="A55" s="581">
        <f t="shared" si="0"/>
        <v>143</v>
      </c>
      <c r="B55" s="581">
        <f t="shared" si="2"/>
        <v>14</v>
      </c>
      <c r="C55" s="581">
        <v>3</v>
      </c>
      <c r="D55" s="581" t="s">
        <v>311</v>
      </c>
      <c r="E55" s="581" t="s">
        <v>5458</v>
      </c>
      <c r="F55" s="581" t="str">
        <f t="shared" si="1"/>
        <v>Excès : Lâcher-prise / détachement / détente</v>
      </c>
      <c r="G55" s="577" t="s">
        <v>5515</v>
      </c>
    </row>
    <row r="56" spans="1:7" ht="15.75" x14ac:dyDescent="0.25">
      <c r="A56" s="581">
        <f>B56*10+C56</f>
        <v>144</v>
      </c>
      <c r="B56" s="581">
        <f t="shared" si="2"/>
        <v>14</v>
      </c>
      <c r="C56" s="581">
        <v>4</v>
      </c>
      <c r="D56" s="581" t="s">
        <v>311</v>
      </c>
      <c r="E56" s="581" t="s">
        <v>5460</v>
      </c>
      <c r="F56" s="581" t="str">
        <f t="shared" si="1"/>
        <v>Qualité : Lâcher-prise / détachement / détente</v>
      </c>
      <c r="G56" s="577" t="s">
        <v>5516</v>
      </c>
    </row>
    <row r="57" spans="1:7" ht="15.75" x14ac:dyDescent="0.25">
      <c r="A57" s="581">
        <f t="shared" si="0"/>
        <v>151</v>
      </c>
      <c r="B57" s="581">
        <f t="shared" si="2"/>
        <v>15</v>
      </c>
      <c r="C57" s="581">
        <v>1</v>
      </c>
      <c r="D57" s="581" t="s">
        <v>5517</v>
      </c>
      <c r="E57" s="581" t="s">
        <v>5454</v>
      </c>
      <c r="F57" s="581" t="str">
        <f t="shared" si="1"/>
        <v>Manque : Liberté / pouvoir intérieur</v>
      </c>
      <c r="G57" s="577" t="s">
        <v>5518</v>
      </c>
    </row>
    <row r="58" spans="1:7" ht="15.75" x14ac:dyDescent="0.25">
      <c r="A58" s="581">
        <f t="shared" si="0"/>
        <v>152</v>
      </c>
      <c r="B58" s="581">
        <f t="shared" si="2"/>
        <v>15</v>
      </c>
      <c r="C58" s="581">
        <v>2</v>
      </c>
      <c r="D58" s="581" t="s">
        <v>5517</v>
      </c>
      <c r="E58" s="581" t="s">
        <v>5456</v>
      </c>
      <c r="F58" s="581" t="str">
        <f t="shared" si="1"/>
        <v>Besoin : Liberté / pouvoir intérieur</v>
      </c>
      <c r="G58" s="577" t="s">
        <v>5519</v>
      </c>
    </row>
    <row r="59" spans="1:7" ht="15.75" x14ac:dyDescent="0.25">
      <c r="A59" s="581">
        <f t="shared" si="0"/>
        <v>153</v>
      </c>
      <c r="B59" s="581">
        <f t="shared" si="2"/>
        <v>15</v>
      </c>
      <c r="C59" s="581">
        <v>3</v>
      </c>
      <c r="D59" s="581" t="s">
        <v>5517</v>
      </c>
      <c r="E59" s="581" t="s">
        <v>5458</v>
      </c>
      <c r="F59" s="581" t="str">
        <f t="shared" si="1"/>
        <v>Excès : Liberté / pouvoir intérieur</v>
      </c>
      <c r="G59" s="577" t="s">
        <v>5520</v>
      </c>
    </row>
    <row r="60" spans="1:7" ht="15.75" x14ac:dyDescent="0.25">
      <c r="A60" s="581">
        <f t="shared" si="0"/>
        <v>154</v>
      </c>
      <c r="B60" s="581">
        <f t="shared" si="2"/>
        <v>15</v>
      </c>
      <c r="C60" s="581">
        <v>4</v>
      </c>
      <c r="D60" s="581" t="s">
        <v>5517</v>
      </c>
      <c r="E60" s="581" t="s">
        <v>5460</v>
      </c>
      <c r="F60" s="581" t="str">
        <f t="shared" si="1"/>
        <v>Qualité : Liberté / pouvoir intérieur</v>
      </c>
      <c r="G60" s="577" t="s">
        <v>5521</v>
      </c>
    </row>
    <row r="61" spans="1:7" x14ac:dyDescent="0.25">
      <c r="A61" s="581">
        <f t="shared" si="0"/>
        <v>161</v>
      </c>
      <c r="B61" s="581">
        <v>16</v>
      </c>
      <c r="C61" s="581">
        <v>1</v>
      </c>
      <c r="D61" s="581" t="s">
        <v>313</v>
      </c>
      <c r="E61" s="581" t="s">
        <v>5454</v>
      </c>
      <c r="F61" s="581" t="str">
        <f t="shared" si="1"/>
        <v>Manque : Expression / vocation</v>
      </c>
      <c r="G61" s="581" t="s">
        <v>5525</v>
      </c>
    </row>
    <row r="62" spans="1:7" ht="15.75" x14ac:dyDescent="0.25">
      <c r="A62" s="581">
        <f t="shared" si="0"/>
        <v>162</v>
      </c>
      <c r="B62" s="581">
        <v>16</v>
      </c>
      <c r="C62" s="581">
        <v>2</v>
      </c>
      <c r="D62" s="581" t="s">
        <v>313</v>
      </c>
      <c r="E62" s="581" t="s">
        <v>5456</v>
      </c>
      <c r="F62" s="581" t="str">
        <f t="shared" si="1"/>
        <v>Besoin : Expression / vocation</v>
      </c>
      <c r="G62" s="577" t="s">
        <v>5522</v>
      </c>
    </row>
    <row r="63" spans="1:7" ht="15.75" x14ac:dyDescent="0.25">
      <c r="A63" s="581">
        <f t="shared" si="0"/>
        <v>163</v>
      </c>
      <c r="B63" s="581">
        <v>16</v>
      </c>
      <c r="C63" s="581">
        <v>3</v>
      </c>
      <c r="D63" s="581" t="s">
        <v>313</v>
      </c>
      <c r="E63" s="581" t="s">
        <v>5458</v>
      </c>
      <c r="F63" s="581" t="str">
        <f t="shared" si="1"/>
        <v>Excès : Expression / vocation</v>
      </c>
      <c r="G63" s="577" t="s">
        <v>5523</v>
      </c>
    </row>
    <row r="64" spans="1:7" ht="15.75" x14ac:dyDescent="0.25">
      <c r="A64" s="581">
        <f t="shared" si="0"/>
        <v>164</v>
      </c>
      <c r="B64" s="581">
        <v>16</v>
      </c>
      <c r="C64" s="581">
        <v>4</v>
      </c>
      <c r="D64" s="581" t="s">
        <v>313</v>
      </c>
      <c r="E64" s="581" t="s">
        <v>5460</v>
      </c>
      <c r="F64" s="581" t="str">
        <f t="shared" si="1"/>
        <v>Qualité : Expression / vocation</v>
      </c>
      <c r="G64" s="577" t="s">
        <v>5524</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36"/>
  <dimension ref="C4:X314"/>
  <sheetViews>
    <sheetView topLeftCell="A221" workbookViewId="0">
      <selection activeCell="E4" sqref="E4:E298"/>
    </sheetView>
  </sheetViews>
  <sheetFormatPr baseColWidth="10" defaultRowHeight="15" x14ac:dyDescent="0.25"/>
  <cols>
    <col min="3" max="4" width="52.140625" style="412" customWidth="1"/>
    <col min="5" max="5" width="30.140625" style="412" customWidth="1"/>
  </cols>
  <sheetData>
    <row r="4" spans="3:24" ht="31.5" x14ac:dyDescent="0.5">
      <c r="C4" s="412" t="str">
        <f>IF(Accueil!$H$49=1,D4,IF(Accueil!$H$49=2,IF(ISBLANK(E4),D4,E4),D4))</f>
        <v>Analyse psychologique du présent</v>
      </c>
      <c r="D4" s="412" t="s">
        <v>4980</v>
      </c>
      <c r="E4" s="412" t="s">
        <v>4047</v>
      </c>
      <c r="F4" s="437"/>
      <c r="G4" s="436"/>
      <c r="H4" s="436"/>
    </row>
    <row r="5" spans="3:24" x14ac:dyDescent="0.25">
      <c r="C5" s="412" t="str">
        <f>IF(Accueil!$H$49=1,D5,IF(Accueil!$H$49=2,IF(ISBLANK(E5),D5,E5),D5))</f>
        <v>les qualités que nous avons</v>
      </c>
      <c r="D5" s="412" t="s">
        <v>2645</v>
      </c>
      <c r="E5" s="412" t="s">
        <v>4984</v>
      </c>
    </row>
    <row r="6" spans="3:24" x14ac:dyDescent="0.25">
      <c r="C6" s="412" t="str">
        <f>IF(Accueil!$H$49=1,D6,IF(Accueil!$H$49=2,IF(ISBLANK(E6),D6,E6),D6))</f>
        <v>ce qu'il serait bien de ne plus nourrir</v>
      </c>
      <c r="D6" s="412" t="s">
        <v>1075</v>
      </c>
      <c r="E6" s="412" t="s">
        <v>4985</v>
      </c>
    </row>
    <row r="7" spans="3:24" x14ac:dyDescent="0.25">
      <c r="C7" s="412" t="str">
        <f>IF(Accueil!$H$49=1,D7,IF(Accueil!$H$49=2,IF(ISBLANK(E7),D7,E7),D7))</f>
        <v>ce qu'il serait bien de régler</v>
      </c>
      <c r="D7" s="412" t="s">
        <v>333</v>
      </c>
      <c r="E7" s="412" t="s">
        <v>4049</v>
      </c>
      <c r="X7">
        <v>7</v>
      </c>
    </row>
    <row r="8" spans="3:24" x14ac:dyDescent="0.25">
      <c r="C8" s="412" t="str">
        <f>IF(Accueil!$H$49=1,D8,IF(Accueil!$H$49=2,IF(ISBLANK(E8),D8,E8),D8))</f>
        <v>ce qui nous limite le plus</v>
      </c>
      <c r="D8" s="412" t="s">
        <v>334</v>
      </c>
      <c r="E8" s="412" t="s">
        <v>4050</v>
      </c>
    </row>
    <row r="9" spans="3:24" x14ac:dyDescent="0.25">
      <c r="C9" s="412" t="str">
        <f>IF(Accueil!$H$49=1,D9,IF(Accueil!$H$49=2,IF(ISBLANK(E9),D9,E9),D9))</f>
        <v>ce dont nous avons le plus besoin</v>
      </c>
      <c r="D9" s="412" t="s">
        <v>335</v>
      </c>
      <c r="E9" s="412" t="s">
        <v>4051</v>
      </c>
    </row>
    <row r="10" spans="3:24" x14ac:dyDescent="0.25">
      <c r="C10" s="412" t="str">
        <f>IF(Accueil!$H$49=1,D10,IF(Accueil!$H$49=2,IF(ISBLANK(E10),D10,E10),D10))</f>
        <v>ce que les autres apprécient le plus</v>
      </c>
      <c r="D10" s="412" t="s">
        <v>332</v>
      </c>
      <c r="E10" s="412" t="s">
        <v>4048</v>
      </c>
    </row>
    <row r="11" spans="3:24" x14ac:dyDescent="0.25">
      <c r="C11" s="412" t="str">
        <f>IF(Accueil!$H$49=1,D11,IF(Accueil!$H$49=2,IF(ISBLANK(E11),D11,E11),D11))</f>
        <v>ce que les autres ne voient pas</v>
      </c>
      <c r="D11" s="412" t="s">
        <v>336</v>
      </c>
      <c r="E11" s="412" t="s">
        <v>4052</v>
      </c>
    </row>
    <row r="12" spans="3:24" x14ac:dyDescent="0.25">
      <c r="C12" s="412" t="str">
        <f>IF(Accueil!$H$49=1,D12,IF(Accueil!$H$49=2,IF(ISBLANK(E12),D12,E12),D12))</f>
        <v>ce à quoi nous accordons trop d'importance</v>
      </c>
      <c r="D12" s="412" t="s">
        <v>337</v>
      </c>
      <c r="E12" s="412" t="s">
        <v>4986</v>
      </c>
    </row>
    <row r="13" spans="3:24" x14ac:dyDescent="0.25">
      <c r="C13" s="412" t="str">
        <f>IF(Accueil!$H$49=1,D13,IF(Accueil!$H$49=2,IF(ISBLANK(E13),D13,E13),D13))</f>
        <v>ce que l'on nous reproche d'être</v>
      </c>
      <c r="D13" s="412" t="s">
        <v>338</v>
      </c>
      <c r="E13" s="412" t="s">
        <v>4053</v>
      </c>
    </row>
    <row r="14" spans="3:24" x14ac:dyDescent="0.25">
      <c r="C14" s="412" t="str">
        <f>IF(Accueil!$H$49=1,D14,IF(Accueil!$H$49=2,IF(ISBLANK(E14),D14,E14),D14))</f>
        <v>ce que nous exagérons</v>
      </c>
      <c r="D14" s="412" t="s">
        <v>339</v>
      </c>
      <c r="E14" s="412" t="s">
        <v>4054</v>
      </c>
    </row>
    <row r="15" spans="3:24" x14ac:dyDescent="0.25">
      <c r="C15" s="412" t="str">
        <f>IF(Accueil!$H$49=1,D15,IF(Accueil!$H$49=2,IF(ISBLANK(E15),D15,E15),D15))</f>
        <v>ce dont nous avons réellement besoin</v>
      </c>
      <c r="D15" s="412" t="s">
        <v>340</v>
      </c>
      <c r="E15" s="412" t="s">
        <v>4055</v>
      </c>
    </row>
    <row r="16" spans="3:24" x14ac:dyDescent="0.25">
      <c r="C16" s="412" t="str">
        <f>IF(Accueil!$H$49=1,D16,IF(Accueil!$H$49=2,IF(ISBLANK(E16),D16,E16),D16))</f>
        <v>ce que nous mettons comme limite</v>
      </c>
      <c r="D16" s="412" t="s">
        <v>770</v>
      </c>
      <c r="E16" s="412" t="s">
        <v>4987</v>
      </c>
    </row>
    <row r="17" spans="3:5" x14ac:dyDescent="0.25">
      <c r="C17" s="412" t="str">
        <f>IF(Accueil!$H$49=1,D17,IF(Accueil!$H$49=2,IF(ISBLANK(E17),D17,E17),D17))</f>
        <v>ce que nous ne voulons pas voir</v>
      </c>
      <c r="D17" s="412" t="s">
        <v>341</v>
      </c>
      <c r="E17" s="412" t="s">
        <v>4056</v>
      </c>
    </row>
    <row r="18" spans="3:5" x14ac:dyDescent="0.25">
      <c r="C18" s="412" t="str">
        <f>IF(Accueil!$H$49=1,D18,IF(Accueil!$H$49=2,IF(ISBLANK(E18),D18,E18),D18))</f>
        <v>Thèmes</v>
      </c>
      <c r="D18" s="412" t="s">
        <v>330</v>
      </c>
      <c r="E18" s="412" t="s">
        <v>4057</v>
      </c>
    </row>
    <row r="19" spans="3:5" x14ac:dyDescent="0.25">
      <c r="C19" s="412" t="str">
        <f>IF(Accueil!$H$49=1,D19,IF(Accueil!$H$49=2,IF(ISBLANK(E19),D19,E19),D19))</f>
        <v>Valeur</v>
      </c>
      <c r="D19" s="412" t="s">
        <v>328</v>
      </c>
      <c r="E19" s="412" t="s">
        <v>4058</v>
      </c>
    </row>
    <row r="20" spans="3:5" x14ac:dyDescent="0.25">
      <c r="C20" s="412" t="str">
        <f>IF(Accueil!$H$49=1,D20,IF(Accueil!$H$49=2,IF(ISBLANK(E20),D20,E20),D20))</f>
        <v>Organe</v>
      </c>
      <c r="D20" s="412" t="s">
        <v>773</v>
      </c>
      <c r="E20" s="412" t="s">
        <v>4988</v>
      </c>
    </row>
    <row r="21" spans="3:5" x14ac:dyDescent="0.25">
      <c r="C21" s="412" t="str">
        <f>IF(Accueil!$H$49=1,D21,IF(Accueil!$H$49=2,IF(ISBLANK(E21),D21,E21),D21))</f>
        <v>Couleurs</v>
      </c>
      <c r="D21" s="412" t="s">
        <v>331</v>
      </c>
      <c r="E21" s="412" t="s">
        <v>4059</v>
      </c>
    </row>
    <row r="22" spans="3:5" x14ac:dyDescent="0.25">
      <c r="C22" s="412" t="str">
        <f>IF(Accueil!$H$49=1,D22,IF(Accueil!$H$49=2,IF(ISBLANK(E22),D22,E22),D22))</f>
        <v>Interprétation</v>
      </c>
      <c r="D22" s="412" t="s">
        <v>329</v>
      </c>
      <c r="E22" s="412" t="s">
        <v>4060</v>
      </c>
    </row>
    <row r="23" spans="3:5" x14ac:dyDescent="0.25">
      <c r="C23" s="412" t="str">
        <f>IF(Accueil!$H$49=1,D23,IF(Accueil!$H$49=2,IF(ISBLANK(E23),D23,E23),D23))</f>
        <v>Code</v>
      </c>
      <c r="D23" s="412" t="s">
        <v>1011</v>
      </c>
      <c r="E23" s="412" t="s">
        <v>4989</v>
      </c>
    </row>
    <row r="24" spans="3:5" x14ac:dyDescent="0.25">
      <c r="C24" s="412" t="str">
        <f>IF(Accueil!$H$49=1,D24,IF(Accueil!$H$49=2,IF(ISBLANK(E24),D24,E24),D24))</f>
        <v>Harmonique</v>
      </c>
      <c r="D24" s="412" t="s">
        <v>342</v>
      </c>
      <c r="E24" s="412" t="s">
        <v>4990</v>
      </c>
    </row>
    <row r="25" spans="3:5" x14ac:dyDescent="0.25">
      <c r="C25" s="412" t="str">
        <f>IF(Accueil!$H$49=1,D25,IF(Accueil!$H$49=2,IF(ISBLANK(E25),D25,E25),D25))</f>
        <v>Mémoires ancestrales</v>
      </c>
      <c r="D25" s="412" t="s">
        <v>872</v>
      </c>
      <c r="E25" s="412" t="s">
        <v>4991</v>
      </c>
    </row>
    <row r="26" spans="3:5" x14ac:dyDescent="0.25">
      <c r="C26" s="412" t="str">
        <f>IF(Accueil!$H$49=1,D26,IF(Accueil!$H$49=2,IF(ISBLANK(E26),D26,E26),D26))</f>
        <v xml:space="preserve">ce qui a toujours été apprécié : </v>
      </c>
      <c r="D26" s="412" t="s">
        <v>1078</v>
      </c>
      <c r="E26" s="412" t="s">
        <v>4992</v>
      </c>
    </row>
    <row r="27" spans="3:5" x14ac:dyDescent="0.25">
      <c r="C27" s="412" t="str">
        <f>IF(Accueil!$H$49=1,D27,IF(Accueil!$H$49=2,IF(ISBLANK(E27),D27,E27),D27))</f>
        <v>ce qui justifie certain comportements:</v>
      </c>
      <c r="D27" s="412" t="s">
        <v>1082</v>
      </c>
      <c r="E27" s="412" t="s">
        <v>4993</v>
      </c>
    </row>
    <row r="28" spans="3:5" x14ac:dyDescent="0.25">
      <c r="C28" s="412" t="str">
        <f>IF(Accueil!$H$49=1,D28,IF(Accueil!$H$49=2,IF(ISBLANK(E28),D28,E28),D28))</f>
        <v>ce qui nous limite depuis longtemps</v>
      </c>
      <c r="D28" s="412" t="s">
        <v>1080</v>
      </c>
      <c r="E28" s="412" t="s">
        <v>4994</v>
      </c>
    </row>
    <row r="29" spans="3:5" x14ac:dyDescent="0.25">
      <c r="C29" s="412" t="str">
        <f>IF(Accueil!$H$49=1,D29,IF(Accueil!$H$49=2,IF(ISBLANK(E29),D29,E29),D29))</f>
        <v xml:space="preserve">ce dont nous avons toujours eu besoin : </v>
      </c>
      <c r="D29" s="412" t="s">
        <v>1081</v>
      </c>
      <c r="E29" s="412" t="s">
        <v>4995</v>
      </c>
    </row>
    <row r="30" spans="3:5" x14ac:dyDescent="0.25">
      <c r="C30" s="412" t="str">
        <f>IF(Accueil!$H$49=1,D30,IF(Accueil!$H$49=2,IF(ISBLANK(E30),D30,E30),D30))</f>
        <v xml:space="preserve">ce qui a toujours été apprécié : </v>
      </c>
      <c r="D30" s="412" t="s">
        <v>1078</v>
      </c>
      <c r="E30" s="412" t="s">
        <v>4992</v>
      </c>
    </row>
    <row r="31" spans="3:5" x14ac:dyDescent="0.25">
      <c r="C31" s="412" t="str">
        <f>IF(Accueil!$H$49=1,D31,IF(Accueil!$H$49=2,IF(ISBLANK(E31),D31,E31),D31))</f>
        <v>ce qui est aurait dû être réglé :</v>
      </c>
      <c r="D31" s="412" t="s">
        <v>1079</v>
      </c>
      <c r="E31" s="412" t="s">
        <v>4996</v>
      </c>
    </row>
    <row r="32" spans="3:5" x14ac:dyDescent="0.25">
      <c r="C32" s="412" t="str">
        <f>IF(Accueil!$H$49=1,D32,IF(Accueil!$H$49=2,IF(ISBLANK(E32),D32,E32),D32))</f>
        <v>ce qui nous limite depuis longtemps</v>
      </c>
      <c r="D32" s="412" t="s">
        <v>1080</v>
      </c>
      <c r="E32" s="412" t="s">
        <v>4994</v>
      </c>
    </row>
    <row r="33" spans="3:11" x14ac:dyDescent="0.25">
      <c r="C33" s="412" t="str">
        <f>IF(Accueil!$H$49=1,D33,IF(Accueil!$H$49=2,IF(ISBLANK(E33),D33,E33),D33))</f>
        <v xml:space="preserve">ce dont nous avons toujours eu besoin : </v>
      </c>
      <c r="D33" s="412" t="s">
        <v>1081</v>
      </c>
      <c r="E33" s="412" t="s">
        <v>4997</v>
      </c>
      <c r="K33" s="412"/>
    </row>
    <row r="34" spans="3:11" x14ac:dyDescent="0.25">
      <c r="C34" s="412" t="str">
        <f>IF(Accueil!$H$49=1,D34,IF(Accueil!$H$49=2,IF(ISBLANK(E34),D34,E34),D34))</f>
        <v>DROITE</v>
      </c>
      <c r="D34" s="412" t="s">
        <v>326</v>
      </c>
      <c r="E34" s="412" t="s">
        <v>4084</v>
      </c>
    </row>
    <row r="35" spans="3:11" x14ac:dyDescent="0.25">
      <c r="C35" s="412" t="str">
        <f>IF(Accueil!$H$49=1,D35,IF(Accueil!$H$49=2,IF(ISBLANK(E35),D35,E35),D35))</f>
        <v>GAUCHE</v>
      </c>
      <c r="D35" s="412" t="s">
        <v>327</v>
      </c>
      <c r="E35" s="412" t="s">
        <v>4085</v>
      </c>
    </row>
    <row r="36" spans="3:11" s="412" customFormat="1" x14ac:dyDescent="0.25">
      <c r="C36" s="412" t="str">
        <f>IF(Accueil!$H$49=1,D36,IF(Accueil!$H$49=2,IF(ISBLANK(E36),D36,E36),D36))</f>
        <v>Potentialité  en lien avec le présent</v>
      </c>
      <c r="D36" s="412" t="s">
        <v>771</v>
      </c>
      <c r="E36" s="412" t="s">
        <v>4998</v>
      </c>
    </row>
    <row r="37" spans="3:11" x14ac:dyDescent="0.25">
      <c r="C37" s="412" t="str">
        <f>IF(Accueil!$H$49=1,D37,IF(Accueil!$H$49=2,IF(ISBLANK(E37),D37,E37),D37))</f>
        <v>ce qui nous inspire le plus à long terme</v>
      </c>
      <c r="D37" s="412" t="s">
        <v>361</v>
      </c>
      <c r="E37" s="412" t="s">
        <v>4063</v>
      </c>
    </row>
    <row r="38" spans="3:11" x14ac:dyDescent="0.25">
      <c r="C38" s="412" t="str">
        <f>IF(Accueil!$H$49=1,D38,IF(Accueil!$H$49=2,IF(ISBLANK(E38),D38,E38),D38))</f>
        <v>les qualités que nous avons, ce qui nous attire le plus</v>
      </c>
      <c r="D38" s="412" t="s">
        <v>2646</v>
      </c>
      <c r="E38" s="412" t="s">
        <v>4999</v>
      </c>
    </row>
    <row r="39" spans="3:11" x14ac:dyDescent="0.25">
      <c r="C39" s="412" t="str">
        <f>IF(Accueil!$H$49=1,D39,IF(Accueil!$H$49=2,IF(ISBLANK(E39),D39,E39),D39))</f>
        <v>ce qu’il serait bien de ne plus nourrir comme comportement</v>
      </c>
      <c r="D39" s="412" t="s">
        <v>4937</v>
      </c>
      <c r="E39" s="412" t="s">
        <v>5000</v>
      </c>
    </row>
    <row r="40" spans="3:11" x14ac:dyDescent="0.25">
      <c r="C40" s="412" t="str">
        <f>IF(Accueil!$H$49=1,D40,IF(Accueil!$H$49=2,IF(ISBLANK(E40),D40,E40),D40))</f>
        <v>ce dont nous avons le plus besoin</v>
      </c>
      <c r="D40" s="412" t="s">
        <v>335</v>
      </c>
      <c r="E40" s="412" t="s">
        <v>4051</v>
      </c>
    </row>
    <row r="41" spans="3:11" x14ac:dyDescent="0.25">
      <c r="C41" s="412" t="str">
        <f>IF(Accueil!$H$49=1,D41,IF(Accueil!$H$49=2,IF(ISBLANK(E41),D41,E41),D41))</f>
        <v>ce qu'il faut limiter dans le temps</v>
      </c>
      <c r="D41" s="412" t="s">
        <v>362</v>
      </c>
      <c r="E41" s="412" t="s">
        <v>4064</v>
      </c>
    </row>
    <row r="42" spans="3:11" x14ac:dyDescent="0.25">
      <c r="C42" s="412" t="str">
        <f>IF(Accueil!$H$49=1,D42,IF(Accueil!$H$49=2,IF(ISBLANK(E42),D42,E42),D42))</f>
        <v>ce qui nous empêche d'évoluer</v>
      </c>
      <c r="D42" s="412" t="s">
        <v>363</v>
      </c>
      <c r="E42" s="412" t="s">
        <v>4065</v>
      </c>
    </row>
    <row r="43" spans="3:11" x14ac:dyDescent="0.25">
      <c r="C43" s="412" t="str">
        <f>IF(Accueil!$H$49=1,D43,IF(Accueil!$H$49=2,IF(ISBLANK(E43),D43,E43),D43))</f>
        <v>ce que les autres apprécient le plus</v>
      </c>
      <c r="D43" s="412" t="s">
        <v>332</v>
      </c>
      <c r="E43" s="412" t="s">
        <v>5001</v>
      </c>
    </row>
    <row r="44" spans="3:11" x14ac:dyDescent="0.25">
      <c r="C44" s="412" t="str">
        <f>IF(Accueil!$H$49=1,D44,IF(Accueil!$H$49=2,IF(ISBLANK(E44),D44,E44),D44))</f>
        <v>ce que les autres ne voient pas encore</v>
      </c>
      <c r="D44" s="412" t="s">
        <v>364</v>
      </c>
      <c r="E44" s="412" t="s">
        <v>4066</v>
      </c>
    </row>
    <row r="45" spans="3:11" x14ac:dyDescent="0.25">
      <c r="C45" s="412" t="str">
        <f>IF(Accueil!$H$49=1,D45,IF(Accueil!$H$49=2,IF(ISBLANK(E45),D45,E45),D45))</f>
        <v>ce à quoi nous accordons trop d'importance</v>
      </c>
      <c r="D45" s="412" t="s">
        <v>337</v>
      </c>
      <c r="E45" s="412" t="s">
        <v>4986</v>
      </c>
    </row>
    <row r="46" spans="3:11" x14ac:dyDescent="0.25">
      <c r="C46" s="412" t="str">
        <f>IF(Accueil!$H$49=1,D46,IF(Accueil!$H$49=2,IF(ISBLANK(E46),D46,E46),D46))</f>
        <v>ce que l'on nous reproche d'être</v>
      </c>
      <c r="D46" s="412" t="s">
        <v>338</v>
      </c>
      <c r="E46" s="412" t="s">
        <v>4053</v>
      </c>
    </row>
    <row r="47" spans="3:11" x14ac:dyDescent="0.25">
      <c r="C47" s="412" t="str">
        <f>IF(Accueil!$H$49=1,D47,IF(Accueil!$H$49=2,IF(ISBLANK(E47),D47,E47),D47))</f>
        <v>ce que nous exagérons</v>
      </c>
      <c r="D47" s="412" t="s">
        <v>339</v>
      </c>
      <c r="E47" s="412" t="s">
        <v>4054</v>
      </c>
    </row>
    <row r="48" spans="3:11" x14ac:dyDescent="0.25">
      <c r="C48" s="412" t="str">
        <f>IF(Accueil!$H$49=1,D48,IF(Accueil!$H$49=2,IF(ISBLANK(E48),D48,E48),D48))</f>
        <v>ce que les autres perçoivent de nous</v>
      </c>
      <c r="D48" s="412" t="s">
        <v>758</v>
      </c>
      <c r="E48" s="412" t="s">
        <v>5002</v>
      </c>
    </row>
    <row r="49" spans="3:8" x14ac:dyDescent="0.25">
      <c r="C49" s="412">
        <f>IF(Accueil!$H$49=1,D49,IF(Accueil!$H$49=2,IF(ISBLANK(E49),D49,E49),D49))</f>
        <v>0</v>
      </c>
    </row>
    <row r="50" spans="3:8" x14ac:dyDescent="0.25">
      <c r="C50" s="412" t="str">
        <f>IF(Accueil!$H$49=1,D50,IF(Accueil!$H$49=2,IF(ISBLANK(E50),D50,E50),D50))</f>
        <v>Qualité</v>
      </c>
      <c r="D50" s="412" t="s">
        <v>867</v>
      </c>
      <c r="E50" s="412" t="s">
        <v>5003</v>
      </c>
    </row>
    <row r="51" spans="3:8" x14ac:dyDescent="0.25">
      <c r="C51" s="412" t="str">
        <f>IF(Accueil!$H$49=1,D51,IF(Accueil!$H$49=2,IF(ISBLANK(E51),D51,E51),D51))</f>
        <v>Réactivité</v>
      </c>
      <c r="D51" s="412" t="s">
        <v>424</v>
      </c>
      <c r="E51" s="412" t="s">
        <v>4094</v>
      </c>
    </row>
    <row r="52" spans="3:8" x14ac:dyDescent="0.25">
      <c r="C52" s="412" t="str">
        <f>IF(Accueil!$H$49=1,D52,IF(Accueil!$H$49=2,IF(ISBLANK(E52),D52,E52),D52))</f>
        <v>Limite</v>
      </c>
      <c r="D52" s="412" t="s">
        <v>353</v>
      </c>
      <c r="E52" s="412" t="s">
        <v>4096</v>
      </c>
    </row>
    <row r="53" spans="3:8" x14ac:dyDescent="0.25">
      <c r="C53" s="412" t="str">
        <f>IF(Accueil!$H$49=1,D53,IF(Accueil!$H$49=2,IF(ISBLANK(E53),D53,E53),D53))</f>
        <v>Besoin</v>
      </c>
      <c r="D53" s="412" t="s">
        <v>351</v>
      </c>
      <c r="E53" s="412" t="s">
        <v>4095</v>
      </c>
    </row>
    <row r="54" spans="3:8" x14ac:dyDescent="0.25">
      <c r="C54" s="412" t="str">
        <f>IF(Accueil!$H$49=1,D54,IF(Accueil!$H$49=2,IF(ISBLANK(E54),D54,E54),D54))</f>
        <v>Besoin et Limite</v>
      </c>
      <c r="D54" s="412" t="s">
        <v>5129</v>
      </c>
      <c r="E54" s="412" t="s">
        <v>5130</v>
      </c>
    </row>
    <row r="55" spans="3:8" ht="32.25" thickBot="1" x14ac:dyDescent="0.55000000000000004">
      <c r="C55" s="412" t="str">
        <f>IF(Accueil!$H$49=1,D55,IF(Accueil!$H$49=2,IF(ISBLANK(E55),D55,E55),D55))</f>
        <v xml:space="preserve">Couleurs Vibratoires </v>
      </c>
      <c r="D55" s="412" t="s">
        <v>428</v>
      </c>
      <c r="E55" s="412" t="s">
        <v>4086</v>
      </c>
      <c r="F55" s="438"/>
      <c r="G55" s="438"/>
      <c r="H55" s="438"/>
    </row>
    <row r="56" spans="3:8" ht="18.75" x14ac:dyDescent="0.3">
      <c r="C56" s="412" t="str">
        <f>IF(Accueil!$H$49=1,D56,IF(Accueil!$H$49=2,IF(ISBLANK(E56),D56,E56),D56))</f>
        <v>Interprétation à droite</v>
      </c>
      <c r="D56" s="412" t="s">
        <v>375</v>
      </c>
      <c r="E56" s="412" t="s">
        <v>4090</v>
      </c>
    </row>
    <row r="57" spans="3:8" x14ac:dyDescent="0.25">
      <c r="C57" s="412" t="str">
        <f>IF(Accueil!$H$49=1,D57,IF(Accueil!$H$49=2,IF(ISBLANK(E57),D57,E57),D57))</f>
        <v>Interprétation à gauche</v>
      </c>
      <c r="D57" s="412" t="s">
        <v>4061</v>
      </c>
      <c r="E57" s="412" t="s">
        <v>4091</v>
      </c>
    </row>
    <row r="58" spans="3:8" x14ac:dyDescent="0.25">
      <c r="C58" s="412" t="str">
        <f>IF(Accueil!$H$49=1,D58,IF(Accueil!$H$49=2,IF(ISBLANK(E58),D58,E58),D58))</f>
        <v>Les besoins</v>
      </c>
      <c r="D58" s="412" t="s">
        <v>373</v>
      </c>
      <c r="E58" s="412" t="s">
        <v>4087</v>
      </c>
    </row>
    <row r="59" spans="3:8" x14ac:dyDescent="0.25">
      <c r="C59" s="412" t="str">
        <f>IF(Accueil!$H$49=1,D59,IF(Accueil!$H$49=2,IF(ISBLANK(E59),D59,E59),D59))</f>
        <v>Les limitations</v>
      </c>
      <c r="D59" s="412" t="s">
        <v>372</v>
      </c>
      <c r="E59" s="412" t="s">
        <v>4088</v>
      </c>
    </row>
    <row r="60" spans="3:8" x14ac:dyDescent="0.25">
      <c r="C60" s="412" t="str">
        <f>IF(Accueil!$H$49=1,D60,IF(Accueil!$H$49=2,IF(ISBLANK(E60),D60,E60),D60))</f>
        <v>Les qualités / harmonies</v>
      </c>
      <c r="D60" s="412" t="s">
        <v>747</v>
      </c>
      <c r="E60" s="412" t="s">
        <v>5004</v>
      </c>
    </row>
    <row r="61" spans="3:8" x14ac:dyDescent="0.25">
      <c r="C61" s="412" t="str">
        <f>IF(Accueil!$H$49=1,D61,IF(Accueil!$H$49=2,IF(ISBLANK(E61),D61,E61),D61))</f>
        <v>Les résistances/ réactivités</v>
      </c>
      <c r="D61" s="412" t="s">
        <v>748</v>
      </c>
      <c r="E61" s="412" t="s">
        <v>5005</v>
      </c>
    </row>
    <row r="62" spans="3:8" x14ac:dyDescent="0.25">
      <c r="C62" s="412" t="str">
        <f>IF(Accueil!$H$49=1,D62,IF(Accueil!$H$49=2,IF(ISBLANK(E62),D62,E62),D62))</f>
        <v>Le + des besoins/limitations</v>
      </c>
      <c r="D62" s="412" t="s">
        <v>374</v>
      </c>
      <c r="E62" s="412" t="s">
        <v>4089</v>
      </c>
    </row>
    <row r="63" spans="3:8" x14ac:dyDescent="0.25">
      <c r="C63" s="412" t="str">
        <f>IF(Accueil!$H$49=1,D63,IF(Accueil!$H$49=2,IF(ISBLANK(E63),D63,E63),D63))</f>
        <v>Le + des excitations/qualités</v>
      </c>
      <c r="D63" s="412" t="s">
        <v>2653</v>
      </c>
      <c r="E63" s="412" t="s">
        <v>5006</v>
      </c>
    </row>
    <row r="64" spans="3:8" x14ac:dyDescent="0.25">
      <c r="C64" s="412" t="str">
        <f>IF(Accueil!$H$49=1,D64,IF(Accueil!$H$49=2,IF(ISBLANK(E64),D64,E64),D64))</f>
        <v>Le + entre les 4 catégories</v>
      </c>
      <c r="D64" s="412" t="s">
        <v>749</v>
      </c>
      <c r="E64" s="412" t="s">
        <v>5007</v>
      </c>
    </row>
    <row r="65" spans="3:5" x14ac:dyDescent="0.25">
      <c r="C65" s="412" t="str">
        <f>IF(Accueil!$H$49=1,D65,IF(Accueil!$H$49=2,IF(ISBLANK(E65),D65,E65),D65))</f>
        <v xml:space="preserve">Seuil </v>
      </c>
      <c r="D65" s="412" t="s">
        <v>370</v>
      </c>
      <c r="E65" s="412" t="s">
        <v>5008</v>
      </c>
    </row>
    <row r="66" spans="3:5" x14ac:dyDescent="0.25">
      <c r="C66" s="412">
        <f>IF(Accueil!$H$49=1,D66,IF(Accueil!$H$49=2,IF(ISBLANK(E66),D66,E66),D66))</f>
        <v>0</v>
      </c>
    </row>
    <row r="67" spans="3:5" x14ac:dyDescent="0.25">
      <c r="C67" s="412" t="str">
        <f>IF(Accueil!$H$49=1,D67,IF(Accueil!$H$49=2,IF(ISBLANK(E67),D67,E67),D67))</f>
        <v>Couleurs Vibratoires corporelles</v>
      </c>
      <c r="D67" s="412" t="s">
        <v>427</v>
      </c>
      <c r="E67" s="412" t="s">
        <v>4083</v>
      </c>
    </row>
    <row r="68" spans="3:5" x14ac:dyDescent="0.25">
      <c r="C68" s="412" t="str">
        <f>IF(Accueil!$H$49=1,D68,IF(Accueil!$H$49=2,IF(ISBLANK(E68),D68,E68),D68))</f>
        <v>ARRIERE</v>
      </c>
      <c r="D68" s="412" t="s">
        <v>429</v>
      </c>
      <c r="E68" s="412" t="s">
        <v>5009</v>
      </c>
    </row>
    <row r="69" spans="3:5" x14ac:dyDescent="0.25">
      <c r="C69" s="412" t="str">
        <f>IF(Accueil!$H$49=1,D69,IF(Accueil!$H$49=2,IF(ISBLANK(E69),D69,E69),D69))</f>
        <v>DEVANT</v>
      </c>
      <c r="D69" s="412" t="s">
        <v>4062</v>
      </c>
      <c r="E69" s="412" t="s">
        <v>5010</v>
      </c>
    </row>
    <row r="70" spans="3:5" x14ac:dyDescent="0.25">
      <c r="C70" s="412">
        <f>IF(Accueil!$H$49=1,D70,IF(Accueil!$H$49=2,IF(ISBLANK(E70),D70,E70),D70))</f>
        <v>0</v>
      </c>
    </row>
    <row r="71" spans="3:5" x14ac:dyDescent="0.25">
      <c r="C71" s="412" t="str">
        <f>IF(Accueil!$H$49=1,D71,IF(Accueil!$H$49=2,IF(ISBLANK(E71),D71,E71),D71))</f>
        <v>Blocage</v>
      </c>
      <c r="D71" s="412" t="s">
        <v>1085</v>
      </c>
      <c r="E71" s="412" t="s">
        <v>5011</v>
      </c>
    </row>
    <row r="72" spans="3:5" x14ac:dyDescent="0.25">
      <c r="C72" s="412" t="str">
        <f>IF(Accueil!$H$49=1,D72,IF(Accueil!$H$49=2,IF(ISBLANK(E72),D72,E72),D72))</f>
        <v>Limite/peur</v>
      </c>
      <c r="D72" s="412" t="s">
        <v>2699</v>
      </c>
      <c r="E72" s="412" t="s">
        <v>5012</v>
      </c>
    </row>
    <row r="73" spans="3:5" x14ac:dyDescent="0.25">
      <c r="C73" s="412" t="str">
        <f>IF(Accueil!$H$49=1,D73,IF(Accueil!$H$49=2,IF(ISBLANK(E73),D73,E73),D73))</f>
        <v>Détachement</v>
      </c>
      <c r="D73" s="412" t="s">
        <v>2708</v>
      </c>
      <c r="E73" s="412" t="s">
        <v>5013</v>
      </c>
    </row>
    <row r="74" spans="3:5" x14ac:dyDescent="0.25">
      <c r="C74" s="412" t="str">
        <f>IF(Accueil!$H$49=1,D74,IF(Accueil!$H$49=2,IF(ISBLANK(E74),D74,E74),D74))</f>
        <v>Harmonie</v>
      </c>
      <c r="D74" s="412" t="s">
        <v>423</v>
      </c>
      <c r="E74" s="412" t="s">
        <v>4097</v>
      </c>
    </row>
    <row r="75" spans="3:5" x14ac:dyDescent="0.25">
      <c r="C75" s="412" t="str">
        <f>IF(Accueil!$H$49=1,D75,IF(Accueil!$H$49=2,IF(ISBLANK(E75),D75,E75),D75))</f>
        <v>neutre</v>
      </c>
      <c r="D75" s="412" t="s">
        <v>2696</v>
      </c>
      <c r="E75" s="412" t="s">
        <v>5014</v>
      </c>
    </row>
    <row r="76" spans="3:5" x14ac:dyDescent="0.25">
      <c r="C76" s="412" t="str">
        <f>IF(Accueil!$H$49=1,D76,IF(Accueil!$H$49=2,IF(ISBLANK(E76),D76,E76),D76))</f>
        <v>Action en harmonie</v>
      </c>
      <c r="D76" s="412" t="s">
        <v>2709</v>
      </c>
      <c r="E76" s="412" t="s">
        <v>5015</v>
      </c>
    </row>
    <row r="77" spans="3:5" x14ac:dyDescent="0.25">
      <c r="C77" s="412" t="str">
        <f>IF(Accueil!$H$49=1,D77,IF(Accueil!$H$49=2,IF(ISBLANK(E77),D77,E77),D77))</f>
        <v>Action/ besoin</v>
      </c>
      <c r="D77" s="412" t="s">
        <v>2697</v>
      </c>
      <c r="E77" s="412" t="s">
        <v>5016</v>
      </c>
    </row>
    <row r="78" spans="3:5" x14ac:dyDescent="0.25">
      <c r="C78" s="412" t="str">
        <f>IF(Accueil!$H$49=1,D78,IF(Accueil!$H$49=2,IF(ISBLANK(E78),D78,E78),D78))</f>
        <v>Excess</v>
      </c>
      <c r="D78" s="412" t="s">
        <v>2698</v>
      </c>
      <c r="E78" s="412" t="s">
        <v>5017</v>
      </c>
    </row>
    <row r="79" spans="3:5" x14ac:dyDescent="0.25">
      <c r="C79" s="412" t="str">
        <f>IF(Accueil!$H$49=1,D79,IF(Accueil!$H$49=2,IF(ISBLANK(E79),D79,E79),D79))</f>
        <v>Réactivité</v>
      </c>
      <c r="D79" s="412" t="s">
        <v>424</v>
      </c>
      <c r="E79" s="412" t="s">
        <v>4094</v>
      </c>
    </row>
    <row r="80" spans="3:5" x14ac:dyDescent="0.25">
      <c r="C80" s="412" t="str">
        <f>IF(Accueil!$H$49=1,D80,IF(Accueil!$H$49=2,IF(ISBLANK(E80),D80,E80),D80))</f>
        <v>VUE DE L'AURA</v>
      </c>
      <c r="D80" s="412" t="s">
        <v>871</v>
      </c>
      <c r="E80" s="412" t="s">
        <v>5018</v>
      </c>
    </row>
    <row r="81" spans="3:6" x14ac:dyDescent="0.25">
      <c r="C81" s="412" t="str">
        <f>IF(Accueil!$H$49=1,D81,IF(Accueil!$H$49=2,IF(ISBLANK(E81),D81,E81),D81))</f>
        <v>Fuite énergétique ou mise à la terre</v>
      </c>
      <c r="D81" s="412" t="s">
        <v>2649</v>
      </c>
      <c r="E81" s="412" t="s">
        <v>5019</v>
      </c>
    </row>
    <row r="82" spans="3:6" x14ac:dyDescent="0.25">
      <c r="C82" s="412" t="str">
        <f>IF(Accueil!$H$49=1,D82,IF(Accueil!$H$49=2,IF(ISBLANK(E82),D82,E82),D82))</f>
        <v>Amas, bosse</v>
      </c>
      <c r="D82" s="412" t="s">
        <v>2650</v>
      </c>
      <c r="E82" s="412" t="s">
        <v>5020</v>
      </c>
    </row>
    <row r="83" spans="3:6" x14ac:dyDescent="0.25">
      <c r="C83" s="412" t="str">
        <f>IF(Accueil!$H$49=1,D83,IF(Accueil!$H$49=2,IF(ISBLANK(E83),D83,E83),D83))</f>
        <v>Blocage, excitation</v>
      </c>
      <c r="D83" s="412" t="s">
        <v>2712</v>
      </c>
      <c r="E83" s="412" t="s">
        <v>5021</v>
      </c>
    </row>
    <row r="84" spans="3:6" x14ac:dyDescent="0.25">
      <c r="C84" s="412" t="str">
        <f>IF(Accueil!$H$49=1,D84,IF(Accueil!$H$49=2,IF(ISBLANK(E84),D84,E84),D84))</f>
        <v>Blocage froid, point critique</v>
      </c>
      <c r="D84" s="412" t="s">
        <v>2647</v>
      </c>
      <c r="E84" s="412" t="s">
        <v>5022</v>
      </c>
    </row>
    <row r="85" spans="3:6" x14ac:dyDescent="0.25">
      <c r="C85" s="412" t="str">
        <f>IF(Accueil!$H$49=1,D85,IF(Accueil!$H$49=2,IF(ISBLANK(E85),D85,E85),D85))</f>
        <v>Blocage chaud, frustration, amas</v>
      </c>
      <c r="D85" s="412" t="s">
        <v>2711</v>
      </c>
      <c r="E85" s="412" t="s">
        <v>5023</v>
      </c>
    </row>
    <row r="86" spans="3:6" ht="62.25" customHeight="1" x14ac:dyDescent="0.25">
      <c r="C86" s="412" t="str">
        <f>IF(Accueil!$H$49=1,D86,IF(Accueil!$H$49=2,IF(ISBLANK(E86),D86,E86),D86))</f>
        <v>Si l'étoile ou le rond est en dehors du corps, cela veut dire que l'étoile ou le rond correspondant, se situant à la même hauteur, dépasse une certaine intensité</v>
      </c>
      <c r="D86" s="516" t="s">
        <v>2648</v>
      </c>
      <c r="E86" s="519" t="s">
        <v>5024</v>
      </c>
      <c r="F86" s="439"/>
    </row>
    <row r="87" spans="3:6" x14ac:dyDescent="0.25">
      <c r="C87" s="412">
        <f>IF(Accueil!$H$49=1,D87,IF(Accueil!$H$49=2,IF(ISBLANK(E87),D87,E87),D87))</f>
        <v>0</v>
      </c>
      <c r="F87" s="439"/>
    </row>
    <row r="88" spans="3:6" x14ac:dyDescent="0.25">
      <c r="C88" s="412" t="str">
        <f>IF(Accueil!$H$49=1,D88,IF(Accueil!$H$49=2,IF(ISBLANK(E88),D88,E88),D88))</f>
        <v>Analyse par mot-clé</v>
      </c>
      <c r="D88" s="412" t="s">
        <v>325</v>
      </c>
      <c r="E88" s="412" t="s">
        <v>4082</v>
      </c>
      <c r="F88" s="439"/>
    </row>
    <row r="89" spans="3:6" x14ac:dyDescent="0.25">
      <c r="C89" s="412">
        <f>IF(Accueil!$H$49=1,D89,IF(Accueil!$H$49=2,IF(ISBLANK(E89),D89,E89),D89))</f>
        <v>0</v>
      </c>
      <c r="F89" s="439"/>
    </row>
    <row r="90" spans="3:6" x14ac:dyDescent="0.25">
      <c r="C90" s="412" t="str">
        <f>IF(Accueil!$H$49=1,D90,IF(Accueil!$H$49=2,IF(ISBLANK(E90),D90,E90),D90))</f>
        <v>Sécurité et protection</v>
      </c>
      <c r="D90" s="412" t="s">
        <v>298</v>
      </c>
      <c r="E90" s="412" t="s">
        <v>4067</v>
      </c>
      <c r="F90" s="439"/>
    </row>
    <row r="91" spans="3:6" x14ac:dyDescent="0.25">
      <c r="C91" s="412" t="str">
        <f>IF(Accueil!$H$49=1,D91,IF(Accueil!$H$49=2,IF(ISBLANK(E91),D91,E91),D91))</f>
        <v>Stabilité  /soutien</v>
      </c>
      <c r="D91" s="412" t="s">
        <v>299</v>
      </c>
      <c r="E91" s="412" t="s">
        <v>4068</v>
      </c>
      <c r="F91" s="439"/>
    </row>
    <row r="92" spans="3:6" x14ac:dyDescent="0.25">
      <c r="C92" s="412" t="str">
        <f>IF(Accueil!$H$49=1,D92,IF(Accueil!$H$49=2,IF(ISBLANK(E92),D92,E92),D92))</f>
        <v>Ecoute du corp s/ présence en soi</v>
      </c>
      <c r="D92" s="412" t="s">
        <v>300</v>
      </c>
      <c r="E92" s="412" t="s">
        <v>4069</v>
      </c>
    </row>
    <row r="93" spans="3:6" x14ac:dyDescent="0.25">
      <c r="C93" s="412" t="str">
        <f>IF(Accueil!$H$49=1,D93,IF(Accueil!$H$49=2,IF(ISBLANK(E93),D93,E93),D93))</f>
        <v xml:space="preserve"> Place dans la société </v>
      </c>
      <c r="D93" s="412" t="s">
        <v>301</v>
      </c>
      <c r="E93" s="412" t="s">
        <v>5025</v>
      </c>
    </row>
    <row r="94" spans="3:6" x14ac:dyDescent="0.25">
      <c r="C94" s="412" t="str">
        <f>IF(Accueil!$H$49=1,D94,IF(Accueil!$H$49=2,IF(ISBLANK(E94),D94,E94),D94))</f>
        <v>Avoir une direction claire / capacité de décision</v>
      </c>
      <c r="D94" s="412" t="s">
        <v>302</v>
      </c>
      <c r="E94" s="412" t="s">
        <v>4070</v>
      </c>
    </row>
    <row r="95" spans="3:6" x14ac:dyDescent="0.25">
      <c r="C95" s="412" t="str">
        <f>IF(Accueil!$H$49=1,D95,IF(Accueil!$H$49=2,IF(ISBLANK(E95),D95,E95),D95))</f>
        <v>Valorisation / reconnaissance / respect</v>
      </c>
      <c r="D95" s="412" t="s">
        <v>303</v>
      </c>
      <c r="E95" s="412" t="s">
        <v>4071</v>
      </c>
    </row>
    <row r="96" spans="3:6" x14ac:dyDescent="0.25">
      <c r="C96" s="412" t="str">
        <f>IF(Accueil!$H$49=1,D96,IF(Accueil!$H$49=2,IF(ISBLANK(E96),D96,E96),D96))</f>
        <v>Equilibre entre soi et les autres / positionnement</v>
      </c>
      <c r="D96" s="412" t="s">
        <v>304</v>
      </c>
      <c r="E96" s="412" t="s">
        <v>4072</v>
      </c>
    </row>
    <row r="97" spans="3:6" x14ac:dyDescent="0.25">
      <c r="C97" s="412" t="str">
        <f>IF(Accueil!$H$49=1,D97,IF(Accueil!$H$49=2,IF(ISBLANK(E97),D97,E97),D97))</f>
        <v>Exprimer son potentiel, sa différence</v>
      </c>
      <c r="D97" s="412" t="s">
        <v>305</v>
      </c>
      <c r="E97" s="412" t="s">
        <v>4073</v>
      </c>
    </row>
    <row r="98" spans="3:6" x14ac:dyDescent="0.25">
      <c r="C98" s="412" t="str">
        <f>IF(Accueil!$H$49=1,D98,IF(Accueil!$H$49=2,IF(ISBLANK(E98),D98,E98),D98))</f>
        <v>Intuition / perceptions</v>
      </c>
      <c r="D98" s="412" t="s">
        <v>306</v>
      </c>
      <c r="E98" s="412" t="s">
        <v>4074</v>
      </c>
    </row>
    <row r="99" spans="3:6" x14ac:dyDescent="0.25">
      <c r="C99" s="412" t="str">
        <f>IF(Accueil!$H$49=1,D99,IF(Accueil!$H$49=2,IF(ISBLANK(E99),D99,E99),D99))</f>
        <v>Volonté / aller de l'avant / passage à l'action</v>
      </c>
      <c r="D99" s="412" t="s">
        <v>307</v>
      </c>
      <c r="E99" s="412" t="s">
        <v>4075</v>
      </c>
    </row>
    <row r="100" spans="3:6" x14ac:dyDescent="0.25">
      <c r="C100" s="412" t="str">
        <f>IF(Accueil!$H$49=1,D100,IF(Accueil!$H$49=2,IF(ISBLANK(E100),D100,E100),D100))</f>
        <v>Adaptation / résilience</v>
      </c>
      <c r="D100" s="412" t="s">
        <v>308</v>
      </c>
      <c r="E100" s="412" t="s">
        <v>4076</v>
      </c>
    </row>
    <row r="101" spans="3:6" x14ac:dyDescent="0.25">
      <c r="C101" s="412" t="str">
        <f>IF(Accueil!$H$49=1,D101,IF(Accueil!$H$49=2,IF(ISBLANK(E101),D101,E101),D101))</f>
        <v>Gestion du stress, des émotions, de la pression</v>
      </c>
      <c r="D101" s="412" t="s">
        <v>309</v>
      </c>
      <c r="E101" s="412" t="s">
        <v>4077</v>
      </c>
    </row>
    <row r="102" spans="3:6" x14ac:dyDescent="0.25">
      <c r="C102" s="412" t="str">
        <f>IF(Accueil!$H$49=1,D102,IF(Accueil!$H$49=2,IF(ISBLANK(E102),D102,E102),D102))</f>
        <v>Rapport à l'autorité / rapport aux parents</v>
      </c>
      <c r="D102" s="412" t="s">
        <v>310</v>
      </c>
      <c r="E102" s="412" t="s">
        <v>4078</v>
      </c>
    </row>
    <row r="103" spans="3:6" x14ac:dyDescent="0.25">
      <c r="C103" s="412" t="str">
        <f>IF(Accueil!$H$49=1,D103,IF(Accueil!$H$49=2,IF(ISBLANK(E103),D103,E103),D103))</f>
        <v>Lâcher-prise / détachement / détente</v>
      </c>
      <c r="D103" s="412" t="s">
        <v>311</v>
      </c>
      <c r="E103" s="412" t="s">
        <v>4079</v>
      </c>
    </row>
    <row r="104" spans="3:6" x14ac:dyDescent="0.25">
      <c r="C104" s="412" t="str">
        <f>IF(Accueil!$H$49=1,D104,IF(Accueil!$H$49=2,IF(ISBLANK(E104),D104,E104),D104))</f>
        <v xml:space="preserve">Liberté / pouvoir intérieur  </v>
      </c>
      <c r="D104" s="412" t="s">
        <v>312</v>
      </c>
      <c r="E104" s="412" t="s">
        <v>4080</v>
      </c>
    </row>
    <row r="105" spans="3:6" x14ac:dyDescent="0.25">
      <c r="C105" s="412" t="str">
        <f>IF(Accueil!$H$49=1,D105,IF(Accueil!$H$49=2,IF(ISBLANK(E105),D105,E105),D105))</f>
        <v>Expression / vocation</v>
      </c>
      <c r="D105" s="412" t="s">
        <v>313</v>
      </c>
      <c r="E105" s="412" t="s">
        <v>4081</v>
      </c>
    </row>
    <row r="106" spans="3:6" x14ac:dyDescent="0.25">
      <c r="C106" s="412">
        <f>IF(Accueil!$H$49=1,D106,IF(Accueil!$H$49=2,IF(ISBLANK(E106),D106,E106),D106))</f>
        <v>0</v>
      </c>
      <c r="F106" s="139"/>
    </row>
    <row r="107" spans="3:6" x14ac:dyDescent="0.25">
      <c r="C107" s="412" t="str">
        <f>IF(Accueil!$H$49=1,D107,IF(Accueil!$H$49=2,IF(ISBLANK(E107),D107,E107),D107))</f>
        <v>PARAMETRES GENERAUX</v>
      </c>
      <c r="D107" s="412" t="s">
        <v>1091</v>
      </c>
      <c r="E107" s="412" t="s">
        <v>5026</v>
      </c>
      <c r="F107" s="139"/>
    </row>
    <row r="108" spans="3:6" x14ac:dyDescent="0.25">
      <c r="C108" s="412" t="str">
        <f>IF(Accueil!$H$49=1,D108,IF(Accueil!$H$49=2,IF(ISBLANK(E108),D108,E108),D108))</f>
        <v>FUTUR</v>
      </c>
      <c r="D108" s="412" t="s">
        <v>379</v>
      </c>
      <c r="E108" s="412" t="s">
        <v>4099</v>
      </c>
      <c r="F108" s="139"/>
    </row>
    <row r="109" spans="3:6" x14ac:dyDescent="0.25">
      <c r="C109" s="412" t="str">
        <f>IF(Accueil!$H$49=1,D109,IF(Accueil!$H$49=2,IF(ISBLANK(E109),D109,E109),D109))</f>
        <v>harmonie</v>
      </c>
      <c r="D109" s="412" t="s">
        <v>380</v>
      </c>
      <c r="E109" s="412" t="s">
        <v>5027</v>
      </c>
      <c r="F109" s="139"/>
    </row>
    <row r="110" spans="3:6" x14ac:dyDescent="0.25">
      <c r="C110" s="412" t="str">
        <f>IF(Accueil!$H$49=1,D110,IF(Accueil!$H$49=2,IF(ISBLANK(E110),D110,E110),D110))</f>
        <v>réactivité</v>
      </c>
      <c r="D110" s="412" t="s">
        <v>381</v>
      </c>
      <c r="E110" s="412" t="s">
        <v>5028</v>
      </c>
      <c r="F110" s="139"/>
    </row>
    <row r="111" spans="3:6" x14ac:dyDescent="0.25">
      <c r="C111" s="412" t="str">
        <f>IF(Accueil!$H$49=1,D111,IF(Accueil!$H$49=2,IF(ISBLANK(E111),D111,E111),D111))</f>
        <v>besoins</v>
      </c>
      <c r="D111" s="412" t="s">
        <v>382</v>
      </c>
      <c r="E111" s="412" t="s">
        <v>5029</v>
      </c>
      <c r="F111" s="139"/>
    </row>
    <row r="112" spans="3:6" x14ac:dyDescent="0.25">
      <c r="C112" s="412" t="str">
        <f>IF(Accueil!$H$49=1,D112,IF(Accueil!$H$49=2,IF(ISBLANK(E112),D112,E112),D112))</f>
        <v>limitations</v>
      </c>
      <c r="D112" s="412" t="s">
        <v>383</v>
      </c>
      <c r="E112" s="412" t="s">
        <v>5030</v>
      </c>
      <c r="F112" s="139"/>
    </row>
    <row r="113" spans="3:6" x14ac:dyDescent="0.25">
      <c r="C113" s="412">
        <f>IF(Accueil!$H$49=1,D113,IF(Accueil!$H$49=2,IF(ISBLANK(E113),D113,E113),D113))</f>
        <v>0</v>
      </c>
      <c r="F113" s="139"/>
    </row>
    <row r="114" spans="3:6" x14ac:dyDescent="0.25">
      <c r="C114" s="412" t="str">
        <f>IF(Accueil!$H$49=1,D114,IF(Accueil!$H$49=2,IF(ISBLANK(E114),D114,E114),D114))</f>
        <v>PRESENT</v>
      </c>
      <c r="D114" s="412" t="s">
        <v>385</v>
      </c>
      <c r="E114" s="412" t="s">
        <v>4100</v>
      </c>
      <c r="F114" s="139"/>
    </row>
    <row r="115" spans="3:6" x14ac:dyDescent="0.25">
      <c r="C115" s="412" t="str">
        <f>IF(Accueil!$H$49=1,D115,IF(Accueil!$H$49=2,IF(ISBLANK(E115),D115,E115),D115))</f>
        <v>ENFANCE</v>
      </c>
      <c r="D115" s="412" t="s">
        <v>1092</v>
      </c>
      <c r="E115" s="412" t="s">
        <v>5031</v>
      </c>
      <c r="F115" s="139"/>
    </row>
    <row r="116" spans="3:6" x14ac:dyDescent="0.25">
      <c r="C116" s="412" t="str">
        <f>IF(Accueil!$H$49=1,D116,IF(Accueil!$H$49=2,IF(ISBLANK(E116),D116,E116),D116))</f>
        <v>TRANSGENERATIONNEL</v>
      </c>
      <c r="D116" s="412" t="s">
        <v>1093</v>
      </c>
      <c r="E116" s="412" t="s">
        <v>5032</v>
      </c>
      <c r="F116" s="139"/>
    </row>
    <row r="117" spans="3:6" x14ac:dyDescent="0.25">
      <c r="C117" s="412">
        <f>IF(Accueil!$H$49=1,D117,IF(Accueil!$H$49=2,IF(ISBLANK(E117),D117,E117),D117))</f>
        <v>0</v>
      </c>
      <c r="F117" s="139"/>
    </row>
    <row r="118" spans="3:6" x14ac:dyDescent="0.25">
      <c r="C118" s="412" t="str">
        <f>IF(Accueil!$H$49=1,D118,IF(Accueil!$H$49=2,IF(ISBLANK(E118),D118,E118),D118))</f>
        <v>paramètres psycho-énergétiques</v>
      </c>
      <c r="D118" s="412" t="s">
        <v>395</v>
      </c>
      <c r="E118" s="412" t="s">
        <v>4101</v>
      </c>
      <c r="F118" s="139"/>
    </row>
    <row r="119" spans="3:6" x14ac:dyDescent="0.25">
      <c r="C119" s="412" t="str">
        <f>IF(Accueil!$H$49=1,D119,IF(Accueil!$H$49=2,IF(ISBLANK(E119),D119,E119),D119))</f>
        <v>cohérence</v>
      </c>
      <c r="D119" s="412" t="s">
        <v>386</v>
      </c>
      <c r="E119" s="412" t="s">
        <v>4102</v>
      </c>
      <c r="F119" s="139"/>
    </row>
    <row r="120" spans="3:6" x14ac:dyDescent="0.25">
      <c r="C120" s="412" t="str">
        <f>IF(Accueil!$H$49=1,D120,IF(Accueil!$H$49=2,IF(ISBLANK(E120),D120,E120),D120))</f>
        <v>alignement</v>
      </c>
      <c r="D120" s="412" t="s">
        <v>387</v>
      </c>
      <c r="E120" s="412" t="s">
        <v>4103</v>
      </c>
      <c r="F120" s="139"/>
    </row>
    <row r="121" spans="3:6" x14ac:dyDescent="0.25">
      <c r="C121" s="412" t="str">
        <f>IF(Accueil!$H$49=1,D121,IF(Accueil!$H$49=2,IF(ISBLANK(E121),D121,E121),D121))</f>
        <v>Enracinement</v>
      </c>
      <c r="D121" s="412" t="s">
        <v>1089</v>
      </c>
      <c r="E121" s="412" t="s">
        <v>5033</v>
      </c>
      <c r="F121" s="139"/>
    </row>
    <row r="122" spans="3:6" x14ac:dyDescent="0.25">
      <c r="C122" s="412" t="str">
        <f>IF(Accueil!$H$49=1,D122,IF(Accueil!$H$49=2,IF(ISBLANK(E122),D122,E122),D122))</f>
        <v>liberté</v>
      </c>
      <c r="D122" s="412" t="s">
        <v>389</v>
      </c>
      <c r="E122" s="412" t="s">
        <v>4105</v>
      </c>
      <c r="F122" s="139"/>
    </row>
    <row r="123" spans="3:6" x14ac:dyDescent="0.25">
      <c r="C123" s="412" t="str">
        <f>IF(Accueil!$H$49=1,D123,IF(Accueil!$H$49=2,IF(ISBLANK(E123),D123,E123),D123))</f>
        <v>fractalité</v>
      </c>
      <c r="D123" s="412" t="s">
        <v>388</v>
      </c>
      <c r="E123" s="412" t="s">
        <v>4104</v>
      </c>
      <c r="F123" s="139"/>
    </row>
    <row r="124" spans="3:6" x14ac:dyDescent="0.25">
      <c r="C124" s="412" t="str">
        <f>IF(Accueil!$H$49=1,D124,IF(Accueil!$H$49=2,IF(ISBLANK(E124),D124,E124),D124))</f>
        <v>blocage</v>
      </c>
      <c r="D124" s="412" t="s">
        <v>391</v>
      </c>
      <c r="E124" s="412" t="s">
        <v>4106</v>
      </c>
      <c r="F124" s="139"/>
    </row>
    <row r="125" spans="3:6" x14ac:dyDescent="0.25">
      <c r="C125" s="412" t="str">
        <f>IF(Accueil!$H$49=1,D125,IF(Accueil!$H$49=2,IF(ISBLANK(E125),D125,E125),D125))</f>
        <v>Tension</v>
      </c>
      <c r="D125" s="412" t="s">
        <v>2641</v>
      </c>
      <c r="E125" s="412" t="s">
        <v>5034</v>
      </c>
      <c r="F125" s="139"/>
    </row>
    <row r="126" spans="3:6" x14ac:dyDescent="0.25">
      <c r="C126" s="412" t="str">
        <f>IF(Accueil!$H$49=1,D126,IF(Accueil!$H$49=2,IF(ISBLANK(E126),D126,E126),D126))</f>
        <v>charge mentale</v>
      </c>
      <c r="D126" s="412" t="s">
        <v>392</v>
      </c>
      <c r="E126" s="412" t="s">
        <v>4107</v>
      </c>
      <c r="F126" s="139"/>
    </row>
    <row r="127" spans="3:6" x14ac:dyDescent="0.25">
      <c r="C127" s="412" t="str">
        <f>IF(Accueil!$H$49=1,D127,IF(Accueil!$H$49=2,IF(ISBLANK(E127),D127,E127),D127))</f>
        <v>charge émotionnelle</v>
      </c>
      <c r="D127" s="412" t="s">
        <v>393</v>
      </c>
      <c r="E127" s="412" t="s">
        <v>4108</v>
      </c>
      <c r="F127" s="139"/>
    </row>
    <row r="128" spans="3:6" x14ac:dyDescent="0.25">
      <c r="C128" s="412" t="str">
        <f>IF(Accueil!$H$49=1,D128,IF(Accueil!$H$49=2,IF(ISBLANK(E128),D128,E128),D128))</f>
        <v>empreinte familiale</v>
      </c>
      <c r="D128" s="412" t="s">
        <v>394</v>
      </c>
      <c r="E128" s="412" t="s">
        <v>4109</v>
      </c>
      <c r="F128" s="139"/>
    </row>
    <row r="129" spans="3:6" x14ac:dyDescent="0.25">
      <c r="C129" s="412">
        <f>IF(Accueil!$H$49=1,D129,IF(Accueil!$H$49=2,IF(ISBLANK(E129),D129,E129),D129))</f>
        <v>0</v>
      </c>
      <c r="F129" s="139"/>
    </row>
    <row r="130" spans="3:6" ht="102" customHeight="1" x14ac:dyDescent="0.3">
      <c r="C130" s="412" t="str">
        <f>IF(Accueil!$H$49=1,D130,IF(Accueil!$H$49=2,IF(ISBLANK(E130),D130,E130),D130))</f>
        <v>Etat d’être d’une personne calme et posée. Parfois le fruit d’un travail de transmutation des mémoires liées à son propre vécu ou à celui de ses ancêtres. Plus la valeur est élevée, plus cela caractérise une personne capable de résilience et se dirigeant vers un avenir tranquille, en paix avec soi et les autres</v>
      </c>
      <c r="D130" s="412" t="s">
        <v>1094</v>
      </c>
      <c r="E130" s="412" t="s">
        <v>5035</v>
      </c>
      <c r="F130" s="139"/>
    </row>
    <row r="131" spans="3:6" ht="75" customHeight="1" x14ac:dyDescent="0.25">
      <c r="C131" s="412" t="str">
        <f>IF(Accueil!$H$49=1,D131,IF(Accueil!$H$49=2,IF(ISBLANK(E131),D131,E131),D131))</f>
        <v>Etat de stress intérieur résultant d’un passé familial difficile. Plus la valeur est élevée, plus cela caractérise une personne réactive face aux événements de la vie ou en conflit les autres. Tendance à être toujours en résistance, dans le non-respect de soi et des autres.</v>
      </c>
      <c r="D131" s="412" t="s">
        <v>1095</v>
      </c>
      <c r="E131" s="412" t="s">
        <v>5036</v>
      </c>
      <c r="F131" s="139"/>
    </row>
    <row r="132" spans="3:6" ht="81" customHeight="1" x14ac:dyDescent="0.25">
      <c r="C132" s="412" t="str">
        <f>IF(Accueil!$H$49=1,D132,IF(Accueil!$H$49=2,IF(ISBLANK(E132),D132,E132),D132))</f>
        <v>Les besoins reflètent l’ensemble des besoins fondamentaux liés au passé familial. Plus la valeur est élevée, plus cela caractérise une personne dont le futur est très conditionné par son passé, en particulier par les manques vécus.</v>
      </c>
      <c r="D132" s="412" t="s">
        <v>1096</v>
      </c>
      <c r="E132" s="412" t="s">
        <v>5037</v>
      </c>
      <c r="F132" s="139"/>
    </row>
    <row r="133" spans="3:6" ht="35.25" customHeight="1" x14ac:dyDescent="0.25">
      <c r="C133" s="412" t="str">
        <f>IF(Accueil!$H$49=1,D133,IF(Accueil!$H$49=2,IF(ISBLANK(E133),D133,E133),D133))</f>
        <v>Les limitations reflètent l’ensemble des peurs, des manques et des interdictions liés au vécu familial. Plus la valeur est élevée, plus cela caractérise une personne passive, introvertie, sans attentes pour la suite de sa vie et fuyant la réalité.</v>
      </c>
      <c r="D133" s="412" t="s">
        <v>1097</v>
      </c>
      <c r="E133" s="412" t="s">
        <v>5038</v>
      </c>
      <c r="F133" s="139"/>
    </row>
    <row r="134" spans="3:6" x14ac:dyDescent="0.25">
      <c r="C134" s="412">
        <f>IF(Accueil!$H$49=1,D134,IF(Accueil!$H$49=2,IF(ISBLANK(E134),D134,E134),D134))</f>
        <v>0</v>
      </c>
      <c r="F134" s="139"/>
    </row>
    <row r="135" spans="3:6" x14ac:dyDescent="0.25">
      <c r="C135" s="412">
        <f>IF(Accueil!$H$49=1,D135,IF(Accueil!$H$49=2,IF(ISBLANK(E135),D135,E135),D135))</f>
        <v>0</v>
      </c>
      <c r="F135" s="139"/>
    </row>
    <row r="136" spans="3:6" x14ac:dyDescent="0.25">
      <c r="C136" s="412" t="str">
        <f>IF(Accueil!$H$49=1,D136,IF(Accueil!$H$49=2,IF(ISBLANK(E136),D136,E136),D136))</f>
        <v>La cohérence est un indicateur d'une opposition entre l'image que l'on a de soi et de celle perçue par les autres. Plus la valeur est élevée, plus une personne se sent comprise, en particulier dans ses besoins et ses manques, ou ses qualités et défauts</v>
      </c>
      <c r="D136" s="412" t="s">
        <v>1098</v>
      </c>
      <c r="E136" s="412" t="s">
        <v>5039</v>
      </c>
      <c r="F136" s="139"/>
    </row>
    <row r="137" spans="3:6" x14ac:dyDescent="0.25">
      <c r="C137" s="412" t="str">
        <f>IF(Accueil!$H$49=1,D137,IF(Accueil!$H$49=2,IF(ISBLANK(E137),D137,E137),D137))</f>
        <v>L’alignement est un indicateur de la différence entre ce que la tête pense et ce que le corps exprime. Plus la valeur est élevée, plus une personne est symétrique dans ses corps subtils et cohérente entre sa façon de percevoir la réalité et ce qu’elle vit vraiment.</v>
      </c>
      <c r="D137" s="412" t="s">
        <v>1083</v>
      </c>
      <c r="E137" s="412" t="s">
        <v>5040</v>
      </c>
      <c r="F137" s="139"/>
    </row>
    <row r="138" spans="3:6" x14ac:dyDescent="0.25">
      <c r="C138" s="412" t="str">
        <f>IF(Accueil!$H$49=1,D138,IF(Accueil!$H$49=2,IF(ISBLANK(E138),D138,E138),D138))</f>
        <v>L’enracinement caractérise une personne bien ancrée dans la réalité, concrète dans ce qu’elle entreprend et avec une bonne mise à terre. Plus la valeur est élevée en harmonie, plus la personne est une force tranquille, posée, autonome, tout en étant soutenue par sa famille.</v>
      </c>
      <c r="D138" s="412" t="s">
        <v>1090</v>
      </c>
      <c r="E138" s="412" t="s">
        <v>5041</v>
      </c>
      <c r="F138" s="139"/>
    </row>
    <row r="139" spans="3:6" x14ac:dyDescent="0.25">
      <c r="C139" s="412" t="str">
        <f>IF(Accueil!$H$49=1,D139,IF(Accueil!$H$49=2,IF(ISBLANK(E139),D139,E139),D139))</f>
        <v>La liberté représente la capacité à se laisser porter par la vie, à accueillir ce qui arrive. Plus la valeur est élevée, moins la personne se met la pression ou se stresse pour répondre aux besoins ou aux exigences qu’elle se met elle-même ou provenant des autres.</v>
      </c>
      <c r="D139" s="412" t="s">
        <v>1084</v>
      </c>
      <c r="E139" s="412" t="s">
        <v>4098</v>
      </c>
      <c r="F139" s="139"/>
    </row>
    <row r="140" spans="3:6" x14ac:dyDescent="0.25">
      <c r="C140" s="412" t="str">
        <f>IF(Accueil!$H$49=1,D140,IF(Accueil!$H$49=2,IF(ISBLANK(E140),D140,E140),D140))</f>
        <v xml:space="preserve">La fractalité est un indicateur de l’état de cohérence vibratoire entre les différents corps subtils. Plus la valeur est élevée, plus une personne est en accord entre son passé, son présent et son futur (que ce soit bon ou mauvais). </v>
      </c>
      <c r="D140" s="412" t="s">
        <v>1099</v>
      </c>
      <c r="E140" s="412" t="s">
        <v>5042</v>
      </c>
      <c r="F140" s="139"/>
    </row>
    <row r="141" spans="3:6" x14ac:dyDescent="0.25">
      <c r="C141" s="412" t="str">
        <f>IF(Accueil!$H$49=1,D141,IF(Accueil!$H$49=2,IF(ISBLANK(E141),D141,E141),D141))</f>
        <v>Les blocages représentent l’ensemble de tout ce qui nuit sérieusement à la circulation de l’énergie et de l’information dans le corps. Plus la valeur est élevée, plus la personne a de dysfonctionnements énergétiques et plus elle juge ce qu’elle vit ou ce qu’elle a vécu</v>
      </c>
      <c r="D141" s="412" t="s">
        <v>2654</v>
      </c>
      <c r="E141" s="412" t="s">
        <v>5043</v>
      </c>
      <c r="F141" s="139"/>
    </row>
    <row r="142" spans="3:6" x14ac:dyDescent="0.25">
      <c r="C142" s="412" t="str">
        <f>IF(Accueil!$H$49=1,D142,IF(Accueil!$H$49=2,IF(ISBLANK(E142),D142,E142),D142))</f>
        <v>Les tensions représentent les oppositions (forte énergie/faible energie) entre deux organes consécutifs ou pour un même organe, en opposition entre la gauche et la droite.  Plus la valeur est élevée, plus la personne peut avoir ou ressentir des tensions dans le corps.</v>
      </c>
      <c r="D142" s="412" t="s">
        <v>2710</v>
      </c>
      <c r="E142" s="412" t="s">
        <v>5044</v>
      </c>
      <c r="F142" s="139"/>
    </row>
    <row r="143" spans="3:6" x14ac:dyDescent="0.25">
      <c r="C143" s="412" t="str">
        <f>IF(Accueil!$H$49=1,D143,IF(Accueil!$H$49=2,IF(ISBLANK(E143),D143,E143),D143))</f>
        <v>La charge mentale représente l’ensemble de toutes les pensées inutiles ou limitatives. Plus la valeur est élevée, plus la personne se mets de contraintes, plus ses besoins prennent une ampleur exagérée, plus elle aime tenir tête aux autres.</v>
      </c>
      <c r="D143" s="412" t="s">
        <v>1086</v>
      </c>
      <c r="E143" s="412" t="s">
        <v>5045</v>
      </c>
      <c r="F143" s="139"/>
    </row>
    <row r="144" spans="3:6" x14ac:dyDescent="0.25">
      <c r="C144" s="412" t="str">
        <f>IF(Accueil!$H$49=1,D144,IF(Accueil!$H$49=2,IF(ISBLANK(E144),D144,E144),D144))</f>
        <v>La charge émotionnelle représente l’ensemble de toutes les émotions retenues à l’intérieur ou, au contraire, déversées sur les autres. Plus la valeur est élevée, plus la personne génère de dépendances avec les autres, moins elle gère ses propres émotions.</v>
      </c>
      <c r="D144" s="412" t="s">
        <v>1087</v>
      </c>
      <c r="E144" s="412" t="s">
        <v>5046</v>
      </c>
      <c r="F144" s="139"/>
    </row>
    <row r="145" spans="3:6" x14ac:dyDescent="0.25">
      <c r="C145" s="412" t="str">
        <f>IF(Accueil!$H$49=1,D145,IF(Accueil!$H$49=2,IF(ISBLANK(E145),D145,E145),D145))</f>
        <v xml:space="preserve">L’empreinte familiale représente la somme des charges et des limitations héritées des ancêtres ou de la relation avec les parents dans l’enfance. Plus la valeur est élevée, plus le futur de la personne est limité, conditionné par ces mémoires, moins elle est libre d’être pleinement elle-même. </v>
      </c>
      <c r="D145" s="412" t="s">
        <v>1088</v>
      </c>
      <c r="E145" s="412" t="s">
        <v>5047</v>
      </c>
      <c r="F145" s="139"/>
    </row>
    <row r="146" spans="3:6" x14ac:dyDescent="0.25">
      <c r="C146" s="412">
        <f>IF(Accueil!$H$49=1,D146,IF(Accueil!$H$49=2,IF(ISBLANK(E146),D146,E146),D146))</f>
        <v>0</v>
      </c>
      <c r="F146" s="139"/>
    </row>
    <row r="147" spans="3:6" x14ac:dyDescent="0.25">
      <c r="C147" s="412" t="str">
        <f>IF(Accueil!$H$49=1,D147,IF(Accueil!$H$49=2,IF(ISBLANK(E147),D147,E147),D147))</f>
        <v>Point critique</v>
      </c>
      <c r="D147" s="412" t="s">
        <v>2639</v>
      </c>
      <c r="E147" s="412" t="s">
        <v>5048</v>
      </c>
      <c r="F147" s="139"/>
    </row>
    <row r="148" spans="3:6" x14ac:dyDescent="0.25">
      <c r="C148" s="412">
        <f>IF(Accueil!$H$49=1,D148,IF(Accueil!$H$49=2,IF(ISBLANK(E148),D148,E148),D148))</f>
        <v>0</v>
      </c>
      <c r="F148" s="139"/>
    </row>
    <row r="149" spans="3:6" x14ac:dyDescent="0.25">
      <c r="C149" s="412" t="str">
        <f>IF(Accueil!$H$49=1,D149,IF(Accueil!$H$49=2,IF(ISBLANK(E149),D149,E149),D149))</f>
        <v>Calme et réactivité</v>
      </c>
      <c r="D149" s="412" t="s">
        <v>378</v>
      </c>
      <c r="E149" s="412" t="s">
        <v>4092</v>
      </c>
      <c r="F149" s="139"/>
    </row>
    <row r="150" spans="3:6" x14ac:dyDescent="0.25">
      <c r="C150" s="412" t="str">
        <f>IF(Accueil!$H$49=1,D150,IF(Accueil!$H$49=2,IF(ISBLANK(E150),D150,E150),D150))</f>
        <v>Réactivité</v>
      </c>
      <c r="D150" s="412" t="s">
        <v>424</v>
      </c>
      <c r="E150" s="412" t="s">
        <v>4094</v>
      </c>
      <c r="F150" s="139"/>
    </row>
    <row r="151" spans="3:6" x14ac:dyDescent="0.25">
      <c r="C151" s="412" t="str">
        <f>IF(Accueil!$H$49=1,D151,IF(Accueil!$H$49=2,IF(ISBLANK(E151),D151,E151),D151))</f>
        <v>Fluidité</v>
      </c>
      <c r="D151" s="412" t="s">
        <v>426</v>
      </c>
      <c r="E151" s="412" t="s">
        <v>4093</v>
      </c>
      <c r="F151" s="139"/>
    </row>
    <row r="152" spans="3:6" x14ac:dyDescent="0.25">
      <c r="C152" s="412">
        <f>IF(Accueil!$H$49=1,D152,IF(Accueil!$H$49=2,IF(ISBLANK(E152),D152,E152),D152))</f>
        <v>0</v>
      </c>
      <c r="F152" s="139"/>
    </row>
    <row r="153" spans="3:6" x14ac:dyDescent="0.25">
      <c r="C153" s="412" t="str">
        <f>IF(Accueil!$H$49=1,D153,IF(Accueil!$H$49=2,IF(ISBLANK(E153),D153,E153),D153))</f>
        <v>besoins et limitations</v>
      </c>
      <c r="D153" s="412" t="s">
        <v>377</v>
      </c>
      <c r="E153" s="412" t="s">
        <v>5049</v>
      </c>
      <c r="F153" s="139"/>
    </row>
    <row r="154" spans="3:6" x14ac:dyDescent="0.25">
      <c r="C154" s="412" t="str">
        <f>IF(Accueil!$H$49=1,D154,IF(Accueil!$H$49=2,IF(ISBLANK(E154),D154,E154),D154))</f>
        <v>besoins</v>
      </c>
      <c r="D154" s="412" t="s">
        <v>382</v>
      </c>
      <c r="E154" s="412" t="s">
        <v>5029</v>
      </c>
      <c r="F154" s="139"/>
    </row>
    <row r="155" spans="3:6" x14ac:dyDescent="0.25">
      <c r="C155" s="412" t="str">
        <f>IF(Accueil!$H$49=1,D155,IF(Accueil!$H$49=2,IF(ISBLANK(E155),D155,E155),D155))</f>
        <v>limitations</v>
      </c>
      <c r="D155" s="412" t="s">
        <v>383</v>
      </c>
      <c r="E155" s="412" t="s">
        <v>5030</v>
      </c>
      <c r="F155" s="139"/>
    </row>
    <row r="156" spans="3:6" x14ac:dyDescent="0.25">
      <c r="C156" s="412">
        <f>IF(Accueil!$H$49=1,D156,IF(Accueil!$H$49=2,IF(ISBLANK(E156),D156,E156),D156))</f>
        <v>0</v>
      </c>
      <c r="F156" s="139"/>
    </row>
    <row r="157" spans="3:6" x14ac:dyDescent="0.25">
      <c r="C157" s="412" t="str">
        <f>IF(Accueil!$H$49=1,D157,IF(Accueil!$H$49=2,IF(ISBLANK(E157),D157,E157),D157))</f>
        <v>LES MERIDIENS</v>
      </c>
      <c r="D157" s="412" t="s">
        <v>724</v>
      </c>
      <c r="E157" s="412" t="s">
        <v>5050</v>
      </c>
      <c r="F157" s="139"/>
    </row>
    <row r="158" spans="3:6" x14ac:dyDescent="0.25">
      <c r="C158" s="412" t="str">
        <f>IF(Accueil!$H$49=1,D158,IF(Accueil!$H$49=2,IF(ISBLANK(E158),D158,E158),D158))</f>
        <v>poumon</v>
      </c>
      <c r="D158" s="412" t="s">
        <v>79</v>
      </c>
      <c r="E158" s="412" t="s">
        <v>5051</v>
      </c>
      <c r="F158" s="139"/>
    </row>
    <row r="159" spans="3:6" x14ac:dyDescent="0.25">
      <c r="C159" s="412" t="str">
        <f>IF(Accueil!$H$49=1,D159,IF(Accueil!$H$49=2,IF(ISBLANK(E159),D159,E159),D159))</f>
        <v>Gros_intestin</v>
      </c>
      <c r="D159" s="412" t="s">
        <v>705</v>
      </c>
      <c r="E159" s="412" t="s">
        <v>5052</v>
      </c>
      <c r="F159" s="139"/>
    </row>
    <row r="160" spans="3:6" x14ac:dyDescent="0.25">
      <c r="C160" s="412" t="str">
        <f>IF(Accueil!$H$49=1,D160,IF(Accueil!$H$49=2,IF(ISBLANK(E160),D160,E160),D160))</f>
        <v>Estomac</v>
      </c>
      <c r="D160" s="412" t="s">
        <v>706</v>
      </c>
      <c r="E160" s="412" t="s">
        <v>5053</v>
      </c>
      <c r="F160" s="139"/>
    </row>
    <row r="161" spans="3:6" x14ac:dyDescent="0.25">
      <c r="C161" s="412" t="str">
        <f>IF(Accueil!$H$49=1,D161,IF(Accueil!$H$49=2,IF(ISBLANK(E161),D161,E161),D161))</f>
        <v>Rate_Panacreas</v>
      </c>
      <c r="D161" s="412" t="s">
        <v>707</v>
      </c>
      <c r="E161" s="412" t="s">
        <v>5054</v>
      </c>
      <c r="F161" s="139"/>
    </row>
    <row r="162" spans="3:6" x14ac:dyDescent="0.25">
      <c r="C162" s="412" t="str">
        <f>IF(Accueil!$H$49=1,D162,IF(Accueil!$H$49=2,IF(ISBLANK(E162),D162,E162),D162))</f>
        <v>Coeur</v>
      </c>
      <c r="D162" s="412" t="s">
        <v>708</v>
      </c>
      <c r="E162" s="412" t="s">
        <v>5055</v>
      </c>
      <c r="F162" s="139"/>
    </row>
    <row r="163" spans="3:6" x14ac:dyDescent="0.25">
      <c r="C163" s="412" t="str">
        <f>IF(Accueil!$H$49=1,D163,IF(Accueil!$H$49=2,IF(ISBLANK(E163),D163,E163),D163))</f>
        <v>Intestin_Grele</v>
      </c>
      <c r="D163" s="412" t="s">
        <v>709</v>
      </c>
      <c r="E163" s="412" t="s">
        <v>5056</v>
      </c>
      <c r="F163" s="139"/>
    </row>
    <row r="164" spans="3:6" x14ac:dyDescent="0.25">
      <c r="C164" s="412" t="str">
        <f>IF(Accueil!$H$49=1,D164,IF(Accueil!$H$49=2,IF(ISBLANK(E164),D164,E164),D164))</f>
        <v>Vessie</v>
      </c>
      <c r="D164" s="412" t="s">
        <v>710</v>
      </c>
      <c r="E164" s="412" t="s">
        <v>5057</v>
      </c>
      <c r="F164" s="139"/>
    </row>
    <row r="165" spans="3:6" x14ac:dyDescent="0.25">
      <c r="C165" s="412" t="str">
        <f>IF(Accueil!$H$49=1,D165,IF(Accueil!$H$49=2,IF(ISBLANK(E165),D165,E165),D165))</f>
        <v>Vesicule_biliaire</v>
      </c>
      <c r="D165" s="412" t="s">
        <v>711</v>
      </c>
      <c r="E165" s="412" t="s">
        <v>5058</v>
      </c>
      <c r="F165" s="139"/>
    </row>
    <row r="166" spans="3:6" x14ac:dyDescent="0.25">
      <c r="C166" s="412" t="str">
        <f>IF(Accueil!$H$49=1,D166,IF(Accueil!$H$49=2,IF(ISBLANK(E166),D166,E166),D166))</f>
        <v>Foie</v>
      </c>
      <c r="D166" s="412" t="s">
        <v>712</v>
      </c>
      <c r="E166" s="412" t="s">
        <v>5059</v>
      </c>
      <c r="F166" s="139"/>
    </row>
    <row r="167" spans="3:6" x14ac:dyDescent="0.25">
      <c r="C167" s="412" t="str">
        <f>IF(Accueil!$H$49=1,D167,IF(Accueil!$H$49=2,IF(ISBLANK(E167),D167,E167),D167))</f>
        <v>Reins</v>
      </c>
      <c r="D167" s="412" t="s">
        <v>713</v>
      </c>
      <c r="E167" s="412" t="s">
        <v>5060</v>
      </c>
      <c r="F167" s="139"/>
    </row>
    <row r="168" spans="3:6" x14ac:dyDescent="0.25">
      <c r="C168" s="412" t="str">
        <f>IF(Accueil!$H$49=1,D168,IF(Accueil!$H$49=2,IF(ISBLANK(E168),D168,E168),D168))</f>
        <v>Maitre_coeur</v>
      </c>
      <c r="D168" s="412" t="s">
        <v>714</v>
      </c>
      <c r="E168" s="412" t="s">
        <v>5061</v>
      </c>
      <c r="F168" s="139"/>
    </row>
    <row r="169" spans="3:6" x14ac:dyDescent="0.25">
      <c r="C169" s="412" t="str">
        <f>IF(Accueil!$H$49=1,D169,IF(Accueil!$H$49=2,IF(ISBLANK(E169),D169,E169),D169))</f>
        <v>Triple_rechauffeur</v>
      </c>
      <c r="D169" s="412" t="s">
        <v>715</v>
      </c>
      <c r="E169" s="412" t="s">
        <v>5062</v>
      </c>
      <c r="F169" s="139"/>
    </row>
    <row r="170" spans="3:6" x14ac:dyDescent="0.25">
      <c r="C170" s="412" t="str">
        <f>IF(Accueil!$H$49=1,D170,IF(Accueil!$H$49=2,IF(ISBLANK(E170),D170,E170),D170))</f>
        <v>Conception</v>
      </c>
      <c r="D170" s="412" t="s">
        <v>716</v>
      </c>
      <c r="E170" s="412" t="s">
        <v>5063</v>
      </c>
      <c r="F170" s="139"/>
    </row>
    <row r="171" spans="3:6" x14ac:dyDescent="0.25">
      <c r="C171" s="412" t="str">
        <f>IF(Accueil!$H$49=1,D171,IF(Accueil!$H$49=2,IF(ISBLANK(E171),D171,E171),D171))</f>
        <v>Gouverneur</v>
      </c>
      <c r="D171" s="412" t="s">
        <v>717</v>
      </c>
      <c r="E171" s="412" t="s">
        <v>5064</v>
      </c>
      <c r="F171" s="139"/>
    </row>
    <row r="172" spans="3:6" x14ac:dyDescent="0.25">
      <c r="C172" s="412">
        <f>IF(Accueil!$H$49=1,D172,IF(Accueil!$H$49=2,IF(ISBLANK(E172),D172,E172),D172))</f>
        <v>0</v>
      </c>
      <c r="F172" s="139"/>
    </row>
    <row r="173" spans="3:6" x14ac:dyDescent="0.25">
      <c r="C173" s="412" t="str">
        <f>IF(Accueil!$H$49=1,D173,IF(Accueil!$H$49=2,IF(ISBLANK(E173),D173,E173),D173))</f>
        <v>Vaisseau Vital</v>
      </c>
      <c r="D173" s="412" t="s">
        <v>725</v>
      </c>
      <c r="E173" s="412" t="s">
        <v>5065</v>
      </c>
      <c r="F173" s="139"/>
    </row>
    <row r="174" spans="3:6" x14ac:dyDescent="0.25">
      <c r="C174" s="412" t="str">
        <f>IF(Accueil!$H$49=1,D174,IF(Accueil!$H$49=2,IF(ISBLANK(E174),D174,E174),D174))</f>
        <v>Régulateur du Yin</v>
      </c>
      <c r="D174" s="412" t="s">
        <v>726</v>
      </c>
      <c r="E174" s="412" t="s">
        <v>5066</v>
      </c>
      <c r="F174" s="139"/>
    </row>
    <row r="175" spans="3:6" x14ac:dyDescent="0.25">
      <c r="C175" s="412" t="str">
        <f>IF(Accueil!$H$49=1,D175,IF(Accueil!$H$49=2,IF(ISBLANK(E175),D175,E175),D175))</f>
        <v>Régulateur du Yang</v>
      </c>
      <c r="D175" s="412" t="s">
        <v>727</v>
      </c>
      <c r="E175" s="412" t="s">
        <v>5067</v>
      </c>
      <c r="F175" s="139"/>
    </row>
    <row r="176" spans="3:6" x14ac:dyDescent="0.25">
      <c r="C176" s="412" t="str">
        <f>IF(Accueil!$H$49=1,D176,IF(Accueil!$H$49=2,IF(ISBLANK(E176),D176,E176),D176))</f>
        <v>Motilité du Yin</v>
      </c>
      <c r="D176" s="412" t="s">
        <v>728</v>
      </c>
      <c r="E176" s="412" t="s">
        <v>5068</v>
      </c>
      <c r="F176" s="139"/>
    </row>
    <row r="177" spans="3:18" x14ac:dyDescent="0.25">
      <c r="C177" s="412" t="str">
        <f>IF(Accueil!$H$49=1,D177,IF(Accueil!$H$49=2,IF(ISBLANK(E177),D177,E177),D177))</f>
        <v>Motilité du Yang</v>
      </c>
      <c r="D177" s="412" t="s">
        <v>729</v>
      </c>
      <c r="E177" s="412" t="s">
        <v>5069</v>
      </c>
      <c r="F177" s="139"/>
    </row>
    <row r="178" spans="3:18" x14ac:dyDescent="0.25">
      <c r="C178" s="412" t="str">
        <f>IF(Accueil!$H$49=1,D178,IF(Accueil!$H$49=2,IF(ISBLANK(E178),D178,E178),D178))</f>
        <v>Vaisseau ceinture</v>
      </c>
      <c r="D178" s="412" t="s">
        <v>730</v>
      </c>
      <c r="E178" s="412" t="s">
        <v>5070</v>
      </c>
      <c r="F178" s="139"/>
    </row>
    <row r="179" spans="3:18" x14ac:dyDescent="0.25">
      <c r="C179" s="412" t="str">
        <f>IF(Accueil!$H$49=1,D179,IF(Accueil!$H$49=2,IF(ISBLANK(E179),D179,E179),D179))</f>
        <v>8 points des 8 Vaisseaux</v>
      </c>
      <c r="D179" s="412" t="s">
        <v>731</v>
      </c>
      <c r="E179" s="412" t="s">
        <v>5071</v>
      </c>
      <c r="F179" s="139"/>
    </row>
    <row r="180" spans="3:18" x14ac:dyDescent="0.25">
      <c r="C180" s="412" t="str">
        <f>IF(Accueil!$H$49=1,D180,IF(Accueil!$H$49=2,IF(ISBLANK(E180),D180,E180),D180))</f>
        <v>Points Source</v>
      </c>
      <c r="D180" s="412" t="s">
        <v>732</v>
      </c>
      <c r="E180" s="412" t="s">
        <v>5072</v>
      </c>
      <c r="F180" s="139"/>
    </row>
    <row r="181" spans="3:18" x14ac:dyDescent="0.25">
      <c r="C181" s="412" t="str">
        <f>IF(Accueil!$H$49=1,D181,IF(Accueil!$H$49=2,IF(ISBLANK(E181),D181,E181),D181))</f>
        <v>Points Héraux</v>
      </c>
      <c r="D181" s="412" t="s">
        <v>733</v>
      </c>
      <c r="E181" s="412" t="s">
        <v>5073</v>
      </c>
      <c r="F181" s="139"/>
    </row>
    <row r="182" spans="3:18" x14ac:dyDescent="0.25">
      <c r="C182" s="412" t="str">
        <f>IF(Accueil!$H$49=1,D182,IF(Accueil!$H$49=2,IF(ISBLANK(E182),D182,E182),D182))</f>
        <v>Points Dorsaux</v>
      </c>
      <c r="D182" s="412" t="s">
        <v>734</v>
      </c>
      <c r="E182" s="412" t="s">
        <v>5074</v>
      </c>
      <c r="F182" s="139"/>
    </row>
    <row r="183" spans="3:18" x14ac:dyDescent="0.25">
      <c r="C183" s="412" t="str">
        <f>IF(Accueil!$H$49=1,D183,IF(Accueil!$H$49=2,IF(ISBLANK(E183),D183,E183),D183))</f>
        <v>Points Xi</v>
      </c>
      <c r="D183" s="412" t="s">
        <v>735</v>
      </c>
      <c r="E183" s="412" t="s">
        <v>5075</v>
      </c>
      <c r="F183" s="139"/>
    </row>
    <row r="184" spans="3:18" x14ac:dyDescent="0.25">
      <c r="C184" s="412" t="str">
        <f>IF(Accueil!$H$49=1,D184,IF(Accueil!$H$49=2,IF(ISBLANK(E184),D184,E184),D184))</f>
        <v>Conception</v>
      </c>
      <c r="D184" s="412" t="s">
        <v>716</v>
      </c>
      <c r="E184" s="412" t="s">
        <v>5063</v>
      </c>
      <c r="F184" s="139"/>
    </row>
    <row r="185" spans="3:18" x14ac:dyDescent="0.25">
      <c r="C185" s="412" t="str">
        <f>IF(Accueil!$H$49=1,D185,IF(Accueil!$H$49=2,IF(ISBLANK(E185),D185,E185),D185))</f>
        <v>Gouverneur</v>
      </c>
      <c r="D185" s="412" t="s">
        <v>717</v>
      </c>
      <c r="E185" s="412" t="s">
        <v>5064</v>
      </c>
      <c r="F185" s="139"/>
    </row>
    <row r="186" spans="3:18" x14ac:dyDescent="0.25">
      <c r="C186" s="412" t="str">
        <f>IF(Accueil!$H$49=1,D186,IF(Accueil!$H$49=2,IF(ISBLANK(E186),D186,E186),D186))</f>
        <v>Ma Dan</v>
      </c>
      <c r="D186" s="412" t="s">
        <v>736</v>
      </c>
      <c r="E186" s="412" t="s">
        <v>736</v>
      </c>
      <c r="F186" s="139"/>
    </row>
    <row r="187" spans="3:18" x14ac:dyDescent="0.25">
      <c r="C187" s="412" t="str">
        <f>IF(Accueil!$H$49=1,D187,IF(Accueil!$H$49=2,IF(ISBLANK(E187),D187,E187),D187))</f>
        <v>pts Luo</v>
      </c>
      <c r="D187" s="412" t="s">
        <v>737</v>
      </c>
      <c r="E187" s="412" t="s">
        <v>5076</v>
      </c>
      <c r="F187" s="139"/>
    </row>
    <row r="188" spans="3:18" x14ac:dyDescent="0.25">
      <c r="C188" s="412" t="str">
        <f>IF(Accueil!$H$49=1,D188,IF(Accueil!$H$49=2,IF(ISBLANK(E188),D188,E188),D188))</f>
        <v>8 réunions</v>
      </c>
      <c r="D188" s="412" t="s">
        <v>738</v>
      </c>
      <c r="E188" s="412" t="s">
        <v>5077</v>
      </c>
      <c r="F188" s="139"/>
    </row>
    <row r="189" spans="3:18" x14ac:dyDescent="0.25">
      <c r="C189" s="412">
        <f>IF(Accueil!$H$49=1,D189,IF(Accueil!$H$49=2,IF(ISBLANK(E189),D189,E189),D189))</f>
        <v>0</v>
      </c>
      <c r="F189" s="139"/>
    </row>
    <row r="190" spans="3:18" x14ac:dyDescent="0.25">
      <c r="C190" s="412" t="str">
        <f>IF(Accueil!$H$49=1,D190,IF(Accueil!$H$49=2,IF(ISBLANK(E190),D190,E190),D190))</f>
        <v>Blanc  scintillant</v>
      </c>
      <c r="D190" s="412" t="s">
        <v>141</v>
      </c>
      <c r="E190" s="412" t="s">
        <v>3958</v>
      </c>
      <c r="F190" s="139"/>
      <c r="G190" s="412"/>
      <c r="H190" s="412"/>
      <c r="I190" s="412"/>
      <c r="J190" s="412"/>
      <c r="K190" s="412"/>
      <c r="L190" s="412"/>
      <c r="M190" s="412"/>
      <c r="N190" s="412"/>
      <c r="O190" s="412"/>
      <c r="P190" s="412"/>
      <c r="Q190" s="412"/>
      <c r="R190" s="412"/>
    </row>
    <row r="191" spans="3:18" x14ac:dyDescent="0.25">
      <c r="C191" s="412" t="str">
        <f>IF(Accueil!$H$49=1,D191,IF(Accueil!$H$49=2,IF(ISBLANK(E191),D191,E191),D191))</f>
        <v>Blanc opalescent</v>
      </c>
      <c r="D191" s="412" t="s">
        <v>140</v>
      </c>
      <c r="E191" s="412" t="s">
        <v>3909</v>
      </c>
      <c r="F191" s="139"/>
      <c r="G191" s="412"/>
      <c r="H191" s="412"/>
      <c r="I191" s="412"/>
      <c r="J191" s="412"/>
      <c r="K191" s="412"/>
      <c r="L191" s="412"/>
      <c r="M191" s="412"/>
      <c r="N191" s="412"/>
      <c r="O191" s="412"/>
      <c r="P191" s="412"/>
      <c r="Q191" s="412"/>
      <c r="R191" s="412"/>
    </row>
    <row r="192" spans="3:18" x14ac:dyDescent="0.25">
      <c r="C192" s="412" t="str">
        <f>IF(Accueil!$H$49=1,D192,IF(Accueil!$H$49=2,IF(ISBLANK(E192),D192,E192),D192))</f>
        <v>Blanc nacré</v>
      </c>
      <c r="D192" s="412" t="s">
        <v>139</v>
      </c>
      <c r="E192" s="412" t="s">
        <v>3860</v>
      </c>
      <c r="F192" s="139"/>
      <c r="G192" s="412"/>
      <c r="H192" s="412"/>
      <c r="I192" s="412"/>
      <c r="J192" s="412"/>
      <c r="K192" s="412"/>
      <c r="L192" s="412"/>
      <c r="M192" s="412"/>
      <c r="N192" s="412"/>
      <c r="O192" s="412"/>
      <c r="P192" s="412"/>
      <c r="Q192" s="412"/>
      <c r="R192" s="412"/>
    </row>
    <row r="193" spans="3:18" x14ac:dyDescent="0.25">
      <c r="C193" s="412" t="str">
        <f>IF(Accueil!$H$49=1,D193,IF(Accueil!$H$49=2,IF(ISBLANK(E193),D193,E193),D193))</f>
        <v>Blanc irisé</v>
      </c>
      <c r="D193" s="412" t="s">
        <v>138</v>
      </c>
      <c r="E193" s="412" t="s">
        <v>3811</v>
      </c>
      <c r="F193" s="139"/>
      <c r="G193" s="412"/>
      <c r="H193" s="412"/>
      <c r="I193" s="412"/>
      <c r="J193" s="412"/>
      <c r="K193" s="412"/>
      <c r="L193" s="412"/>
      <c r="M193" s="412"/>
      <c r="N193" s="412"/>
      <c r="O193" s="412"/>
      <c r="P193" s="412"/>
      <c r="Q193" s="412"/>
      <c r="R193" s="412"/>
    </row>
    <row r="194" spans="3:18" x14ac:dyDescent="0.25">
      <c r="C194" s="412" t="str">
        <f>IF(Accueil!$H$49=1,D194,IF(Accueil!$H$49=2,IF(ISBLANK(E194),D194,E194),D194))</f>
        <v>diamant</v>
      </c>
      <c r="D194" s="412" t="s">
        <v>137</v>
      </c>
      <c r="E194" s="412" t="s">
        <v>3794</v>
      </c>
      <c r="F194" s="139"/>
      <c r="G194" s="412"/>
      <c r="H194" s="412"/>
      <c r="I194" s="412"/>
      <c r="J194" s="412"/>
      <c r="K194" s="412"/>
      <c r="L194" s="412"/>
      <c r="M194" s="412"/>
      <c r="N194" s="412"/>
      <c r="O194" s="412"/>
      <c r="P194" s="412"/>
      <c r="Q194" s="412"/>
      <c r="R194" s="412"/>
    </row>
    <row r="195" spans="3:18" x14ac:dyDescent="0.25">
      <c r="C195" s="412" t="str">
        <f>IF(Accueil!$H$49=1,D195,IF(Accueil!$H$49=2,IF(ISBLANK(E195),D195,E195),D195))</f>
        <v>Cristal</v>
      </c>
      <c r="D195" s="412" t="s">
        <v>136</v>
      </c>
      <c r="E195" s="412" t="s">
        <v>136</v>
      </c>
      <c r="F195" s="139"/>
      <c r="G195" s="412"/>
      <c r="H195" s="412"/>
      <c r="I195" s="412"/>
      <c r="J195" s="412"/>
      <c r="K195" s="412"/>
      <c r="L195" s="412"/>
      <c r="M195" s="412"/>
      <c r="N195" s="412"/>
      <c r="O195" s="412"/>
      <c r="P195" s="412"/>
      <c r="Q195" s="412"/>
      <c r="R195" s="412"/>
    </row>
    <row r="196" spans="3:18" x14ac:dyDescent="0.25">
      <c r="C196" s="412" t="str">
        <f>IF(Accueil!$H$49=1,D196,IF(Accueil!$H$49=2,IF(ISBLANK(E196),D196,E196),D196))</f>
        <v>Or</v>
      </c>
      <c r="D196" s="412" t="s">
        <v>135</v>
      </c>
      <c r="E196" s="412" t="s">
        <v>3729</v>
      </c>
      <c r="F196" s="139"/>
      <c r="G196" s="412"/>
      <c r="H196" s="412"/>
      <c r="I196" s="412"/>
      <c r="J196" s="412"/>
      <c r="K196" s="412"/>
      <c r="L196" s="412"/>
      <c r="M196" s="412"/>
      <c r="N196" s="412"/>
      <c r="O196" s="412"/>
      <c r="P196" s="412"/>
      <c r="Q196" s="412"/>
      <c r="R196" s="412"/>
    </row>
    <row r="197" spans="3:18" x14ac:dyDescent="0.25">
      <c r="C197" s="412" t="str">
        <f>IF(Accueil!$H$49=1,D197,IF(Accueil!$H$49=2,IF(ISBLANK(E197),D197,E197),D197))</f>
        <v>argent</v>
      </c>
      <c r="D197" s="412" t="s">
        <v>134</v>
      </c>
      <c r="E197" s="412" t="s">
        <v>3696</v>
      </c>
      <c r="F197" s="139"/>
      <c r="G197" s="412"/>
      <c r="H197" s="412"/>
      <c r="I197" s="412"/>
      <c r="J197" s="412"/>
      <c r="K197" s="412"/>
      <c r="L197" s="412"/>
      <c r="M197" s="412"/>
      <c r="N197" s="412"/>
      <c r="O197" s="412"/>
      <c r="P197" s="412"/>
      <c r="Q197" s="412"/>
      <c r="R197" s="412"/>
    </row>
    <row r="198" spans="3:18" x14ac:dyDescent="0.25">
      <c r="C198" s="412" t="str">
        <f>IF(Accueil!$H$49=1,D198,IF(Accueil!$H$49=2,IF(ISBLANK(E198),D198,E198),D198))</f>
        <v>bronze</v>
      </c>
      <c r="D198" s="412" t="s">
        <v>132</v>
      </c>
      <c r="E198" s="412" t="s">
        <v>3663</v>
      </c>
      <c r="F198" s="139"/>
      <c r="G198" s="412"/>
      <c r="H198" s="412"/>
      <c r="I198" s="412"/>
      <c r="J198" s="412"/>
      <c r="K198" s="412"/>
      <c r="L198" s="412"/>
      <c r="M198" s="412"/>
      <c r="N198" s="412"/>
      <c r="O198" s="412"/>
      <c r="P198" s="412"/>
      <c r="Q198" s="412"/>
      <c r="R198" s="412"/>
    </row>
    <row r="199" spans="3:18" x14ac:dyDescent="0.25">
      <c r="C199" s="412" t="str">
        <f>IF(Accueil!$H$49=1,D199,IF(Accueil!$H$49=2,IF(ISBLANK(E199),D199,E199),D199))</f>
        <v>cuivre</v>
      </c>
      <c r="D199" s="412" t="s">
        <v>131</v>
      </c>
      <c r="E199" s="412" t="s">
        <v>3646</v>
      </c>
      <c r="F199" s="139"/>
      <c r="G199" s="412"/>
      <c r="H199" s="412"/>
      <c r="I199" s="412"/>
      <c r="J199" s="412"/>
      <c r="K199" s="412"/>
      <c r="L199" s="412"/>
      <c r="M199" s="412"/>
      <c r="N199" s="412"/>
      <c r="O199" s="412"/>
      <c r="P199" s="412"/>
      <c r="Q199" s="412"/>
      <c r="R199" s="412"/>
    </row>
    <row r="200" spans="3:18" x14ac:dyDescent="0.25">
      <c r="C200" s="412" t="str">
        <f>IF(Accueil!$H$49=1,D200,IF(Accueil!$H$49=2,IF(ISBLANK(E200),D200,E200),D200))</f>
        <v>rose</v>
      </c>
      <c r="D200" s="412" t="s">
        <v>130</v>
      </c>
      <c r="E200" s="412" t="s">
        <v>3601</v>
      </c>
      <c r="F200" s="139"/>
      <c r="G200" s="412"/>
      <c r="H200" s="412"/>
      <c r="I200" s="412"/>
      <c r="J200" s="412"/>
      <c r="K200" s="412"/>
      <c r="L200" s="412"/>
      <c r="M200" s="412"/>
      <c r="N200" s="412"/>
      <c r="O200" s="412"/>
      <c r="P200" s="412"/>
      <c r="Q200" s="412"/>
      <c r="R200" s="412"/>
    </row>
    <row r="201" spans="3:18" x14ac:dyDescent="0.25">
      <c r="C201" s="412" t="str">
        <f>IF(Accueil!$H$49=1,D201,IF(Accueil!$H$49=2,IF(ISBLANK(E201),D201,E201),D201))</f>
        <v>Magenta</v>
      </c>
      <c r="D201" s="412" t="s">
        <v>123</v>
      </c>
      <c r="E201" s="412" t="s">
        <v>123</v>
      </c>
      <c r="F201" s="139"/>
      <c r="G201" s="412"/>
      <c r="H201" s="412"/>
      <c r="I201" s="412"/>
      <c r="J201" s="412"/>
      <c r="K201" s="412"/>
      <c r="L201" s="412"/>
      <c r="M201" s="412"/>
      <c r="N201" s="412"/>
      <c r="O201" s="412"/>
      <c r="P201" s="412"/>
      <c r="Q201" s="412"/>
      <c r="R201" s="412"/>
    </row>
    <row r="202" spans="3:18" x14ac:dyDescent="0.25">
      <c r="C202" s="412" t="str">
        <f>IF(Accueil!$H$49=1,D202,IF(Accueil!$H$49=2,IF(ISBLANK(E202),D202,E202),D202))</f>
        <v>Pourpre</v>
      </c>
      <c r="D202" s="412" t="s">
        <v>119</v>
      </c>
      <c r="E202" s="412" t="s">
        <v>4123</v>
      </c>
      <c r="F202" s="139"/>
      <c r="G202" s="412"/>
      <c r="H202" s="412"/>
      <c r="I202" s="412"/>
      <c r="J202" s="412"/>
      <c r="K202" s="412"/>
      <c r="L202" s="412"/>
      <c r="M202" s="412"/>
      <c r="N202" s="412"/>
      <c r="O202" s="412"/>
      <c r="P202" s="412"/>
      <c r="Q202" s="412"/>
      <c r="R202" s="412"/>
    </row>
    <row r="203" spans="3:18" x14ac:dyDescent="0.25">
      <c r="C203" s="412" t="str">
        <f>IF(Accueil!$H$49=1,D203,IF(Accueil!$H$49=2,IF(ISBLANK(E203),D203,E203),D203))</f>
        <v>Indigo</v>
      </c>
      <c r="D203" s="412" t="s">
        <v>106</v>
      </c>
      <c r="E203" s="412" t="s">
        <v>4122</v>
      </c>
      <c r="F203" s="139"/>
      <c r="G203" s="412"/>
      <c r="H203" s="412"/>
      <c r="I203" s="412"/>
      <c r="J203" s="412"/>
      <c r="K203" s="412"/>
      <c r="L203" s="412"/>
      <c r="M203" s="412"/>
      <c r="N203" s="412"/>
      <c r="O203" s="412"/>
      <c r="P203" s="412"/>
      <c r="Q203" s="412"/>
      <c r="R203" s="412"/>
    </row>
    <row r="204" spans="3:18" x14ac:dyDescent="0.25">
      <c r="C204" s="412" t="str">
        <f>IF(Accueil!$H$49=1,D204,IF(Accueil!$H$49=2,IF(ISBLANK(E204),D204,E204),D204))</f>
        <v>Bleu</v>
      </c>
      <c r="D204" s="412" t="s">
        <v>95</v>
      </c>
      <c r="E204" s="412" t="s">
        <v>4121</v>
      </c>
      <c r="F204" s="139"/>
      <c r="G204" s="412"/>
      <c r="H204" s="412"/>
      <c r="I204" s="412"/>
      <c r="J204" s="412"/>
      <c r="K204" s="412"/>
      <c r="L204" s="412"/>
      <c r="M204" s="412"/>
      <c r="N204" s="412"/>
      <c r="O204" s="412"/>
      <c r="P204" s="412"/>
      <c r="Q204" s="412"/>
      <c r="R204" s="412"/>
    </row>
    <row r="205" spans="3:18" x14ac:dyDescent="0.25">
      <c r="C205" s="412" t="str">
        <f>IF(Accueil!$H$49=1,D205,IF(Accueil!$H$49=2,IF(ISBLANK(E205),D205,E205),D205))</f>
        <v>Cyan</v>
      </c>
      <c r="D205" s="412" t="s">
        <v>88</v>
      </c>
      <c r="E205" s="412" t="s">
        <v>4120</v>
      </c>
      <c r="F205" s="139"/>
      <c r="G205" s="412"/>
      <c r="H205" s="412"/>
      <c r="I205" s="412"/>
      <c r="J205" s="412"/>
      <c r="K205" s="412"/>
      <c r="L205" s="412"/>
      <c r="M205" s="412"/>
      <c r="N205" s="412"/>
      <c r="O205" s="412"/>
      <c r="P205" s="412"/>
      <c r="Q205" s="412"/>
      <c r="R205" s="412"/>
    </row>
    <row r="206" spans="3:18" x14ac:dyDescent="0.25">
      <c r="C206" s="412" t="str">
        <f>IF(Accueil!$H$49=1,D206,IF(Accueil!$H$49=2,IF(ISBLANK(E206),D206,E206),D206))</f>
        <v>Turquoise</v>
      </c>
      <c r="D206" s="412" t="s">
        <v>78</v>
      </c>
      <c r="E206" s="412" t="s">
        <v>4119</v>
      </c>
      <c r="F206" s="139"/>
      <c r="G206" s="412"/>
      <c r="H206" s="412"/>
      <c r="I206" s="412"/>
      <c r="J206" s="412"/>
      <c r="K206" s="412"/>
      <c r="L206" s="412"/>
      <c r="M206" s="412"/>
      <c r="N206" s="412"/>
      <c r="O206" s="412"/>
      <c r="P206" s="412"/>
      <c r="Q206" s="412"/>
      <c r="R206" s="412"/>
    </row>
    <row r="207" spans="3:18" x14ac:dyDescent="0.25">
      <c r="C207" s="412" t="str">
        <f>IF(Accueil!$H$49=1,D207,IF(Accueil!$H$49=2,IF(ISBLANK(E207),D207,E207),D207))</f>
        <v>Vert</v>
      </c>
      <c r="D207" s="412" t="s">
        <v>68</v>
      </c>
      <c r="E207" s="412" t="s">
        <v>4118</v>
      </c>
      <c r="F207" s="139"/>
      <c r="G207" s="412"/>
      <c r="H207" s="412"/>
      <c r="I207" s="412"/>
      <c r="J207" s="412"/>
      <c r="K207" s="412"/>
      <c r="L207" s="412"/>
      <c r="M207" s="412"/>
      <c r="N207" s="412"/>
      <c r="O207" s="412"/>
      <c r="P207" s="412"/>
      <c r="Q207" s="412"/>
      <c r="R207" s="412"/>
    </row>
    <row r="208" spans="3:18" x14ac:dyDescent="0.25">
      <c r="C208" s="412" t="str">
        <f>IF(Accueil!$H$49=1,D208,IF(Accueil!$H$49=2,IF(ISBLANK(E208),D208,E208),D208))</f>
        <v>Vert Pomme</v>
      </c>
      <c r="D208" s="412" t="s">
        <v>58</v>
      </c>
      <c r="E208" s="412" t="s">
        <v>4117</v>
      </c>
      <c r="F208" s="139"/>
      <c r="G208" s="412"/>
      <c r="H208" s="412"/>
      <c r="I208" s="412"/>
      <c r="J208" s="412"/>
      <c r="K208" s="412"/>
      <c r="L208" s="412"/>
      <c r="M208" s="412"/>
      <c r="N208" s="412"/>
      <c r="O208" s="412"/>
      <c r="P208" s="412"/>
      <c r="Q208" s="412"/>
      <c r="R208" s="412"/>
    </row>
    <row r="209" spans="3:18" x14ac:dyDescent="0.25">
      <c r="C209" s="412" t="str">
        <f>IF(Accueil!$H$49=1,D209,IF(Accueil!$H$49=2,IF(ISBLANK(E209),D209,E209),D209))</f>
        <v>Jaune</v>
      </c>
      <c r="D209" s="412" t="s">
        <v>46</v>
      </c>
      <c r="E209" s="412" t="s">
        <v>4116</v>
      </c>
      <c r="F209" s="139"/>
      <c r="G209" s="412"/>
      <c r="H209" s="412"/>
      <c r="I209" s="412"/>
      <c r="J209" s="412"/>
      <c r="K209" s="412"/>
      <c r="L209" s="412"/>
      <c r="M209" s="412"/>
      <c r="N209" s="412"/>
      <c r="O209" s="412"/>
      <c r="P209" s="412"/>
      <c r="Q209" s="412"/>
      <c r="R209" s="412"/>
    </row>
    <row r="210" spans="3:18" x14ac:dyDescent="0.25">
      <c r="C210" s="412" t="str">
        <f>IF(Accueil!$H$49=1,D210,IF(Accueil!$H$49=2,IF(ISBLANK(E210),D210,E210),D210))</f>
        <v>Orange</v>
      </c>
      <c r="D210" s="412" t="s">
        <v>35</v>
      </c>
      <c r="E210" s="412" t="s">
        <v>4115</v>
      </c>
      <c r="F210" s="139"/>
      <c r="G210" s="412"/>
      <c r="H210" s="412"/>
      <c r="I210" s="412"/>
      <c r="J210" s="412"/>
      <c r="K210" s="412"/>
      <c r="L210" s="412"/>
      <c r="M210" s="412"/>
      <c r="N210" s="412"/>
      <c r="O210" s="412"/>
      <c r="P210" s="412"/>
      <c r="Q210" s="412"/>
      <c r="R210" s="412"/>
    </row>
    <row r="211" spans="3:18" x14ac:dyDescent="0.25">
      <c r="C211" s="412" t="str">
        <f>IF(Accueil!$H$49=1,D211,IF(Accueil!$H$49=2,IF(ISBLANK(E211),D211,E211),D211))</f>
        <v>Rouge</v>
      </c>
      <c r="D211" s="412" t="s">
        <v>29</v>
      </c>
      <c r="E211" s="412" t="s">
        <v>4114</v>
      </c>
      <c r="F211" s="139"/>
      <c r="G211" s="412"/>
      <c r="H211" s="412"/>
      <c r="I211" s="412"/>
      <c r="J211" s="412"/>
      <c r="K211" s="412"/>
      <c r="L211" s="412"/>
      <c r="M211" s="412"/>
      <c r="N211" s="412"/>
      <c r="O211" s="412"/>
      <c r="P211" s="412"/>
      <c r="Q211" s="412"/>
      <c r="R211" s="412"/>
    </row>
    <row r="212" spans="3:18" x14ac:dyDescent="0.25">
      <c r="C212" s="412" t="str">
        <f>IF(Accueil!$H$49=1,D212,IF(Accueil!$H$49=2,IF(ISBLANK(E212),D212,E212),D212))</f>
        <v>Ecarlate</v>
      </c>
      <c r="D212" s="412" t="s">
        <v>26</v>
      </c>
      <c r="E212" s="412" t="s">
        <v>4113</v>
      </c>
      <c r="F212" s="139"/>
      <c r="G212" s="412"/>
      <c r="H212" s="412"/>
      <c r="I212" s="412"/>
      <c r="J212" s="412"/>
      <c r="K212" s="412"/>
      <c r="L212" s="412"/>
      <c r="M212" s="412"/>
      <c r="N212" s="412"/>
      <c r="O212" s="412"/>
      <c r="P212" s="412"/>
      <c r="Q212" s="412"/>
      <c r="R212" s="412"/>
    </row>
    <row r="213" spans="3:18" x14ac:dyDescent="0.25">
      <c r="C213" s="412" t="str">
        <f>IF(Accueil!$H$49=1,D213,IF(Accueil!$H$49=2,IF(ISBLANK(E213),D213,E213),D213))</f>
        <v>Bordeaux</v>
      </c>
      <c r="D213" s="412" t="s">
        <v>21</v>
      </c>
      <c r="E213" s="412" t="s">
        <v>4112</v>
      </c>
      <c r="F213" s="139"/>
      <c r="G213" s="412"/>
      <c r="H213" s="412"/>
      <c r="I213" s="412"/>
      <c r="J213" s="412"/>
      <c r="K213" s="412"/>
      <c r="L213" s="412"/>
      <c r="M213" s="412"/>
      <c r="N213" s="412"/>
      <c r="O213" s="412"/>
      <c r="P213" s="412"/>
      <c r="Q213" s="412"/>
      <c r="R213" s="412"/>
    </row>
    <row r="214" spans="3:18" x14ac:dyDescent="0.25">
      <c r="C214" s="412" t="str">
        <f>IF(Accueil!$H$49=1,D214,IF(Accueil!$H$49=2,IF(ISBLANK(E214),D214,E214),D214))</f>
        <v>Brun</v>
      </c>
      <c r="D214" s="412" t="s">
        <v>17</v>
      </c>
      <c r="E214" s="412" t="s">
        <v>4111</v>
      </c>
      <c r="F214" s="139"/>
      <c r="G214" s="412"/>
      <c r="H214" s="412"/>
      <c r="I214" s="412"/>
      <c r="J214" s="412"/>
      <c r="K214" s="412"/>
      <c r="L214" s="412"/>
      <c r="M214" s="412"/>
      <c r="N214" s="412"/>
      <c r="O214" s="412"/>
      <c r="P214" s="412"/>
      <c r="Q214" s="412"/>
      <c r="R214" s="412"/>
    </row>
    <row r="215" spans="3:18" x14ac:dyDescent="0.25">
      <c r="C215" s="412" t="str">
        <f>IF(Accueil!$H$49=1,D215,IF(Accueil!$H$49=2,IF(ISBLANK(E215),D215,E215),D215))</f>
        <v>Noir</v>
      </c>
      <c r="D215" s="412" t="s">
        <v>5</v>
      </c>
      <c r="E215" s="412" t="s">
        <v>4110</v>
      </c>
      <c r="F215" s="139"/>
      <c r="G215" s="412"/>
      <c r="H215" s="412"/>
      <c r="I215" s="412"/>
      <c r="J215" s="412"/>
      <c r="K215" s="412"/>
      <c r="L215" s="412"/>
      <c r="M215" s="412"/>
      <c r="N215" s="412"/>
      <c r="O215" s="412"/>
      <c r="P215" s="412"/>
      <c r="Q215" s="412"/>
      <c r="R215" s="412"/>
    </row>
    <row r="216" spans="3:18" x14ac:dyDescent="0.25">
      <c r="C216" s="412">
        <f>IF(Accueil!$H$49=1,D216,IF(Accueil!$H$49=2,IF(ISBLANK(E216),D216,E216),D216))</f>
        <v>0</v>
      </c>
      <c r="F216" s="139"/>
      <c r="G216" s="412"/>
      <c r="H216" s="412"/>
      <c r="I216" s="412"/>
      <c r="J216" s="412"/>
      <c r="K216" s="412"/>
      <c r="L216" s="412"/>
      <c r="M216" s="412"/>
      <c r="N216" s="412"/>
      <c r="O216" s="412"/>
      <c r="P216" s="412"/>
      <c r="Q216" s="412"/>
      <c r="R216" s="412"/>
    </row>
    <row r="217" spans="3:18" x14ac:dyDescent="0.25">
      <c r="C217" s="412" t="str">
        <f>IF(Accueil!$H$49=1,D217,IF(Accueil!$H$49=2,IF(ISBLANK(E217),D217,E217),D217))</f>
        <v>Si la barre est vers l'intérieur, le manque d'énergie est plus important</v>
      </c>
      <c r="D217" s="412" t="s">
        <v>4940</v>
      </c>
      <c r="E217" s="412" t="s">
        <v>5078</v>
      </c>
      <c r="F217" s="139"/>
      <c r="G217" s="412"/>
      <c r="H217" s="412"/>
      <c r="I217" s="412"/>
      <c r="J217" s="412"/>
      <c r="K217" s="412"/>
      <c r="L217" s="412"/>
      <c r="M217" s="412"/>
      <c r="N217" s="412"/>
      <c r="O217" s="412"/>
      <c r="P217" s="412"/>
      <c r="Q217" s="412"/>
      <c r="R217" s="412"/>
    </row>
    <row r="218" spans="3:18" x14ac:dyDescent="0.25">
      <c r="C218" s="412">
        <f>IF(Accueil!$H$49=1,D218,IF(Accueil!$H$49=2,IF(ISBLANK(E218),D218,E218),D218))</f>
        <v>0</v>
      </c>
      <c r="F218" s="139"/>
      <c r="G218" s="412"/>
      <c r="H218" s="412"/>
      <c r="I218" s="412"/>
      <c r="J218" s="412"/>
      <c r="K218" s="412"/>
      <c r="L218" s="412"/>
      <c r="M218" s="412"/>
      <c r="N218" s="412"/>
      <c r="O218" s="412"/>
      <c r="P218" s="412"/>
      <c r="Q218" s="412"/>
      <c r="R218" s="412"/>
    </row>
    <row r="219" spans="3:18" x14ac:dyDescent="0.25">
      <c r="C219" s="412">
        <f>IF(Accueil!$H$49=1,D219,IF(Accueil!$H$49=2,IF(ISBLANK(E219),D219,E219),D219))</f>
        <v>0</v>
      </c>
      <c r="F219" s="139"/>
      <c r="G219" s="412"/>
      <c r="H219" s="412"/>
      <c r="I219" s="412"/>
      <c r="J219" s="412"/>
      <c r="K219" s="412"/>
      <c r="L219" s="412"/>
      <c r="M219" s="412"/>
      <c r="N219" s="412"/>
      <c r="O219" s="412"/>
      <c r="P219" s="412"/>
      <c r="Q219" s="412"/>
      <c r="R219" s="412"/>
    </row>
    <row r="220" spans="3:18" x14ac:dyDescent="0.25">
      <c r="C220" s="412">
        <f>IF(Accueil!$H$49=1,D220,IF(Accueil!$H$49=2,IF(ISBLANK(E220),D220,E220),D220))</f>
        <v>0</v>
      </c>
      <c r="F220" s="139"/>
      <c r="G220" s="412"/>
      <c r="H220" s="412"/>
      <c r="I220" s="412"/>
      <c r="J220" s="412"/>
      <c r="K220" s="412"/>
      <c r="L220" s="412"/>
      <c r="M220" s="412"/>
      <c r="N220" s="412"/>
      <c r="O220" s="412"/>
      <c r="P220" s="412"/>
      <c r="Q220" s="412"/>
      <c r="R220" s="412"/>
    </row>
    <row r="221" spans="3:18" x14ac:dyDescent="0.25">
      <c r="C221" s="412">
        <f>IF(Accueil!$H$49=1,D221,IF(Accueil!$H$49=2,IF(ISBLANK(E221),D221,E221),D221))</f>
        <v>0</v>
      </c>
      <c r="F221" s="139"/>
      <c r="G221" s="412"/>
      <c r="H221" s="412"/>
      <c r="I221" s="412"/>
      <c r="J221" s="412"/>
      <c r="K221" s="412"/>
      <c r="L221" s="412"/>
      <c r="M221" s="412"/>
      <c r="N221" s="412"/>
      <c r="O221" s="412"/>
      <c r="P221" s="412"/>
      <c r="Q221" s="412"/>
      <c r="R221" s="412"/>
    </row>
    <row r="222" spans="3:18" x14ac:dyDescent="0.25">
      <c r="C222" s="412" t="str">
        <f>IF(Accueil!$H$49=1,D222,IF(Accueil!$H$49=2,IF(ISBLANK(E222),D222,E222),D222))</f>
        <v>Longueur :</v>
      </c>
      <c r="D222" s="412" t="s">
        <v>4981</v>
      </c>
      <c r="E222" s="412" t="s">
        <v>5079</v>
      </c>
      <c r="F222" s="139"/>
      <c r="G222" s="412"/>
      <c r="H222" s="412"/>
      <c r="I222" s="412"/>
      <c r="J222" s="412"/>
      <c r="K222" s="412"/>
      <c r="L222" s="412"/>
      <c r="M222" s="412"/>
      <c r="N222" s="412"/>
      <c r="O222" s="412"/>
      <c r="P222" s="412"/>
      <c r="Q222" s="412"/>
      <c r="R222" s="412"/>
    </row>
    <row r="223" spans="3:18" x14ac:dyDescent="0.25">
      <c r="C223" s="412" t="str">
        <f>IF(Accueil!$H$49=1,D223,IF(Accueil!$H$49=2,IF(ISBLANK(E223),D223,E223),D223))</f>
        <v>Grande</v>
      </c>
      <c r="D223" s="412" t="s">
        <v>4931</v>
      </c>
      <c r="E223" s="412" t="s">
        <v>4931</v>
      </c>
      <c r="F223" s="139"/>
      <c r="G223" s="412"/>
      <c r="H223" s="412"/>
      <c r="I223" s="412"/>
      <c r="J223" s="412"/>
      <c r="K223" s="412"/>
      <c r="L223" s="412"/>
      <c r="M223" s="412"/>
      <c r="N223" s="412"/>
      <c r="O223" s="412"/>
      <c r="P223" s="412"/>
      <c r="Q223" s="412"/>
      <c r="R223" s="412"/>
    </row>
    <row r="224" spans="3:18" x14ac:dyDescent="0.25">
      <c r="C224" s="412" t="str">
        <f>IF(Accueil!$H$49=1,D224,IF(Accueil!$H$49=2,IF(ISBLANK(E224),D224,E224),D224))</f>
        <v xml:space="preserve">Moyen </v>
      </c>
      <c r="D224" s="412" t="s">
        <v>4933</v>
      </c>
      <c r="E224" s="412" t="s">
        <v>5080</v>
      </c>
      <c r="F224" s="139"/>
      <c r="G224" s="412"/>
      <c r="H224" s="412"/>
      <c r="I224" s="412"/>
      <c r="J224" s="412"/>
      <c r="K224" s="412"/>
      <c r="L224" s="412"/>
      <c r="M224" s="412"/>
      <c r="N224" s="412"/>
      <c r="O224" s="412"/>
      <c r="P224" s="412"/>
      <c r="Q224" s="412"/>
      <c r="R224" s="412"/>
    </row>
    <row r="225" spans="3:18" x14ac:dyDescent="0.25">
      <c r="C225" s="412" t="str">
        <f>IF(Accueil!$H$49=1,D225,IF(Accueil!$H$49=2,IF(ISBLANK(E225),D225,E225),D225))</f>
        <v>Petite</v>
      </c>
      <c r="D225" s="412" t="s">
        <v>4934</v>
      </c>
      <c r="E225" s="412" t="s">
        <v>5081</v>
      </c>
      <c r="F225" s="139"/>
      <c r="G225" s="412"/>
      <c r="H225" s="412"/>
      <c r="I225" s="412"/>
      <c r="J225" s="412"/>
      <c r="K225" s="412"/>
      <c r="L225" s="412"/>
      <c r="M225" s="412"/>
      <c r="N225" s="412"/>
      <c r="O225" s="412"/>
      <c r="P225" s="412"/>
      <c r="Q225" s="412"/>
      <c r="R225" s="412"/>
    </row>
    <row r="226" spans="3:18" s="412" customFormat="1" x14ac:dyDescent="0.25">
      <c r="C226" s="412" t="str">
        <f>IF(Accueil!$H$49=1,D226,IF(Accueil!$H$49=2,IF(ISBLANK(E226),D226,E226),D226))</f>
        <v>Besoin, caractère, là ou on met son énergie</v>
      </c>
      <c r="D226" s="412" t="s">
        <v>4982</v>
      </c>
      <c r="E226" s="412" t="s">
        <v>5082</v>
      </c>
      <c r="F226" s="139"/>
    </row>
    <row r="227" spans="3:18" s="412" customFormat="1" x14ac:dyDescent="0.25">
      <c r="C227" s="412" t="str">
        <f>IF(Accueil!$H$49=1,D227,IF(Accueil!$H$49=2,IF(ISBLANK(E227),D227,E227),D227))</f>
        <v>neutre</v>
      </c>
      <c r="D227" s="412" t="s">
        <v>2696</v>
      </c>
      <c r="E227" s="412" t="s">
        <v>5014</v>
      </c>
      <c r="F227" s="139"/>
    </row>
    <row r="228" spans="3:18" s="412" customFormat="1" x14ac:dyDescent="0.25">
      <c r="C228" s="412" t="str">
        <f>IF(Accueil!$H$49=1,D228,IF(Accueil!$H$49=2,IF(ISBLANK(E228),D228,E228),D228))</f>
        <v>Limite, peur, ou détachement (si c'est avec une couleur vive)</v>
      </c>
      <c r="D228" s="412" t="s">
        <v>4935</v>
      </c>
      <c r="E228" s="412" t="s">
        <v>5083</v>
      </c>
      <c r="F228" s="139"/>
    </row>
    <row r="229" spans="3:18" s="412" customFormat="1" x14ac:dyDescent="0.25">
      <c r="C229" s="412" t="str">
        <f>IF(Accueil!$H$49=1,D229,IF(Accueil!$H$49=2,IF(ISBLANK(E229),D229,E229),D229))</f>
        <v>Couleur:</v>
      </c>
      <c r="D229" s="412" t="s">
        <v>4930</v>
      </c>
      <c r="E229" s="412" t="s">
        <v>5084</v>
      </c>
      <c r="F229" s="139"/>
    </row>
    <row r="230" spans="3:18" s="412" customFormat="1" x14ac:dyDescent="0.25">
      <c r="C230" s="412" t="str">
        <f>IF(Accueil!$H$49=1,D230,IF(Accueil!$H$49=2,IF(ISBLANK(E230),D230,E230),D230))</f>
        <v>Fade</v>
      </c>
      <c r="D230" s="412" t="s">
        <v>4928</v>
      </c>
      <c r="E230" s="402" t="s">
        <v>5085</v>
      </c>
      <c r="F230" s="139"/>
    </row>
    <row r="231" spans="3:18" s="412" customFormat="1" x14ac:dyDescent="0.25">
      <c r="C231" s="412" t="str">
        <f>IF(Accueil!$H$49=1,D231,IF(Accueil!$H$49=2,IF(ISBLANK(E231),D231,E231),D231))</f>
        <v>vive</v>
      </c>
      <c r="D231" s="412" t="s">
        <v>4929</v>
      </c>
      <c r="E231" s="402" t="s">
        <v>5086</v>
      </c>
      <c r="F231" s="139"/>
    </row>
    <row r="232" spans="3:18" x14ac:dyDescent="0.25">
      <c r="C232" s="412" t="str">
        <f>IF(Accueil!$H$49=1,D232,IF(Accueil!$H$49=2,IF(ISBLANK(E232),D232,E232),D232))</f>
        <v xml:space="preserve">Barres noires : </v>
      </c>
      <c r="D232" s="412" t="s">
        <v>4938</v>
      </c>
      <c r="E232" s="412" t="s">
        <v>5087</v>
      </c>
      <c r="F232" s="139"/>
      <c r="G232" s="412"/>
      <c r="H232" s="412"/>
      <c r="I232" s="412"/>
      <c r="J232" s="412"/>
      <c r="K232" s="412"/>
      <c r="L232" s="412"/>
      <c r="M232" s="412"/>
      <c r="N232" s="412"/>
      <c r="O232" s="412"/>
      <c r="P232" s="412"/>
      <c r="Q232" s="412"/>
      <c r="R232" s="412"/>
    </row>
    <row r="233" spans="3:18" x14ac:dyDescent="0.25">
      <c r="C233" s="412" t="str">
        <f>IF(Accueil!$H$49=1,D233,IF(Accueil!$H$49=2,IF(ISBLANK(E233),D233,E233),D233))</f>
        <v>Excitation, réactivité, blocage</v>
      </c>
      <c r="D233" s="412" t="s">
        <v>4939</v>
      </c>
      <c r="E233" s="412" t="s">
        <v>5088</v>
      </c>
      <c r="F233" s="139"/>
      <c r="G233" s="412"/>
      <c r="H233" s="412"/>
      <c r="I233" s="412"/>
      <c r="J233" s="412"/>
      <c r="K233" s="412"/>
      <c r="L233" s="412"/>
      <c r="M233" s="412"/>
      <c r="N233" s="412"/>
      <c r="O233" s="412"/>
      <c r="P233" s="412"/>
      <c r="Q233" s="412"/>
      <c r="R233" s="412"/>
    </row>
    <row r="234" spans="3:18" x14ac:dyDescent="0.25">
      <c r="C234" s="412">
        <f>IF(Accueil!$H$49=1,D234,IF(Accueil!$H$49=2,IF(ISBLANK(E234),D234,E234),D234))</f>
        <v>0</v>
      </c>
      <c r="F234" s="139"/>
      <c r="G234" s="412"/>
      <c r="H234" s="412"/>
      <c r="I234" s="412"/>
      <c r="J234" s="412"/>
      <c r="K234" s="412"/>
      <c r="L234" s="412"/>
      <c r="M234" s="412"/>
      <c r="N234" s="412"/>
      <c r="O234" s="412"/>
      <c r="P234" s="412"/>
      <c r="Q234" s="412"/>
      <c r="R234" s="412"/>
    </row>
    <row r="235" spans="3:18" x14ac:dyDescent="0.25">
      <c r="C235" s="412">
        <f>IF(Accueil!$H$49=1,D235,IF(Accueil!$H$49=2,IF(ISBLANK(E235),D235,E235),D235))</f>
        <v>0</v>
      </c>
      <c r="F235" s="139"/>
      <c r="G235" s="412"/>
      <c r="H235" s="412"/>
      <c r="I235" s="412"/>
      <c r="J235" s="412"/>
      <c r="K235" s="412"/>
      <c r="L235" s="412"/>
      <c r="M235" s="412"/>
      <c r="N235" s="412"/>
      <c r="O235" s="412"/>
      <c r="P235" s="412"/>
      <c r="Q235" s="412"/>
      <c r="R235" s="412"/>
    </row>
    <row r="236" spans="3:18" x14ac:dyDescent="0.25">
      <c r="C236" s="412">
        <f>IF(Accueil!$H$49=1,D236,IF(Accueil!$H$49=2,IF(ISBLANK(E236),D236,E236),D236))</f>
        <v>0</v>
      </c>
      <c r="F236" s="139"/>
      <c r="G236" s="412"/>
      <c r="H236" s="412"/>
      <c r="I236" s="412"/>
      <c r="J236" s="412"/>
      <c r="K236" s="412"/>
      <c r="L236" s="412"/>
      <c r="M236" s="412"/>
      <c r="N236" s="412"/>
      <c r="O236" s="412"/>
      <c r="P236" s="412"/>
      <c r="Q236" s="412"/>
      <c r="R236" s="412"/>
    </row>
    <row r="237" spans="3:18" x14ac:dyDescent="0.25">
      <c r="C237" s="412">
        <f>IF(Accueil!$H$49=1,D237,IF(Accueil!$H$49=2,IF(ISBLANK(E237),D237,E237),D237))</f>
        <v>0</v>
      </c>
      <c r="F237" s="139"/>
      <c r="G237" s="412"/>
      <c r="H237" s="412"/>
      <c r="I237" s="412"/>
      <c r="J237" s="412"/>
      <c r="K237" s="412"/>
      <c r="L237" s="412"/>
      <c r="M237" s="412"/>
      <c r="N237" s="412"/>
      <c r="O237" s="412"/>
      <c r="P237" s="412"/>
      <c r="Q237" s="412"/>
      <c r="R237" s="412"/>
    </row>
    <row r="238" spans="3:18" x14ac:dyDescent="0.25">
      <c r="C238" s="412" t="str">
        <f>IF(Accueil!$H$49=1,D238,IF(Accueil!$H$49=2,IF(ISBLANK(E238),D238,E238),D238))</f>
        <v>complexité</v>
      </c>
      <c r="D238" s="412" t="s">
        <v>4941</v>
      </c>
      <c r="E238" s="412" t="s">
        <v>5089</v>
      </c>
      <c r="F238" s="139"/>
      <c r="G238" s="412"/>
      <c r="H238" s="412"/>
      <c r="I238" s="412"/>
      <c r="J238" s="412"/>
      <c r="K238" s="412"/>
      <c r="L238" s="412"/>
      <c r="M238" s="412"/>
      <c r="N238" s="412"/>
      <c r="O238" s="412"/>
      <c r="P238" s="412"/>
      <c r="Q238" s="412"/>
      <c r="R238" s="412"/>
    </row>
    <row r="239" spans="3:18" x14ac:dyDescent="0.25">
      <c r="C239" s="412" t="str">
        <f>IF(Accueil!$H$49=1,D239,IF(Accueil!$H$49=2,IF(ISBLANK(E239),D239,E239),D239))</f>
        <v>harmonie</v>
      </c>
      <c r="D239" s="412" t="s">
        <v>380</v>
      </c>
      <c r="E239" s="412" t="s">
        <v>5027</v>
      </c>
      <c r="F239" s="139"/>
      <c r="G239" s="412"/>
      <c r="H239" s="412"/>
      <c r="I239" s="412"/>
      <c r="J239" s="412"/>
      <c r="K239" s="412"/>
      <c r="L239" s="412"/>
      <c r="M239" s="412"/>
      <c r="N239" s="412"/>
      <c r="O239" s="412"/>
      <c r="P239" s="412"/>
      <c r="Q239" s="412"/>
      <c r="R239" s="412"/>
    </row>
    <row r="240" spans="3:18" x14ac:dyDescent="0.25">
      <c r="C240" s="412" t="str">
        <f>IF(Accueil!$H$49=1,D240,IF(Accueil!$H$49=2,IF(ISBLANK(E240),D240,E240),D240))</f>
        <v>vitalité</v>
      </c>
      <c r="D240" s="412" t="s">
        <v>4942</v>
      </c>
      <c r="E240" s="412" t="s">
        <v>5090</v>
      </c>
      <c r="F240" s="139"/>
      <c r="G240" s="412"/>
      <c r="H240" s="412"/>
      <c r="I240" s="412"/>
      <c r="J240" s="412"/>
      <c r="K240" s="412"/>
      <c r="L240" s="412"/>
      <c r="M240" s="412"/>
      <c r="N240" s="412"/>
      <c r="O240" s="412"/>
      <c r="P240" s="412"/>
      <c r="Q240" s="412"/>
      <c r="R240" s="412"/>
    </row>
    <row r="241" spans="3:18" x14ac:dyDescent="0.25">
      <c r="C241" s="412" t="str">
        <f>IF(Accueil!$H$49=1,D241,IF(Accueil!$H$49=2,IF(ISBLANK(E241),D241,E241),D241))</f>
        <v>amabilité</v>
      </c>
      <c r="D241" s="412" t="s">
        <v>4943</v>
      </c>
      <c r="E241" s="412" t="s">
        <v>5091</v>
      </c>
      <c r="F241" s="139"/>
      <c r="G241" s="412"/>
      <c r="H241" s="412"/>
      <c r="I241" s="412"/>
      <c r="J241" s="412"/>
      <c r="K241" s="412"/>
      <c r="L241" s="412"/>
      <c r="M241" s="412"/>
      <c r="N241" s="412"/>
      <c r="O241" s="412"/>
      <c r="P241" s="412"/>
      <c r="Q241" s="412"/>
      <c r="R241" s="412"/>
    </row>
    <row r="242" spans="3:18" x14ac:dyDescent="0.25">
      <c r="C242" s="412" t="str">
        <f>IF(Accueil!$H$49=1,D242,IF(Accueil!$H$49=2,IF(ISBLANK(E242),D242,E242),D242))</f>
        <v>biocompatibilité</v>
      </c>
      <c r="D242" s="412" t="s">
        <v>4944</v>
      </c>
      <c r="E242" s="412" t="s">
        <v>5092</v>
      </c>
      <c r="F242" s="139"/>
      <c r="G242" s="412"/>
      <c r="H242" s="412"/>
      <c r="I242" s="412"/>
      <c r="J242" s="412"/>
      <c r="K242" s="412"/>
      <c r="L242" s="412"/>
      <c r="M242" s="412"/>
      <c r="N242" s="412"/>
      <c r="O242" s="412"/>
      <c r="P242" s="412"/>
      <c r="Q242" s="412"/>
      <c r="R242" s="412"/>
    </row>
    <row r="243" spans="3:18" x14ac:dyDescent="0.25">
      <c r="C243" s="412" t="str">
        <f>IF(Accueil!$H$49=1,D243,IF(Accueil!$H$49=2,IF(ISBLANK(E243),D243,E243),D243))</f>
        <v>présence</v>
      </c>
      <c r="D243" s="412" t="s">
        <v>4945</v>
      </c>
      <c r="E243" s="412" t="s">
        <v>5093</v>
      </c>
      <c r="F243" s="139"/>
      <c r="G243" s="412"/>
      <c r="H243" s="412"/>
      <c r="I243" s="412"/>
      <c r="J243" s="412"/>
      <c r="K243" s="412"/>
      <c r="L243" s="412"/>
      <c r="M243" s="412"/>
      <c r="N243" s="412"/>
      <c r="O243" s="412"/>
      <c r="P243" s="412"/>
      <c r="Q243" s="412"/>
      <c r="R243" s="412"/>
    </row>
    <row r="244" spans="3:18" x14ac:dyDescent="0.25">
      <c r="C244" s="412" t="str">
        <f>IF(Accueil!$H$49=1,D244,IF(Accueil!$H$49=2,IF(ISBLANK(E244),D244,E244),D244))</f>
        <v>équilibre</v>
      </c>
      <c r="D244" s="412" t="s">
        <v>4946</v>
      </c>
      <c r="E244" s="412" t="s">
        <v>5094</v>
      </c>
      <c r="F244" s="139"/>
      <c r="G244" s="412"/>
      <c r="H244" s="412"/>
      <c r="I244" s="412"/>
      <c r="J244" s="412"/>
      <c r="K244" s="412"/>
      <c r="L244" s="412"/>
      <c r="M244" s="412"/>
      <c r="N244" s="412"/>
      <c r="O244" s="412"/>
      <c r="P244" s="412"/>
      <c r="Q244" s="412"/>
      <c r="R244" s="412"/>
    </row>
    <row r="245" spans="3:18" x14ac:dyDescent="0.25">
      <c r="C245" s="412" t="str">
        <f>IF(Accueil!$H$49=1,D245,IF(Accueil!$H$49=2,IF(ISBLANK(E245),D245,E245),D245))</f>
        <v>continuité</v>
      </c>
      <c r="D245" s="412" t="s">
        <v>4947</v>
      </c>
      <c r="E245" s="412" t="s">
        <v>5095</v>
      </c>
      <c r="F245" s="139"/>
      <c r="G245" s="412"/>
      <c r="H245" s="412"/>
      <c r="I245" s="412"/>
      <c r="J245" s="412"/>
      <c r="K245" s="412"/>
      <c r="L245" s="412"/>
      <c r="M245" s="412"/>
      <c r="N245" s="412"/>
      <c r="O245" s="412"/>
      <c r="P245" s="412"/>
      <c r="Q245" s="412"/>
      <c r="R245" s="412"/>
    </row>
    <row r="246" spans="3:18" x14ac:dyDescent="0.25">
      <c r="C246" s="412" t="str">
        <f>IF(Accueil!$H$49=1,D246,IF(Accueil!$H$49=2,IF(ISBLANK(E246),D246,E246),D246))</f>
        <v>sensations radiantes</v>
      </c>
      <c r="D246" s="412" t="s">
        <v>4948</v>
      </c>
      <c r="E246" s="412" t="s">
        <v>5096</v>
      </c>
      <c r="F246" s="139"/>
      <c r="G246" s="412"/>
      <c r="H246" s="412"/>
      <c r="I246" s="412"/>
      <c r="J246" s="412"/>
      <c r="K246" s="412"/>
      <c r="L246" s="412"/>
      <c r="M246" s="412"/>
      <c r="N246" s="412"/>
      <c r="O246" s="412"/>
      <c r="P246" s="412"/>
      <c r="Q246" s="412"/>
      <c r="R246" s="412"/>
    </row>
    <row r="247" spans="3:18" x14ac:dyDescent="0.25">
      <c r="C247" s="412" t="str">
        <f>IF(Accueil!$H$49=1,D247,IF(Accueil!$H$49=2,IF(ISBLANK(E247),D247,E247),D247))</f>
        <v>sensations linéaires</v>
      </c>
      <c r="D247" s="412" t="s">
        <v>4949</v>
      </c>
      <c r="E247" s="412" t="s">
        <v>5097</v>
      </c>
      <c r="F247" s="139"/>
      <c r="G247" s="412"/>
      <c r="H247" s="412"/>
      <c r="I247" s="412"/>
      <c r="J247" s="412"/>
      <c r="K247" s="412"/>
      <c r="L247" s="412"/>
      <c r="M247" s="412"/>
      <c r="N247" s="412"/>
      <c r="O247" s="412"/>
      <c r="P247" s="412"/>
      <c r="Q247" s="412"/>
      <c r="R247" s="412"/>
    </row>
    <row r="248" spans="3:18" x14ac:dyDescent="0.25">
      <c r="C248" s="412" t="str">
        <f>IF(Accueil!$H$49=1,D248,IF(Accueil!$H$49=2,IF(ISBLANK(E248),D248,E248),D248))</f>
        <v>terroir</v>
      </c>
      <c r="D248" s="412" t="s">
        <v>4950</v>
      </c>
      <c r="E248" s="412" t="s">
        <v>5098</v>
      </c>
      <c r="F248" s="139"/>
      <c r="G248" s="412"/>
      <c r="H248" s="412"/>
      <c r="I248" s="412"/>
      <c r="J248" s="412"/>
      <c r="K248" s="412"/>
      <c r="L248" s="412"/>
      <c r="M248" s="412"/>
      <c r="N248" s="412"/>
      <c r="O248" s="412"/>
      <c r="P248" s="412"/>
      <c r="Q248" s="412"/>
      <c r="R248" s="412"/>
    </row>
    <row r="249" spans="3:18" x14ac:dyDescent="0.25">
      <c r="C249" s="412">
        <f>IF(Accueil!$H$49=1,D249,IF(Accueil!$H$49=2,IF(ISBLANK(E249),D249,E249),D249))</f>
        <v>0</v>
      </c>
      <c r="F249" s="139"/>
      <c r="G249" s="412"/>
      <c r="H249" s="412"/>
      <c r="I249" s="412"/>
      <c r="J249" s="412"/>
      <c r="K249" s="412"/>
      <c r="L249" s="412"/>
      <c r="M249" s="412"/>
      <c r="N249" s="412"/>
      <c r="O249" s="412"/>
      <c r="P249" s="412"/>
      <c r="Q249" s="412"/>
      <c r="R249" s="412"/>
    </row>
    <row r="250" spans="3:18" x14ac:dyDescent="0.25">
      <c r="C250" s="412">
        <f>IF(Accueil!$H$49=1,D250,IF(Accueil!$H$49=2,IF(ISBLANK(E250),D250,E250),D250))</f>
        <v>0</v>
      </c>
      <c r="F250" s="139"/>
      <c r="G250" s="412"/>
      <c r="H250" s="412"/>
      <c r="I250" s="412"/>
      <c r="J250" s="412"/>
      <c r="K250" s="412"/>
      <c r="L250" s="412"/>
      <c r="M250" s="412"/>
      <c r="N250" s="412"/>
      <c r="O250" s="412"/>
      <c r="P250" s="412"/>
      <c r="Q250" s="412"/>
      <c r="R250" s="412"/>
    </row>
    <row r="251" spans="3:18" x14ac:dyDescent="0.25">
      <c r="C251" s="412" t="str">
        <f>IF(Accueil!$H$49=1,D251,IF(Accueil!$H$49=2,IF(ISBLANK(E251),D251,E251),D251))</f>
        <v>calmant</v>
      </c>
      <c r="D251" s="412" t="s">
        <v>4951</v>
      </c>
      <c r="E251" s="412" t="s">
        <v>5099</v>
      </c>
      <c r="F251" s="139"/>
      <c r="G251" s="412"/>
      <c r="H251" s="412"/>
      <c r="I251" s="412"/>
      <c r="J251" s="412"/>
      <c r="K251" s="412"/>
      <c r="L251" s="412"/>
      <c r="M251" s="412"/>
      <c r="N251" s="412"/>
      <c r="O251" s="412"/>
      <c r="P251" s="412"/>
      <c r="Q251" s="412"/>
      <c r="R251" s="412"/>
    </row>
    <row r="252" spans="3:18" x14ac:dyDescent="0.25">
      <c r="C252" s="412" t="str">
        <f>IF(Accueil!$H$49=1,D252,IF(Accueil!$H$49=2,IF(ISBLANK(E252),D252,E252),D252))</f>
        <v>excitant</v>
      </c>
      <c r="D252" s="412" t="s">
        <v>4952</v>
      </c>
      <c r="E252" s="412" t="s">
        <v>5100</v>
      </c>
      <c r="F252" s="139"/>
      <c r="G252" s="412"/>
      <c r="H252" s="412"/>
      <c r="I252" s="412"/>
      <c r="J252" s="412"/>
      <c r="K252" s="412"/>
      <c r="L252" s="412"/>
      <c r="M252" s="412"/>
      <c r="N252" s="412"/>
      <c r="O252" s="412"/>
      <c r="P252" s="412"/>
      <c r="Q252" s="412"/>
      <c r="R252" s="412"/>
    </row>
    <row r="253" spans="3:18" x14ac:dyDescent="0.25">
      <c r="C253" s="412" t="str">
        <f>IF(Accueil!$H$49=1,D253,IF(Accueil!$H$49=2,IF(ISBLANK(E253),D253,E253),D253))</f>
        <v>apprécié</v>
      </c>
      <c r="D253" s="412" t="s">
        <v>4953</v>
      </c>
      <c r="E253" s="412" t="s">
        <v>5101</v>
      </c>
      <c r="F253" s="139"/>
      <c r="G253" s="412"/>
      <c r="H253" s="412"/>
      <c r="I253" s="412"/>
      <c r="J253" s="412"/>
      <c r="K253" s="412"/>
      <c r="L253" s="412"/>
      <c r="M253" s="412"/>
      <c r="N253" s="412"/>
      <c r="O253" s="412"/>
      <c r="P253" s="412"/>
      <c r="Q253" s="412"/>
      <c r="R253" s="412"/>
    </row>
    <row r="254" spans="3:18" x14ac:dyDescent="0.25">
      <c r="C254" s="412" t="str">
        <f>IF(Accueil!$H$49=1,D254,IF(Accueil!$H$49=2,IF(ISBLANK(E254),D254,E254),D254))</f>
        <v>favorable</v>
      </c>
      <c r="D254" s="412" t="s">
        <v>4954</v>
      </c>
      <c r="E254" s="412" t="s">
        <v>4954</v>
      </c>
      <c r="F254" s="139"/>
      <c r="G254" s="412"/>
      <c r="H254" s="412"/>
      <c r="I254" s="412"/>
      <c r="J254" s="412"/>
      <c r="K254" s="412"/>
      <c r="L254" s="412"/>
      <c r="M254" s="412"/>
      <c r="N254" s="412"/>
      <c r="O254" s="412"/>
      <c r="P254" s="412"/>
      <c r="Q254" s="412"/>
      <c r="R254" s="412"/>
    </row>
    <row r="255" spans="3:18" x14ac:dyDescent="0.25">
      <c r="C255" s="412">
        <f>IF(Accueil!$H$49=1,D255,IF(Accueil!$H$49=2,IF(ISBLANK(E255),D255,E255),D255))</f>
        <v>0</v>
      </c>
      <c r="F255" s="139"/>
      <c r="G255" s="412"/>
      <c r="H255" s="412"/>
      <c r="I255" s="412"/>
      <c r="J255" s="412"/>
      <c r="K255" s="412"/>
      <c r="L255" s="412"/>
      <c r="M255" s="412"/>
      <c r="N255" s="412"/>
      <c r="O255" s="412"/>
      <c r="P255" s="412"/>
      <c r="Q255" s="412"/>
      <c r="R255" s="412"/>
    </row>
    <row r="256" spans="3:18" x14ac:dyDescent="0.25">
      <c r="C256" s="412" t="str">
        <f>IF(Accueil!$H$49=1,D256,IF(Accueil!$H$49=2,IF(ISBLANK(E256),D256,E256),D256))</f>
        <v xml:space="preserve"> En lien avec le corps </v>
      </c>
      <c r="D256" s="412" t="s">
        <v>4955</v>
      </c>
      <c r="E256" s="412" t="s">
        <v>5102</v>
      </c>
      <c r="F256" s="139"/>
      <c r="G256" s="412"/>
      <c r="H256" s="412"/>
      <c r="I256" s="412"/>
      <c r="J256" s="412"/>
      <c r="K256" s="412"/>
      <c r="L256" s="412"/>
      <c r="M256" s="412"/>
      <c r="N256" s="412"/>
      <c r="O256" s="412"/>
      <c r="P256" s="412"/>
      <c r="Q256" s="412"/>
      <c r="R256" s="412"/>
    </row>
    <row r="257" spans="3:18" x14ac:dyDescent="0.25">
      <c r="C257" s="412">
        <f>IF(Accueil!$H$49=1,D257,IF(Accueil!$H$49=2,IF(ISBLANK(E257),D257,E257),D257))</f>
        <v>0</v>
      </c>
      <c r="F257" s="139"/>
      <c r="G257" s="412"/>
      <c r="H257" s="412"/>
      <c r="I257" s="412"/>
      <c r="J257" s="412"/>
      <c r="K257" s="412"/>
      <c r="L257" s="412"/>
      <c r="M257" s="412"/>
      <c r="N257" s="412"/>
      <c r="O257" s="412"/>
      <c r="P257" s="412"/>
      <c r="Q257" s="412"/>
      <c r="R257" s="412"/>
    </row>
    <row r="258" spans="3:18" x14ac:dyDescent="0.25">
      <c r="C258" s="412" t="str">
        <f>IF(Accueil!$H$49=1,D258,IF(Accueil!$H$49=2,IF(ISBLANK(E258),D258,E258),D258))</f>
        <v xml:space="preserve"> En lien avec l'âme </v>
      </c>
      <c r="D258" s="412" t="s">
        <v>4956</v>
      </c>
      <c r="E258" s="412" t="s">
        <v>5103</v>
      </c>
      <c r="F258" s="139"/>
      <c r="G258" s="412"/>
      <c r="H258" s="412"/>
      <c r="I258" s="412"/>
      <c r="J258" s="412"/>
      <c r="K258" s="412"/>
      <c r="L258" s="412"/>
      <c r="M258" s="412"/>
      <c r="N258" s="412"/>
      <c r="O258" s="412"/>
      <c r="P258" s="412"/>
      <c r="Q258" s="412"/>
      <c r="R258" s="412"/>
    </row>
    <row r="259" spans="3:18" x14ac:dyDescent="0.25">
      <c r="C259" s="412">
        <f>IF(Accueil!$H$49=1,D259,IF(Accueil!$H$49=2,IF(ISBLANK(E259),D259,E259),D259))</f>
        <v>0</v>
      </c>
      <c r="F259" s="139"/>
      <c r="G259" s="412"/>
      <c r="H259" s="412"/>
      <c r="I259" s="412"/>
      <c r="J259" s="412"/>
      <c r="K259" s="412"/>
      <c r="L259" s="412"/>
      <c r="M259" s="412"/>
      <c r="N259" s="412"/>
      <c r="O259" s="412"/>
      <c r="P259" s="412"/>
      <c r="Q259" s="412"/>
      <c r="R259" s="412"/>
    </row>
    <row r="260" spans="3:18" x14ac:dyDescent="0.25">
      <c r="C260" s="412" t="str">
        <f>IF(Accueil!$H$49=1,D260,IF(Accueil!$H$49=2,IF(ISBLANK(E260),D260,E260),D260))</f>
        <v xml:space="preserve">En lien avec l'esprit </v>
      </c>
      <c r="D260" s="412" t="s">
        <v>4957</v>
      </c>
      <c r="E260" s="412" t="s">
        <v>5104</v>
      </c>
      <c r="F260" s="139"/>
      <c r="G260" s="412"/>
      <c r="H260" s="412"/>
      <c r="I260" s="412"/>
      <c r="J260" s="412"/>
      <c r="K260" s="412"/>
      <c r="L260" s="412"/>
      <c r="M260" s="412"/>
      <c r="N260" s="412"/>
      <c r="O260" s="412"/>
      <c r="P260" s="412"/>
      <c r="Q260" s="412"/>
      <c r="R260" s="412"/>
    </row>
    <row r="261" spans="3:18" x14ac:dyDescent="0.25">
      <c r="C261" s="412">
        <f>IF(Accueil!$H$49=1,D261,IF(Accueil!$H$49=2,IF(ISBLANK(E261),D261,E261),D261))</f>
        <v>0</v>
      </c>
      <c r="F261" s="139"/>
      <c r="G261" s="412"/>
      <c r="H261" s="412"/>
      <c r="I261" s="412"/>
      <c r="J261" s="412"/>
      <c r="K261" s="412"/>
      <c r="L261" s="412"/>
      <c r="M261" s="412"/>
      <c r="N261" s="412"/>
      <c r="O261" s="412"/>
      <c r="P261" s="412"/>
      <c r="Q261" s="412"/>
      <c r="R261" s="412"/>
    </row>
    <row r="262" spans="3:18" x14ac:dyDescent="0.25">
      <c r="C262" s="412" t="str">
        <f>IF(Accueil!$H$49=1,D262,IF(Accueil!$H$49=2,IF(ISBLANK(E262),D262,E262),D262))</f>
        <v>Sur l'ensemble</v>
      </c>
      <c r="D262" s="412" t="s">
        <v>4958</v>
      </c>
      <c r="E262" s="412" t="s">
        <v>5105</v>
      </c>
      <c r="F262" s="139"/>
      <c r="G262" s="412"/>
      <c r="H262" s="412"/>
      <c r="I262" s="412"/>
      <c r="J262" s="412"/>
      <c r="K262" s="412"/>
      <c r="L262" s="412"/>
      <c r="M262" s="412"/>
      <c r="N262" s="412"/>
      <c r="O262" s="412"/>
      <c r="P262" s="412"/>
      <c r="Q262" s="412"/>
      <c r="R262" s="412"/>
    </row>
    <row r="263" spans="3:18" x14ac:dyDescent="0.25">
      <c r="C263" s="412">
        <f>IF(Accueil!$H$49=1,D263,IF(Accueil!$H$49=2,IF(ISBLANK(E263),D263,E263),D263))</f>
        <v>0</v>
      </c>
      <c r="F263" s="139"/>
      <c r="G263" s="412"/>
      <c r="H263" s="412"/>
      <c r="I263" s="412"/>
      <c r="J263" s="412"/>
      <c r="K263" s="412"/>
      <c r="L263" s="412"/>
      <c r="M263" s="412"/>
      <c r="N263" s="412"/>
      <c r="O263" s="412"/>
      <c r="P263" s="412"/>
      <c r="Q263" s="412"/>
      <c r="R263" s="412"/>
    </row>
    <row r="264" spans="3:18" x14ac:dyDescent="0.25">
      <c r="C264" s="412">
        <f>IF(Accueil!$H$49=1,D264,IF(Accueil!$H$49=2,IF(ISBLANK(E264),D264,E264),D264))</f>
        <v>0</v>
      </c>
      <c r="F264" s="139"/>
      <c r="G264" s="412"/>
      <c r="H264" s="412"/>
      <c r="I264" s="412"/>
      <c r="J264" s="412"/>
      <c r="K264" s="412"/>
      <c r="L264" s="412"/>
      <c r="M264" s="412"/>
      <c r="N264" s="412"/>
      <c r="O264" s="412"/>
      <c r="P264" s="412"/>
      <c r="Q264" s="412"/>
      <c r="R264" s="412"/>
    </row>
    <row r="265" spans="3:18" x14ac:dyDescent="0.25">
      <c r="C265" s="412" t="str">
        <f>IF(Accueil!$H$49=1,D265,IF(Accueil!$H$49=2,IF(ISBLANK(E265),D265,E265),D265))</f>
        <v>le produit a ces qualités</v>
      </c>
      <c r="D265" s="412" t="s">
        <v>4959</v>
      </c>
      <c r="E265" s="412" t="s">
        <v>5106</v>
      </c>
      <c r="F265" s="139"/>
      <c r="G265" s="412"/>
      <c r="H265" s="412"/>
      <c r="I265" s="412"/>
      <c r="J265" s="412"/>
      <c r="K265" s="412"/>
      <c r="L265" s="412"/>
      <c r="M265" s="412"/>
      <c r="N265" s="412"/>
      <c r="O265" s="412"/>
      <c r="P265" s="412"/>
      <c r="Q265" s="412"/>
      <c r="R265" s="412"/>
    </row>
    <row r="266" spans="3:18" x14ac:dyDescent="0.25">
      <c r="C266" s="412" t="str">
        <f>IF(Accueil!$H$49=1,D266,IF(Accueil!$H$49=2,IF(ISBLANK(E266),D266,E266),D266))</f>
        <v>le produit travaille sur ces comportements excessifs</v>
      </c>
      <c r="D266" s="412" t="s">
        <v>4983</v>
      </c>
      <c r="E266" s="412" t="s">
        <v>5107</v>
      </c>
      <c r="F266" s="139"/>
      <c r="G266" s="412"/>
      <c r="H266" s="412"/>
      <c r="I266" s="412"/>
      <c r="J266" s="412"/>
      <c r="K266" s="412"/>
      <c r="L266" s="412"/>
      <c r="M266" s="412"/>
      <c r="N266" s="412"/>
      <c r="O266" s="412"/>
      <c r="P266" s="412"/>
      <c r="Q266" s="412"/>
      <c r="R266" s="412"/>
    </row>
    <row r="267" spans="3:18" x14ac:dyDescent="0.25">
      <c r="C267" s="412" t="str">
        <f>IF(Accueil!$H$49=1,D267,IF(Accueil!$H$49=2,IF(ISBLANK(E267),D267,E267),D267))</f>
        <v>le produit travaille sur ceux qui ont /sont…</v>
      </c>
      <c r="D267" s="412" t="s">
        <v>4960</v>
      </c>
      <c r="E267" s="412" t="s">
        <v>5108</v>
      </c>
      <c r="F267" s="139"/>
      <c r="G267" s="412"/>
      <c r="H267" s="412"/>
      <c r="I267" s="412"/>
      <c r="J267" s="412"/>
      <c r="K267" s="412"/>
      <c r="L267" s="412"/>
      <c r="M267" s="412"/>
      <c r="N267" s="412"/>
      <c r="O267" s="412"/>
      <c r="P267" s="412"/>
      <c r="Q267" s="412"/>
      <c r="R267" s="412"/>
    </row>
    <row r="268" spans="3:18" x14ac:dyDescent="0.25">
      <c r="C268" s="412" t="str">
        <f>IF(Accueil!$H$49=1,D268,IF(Accueil!$H$49=2,IF(ISBLANK(E268),D268,E268),D268))</f>
        <v>le produit est favorable pour ceux qui ont ou sont…</v>
      </c>
      <c r="D268" s="412" t="s">
        <v>4961</v>
      </c>
      <c r="E268" s="412" t="s">
        <v>5109</v>
      </c>
      <c r="F268" s="139"/>
      <c r="G268" s="412"/>
      <c r="H268" s="412"/>
      <c r="I268" s="412"/>
      <c r="J268" s="412"/>
      <c r="K268" s="412"/>
      <c r="L268" s="412"/>
      <c r="M268" s="412"/>
      <c r="N268" s="412"/>
      <c r="O268" s="412"/>
      <c r="P268" s="412"/>
      <c r="Q268" s="412"/>
      <c r="R268" s="412"/>
    </row>
    <row r="269" spans="3:18" x14ac:dyDescent="0.25">
      <c r="C269" s="412" t="str">
        <f>IF(Accueil!$H$49=1,D269,IF(Accueil!$H$49=2,IF(ISBLANK(E269),D269,E269),D269))</f>
        <v>le produit est apprécié par ceux qui ont…</v>
      </c>
      <c r="D269" s="412" t="s">
        <v>4962</v>
      </c>
      <c r="E269" s="412" t="s">
        <v>5110</v>
      </c>
      <c r="F269" s="139"/>
      <c r="G269" s="412"/>
      <c r="H269" s="412"/>
      <c r="I269" s="412"/>
      <c r="J269" s="412"/>
      <c r="K269" s="412"/>
      <c r="L269" s="412"/>
      <c r="M269" s="412"/>
      <c r="N269" s="412"/>
      <c r="O269" s="412"/>
      <c r="P269" s="412"/>
      <c r="Q269" s="412"/>
      <c r="R269" s="412"/>
    </row>
    <row r="270" spans="3:18" x14ac:dyDescent="0.25">
      <c r="C270" s="412" t="str">
        <f>IF(Accueil!$H$49=1,D270,IF(Accueil!$H$49=2,IF(ISBLANK(E270),D270,E270),D270))</f>
        <v>les qualités les plus subtiles de ce produit</v>
      </c>
      <c r="D270" s="412" t="s">
        <v>4963</v>
      </c>
      <c r="E270" s="412" t="s">
        <v>5111</v>
      </c>
      <c r="F270" s="139"/>
      <c r="G270" s="412"/>
      <c r="H270" s="412"/>
      <c r="I270" s="412"/>
      <c r="J270" s="412"/>
      <c r="K270" s="412"/>
      <c r="L270" s="412"/>
      <c r="M270" s="412"/>
      <c r="N270" s="412"/>
      <c r="O270" s="412"/>
      <c r="P270" s="412"/>
      <c r="Q270" s="412"/>
      <c r="R270" s="412"/>
    </row>
    <row r="271" spans="3:18" x14ac:dyDescent="0.25">
      <c r="C271" s="412" t="str">
        <f>IF(Accueil!$H$49=1,D271,IF(Accueil!$H$49=2,IF(ISBLANK(E271),D271,E271),D271))</f>
        <v>la qualité générée en priorité par ce produit</v>
      </c>
      <c r="D271" s="412" t="s">
        <v>4964</v>
      </c>
      <c r="E271" s="412" t="s">
        <v>5112</v>
      </c>
      <c r="F271" s="139"/>
      <c r="G271" s="412"/>
      <c r="H271" s="412"/>
      <c r="I271" s="412"/>
      <c r="J271" s="412"/>
      <c r="K271" s="412"/>
      <c r="L271" s="412"/>
      <c r="M271" s="412"/>
      <c r="N271" s="412"/>
      <c r="O271" s="412"/>
      <c r="P271" s="412"/>
      <c r="Q271" s="412"/>
      <c r="R271" s="412"/>
    </row>
    <row r="272" spans="3:18" x14ac:dyDescent="0.25">
      <c r="C272" s="412" t="str">
        <f>IF(Accueil!$H$49=1,D272,IF(Accueil!$H$49=2,IF(ISBLANK(E272),D272,E272),D272))</f>
        <v>le produit travaille sur ceux qui ont / sont…</v>
      </c>
      <c r="D272" s="412" t="s">
        <v>4965</v>
      </c>
      <c r="E272" s="412" t="s">
        <v>5108</v>
      </c>
      <c r="F272" s="139"/>
      <c r="G272" s="412"/>
      <c r="H272" s="412"/>
      <c r="I272" s="412"/>
      <c r="J272" s="412"/>
      <c r="K272" s="412"/>
      <c r="L272" s="412"/>
      <c r="M272" s="412"/>
      <c r="N272" s="412"/>
      <c r="O272" s="412"/>
      <c r="P272" s="412"/>
      <c r="Q272" s="412"/>
      <c r="R272" s="412"/>
    </row>
    <row r="273" spans="3:18" x14ac:dyDescent="0.25">
      <c r="C273" s="412" t="str">
        <f>IF(Accueil!$H$49=1,D273,IF(Accueil!$H$49=2,IF(ISBLANK(E273),D273,E273),D273))</f>
        <v>le produit travaille en priorité sur ceux qui ont / sont…</v>
      </c>
      <c r="D273" s="412" t="s">
        <v>4966</v>
      </c>
      <c r="E273" s="412" t="s">
        <v>5113</v>
      </c>
      <c r="F273" s="139"/>
      <c r="G273" s="412"/>
      <c r="H273" s="412"/>
      <c r="I273" s="412"/>
      <c r="J273" s="412"/>
      <c r="K273" s="412"/>
      <c r="L273" s="412"/>
      <c r="M273" s="412"/>
      <c r="N273" s="412"/>
      <c r="O273" s="412"/>
      <c r="P273" s="412"/>
      <c r="Q273" s="412"/>
      <c r="R273" s="412"/>
    </row>
    <row r="274" spans="3:18" x14ac:dyDescent="0.25">
      <c r="C274" s="412" t="str">
        <f>IF(Accueil!$H$49=1,D274,IF(Accueil!$H$49=2,IF(ISBLANK(E274),D274,E274),D274))</f>
        <v>le produit est apprécié par ceux qui ont /sont…</v>
      </c>
      <c r="D274" s="412" t="s">
        <v>4967</v>
      </c>
      <c r="E274" s="412" t="s">
        <v>5110</v>
      </c>
      <c r="F274" s="139"/>
      <c r="G274" s="412"/>
      <c r="H274" s="412"/>
      <c r="I274" s="412"/>
      <c r="J274" s="412"/>
      <c r="K274" s="412"/>
      <c r="L274" s="412"/>
      <c r="M274" s="412"/>
      <c r="N274" s="412"/>
      <c r="O274" s="412"/>
      <c r="P274" s="412"/>
      <c r="Q274" s="412"/>
      <c r="R274" s="412"/>
    </row>
    <row r="275" spans="3:18" x14ac:dyDescent="0.25">
      <c r="C275" s="412" t="str">
        <f>IF(Accueil!$H$49=1,D275,IF(Accueil!$H$49=2,IF(ISBLANK(E275),D275,E275),D275))</f>
        <v>ce produit est favorable pour ceux qui ont / sont…</v>
      </c>
      <c r="D275" s="412" t="s">
        <v>4968</v>
      </c>
      <c r="E275" s="412" t="s">
        <v>5109</v>
      </c>
      <c r="F275" s="139"/>
      <c r="G275" s="412"/>
      <c r="H275" s="412"/>
      <c r="I275" s="412"/>
      <c r="J275" s="412"/>
      <c r="K275" s="412"/>
      <c r="L275" s="412"/>
      <c r="M275" s="412"/>
      <c r="N275" s="412"/>
      <c r="O275" s="412"/>
      <c r="P275" s="412"/>
      <c r="Q275" s="412"/>
      <c r="R275" s="412"/>
    </row>
    <row r="276" spans="3:18" x14ac:dyDescent="0.25">
      <c r="C276" s="412">
        <f>IF(Accueil!$H$49=1,D276,IF(Accueil!$H$49=2,IF(ISBLANK(E276),D276,E276),D276))</f>
        <v>0</v>
      </c>
      <c r="F276" s="139"/>
      <c r="G276" s="412"/>
      <c r="H276" s="412"/>
      <c r="I276" s="412"/>
      <c r="J276" s="412"/>
      <c r="K276" s="412"/>
      <c r="L276" s="412"/>
      <c r="M276" s="412"/>
      <c r="N276" s="412"/>
      <c r="O276" s="412"/>
      <c r="P276" s="412"/>
      <c r="Q276" s="412"/>
      <c r="R276" s="412"/>
    </row>
    <row r="277" spans="3:18" x14ac:dyDescent="0.25">
      <c r="C277" s="412" t="str">
        <f>IF(Accueil!$H$49=1,D277,IF(Accueil!$H$49=2,IF(ISBLANK(E277),D277,E277),D277))</f>
        <v>paramètres psycho-énergétiques corporels</v>
      </c>
      <c r="D277" s="412" t="s">
        <v>4969</v>
      </c>
      <c r="E277" s="412" t="s">
        <v>5114</v>
      </c>
      <c r="F277" s="139"/>
      <c r="G277" s="412"/>
      <c r="H277" s="412"/>
      <c r="I277" s="412"/>
      <c r="J277" s="412"/>
      <c r="K277" s="412"/>
      <c r="L277" s="412"/>
      <c r="M277" s="412"/>
      <c r="N277" s="412"/>
      <c r="O277" s="412"/>
      <c r="P277" s="412"/>
      <c r="Q277" s="412"/>
      <c r="R277" s="412"/>
    </row>
    <row r="278" spans="3:18" x14ac:dyDescent="0.25">
      <c r="C278" s="412" t="str">
        <f>IF(Accueil!$H$49=1,D278,IF(Accueil!$H$49=2,IF(ISBLANK(E278),D278,E278),D278))</f>
        <v>Paramètre du produit</v>
      </c>
      <c r="D278" s="412" t="s">
        <v>4970</v>
      </c>
      <c r="E278" s="412" t="s">
        <v>5115</v>
      </c>
      <c r="F278" s="139"/>
      <c r="G278" s="412"/>
      <c r="H278" s="412"/>
      <c r="I278" s="412"/>
      <c r="J278" s="412"/>
      <c r="K278" s="412"/>
      <c r="L278" s="412"/>
      <c r="M278" s="412"/>
      <c r="N278" s="412"/>
      <c r="O278" s="412"/>
      <c r="P278" s="412"/>
      <c r="Q278" s="412"/>
      <c r="R278" s="412"/>
    </row>
    <row r="279" spans="3:18" x14ac:dyDescent="0.25">
      <c r="C279" s="412">
        <f>IF(Accueil!$H$49=1,D279,IF(Accueil!$H$49=2,IF(ISBLANK(E279),D279,E279),D279))</f>
        <v>0</v>
      </c>
      <c r="F279" s="139"/>
      <c r="G279" s="412"/>
      <c r="H279" s="412"/>
      <c r="I279" s="412"/>
      <c r="J279" s="412"/>
      <c r="K279" s="412"/>
      <c r="L279" s="412"/>
      <c r="M279" s="412"/>
      <c r="N279" s="412"/>
      <c r="O279" s="412"/>
      <c r="P279" s="412"/>
      <c r="Q279" s="412"/>
      <c r="R279" s="412"/>
    </row>
    <row r="280" spans="3:18" x14ac:dyDescent="0.25">
      <c r="C280" s="412" t="str">
        <f>IF(Accueil!$H$49=1,D280,IF(Accueil!$H$49=2,IF(ISBLANK(E280),D280,E280),D280))</f>
        <v>1ère mesure</v>
      </c>
      <c r="D280" s="412" t="s">
        <v>4971</v>
      </c>
      <c r="E280" s="412" t="s">
        <v>5116</v>
      </c>
      <c r="F280" s="139"/>
      <c r="G280" s="412"/>
      <c r="H280" s="412"/>
      <c r="I280" s="412"/>
      <c r="J280" s="412"/>
      <c r="K280" s="412"/>
      <c r="L280" s="412"/>
      <c r="M280" s="412"/>
      <c r="N280" s="412"/>
      <c r="O280" s="412"/>
      <c r="P280" s="412"/>
      <c r="Q280" s="412"/>
      <c r="R280" s="412"/>
    </row>
    <row r="281" spans="3:18" x14ac:dyDescent="0.25">
      <c r="C281" s="412" t="str">
        <f>IF(Accueil!$H$49=1,D281,IF(Accueil!$H$49=2,IF(ISBLANK(E281),D281,E281),D281))</f>
        <v>2ème mesure</v>
      </c>
      <c r="D281" s="412" t="s">
        <v>4972</v>
      </c>
      <c r="E281" s="412" t="s">
        <v>5117</v>
      </c>
      <c r="F281" s="139"/>
      <c r="G281" s="412"/>
      <c r="H281" s="412"/>
      <c r="I281" s="412"/>
      <c r="J281" s="412"/>
      <c r="K281" s="412"/>
      <c r="L281" s="412"/>
      <c r="M281" s="412"/>
      <c r="N281" s="412"/>
      <c r="O281" s="412"/>
      <c r="P281" s="412"/>
      <c r="Q281" s="412"/>
      <c r="R281" s="412"/>
    </row>
    <row r="282" spans="3:18" x14ac:dyDescent="0.25">
      <c r="C282" s="412">
        <f>IF(Accueil!$H$49=1,D282,IF(Accueil!$H$49=2,IF(ISBLANK(E282),D282,E282),D282))</f>
        <v>0</v>
      </c>
      <c r="F282" s="139"/>
      <c r="G282" s="412"/>
      <c r="H282" s="412"/>
      <c r="I282" s="412"/>
      <c r="J282" s="412"/>
      <c r="K282" s="412"/>
      <c r="L282" s="412"/>
      <c r="M282" s="412"/>
      <c r="N282" s="412"/>
      <c r="O282" s="412"/>
      <c r="P282" s="412"/>
      <c r="Q282" s="412"/>
      <c r="R282" s="412"/>
    </row>
    <row r="283" spans="3:18" x14ac:dyDescent="0.25">
      <c r="C283" s="412" t="str">
        <f>IF(Accueil!$H$49=1,D283,IF(Accueil!$H$49=2,IF(ISBLANK(E283),D283,E283),D283))</f>
        <v>Apprécié par</v>
      </c>
      <c r="D283" s="412" t="s">
        <v>4973</v>
      </c>
      <c r="E283" s="412" t="s">
        <v>5118</v>
      </c>
      <c r="F283" s="139"/>
      <c r="G283" s="412"/>
      <c r="H283" s="412"/>
      <c r="I283" s="412"/>
      <c r="J283" s="412"/>
      <c r="K283" s="412"/>
      <c r="L283" s="412"/>
      <c r="M283" s="412"/>
      <c r="N283" s="412"/>
      <c r="O283" s="412"/>
      <c r="P283" s="412"/>
      <c r="Q283" s="412"/>
      <c r="R283" s="412"/>
    </row>
    <row r="284" spans="3:18" x14ac:dyDescent="0.25">
      <c r="C284" s="412" t="str">
        <f>IF(Accueil!$H$49=1,D284,IF(Accueil!$H$49=2,IF(ISBLANK(E284),D284,E284),D284))</f>
        <v>Favorable pour</v>
      </c>
      <c r="D284" s="412" t="s">
        <v>4974</v>
      </c>
      <c r="E284" s="412" t="s">
        <v>5119</v>
      </c>
      <c r="F284" s="139"/>
      <c r="G284" s="412"/>
      <c r="H284" s="412"/>
      <c r="I284" s="412"/>
      <c r="J284" s="412"/>
      <c r="K284" s="412"/>
      <c r="L284" s="412"/>
      <c r="M284" s="412"/>
      <c r="N284" s="412"/>
      <c r="O284" s="412"/>
      <c r="P284" s="412"/>
      <c r="Q284" s="412"/>
      <c r="R284" s="412"/>
    </row>
    <row r="285" spans="3:18" x14ac:dyDescent="0.25">
      <c r="C285" s="412" t="str">
        <f>IF(Accueil!$H$49=1,D285,IF(Accueil!$H$49=2,IF(ISBLANK(E285),D285,E285),D285))</f>
        <v>qualité du produit</v>
      </c>
      <c r="D285" s="412" t="s">
        <v>4975</v>
      </c>
      <c r="E285" s="412" t="s">
        <v>5120</v>
      </c>
      <c r="F285" s="139"/>
      <c r="G285" s="412"/>
      <c r="H285" s="412"/>
      <c r="I285" s="412"/>
      <c r="J285" s="412"/>
      <c r="K285" s="412"/>
      <c r="L285" s="412"/>
      <c r="M285" s="412"/>
      <c r="N285" s="412"/>
      <c r="O285" s="412"/>
      <c r="P285" s="412"/>
      <c r="Q285" s="412"/>
      <c r="R285" s="412"/>
    </row>
    <row r="286" spans="3:18" x14ac:dyDescent="0.25">
      <c r="C286" s="412" t="str">
        <f>IF(Accueil!$H$49=1,D286,IF(Accueil!$H$49=2,IF(ISBLANK(E286),D286,E286),D286))</f>
        <v>Excitation</v>
      </c>
      <c r="D286" s="412" t="s">
        <v>146</v>
      </c>
      <c r="E286" s="412" t="s">
        <v>3219</v>
      </c>
      <c r="F286" s="139"/>
      <c r="G286" s="412"/>
      <c r="H286" s="412"/>
      <c r="I286" s="412"/>
      <c r="J286" s="412"/>
      <c r="K286" s="412"/>
      <c r="L286" s="412"/>
      <c r="M286" s="412"/>
      <c r="N286" s="412"/>
      <c r="O286" s="412"/>
      <c r="P286" s="412"/>
      <c r="Q286" s="412"/>
      <c r="R286" s="412"/>
    </row>
    <row r="287" spans="3:18" x14ac:dyDescent="0.25">
      <c r="C287" s="412" t="str">
        <f>IF(Accueil!$H$49=1,D287,IF(Accueil!$H$49=2,IF(ISBLANK(E287),D287,E287),D287))</f>
        <v>Le + des appréciés/favorables</v>
      </c>
      <c r="D287" s="412" t="s">
        <v>4976</v>
      </c>
      <c r="E287" s="412" t="s">
        <v>5121</v>
      </c>
      <c r="F287" s="139"/>
      <c r="G287" s="412"/>
      <c r="H287" s="412"/>
      <c r="I287" s="412"/>
      <c r="J287" s="412"/>
      <c r="K287" s="412"/>
      <c r="L287" s="412"/>
      <c r="M287" s="412"/>
      <c r="N287" s="412"/>
      <c r="O287" s="412"/>
      <c r="P287" s="412"/>
      <c r="Q287" s="412"/>
      <c r="R287" s="412"/>
    </row>
    <row r="288" spans="3:18" x14ac:dyDescent="0.25">
      <c r="C288" s="412" t="str">
        <f>IF(Accueil!$H$49=1,D288,IF(Accueil!$H$49=2,IF(ISBLANK(E288),D288,E288),D288))</f>
        <v>Le + des résistances/qualités</v>
      </c>
      <c r="D288" s="412" t="s">
        <v>4977</v>
      </c>
      <c r="E288" s="412" t="s">
        <v>5122</v>
      </c>
      <c r="F288" s="139"/>
      <c r="G288" s="412"/>
      <c r="H288" s="412"/>
      <c r="I288" s="412"/>
      <c r="J288" s="412"/>
      <c r="K288" s="412"/>
      <c r="L288" s="412"/>
      <c r="M288" s="412"/>
      <c r="N288" s="412"/>
      <c r="O288" s="412"/>
      <c r="P288" s="412"/>
      <c r="Q288" s="412"/>
      <c r="R288" s="412"/>
    </row>
    <row r="289" spans="3:18" x14ac:dyDescent="0.25">
      <c r="C289" s="412" t="str">
        <f>IF(Accueil!$H$49=1,D289,IF(Accueil!$H$49=2,IF(ISBLANK(E289),D289,E289),D289))</f>
        <v>Le + entre les 4 catégories</v>
      </c>
      <c r="D289" s="412" t="s">
        <v>749</v>
      </c>
      <c r="E289" s="412" t="s">
        <v>5123</v>
      </c>
      <c r="F289" s="139"/>
      <c r="G289" s="412"/>
      <c r="H289" s="412"/>
      <c r="I289" s="412"/>
      <c r="J289" s="412"/>
      <c r="K289" s="412"/>
      <c r="L289" s="412"/>
      <c r="M289" s="412"/>
      <c r="N289" s="412"/>
      <c r="O289" s="412"/>
      <c r="P289" s="412"/>
      <c r="Q289" s="412"/>
      <c r="R289" s="412"/>
    </row>
    <row r="290" spans="3:18" x14ac:dyDescent="0.25">
      <c r="C290" s="412" t="str">
        <f>IF(Accueil!$H$49=1,D290,IF(Accueil!$H$49=2,IF(ISBLANK(E290),D290,E290),D290))</f>
        <v xml:space="preserve">Seuil </v>
      </c>
      <c r="D290" s="412" t="s">
        <v>370</v>
      </c>
      <c r="E290" s="412" t="s">
        <v>5008</v>
      </c>
      <c r="F290" s="139"/>
      <c r="G290" s="412"/>
      <c r="H290" s="412"/>
      <c r="I290" s="412"/>
      <c r="J290" s="412"/>
      <c r="K290" s="412"/>
      <c r="L290" s="412"/>
      <c r="M290" s="412"/>
      <c r="N290" s="412"/>
      <c r="O290" s="412"/>
      <c r="P290" s="412"/>
      <c r="Q290" s="412"/>
      <c r="R290" s="412"/>
    </row>
    <row r="291" spans="3:18" x14ac:dyDescent="0.25">
      <c r="C291" s="412" t="str">
        <f>IF(Accueil!$H$49=1,D291,IF(Accueil!$H$49=2,IF(ISBLANK(E291),D291,E291),D291))</f>
        <v>Couleurs Vibratoires corporelles</v>
      </c>
      <c r="D291" s="412" t="s">
        <v>427</v>
      </c>
      <c r="E291" s="412" t="s">
        <v>4083</v>
      </c>
      <c r="F291" s="139"/>
      <c r="G291" s="412"/>
      <c r="H291" s="412"/>
      <c r="I291" s="412"/>
      <c r="J291" s="412"/>
      <c r="K291" s="412"/>
      <c r="L291" s="412"/>
      <c r="M291" s="412"/>
      <c r="N291" s="412"/>
      <c r="O291" s="412"/>
      <c r="P291" s="412"/>
      <c r="Q291" s="412"/>
      <c r="R291" s="412"/>
    </row>
    <row r="292" spans="3:18" x14ac:dyDescent="0.25">
      <c r="C292" s="412">
        <f>IF(Accueil!$H$49=1,D292,IF(Accueil!$H$49=2,IF(ISBLANK(E292),D292,E292),D292))</f>
        <v>0</v>
      </c>
      <c r="F292" s="139"/>
      <c r="G292" s="412"/>
      <c r="H292" s="412"/>
      <c r="I292" s="412"/>
      <c r="J292" s="412"/>
      <c r="K292" s="412"/>
      <c r="L292" s="412"/>
      <c r="M292" s="412"/>
      <c r="N292" s="412"/>
      <c r="O292" s="412"/>
      <c r="P292" s="412"/>
      <c r="Q292" s="412"/>
      <c r="R292" s="412"/>
    </row>
    <row r="293" spans="3:18" x14ac:dyDescent="0.25">
      <c r="C293" s="412" t="str">
        <f>IF(Accueil!$H$49=1,D293,IF(Accueil!$H$49=2,IF(ISBLANK(E293),D293,E293),D293))</f>
        <v>là où cela calme ou excite</v>
      </c>
      <c r="D293" s="412" t="s">
        <v>4978</v>
      </c>
      <c r="E293" s="412" t="s">
        <v>5124</v>
      </c>
      <c r="F293" s="139"/>
      <c r="G293" s="412"/>
      <c r="H293" s="412"/>
      <c r="I293" s="412"/>
      <c r="J293" s="412"/>
      <c r="K293" s="412"/>
      <c r="L293" s="412"/>
      <c r="M293" s="412"/>
      <c r="N293" s="412"/>
      <c r="O293" s="412"/>
      <c r="P293" s="412"/>
      <c r="Q293" s="412"/>
      <c r="R293" s="412"/>
    </row>
    <row r="294" spans="3:18" x14ac:dyDescent="0.25">
      <c r="C294" s="412" t="str">
        <f>IF(Accueil!$H$49=1,D294,IF(Accueil!$H$49=2,IF(ISBLANK(E294),D294,E294),D294))</f>
        <v>Ce qui est apprécié ou favorable</v>
      </c>
      <c r="D294" s="412" t="s">
        <v>4979</v>
      </c>
      <c r="E294" s="412" t="s">
        <v>5125</v>
      </c>
      <c r="F294" s="139"/>
      <c r="G294" s="412"/>
      <c r="H294" s="412"/>
      <c r="I294" s="412"/>
      <c r="J294" s="412"/>
      <c r="K294" s="412"/>
      <c r="L294" s="412"/>
      <c r="M294" s="412"/>
      <c r="N294" s="412"/>
      <c r="O294" s="412"/>
      <c r="P294" s="412"/>
      <c r="Q294" s="412"/>
      <c r="R294" s="412"/>
    </row>
    <row r="295" spans="3:18" x14ac:dyDescent="0.25">
      <c r="C295" s="412" t="str">
        <f>IF(Accueil!$H$49=1,D295,IF(Accueil!$H$49=2,IF(ISBLANK(E295),D295,E295),D295))</f>
        <v>Potentialité  en lien avec le présent</v>
      </c>
      <c r="D295" s="412" t="s">
        <v>771</v>
      </c>
      <c r="E295" s="412" t="s">
        <v>5126</v>
      </c>
      <c r="F295" s="139"/>
      <c r="G295" s="412"/>
      <c r="H295" s="412"/>
      <c r="I295" s="412"/>
      <c r="J295" s="412"/>
      <c r="K295" s="412"/>
      <c r="L295" s="412"/>
      <c r="M295" s="412"/>
      <c r="N295" s="412"/>
      <c r="O295" s="412"/>
      <c r="P295" s="412"/>
      <c r="Q295" s="412"/>
      <c r="R295" s="412"/>
    </row>
    <row r="296" spans="3:18" x14ac:dyDescent="0.25">
      <c r="C296" s="412" t="str">
        <f>IF(Accueil!$H$49=1,D296,IF(Accueil!$H$49=2,IF(ISBLANK(E296),D296,E296),D296))</f>
        <v>Monde du travail, professionnel, entreprise</v>
      </c>
      <c r="D296" s="412" t="s">
        <v>1009</v>
      </c>
      <c r="E296" s="412" t="s">
        <v>5127</v>
      </c>
      <c r="F296" s="139"/>
      <c r="G296" s="412"/>
      <c r="H296" s="412"/>
      <c r="I296" s="412"/>
      <c r="J296" s="412"/>
      <c r="K296" s="412"/>
      <c r="L296" s="412"/>
      <c r="M296" s="412"/>
      <c r="N296" s="412"/>
      <c r="O296" s="412"/>
      <c r="P296" s="412"/>
      <c r="Q296" s="412"/>
      <c r="R296" s="412"/>
    </row>
    <row r="297" spans="3:18" x14ac:dyDescent="0.25">
      <c r="C297" s="412" t="str">
        <f>IF(Accueil!$H$49=1,D297,IF(Accueil!$H$49=2,IF(ISBLANK(E297),D297,E297),D297))</f>
        <v>Mémoires ancestrales</v>
      </c>
      <c r="D297" s="412" t="s">
        <v>872</v>
      </c>
      <c r="E297" s="412" t="s">
        <v>4991</v>
      </c>
      <c r="F297" s="139"/>
      <c r="G297" s="412"/>
      <c r="H297" s="412"/>
      <c r="I297" s="412"/>
      <c r="J297" s="412"/>
      <c r="K297" s="412"/>
      <c r="L297" s="412"/>
      <c r="M297" s="412"/>
      <c r="N297" s="412"/>
      <c r="O297" s="412"/>
      <c r="P297" s="412"/>
      <c r="Q297" s="412"/>
      <c r="R297" s="412"/>
    </row>
    <row r="298" spans="3:18" x14ac:dyDescent="0.25">
      <c r="C298" s="412">
        <f>IF(Accueil!$H$49=1,D298,IF(Accueil!$H$49=2,IF(ISBLANK(E298),D298,E298),D298))</f>
        <v>0</v>
      </c>
      <c r="E298" s="412" t="s">
        <v>5128</v>
      </c>
      <c r="F298" s="139"/>
      <c r="G298" s="412"/>
      <c r="H298" s="412"/>
      <c r="I298" s="412"/>
      <c r="J298" s="412"/>
      <c r="K298" s="412"/>
      <c r="L298" s="412"/>
      <c r="M298" s="412"/>
      <c r="N298" s="412"/>
      <c r="O298" s="412"/>
      <c r="P298" s="412"/>
      <c r="Q298" s="412"/>
      <c r="R298" s="412"/>
    </row>
    <row r="299" spans="3:18" x14ac:dyDescent="0.25">
      <c r="C299" s="412" t="str">
        <f>IF(Accueil!$H$49=1,D299,IF(Accueil!$H$49=2,IF(ISBLANK(E299),D299,E299),D299))</f>
        <v xml:space="preserve">Problématiques possibles avec l'entourage </v>
      </c>
      <c r="D299" s="533" t="s">
        <v>432</v>
      </c>
      <c r="E299" s="533"/>
      <c r="F299" s="139"/>
      <c r="G299" s="412"/>
      <c r="H299" s="412"/>
      <c r="I299" s="412"/>
      <c r="J299" s="412"/>
      <c r="K299" s="412"/>
      <c r="L299" s="412"/>
      <c r="M299" s="412"/>
      <c r="N299" s="412"/>
      <c r="O299" s="412"/>
      <c r="P299" s="412"/>
      <c r="Q299" s="412"/>
      <c r="R299" s="412"/>
    </row>
    <row r="300" spans="3:18" x14ac:dyDescent="0.25">
      <c r="C300" s="412" t="str">
        <f>IF(Accueil!$H$49=1,D300,IF(Accueil!$H$49=2,IF(ISBLANK(E300),D300,E300),D300))</f>
        <v>Problématiques possibles avec le travail</v>
      </c>
      <c r="D300" s="533" t="s">
        <v>433</v>
      </c>
      <c r="E300" s="533"/>
      <c r="F300" s="139"/>
    </row>
    <row r="301" spans="3:18" ht="16.5" customHeight="1" x14ac:dyDescent="0.25">
      <c r="C301" s="412" t="str">
        <f>IF(Accueil!$H$49=1,D301,IF(Accueil!$H$49=2,IF(ISBLANK(E301),D301,E301),D301))</f>
        <v>Problématiques possibles avec l'les parents/enfants</v>
      </c>
      <c r="D301" s="533" t="s">
        <v>434</v>
      </c>
      <c r="E301" s="533"/>
      <c r="F301" s="139"/>
    </row>
    <row r="302" spans="3:18" x14ac:dyDescent="0.25">
      <c r="C302" s="412" t="str">
        <f>IF(Accueil!$H$49=1,D302,IF(Accueil!$H$49=2,IF(ISBLANK(E302),D302,E302),D302))</f>
        <v>émotions bloquées</v>
      </c>
      <c r="D302" s="533" t="s">
        <v>435</v>
      </c>
      <c r="E302" s="533"/>
      <c r="F302" s="139"/>
    </row>
    <row r="303" spans="3:18" x14ac:dyDescent="0.25">
      <c r="C303" s="412" t="str">
        <f>IF(Accueil!$H$49=1,D303,IF(Accueil!$H$49=2,IF(ISBLANK(E303),D303,E303),D303))</f>
        <v>organes fragilisés</v>
      </c>
      <c r="D303" s="533" t="s">
        <v>436</v>
      </c>
      <c r="E303" s="533"/>
      <c r="F303" s="139"/>
    </row>
    <row r="304" spans="3:18" x14ac:dyDescent="0.25">
      <c r="C304" s="412" t="str">
        <f>IF(Accueil!$H$49=1,D304,IF(Accueil!$H$49=2,IF(ISBLANK(E304),D304,E304),D304))</f>
        <v>peurs récurentes</v>
      </c>
      <c r="D304" s="533" t="s">
        <v>437</v>
      </c>
      <c r="E304" s="533"/>
      <c r="F304" s="139"/>
    </row>
    <row r="305" spans="3:6" x14ac:dyDescent="0.25">
      <c r="C305" s="412" t="str">
        <f>IF(Accueil!$H$49=1,D305,IF(Accueil!$H$49=2,IF(ISBLANK(E305),D305,E305),D305))</f>
        <v>croyances</v>
      </c>
      <c r="D305" s="533" t="s">
        <v>438</v>
      </c>
      <c r="E305" s="533"/>
      <c r="F305" s="139"/>
    </row>
    <row r="306" spans="3:6" x14ac:dyDescent="0.25">
      <c r="C306" s="412" t="str">
        <f>IF(Accueil!$H$49=1,D306,IF(Accueil!$H$49=2,IF(ISBLANK(E306),D306,E306),D306))</f>
        <v>Besoins</v>
      </c>
      <c r="D306" s="533" t="s">
        <v>425</v>
      </c>
      <c r="E306" s="533"/>
      <c r="F306" s="139"/>
    </row>
    <row r="307" spans="3:6" x14ac:dyDescent="0.25">
      <c r="C307" s="412" t="str">
        <f>IF(Accueil!$H$49=1,D307,IF(Accueil!$H$49=2,IF(ISBLANK(E307),D307,E307),D307))</f>
        <v>objectifs positif</v>
      </c>
      <c r="D307" s="533" t="s">
        <v>439</v>
      </c>
      <c r="E307" s="533"/>
      <c r="F307" s="139"/>
    </row>
    <row r="308" spans="3:6" x14ac:dyDescent="0.25">
      <c r="C308" s="412" t="str">
        <f>IF(Accueil!$H$49=1,D308,IF(Accueil!$H$49=2,IF(ISBLANK(E308),D308,E308),D308))</f>
        <v>conseils</v>
      </c>
      <c r="D308" s="533" t="s">
        <v>440</v>
      </c>
      <c r="E308" s="533"/>
      <c r="F308" s="139"/>
    </row>
    <row r="309" spans="3:6" x14ac:dyDescent="0.25">
      <c r="C309" s="412" t="str">
        <f>IF(Accueil!$H$49=1,D309,IF(Accueil!$H$49=2,IF(ISBLANK(E309),D309,E309),D309))</f>
        <v>Qualités posssibles</v>
      </c>
      <c r="D309" s="533" t="s">
        <v>441</v>
      </c>
      <c r="E309" s="533"/>
      <c r="F309" s="139"/>
    </row>
    <row r="310" spans="3:6" x14ac:dyDescent="0.25">
      <c r="C310" s="412" t="str">
        <f>IF(Accueil!$H$49=1,D310,IF(Accueil!$H$49=2,IF(ISBLANK(E310),D310,E310),D310))</f>
        <v>Monde du travail</v>
      </c>
      <c r="D310" s="533" t="s">
        <v>442</v>
      </c>
      <c r="E310" s="533"/>
      <c r="F310" s="139"/>
    </row>
    <row r="311" spans="3:6" x14ac:dyDescent="0.25">
      <c r="C311" s="412" t="str">
        <f>IF(Accueil!$H$49=1,D311,IF(Accueil!$H$49=2,IF(ISBLANK(E311),D311,E311),D311))</f>
        <v>Monde des rêves</v>
      </c>
      <c r="D311" s="533" t="s">
        <v>443</v>
      </c>
      <c r="E311" s="533"/>
      <c r="F311" s="139"/>
    </row>
    <row r="312" spans="3:6" x14ac:dyDescent="0.25">
      <c r="C312" s="412">
        <f>IF(Accueil!$H$49=1,D312,IF(Accueil!$H$49=2,IF(ISBLANK(E312),D312,E312),D312))</f>
        <v>0</v>
      </c>
      <c r="E312" s="139"/>
      <c r="F312" s="139"/>
    </row>
    <row r="313" spans="3:6" x14ac:dyDescent="0.25">
      <c r="C313" s="412">
        <f>IF(Accueil!$H$49=1,D313,IF(Accueil!$H$49=2,IF(ISBLANK(E313),D313,E313),D313))</f>
        <v>0</v>
      </c>
      <c r="E313" s="139"/>
      <c r="F313" s="139"/>
    </row>
    <row r="314" spans="3:6" x14ac:dyDescent="0.25">
      <c r="E314" s="139"/>
      <c r="F314" s="139"/>
    </row>
  </sheetData>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5B3C9-2FFF-4CED-AD39-F640FE6A4173}">
  <sheetPr codeName="Feuil47"/>
  <dimension ref="A1:R73"/>
  <sheetViews>
    <sheetView topLeftCell="A16" workbookViewId="0">
      <selection activeCell="H32" sqref="H32:H36"/>
    </sheetView>
  </sheetViews>
  <sheetFormatPr baseColWidth="10" defaultRowHeight="15" x14ac:dyDescent="0.25"/>
  <cols>
    <col min="1" max="1" width="102.85546875" customWidth="1"/>
    <col min="2" max="2" width="18.140625" customWidth="1"/>
    <col min="3" max="3" width="14.28515625" customWidth="1"/>
    <col min="4" max="4" width="13" customWidth="1"/>
    <col min="5" max="6" width="11.42578125" style="565"/>
    <col min="8" max="8" width="70.28515625" customWidth="1"/>
  </cols>
  <sheetData>
    <row r="1" spans="1:18" ht="33" hidden="1" customHeight="1" thickBot="1" x14ac:dyDescent="0.45">
      <c r="C1" s="545" t="s">
        <v>319</v>
      </c>
      <c r="D1" s="545" t="s">
        <v>318</v>
      </c>
      <c r="H1" s="543"/>
      <c r="J1" s="549"/>
      <c r="K1" s="581"/>
      <c r="L1" s="581"/>
      <c r="M1" s="581"/>
      <c r="N1" s="581"/>
      <c r="O1" s="581"/>
      <c r="P1" s="581"/>
      <c r="Q1" s="581"/>
      <c r="R1" s="581"/>
    </row>
    <row r="2" spans="1:18" ht="33" hidden="1" customHeight="1" thickTop="1" thickBot="1" x14ac:dyDescent="0.5">
      <c r="B2" s="545" t="s">
        <v>5419</v>
      </c>
      <c r="C2" s="544">
        <v>55</v>
      </c>
      <c r="D2" s="544">
        <v>55</v>
      </c>
      <c r="E2" s="580">
        <v>4.0661676370021254E-3</v>
      </c>
      <c r="F2" s="580">
        <v>2.6533996683250414E-3</v>
      </c>
      <c r="G2" s="580"/>
      <c r="H2" s="579"/>
      <c r="I2" s="580"/>
      <c r="J2" s="578"/>
      <c r="K2" s="580">
        <v>3.1227230144686168E-3</v>
      </c>
      <c r="L2" s="580">
        <v>6.0199120166705257E-3</v>
      </c>
      <c r="M2" s="580">
        <v>3.1227230144686168E-3</v>
      </c>
      <c r="N2" s="580">
        <v>6.0199120166705257E-3</v>
      </c>
      <c r="O2" s="580">
        <v>3.1227230144686168E-3</v>
      </c>
      <c r="P2" s="580">
        <v>6.0199120166705257E-3</v>
      </c>
      <c r="Q2" s="580">
        <v>3.1227230144686168E-3</v>
      </c>
      <c r="R2" s="580">
        <v>6.0199120166705257E-3</v>
      </c>
    </row>
    <row r="3" spans="1:18" ht="33" hidden="1" customHeight="1" thickTop="1" thickBot="1" x14ac:dyDescent="0.5">
      <c r="B3" s="545" t="s">
        <v>5420</v>
      </c>
      <c r="C3" s="544">
        <v>0</v>
      </c>
      <c r="D3" s="544">
        <v>55</v>
      </c>
      <c r="E3" s="580">
        <v>2.4397005822012752E-2</v>
      </c>
      <c r="F3" s="580">
        <v>6.2797125483692651E-2</v>
      </c>
      <c r="G3" s="580"/>
      <c r="H3" s="579"/>
      <c r="I3" s="580"/>
      <c r="J3" s="578"/>
      <c r="K3" s="580">
        <v>2.9041324034558134E-2</v>
      </c>
      <c r="L3" s="580">
        <v>3.2762213475341515E-2</v>
      </c>
      <c r="M3" s="580">
        <v>2.9041324034558134E-2</v>
      </c>
      <c r="N3" s="580">
        <v>3.2762213475341515E-2</v>
      </c>
      <c r="O3" s="580">
        <v>2.9041324034558134E-2</v>
      </c>
      <c r="P3" s="580">
        <v>3.2762213475341515E-2</v>
      </c>
      <c r="Q3" s="580">
        <v>2.9041324034558134E-2</v>
      </c>
      <c r="R3" s="580">
        <v>3.2762213475341515E-2</v>
      </c>
    </row>
    <row r="4" spans="1:18" ht="33" hidden="1" customHeight="1" thickTop="1" thickBot="1" x14ac:dyDescent="0.5">
      <c r="B4" s="545" t="s">
        <v>5421</v>
      </c>
      <c r="C4" s="544">
        <v>55</v>
      </c>
      <c r="D4" s="544">
        <v>55</v>
      </c>
      <c r="E4" s="580">
        <v>1.7558451159781906E-3</v>
      </c>
      <c r="F4" s="580">
        <v>3.2061912658927584E-2</v>
      </c>
      <c r="G4" s="580"/>
      <c r="H4" s="579"/>
      <c r="I4" s="580"/>
      <c r="J4" s="578"/>
      <c r="K4" s="580">
        <v>2.1859061101280317E-3</v>
      </c>
      <c r="L4" s="580">
        <v>4.7464690900671453E-3</v>
      </c>
      <c r="M4" s="580">
        <v>2.1859061101280317E-3</v>
      </c>
      <c r="N4" s="580">
        <v>4.7464690900671453E-3</v>
      </c>
      <c r="O4" s="580">
        <v>2.1859061101280317E-3</v>
      </c>
      <c r="P4" s="580">
        <v>4.7464690900671453E-3</v>
      </c>
      <c r="Q4" s="580">
        <v>2.1859061101280317E-3</v>
      </c>
      <c r="R4" s="580">
        <v>4.7464690900671453E-3</v>
      </c>
    </row>
    <row r="5" spans="1:18" ht="33" hidden="1" customHeight="1" thickTop="1" thickBot="1" x14ac:dyDescent="0.5">
      <c r="B5" s="545" t="s">
        <v>5422</v>
      </c>
      <c r="C5" s="544">
        <v>55</v>
      </c>
      <c r="D5" s="544">
        <v>55</v>
      </c>
      <c r="E5" s="580">
        <v>0.13510766102947971</v>
      </c>
      <c r="F5" s="580">
        <v>0.16981757877280265</v>
      </c>
      <c r="G5" s="580"/>
      <c r="H5" s="579"/>
      <c r="I5" s="580"/>
      <c r="J5" s="578"/>
      <c r="K5" s="580">
        <v>0.19610700530862912</v>
      </c>
      <c r="L5" s="580">
        <v>0.14852975225746701</v>
      </c>
      <c r="M5" s="580">
        <v>0.19610700530862912</v>
      </c>
      <c r="N5" s="580">
        <v>0.14852975225746701</v>
      </c>
      <c r="O5" s="580">
        <v>0.19610700530862912</v>
      </c>
      <c r="P5" s="580">
        <v>0.14852975225746701</v>
      </c>
      <c r="Q5" s="580">
        <v>0.19610700530862912</v>
      </c>
      <c r="R5" s="580">
        <v>0.14852975225746701</v>
      </c>
    </row>
    <row r="6" spans="1:18" ht="33" hidden="1" customHeight="1" thickTop="1" thickBot="1" x14ac:dyDescent="0.5">
      <c r="B6" s="545" t="s">
        <v>5423</v>
      </c>
      <c r="C6" s="544">
        <v>55</v>
      </c>
      <c r="D6" s="544">
        <v>55</v>
      </c>
      <c r="E6" s="580">
        <v>0.49274558728398482</v>
      </c>
      <c r="F6" s="580">
        <v>0.59215035931453841</v>
      </c>
      <c r="G6" s="580"/>
      <c r="H6" s="579"/>
      <c r="I6" s="580"/>
      <c r="J6" s="578"/>
      <c r="K6" s="580">
        <v>0.61142916623295518</v>
      </c>
      <c r="L6" s="580">
        <v>0.67122018985876364</v>
      </c>
      <c r="M6" s="580">
        <v>0.61142916623295518</v>
      </c>
      <c r="N6" s="580">
        <v>0.67122018985876364</v>
      </c>
      <c r="O6" s="580">
        <v>0.61142916623295518</v>
      </c>
      <c r="P6" s="580">
        <v>0.67122018985876364</v>
      </c>
      <c r="Q6" s="580">
        <v>0.61142916623295518</v>
      </c>
      <c r="R6" s="580">
        <v>0.67122018985876364</v>
      </c>
    </row>
    <row r="7" spans="1:18" ht="33" hidden="1" customHeight="1" thickTop="1" thickBot="1" x14ac:dyDescent="0.5">
      <c r="B7" s="545" t="s">
        <v>5424</v>
      </c>
      <c r="C7" s="544">
        <v>51</v>
      </c>
      <c r="D7" s="544">
        <v>53</v>
      </c>
      <c r="E7" s="580">
        <v>1.2383328712688291E-2</v>
      </c>
      <c r="F7" s="580">
        <v>4.532891100055279E-3</v>
      </c>
      <c r="G7" s="580"/>
      <c r="H7" s="579"/>
      <c r="I7" s="580"/>
      <c r="J7" s="578"/>
      <c r="K7" s="580">
        <v>2.1859061101280317E-3</v>
      </c>
      <c r="L7" s="580">
        <v>1.6207455429497568E-3</v>
      </c>
      <c r="M7" s="580">
        <v>2.1859061101280317E-3</v>
      </c>
      <c r="N7" s="580">
        <v>1.6207455429497568E-3</v>
      </c>
      <c r="O7" s="580">
        <v>2.1859061101280317E-3</v>
      </c>
      <c r="P7" s="580">
        <v>1.6207455429497568E-3</v>
      </c>
      <c r="Q7" s="580">
        <v>2.1859061101280317E-3</v>
      </c>
      <c r="R7" s="580">
        <v>1.6207455429497568E-3</v>
      </c>
    </row>
    <row r="8" spans="1:18" ht="33" hidden="1" customHeight="1" thickTop="1" x14ac:dyDescent="0.25">
      <c r="C8" s="538"/>
      <c r="D8" s="538"/>
      <c r="E8" s="580">
        <v>8.1230939839201557E-2</v>
      </c>
      <c r="F8" s="580">
        <v>2.3548922056384744E-2</v>
      </c>
      <c r="G8" s="580"/>
      <c r="H8" s="579"/>
      <c r="I8" s="580"/>
      <c r="J8" s="578"/>
      <c r="K8" s="580">
        <v>1.6134068908087853E-2</v>
      </c>
      <c r="L8" s="580">
        <v>2.2343134984950219E-2</v>
      </c>
      <c r="M8" s="580">
        <v>1.6134068908087853E-2</v>
      </c>
      <c r="N8" s="580">
        <v>2.2343134984950219E-2</v>
      </c>
      <c r="O8" s="580">
        <v>1.6134068908087853E-2</v>
      </c>
      <c r="P8" s="580">
        <v>2.2343134984950219E-2</v>
      </c>
      <c r="Q8" s="580">
        <v>1.6134068908087853E-2</v>
      </c>
      <c r="R8" s="580">
        <v>2.2343134984950219E-2</v>
      </c>
    </row>
    <row r="9" spans="1:18" ht="33" hidden="1" customHeight="1" x14ac:dyDescent="0.25">
      <c r="C9" s="538"/>
      <c r="D9" s="538"/>
      <c r="E9" s="580">
        <v>3.2067276591812216E-2</v>
      </c>
      <c r="F9" s="580">
        <v>3.7589828634604756E-3</v>
      </c>
      <c r="G9" s="580"/>
      <c r="H9" s="579"/>
      <c r="I9" s="580"/>
      <c r="J9" s="578"/>
      <c r="K9" s="580">
        <v>6.9740813989799108E-3</v>
      </c>
      <c r="L9" s="580">
        <v>8.3352627923130359E-3</v>
      </c>
      <c r="M9" s="580">
        <v>6.9740813989799108E-3</v>
      </c>
      <c r="N9" s="580">
        <v>8.3352627923130359E-3</v>
      </c>
      <c r="O9" s="580">
        <v>6.9740813989799108E-3</v>
      </c>
      <c r="P9" s="580">
        <v>8.3352627923130359E-3</v>
      </c>
      <c r="Q9" s="580">
        <v>6.9740813989799108E-3</v>
      </c>
      <c r="R9" s="580">
        <v>8.3352627923130359E-3</v>
      </c>
    </row>
    <row r="10" spans="1:18" ht="33" hidden="1" customHeight="1" x14ac:dyDescent="0.25">
      <c r="E10" s="580">
        <v>0.21624618796784031</v>
      </c>
      <c r="F10" s="580">
        <v>0.10867882808181316</v>
      </c>
      <c r="G10" s="580"/>
      <c r="H10" s="579"/>
      <c r="I10" s="580"/>
      <c r="J10" s="578"/>
      <c r="K10" s="580">
        <v>0.13281981888206515</v>
      </c>
      <c r="L10" s="580">
        <v>0.10442231998147719</v>
      </c>
      <c r="M10" s="580">
        <v>0.13281981888206515</v>
      </c>
      <c r="N10" s="580">
        <v>0.10442231998147719</v>
      </c>
      <c r="O10" s="580">
        <v>0.13281981888206515</v>
      </c>
      <c r="P10" s="580">
        <v>0.10442231998147719</v>
      </c>
      <c r="Q10" s="580">
        <v>0.13281981888206515</v>
      </c>
      <c r="R10" s="580">
        <v>0.10442231998147719</v>
      </c>
    </row>
    <row r="11" spans="1:18" ht="33" customHeight="1" thickBot="1" x14ac:dyDescent="0.3">
      <c r="D11" s="682"/>
      <c r="E11" s="683"/>
      <c r="F11" s="683"/>
      <c r="G11" s="683"/>
      <c r="H11" s="683"/>
      <c r="I11" s="683"/>
      <c r="J11" s="683"/>
      <c r="K11" s="683"/>
      <c r="L11" s="683"/>
      <c r="P11" s="565"/>
      <c r="Q11" s="565"/>
    </row>
    <row r="12" spans="1:18" ht="45.75" customHeight="1" thickTop="1" thickBot="1" x14ac:dyDescent="0.3">
      <c r="A12" s="567" t="s">
        <v>5436</v>
      </c>
      <c r="B12" s="568" t="s">
        <v>319</v>
      </c>
      <c r="C12" s="568" t="s">
        <v>318</v>
      </c>
      <c r="H12" s="543"/>
      <c r="P12" s="565"/>
      <c r="Q12" s="565"/>
    </row>
    <row r="13" spans="1:18" ht="22.5" thickTop="1" thickBot="1" x14ac:dyDescent="0.4">
      <c r="A13" s="569" t="s">
        <v>5444</v>
      </c>
      <c r="B13" s="570">
        <f>100*E9</f>
        <v>3.2067276591812215</v>
      </c>
      <c r="C13" s="570">
        <f>100*F9</f>
        <v>0.37589828634604755</v>
      </c>
    </row>
    <row r="14" spans="1:18" ht="22.5" thickTop="1" thickBot="1" x14ac:dyDescent="0.4">
      <c r="A14" s="569" t="s">
        <v>5435</v>
      </c>
      <c r="B14" s="570">
        <f>100*E10</f>
        <v>21.624618796784031</v>
      </c>
      <c r="C14" s="570">
        <f>100*F10</f>
        <v>10.867882808181315</v>
      </c>
    </row>
    <row r="15" spans="1:18" ht="22.5" thickTop="1" thickBot="1" x14ac:dyDescent="0.4">
      <c r="A15" s="569" t="s">
        <v>5434</v>
      </c>
      <c r="B15" s="570">
        <f>100*E8</f>
        <v>8.123093983920155</v>
      </c>
      <c r="C15" s="570">
        <f>100*F8</f>
        <v>2.3548922056384742</v>
      </c>
    </row>
    <row r="16" spans="1:18" ht="22.5" thickTop="1" thickBot="1" x14ac:dyDescent="0.4">
      <c r="A16" s="569" t="s">
        <v>5430</v>
      </c>
      <c r="B16" s="570">
        <f>100*E7</f>
        <v>1.2383328712688291</v>
      </c>
      <c r="C16" s="570">
        <f>100*F7</f>
        <v>0.45328911000552791</v>
      </c>
    </row>
    <row r="17" spans="1:10" ht="22.5" thickTop="1" thickBot="1" x14ac:dyDescent="0.4">
      <c r="A17" s="569" t="s">
        <v>2696</v>
      </c>
      <c r="B17" s="570">
        <f>100*E6</f>
        <v>49.274558728398482</v>
      </c>
      <c r="C17" s="570">
        <f>100*F6</f>
        <v>59.215035931453841</v>
      </c>
    </row>
    <row r="18" spans="1:10" ht="22.5" thickTop="1" thickBot="1" x14ac:dyDescent="0.4">
      <c r="A18" s="569" t="s">
        <v>5443</v>
      </c>
      <c r="B18" s="570">
        <f>100*E5</f>
        <v>13.510766102947972</v>
      </c>
      <c r="C18" s="570">
        <f>100*F5</f>
        <v>16.981757877280266</v>
      </c>
    </row>
    <row r="19" spans="1:10" ht="22.5" thickTop="1" thickBot="1" x14ac:dyDescent="0.4">
      <c r="A19" s="569" t="s">
        <v>5442</v>
      </c>
      <c r="B19" s="570">
        <f>100*E4</f>
        <v>0.17558451159781907</v>
      </c>
      <c r="C19" s="570">
        <f>100*F4</f>
        <v>3.2061912658927585</v>
      </c>
    </row>
    <row r="20" spans="1:10" ht="22.5" thickTop="1" thickBot="1" x14ac:dyDescent="0.4">
      <c r="A20" s="569" t="s">
        <v>5441</v>
      </c>
      <c r="B20" s="570">
        <f>100*E3</f>
        <v>2.4397005822012754</v>
      </c>
      <c r="C20" s="570">
        <f>100*F3</f>
        <v>6.2797125483692646</v>
      </c>
    </row>
    <row r="21" spans="1:10" ht="22.5" thickTop="1" thickBot="1" x14ac:dyDescent="0.4">
      <c r="A21" s="569" t="s">
        <v>5440</v>
      </c>
      <c r="B21" s="570">
        <f>100*E2</f>
        <v>0.40661676370021255</v>
      </c>
      <c r="C21" s="570">
        <f>100*F2</f>
        <v>0.26533996683250416</v>
      </c>
    </row>
    <row r="22" spans="1:10" ht="1.5" customHeight="1" thickTop="1" x14ac:dyDescent="0.25"/>
    <row r="23" spans="1:10" ht="1.5" customHeight="1" x14ac:dyDescent="0.25"/>
    <row r="24" spans="1:10" ht="1.5" customHeight="1" x14ac:dyDescent="0.25"/>
    <row r="25" spans="1:10" ht="1.5" customHeight="1" thickBot="1" x14ac:dyDescent="0.3"/>
    <row r="26" spans="1:10" ht="30" thickTop="1" thickBot="1" x14ac:dyDescent="0.5">
      <c r="G26" s="566">
        <v>50</v>
      </c>
      <c r="H26" s="571" t="s">
        <v>5432</v>
      </c>
    </row>
    <row r="27" spans="1:10" ht="30" thickTop="1" thickBot="1" x14ac:dyDescent="0.5">
      <c r="G27" s="566">
        <v>40</v>
      </c>
      <c r="H27" s="571" t="s">
        <v>5431</v>
      </c>
    </row>
    <row r="28" spans="1:10" ht="30" thickTop="1" thickBot="1" x14ac:dyDescent="0.5">
      <c r="G28" s="566">
        <v>30</v>
      </c>
      <c r="H28" s="571" t="s">
        <v>5429</v>
      </c>
    </row>
    <row r="29" spans="1:10" ht="30" thickTop="1" thickBot="1" x14ac:dyDescent="0.5">
      <c r="A29" s="567" t="s">
        <v>5439</v>
      </c>
      <c r="B29" s="567" t="s">
        <v>319</v>
      </c>
      <c r="C29" s="567" t="s">
        <v>318</v>
      </c>
      <c r="G29" s="566">
        <v>20</v>
      </c>
      <c r="H29" s="571" t="s">
        <v>2696</v>
      </c>
      <c r="I29" s="565"/>
      <c r="J29" s="565"/>
    </row>
    <row r="30" spans="1:10" ht="30" thickTop="1" thickBot="1" x14ac:dyDescent="0.5">
      <c r="A30" s="569" t="s">
        <v>5445</v>
      </c>
      <c r="B30" s="566">
        <f>C7</f>
        <v>51</v>
      </c>
      <c r="C30" s="566">
        <f>D7</f>
        <v>53</v>
      </c>
      <c r="G30" s="566">
        <v>10</v>
      </c>
      <c r="H30" s="571" t="s">
        <v>5430</v>
      </c>
      <c r="I30" s="565"/>
      <c r="J30" s="565"/>
    </row>
    <row r="31" spans="1:10" ht="30" thickTop="1" thickBot="1" x14ac:dyDescent="0.5">
      <c r="A31" s="569" t="s">
        <v>5446</v>
      </c>
      <c r="B31" s="566">
        <f>C6</f>
        <v>55</v>
      </c>
      <c r="C31" s="566">
        <f>D6</f>
        <v>55</v>
      </c>
      <c r="G31" s="566">
        <v>0</v>
      </c>
      <c r="H31" s="571" t="s">
        <v>423</v>
      </c>
      <c r="I31" s="565"/>
      <c r="J31" s="565"/>
    </row>
    <row r="32" spans="1:10" ht="30" thickTop="1" thickBot="1" x14ac:dyDescent="0.5">
      <c r="A32" s="569" t="s">
        <v>5438</v>
      </c>
      <c r="B32" s="566">
        <f>C5</f>
        <v>55</v>
      </c>
      <c r="C32" s="566">
        <f>D5</f>
        <v>55</v>
      </c>
      <c r="G32" s="566">
        <v>-10</v>
      </c>
      <c r="H32" s="571" t="s">
        <v>2696</v>
      </c>
      <c r="I32" s="565"/>
      <c r="J32" s="565"/>
    </row>
    <row r="33" spans="1:10" ht="30" thickTop="1" thickBot="1" x14ac:dyDescent="0.5">
      <c r="A33" s="569" t="s">
        <v>5437</v>
      </c>
      <c r="B33" s="566">
        <f>C4</f>
        <v>55</v>
      </c>
      <c r="C33" s="566">
        <f>D4</f>
        <v>55</v>
      </c>
      <c r="G33" s="566">
        <v>-20</v>
      </c>
      <c r="H33" s="571" t="s">
        <v>5427</v>
      </c>
      <c r="I33" s="565"/>
      <c r="J33" s="565"/>
    </row>
    <row r="34" spans="1:10" ht="30" thickTop="1" thickBot="1" x14ac:dyDescent="0.5">
      <c r="A34" s="569" t="s">
        <v>5447</v>
      </c>
      <c r="B34" s="566">
        <f>C3</f>
        <v>0</v>
      </c>
      <c r="C34" s="566">
        <f>D3</f>
        <v>55</v>
      </c>
      <c r="G34" s="566">
        <v>-30</v>
      </c>
      <c r="H34" s="571" t="s">
        <v>5428</v>
      </c>
      <c r="I34" s="565"/>
      <c r="J34" s="565"/>
    </row>
    <row r="35" spans="1:10" ht="29.25" customHeight="1" thickTop="1" thickBot="1" x14ac:dyDescent="0.5">
      <c r="B35" s="566"/>
      <c r="C35" s="566"/>
      <c r="G35" s="566">
        <v>-40</v>
      </c>
      <c r="H35" s="571" t="s">
        <v>5426</v>
      </c>
      <c r="I35" s="565"/>
      <c r="J35" s="565"/>
    </row>
    <row r="36" spans="1:10" ht="30" thickTop="1" thickBot="1" x14ac:dyDescent="0.5">
      <c r="B36" s="566"/>
      <c r="C36" s="566"/>
      <c r="G36" s="566">
        <v>-50</v>
      </c>
      <c r="H36" s="571" t="s">
        <v>5425</v>
      </c>
      <c r="I36" s="565"/>
      <c r="J36" s="565"/>
    </row>
    <row r="37" spans="1:10" ht="0.75" customHeight="1" thickTop="1" thickBot="1" x14ac:dyDescent="0.5">
      <c r="B37" s="566">
        <v>0</v>
      </c>
      <c r="C37" s="566">
        <v>0</v>
      </c>
      <c r="I37" s="565"/>
      <c r="J37" s="565"/>
    </row>
    <row r="38" spans="1:10" ht="0.75" customHeight="1" thickTop="1" thickBot="1" x14ac:dyDescent="0.5">
      <c r="B38" s="566">
        <v>20</v>
      </c>
      <c r="C38" s="566">
        <v>-20</v>
      </c>
      <c r="I38" s="565"/>
      <c r="J38" s="565"/>
    </row>
    <row r="39" spans="1:10" ht="0.75" customHeight="1" thickTop="1" thickBot="1" x14ac:dyDescent="0.5">
      <c r="B39" s="566">
        <v>50</v>
      </c>
      <c r="C39" s="566">
        <v>50</v>
      </c>
      <c r="I39" s="565"/>
      <c r="J39" s="565"/>
    </row>
    <row r="40" spans="1:10" ht="0.75" customHeight="1" thickTop="1" thickBot="1" x14ac:dyDescent="0.5">
      <c r="B40" s="566">
        <v>40</v>
      </c>
      <c r="C40" s="566">
        <v>40</v>
      </c>
    </row>
    <row r="41" spans="1:10" ht="0.75" customHeight="1" thickTop="1" thickBot="1" x14ac:dyDescent="0.5">
      <c r="B41" s="566">
        <v>30</v>
      </c>
      <c r="C41" s="566">
        <v>30</v>
      </c>
    </row>
    <row r="42" spans="1:10" ht="0.75" customHeight="1" thickTop="1" thickBot="1" x14ac:dyDescent="0.5">
      <c r="B42" s="566">
        <v>20</v>
      </c>
      <c r="C42" s="566">
        <v>20</v>
      </c>
    </row>
    <row r="43" spans="1:10" ht="0.75" customHeight="1" thickTop="1" thickBot="1" x14ac:dyDescent="0.5">
      <c r="B43" s="566">
        <v>10</v>
      </c>
      <c r="C43" s="566">
        <v>10</v>
      </c>
    </row>
    <row r="44" spans="1:10" ht="0.75" customHeight="1" thickTop="1" thickBot="1" x14ac:dyDescent="0.5">
      <c r="B44" s="566">
        <v>0</v>
      </c>
      <c r="C44" s="566">
        <v>0</v>
      </c>
    </row>
    <row r="45" spans="1:10" ht="0.75" customHeight="1" thickTop="1" thickBot="1" x14ac:dyDescent="0.5">
      <c r="B45" s="566">
        <v>-10</v>
      </c>
      <c r="C45" s="566">
        <v>-10</v>
      </c>
    </row>
    <row r="46" spans="1:10" ht="0.75" customHeight="1" thickTop="1" thickBot="1" x14ac:dyDescent="0.5">
      <c r="B46" s="566">
        <v>-20</v>
      </c>
      <c r="C46" s="566">
        <v>-20</v>
      </c>
    </row>
    <row r="47" spans="1:10" ht="0.75" customHeight="1" thickTop="1" thickBot="1" x14ac:dyDescent="0.5">
      <c r="B47" s="566">
        <v>-30</v>
      </c>
      <c r="C47" s="566">
        <v>-30</v>
      </c>
    </row>
    <row r="48" spans="1:10" ht="0.75" customHeight="1" thickTop="1" thickBot="1" x14ac:dyDescent="0.5">
      <c r="B48" s="566">
        <v>-40</v>
      </c>
      <c r="C48" s="566">
        <v>-40</v>
      </c>
    </row>
    <row r="49" spans="2:3" ht="0.75" customHeight="1" thickTop="1" thickBot="1" x14ac:dyDescent="0.5">
      <c r="B49" s="566">
        <v>-50</v>
      </c>
      <c r="C49" s="566">
        <v>-50</v>
      </c>
    </row>
    <row r="50" spans="2:3" ht="0.75" customHeight="1" thickTop="1" thickBot="1" x14ac:dyDescent="0.5">
      <c r="B50" s="566">
        <v>50</v>
      </c>
      <c r="C50" s="566">
        <v>50</v>
      </c>
    </row>
    <row r="51" spans="2:3" ht="0.75" customHeight="1" thickTop="1" thickBot="1" x14ac:dyDescent="0.5">
      <c r="B51" s="566">
        <v>40</v>
      </c>
      <c r="C51" s="566">
        <v>40</v>
      </c>
    </row>
    <row r="52" spans="2:3" ht="0.75" customHeight="1" thickTop="1" thickBot="1" x14ac:dyDescent="0.5">
      <c r="B52" s="566">
        <v>30</v>
      </c>
      <c r="C52" s="566">
        <v>30</v>
      </c>
    </row>
    <row r="53" spans="2:3" ht="0.75" customHeight="1" thickTop="1" thickBot="1" x14ac:dyDescent="0.5">
      <c r="B53" s="566">
        <v>20</v>
      </c>
      <c r="C53" s="566">
        <v>20</v>
      </c>
    </row>
    <row r="54" spans="2:3" ht="0.75" customHeight="1" thickTop="1" thickBot="1" x14ac:dyDescent="0.5">
      <c r="B54" s="566">
        <v>10</v>
      </c>
      <c r="C54" s="566">
        <v>10</v>
      </c>
    </row>
    <row r="55" spans="2:3" ht="0.75" customHeight="1" thickTop="1" thickBot="1" x14ac:dyDescent="0.5">
      <c r="B55" s="566">
        <v>0</v>
      </c>
      <c r="C55" s="566">
        <v>0</v>
      </c>
    </row>
    <row r="56" spans="2:3" ht="0.75" customHeight="1" thickTop="1" thickBot="1" x14ac:dyDescent="0.5">
      <c r="B56" s="566">
        <v>-10</v>
      </c>
      <c r="C56" s="566">
        <v>-10</v>
      </c>
    </row>
    <row r="57" spans="2:3" ht="0.75" customHeight="1" thickTop="1" thickBot="1" x14ac:dyDescent="0.5">
      <c r="B57" s="566">
        <v>-20</v>
      </c>
      <c r="C57" s="566">
        <v>-20</v>
      </c>
    </row>
    <row r="58" spans="2:3" ht="0.75" customHeight="1" thickTop="1" thickBot="1" x14ac:dyDescent="0.5">
      <c r="B58" s="566">
        <v>-30</v>
      </c>
      <c r="C58" s="566">
        <v>-30</v>
      </c>
    </row>
    <row r="59" spans="2:3" ht="0.75" customHeight="1" thickTop="1" thickBot="1" x14ac:dyDescent="0.5">
      <c r="B59" s="566">
        <v>-40</v>
      </c>
      <c r="C59" s="566">
        <v>-40</v>
      </c>
    </row>
    <row r="60" spans="2:3" ht="0.75" customHeight="1" thickTop="1" thickBot="1" x14ac:dyDescent="0.5">
      <c r="B60" s="566">
        <v>-50</v>
      </c>
      <c r="C60" s="566">
        <v>-50</v>
      </c>
    </row>
    <row r="61" spans="2:3" ht="0.75" customHeight="1" thickTop="1" thickBot="1" x14ac:dyDescent="0.5">
      <c r="B61" s="566">
        <f>B50+5</f>
        <v>55</v>
      </c>
      <c r="C61" s="566">
        <f>C50+5</f>
        <v>55</v>
      </c>
    </row>
    <row r="62" spans="2:3" ht="0.75" customHeight="1" thickTop="1" thickBot="1" x14ac:dyDescent="0.5">
      <c r="B62" s="566">
        <f t="shared" ref="B62:C62" si="0">B51+5</f>
        <v>45</v>
      </c>
      <c r="C62" s="566">
        <f t="shared" si="0"/>
        <v>45</v>
      </c>
    </row>
    <row r="63" spans="2:3" ht="0.75" customHeight="1" thickTop="1" thickBot="1" x14ac:dyDescent="0.5">
      <c r="B63" s="566">
        <f t="shared" ref="B63:C63" si="1">B52+5</f>
        <v>35</v>
      </c>
      <c r="C63" s="566">
        <f t="shared" si="1"/>
        <v>35</v>
      </c>
    </row>
    <row r="64" spans="2:3" ht="0.75" customHeight="1" thickTop="1" thickBot="1" x14ac:dyDescent="0.5">
      <c r="B64" s="566">
        <f t="shared" ref="B64:C64" si="2">B53+5</f>
        <v>25</v>
      </c>
      <c r="C64" s="566">
        <f t="shared" si="2"/>
        <v>25</v>
      </c>
    </row>
    <row r="65" spans="2:3" ht="0.75" customHeight="1" thickTop="1" thickBot="1" x14ac:dyDescent="0.5">
      <c r="B65" s="566">
        <f t="shared" ref="B65:C65" si="3">B54+5</f>
        <v>15</v>
      </c>
      <c r="C65" s="566">
        <f t="shared" si="3"/>
        <v>15</v>
      </c>
    </row>
    <row r="66" spans="2:3" ht="0.75" customHeight="1" thickTop="1" thickBot="1" x14ac:dyDescent="0.5">
      <c r="B66" s="566">
        <f t="shared" ref="B66:C66" si="4">B55+5</f>
        <v>5</v>
      </c>
      <c r="C66" s="566">
        <f t="shared" si="4"/>
        <v>5</v>
      </c>
    </row>
    <row r="67" spans="2:3" ht="0.75" customHeight="1" thickTop="1" thickBot="1" x14ac:dyDescent="0.5">
      <c r="B67" s="566">
        <f>B56-5</f>
        <v>-15</v>
      </c>
      <c r="C67" s="566">
        <f>C56-5</f>
        <v>-15</v>
      </c>
    </row>
    <row r="68" spans="2:3" ht="0.75" customHeight="1" thickTop="1" thickBot="1" x14ac:dyDescent="0.5">
      <c r="B68" s="566">
        <f>B57-5</f>
        <v>-25</v>
      </c>
      <c r="C68" s="566">
        <f>C57-5</f>
        <v>-25</v>
      </c>
    </row>
    <row r="69" spans="2:3" ht="0.75" customHeight="1" thickTop="1" thickBot="1" x14ac:dyDescent="0.5">
      <c r="B69" s="566">
        <f t="shared" ref="B69:C69" si="5">B58-5</f>
        <v>-35</v>
      </c>
      <c r="C69" s="566">
        <f t="shared" si="5"/>
        <v>-35</v>
      </c>
    </row>
    <row r="70" spans="2:3" ht="0.75" customHeight="1" thickTop="1" thickBot="1" x14ac:dyDescent="0.5">
      <c r="B70" s="566">
        <f t="shared" ref="B70:C70" si="6">B59-5</f>
        <v>-45</v>
      </c>
      <c r="C70" s="566">
        <f t="shared" si="6"/>
        <v>-45</v>
      </c>
    </row>
    <row r="71" spans="2:3" ht="0.75" customHeight="1" thickTop="1" thickBot="1" x14ac:dyDescent="0.5">
      <c r="B71" s="566">
        <f t="shared" ref="B71:C71" si="7">B60-5</f>
        <v>-55</v>
      </c>
      <c r="C71" s="566">
        <f t="shared" si="7"/>
        <v>-55</v>
      </c>
    </row>
    <row r="72" spans="2:3" ht="15.75" thickTop="1" x14ac:dyDescent="0.25">
      <c r="B72" s="548"/>
      <c r="C72" s="548"/>
    </row>
    <row r="73" spans="2:3" x14ac:dyDescent="0.25">
      <c r="B73" s="548"/>
      <c r="C73" s="548"/>
    </row>
  </sheetData>
  <mergeCells count="1">
    <mergeCell ref="D11:L11"/>
  </mergeCells>
  <conditionalFormatting sqref="C8:D8">
    <cfRule type="colorScale" priority="36">
      <colorScale>
        <cfvo type="min"/>
        <cfvo type="percentile" val="50"/>
        <cfvo type="max"/>
        <color rgb="FF002060"/>
        <color rgb="FF00B050"/>
        <color rgb="FFC00000"/>
      </colorScale>
    </cfRule>
    <cfRule type="colorScale" priority="37">
      <colorScale>
        <cfvo type="min"/>
        <cfvo type="percentile" val="50"/>
        <cfvo type="max"/>
        <color rgb="FF00B0F0"/>
        <color rgb="FF00B050"/>
        <color rgb="FFFF0000"/>
      </colorScale>
    </cfRule>
  </conditionalFormatting>
  <conditionalFormatting sqref="H1:H10 H12">
    <cfRule type="colorScale" priority="34">
      <colorScale>
        <cfvo type="min"/>
        <cfvo type="percentile" val="50"/>
        <cfvo type="max"/>
        <color rgb="FF002060"/>
        <color rgb="FF00B050"/>
        <color rgb="FFC00000"/>
      </colorScale>
    </cfRule>
    <cfRule type="colorScale" priority="35">
      <colorScale>
        <cfvo type="min"/>
        <cfvo type="percentile" val="50"/>
        <cfvo type="max"/>
        <color rgb="FF00B0F0"/>
        <color rgb="FF00B050"/>
        <color rgb="FFFF0000"/>
      </colorScale>
    </cfRule>
  </conditionalFormatting>
  <conditionalFormatting sqref="C2:D7">
    <cfRule type="colorScale" priority="28">
      <colorScale>
        <cfvo type="min"/>
        <cfvo type="percentile" val="50"/>
        <cfvo type="max"/>
        <color rgb="FF002060"/>
        <color rgb="FF00B050"/>
        <color rgb="FFC00000"/>
      </colorScale>
    </cfRule>
    <cfRule type="colorScale" priority="29">
      <colorScale>
        <cfvo type="min"/>
        <cfvo type="percentile" val="50"/>
        <cfvo type="max"/>
        <color rgb="FF00B0F0"/>
        <color rgb="FF00B050"/>
        <color rgb="FFFF0000"/>
      </colorScale>
    </cfRule>
  </conditionalFormatting>
  <conditionalFormatting sqref="J1:J10">
    <cfRule type="colorScale" priority="26">
      <colorScale>
        <cfvo type="min"/>
        <cfvo type="percentile" val="50"/>
        <cfvo type="max"/>
        <color rgb="FF002060"/>
        <color rgb="FF00B050"/>
        <color rgb="FFC00000"/>
      </colorScale>
    </cfRule>
    <cfRule type="colorScale" priority="27">
      <colorScale>
        <cfvo type="min"/>
        <cfvo type="percentile" val="50"/>
        <cfvo type="max"/>
        <color rgb="FF00B0F0"/>
        <color rgb="FF00B050"/>
        <color rgb="FFFF0000"/>
      </colorScale>
    </cfRule>
  </conditionalFormatting>
  <conditionalFormatting sqref="B30:C71">
    <cfRule type="colorScale" priority="24">
      <colorScale>
        <cfvo type="min"/>
        <cfvo type="percentile" val="50"/>
        <cfvo type="max"/>
        <color rgb="FF002060"/>
        <color rgb="FF00B050"/>
        <color rgb="FFC00000"/>
      </colorScale>
    </cfRule>
    <cfRule type="colorScale" priority="25">
      <colorScale>
        <cfvo type="min"/>
        <cfvo type="percentile" val="50"/>
        <cfvo type="max"/>
        <color rgb="FF00B0F0"/>
        <color rgb="FF00B050"/>
        <color rgb="FFFF0000"/>
      </colorScale>
    </cfRule>
  </conditionalFormatting>
  <conditionalFormatting sqref="B13:C21">
    <cfRule type="dataBar" priority="23">
      <dataBar>
        <cfvo type="min"/>
        <cfvo type="max"/>
        <color rgb="FF008AEF"/>
      </dataBar>
      <extLst>
        <ext xmlns:x14="http://schemas.microsoft.com/office/spreadsheetml/2009/9/main" uri="{B025F937-C7B1-47D3-B67F-A62EFF666E3E}">
          <x14:id>{BF1A2954-788A-40FE-AB0F-39B45112B2B7}</x14:id>
        </ext>
      </extLst>
    </cfRule>
  </conditionalFormatting>
  <conditionalFormatting sqref="B39:B49">
    <cfRule type="colorScale" priority="21">
      <colorScale>
        <cfvo type="min"/>
        <cfvo type="percentile" val="50"/>
        <cfvo type="max"/>
        <color rgb="FF002060"/>
        <color rgb="FF00B050"/>
        <color rgb="FFC00000"/>
      </colorScale>
    </cfRule>
    <cfRule type="colorScale" priority="22">
      <colorScale>
        <cfvo type="min"/>
        <cfvo type="percentile" val="50"/>
        <cfvo type="max"/>
        <color rgb="FF00B0F0"/>
        <color rgb="FF00B050"/>
        <color rgb="FFFF0000"/>
      </colorScale>
    </cfRule>
  </conditionalFormatting>
  <conditionalFormatting sqref="C39:C49">
    <cfRule type="colorScale" priority="15">
      <colorScale>
        <cfvo type="min"/>
        <cfvo type="percentile" val="50"/>
        <cfvo type="max"/>
        <color rgb="FF002060"/>
        <color rgb="FF00B050"/>
        <color rgb="FFC00000"/>
      </colorScale>
    </cfRule>
    <cfRule type="colorScale" priority="16">
      <colorScale>
        <cfvo type="min"/>
        <cfvo type="percentile" val="50"/>
        <cfvo type="max"/>
        <color rgb="FF00B0F0"/>
        <color rgb="FF00B050"/>
        <color rgb="FFFF0000"/>
      </colorScale>
    </cfRule>
  </conditionalFormatting>
  <conditionalFormatting sqref="B50:C60">
    <cfRule type="colorScale" priority="13">
      <colorScale>
        <cfvo type="min"/>
        <cfvo type="percentile" val="50"/>
        <cfvo type="max"/>
        <color rgb="FF002060"/>
        <color rgb="FF00B050"/>
        <color rgb="FFC00000"/>
      </colorScale>
    </cfRule>
    <cfRule type="colorScale" priority="14">
      <colorScale>
        <cfvo type="min"/>
        <cfvo type="percentile" val="50"/>
        <cfvo type="max"/>
        <color rgb="FF00B0F0"/>
        <color rgb="FF00B050"/>
        <color rgb="FFFF0000"/>
      </colorScale>
    </cfRule>
  </conditionalFormatting>
  <conditionalFormatting sqref="B50:B60">
    <cfRule type="colorScale" priority="11">
      <colorScale>
        <cfvo type="min"/>
        <cfvo type="percentile" val="50"/>
        <cfvo type="max"/>
        <color rgb="FF002060"/>
        <color rgb="FF00B050"/>
        <color rgb="FFC00000"/>
      </colorScale>
    </cfRule>
    <cfRule type="colorScale" priority="12">
      <colorScale>
        <cfvo type="min"/>
        <cfvo type="percentile" val="50"/>
        <cfvo type="max"/>
        <color rgb="FF00B0F0"/>
        <color rgb="FF00B050"/>
        <color rgb="FFFF0000"/>
      </colorScale>
    </cfRule>
  </conditionalFormatting>
  <conditionalFormatting sqref="C50:C60">
    <cfRule type="colorScale" priority="9">
      <colorScale>
        <cfvo type="min"/>
        <cfvo type="percentile" val="50"/>
        <cfvo type="max"/>
        <color rgb="FF002060"/>
        <color rgb="FF00B050"/>
        <color rgb="FFC00000"/>
      </colorScale>
    </cfRule>
    <cfRule type="colorScale" priority="10">
      <colorScale>
        <cfvo type="min"/>
        <cfvo type="percentile" val="50"/>
        <cfvo type="max"/>
        <color rgb="FF00B0F0"/>
        <color rgb="FF00B050"/>
        <color rgb="FFFF0000"/>
      </colorScale>
    </cfRule>
  </conditionalFormatting>
  <conditionalFormatting sqref="G26:H36">
    <cfRule type="colorScale" priority="3">
      <colorScale>
        <cfvo type="min"/>
        <cfvo type="percentile" val="50"/>
        <cfvo type="max"/>
        <color rgb="FF002060"/>
        <color rgb="FF00B050"/>
        <color rgb="FFC00000"/>
      </colorScale>
    </cfRule>
    <cfRule type="colorScale" priority="4">
      <colorScale>
        <cfvo type="min"/>
        <cfvo type="percentile" val="50"/>
        <cfvo type="max"/>
        <color rgb="FF00B0F0"/>
        <color rgb="FF00B050"/>
        <color rgb="FFFF0000"/>
      </colorScale>
    </cfRule>
  </conditionalFormatting>
  <conditionalFormatting sqref="G26:G36">
    <cfRule type="colorScale" priority="1">
      <colorScale>
        <cfvo type="min"/>
        <cfvo type="percentile" val="50"/>
        <cfvo type="max"/>
        <color rgb="FF002060"/>
        <color rgb="FF00B050"/>
        <color rgb="FFC00000"/>
      </colorScale>
    </cfRule>
    <cfRule type="colorScale" priority="2">
      <colorScale>
        <cfvo type="min"/>
        <cfvo type="percentile" val="50"/>
        <cfvo type="max"/>
        <color rgb="FF00B0F0"/>
        <color rgb="FF00B050"/>
        <color rgb="FFFF0000"/>
      </colorScale>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BF1A2954-788A-40FE-AB0F-39B45112B2B7}">
            <x14:dataBar minLength="0" maxLength="100" border="1" negativeBarBorderColorSameAsPositive="0">
              <x14:cfvo type="autoMin"/>
              <x14:cfvo type="autoMax"/>
              <x14:borderColor rgb="FF008AEF"/>
              <x14:negativeFillColor rgb="FFFF0000"/>
              <x14:negativeBorderColor rgb="FFFF0000"/>
              <x14:axisColor rgb="FF000000"/>
            </x14:dataBar>
          </x14:cfRule>
          <xm:sqref>B13:C21</xm:sqref>
        </x14:conditionalFormatting>
      </x14:conditionalFormatting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A1A71-F6C3-44EA-B76E-852D99B5C791}">
  <sheetPr codeName="Feuil48"/>
  <dimension ref="A2:B27"/>
  <sheetViews>
    <sheetView workbookViewId="0">
      <selection activeCell="C10" sqref="C10"/>
    </sheetView>
  </sheetViews>
  <sheetFormatPr baseColWidth="10" defaultRowHeight="15" x14ac:dyDescent="0.25"/>
  <sheetData>
    <row r="2" spans="1:2" x14ac:dyDescent="0.25">
      <c r="A2" s="572">
        <v>21.63834422657952</v>
      </c>
      <c r="B2" s="573">
        <v>21.63834422657952</v>
      </c>
    </row>
    <row r="3" spans="1:2" x14ac:dyDescent="0.25">
      <c r="A3" s="572">
        <v>-8.172043010752688</v>
      </c>
      <c r="B3" s="573">
        <v>-8.172043010752688</v>
      </c>
    </row>
    <row r="4" spans="1:2" x14ac:dyDescent="0.25">
      <c r="A4" s="572">
        <v>19.407407407407408</v>
      </c>
      <c r="B4" s="573">
        <v>19.407407407407408</v>
      </c>
    </row>
    <row r="5" spans="1:2" x14ac:dyDescent="0.25">
      <c r="A5" s="572">
        <v>-9.3333333333333339</v>
      </c>
      <c r="B5" s="573">
        <v>-9.3333333333333339</v>
      </c>
    </row>
    <row r="6" spans="1:2" x14ac:dyDescent="0.25">
      <c r="A6" s="572">
        <v>54.643678160919542</v>
      </c>
      <c r="B6" s="573">
        <v>54.643678160919542</v>
      </c>
    </row>
    <row r="7" spans="1:2" x14ac:dyDescent="0.25">
      <c r="A7" s="572">
        <v>19.446540880503143</v>
      </c>
      <c r="B7" s="573">
        <v>19.446540880503143</v>
      </c>
    </row>
    <row r="8" spans="1:2" x14ac:dyDescent="0.25">
      <c r="A8" s="572">
        <v>-9.3333333333333339</v>
      </c>
      <c r="B8" s="573">
        <v>-9.3333333333333339</v>
      </c>
    </row>
    <row r="9" spans="1:2" x14ac:dyDescent="0.25">
      <c r="A9" s="572">
        <v>21.676767676767678</v>
      </c>
      <c r="B9" s="573">
        <v>21.676767676767678</v>
      </c>
    </row>
    <row r="10" spans="1:2" x14ac:dyDescent="0.25">
      <c r="A10" s="572">
        <v>20.091097308488614</v>
      </c>
      <c r="B10" s="573">
        <v>20.091097308488614</v>
      </c>
    </row>
    <row r="11" spans="1:2" x14ac:dyDescent="0.25">
      <c r="A11" s="572">
        <v>21.68237347294939</v>
      </c>
      <c r="B11" s="573">
        <v>21.68237347294939</v>
      </c>
    </row>
    <row r="12" spans="1:2" x14ac:dyDescent="0.25">
      <c r="A12" s="572">
        <v>20.712643678160919</v>
      </c>
      <c r="B12" s="573">
        <v>20.712643678160919</v>
      </c>
    </row>
    <row r="13" spans="1:2" x14ac:dyDescent="0.25">
      <c r="A13" s="572">
        <v>19.882352941176471</v>
      </c>
      <c r="B13" s="573">
        <v>19.882352941176471</v>
      </c>
    </row>
    <row r="14" spans="1:2" x14ac:dyDescent="0.25">
      <c r="A14" s="572">
        <v>20.062717770034844</v>
      </c>
      <c r="B14" s="573">
        <v>20.062717770034844</v>
      </c>
    </row>
    <row r="15" spans="1:2" x14ac:dyDescent="0.25">
      <c r="A15" s="572">
        <v>51.521072796934867</v>
      </c>
      <c r="B15" s="573">
        <v>51.521072796934867</v>
      </c>
    </row>
    <row r="16" spans="1:2" x14ac:dyDescent="0.25">
      <c r="A16" s="572">
        <v>-27.845117845117844</v>
      </c>
      <c r="B16" s="573">
        <v>-27.845117845117844</v>
      </c>
    </row>
    <row r="17" spans="1:2" x14ac:dyDescent="0.25">
      <c r="A17" s="572">
        <v>-9.2397458116695557</v>
      </c>
      <c r="B17" s="573">
        <v>-9.2397458116695557</v>
      </c>
    </row>
    <row r="18" spans="1:2" x14ac:dyDescent="0.25">
      <c r="A18" s="572">
        <v>19.641304347826086</v>
      </c>
      <c r="B18" s="573">
        <v>19.641304347826086</v>
      </c>
    </row>
    <row r="19" spans="1:2" x14ac:dyDescent="0.25">
      <c r="A19" s="572">
        <v>19.822719850711454</v>
      </c>
      <c r="B19" s="573">
        <v>19.822719850711454</v>
      </c>
    </row>
    <row r="20" spans="1:2" x14ac:dyDescent="0.25">
      <c r="A20" s="572">
        <v>20.169863013698631</v>
      </c>
      <c r="B20" s="573">
        <v>20.169863013698631</v>
      </c>
    </row>
    <row r="21" spans="1:2" x14ac:dyDescent="0.25">
      <c r="A21" s="572">
        <v>19.751271905031093</v>
      </c>
      <c r="B21" s="573">
        <v>19.751271905031093</v>
      </c>
    </row>
    <row r="22" spans="1:2" x14ac:dyDescent="0.25">
      <c r="A22" s="572">
        <v>20.048033126293994</v>
      </c>
      <c r="B22" s="573">
        <v>20.048033126293994</v>
      </c>
    </row>
    <row r="23" spans="1:2" x14ac:dyDescent="0.25">
      <c r="A23" s="572">
        <v>19.774402250351617</v>
      </c>
      <c r="B23" s="573">
        <v>19.774402250351617</v>
      </c>
    </row>
    <row r="24" spans="1:2" x14ac:dyDescent="0.25">
      <c r="A24" s="572">
        <v>19.593255958351243</v>
      </c>
      <c r="B24" s="573">
        <v>19.593255958351243</v>
      </c>
    </row>
    <row r="25" spans="1:2" x14ac:dyDescent="0.25">
      <c r="A25" s="572">
        <v>19.718124573857938</v>
      </c>
      <c r="B25" s="573">
        <v>19.718124573857938</v>
      </c>
    </row>
    <row r="26" spans="1:2" x14ac:dyDescent="0.25">
      <c r="A26" s="572">
        <v>19.336858934940352</v>
      </c>
      <c r="B26" s="573">
        <v>19.336858934940352</v>
      </c>
    </row>
    <row r="27" spans="1:2" x14ac:dyDescent="0.25">
      <c r="A27" s="572">
        <v>19.437066951736153</v>
      </c>
      <c r="B27" s="573">
        <v>19.437066951736153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23"/>
  <dimension ref="A1:AV67"/>
  <sheetViews>
    <sheetView workbookViewId="0"/>
  </sheetViews>
  <sheetFormatPr baseColWidth="10" defaultRowHeight="15" x14ac:dyDescent="0.25"/>
  <cols>
    <col min="1" max="1" width="11.42578125" style="395"/>
    <col min="2" max="2" width="21.7109375" style="395" customWidth="1"/>
    <col min="3" max="3" width="41.5703125" style="395" customWidth="1"/>
    <col min="4" max="4" width="40.5703125" style="395" customWidth="1"/>
    <col min="5" max="5" width="51.5703125" style="395" customWidth="1"/>
    <col min="6" max="6" width="21.28515625" style="395" customWidth="1"/>
    <col min="7" max="7" width="21.140625" style="395" customWidth="1"/>
    <col min="8" max="8" width="23.28515625" style="395" customWidth="1"/>
    <col min="9" max="9" width="20.140625" style="395" customWidth="1"/>
    <col min="10" max="10" width="21.28515625" style="395" customWidth="1"/>
    <col min="11" max="11" width="17.85546875" style="395" customWidth="1"/>
    <col min="12" max="12" width="30.28515625" style="395" customWidth="1"/>
    <col min="13" max="13" width="21.7109375" style="395" customWidth="1"/>
    <col min="14" max="14" width="28.7109375" style="395" customWidth="1"/>
    <col min="15" max="15" width="25.85546875" style="395" customWidth="1"/>
    <col min="16" max="17" width="11.42578125" style="395"/>
    <col min="18" max="18" width="21.7109375" style="395" customWidth="1"/>
    <col min="19" max="19" width="41.5703125" style="395" customWidth="1"/>
    <col min="20" max="20" width="40.5703125" style="395" customWidth="1"/>
    <col min="21" max="21" width="51.5703125" style="395" customWidth="1"/>
    <col min="22" max="22" width="21.28515625" style="395" customWidth="1"/>
    <col min="23" max="23" width="21.140625" style="395" customWidth="1"/>
    <col min="24" max="24" width="23.28515625" style="395" customWidth="1"/>
    <col min="25" max="25" width="20.140625" style="395" customWidth="1"/>
    <col min="26" max="26" width="21.28515625" style="395" customWidth="1"/>
    <col min="27" max="27" width="17.85546875" style="395" customWidth="1"/>
    <col min="28" max="28" width="30.28515625" style="395" customWidth="1"/>
    <col min="29" max="29" width="21.7109375" style="395" customWidth="1"/>
    <col min="30" max="30" width="28.7109375" style="395" customWidth="1"/>
    <col min="31" max="31" width="25.85546875" style="395" customWidth="1"/>
    <col min="32" max="16384" width="11.42578125" style="395"/>
  </cols>
  <sheetData>
    <row r="1" spans="1:48" s="490" customFormat="1" ht="15.75" x14ac:dyDescent="0.25">
      <c r="A1" s="490">
        <v>0</v>
      </c>
      <c r="B1" s="491"/>
      <c r="C1" s="491" t="s">
        <v>432</v>
      </c>
      <c r="D1" s="491" t="s">
        <v>433</v>
      </c>
      <c r="E1" s="491" t="s">
        <v>434</v>
      </c>
      <c r="F1" s="491" t="s">
        <v>435</v>
      </c>
      <c r="G1" s="491" t="s">
        <v>436</v>
      </c>
      <c r="H1" s="491" t="s">
        <v>437</v>
      </c>
      <c r="I1" s="491" t="s">
        <v>438</v>
      </c>
      <c r="J1" s="491" t="s">
        <v>425</v>
      </c>
      <c r="K1" s="491" t="s">
        <v>439</v>
      </c>
      <c r="L1" s="491" t="s">
        <v>440</v>
      </c>
      <c r="M1" s="491" t="s">
        <v>441</v>
      </c>
      <c r="N1" s="491" t="s">
        <v>442</v>
      </c>
      <c r="O1" s="491" t="s">
        <v>443</v>
      </c>
      <c r="R1" s="491"/>
      <c r="S1" s="491" t="s">
        <v>432</v>
      </c>
      <c r="T1" s="491" t="s">
        <v>433</v>
      </c>
      <c r="U1" s="491" t="s">
        <v>434</v>
      </c>
      <c r="V1" s="491" t="s">
        <v>435</v>
      </c>
      <c r="W1" s="491" t="s">
        <v>436</v>
      </c>
      <c r="X1" s="491" t="s">
        <v>437</v>
      </c>
      <c r="Y1" s="491" t="s">
        <v>438</v>
      </c>
      <c r="Z1" s="491" t="s">
        <v>425</v>
      </c>
      <c r="AA1" s="491" t="s">
        <v>439</v>
      </c>
      <c r="AB1" s="491" t="s">
        <v>440</v>
      </c>
      <c r="AC1" s="491" t="s">
        <v>441</v>
      </c>
      <c r="AD1" s="491" t="s">
        <v>442</v>
      </c>
      <c r="AE1" s="491" t="s">
        <v>443</v>
      </c>
      <c r="AG1" s="490">
        <v>0</v>
      </c>
    </row>
    <row r="2" spans="1:48" ht="15.75" thickBot="1" x14ac:dyDescent="0.3">
      <c r="A2" s="395">
        <v>0</v>
      </c>
      <c r="B2" s="492" t="s">
        <v>430</v>
      </c>
      <c r="C2" s="492"/>
      <c r="D2" s="492"/>
      <c r="E2" s="492"/>
      <c r="F2" s="492"/>
      <c r="G2" s="492"/>
      <c r="H2" s="492"/>
      <c r="I2" s="492"/>
      <c r="J2" s="492"/>
      <c r="K2" s="492"/>
      <c r="L2" s="492"/>
      <c r="M2" s="492"/>
      <c r="N2" s="492"/>
      <c r="O2" s="492"/>
      <c r="R2" s="492" t="s">
        <v>430</v>
      </c>
      <c r="S2" s="492"/>
      <c r="T2" s="492"/>
      <c r="U2" s="492"/>
      <c r="V2" s="492"/>
      <c r="W2" s="492"/>
      <c r="X2" s="492"/>
      <c r="Y2" s="492"/>
      <c r="Z2" s="492"/>
      <c r="AA2" s="492"/>
      <c r="AB2" s="492"/>
      <c r="AC2" s="492"/>
      <c r="AD2" s="492"/>
      <c r="AE2" s="492"/>
      <c r="AG2" s="395">
        <v>0</v>
      </c>
    </row>
    <row r="3" spans="1:48" ht="409.6" thickBot="1" x14ac:dyDescent="0.3">
      <c r="A3" s="395">
        <v>1</v>
      </c>
      <c r="B3" s="492" t="str">
        <f>IF(Accueil!$H$49=1,R3,IF(Accueil!$H$49=2,IF(ISBLANK(AH3),R3,AH3),R3))</f>
        <v>blanc</v>
      </c>
      <c r="C3" s="492" t="str">
        <f>IF(Accueil!$H$49=1,S3,IF(Accueil!$H$49=2,IF(ISBLANK(AI3),S3,AI3),S3))</f>
        <v xml:space="preserve">vous avez le sentiment que votre bonne étoile vous a abandonné, vous avez peur de faire confiance à la vie, peur de la suite des événements
</v>
      </c>
      <c r="D3" s="492" t="str">
        <f>IF(Accueil!$H$49=1,T3,IF(Accueil!$H$49=2,IF(ISBLANK(AJ3),T3,AJ3),T3))</f>
        <v>vous ne voyez pas dans quelle direction vous diriger sur le plan professionnel</v>
      </c>
      <c r="E3" s="492" t="str">
        <f>IF(Accueil!$H$49=1,U3,IF(Accueil!$H$49=2,IF(ISBLANK(AK3),U3,AK3),U3))</f>
        <v>vous avez le sentiment que vos parents ne vous soutiennent pas dans vos projets, vous avez le sentiment de subir la même destinée que vos parents, vous avez le sentiment de suivre le même chemin que vos parents (entreprise familiale, tradition familiale)</v>
      </c>
      <c r="F3" s="492" t="str">
        <f>IF(Accueil!$H$49=1,V3,IF(Accueil!$H$49=2,IF(ISBLANK(AL3),V3,AL3),V3))</f>
        <v>mélancolie, séparation, abattement</v>
      </c>
      <c r="G3" s="492" t="str">
        <f>IF(Accueil!$H$49=1,W3,IF(Accueil!$H$49=2,IF(ISBLANK(AM3),W3,AM3),W3))</f>
        <v>hypothalamus, sommet du crâne</v>
      </c>
      <c r="H3" s="492" t="str">
        <f>IF(Accueil!$H$49=1,X3,IF(Accueil!$H$49=2,IF(ISBLANK(AN3),X3,AN3),X3))</f>
        <v>j’ai peur du néant, j'ai peur de la suite</v>
      </c>
      <c r="I3" s="492" t="str">
        <f>IF(Accueil!$H$49=1,Y3,IF(Accueil!$H$49=2,IF(ISBLANK(AO3),Y3,AO3),Y3))</f>
        <v xml:space="preserve">je dois donner du sens à tout </v>
      </c>
      <c r="J3" s="492" t="str">
        <f>IF(Accueil!$H$49=1,Z3,IF(Accueil!$H$49=2,IF(ISBLANK(AP3),Z3,AP3),Z3))</f>
        <v>besoin d’accomplir une mission sur Terre</v>
      </c>
      <c r="K3" s="492" t="str">
        <f>IF(Accueil!$H$49=1,AA3,IF(Accueil!$H$49=2,IF(ISBLANK(AQ3),AA3,AQ3),AA3))</f>
        <v>je suis sur la bonne voie, ma vie a un sens</v>
      </c>
      <c r="L3" s="492" t="str">
        <f>IF(Accueil!$H$49=1,AB3,IF(Accueil!$H$49=2,IF(ISBLANK(AR3),AB3,AR3),AB3))</f>
        <v xml:space="preserve">Il est temps de reprendre la direction de votre vie. L’avenir ou la mort vous préoccupe, consultez une personne compétente pour faire le point sur votre vie, sur vos attentes, vos rêves et vous redonner le goût de vivre pleinement. C’est l’occasion de saisir une opportunité pour vous remettre sur le chemin de votre destinée. Le bonheur n’est pas loin, ayez confiance en votre bonne étoile.
</v>
      </c>
      <c r="M3" s="492" t="str">
        <f>IF(Accueil!$H$49=1,AC3,IF(Accueil!$H$49=2,IF(ISBLANK(AS3),AC3,AS3),AC3))</f>
        <v>Être en accord avec sa destinée, accepter sa destinée, capacité de se transformer et d’évoluer, de changer facilement de paradigme, de s’adapter à la vie, projets de vie, sérénité, détachement</v>
      </c>
      <c r="N3" s="492" t="str">
        <f>IF(Accueil!$H$49=1,AD3,IF(Accueil!$H$49=2,IF(ISBLANK(AT3),AD3,AT3),AD3))</f>
        <v xml:space="preserve">cahier des charges, direction générale, éthique, développement durable, éthique, rôle social, responsabilité sociale </v>
      </c>
      <c r="O3" s="492" t="str">
        <f>IF(Accueil!$H$49=1,AE3,IF(Accueil!$H$49=2,IF(ISBLANK(AU3),AE3,AU3),AE3))</f>
        <v>rater un moyen de transport, prendre un chemin de traverse, se perdre dans un labyrinthe, se tromper de route ou de moyen de transport, voyage dans l'espace ou sur une autre planète,  source</v>
      </c>
      <c r="P3" s="492" t="str">
        <f>IF(Accueil!$H$49=1,AF3,IF(Accueil!$H$49=2,IF(ISBLANK(AV3),AF3,AV3),AF3))</f>
        <v>AVANT</v>
      </c>
      <c r="R3" s="492" t="s">
        <v>444</v>
      </c>
      <c r="S3" s="493" t="s">
        <v>445</v>
      </c>
      <c r="T3" s="493" t="s">
        <v>446</v>
      </c>
      <c r="U3" s="493" t="s">
        <v>447</v>
      </c>
      <c r="V3" s="493" t="s">
        <v>448</v>
      </c>
      <c r="W3" s="493" t="s">
        <v>449</v>
      </c>
      <c r="X3" s="493" t="s">
        <v>450</v>
      </c>
      <c r="Y3" s="493" t="s">
        <v>451</v>
      </c>
      <c r="Z3" s="493" t="s">
        <v>452</v>
      </c>
      <c r="AA3" s="493" t="s">
        <v>453</v>
      </c>
      <c r="AB3" s="493" t="s">
        <v>454</v>
      </c>
      <c r="AC3" s="493" t="s">
        <v>455</v>
      </c>
      <c r="AD3" s="493" t="s">
        <v>456</v>
      </c>
      <c r="AE3" s="493" t="s">
        <v>457</v>
      </c>
      <c r="AF3" s="492" t="s">
        <v>430</v>
      </c>
      <c r="AG3" s="395">
        <v>1</v>
      </c>
      <c r="AH3" s="531" t="s">
        <v>5397</v>
      </c>
      <c r="AI3" s="535" t="s">
        <v>5287</v>
      </c>
      <c r="AJ3" s="536" t="s">
        <v>5288</v>
      </c>
      <c r="AK3" s="536" t="s">
        <v>5289</v>
      </c>
      <c r="AL3" s="536" t="s">
        <v>5290</v>
      </c>
      <c r="AM3" s="536" t="s">
        <v>5291</v>
      </c>
      <c r="AN3" s="536" t="s">
        <v>5292</v>
      </c>
      <c r="AO3" s="536" t="s">
        <v>5293</v>
      </c>
      <c r="AP3" s="536" t="s">
        <v>5294</v>
      </c>
      <c r="AQ3" s="536" t="s">
        <v>5295</v>
      </c>
      <c r="AR3" s="536" t="s">
        <v>5296</v>
      </c>
      <c r="AS3" s="536" t="s">
        <v>5297</v>
      </c>
      <c r="AT3" s="536" t="s">
        <v>5298</v>
      </c>
      <c r="AU3" s="536" t="s">
        <v>5299</v>
      </c>
      <c r="AV3" s="533" t="s">
        <v>5010</v>
      </c>
    </row>
    <row r="4" spans="1:48" ht="409.6" thickBot="1" x14ac:dyDescent="0.3">
      <c r="A4" s="395">
        <v>2</v>
      </c>
      <c r="B4" s="492" t="str">
        <f>IF(Accueil!$H$49=1,R4,IF(Accueil!$H$49=2,IF(ISBLANK(AH4),R4,AH4),R4))</f>
        <v>Magenta</v>
      </c>
      <c r="C4" s="492" t="str">
        <f>IF(Accueil!$H$49=1,S4,IF(Accueil!$H$49=2,IF(ISBLANK(AI4),S4,AI4),S4))</f>
        <v>vous ne savez pas où vous allez dans votre vie (manque une direction claire), vous doutez souvent d’avoir choisi la bonne direction dans votre vie, vous avez trop ou pas assez de projets dans la vie, vous avez régulièrement des déprimes ou même des dépressions, vous êtes souvent mélancolique, vous avez l’impression d’être en conflit permanent avec l’autorité, vous avez l’impression de ne pas être écouté par votre mari (si vous êtes une femme), votre relation est difficile ou conflictuelle avec votre mari (si vous êtes une femme), vous avez des tendances suicidaires, vous en voulez parfois à la vie, vous êtes désespéré, vous avez touché à la drogue ou abusé régulièrement d’alcool, vous avez peur de faire confiance à la vie</v>
      </c>
      <c r="D4" s="492" t="str">
        <f>IF(Accueil!$H$49=1,T4,IF(Accueil!$H$49=2,IF(ISBLANK(AJ4),T4,AJ4),T4))</f>
        <v xml:space="preserve">vous avez le sentiment que votre patron, votre professeur ne vous soutient pas dans vos projets, vous avez le sentiment de subir la même destinée que vos parents, vous êtes en conflit avec votre patron, votre professeur, vous êtes en conflit avec vous-même en tant que patron, vous ne voyez pas dans quelle direction vous diriger
</v>
      </c>
      <c r="E4" s="492" t="str">
        <f>IF(Accueil!$H$49=1,U4,IF(Accueil!$H$49=2,IF(ISBLANK(AK4),U4,AK4),U4))</f>
        <v>votre relation est difficile ou conflictuelle avec votre père ou avec vos enfants, votre père était (est toujours) autoritaire ou absent ou est décédé trop tôt,vous êtes en recherche du « père absent », vous idéalisez l’image de votre père,vous avez une problématique en tant que père avec vos enfants</v>
      </c>
      <c r="F4" s="492" t="str">
        <f>IF(Accueil!$H$49=1,V4,IF(Accueil!$H$49=2,IF(ISBLANK(AL4),V4,AL4),V4))</f>
        <v>déprime, nostalgie, peur de la mort, ingratitude, état dépressif, mélancolie, séparation</v>
      </c>
      <c r="G4" s="492" t="str">
        <f>IF(Accueil!$H$49=1,W4,IF(Accueil!$H$49=2,IF(ISBLANK(AM4),W4,AM4),W4))</f>
        <v>hypothalamus, sommet du crâne</v>
      </c>
      <c r="H4" s="492" t="str">
        <f>IF(Accueil!$H$49=1,X4,IF(Accueil!$H$49=2,IF(ISBLANK(AN4),X4,AN4),X4))</f>
        <v>j’ai peur de la mort, j'ai peur de ma destinée</v>
      </c>
      <c r="I4" s="492" t="str">
        <f>IF(Accueil!$H$49=1,Y4,IF(Accueil!$H$49=2,IF(ISBLANK(AO4),Y4,AO4),Y4))</f>
        <v>je dois toujours avoir plein de projets, je dois éviter tout conflit avec l’autorité</v>
      </c>
      <c r="J4" s="492" t="str">
        <f>IF(Accueil!$H$49=1,Z4,IF(Accueil!$H$49=2,IF(ISBLANK(AP4),Z4,AP4),Z4))</f>
        <v xml:space="preserve">besoin de donner un sens à tout, besoin d’avoir des projets et des rêves, besoin de son père
</v>
      </c>
      <c r="K4" s="492" t="str">
        <f>IF(Accueil!$H$49=1,AA4,IF(Accueil!$H$49=2,IF(ISBLANK(AQ4),AA4,AQ4),AA4))</f>
        <v>je suis heureux, j'ai la foi</v>
      </c>
      <c r="L4" s="492" t="str">
        <f>IF(Accueil!$H$49=1,AB4,IF(Accueil!$H$49=2,IF(ISBLANK(AR4),AB4,AR4),AB4))</f>
        <v xml:space="preserve">Il est temps de changer de voie, de prendre une nouvelle orientation dans votre vie familiale ou professionnelle, de changer de paradigme de vie, de rediriger ou réactualiser vos projets. C’est l’occasion de renouer ou d’intensifier le contact avec votre père, (votre mari pour les femmes). Pensez à entreprendre une démarche spirituelle, à faire une retraite ou un voyage initiatique pour redonner du sens à votre vie. Reprenez votre vie en main.
</v>
      </c>
      <c r="M4" s="492" t="str">
        <f>IF(Accueil!$H$49=1,AC4,IF(Accueil!$H$49=2,IF(ISBLANK(AS4),AC4,AS4),AC4))</f>
        <v>confiance dans la vie, dans sa destinée, enthousiasme, optimisme, gratitude, humilité bonheur, sens de la dévotion, sagesse, sérénité, spiritualité, conscience du Tout, sens du sacré, détachement, bonne relation avec l’autorité, le père, avoir des projets, se sentir relié et connecté à toute chose, conscience des liens entre les plans ou entre les êtres</v>
      </c>
      <c r="N4" s="492" t="str">
        <f>IF(Accueil!$H$49=1,AD4,IF(Accueil!$H$49=2,IF(ISBLANK(AT4),AD4,AT4),AD4))</f>
        <v>mission, pérennité, valeurs et idéaux, succession, direction et cadres, leadership, orientation, raison sociale, vision à moyen et long terme, esprit d’entreprise, avenir, projets, logo, opportunité, rapport aux autorités</v>
      </c>
      <c r="O4" s="492" t="str">
        <f>IF(Accueil!$H$49=1,AE4,IF(Accueil!$H$49=2,IF(ISBLANK(AU4),AE4,AU4),AE4))</f>
        <v>rencontre avec un arbre ou un sage ou un magicien, combattre un ogre, soleil, voyage terrestre ou spatial, tunnel, échelle, escalier qui monte, arc-en-ciel, montagne, avion, cristal, diamant, ange, au-delà, lotus, rose, couronne, baguette magique</v>
      </c>
      <c r="P4" s="492" t="str">
        <f>IF(Accueil!$H$49=1,AF4,IF(Accueil!$H$49=2,IF(ISBLANK(AV4),AF4,AV4),AF4))</f>
        <v>AVANT</v>
      </c>
      <c r="Q4" s="395">
        <v>15</v>
      </c>
      <c r="R4" s="492" t="s">
        <v>123</v>
      </c>
      <c r="S4" s="493" t="s">
        <v>458</v>
      </c>
      <c r="T4" s="493" t="s">
        <v>459</v>
      </c>
      <c r="U4" s="493" t="s">
        <v>460</v>
      </c>
      <c r="V4" s="493" t="s">
        <v>461</v>
      </c>
      <c r="W4" s="493" t="s">
        <v>449</v>
      </c>
      <c r="X4" s="493" t="s">
        <v>462</v>
      </c>
      <c r="Y4" s="493" t="s">
        <v>463</v>
      </c>
      <c r="Z4" s="493" t="s">
        <v>464</v>
      </c>
      <c r="AA4" s="493" t="s">
        <v>465</v>
      </c>
      <c r="AB4" s="493" t="s">
        <v>466</v>
      </c>
      <c r="AC4" s="493" t="s">
        <v>467</v>
      </c>
      <c r="AD4" s="493" t="s">
        <v>468</v>
      </c>
      <c r="AE4" s="493" t="s">
        <v>469</v>
      </c>
      <c r="AF4" s="492" t="s">
        <v>430</v>
      </c>
      <c r="AG4" s="395">
        <v>2</v>
      </c>
      <c r="AH4" s="532" t="s">
        <v>5398</v>
      </c>
      <c r="AI4" s="520" t="s">
        <v>5131</v>
      </c>
      <c r="AJ4" s="521" t="s">
        <v>5132</v>
      </c>
      <c r="AK4" s="521" t="s">
        <v>5133</v>
      </c>
      <c r="AL4" s="521" t="s">
        <v>5134</v>
      </c>
      <c r="AM4" s="521" t="s">
        <v>5135</v>
      </c>
      <c r="AN4" s="521" t="s">
        <v>5136</v>
      </c>
      <c r="AO4" s="521" t="s">
        <v>5137</v>
      </c>
      <c r="AP4" s="521" t="s">
        <v>5138</v>
      </c>
      <c r="AQ4" s="521" t="s">
        <v>5139</v>
      </c>
      <c r="AR4" s="521" t="s">
        <v>5140</v>
      </c>
      <c r="AS4" s="521" t="s">
        <v>5141</v>
      </c>
      <c r="AT4" s="521" t="s">
        <v>5142</v>
      </c>
      <c r="AU4" s="521" t="s">
        <v>5143</v>
      </c>
      <c r="AV4" s="533" t="s">
        <v>5010</v>
      </c>
    </row>
    <row r="5" spans="1:48" ht="409.6" thickBot="1" x14ac:dyDescent="0.3">
      <c r="A5" s="395">
        <v>3</v>
      </c>
      <c r="B5" s="492" t="str">
        <f>IF(Accueil!$H$49=1,R5,IF(Accueil!$H$49=2,IF(ISBLANK(AH5),R5,AH5),R5))</f>
        <v>Pourpre</v>
      </c>
      <c r="C5" s="492" t="str">
        <f>IF(Accueil!$H$49=1,S5,IF(Accueil!$H$49=2,IF(ISBLANK(AI5),S5,AI5),S5))</f>
        <v xml:space="preserve">vous bloquez vos émotions, vous manquez de spontanéité, vous n'aimez pas les surprises, vous êtes parfois impulsif et réactif, vous bloquez vos perceptions extrasensorielles
</v>
      </c>
      <c r="D5" s="492" t="str">
        <f>IF(Accueil!$H$49=1,T5,IF(Accueil!$H$49=2,IF(ISBLANK(AJ5),T5,AJ5),T5))</f>
        <v xml:space="preserve">vous avez tendance à contourner les lois, vous avez de la difficulté à vous adapter en changement, vous avez de la peine à accepter l'aide de votre patron, vous ne souhaitez pas d'aide
</v>
      </c>
      <c r="E5" s="492" t="str">
        <f>IF(Accueil!$H$49=1,U5,IF(Accueil!$H$49=2,IF(ISBLANK(AK5),U5,AK5),U5))</f>
        <v>vous avez de la peine à accepter l'aide de votre père, vous étiez perdu dans votre monde, vous aviez un imaginaire très fertile</v>
      </c>
      <c r="F5" s="492" t="str">
        <f>IF(Accueil!$H$49=1,V5,IF(Accueil!$H$49=2,IF(ISBLANK(AL5),V5,AL5),V5))</f>
        <v>un peu tous</v>
      </c>
      <c r="G5" s="492" t="str">
        <f>IF(Accueil!$H$49=1,W5,IF(Accueil!$H$49=2,IF(ISBLANK(AM5),W5,AM5),W5))</f>
        <v>cervelet, hypophyse et épiphyse, corps calleux, bulbe rachidien, colonne vertébrale</v>
      </c>
      <c r="H5" s="492" t="str">
        <f>IF(Accueil!$H$49=1,X5,IF(Accueil!$H$49=2,IF(ISBLANK(AN5),X5,AN5),X5))</f>
        <v>j’ai peur de perdre mon libre arbitre</v>
      </c>
      <c r="I5" s="492" t="str">
        <f>IF(Accueil!$H$49=1,Y5,IF(Accueil!$H$49=2,IF(ISBLANK(AO5),Y5,AO5),Y5))</f>
        <v>je dois toujours établir des liens entre tout</v>
      </c>
      <c r="J5" s="492" t="str">
        <f>IF(Accueil!$H$49=1,Z5,IF(Accueil!$H$49=2,IF(ISBLANK(AP5),Z5,AP5),Z5))</f>
        <v xml:space="preserve">besoin d'établir des liens, besoin de concret sur le plan spirituel
</v>
      </c>
      <c r="K5" s="492" t="str">
        <f>IF(Accueil!$H$49=1,AA5,IF(Accueil!$H$49=2,IF(ISBLANK(AQ5),AA5,AQ5),AA5))</f>
        <v>je fais confiance à la vie</v>
      </c>
      <c r="L5" s="492" t="str">
        <f>IF(Accueil!$H$49=1,AB5,IF(Accueil!$H$49=2,IF(ISBLANK(AR5),AB5,AR5),AB5))</f>
        <v xml:space="preserve">Il est temps de faire confiance à la vie. D'accepter de l'aide de la part de celui qui représente l'autorité. Occupez-vous des blocages de votre colonne vertébrale pour libérer les émotions qui s'y cristallisent. Vous gagnerez en spontanéité et en capacité d'adaptation.  </v>
      </c>
      <c r="M5" s="492" t="str">
        <f>IF(Accueil!$H$49=1,AC5,IF(Accueil!$H$49=2,IF(ISBLANK(AS5),AC5,AS5),AC5))</f>
        <v xml:space="preserve">capacité d'adaptation, spontanéité, libération des blocages, discernement, science et connaissance ésotérique, omniscience, langage symbolique, amour de la volonté divine, soutien spirituel, intégration des énergies spirituelles </v>
      </c>
      <c r="N5" s="492" t="str">
        <f>IF(Accueil!$H$49=1,AD5,IF(Accueil!$H$49=2,IF(ISBLANK(AT5),AD5,AT5),AD5))</f>
        <v>contrôle des processus de fabrication du début jusqu'à la fin, maintenir l'éthique, réseau d'indépendants, coopération à tous les échelons,  privilégier la qualité, adaptation au marché, à la clientèle, le travail donne un sens à la vie, innovation, maintenir le cap de l'idée à sa réalisation, coopération avec d'autres partenaires, cohérence à tous les plans</v>
      </c>
      <c r="O5" s="492" t="str">
        <f>IF(Accueil!$H$49=1,AE5,IF(Accueil!$H$49=2,IF(ISBLANK(AU5),AE5,AU5),AE5))</f>
        <v xml:space="preserve">extraterrestres arrivant sur Terre, créatures mythologiques, symboles, œuvre d'art, visite d'un ancêtre </v>
      </c>
      <c r="P5" s="492" t="str">
        <f>IF(Accueil!$H$49=1,AF5,IF(Accueil!$H$49=2,IF(ISBLANK(AV5),AF5,AV5),AF5))</f>
        <v>AVANT</v>
      </c>
      <c r="Q5" s="395">
        <v>14</v>
      </c>
      <c r="R5" s="492" t="s">
        <v>119</v>
      </c>
      <c r="S5" s="493" t="s">
        <v>470</v>
      </c>
      <c r="T5" s="493" t="s">
        <v>471</v>
      </c>
      <c r="U5" s="493" t="s">
        <v>472</v>
      </c>
      <c r="V5" s="492" t="s">
        <v>473</v>
      </c>
      <c r="W5" s="494" t="s">
        <v>474</v>
      </c>
      <c r="X5" s="493" t="s">
        <v>475</v>
      </c>
      <c r="Y5" s="493" t="s">
        <v>476</v>
      </c>
      <c r="Z5" s="493" t="s">
        <v>477</v>
      </c>
      <c r="AA5" s="493" t="s">
        <v>478</v>
      </c>
      <c r="AB5" s="493" t="s">
        <v>479</v>
      </c>
      <c r="AC5" s="493" t="s">
        <v>480</v>
      </c>
      <c r="AD5" s="493" t="s">
        <v>481</v>
      </c>
      <c r="AE5" s="493" t="s">
        <v>482</v>
      </c>
      <c r="AF5" s="492" t="s">
        <v>430</v>
      </c>
      <c r="AG5" s="395">
        <v>3</v>
      </c>
      <c r="AH5" s="532" t="s">
        <v>5399</v>
      </c>
      <c r="AI5" s="520" t="s">
        <v>5144</v>
      </c>
      <c r="AJ5" s="521" t="s">
        <v>5145</v>
      </c>
      <c r="AK5" s="521" t="s">
        <v>5146</v>
      </c>
      <c r="AL5" s="521" t="s">
        <v>5147</v>
      </c>
      <c r="AM5" s="521" t="s">
        <v>5148</v>
      </c>
      <c r="AN5" s="521" t="s">
        <v>5149</v>
      </c>
      <c r="AO5" s="521" t="s">
        <v>5150</v>
      </c>
      <c r="AP5" s="521" t="s">
        <v>5151</v>
      </c>
      <c r="AQ5" s="521" t="s">
        <v>5152</v>
      </c>
      <c r="AR5" s="521" t="s">
        <v>5153</v>
      </c>
      <c r="AS5" s="521" t="s">
        <v>5154</v>
      </c>
      <c r="AT5" s="521" t="s">
        <v>5155</v>
      </c>
      <c r="AU5" s="521" t="s">
        <v>5156</v>
      </c>
      <c r="AV5" s="533" t="s">
        <v>5010</v>
      </c>
    </row>
    <row r="6" spans="1:48" ht="409.6" thickBot="1" x14ac:dyDescent="0.3">
      <c r="A6" s="395">
        <v>4</v>
      </c>
      <c r="B6" s="492" t="str">
        <f>IF(Accueil!$H$49=1,R6,IF(Accueil!$H$49=2,IF(ISBLANK(AH6),R6,AH6),R6))</f>
        <v>Indigo</v>
      </c>
      <c r="C6" s="492" t="str">
        <f>IF(Accueil!$H$49=1,S6,IF(Accueil!$H$49=2,IF(ISBLANK(AI6),S6,AI6),S6))</f>
        <v xml:space="preserve">vous avez sans cesse des idées ou des soucis qui trottent dans votre tête, vous avez peur du futur, de l’inconnu, vous avez beaucoup de doutes et d’inquiétudes, vous avez des décisions à prendre, mais vous réfléchissez trop et vous doutez, vous avez peur de faire des mauvais choix, vous êtes dans l’obligation de faire un choix  et vous souhaiteriez ne pas le faire,  vous êtes un perfectionniste excessif, vous êtes trop dans le vouloir, vous manquez de concentration ou alors vous êtes tout le temps trop concentré, vous avez des problèmes à apprendre ou alors vous avancez trop vite pour les autres, vous êtes un sujet à risque pour les maladies mentales ou nerveuses, vous avez l’impression de ne pas être écouté par votre père, vous-même en tant que père
</v>
      </c>
      <c r="D6" s="492" t="str">
        <f>IF(Accueil!$H$49=1,T6,IF(Accueil!$H$49=2,IF(ISBLANK(AJ6),T6,AJ6),T6))</f>
        <v xml:space="preserve">vous ne voyez pas comment faire le bon choix pour le futur, manque de lucidité, vous êtes confronté à un choix important pour votre carrière ou pour votre entreprise, vous avez trop d’idées et de projets, ils partent dans tous les sens, vous vous dispersez, vous êtes pessimiste, vous voyez toujours le mauvais côté des choses et ça vous bloque, vous êtes trop perfectionniste, vous perdez du temps à trop bien faire, vous êtes à la limite du burn-out
</v>
      </c>
      <c r="E6" s="492" t="str">
        <f>IF(Accueil!$H$49=1,U6,IF(Accueil!$H$49=2,IF(ISBLANK(AK6),U6,AK6),U6))</f>
        <v>vous avez l’impression de ne pas être écouté par votre père, vous-même en tant que père, vous avez surdéveloppé votre mental pour rechercher de l’attention ou de l’amour auprès de votre père ou pour montrer que vous êtes un « homme » ou que vous êtes « fort »</v>
      </c>
      <c r="F6" s="492" t="str">
        <f>IF(Accueil!$H$49=1,V6,IF(Accueil!$H$49=2,IF(ISBLANK(AL6),V6,AL6),V6))</f>
        <v>peurs, doute, inquiétude, fatalisme, déprime, obsessions, soucis</v>
      </c>
      <c r="G6" s="492" t="str">
        <f>IF(Accueil!$H$49=1,W6,IF(Accueil!$H$49=2,IF(ISBLANK(AM6),W6,AM6),W6))</f>
        <v>partie gauche du cerveau, oreille gauche, œil droit, hypophyse, rate, reins, système nerveux, tête, sinus, chevilles, front, lobe frontal, cortex, plexus des carotides</v>
      </c>
      <c r="H6" s="492" t="str">
        <f>IF(Accueil!$H$49=1,X6,IF(Accueil!$H$49=2,IF(ISBLANK(AN6),X6,AN6),X6))</f>
        <v xml:space="preserve">j’ai peur de ne plus contrôler, j’ai peur du futur
</v>
      </c>
      <c r="I6" s="492" t="str">
        <f>IF(Accueil!$H$49=1,Y6,IF(Accueil!$H$49=2,IF(ISBLANK(AO6),Y6,AO6),Y6))</f>
        <v>je dois analyser longuement chaque situation avant de me décider ou de choisir, je dois avoir le contrôle sur ma destinée</v>
      </c>
      <c r="J6" s="492" t="str">
        <f>IF(Accueil!$H$49=1,Z6,IF(Accueil!$H$49=2,IF(ISBLANK(AP6),Z6,AP6),Z6))</f>
        <v xml:space="preserve">besoin de lâcher-prise, besoin de comprendre certaines choses, besoin de décider et d'agir
</v>
      </c>
      <c r="K6" s="492" t="str">
        <f>IF(Accueil!$H$49=1,AA6,IF(Accueil!$H$49=2,IF(ISBLANK(AQ6),AA6,AQ6),AA6))</f>
        <v>j’assume mes choix et j’espère que mes choix seront justes</v>
      </c>
      <c r="L6" s="492" t="str">
        <f>IF(Accueil!$H$49=1,AB6,IF(Accueil!$H$49=2,IF(ISBLANK(AR6),AB6,AR6),AB6))</f>
        <v xml:space="preserve">Il est temps de décider, de faire des choix importants pour votre vie, de bien analyser la situation, de faire un bilan (de santé, bioénergétique, familial, de compétence professionnelle). Soyez moins perfectionniste et plus patient. Lâchez prise avec vos soucis, cessez de tourner 
en rond, laissez faire la vie.
</v>
      </c>
      <c r="M6" s="492" t="str">
        <f>IF(Accueil!$H$49=1,AC6,IF(Accueil!$H$49=2,IF(ISBLANK(AS6),AC6,AS6),AC6))</f>
        <v>capacités de discernement, de compréhension, de contrôle de soi, de concentration, d’analyser, de prévoir, de décider, de vouloir, de structurer ses pensées</v>
      </c>
      <c r="N6" s="492" t="str">
        <f>IF(Accueil!$H$49=1,AD6,IF(Accueil!$H$49=2,IF(ISBLANK(AT6),AD6,AT6),AD6))</f>
        <v>capacité de décision, direction et gestion d’entreprise, stratégie, savoir-faire, recherche et développement, marketing, analyse des marchés, prévoyance, réserves, étude de marché, protection juridique, vente (organisation), compétence de l’entreprise/des ressources humaines, qualité, objectifs à atteindre/motivation, planification des affaires, gestion des ressources humaines, les lois, calendrier de production</v>
      </c>
      <c r="O6" s="492" t="str">
        <f>IF(Accueil!$H$49=1,AE6,IF(Accueil!$H$49=2,IF(ISBLANK(AU6),AE6,AU6),AE6))</f>
        <v>être dans l’obscurité, casque sur la tête, labyrinthe, fin du monde, lunettes, crâne, ce qui est en métal, épée, couteau, bougie, torche, coffre, aigle, araignée</v>
      </c>
      <c r="P6" s="492" t="str">
        <f>IF(Accueil!$H$49=1,AF6,IF(Accueil!$H$49=2,IF(ISBLANK(AV6),AF6,AV6),AF6))</f>
        <v>AVANT</v>
      </c>
      <c r="Q6" s="395">
        <v>13</v>
      </c>
      <c r="R6" s="492" t="s">
        <v>106</v>
      </c>
      <c r="S6" s="493" t="s">
        <v>483</v>
      </c>
      <c r="T6" s="493" t="s">
        <v>484</v>
      </c>
      <c r="U6" s="493" t="s">
        <v>485</v>
      </c>
      <c r="V6" s="493" t="s">
        <v>486</v>
      </c>
      <c r="W6" s="493" t="s">
        <v>487</v>
      </c>
      <c r="X6" s="493" t="s">
        <v>488</v>
      </c>
      <c r="Y6" s="493" t="s">
        <v>489</v>
      </c>
      <c r="Z6" s="495" t="s">
        <v>490</v>
      </c>
      <c r="AA6" s="493" t="s">
        <v>491</v>
      </c>
      <c r="AB6" s="493" t="s">
        <v>492</v>
      </c>
      <c r="AC6" s="493" t="s">
        <v>493</v>
      </c>
      <c r="AD6" s="493" t="s">
        <v>494</v>
      </c>
      <c r="AE6" s="493" t="s">
        <v>495</v>
      </c>
      <c r="AF6" s="492" t="s">
        <v>430</v>
      </c>
      <c r="AG6" s="395">
        <v>4</v>
      </c>
      <c r="AH6" s="530" t="s">
        <v>5400</v>
      </c>
      <c r="AI6" s="520" t="s">
        <v>5157</v>
      </c>
      <c r="AJ6" s="521" t="s">
        <v>5158</v>
      </c>
      <c r="AK6" s="521" t="s">
        <v>5159</v>
      </c>
      <c r="AL6" s="521" t="s">
        <v>5160</v>
      </c>
      <c r="AM6" s="521" t="s">
        <v>5161</v>
      </c>
      <c r="AN6" s="521" t="s">
        <v>5162</v>
      </c>
      <c r="AO6" s="521" t="s">
        <v>5163</v>
      </c>
      <c r="AP6" s="521" t="s">
        <v>5164</v>
      </c>
      <c r="AQ6" s="521" t="s">
        <v>5165</v>
      </c>
      <c r="AR6" s="521" t="s">
        <v>5166</v>
      </c>
      <c r="AS6" s="521" t="s">
        <v>5167</v>
      </c>
      <c r="AT6" s="521" t="s">
        <v>5168</v>
      </c>
      <c r="AU6" s="521" t="s">
        <v>5169</v>
      </c>
      <c r="AV6" s="533" t="s">
        <v>5010</v>
      </c>
    </row>
    <row r="7" spans="1:48" ht="409.6" thickBot="1" x14ac:dyDescent="0.3">
      <c r="A7" s="395">
        <v>5</v>
      </c>
      <c r="B7" s="492" t="str">
        <f>IF(Accueil!$H$49=1,R7,IF(Accueil!$H$49=2,IF(ISBLANK(AH7),R7,AH7),R7))</f>
        <v>Bleu</v>
      </c>
      <c r="C7" s="492" t="str">
        <f>IF(Accueil!$H$49=1,S7,IF(Accueil!$H$49=2,IF(ISBLANK(AI7),S7,AI7),S7))</f>
        <v xml:space="preserve">vous serrez ou vous grincez des dents, vous ne voulez pas montrer que vous souffrez, vous avez tendance à encaisser beaucoup, vous êtes stressé, vous ne vous écoutez pas, vous n'écoutez ni vos besoins ni votre corps, vous avez peur de baisser la garde
</v>
      </c>
      <c r="D7" s="492" t="str">
        <f>IF(Accueil!$H$49=1,T7,IF(Accueil!$H$49=2,IF(ISBLANK(AJ7),T7,AJ7),T7))</f>
        <v xml:space="preserve">vous serrez ou vous grincez des dents, vous êtes stressé, vous avez tendance à encaisser beaucoup, vous avez trop de responsabilités, de charges
</v>
      </c>
      <c r="E7" s="492" t="str">
        <f>IF(Accueil!$H$49=1,U7,IF(Accueil!$H$49=2,IF(ISBLANK(AK7),U7,AK7),U7))</f>
        <v xml:space="preserve">vous avez le sentiment d'avoir hérité des problématiques de vos parents (antécédents familiaux non réglés/blessure originelle héritée de l'une ou des deux lignées), votre enfance a été difficile, vous deviez souvent serrer les dents, vous n'aviez pas le droit de parler, vous avez une problématique de place dans la famille
 </v>
      </c>
      <c r="F7" s="492" t="str">
        <f>IF(Accueil!$H$49=1,V7,IF(Accueil!$H$49=2,IF(ISBLANK(AL7),V7,AL7),V7))</f>
        <v>souffrance, stress, peur, haine, agressivité</v>
      </c>
      <c r="G7" s="492" t="str">
        <f>IF(Accueil!$H$49=1,W7,IF(Accueil!$H$49=2,IF(ISBLANK(AM7),W7,AM7),W7))</f>
        <v>mâchoire, dents, langue, lèvres, glandes salivaires</v>
      </c>
      <c r="H7" s="492" t="str">
        <f>IF(Accueil!$H$49=1,X7,IF(Accueil!$H$49=2,IF(ISBLANK(AN7),X7,AN7),X7))</f>
        <v>j’ai peur de devoir lâcher</v>
      </c>
      <c r="I7" s="492" t="str">
        <f>IF(Accueil!$H$49=1,Y7,IF(Accueil!$H$49=2,IF(ISBLANK(AO7),Y7,AO7),Y7))</f>
        <v>je dois me taire et serrer les dents, je dois être sérieux</v>
      </c>
      <c r="J7" s="492" t="str">
        <f>IF(Accueil!$H$49=1,Z7,IF(Accueil!$H$49=2,IF(ISBLANK(AP7),Z7,AP7),Z7))</f>
        <v>besoin de tenir le coup, besoin d'assumer à tout prix</v>
      </c>
      <c r="K7" s="492" t="str">
        <f>IF(Accueil!$H$49=1,AA7,IF(Accueil!$H$49=2,IF(ISBLANK(AQ7),AA7,AQ7),AA7))</f>
        <v>je relâche</v>
      </c>
      <c r="L7" s="492" t="str">
        <f>IF(Accueil!$H$49=1,AB7,IF(Accueil!$H$49=2,IF(ISBLANK(AR7),AB7,AR7),AB7))</f>
        <v xml:space="preserve">Il est temps de relâcher la pression, le stress, de vous écouter davantage et de relativiser vos problèmes. Il serait bon de cesser de serrer les dents pour être en paix avec vous-même, pour davantage jouir de la vie et apprécier les bonnes choses. Détendez régulièrement votre mâchoire. Contrôlez l'état de vos dents. Riez plus souvent.
</v>
      </c>
      <c r="M7" s="492" t="str">
        <f>IF(Accueil!$H$49=1,AC7,IF(Accueil!$H$49=2,IF(ISBLANK(AS7),AC7,AS7),AC7))</f>
        <v>capacités à relâcher, à s'écouter, à relativiser, à rire de soi, humour, être zen, gérer le stress, jouir de la vie, être en paix avec son héritage transgénérationnel</v>
      </c>
      <c r="N7" s="492" t="str">
        <f>IF(Accueil!$H$49=1,AD7,IF(Accueil!$H$49=2,IF(ISBLANK(AT7),AD7,AT7),AD7))</f>
        <v>Place de travail, acharnement au travail, responsabilités excessives, maintenir l'outil de travail en état le plus longtemps possible, sortie de bureau repoussée à plus tard, le travail avant le plaisir</v>
      </c>
      <c r="O7" s="492" t="str">
        <f>IF(Accueil!$H$49=1,AE7,IF(Accueil!$H$49=2,IF(ISBLANK(AU7),AE7,AU7),AE7))</f>
        <v>se faire mordre par un animal, pomme, perdre des dents, perdre la parole, requin, rêver de son bureau</v>
      </c>
      <c r="P7" s="492" t="str">
        <f>IF(Accueil!$H$49=1,AF7,IF(Accueil!$H$49=2,IF(ISBLANK(AV7),AF7,AV7),AF7))</f>
        <v>AVANT</v>
      </c>
      <c r="Q7" s="395">
        <v>12</v>
      </c>
      <c r="R7" s="492" t="s">
        <v>95</v>
      </c>
      <c r="S7" s="493" t="s">
        <v>496</v>
      </c>
      <c r="T7" s="493" t="s">
        <v>497</v>
      </c>
      <c r="U7" s="493" t="s">
        <v>498</v>
      </c>
      <c r="V7" s="493" t="s">
        <v>499</v>
      </c>
      <c r="W7" s="493" t="s">
        <v>500</v>
      </c>
      <c r="X7" s="493" t="s">
        <v>501</v>
      </c>
      <c r="Y7" s="495" t="s">
        <v>502</v>
      </c>
      <c r="Z7" s="493" t="s">
        <v>503</v>
      </c>
      <c r="AA7" s="492" t="s">
        <v>504</v>
      </c>
      <c r="AB7" s="493" t="s">
        <v>505</v>
      </c>
      <c r="AC7" s="493" t="s">
        <v>506</v>
      </c>
      <c r="AD7" s="493" t="s">
        <v>507</v>
      </c>
      <c r="AE7" s="493" t="s">
        <v>508</v>
      </c>
      <c r="AF7" s="492" t="s">
        <v>430</v>
      </c>
      <c r="AG7" s="395">
        <v>5</v>
      </c>
      <c r="AH7" s="530" t="s">
        <v>5401</v>
      </c>
      <c r="AI7" s="520" t="s">
        <v>5170</v>
      </c>
      <c r="AJ7" s="521" t="s">
        <v>5171</v>
      </c>
      <c r="AK7" s="521" t="s">
        <v>5172</v>
      </c>
      <c r="AL7" s="521" t="s">
        <v>5173</v>
      </c>
      <c r="AM7" s="521" t="s">
        <v>5174</v>
      </c>
      <c r="AN7" s="522" t="s">
        <v>5175</v>
      </c>
      <c r="AO7" s="521" t="s">
        <v>5176</v>
      </c>
      <c r="AP7" s="521" t="s">
        <v>5177</v>
      </c>
      <c r="AQ7" s="521" t="s">
        <v>5178</v>
      </c>
      <c r="AR7" s="521" t="s">
        <v>5179</v>
      </c>
      <c r="AS7" s="521" t="s">
        <v>5180</v>
      </c>
      <c r="AT7" s="521" t="s">
        <v>5181</v>
      </c>
      <c r="AU7" s="521" t="s">
        <v>5182</v>
      </c>
      <c r="AV7" s="533" t="s">
        <v>5010</v>
      </c>
    </row>
    <row r="8" spans="1:48" ht="409.6" thickBot="1" x14ac:dyDescent="0.3">
      <c r="A8" s="395">
        <v>6</v>
      </c>
      <c r="B8" s="492" t="str">
        <f>IF(Accueil!$H$49=1,R8,IF(Accueil!$H$49=2,IF(ISBLANK(AH8),R8,AH8),R8))</f>
        <v>Cyan</v>
      </c>
      <c r="C8" s="492" t="str">
        <f>IF(Accueil!$H$49=1,S8,IF(Accueil!$H$49=2,IF(ISBLANK(AI8),S8,AI8),S8))</f>
        <v xml:space="preserve">vous avez de la difficulté à exprimer vos pensées ou vos émotions, vous préférez taire certaines choses, vous manquez de clarté dans vos paroles, vous avez été victime d’abus ou de maltraitance, vous avez perdu votre place, votre travail, vous venez de vivre des moments difficiles (deuil, perte du travail, séparation), vous avez plein de « j’aimerais, mais je dois... », 
vous retenez, réprimez vos colères 
</v>
      </c>
      <c r="D8" s="492" t="str">
        <f>IF(Accueil!$H$49=1,T8,IF(Accueil!$H$49=2,IF(ISBLANK(AJ8),T8,AJ8),T8))</f>
        <v xml:space="preserve">vous êtes en conflit avec votre patron, votre professeur, vous réprimez votre colère, vous avez « les boules », vous ne communiquez pas clairement vos besoins, vos objectifs, vos attentes, vous avez l'impression d'être incompris par tous, vous êtes replié sur vous, vous ne dites rien
</v>
      </c>
      <c r="E8" s="492" t="str">
        <f>IF(Accueil!$H$49=1,U8,IF(Accueil!$H$49=2,IF(ISBLANK(AK8),U8,AK8),U8))</f>
        <v xml:space="preserve">vos parents, surtout votre père, vous empêchait de parler, votre relation est difficile ou conflictuelle avec votre père (autoritaire ou absent ou décédé trop tôt), vous pensez qu’il y a des non-dits dans la famille inceste (avortement, enfant mort né, enfant illégitime), vous avez récemment vécu le décès de l’un de vos parents, vous avez de la difficulté à vous exprimer en présence de vos parents, votre père était colérique ou alcoolique
</v>
      </c>
      <c r="F8" s="492" t="str">
        <f>IF(Accueil!$H$49=1,V8,IF(Accueil!$H$49=2,IF(ISBLANK(AL8),V8,AL8),V8))</f>
        <v>colère réprimée, vulnérabilité, timidité, honte, repli, confusion, mensonge</v>
      </c>
      <c r="G8" s="492" t="str">
        <f>IF(Accueil!$H$49=1,W8,IF(Accueil!$H$49=2,IF(ISBLANK(AM8),W8,AM8),W8))</f>
        <v>mâchoire, dents, gorge, thyroïde, parathyroïdes, larynx, plexus pharyngien</v>
      </c>
      <c r="H8" s="492" t="str">
        <f>IF(Accueil!$H$49=1,X8,IF(Accueil!$H$49=2,IF(ISBLANK(AN8),X8,AN8),X8))</f>
        <v>j’ai peur de dire certaines choses, j'ai peur de ne pas m'exprimer clairement</v>
      </c>
      <c r="I8" s="492" t="str">
        <f>IF(Accueil!$H$49=1,Y8,IF(Accueil!$H$49=2,IF(ISBLANK(AO8),Y8,AO8),Y8))</f>
        <v>je ne dois rien dire pour ne blesser personne, je dois garder mes sentiments pour moi, je dois me protéger</v>
      </c>
      <c r="J8" s="492" t="str">
        <f>IF(Accueil!$H$49=1,Z8,IF(Accueil!$H$49=2,IF(ISBLANK(AP8),Z8,AP8),Z8))</f>
        <v>besoin de garder pour soi, de se taire</v>
      </c>
      <c r="K8" s="492" t="str">
        <f>IF(Accueil!$H$49=1,AA8,IF(Accueil!$H$49=2,IF(ISBLANK(AQ8),AA8,AQ8),AA8))</f>
        <v>je m’exprime librement</v>
      </c>
      <c r="L8" s="492" t="str">
        <f>IF(Accueil!$H$49=1,AB8,IF(Accueil!$H$49=2,IF(ISBLANK(AR8),AB8,AR8),AB8))</f>
        <v xml:space="preserve">Il est temps d’exprimer qui vous êtes, vos pensées, vos émotions, vos projets. Prenez le temps de dire ce que vous avez à dire mais que vous avez toujours tu. Cessez de bavarder, exprimez ce qui est important pour vous. Écoutez davantage les autres. Assurez-vous d’avoir bien été compris. Essayez d’être cohérent entre ce que vous pensez, ce que vous dites et ce que vous faites.
</v>
      </c>
      <c r="M8" s="492" t="str">
        <f>IF(Accueil!$H$49=1,AC8,IF(Accueil!$H$49=2,IF(ISBLANK(AS8),AC8,AS8),AC8))</f>
        <v>capacité et justesse d’expression de soi, clarté du langage, spontanéité, honnêteté envers les autres, protection, cohérence entre la pensée et l’action</v>
      </c>
      <c r="N8" s="492" t="str">
        <f>IF(Accueil!$H$49=1,AD8,IF(Accueil!$H$49=2,IF(ISBLANK(AT8),AD8,AT8),AD8))</f>
        <v>technologie de la communication, publicité/design/graphisme, marketing, technologie de l’information, conflits internes non exprimés, communication (employé-patron ou entre employés), rumeurs, vente (plan de communication) langues étrangères, convaincre, persuader</v>
      </c>
      <c r="O8" s="492" t="str">
        <f>IF(Accueil!$H$49=1,AE8,IF(Accueil!$H$49=2,IF(ISBLANK(AU8),AE8,AU8),AE8))</f>
        <v>ne pas pouvoir crier, perdre sa montre, être en retard, rater un rendez-vous, deuil, vieux livre, tortue, escargot</v>
      </c>
      <c r="P8" s="492" t="str">
        <f>IF(Accueil!$H$49=1,AF8,IF(Accueil!$H$49=2,IF(ISBLANK(AV8),AF8,AV8),AF8))</f>
        <v>AVANT</v>
      </c>
      <c r="Q8" s="395">
        <v>11</v>
      </c>
      <c r="R8" s="492" t="s">
        <v>88</v>
      </c>
      <c r="S8" s="493" t="s">
        <v>509</v>
      </c>
      <c r="T8" s="493" t="s">
        <v>510</v>
      </c>
      <c r="U8" s="493" t="s">
        <v>511</v>
      </c>
      <c r="V8" s="493" t="s">
        <v>512</v>
      </c>
      <c r="W8" s="493" t="s">
        <v>513</v>
      </c>
      <c r="X8" s="493" t="s">
        <v>514</v>
      </c>
      <c r="Y8" s="493" t="s">
        <v>515</v>
      </c>
      <c r="Z8" s="493" t="s">
        <v>516</v>
      </c>
      <c r="AA8" s="493" t="s">
        <v>517</v>
      </c>
      <c r="AB8" s="493" t="s">
        <v>518</v>
      </c>
      <c r="AC8" s="493" t="s">
        <v>519</v>
      </c>
      <c r="AD8" s="493" t="s">
        <v>520</v>
      </c>
      <c r="AE8" s="493" t="s">
        <v>521</v>
      </c>
      <c r="AF8" s="492" t="s">
        <v>430</v>
      </c>
      <c r="AG8" s="395">
        <v>6</v>
      </c>
      <c r="AH8" s="530" t="s">
        <v>5402</v>
      </c>
      <c r="AI8" s="520" t="s">
        <v>5183</v>
      </c>
      <c r="AJ8" s="521" t="s">
        <v>5184</v>
      </c>
      <c r="AK8" s="521" t="s">
        <v>5185</v>
      </c>
      <c r="AL8" s="521" t="s">
        <v>5186</v>
      </c>
      <c r="AM8" s="521" t="s">
        <v>5187</v>
      </c>
      <c r="AN8" s="521" t="s">
        <v>5188</v>
      </c>
      <c r="AO8" s="521" t="s">
        <v>5189</v>
      </c>
      <c r="AP8" s="521" t="s">
        <v>5190</v>
      </c>
      <c r="AQ8" s="521" t="s">
        <v>5191</v>
      </c>
      <c r="AR8" s="521" t="s">
        <v>5192</v>
      </c>
      <c r="AS8" s="522" t="s">
        <v>5193</v>
      </c>
      <c r="AT8" s="521" t="s">
        <v>5194</v>
      </c>
      <c r="AU8" s="521" t="s">
        <v>5195</v>
      </c>
      <c r="AV8" s="533" t="s">
        <v>5010</v>
      </c>
    </row>
    <row r="9" spans="1:48" ht="409.6" thickBot="1" x14ac:dyDescent="0.3">
      <c r="A9" s="395">
        <v>7</v>
      </c>
      <c r="B9" s="492" t="str">
        <f>IF(Accueil!$H$49=1,R9,IF(Accueil!$H$49=2,IF(ISBLANK(AH9),R9,AH9),R9))</f>
        <v>Turquoise</v>
      </c>
      <c r="C9" s="492" t="str">
        <f>IF(Accueil!$H$49=1,S9,IF(Accueil!$H$49=2,IF(ISBLANK(AI9),S9,AI9),S9))</f>
        <v>vous n'arrivez pas à mettre des limites avec les autres, vous avez le sentiment d'être envahi par les autres, vous êtes souvent dérangé par les émotions des autres, vous avez des angoisses ou des crises de panique, vous êtes oppressé, vous vous sentez vulnérable, vous manquez de protection, vous êtes sensible ou réactif face aux autres ou à l'environnement, vous vous repliez souvent sur vous-même, vous vivez un conflit sentimental ou émotionnel important</v>
      </c>
      <c r="D9" s="492" t="str">
        <f>IF(Accueil!$H$49=1,T9,IF(Accueil!$H$49=2,IF(ISBLANK(AJ9),T9,AJ9),T9))</f>
        <v>vous êtes souvent dérangé par les émotions de vos collègues, vos copains, vous avez souvent des angoisses, vous vous sentez vulnérable, vous manquez de protection, vous vous repliez souvent sur vous-même</v>
      </c>
      <c r="E9" s="492" t="str">
        <f>IF(Accueil!$H$49=1,U9,IF(Accueil!$H$49=2,IF(ISBLANK(AK9),U9,AK9),U9))</f>
        <v>vous avez l’impression que vos parents vous ont étouffé, vous avez l’impression d’avoir été rejeté par l’un de vos parents, vous avez l’impression d’avoir été une fois abandonné par vos parents (une fois suffit), vous avez récemment perdu un membre de votre famille</v>
      </c>
      <c r="F9" s="492" t="str">
        <f>IF(Accueil!$H$49=1,V9,IF(Accueil!$H$49=2,IF(ISBLANK(AL9),V9,AL9),V9))</f>
        <v>oppression, angoisse, étouffement, panique, vulnérabilité, intolérance</v>
      </c>
      <c r="G9" s="492" t="str">
        <f>IF(Accueil!$H$49=1,W9,IF(Accueil!$H$49=2,IF(ISBLANK(AM9),W9,AM9),W9))</f>
        <v>zone du thorax, clavicules, poitrine, seins, poumons, bronches, bras, mains, peau, plexus pulmonaire</v>
      </c>
      <c r="H9" s="492" t="str">
        <f>IF(Accueil!$H$49=1,X9,IF(Accueil!$H$49=2,IF(ISBLANK(AN9),X9,AN9),X9))</f>
        <v>j’ai peur d’être envahi par les autres, j'ai peur de mon environnement</v>
      </c>
      <c r="I9" s="492" t="str">
        <f>IF(Accueil!$H$49=1,Y9,IF(Accueil!$H$49=2,IF(ISBLANK(AO9),Y9,AO9),Y9))</f>
        <v>je dois me couper des autres pour me préserver, je dois me fermer pour me protéger</v>
      </c>
      <c r="J9" s="492" t="str">
        <f>IF(Accueil!$H$49=1,Z9,IF(Accueil!$H$49=2,IF(ISBLANK(AP9),Z9,AP9),Z9))</f>
        <v>besoin de fixer une limite avec les autres, besoin de se fermer, besoin de se protéger</v>
      </c>
      <c r="K9" s="492" t="str">
        <f>IF(Accueil!$H$49=1,AA9,IF(Accueil!$H$49=2,IF(ISBLANK(AQ9),AA9,AQ9),AA9))</f>
        <v>je suis ouvert et tolérant envers les autres, je me sens protégé</v>
      </c>
      <c r="L9" s="492" t="str">
        <f>IF(Accueil!$H$49=1,AB9,IF(Accueil!$H$49=2,IF(ISBLANK(AR9),AB9,AR9),AB9))</f>
        <v xml:space="preserve">Il est temps de souffler un peu. Vous avez besoin de grand air, d’espace infini. C’est l’occasion de faire un voyage en solitaire ou juste en couple, loin de la foule, de vous dépayser, de changer d’air. Observez la nature, les animaux. Nager avec les dauphins vous ferait un grand bien. Vous avez besoin de mieux définir les limites avec les autres et les fixer. Faites des exercices respiratoires pour mieux gérer vos émotions et libérer votre diaphragme.
</v>
      </c>
      <c r="M9" s="492" t="str">
        <f>IF(Accueil!$H$49=1,AC9,IF(Accueil!$H$49=2,IF(ISBLANK(AS9),AC9,AS9),AC9))</f>
        <v>acceptation de soi, harmonie, paix intérieure, cohérence intérieure, gestion des conflits,</v>
      </c>
      <c r="N9" s="492" t="str">
        <f>IF(Accueil!$H$49=1,AD9,IF(Accueil!$H$49=2,IF(ISBLANK(AT9),AD9,AT9),AD9))</f>
        <v>gestion des conflits internes, cohérence (finance, outils, ressources humaines, objectifs), relation homme-femme, charge de travail, heures supplémentaires, horaire, congés, gestion des responsabilités, harmonie générale, protection juridique, avocats</v>
      </c>
      <c r="O9" s="492" t="str">
        <f>IF(Accueil!$H$49=1,AE9,IF(Accueil!$H$49=2,IF(ISBLANK(AU9),AE9,AU9),AE9))</f>
        <v>porter une lourde charge, être prisonnier, être abandonné, pris dans une toile d’araignée, avoir des ailes, situation de guerre, larmes, harpe, caducée, cygne, papillon</v>
      </c>
      <c r="P9" s="492" t="str">
        <f>IF(Accueil!$H$49=1,AF9,IF(Accueil!$H$49=2,IF(ISBLANK(AV9),AF9,AV9),AF9))</f>
        <v>AVANT</v>
      </c>
      <c r="Q9" s="395">
        <v>10</v>
      </c>
      <c r="R9" s="492" t="s">
        <v>78</v>
      </c>
      <c r="S9" s="493" t="s">
        <v>522</v>
      </c>
      <c r="T9" s="493" t="s">
        <v>523</v>
      </c>
      <c r="U9" s="493" t="s">
        <v>524</v>
      </c>
      <c r="V9" s="496" t="s">
        <v>525</v>
      </c>
      <c r="W9" s="496" t="s">
        <v>526</v>
      </c>
      <c r="X9" s="496" t="s">
        <v>527</v>
      </c>
      <c r="Y9" s="493" t="s">
        <v>528</v>
      </c>
      <c r="Z9" s="493" t="s">
        <v>529</v>
      </c>
      <c r="AA9" s="493" t="s">
        <v>530</v>
      </c>
      <c r="AB9" s="493" t="s">
        <v>531</v>
      </c>
      <c r="AC9" s="493" t="s">
        <v>532</v>
      </c>
      <c r="AD9" s="492" t="s">
        <v>533</v>
      </c>
      <c r="AE9" s="493" t="s">
        <v>534</v>
      </c>
      <c r="AF9" s="492" t="s">
        <v>430</v>
      </c>
      <c r="AG9" s="395">
        <v>7</v>
      </c>
      <c r="AH9" s="530" t="s">
        <v>5403</v>
      </c>
      <c r="AI9" s="523" t="s">
        <v>5196</v>
      </c>
      <c r="AJ9" s="521" t="s">
        <v>5197</v>
      </c>
      <c r="AK9" s="522" t="s">
        <v>5198</v>
      </c>
      <c r="AL9" s="522" t="s">
        <v>5199</v>
      </c>
      <c r="AM9" s="521" t="s">
        <v>5200</v>
      </c>
      <c r="AN9" s="521" t="s">
        <v>5201</v>
      </c>
      <c r="AO9" s="521" t="s">
        <v>5202</v>
      </c>
      <c r="AP9" s="521" t="s">
        <v>5203</v>
      </c>
      <c r="AQ9" s="521" t="s">
        <v>5204</v>
      </c>
      <c r="AR9" s="521" t="s">
        <v>5205</v>
      </c>
      <c r="AS9" s="521" t="s">
        <v>5206</v>
      </c>
      <c r="AT9" s="521" t="s">
        <v>5207</v>
      </c>
      <c r="AU9" s="521" t="s">
        <v>5208</v>
      </c>
      <c r="AV9" s="533" t="s">
        <v>5010</v>
      </c>
    </row>
    <row r="10" spans="1:48" ht="409.6" thickBot="1" x14ac:dyDescent="0.3">
      <c r="A10" s="395">
        <v>8</v>
      </c>
      <c r="B10" s="492" t="str">
        <f>IF(Accueil!$H$49=1,R10,IF(Accueil!$H$49=2,IF(ISBLANK(AH10),R10,AH10),R10))</f>
        <v>Vert</v>
      </c>
      <c r="C10" s="492" t="str">
        <f>IF(Accueil!$H$49=1,S10,IF(Accueil!$H$49=2,IF(ISBLANK(AI10),S10,AI10),S10))</f>
        <v>vous avez besoin qu’on vous aime, vous venez de vivre une déception amoureuse, vous venez de perdre une personne qui vous était chère, vous souffrez de solitude, vous êtes en conflit avec une autre personne, vous espérez un retour par rapport à ce que vous donnez, vous avez de la peine à vous engager sur le plan sentimental, vous avez de la difficulté à pardonner aux autres, vous êtes parfois froid ou indifférent</v>
      </c>
      <c r="D10" s="492" t="str">
        <f>IF(Accueil!$H$49=1,T10,IF(Accueil!$H$49=2,IF(ISBLANK(AJ10),T10,AJ10),T10))</f>
        <v>vous êtes dur en affaire, vous ne vous apitoyez pas sur les autres, vous venez de perdre un collègue, un copain qui vous était cher, vous êtes en conflit avec une autre personne de l’entreprise, de l’école, vous êtes parfois froid ou indifférent et on vous le reproche</v>
      </c>
      <c r="E10" s="492" t="str">
        <f>IF(Accueil!$H$49=1,U10,IF(Accueil!$H$49=2,IF(ISBLANK(AK10),U10,AK10),U10))</f>
        <v>votre père est très, voire trop exigeant, vous avez manqué d’affection et d’amour de la part de l’un de vos parents, vous avez mal vécu le conflit ou divorce entre vos parents, vous avez dû vous sacrifier pour l’un de vos parents</v>
      </c>
      <c r="F10" s="492" t="str">
        <f>IF(Accueil!$H$49=1,V10,IF(Accueil!$H$49=2,IF(ISBLANK(AL10),V10,AL10),V10))</f>
        <v>repli émotionnel, déception, solitude, haine, indifférence, rejet, chagrin, tristesse, ingratitude</v>
      </c>
      <c r="G10" s="492" t="str">
        <f>IF(Accueil!$H$49=1,W10,IF(Accueil!$H$49=2,IF(ISBLANK(AM10),W10,AM10),W10))</f>
        <v>cœur, vaisseaux dans la tête, système cardiovasculaire, ventricule gauche du cœur, vaisseaux coronaires, côtes, système immunitaire, plexus cardiaque</v>
      </c>
      <c r="H10" s="492" t="str">
        <f>IF(Accueil!$H$49=1,X10,IF(Accueil!$H$49=2,IF(ISBLANK(AN10),X10,AN10),X10))</f>
        <v>j’ai peur de m’engager</v>
      </c>
      <c r="I10" s="492" t="str">
        <f>IF(Accueil!$H$49=1,Y10,IF(Accueil!$H$49=2,IF(ISBLANK(AO10),Y10,AO10),Y10))</f>
        <v xml:space="preserve">je dois fermer mon cœur pour survivre </v>
      </c>
      <c r="J10" s="492" t="str">
        <f>IF(Accueil!$H$49=1,Z10,IF(Accueil!$H$49=2,IF(ISBLANK(AP10),Z10,AP10),Z10))</f>
        <v>besoin de solitude, besoin de digérer un coup au cœur, besoin de se replier sur le plan émotionnel</v>
      </c>
      <c r="K10" s="492" t="str">
        <f>IF(Accueil!$H$49=1,AA10,IF(Accueil!$H$49=2,IF(ISBLANK(AQ10),AA10,AQ10),AA10))</f>
        <v>je suis aimé</v>
      </c>
      <c r="L10" s="492" t="str">
        <f>IF(Accueil!$H$49=1,AB10,IF(Accueil!$H$49=2,IF(ISBLANK(AR10),AB10,AR10),AB10))</f>
        <v>Il est temps de prendre davantage soin de vous. Peut-être en avez-vous assez de vous sacrifier pour les autres. N’hésitez pas parfois à dire non. Si vous êtes débordé, il serait sage d’envisager de déléguer. Ne soyez plus aussi dur envers vous, commencez par être moins exigeant envers vous-même. C’est l’occasion de cesser de contrôler l’image que vous donnez aux autres. Apprenez à accepter les cadeaux que l’on vous fait, l’amour que l’on vous donne.</v>
      </c>
      <c r="M10" s="492" t="str">
        <f>IF(Accueil!$H$49=1,AC10,IF(Accueil!$H$49=2,IF(ISBLANK(AS10),AC10,AS10),AC10))</f>
        <v>générosité, don de soi, amour, joie, pardon, gratitude, sympathie, compassion, sens de la dévotion, tendresse envers les autres et envers soi</v>
      </c>
      <c r="N10" s="492" t="str">
        <f>IF(Accueil!$H$49=1,AD10,IF(Accueil!$H$49=2,IF(ISBLANK(AT10),AD10,AT10),AD10))</f>
        <v>engagement individuel, engagement et responsabilité sociale (entreprise/société ou entreprise/employés), relation avec la concurrence, salaire et prime (valeur accordée à l’individu), relations humaines/savoir-être relationnel, absentéisme, cohésion sociale, syndicalisme, solidarité, convivialité, travail en équipe, collaboration, entraide, vente (plan relationnel)</v>
      </c>
      <c r="O10" s="492" t="str">
        <f>IF(Accueil!$H$49=1,AE10,IF(Accueil!$H$49=2,IF(ISBLANK(AU10),AE10,AU10),AE10))</f>
        <v>rencontre amoureuse, devoir signer un document, conflit de famille, mariage, deuil, vieille maison abandonnée, maison d’enfance, église, corbeille, coupe, sang, miroir, chien, chat, vache</v>
      </c>
      <c r="P10" s="492" t="str">
        <f>IF(Accueil!$H$49=1,AF10,IF(Accueil!$H$49=2,IF(ISBLANK(AV10),AF10,AV10),AF10))</f>
        <v>AVANT</v>
      </c>
      <c r="Q10" s="395">
        <v>9</v>
      </c>
      <c r="R10" s="497" t="s">
        <v>68</v>
      </c>
      <c r="S10" s="498" t="s">
        <v>535</v>
      </c>
      <c r="T10" s="499" t="s">
        <v>536</v>
      </c>
      <c r="U10" s="494" t="s">
        <v>537</v>
      </c>
      <c r="V10" s="498" t="s">
        <v>538</v>
      </c>
      <c r="W10" s="498" t="s">
        <v>539</v>
      </c>
      <c r="X10" s="500" t="s">
        <v>540</v>
      </c>
      <c r="Y10" s="498" t="s">
        <v>541</v>
      </c>
      <c r="Z10" s="498" t="s">
        <v>542</v>
      </c>
      <c r="AA10" s="498" t="s">
        <v>543</v>
      </c>
      <c r="AB10" s="498" t="s">
        <v>544</v>
      </c>
      <c r="AC10" s="494" t="s">
        <v>545</v>
      </c>
      <c r="AD10" s="494" t="s">
        <v>546</v>
      </c>
      <c r="AE10" s="494" t="s">
        <v>547</v>
      </c>
      <c r="AF10" s="492" t="s">
        <v>430</v>
      </c>
      <c r="AG10" s="395">
        <v>8</v>
      </c>
      <c r="AH10" s="530" t="s">
        <v>5404</v>
      </c>
      <c r="AI10" s="520" t="s">
        <v>5209</v>
      </c>
      <c r="AJ10" s="521" t="s">
        <v>5210</v>
      </c>
      <c r="AK10" s="521" t="s">
        <v>5211</v>
      </c>
      <c r="AL10" s="522" t="s">
        <v>5212</v>
      </c>
      <c r="AM10" s="522" t="s">
        <v>5213</v>
      </c>
      <c r="AN10" s="521" t="s">
        <v>5214</v>
      </c>
      <c r="AO10" s="521" t="s">
        <v>5215</v>
      </c>
      <c r="AP10" s="521" t="s">
        <v>5216</v>
      </c>
      <c r="AQ10" s="521" t="s">
        <v>5217</v>
      </c>
      <c r="AR10" s="522" t="s">
        <v>5218</v>
      </c>
      <c r="AS10" s="521" t="s">
        <v>5219</v>
      </c>
      <c r="AT10" s="521" t="s">
        <v>5220</v>
      </c>
      <c r="AU10" s="521" t="s">
        <v>5221</v>
      </c>
      <c r="AV10" s="533" t="s">
        <v>5010</v>
      </c>
    </row>
    <row r="11" spans="1:48" ht="409.6" thickBot="1" x14ac:dyDescent="0.3">
      <c r="A11" s="395">
        <v>9</v>
      </c>
      <c r="B11" s="492" t="str">
        <f>IF(Accueil!$H$49=1,R11,IF(Accueil!$H$49=2,IF(ISBLANK(AH11),R11,AH11),R11))</f>
        <v>Pomme</v>
      </c>
      <c r="C11" s="492" t="str">
        <f>IF(Accueil!$H$49=1,S11,IF(Accueil!$H$49=2,IF(ISBLANK(AI11),S11,AI11),S11))</f>
        <v>vous avez besoin de solitude pour digérer vos émotions, vous manquez de confiance en vous, vous avez peur des échecs, vous ne prenez pas soin de vous, vous êtes insatisfait, vous avez plein de soucis, vous réprimez vos colères, vous avez de la difficulté à pardonner, vous avez des problèmes avec la nourriture (boulimie, anorexie)</v>
      </c>
      <c r="D11" s="492" t="str">
        <f>IF(Accueil!$H$49=1,T11,IF(Accueil!$H$49=2,IF(ISBLANK(AJ11),T11,AJ11),T11))</f>
        <v>vous manquez de confiance en vous, vous n’arrivez pas à fixer des limites, vous vous faites bouffer par les autres, votre patron ou vos collègues ne vous font pas toujours confiance, votre professeur ou vos copains ne vous font pas toujours confiance</v>
      </c>
      <c r="E11" s="492" t="str">
        <f>IF(Accueil!$H$49=1,U11,IF(Accueil!$H$49=2,IF(ISBLANK(AK11),U11,AK11),U11))</f>
        <v>vos parents ne vous faisait que rarement confiance, vous avez l’impression d’avoir été ignoré par l’un de vos parents, votre père était autoritaire ou absent (parti ou décédé trop tôt), votre mère était trop autoritaire (si c’est elle qui avait l’autorité dans la famille), votre père ou votre mère vous dévalorisait</v>
      </c>
      <c r="F11" s="492" t="str">
        <f>IF(Accueil!$H$49=1,V11,IF(Accueil!$H$49=2,IF(ISBLANK(AL11),V11,AL11),V11))</f>
        <v>colère, soucis, rancune, dureté avec soi, manque de confiance en soi, dévalorisation</v>
      </c>
      <c r="G11" s="492" t="str">
        <f>IF(Accueil!$H$49=1,W11,IF(Accueil!$H$49=2,IF(ISBLANK(AM11),W11,AM11),W11))</f>
        <v>pancréas, rate, vésicule biliaire, foie, nerf sciatique</v>
      </c>
      <c r="H11" s="492" t="str">
        <f>IF(Accueil!$H$49=1,X11,IF(Accueil!$H$49=2,IF(ISBLANK(AN11),X11,AN11),X11))</f>
        <v>j’ai peur de ne pas y arriver (par manque de confiance en soi)</v>
      </c>
      <c r="I11" s="492" t="str">
        <f>IF(Accueil!$H$49=1,Y11,IF(Accueil!$H$49=2,IF(ISBLANK(AO11),Y11,AO11),Y11))</f>
        <v>je dois réussir à tout prix , je dois me protéger des autres, je dois faire du sport pour maigrir</v>
      </c>
      <c r="J11" s="492" t="str">
        <f>IF(Accueil!$H$49=1,Z11,IF(Accueil!$H$49=2,IF(ISBLANK(AP11),Z11,AP11),Z11))</f>
        <v>besoin de digérer (sur tous les plans), besoin de reconnaissance, besoin de prendre confiance en moi</v>
      </c>
      <c r="K11" s="492" t="str">
        <f>IF(Accueil!$H$49=1,AA11,IF(Accueil!$H$49=2,IF(ISBLANK(AQ11),AA11,AQ11),AA11))</f>
        <v>je suis confiant en moi-même</v>
      </c>
      <c r="L11" s="492" t="str">
        <f>IF(Accueil!$H$49=1,AB11,IF(Accueil!$H$49=2,IF(ISBLANK(AR11),AB11,AR11),AB11))</f>
        <v>Vous avez besoin de solitude pour digérer toutes vos émotions, alors pratiquez un sport d’endurance pour permettre à votre corps d’éliminer et de déstresser. C’est l’occasion de faire un jeûne ou une cure. Reprenez confiance en vous par des activités que vous maîtrisez bien.</v>
      </c>
      <c r="M11" s="492" t="str">
        <f>IF(Accueil!$H$49=1,AC11,IF(Accueil!$H$49=2,IF(ISBLANK(AS11),AC11,AS11),AC11))</f>
        <v>confiance en soi, capacité à faire confiance, capacité à digérer les émotions, à mettre une limite avec les autres, détachement</v>
      </c>
      <c r="N11" s="492" t="str">
        <f>IF(Accueil!$H$49=1,AD11,IF(Accueil!$H$49=2,IF(ISBLANK(AT11),AD11,AT11),AD11))</f>
        <v>confiance réciproque, rapport au patron (trop autoritaire, absent), retours positifs (produits, services), offre publique d’achat, concurrence excessive, valeur des actions, confiance dans l’entreprise, marché de niche, brevets</v>
      </c>
      <c r="O11" s="492" t="str">
        <f>IF(Accueil!$H$49=1,AE11,IF(Accueil!$H$49=2,IF(ISBLANK(AU11),AE11,AU11),AE11))</f>
        <v>ne pas avoir ses affaires, passer un examen, vomir, indigestion, pomme, animal enragé</v>
      </c>
      <c r="P11" s="492" t="str">
        <f>IF(Accueil!$H$49=1,AF11,IF(Accueil!$H$49=2,IF(ISBLANK(AV11),AF11,AV11),AF11))</f>
        <v>AVANT</v>
      </c>
      <c r="Q11" s="395">
        <v>8</v>
      </c>
      <c r="R11" s="492" t="s">
        <v>548</v>
      </c>
      <c r="S11" s="498" t="s">
        <v>549</v>
      </c>
      <c r="T11" s="498" t="s">
        <v>550</v>
      </c>
      <c r="U11" s="493" t="s">
        <v>551</v>
      </c>
      <c r="V11" s="498" t="s">
        <v>552</v>
      </c>
      <c r="W11" s="498" t="s">
        <v>553</v>
      </c>
      <c r="X11" s="498" t="s">
        <v>554</v>
      </c>
      <c r="Y11" s="498" t="s">
        <v>555</v>
      </c>
      <c r="Z11" s="498" t="s">
        <v>556</v>
      </c>
      <c r="AA11" s="498" t="s">
        <v>557</v>
      </c>
      <c r="AB11" s="498" t="s">
        <v>558</v>
      </c>
      <c r="AC11" s="493" t="s">
        <v>559</v>
      </c>
      <c r="AD11" s="493" t="s">
        <v>560</v>
      </c>
      <c r="AE11" s="493" t="s">
        <v>561</v>
      </c>
      <c r="AF11" s="492" t="s">
        <v>430</v>
      </c>
      <c r="AG11" s="395">
        <v>9</v>
      </c>
      <c r="AH11" s="530" t="s">
        <v>5405</v>
      </c>
      <c r="AI11" s="520" t="s">
        <v>5222</v>
      </c>
      <c r="AJ11" s="522" t="s">
        <v>5223</v>
      </c>
      <c r="AK11" s="521" t="s">
        <v>5224</v>
      </c>
      <c r="AL11" s="521" t="s">
        <v>5225</v>
      </c>
      <c r="AM11" s="521" t="s">
        <v>5226</v>
      </c>
      <c r="AN11" s="521" t="s">
        <v>5227</v>
      </c>
      <c r="AO11" s="522" t="s">
        <v>5228</v>
      </c>
      <c r="AP11" s="521" t="s">
        <v>5229</v>
      </c>
      <c r="AQ11" s="521" t="s">
        <v>5230</v>
      </c>
      <c r="AR11" s="522" t="s">
        <v>5231</v>
      </c>
      <c r="AS11" s="522" t="s">
        <v>5232</v>
      </c>
      <c r="AT11" s="521" t="s">
        <v>5233</v>
      </c>
      <c r="AU11" s="521" t="s">
        <v>5234</v>
      </c>
      <c r="AV11" s="533" t="s">
        <v>5010</v>
      </c>
    </row>
    <row r="12" spans="1:48" ht="409.6" thickBot="1" x14ac:dyDescent="0.3">
      <c r="A12" s="395">
        <v>10</v>
      </c>
      <c r="B12" s="492" t="str">
        <f>IF(Accueil!$H$49=1,R12,IF(Accueil!$H$49=2,IF(ISBLANK(AH12),R12,AH12),R12))</f>
        <v>Jaune</v>
      </c>
      <c r="C12" s="492" t="str">
        <f>IF(Accueil!$H$49=1,S12,IF(Accueil!$H$49=2,IF(ISBLANK(AI12),S12,AI12),S12))</f>
        <v xml:space="preserve">vous avez l’impression de ne pas être à votre place (au travail, dans votre couple), vous n’arrivez pas à vous affirmer, à prendre pleinement votre place, vous manquez de force, d’énergie, vous êtes fatigué, vous ne faites pas face à certains problèmes, vous fuyez la réalité, vous avez perdu votre place, votre travail, vous subissez du mobbing, vous avez de la peine à lancer un projet, à entreprendre quelque chose, à agir, à décider, vous êtes timide ou vous ne savez pas dire non, vous avez dû ou avez tendance à abandonner un projet, vous avez peur de vivre une séparation, vous avez des problèmes gynécologiques </v>
      </c>
      <c r="D12" s="492" t="str">
        <f>IF(Accueil!$H$49=1,T12,IF(Accueil!$H$49=2,IF(ISBLANK(AJ12),T12,AJ12),T12))</f>
        <v>vous avez le sentiment de ne pas être à la bonne place, vous avez le sentiment  que l’on vous a pris votre place, vous n’arrivez pas à montrer votre compétence, votre capacité de travail, votre dynamisme, vous avez l’impression que les autres vous jugent, vous avez tendance à ne pas aller jusqu’au bout de vos projets</v>
      </c>
      <c r="E12" s="492" t="str">
        <f>IF(Accueil!$H$49=1,U12,IF(Accueil!$H$49=2,IF(ISBLANK(AK12),U12,AK12),U12))</f>
        <v xml:space="preserve">vous avez une problématique avec votre place dans la famille (sentiment d’être rejeté, ignoré, inutile ) ou, à l’inverse, mis sur un piédestal, mais sentiment que ce n’était pas juste ou pas justifié, vous avez des problèmes gynécologiques chroniques, votre situation est conflictuelle avec votre mère, vous êtes dans l’incapacité à couper le cordon ombilical, vous avez perdu en enfant  </v>
      </c>
      <c r="F12" s="492" t="str">
        <f>IF(Accueil!$H$49=1,V12,IF(Accueil!$H$49=2,IF(ISBLANK(AL12),V12,AL12),V12))</f>
        <v>peur, découragement, manque d’énergie, timidité, difficulté à choisir, vulnérabilité</v>
      </c>
      <c r="G12" s="492" t="str">
        <f>IF(Accueil!$H$49=1,W12,IF(Accueil!$H$49=2,IF(ISBLANK(AM12),W12,AM12),W12))</f>
        <v xml:space="preserve">intestin grêle, estomac, vessie, ovaire gauche, coude, matrice, abdomen, bassin, hanches, nombril, plexus solaire </v>
      </c>
      <c r="H12" s="492" t="str">
        <f>IF(Accueil!$H$49=1,X12,IF(Accueil!$H$49=2,IF(ISBLANK(AN12),X12,AN12),X12))</f>
        <v>j’ai peur de prendre ma place, j'ai peur de rayonner</v>
      </c>
      <c r="I12" s="492" t="str">
        <f>IF(Accueil!$H$49=1,Y12,IF(Accueil!$H$49=2,IF(ISBLANK(AO12),Y12,AO12),Y12))</f>
        <v xml:space="preserve">je dois être ce que les autres attendent de moi , je dois être un bon père ou une bonne mère </v>
      </c>
      <c r="J12" s="492" t="str">
        <f>IF(Accueil!$H$49=1,Z12,IF(Accueil!$H$49=2,IF(ISBLANK(AP12),Z12,AP12),Z12))</f>
        <v>besoin de prendre sa place, besoin de s’affirmer, besoin de décider, besoin de choisir, besoin d’être respecté</v>
      </c>
      <c r="K12" s="492" t="str">
        <f>IF(Accueil!$H$49=1,AA12,IF(Accueil!$H$49=2,IF(ISBLANK(AQ12),AA12,AQ12),AA12))</f>
        <v>je suis reconnu par les autres</v>
      </c>
      <c r="L12" s="492" t="str">
        <f>IF(Accueil!$H$49=1,AB12,IF(Accueil!$H$49=2,IF(ISBLANK(AR12),AB12,AR12),AB12))</f>
        <v>Il est temps d'affronter certaines réalités. C’est l’occasion de mettre en œuvre un projet, d’avancer dans la vie, de montrer votre compétence car vous le méritez. Pensez à prendre votre place ou à trouver une meilleure place au sein de votre famille ou dans votre entreprise. Restez bien centré pour être sûr de faire des choix justes. Affirmez votre personnalité mais toujours avec respect pour les autres.</v>
      </c>
      <c r="M12" s="492" t="str">
        <f>IF(Accueil!$H$49=1,AC12,IF(Accueil!$H$49=2,IF(ISBLANK(AS12),AC12,AS12),AC12))</f>
        <v>affirmation de soi, dynamisme, protection, respect des autres, capacité à prendre sa place, capacité  à entreprendre, capacité à concentrer sa force, capacité à avoir du courage, capacité à choisir juste, capacité à se centrer, à être ici et maintenant, à faire face aux situations</v>
      </c>
      <c r="N12" s="492" t="str">
        <f>IF(Accueil!$H$49=1,AD12,IF(Accueil!$H$49=2,IF(ISBLANK(AT12),AD12,AT12),AD12))</f>
        <v>efficacité, compétence, dynamisme, capacité d’adaptation, capacité de choisir juste, réussite professionnelle, chômage, mobbing, concurrence pour une place de travail, reconnaissance sociale (normes, autorités, associations professionnelles), formation continue (pour avoir une meilleure place), primes (trop hautes), conflit avec l’associé, responsabilités, investissements exagérés, abandon de projets, perte d’un employé</v>
      </c>
      <c r="O12" s="492" t="str">
        <f>IF(Accueil!$H$49=1,AE12,IF(Accueil!$H$49=2,IF(ISBLANK(AU12),AE12,AU12),AE12))</f>
        <v>accident de voiture, perdre ses dents ou ses cheveux, être au tribunal, quitter sa famille, corde qui se rompt, combat, armure, casque, bouclier, arme, bâton, coq, corneille, lion, ours</v>
      </c>
      <c r="P12" s="492" t="str">
        <f>IF(Accueil!$H$49=1,AF12,IF(Accueil!$H$49=2,IF(ISBLANK(AV12),AF12,AV12),AF12))</f>
        <v>AVANT</v>
      </c>
      <c r="Q12" s="395">
        <v>7</v>
      </c>
      <c r="R12" s="492" t="s">
        <v>46</v>
      </c>
      <c r="S12" s="498" t="s">
        <v>562</v>
      </c>
      <c r="T12" s="501" t="s">
        <v>563</v>
      </c>
      <c r="U12" s="496" t="s">
        <v>564</v>
      </c>
      <c r="V12" s="501" t="s">
        <v>565</v>
      </c>
      <c r="W12" s="501" t="s">
        <v>2715</v>
      </c>
      <c r="X12" s="501" t="s">
        <v>566</v>
      </c>
      <c r="Y12" s="501" t="s">
        <v>567</v>
      </c>
      <c r="Z12" s="501" t="s">
        <v>568</v>
      </c>
      <c r="AA12" s="501" t="s">
        <v>569</v>
      </c>
      <c r="AB12" s="498" t="s">
        <v>570</v>
      </c>
      <c r="AC12" s="493" t="s">
        <v>571</v>
      </c>
      <c r="AD12" s="493" t="s">
        <v>572</v>
      </c>
      <c r="AE12" s="493" t="s">
        <v>573</v>
      </c>
      <c r="AF12" s="492" t="s">
        <v>430</v>
      </c>
      <c r="AG12" s="395">
        <v>10</v>
      </c>
      <c r="AH12" s="530" t="s">
        <v>5406</v>
      </c>
      <c r="AI12" s="520" t="s">
        <v>5235</v>
      </c>
      <c r="AJ12" s="521" t="s">
        <v>5236</v>
      </c>
      <c r="AK12" s="521" t="s">
        <v>5237</v>
      </c>
      <c r="AL12" s="521" t="s">
        <v>5238</v>
      </c>
      <c r="AM12" s="522" t="s">
        <v>5239</v>
      </c>
      <c r="AN12" s="521" t="s">
        <v>5240</v>
      </c>
      <c r="AO12" s="522" t="s">
        <v>5241</v>
      </c>
      <c r="AP12" s="521" t="s">
        <v>5242</v>
      </c>
      <c r="AQ12" s="521" t="s">
        <v>5243</v>
      </c>
      <c r="AR12" s="521" t="s">
        <v>5244</v>
      </c>
      <c r="AS12" s="521" t="s">
        <v>5245</v>
      </c>
      <c r="AT12" s="521" t="s">
        <v>5246</v>
      </c>
      <c r="AU12" s="521" t="s">
        <v>5247</v>
      </c>
      <c r="AV12" s="533" t="s">
        <v>5010</v>
      </c>
    </row>
    <row r="13" spans="1:48" ht="342" customHeight="1" thickBot="1" x14ac:dyDescent="0.3">
      <c r="A13" s="395">
        <v>11</v>
      </c>
      <c r="B13" s="492" t="str">
        <f>IF(Accueil!$H$49=1,R13,IF(Accueil!$H$49=2,IF(ISBLANK(AH13),R13,AH13),R13))</f>
        <v>Orange</v>
      </c>
      <c r="C13" s="492" t="str">
        <f>IF(Accueil!$H$49=1,S13,IF(Accueil!$H$49=2,IF(ISBLANK(AI13),S13,AI13),S13))</f>
        <v xml:space="preserve">vous avez une problématique dépendant d’une autre couleur, mais liée à votre enfance, vous avez diverses problématiques liées à la sexualité (sexualité anormale, déséquilibré, longue période d’abstinence sexuelle), vous manquez de créativité ou on ne vous laisse pas l’exprimer, vous vous repliez sur le plan social, vous êtes introverti, votre première expérience sexuelle s’est mal passée, vous ne voulez ou pouvez plus faire l’amour (ablation d’organe, dysfonction, fausse couche, avortement, kystes, maladie, infection, règles douloureuses, manque de libido), vous avez peur des autres, vous n’aimez pas le contact physique, vous avez des problèmes avec la nourriture (boulimie, anorexie, élimination difficile), vous avez des problèmes gynécologiques
</v>
      </c>
      <c r="D13" s="492" t="str">
        <f>IF(Accueil!$H$49=1,T13,IF(Accueil!$H$49=2,IF(ISBLANK(AJ13),T13,AJ13),T13))</f>
        <v xml:space="preserve">vous manquez de créativité ou on ne vous laisse pas l’exprimer, vous préférez être tranquille dans votre coin, vous participez peu à la vie de l’entreprise, de 
l’école
</v>
      </c>
      <c r="E13" s="492" t="str">
        <f>IF(Accueil!$H$49=1,U13,IF(Accueil!$H$49=2,IF(ISBLANK(AK13),U13,AK13),U13))</f>
        <v xml:space="preserve">vous avez manqué de tendresse et de contact avec la mère, vos parents sont très rigides sur le plan sexuel, vous ne voulez ou pouvez plus faire d’enfant  (ablation d’organe, dysfonction, fausse couche, avortement, kystes, maladie, infection, règles douloureuses), vos parents vous ont empêché de vous épanouir, vous avez perdu un enfant
</v>
      </c>
      <c r="F13" s="492" t="str">
        <f>IF(Accueil!$H$49=1,V13,IF(Accueil!$H$49=2,IF(ISBLANK(AL13),V13,AL13),V13))</f>
        <v>peur des autres, repli, exclusion, tristesse, épuisement, sentiment d'impasse</v>
      </c>
      <c r="G13" s="492" t="str">
        <f>IF(Accueil!$H$49=1,W13,IF(Accueil!$H$49=2,IF(ISBLANK(AM13),W13,AM13),W13))</f>
        <v>gros intestin, appendice, organes reproducteurs, utérus, prostate, testicules, mains, plexus pelvien</v>
      </c>
      <c r="H13" s="492" t="str">
        <f>IF(Accueil!$H$49=1,X13,IF(Accueil!$H$49=2,IF(ISBLANK(AN13),X13,AN13),X13))</f>
        <v>j’ai peur d’être exclu, j’ai peur des autres</v>
      </c>
      <c r="I13" s="492" t="str">
        <f>IF(Accueil!$H$49=1,Y13,IF(Accueil!$H$49=2,IF(ISBLANK(AO13),Y13,AO13),Y13))</f>
        <v>je dois éviter les autres, je dois réprimer ma sexualité</v>
      </c>
      <c r="J13" s="492" t="str">
        <f>IF(Accueil!$H$49=1,Z13,IF(Accueil!$H$49=2,IF(ISBLANK(AP13),Z13,AP13),Z13))</f>
        <v xml:space="preserve">besoin de se replier, besoin d’être dans sa bulle, besoin de digérer certaines choses
</v>
      </c>
      <c r="K13" s="492" t="str">
        <f>IF(Accueil!$H$49=1,AA13,IF(Accueil!$H$49=2,IF(ISBLANK(AQ13),AA13,AQ13),AA13))</f>
        <v>je suis accepté par les autres</v>
      </c>
      <c r="L13" s="492" t="str">
        <f>IF(Accueil!$H$49=1,AB13,IF(Accueil!$H$49=2,IF(ISBLANK(AR13),AB13,AR13),AB13))</f>
        <v xml:space="preserve">Il est temps de faire preuve de créativité. Peut-être avez-vous envie de créer une entreprise, une société, une nouvelle structure professionnelle. Il y a des choix difficiles à faire. Investissez-vous pour vos enfants, pour la société ou pour votre entreprise, votre école. Soignez les relations avec vos collègues de travail, vos copains. Développez votre sensualité et votre expression artistique. Ne négligez pas votre sexualité, prenez du bon temps.
</v>
      </c>
      <c r="M13" s="492" t="str">
        <f>IF(Accueil!$H$49=1,AC13,IF(Accueil!$H$49=2,IF(ISBLANK(AS13),AC13,AS13),AC13))</f>
        <v>participation, créativité, joie de vie, plaisir, apprécier les bonnes choses, séduction, charme, sensualité, sexualité équilibrée</v>
      </c>
      <c r="N13" s="492" t="str">
        <f>IF(Accueil!$H$49=1,AD13,IF(Accueil!$H$49=2,IF(ISBLANK(AT13),AD13,AT13),AD13))</f>
        <v>aspects sociaux-économiques, liens sociaux, ressources humaines, engagement social, réussite sociale, créativité, fournisseurs, carnet de commandes, situation relationnelle bloquée, investissement personnel, relations dans le travail</v>
      </c>
      <c r="O13" s="492" t="str">
        <f>IF(Accueil!$H$49=1,AE13,IF(Accueil!$H$49=2,IF(ISBLANK(AU13),AE13,AU13),AE13))</f>
        <v>être tout petit, perdre le contrôle de sa voiture, être enlisé, être accusé, porter un masque, se retrouver vieux, avoir une panne d’essence, ne pas pouvoir sortir d’un endroit, mer, eau, locomotive, autobus, serpent, souris</v>
      </c>
      <c r="P13" s="492" t="str">
        <f>IF(Accueil!$H$49=1,AF13,IF(Accueil!$H$49=2,IF(ISBLANK(AV13),AF13,AV13),AF13))</f>
        <v>AVANT</v>
      </c>
      <c r="Q13" s="395">
        <v>6</v>
      </c>
      <c r="R13" s="492" t="s">
        <v>35</v>
      </c>
      <c r="S13" s="493" t="s">
        <v>574</v>
      </c>
      <c r="T13" s="493" t="s">
        <v>575</v>
      </c>
      <c r="U13" s="493" t="s">
        <v>576</v>
      </c>
      <c r="V13" s="501" t="s">
        <v>577</v>
      </c>
      <c r="W13" s="493" t="s">
        <v>578</v>
      </c>
      <c r="X13" s="493" t="s">
        <v>579</v>
      </c>
      <c r="Y13" s="493" t="s">
        <v>580</v>
      </c>
      <c r="Z13" s="493" t="s">
        <v>581</v>
      </c>
      <c r="AA13" s="493" t="s">
        <v>582</v>
      </c>
      <c r="AB13" s="493" t="s">
        <v>583</v>
      </c>
      <c r="AC13" s="493" t="s">
        <v>584</v>
      </c>
      <c r="AD13" s="493" t="s">
        <v>585</v>
      </c>
      <c r="AE13" s="493" t="s">
        <v>586</v>
      </c>
      <c r="AF13" s="492" t="s">
        <v>430</v>
      </c>
      <c r="AG13" s="395">
        <v>11</v>
      </c>
      <c r="AH13" s="530" t="s">
        <v>5407</v>
      </c>
      <c r="AI13" s="523" t="s">
        <v>5248</v>
      </c>
      <c r="AJ13" s="521" t="s">
        <v>5249</v>
      </c>
      <c r="AK13" s="521" t="s">
        <v>5250</v>
      </c>
      <c r="AL13" s="521" t="s">
        <v>5251</v>
      </c>
      <c r="AM13" s="521" t="s">
        <v>5252</v>
      </c>
      <c r="AN13" s="521" t="s">
        <v>5253</v>
      </c>
      <c r="AO13" s="521" t="s">
        <v>5254</v>
      </c>
      <c r="AP13" s="521" t="s">
        <v>5255</v>
      </c>
      <c r="AQ13" s="521" t="s">
        <v>5256</v>
      </c>
      <c r="AR13" s="521" t="s">
        <v>5257</v>
      </c>
      <c r="AS13" s="521" t="s">
        <v>5258</v>
      </c>
      <c r="AT13" s="521" t="s">
        <v>5259</v>
      </c>
      <c r="AU13" s="521" t="s">
        <v>5260</v>
      </c>
      <c r="AV13" s="533" t="s">
        <v>5010</v>
      </c>
    </row>
    <row r="14" spans="1:48" ht="409.6" thickBot="1" x14ac:dyDescent="0.3">
      <c r="A14" s="395">
        <v>12</v>
      </c>
      <c r="B14" s="492" t="str">
        <f>IF(Accueil!$H$49=1,R14,IF(Accueil!$H$49=2,IF(ISBLANK(AH14),R14,AH14),R14))</f>
        <v>rouge+Ecarlate</v>
      </c>
      <c r="C14" s="492" t="str">
        <f>IF(Accueil!$H$49=1,S14,IF(Accueil!$H$49=2,IF(ISBLANK(AI14),S14,AI14),S14))</f>
        <v xml:space="preserve">vous manquez d’enracinement, d'ancrage, vous manquez de soutien, de sécurité, de stabilité, vous manquez d’énergie, vous êtes très souvent fatigué, votre santé est fluctuante, vous trouvez la vie difficile, compliquée, pleine de souffrance, vous avez des problèmes avec la nourriture, vous avez perdu votre travail ou votre maison, vous avez fait plusieurs chutes sur le coccyx, vous avez été déraciné (changement mal vécu du lieu de vie), vous ne vous sentez bien que chez vous, vous recherchez le contact avec la nature, votre naissance a été difficile, vous avez failli mourir ou vous êtes tombé malade, vous n’arrivez pas à vivre l’instant présent, à jouir de la vie, votre structure corporelle et votre santé sont fragiles, vous manquez d’organisation ou de structure dans votre vie, vous n’arrivez pas à gérer les problèmes matériels, ils prennent vite de l’ampleur, vous manquez d’argent, de façon chronique
vous luttez pour votre survie
</v>
      </c>
      <c r="D14" s="492" t="str">
        <f>IF(Accueil!$H$49=1,T14,IF(Accueil!$H$49=2,IF(ISBLANK(AJ14),T14,AJ14),T14))</f>
        <v xml:space="preserve">vous avez de la peine à réaliser vos objectifs, vous vivez beaucoup d’insécurité, vous avez des problèmes avec le matériel, l’intendance, le stock
</v>
      </c>
      <c r="E14" s="492" t="str">
        <f>IF(Accueil!$H$49=1,U14,IF(Accueil!$H$49=2,IF(ISBLANK(AK14),U14,AK14),U14))</f>
        <v xml:space="preserve">vous avez le sentiment de ne pas être soutenu par vos parents, vous avez le sentiment d’avoir hérité de problématiques anciennes (antécédents familiaux), vous pensez qu’il y a des zones d’ombre quant à votre naissance (silence de la mère, doute sur le père, passé sombre ou tumultueux des parents), votre mère a eu de fortes émotions durant sa grossesse (peurs, accident, maladie), vous avez été obligé de quitter la famille (persécution, immigration, expatriation, décès), vous avez été obligé de suivre la tradition familiale, de reprendre une entreprise
</v>
      </c>
      <c r="F14" s="492" t="str">
        <f>IF(Accueil!$H$49=1,V14,IF(Accueil!$H$49=2,IF(ISBLANK(AL14),V14,AL14),V14))</f>
        <v>stress, épuisement, convoitise, égoïsme</v>
      </c>
      <c r="G14" s="492" t="str">
        <f>IF(Accueil!$H$49=1,W14,IF(Accueil!$H$49=2,IF(ISBLANK(AM14),W14,AM14),W14))</f>
        <v>coccyx, rectum, surrénales. plexus coccidien</v>
      </c>
      <c r="H14" s="492" t="str">
        <f>IF(Accueil!$H$49=1,X14,IF(Accueil!$H$49=2,IF(ISBLANK(AN14),X14,AN14),X14))</f>
        <v>j’ai peur de manquer, j’ai peur de la vie</v>
      </c>
      <c r="I14" s="492" t="str">
        <f>IF(Accueil!$H$49=1,Y14,IF(Accueil!$H$49=2,IF(ISBLANK(AO14),Y14,AO14),Y14))</f>
        <v>je dois être autonome et indépendant, je dois absolument réaliser ce que j’ai décidé, je ne dois pas demander d’aide ou de soutien, je dois me libérer de mon passé</v>
      </c>
      <c r="J14" s="492" t="str">
        <f>IF(Accueil!$H$49=1,Z14,IF(Accueil!$H$49=2,IF(ISBLANK(AP14),Z14,AP14),Z14))</f>
        <v>de sécurité, de stabilité et de soutien</v>
      </c>
      <c r="K14" s="492" t="str">
        <f>IF(Accueil!$H$49=1,AA14,IF(Accueil!$H$49=2,IF(ISBLANK(AQ14),AA14,AQ14),AA14))</f>
        <v>je suis soutenu et j’avance dans la vie</v>
      </c>
      <c r="L14" s="492" t="str">
        <f>IF(Accueil!$H$49=1,AB14,IF(Accueil!$H$49=2,IF(ISBLANK(AR14),AB14,AR14),AB14))</f>
        <v>Il est temps de réaliser vos objectifs et vos projets. Peut-être est-ce le moment de changer de lieu de vie ou de travail, de fonder une famille, de construire une maison. C’est  l’occasion de renouer ou d’intensifier le contact avec votre mère, (votre femme pour les hommes). Consacrez du temps pour des balades dans la nature ou entreprenez un voyage improvisé au bout du monde. Réorganisez votre vie si c’est nécessaire. Assurez-vous de ne manquer de rien.</v>
      </c>
      <c r="M14" s="492" t="str">
        <f>IF(Accueil!$H$49=1,AC14,IF(Accueil!$H$49=2,IF(ISBLANK(AS14),AC14,AS14),AC14))</f>
        <v>Être en bonne relation avec sa mère et la Terre, enracinement, sécurité, abondance, bonne santé, plein d’énergie vitale, vivre dans l’instant présent, être dans la réalité, capacité à être responsable, indépendant, autonome, stabilité émotionnelle, capacité à évacuer les émotions, résistance aux agressions et aux maladies, capacité à réaliser ses projets</v>
      </c>
      <c r="N14" s="492" t="str">
        <f>IF(Accueil!$H$49=1,AD14,IF(Accueil!$H$49=2,IF(ISBLANK(AT14),AD14,AT14),AD14))</f>
        <v>achat / vente (production / services), autonomie, technologie, environnement, développement durable, outils de travail, machines, matériel, stock, responsabilité envers les autres, risques à assumer, sécurité des employés / des produits / données / bâtiment, approvisionnement, durabilité, vente (plan logistique), rentrées d’argent, organisation du travail</v>
      </c>
      <c r="O14" s="492" t="str">
        <f>IF(Accueil!$H$49=1,AE14,IF(Accueil!$H$49=2,IF(ISBLANK(AU14),AE14,AU14),AE14))</f>
        <v>maison détruite, tremblement de terre, incendie, accident, perdre du sang, courir sans avancer, être paralysé, chemin difficile, perdu en chemin, trésor, chaudron, excréments, rat, ordures, dragon, animaux rampants</v>
      </c>
      <c r="P14" s="492" t="str">
        <f>IF(Accueil!$H$49=1,AF14,IF(Accueil!$H$49=2,IF(ISBLANK(AV14),AF14,AV14),AF14))</f>
        <v>AVANT</v>
      </c>
      <c r="Q14" s="395">
        <v>5</v>
      </c>
      <c r="R14" s="492" t="s">
        <v>587</v>
      </c>
      <c r="S14" s="493" t="s">
        <v>431</v>
      </c>
      <c r="T14" s="493" t="s">
        <v>588</v>
      </c>
      <c r="U14" s="493" t="s">
        <v>589</v>
      </c>
      <c r="V14" s="493" t="s">
        <v>590</v>
      </c>
      <c r="W14" s="493" t="s">
        <v>591</v>
      </c>
      <c r="X14" s="493" t="s">
        <v>592</v>
      </c>
      <c r="Y14" s="493" t="s">
        <v>593</v>
      </c>
      <c r="Z14" s="493" t="s">
        <v>594</v>
      </c>
      <c r="AA14" s="493" t="s">
        <v>595</v>
      </c>
      <c r="AB14" s="493" t="s">
        <v>596</v>
      </c>
      <c r="AC14" s="493" t="s">
        <v>597</v>
      </c>
      <c r="AD14" s="493" t="s">
        <v>598</v>
      </c>
      <c r="AE14" s="493" t="s">
        <v>599</v>
      </c>
      <c r="AF14" s="492" t="s">
        <v>430</v>
      </c>
      <c r="AG14" s="395">
        <v>12</v>
      </c>
      <c r="AH14" s="530" t="s">
        <v>5408</v>
      </c>
      <c r="AI14" s="520" t="s">
        <v>5261</v>
      </c>
      <c r="AJ14" s="521" t="s">
        <v>5262</v>
      </c>
      <c r="AK14" s="522" t="s">
        <v>5263</v>
      </c>
      <c r="AL14" s="521" t="s">
        <v>5264</v>
      </c>
      <c r="AM14" s="521" t="s">
        <v>5265</v>
      </c>
      <c r="AN14" s="521" t="s">
        <v>5266</v>
      </c>
      <c r="AO14" s="521" t="s">
        <v>5267</v>
      </c>
      <c r="AP14" s="521" t="s">
        <v>5268</v>
      </c>
      <c r="AQ14" s="522" t="s">
        <v>5269</v>
      </c>
      <c r="AR14" s="521" t="s">
        <v>5270</v>
      </c>
      <c r="AS14" s="521" t="s">
        <v>5271</v>
      </c>
      <c r="AT14" s="521" t="s">
        <v>5272</v>
      </c>
      <c r="AU14" s="521" t="s">
        <v>5273</v>
      </c>
      <c r="AV14" s="533" t="s">
        <v>5010</v>
      </c>
    </row>
    <row r="15" spans="1:48" ht="409.6" thickBot="1" x14ac:dyDescent="0.3">
      <c r="A15" s="395">
        <v>13</v>
      </c>
      <c r="B15" s="492" t="str">
        <f>IF(Accueil!$H$49=1,R15,IF(Accueil!$H$49=2,IF(ISBLANK(AH15),R15,AH15),R15))</f>
        <v>Noir+Brun+Bordeaux</v>
      </c>
      <c r="C15" s="492" t="str">
        <f>IF(Accueil!$H$49=1,S15,IF(Accueil!$H$49=2,IF(ISBLANK(AI15),S15,AI15),S15))</f>
        <v>votre système nerveux laisse à désirer, vous êtes assez stressé, vous manquez d’énergie, chez vous la fatigue est chronique, vous êtes épuisé,votre système immunitaire est fragile, vous avez l’impression de ne pas avoir les pieds sur terre ou de perdre pied,vous avez des problèmes de chevilles ou sous la plante des pieds, vous avez des problèmes d’équilibre ou de vertige, vous manquez de stabilité physique et psychique, vous luttez pour votre survie</v>
      </c>
      <c r="D15" s="492" t="str">
        <f>IF(Accueil!$H$49=1,T15,IF(Accueil!$H$49=2,IF(ISBLANK(AJ15),T15,AJ15),T15))</f>
        <v>vous ne vous sentez pas soutenu par votre entreprise,vous avez le sentiment d’avoir toujours votre patron ou vos collègues derrière vous, vous avez le sentiment d’avoir toujours votre patron ou vos collègues derrière vous, vous avez été obligé de reprendre l’entreprise familiale, votre entreprise a été délocalisée, vous avez changé d’école</v>
      </c>
      <c r="E15" s="492" t="str">
        <f>IF(Accueil!$H$49=1,U15,IF(Accueil!$H$49=2,IF(ISBLANK(AK15),U15,AK15),U15))</f>
        <v>vous avez le sentiment de ne pas être soutenu par vos parents, vous avez le sentiment d’avoir hérité de problématiques anciennes (antécédents familiaux),vous avez le sentiment d’avoir toujours vos parents derrière vous, vous pensez qu’il y a des zones d’ombre quant à votre naissance (silence de la mère, doute sur le père, passé sombre ou tumultueux des parents), votre mère a eu de fortes émotions durant sa grossesse (peurs, accident, maladie), vous avez été obligé de quitter la famille (persécution, immigration, expatriation, décès)</v>
      </c>
      <c r="F15" s="492" t="str">
        <f>IF(Accueil!$H$49=1,V15,IF(Accueil!$H$49=2,IF(ISBLANK(AL15),V15,AL15),V15))</f>
        <v>abandon, souffrance, insécurité, vulnérabilité, manque de soutien, peur de manquer, épuisement, instabilité, peur de la mort ou de la vie</v>
      </c>
      <c r="G15" s="492" t="str">
        <f>IF(Accueil!$H$49=1,W15,IF(Accueil!$H$49=2,IF(ISBLANK(AM15),W15,AM15),W15))</f>
        <v>dents, mâchoire, pieds, mollets, genoux, jambes, chevilles, reins, rate, nerf sciatique, système osseux, système cardio-vasculaire, système nerveux, système immunitaire</v>
      </c>
      <c r="H15" s="492" t="str">
        <f>IF(Accueil!$H$49=1,X15,IF(Accueil!$H$49=2,IF(ISBLANK(AN15),X15,AN15),X15))</f>
        <v>j’ai peur d’être abandonné, d’être seul</v>
      </c>
      <c r="I15" s="492" t="str">
        <f>IF(Accueil!$H$49=1,Y15,IF(Accueil!$H$49=2,IF(ISBLANK(AO15),Y15,AO15),Y15))</f>
        <v>je ne dois pas demander d’aide ou de soutien, je dois me libérer de mon passé, je dois assumer pour les autres, je ne dois manquer de rien</v>
      </c>
      <c r="J15" s="492" t="str">
        <f>IF(Accueil!$H$49=1,Z15,IF(Accueil!$H$49=2,IF(ISBLANK(AP15),Z15,AP15),Z15))</f>
        <v>de sécurité, de stabilité et de soutien, de se poser, de connaître ses racines</v>
      </c>
      <c r="K15" s="492" t="str">
        <f>IF(Accueil!$H$49=1,AA15,IF(Accueil!$H$49=2,IF(ISBLANK(AQ15),AA15,AQ15),AA15))</f>
        <v>je suis soutenu et j’avance dans la vie</v>
      </c>
      <c r="L15" s="492" t="str">
        <f>IF(Accueil!$H$49=1,AB15,IF(Accueil!$H$49=2,IF(ISBLANK(AR15),AB15,AR15),AB15))</f>
        <v xml:space="preserve">Il est temps de faire une recherche sur vos origines, de comprendre d’où vous venez, votre pays d’origine. C‘est l’occasion de rendre visite à vos parents ou grands-parents et de les écouter parler de leur vie. Débarrassez-vous des vieilleries dans votre maison, faites le ménage, vous découvrirez peut-être des trésors cachés. Contrôlez l’état de vos dents et soignez-les.  </v>
      </c>
      <c r="M15" s="492" t="str">
        <f>IF(Accueil!$H$49=1,AC15,IF(Accueil!$H$49=2,IF(ISBLANK(AS15),AC15,AS15),AC15))</f>
        <v>être en paix avec son héritage transgénérationnel, avoir le soutien de sa famille, avoir un bon système immunitaire, être bien partout, accepter son incarnation, vivre l'abondance</v>
      </c>
      <c r="N15" s="492" t="str">
        <f>IF(Accueil!$H$49=1,AD15,IF(Accueil!$H$49=2,IF(ISBLANK(AT15),AD15,AT15),AD15))</f>
        <v>antécédents familiaux, retours positifs (produits / services), abondance, soutien (autorités, investisseurs), stabilité des employés, de l’entreprise, héritage (douteux, malvenu, contraignant), aides, prêts, débuts difficiles, état de crise, de survie, délocalisation, bâtiment, locaux de travail</v>
      </c>
      <c r="O15" s="492" t="str">
        <f>IF(Accueil!$H$49=1,AE15,IF(Accueil!$H$49=2,IF(ISBLANK(AU15),AE15,AU15),AE15))</f>
        <v>se retrouver tout seul, devoir tout nettoyer ou tout ranger, être devant un précipice, se casser un os, perdre une chaussure, avoir un boulet à un pied, escalier qui descend, grotte, souterrain, puits, tombe, squelette, découvrir un trésor, camion poubelle, animaux vivant sous terre</v>
      </c>
      <c r="P15" s="492">
        <f>IF(Accueil!$H$49=1,AF15,IF(Accueil!$H$49=2,IF(ISBLANK(AV15),AF15,AV15),AF15))</f>
        <v>0</v>
      </c>
      <c r="Q15" s="395">
        <v>1</v>
      </c>
      <c r="R15" s="492" t="s">
        <v>600</v>
      </c>
      <c r="S15" s="494" t="s">
        <v>601</v>
      </c>
      <c r="T15" s="494" t="s">
        <v>602</v>
      </c>
      <c r="U15" s="494" t="s">
        <v>603</v>
      </c>
      <c r="V15" s="493" t="s">
        <v>604</v>
      </c>
      <c r="W15" s="493" t="s">
        <v>605</v>
      </c>
      <c r="X15" s="493" t="s">
        <v>606</v>
      </c>
      <c r="Y15" s="496" t="s">
        <v>607</v>
      </c>
      <c r="Z15" s="502" t="s">
        <v>608</v>
      </c>
      <c r="AA15" s="493" t="s">
        <v>595</v>
      </c>
      <c r="AB15" s="493" t="s">
        <v>609</v>
      </c>
      <c r="AC15" s="493" t="s">
        <v>610</v>
      </c>
      <c r="AD15" s="493" t="s">
        <v>611</v>
      </c>
      <c r="AE15" s="493" t="s">
        <v>612</v>
      </c>
      <c r="AG15" s="395">
        <v>13</v>
      </c>
      <c r="AH15" s="530" t="s">
        <v>5409</v>
      </c>
      <c r="AI15" s="520" t="s">
        <v>5274</v>
      </c>
      <c r="AJ15" s="521" t="s">
        <v>5275</v>
      </c>
      <c r="AK15" s="521" t="s">
        <v>5276</v>
      </c>
      <c r="AL15" s="521" t="s">
        <v>5277</v>
      </c>
      <c r="AM15" s="521" t="s">
        <v>5278</v>
      </c>
      <c r="AN15" s="521" t="s">
        <v>5279</v>
      </c>
      <c r="AO15" s="521" t="s">
        <v>5280</v>
      </c>
      <c r="AP15" s="522" t="s">
        <v>5281</v>
      </c>
      <c r="AQ15" s="521" t="s">
        <v>5282</v>
      </c>
      <c r="AR15" s="521" t="s">
        <v>5283</v>
      </c>
      <c r="AS15" s="521" t="s">
        <v>5284</v>
      </c>
      <c r="AT15" s="521" t="s">
        <v>5285</v>
      </c>
      <c r="AU15" s="522" t="s">
        <v>5286</v>
      </c>
      <c r="AV15" s="533" t="s">
        <v>5010</v>
      </c>
    </row>
    <row r="16" spans="1:48" x14ac:dyDescent="0.25">
      <c r="A16" s="395">
        <v>100</v>
      </c>
      <c r="B16" s="492">
        <f>IF(Accueil!$H$49=1,R16,IF(Accueil!$H$49=2,IF(ISBLANK(AH16),R16,AH16),R16))</f>
        <v>0</v>
      </c>
      <c r="C16" s="492">
        <f>IF(Accueil!$H$49=1,S16,IF(Accueil!$H$49=2,IF(ISBLANK(AI16),S16,AI16),S16))</f>
        <v>0</v>
      </c>
      <c r="D16" s="492">
        <f>IF(Accueil!$H$49=1,T16,IF(Accueil!$H$49=2,IF(ISBLANK(AJ16),T16,AJ16),T16))</f>
        <v>0</v>
      </c>
      <c r="E16" s="492">
        <f>IF(Accueil!$H$49=1,U16,IF(Accueil!$H$49=2,IF(ISBLANK(AK16),U16,AK16),U16))</f>
        <v>0</v>
      </c>
      <c r="F16" s="492">
        <f>IF(Accueil!$H$49=1,V16,IF(Accueil!$H$49=2,IF(ISBLANK(AL16),V16,AL16),V16))</f>
        <v>0</v>
      </c>
      <c r="G16" s="492">
        <f>IF(Accueil!$H$49=1,W16,IF(Accueil!$H$49=2,IF(ISBLANK(AM16),W16,AM16),W16))</f>
        <v>0</v>
      </c>
      <c r="H16" s="492">
        <f>IF(Accueil!$H$49=1,X16,IF(Accueil!$H$49=2,IF(ISBLANK(AN16),X16,AN16),X16))</f>
        <v>0</v>
      </c>
      <c r="I16" s="492">
        <f>IF(Accueil!$H$49=1,Y16,IF(Accueil!$H$49=2,IF(ISBLANK(AO16),Y16,AO16),Y16))</f>
        <v>0</v>
      </c>
      <c r="J16" s="492">
        <f>IF(Accueil!$H$49=1,Z16,IF(Accueil!$H$49=2,IF(ISBLANK(AP16),Z16,AP16),Z16))</f>
        <v>0</v>
      </c>
      <c r="K16" s="492">
        <f>IF(Accueil!$H$49=1,AA16,IF(Accueil!$H$49=2,IF(ISBLANK(AQ16),AA16,AQ16),AA16))</f>
        <v>0</v>
      </c>
      <c r="L16" s="492">
        <f>IF(Accueil!$H$49=1,AB16,IF(Accueil!$H$49=2,IF(ISBLANK(AR16),AB16,AR16),AB16))</f>
        <v>0</v>
      </c>
      <c r="M16" s="492">
        <f>IF(Accueil!$H$49=1,AC16,IF(Accueil!$H$49=2,IF(ISBLANK(AS16),AC16,AS16),AC16))</f>
        <v>0</v>
      </c>
      <c r="N16" s="492">
        <f>IF(Accueil!$H$49=1,AD16,IF(Accueil!$H$49=2,IF(ISBLANK(AT16),AD16,AT16),AD16))</f>
        <v>0</v>
      </c>
      <c r="O16" s="492">
        <f>IF(Accueil!$H$49=1,AE16,IF(Accueil!$H$49=2,IF(ISBLANK(AU16),AE16,AU16),AE16))</f>
        <v>0</v>
      </c>
      <c r="P16" s="492">
        <f>IF(Accueil!$H$49=1,AF16,IF(Accueil!$H$49=2,IF(ISBLANK(AV16),AF16,AV16),AF16))</f>
        <v>0</v>
      </c>
      <c r="AG16" s="395">
        <v>100</v>
      </c>
      <c r="AV16" s="533" t="s">
        <v>5010</v>
      </c>
    </row>
    <row r="17" spans="1:48" x14ac:dyDescent="0.25">
      <c r="A17" s="395">
        <v>100</v>
      </c>
      <c r="B17" s="492">
        <f>IF(Accueil!$H$49=1,R17,IF(Accueil!$H$49=2,IF(ISBLANK(AH17),R17,AH17),R17))</f>
        <v>0</v>
      </c>
      <c r="C17" s="492">
        <f>IF(Accueil!$H$49=1,S17,IF(Accueil!$H$49=2,IF(ISBLANK(AI17),S17,AI17),S17))</f>
        <v>0</v>
      </c>
      <c r="D17" s="492">
        <f>IF(Accueil!$H$49=1,T17,IF(Accueil!$H$49=2,IF(ISBLANK(AJ17),T17,AJ17),T17))</f>
        <v>0</v>
      </c>
      <c r="E17" s="492">
        <f>IF(Accueil!$H$49=1,U17,IF(Accueil!$H$49=2,IF(ISBLANK(AK17),U17,AK17),U17))</f>
        <v>0</v>
      </c>
      <c r="F17" s="492">
        <f>IF(Accueil!$H$49=1,V17,IF(Accueil!$H$49=2,IF(ISBLANK(AL17),V17,AL17),V17))</f>
        <v>0</v>
      </c>
      <c r="G17" s="492">
        <f>IF(Accueil!$H$49=1,W17,IF(Accueil!$H$49=2,IF(ISBLANK(AM17),W17,AM17),W17))</f>
        <v>0</v>
      </c>
      <c r="H17" s="492">
        <f>IF(Accueil!$H$49=1,X17,IF(Accueil!$H$49=2,IF(ISBLANK(AN17),X17,AN17),X17))</f>
        <v>0</v>
      </c>
      <c r="I17" s="492">
        <f>IF(Accueil!$H$49=1,Y17,IF(Accueil!$H$49=2,IF(ISBLANK(AO17),Y17,AO17),Y17))</f>
        <v>0</v>
      </c>
      <c r="J17" s="492">
        <f>IF(Accueil!$H$49=1,Z17,IF(Accueil!$H$49=2,IF(ISBLANK(AP17),Z17,AP17),Z17))</f>
        <v>0</v>
      </c>
      <c r="K17" s="492">
        <f>IF(Accueil!$H$49=1,AA17,IF(Accueil!$H$49=2,IF(ISBLANK(AQ17),AA17,AQ17),AA17))</f>
        <v>0</v>
      </c>
      <c r="L17" s="492">
        <f>IF(Accueil!$H$49=1,AB17,IF(Accueil!$H$49=2,IF(ISBLANK(AR17),AB17,AR17),AB17))</f>
        <v>0</v>
      </c>
      <c r="M17" s="492">
        <f>IF(Accueil!$H$49=1,AC17,IF(Accueil!$H$49=2,IF(ISBLANK(AS17),AC17,AS17),AC17))</f>
        <v>0</v>
      </c>
      <c r="N17" s="492">
        <f>IF(Accueil!$H$49=1,AD17,IF(Accueil!$H$49=2,IF(ISBLANK(AT17),AD17,AT17),AD17))</f>
        <v>0</v>
      </c>
      <c r="O17" s="492">
        <f>IF(Accueil!$H$49=1,AE17,IF(Accueil!$H$49=2,IF(ISBLANK(AU17),AE17,AU17),AE17))</f>
        <v>0</v>
      </c>
      <c r="P17" s="492">
        <f>IF(Accueil!$H$49=1,AF17,IF(Accueil!$H$49=2,IF(ISBLANK(AV17),AF17,AV17),AF17))</f>
        <v>0</v>
      </c>
      <c r="AG17" s="395">
        <v>100</v>
      </c>
    </row>
    <row r="18" spans="1:48" x14ac:dyDescent="0.25">
      <c r="A18" s="395">
        <v>100</v>
      </c>
      <c r="B18" s="492">
        <f>IF(Accueil!$H$49=1,R18,IF(Accueil!$H$49=2,IF(ISBLANK(AH18),R18,AH18),R18))</f>
        <v>0</v>
      </c>
      <c r="C18" s="492">
        <f>IF(Accueil!$H$49=1,S18,IF(Accueil!$H$49=2,IF(ISBLANK(AI18),S18,AI18),S18))</f>
        <v>0</v>
      </c>
      <c r="D18" s="492">
        <f>IF(Accueil!$H$49=1,T18,IF(Accueil!$H$49=2,IF(ISBLANK(AJ18),T18,AJ18),T18))</f>
        <v>0</v>
      </c>
      <c r="E18" s="492">
        <f>IF(Accueil!$H$49=1,U18,IF(Accueil!$H$49=2,IF(ISBLANK(AK18),U18,AK18),U18))</f>
        <v>0</v>
      </c>
      <c r="F18" s="492">
        <f>IF(Accueil!$H$49=1,V18,IF(Accueil!$H$49=2,IF(ISBLANK(AL18),V18,AL18),V18))</f>
        <v>0</v>
      </c>
      <c r="G18" s="492">
        <f>IF(Accueil!$H$49=1,W18,IF(Accueil!$H$49=2,IF(ISBLANK(AM18),W18,AM18),W18))</f>
        <v>0</v>
      </c>
      <c r="H18" s="492">
        <f>IF(Accueil!$H$49=1,X18,IF(Accueil!$H$49=2,IF(ISBLANK(AN18),X18,AN18),X18))</f>
        <v>0</v>
      </c>
      <c r="I18" s="492">
        <f>IF(Accueil!$H$49=1,Y18,IF(Accueil!$H$49=2,IF(ISBLANK(AO18),Y18,AO18),Y18))</f>
        <v>0</v>
      </c>
      <c r="J18" s="492">
        <f>IF(Accueil!$H$49=1,Z18,IF(Accueil!$H$49=2,IF(ISBLANK(AP18),Z18,AP18),Z18))</f>
        <v>0</v>
      </c>
      <c r="K18" s="492">
        <f>IF(Accueil!$H$49=1,AA18,IF(Accueil!$H$49=2,IF(ISBLANK(AQ18),AA18,AQ18),AA18))</f>
        <v>0</v>
      </c>
      <c r="L18" s="492">
        <f>IF(Accueil!$H$49=1,AB18,IF(Accueil!$H$49=2,IF(ISBLANK(AR18),AB18,AR18),AB18))</f>
        <v>0</v>
      </c>
      <c r="M18" s="492">
        <f>IF(Accueil!$H$49=1,AC18,IF(Accueil!$H$49=2,IF(ISBLANK(AS18),AC18,AS18),AC18))</f>
        <v>0</v>
      </c>
      <c r="N18" s="492">
        <f>IF(Accueil!$H$49=1,AD18,IF(Accueil!$H$49=2,IF(ISBLANK(AT18),AD18,AT18),AD18))</f>
        <v>0</v>
      </c>
      <c r="O18" s="492">
        <f>IF(Accueil!$H$49=1,AE18,IF(Accueil!$H$49=2,IF(ISBLANK(AU18),AE18,AU18),AE18))</f>
        <v>0</v>
      </c>
      <c r="P18" s="492">
        <f>IF(Accueil!$H$49=1,AF18,IF(Accueil!$H$49=2,IF(ISBLANK(AV18),AF18,AV18),AF18))</f>
        <v>0</v>
      </c>
      <c r="AG18" s="395">
        <v>100</v>
      </c>
    </row>
    <row r="19" spans="1:48" x14ac:dyDescent="0.25">
      <c r="A19" s="395">
        <v>100</v>
      </c>
      <c r="B19" s="492">
        <f>IF(Accueil!$H$49=1,R19,IF(Accueil!$H$49=2,IF(ISBLANK(AH19),R19,AH19),R19))</f>
        <v>0</v>
      </c>
      <c r="C19" s="492">
        <f>IF(Accueil!$H$49=1,S19,IF(Accueil!$H$49=2,IF(ISBLANK(AI19),S19,AI19),S19))</f>
        <v>0</v>
      </c>
      <c r="D19" s="492">
        <f>IF(Accueil!$H$49=1,T19,IF(Accueil!$H$49=2,IF(ISBLANK(AJ19),T19,AJ19),T19))</f>
        <v>0</v>
      </c>
      <c r="E19" s="492">
        <f>IF(Accueil!$H$49=1,U19,IF(Accueil!$H$49=2,IF(ISBLANK(AK19),U19,AK19),U19))</f>
        <v>0</v>
      </c>
      <c r="F19" s="492">
        <f>IF(Accueil!$H$49=1,V19,IF(Accueil!$H$49=2,IF(ISBLANK(AL19),V19,AL19),V19))</f>
        <v>0</v>
      </c>
      <c r="G19" s="492">
        <f>IF(Accueil!$H$49=1,W19,IF(Accueil!$H$49=2,IF(ISBLANK(AM19),W19,AM19),W19))</f>
        <v>0</v>
      </c>
      <c r="H19" s="492">
        <f>IF(Accueil!$H$49=1,X19,IF(Accueil!$H$49=2,IF(ISBLANK(AN19),X19,AN19),X19))</f>
        <v>0</v>
      </c>
      <c r="I19" s="492">
        <f>IF(Accueil!$H$49=1,Y19,IF(Accueil!$H$49=2,IF(ISBLANK(AO19),Y19,AO19),Y19))</f>
        <v>0</v>
      </c>
      <c r="J19" s="492">
        <f>IF(Accueil!$H$49=1,Z19,IF(Accueil!$H$49=2,IF(ISBLANK(AP19),Z19,AP19),Z19))</f>
        <v>0</v>
      </c>
      <c r="K19" s="492">
        <f>IF(Accueil!$H$49=1,AA19,IF(Accueil!$H$49=2,IF(ISBLANK(AQ19),AA19,AQ19),AA19))</f>
        <v>0</v>
      </c>
      <c r="L19" s="492">
        <f>IF(Accueil!$H$49=1,AB19,IF(Accueil!$H$49=2,IF(ISBLANK(AR19),AB19,AR19),AB19))</f>
        <v>0</v>
      </c>
      <c r="M19" s="492">
        <f>IF(Accueil!$H$49=1,AC19,IF(Accueil!$H$49=2,IF(ISBLANK(AS19),AC19,AS19),AC19))</f>
        <v>0</v>
      </c>
      <c r="N19" s="492">
        <f>IF(Accueil!$H$49=1,AD19,IF(Accueil!$H$49=2,IF(ISBLANK(AT19),AD19,AT19),AD19))</f>
        <v>0</v>
      </c>
      <c r="O19" s="492">
        <f>IF(Accueil!$H$49=1,AE19,IF(Accueil!$H$49=2,IF(ISBLANK(AU19),AE19,AU19),AE19))</f>
        <v>0</v>
      </c>
      <c r="P19" s="492">
        <f>IF(Accueil!$H$49=1,AF19,IF(Accueil!$H$49=2,IF(ISBLANK(AV19),AF19,AV19),AF19))</f>
        <v>0</v>
      </c>
      <c r="AG19" s="395">
        <v>100</v>
      </c>
    </row>
    <row r="20" spans="1:48" ht="15.75" thickBot="1" x14ac:dyDescent="0.3">
      <c r="A20" s="395">
        <v>100</v>
      </c>
      <c r="B20" s="492" t="str">
        <f>IF(Accueil!$H$49=1,R20,IF(Accueil!$H$49=2,IF(ISBLANK(AH20),R20,AH20),R20))</f>
        <v>ARRIERE</v>
      </c>
      <c r="C20" s="492">
        <f>IF(Accueil!$H$49=1,S20,IF(Accueil!$H$49=2,IF(ISBLANK(AI20),S20,AI20),S20))</f>
        <v>0</v>
      </c>
      <c r="D20" s="492">
        <f>IF(Accueil!$H$49=1,T20,IF(Accueil!$H$49=2,IF(ISBLANK(AJ20),T20,AJ20),T20))</f>
        <v>0</v>
      </c>
      <c r="E20" s="492">
        <f>IF(Accueil!$H$49=1,U20,IF(Accueil!$H$49=2,IF(ISBLANK(AK20),U20,AK20),U20))</f>
        <v>0</v>
      </c>
      <c r="F20" s="492">
        <f>IF(Accueil!$H$49=1,V20,IF(Accueil!$H$49=2,IF(ISBLANK(AL20),V20,AL20),V20))</f>
        <v>0</v>
      </c>
      <c r="G20" s="492">
        <f>IF(Accueil!$H$49=1,W20,IF(Accueil!$H$49=2,IF(ISBLANK(AM20),W20,AM20),W20))</f>
        <v>0</v>
      </c>
      <c r="H20" s="492">
        <f>IF(Accueil!$H$49=1,X20,IF(Accueil!$H$49=2,IF(ISBLANK(AN20),X20,AN20),X20))</f>
        <v>0</v>
      </c>
      <c r="I20" s="492">
        <f>IF(Accueil!$H$49=1,Y20,IF(Accueil!$H$49=2,IF(ISBLANK(AO20),Y20,AO20),Y20))</f>
        <v>0</v>
      </c>
      <c r="J20" s="492">
        <f>IF(Accueil!$H$49=1,Z20,IF(Accueil!$H$49=2,IF(ISBLANK(AP20),Z20,AP20),Z20))</f>
        <v>0</v>
      </c>
      <c r="K20" s="492">
        <f>IF(Accueil!$H$49=1,AA20,IF(Accueil!$H$49=2,IF(ISBLANK(AQ20),AA20,AQ20),AA20))</f>
        <v>0</v>
      </c>
      <c r="L20" s="492">
        <f>IF(Accueil!$H$49=1,AB20,IF(Accueil!$H$49=2,IF(ISBLANK(AR20),AB20,AR20),AB20))</f>
        <v>0</v>
      </c>
      <c r="M20" s="492">
        <f>IF(Accueil!$H$49=1,AC20,IF(Accueil!$H$49=2,IF(ISBLANK(AS20),AC20,AS20),AC20))</f>
        <v>0</v>
      </c>
      <c r="N20" s="492">
        <f>IF(Accueil!$H$49=1,AD20,IF(Accueil!$H$49=2,IF(ISBLANK(AT20),AD20,AT20),AD20))</f>
        <v>0</v>
      </c>
      <c r="O20" s="492">
        <f>IF(Accueil!$H$49=1,AE20,IF(Accueil!$H$49=2,IF(ISBLANK(AU20),AE20,AU20),AE20))</f>
        <v>0</v>
      </c>
      <c r="P20" s="492">
        <f>IF(Accueil!$H$49=1,AF20,IF(Accueil!$H$49=2,IF(ISBLANK(AV20),AF20,AV20),AF20))</f>
        <v>0</v>
      </c>
      <c r="R20" s="395" t="s">
        <v>429</v>
      </c>
      <c r="AG20" s="395">
        <v>100</v>
      </c>
    </row>
    <row r="21" spans="1:48" ht="409.6" thickBot="1" x14ac:dyDescent="0.3">
      <c r="A21" s="395">
        <v>14</v>
      </c>
      <c r="B21" s="492" t="str">
        <f>IF(Accueil!$H$49=1,R21,IF(Accueil!$H$49=2,IF(ISBLANK(AH21),R21,AH21),R21))</f>
        <v>blanc</v>
      </c>
      <c r="C21" s="492" t="str">
        <f>IF(Accueil!$H$49=1,S21,IF(Accueil!$H$49=2,IF(ISBLANK(AI21),S21,AI21),S21))</f>
        <v xml:space="preserve">vous avez le sentiment que votre bonne étoile vous a abandonné, vous avez peur de faire confiance à la vie, peur de la suite des événements
</v>
      </c>
      <c r="D21" s="492" t="str">
        <f>IF(Accueil!$H$49=1,T21,IF(Accueil!$H$49=2,IF(ISBLANK(AJ21),T21,AJ21),T21))</f>
        <v>vous ne voyez pas dans quelle direction vous diriger sur le plan professionnel</v>
      </c>
      <c r="E21" s="492" t="str">
        <f>IF(Accueil!$H$49=1,U21,IF(Accueil!$H$49=2,IF(ISBLANK(AK21),U21,AK21),U21))</f>
        <v>vous avez le sentiment que vos parents ne vous soutiennent pas dans vos projets, vous avez le sentiment de subir la même destinée que vos parents, vous avez le sentiment de suivre le même chemin que vos parents (entreprise familiale, tradition familiale)</v>
      </c>
      <c r="F21" s="492" t="str">
        <f>IF(Accueil!$H$49=1,V21,IF(Accueil!$H$49=2,IF(ISBLANK(AL21),V21,AL21),V21))</f>
        <v>mélancolie, séparation, abattement</v>
      </c>
      <c r="G21" s="492" t="str">
        <f>IF(Accueil!$H$49=1,W21,IF(Accueil!$H$49=2,IF(ISBLANK(AM21),W21,AM21),W21))</f>
        <v>hypothalamus, sommet du crâne</v>
      </c>
      <c r="H21" s="492" t="str">
        <f>IF(Accueil!$H$49=1,X21,IF(Accueil!$H$49=2,IF(ISBLANK(AN21),X21,AN21),X21))</f>
        <v>j’ai peur du néant, j'ai peur de la suite</v>
      </c>
      <c r="I21" s="492" t="str">
        <f>IF(Accueil!$H$49=1,Y21,IF(Accueil!$H$49=2,IF(ISBLANK(AO21),Y21,AO21),Y21))</f>
        <v xml:space="preserve">je dois donner du sens à tout </v>
      </c>
      <c r="J21" s="492" t="str">
        <f>IF(Accueil!$H$49=1,Z21,IF(Accueil!$H$49=2,IF(ISBLANK(AP21),Z21,AP21),Z21))</f>
        <v>besoin d’accomplir une mission sur Terre</v>
      </c>
      <c r="K21" s="492" t="str">
        <f>IF(Accueil!$H$49=1,AA21,IF(Accueil!$H$49=2,IF(ISBLANK(AQ21),AA21,AQ21),AA21))</f>
        <v>je suis sur la bonne voie, ma vie a un sens</v>
      </c>
      <c r="L21" s="492" t="str">
        <f>IF(Accueil!$H$49=1,AB21,IF(Accueil!$H$49=2,IF(ISBLANK(AR21),AB21,AR21),AB21))</f>
        <v xml:space="preserve">Il est temps de reprendre la direction de votre vie. L’avenir ou la mort vous préoccupe, consultez une personne compétente pour faire le point sur votre vie, sur vos attentes, vos rêves et vous redonner le goût de vivre pleinement. C’est l’occasion de saisir une opportunité pour vous remettre sur le chemin de votre destinée. Le bonheur n’est pas loin, ayez confiance en votre bonne étoile.
</v>
      </c>
      <c r="M21" s="492" t="str">
        <f>IF(Accueil!$H$49=1,AC21,IF(Accueil!$H$49=2,IF(ISBLANK(AS21),AC21,AS21),AC21))</f>
        <v>Être en accord avec sa destinée, accepter sa destinée, capacité de se transformer et d’évoluer, de changer facilement de paradigme, de s’adapter à la vie, projets de vie, sérénité, détachement</v>
      </c>
      <c r="N21" s="492" t="str">
        <f>IF(Accueil!$H$49=1,AD21,IF(Accueil!$H$49=2,IF(ISBLANK(AT21),AD21,AT21),AD21))</f>
        <v xml:space="preserve">cahier des charges, direction générale, éthique, développement durable, éthique, rôle social, responsabilité sociale </v>
      </c>
      <c r="O21" s="492" t="str">
        <f>IF(Accueil!$H$49=1,AE21,IF(Accueil!$H$49=2,IF(ISBLANK(AU21),AE21,AU21),AE21))</f>
        <v>rater un moyen de transport, prendre un chemin de traverse, se perdre dans un labyrinthe, se tromper de route ou de moyen de transport, voyage dans l'espace ou sur une autre planète,  source</v>
      </c>
      <c r="P21" s="492" t="str">
        <f>IF(Accueil!$H$49=1,AF21,IF(Accueil!$H$49=2,IF(ISBLANK(AV21),AF21,AV21),AF21))</f>
        <v>ARRIERE</v>
      </c>
      <c r="R21" s="492" t="s">
        <v>444</v>
      </c>
      <c r="S21" s="493" t="s">
        <v>445</v>
      </c>
      <c r="T21" s="493" t="s">
        <v>446</v>
      </c>
      <c r="U21" s="493" t="s">
        <v>447</v>
      </c>
      <c r="V21" s="493" t="s">
        <v>448</v>
      </c>
      <c r="W21" s="493" t="s">
        <v>449</v>
      </c>
      <c r="X21" s="493" t="s">
        <v>450</v>
      </c>
      <c r="Y21" s="493" t="s">
        <v>451</v>
      </c>
      <c r="Z21" s="493" t="s">
        <v>452</v>
      </c>
      <c r="AA21" s="493" t="s">
        <v>453</v>
      </c>
      <c r="AB21" s="493" t="s">
        <v>454</v>
      </c>
      <c r="AC21" s="493" t="s">
        <v>455</v>
      </c>
      <c r="AD21" s="493" t="s">
        <v>456</v>
      </c>
      <c r="AE21" s="493" t="s">
        <v>457</v>
      </c>
      <c r="AF21" s="497" t="s">
        <v>429</v>
      </c>
      <c r="AG21" s="395">
        <v>14</v>
      </c>
      <c r="AH21" s="534" t="s">
        <v>5397</v>
      </c>
      <c r="AI21" s="524" t="s">
        <v>5287</v>
      </c>
      <c r="AJ21" s="525" t="s">
        <v>5288</v>
      </c>
      <c r="AK21" s="525" t="s">
        <v>5289</v>
      </c>
      <c r="AL21" s="525" t="s">
        <v>5290</v>
      </c>
      <c r="AM21" s="525" t="s">
        <v>5291</v>
      </c>
      <c r="AN21" s="525" t="s">
        <v>5292</v>
      </c>
      <c r="AO21" s="525" t="s">
        <v>5293</v>
      </c>
      <c r="AP21" s="525" t="s">
        <v>5294</v>
      </c>
      <c r="AQ21" s="525" t="s">
        <v>5295</v>
      </c>
      <c r="AR21" s="525" t="s">
        <v>5296</v>
      </c>
      <c r="AS21" s="525" t="s">
        <v>5297</v>
      </c>
      <c r="AT21" s="525" t="s">
        <v>5298</v>
      </c>
      <c r="AU21" s="525" t="s">
        <v>5299</v>
      </c>
      <c r="AV21" s="533" t="s">
        <v>5009</v>
      </c>
    </row>
    <row r="22" spans="1:48" ht="409.6" thickBot="1" x14ac:dyDescent="0.3">
      <c r="A22" s="395">
        <v>15</v>
      </c>
      <c r="B22" s="492" t="str">
        <f>IF(Accueil!$H$49=1,R22,IF(Accueil!$H$49=2,IF(ISBLANK(AH22),R22,AH22),R22))</f>
        <v>Magenta</v>
      </c>
      <c r="C22" s="492" t="str">
        <f>IF(Accueil!$H$49=1,S22,IF(Accueil!$H$49=2,IF(ISBLANK(AI22),S22,AI22),S22))</f>
        <v xml:space="preserve">vous ne savez pas où vous allez dans votre vie (manque une direction claire), vous doutez souvent d’avoir choisi la bonne direction dans votre vie, vous avez trop ou pas assez de projets dans la vie, vous avez régulièrement des déprimes ou même des dépressions, vous êtes souvent mélancolique, vous avez l’impression d’être en conflit permanent avec l’autorité, vous avez l’impression de ne pas être écouté par votre mari (si vous êtes une femme), votre relation est difficile ou conflictuelle avec votre mari (si vous êtes une femme), vous avez des tendances suicidaires, vous en voulez parfois à la vie, vous êtes désespéré, vous avez touché à la drogue ou abusé régulièrement d’alcool, vous avez peur de faire confiance à la vie
</v>
      </c>
      <c r="D22" s="492" t="str">
        <f>IF(Accueil!$H$49=1,T22,IF(Accueil!$H$49=2,IF(ISBLANK(AJ22),T22,AJ22),T22))</f>
        <v xml:space="preserve">vous avez le sentiment que votre patron, votre professeur ne vous soutient pas dans vos projets, vous avez le sentiment de subir la même destinée que vos parents, vous êtes en conflit avec votre patron, votre professeur, vous êtes en conflit avec vous-même en tant que patron, vous ne voyez pas dans quelle direction vous diriger
</v>
      </c>
      <c r="E22" s="492" t="str">
        <f>IF(Accueil!$H$49=1,U22,IF(Accueil!$H$49=2,IF(ISBLANK(AK22),U22,AK22),U22))</f>
        <v>votre relation est difficile ou conflictuelle avec votre père ou avec vos enfants, votre père était (est toujours) autoritaire ou absent ou est décédé trop tôt,vous êtes en recherche du « père absent », vous idéalisez l’image de votre père,vous avez une problématique en tant que père avec vos enfants</v>
      </c>
      <c r="F22" s="492" t="str">
        <f>IF(Accueil!$H$49=1,V22,IF(Accueil!$H$49=2,IF(ISBLANK(AL22),V22,AL22),V22))</f>
        <v>déprime, nostalgie, peur de la mort, ingratitude, état dépressif, mélancolie, séparation</v>
      </c>
      <c r="G22" s="492" t="str">
        <f>IF(Accueil!$H$49=1,W22,IF(Accueil!$H$49=2,IF(ISBLANK(AM22),W22,AM22),W22))</f>
        <v>hypothalamus, sommet du crâne</v>
      </c>
      <c r="H22" s="492" t="str">
        <f>IF(Accueil!$H$49=1,X22,IF(Accueil!$H$49=2,IF(ISBLANK(AN22),X22,AN22),X22))</f>
        <v>j’ai peur de la mort, j'ai peur de ma destinée</v>
      </c>
      <c r="I22" s="492" t="str">
        <f>IF(Accueil!$H$49=1,Y22,IF(Accueil!$H$49=2,IF(ISBLANK(AO22),Y22,AO22),Y22))</f>
        <v>je dois toujours avoir plein de projets, je dois éviter tout conflit avec l’autorité</v>
      </c>
      <c r="J22" s="492" t="str">
        <f>IF(Accueil!$H$49=1,Z22,IF(Accueil!$H$49=2,IF(ISBLANK(AP22),Z22,AP22),Z22))</f>
        <v xml:space="preserve">besoin de donner un sens à tout, besoin d’avoir des projets et des rêves, besoin de son père
</v>
      </c>
      <c r="K22" s="492" t="str">
        <f>IF(Accueil!$H$49=1,AA22,IF(Accueil!$H$49=2,IF(ISBLANK(AQ22),AA22,AQ22),AA22))</f>
        <v>je suis heureux, j'ai la foi</v>
      </c>
      <c r="L22" s="492" t="str">
        <f>IF(Accueil!$H$49=1,AB22,IF(Accueil!$H$49=2,IF(ISBLANK(AR22),AB22,AR22),AB22))</f>
        <v xml:space="preserve">Il est temps de changer de voie, de prendre une nouvelle orientation dans votre vie familiale ou professionnelle, de changer de paradigme de vie, de rediriger ou réactualiser vos projets. C’est l’occasion de renouer ou d’intensifier le contact avec votre père, (votre mari pour les femmes). Pensez à entreprendre une démarche spirituelle, à faire une retraite ou un voyage initiatique pour redonner du sens à votre vie. Reprenez votre vie en main.
</v>
      </c>
      <c r="M22" s="492" t="str">
        <f>IF(Accueil!$H$49=1,AC22,IF(Accueil!$H$49=2,IF(ISBLANK(AS22),AC22,AS22),AC22))</f>
        <v>confiance dans la vie, dans sa destinée, enthousiasme, optimisme, gratitude, humilité bonheur, sens de la dévotion, sagesse, sérénité, spiritualité, conscience du Tout, sens du sacré, détachement, bonne relation avec l’autorité, le père, avoir des projets, se sentir relié et connecté à toute chose, conscience des liens entre les plans ou entre les êtres</v>
      </c>
      <c r="N22" s="492" t="str">
        <f>IF(Accueil!$H$49=1,AD22,IF(Accueil!$H$49=2,IF(ISBLANK(AT22),AD22,AT22),AD22))</f>
        <v>mission, pérennité, valeurs et idéaux, succession, direction et cadres, leadership, orientation, raison sociale, vision à moyen et long terme, esprit d’entreprise, avenir, projets, logo, opportunité, rapport aux autorités</v>
      </c>
      <c r="O22" s="492" t="str">
        <f>IF(Accueil!$H$49=1,AE22,IF(Accueil!$H$49=2,IF(ISBLANK(AU22),AE22,AU22),AE22))</f>
        <v>rencontre avec un arbre ou un sage ou un magicien, combattre un ogre, soleil, voyage terrestre ou spatial, tunnel, échelle, escalier qui monte, arc-en-ciel, montagne, avion, cristal, diamant, ange, au-delà, lotus, rose, couronne, baguette magique</v>
      </c>
      <c r="P22" s="492" t="str">
        <f>IF(Accueil!$H$49=1,AF22,IF(Accueil!$H$49=2,IF(ISBLANK(AV22),AF22,AV22),AF22))</f>
        <v>ARRIERE</v>
      </c>
      <c r="Q22" s="395">
        <v>15</v>
      </c>
      <c r="R22" s="497" t="s">
        <v>123</v>
      </c>
      <c r="S22" s="494" t="s">
        <v>613</v>
      </c>
      <c r="T22" s="494" t="s">
        <v>459</v>
      </c>
      <c r="U22" s="503" t="s">
        <v>460</v>
      </c>
      <c r="V22" s="494" t="s">
        <v>461</v>
      </c>
      <c r="W22" s="494" t="s">
        <v>449</v>
      </c>
      <c r="X22" s="494" t="s">
        <v>462</v>
      </c>
      <c r="Y22" s="494" t="s">
        <v>463</v>
      </c>
      <c r="Z22" s="494" t="s">
        <v>464</v>
      </c>
      <c r="AA22" s="494" t="s">
        <v>465</v>
      </c>
      <c r="AB22" s="494" t="s">
        <v>466</v>
      </c>
      <c r="AC22" s="494" t="s">
        <v>467</v>
      </c>
      <c r="AD22" s="494" t="s">
        <v>468</v>
      </c>
      <c r="AE22" s="494" t="s">
        <v>469</v>
      </c>
      <c r="AF22" s="497" t="s">
        <v>429</v>
      </c>
      <c r="AG22" s="395">
        <v>15</v>
      </c>
      <c r="AH22" s="537" t="s">
        <v>5398</v>
      </c>
      <c r="AI22" s="526" t="s">
        <v>5131</v>
      </c>
      <c r="AJ22" s="527" t="s">
        <v>5132</v>
      </c>
      <c r="AK22" s="527" t="s">
        <v>5133</v>
      </c>
      <c r="AL22" s="527" t="s">
        <v>5300</v>
      </c>
      <c r="AM22" s="527" t="s">
        <v>5291</v>
      </c>
      <c r="AN22" s="527" t="s">
        <v>5136</v>
      </c>
      <c r="AO22" s="527" t="s">
        <v>5137</v>
      </c>
      <c r="AP22" s="527" t="s">
        <v>5138</v>
      </c>
      <c r="AQ22" s="527" t="s">
        <v>5139</v>
      </c>
      <c r="AR22" s="527" t="s">
        <v>5140</v>
      </c>
      <c r="AS22" s="527" t="s">
        <v>5141</v>
      </c>
      <c r="AT22" s="527" t="s">
        <v>5142</v>
      </c>
      <c r="AU22" s="527" t="s">
        <v>5143</v>
      </c>
      <c r="AV22" s="533" t="s">
        <v>5009</v>
      </c>
    </row>
    <row r="23" spans="1:48" ht="409.6" thickBot="1" x14ac:dyDescent="0.3">
      <c r="A23" s="395">
        <v>16</v>
      </c>
      <c r="B23" s="492" t="str">
        <f>IF(Accueil!$H$49=1,R23,IF(Accueil!$H$49=2,IF(ISBLANK(AH23),R23,AH23),R23))</f>
        <v>Pourpre</v>
      </c>
      <c r="C23" s="492" t="str">
        <f>IF(Accueil!$H$49=1,S23,IF(Accueil!$H$49=2,IF(ISBLANK(AI23),S23,AI23),S23))</f>
        <v xml:space="preserve">vous bloquez vos émotions, vous manquez de spontanéité, vous n'aimez pas les surprises, vous êtes parfois impulsif et réactif, vous bloquez vos perceptions extrasensorielles
</v>
      </c>
      <c r="D23" s="492" t="str">
        <f>IF(Accueil!$H$49=1,T23,IF(Accueil!$H$49=2,IF(ISBLANK(AJ23),T23,AJ23),T23))</f>
        <v xml:space="preserve">vous avez tendance à contourner les lois, vous avez de la difficulté à vous adapter en changement, vous avez de la peine à accepter l'aide de votre patron, vous ne souhaitez pas d'aide
</v>
      </c>
      <c r="E23" s="492" t="str">
        <f>IF(Accueil!$H$49=1,U23,IF(Accueil!$H$49=2,IF(ISBLANK(AK23),U23,AK23),U23))</f>
        <v>vous avez de la peine à accepter l'aide de votre père, vous étiez perdu dans votre monde, vous aviez un imaginaire très fertile</v>
      </c>
      <c r="F23" s="492" t="str">
        <f>IF(Accueil!$H$49=1,V23,IF(Accueil!$H$49=2,IF(ISBLANK(AL23),V23,AL23),V23))</f>
        <v>un peu tous</v>
      </c>
      <c r="G23" s="492" t="str">
        <f>IF(Accueil!$H$49=1,W23,IF(Accueil!$H$49=2,IF(ISBLANK(AM23),W23,AM23),W23))</f>
        <v>cervelet, hypophyse et épiphyse, corps calleux, bulbe rachidien, colonne vertébrale</v>
      </c>
      <c r="H23" s="492" t="str">
        <f>IF(Accueil!$H$49=1,X23,IF(Accueil!$H$49=2,IF(ISBLANK(AN23),X23,AN23),X23))</f>
        <v>j’ai peur de perdre mon libre arbitre</v>
      </c>
      <c r="I23" s="492" t="str">
        <f>IF(Accueil!$H$49=1,Y23,IF(Accueil!$H$49=2,IF(ISBLANK(AO23),Y23,AO23),Y23))</f>
        <v>je dois toujours établir des liens entre tout</v>
      </c>
      <c r="J23" s="492" t="str">
        <f>IF(Accueil!$H$49=1,Z23,IF(Accueil!$H$49=2,IF(ISBLANK(AP23),Z23,AP23),Z23))</f>
        <v xml:space="preserve">besoin d'établir des liens, besoin de concret sur le plan spirituel
</v>
      </c>
      <c r="K23" s="492" t="str">
        <f>IF(Accueil!$H$49=1,AA23,IF(Accueil!$H$49=2,IF(ISBLANK(AQ23),AA23,AQ23),AA23))</f>
        <v>je fais confiance à la vie</v>
      </c>
      <c r="L23" s="492" t="str">
        <f>IF(Accueil!$H$49=1,AB23,IF(Accueil!$H$49=2,IF(ISBLANK(AR23),AB23,AR23),AB23))</f>
        <v xml:space="preserve">Il est temps de faire confiance à la vie. D'accepter de l'aide de la part de celui qui représente l'autorité. Occupez-vous des blocages de votre colonne vertébrale pour libérer les émotions qui s'y cristallisent. Vous gagnerez en spontanéité et en capacité d'adaptation.  </v>
      </c>
      <c r="M23" s="492" t="str">
        <f>IF(Accueil!$H$49=1,AC23,IF(Accueil!$H$49=2,IF(ISBLANK(AS23),AC23,AS23),AC23))</f>
        <v xml:space="preserve">capacité d'adaptation, spontanéité, libération des blocages, discernement, science et connaissance ésotérique, omniscience, langage symbolique, amour de la volonté divine, soutien spirituel, intégration des énergies spirituelles </v>
      </c>
      <c r="N23" s="492" t="str">
        <f>IF(Accueil!$H$49=1,AD23,IF(Accueil!$H$49=2,IF(ISBLANK(AT23),AD23,AT23),AD23))</f>
        <v>contrôle des processus de fabrication du début jusqu'à la fin, maintenir l'éthique, réseau d'indépendants, coopération à tous les échelons,  privilégier la qualité, adaptation au marché, à la clientèle, le travail donne un sens à la vie, innovation, maintenir le cap de l'idée à sa réalisation, coopération avec d'autres partenaires, cohérence à tous les plans</v>
      </c>
      <c r="O23" s="492" t="str">
        <f>IF(Accueil!$H$49=1,AE23,IF(Accueil!$H$49=2,IF(ISBLANK(AU23),AE23,AU23),AE23))</f>
        <v xml:space="preserve">extraterrestres arrivant sur Terre, créatures mythologiques, symboles, œuvre d'art, visite d'un ancêtre </v>
      </c>
      <c r="P23" s="492" t="str">
        <f>IF(Accueil!$H$49=1,AF23,IF(Accueil!$H$49=2,IF(ISBLANK(AV23),AF23,AV23),AF23))</f>
        <v>ARRIERE</v>
      </c>
      <c r="Q23" s="395">
        <v>14</v>
      </c>
      <c r="R23" s="492" t="s">
        <v>119</v>
      </c>
      <c r="S23" s="493" t="s">
        <v>470</v>
      </c>
      <c r="T23" s="493" t="s">
        <v>471</v>
      </c>
      <c r="U23" s="493" t="s">
        <v>472</v>
      </c>
      <c r="V23" s="492" t="s">
        <v>473</v>
      </c>
      <c r="W23" s="494" t="s">
        <v>474</v>
      </c>
      <c r="X23" s="493" t="s">
        <v>475</v>
      </c>
      <c r="Y23" s="493" t="s">
        <v>476</v>
      </c>
      <c r="Z23" s="493" t="s">
        <v>477</v>
      </c>
      <c r="AA23" s="493" t="s">
        <v>478</v>
      </c>
      <c r="AB23" s="493" t="s">
        <v>479</v>
      </c>
      <c r="AC23" s="493" t="s">
        <v>480</v>
      </c>
      <c r="AD23" s="493" t="s">
        <v>481</v>
      </c>
      <c r="AE23" s="493" t="s">
        <v>482</v>
      </c>
      <c r="AF23" s="497" t="s">
        <v>429</v>
      </c>
      <c r="AG23" s="395">
        <v>16</v>
      </c>
      <c r="AH23" s="537" t="s">
        <v>5399</v>
      </c>
      <c r="AI23" s="526" t="s">
        <v>5301</v>
      </c>
      <c r="AJ23" s="527" t="s">
        <v>5145</v>
      </c>
      <c r="AK23" s="527" t="s">
        <v>5146</v>
      </c>
      <c r="AL23" s="527" t="s">
        <v>5147</v>
      </c>
      <c r="AM23" s="527" t="s">
        <v>5148</v>
      </c>
      <c r="AN23" s="527" t="s">
        <v>5149</v>
      </c>
      <c r="AO23" s="527" t="s">
        <v>5150</v>
      </c>
      <c r="AP23" s="527" t="s">
        <v>5151</v>
      </c>
      <c r="AQ23" s="527" t="s">
        <v>5152</v>
      </c>
      <c r="AR23" s="527" t="s">
        <v>5153</v>
      </c>
      <c r="AS23" s="527" t="s">
        <v>5154</v>
      </c>
      <c r="AT23" s="527" t="s">
        <v>5155</v>
      </c>
      <c r="AU23" s="527" t="s">
        <v>5156</v>
      </c>
      <c r="AV23" s="533" t="s">
        <v>5009</v>
      </c>
    </row>
    <row r="24" spans="1:48" ht="409.6" thickBot="1" x14ac:dyDescent="0.3">
      <c r="A24" s="395">
        <v>17</v>
      </c>
      <c r="B24" s="492" t="str">
        <f>IF(Accueil!$H$49=1,R24,IF(Accueil!$H$49=2,IF(ISBLANK(AH24),R24,AH24),R24))</f>
        <v>Indigo</v>
      </c>
      <c r="C24" s="492" t="str">
        <f>IF(Accueil!$H$49=1,S24,IF(Accueil!$H$49=2,IF(ISBLANK(AI24),S24,AI24),S24))</f>
        <v>vous n’arrivez pas à prendre du recul sur une situation ou sur le vécu en général, vous avez de la difficulté à voir vos priorités, vous avez tendance à parer au plus pressé, vous avez une grande difficulté à lâcher prise avec votre mental, vous êtes impatient, vous avez beaucoup d'obligations, vous n’écoutez pas votre intuition, vous avez l’impression de ne pas être écoutée en tant que mère, vous avez l’impression de ne pas être écouté par votre femme, votre fille, votre sœur, vous avez une certaine rigidité mentale (idées préconçues, idées fixes), vous manquez de flexibilité, d’adaptabilité, de souplesse, vous n’aimez pas le changement, vous bloquez votre côté artistique, vous bloquez vos perceptions extrasensorielles</v>
      </c>
      <c r="D24" s="492" t="str">
        <f>IF(Accueil!$H$49=1,T24,IF(Accueil!$H$49=2,IF(ISBLANK(AJ24),T24,AJ24),T24))</f>
        <v>vous avez de la peine à cerner ou à définir ce qui est important, vous parez au plus pressé, vous n’arrivez pas à avoir une vision globale sur le travail à faire ou sur les objectifs, vous n’écoutez pas votre intuition, vous manquez de souplesse et de flexibilité dans votre travail ou votre comportement</v>
      </c>
      <c r="E24" s="492" t="str">
        <f>IF(Accueil!$H$49=1,U24,IF(Accueil!$H$49=2,IF(ISBLANK(AK24),U24,AK24),U24))</f>
        <v>vous avez l’impression de ne pas être écouté par votre mère, vous-même en tant que mère</v>
      </c>
      <c r="F24" s="492" t="str">
        <f>IF(Accueil!$H$49=1,V24,IF(Accueil!$H$49=2,IF(ISBLANK(AL24),V24,AL24),V24))</f>
        <v>impatience, stress, rigidité mentale, ruminer sa colère et sa culpabilité</v>
      </c>
      <c r="G24" s="492" t="str">
        <f>IF(Accueil!$H$49=1,W24,IF(Accueil!$H$49=2,IF(ISBLANK(AM24),W24,AM24),W24))</f>
        <v>partie droite du cerveau, oreille droite, œil gauche, épiphyse, occiput, lobe occipital, cervelet, plexus des carotides, système nerveux, chevilles</v>
      </c>
      <c r="H24" s="492" t="str">
        <f>IF(Accueil!$H$49=1,X24,IF(Accueil!$H$49=2,IF(ISBLANK(AN24),X24,AN24),X24))</f>
        <v>j’ai peur de lâcher prise</v>
      </c>
      <c r="I24" s="492" t="str">
        <f>IF(Accueil!$H$49=1,Y24,IF(Accueil!$H$49=2,IF(ISBLANK(AO24),Y24,AO24),Y24))</f>
        <v>je dois toujours trouver une solution aux problèmes</v>
      </c>
      <c r="J24" s="492" t="str">
        <f>IF(Accueil!$H$49=1,Z24,IF(Accueil!$H$49=2,IF(ISBLANK(AP24),Z24,AP24),Z24))</f>
        <v>besoin de contrôler la situation, besoin de contrôler ses émotions, besoin de tout prévoir</v>
      </c>
      <c r="K24" s="492" t="str">
        <f>IF(Accueil!$H$49=1,AA24,IF(Accueil!$H$49=2,IF(ISBLANK(AQ24),AA24,AQ24),AA24))</f>
        <v>je lâche prise, je prends du recul, j’accepte ce que je vis, je suis détaché, tout est juste</v>
      </c>
      <c r="L24" s="492" t="str">
        <f>IF(Accueil!$H$49=1,AB24,IF(Accueil!$H$49=2,IF(ISBLANK(AR24),AB24,AR24),AB24))</f>
        <v>Il est temps de prendre du recul sur votre vie, de demander conseil auprès des autres mais, surtout, de mieux vous écouter, de ressentir ce que votre corps vous dit. C’est l’occasion de lâcher prise, de relativiser vos problèmes, d’accueillir la vie. Concentrez-vous sur ce qui est important pour vous, vos désirs, vos besoins, vos rêves. Prenez du temps pour vous, dans le calme, loin de l’agitation quotidienne. Développez vos capacités de perception extrasensorielle, apprenez à ressentir l’invisible.</v>
      </c>
      <c r="M24" s="492" t="str">
        <f>IF(Accueil!$H$49=1,AC24,IF(Accueil!$H$49=2,IF(ISBLANK(AS24),AC24,AS24),AC24))</f>
        <v>patience, capacité à lâcher prise, à relativiser, flexibilité mentale, ouverture d’esprit, écoute du corps, imagination, connaissance de soi, capacité de synthèse, extrasensorialité</v>
      </c>
      <c r="N24" s="492" t="str">
        <f>IF(Accueil!$H$49=1,AD24,IF(Accueil!$H$49=2,IF(ISBLANK(AT24),AD24,AT24),AD24))</f>
        <v>adaptabilité, flexibilité, initiative, vision globale, priorités, objectifs à déterminer, imagination, brainstorming, boîte à idées, innovation, besoins et attentes des employés, connaître les ressources humaines, gestion du stress, perception du dysfonctionnement</v>
      </c>
      <c r="O24" s="492" t="str">
        <f>IF(Accueil!$H$49=1,AE24,IF(Accueil!$H$49=2,IF(ISBLANK(AU24),AE24,AU24),AE24))</f>
        <v>lune, forêt sombre, labyrinthe, nuit, voir le paysage d'en haut, décorporation, vol, chat, hiboux, lynx</v>
      </c>
      <c r="P24" s="492" t="str">
        <f>IF(Accueil!$H$49=1,AF24,IF(Accueil!$H$49=2,IF(ISBLANK(AV24),AF24,AV24),AF24))</f>
        <v>ARRIERE</v>
      </c>
      <c r="Q24" s="395">
        <v>13</v>
      </c>
      <c r="R24" s="497" t="s">
        <v>106</v>
      </c>
      <c r="S24" s="498" t="s">
        <v>614</v>
      </c>
      <c r="T24" s="499" t="s">
        <v>615</v>
      </c>
      <c r="U24" s="494" t="s">
        <v>616</v>
      </c>
      <c r="V24" s="494" t="s">
        <v>617</v>
      </c>
      <c r="W24" s="494" t="s">
        <v>618</v>
      </c>
      <c r="X24" s="497" t="s">
        <v>619</v>
      </c>
      <c r="Y24" s="494" t="s">
        <v>620</v>
      </c>
      <c r="Z24" s="494" t="s">
        <v>621</v>
      </c>
      <c r="AA24" s="494" t="s">
        <v>622</v>
      </c>
      <c r="AB24" s="498" t="s">
        <v>623</v>
      </c>
      <c r="AC24" s="494" t="s">
        <v>624</v>
      </c>
      <c r="AD24" s="494" t="s">
        <v>625</v>
      </c>
      <c r="AE24" s="494" t="s">
        <v>626</v>
      </c>
      <c r="AF24" s="497" t="s">
        <v>429</v>
      </c>
      <c r="AG24" s="395">
        <v>17</v>
      </c>
      <c r="AH24" s="533" t="s">
        <v>5400</v>
      </c>
      <c r="AI24" s="524" t="s">
        <v>5302</v>
      </c>
      <c r="AJ24" s="525" t="s">
        <v>5303</v>
      </c>
      <c r="AK24" s="525" t="s">
        <v>5304</v>
      </c>
      <c r="AL24" s="525" t="s">
        <v>5305</v>
      </c>
      <c r="AM24" s="525" t="s">
        <v>5306</v>
      </c>
      <c r="AN24" s="525" t="s">
        <v>5307</v>
      </c>
      <c r="AO24" s="525" t="s">
        <v>5308</v>
      </c>
      <c r="AP24" s="525" t="s">
        <v>5309</v>
      </c>
      <c r="AQ24" s="525" t="s">
        <v>5310</v>
      </c>
      <c r="AR24" s="525" t="s">
        <v>5311</v>
      </c>
      <c r="AS24" s="525" t="s">
        <v>5312</v>
      </c>
      <c r="AT24" s="525" t="s">
        <v>5313</v>
      </c>
      <c r="AU24" s="525" t="s">
        <v>5314</v>
      </c>
      <c r="AV24" s="533" t="s">
        <v>5009</v>
      </c>
    </row>
    <row r="25" spans="1:48" s="492" customFormat="1" ht="409.6" thickBot="1" x14ac:dyDescent="0.3">
      <c r="A25" s="395">
        <v>18</v>
      </c>
      <c r="B25" s="492" t="str">
        <f>IF(Accueil!$H$49=1,R25,IF(Accueil!$H$49=2,IF(ISBLANK(AH25),R25,AH25),R25))</f>
        <v>Bleu</v>
      </c>
      <c r="C25" s="492" t="str">
        <f>IF(Accueil!$H$49=1,S25,IF(Accueil!$H$49=2,IF(ISBLANK(AI25),S25,AI25),S25))</f>
        <v xml:space="preserve">vous serrez ou vous grincez des dents, vous ne voulez pas montrer que vous souffrez, vous avez tendance à encaisser beaucoup, vous êtes stressé, vous ne vous écoutez pas, vous n'écoutez ni vos besoins ni votre corps, vous avez peur de baisser la garde
</v>
      </c>
      <c r="D25" s="492" t="str">
        <f>IF(Accueil!$H$49=1,T25,IF(Accueil!$H$49=2,IF(ISBLANK(AJ25),T25,AJ25),T25))</f>
        <v xml:space="preserve">vous serrez ou vous grincez des dents, vous êtes stressé, vous avez tendance à encaisser beaucoup, vous avez trop de responsabilités, de charges
</v>
      </c>
      <c r="E25" s="492" t="str">
        <f>IF(Accueil!$H$49=1,U25,IF(Accueil!$H$49=2,IF(ISBLANK(AK25),U25,AK25),U25))</f>
        <v xml:space="preserve">vous avez le sentiment d'avoir hérité des problématiques de vos parents (antécédents familiaux non réglés/blessure originelle héritée de l'une ou des deux lignées), votre enfance a été difficile, vous deviez souvent serrer les dents, vous n'aviez pas le droit de parler, vous avez une problématique de place dans la famille
 </v>
      </c>
      <c r="F25" s="492" t="str">
        <f>IF(Accueil!$H$49=1,V25,IF(Accueil!$H$49=2,IF(ISBLANK(AL25),V25,AL25),V25))</f>
        <v>souffrance, stress, peur, haine, agressivité</v>
      </c>
      <c r="G25" s="492" t="str">
        <f>IF(Accueil!$H$49=1,W25,IF(Accueil!$H$49=2,IF(ISBLANK(AM25),W25,AM25),W25))</f>
        <v>mâchoire, dents, langue, lèvres, glandes salivaires</v>
      </c>
      <c r="H25" s="492" t="str">
        <f>IF(Accueil!$H$49=1,X25,IF(Accueil!$H$49=2,IF(ISBLANK(AN25),X25,AN25),X25))</f>
        <v>j’ai peur de devoir lâcher</v>
      </c>
      <c r="I25" s="492" t="str">
        <f>IF(Accueil!$H$49=1,Y25,IF(Accueil!$H$49=2,IF(ISBLANK(AO25),Y25,AO25),Y25))</f>
        <v>je dois me taire et serrer les dents, je dois être sérieux</v>
      </c>
      <c r="J25" s="492" t="str">
        <f>IF(Accueil!$H$49=1,Z25,IF(Accueil!$H$49=2,IF(ISBLANK(AP25),Z25,AP25),Z25))</f>
        <v>besoin de tenir le coup, besoin d'assumer à tout prix</v>
      </c>
      <c r="K25" s="492" t="str">
        <f>IF(Accueil!$H$49=1,AA25,IF(Accueil!$H$49=2,IF(ISBLANK(AQ25),AA25,AQ25),AA25))</f>
        <v>je relâche</v>
      </c>
      <c r="L25" s="492" t="str">
        <f>IF(Accueil!$H$49=1,AB25,IF(Accueil!$H$49=2,IF(ISBLANK(AR25),AB25,AR25),AB25))</f>
        <v xml:space="preserve">Il est temps de relâcher la pression, le stress, de vous écouter davantage et de relativiser vos problèmes. Il serait bon de cesser de serrer les dents pour être en paix avec vous-même, pour davantage jouir de la vie et apprécier les bonnes choses. Détendez régulièrement votre mâchoire. Contrôlez l'état de vos dents. Riez plus souvent.
</v>
      </c>
      <c r="M25" s="492" t="str">
        <f>IF(Accueil!$H$49=1,AC25,IF(Accueil!$H$49=2,IF(ISBLANK(AS25),AC25,AS25),AC25))</f>
        <v>capacités à relâcher, à s'écouter, à relativiser, à rire de soi, humour, être zen, gérer le stress, jouir de la vie, être en paix avec son héritage transgénérationnel</v>
      </c>
      <c r="N25" s="492" t="str">
        <f>IF(Accueil!$H$49=1,AD25,IF(Accueil!$H$49=2,IF(ISBLANK(AT25),AD25,AT25),AD25))</f>
        <v>Place de travail, acharnement au travail, responsabilités excessives, maintenir l'outil de travail en état le plus longtemps possible, sortie de bureau repoussée à plus tard, le travail avant le plaisir</v>
      </c>
      <c r="O25" s="492" t="str">
        <f>IF(Accueil!$H$49=1,AE25,IF(Accueil!$H$49=2,IF(ISBLANK(AU25),AE25,AU25),AE25))</f>
        <v>se faire mordre par un animal, pomme, perdre des dents, perdre la parole, requin, rêver de son bureau</v>
      </c>
      <c r="P25" s="492" t="str">
        <f>IF(Accueil!$H$49=1,AF25,IF(Accueil!$H$49=2,IF(ISBLANK(AV25),AF25,AV25),AF25))</f>
        <v>ARRIERE</v>
      </c>
      <c r="Q25" s="395">
        <v>12</v>
      </c>
      <c r="R25" s="497" t="s">
        <v>95</v>
      </c>
      <c r="S25" s="494" t="s">
        <v>496</v>
      </c>
      <c r="T25" s="494" t="s">
        <v>497</v>
      </c>
      <c r="U25" s="494" t="s">
        <v>498</v>
      </c>
      <c r="V25" s="494" t="s">
        <v>499</v>
      </c>
      <c r="W25" s="494" t="s">
        <v>500</v>
      </c>
      <c r="X25" s="494" t="s">
        <v>501</v>
      </c>
      <c r="Y25" s="504" t="s">
        <v>502</v>
      </c>
      <c r="Z25" s="494" t="s">
        <v>503</v>
      </c>
      <c r="AA25" s="497" t="s">
        <v>504</v>
      </c>
      <c r="AB25" s="494" t="s">
        <v>505</v>
      </c>
      <c r="AC25" s="494" t="s">
        <v>506</v>
      </c>
      <c r="AD25" s="494" t="s">
        <v>507</v>
      </c>
      <c r="AE25" s="494" t="s">
        <v>508</v>
      </c>
      <c r="AF25" s="497" t="s">
        <v>429</v>
      </c>
      <c r="AG25" s="395">
        <v>18</v>
      </c>
      <c r="AH25" s="533" t="s">
        <v>5401</v>
      </c>
      <c r="AI25" s="526" t="s">
        <v>5170</v>
      </c>
      <c r="AJ25" s="527" t="s">
        <v>5171</v>
      </c>
      <c r="AK25" s="527" t="s">
        <v>5172</v>
      </c>
      <c r="AL25" s="527" t="s">
        <v>5173</v>
      </c>
      <c r="AM25" s="527" t="s">
        <v>5174</v>
      </c>
      <c r="AN25" s="527" t="s">
        <v>5175</v>
      </c>
      <c r="AO25" s="527" t="s">
        <v>5176</v>
      </c>
      <c r="AP25" s="527" t="s">
        <v>5177</v>
      </c>
      <c r="AQ25" s="527" t="s">
        <v>5178</v>
      </c>
      <c r="AR25" s="527" t="s">
        <v>5179</v>
      </c>
      <c r="AS25" s="527" t="s">
        <v>5180</v>
      </c>
      <c r="AT25" s="527" t="s">
        <v>5181</v>
      </c>
      <c r="AU25" s="527" t="s">
        <v>5182</v>
      </c>
      <c r="AV25" s="533" t="s">
        <v>5009</v>
      </c>
    </row>
    <row r="26" spans="1:48" s="492" customFormat="1" ht="257.25" customHeight="1" thickBot="1" x14ac:dyDescent="0.3">
      <c r="A26" s="395">
        <v>19</v>
      </c>
      <c r="B26" s="492" t="str">
        <f>IF(Accueil!$H$49=1,R26,IF(Accueil!$H$49=2,IF(ISBLANK(AH26),R26,AH26),R26))</f>
        <v>Cyan</v>
      </c>
      <c r="C26" s="492" t="str">
        <f>IF(Accueil!$H$49=1,S26,IF(Accueil!$H$49=2,IF(ISBLANK(AI26),S26,AI26),S26))</f>
        <v>vous ne vous écoutez pas, vous manquez de sincérité, d’honnêteté avec vous-même, vous vous posez des questions sur votre chemin de vie personnel, vous avez de la difficulté à faire des choix, vous vous demandez si vous n’avez pas passé à côté de votre vocation, vous êtes en quête de votre identité, vous avez de la peine à exprimer qui vous êtes, vous niez certains aspects de vous-même ou des événements vécus, vous avez l’impression que les autres ne vous écoutent pas</v>
      </c>
      <c r="D26" s="492" t="str">
        <f>IF(Accueil!$H$49=1,T26,IF(Accueil!$H$49=2,IF(ISBLANK(AJ26),T26,AJ26),T26))</f>
        <v>vous avez l’impression que l’on ne vous écoute pas, vous n'arrivez pas à exprimer vos besoins, vous vous questionnez sur votre avenir (travail, études), votre patron ou vos collègues ou vos copains ne vous laissent pas vous exprimer</v>
      </c>
      <c r="E26" s="492" t="str">
        <f>IF(Accueil!$H$49=1,U26,IF(Accueil!$H$49=2,IF(ISBLANK(AK26),U26,AK26),U26))</f>
        <v>vos parents vous ont empêché de suivre votre vocation, de choisir votre métier, ou de faire ce qu’il vous plaisait le plus (hobby, activité sportive, activité artistique), vous avez une problématique liée à l’identité dans la famille (faux nom, autre nom, père inconnu)</v>
      </c>
      <c r="F26" s="492" t="str">
        <f>IF(Accueil!$H$49=1,V26,IF(Accueil!$H$49=2,IF(ISBLANK(AL26),V26,AL26),V26))</f>
        <v>insatisfaction, regrets, remords, culpabilité, manque de sincérité, déni</v>
      </c>
      <c r="G26" s="492" t="str">
        <f>IF(Accueil!$H$49=1,W26,IF(Accueil!$H$49=2,IF(ISBLANK(AM26),W26,AM26),W26))</f>
        <v xml:space="preserve">cervicales, nuque </v>
      </c>
      <c r="H26" s="492" t="str">
        <f>IF(Accueil!$H$49=1,X26,IF(Accueil!$H$49=2,IF(ISBLANK(AN26),X26,AN26),X26))</f>
        <v>j’ai peur d’être sincère et cohérent, j'ai peur d'être qui je suis vraiment</v>
      </c>
      <c r="I26" s="492" t="str">
        <f>IF(Accueil!$H$49=1,Y26,IF(Accueil!$H$49=2,IF(ISBLANK(AO26),Y26,AO26),Y26))</f>
        <v>je dois le garder pour moi, je dois contrôler, réprimer mes émotions, je dois être comme les autres, je ne dois pas écouter mon corps</v>
      </c>
      <c r="J26" s="492" t="str">
        <f>IF(Accueil!$H$49=1,Z26,IF(Accueil!$H$49=2,IF(ISBLANK(AP26),Z26,AP26),Z26))</f>
        <v>besoin d'exprimer qui je suis, besoin de dire certaines choses, besoin de pouvoir suivre ma voie, besoin de sortir de sa carapace</v>
      </c>
      <c r="K26" s="492" t="str">
        <f>IF(Accueil!$H$49=1,AA26,IF(Accueil!$H$49=2,IF(ISBLANK(AQ26),AA26,AQ26),AA26))</f>
        <v xml:space="preserve">je m’écoute, je suis moi-même en toute circonstance, j'ai trouvé ma voie
</v>
      </c>
      <c r="L26" s="492" t="str">
        <f>IF(Accueil!$H$49=1,AB26,IF(Accueil!$H$49=2,IF(ISBLANK(AR26),AB26,AR26),AB26))</f>
        <v xml:space="preserve">Il est temps de vous écouter davantage. Écoutez votre cœur, écoutez votre corps. Ne passez-vous pas à côté de votre vocation ? Exprimez ce que vous êtes, vous avez peut-être réprimé l'artiste en vous. C’est l’occasion de développer vos talents et, pourquoi pas, d’en faire votre métier. Cessez de vous faire du mal en niant certaines choses, en faisant le contraire de votre intuition ou en vous taisant par soucis de ne pas blesser les autres
</v>
      </c>
      <c r="M26" s="492" t="str">
        <f>IF(Accueil!$H$49=1,AC26,IF(Accueil!$H$49=2,IF(ISBLANK(AS26),AC26,AS26),AC26))</f>
        <v>écoute de soi, écouter et suivre sa vocation, capacité à rire de soi, respect de soi, honnêteté envers soi, sincérité</v>
      </c>
      <c r="N26" s="492" t="str">
        <f>IF(Accueil!$H$49=1,AD26,IF(Accueil!$H$49=2,IF(ISBLANK(AT26),AD26,AT26),AD26))</f>
        <v>possibilités d’avancement, réalisation de soi, écoute de chacun, boîte à suggestion, communication interne, secrets</v>
      </c>
      <c r="O26" s="492" t="str">
        <f>IF(Accueil!$H$49=1,AE26,IF(Accueil!$H$49=2,IF(ISBLANK(AU26),AE26,AU26),AE26))</f>
        <v>ne pas se faire entendre, perdre sa carte d’identité, pratiquer son hobby, chemin qui s’arrête, carrefour, nouveau véhicule, pont, porte</v>
      </c>
      <c r="P26" s="492" t="str">
        <f>IF(Accueil!$H$49=1,AF26,IF(Accueil!$H$49=2,IF(ISBLANK(AV26),AF26,AV26),AF26))</f>
        <v>ARRIERE</v>
      </c>
      <c r="Q26" s="395">
        <v>11</v>
      </c>
      <c r="R26" s="497" t="s">
        <v>88</v>
      </c>
      <c r="S26" s="498" t="s">
        <v>627</v>
      </c>
      <c r="T26" s="498" t="s">
        <v>628</v>
      </c>
      <c r="U26" s="494" t="s">
        <v>629</v>
      </c>
      <c r="V26" s="494" t="s">
        <v>630</v>
      </c>
      <c r="W26" s="494" t="s">
        <v>631</v>
      </c>
      <c r="X26" s="494" t="s">
        <v>632</v>
      </c>
      <c r="Y26" s="494" t="s">
        <v>633</v>
      </c>
      <c r="Z26" s="494" t="s">
        <v>634</v>
      </c>
      <c r="AA26" s="494" t="s">
        <v>635</v>
      </c>
      <c r="AB26" s="494" t="s">
        <v>636</v>
      </c>
      <c r="AC26" s="494" t="s">
        <v>637</v>
      </c>
      <c r="AD26" s="494" t="s">
        <v>638</v>
      </c>
      <c r="AE26" s="494" t="s">
        <v>639</v>
      </c>
      <c r="AF26" s="497" t="s">
        <v>429</v>
      </c>
      <c r="AG26" s="395">
        <v>19</v>
      </c>
      <c r="AH26" s="533" t="s">
        <v>5402</v>
      </c>
      <c r="AI26" s="524" t="s">
        <v>5315</v>
      </c>
      <c r="AJ26" s="525" t="s">
        <v>5316</v>
      </c>
      <c r="AK26" s="525" t="s">
        <v>5317</v>
      </c>
      <c r="AL26" s="525" t="s">
        <v>5318</v>
      </c>
      <c r="AM26" s="525" t="s">
        <v>5319</v>
      </c>
      <c r="AN26" s="525" t="s">
        <v>5320</v>
      </c>
      <c r="AO26" s="525" t="s">
        <v>5321</v>
      </c>
      <c r="AP26" s="525" t="s">
        <v>5322</v>
      </c>
      <c r="AQ26" s="525" t="s">
        <v>5323</v>
      </c>
      <c r="AR26" s="525" t="s">
        <v>5324</v>
      </c>
      <c r="AS26" s="525" t="s">
        <v>5325</v>
      </c>
      <c r="AT26" s="525" t="s">
        <v>5326</v>
      </c>
      <c r="AU26" s="525" t="s">
        <v>5327</v>
      </c>
      <c r="AV26" s="533" t="s">
        <v>5009</v>
      </c>
    </row>
    <row r="27" spans="1:48" ht="409.6" thickBot="1" x14ac:dyDescent="0.3">
      <c r="A27" s="395">
        <v>20</v>
      </c>
      <c r="B27" s="492" t="str">
        <f>IF(Accueil!$H$49=1,R27,IF(Accueil!$H$49=2,IF(ISBLANK(AH27),R27,AH27),R27))</f>
        <v>Turquoise</v>
      </c>
      <c r="C27" s="492" t="str">
        <f>IF(Accueil!$H$49=1,S27,IF(Accueil!$H$49=2,IF(ISBLANK(AI27),S27,AI27),S27))</f>
        <v>vous avez peur de vivre une séparation ou vous venez d’en vivre une, vous gérez mal les conflits, vous ne les supportez pas, vous les fuyez, vous avez tendance à mettre derrière vous ce qui ne va pas dans votre vie, vous vous sentez souvent coupable, vous cachez vos émotions ou vous n’en tenez pas compte, vous manquez de cohérence entre les pensées et les actions, vous ne gérez pas les relations homme/femme, vous êtes partagé entre vos aspects masculin et féminin</v>
      </c>
      <c r="D27" s="492" t="str">
        <f>IF(Accueil!$H$49=1,T27,IF(Accueil!$H$49=2,IF(ISBLANK(AJ27),T27,AJ27),T27))</f>
        <v>vous gérez mal les conflits ou vous ne les supportez pas, votre patron, votre prof vous charge de trop de responsabilités ou trop de travail, vous vous sentez coupable de ne pas pouvoir en faire assez ou assez bien</v>
      </c>
      <c r="E27" s="492" t="str">
        <f>IF(Accueil!$H$49=1,U27,IF(Accueil!$H$49=2,IF(ISBLANK(AK27),U27,AK27),U27))</f>
        <v xml:space="preserve">vous avez mal vécu le conflit , la séparation, le divorce entre vos parents, vos parents vous ont obligé à prendre (trop tôt ) trop de responsabilités, vous vous sentez coupable par rapport à vos parents (de ne pas pouvoir en faire assez) </v>
      </c>
      <c r="F27" s="492" t="str">
        <f>IF(Accueil!$H$49=1,V27,IF(Accueil!$H$49=2,IF(ISBLANK(AL27),V27,AL27),V27))</f>
        <v xml:space="preserve">tension intérieure, conflit, culpabilité, honte, abandon, rejet, séparation, chagrin </v>
      </c>
      <c r="G27" s="492" t="str">
        <f>IF(Accueil!$H$49=1,W27,IF(Accueil!$H$49=2,IF(ISBLANK(AM27),W27,AM27),W27))</f>
        <v xml:space="preserve">zone du thorax (dos), omoplates, épaules </v>
      </c>
      <c r="H27" s="492" t="str">
        <f>IF(Accueil!$H$49=1,X27,IF(Accueil!$H$49=2,IF(ISBLANK(AN27),X27,AN27),X27))</f>
        <v>j’ai peur des conflits, peur des séparations</v>
      </c>
      <c r="I27" s="492" t="str">
        <f>IF(Accueil!$H$49=1,Y27,IF(Accueil!$H$49=2,IF(ISBLANK(AO27),Y27,AO27),Y27))</f>
        <v>je dois assumer les responsabilités , je dois éviter à tout prix les conflits</v>
      </c>
      <c r="J27" s="492" t="str">
        <f>IF(Accueil!$H$49=1,Z27,IF(Accueil!$H$49=2,IF(ISBLANK(AP27),Z27,AP27),Z27))</f>
        <v>besoin de tout prendre sur soi, besoin d’assumer des responsabilités , besoin d’éviter les conflits</v>
      </c>
      <c r="K27" s="492" t="str">
        <f>IF(Accueil!$H$49=1,AA27,IF(Accueil!$H$49=2,IF(ISBLANK(AQ27),AA27,AQ27),AA27))</f>
        <v>je suis libre</v>
      </c>
      <c r="L27" s="492" t="str">
        <f>IF(Accueil!$H$49=1,AB27,IF(Accueil!$H$49=2,IF(ISBLANK(AR27),AB27,AR27),AB27))</f>
        <v>Il est temps de diminuer les tensions à l’intérieur de vous, il y a trop de conflits non ou mal gérés. Prenez moins de responsabilités, moins sur vous, apprenez à déléguer. Vous avez besoin de détente, de calme, de paix. La natation, le yoga ou tout simplement un bon massage du dos vous feraient du bien</v>
      </c>
      <c r="M27" s="492" t="str">
        <f>IF(Accueil!$H$49=1,AC27,IF(Accueil!$H$49=2,IF(ISBLANK(AS27),AC27,AS27),AC27))</f>
        <v>acceptation de soi, harmonie, paix intérieure, cohérence intérieure, gestion des conflits, écouter son guide intérieur</v>
      </c>
      <c r="N27" s="492" t="str">
        <f>IF(Accueil!$H$49=1,AD27,IF(Accueil!$H$49=2,IF(ISBLANK(AT27),AD27,AT27),AD27))</f>
        <v>ce, outils, ressources humaines, objectifs), relation homme-femme, charge de travail, heures supplémentaires, horaire, congés, gestion des responsabilités, harmonie générale, protection juridique, avocats</v>
      </c>
      <c r="O27" s="492" t="str">
        <f>IF(Accueil!$H$49=1,AE27,IF(Accueil!$H$49=2,IF(ISBLANK(AU27),AE27,AU27),AE27))</f>
        <v>porter une lourde charge, être prisonnier, être abandonné, pris dans une toile d’araignée, avoir des ailes, situation de guerre, larmes, harpe, caducée, cygne, papillon</v>
      </c>
      <c r="P27" s="492" t="str">
        <f>IF(Accueil!$H$49=1,AF27,IF(Accueil!$H$49=2,IF(ISBLANK(AV27),AF27,AV27),AF27))</f>
        <v>ARRIERE</v>
      </c>
      <c r="Q27" s="395">
        <v>10</v>
      </c>
      <c r="R27" s="497" t="s">
        <v>78</v>
      </c>
      <c r="S27" s="505" t="s">
        <v>640</v>
      </c>
      <c r="T27" s="505" t="s">
        <v>641</v>
      </c>
      <c r="U27" s="494" t="s">
        <v>642</v>
      </c>
      <c r="V27" s="501" t="s">
        <v>643</v>
      </c>
      <c r="W27" s="505" t="s">
        <v>644</v>
      </c>
      <c r="X27" s="505" t="s">
        <v>645</v>
      </c>
      <c r="Y27" s="501" t="s">
        <v>646</v>
      </c>
      <c r="Z27" s="501" t="s">
        <v>647</v>
      </c>
      <c r="AA27" s="506" t="s">
        <v>648</v>
      </c>
      <c r="AB27" s="498" t="s">
        <v>649</v>
      </c>
      <c r="AC27" s="494" t="s">
        <v>650</v>
      </c>
      <c r="AD27" s="494" t="s">
        <v>651</v>
      </c>
      <c r="AE27" s="494" t="s">
        <v>534</v>
      </c>
      <c r="AF27" s="497" t="s">
        <v>429</v>
      </c>
      <c r="AG27" s="395">
        <v>20</v>
      </c>
      <c r="AH27" s="533" t="s">
        <v>5403</v>
      </c>
      <c r="AI27" s="524" t="s">
        <v>5328</v>
      </c>
      <c r="AJ27" s="525" t="s">
        <v>5329</v>
      </c>
      <c r="AK27" s="525" t="s">
        <v>5330</v>
      </c>
      <c r="AL27" s="525" t="s">
        <v>5331</v>
      </c>
      <c r="AM27" s="525" t="s">
        <v>5332</v>
      </c>
      <c r="AN27" s="525" t="s">
        <v>5333</v>
      </c>
      <c r="AO27" s="525" t="s">
        <v>5334</v>
      </c>
      <c r="AP27" s="525" t="s">
        <v>5335</v>
      </c>
      <c r="AQ27" s="525" t="s">
        <v>5336</v>
      </c>
      <c r="AR27" s="525" t="s">
        <v>5337</v>
      </c>
      <c r="AS27" s="525" t="s">
        <v>5338</v>
      </c>
      <c r="AT27" s="525" t="s">
        <v>5207</v>
      </c>
      <c r="AU27" s="525" t="s">
        <v>5339</v>
      </c>
      <c r="AV27" s="533" t="s">
        <v>5009</v>
      </c>
    </row>
    <row r="28" spans="1:48" ht="409.6" thickBot="1" x14ac:dyDescent="0.3">
      <c r="A28" s="395">
        <v>21</v>
      </c>
      <c r="B28" s="492" t="str">
        <f>IF(Accueil!$H$49=1,R28,IF(Accueil!$H$49=2,IF(ISBLANK(AH28),R28,AH28),R28))</f>
        <v>Vert</v>
      </c>
      <c r="C28" s="492" t="str">
        <f>IF(Accueil!$H$49=1,S28,IF(Accueil!$H$49=2,IF(ISBLANK(AI28),S28,AI28),S28))</f>
        <v>vous ne demandez pas souvent aux autres de vous aider, vous n’aimez pas trop recevoir de cadeaux ni de compliments, vous avez été trahi et cela vous a conduit à être dur de cœur, vous aimez donner une bonne image de vous-même, quitte à ne pas être compris, vous êtes trop exigeant envers vous-même, vous avez peur des échecs amoureux, vous avez l’impression de ne pas avoir été assez aimé, vous n’aimez pas montrer vos faiblesses, vous vous êtes sacrifié pour quelqu’un</v>
      </c>
      <c r="D28" s="492" t="str">
        <f>IF(Accueil!$H$49=1,T28,IF(Accueil!$H$49=2,IF(ISBLANK(AJ28),T28,AJ28),T28))</f>
        <v>vous ne demandez pas souvent à vos collègues de vous aider, vous n’aimez pas trop recevoir de compliment, vous aimez donner une très bonne image de vous-même</v>
      </c>
      <c r="E28" s="492" t="str">
        <f>IF(Accueil!$H$49=1,U28,IF(Accueil!$H$49=2,IF(ISBLANK(AK28),U28,AK28),U28))</f>
        <v>votre père est très, voire trop exigeant, vous avez dû vous sacrifier pour l’un de vos parents, vous avez manqué d’affection et d’amour de la part de l’un de vos parents, vous avez mal vécu le conflit ou divorce entre vos parents, vous voulez donner une bonne image de vous-même à vos parents</v>
      </c>
      <c r="F28" s="492" t="str">
        <f>IF(Accueil!$H$49=1,V28,IF(Accueil!$H$49=2,IF(ISBLANK(AL28),V28,AL28),V28))</f>
        <v>dureté de cœur, sacrifice, manque de tendresse, exigences excessives, culpabilité, trahison</v>
      </c>
      <c r="G28" s="492" t="str">
        <f>IF(Accueil!$H$49=1,W28,IF(Accueil!$H$49=2,IF(ISBLANK(AM28),W28,AM28),W28))</f>
        <v>épaules, dorsales, vaisseaux coronaires, ventricule droit du cœur, veines des jambes</v>
      </c>
      <c r="H28" s="492" t="str">
        <f>IF(Accueil!$H$49=1,X28,IF(Accueil!$H$49=2,IF(ISBLANK(AN28),X28,AN28),X28))</f>
        <v>j’ai peur de ne pas être à la hauteur (des exigences fixées), j’ai peur d’être jugé par les autres</v>
      </c>
      <c r="I28" s="492" t="str">
        <f>IF(Accueil!$H$49=1,Y28,IF(Accueil!$H$49=2,IF(ISBLANK(AO28),Y28,AO28),Y28))</f>
        <v xml:space="preserve">je dois me sacrifier pour les autres, je dois donner une bonne image de moi , je dois faire attention à ma santé </v>
      </c>
      <c r="J28" s="492" t="str">
        <f>IF(Accueil!$H$49=1,Z28,IF(Accueil!$H$49=2,IF(ISBLANK(AP28),Z28,AP28),Z28))</f>
        <v>besoin d’être aimé, besoin de donner une bonne image de soi, besoin de se sacrifier pour les autres</v>
      </c>
      <c r="K28" s="492" t="str">
        <f>IF(Accueil!$H$49=1,AA28,IF(Accueil!$H$49=2,IF(ISBLANK(AQ28),AA28,AQ28),AA28))</f>
        <v>je suis apprécié et remercié</v>
      </c>
      <c r="L28" s="492" t="str">
        <f>IF(Accueil!$H$49=1,AB28,IF(Accueil!$H$49=2,IF(ISBLANK(AR28),AB28,AR28),AB28))</f>
        <v>Il est temps de tomber amoureux ou de retrouver votre côté sentimental. Prenez le temps de partager avec les autres, les amis, le conjoint, les enfants. C’est l’occasion de pardonner une vieille rancune, une trahison, une rupture douloureuse. Peut-être aimeriez-vous vous engager pour une cause (humanitaire, sociale).</v>
      </c>
      <c r="M28" s="492" t="str">
        <f>IF(Accueil!$H$49=1,AC28,IF(Accueil!$H$49=2,IF(ISBLANK(AS28),AC28,AS28),AC28))</f>
        <v>générosité, don de soi, amour, joie, pardon, gratitude, sympathie, compassion, sens de la dévotion, tendresse envers les autres et envers soi</v>
      </c>
      <c r="N28" s="492" t="str">
        <f>IF(Accueil!$H$49=1,AD28,IF(Accueil!$H$49=2,IF(ISBLANK(AT28),AD28,AT28),AD28))</f>
        <v>engagement individuel, engagement et responsabilité sociale (entreprise/société ou entreprise/employés), relation avec la concurrence, salaire et prime (valeur accordée à l’individu), relations humaines/savoir-être relationnel, absentéisme, cohésion sociale, syndicalisme, solidarité, convivialité, travail en équipe, collaboration, entraide, vente (plan relationnel)</v>
      </c>
      <c r="O28" s="492" t="str">
        <f>IF(Accueil!$H$49=1,AE28,IF(Accueil!$H$49=2,IF(ISBLANK(AU28),AE28,AU28),AE28))</f>
        <v>devoir passer des épreuves, sauver une personne, être un super-héros, être tout seul, sacrifice, assaut de démons, géant, désert, paysage glacé, ours blanc</v>
      </c>
      <c r="P28" s="492" t="str">
        <f>IF(Accueil!$H$49=1,AF28,IF(Accueil!$H$49=2,IF(ISBLANK(AV28),AF28,AV28),AF28))</f>
        <v>ARRIERE</v>
      </c>
      <c r="Q28" s="395">
        <v>9</v>
      </c>
      <c r="R28" s="492" t="s">
        <v>68</v>
      </c>
      <c r="S28" s="501" t="s">
        <v>652</v>
      </c>
      <c r="T28" s="501" t="s">
        <v>653</v>
      </c>
      <c r="U28" s="501" t="s">
        <v>654</v>
      </c>
      <c r="V28" s="501" t="s">
        <v>655</v>
      </c>
      <c r="W28" s="493" t="s">
        <v>656</v>
      </c>
      <c r="X28" s="493" t="s">
        <v>657</v>
      </c>
      <c r="Y28" s="498" t="s">
        <v>658</v>
      </c>
      <c r="Z28" s="498" t="s">
        <v>659</v>
      </c>
      <c r="AA28" s="498" t="s">
        <v>660</v>
      </c>
      <c r="AB28" s="498" t="s">
        <v>661</v>
      </c>
      <c r="AC28" s="498" t="s">
        <v>545</v>
      </c>
      <c r="AD28" s="493" t="s">
        <v>546</v>
      </c>
      <c r="AE28" s="493" t="s">
        <v>662</v>
      </c>
      <c r="AF28" s="497" t="s">
        <v>429</v>
      </c>
      <c r="AG28" s="395">
        <v>21</v>
      </c>
      <c r="AH28" s="533" t="s">
        <v>5404</v>
      </c>
      <c r="AI28" s="524" t="s">
        <v>5340</v>
      </c>
      <c r="AJ28" s="525" t="s">
        <v>5341</v>
      </c>
      <c r="AK28" s="525" t="s">
        <v>5342</v>
      </c>
      <c r="AL28" s="525" t="s">
        <v>5343</v>
      </c>
      <c r="AM28" s="525" t="s">
        <v>5344</v>
      </c>
      <c r="AN28" s="525" t="s">
        <v>5345</v>
      </c>
      <c r="AO28" s="525" t="s">
        <v>5346</v>
      </c>
      <c r="AP28" s="525" t="s">
        <v>5347</v>
      </c>
      <c r="AQ28" s="525" t="s">
        <v>5348</v>
      </c>
      <c r="AR28" s="525" t="s">
        <v>5349</v>
      </c>
      <c r="AS28" s="525" t="s">
        <v>5350</v>
      </c>
      <c r="AT28" s="525" t="s">
        <v>5351</v>
      </c>
      <c r="AU28" s="525" t="s">
        <v>5352</v>
      </c>
      <c r="AV28" s="533" t="s">
        <v>5009</v>
      </c>
    </row>
    <row r="29" spans="1:48" ht="409.6" thickBot="1" x14ac:dyDescent="0.3">
      <c r="A29" s="395">
        <v>22</v>
      </c>
      <c r="B29" s="492" t="str">
        <f>IF(Accueil!$H$49=1,R29,IF(Accueil!$H$49=2,IF(ISBLANK(AH29),R29,AH29),R29))</f>
        <v>Pomme</v>
      </c>
      <c r="C29" s="492" t="str">
        <f>IF(Accueil!$H$49=1,S29,IF(Accueil!$H$49=2,IF(ISBLANK(AI29),S29,AI29),S29))</f>
        <v>vous manquez d’énergie, vous êtes fatigué, vous avez le sentiment de ne pas être soutenu, vous subissez les événements, vous en avez perdu le contrôle, vous vous sentez victime, vous êtes stressé, vos peurs vous limitent, vous bloquent, vous manquez d'entrain ou de courage, vous avez peur de ne pas y arriver , vous avez tendance à mettre derrière vous ce qui ne va pas dans votre vie, vous avez une mauvaise estime de vous, vous avez de la difficulté à pardonner</v>
      </c>
      <c r="D29" s="492" t="str">
        <f>IF(Accueil!$H$49=1,T29,IF(Accueil!$H$49=2,IF(ISBLANK(AJ29),T29,AJ29),T29))</f>
        <v xml:space="preserve">vous encaissez les conflits, les problèmes, vous avez l’impression d’être souvent une victime, vous êtes stressé, vous manquez d’énergie et de courage, vous vous bloquez sur une situation, vous avez peur d’échouer, de ne pas être à la hauteur </v>
      </c>
      <c r="E29" s="492" t="str">
        <f>IF(Accueil!$H$49=1,U29,IF(Accueil!$H$49=2,IF(ISBLANK(AK29),U29,AK29),U29))</f>
        <v>vous avez l’impression d’avoir été trahi par l’un de vos parents, vous avez le sentiment de ne pas être soutenu par la famille, vous avez subi l’autorité d’un membre de la famille</v>
      </c>
      <c r="F29" s="492" t="str">
        <f>IF(Accueil!$H$49=1,V29,IF(Accueil!$H$49=2,IF(ISBLANK(AL29),V29,AL29),V29))</f>
        <v>épuisement, peurs, stress, trahison, rancune, dévalorisation</v>
      </c>
      <c r="G29" s="492" t="str">
        <f>IF(Accueil!$H$49=1,W29,IF(Accueil!$H$49=2,IF(ISBLANK(AM29),W29,AM29),W29))</f>
        <v>reins, lombaires, surrénales, plexus splénique</v>
      </c>
      <c r="H29" s="492" t="str">
        <f>IF(Accueil!$H$49=1,X29,IF(Accueil!$H$49=2,IF(ISBLANK(AN29),X29,AN29),X29))</f>
        <v>j’ai peur de ne pas y arriver par manque d’énergie, j’ai peur de ne pas y arriver par manque de soutien</v>
      </c>
      <c r="I29" s="492" t="str">
        <f>IF(Accueil!$H$49=1,Y29,IF(Accueil!$H$49=2,IF(ISBLANK(AO29),Y29,AO29),Y29))</f>
        <v>je dois me montrer fort et courageux , je dois garder mes émotions pour moi</v>
      </c>
      <c r="J29" s="492" t="str">
        <f>IF(Accueil!$H$49=1,Z29,IF(Accueil!$H$49=2,IF(ISBLANK(AP29),Z29,AP29),Z29))</f>
        <v>besoin d’énergie, besoin de soutien</v>
      </c>
      <c r="K29" s="492" t="str">
        <f>IF(Accueil!$H$49=1,AA29,IF(Accueil!$H$49=2,IF(ISBLANK(AQ29),AA29,AQ29),AA29))</f>
        <v>je me sens soutenu</v>
      </c>
      <c r="L29" s="492" t="str">
        <f>IF(Accueil!$H$49=1,AB29,IF(Accueil!$H$49=2,IF(ISBLANK(AR29),AB29,AR29),AB29))</f>
        <v>Il est temps de vous reposer, de prendre soin de vous pour refaire le plein d’énergie. Rechargez vos batteries dans la nature. Faites des activités qui vous plaisent et que vous avez délaissées faute de temps. Un sport extrême ou un art martial peut vous aider à vaincre vos peurs et vous permettre de surmonter les obstacles.</v>
      </c>
      <c r="M29" s="492" t="str">
        <f>IF(Accueil!$H$49=1,AC29,IF(Accueil!$H$49=2,IF(ISBLANK(AS29),AC29,AS29),AC29))</f>
        <v>estime de soi, capacité à faire pour soi, capacité à avoir de l’énergie, capacité à pardonner, à gérer les peurs, équilibre entre soi et les autres</v>
      </c>
      <c r="N29" s="492" t="str">
        <f>IF(Accueil!$H$49=1,AD29,IF(Accueil!$H$49=2,IF(ISBLANK(AT29),AD29,AT29),AD29))</f>
        <v>risques à assumer, trahison, vol (matériel, ressources humaines, idées), soutien (de la part des collègues, du patron), gestion des conflits internes, mobbing, échec, faillite / concordat, concurrence déloyale, manque d’audace, transfert à la concurrence, délocalisation, soucis financiers, manque de liquidités, grève</v>
      </c>
      <c r="O29" s="492" t="str">
        <f>IF(Accueil!$H$49=1,AE29,IF(Accueil!$H$49=2,IF(ISBLANK(AU29),AE29,AU29),AE29))</f>
        <v xml:space="preserve">avoir un pneu crevé, batterie à plat, panne d’électricité, seul devant plein d’adversaires,  conflit de famille, attaqué par un monstre ou un animal méchant, loup </v>
      </c>
      <c r="P29" s="492" t="str">
        <f>IF(Accueil!$H$49=1,AF29,IF(Accueil!$H$49=2,IF(ISBLANK(AV29),AF29,AV29),AF29))</f>
        <v>ARRIERE</v>
      </c>
      <c r="Q29" s="395">
        <v>8</v>
      </c>
      <c r="R29" s="497" t="s">
        <v>548</v>
      </c>
      <c r="S29" s="498" t="s">
        <v>2716</v>
      </c>
      <c r="T29" s="498" t="s">
        <v>663</v>
      </c>
      <c r="U29" s="494" t="s">
        <v>664</v>
      </c>
      <c r="V29" s="501" t="s">
        <v>665</v>
      </c>
      <c r="W29" s="501" t="s">
        <v>666</v>
      </c>
      <c r="X29" s="501" t="s">
        <v>667</v>
      </c>
      <c r="Y29" s="501" t="s">
        <v>668</v>
      </c>
      <c r="Z29" s="501" t="s">
        <v>669</v>
      </c>
      <c r="AA29" s="501" t="s">
        <v>670</v>
      </c>
      <c r="AB29" s="498" t="s">
        <v>671</v>
      </c>
      <c r="AC29" s="504" t="s">
        <v>672</v>
      </c>
      <c r="AD29" s="494" t="s">
        <v>673</v>
      </c>
      <c r="AE29" s="494" t="s">
        <v>674</v>
      </c>
      <c r="AF29" s="497" t="s">
        <v>429</v>
      </c>
      <c r="AG29" s="395">
        <v>22</v>
      </c>
      <c r="AH29" s="533" t="s">
        <v>5405</v>
      </c>
      <c r="AI29" s="524" t="s">
        <v>5353</v>
      </c>
      <c r="AJ29" s="525" t="s">
        <v>5354</v>
      </c>
      <c r="AK29" s="525" t="s">
        <v>5355</v>
      </c>
      <c r="AL29" s="525" t="s">
        <v>5356</v>
      </c>
      <c r="AM29" s="525" t="s">
        <v>5357</v>
      </c>
      <c r="AN29" s="525" t="s">
        <v>5358</v>
      </c>
      <c r="AO29" s="525" t="s">
        <v>5359</v>
      </c>
      <c r="AP29" s="525" t="s">
        <v>5360</v>
      </c>
      <c r="AQ29" s="525" t="s">
        <v>5361</v>
      </c>
      <c r="AR29" s="525" t="s">
        <v>5362</v>
      </c>
      <c r="AS29" s="525" t="s">
        <v>5363</v>
      </c>
      <c r="AT29" s="525" t="s">
        <v>5364</v>
      </c>
      <c r="AU29" s="525" t="s">
        <v>5365</v>
      </c>
      <c r="AV29" s="533" t="s">
        <v>5009</v>
      </c>
    </row>
    <row r="30" spans="1:48" ht="409.6" thickBot="1" x14ac:dyDescent="0.3">
      <c r="A30" s="395">
        <v>23</v>
      </c>
      <c r="B30" s="492" t="str">
        <f>IF(Accueil!$H$49=1,R30,IF(Accueil!$H$49=2,IF(ISBLANK(AH30),R30,AH30),R30))</f>
        <v>Jaune</v>
      </c>
      <c r="C30" s="492" t="str">
        <f>IF(Accueil!$H$49=1,S30,IF(Accueil!$H$49=2,IF(ISBLANK(AI30),S30,AI30),S30))</f>
        <v>vous vous sentez victime , vous subissez, vous êtes contraint à faire quelque chose, vous êtes dans la peur de l’autre ou la soumission, vous ne vous faites pas respecter, vous doutez de vos choix, vous avez été trahi, vous vous sentez prisonnier d’une situation, vous êtes facilement influencé par les autres, vous avez des problèmes avec la nourriture (boulimie, anorexie)</v>
      </c>
      <c r="D30" s="492" t="str">
        <f>IF(Accueil!$H$49=1,T30,IF(Accueil!$H$49=2,IF(ISBLANK(AJ30),T30,AJ30),T30))</f>
        <v>vous avez subi l’autorité excessive de votre patron, de votre professeur, vous avez une problématique concernant votre place dans l’entreprise (sentiment d’être rejeté, humilié, soumis, maltraité, infériorisé, critiqué, dévalorisé), vous avez l’impression d’avoir été trahi par l’un de vos collègues</v>
      </c>
      <c r="E30" s="492" t="str">
        <f>IF(Accueil!$H$49=1,U30,IF(Accueil!$H$49=2,IF(ISBLANK(AK30),U30,AK30),U30))</f>
        <v xml:space="preserve">vous avez subi l’autorité excessive de votre père (ou la personne ayant autorité dans la famille), vous avez une problématique concernant votre place dans la famille(sentiment d’être rejeté, humilié, soumis, maltraité, infériorisé, critiqué, dévalorisé), vous avez l’impression d’avoir été trahi par l’un de vos parents  </v>
      </c>
      <c r="F30" s="492" t="str">
        <f>IF(Accueil!$H$49=1,V30,IF(Accueil!$H$49=2,IF(ISBLANK(AL30),V30,AL30),V30))</f>
        <v>trahison, soumission, humiliation, honte, dévalorisation, rejet, maltraitance, non reconnu</v>
      </c>
      <c r="G30" s="492" t="str">
        <f>IF(Accueil!$H$49=1,W30,IF(Accueil!$H$49=2,IF(ISBLANK(AM30),W30,AM30),W30))</f>
        <v>vertèbres lombaires, hanches, bassin, mâchoire, ovaire droit, matrice</v>
      </c>
      <c r="H30" s="492" t="str">
        <f>IF(Accueil!$H$49=1,X30,IF(Accueil!$H$49=2,IF(ISBLANK(AN30),X30,AN30),X30))</f>
        <v>j’ai peur d’être trahi ou non respecté</v>
      </c>
      <c r="I30" s="492" t="str">
        <f>IF(Accueil!$H$49=1,Y30,IF(Accueil!$H$49=2,IF(ISBLANK(AO30),Y30,AO30),Y30))</f>
        <v>je dois toujours lutter pour obtenir ce que je veux , je dois faire beaucoup pour me faire respecter</v>
      </c>
      <c r="J30" s="492" t="str">
        <f>IF(Accueil!$H$49=1,Z30,IF(Accueil!$H$49=2,IF(ISBLANK(AP30),Z30,AP30),Z30))</f>
        <v>besoin de retrouver sa place, besoin de se protéger, besoin de couper le cordon ombilical</v>
      </c>
      <c r="K30" s="492" t="str">
        <f>IF(Accueil!$H$49=1,AA30,IF(Accueil!$H$49=2,IF(ISBLANK(AQ30),AA30,AQ30),AA30))</f>
        <v>je me respecte et l’on me respectera</v>
      </c>
      <c r="L30" s="492" t="str">
        <f>IF(Accueil!$H$49=1,AB30,IF(Accueil!$H$49=2,IF(ISBLANK(AR30),AB30,AR30),AB30))</f>
        <v>Il est temps de savoir dire non, ne pas tout accepter des autres. Il faut vous valoriser pour reprendre confiance en vous. C’est l’occasion de sortir d’une situation contraignante. Si vous ne vous respectez pas vous-même vous ne serez pas respecté. Un art martial peut vous aider à prendre le dessus.</v>
      </c>
      <c r="M30" s="492" t="str">
        <f>IF(Accueil!$H$49=1,AC30,IF(Accueil!$H$49=2,IF(ISBLANK(AS30),AC30,AS30),AC30))</f>
        <v>respect de soi, valorisation, reconnaissance, non-jugement, capacité à faire pour soi, à choisir sans douter, liberté d’action</v>
      </c>
      <c r="N30" s="492" t="str">
        <f>IF(Accueil!$H$49=1,AD30,IF(Accueil!$H$49=2,IF(ISBLANK(AT30),AD30,AT30),AD30))</f>
        <v>mobbing, abus d’autorité, évincement, primes trop basses, « lèche-bottes », liberté de manœuvre, respect, reconnaissance de la part de la direction, trahison, situation bloquée, plans d’austérité, débrayage, grève, formation continue (pour ne pas perdre sa place), protection (données, juridique)</v>
      </c>
      <c r="O30" s="492" t="str">
        <f>IF(Accueil!$H$49=1,AE30,IF(Accueil!$H$49=2,IF(ISBLANK(AU30),AE30,AU30),AE30))</f>
        <v>être un guerrier, tomber dans quelque chose, être poursuivi, se faire écraser, être mordu ou piqué, devoir obéir, se faire voler sa place, vampire, chauve-souris</v>
      </c>
      <c r="P30" s="492" t="str">
        <f>IF(Accueil!$H$49=1,AF30,IF(Accueil!$H$49=2,IF(ISBLANK(AV30),AF30,AV30),AF30))</f>
        <v>ARRIERE</v>
      </c>
      <c r="Q30" s="395">
        <v>7</v>
      </c>
      <c r="R30" s="497" t="s">
        <v>46</v>
      </c>
      <c r="S30" s="501" t="s">
        <v>675</v>
      </c>
      <c r="T30" s="501" t="s">
        <v>676</v>
      </c>
      <c r="U30" s="494" t="s">
        <v>677</v>
      </c>
      <c r="V30" s="501" t="s">
        <v>678</v>
      </c>
      <c r="W30" s="501" t="s">
        <v>679</v>
      </c>
      <c r="X30" s="501" t="s">
        <v>680</v>
      </c>
      <c r="Y30" s="501" t="s">
        <v>681</v>
      </c>
      <c r="Z30" s="501" t="s">
        <v>682</v>
      </c>
      <c r="AA30" s="501" t="s">
        <v>683</v>
      </c>
      <c r="AB30" s="501" t="s">
        <v>684</v>
      </c>
      <c r="AC30" s="501" t="s">
        <v>685</v>
      </c>
      <c r="AD30" s="501" t="s">
        <v>686</v>
      </c>
      <c r="AE30" s="501" t="s">
        <v>687</v>
      </c>
      <c r="AF30" s="497" t="s">
        <v>429</v>
      </c>
      <c r="AG30" s="395">
        <v>23</v>
      </c>
      <c r="AH30" s="533" t="s">
        <v>5406</v>
      </c>
      <c r="AI30" s="524" t="s">
        <v>5366</v>
      </c>
      <c r="AJ30" s="525" t="s">
        <v>5367</v>
      </c>
      <c r="AK30" s="525" t="s">
        <v>5368</v>
      </c>
      <c r="AL30" s="525" t="s">
        <v>5369</v>
      </c>
      <c r="AM30" s="525" t="s">
        <v>5370</v>
      </c>
      <c r="AN30" s="525" t="s">
        <v>5371</v>
      </c>
      <c r="AO30" s="525" t="s">
        <v>5372</v>
      </c>
      <c r="AP30" s="525" t="s">
        <v>5373</v>
      </c>
      <c r="AQ30" s="525" t="s">
        <v>5374</v>
      </c>
      <c r="AR30" s="525" t="s">
        <v>5375</v>
      </c>
      <c r="AS30" s="525" t="s">
        <v>5376</v>
      </c>
      <c r="AT30" s="528" t="s">
        <v>5377</v>
      </c>
      <c r="AU30" s="525" t="s">
        <v>5378</v>
      </c>
      <c r="AV30" s="533" t="s">
        <v>5009</v>
      </c>
    </row>
    <row r="31" spans="1:48" ht="409.6" thickBot="1" x14ac:dyDescent="0.3">
      <c r="A31" s="395">
        <v>24</v>
      </c>
      <c r="B31" s="492" t="str">
        <f>IF(Accueil!$H$49=1,R31,IF(Accueil!$H$49=2,IF(ISBLANK(AH31),R31,AH31),R31))</f>
        <v>Orange</v>
      </c>
      <c r="C31" s="492" t="str">
        <f>IF(Accueil!$H$49=1,S31,IF(Accueil!$H$49=2,IF(ISBLANK(AI31),S31,AI31),S31))</f>
        <v xml:space="preserve">vous avez une problématique liée à votre enfance, vous avez une problématique liée à votre couple ou à vos enfants, vous êtes insatisfait de votre vie en général (besoins et désirs non satisfaits), vous vivez de nombreuses frustrations, vous avez des problèmes avec la nourriture (boulimie, anorexie), vous avez une problématique avec l’argent (gestion, dépenses, manque, valeur accordée), vous sous-estimez votre valeur personnelle, vous ne savez jamais comment choisir, vous avez une problématique liée à la sexualité (perçu comme attouchement ou abus), vous ne voulez ou pouvez plus faire l’amour (peurs, vécu traumatisant), vous retenez vos émotions (froideur, pudeur excessive, frigidité, manque de libido), vous n’acceptez pas ou n’aimez pas votre corps, vous niez vos désirs et vos sensations, vous manquez de ressenti intérieur, vous avez été victime de violence ou de maltraitance à votre égard
</v>
      </c>
      <c r="D31" s="492" t="str">
        <f>IF(Accueil!$H$49=1,T31,IF(Accueil!$H$49=2,IF(ISBLANK(AJ31),T31,AJ31),T31))</f>
        <v xml:space="preserve">vous avez une problématique en tant qu’employé, vous avez des problèmes d’argent, de liquidité, de budget, vous êtes insatisfait dans votre travail, de votre salaire, vous pensez mériter mieux, </v>
      </c>
      <c r="E31" s="492" t="str">
        <f>IF(Accueil!$H$49=1,U31,IF(Accueil!$H$49=2,IF(ISBLANK(AK31),U31,AK31),U31))</f>
        <v xml:space="preserve">vous avez une problématique dépendant d’un autre chakra, mais liée à votre enfance, vous avez une problématique liée à la sexualité (ressenti comme attouchement, abus, inceste de la part de l’un des membres de la famille),  vous avez eu une sœur ou un frère (jumeau ou non) mort-né, vous avez eu une sœur, un frère, un enfant mort trop tôt, vous n’avez pas été valorisé ou respecté par vos parents
</v>
      </c>
      <c r="F31" s="492" t="str">
        <f>IF(Accueil!$H$49=1,V31,IF(Accueil!$H$49=2,IF(ISBLANK(AL31),V31,AL31),V31))</f>
        <v>frustration, insatisfaction, manque de joie, tristesse chronique, humiliation, honte, dévalorisation, manque, culpabilité, jalousie, désirs excessifs, infidélité</v>
      </c>
      <c r="G31" s="492" t="str">
        <f>IF(Accueil!$H$49=1,W31,IF(Accueil!$H$49=2,IF(ISBLANK(AM31),W31,AM31),W31))</f>
        <v>prostate, utérus, pancréas, côlon sigmoïde, sacrum, plexus pelvien</v>
      </c>
      <c r="H31" s="492" t="str">
        <f>IF(Accueil!$H$49=1,X31,IF(Accueil!$H$49=2,IF(ISBLANK(AN31),X31,AN31),X31))</f>
        <v>j’ai peur de ne pas être respecté</v>
      </c>
      <c r="I31" s="492" t="str">
        <f>IF(Accueil!$H$49=1,Y31,IF(Accueil!$H$49=2,IF(ISBLANK(AO31),Y31,AO31),Y31))</f>
        <v xml:space="preserve">je dois réprimer mes besoins, mes désirs, je dois tout faire pour les autres </v>
      </c>
      <c r="J31" s="492" t="str">
        <f>IF(Accueil!$H$49=1,Z31,IF(Accueil!$H$49=2,IF(ISBLANK(AP31),Z31,AP31),Z31))</f>
        <v xml:space="preserve">besoin de se mettre en valeur, d’être reconnu, de contact social, de créer quelque chose
</v>
      </c>
      <c r="K31" s="492" t="str">
        <f>IF(Accueil!$H$49=1,AA31,IF(Accueil!$H$49=2,IF(ISBLANK(AQ31),AA31,AQ31),AA31))</f>
        <v>je me fais plaisir, je suis satisfait</v>
      </c>
      <c r="L31" s="492" t="str">
        <f>IF(Accueil!$H$49=1,AB31,IF(Accueil!$H$49=2,IF(ISBLANK(AR31),AB31,AR31),AB31))</f>
        <v xml:space="preserve">Il est temps de satisfaire vos besoins et vos désirs. Écoutez votre corps et prenez-en soin. Accordez-vous des moments de douceur et de plaisir. Développez votre sensibilité. C’est l’occasion de régler vos problèmes d’argent et de réévaluer vos tarifs. Questionnez-vous au sujet de votre valeur personnelle ?
 </v>
      </c>
      <c r="M31" s="492" t="str">
        <f>IF(Accueil!$H$49=1,AC31,IF(Accueil!$H$49=2,IF(ISBLANK(AS31),AC31,AS31),AC31))</f>
        <v xml:space="preserve">aimer et accepter son corps, ressentir son corps, satisfaction de ses besoins et désirs, </v>
      </c>
      <c r="N31" s="492" t="str">
        <f>IF(Accueil!$H$49=1,AD31,IF(Accueil!$H$49=2,IF(ISBLANK(AT31),AD31,AT31),AD31))</f>
        <v>valeur ajoutée, gestion des finances, rentabilité, rendement, profit, enthousiasme, salaires, convention collective, impôts, actions en bourse, vente (plan financier), argent sale, pot de vin, travail au noir, vacances, pauses de travail, perte d’un employé</v>
      </c>
      <c r="O31" s="492" t="str">
        <f>IF(Accueil!$H$49=1,AE31,IF(Accueil!$H$49=2,IF(ISBLANK(AU31),AE31,AU31),AE31))</f>
        <v>se retrouver petit enfant, être dans un lieu d’enfance, rencontrer un ami d’enfance, perdre de l’argent, se faire voler quelque chose, bijoux, canalisation qui fuit ou est bouchée, emporté par une rivière ou une foule, cheval, lapin, taureau</v>
      </c>
      <c r="P31" s="492" t="str">
        <f>IF(Accueil!$H$49=1,AF31,IF(Accueil!$H$49=2,IF(ISBLANK(AV31),AF31,AV31),AF31))</f>
        <v>ARRIERE</v>
      </c>
      <c r="Q31" s="395">
        <v>6</v>
      </c>
      <c r="R31" s="497" t="s">
        <v>35</v>
      </c>
      <c r="S31" s="494" t="s">
        <v>688</v>
      </c>
      <c r="T31" s="494" t="s">
        <v>689</v>
      </c>
      <c r="U31" s="494" t="s">
        <v>690</v>
      </c>
      <c r="V31" s="494" t="s">
        <v>691</v>
      </c>
      <c r="W31" s="494" t="s">
        <v>692</v>
      </c>
      <c r="X31" s="494" t="s">
        <v>693</v>
      </c>
      <c r="Y31" s="494" t="s">
        <v>694</v>
      </c>
      <c r="Z31" s="494" t="s">
        <v>695</v>
      </c>
      <c r="AA31" s="494" t="s">
        <v>696</v>
      </c>
      <c r="AB31" s="494" t="s">
        <v>697</v>
      </c>
      <c r="AC31" s="494" t="s">
        <v>698</v>
      </c>
      <c r="AD31" s="501" t="s">
        <v>699</v>
      </c>
      <c r="AE31" s="494" t="s">
        <v>700</v>
      </c>
      <c r="AF31" s="497" t="s">
        <v>429</v>
      </c>
      <c r="AG31" s="395">
        <v>24</v>
      </c>
      <c r="AH31" s="533" t="s">
        <v>5407</v>
      </c>
      <c r="AI31" s="524" t="s">
        <v>5379</v>
      </c>
      <c r="AJ31" s="525" t="s">
        <v>5380</v>
      </c>
      <c r="AK31" s="525" t="s">
        <v>5381</v>
      </c>
      <c r="AL31" s="525" t="s">
        <v>5382</v>
      </c>
      <c r="AM31" s="525" t="s">
        <v>5383</v>
      </c>
      <c r="AN31" s="525" t="s">
        <v>5384</v>
      </c>
      <c r="AO31" s="525" t="s">
        <v>5385</v>
      </c>
      <c r="AP31" s="525" t="s">
        <v>5386</v>
      </c>
      <c r="AQ31" s="525" t="s">
        <v>5387</v>
      </c>
      <c r="AR31" s="525" t="s">
        <v>5388</v>
      </c>
      <c r="AS31" s="525" t="s">
        <v>5389</v>
      </c>
      <c r="AT31" s="529" t="s">
        <v>5390</v>
      </c>
      <c r="AU31" s="525" t="s">
        <v>5391</v>
      </c>
      <c r="AV31" s="533" t="s">
        <v>5009</v>
      </c>
    </row>
    <row r="32" spans="1:48" ht="409.6" thickBot="1" x14ac:dyDescent="0.3">
      <c r="A32" s="395">
        <v>25</v>
      </c>
      <c r="B32" s="492" t="str">
        <f>IF(Accueil!$H$49=1,R32,IF(Accueil!$H$49=2,IF(ISBLANK(AH32),R32,AH32),R32))</f>
        <v>rouge+Ecarlate</v>
      </c>
      <c r="C32" s="492" t="str">
        <f>IF(Accueil!$H$49=1,S32,IF(Accueil!$H$49=2,IF(ISBLANK(AI32),S32,AI32),S32))</f>
        <v xml:space="preserve">vous manquez d’enracinement, d'ancrage, vous manquez de soutien, de sécurité, de stabilité, vous manquez d’énergie, vous êtes très souvent fatigué, votre santé est fluctuante, vous trouvez la vie difficile, compliquée, pleine de souffrance, vous avez des problèmes avec la nourriture, vous avez perdu votre travail ou votre maison, vous avez fait plusieurs chutes sur le coccyx, vous avez été déraciné (changement mal vécu du lieu de vie), vous ne vous sentez bien que chez vous, vous recherchez le contact avec la nature, votre naissance a été difficile, vous avez failli mourir ou vous êtes tombé malade, vous n’arrivez pas à vivre l’instant présent, à jouir de la vie, votre structure corporelle et votre santé sont fragiles, vous manquez d’organisation ou de structure dans votre vie, vous n’arrivez pas à gérer les problèmes matériels, ils prennent vite de l’ampleur, vous manquez d’argent, de façon chronique
vous luttez pour votre survie
</v>
      </c>
      <c r="D32" s="492" t="str">
        <f>IF(Accueil!$H$49=1,T32,IF(Accueil!$H$49=2,IF(ISBLANK(AJ32),T32,AJ32),T32))</f>
        <v xml:space="preserve">vous avez de la peine à réaliser vos objectifs, vous vivez beaucoup d’insécurité, vous avez des problèmes avec le matériel, l’intendance, le stock
</v>
      </c>
      <c r="E32" s="492" t="str">
        <f>IF(Accueil!$H$49=1,U32,IF(Accueil!$H$49=2,IF(ISBLANK(AK32),U32,AK32),U32))</f>
        <v xml:space="preserve">vous avez le sentiment de ne pas être soutenu par vos parents, vous avez le sentiment d’avoir hérité de problématiques anciennes (antécédents familiaux), vous pensez qu’il y a des zones d’ombre quant à votre naissance (silence de la mère, doute sur le père, passé sombre ou tumultueux des parents), votre mère a eu de fortes émotions durant sa grossesse (peurs, accident, maladie), vous avez été obligé de quitter la famille (persécution, immigration, expatriation, décès), vous avez été obligé de suivre la tradition familiale, de reprendre une entreprise
</v>
      </c>
      <c r="F32" s="492" t="str">
        <f>IF(Accueil!$H$49=1,V32,IF(Accueil!$H$49=2,IF(ISBLANK(AL32),V32,AL32),V32))</f>
        <v>stress, épuisement, convoitise, égoïsme</v>
      </c>
      <c r="G32" s="492" t="str">
        <f>IF(Accueil!$H$49=1,W32,IF(Accueil!$H$49=2,IF(ISBLANK(AM32),W32,AM32),W32))</f>
        <v>coccyx, rectum, surrénales. plexus coccidien</v>
      </c>
      <c r="H32" s="492" t="str">
        <f>IF(Accueil!$H$49=1,X32,IF(Accueil!$H$49=2,IF(ISBLANK(AN32),X32,AN32),X32))</f>
        <v>j’ai peur de manquer, j’ai peur de la vie</v>
      </c>
      <c r="I32" s="492" t="str">
        <f>IF(Accueil!$H$49=1,Y32,IF(Accueil!$H$49=2,IF(ISBLANK(AO32),Y32,AO32),Y32))</f>
        <v>je dois être autonome et indépendant, je dois absolument réaliser ce que j’ai décidé, je ne dois pas demander d’aide ou de soutien, je dois me libérer de mon passé</v>
      </c>
      <c r="J32" s="492" t="str">
        <f>IF(Accueil!$H$49=1,Z32,IF(Accueil!$H$49=2,IF(ISBLANK(AP32),Z32,AP32),Z32))</f>
        <v>de sécurité, de stabilité et de soutien</v>
      </c>
      <c r="K32" s="492" t="str">
        <f>IF(Accueil!$H$49=1,AA32,IF(Accueil!$H$49=2,IF(ISBLANK(AQ32),AA32,AQ32),AA32))</f>
        <v>je suis soutenu et j’avance dans la vie</v>
      </c>
      <c r="L32" s="492" t="str">
        <f>IF(Accueil!$H$49=1,AB32,IF(Accueil!$H$49=2,IF(ISBLANK(AR32),AB32,AR32),AB32))</f>
        <v>Il est temps de réaliser vos objectifs et vos projets. Peut-être est-ce le moment de changer de lieu de vie ou de travail, de fonder une famille, de construire une maison. C’est  l’occasion de renouer ou d’intensifier le contact avec votre mère, (votre femme pour les hommes). Consacrez du temps pour des balades dans la nature ou entreprenez un voyage improvisé au bout du monde. Réorganisez votre vie si c’est nécessaire. Assurez-vous de ne manquer de rien.</v>
      </c>
      <c r="M32" s="492" t="str">
        <f>IF(Accueil!$H$49=1,AC32,IF(Accueil!$H$49=2,IF(ISBLANK(AS32),AC32,AS32),AC32))</f>
        <v>recevoir la douceur et le plaisir, bien gérer son argent, enthousiasme</v>
      </c>
      <c r="N32" s="492" t="str">
        <f>IF(Accueil!$H$49=1,AD32,IF(Accueil!$H$49=2,IF(ISBLANK(AT32),AD32,AT32),AD32))</f>
        <v>achat / vente (production / services), autonomie, technologie, environnement, développement durable, outils de travail, machines, matériel, stock, responsabilité envers les autres, risques à assumer, sécurité des employés / des produits / données / bâtiment, approvisionnement, durabilité, vente (plan logistique), rentrées d’argent, organisation du travail</v>
      </c>
      <c r="O32" s="492" t="str">
        <f>IF(Accueil!$H$49=1,AE32,IF(Accueil!$H$49=2,IF(ISBLANK(AU32),AE32,AU32),AE32))</f>
        <v>maison détruite, tremblement de terre, incendie, accident, perdre du sang, courir sans avancer, être paralysé, chemin difficile, perdu en chemin, trésor, chaudron, excréments, rat, ordures, dragon, animaux rampants</v>
      </c>
      <c r="P32" s="492" t="str">
        <f>IF(Accueil!$H$49=1,AF32,IF(Accueil!$H$49=2,IF(ISBLANK(AV32),AF32,AV32),AF32))</f>
        <v>ARRIERE</v>
      </c>
      <c r="Q32" s="395">
        <v>5</v>
      </c>
      <c r="R32" s="497" t="s">
        <v>587</v>
      </c>
      <c r="S32" s="494" t="s">
        <v>431</v>
      </c>
      <c r="T32" s="494" t="s">
        <v>588</v>
      </c>
      <c r="U32" s="494" t="s">
        <v>589</v>
      </c>
      <c r="V32" s="494" t="s">
        <v>590</v>
      </c>
      <c r="W32" s="494" t="s">
        <v>591</v>
      </c>
      <c r="X32" s="494" t="s">
        <v>592</v>
      </c>
      <c r="Y32" s="494" t="s">
        <v>593</v>
      </c>
      <c r="Z32" s="494" t="s">
        <v>594</v>
      </c>
      <c r="AA32" s="494" t="s">
        <v>595</v>
      </c>
      <c r="AB32" s="494" t="s">
        <v>596</v>
      </c>
      <c r="AC32" s="494" t="s">
        <v>701</v>
      </c>
      <c r="AD32" s="494" t="s">
        <v>598</v>
      </c>
      <c r="AE32" s="494" t="s">
        <v>599</v>
      </c>
      <c r="AF32" s="497" t="s">
        <v>429</v>
      </c>
      <c r="AG32" s="395">
        <v>25</v>
      </c>
      <c r="AH32" s="533" t="s">
        <v>5408</v>
      </c>
      <c r="AI32" s="526" t="s">
        <v>5392</v>
      </c>
      <c r="AJ32" s="527" t="s">
        <v>5262</v>
      </c>
      <c r="AK32" s="527" t="s">
        <v>5263</v>
      </c>
      <c r="AL32" s="527" t="s">
        <v>5264</v>
      </c>
      <c r="AM32" s="527" t="s">
        <v>5265</v>
      </c>
      <c r="AN32" s="527" t="s">
        <v>5266</v>
      </c>
      <c r="AO32" s="527" t="s">
        <v>5267</v>
      </c>
      <c r="AP32" s="527" t="s">
        <v>5268</v>
      </c>
      <c r="AQ32" s="527" t="s">
        <v>5269</v>
      </c>
      <c r="AR32" s="527" t="s">
        <v>5393</v>
      </c>
      <c r="AS32" s="527" t="s">
        <v>5394</v>
      </c>
      <c r="AT32" s="527" t="s">
        <v>5272</v>
      </c>
      <c r="AU32" s="527" t="s">
        <v>5273</v>
      </c>
      <c r="AV32" s="533" t="s">
        <v>5009</v>
      </c>
    </row>
    <row r="33" spans="1:48" ht="409.6" thickBot="1" x14ac:dyDescent="0.3">
      <c r="A33" s="395">
        <v>26</v>
      </c>
      <c r="B33" s="492" t="str">
        <f>IF(Accueil!$H$49=1,R33,IF(Accueil!$H$49=2,IF(ISBLANK(AH33),R33,AH33),R33))</f>
        <v>Noir+Brun+Bordeaux</v>
      </c>
      <c r="C33" s="492" t="str">
        <f>IF(Accueil!$H$49=1,S33,IF(Accueil!$H$49=2,IF(ISBLANK(AI33),S33,AI33),S33))</f>
        <v>votre système nerveux laisse à désirer, vous êtes assez stressé, vous manquez d’énergie, chez vous la fatigue est chronique, vous êtes épuisé,votre système immunitaire est fragile, vous avez l’impression de ne pas avoir les pieds sur terre ou de perdre pied,vous avez des problèmes de chevilles ou sous la plante des pieds, vous avez des problèmes d’équilibre ou de vertige, vous manquez de stabilité physique et psychique, vous luttez pour votre survie</v>
      </c>
      <c r="D33" s="492" t="str">
        <f>IF(Accueil!$H$49=1,T33,IF(Accueil!$H$49=2,IF(ISBLANK(AJ33),T33,AJ33),T33))</f>
        <v>vous ne vous sentez pas soutenu par votre entreprise,vous avez le sentiment d’avoir toujours votre patron ou vos collègues derrière vous, vous avez le sentiment d’avoir toujours votre patron ou vos collègues derrière vous, vous avez été obligé de reprendre l’entreprise familiale, votre entreprise a été délocalisée, vous avez changé d’école</v>
      </c>
      <c r="E33" s="492" t="str">
        <f>IF(Accueil!$H$49=1,U33,IF(Accueil!$H$49=2,IF(ISBLANK(AK33),U33,AK33),U33))</f>
        <v>vous avez le sentiment de ne pas être soutenu par vos parents, vous avez le sentiment d’avoir hérité de problématiques anciennes (antécédents familiaux),vous avez le sentiment d’avoir toujours vos parents derrière vous, vous pensez qu’il y a des zones d’ombre quant à votre naissance (silence de la mère, doute sur le père, passé sombre ou tumultueux des parents), votre mère a eu de fortes émotions durant sa grossesse (peurs, accident, maladie), vous avez été obligé de quitter la famille (persécution, immigration, expatriation, décès)</v>
      </c>
      <c r="F33" s="492" t="str">
        <f>IF(Accueil!$H$49=1,V33,IF(Accueil!$H$49=2,IF(ISBLANK(AL33),V33,AL33),V33))</f>
        <v>abandon, souffrance, insécurité, vulnérabilité, manque de soutien, peur de manquer, épuisement, instabilité, peur de la mort ou de la vie</v>
      </c>
      <c r="G33" s="492" t="str">
        <f>IF(Accueil!$H$49=1,W33,IF(Accueil!$H$49=2,IF(ISBLANK(AM33),W33,AM33),W33))</f>
        <v>dents, mâchoire, pieds, mollets, genoux, jambes, chevilles, reins, rate, nerf sciatique, système osseux, système cardio-vasculaire, système nerveux, système immunitaire</v>
      </c>
      <c r="H33" s="492" t="str">
        <f>IF(Accueil!$H$49=1,X33,IF(Accueil!$H$49=2,IF(ISBLANK(AN33),X33,AN33),X33))</f>
        <v>j’ai peur d’être abandonné, d’être seul</v>
      </c>
      <c r="I33" s="492" t="str">
        <f>IF(Accueil!$H$49=1,Y33,IF(Accueil!$H$49=2,IF(ISBLANK(AO33),Y33,AO33),Y33))</f>
        <v>je ne dois pas demander d’aide ou de soutien, je dois me libérer de mon passé, je dois assumer pour les autres, je ne dois manquer de rien</v>
      </c>
      <c r="J33" s="492" t="str">
        <f>IF(Accueil!$H$49=1,Z33,IF(Accueil!$H$49=2,IF(ISBLANK(AP33),Z33,AP33),Z33))</f>
        <v>besoin de sécurité, de stabilité et de soutien, de se poser, de connaître ses racines</v>
      </c>
      <c r="K33" s="492" t="str">
        <f>IF(Accueil!$H$49=1,AA33,IF(Accueil!$H$49=2,IF(ISBLANK(AQ33),AA33,AQ33),AA33))</f>
        <v>je suis soutenu et j’avance dans la vie</v>
      </c>
      <c r="L33" s="492" t="str">
        <f>IF(Accueil!$H$49=1,AB33,IF(Accueil!$H$49=2,IF(ISBLANK(AR33),AB33,AR33),AB33))</f>
        <v xml:space="preserve">Il est temps de faire une recherche sur vos origines, de comprendre d’où vous venez, votre pays d’origine. C‘est l’occasion de rendre visite à vos parents ou grands-parents et de les écouter parler de leur vie. Débarrassez-vous des vieilleries dans votre maison, faites le ménage, vous découvrirez peut-être des trésors cachés. Contrôlez l’état de vos dents et soignez-les.  </v>
      </c>
      <c r="M33" s="492" t="str">
        <f>IF(Accueil!$H$49=1,AC33,IF(Accueil!$H$49=2,IF(ISBLANK(AS33),AC33,AS33),AC33))</f>
        <v>être en paix avec son héritage transgénérationnel, avoir le soutien de sa famille, avoir un bon système immunitaire, être bien partout, accepter son incarnation, vivre l'abondance</v>
      </c>
      <c r="N33" s="492" t="str">
        <f>IF(Accueil!$H$49=1,AD33,IF(Accueil!$H$49=2,IF(ISBLANK(AT33),AD33,AT33),AD33))</f>
        <v>antécédents familiaux, retours positifs (produits / services), abondance, soutien (autorités, investisseurs), stabilité des employés, de l’entreprise, héritage (douteux, malvenu, contraignant), aides, prêts, débuts difficiles, état de crise, de survie, délocalisation, bâtiment, locaux de travail</v>
      </c>
      <c r="O33" s="492" t="str">
        <f>IF(Accueil!$H$49=1,AE33,IF(Accueil!$H$49=2,IF(ISBLANK(AU33),AE33,AU33),AE33))</f>
        <v>se retrouver tout seul, devoir tout nettoyer ou tout ranger, être devant un précipice, se casser un os, perdre une chaussure, avoir un boulet à un pied, escalier qui descend, grotte, souterrain, puits, tombe, squelette, découvrir un trésor, camion poubelle, animaux vivant sous terre</v>
      </c>
      <c r="P33" s="492" t="str">
        <f>IF(Accueil!$H$49=1,AF33,IF(Accueil!$H$49=2,IF(ISBLANK(AV33),AF33,AV33),AF33))</f>
        <v>ARRIERE</v>
      </c>
      <c r="Q33" s="395">
        <v>1</v>
      </c>
      <c r="R33" s="497" t="s">
        <v>600</v>
      </c>
      <c r="S33" s="494" t="s">
        <v>601</v>
      </c>
      <c r="T33" s="494" t="s">
        <v>602</v>
      </c>
      <c r="U33" s="494" t="s">
        <v>603</v>
      </c>
      <c r="V33" s="494" t="s">
        <v>604</v>
      </c>
      <c r="W33" s="494" t="s">
        <v>605</v>
      </c>
      <c r="X33" s="494" t="s">
        <v>606</v>
      </c>
      <c r="Y33" s="494" t="s">
        <v>607</v>
      </c>
      <c r="Z33" s="507" t="s">
        <v>702</v>
      </c>
      <c r="AA33" s="494" t="s">
        <v>595</v>
      </c>
      <c r="AB33" s="494" t="s">
        <v>609</v>
      </c>
      <c r="AC33" s="494" t="s">
        <v>610</v>
      </c>
      <c r="AD33" s="494" t="s">
        <v>611</v>
      </c>
      <c r="AE33" s="494" t="s">
        <v>612</v>
      </c>
      <c r="AF33" s="497" t="s">
        <v>429</v>
      </c>
      <c r="AG33" s="395">
        <v>26</v>
      </c>
      <c r="AH33" s="533" t="s">
        <v>5409</v>
      </c>
      <c r="AI33" s="526" t="s">
        <v>5274</v>
      </c>
      <c r="AJ33" s="527" t="s">
        <v>5275</v>
      </c>
      <c r="AK33" s="527" t="s">
        <v>5276</v>
      </c>
      <c r="AL33" s="527" t="s">
        <v>5277</v>
      </c>
      <c r="AM33" s="527" t="s">
        <v>5278</v>
      </c>
      <c r="AN33" s="527" t="s">
        <v>5279</v>
      </c>
      <c r="AO33" s="527" t="s">
        <v>5280</v>
      </c>
      <c r="AP33" s="527" t="s">
        <v>5395</v>
      </c>
      <c r="AQ33" s="527" t="s">
        <v>5282</v>
      </c>
      <c r="AR33" s="527" t="s">
        <v>5283</v>
      </c>
      <c r="AS33" s="527" t="s">
        <v>5284</v>
      </c>
      <c r="AT33" s="527" t="s">
        <v>5285</v>
      </c>
      <c r="AU33" s="527" t="s">
        <v>5396</v>
      </c>
      <c r="AV33" s="533" t="s">
        <v>5009</v>
      </c>
    </row>
    <row r="34" spans="1:48" x14ac:dyDescent="0.25">
      <c r="B34" s="497"/>
      <c r="C34" s="497"/>
      <c r="D34" s="497"/>
      <c r="E34" s="497"/>
      <c r="F34" s="497"/>
      <c r="G34" s="497"/>
      <c r="H34" s="497"/>
      <c r="I34" s="497"/>
      <c r="J34" s="497"/>
      <c r="K34" s="497"/>
      <c r="L34" s="497"/>
      <c r="M34" s="497"/>
      <c r="N34" s="497"/>
      <c r="O34" s="497"/>
      <c r="P34" s="497"/>
      <c r="R34" s="497"/>
      <c r="S34" s="497"/>
      <c r="T34" s="497"/>
      <c r="U34" s="497"/>
      <c r="V34" s="497"/>
      <c r="W34" s="497"/>
      <c r="X34" s="497"/>
      <c r="Y34" s="497"/>
      <c r="Z34" s="497"/>
      <c r="AA34" s="497"/>
      <c r="AB34" s="497"/>
      <c r="AC34" s="497"/>
      <c r="AD34" s="497"/>
      <c r="AE34" s="497"/>
      <c r="AF34" s="497"/>
    </row>
    <row r="35" spans="1:48" x14ac:dyDescent="0.25">
      <c r="B35" s="497"/>
      <c r="C35" s="497"/>
      <c r="D35" s="497"/>
      <c r="E35" s="497"/>
      <c r="F35" s="497"/>
      <c r="G35" s="497"/>
      <c r="H35" s="497"/>
      <c r="I35" s="497"/>
      <c r="J35" s="497"/>
      <c r="K35" s="497"/>
      <c r="L35" s="497"/>
      <c r="M35" s="497"/>
      <c r="N35" s="497"/>
      <c r="O35" s="497"/>
      <c r="P35" s="497"/>
      <c r="R35" s="497"/>
      <c r="S35" s="497"/>
      <c r="T35" s="497"/>
      <c r="U35" s="497"/>
      <c r="V35" s="497"/>
      <c r="W35" s="497"/>
      <c r="X35" s="497"/>
      <c r="Y35" s="497"/>
      <c r="Z35" s="497"/>
      <c r="AA35" s="497"/>
      <c r="AB35" s="497"/>
      <c r="AC35" s="497"/>
      <c r="AD35" s="497"/>
      <c r="AE35" s="497"/>
      <c r="AF35" s="497"/>
    </row>
    <row r="36" spans="1:48" x14ac:dyDescent="0.25">
      <c r="B36" s="497"/>
      <c r="C36" s="497"/>
      <c r="D36" s="497"/>
      <c r="E36" s="497"/>
      <c r="F36" s="497"/>
      <c r="G36" s="497"/>
      <c r="H36" s="497"/>
      <c r="I36" s="497"/>
      <c r="J36" s="497"/>
      <c r="K36" s="497"/>
      <c r="L36" s="497"/>
      <c r="M36" s="497"/>
      <c r="N36" s="497"/>
      <c r="O36" s="497"/>
      <c r="P36" s="497"/>
      <c r="R36" s="497"/>
      <c r="S36" s="497"/>
      <c r="T36" s="497"/>
      <c r="U36" s="497"/>
      <c r="V36" s="497"/>
      <c r="W36" s="497"/>
      <c r="X36" s="497"/>
      <c r="Y36" s="497"/>
      <c r="Z36" s="497"/>
      <c r="AA36" s="497"/>
      <c r="AB36" s="497"/>
      <c r="AC36" s="497"/>
      <c r="AD36" s="497"/>
      <c r="AE36" s="497"/>
      <c r="AF36" s="497"/>
    </row>
    <row r="67" spans="2:31" ht="210" x14ac:dyDescent="0.25">
      <c r="B67" s="492"/>
      <c r="C67" s="501" t="s">
        <v>652</v>
      </c>
      <c r="D67" s="501" t="s">
        <v>653</v>
      </c>
      <c r="E67" s="501" t="s">
        <v>654</v>
      </c>
      <c r="F67" s="501" t="s">
        <v>655</v>
      </c>
      <c r="G67" s="493" t="s">
        <v>656</v>
      </c>
      <c r="H67" s="493" t="s">
        <v>657</v>
      </c>
      <c r="I67" s="498" t="s">
        <v>658</v>
      </c>
      <c r="J67" s="498" t="s">
        <v>659</v>
      </c>
      <c r="K67" s="498" t="s">
        <v>660</v>
      </c>
      <c r="L67" s="498"/>
      <c r="M67" s="498" t="s">
        <v>545</v>
      </c>
      <c r="N67" s="493" t="s">
        <v>546</v>
      </c>
      <c r="O67" s="492"/>
      <c r="R67" s="492"/>
      <c r="S67" s="501" t="s">
        <v>652</v>
      </c>
      <c r="T67" s="501" t="s">
        <v>653</v>
      </c>
      <c r="U67" s="501" t="s">
        <v>654</v>
      </c>
      <c r="V67" s="501" t="s">
        <v>655</v>
      </c>
      <c r="W67" s="493" t="s">
        <v>656</v>
      </c>
      <c r="X67" s="493" t="s">
        <v>657</v>
      </c>
      <c r="Y67" s="498" t="s">
        <v>658</v>
      </c>
      <c r="Z67" s="498" t="s">
        <v>659</v>
      </c>
      <c r="AA67" s="498" t="s">
        <v>660</v>
      </c>
      <c r="AB67" s="498"/>
      <c r="AC67" s="498" t="s">
        <v>545</v>
      </c>
      <c r="AD67" s="493" t="s">
        <v>546</v>
      </c>
      <c r="AE67" s="49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26"/>
  <dimension ref="B2:D422"/>
  <sheetViews>
    <sheetView workbookViewId="0"/>
  </sheetViews>
  <sheetFormatPr baseColWidth="10" defaultRowHeight="15" x14ac:dyDescent="0.25"/>
  <sheetData>
    <row r="2" spans="2:4" x14ac:dyDescent="0.25">
      <c r="C2" s="53" t="s">
        <v>343</v>
      </c>
      <c r="D2" s="53" t="s">
        <v>343</v>
      </c>
    </row>
    <row r="3" spans="2:4" x14ac:dyDescent="0.25">
      <c r="C3" s="53" t="s">
        <v>318</v>
      </c>
      <c r="D3" s="53" t="s">
        <v>344</v>
      </c>
    </row>
    <row r="4" spans="2:4" x14ac:dyDescent="0.25">
      <c r="C4" s="53">
        <v>1030</v>
      </c>
      <c r="D4" s="53">
        <v>-8</v>
      </c>
    </row>
    <row r="5" spans="2:4" x14ac:dyDescent="0.25">
      <c r="C5" s="53">
        <v>450</v>
      </c>
      <c r="D5" s="53">
        <v>-6</v>
      </c>
    </row>
    <row r="6" spans="2:4" x14ac:dyDescent="0.25">
      <c r="C6" s="53">
        <v>460</v>
      </c>
      <c r="D6" s="53">
        <v>-6</v>
      </c>
    </row>
    <row r="7" spans="2:4" x14ac:dyDescent="0.25">
      <c r="C7" s="53">
        <v>1060</v>
      </c>
      <c r="D7" s="53">
        <v>-6</v>
      </c>
    </row>
    <row r="8" spans="2:4" x14ac:dyDescent="0.25">
      <c r="C8" s="53">
        <v>700</v>
      </c>
      <c r="D8" s="53">
        <v>-5</v>
      </c>
    </row>
    <row r="9" spans="2:4" x14ac:dyDescent="0.25">
      <c r="C9" s="53">
        <v>740</v>
      </c>
      <c r="D9" s="53">
        <v>-5</v>
      </c>
    </row>
    <row r="10" spans="2:4" x14ac:dyDescent="0.25">
      <c r="C10" s="53">
        <v>810</v>
      </c>
      <c r="D10" s="53">
        <v>-5</v>
      </c>
    </row>
    <row r="11" spans="2:4" x14ac:dyDescent="0.25">
      <c r="C11" s="53">
        <v>710</v>
      </c>
      <c r="D11" s="53">
        <v>-4</v>
      </c>
    </row>
    <row r="12" spans="2:4" x14ac:dyDescent="0.25">
      <c r="C12" s="53">
        <v>720</v>
      </c>
      <c r="D12" s="53">
        <v>-4</v>
      </c>
    </row>
    <row r="13" spans="2:4" x14ac:dyDescent="0.25">
      <c r="C13" s="53">
        <v>930</v>
      </c>
      <c r="D13" s="53">
        <v>-4</v>
      </c>
    </row>
    <row r="14" spans="2:4" x14ac:dyDescent="0.25">
      <c r="C14" s="53" t="s">
        <v>345</v>
      </c>
      <c r="D14" s="53" t="s">
        <v>146</v>
      </c>
    </row>
    <row r="15" spans="2:4" x14ac:dyDescent="0.25">
      <c r="B15">
        <v>1</v>
      </c>
      <c r="C15" s="53">
        <v>120</v>
      </c>
      <c r="D15" s="53">
        <v>20</v>
      </c>
    </row>
    <row r="16" spans="2:4" x14ac:dyDescent="0.25">
      <c r="B16">
        <v>2</v>
      </c>
      <c r="C16" s="53">
        <v>1000</v>
      </c>
      <c r="D16" s="53">
        <v>19</v>
      </c>
    </row>
    <row r="17" spans="2:4" x14ac:dyDescent="0.25">
      <c r="B17" s="25">
        <v>3</v>
      </c>
      <c r="C17" s="53">
        <v>240</v>
      </c>
      <c r="D17" s="53">
        <v>18</v>
      </c>
    </row>
    <row r="18" spans="2:4" x14ac:dyDescent="0.25">
      <c r="B18" s="25">
        <v>4</v>
      </c>
      <c r="C18" s="53">
        <v>230</v>
      </c>
      <c r="D18" s="53">
        <v>18</v>
      </c>
    </row>
    <row r="19" spans="2:4" x14ac:dyDescent="0.25">
      <c r="B19" s="25">
        <v>5</v>
      </c>
      <c r="C19" s="53">
        <v>220</v>
      </c>
      <c r="D19" s="53">
        <v>18</v>
      </c>
    </row>
    <row r="20" spans="2:4" x14ac:dyDescent="0.25">
      <c r="B20" s="25">
        <v>6</v>
      </c>
      <c r="C20" s="53">
        <v>900</v>
      </c>
      <c r="D20" s="53">
        <v>11</v>
      </c>
    </row>
    <row r="21" spans="2:4" x14ac:dyDescent="0.25">
      <c r="B21" s="25">
        <v>7</v>
      </c>
      <c r="C21" s="53">
        <v>1050</v>
      </c>
      <c r="D21" s="53">
        <v>10</v>
      </c>
    </row>
    <row r="22" spans="2:4" x14ac:dyDescent="0.25">
      <c r="B22" s="25">
        <v>8</v>
      </c>
      <c r="C22" s="53">
        <v>1040</v>
      </c>
      <c r="D22" s="53">
        <v>10</v>
      </c>
    </row>
    <row r="23" spans="2:4" x14ac:dyDescent="0.25">
      <c r="B23" s="25">
        <v>9</v>
      </c>
      <c r="C23" s="53">
        <v>700</v>
      </c>
      <c r="D23" s="53">
        <v>10</v>
      </c>
    </row>
    <row r="24" spans="2:4" x14ac:dyDescent="0.25">
      <c r="B24" s="25">
        <v>10</v>
      </c>
      <c r="C24" s="53">
        <v>940</v>
      </c>
      <c r="D24" s="53">
        <v>9</v>
      </c>
    </row>
    <row r="25" spans="2:4" x14ac:dyDescent="0.25">
      <c r="C25" s="53" t="s">
        <v>345</v>
      </c>
      <c r="D25" s="53" t="s">
        <v>346</v>
      </c>
    </row>
    <row r="26" spans="2:4" x14ac:dyDescent="0.25">
      <c r="B26" s="25">
        <v>1</v>
      </c>
      <c r="C26" s="53">
        <v>120</v>
      </c>
      <c r="D26" s="53">
        <v>20</v>
      </c>
    </row>
    <row r="27" spans="2:4" x14ac:dyDescent="0.25">
      <c r="B27" s="25">
        <v>2</v>
      </c>
      <c r="C27" s="53">
        <v>220</v>
      </c>
      <c r="D27" s="53">
        <v>18</v>
      </c>
    </row>
    <row r="28" spans="2:4" x14ac:dyDescent="0.25">
      <c r="B28" s="25">
        <v>3</v>
      </c>
      <c r="C28" s="53">
        <v>230</v>
      </c>
      <c r="D28" s="53">
        <v>18</v>
      </c>
    </row>
    <row r="29" spans="2:4" x14ac:dyDescent="0.25">
      <c r="B29" s="25">
        <v>4</v>
      </c>
      <c r="C29" s="53">
        <v>240</v>
      </c>
      <c r="D29" s="53">
        <v>18</v>
      </c>
    </row>
    <row r="30" spans="2:4" x14ac:dyDescent="0.25">
      <c r="B30" s="25">
        <v>5</v>
      </c>
      <c r="C30" s="53">
        <v>430</v>
      </c>
      <c r="D30" s="53">
        <v>6</v>
      </c>
    </row>
    <row r="31" spans="2:4" x14ac:dyDescent="0.25">
      <c r="B31" s="25">
        <v>6</v>
      </c>
      <c r="C31" s="53">
        <v>440</v>
      </c>
      <c r="D31" s="53">
        <v>6</v>
      </c>
    </row>
    <row r="32" spans="2:4" x14ac:dyDescent="0.25">
      <c r="B32" s="25">
        <v>7</v>
      </c>
      <c r="C32" s="53">
        <v>540</v>
      </c>
      <c r="D32" s="53">
        <v>6</v>
      </c>
    </row>
    <row r="33" spans="2:4" x14ac:dyDescent="0.25">
      <c r="B33" s="25">
        <v>8</v>
      </c>
      <c r="C33" s="53">
        <v>550</v>
      </c>
      <c r="D33" s="53">
        <v>6</v>
      </c>
    </row>
    <row r="34" spans="2:4" x14ac:dyDescent="0.25">
      <c r="B34" s="25">
        <v>9</v>
      </c>
      <c r="C34" s="53">
        <v>580</v>
      </c>
      <c r="D34" s="53">
        <v>7</v>
      </c>
    </row>
    <row r="35" spans="2:4" x14ac:dyDescent="0.25">
      <c r="B35" s="25">
        <v>10</v>
      </c>
      <c r="C35" s="53">
        <v>590</v>
      </c>
      <c r="D35" s="53">
        <v>7</v>
      </c>
    </row>
    <row r="36" spans="2:4" x14ac:dyDescent="0.25">
      <c r="C36" s="53" t="s">
        <v>345</v>
      </c>
      <c r="D36" s="53" t="s">
        <v>347</v>
      </c>
    </row>
    <row r="37" spans="2:4" x14ac:dyDescent="0.25">
      <c r="C37" s="53">
        <v>870</v>
      </c>
      <c r="D37" s="53">
        <v>-15</v>
      </c>
    </row>
    <row r="38" spans="2:4" x14ac:dyDescent="0.25">
      <c r="C38" s="53">
        <v>510</v>
      </c>
      <c r="D38" s="53">
        <v>-14</v>
      </c>
    </row>
    <row r="39" spans="2:4" x14ac:dyDescent="0.25">
      <c r="C39" s="53">
        <v>740</v>
      </c>
      <c r="D39" s="53">
        <v>-14</v>
      </c>
    </row>
    <row r="40" spans="2:4" x14ac:dyDescent="0.25">
      <c r="C40" s="53">
        <v>630</v>
      </c>
      <c r="D40" s="53">
        <v>-11</v>
      </c>
    </row>
    <row r="41" spans="2:4" x14ac:dyDescent="0.25">
      <c r="C41" s="53">
        <v>1010</v>
      </c>
      <c r="D41" s="53">
        <v>-11</v>
      </c>
    </row>
    <row r="42" spans="2:4" x14ac:dyDescent="0.25">
      <c r="C42" s="53">
        <v>980</v>
      </c>
      <c r="D42" s="53">
        <v>-10</v>
      </c>
    </row>
    <row r="43" spans="2:4" x14ac:dyDescent="0.25">
      <c r="C43" s="53">
        <v>1030</v>
      </c>
      <c r="D43" s="53">
        <v>-8</v>
      </c>
    </row>
    <row r="44" spans="2:4" x14ac:dyDescent="0.25">
      <c r="C44" s="53">
        <v>720</v>
      </c>
      <c r="D44" s="53">
        <v>-6</v>
      </c>
    </row>
    <row r="45" spans="2:4" x14ac:dyDescent="0.25">
      <c r="C45" s="53">
        <v>800</v>
      </c>
      <c r="D45" s="53">
        <v>-6</v>
      </c>
    </row>
    <row r="46" spans="2:4" x14ac:dyDescent="0.25">
      <c r="C46" s="53">
        <v>990</v>
      </c>
      <c r="D46" s="53">
        <v>-5</v>
      </c>
    </row>
    <row r="47" spans="2:4" x14ac:dyDescent="0.25">
      <c r="C47" s="53" t="s">
        <v>345</v>
      </c>
      <c r="D47" s="53" t="s">
        <v>348</v>
      </c>
    </row>
    <row r="48" spans="2:4" x14ac:dyDescent="0.25">
      <c r="C48" s="53">
        <v>160</v>
      </c>
      <c r="D48" s="53">
        <v>20</v>
      </c>
    </row>
    <row r="49" spans="3:4" x14ac:dyDescent="0.25">
      <c r="C49" s="53">
        <v>90</v>
      </c>
      <c r="D49" s="53">
        <v>16</v>
      </c>
    </row>
    <row r="50" spans="3:4" x14ac:dyDescent="0.25">
      <c r="C50" s="53">
        <v>940</v>
      </c>
      <c r="D50" s="53">
        <v>14</v>
      </c>
    </row>
    <row r="51" spans="3:4" x14ac:dyDescent="0.25">
      <c r="C51" s="53">
        <v>120</v>
      </c>
      <c r="D51" s="53">
        <v>12</v>
      </c>
    </row>
    <row r="52" spans="3:4" x14ac:dyDescent="0.25">
      <c r="C52" s="53">
        <v>550</v>
      </c>
      <c r="D52" s="53">
        <v>11</v>
      </c>
    </row>
    <row r="53" spans="3:4" x14ac:dyDescent="0.25">
      <c r="C53" s="53">
        <v>410</v>
      </c>
      <c r="D53" s="53">
        <v>11</v>
      </c>
    </row>
    <row r="54" spans="3:4" x14ac:dyDescent="0.25">
      <c r="C54" s="53">
        <v>1000</v>
      </c>
      <c r="D54" s="53">
        <v>10</v>
      </c>
    </row>
    <row r="55" spans="3:4" x14ac:dyDescent="0.25">
      <c r="C55" s="53">
        <v>400</v>
      </c>
      <c r="D55" s="53">
        <v>10</v>
      </c>
    </row>
    <row r="56" spans="3:4" x14ac:dyDescent="0.25">
      <c r="C56" s="53">
        <v>920</v>
      </c>
      <c r="D56" s="53">
        <v>8</v>
      </c>
    </row>
    <row r="57" spans="3:4" x14ac:dyDescent="0.25">
      <c r="C57" s="53">
        <v>600</v>
      </c>
      <c r="D57" s="53">
        <v>8</v>
      </c>
    </row>
    <row r="58" spans="3:4" x14ac:dyDescent="0.25">
      <c r="C58" s="53" t="s">
        <v>349</v>
      </c>
      <c r="D58" s="53" t="s">
        <v>344</v>
      </c>
    </row>
    <row r="59" spans="3:4" x14ac:dyDescent="0.25">
      <c r="C59" s="53">
        <v>1030</v>
      </c>
      <c r="D59" s="53">
        <v>-8</v>
      </c>
    </row>
    <row r="60" spans="3:4" x14ac:dyDescent="0.25">
      <c r="C60" s="53">
        <v>450</v>
      </c>
      <c r="D60" s="53">
        <v>-6</v>
      </c>
    </row>
    <row r="61" spans="3:4" x14ac:dyDescent="0.25">
      <c r="C61" s="53">
        <v>460</v>
      </c>
      <c r="D61" s="53">
        <v>-6</v>
      </c>
    </row>
    <row r="62" spans="3:4" x14ac:dyDescent="0.25">
      <c r="C62" s="53">
        <v>1060</v>
      </c>
      <c r="D62" s="53">
        <v>-6</v>
      </c>
    </row>
    <row r="63" spans="3:4" x14ac:dyDescent="0.25">
      <c r="C63" s="53">
        <v>700</v>
      </c>
      <c r="D63" s="53">
        <v>-5</v>
      </c>
    </row>
    <row r="64" spans="3:4" x14ac:dyDescent="0.25">
      <c r="C64" s="53">
        <v>740</v>
      </c>
      <c r="D64" s="53">
        <v>-5</v>
      </c>
    </row>
    <row r="65" spans="3:4" x14ac:dyDescent="0.25">
      <c r="C65" s="53">
        <v>950</v>
      </c>
      <c r="D65" s="53">
        <v>-3</v>
      </c>
    </row>
    <row r="66" spans="3:4" x14ac:dyDescent="0.25">
      <c r="C66" s="53">
        <v>580</v>
      </c>
      <c r="D66" s="53">
        <v>-2</v>
      </c>
    </row>
    <row r="67" spans="3:4" x14ac:dyDescent="0.25">
      <c r="C67" s="53">
        <v>590</v>
      </c>
      <c r="D67" s="53">
        <v>-2</v>
      </c>
    </row>
    <row r="68" spans="3:4" x14ac:dyDescent="0.25">
      <c r="C68" s="53">
        <v>830</v>
      </c>
      <c r="D68" s="53">
        <v>-2</v>
      </c>
    </row>
    <row r="69" spans="3:4" x14ac:dyDescent="0.25">
      <c r="C69" s="53" t="s">
        <v>350</v>
      </c>
      <c r="D69" s="53" t="s">
        <v>344</v>
      </c>
    </row>
    <row r="70" spans="3:4" x14ac:dyDescent="0.25">
      <c r="C70" s="53">
        <v>630</v>
      </c>
      <c r="D70" s="53">
        <v>-17</v>
      </c>
    </row>
    <row r="71" spans="3:4" x14ac:dyDescent="0.25">
      <c r="C71" s="53">
        <v>640</v>
      </c>
      <c r="D71" s="53">
        <v>-16</v>
      </c>
    </row>
    <row r="72" spans="3:4" x14ac:dyDescent="0.25">
      <c r="C72" s="53">
        <v>360</v>
      </c>
      <c r="D72" s="53">
        <v>-15</v>
      </c>
    </row>
    <row r="73" spans="3:4" x14ac:dyDescent="0.25">
      <c r="C73" s="53">
        <v>780</v>
      </c>
      <c r="D73" s="53">
        <v>-14</v>
      </c>
    </row>
    <row r="74" spans="3:4" x14ac:dyDescent="0.25">
      <c r="C74" s="53">
        <v>730</v>
      </c>
      <c r="D74" s="53">
        <v>-12</v>
      </c>
    </row>
    <row r="75" spans="3:4" x14ac:dyDescent="0.25">
      <c r="C75" s="53">
        <v>1020</v>
      </c>
      <c r="D75" s="53">
        <v>-8</v>
      </c>
    </row>
    <row r="76" spans="3:4" x14ac:dyDescent="0.25">
      <c r="C76" s="53">
        <v>750</v>
      </c>
      <c r="D76" s="53">
        <v>-7</v>
      </c>
    </row>
    <row r="77" spans="3:4" x14ac:dyDescent="0.25">
      <c r="C77" s="53">
        <v>850</v>
      </c>
      <c r="D77" s="53">
        <v>-6</v>
      </c>
    </row>
    <row r="78" spans="3:4" x14ac:dyDescent="0.25">
      <c r="C78" s="53">
        <v>890</v>
      </c>
      <c r="D78" s="53">
        <v>-6</v>
      </c>
    </row>
    <row r="79" spans="3:4" x14ac:dyDescent="0.25">
      <c r="C79" s="53">
        <v>980</v>
      </c>
      <c r="D79" s="53">
        <v>-6</v>
      </c>
    </row>
    <row r="80" spans="3:4" x14ac:dyDescent="0.25">
      <c r="C80" s="53" t="s">
        <v>350</v>
      </c>
      <c r="D80" s="53" t="s">
        <v>146</v>
      </c>
    </row>
    <row r="81" spans="3:4" x14ac:dyDescent="0.25">
      <c r="C81" s="53">
        <v>900</v>
      </c>
      <c r="D81" s="53">
        <v>11</v>
      </c>
    </row>
    <row r="82" spans="3:4" x14ac:dyDescent="0.25">
      <c r="C82" s="53">
        <v>700</v>
      </c>
      <c r="D82" s="53">
        <v>10</v>
      </c>
    </row>
    <row r="83" spans="3:4" x14ac:dyDescent="0.25">
      <c r="C83" s="53">
        <v>590</v>
      </c>
      <c r="D83" s="53">
        <v>7</v>
      </c>
    </row>
    <row r="84" spans="3:4" x14ac:dyDescent="0.25">
      <c r="C84" s="53">
        <v>580</v>
      </c>
      <c r="D84" s="53">
        <v>7</v>
      </c>
    </row>
    <row r="85" spans="3:4" x14ac:dyDescent="0.25">
      <c r="C85" s="53">
        <v>450</v>
      </c>
      <c r="D85" s="53">
        <v>6</v>
      </c>
    </row>
    <row r="86" spans="3:4" x14ac:dyDescent="0.25">
      <c r="C86" s="53">
        <v>440</v>
      </c>
      <c r="D86" s="53">
        <v>6</v>
      </c>
    </row>
    <row r="87" spans="3:4" x14ac:dyDescent="0.25">
      <c r="C87" s="53">
        <v>430</v>
      </c>
      <c r="D87" s="53">
        <v>6</v>
      </c>
    </row>
    <row r="88" spans="3:4" x14ac:dyDescent="0.25">
      <c r="C88" s="53">
        <v>950</v>
      </c>
      <c r="D88" s="53">
        <v>3</v>
      </c>
    </row>
    <row r="89" spans="3:4" x14ac:dyDescent="0.25">
      <c r="C89" s="53">
        <v>830</v>
      </c>
      <c r="D89" s="53">
        <v>3</v>
      </c>
    </row>
    <row r="90" spans="3:4" x14ac:dyDescent="0.25">
      <c r="C90" s="53">
        <v>40</v>
      </c>
      <c r="D90" s="53">
        <v>2</v>
      </c>
    </row>
    <row r="91" spans="3:4" x14ac:dyDescent="0.25">
      <c r="C91" s="53" t="s">
        <v>350</v>
      </c>
      <c r="D91" s="53" t="s">
        <v>146</v>
      </c>
    </row>
    <row r="92" spans="3:4" x14ac:dyDescent="0.25">
      <c r="C92" s="53">
        <v>120</v>
      </c>
      <c r="D92" s="53">
        <v>20</v>
      </c>
    </row>
    <row r="93" spans="3:4" x14ac:dyDescent="0.25">
      <c r="C93" s="53">
        <v>630</v>
      </c>
      <c r="D93" s="53">
        <v>12</v>
      </c>
    </row>
    <row r="94" spans="3:4" x14ac:dyDescent="0.25">
      <c r="C94" s="53">
        <v>360</v>
      </c>
      <c r="D94" s="53">
        <v>11</v>
      </c>
    </row>
    <row r="95" spans="3:4" x14ac:dyDescent="0.25">
      <c r="C95" s="53">
        <v>750</v>
      </c>
      <c r="D95" s="53">
        <v>8</v>
      </c>
    </row>
    <row r="96" spans="3:4" x14ac:dyDescent="0.25">
      <c r="C96" s="53">
        <v>540</v>
      </c>
      <c r="D96" s="53">
        <v>6</v>
      </c>
    </row>
    <row r="97" spans="3:4" x14ac:dyDescent="0.25">
      <c r="C97" s="53">
        <v>910</v>
      </c>
      <c r="D97" s="53">
        <v>5</v>
      </c>
    </row>
    <row r="98" spans="3:4" x14ac:dyDescent="0.25">
      <c r="C98" s="53">
        <v>780</v>
      </c>
      <c r="D98" s="53">
        <v>4</v>
      </c>
    </row>
    <row r="99" spans="3:4" x14ac:dyDescent="0.25">
      <c r="C99" s="53">
        <v>980</v>
      </c>
      <c r="D99" s="53">
        <v>3</v>
      </c>
    </row>
    <row r="100" spans="3:4" x14ac:dyDescent="0.25">
      <c r="C100" s="53">
        <v>730</v>
      </c>
      <c r="D100" s="53">
        <v>3</v>
      </c>
    </row>
    <row r="101" spans="3:4" x14ac:dyDescent="0.25">
      <c r="C101" s="53">
        <v>1020</v>
      </c>
      <c r="D101" s="53">
        <v>2</v>
      </c>
    </row>
    <row r="102" spans="3:4" x14ac:dyDescent="0.25">
      <c r="C102" s="53" t="s">
        <v>350</v>
      </c>
      <c r="D102" s="53" t="s">
        <v>351</v>
      </c>
    </row>
    <row r="103" spans="3:4" x14ac:dyDescent="0.25">
      <c r="C103" s="53">
        <v>100</v>
      </c>
      <c r="D103" s="53">
        <v>1</v>
      </c>
    </row>
    <row r="104" spans="3:4" x14ac:dyDescent="0.25">
      <c r="C104" s="53">
        <v>0</v>
      </c>
      <c r="D104" s="53">
        <v>0</v>
      </c>
    </row>
    <row r="105" spans="3:4" x14ac:dyDescent="0.25">
      <c r="C105" s="53">
        <v>0</v>
      </c>
      <c r="D105" s="53">
        <v>0</v>
      </c>
    </row>
    <row r="106" spans="3:4" x14ac:dyDescent="0.25">
      <c r="C106" s="53">
        <v>0</v>
      </c>
      <c r="D106" s="53">
        <v>0</v>
      </c>
    </row>
    <row r="107" spans="3:4" x14ac:dyDescent="0.25">
      <c r="C107" s="53">
        <v>0</v>
      </c>
      <c r="D107" s="53">
        <v>0</v>
      </c>
    </row>
    <row r="108" spans="3:4" x14ac:dyDescent="0.25">
      <c r="C108" s="53">
        <v>0</v>
      </c>
      <c r="D108" s="53">
        <v>0</v>
      </c>
    </row>
    <row r="109" spans="3:4" x14ac:dyDescent="0.25">
      <c r="C109" s="53">
        <v>0</v>
      </c>
      <c r="D109" s="53">
        <v>0</v>
      </c>
    </row>
    <row r="110" spans="3:4" x14ac:dyDescent="0.25">
      <c r="C110" s="53">
        <v>0</v>
      </c>
      <c r="D110" s="53">
        <v>0</v>
      </c>
    </row>
    <row r="111" spans="3:4" x14ac:dyDescent="0.25">
      <c r="C111" s="53">
        <v>0</v>
      </c>
      <c r="D111" s="53">
        <v>0</v>
      </c>
    </row>
    <row r="112" spans="3:4" x14ac:dyDescent="0.25">
      <c r="C112" s="53">
        <v>0</v>
      </c>
      <c r="D112" s="53">
        <v>0</v>
      </c>
    </row>
    <row r="113" spans="3:4" x14ac:dyDescent="0.25">
      <c r="C113" s="53" t="s">
        <v>352</v>
      </c>
      <c r="D113" s="53" t="s">
        <v>351</v>
      </c>
    </row>
    <row r="114" spans="3:4" x14ac:dyDescent="0.25">
      <c r="C114" s="53">
        <v>160</v>
      </c>
      <c r="D114" s="53">
        <v>20</v>
      </c>
    </row>
    <row r="115" spans="3:4" x14ac:dyDescent="0.25">
      <c r="C115" s="53">
        <v>120</v>
      </c>
      <c r="D115" s="53">
        <v>12</v>
      </c>
    </row>
    <row r="116" spans="3:4" x14ac:dyDescent="0.25">
      <c r="C116" s="53">
        <v>550</v>
      </c>
      <c r="D116" s="53">
        <v>11</v>
      </c>
    </row>
    <row r="117" spans="3:4" x14ac:dyDescent="0.25">
      <c r="C117" s="53">
        <v>410</v>
      </c>
      <c r="D117" s="53">
        <v>11</v>
      </c>
    </row>
    <row r="118" spans="3:4" x14ac:dyDescent="0.25">
      <c r="C118" s="53">
        <v>400</v>
      </c>
      <c r="D118" s="53">
        <v>10</v>
      </c>
    </row>
    <row r="119" spans="3:4" x14ac:dyDescent="0.25">
      <c r="C119" s="53">
        <v>920</v>
      </c>
      <c r="D119" s="53">
        <v>8</v>
      </c>
    </row>
    <row r="120" spans="3:4" x14ac:dyDescent="0.25">
      <c r="C120" s="53">
        <v>370</v>
      </c>
      <c r="D120" s="53">
        <v>8</v>
      </c>
    </row>
    <row r="121" spans="3:4" x14ac:dyDescent="0.25">
      <c r="C121" s="53">
        <v>1050</v>
      </c>
      <c r="D121" s="53">
        <v>6</v>
      </c>
    </row>
    <row r="122" spans="3:4" x14ac:dyDescent="0.25">
      <c r="C122" s="53">
        <v>790</v>
      </c>
      <c r="D122" s="53">
        <v>5</v>
      </c>
    </row>
    <row r="123" spans="3:4" x14ac:dyDescent="0.25">
      <c r="C123" s="53">
        <v>710</v>
      </c>
      <c r="D123" s="53">
        <v>5</v>
      </c>
    </row>
    <row r="124" spans="3:4" x14ac:dyDescent="0.25">
      <c r="C124" s="53" t="s">
        <v>350</v>
      </c>
      <c r="D124" s="53" t="s">
        <v>353</v>
      </c>
    </row>
    <row r="125" spans="3:4" x14ac:dyDescent="0.25">
      <c r="C125" s="53">
        <v>870</v>
      </c>
      <c r="D125" s="53">
        <v>-15</v>
      </c>
    </row>
    <row r="126" spans="3:4" x14ac:dyDescent="0.25">
      <c r="C126" s="53">
        <v>630</v>
      </c>
      <c r="D126" s="53">
        <v>-11</v>
      </c>
    </row>
    <row r="127" spans="3:4" x14ac:dyDescent="0.25">
      <c r="C127" s="53">
        <v>1010</v>
      </c>
      <c r="D127" s="53">
        <v>-11</v>
      </c>
    </row>
    <row r="128" spans="3:4" x14ac:dyDescent="0.25">
      <c r="C128" s="53">
        <v>1030</v>
      </c>
      <c r="D128" s="53">
        <v>-8</v>
      </c>
    </row>
    <row r="129" spans="3:4" x14ac:dyDescent="0.25">
      <c r="C129" s="53">
        <v>720</v>
      </c>
      <c r="D129" s="53">
        <v>-6</v>
      </c>
    </row>
    <row r="130" spans="3:4" x14ac:dyDescent="0.25">
      <c r="C130" s="53">
        <v>800</v>
      </c>
      <c r="D130" s="53">
        <v>-6</v>
      </c>
    </row>
    <row r="131" spans="3:4" x14ac:dyDescent="0.25">
      <c r="C131" s="53">
        <v>540</v>
      </c>
      <c r="D131" s="53">
        <v>-4</v>
      </c>
    </row>
    <row r="132" spans="3:4" x14ac:dyDescent="0.25">
      <c r="C132" s="53">
        <v>0</v>
      </c>
      <c r="D132" s="53">
        <v>0</v>
      </c>
    </row>
    <row r="133" spans="3:4" x14ac:dyDescent="0.25">
      <c r="C133" s="53">
        <v>0</v>
      </c>
      <c r="D133" s="53">
        <v>0</v>
      </c>
    </row>
    <row r="134" spans="3:4" x14ac:dyDescent="0.25">
      <c r="C134" s="53">
        <v>0</v>
      </c>
      <c r="D134" s="53">
        <v>0</v>
      </c>
    </row>
    <row r="135" spans="3:4" x14ac:dyDescent="0.25">
      <c r="C135" s="53" t="s">
        <v>352</v>
      </c>
      <c r="D135" s="53" t="s">
        <v>353</v>
      </c>
    </row>
    <row r="136" spans="3:4" x14ac:dyDescent="0.25">
      <c r="C136" s="53">
        <v>740</v>
      </c>
      <c r="D136" s="53">
        <v>-14</v>
      </c>
    </row>
    <row r="137" spans="3:4" x14ac:dyDescent="0.25">
      <c r="C137" s="53">
        <v>0</v>
      </c>
      <c r="D137" s="53">
        <v>0</v>
      </c>
    </row>
    <row r="138" spans="3:4" x14ac:dyDescent="0.25">
      <c r="C138" s="53">
        <v>0</v>
      </c>
      <c r="D138" s="53">
        <v>0</v>
      </c>
    </row>
    <row r="139" spans="3:4" x14ac:dyDescent="0.25">
      <c r="C139" s="53">
        <v>0</v>
      </c>
      <c r="D139" s="53">
        <v>0</v>
      </c>
    </row>
    <row r="140" spans="3:4" x14ac:dyDescent="0.25">
      <c r="C140" s="53">
        <v>0</v>
      </c>
      <c r="D140" s="53">
        <v>0</v>
      </c>
    </row>
    <row r="141" spans="3:4" x14ac:dyDescent="0.25">
      <c r="C141" s="53">
        <v>0</v>
      </c>
      <c r="D141" s="53">
        <v>0</v>
      </c>
    </row>
    <row r="142" spans="3:4" x14ac:dyDescent="0.25">
      <c r="C142" s="53">
        <v>0</v>
      </c>
      <c r="D142" s="53">
        <v>0</v>
      </c>
    </row>
    <row r="143" spans="3:4" x14ac:dyDescent="0.25">
      <c r="C143" s="53">
        <v>0</v>
      </c>
      <c r="D143" s="53">
        <v>0</v>
      </c>
    </row>
    <row r="144" spans="3:4" x14ac:dyDescent="0.25">
      <c r="C144" s="53">
        <v>0</v>
      </c>
      <c r="D144" s="53">
        <v>0</v>
      </c>
    </row>
    <row r="145" spans="3:4" x14ac:dyDescent="0.25">
      <c r="C145" s="53">
        <v>0</v>
      </c>
      <c r="D145" s="53">
        <v>0</v>
      </c>
    </row>
    <row r="146" spans="3:4" x14ac:dyDescent="0.25">
      <c r="C146" s="53" t="s">
        <v>357</v>
      </c>
      <c r="D146" s="53" t="s">
        <v>357</v>
      </c>
    </row>
    <row r="147" spans="3:4" x14ac:dyDescent="0.25">
      <c r="C147" s="53" t="s">
        <v>318</v>
      </c>
      <c r="D147" s="53" t="s">
        <v>344</v>
      </c>
    </row>
    <row r="148" spans="3:4" x14ac:dyDescent="0.25">
      <c r="C148" s="53">
        <v>450</v>
      </c>
      <c r="D148" s="53">
        <v>-6</v>
      </c>
    </row>
    <row r="149" spans="3:4" x14ac:dyDescent="0.25">
      <c r="C149" s="53">
        <v>0</v>
      </c>
      <c r="D149" s="53">
        <v>0</v>
      </c>
    </row>
    <row r="150" spans="3:4" x14ac:dyDescent="0.25">
      <c r="C150" s="53">
        <v>0</v>
      </c>
      <c r="D150" s="53">
        <v>0</v>
      </c>
    </row>
    <row r="151" spans="3:4" x14ac:dyDescent="0.25">
      <c r="C151" s="53">
        <v>0</v>
      </c>
      <c r="D151" s="53">
        <v>0</v>
      </c>
    </row>
    <row r="152" spans="3:4" x14ac:dyDescent="0.25">
      <c r="C152" s="53">
        <v>0</v>
      </c>
      <c r="D152" s="53">
        <v>0</v>
      </c>
    </row>
    <row r="153" spans="3:4" x14ac:dyDescent="0.25">
      <c r="C153" s="53">
        <v>0</v>
      </c>
      <c r="D153" s="53">
        <v>0</v>
      </c>
    </row>
    <row r="154" spans="3:4" x14ac:dyDescent="0.25">
      <c r="C154" s="53">
        <v>0</v>
      </c>
      <c r="D154" s="53">
        <v>0</v>
      </c>
    </row>
    <row r="155" spans="3:4" x14ac:dyDescent="0.25">
      <c r="C155" s="53">
        <v>0</v>
      </c>
      <c r="D155" s="53">
        <v>0</v>
      </c>
    </row>
    <row r="156" spans="3:4" x14ac:dyDescent="0.25">
      <c r="C156" s="53">
        <v>0</v>
      </c>
      <c r="D156" s="53">
        <v>0</v>
      </c>
    </row>
    <row r="157" spans="3:4" x14ac:dyDescent="0.25">
      <c r="C157" s="53">
        <v>0</v>
      </c>
      <c r="D157" s="53">
        <v>0</v>
      </c>
    </row>
    <row r="158" spans="3:4" x14ac:dyDescent="0.25">
      <c r="C158" s="53" t="s">
        <v>345</v>
      </c>
      <c r="D158" s="53" t="s">
        <v>146</v>
      </c>
    </row>
    <row r="159" spans="3:4" x14ac:dyDescent="0.25">
      <c r="C159" s="53">
        <v>120</v>
      </c>
      <c r="D159" s="53">
        <v>20</v>
      </c>
    </row>
    <row r="160" spans="3:4" x14ac:dyDescent="0.25">
      <c r="C160" s="53">
        <v>240</v>
      </c>
      <c r="D160" s="53">
        <v>18</v>
      </c>
    </row>
    <row r="161" spans="3:4" x14ac:dyDescent="0.25">
      <c r="C161" s="53">
        <v>230</v>
      </c>
      <c r="D161" s="53">
        <v>18</v>
      </c>
    </row>
    <row r="162" spans="3:4" x14ac:dyDescent="0.25">
      <c r="C162" s="53">
        <v>220</v>
      </c>
      <c r="D162" s="53">
        <v>18</v>
      </c>
    </row>
    <row r="163" spans="3:4" x14ac:dyDescent="0.25">
      <c r="C163" s="53">
        <v>440</v>
      </c>
      <c r="D163" s="53">
        <v>6</v>
      </c>
    </row>
    <row r="164" spans="3:4" x14ac:dyDescent="0.25">
      <c r="C164" s="53">
        <v>430</v>
      </c>
      <c r="D164" s="53">
        <v>6</v>
      </c>
    </row>
    <row r="165" spans="3:4" x14ac:dyDescent="0.25">
      <c r="C165" s="53">
        <v>90</v>
      </c>
      <c r="D165" s="53">
        <v>3</v>
      </c>
    </row>
    <row r="166" spans="3:4" x14ac:dyDescent="0.25">
      <c r="C166" s="53">
        <v>40</v>
      </c>
      <c r="D166" s="53">
        <v>2</v>
      </c>
    </row>
    <row r="167" spans="3:4" x14ac:dyDescent="0.25">
      <c r="C167" s="53">
        <v>30</v>
      </c>
      <c r="D167" s="53">
        <v>2</v>
      </c>
    </row>
    <row r="168" spans="3:4" x14ac:dyDescent="0.25">
      <c r="C168" s="53">
        <v>110</v>
      </c>
      <c r="D168" s="53">
        <v>1</v>
      </c>
    </row>
    <row r="169" spans="3:4" x14ac:dyDescent="0.25">
      <c r="C169" s="53" t="s">
        <v>345</v>
      </c>
      <c r="D169" s="53" t="s">
        <v>346</v>
      </c>
    </row>
    <row r="170" spans="3:4" x14ac:dyDescent="0.25">
      <c r="C170" s="53">
        <v>120</v>
      </c>
      <c r="D170" s="53">
        <v>20</v>
      </c>
    </row>
    <row r="171" spans="3:4" x14ac:dyDescent="0.25">
      <c r="C171" s="53">
        <v>220</v>
      </c>
      <c r="D171" s="53">
        <v>18</v>
      </c>
    </row>
    <row r="172" spans="3:4" x14ac:dyDescent="0.25">
      <c r="C172" s="53">
        <v>230</v>
      </c>
      <c r="D172" s="53">
        <v>18</v>
      </c>
    </row>
    <row r="173" spans="3:4" x14ac:dyDescent="0.25">
      <c r="C173" s="53">
        <v>240</v>
      </c>
      <c r="D173" s="53">
        <v>18</v>
      </c>
    </row>
    <row r="174" spans="3:4" x14ac:dyDescent="0.25">
      <c r="C174" s="53">
        <v>430</v>
      </c>
      <c r="D174" s="53">
        <v>6</v>
      </c>
    </row>
    <row r="175" spans="3:4" x14ac:dyDescent="0.25">
      <c r="C175" s="53">
        <v>440</v>
      </c>
      <c r="D175" s="53">
        <v>6</v>
      </c>
    </row>
    <row r="176" spans="3:4" x14ac:dyDescent="0.25">
      <c r="C176" s="53">
        <v>0</v>
      </c>
      <c r="D176" s="53">
        <v>0</v>
      </c>
    </row>
    <row r="177" spans="3:4" x14ac:dyDescent="0.25">
      <c r="C177" s="53">
        <v>0</v>
      </c>
      <c r="D177" s="53">
        <v>0</v>
      </c>
    </row>
    <row r="178" spans="3:4" x14ac:dyDescent="0.25">
      <c r="C178" s="53">
        <v>0</v>
      </c>
      <c r="D178" s="53">
        <v>0</v>
      </c>
    </row>
    <row r="179" spans="3:4" x14ac:dyDescent="0.25">
      <c r="C179" s="53">
        <v>0</v>
      </c>
      <c r="D179" s="53">
        <v>0</v>
      </c>
    </row>
    <row r="180" spans="3:4" x14ac:dyDescent="0.25">
      <c r="C180" s="53" t="s">
        <v>345</v>
      </c>
      <c r="D180" s="53" t="s">
        <v>347</v>
      </c>
    </row>
    <row r="181" spans="3:4" x14ac:dyDescent="0.25">
      <c r="C181" s="53">
        <v>0</v>
      </c>
      <c r="D181" s="53">
        <v>0</v>
      </c>
    </row>
    <row r="182" spans="3:4" x14ac:dyDescent="0.25">
      <c r="C182" s="53">
        <v>0</v>
      </c>
      <c r="D182" s="53">
        <v>0</v>
      </c>
    </row>
    <row r="183" spans="3:4" x14ac:dyDescent="0.25">
      <c r="C183" s="53">
        <v>0</v>
      </c>
      <c r="D183" s="53">
        <v>0</v>
      </c>
    </row>
    <row r="184" spans="3:4" x14ac:dyDescent="0.25">
      <c r="C184" s="53">
        <v>0</v>
      </c>
      <c r="D184" s="53">
        <v>0</v>
      </c>
    </row>
    <row r="185" spans="3:4" x14ac:dyDescent="0.25">
      <c r="C185" s="53">
        <v>0</v>
      </c>
      <c r="D185" s="53">
        <v>0</v>
      </c>
    </row>
    <row r="186" spans="3:4" x14ac:dyDescent="0.25">
      <c r="C186" s="53">
        <v>0</v>
      </c>
      <c r="D186" s="53">
        <v>0</v>
      </c>
    </row>
    <row r="187" spans="3:4" x14ac:dyDescent="0.25">
      <c r="C187" s="53">
        <v>0</v>
      </c>
      <c r="D187" s="53">
        <v>0</v>
      </c>
    </row>
    <row r="188" spans="3:4" x14ac:dyDescent="0.25">
      <c r="C188" s="53">
        <v>0</v>
      </c>
      <c r="D188" s="53">
        <v>0</v>
      </c>
    </row>
    <row r="189" spans="3:4" x14ac:dyDescent="0.25">
      <c r="C189" s="53">
        <v>0</v>
      </c>
      <c r="D189" s="53">
        <v>0</v>
      </c>
    </row>
    <row r="190" spans="3:4" x14ac:dyDescent="0.25">
      <c r="C190" s="53">
        <v>0</v>
      </c>
      <c r="D190" s="53">
        <v>0</v>
      </c>
    </row>
    <row r="191" spans="3:4" x14ac:dyDescent="0.25">
      <c r="C191" s="53" t="s">
        <v>345</v>
      </c>
      <c r="D191" s="53" t="s">
        <v>348</v>
      </c>
    </row>
    <row r="192" spans="3:4" x14ac:dyDescent="0.25">
      <c r="C192" s="53">
        <v>160</v>
      </c>
      <c r="D192" s="53">
        <v>20</v>
      </c>
    </row>
    <row r="193" spans="3:4" x14ac:dyDescent="0.25">
      <c r="C193" s="53">
        <v>90</v>
      </c>
      <c r="D193" s="53">
        <v>16</v>
      </c>
    </row>
    <row r="194" spans="3:4" x14ac:dyDescent="0.25">
      <c r="C194" s="53">
        <v>120</v>
      </c>
      <c r="D194" s="53">
        <v>12</v>
      </c>
    </row>
    <row r="195" spans="3:4" x14ac:dyDescent="0.25">
      <c r="C195" s="53">
        <v>410</v>
      </c>
      <c r="D195" s="53">
        <v>11</v>
      </c>
    </row>
    <row r="196" spans="3:4" x14ac:dyDescent="0.25">
      <c r="C196" s="53">
        <v>400</v>
      </c>
      <c r="D196" s="53">
        <v>10</v>
      </c>
    </row>
    <row r="197" spans="3:4" x14ac:dyDescent="0.25">
      <c r="C197" s="53">
        <v>370</v>
      </c>
      <c r="D197" s="53">
        <v>8</v>
      </c>
    </row>
    <row r="198" spans="3:4" x14ac:dyDescent="0.25">
      <c r="C198" s="53">
        <v>360</v>
      </c>
      <c r="D198" s="53">
        <v>2</v>
      </c>
    </row>
    <row r="199" spans="3:4" x14ac:dyDescent="0.25">
      <c r="C199" s="53">
        <v>30</v>
      </c>
      <c r="D199" s="53">
        <v>2</v>
      </c>
    </row>
    <row r="200" spans="3:4" x14ac:dyDescent="0.25">
      <c r="C200" s="53">
        <v>110</v>
      </c>
      <c r="D200" s="53">
        <v>1</v>
      </c>
    </row>
    <row r="201" spans="3:4" x14ac:dyDescent="0.25">
      <c r="C201" s="53">
        <v>100</v>
      </c>
      <c r="D201" s="53">
        <v>1</v>
      </c>
    </row>
    <row r="202" spans="3:4" x14ac:dyDescent="0.25">
      <c r="C202" s="53" t="s">
        <v>349</v>
      </c>
      <c r="D202" s="53" t="s">
        <v>344</v>
      </c>
    </row>
    <row r="203" spans="3:4" x14ac:dyDescent="0.25">
      <c r="C203" s="53">
        <v>450</v>
      </c>
      <c r="D203" s="53">
        <v>-6</v>
      </c>
    </row>
    <row r="204" spans="3:4" x14ac:dyDescent="0.25">
      <c r="C204" s="53">
        <v>0</v>
      </c>
      <c r="D204" s="53">
        <v>0</v>
      </c>
    </row>
    <row r="205" spans="3:4" x14ac:dyDescent="0.25">
      <c r="C205" s="53">
        <v>0</v>
      </c>
      <c r="D205" s="53">
        <v>0</v>
      </c>
    </row>
    <row r="206" spans="3:4" x14ac:dyDescent="0.25">
      <c r="C206" s="53">
        <v>0</v>
      </c>
      <c r="D206" s="53">
        <v>0</v>
      </c>
    </row>
    <row r="207" spans="3:4" x14ac:dyDescent="0.25">
      <c r="C207" s="53">
        <v>0</v>
      </c>
      <c r="D207" s="53">
        <v>0</v>
      </c>
    </row>
    <row r="208" spans="3:4" x14ac:dyDescent="0.25">
      <c r="C208" s="53">
        <v>0</v>
      </c>
      <c r="D208" s="53">
        <v>0</v>
      </c>
    </row>
    <row r="209" spans="3:4" x14ac:dyDescent="0.25">
      <c r="C209" s="53">
        <v>0</v>
      </c>
      <c r="D209" s="53">
        <v>0</v>
      </c>
    </row>
    <row r="210" spans="3:4" x14ac:dyDescent="0.25">
      <c r="C210" s="53">
        <v>0</v>
      </c>
      <c r="D210" s="53">
        <v>0</v>
      </c>
    </row>
    <row r="211" spans="3:4" x14ac:dyDescent="0.25">
      <c r="C211" s="53">
        <v>0</v>
      </c>
      <c r="D211" s="53">
        <v>0</v>
      </c>
    </row>
    <row r="212" spans="3:4" x14ac:dyDescent="0.25">
      <c r="C212" s="53">
        <v>0</v>
      </c>
      <c r="D212" s="53">
        <v>0</v>
      </c>
    </row>
    <row r="213" spans="3:4" x14ac:dyDescent="0.25">
      <c r="C213" s="53" t="s">
        <v>350</v>
      </c>
      <c r="D213" s="53" t="s">
        <v>344</v>
      </c>
    </row>
    <row r="214" spans="3:4" x14ac:dyDescent="0.25">
      <c r="C214" s="53">
        <v>360</v>
      </c>
      <c r="D214" s="53">
        <v>-15</v>
      </c>
    </row>
    <row r="215" spans="3:4" x14ac:dyDescent="0.25">
      <c r="C215" s="53">
        <v>390</v>
      </c>
      <c r="D215" s="53">
        <v>-3</v>
      </c>
    </row>
    <row r="216" spans="3:4" x14ac:dyDescent="0.25">
      <c r="C216" s="53">
        <v>10</v>
      </c>
      <c r="D216" s="53">
        <v>-2</v>
      </c>
    </row>
    <row r="217" spans="3:4" x14ac:dyDescent="0.25">
      <c r="C217" s="53">
        <v>20</v>
      </c>
      <c r="D217" s="53">
        <v>-2</v>
      </c>
    </row>
    <row r="218" spans="3:4" x14ac:dyDescent="0.25">
      <c r="C218" s="53">
        <v>0</v>
      </c>
      <c r="D218" s="53">
        <v>0</v>
      </c>
    </row>
    <row r="219" spans="3:4" x14ac:dyDescent="0.25">
      <c r="C219" s="53">
        <v>0</v>
      </c>
      <c r="D219" s="53">
        <v>0</v>
      </c>
    </row>
    <row r="220" spans="3:4" x14ac:dyDescent="0.25">
      <c r="C220" s="53">
        <v>0</v>
      </c>
      <c r="D220" s="53">
        <v>0</v>
      </c>
    </row>
    <row r="221" spans="3:4" x14ac:dyDescent="0.25">
      <c r="C221" s="53">
        <v>0</v>
      </c>
      <c r="D221" s="53">
        <v>0</v>
      </c>
    </row>
    <row r="222" spans="3:4" x14ac:dyDescent="0.25">
      <c r="C222" s="53">
        <v>0</v>
      </c>
      <c r="D222" s="53">
        <v>0</v>
      </c>
    </row>
    <row r="223" spans="3:4" x14ac:dyDescent="0.25">
      <c r="C223" s="53">
        <v>0</v>
      </c>
      <c r="D223" s="53">
        <v>0</v>
      </c>
    </row>
    <row r="224" spans="3:4" x14ac:dyDescent="0.25">
      <c r="C224" s="53" t="s">
        <v>350</v>
      </c>
      <c r="D224" s="53" t="s">
        <v>146</v>
      </c>
    </row>
    <row r="225" spans="3:4" x14ac:dyDescent="0.25">
      <c r="C225" s="53">
        <v>450</v>
      </c>
      <c r="D225" s="53">
        <v>6</v>
      </c>
    </row>
    <row r="226" spans="3:4" x14ac:dyDescent="0.25">
      <c r="C226" s="53">
        <v>440</v>
      </c>
      <c r="D226" s="53">
        <v>6</v>
      </c>
    </row>
    <row r="227" spans="3:4" x14ac:dyDescent="0.25">
      <c r="C227" s="53">
        <v>430</v>
      </c>
      <c r="D227" s="53">
        <v>6</v>
      </c>
    </row>
    <row r="228" spans="3:4" x14ac:dyDescent="0.25">
      <c r="C228" s="53">
        <v>40</v>
      </c>
      <c r="D228" s="53">
        <v>2</v>
      </c>
    </row>
    <row r="229" spans="3:4" x14ac:dyDescent="0.25">
      <c r="C229" s="53">
        <v>30</v>
      </c>
      <c r="D229" s="53">
        <v>2</v>
      </c>
    </row>
    <row r="230" spans="3:4" x14ac:dyDescent="0.25">
      <c r="C230" s="53">
        <v>70</v>
      </c>
      <c r="D230" s="53">
        <v>1</v>
      </c>
    </row>
    <row r="231" spans="3:4" x14ac:dyDescent="0.25">
      <c r="C231" s="53">
        <v>0</v>
      </c>
      <c r="D231" s="53">
        <v>0</v>
      </c>
    </row>
    <row r="232" spans="3:4" x14ac:dyDescent="0.25">
      <c r="C232" s="53">
        <v>0</v>
      </c>
      <c r="D232" s="53">
        <v>0</v>
      </c>
    </row>
    <row r="233" spans="3:4" x14ac:dyDescent="0.25">
      <c r="C233" s="53">
        <v>0</v>
      </c>
      <c r="D233" s="53">
        <v>0</v>
      </c>
    </row>
    <row r="234" spans="3:4" x14ac:dyDescent="0.25">
      <c r="C234" s="53">
        <v>0</v>
      </c>
      <c r="D234" s="53">
        <v>0</v>
      </c>
    </row>
    <row r="235" spans="3:4" x14ac:dyDescent="0.25">
      <c r="C235" s="53" t="s">
        <v>350</v>
      </c>
      <c r="D235" s="53" t="s">
        <v>146</v>
      </c>
    </row>
    <row r="236" spans="3:4" x14ac:dyDescent="0.25">
      <c r="C236" s="53">
        <v>120</v>
      </c>
      <c r="D236" s="53">
        <v>20</v>
      </c>
    </row>
    <row r="237" spans="3:4" x14ac:dyDescent="0.25">
      <c r="C237" s="53">
        <v>360</v>
      </c>
      <c r="D237" s="53">
        <v>11</v>
      </c>
    </row>
    <row r="238" spans="3:4" x14ac:dyDescent="0.25">
      <c r="C238" s="53">
        <v>390</v>
      </c>
      <c r="D238" s="53">
        <v>2</v>
      </c>
    </row>
    <row r="239" spans="3:4" x14ac:dyDescent="0.25">
      <c r="C239" s="53">
        <v>110</v>
      </c>
      <c r="D239" s="53">
        <v>1</v>
      </c>
    </row>
    <row r="240" spans="3:4" x14ac:dyDescent="0.25">
      <c r="C240" s="53">
        <v>20</v>
      </c>
      <c r="D240" s="53">
        <v>1</v>
      </c>
    </row>
    <row r="241" spans="3:4" x14ac:dyDescent="0.25">
      <c r="C241" s="53">
        <v>10</v>
      </c>
      <c r="D241" s="53">
        <v>1</v>
      </c>
    </row>
    <row r="242" spans="3:4" x14ac:dyDescent="0.25">
      <c r="C242" s="53">
        <v>0</v>
      </c>
      <c r="D242" s="53">
        <v>0</v>
      </c>
    </row>
    <row r="243" spans="3:4" x14ac:dyDescent="0.25">
      <c r="C243" s="53">
        <v>0</v>
      </c>
      <c r="D243" s="53">
        <v>0</v>
      </c>
    </row>
    <row r="244" spans="3:4" x14ac:dyDescent="0.25">
      <c r="C244" s="53">
        <v>0</v>
      </c>
      <c r="D244" s="53">
        <v>0</v>
      </c>
    </row>
    <row r="245" spans="3:4" x14ac:dyDescent="0.25">
      <c r="C245" s="53">
        <v>0</v>
      </c>
      <c r="D245" s="53">
        <v>0</v>
      </c>
    </row>
    <row r="246" spans="3:4" x14ac:dyDescent="0.25">
      <c r="C246" s="53" t="s">
        <v>350</v>
      </c>
      <c r="D246" s="53" t="s">
        <v>351</v>
      </c>
    </row>
    <row r="247" spans="3:4" x14ac:dyDescent="0.25">
      <c r="C247" s="53">
        <v>100</v>
      </c>
      <c r="D247" s="53">
        <v>1</v>
      </c>
    </row>
    <row r="248" spans="3:4" x14ac:dyDescent="0.25">
      <c r="C248" s="53">
        <v>0</v>
      </c>
      <c r="D248" s="53">
        <v>0</v>
      </c>
    </row>
    <row r="249" spans="3:4" x14ac:dyDescent="0.25">
      <c r="C249" s="53">
        <v>0</v>
      </c>
      <c r="D249" s="53">
        <v>0</v>
      </c>
    </row>
    <row r="250" spans="3:4" x14ac:dyDescent="0.25">
      <c r="C250" s="53">
        <v>0</v>
      </c>
      <c r="D250" s="53">
        <v>0</v>
      </c>
    </row>
    <row r="251" spans="3:4" x14ac:dyDescent="0.25">
      <c r="C251" s="53">
        <v>0</v>
      </c>
      <c r="D251" s="53">
        <v>0</v>
      </c>
    </row>
    <row r="252" spans="3:4" x14ac:dyDescent="0.25">
      <c r="C252" s="53">
        <v>0</v>
      </c>
      <c r="D252" s="53">
        <v>0</v>
      </c>
    </row>
    <row r="253" spans="3:4" x14ac:dyDescent="0.25">
      <c r="C253" s="53">
        <v>0</v>
      </c>
      <c r="D253" s="53">
        <v>0</v>
      </c>
    </row>
    <row r="254" spans="3:4" x14ac:dyDescent="0.25">
      <c r="C254" s="53">
        <v>0</v>
      </c>
      <c r="D254" s="53">
        <v>0</v>
      </c>
    </row>
    <row r="255" spans="3:4" x14ac:dyDescent="0.25">
      <c r="C255" s="53">
        <v>0</v>
      </c>
      <c r="D255" s="53">
        <v>0</v>
      </c>
    </row>
    <row r="256" spans="3:4" x14ac:dyDescent="0.25">
      <c r="C256" s="53">
        <v>0</v>
      </c>
      <c r="D256" s="53">
        <v>0</v>
      </c>
    </row>
    <row r="257" spans="3:4" x14ac:dyDescent="0.25">
      <c r="C257" s="53" t="s">
        <v>352</v>
      </c>
      <c r="D257" s="53" t="s">
        <v>351</v>
      </c>
    </row>
    <row r="258" spans="3:4" x14ac:dyDescent="0.25">
      <c r="C258" s="53">
        <v>160</v>
      </c>
      <c r="D258" s="53">
        <v>20</v>
      </c>
    </row>
    <row r="259" spans="3:4" x14ac:dyDescent="0.25">
      <c r="C259" s="53">
        <v>120</v>
      </c>
      <c r="D259" s="53">
        <v>12</v>
      </c>
    </row>
    <row r="260" spans="3:4" x14ac:dyDescent="0.25">
      <c r="C260" s="53">
        <v>410</v>
      </c>
      <c r="D260" s="53">
        <v>11</v>
      </c>
    </row>
    <row r="261" spans="3:4" x14ac:dyDescent="0.25">
      <c r="C261" s="53">
        <v>400</v>
      </c>
      <c r="D261" s="53">
        <v>10</v>
      </c>
    </row>
    <row r="262" spans="3:4" x14ac:dyDescent="0.25">
      <c r="C262" s="53">
        <v>370</v>
      </c>
      <c r="D262" s="53">
        <v>8</v>
      </c>
    </row>
    <row r="263" spans="3:4" x14ac:dyDescent="0.25">
      <c r="C263" s="53">
        <v>360</v>
      </c>
      <c r="D263" s="53">
        <v>2</v>
      </c>
    </row>
    <row r="264" spans="3:4" x14ac:dyDescent="0.25">
      <c r="C264" s="53">
        <v>30</v>
      </c>
      <c r="D264" s="53">
        <v>2</v>
      </c>
    </row>
    <row r="265" spans="3:4" x14ac:dyDescent="0.25">
      <c r="C265" s="53">
        <v>110</v>
      </c>
      <c r="D265" s="53">
        <v>1</v>
      </c>
    </row>
    <row r="266" spans="3:4" x14ac:dyDescent="0.25">
      <c r="C266" s="53">
        <v>80</v>
      </c>
      <c r="D266" s="53">
        <v>1</v>
      </c>
    </row>
    <row r="267" spans="3:4" x14ac:dyDescent="0.25">
      <c r="C267" s="53">
        <v>0</v>
      </c>
      <c r="D267" s="53">
        <v>0</v>
      </c>
    </row>
    <row r="268" spans="3:4" x14ac:dyDescent="0.25">
      <c r="C268" s="53" t="s">
        <v>350</v>
      </c>
      <c r="D268" s="53" t="s">
        <v>353</v>
      </c>
    </row>
    <row r="269" spans="3:4" x14ac:dyDescent="0.25">
      <c r="C269" s="53">
        <v>0</v>
      </c>
      <c r="D269" s="53">
        <v>0</v>
      </c>
    </row>
    <row r="270" spans="3:4" x14ac:dyDescent="0.25">
      <c r="C270" s="53">
        <v>0</v>
      </c>
      <c r="D270" s="53">
        <v>0</v>
      </c>
    </row>
    <row r="271" spans="3:4" x14ac:dyDescent="0.25">
      <c r="C271" s="53">
        <v>0</v>
      </c>
      <c r="D271" s="53">
        <v>0</v>
      </c>
    </row>
    <row r="272" spans="3:4" x14ac:dyDescent="0.25">
      <c r="C272" s="53">
        <v>0</v>
      </c>
      <c r="D272" s="53">
        <v>0</v>
      </c>
    </row>
    <row r="273" spans="3:4" x14ac:dyDescent="0.25">
      <c r="C273" s="53">
        <v>0</v>
      </c>
      <c r="D273" s="53">
        <v>0</v>
      </c>
    </row>
    <row r="274" spans="3:4" x14ac:dyDescent="0.25">
      <c r="C274" s="53">
        <v>0</v>
      </c>
      <c r="D274" s="53">
        <v>0</v>
      </c>
    </row>
    <row r="275" spans="3:4" x14ac:dyDescent="0.25">
      <c r="C275" s="53">
        <v>0</v>
      </c>
      <c r="D275" s="53">
        <v>0</v>
      </c>
    </row>
    <row r="276" spans="3:4" x14ac:dyDescent="0.25">
      <c r="C276" s="53">
        <v>0</v>
      </c>
      <c r="D276" s="53">
        <v>0</v>
      </c>
    </row>
    <row r="277" spans="3:4" x14ac:dyDescent="0.25">
      <c r="C277" s="53">
        <v>0</v>
      </c>
      <c r="D277" s="53">
        <v>0</v>
      </c>
    </row>
    <row r="278" spans="3:4" x14ac:dyDescent="0.25">
      <c r="C278" s="53">
        <v>0</v>
      </c>
      <c r="D278" s="53">
        <v>0</v>
      </c>
    </row>
    <row r="279" spans="3:4" x14ac:dyDescent="0.25">
      <c r="C279" s="53" t="s">
        <v>352</v>
      </c>
      <c r="D279" s="53" t="s">
        <v>353</v>
      </c>
    </row>
    <row r="280" spans="3:4" x14ac:dyDescent="0.25">
      <c r="C280" s="53">
        <v>0</v>
      </c>
      <c r="D280" s="53">
        <v>0</v>
      </c>
    </row>
    <row r="281" spans="3:4" x14ac:dyDescent="0.25">
      <c r="C281" s="53">
        <v>0</v>
      </c>
      <c r="D281" s="53">
        <v>0</v>
      </c>
    </row>
    <row r="282" spans="3:4" x14ac:dyDescent="0.25">
      <c r="C282" s="53">
        <v>0</v>
      </c>
      <c r="D282" s="53">
        <v>0</v>
      </c>
    </row>
    <row r="283" spans="3:4" x14ac:dyDescent="0.25">
      <c r="C283" s="53">
        <v>0</v>
      </c>
      <c r="D283" s="53">
        <v>0</v>
      </c>
    </row>
    <row r="284" spans="3:4" x14ac:dyDescent="0.25">
      <c r="C284" s="53">
        <v>0</v>
      </c>
      <c r="D284" s="53">
        <v>0</v>
      </c>
    </row>
    <row r="285" spans="3:4" x14ac:dyDescent="0.25">
      <c r="C285" s="53">
        <v>0</v>
      </c>
      <c r="D285" s="53">
        <v>0</v>
      </c>
    </row>
    <row r="286" spans="3:4" x14ac:dyDescent="0.25">
      <c r="C286" s="53">
        <v>0</v>
      </c>
      <c r="D286" s="53">
        <v>0</v>
      </c>
    </row>
    <row r="287" spans="3:4" x14ac:dyDescent="0.25">
      <c r="C287" s="53">
        <v>0</v>
      </c>
      <c r="D287" s="53">
        <v>0</v>
      </c>
    </row>
    <row r="288" spans="3:4" x14ac:dyDescent="0.25">
      <c r="C288" s="53">
        <v>0</v>
      </c>
      <c r="D288" s="53">
        <v>0</v>
      </c>
    </row>
    <row r="289" spans="3:4" x14ac:dyDescent="0.25">
      <c r="C289" s="53">
        <v>0</v>
      </c>
      <c r="D289" s="53">
        <v>0</v>
      </c>
    </row>
    <row r="290" spans="3:4" x14ac:dyDescent="0.25">
      <c r="C290" s="53" t="s">
        <v>358</v>
      </c>
      <c r="D290" s="53" t="s">
        <v>358</v>
      </c>
    </row>
    <row r="291" spans="3:4" x14ac:dyDescent="0.25">
      <c r="C291" s="53" t="s">
        <v>359</v>
      </c>
      <c r="D291" s="53" t="s">
        <v>360</v>
      </c>
    </row>
    <row r="292" spans="3:4" x14ac:dyDescent="0.25">
      <c r="C292" s="53">
        <v>2150</v>
      </c>
      <c r="D292" s="53">
        <v>-8</v>
      </c>
    </row>
    <row r="293" spans="3:4" x14ac:dyDescent="0.25">
      <c r="C293" s="53">
        <v>2140</v>
      </c>
      <c r="D293" s="53">
        <v>-17</v>
      </c>
    </row>
    <row r="294" spans="3:4" x14ac:dyDescent="0.25">
      <c r="C294" s="53">
        <v>2130</v>
      </c>
      <c r="D294" s="53">
        <v>-11</v>
      </c>
    </row>
    <row r="295" spans="3:4" x14ac:dyDescent="0.25">
      <c r="C295" s="53">
        <v>2120</v>
      </c>
      <c r="D295" s="53">
        <v>-7</v>
      </c>
    </row>
    <row r="296" spans="3:4" x14ac:dyDescent="0.25">
      <c r="C296" s="53">
        <v>2100</v>
      </c>
      <c r="D296" s="53">
        <v>-7</v>
      </c>
    </row>
    <row r="297" spans="3:4" x14ac:dyDescent="0.25">
      <c r="C297" s="53">
        <v>2090</v>
      </c>
      <c r="D297" s="53">
        <v>-9</v>
      </c>
    </row>
    <row r="298" spans="3:4" x14ac:dyDescent="0.25">
      <c r="C298" s="53">
        <v>2050</v>
      </c>
      <c r="D298" s="53">
        <v>-6</v>
      </c>
    </row>
    <row r="299" spans="3:4" x14ac:dyDescent="0.25">
      <c r="C299" s="53">
        <v>2010</v>
      </c>
      <c r="D299" s="53">
        <v>-8</v>
      </c>
    </row>
    <row r="300" spans="3:4" x14ac:dyDescent="0.25">
      <c r="C300" s="53">
        <v>1980</v>
      </c>
      <c r="D300" s="53">
        <v>-6</v>
      </c>
    </row>
    <row r="301" spans="3:4" x14ac:dyDescent="0.25">
      <c r="C301" s="53">
        <v>1960</v>
      </c>
      <c r="D301" s="53">
        <v>-7</v>
      </c>
    </row>
    <row r="302" spans="3:4" x14ac:dyDescent="0.25">
      <c r="C302" s="53" t="s">
        <v>359</v>
      </c>
      <c r="D302" s="53" t="s">
        <v>344</v>
      </c>
    </row>
    <row r="303" spans="3:4" x14ac:dyDescent="0.25">
      <c r="C303" s="53">
        <v>1310</v>
      </c>
      <c r="D303" s="53">
        <v>-20</v>
      </c>
    </row>
    <row r="304" spans="3:4" x14ac:dyDescent="0.25">
      <c r="C304" s="53">
        <v>1340</v>
      </c>
      <c r="D304" s="53">
        <v>-19</v>
      </c>
    </row>
    <row r="305" spans="3:4" x14ac:dyDescent="0.25">
      <c r="C305" s="53">
        <v>1300</v>
      </c>
      <c r="D305" s="53">
        <v>-18</v>
      </c>
    </row>
    <row r="306" spans="3:4" x14ac:dyDescent="0.25">
      <c r="C306" s="53">
        <v>1290</v>
      </c>
      <c r="D306" s="53">
        <v>-17</v>
      </c>
    </row>
    <row r="307" spans="3:4" x14ac:dyDescent="0.25">
      <c r="C307" s="53">
        <v>2140</v>
      </c>
      <c r="D307" s="53">
        <v>-17</v>
      </c>
    </row>
    <row r="308" spans="3:4" x14ac:dyDescent="0.25">
      <c r="C308" s="53">
        <v>1140</v>
      </c>
      <c r="D308" s="53">
        <v>-16</v>
      </c>
    </row>
    <row r="309" spans="3:4" x14ac:dyDescent="0.25">
      <c r="C309" s="53">
        <v>1330</v>
      </c>
      <c r="D309" s="53">
        <v>-16</v>
      </c>
    </row>
    <row r="310" spans="3:4" x14ac:dyDescent="0.25">
      <c r="C310" s="53">
        <v>1830</v>
      </c>
      <c r="D310" s="53">
        <v>-16</v>
      </c>
    </row>
    <row r="311" spans="3:4" x14ac:dyDescent="0.25">
      <c r="C311" s="53">
        <v>1440</v>
      </c>
      <c r="D311" s="53">
        <v>-14</v>
      </c>
    </row>
    <row r="312" spans="3:4" x14ac:dyDescent="0.25">
      <c r="C312" s="53">
        <v>1480</v>
      </c>
      <c r="D312" s="53">
        <v>-14</v>
      </c>
    </row>
    <row r="313" spans="3:4" x14ac:dyDescent="0.25">
      <c r="C313" s="53" t="s">
        <v>345</v>
      </c>
      <c r="D313" s="53" t="s">
        <v>146</v>
      </c>
    </row>
    <row r="314" spans="3:4" x14ac:dyDescent="0.25">
      <c r="C314" s="53">
        <v>1340</v>
      </c>
      <c r="D314" s="53">
        <v>20</v>
      </c>
    </row>
    <row r="315" spans="3:4" x14ac:dyDescent="0.25">
      <c r="C315" s="53">
        <v>1270</v>
      </c>
      <c r="D315" s="53">
        <v>20</v>
      </c>
    </row>
    <row r="316" spans="3:4" x14ac:dyDescent="0.25">
      <c r="C316" s="53">
        <v>1740</v>
      </c>
      <c r="D316" s="53">
        <v>18</v>
      </c>
    </row>
    <row r="317" spans="3:4" x14ac:dyDescent="0.25">
      <c r="C317" s="53">
        <v>1090</v>
      </c>
      <c r="D317" s="53">
        <v>17</v>
      </c>
    </row>
    <row r="318" spans="3:4" x14ac:dyDescent="0.25">
      <c r="C318" s="53">
        <v>1760</v>
      </c>
      <c r="D318" s="53">
        <v>16</v>
      </c>
    </row>
    <row r="319" spans="3:4" x14ac:dyDescent="0.25">
      <c r="C319" s="53">
        <v>1930</v>
      </c>
      <c r="D319" s="53">
        <v>15</v>
      </c>
    </row>
    <row r="320" spans="3:4" x14ac:dyDescent="0.25">
      <c r="C320" s="53">
        <v>1460</v>
      </c>
      <c r="D320" s="53">
        <v>15</v>
      </c>
    </row>
    <row r="321" spans="3:4" x14ac:dyDescent="0.25">
      <c r="C321" s="53">
        <v>1320</v>
      </c>
      <c r="D321" s="53">
        <v>15</v>
      </c>
    </row>
    <row r="322" spans="3:4" x14ac:dyDescent="0.25">
      <c r="C322" s="53">
        <v>1820</v>
      </c>
      <c r="D322" s="53">
        <v>13</v>
      </c>
    </row>
    <row r="323" spans="3:4" x14ac:dyDescent="0.25">
      <c r="C323" s="53">
        <v>1800</v>
      </c>
      <c r="D323" s="53">
        <v>13</v>
      </c>
    </row>
    <row r="324" spans="3:4" x14ac:dyDescent="0.25">
      <c r="C324" s="53" t="s">
        <v>345</v>
      </c>
      <c r="D324" s="53" t="s">
        <v>348</v>
      </c>
    </row>
    <row r="325" spans="3:4" x14ac:dyDescent="0.25">
      <c r="C325" s="53">
        <v>1750</v>
      </c>
      <c r="D325" s="53">
        <v>20</v>
      </c>
    </row>
    <row r="326" spans="3:4" x14ac:dyDescent="0.25">
      <c r="C326" s="53">
        <v>1540</v>
      </c>
      <c r="D326" s="53">
        <v>20</v>
      </c>
    </row>
    <row r="327" spans="3:4" x14ac:dyDescent="0.25">
      <c r="C327" s="53">
        <v>1850</v>
      </c>
      <c r="D327" s="53">
        <v>16</v>
      </c>
    </row>
    <row r="328" spans="3:4" x14ac:dyDescent="0.25">
      <c r="C328" s="53">
        <v>1510</v>
      </c>
      <c r="D328" s="53">
        <v>16</v>
      </c>
    </row>
    <row r="329" spans="3:4" x14ac:dyDescent="0.25">
      <c r="C329" s="53">
        <v>1840</v>
      </c>
      <c r="D329" s="53">
        <v>15</v>
      </c>
    </row>
    <row r="330" spans="3:4" x14ac:dyDescent="0.25">
      <c r="C330" s="53">
        <v>1760</v>
      </c>
      <c r="D330" s="53">
        <v>15</v>
      </c>
    </row>
    <row r="331" spans="3:4" x14ac:dyDescent="0.25">
      <c r="C331" s="53">
        <v>1720</v>
      </c>
      <c r="D331" s="53">
        <v>15</v>
      </c>
    </row>
    <row r="332" spans="3:4" x14ac:dyDescent="0.25">
      <c r="C332" s="53">
        <v>1620</v>
      </c>
      <c r="D332" s="53">
        <v>15</v>
      </c>
    </row>
    <row r="333" spans="3:4" x14ac:dyDescent="0.25">
      <c r="C333" s="53">
        <v>1570</v>
      </c>
      <c r="D333" s="53">
        <v>15</v>
      </c>
    </row>
    <row r="334" spans="3:4" x14ac:dyDescent="0.25">
      <c r="C334" s="53">
        <v>1500</v>
      </c>
      <c r="D334" s="53">
        <v>14</v>
      </c>
    </row>
    <row r="335" spans="3:4" x14ac:dyDescent="0.25">
      <c r="C335" s="53" t="s">
        <v>345</v>
      </c>
      <c r="D335" s="53" t="s">
        <v>347</v>
      </c>
    </row>
    <row r="336" spans="3:4" x14ac:dyDescent="0.25">
      <c r="C336" s="53">
        <v>1070</v>
      </c>
      <c r="D336" s="53">
        <v>-20</v>
      </c>
    </row>
    <row r="337" spans="3:4" x14ac:dyDescent="0.25">
      <c r="C337" s="53">
        <v>1630</v>
      </c>
      <c r="D337" s="53">
        <v>-19</v>
      </c>
    </row>
    <row r="338" spans="3:4" x14ac:dyDescent="0.25">
      <c r="C338" s="53">
        <v>1610</v>
      </c>
      <c r="D338" s="53">
        <v>-16</v>
      </c>
    </row>
    <row r="339" spans="3:4" x14ac:dyDescent="0.25">
      <c r="C339" s="53">
        <v>1640</v>
      </c>
      <c r="D339" s="53">
        <v>-16</v>
      </c>
    </row>
    <row r="340" spans="3:4" x14ac:dyDescent="0.25">
      <c r="C340" s="53">
        <v>2100</v>
      </c>
      <c r="D340" s="53">
        <v>-16</v>
      </c>
    </row>
    <row r="341" spans="3:4" x14ac:dyDescent="0.25">
      <c r="C341" s="53">
        <v>1460</v>
      </c>
      <c r="D341" s="53">
        <v>-14</v>
      </c>
    </row>
    <row r="342" spans="3:4" x14ac:dyDescent="0.25">
      <c r="C342" s="53">
        <v>1320</v>
      </c>
      <c r="D342" s="53">
        <v>-13</v>
      </c>
    </row>
    <row r="343" spans="3:4" x14ac:dyDescent="0.25">
      <c r="C343" s="53">
        <v>1380</v>
      </c>
      <c r="D343" s="53">
        <v>-13</v>
      </c>
    </row>
    <row r="344" spans="3:4" x14ac:dyDescent="0.25">
      <c r="C344" s="53">
        <v>1480</v>
      </c>
      <c r="D344" s="53">
        <v>-13</v>
      </c>
    </row>
    <row r="345" spans="3:4" x14ac:dyDescent="0.25">
      <c r="C345" s="53">
        <v>1560</v>
      </c>
      <c r="D345" s="53">
        <v>-13</v>
      </c>
    </row>
    <row r="346" spans="3:4" x14ac:dyDescent="0.25">
      <c r="C346" s="53" t="s">
        <v>345</v>
      </c>
      <c r="D346" s="53" t="s">
        <v>346</v>
      </c>
    </row>
    <row r="347" spans="3:4" x14ac:dyDescent="0.25">
      <c r="C347" s="53">
        <v>1070</v>
      </c>
      <c r="D347" s="53">
        <v>4</v>
      </c>
    </row>
    <row r="348" spans="3:4" x14ac:dyDescent="0.25">
      <c r="C348" s="53">
        <v>1090</v>
      </c>
      <c r="D348" s="53">
        <v>17</v>
      </c>
    </row>
    <row r="349" spans="3:4" x14ac:dyDescent="0.25">
      <c r="C349" s="53">
        <v>1100</v>
      </c>
      <c r="D349" s="53">
        <v>11</v>
      </c>
    </row>
    <row r="350" spans="3:4" x14ac:dyDescent="0.25">
      <c r="C350" s="53">
        <v>1120</v>
      </c>
      <c r="D350" s="53">
        <v>9</v>
      </c>
    </row>
    <row r="351" spans="3:4" x14ac:dyDescent="0.25">
      <c r="C351" s="53">
        <v>1130</v>
      </c>
      <c r="D351" s="53">
        <v>8</v>
      </c>
    </row>
    <row r="352" spans="3:4" x14ac:dyDescent="0.25">
      <c r="C352" s="53">
        <v>1180</v>
      </c>
      <c r="D352" s="53">
        <v>7</v>
      </c>
    </row>
    <row r="353" spans="3:4" x14ac:dyDescent="0.25">
      <c r="C353" s="53">
        <v>1190</v>
      </c>
      <c r="D353" s="53">
        <v>8</v>
      </c>
    </row>
    <row r="354" spans="3:4" x14ac:dyDescent="0.25">
      <c r="C354" s="53">
        <v>1200</v>
      </c>
      <c r="D354" s="53">
        <v>7</v>
      </c>
    </row>
    <row r="355" spans="3:4" x14ac:dyDescent="0.25">
      <c r="C355" s="53">
        <v>1210</v>
      </c>
      <c r="D355" s="53">
        <v>12</v>
      </c>
    </row>
    <row r="356" spans="3:4" x14ac:dyDescent="0.25">
      <c r="C356" s="53">
        <v>1220</v>
      </c>
      <c r="D356" s="53">
        <v>12</v>
      </c>
    </row>
    <row r="357" spans="3:4" x14ac:dyDescent="0.25">
      <c r="C357" s="53" t="s">
        <v>349</v>
      </c>
      <c r="D357" s="53" t="s">
        <v>344</v>
      </c>
    </row>
    <row r="358" spans="3:4" x14ac:dyDescent="0.25">
      <c r="C358" s="53">
        <v>1170</v>
      </c>
      <c r="D358" s="53">
        <v>-17</v>
      </c>
    </row>
    <row r="359" spans="3:4" x14ac:dyDescent="0.25">
      <c r="C359" s="53">
        <v>1230</v>
      </c>
      <c r="D359" s="53">
        <v>-15</v>
      </c>
    </row>
    <row r="360" spans="3:4" x14ac:dyDescent="0.25">
      <c r="C360" s="53">
        <v>1370</v>
      </c>
      <c r="D360" s="53">
        <v>-12</v>
      </c>
    </row>
    <row r="361" spans="3:4" x14ac:dyDescent="0.25">
      <c r="C361" s="53">
        <v>1550</v>
      </c>
      <c r="D361" s="53">
        <v>-12</v>
      </c>
    </row>
    <row r="362" spans="3:4" x14ac:dyDescent="0.25">
      <c r="C362" s="53">
        <v>1560</v>
      </c>
      <c r="D362" s="53">
        <v>-12</v>
      </c>
    </row>
    <row r="363" spans="3:4" x14ac:dyDescent="0.25">
      <c r="C363" s="53">
        <v>1690</v>
      </c>
      <c r="D363" s="53">
        <v>-8</v>
      </c>
    </row>
    <row r="364" spans="3:4" x14ac:dyDescent="0.25">
      <c r="C364" s="53">
        <v>1700</v>
      </c>
      <c r="D364" s="53">
        <v>-8</v>
      </c>
    </row>
    <row r="365" spans="3:4" x14ac:dyDescent="0.25">
      <c r="C365" s="53">
        <v>1770</v>
      </c>
      <c r="D365" s="53">
        <v>-7</v>
      </c>
    </row>
    <row r="366" spans="3:4" x14ac:dyDescent="0.25">
      <c r="C366" s="53">
        <v>1800</v>
      </c>
      <c r="D366" s="53">
        <v>-7</v>
      </c>
    </row>
    <row r="367" spans="3:4" x14ac:dyDescent="0.25">
      <c r="C367" s="53">
        <v>1080</v>
      </c>
      <c r="D367" s="53">
        <v>-6</v>
      </c>
    </row>
    <row r="368" spans="3:4" x14ac:dyDescent="0.25">
      <c r="C368" s="53" t="s">
        <v>350</v>
      </c>
      <c r="D368" s="53" t="s">
        <v>344</v>
      </c>
    </row>
    <row r="369" spans="3:4" x14ac:dyDescent="0.25">
      <c r="C369" s="53">
        <v>1310</v>
      </c>
      <c r="D369" s="53">
        <v>-20</v>
      </c>
    </row>
    <row r="370" spans="3:4" x14ac:dyDescent="0.25">
      <c r="C370" s="53">
        <v>1340</v>
      </c>
      <c r="D370" s="53">
        <v>-19</v>
      </c>
    </row>
    <row r="371" spans="3:4" x14ac:dyDescent="0.25">
      <c r="C371" s="53">
        <v>1300</v>
      </c>
      <c r="D371" s="53">
        <v>-18</v>
      </c>
    </row>
    <row r="372" spans="3:4" x14ac:dyDescent="0.25">
      <c r="C372" s="53">
        <v>2140</v>
      </c>
      <c r="D372" s="53">
        <v>-17</v>
      </c>
    </row>
    <row r="373" spans="3:4" x14ac:dyDescent="0.25">
      <c r="C373" s="53">
        <v>1810</v>
      </c>
      <c r="D373" s="53">
        <v>-14</v>
      </c>
    </row>
    <row r="374" spans="3:4" x14ac:dyDescent="0.25">
      <c r="C374" s="53">
        <v>1260</v>
      </c>
      <c r="D374" s="53">
        <v>-12</v>
      </c>
    </row>
    <row r="375" spans="3:4" x14ac:dyDescent="0.25">
      <c r="C375" s="53">
        <v>1160</v>
      </c>
      <c r="D375" s="53">
        <v>-11</v>
      </c>
    </row>
    <row r="376" spans="3:4" x14ac:dyDescent="0.25">
      <c r="C376" s="53">
        <v>1720</v>
      </c>
      <c r="D376" s="53">
        <v>-11</v>
      </c>
    </row>
    <row r="377" spans="3:4" x14ac:dyDescent="0.25">
      <c r="C377" s="53">
        <v>1820</v>
      </c>
      <c r="D377" s="53">
        <v>-11</v>
      </c>
    </row>
    <row r="378" spans="3:4" x14ac:dyDescent="0.25">
      <c r="C378" s="53">
        <v>1950</v>
      </c>
      <c r="D378" s="53">
        <v>-11</v>
      </c>
    </row>
    <row r="379" spans="3:4" x14ac:dyDescent="0.25">
      <c r="C379" s="53" t="s">
        <v>350</v>
      </c>
      <c r="D379" s="53" t="s">
        <v>146</v>
      </c>
    </row>
    <row r="380" spans="3:4" x14ac:dyDescent="0.25">
      <c r="C380" s="53">
        <v>1090</v>
      </c>
      <c r="D380" s="53">
        <v>17</v>
      </c>
    </row>
    <row r="381" spans="3:4" x14ac:dyDescent="0.25">
      <c r="C381" s="53">
        <v>1800</v>
      </c>
      <c r="D381" s="53">
        <v>13</v>
      </c>
    </row>
    <row r="382" spans="3:4" x14ac:dyDescent="0.25">
      <c r="C382" s="53">
        <v>1370</v>
      </c>
      <c r="D382" s="53">
        <v>13</v>
      </c>
    </row>
    <row r="383" spans="3:4" x14ac:dyDescent="0.25">
      <c r="C383" s="53">
        <v>1230</v>
      </c>
      <c r="D383" s="53">
        <v>13</v>
      </c>
    </row>
    <row r="384" spans="3:4" x14ac:dyDescent="0.25">
      <c r="C384" s="53">
        <v>1560</v>
      </c>
      <c r="D384" s="53">
        <v>11</v>
      </c>
    </row>
    <row r="385" spans="3:4" x14ac:dyDescent="0.25">
      <c r="C385" s="53">
        <v>1690</v>
      </c>
      <c r="D385" s="53">
        <v>10</v>
      </c>
    </row>
    <row r="386" spans="3:4" x14ac:dyDescent="0.25">
      <c r="C386" s="53">
        <v>1780</v>
      </c>
      <c r="D386" s="53">
        <v>8</v>
      </c>
    </row>
    <row r="387" spans="3:4" x14ac:dyDescent="0.25">
      <c r="C387" s="53">
        <v>1770</v>
      </c>
      <c r="D387" s="53">
        <v>8</v>
      </c>
    </row>
    <row r="388" spans="3:4" x14ac:dyDescent="0.25">
      <c r="C388" s="53">
        <v>1170</v>
      </c>
      <c r="D388" s="53">
        <v>8</v>
      </c>
    </row>
    <row r="389" spans="3:4" x14ac:dyDescent="0.25">
      <c r="C389" s="53">
        <v>1550</v>
      </c>
      <c r="D389" s="53">
        <v>7</v>
      </c>
    </row>
    <row r="390" spans="3:4" x14ac:dyDescent="0.25">
      <c r="C390" s="53" t="s">
        <v>350</v>
      </c>
      <c r="D390" s="53" t="s">
        <v>146</v>
      </c>
    </row>
    <row r="391" spans="3:4" x14ac:dyDescent="0.25">
      <c r="C391" s="53">
        <v>1340</v>
      </c>
      <c r="D391" s="53">
        <v>20</v>
      </c>
    </row>
    <row r="392" spans="3:4" x14ac:dyDescent="0.25">
      <c r="C392" s="53">
        <v>1820</v>
      </c>
      <c r="D392" s="53">
        <v>13</v>
      </c>
    </row>
    <row r="393" spans="3:4" x14ac:dyDescent="0.25">
      <c r="C393" s="53">
        <v>1470</v>
      </c>
      <c r="D393" s="53">
        <v>13</v>
      </c>
    </row>
    <row r="394" spans="3:4" x14ac:dyDescent="0.25">
      <c r="C394" s="53">
        <v>1520</v>
      </c>
      <c r="D394" s="53">
        <v>12</v>
      </c>
    </row>
    <row r="395" spans="3:4" x14ac:dyDescent="0.25">
      <c r="C395" s="53">
        <v>1420</v>
      </c>
      <c r="D395" s="53">
        <v>12</v>
      </c>
    </row>
    <row r="396" spans="3:4" x14ac:dyDescent="0.25">
      <c r="C396" s="53">
        <v>1260</v>
      </c>
      <c r="D396" s="53">
        <v>12</v>
      </c>
    </row>
    <row r="397" spans="3:4" x14ac:dyDescent="0.25">
      <c r="C397" s="53">
        <v>1220</v>
      </c>
      <c r="D397" s="53">
        <v>12</v>
      </c>
    </row>
    <row r="398" spans="3:4" x14ac:dyDescent="0.25">
      <c r="C398" s="53">
        <v>1600</v>
      </c>
      <c r="D398" s="53">
        <v>11</v>
      </c>
    </row>
    <row r="399" spans="3:4" x14ac:dyDescent="0.25">
      <c r="C399" s="53">
        <v>1160</v>
      </c>
      <c r="D399" s="53">
        <v>10</v>
      </c>
    </row>
    <row r="400" spans="3:4" x14ac:dyDescent="0.25">
      <c r="C400" s="53">
        <v>1660</v>
      </c>
      <c r="D400" s="53">
        <v>9</v>
      </c>
    </row>
    <row r="401" spans="3:4" x14ac:dyDescent="0.25">
      <c r="C401" s="53" t="s">
        <v>350</v>
      </c>
      <c r="D401" s="53" t="s">
        <v>351</v>
      </c>
    </row>
    <row r="402" spans="3:4" x14ac:dyDescent="0.25">
      <c r="C402" s="53">
        <v>1850</v>
      </c>
      <c r="D402" s="53">
        <v>16</v>
      </c>
    </row>
    <row r="403" spans="3:4" x14ac:dyDescent="0.25">
      <c r="C403" s="53">
        <v>1510</v>
      </c>
      <c r="D403" s="53">
        <v>16</v>
      </c>
    </row>
    <row r="404" spans="3:4" x14ac:dyDescent="0.25">
      <c r="C404" s="53">
        <v>1500</v>
      </c>
      <c r="D404" s="53">
        <v>14</v>
      </c>
    </row>
    <row r="405" spans="3:4" x14ac:dyDescent="0.25">
      <c r="C405" s="53">
        <v>2150</v>
      </c>
      <c r="D405" s="53">
        <v>13</v>
      </c>
    </row>
    <row r="406" spans="3:4" x14ac:dyDescent="0.25">
      <c r="C406" s="53">
        <v>2090</v>
      </c>
      <c r="D406" s="53">
        <v>13</v>
      </c>
    </row>
    <row r="407" spans="3:4" x14ac:dyDescent="0.25">
      <c r="C407" s="53">
        <v>1790</v>
      </c>
      <c r="D407" s="53">
        <v>13</v>
      </c>
    </row>
    <row r="408" spans="3:4" x14ac:dyDescent="0.25">
      <c r="C408" s="53">
        <v>1090</v>
      </c>
      <c r="D408" s="53">
        <v>13</v>
      </c>
    </row>
    <row r="409" spans="3:4" x14ac:dyDescent="0.25">
      <c r="C409" s="53">
        <v>2020</v>
      </c>
      <c r="D409" s="53">
        <v>9</v>
      </c>
    </row>
    <row r="410" spans="3:4" x14ac:dyDescent="0.25">
      <c r="C410" s="53">
        <v>1350</v>
      </c>
      <c r="D410" s="53">
        <v>9</v>
      </c>
    </row>
    <row r="411" spans="3:4" x14ac:dyDescent="0.25">
      <c r="C411" s="53">
        <v>1690</v>
      </c>
      <c r="D411" s="53">
        <v>8</v>
      </c>
    </row>
    <row r="412" spans="3:4" x14ac:dyDescent="0.25">
      <c r="C412" s="53" t="s">
        <v>352</v>
      </c>
      <c r="D412" s="53" t="s">
        <v>351</v>
      </c>
    </row>
    <row r="413" spans="3:4" x14ac:dyDescent="0.25">
      <c r="C413" s="53">
        <v>1720</v>
      </c>
      <c r="D413" s="53">
        <v>15</v>
      </c>
    </row>
    <row r="414" spans="3:4" x14ac:dyDescent="0.25">
      <c r="C414" s="53">
        <v>1620</v>
      </c>
      <c r="D414" s="53">
        <v>15</v>
      </c>
    </row>
    <row r="415" spans="3:4" x14ac:dyDescent="0.25">
      <c r="C415" s="53">
        <v>1570</v>
      </c>
      <c r="D415" s="53">
        <v>15</v>
      </c>
    </row>
    <row r="416" spans="3:4" x14ac:dyDescent="0.25">
      <c r="C416" s="53">
        <v>1460</v>
      </c>
      <c r="D416" s="53">
        <v>12</v>
      </c>
    </row>
    <row r="417" spans="3:4" x14ac:dyDescent="0.25">
      <c r="C417" s="53">
        <v>1430</v>
      </c>
      <c r="D417" s="53">
        <v>9</v>
      </c>
    </row>
    <row r="418" spans="3:4" x14ac:dyDescent="0.25">
      <c r="C418" s="53">
        <v>1410</v>
      </c>
      <c r="D418" s="53">
        <v>9</v>
      </c>
    </row>
    <row r="419" spans="3:4" x14ac:dyDescent="0.25">
      <c r="C419" s="53">
        <v>1530</v>
      </c>
      <c r="D419" s="53">
        <v>8</v>
      </c>
    </row>
    <row r="420" spans="3:4" x14ac:dyDescent="0.25">
      <c r="C420" s="53">
        <v>1490</v>
      </c>
      <c r="D420" s="53">
        <v>8</v>
      </c>
    </row>
    <row r="421" spans="3:4" x14ac:dyDescent="0.25">
      <c r="C421" s="53">
        <v>1390</v>
      </c>
      <c r="D421" s="53">
        <v>8</v>
      </c>
    </row>
    <row r="422" spans="3:4" x14ac:dyDescent="0.25">
      <c r="C422" s="53">
        <v>1520</v>
      </c>
      <c r="D422" s="53">
        <v>7</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27"/>
  <dimension ref="A1"/>
  <sheetViews>
    <sheetView workbookViewId="0"/>
  </sheetViews>
  <sheetFormatPr baseColWidth="10" defaultRowHeight="15" x14ac:dyDescent="0.25"/>
  <cols>
    <col min="1" max="16384" width="11.42578125" style="26"/>
  </cols>
  <sheetData/>
  <pageMargins left="0.7" right="0.7" top="0.75" bottom="0.75" header="0.3" footer="0.3"/>
  <pageSetup paperSize="9" orientation="portrait" horizontalDpi="4294967293" verticalDpi="4294967293"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28"/>
  <dimension ref="B1:M400"/>
  <sheetViews>
    <sheetView workbookViewId="0"/>
  </sheetViews>
  <sheetFormatPr baseColWidth="10" defaultRowHeight="15" x14ac:dyDescent="0.25"/>
  <cols>
    <col min="1" max="16384" width="11.42578125" style="333"/>
  </cols>
  <sheetData>
    <row r="1" spans="2:12" x14ac:dyDescent="0.25">
      <c r="B1" s="333" t="s">
        <v>321</v>
      </c>
      <c r="C1" s="333" t="s">
        <v>369</v>
      </c>
      <c r="D1" s="333" t="s">
        <v>365</v>
      </c>
      <c r="E1" s="333" t="s">
        <v>366</v>
      </c>
      <c r="F1" s="333" t="s">
        <v>367</v>
      </c>
      <c r="G1" s="333" t="s">
        <v>368</v>
      </c>
      <c r="H1" s="333" t="s">
        <v>369</v>
      </c>
      <c r="I1" s="333" t="s">
        <v>365</v>
      </c>
      <c r="J1" s="333" t="s">
        <v>366</v>
      </c>
      <c r="K1" s="333" t="s">
        <v>367</v>
      </c>
      <c r="L1" s="333" t="s">
        <v>368</v>
      </c>
    </row>
    <row r="2" spans="2:12" x14ac:dyDescent="0.25">
      <c r="B2" s="333">
        <f>D2*1000+C2</f>
        <v>1002</v>
      </c>
      <c r="C2" s="333">
        <v>2</v>
      </c>
      <c r="D2" s="333">
        <v>1</v>
      </c>
      <c r="E2" s="333">
        <v>2</v>
      </c>
      <c r="F2" s="333">
        <v>0</v>
      </c>
      <c r="G2" s="333">
        <v>0</v>
      </c>
      <c r="H2" s="333">
        <v>2</v>
      </c>
      <c r="I2" s="333">
        <v>1</v>
      </c>
      <c r="J2" s="333">
        <v>2</v>
      </c>
      <c r="K2" s="333">
        <v>0</v>
      </c>
      <c r="L2" s="333">
        <v>0</v>
      </c>
    </row>
    <row r="3" spans="2:12" x14ac:dyDescent="0.25">
      <c r="B3" s="333">
        <f t="shared" ref="B3:B66" si="0">D3*1000+C3</f>
        <v>1001</v>
      </c>
      <c r="C3" s="333">
        <v>1</v>
      </c>
      <c r="D3" s="333">
        <v>1</v>
      </c>
      <c r="E3" s="333">
        <v>1</v>
      </c>
      <c r="F3" s="333">
        <v>90</v>
      </c>
      <c r="G3" s="333">
        <v>16</v>
      </c>
      <c r="H3" s="333">
        <v>1</v>
      </c>
      <c r="I3" s="333">
        <v>1</v>
      </c>
      <c r="J3" s="333">
        <v>1</v>
      </c>
      <c r="K3" s="333">
        <v>90</v>
      </c>
      <c r="L3" s="333">
        <v>9</v>
      </c>
    </row>
    <row r="4" spans="2:12" x14ac:dyDescent="0.25">
      <c r="B4" s="333">
        <f t="shared" si="0"/>
        <v>1005</v>
      </c>
      <c r="C4" s="333">
        <v>5</v>
      </c>
      <c r="D4" s="333">
        <v>1</v>
      </c>
      <c r="E4" s="333">
        <v>1</v>
      </c>
      <c r="F4" s="333">
        <v>90</v>
      </c>
      <c r="G4" s="333">
        <v>16</v>
      </c>
      <c r="H4" s="333">
        <v>5</v>
      </c>
      <c r="I4" s="333">
        <v>1</v>
      </c>
      <c r="J4" s="333">
        <v>1</v>
      </c>
      <c r="K4" s="333">
        <v>90</v>
      </c>
      <c r="L4" s="333">
        <v>9</v>
      </c>
    </row>
    <row r="5" spans="2:12" x14ac:dyDescent="0.25">
      <c r="B5" s="333">
        <f t="shared" si="0"/>
        <v>1003</v>
      </c>
      <c r="C5" s="333">
        <v>3</v>
      </c>
      <c r="D5" s="333">
        <v>1</v>
      </c>
      <c r="E5" s="333">
        <v>3</v>
      </c>
      <c r="F5" s="333">
        <v>10</v>
      </c>
      <c r="G5" s="333">
        <v>-2</v>
      </c>
      <c r="H5" s="333">
        <v>3</v>
      </c>
      <c r="I5" s="333">
        <v>1</v>
      </c>
      <c r="J5" s="333">
        <v>3</v>
      </c>
      <c r="K5" s="333">
        <v>0</v>
      </c>
      <c r="L5" s="333">
        <v>0</v>
      </c>
    </row>
    <row r="6" spans="2:12" x14ac:dyDescent="0.25">
      <c r="B6" s="333">
        <f t="shared" si="0"/>
        <v>1004</v>
      </c>
      <c r="C6" s="333">
        <v>4</v>
      </c>
      <c r="D6" s="333">
        <v>1</v>
      </c>
      <c r="E6" s="333">
        <v>4</v>
      </c>
      <c r="F6" s="333">
        <v>90</v>
      </c>
      <c r="G6" s="333">
        <v>3</v>
      </c>
      <c r="H6" s="333">
        <v>4</v>
      </c>
      <c r="I6" s="333">
        <v>1</v>
      </c>
      <c r="J6" s="333">
        <v>4</v>
      </c>
      <c r="K6" s="333">
        <v>90</v>
      </c>
      <c r="L6" s="333">
        <v>1</v>
      </c>
    </row>
    <row r="7" spans="2:12" x14ac:dyDescent="0.25">
      <c r="B7" s="333">
        <f t="shared" si="0"/>
        <v>1006</v>
      </c>
      <c r="C7" s="333">
        <v>6</v>
      </c>
      <c r="D7" s="333">
        <v>1</v>
      </c>
      <c r="E7" s="333">
        <v>4</v>
      </c>
      <c r="F7" s="333">
        <v>90</v>
      </c>
      <c r="G7" s="333">
        <v>3</v>
      </c>
      <c r="H7" s="333">
        <v>6</v>
      </c>
      <c r="I7" s="333">
        <v>1</v>
      </c>
      <c r="J7" s="333">
        <v>4</v>
      </c>
      <c r="K7" s="333">
        <v>90</v>
      </c>
      <c r="L7" s="333">
        <v>1</v>
      </c>
    </row>
    <row r="8" spans="2:12" x14ac:dyDescent="0.25">
      <c r="B8" s="333">
        <f t="shared" si="0"/>
        <v>1007</v>
      </c>
      <c r="C8" s="333">
        <v>7</v>
      </c>
      <c r="D8" s="333">
        <v>1</v>
      </c>
      <c r="E8" s="333">
        <v>1</v>
      </c>
      <c r="F8" s="333">
        <v>90</v>
      </c>
      <c r="G8" s="333">
        <v>16</v>
      </c>
      <c r="H8" s="333">
        <v>7</v>
      </c>
      <c r="I8" s="333">
        <v>1</v>
      </c>
      <c r="J8" s="333">
        <v>1</v>
      </c>
      <c r="K8" s="333">
        <v>90</v>
      </c>
      <c r="L8" s="333">
        <v>9</v>
      </c>
    </row>
    <row r="9" spans="2:12" x14ac:dyDescent="0.25">
      <c r="B9" s="333">
        <f t="shared" si="0"/>
        <v>2002</v>
      </c>
      <c r="C9" s="333">
        <v>2</v>
      </c>
      <c r="D9" s="333">
        <v>2</v>
      </c>
      <c r="E9" s="333">
        <v>2</v>
      </c>
      <c r="F9" s="333">
        <v>0</v>
      </c>
      <c r="G9" s="333">
        <v>0</v>
      </c>
      <c r="H9" s="333">
        <v>2</v>
      </c>
      <c r="I9" s="333">
        <v>2</v>
      </c>
      <c r="J9" s="333">
        <v>2</v>
      </c>
      <c r="K9" s="333">
        <v>0</v>
      </c>
      <c r="L9" s="333">
        <v>0</v>
      </c>
    </row>
    <row r="10" spans="2:12" x14ac:dyDescent="0.25">
      <c r="B10" s="333">
        <f t="shared" si="0"/>
        <v>2001</v>
      </c>
      <c r="C10" s="333">
        <v>1</v>
      </c>
      <c r="D10" s="333">
        <v>2</v>
      </c>
      <c r="E10" s="333">
        <v>1</v>
      </c>
      <c r="F10" s="333">
        <v>100</v>
      </c>
      <c r="G10" s="333">
        <v>1</v>
      </c>
      <c r="H10" s="333">
        <v>1</v>
      </c>
      <c r="I10" s="333">
        <v>2</v>
      </c>
      <c r="J10" s="333">
        <v>1</v>
      </c>
      <c r="K10" s="333">
        <v>120</v>
      </c>
      <c r="L10" s="333">
        <v>12</v>
      </c>
    </row>
    <row r="11" spans="2:12" x14ac:dyDescent="0.25">
      <c r="B11" s="333">
        <f t="shared" si="0"/>
        <v>2005</v>
      </c>
      <c r="C11" s="333">
        <v>5</v>
      </c>
      <c r="D11" s="333">
        <v>2</v>
      </c>
      <c r="E11" s="333">
        <v>1</v>
      </c>
      <c r="F11" s="333">
        <v>100</v>
      </c>
      <c r="G11" s="333">
        <v>1</v>
      </c>
      <c r="H11" s="333">
        <v>5</v>
      </c>
      <c r="I11" s="333">
        <v>2</v>
      </c>
      <c r="J11" s="333">
        <v>1</v>
      </c>
      <c r="K11" s="333">
        <v>120</v>
      </c>
      <c r="L11" s="333">
        <v>12</v>
      </c>
    </row>
    <row r="12" spans="2:12" x14ac:dyDescent="0.25">
      <c r="B12" s="333">
        <f t="shared" si="0"/>
        <v>2003</v>
      </c>
      <c r="C12" s="333">
        <v>3</v>
      </c>
      <c r="D12" s="333">
        <v>2</v>
      </c>
      <c r="E12" s="333">
        <v>3</v>
      </c>
      <c r="F12" s="333">
        <v>0</v>
      </c>
      <c r="G12" s="333">
        <v>0</v>
      </c>
      <c r="H12" s="333">
        <v>3</v>
      </c>
      <c r="I12" s="333">
        <v>2</v>
      </c>
      <c r="J12" s="333">
        <v>3</v>
      </c>
      <c r="K12" s="333">
        <v>0</v>
      </c>
      <c r="L12" s="333">
        <v>0</v>
      </c>
    </row>
    <row r="13" spans="2:12" x14ac:dyDescent="0.25">
      <c r="B13" s="333">
        <f t="shared" si="0"/>
        <v>2004</v>
      </c>
      <c r="C13" s="333">
        <v>4</v>
      </c>
      <c r="D13" s="333">
        <v>2</v>
      </c>
      <c r="E13" s="333">
        <v>4</v>
      </c>
      <c r="F13" s="333">
        <v>0</v>
      </c>
      <c r="G13" s="333">
        <v>0</v>
      </c>
      <c r="H13" s="333">
        <v>4</v>
      </c>
      <c r="I13" s="333">
        <v>2</v>
      </c>
      <c r="J13" s="333">
        <v>4</v>
      </c>
      <c r="K13" s="333">
        <v>120</v>
      </c>
      <c r="L13" s="333">
        <v>20</v>
      </c>
    </row>
    <row r="14" spans="2:12" x14ac:dyDescent="0.25">
      <c r="B14" s="333">
        <f t="shared" si="0"/>
        <v>2006</v>
      </c>
      <c r="C14" s="333">
        <v>6</v>
      </c>
      <c r="D14" s="333">
        <v>2</v>
      </c>
      <c r="E14" s="333">
        <v>1</v>
      </c>
      <c r="F14" s="333">
        <v>0</v>
      </c>
      <c r="G14" s="333">
        <v>0</v>
      </c>
      <c r="H14" s="333">
        <v>6</v>
      </c>
      <c r="I14" s="333">
        <v>2</v>
      </c>
      <c r="J14" s="333">
        <v>4</v>
      </c>
      <c r="K14" s="333">
        <v>120</v>
      </c>
      <c r="L14" s="333">
        <v>20</v>
      </c>
    </row>
    <row r="15" spans="2:12" x14ac:dyDescent="0.25">
      <c r="B15" s="333">
        <f t="shared" si="0"/>
        <v>2007</v>
      </c>
      <c r="C15" s="333">
        <v>7</v>
      </c>
      <c r="D15" s="333">
        <v>2</v>
      </c>
      <c r="E15" s="333">
        <v>1</v>
      </c>
      <c r="F15" s="333">
        <v>100</v>
      </c>
      <c r="G15" s="333">
        <v>1</v>
      </c>
      <c r="H15" s="333">
        <v>7</v>
      </c>
      <c r="I15" s="333">
        <v>2</v>
      </c>
      <c r="J15" s="333">
        <v>4</v>
      </c>
      <c r="K15" s="333">
        <v>120</v>
      </c>
      <c r="L15" s="333">
        <v>20</v>
      </c>
    </row>
    <row r="16" spans="2:12" x14ac:dyDescent="0.25">
      <c r="B16" s="333">
        <f t="shared" si="0"/>
        <v>3002</v>
      </c>
      <c r="C16" s="333">
        <v>2</v>
      </c>
      <c r="D16" s="333">
        <v>3</v>
      </c>
      <c r="E16" s="333">
        <v>2</v>
      </c>
      <c r="F16" s="333">
        <v>0</v>
      </c>
      <c r="G16" s="333">
        <v>0</v>
      </c>
      <c r="H16" s="333">
        <v>2</v>
      </c>
      <c r="I16" s="333">
        <v>3</v>
      </c>
      <c r="J16" s="333">
        <v>2</v>
      </c>
      <c r="K16" s="333">
        <v>0</v>
      </c>
      <c r="L16" s="333">
        <v>0</v>
      </c>
    </row>
    <row r="17" spans="2:12" x14ac:dyDescent="0.25">
      <c r="B17" s="333">
        <f t="shared" si="0"/>
        <v>3001</v>
      </c>
      <c r="C17" s="333">
        <v>1</v>
      </c>
      <c r="D17" s="333">
        <v>3</v>
      </c>
      <c r="E17" s="333">
        <v>1</v>
      </c>
      <c r="F17" s="333">
        <v>0</v>
      </c>
      <c r="G17" s="333">
        <v>0</v>
      </c>
      <c r="H17" s="333">
        <v>1</v>
      </c>
      <c r="I17" s="333">
        <v>3</v>
      </c>
      <c r="J17" s="333">
        <v>1</v>
      </c>
      <c r="K17" s="333">
        <v>160</v>
      </c>
      <c r="L17" s="333">
        <v>20</v>
      </c>
    </row>
    <row r="18" spans="2:12" x14ac:dyDescent="0.25">
      <c r="B18" s="333">
        <f t="shared" si="0"/>
        <v>3005</v>
      </c>
      <c r="C18" s="333">
        <v>5</v>
      </c>
      <c r="D18" s="333">
        <v>3</v>
      </c>
      <c r="E18" s="333">
        <v>1</v>
      </c>
      <c r="F18" s="333">
        <v>0</v>
      </c>
      <c r="G18" s="333">
        <v>0</v>
      </c>
      <c r="H18" s="333">
        <v>5</v>
      </c>
      <c r="I18" s="333">
        <v>3</v>
      </c>
      <c r="J18" s="333">
        <v>1</v>
      </c>
      <c r="K18" s="333">
        <v>160</v>
      </c>
      <c r="L18" s="333">
        <v>20</v>
      </c>
    </row>
    <row r="19" spans="2:12" x14ac:dyDescent="0.25">
      <c r="B19" s="333">
        <f t="shared" si="0"/>
        <v>3003</v>
      </c>
      <c r="C19" s="333">
        <v>3</v>
      </c>
      <c r="D19" s="333">
        <v>3</v>
      </c>
      <c r="E19" s="333">
        <v>3</v>
      </c>
      <c r="F19" s="333">
        <v>0</v>
      </c>
      <c r="G19" s="333">
        <v>0</v>
      </c>
      <c r="H19" s="333">
        <v>3</v>
      </c>
      <c r="I19" s="333">
        <v>3</v>
      </c>
      <c r="J19" s="333">
        <v>3</v>
      </c>
      <c r="K19" s="333">
        <v>0</v>
      </c>
      <c r="L19" s="333">
        <v>0</v>
      </c>
    </row>
    <row r="20" spans="2:12" x14ac:dyDescent="0.25">
      <c r="B20" s="333">
        <f t="shared" si="0"/>
        <v>3004</v>
      </c>
      <c r="C20" s="333">
        <v>4</v>
      </c>
      <c r="D20" s="333">
        <v>3</v>
      </c>
      <c r="E20" s="333">
        <v>4</v>
      </c>
      <c r="F20" s="333">
        <v>0</v>
      </c>
      <c r="G20" s="333">
        <v>0</v>
      </c>
      <c r="H20" s="333">
        <v>4</v>
      </c>
      <c r="I20" s="333">
        <v>3</v>
      </c>
      <c r="J20" s="333">
        <v>4</v>
      </c>
      <c r="K20" s="333">
        <v>0</v>
      </c>
      <c r="L20" s="333">
        <v>0</v>
      </c>
    </row>
    <row r="21" spans="2:12" x14ac:dyDescent="0.25">
      <c r="B21" s="333">
        <f t="shared" si="0"/>
        <v>3006</v>
      </c>
      <c r="C21" s="333">
        <v>6</v>
      </c>
      <c r="D21" s="333">
        <v>3</v>
      </c>
      <c r="E21" s="333">
        <v>1</v>
      </c>
      <c r="F21" s="333">
        <v>0</v>
      </c>
      <c r="G21" s="333">
        <v>0</v>
      </c>
      <c r="H21" s="333">
        <v>6</v>
      </c>
      <c r="I21" s="333">
        <v>3</v>
      </c>
      <c r="J21" s="333">
        <v>1</v>
      </c>
      <c r="K21" s="333">
        <v>0</v>
      </c>
      <c r="L21" s="333">
        <v>0</v>
      </c>
    </row>
    <row r="22" spans="2:12" x14ac:dyDescent="0.25">
      <c r="B22" s="333">
        <f t="shared" si="0"/>
        <v>3007</v>
      </c>
      <c r="C22" s="333">
        <v>7</v>
      </c>
      <c r="D22" s="333">
        <v>3</v>
      </c>
      <c r="E22" s="333">
        <v>1</v>
      </c>
      <c r="F22" s="333">
        <v>0</v>
      </c>
      <c r="G22" s="333">
        <v>0</v>
      </c>
      <c r="H22" s="333">
        <v>7</v>
      </c>
      <c r="I22" s="333">
        <v>3</v>
      </c>
      <c r="J22" s="333">
        <v>1</v>
      </c>
      <c r="K22" s="333">
        <v>160</v>
      </c>
      <c r="L22" s="333">
        <v>20</v>
      </c>
    </row>
    <row r="23" spans="2:12" x14ac:dyDescent="0.25">
      <c r="B23" s="333">
        <f t="shared" si="0"/>
        <v>4002</v>
      </c>
      <c r="C23" s="333">
        <v>2</v>
      </c>
      <c r="D23" s="333">
        <v>4</v>
      </c>
      <c r="E23" s="333">
        <v>2</v>
      </c>
      <c r="F23" s="333">
        <v>0</v>
      </c>
      <c r="G23" s="333">
        <v>0</v>
      </c>
      <c r="H23" s="333">
        <v>2</v>
      </c>
      <c r="I23" s="333">
        <v>4</v>
      </c>
      <c r="J23" s="333">
        <v>2</v>
      </c>
      <c r="K23" s="333">
        <v>0</v>
      </c>
      <c r="L23" s="333">
        <v>0</v>
      </c>
    </row>
    <row r="24" spans="2:12" x14ac:dyDescent="0.25">
      <c r="B24" s="333">
        <f t="shared" si="0"/>
        <v>4001</v>
      </c>
      <c r="C24" s="333">
        <v>1</v>
      </c>
      <c r="D24" s="333">
        <v>4</v>
      </c>
      <c r="E24" s="333">
        <v>1</v>
      </c>
      <c r="F24" s="333">
        <v>0</v>
      </c>
      <c r="G24" s="333">
        <v>0</v>
      </c>
      <c r="H24" s="333">
        <v>1</v>
      </c>
      <c r="I24" s="333">
        <v>4</v>
      </c>
      <c r="J24" s="333">
        <v>1</v>
      </c>
      <c r="K24" s="333">
        <v>0</v>
      </c>
      <c r="L24" s="333">
        <v>0</v>
      </c>
    </row>
    <row r="25" spans="2:12" x14ac:dyDescent="0.25">
      <c r="B25" s="333">
        <f t="shared" si="0"/>
        <v>4005</v>
      </c>
      <c r="C25" s="333">
        <v>5</v>
      </c>
      <c r="D25" s="333">
        <v>4</v>
      </c>
      <c r="E25" s="333">
        <v>1</v>
      </c>
      <c r="F25" s="333">
        <v>0</v>
      </c>
      <c r="G25" s="333">
        <v>0</v>
      </c>
      <c r="H25" s="333">
        <v>5</v>
      </c>
      <c r="I25" s="333">
        <v>4</v>
      </c>
      <c r="J25" s="333">
        <v>1</v>
      </c>
      <c r="K25" s="333">
        <v>0</v>
      </c>
      <c r="L25" s="333">
        <v>0</v>
      </c>
    </row>
    <row r="26" spans="2:12" x14ac:dyDescent="0.25">
      <c r="B26" s="333">
        <f t="shared" si="0"/>
        <v>4003</v>
      </c>
      <c r="C26" s="333">
        <v>3</v>
      </c>
      <c r="D26" s="333">
        <v>4</v>
      </c>
      <c r="E26" s="333">
        <v>3</v>
      </c>
      <c r="F26" s="333">
        <v>0</v>
      </c>
      <c r="G26" s="333">
        <v>0</v>
      </c>
      <c r="H26" s="333">
        <v>3</v>
      </c>
      <c r="I26" s="333">
        <v>4</v>
      </c>
      <c r="J26" s="333">
        <v>3</v>
      </c>
      <c r="K26" s="333">
        <v>0</v>
      </c>
      <c r="L26" s="333">
        <v>0</v>
      </c>
    </row>
    <row r="27" spans="2:12" x14ac:dyDescent="0.25">
      <c r="B27" s="333">
        <f t="shared" si="0"/>
        <v>4004</v>
      </c>
      <c r="C27" s="333">
        <v>4</v>
      </c>
      <c r="D27" s="333">
        <v>4</v>
      </c>
      <c r="E27" s="333">
        <v>4</v>
      </c>
      <c r="F27" s="333">
        <v>0</v>
      </c>
      <c r="G27" s="333">
        <v>0</v>
      </c>
      <c r="H27" s="333">
        <v>4</v>
      </c>
      <c r="I27" s="333">
        <v>4</v>
      </c>
      <c r="J27" s="333">
        <v>4</v>
      </c>
      <c r="K27" s="333">
        <v>0</v>
      </c>
      <c r="L27" s="333">
        <v>0</v>
      </c>
    </row>
    <row r="28" spans="2:12" x14ac:dyDescent="0.25">
      <c r="B28" s="333">
        <f t="shared" si="0"/>
        <v>4006</v>
      </c>
      <c r="C28" s="333">
        <v>6</v>
      </c>
      <c r="D28" s="333">
        <v>4</v>
      </c>
      <c r="E28" s="333">
        <v>1</v>
      </c>
      <c r="F28" s="333">
        <v>0</v>
      </c>
      <c r="G28" s="333">
        <v>0</v>
      </c>
      <c r="H28" s="333">
        <v>6</v>
      </c>
      <c r="I28" s="333">
        <v>4</v>
      </c>
      <c r="J28" s="333">
        <v>1</v>
      </c>
      <c r="K28" s="333">
        <v>0</v>
      </c>
      <c r="L28" s="333">
        <v>0</v>
      </c>
    </row>
    <row r="29" spans="2:12" x14ac:dyDescent="0.25">
      <c r="B29" s="333">
        <f t="shared" si="0"/>
        <v>4007</v>
      </c>
      <c r="C29" s="333">
        <v>7</v>
      </c>
      <c r="D29" s="333">
        <v>4</v>
      </c>
      <c r="E29" s="333">
        <v>1</v>
      </c>
      <c r="F29" s="333">
        <v>0</v>
      </c>
      <c r="G29" s="333">
        <v>0</v>
      </c>
      <c r="H29" s="333">
        <v>7</v>
      </c>
      <c r="I29" s="333">
        <v>4</v>
      </c>
      <c r="J29" s="333">
        <v>1</v>
      </c>
      <c r="K29" s="333">
        <v>0</v>
      </c>
      <c r="L29" s="333">
        <v>0</v>
      </c>
    </row>
    <row r="30" spans="2:12" x14ac:dyDescent="0.25">
      <c r="B30" s="333">
        <f t="shared" si="0"/>
        <v>5002</v>
      </c>
      <c r="C30" s="333">
        <v>2</v>
      </c>
      <c r="D30" s="333">
        <v>5</v>
      </c>
      <c r="E30" s="333">
        <v>2</v>
      </c>
      <c r="F30" s="333">
        <v>0</v>
      </c>
      <c r="G30" s="333">
        <v>0</v>
      </c>
      <c r="H30" s="333">
        <v>2</v>
      </c>
      <c r="I30" s="333">
        <v>5</v>
      </c>
      <c r="J30" s="333">
        <v>2</v>
      </c>
      <c r="K30" s="333">
        <v>0</v>
      </c>
      <c r="L30" s="333">
        <v>0</v>
      </c>
    </row>
    <row r="31" spans="2:12" x14ac:dyDescent="0.25">
      <c r="B31" s="333">
        <f t="shared" si="0"/>
        <v>5001</v>
      </c>
      <c r="C31" s="333">
        <v>1</v>
      </c>
      <c r="D31" s="333">
        <v>5</v>
      </c>
      <c r="E31" s="333">
        <v>1</v>
      </c>
      <c r="F31" s="333">
        <v>0</v>
      </c>
      <c r="G31" s="333">
        <v>0</v>
      </c>
      <c r="H31" s="333">
        <v>1</v>
      </c>
      <c r="I31" s="333">
        <v>5</v>
      </c>
      <c r="J31" s="333">
        <v>1</v>
      </c>
      <c r="K31" s="333">
        <v>0</v>
      </c>
      <c r="L31" s="333">
        <v>0</v>
      </c>
    </row>
    <row r="32" spans="2:12" x14ac:dyDescent="0.25">
      <c r="B32" s="333">
        <f t="shared" si="0"/>
        <v>5005</v>
      </c>
      <c r="C32" s="333">
        <v>5</v>
      </c>
      <c r="D32" s="333">
        <v>5</v>
      </c>
      <c r="E32" s="333">
        <v>1</v>
      </c>
      <c r="F32" s="333">
        <v>0</v>
      </c>
      <c r="G32" s="333">
        <v>0</v>
      </c>
      <c r="H32" s="333">
        <v>5</v>
      </c>
      <c r="I32" s="333">
        <v>5</v>
      </c>
      <c r="J32" s="333">
        <v>1</v>
      </c>
      <c r="K32" s="333">
        <v>0</v>
      </c>
      <c r="L32" s="333">
        <v>0</v>
      </c>
    </row>
    <row r="33" spans="2:12" x14ac:dyDescent="0.25">
      <c r="B33" s="333">
        <f t="shared" si="0"/>
        <v>5003</v>
      </c>
      <c r="C33" s="333">
        <v>3</v>
      </c>
      <c r="D33" s="333">
        <v>5</v>
      </c>
      <c r="E33" s="333">
        <v>3</v>
      </c>
      <c r="F33" s="333">
        <v>0</v>
      </c>
      <c r="G33" s="333">
        <v>0</v>
      </c>
      <c r="H33" s="333">
        <v>3</v>
      </c>
      <c r="I33" s="333">
        <v>5</v>
      </c>
      <c r="J33" s="333">
        <v>3</v>
      </c>
      <c r="K33" s="333">
        <v>0</v>
      </c>
      <c r="L33" s="333">
        <v>0</v>
      </c>
    </row>
    <row r="34" spans="2:12" x14ac:dyDescent="0.25">
      <c r="B34" s="333">
        <f t="shared" si="0"/>
        <v>5004</v>
      </c>
      <c r="C34" s="333">
        <v>4</v>
      </c>
      <c r="D34" s="333">
        <v>5</v>
      </c>
      <c r="E34" s="333">
        <v>4</v>
      </c>
      <c r="F34" s="333">
        <v>230</v>
      </c>
      <c r="G34" s="333">
        <v>18</v>
      </c>
      <c r="H34" s="333">
        <v>4</v>
      </c>
      <c r="I34" s="333">
        <v>5</v>
      </c>
      <c r="J34" s="333">
        <v>4</v>
      </c>
      <c r="K34" s="333">
        <v>230</v>
      </c>
      <c r="L34" s="333">
        <v>11</v>
      </c>
    </row>
    <row r="35" spans="2:12" x14ac:dyDescent="0.25">
      <c r="B35" s="333">
        <f t="shared" si="0"/>
        <v>5006</v>
      </c>
      <c r="C35" s="333">
        <v>6</v>
      </c>
      <c r="D35" s="333">
        <v>5</v>
      </c>
      <c r="E35" s="333">
        <v>4</v>
      </c>
      <c r="F35" s="333">
        <v>230</v>
      </c>
      <c r="G35" s="333">
        <v>18</v>
      </c>
      <c r="H35" s="333">
        <v>6</v>
      </c>
      <c r="I35" s="333">
        <v>5</v>
      </c>
      <c r="J35" s="333">
        <v>4</v>
      </c>
      <c r="K35" s="333">
        <v>230</v>
      </c>
      <c r="L35" s="333">
        <v>11</v>
      </c>
    </row>
    <row r="36" spans="2:12" x14ac:dyDescent="0.25">
      <c r="B36" s="333">
        <f t="shared" si="0"/>
        <v>5007</v>
      </c>
      <c r="C36" s="333">
        <v>7</v>
      </c>
      <c r="D36" s="333">
        <v>5</v>
      </c>
      <c r="E36" s="333">
        <v>4</v>
      </c>
      <c r="F36" s="333">
        <v>230</v>
      </c>
      <c r="G36" s="333">
        <v>18</v>
      </c>
      <c r="H36" s="333">
        <v>7</v>
      </c>
      <c r="I36" s="333">
        <v>5</v>
      </c>
      <c r="J36" s="333">
        <v>4</v>
      </c>
      <c r="K36" s="333">
        <v>230</v>
      </c>
      <c r="L36" s="333">
        <v>11</v>
      </c>
    </row>
    <row r="37" spans="2:12" x14ac:dyDescent="0.25">
      <c r="B37" s="333">
        <f t="shared" si="0"/>
        <v>6002</v>
      </c>
      <c r="C37" s="333">
        <v>2</v>
      </c>
      <c r="D37" s="333">
        <v>6</v>
      </c>
      <c r="E37" s="333">
        <v>2</v>
      </c>
      <c r="F37" s="333">
        <v>0</v>
      </c>
      <c r="G37" s="333">
        <v>0</v>
      </c>
      <c r="H37" s="333">
        <v>2</v>
      </c>
      <c r="I37" s="333">
        <v>6</v>
      </c>
      <c r="J37" s="333">
        <v>2</v>
      </c>
      <c r="K37" s="333">
        <v>0</v>
      </c>
      <c r="L37" s="333">
        <v>0</v>
      </c>
    </row>
    <row r="38" spans="2:12" x14ac:dyDescent="0.25">
      <c r="B38" s="333">
        <f t="shared" si="0"/>
        <v>6001</v>
      </c>
      <c r="C38" s="333">
        <v>1</v>
      </c>
      <c r="D38" s="333">
        <v>6</v>
      </c>
      <c r="E38" s="333">
        <v>1</v>
      </c>
      <c r="F38" s="333">
        <v>0</v>
      </c>
      <c r="G38" s="333">
        <v>0</v>
      </c>
      <c r="H38" s="333">
        <v>1</v>
      </c>
      <c r="I38" s="333">
        <v>6</v>
      </c>
      <c r="J38" s="333">
        <v>1</v>
      </c>
      <c r="K38" s="333">
        <v>0</v>
      </c>
      <c r="L38" s="333">
        <v>0</v>
      </c>
    </row>
    <row r="39" spans="2:12" x14ac:dyDescent="0.25">
      <c r="B39" s="333">
        <f t="shared" si="0"/>
        <v>6005</v>
      </c>
      <c r="C39" s="333">
        <v>5</v>
      </c>
      <c r="D39" s="333">
        <v>6</v>
      </c>
      <c r="E39" s="333">
        <v>1</v>
      </c>
      <c r="F39" s="333">
        <v>0</v>
      </c>
      <c r="G39" s="333">
        <v>0</v>
      </c>
      <c r="H39" s="333">
        <v>5</v>
      </c>
      <c r="I39" s="333">
        <v>6</v>
      </c>
      <c r="J39" s="333">
        <v>1</v>
      </c>
      <c r="K39" s="333">
        <v>0</v>
      </c>
      <c r="L39" s="333">
        <v>0</v>
      </c>
    </row>
    <row r="40" spans="2:12" x14ac:dyDescent="0.25">
      <c r="B40" s="333">
        <f t="shared" si="0"/>
        <v>6003</v>
      </c>
      <c r="C40" s="333">
        <v>3</v>
      </c>
      <c r="D40" s="333">
        <v>6</v>
      </c>
      <c r="E40" s="333">
        <v>3</v>
      </c>
      <c r="F40" s="333">
        <v>0</v>
      </c>
      <c r="G40" s="333">
        <v>0</v>
      </c>
      <c r="H40" s="333">
        <v>3</v>
      </c>
      <c r="I40" s="333">
        <v>6</v>
      </c>
      <c r="J40" s="333">
        <v>3</v>
      </c>
      <c r="K40" s="333">
        <v>0</v>
      </c>
      <c r="L40" s="333">
        <v>0</v>
      </c>
    </row>
    <row r="41" spans="2:12" x14ac:dyDescent="0.25">
      <c r="B41" s="333">
        <f t="shared" si="0"/>
        <v>6004</v>
      </c>
      <c r="C41" s="333">
        <v>4</v>
      </c>
      <c r="D41" s="333">
        <v>6</v>
      </c>
      <c r="E41" s="333">
        <v>4</v>
      </c>
      <c r="F41" s="333">
        <v>240</v>
      </c>
      <c r="G41" s="333">
        <v>18</v>
      </c>
      <c r="H41" s="333">
        <v>4</v>
      </c>
      <c r="I41" s="333">
        <v>6</v>
      </c>
      <c r="J41" s="333">
        <v>4</v>
      </c>
      <c r="K41" s="333">
        <v>240</v>
      </c>
      <c r="L41" s="333">
        <v>11</v>
      </c>
    </row>
    <row r="42" spans="2:12" x14ac:dyDescent="0.25">
      <c r="B42" s="333">
        <f t="shared" si="0"/>
        <v>6006</v>
      </c>
      <c r="C42" s="333">
        <v>6</v>
      </c>
      <c r="D42" s="333">
        <v>6</v>
      </c>
      <c r="E42" s="333">
        <v>4</v>
      </c>
      <c r="F42" s="333">
        <v>240</v>
      </c>
      <c r="G42" s="333">
        <v>18</v>
      </c>
      <c r="H42" s="333">
        <v>6</v>
      </c>
      <c r="I42" s="333">
        <v>6</v>
      </c>
      <c r="J42" s="333">
        <v>4</v>
      </c>
      <c r="K42" s="333">
        <v>240</v>
      </c>
      <c r="L42" s="333">
        <v>11</v>
      </c>
    </row>
    <row r="43" spans="2:12" x14ac:dyDescent="0.25">
      <c r="B43" s="333">
        <f t="shared" si="0"/>
        <v>6007</v>
      </c>
      <c r="C43" s="333">
        <v>7</v>
      </c>
      <c r="D43" s="333">
        <v>6</v>
      </c>
      <c r="E43" s="333">
        <v>4</v>
      </c>
      <c r="F43" s="333">
        <v>240</v>
      </c>
      <c r="G43" s="333">
        <v>18</v>
      </c>
      <c r="H43" s="333">
        <v>7</v>
      </c>
      <c r="I43" s="333">
        <v>6</v>
      </c>
      <c r="J43" s="333">
        <v>4</v>
      </c>
      <c r="K43" s="333">
        <v>240</v>
      </c>
      <c r="L43" s="333">
        <v>11</v>
      </c>
    </row>
    <row r="44" spans="2:12" x14ac:dyDescent="0.25">
      <c r="B44" s="333">
        <f t="shared" si="0"/>
        <v>7002</v>
      </c>
      <c r="C44" s="333">
        <v>2</v>
      </c>
      <c r="D44" s="333">
        <v>7</v>
      </c>
      <c r="E44" s="333">
        <v>2</v>
      </c>
      <c r="F44" s="333">
        <v>0</v>
      </c>
      <c r="G44" s="333">
        <v>0</v>
      </c>
      <c r="H44" s="333">
        <v>2</v>
      </c>
      <c r="I44" s="333">
        <v>7</v>
      </c>
      <c r="J44" s="333">
        <v>2</v>
      </c>
      <c r="K44" s="333">
        <v>0</v>
      </c>
      <c r="L44" s="333">
        <v>0</v>
      </c>
    </row>
    <row r="45" spans="2:12" x14ac:dyDescent="0.25">
      <c r="B45" s="333">
        <f t="shared" si="0"/>
        <v>7001</v>
      </c>
      <c r="C45" s="333">
        <v>1</v>
      </c>
      <c r="D45" s="333">
        <v>7</v>
      </c>
      <c r="E45" s="333">
        <v>1</v>
      </c>
      <c r="F45" s="333">
        <v>0</v>
      </c>
      <c r="G45" s="333">
        <v>0</v>
      </c>
      <c r="H45" s="333">
        <v>1</v>
      </c>
      <c r="I45" s="333">
        <v>7</v>
      </c>
      <c r="J45" s="333">
        <v>1</v>
      </c>
      <c r="K45" s="333">
        <v>410</v>
      </c>
      <c r="L45" s="333">
        <v>11</v>
      </c>
    </row>
    <row r="46" spans="2:12" x14ac:dyDescent="0.25">
      <c r="B46" s="333">
        <f t="shared" si="0"/>
        <v>7005</v>
      </c>
      <c r="C46" s="333">
        <v>5</v>
      </c>
      <c r="D46" s="333">
        <v>7</v>
      </c>
      <c r="E46" s="333">
        <v>1</v>
      </c>
      <c r="F46" s="333">
        <v>0</v>
      </c>
      <c r="G46" s="333">
        <v>0</v>
      </c>
      <c r="H46" s="333">
        <v>5</v>
      </c>
      <c r="I46" s="333">
        <v>7</v>
      </c>
      <c r="J46" s="333">
        <v>1</v>
      </c>
      <c r="K46" s="333">
        <v>410</v>
      </c>
      <c r="L46" s="333">
        <v>11</v>
      </c>
    </row>
    <row r="47" spans="2:12" x14ac:dyDescent="0.25">
      <c r="B47" s="333">
        <f t="shared" si="0"/>
        <v>7003</v>
      </c>
      <c r="C47" s="333">
        <v>3</v>
      </c>
      <c r="D47" s="333">
        <v>7</v>
      </c>
      <c r="E47" s="333">
        <v>3</v>
      </c>
      <c r="F47" s="333">
        <v>360</v>
      </c>
      <c r="G47" s="333">
        <v>-15</v>
      </c>
      <c r="H47" s="333">
        <v>3</v>
      </c>
      <c r="I47" s="333">
        <v>7</v>
      </c>
      <c r="J47" s="333">
        <v>3</v>
      </c>
      <c r="K47" s="333">
        <v>0</v>
      </c>
      <c r="L47" s="333">
        <v>0</v>
      </c>
    </row>
    <row r="48" spans="2:12" x14ac:dyDescent="0.25">
      <c r="B48" s="333">
        <f t="shared" si="0"/>
        <v>7004</v>
      </c>
      <c r="C48" s="333">
        <v>4</v>
      </c>
      <c r="D48" s="333">
        <v>7</v>
      </c>
      <c r="E48" s="333">
        <v>4</v>
      </c>
      <c r="F48" s="333">
        <v>440</v>
      </c>
      <c r="G48" s="333">
        <v>6</v>
      </c>
      <c r="H48" s="333">
        <v>4</v>
      </c>
      <c r="I48" s="333">
        <v>7</v>
      </c>
      <c r="J48" s="333">
        <v>4</v>
      </c>
      <c r="K48" s="333">
        <v>360</v>
      </c>
      <c r="L48" s="333">
        <v>11</v>
      </c>
    </row>
    <row r="49" spans="2:12" x14ac:dyDescent="0.25">
      <c r="B49" s="333">
        <f t="shared" si="0"/>
        <v>7006</v>
      </c>
      <c r="C49" s="333">
        <v>6</v>
      </c>
      <c r="D49" s="333">
        <v>7</v>
      </c>
      <c r="E49" s="333">
        <v>3</v>
      </c>
      <c r="F49" s="333">
        <v>360</v>
      </c>
      <c r="G49" s="333">
        <v>-15</v>
      </c>
      <c r="H49" s="333">
        <v>6</v>
      </c>
      <c r="I49" s="333">
        <v>7</v>
      </c>
      <c r="J49" s="333">
        <v>4</v>
      </c>
      <c r="K49" s="333">
        <v>360</v>
      </c>
      <c r="L49" s="333">
        <v>11</v>
      </c>
    </row>
    <row r="50" spans="2:12" x14ac:dyDescent="0.25">
      <c r="B50" s="333">
        <f t="shared" si="0"/>
        <v>7007</v>
      </c>
      <c r="C50" s="333">
        <v>7</v>
      </c>
      <c r="D50" s="333">
        <v>7</v>
      </c>
      <c r="E50" s="333">
        <v>3</v>
      </c>
      <c r="F50" s="333">
        <v>360</v>
      </c>
      <c r="G50" s="333">
        <v>-15</v>
      </c>
      <c r="H50" s="333">
        <v>7</v>
      </c>
      <c r="I50" s="333">
        <v>7</v>
      </c>
      <c r="J50" s="333">
        <v>4</v>
      </c>
      <c r="K50" s="333">
        <v>360</v>
      </c>
      <c r="L50" s="333">
        <v>11</v>
      </c>
    </row>
    <row r="51" spans="2:12" x14ac:dyDescent="0.25">
      <c r="B51" s="333">
        <f t="shared" si="0"/>
        <v>8002</v>
      </c>
      <c r="C51" s="333">
        <v>2</v>
      </c>
      <c r="D51" s="333">
        <v>8</v>
      </c>
      <c r="E51" s="333">
        <v>2</v>
      </c>
      <c r="F51" s="333">
        <v>510</v>
      </c>
      <c r="G51" s="333">
        <v>-14</v>
      </c>
      <c r="H51" s="333">
        <v>2</v>
      </c>
      <c r="I51" s="333">
        <v>8</v>
      </c>
      <c r="J51" s="333">
        <v>2</v>
      </c>
      <c r="K51" s="333">
        <v>510</v>
      </c>
      <c r="L51" s="333">
        <v>-8</v>
      </c>
    </row>
    <row r="52" spans="2:12" x14ac:dyDescent="0.25">
      <c r="B52" s="333">
        <f t="shared" si="0"/>
        <v>8001</v>
      </c>
      <c r="C52" s="333">
        <v>1</v>
      </c>
      <c r="D52" s="333">
        <v>8</v>
      </c>
      <c r="E52" s="333">
        <v>1</v>
      </c>
      <c r="F52" s="333">
        <v>0</v>
      </c>
      <c r="G52" s="333">
        <v>0</v>
      </c>
      <c r="H52" s="333">
        <v>1</v>
      </c>
      <c r="I52" s="333">
        <v>8</v>
      </c>
      <c r="J52" s="333">
        <v>1</v>
      </c>
      <c r="K52" s="333">
        <v>0</v>
      </c>
      <c r="L52" s="333">
        <v>0</v>
      </c>
    </row>
    <row r="53" spans="2:12" x14ac:dyDescent="0.25">
      <c r="B53" s="333">
        <f t="shared" si="0"/>
        <v>8005</v>
      </c>
      <c r="C53" s="333">
        <v>5</v>
      </c>
      <c r="D53" s="333">
        <v>8</v>
      </c>
      <c r="E53" s="333">
        <v>2</v>
      </c>
      <c r="F53" s="333">
        <v>510</v>
      </c>
      <c r="G53" s="333">
        <v>-14</v>
      </c>
      <c r="H53" s="333">
        <v>5</v>
      </c>
      <c r="I53" s="333">
        <v>8</v>
      </c>
      <c r="J53" s="333">
        <v>2</v>
      </c>
      <c r="K53" s="333">
        <v>510</v>
      </c>
      <c r="L53" s="333">
        <v>-8</v>
      </c>
    </row>
    <row r="54" spans="2:12" x14ac:dyDescent="0.25">
      <c r="B54" s="333">
        <f t="shared" si="0"/>
        <v>8003</v>
      </c>
      <c r="C54" s="333">
        <v>3</v>
      </c>
      <c r="D54" s="333">
        <v>8</v>
      </c>
      <c r="E54" s="333">
        <v>3</v>
      </c>
      <c r="F54" s="333">
        <v>0</v>
      </c>
      <c r="G54" s="333">
        <v>0</v>
      </c>
      <c r="H54" s="333">
        <v>3</v>
      </c>
      <c r="I54" s="333">
        <v>8</v>
      </c>
      <c r="J54" s="333">
        <v>3</v>
      </c>
      <c r="K54" s="333">
        <v>450</v>
      </c>
      <c r="L54" s="333">
        <v>-6</v>
      </c>
    </row>
    <row r="55" spans="2:12" x14ac:dyDescent="0.25">
      <c r="B55" s="333">
        <f t="shared" si="0"/>
        <v>8004</v>
      </c>
      <c r="C55" s="333">
        <v>4</v>
      </c>
      <c r="D55" s="333">
        <v>8</v>
      </c>
      <c r="E55" s="333">
        <v>4</v>
      </c>
      <c r="F55" s="333">
        <v>450</v>
      </c>
      <c r="G55" s="333">
        <v>6</v>
      </c>
      <c r="H55" s="333">
        <v>4</v>
      </c>
      <c r="I55" s="333">
        <v>8</v>
      </c>
      <c r="J55" s="333">
        <v>4</v>
      </c>
      <c r="K55" s="333">
        <v>0</v>
      </c>
      <c r="L55" s="333">
        <v>0</v>
      </c>
    </row>
    <row r="56" spans="2:12" x14ac:dyDescent="0.25">
      <c r="B56" s="333">
        <f t="shared" si="0"/>
        <v>8006</v>
      </c>
      <c r="C56" s="333">
        <v>6</v>
      </c>
      <c r="D56" s="333">
        <v>8</v>
      </c>
      <c r="E56" s="333">
        <v>4</v>
      </c>
      <c r="F56" s="333">
        <v>450</v>
      </c>
      <c r="G56" s="333">
        <v>6</v>
      </c>
      <c r="H56" s="333">
        <v>6</v>
      </c>
      <c r="I56" s="333">
        <v>8</v>
      </c>
      <c r="J56" s="333">
        <v>3</v>
      </c>
      <c r="K56" s="333">
        <v>450</v>
      </c>
      <c r="L56" s="333">
        <v>-6</v>
      </c>
    </row>
    <row r="57" spans="2:12" x14ac:dyDescent="0.25">
      <c r="B57" s="333">
        <f t="shared" si="0"/>
        <v>8007</v>
      </c>
      <c r="C57" s="333">
        <v>7</v>
      </c>
      <c r="D57" s="333">
        <v>8</v>
      </c>
      <c r="E57" s="333">
        <v>2</v>
      </c>
      <c r="F57" s="333">
        <v>510</v>
      </c>
      <c r="G57" s="333">
        <v>-14</v>
      </c>
      <c r="H57" s="333">
        <v>7</v>
      </c>
      <c r="I57" s="333">
        <v>8</v>
      </c>
      <c r="J57" s="333">
        <v>2</v>
      </c>
      <c r="K57" s="333">
        <v>510</v>
      </c>
      <c r="L57" s="333">
        <v>-8</v>
      </c>
    </row>
    <row r="58" spans="2:12" x14ac:dyDescent="0.25">
      <c r="B58" s="333">
        <f t="shared" si="0"/>
        <v>9002</v>
      </c>
      <c r="C58" s="333">
        <v>2</v>
      </c>
      <c r="D58" s="333">
        <v>9</v>
      </c>
      <c r="E58" s="333">
        <v>2</v>
      </c>
      <c r="F58" s="333">
        <v>540</v>
      </c>
      <c r="G58" s="333">
        <v>-4</v>
      </c>
      <c r="H58" s="333">
        <v>2</v>
      </c>
      <c r="I58" s="333">
        <v>9</v>
      </c>
      <c r="J58" s="333">
        <v>2</v>
      </c>
      <c r="K58" s="333">
        <v>0</v>
      </c>
      <c r="L58" s="333">
        <v>0</v>
      </c>
    </row>
    <row r="59" spans="2:12" x14ac:dyDescent="0.25">
      <c r="B59" s="333">
        <f t="shared" si="0"/>
        <v>9001</v>
      </c>
      <c r="C59" s="333">
        <v>1</v>
      </c>
      <c r="D59" s="333">
        <v>9</v>
      </c>
      <c r="E59" s="333">
        <v>1</v>
      </c>
      <c r="F59" s="333">
        <v>600</v>
      </c>
      <c r="G59" s="333">
        <v>8</v>
      </c>
      <c r="H59" s="333">
        <v>1</v>
      </c>
      <c r="I59" s="333">
        <v>9</v>
      </c>
      <c r="J59" s="333">
        <v>1</v>
      </c>
      <c r="K59" s="333">
        <v>550</v>
      </c>
      <c r="L59" s="333">
        <v>11</v>
      </c>
    </row>
    <row r="60" spans="2:12" x14ac:dyDescent="0.25">
      <c r="B60" s="333">
        <f t="shared" si="0"/>
        <v>9005</v>
      </c>
      <c r="C60" s="333">
        <v>5</v>
      </c>
      <c r="D60" s="333">
        <v>9</v>
      </c>
      <c r="E60" s="333">
        <v>1</v>
      </c>
      <c r="F60" s="333">
        <v>600</v>
      </c>
      <c r="G60" s="333">
        <v>8</v>
      </c>
      <c r="H60" s="333">
        <v>5</v>
      </c>
      <c r="I60" s="333">
        <v>9</v>
      </c>
      <c r="J60" s="333">
        <v>1</v>
      </c>
      <c r="K60" s="333">
        <v>550</v>
      </c>
      <c r="L60" s="333">
        <v>11</v>
      </c>
    </row>
    <row r="61" spans="2:12" x14ac:dyDescent="0.25">
      <c r="B61" s="333">
        <f t="shared" si="0"/>
        <v>9003</v>
      </c>
      <c r="C61" s="333">
        <v>3</v>
      </c>
      <c r="D61" s="333">
        <v>9</v>
      </c>
      <c r="E61" s="333">
        <v>3</v>
      </c>
      <c r="F61" s="333">
        <v>620</v>
      </c>
      <c r="G61" s="333">
        <v>-3</v>
      </c>
      <c r="H61" s="333">
        <v>3</v>
      </c>
      <c r="I61" s="333">
        <v>9</v>
      </c>
      <c r="J61" s="333">
        <v>3</v>
      </c>
      <c r="K61" s="333">
        <v>580</v>
      </c>
      <c r="L61" s="333">
        <v>-2</v>
      </c>
    </row>
    <row r="62" spans="2:12" x14ac:dyDescent="0.25">
      <c r="B62" s="333">
        <f t="shared" si="0"/>
        <v>9004</v>
      </c>
      <c r="C62" s="333">
        <v>4</v>
      </c>
      <c r="D62" s="333">
        <v>9</v>
      </c>
      <c r="E62" s="333">
        <v>4</v>
      </c>
      <c r="F62" s="333">
        <v>600</v>
      </c>
      <c r="G62" s="333">
        <v>8</v>
      </c>
      <c r="H62" s="333">
        <v>4</v>
      </c>
      <c r="I62" s="333">
        <v>9</v>
      </c>
      <c r="J62" s="333">
        <v>4</v>
      </c>
      <c r="K62" s="333">
        <v>550</v>
      </c>
      <c r="L62" s="333">
        <v>6</v>
      </c>
    </row>
    <row r="63" spans="2:12" x14ac:dyDescent="0.25">
      <c r="B63" s="333">
        <f t="shared" si="0"/>
        <v>9006</v>
      </c>
      <c r="C63" s="333">
        <v>6</v>
      </c>
      <c r="D63" s="333">
        <v>9</v>
      </c>
      <c r="E63" s="333">
        <v>4</v>
      </c>
      <c r="F63" s="333">
        <v>600</v>
      </c>
      <c r="G63" s="333">
        <v>8</v>
      </c>
      <c r="H63" s="333">
        <v>6</v>
      </c>
      <c r="I63" s="333">
        <v>9</v>
      </c>
      <c r="J63" s="333">
        <v>4</v>
      </c>
      <c r="K63" s="333">
        <v>550</v>
      </c>
      <c r="L63" s="333">
        <v>6</v>
      </c>
    </row>
    <row r="64" spans="2:12" x14ac:dyDescent="0.25">
      <c r="B64" s="333">
        <f t="shared" si="0"/>
        <v>9007</v>
      </c>
      <c r="C64" s="333">
        <v>7</v>
      </c>
      <c r="D64" s="333">
        <v>9</v>
      </c>
      <c r="E64" s="333">
        <v>4</v>
      </c>
      <c r="F64" s="333">
        <v>600</v>
      </c>
      <c r="G64" s="333">
        <v>8</v>
      </c>
      <c r="H64" s="333">
        <v>7</v>
      </c>
      <c r="I64" s="333">
        <v>9</v>
      </c>
      <c r="J64" s="333">
        <v>1</v>
      </c>
      <c r="K64" s="333">
        <v>550</v>
      </c>
      <c r="L64" s="333">
        <v>11</v>
      </c>
    </row>
    <row r="65" spans="2:12" x14ac:dyDescent="0.25">
      <c r="B65" s="333">
        <f t="shared" si="0"/>
        <v>10002</v>
      </c>
      <c r="C65" s="333">
        <v>2</v>
      </c>
      <c r="D65" s="333">
        <v>10</v>
      </c>
      <c r="E65" s="333">
        <v>2</v>
      </c>
      <c r="F65" s="333">
        <v>630</v>
      </c>
      <c r="G65" s="333">
        <v>-11</v>
      </c>
      <c r="H65" s="333">
        <v>2</v>
      </c>
      <c r="I65" s="333">
        <v>10</v>
      </c>
      <c r="J65" s="333">
        <v>2</v>
      </c>
      <c r="K65" s="333">
        <v>0</v>
      </c>
      <c r="L65" s="333">
        <v>0</v>
      </c>
    </row>
    <row r="66" spans="2:12" x14ac:dyDescent="0.25">
      <c r="B66" s="333">
        <f t="shared" si="0"/>
        <v>10001</v>
      </c>
      <c r="C66" s="333">
        <v>1</v>
      </c>
      <c r="D66" s="333">
        <v>10</v>
      </c>
      <c r="E66" s="333">
        <v>1</v>
      </c>
      <c r="F66" s="333">
        <v>0</v>
      </c>
      <c r="G66" s="333">
        <v>0</v>
      </c>
      <c r="H66" s="333">
        <v>1</v>
      </c>
      <c r="I66" s="333">
        <v>10</v>
      </c>
      <c r="J66" s="333">
        <v>1</v>
      </c>
      <c r="K66" s="333">
        <v>710</v>
      </c>
      <c r="L66" s="333">
        <v>5</v>
      </c>
    </row>
    <row r="67" spans="2:12" x14ac:dyDescent="0.25">
      <c r="B67" s="333">
        <f t="shared" ref="B67:B130" si="1">D67*1000+C67</f>
        <v>10005</v>
      </c>
      <c r="C67" s="333">
        <v>5</v>
      </c>
      <c r="D67" s="333">
        <v>10</v>
      </c>
      <c r="E67" s="333">
        <v>2</v>
      </c>
      <c r="F67" s="333">
        <v>630</v>
      </c>
      <c r="G67" s="333">
        <v>-11</v>
      </c>
      <c r="H67" s="333">
        <v>5</v>
      </c>
      <c r="I67" s="333">
        <v>10</v>
      </c>
      <c r="J67" s="333">
        <v>1</v>
      </c>
      <c r="K67" s="333">
        <v>710</v>
      </c>
      <c r="L67" s="333">
        <v>5</v>
      </c>
    </row>
    <row r="68" spans="2:12" x14ac:dyDescent="0.25">
      <c r="B68" s="333">
        <f t="shared" si="1"/>
        <v>10003</v>
      </c>
      <c r="C68" s="333">
        <v>3</v>
      </c>
      <c r="D68" s="333">
        <v>10</v>
      </c>
      <c r="E68" s="333">
        <v>3</v>
      </c>
      <c r="F68" s="333">
        <v>630</v>
      </c>
      <c r="G68" s="333">
        <v>-17</v>
      </c>
      <c r="H68" s="333">
        <v>3</v>
      </c>
      <c r="I68" s="333">
        <v>10</v>
      </c>
      <c r="J68" s="333">
        <v>3</v>
      </c>
      <c r="K68" s="333">
        <v>700</v>
      </c>
      <c r="L68" s="333">
        <v>-5</v>
      </c>
    </row>
    <row r="69" spans="2:12" x14ac:dyDescent="0.25">
      <c r="B69" s="333">
        <f t="shared" si="1"/>
        <v>10004</v>
      </c>
      <c r="C69" s="333">
        <v>4</v>
      </c>
      <c r="D69" s="333">
        <v>10</v>
      </c>
      <c r="E69" s="333">
        <v>4</v>
      </c>
      <c r="F69" s="333">
        <v>700</v>
      </c>
      <c r="G69" s="333">
        <v>10</v>
      </c>
      <c r="H69" s="333">
        <v>4</v>
      </c>
      <c r="I69" s="333">
        <v>10</v>
      </c>
      <c r="J69" s="333">
        <v>4</v>
      </c>
      <c r="K69" s="333">
        <v>630</v>
      </c>
      <c r="L69" s="333">
        <v>12</v>
      </c>
    </row>
    <row r="70" spans="2:12" x14ac:dyDescent="0.25">
      <c r="B70" s="333">
        <f t="shared" si="1"/>
        <v>10006</v>
      </c>
      <c r="C70" s="333">
        <v>6</v>
      </c>
      <c r="D70" s="333">
        <v>10</v>
      </c>
      <c r="E70" s="333">
        <v>3</v>
      </c>
      <c r="F70" s="333">
        <v>630</v>
      </c>
      <c r="G70" s="333">
        <v>-17</v>
      </c>
      <c r="H70" s="333">
        <v>6</v>
      </c>
      <c r="I70" s="333">
        <v>10</v>
      </c>
      <c r="J70" s="333">
        <v>4</v>
      </c>
      <c r="K70" s="333">
        <v>630</v>
      </c>
      <c r="L70" s="333">
        <v>12</v>
      </c>
    </row>
    <row r="71" spans="2:12" x14ac:dyDescent="0.25">
      <c r="B71" s="333">
        <f t="shared" si="1"/>
        <v>10007</v>
      </c>
      <c r="C71" s="333">
        <v>7</v>
      </c>
      <c r="D71" s="333">
        <v>10</v>
      </c>
      <c r="E71" s="333">
        <v>3</v>
      </c>
      <c r="F71" s="333">
        <v>630</v>
      </c>
      <c r="G71" s="333">
        <v>-17</v>
      </c>
      <c r="H71" s="333">
        <v>7</v>
      </c>
      <c r="I71" s="333">
        <v>10</v>
      </c>
      <c r="J71" s="333">
        <v>4</v>
      </c>
      <c r="K71" s="333">
        <v>630</v>
      </c>
      <c r="L71" s="333">
        <v>12</v>
      </c>
    </row>
    <row r="72" spans="2:12" x14ac:dyDescent="0.25">
      <c r="B72" s="333">
        <f t="shared" si="1"/>
        <v>11002</v>
      </c>
      <c r="C72" s="333">
        <v>2</v>
      </c>
      <c r="D72" s="333">
        <v>11</v>
      </c>
      <c r="E72" s="333">
        <v>2</v>
      </c>
      <c r="F72" s="333">
        <v>720</v>
      </c>
      <c r="G72" s="333">
        <v>-6</v>
      </c>
      <c r="H72" s="333">
        <v>2</v>
      </c>
      <c r="I72" s="333">
        <v>11</v>
      </c>
      <c r="J72" s="333">
        <v>2</v>
      </c>
      <c r="K72" s="333">
        <v>740</v>
      </c>
      <c r="L72" s="333">
        <v>-14</v>
      </c>
    </row>
    <row r="73" spans="2:12" x14ac:dyDescent="0.25">
      <c r="B73" s="333">
        <f t="shared" si="1"/>
        <v>11001</v>
      </c>
      <c r="C73" s="333">
        <v>1</v>
      </c>
      <c r="D73" s="333">
        <v>11</v>
      </c>
      <c r="E73" s="333">
        <v>1</v>
      </c>
      <c r="F73" s="333">
        <v>0</v>
      </c>
      <c r="G73" s="333">
        <v>0</v>
      </c>
      <c r="H73" s="333">
        <v>1</v>
      </c>
      <c r="I73" s="333">
        <v>11</v>
      </c>
      <c r="J73" s="333">
        <v>1</v>
      </c>
      <c r="K73" s="333">
        <v>0</v>
      </c>
      <c r="L73" s="333">
        <v>0</v>
      </c>
    </row>
    <row r="74" spans="2:12" x14ac:dyDescent="0.25">
      <c r="B74" s="333">
        <f t="shared" si="1"/>
        <v>11005</v>
      </c>
      <c r="C74" s="333">
        <v>5</v>
      </c>
      <c r="D74" s="333">
        <v>11</v>
      </c>
      <c r="E74" s="333">
        <v>2</v>
      </c>
      <c r="F74" s="333">
        <v>720</v>
      </c>
      <c r="G74" s="333">
        <v>-6</v>
      </c>
      <c r="H74" s="333">
        <v>5</v>
      </c>
      <c r="I74" s="333">
        <v>11</v>
      </c>
      <c r="J74" s="333">
        <v>2</v>
      </c>
      <c r="K74" s="333">
        <v>740</v>
      </c>
      <c r="L74" s="333">
        <v>-14</v>
      </c>
    </row>
    <row r="75" spans="2:12" x14ac:dyDescent="0.25">
      <c r="B75" s="333">
        <f t="shared" si="1"/>
        <v>11003</v>
      </c>
      <c r="C75" s="333">
        <v>3</v>
      </c>
      <c r="D75" s="333">
        <v>11</v>
      </c>
      <c r="E75" s="333">
        <v>3</v>
      </c>
      <c r="F75" s="333">
        <v>730</v>
      </c>
      <c r="G75" s="333">
        <v>-12</v>
      </c>
      <c r="H75" s="333">
        <v>3</v>
      </c>
      <c r="I75" s="333">
        <v>11</v>
      </c>
      <c r="J75" s="333">
        <v>3</v>
      </c>
      <c r="K75" s="333">
        <v>740</v>
      </c>
      <c r="L75" s="333">
        <v>-5</v>
      </c>
    </row>
    <row r="76" spans="2:12" x14ac:dyDescent="0.25">
      <c r="B76" s="333">
        <f t="shared" si="1"/>
        <v>11004</v>
      </c>
      <c r="C76" s="333">
        <v>4</v>
      </c>
      <c r="D76" s="333">
        <v>11</v>
      </c>
      <c r="E76" s="333">
        <v>4</v>
      </c>
      <c r="F76" s="333">
        <v>0</v>
      </c>
      <c r="G76" s="333">
        <v>0</v>
      </c>
      <c r="H76" s="333">
        <v>4</v>
      </c>
      <c r="I76" s="333">
        <v>11</v>
      </c>
      <c r="J76" s="333">
        <v>4</v>
      </c>
      <c r="K76" s="333">
        <v>750</v>
      </c>
      <c r="L76" s="333">
        <v>8</v>
      </c>
    </row>
    <row r="77" spans="2:12" x14ac:dyDescent="0.25">
      <c r="B77" s="333">
        <f t="shared" si="1"/>
        <v>11006</v>
      </c>
      <c r="C77" s="333">
        <v>6</v>
      </c>
      <c r="D77" s="333">
        <v>11</v>
      </c>
      <c r="E77" s="333">
        <v>3</v>
      </c>
      <c r="F77" s="333">
        <v>730</v>
      </c>
      <c r="G77" s="333">
        <v>-12</v>
      </c>
      <c r="H77" s="333">
        <v>6</v>
      </c>
      <c r="I77" s="333">
        <v>11</v>
      </c>
      <c r="J77" s="333">
        <v>4</v>
      </c>
      <c r="K77" s="333">
        <v>750</v>
      </c>
      <c r="L77" s="333">
        <v>8</v>
      </c>
    </row>
    <row r="78" spans="2:12" x14ac:dyDescent="0.25">
      <c r="B78" s="333">
        <f t="shared" si="1"/>
        <v>11007</v>
      </c>
      <c r="C78" s="333">
        <v>7</v>
      </c>
      <c r="D78" s="333">
        <v>11</v>
      </c>
      <c r="E78" s="333">
        <v>3</v>
      </c>
      <c r="F78" s="333">
        <v>730</v>
      </c>
      <c r="G78" s="333">
        <v>-12</v>
      </c>
      <c r="H78" s="333">
        <v>7</v>
      </c>
      <c r="I78" s="333">
        <v>11</v>
      </c>
      <c r="J78" s="333">
        <v>2</v>
      </c>
      <c r="K78" s="333">
        <v>740</v>
      </c>
      <c r="L78" s="333">
        <v>-14</v>
      </c>
    </row>
    <row r="79" spans="2:12" x14ac:dyDescent="0.25">
      <c r="B79" s="333">
        <f t="shared" si="1"/>
        <v>12002</v>
      </c>
      <c r="C79" s="333">
        <v>2</v>
      </c>
      <c r="D79" s="333">
        <v>12</v>
      </c>
      <c r="E79" s="333">
        <v>2</v>
      </c>
      <c r="F79" s="333">
        <v>870</v>
      </c>
      <c r="G79" s="333">
        <v>-15</v>
      </c>
      <c r="H79" s="333">
        <v>2</v>
      </c>
      <c r="I79" s="333">
        <v>12</v>
      </c>
      <c r="J79" s="333">
        <v>2</v>
      </c>
      <c r="K79" s="333">
        <v>0</v>
      </c>
      <c r="L79" s="333">
        <v>0</v>
      </c>
    </row>
    <row r="80" spans="2:12" x14ac:dyDescent="0.25">
      <c r="B80" s="333">
        <f t="shared" si="1"/>
        <v>12001</v>
      </c>
      <c r="C80" s="333">
        <v>1</v>
      </c>
      <c r="D80" s="333">
        <v>12</v>
      </c>
      <c r="E80" s="333">
        <v>1</v>
      </c>
      <c r="F80" s="333">
        <v>0</v>
      </c>
      <c r="G80" s="333">
        <v>0</v>
      </c>
      <c r="H80" s="333">
        <v>1</v>
      </c>
      <c r="I80" s="333">
        <v>12</v>
      </c>
      <c r="J80" s="333">
        <v>1</v>
      </c>
      <c r="K80" s="333">
        <v>790</v>
      </c>
      <c r="L80" s="333">
        <v>5</v>
      </c>
    </row>
    <row r="81" spans="2:12" x14ac:dyDescent="0.25">
      <c r="B81" s="333">
        <f t="shared" si="1"/>
        <v>12005</v>
      </c>
      <c r="C81" s="333">
        <v>5</v>
      </c>
      <c r="D81" s="333">
        <v>12</v>
      </c>
      <c r="E81" s="333">
        <v>2</v>
      </c>
      <c r="F81" s="333">
        <v>870</v>
      </c>
      <c r="G81" s="333">
        <v>-15</v>
      </c>
      <c r="H81" s="333">
        <v>5</v>
      </c>
      <c r="I81" s="333">
        <v>12</v>
      </c>
      <c r="J81" s="333">
        <v>1</v>
      </c>
      <c r="K81" s="333">
        <v>790</v>
      </c>
      <c r="L81" s="333">
        <v>5</v>
      </c>
    </row>
    <row r="82" spans="2:12" x14ac:dyDescent="0.25">
      <c r="B82" s="333">
        <f t="shared" si="1"/>
        <v>12003</v>
      </c>
      <c r="C82" s="333">
        <v>3</v>
      </c>
      <c r="D82" s="333">
        <v>12</v>
      </c>
      <c r="E82" s="333">
        <v>3</v>
      </c>
      <c r="F82" s="333">
        <v>810</v>
      </c>
      <c r="G82" s="333">
        <v>-20</v>
      </c>
      <c r="H82" s="333">
        <v>3</v>
      </c>
      <c r="I82" s="333">
        <v>12</v>
      </c>
      <c r="J82" s="333">
        <v>3</v>
      </c>
      <c r="K82" s="333">
        <v>810</v>
      </c>
      <c r="L82" s="333">
        <v>-5</v>
      </c>
    </row>
    <row r="83" spans="2:12" x14ac:dyDescent="0.25">
      <c r="B83" s="333">
        <f t="shared" si="1"/>
        <v>12004</v>
      </c>
      <c r="C83" s="333">
        <v>4</v>
      </c>
      <c r="D83" s="333">
        <v>12</v>
      </c>
      <c r="E83" s="333">
        <v>4</v>
      </c>
      <c r="F83" s="333">
        <v>870</v>
      </c>
      <c r="G83" s="333">
        <v>8</v>
      </c>
      <c r="H83" s="333">
        <v>4</v>
      </c>
      <c r="I83" s="333">
        <v>12</v>
      </c>
      <c r="J83" s="333">
        <v>4</v>
      </c>
      <c r="K83" s="333">
        <v>870</v>
      </c>
      <c r="L83" s="333">
        <v>4</v>
      </c>
    </row>
    <row r="84" spans="2:12" x14ac:dyDescent="0.25">
      <c r="B84" s="333">
        <f t="shared" si="1"/>
        <v>12006</v>
      </c>
      <c r="C84" s="333">
        <v>6</v>
      </c>
      <c r="D84" s="333">
        <v>12</v>
      </c>
      <c r="E84" s="333">
        <v>3</v>
      </c>
      <c r="F84" s="333">
        <v>810</v>
      </c>
      <c r="G84" s="333">
        <v>-20</v>
      </c>
      <c r="H84" s="333">
        <v>6</v>
      </c>
      <c r="I84" s="333">
        <v>12</v>
      </c>
      <c r="J84" s="333">
        <v>3</v>
      </c>
      <c r="K84" s="333">
        <v>810</v>
      </c>
      <c r="L84" s="333">
        <v>-5</v>
      </c>
    </row>
    <row r="85" spans="2:12" x14ac:dyDescent="0.25">
      <c r="B85" s="333">
        <f t="shared" si="1"/>
        <v>12007</v>
      </c>
      <c r="C85" s="333">
        <v>7</v>
      </c>
      <c r="D85" s="333">
        <v>12</v>
      </c>
      <c r="E85" s="333">
        <v>3</v>
      </c>
      <c r="F85" s="333">
        <v>810</v>
      </c>
      <c r="G85" s="333">
        <v>-20</v>
      </c>
      <c r="H85" s="333">
        <v>7</v>
      </c>
      <c r="I85" s="333">
        <v>12</v>
      </c>
      <c r="J85" s="333">
        <v>3</v>
      </c>
      <c r="K85" s="333">
        <v>810</v>
      </c>
      <c r="L85" s="333">
        <v>-5</v>
      </c>
    </row>
    <row r="86" spans="2:12" x14ac:dyDescent="0.25">
      <c r="B86" s="333">
        <f t="shared" si="1"/>
        <v>13002</v>
      </c>
      <c r="C86" s="333">
        <v>2</v>
      </c>
      <c r="D86" s="333">
        <v>13</v>
      </c>
      <c r="E86" s="333">
        <v>2</v>
      </c>
      <c r="F86" s="333">
        <v>980</v>
      </c>
      <c r="G86" s="333">
        <v>-10</v>
      </c>
      <c r="H86" s="333">
        <v>2</v>
      </c>
      <c r="I86" s="333">
        <v>13</v>
      </c>
      <c r="J86" s="333">
        <v>2</v>
      </c>
      <c r="K86" s="333">
        <v>990</v>
      </c>
      <c r="L86" s="333">
        <v>-4</v>
      </c>
    </row>
    <row r="87" spans="2:12" x14ac:dyDescent="0.25">
      <c r="B87" s="333">
        <f t="shared" si="1"/>
        <v>13001</v>
      </c>
      <c r="C87" s="333">
        <v>1</v>
      </c>
      <c r="D87" s="333">
        <v>13</v>
      </c>
      <c r="E87" s="333">
        <v>1</v>
      </c>
      <c r="F87" s="333">
        <v>940</v>
      </c>
      <c r="G87" s="333">
        <v>14</v>
      </c>
      <c r="H87" s="333">
        <v>1</v>
      </c>
      <c r="I87" s="333">
        <v>13</v>
      </c>
      <c r="J87" s="333">
        <v>1</v>
      </c>
      <c r="K87" s="333">
        <v>920</v>
      </c>
      <c r="L87" s="333">
        <v>8</v>
      </c>
    </row>
    <row r="88" spans="2:12" x14ac:dyDescent="0.25">
      <c r="B88" s="333">
        <f t="shared" si="1"/>
        <v>13005</v>
      </c>
      <c r="C88" s="333">
        <v>5</v>
      </c>
      <c r="D88" s="333">
        <v>13</v>
      </c>
      <c r="E88" s="333">
        <v>1</v>
      </c>
      <c r="F88" s="333">
        <v>940</v>
      </c>
      <c r="G88" s="333">
        <v>14</v>
      </c>
      <c r="H88" s="333">
        <v>5</v>
      </c>
      <c r="I88" s="333">
        <v>13</v>
      </c>
      <c r="J88" s="333">
        <v>1</v>
      </c>
      <c r="K88" s="333">
        <v>920</v>
      </c>
      <c r="L88" s="333">
        <v>8</v>
      </c>
    </row>
    <row r="89" spans="2:12" x14ac:dyDescent="0.25">
      <c r="B89" s="333">
        <f t="shared" si="1"/>
        <v>13003</v>
      </c>
      <c r="C89" s="333">
        <v>3</v>
      </c>
      <c r="D89" s="333">
        <v>13</v>
      </c>
      <c r="E89" s="333">
        <v>3</v>
      </c>
      <c r="F89" s="333">
        <v>890</v>
      </c>
      <c r="G89" s="333">
        <v>-6</v>
      </c>
      <c r="H89" s="333">
        <v>3</v>
      </c>
      <c r="I89" s="333">
        <v>13</v>
      </c>
      <c r="J89" s="333">
        <v>3</v>
      </c>
      <c r="K89" s="333">
        <v>930</v>
      </c>
      <c r="L89" s="333">
        <v>-4</v>
      </c>
    </row>
    <row r="90" spans="2:12" x14ac:dyDescent="0.25">
      <c r="B90" s="333">
        <f t="shared" si="1"/>
        <v>13004</v>
      </c>
      <c r="C90" s="333">
        <v>4</v>
      </c>
      <c r="D90" s="333">
        <v>13</v>
      </c>
      <c r="E90" s="333">
        <v>4</v>
      </c>
      <c r="F90" s="333">
        <v>900</v>
      </c>
      <c r="G90" s="333">
        <v>11</v>
      </c>
      <c r="H90" s="333">
        <v>4</v>
      </c>
      <c r="I90" s="333">
        <v>13</v>
      </c>
      <c r="J90" s="333">
        <v>4</v>
      </c>
      <c r="K90" s="333">
        <v>910</v>
      </c>
      <c r="L90" s="333">
        <v>5</v>
      </c>
    </row>
    <row r="91" spans="2:12" x14ac:dyDescent="0.25">
      <c r="B91" s="333">
        <f t="shared" si="1"/>
        <v>13006</v>
      </c>
      <c r="C91" s="333">
        <v>6</v>
      </c>
      <c r="D91" s="333">
        <v>13</v>
      </c>
      <c r="E91" s="333">
        <v>4</v>
      </c>
      <c r="F91" s="333">
        <v>900</v>
      </c>
      <c r="G91" s="333">
        <v>11</v>
      </c>
      <c r="H91" s="333">
        <v>6</v>
      </c>
      <c r="I91" s="333">
        <v>13</v>
      </c>
      <c r="J91" s="333">
        <v>4</v>
      </c>
      <c r="K91" s="333">
        <v>910</v>
      </c>
      <c r="L91" s="333">
        <v>5</v>
      </c>
    </row>
    <row r="92" spans="2:12" x14ac:dyDescent="0.25">
      <c r="B92" s="333">
        <f t="shared" si="1"/>
        <v>13007</v>
      </c>
      <c r="C92" s="333">
        <v>7</v>
      </c>
      <c r="D92" s="333">
        <v>13</v>
      </c>
      <c r="E92" s="333">
        <v>1</v>
      </c>
      <c r="F92" s="333">
        <v>940</v>
      </c>
      <c r="G92" s="333">
        <v>14</v>
      </c>
      <c r="H92" s="333">
        <v>7</v>
      </c>
      <c r="I92" s="333">
        <v>13</v>
      </c>
      <c r="J92" s="333">
        <v>1</v>
      </c>
      <c r="K92" s="333">
        <v>920</v>
      </c>
      <c r="L92" s="333">
        <v>8</v>
      </c>
    </row>
    <row r="93" spans="2:12" x14ac:dyDescent="0.25">
      <c r="B93" s="333">
        <f t="shared" si="1"/>
        <v>14002</v>
      </c>
      <c r="C93" s="333">
        <v>2</v>
      </c>
      <c r="D93" s="333">
        <v>14</v>
      </c>
      <c r="E93" s="333">
        <v>2</v>
      </c>
      <c r="F93" s="333">
        <v>1010</v>
      </c>
      <c r="G93" s="333">
        <v>-11</v>
      </c>
      <c r="H93" s="333">
        <v>2</v>
      </c>
      <c r="I93" s="333">
        <v>14</v>
      </c>
      <c r="J93" s="333">
        <v>2</v>
      </c>
      <c r="K93" s="333">
        <v>0</v>
      </c>
      <c r="L93" s="333">
        <v>0</v>
      </c>
    </row>
    <row r="94" spans="2:12" x14ac:dyDescent="0.25">
      <c r="B94" s="333">
        <f t="shared" si="1"/>
        <v>14001</v>
      </c>
      <c r="C94" s="333">
        <v>1</v>
      </c>
      <c r="D94" s="333">
        <v>14</v>
      </c>
      <c r="E94" s="333">
        <v>1</v>
      </c>
      <c r="F94" s="333">
        <v>1000</v>
      </c>
      <c r="G94" s="333">
        <v>10</v>
      </c>
      <c r="H94" s="333">
        <v>1</v>
      </c>
      <c r="I94" s="333">
        <v>14</v>
      </c>
      <c r="J94" s="333">
        <v>1</v>
      </c>
      <c r="K94" s="333">
        <v>1000</v>
      </c>
      <c r="L94" s="333">
        <v>6</v>
      </c>
    </row>
    <row r="95" spans="2:12" x14ac:dyDescent="0.25">
      <c r="B95" s="333">
        <f t="shared" si="1"/>
        <v>14005</v>
      </c>
      <c r="C95" s="333">
        <v>5</v>
      </c>
      <c r="D95" s="333">
        <v>14</v>
      </c>
      <c r="E95" s="333">
        <v>2</v>
      </c>
      <c r="F95" s="333">
        <v>1010</v>
      </c>
      <c r="G95" s="333">
        <v>-11</v>
      </c>
      <c r="H95" s="333">
        <v>5</v>
      </c>
      <c r="I95" s="333">
        <v>14</v>
      </c>
      <c r="J95" s="333">
        <v>1</v>
      </c>
      <c r="K95" s="333">
        <v>1000</v>
      </c>
      <c r="L95" s="333">
        <v>6</v>
      </c>
    </row>
    <row r="96" spans="2:12" x14ac:dyDescent="0.25">
      <c r="B96" s="333">
        <f t="shared" si="1"/>
        <v>14003</v>
      </c>
      <c r="C96" s="333">
        <v>3</v>
      </c>
      <c r="D96" s="333">
        <v>14</v>
      </c>
      <c r="E96" s="333">
        <v>3</v>
      </c>
      <c r="F96" s="333">
        <v>1020</v>
      </c>
      <c r="G96" s="333">
        <v>-8</v>
      </c>
      <c r="H96" s="333">
        <v>3</v>
      </c>
      <c r="I96" s="333">
        <v>14</v>
      </c>
      <c r="J96" s="333">
        <v>3</v>
      </c>
      <c r="K96" s="333">
        <v>0</v>
      </c>
      <c r="L96" s="333">
        <v>0</v>
      </c>
    </row>
    <row r="97" spans="2:12" x14ac:dyDescent="0.25">
      <c r="B97" s="333">
        <f t="shared" si="1"/>
        <v>14004</v>
      </c>
      <c r="C97" s="333">
        <v>4</v>
      </c>
      <c r="D97" s="333">
        <v>14</v>
      </c>
      <c r="E97" s="333">
        <v>4</v>
      </c>
      <c r="F97" s="333">
        <v>1000</v>
      </c>
      <c r="G97" s="333">
        <v>19</v>
      </c>
      <c r="H97" s="333">
        <v>4</v>
      </c>
      <c r="I97" s="333">
        <v>14</v>
      </c>
      <c r="J97" s="333">
        <v>4</v>
      </c>
      <c r="K97" s="333">
        <v>1010</v>
      </c>
      <c r="L97" s="333">
        <v>5</v>
      </c>
    </row>
    <row r="98" spans="2:12" x14ac:dyDescent="0.25">
      <c r="B98" s="333">
        <f t="shared" si="1"/>
        <v>14006</v>
      </c>
      <c r="C98" s="333">
        <v>6</v>
      </c>
      <c r="D98" s="333">
        <v>14</v>
      </c>
      <c r="E98" s="333">
        <v>4</v>
      </c>
      <c r="F98" s="333">
        <v>1000</v>
      </c>
      <c r="G98" s="333">
        <v>19</v>
      </c>
      <c r="H98" s="333">
        <v>6</v>
      </c>
      <c r="I98" s="333">
        <v>14</v>
      </c>
      <c r="J98" s="333">
        <v>4</v>
      </c>
      <c r="K98" s="333">
        <v>1010</v>
      </c>
      <c r="L98" s="333">
        <v>5</v>
      </c>
    </row>
    <row r="99" spans="2:12" x14ac:dyDescent="0.25">
      <c r="B99" s="333">
        <f t="shared" si="1"/>
        <v>14007</v>
      </c>
      <c r="C99" s="333">
        <v>7</v>
      </c>
      <c r="D99" s="333">
        <v>14</v>
      </c>
      <c r="E99" s="333">
        <v>4</v>
      </c>
      <c r="F99" s="333">
        <v>1000</v>
      </c>
      <c r="G99" s="333">
        <v>19</v>
      </c>
      <c r="H99" s="333">
        <v>7</v>
      </c>
      <c r="I99" s="333">
        <v>14</v>
      </c>
      <c r="J99" s="333">
        <v>1</v>
      </c>
      <c r="K99" s="333">
        <v>1000</v>
      </c>
      <c r="L99" s="333">
        <v>6</v>
      </c>
    </row>
    <row r="100" spans="2:12" x14ac:dyDescent="0.25">
      <c r="B100" s="333">
        <f t="shared" si="1"/>
        <v>15002</v>
      </c>
      <c r="C100" s="333">
        <v>2</v>
      </c>
      <c r="D100" s="333">
        <v>15</v>
      </c>
      <c r="E100" s="333">
        <v>2</v>
      </c>
      <c r="F100" s="333">
        <v>1030</v>
      </c>
      <c r="G100" s="333">
        <v>-8</v>
      </c>
      <c r="H100" s="333">
        <v>2</v>
      </c>
      <c r="I100" s="333">
        <v>15</v>
      </c>
      <c r="J100" s="333">
        <v>2</v>
      </c>
      <c r="K100" s="333">
        <v>0</v>
      </c>
      <c r="L100" s="333">
        <v>0</v>
      </c>
    </row>
    <row r="101" spans="2:12" x14ac:dyDescent="0.25">
      <c r="B101" s="333">
        <f t="shared" si="1"/>
        <v>15001</v>
      </c>
      <c r="C101" s="333">
        <v>1</v>
      </c>
      <c r="D101" s="333">
        <v>15</v>
      </c>
      <c r="E101" s="333">
        <v>1</v>
      </c>
      <c r="F101" s="333">
        <v>0</v>
      </c>
      <c r="G101" s="333">
        <v>0</v>
      </c>
      <c r="H101" s="333">
        <v>1</v>
      </c>
      <c r="I101" s="333">
        <v>15</v>
      </c>
      <c r="J101" s="333">
        <v>1</v>
      </c>
      <c r="K101" s="333">
        <v>1050</v>
      </c>
      <c r="L101" s="333">
        <v>6</v>
      </c>
    </row>
    <row r="102" spans="2:12" x14ac:dyDescent="0.25">
      <c r="B102" s="333">
        <f t="shared" si="1"/>
        <v>15005</v>
      </c>
      <c r="C102" s="333">
        <v>5</v>
      </c>
      <c r="D102" s="333">
        <v>15</v>
      </c>
      <c r="E102" s="333">
        <v>2</v>
      </c>
      <c r="F102" s="333">
        <v>1030</v>
      </c>
      <c r="G102" s="333">
        <v>-8</v>
      </c>
      <c r="H102" s="333">
        <v>5</v>
      </c>
      <c r="I102" s="333">
        <v>15</v>
      </c>
      <c r="J102" s="333">
        <v>1</v>
      </c>
      <c r="K102" s="333">
        <v>1050</v>
      </c>
      <c r="L102" s="333">
        <v>6</v>
      </c>
    </row>
    <row r="103" spans="2:12" x14ac:dyDescent="0.25">
      <c r="B103" s="333">
        <f t="shared" si="1"/>
        <v>15003</v>
      </c>
      <c r="C103" s="333">
        <v>3</v>
      </c>
      <c r="D103" s="333">
        <v>15</v>
      </c>
      <c r="E103" s="333">
        <v>3</v>
      </c>
      <c r="F103" s="333">
        <v>0</v>
      </c>
      <c r="G103" s="333">
        <v>0</v>
      </c>
      <c r="H103" s="333">
        <v>3</v>
      </c>
      <c r="I103" s="333">
        <v>15</v>
      </c>
      <c r="J103" s="333">
        <v>3</v>
      </c>
      <c r="K103" s="333">
        <v>1030</v>
      </c>
      <c r="L103" s="333">
        <v>-8</v>
      </c>
    </row>
    <row r="104" spans="2:12" x14ac:dyDescent="0.25">
      <c r="B104" s="333">
        <f t="shared" si="1"/>
        <v>15004</v>
      </c>
      <c r="C104" s="333">
        <v>4</v>
      </c>
      <c r="D104" s="333">
        <v>15</v>
      </c>
      <c r="E104" s="333">
        <v>4</v>
      </c>
      <c r="F104" s="333">
        <v>1050</v>
      </c>
      <c r="G104" s="333">
        <v>10</v>
      </c>
      <c r="H104" s="333">
        <v>4</v>
      </c>
      <c r="I104" s="333">
        <v>15</v>
      </c>
      <c r="J104" s="333">
        <v>4</v>
      </c>
      <c r="K104" s="333">
        <v>1050</v>
      </c>
      <c r="L104" s="333">
        <v>5</v>
      </c>
    </row>
    <row r="105" spans="2:12" x14ac:dyDescent="0.25">
      <c r="B105" s="333">
        <f t="shared" si="1"/>
        <v>15006</v>
      </c>
      <c r="C105" s="333">
        <v>6</v>
      </c>
      <c r="D105" s="333">
        <v>15</v>
      </c>
      <c r="E105" s="333">
        <v>4</v>
      </c>
      <c r="F105" s="333">
        <v>1050</v>
      </c>
      <c r="G105" s="333">
        <v>10</v>
      </c>
      <c r="H105" s="333">
        <v>6</v>
      </c>
      <c r="I105" s="333">
        <v>15</v>
      </c>
      <c r="J105" s="333">
        <v>3</v>
      </c>
      <c r="K105" s="333">
        <v>1030</v>
      </c>
      <c r="L105" s="333">
        <v>-8</v>
      </c>
    </row>
    <row r="106" spans="2:12" x14ac:dyDescent="0.25">
      <c r="B106" s="333">
        <f t="shared" si="1"/>
        <v>15007</v>
      </c>
      <c r="C106" s="333">
        <v>7</v>
      </c>
      <c r="D106" s="333">
        <v>15</v>
      </c>
      <c r="E106" s="333">
        <v>4</v>
      </c>
      <c r="F106" s="333">
        <v>1050</v>
      </c>
      <c r="G106" s="333">
        <v>10</v>
      </c>
      <c r="H106" s="333">
        <v>7</v>
      </c>
      <c r="I106" s="333">
        <v>15</v>
      </c>
      <c r="J106" s="333">
        <v>3</v>
      </c>
      <c r="K106" s="333">
        <v>1030</v>
      </c>
      <c r="L106" s="333">
        <v>-8</v>
      </c>
    </row>
    <row r="107" spans="2:12" x14ac:dyDescent="0.25">
      <c r="B107" s="333">
        <f t="shared" si="1"/>
        <v>16002</v>
      </c>
      <c r="C107" s="333">
        <v>2</v>
      </c>
      <c r="D107" s="333">
        <v>16</v>
      </c>
      <c r="E107" s="333">
        <v>2</v>
      </c>
      <c r="F107" s="333">
        <v>1070</v>
      </c>
      <c r="G107" s="333">
        <v>-20</v>
      </c>
      <c r="H107" s="333">
        <v>2</v>
      </c>
      <c r="I107" s="333">
        <v>16</v>
      </c>
      <c r="J107" s="333">
        <v>2</v>
      </c>
      <c r="K107" s="333">
        <v>1170</v>
      </c>
      <c r="L107" s="333">
        <v>-9</v>
      </c>
    </row>
    <row r="108" spans="2:12" x14ac:dyDescent="0.25">
      <c r="B108" s="333">
        <f t="shared" si="1"/>
        <v>16001</v>
      </c>
      <c r="C108" s="333">
        <v>1</v>
      </c>
      <c r="D108" s="333">
        <v>16</v>
      </c>
      <c r="E108" s="333">
        <v>1</v>
      </c>
      <c r="F108" s="333">
        <v>1090</v>
      </c>
      <c r="G108" s="333">
        <v>13</v>
      </c>
      <c r="H108" s="333">
        <v>1</v>
      </c>
      <c r="I108" s="333">
        <v>16</v>
      </c>
      <c r="J108" s="333">
        <v>1</v>
      </c>
      <c r="K108" s="333">
        <v>1160</v>
      </c>
      <c r="L108" s="333">
        <v>5</v>
      </c>
    </row>
    <row r="109" spans="2:12" x14ac:dyDescent="0.25">
      <c r="B109" s="333">
        <f t="shared" si="1"/>
        <v>16005</v>
      </c>
      <c r="C109" s="333">
        <v>5</v>
      </c>
      <c r="D109" s="333">
        <v>16</v>
      </c>
      <c r="E109" s="333">
        <v>2</v>
      </c>
      <c r="F109" s="333">
        <v>1070</v>
      </c>
      <c r="G109" s="333">
        <v>-20</v>
      </c>
      <c r="H109" s="333">
        <v>5</v>
      </c>
      <c r="I109" s="333">
        <v>16</v>
      </c>
      <c r="J109" s="333">
        <v>2</v>
      </c>
      <c r="K109" s="333">
        <v>1170</v>
      </c>
      <c r="L109" s="333">
        <v>-9</v>
      </c>
    </row>
    <row r="110" spans="2:12" x14ac:dyDescent="0.25">
      <c r="B110" s="333">
        <f t="shared" si="1"/>
        <v>16003</v>
      </c>
      <c r="C110" s="333">
        <v>3</v>
      </c>
      <c r="D110" s="333">
        <v>16</v>
      </c>
      <c r="E110" s="333">
        <v>3</v>
      </c>
      <c r="F110" s="333">
        <v>1140</v>
      </c>
      <c r="G110" s="333">
        <v>-16</v>
      </c>
      <c r="H110" s="333">
        <v>3</v>
      </c>
      <c r="I110" s="333">
        <v>16</v>
      </c>
      <c r="J110" s="333">
        <v>3</v>
      </c>
      <c r="K110" s="333">
        <v>1170</v>
      </c>
      <c r="L110" s="333">
        <v>-17</v>
      </c>
    </row>
    <row r="111" spans="2:12" x14ac:dyDescent="0.25">
      <c r="B111" s="333">
        <f t="shared" si="1"/>
        <v>16004</v>
      </c>
      <c r="C111" s="333">
        <v>4</v>
      </c>
      <c r="D111" s="333">
        <v>16</v>
      </c>
      <c r="E111" s="333">
        <v>4</v>
      </c>
      <c r="F111" s="333">
        <v>1090</v>
      </c>
      <c r="G111" s="333">
        <v>17</v>
      </c>
      <c r="H111" s="333">
        <v>4</v>
      </c>
      <c r="I111" s="333">
        <v>16</v>
      </c>
      <c r="J111" s="333">
        <v>4</v>
      </c>
      <c r="K111" s="333">
        <v>1160</v>
      </c>
      <c r="L111" s="333">
        <v>10</v>
      </c>
    </row>
    <row r="112" spans="2:12" x14ac:dyDescent="0.25">
      <c r="B112" s="333">
        <f t="shared" si="1"/>
        <v>16006</v>
      </c>
      <c r="C112" s="333">
        <v>6</v>
      </c>
      <c r="D112" s="333">
        <v>16</v>
      </c>
      <c r="E112" s="333">
        <v>4</v>
      </c>
      <c r="F112" s="333">
        <v>1090</v>
      </c>
      <c r="G112" s="333">
        <v>17</v>
      </c>
      <c r="H112" s="333">
        <v>6</v>
      </c>
      <c r="I112" s="333">
        <v>16</v>
      </c>
      <c r="J112" s="333">
        <v>3</v>
      </c>
      <c r="K112" s="333">
        <v>1170</v>
      </c>
      <c r="L112" s="333">
        <v>-17</v>
      </c>
    </row>
    <row r="113" spans="2:12" x14ac:dyDescent="0.25">
      <c r="B113" s="333">
        <f t="shared" si="1"/>
        <v>16007</v>
      </c>
      <c r="C113" s="333">
        <v>7</v>
      </c>
      <c r="D113" s="333">
        <v>16</v>
      </c>
      <c r="E113" s="333">
        <v>2</v>
      </c>
      <c r="F113" s="333">
        <v>1070</v>
      </c>
      <c r="G113" s="333">
        <v>-20</v>
      </c>
      <c r="H113" s="333">
        <v>7</v>
      </c>
      <c r="I113" s="333">
        <v>16</v>
      </c>
      <c r="J113" s="333">
        <v>3</v>
      </c>
      <c r="K113" s="333">
        <v>1170</v>
      </c>
      <c r="L113" s="333">
        <v>-17</v>
      </c>
    </row>
    <row r="114" spans="2:12" x14ac:dyDescent="0.25">
      <c r="B114" s="333">
        <f t="shared" si="1"/>
        <v>17002</v>
      </c>
      <c r="C114" s="333">
        <v>2</v>
      </c>
      <c r="D114" s="333">
        <v>17</v>
      </c>
      <c r="E114" s="333">
        <v>2</v>
      </c>
      <c r="F114" s="333">
        <v>1210</v>
      </c>
      <c r="G114" s="333">
        <v>-8</v>
      </c>
      <c r="H114" s="333">
        <v>2</v>
      </c>
      <c r="I114" s="333">
        <v>17</v>
      </c>
      <c r="J114" s="333">
        <v>2</v>
      </c>
      <c r="K114" s="333">
        <v>0</v>
      </c>
      <c r="L114" s="333">
        <v>0</v>
      </c>
    </row>
    <row r="115" spans="2:12" x14ac:dyDescent="0.25">
      <c r="B115" s="333">
        <f t="shared" si="1"/>
        <v>17001</v>
      </c>
      <c r="C115" s="333">
        <v>1</v>
      </c>
      <c r="D115" s="333">
        <v>17</v>
      </c>
      <c r="E115" s="333">
        <v>1</v>
      </c>
      <c r="F115" s="333">
        <v>0</v>
      </c>
      <c r="G115" s="333">
        <v>0</v>
      </c>
      <c r="H115" s="333">
        <v>1</v>
      </c>
      <c r="I115" s="333">
        <v>17</v>
      </c>
      <c r="J115" s="333">
        <v>1</v>
      </c>
      <c r="K115" s="333">
        <v>1180</v>
      </c>
      <c r="L115" s="333">
        <v>7</v>
      </c>
    </row>
    <row r="116" spans="2:12" x14ac:dyDescent="0.25">
      <c r="B116" s="333">
        <f t="shared" si="1"/>
        <v>17005</v>
      </c>
      <c r="C116" s="333">
        <v>5</v>
      </c>
      <c r="D116" s="333">
        <v>17</v>
      </c>
      <c r="E116" s="333">
        <v>2</v>
      </c>
      <c r="F116" s="333">
        <v>1210</v>
      </c>
      <c r="G116" s="333">
        <v>-8</v>
      </c>
      <c r="H116" s="333">
        <v>5</v>
      </c>
      <c r="I116" s="333">
        <v>17</v>
      </c>
      <c r="J116" s="333">
        <v>1</v>
      </c>
      <c r="K116" s="333">
        <v>1180</v>
      </c>
      <c r="L116" s="333">
        <v>7</v>
      </c>
    </row>
    <row r="117" spans="2:12" x14ac:dyDescent="0.25">
      <c r="B117" s="333">
        <f t="shared" si="1"/>
        <v>17003</v>
      </c>
      <c r="C117" s="333">
        <v>3</v>
      </c>
      <c r="D117" s="333">
        <v>17</v>
      </c>
      <c r="E117" s="333">
        <v>3</v>
      </c>
      <c r="F117" s="333">
        <v>0</v>
      </c>
      <c r="G117" s="333">
        <v>0</v>
      </c>
      <c r="H117" s="333">
        <v>3</v>
      </c>
      <c r="I117" s="333">
        <v>17</v>
      </c>
      <c r="J117" s="333">
        <v>3</v>
      </c>
      <c r="K117" s="333">
        <v>0</v>
      </c>
      <c r="L117" s="333">
        <v>0</v>
      </c>
    </row>
    <row r="118" spans="2:12" x14ac:dyDescent="0.25">
      <c r="B118" s="333">
        <f t="shared" si="1"/>
        <v>17004</v>
      </c>
      <c r="C118" s="333">
        <v>4</v>
      </c>
      <c r="D118" s="333">
        <v>17</v>
      </c>
      <c r="E118" s="333">
        <v>4</v>
      </c>
      <c r="F118" s="333">
        <v>1190</v>
      </c>
      <c r="G118" s="333">
        <v>8</v>
      </c>
      <c r="H118" s="333">
        <v>4</v>
      </c>
      <c r="I118" s="333">
        <v>17</v>
      </c>
      <c r="J118" s="333">
        <v>4</v>
      </c>
      <c r="K118" s="333">
        <v>1210</v>
      </c>
      <c r="L118" s="333">
        <v>12</v>
      </c>
    </row>
    <row r="119" spans="2:12" x14ac:dyDescent="0.25">
      <c r="B119" s="333">
        <f t="shared" si="1"/>
        <v>17006</v>
      </c>
      <c r="C119" s="333">
        <v>6</v>
      </c>
      <c r="D119" s="333">
        <v>17</v>
      </c>
      <c r="E119" s="333">
        <v>4</v>
      </c>
      <c r="F119" s="333">
        <v>1190</v>
      </c>
      <c r="G119" s="333">
        <v>8</v>
      </c>
      <c r="H119" s="333">
        <v>6</v>
      </c>
      <c r="I119" s="333">
        <v>17</v>
      </c>
      <c r="J119" s="333">
        <v>4</v>
      </c>
      <c r="K119" s="333">
        <v>1210</v>
      </c>
      <c r="L119" s="333">
        <v>12</v>
      </c>
    </row>
    <row r="120" spans="2:12" x14ac:dyDescent="0.25">
      <c r="B120" s="333">
        <f t="shared" si="1"/>
        <v>17007</v>
      </c>
      <c r="C120" s="333">
        <v>7</v>
      </c>
      <c r="D120" s="333">
        <v>17</v>
      </c>
      <c r="E120" s="333">
        <v>4</v>
      </c>
      <c r="F120" s="333">
        <v>1190</v>
      </c>
      <c r="G120" s="333">
        <v>8</v>
      </c>
      <c r="H120" s="333">
        <v>7</v>
      </c>
      <c r="I120" s="333">
        <v>17</v>
      </c>
      <c r="J120" s="333">
        <v>4</v>
      </c>
      <c r="K120" s="333">
        <v>1210</v>
      </c>
      <c r="L120" s="333">
        <v>12</v>
      </c>
    </row>
    <row r="121" spans="2:12" x14ac:dyDescent="0.25">
      <c r="B121" s="333">
        <f t="shared" si="1"/>
        <v>18002</v>
      </c>
      <c r="C121" s="333">
        <v>2</v>
      </c>
      <c r="D121" s="333">
        <v>18</v>
      </c>
      <c r="E121" s="333">
        <v>2</v>
      </c>
      <c r="F121" s="333">
        <v>1270</v>
      </c>
      <c r="G121" s="333">
        <v>-9</v>
      </c>
      <c r="H121" s="333">
        <v>2</v>
      </c>
      <c r="I121" s="333">
        <v>18</v>
      </c>
      <c r="J121" s="333">
        <v>2</v>
      </c>
      <c r="K121" s="333">
        <v>1230</v>
      </c>
      <c r="L121" s="333">
        <v>-8</v>
      </c>
    </row>
    <row r="122" spans="2:12" x14ac:dyDescent="0.25">
      <c r="B122" s="333">
        <f t="shared" si="1"/>
        <v>18001</v>
      </c>
      <c r="C122" s="333">
        <v>1</v>
      </c>
      <c r="D122" s="333">
        <v>18</v>
      </c>
      <c r="E122" s="333">
        <v>1</v>
      </c>
      <c r="F122" s="333">
        <v>1220</v>
      </c>
      <c r="G122" s="333">
        <v>6</v>
      </c>
      <c r="H122" s="333">
        <v>1</v>
      </c>
      <c r="I122" s="333">
        <v>18</v>
      </c>
      <c r="J122" s="333">
        <v>1</v>
      </c>
      <c r="K122" s="333">
        <v>1240</v>
      </c>
      <c r="L122" s="333">
        <v>7</v>
      </c>
    </row>
    <row r="123" spans="2:12" x14ac:dyDescent="0.25">
      <c r="B123" s="333">
        <f t="shared" si="1"/>
        <v>18005</v>
      </c>
      <c r="C123" s="333">
        <v>5</v>
      </c>
      <c r="D123" s="333">
        <v>18</v>
      </c>
      <c r="E123" s="333">
        <v>2</v>
      </c>
      <c r="F123" s="333">
        <v>1270</v>
      </c>
      <c r="G123" s="333">
        <v>-9</v>
      </c>
      <c r="H123" s="333">
        <v>5</v>
      </c>
      <c r="I123" s="333">
        <v>18</v>
      </c>
      <c r="J123" s="333">
        <v>2</v>
      </c>
      <c r="K123" s="333">
        <v>1230</v>
      </c>
      <c r="L123" s="333">
        <v>-8</v>
      </c>
    </row>
    <row r="124" spans="2:12" x14ac:dyDescent="0.25">
      <c r="B124" s="333">
        <f t="shared" si="1"/>
        <v>18003</v>
      </c>
      <c r="C124" s="333">
        <v>3</v>
      </c>
      <c r="D124" s="333">
        <v>18</v>
      </c>
      <c r="E124" s="333">
        <v>3</v>
      </c>
      <c r="F124" s="333">
        <v>1290</v>
      </c>
      <c r="G124" s="333">
        <v>-17</v>
      </c>
      <c r="H124" s="333">
        <v>3</v>
      </c>
      <c r="I124" s="333">
        <v>18</v>
      </c>
      <c r="J124" s="333">
        <v>3</v>
      </c>
      <c r="K124" s="333">
        <v>1230</v>
      </c>
      <c r="L124" s="333">
        <v>-15</v>
      </c>
    </row>
    <row r="125" spans="2:12" x14ac:dyDescent="0.25">
      <c r="B125" s="333">
        <f t="shared" si="1"/>
        <v>18004</v>
      </c>
      <c r="C125" s="333">
        <v>4</v>
      </c>
      <c r="D125" s="333">
        <v>18</v>
      </c>
      <c r="E125" s="333">
        <v>4</v>
      </c>
      <c r="F125" s="333">
        <v>1270</v>
      </c>
      <c r="G125" s="333">
        <v>19</v>
      </c>
      <c r="H125" s="333">
        <v>4</v>
      </c>
      <c r="I125" s="333">
        <v>18</v>
      </c>
      <c r="J125" s="333">
        <v>4</v>
      </c>
      <c r="K125" s="333">
        <v>1270</v>
      </c>
      <c r="L125" s="333">
        <v>20</v>
      </c>
    </row>
    <row r="126" spans="2:12" x14ac:dyDescent="0.25">
      <c r="B126" s="333">
        <f t="shared" si="1"/>
        <v>18006</v>
      </c>
      <c r="C126" s="333">
        <v>6</v>
      </c>
      <c r="D126" s="333">
        <v>18</v>
      </c>
      <c r="E126" s="333">
        <v>4</v>
      </c>
      <c r="F126" s="333">
        <v>1270</v>
      </c>
      <c r="G126" s="333">
        <v>19</v>
      </c>
      <c r="H126" s="333">
        <v>6</v>
      </c>
      <c r="I126" s="333">
        <v>18</v>
      </c>
      <c r="J126" s="333">
        <v>4</v>
      </c>
      <c r="K126" s="333">
        <v>1270</v>
      </c>
      <c r="L126" s="333">
        <v>20</v>
      </c>
    </row>
    <row r="127" spans="2:12" x14ac:dyDescent="0.25">
      <c r="B127" s="333">
        <f t="shared" si="1"/>
        <v>18007</v>
      </c>
      <c r="C127" s="333">
        <v>7</v>
      </c>
      <c r="D127" s="333">
        <v>18</v>
      </c>
      <c r="E127" s="333">
        <v>4</v>
      </c>
      <c r="F127" s="333">
        <v>1270</v>
      </c>
      <c r="G127" s="333">
        <v>19</v>
      </c>
      <c r="H127" s="333">
        <v>7</v>
      </c>
      <c r="I127" s="333">
        <v>18</v>
      </c>
      <c r="J127" s="333">
        <v>4</v>
      </c>
      <c r="K127" s="333">
        <v>1270</v>
      </c>
      <c r="L127" s="333">
        <v>20</v>
      </c>
    </row>
    <row r="128" spans="2:12" x14ac:dyDescent="0.25">
      <c r="B128" s="333">
        <f t="shared" si="1"/>
        <v>19002</v>
      </c>
      <c r="C128" s="333">
        <v>2</v>
      </c>
      <c r="D128" s="333">
        <v>19</v>
      </c>
      <c r="E128" s="333">
        <v>2</v>
      </c>
      <c r="F128" s="333">
        <v>1300</v>
      </c>
      <c r="G128" s="333">
        <v>-9</v>
      </c>
      <c r="H128" s="333">
        <v>2</v>
      </c>
      <c r="I128" s="333">
        <v>19</v>
      </c>
      <c r="J128" s="333">
        <v>2</v>
      </c>
      <c r="K128" s="333">
        <v>1320</v>
      </c>
      <c r="L128" s="333">
        <v>-13</v>
      </c>
    </row>
    <row r="129" spans="2:12" x14ac:dyDescent="0.25">
      <c r="B129" s="333">
        <f t="shared" si="1"/>
        <v>19001</v>
      </c>
      <c r="C129" s="333">
        <v>1</v>
      </c>
      <c r="D129" s="333">
        <v>19</v>
      </c>
      <c r="E129" s="333">
        <v>1</v>
      </c>
      <c r="F129" s="333">
        <v>1350</v>
      </c>
      <c r="G129" s="333">
        <v>9</v>
      </c>
      <c r="H129" s="333">
        <v>1</v>
      </c>
      <c r="I129" s="333">
        <v>19</v>
      </c>
      <c r="J129" s="333">
        <v>1</v>
      </c>
      <c r="K129" s="333">
        <v>1340</v>
      </c>
      <c r="L129" s="333">
        <v>10</v>
      </c>
    </row>
    <row r="130" spans="2:12" x14ac:dyDescent="0.25">
      <c r="B130" s="333">
        <f t="shared" si="1"/>
        <v>19005</v>
      </c>
      <c r="C130" s="333">
        <v>5</v>
      </c>
      <c r="D130" s="333">
        <v>19</v>
      </c>
      <c r="E130" s="333">
        <v>1</v>
      </c>
      <c r="F130" s="333">
        <v>0</v>
      </c>
      <c r="G130" s="333">
        <v>0</v>
      </c>
      <c r="H130" s="333">
        <v>5</v>
      </c>
      <c r="I130" s="333">
        <v>19</v>
      </c>
      <c r="J130" s="333">
        <v>2</v>
      </c>
      <c r="K130" s="333">
        <v>1320</v>
      </c>
      <c r="L130" s="333">
        <v>-13</v>
      </c>
    </row>
    <row r="131" spans="2:12" x14ac:dyDescent="0.25">
      <c r="B131" s="333">
        <f t="shared" ref="B131:B190" si="2">D131*1000+C131</f>
        <v>19003</v>
      </c>
      <c r="C131" s="333">
        <v>3</v>
      </c>
      <c r="D131" s="333">
        <v>19</v>
      </c>
      <c r="E131" s="333">
        <v>3</v>
      </c>
      <c r="F131" s="333">
        <v>1310</v>
      </c>
      <c r="G131" s="333">
        <v>-20</v>
      </c>
      <c r="H131" s="333">
        <v>3</v>
      </c>
      <c r="I131" s="333">
        <v>19</v>
      </c>
      <c r="J131" s="333">
        <v>3</v>
      </c>
      <c r="K131" s="333">
        <v>1370</v>
      </c>
      <c r="L131" s="333">
        <v>-12</v>
      </c>
    </row>
    <row r="132" spans="2:12" x14ac:dyDescent="0.25">
      <c r="B132" s="333">
        <f t="shared" si="2"/>
        <v>19004</v>
      </c>
      <c r="C132" s="333">
        <v>4</v>
      </c>
      <c r="D132" s="333">
        <v>19</v>
      </c>
      <c r="E132" s="333">
        <v>4</v>
      </c>
      <c r="F132" s="333">
        <v>1320</v>
      </c>
      <c r="G132" s="333">
        <v>15</v>
      </c>
      <c r="H132" s="333">
        <v>4</v>
      </c>
      <c r="I132" s="333">
        <v>19</v>
      </c>
      <c r="J132" s="333">
        <v>4</v>
      </c>
      <c r="K132" s="333">
        <v>1340</v>
      </c>
      <c r="L132" s="333">
        <v>20</v>
      </c>
    </row>
    <row r="133" spans="2:12" x14ac:dyDescent="0.25">
      <c r="B133" s="333">
        <f t="shared" si="2"/>
        <v>19006</v>
      </c>
      <c r="C133" s="333">
        <v>6</v>
      </c>
      <c r="D133" s="333">
        <v>19</v>
      </c>
      <c r="E133" s="333">
        <v>3</v>
      </c>
      <c r="F133" s="333">
        <v>1310</v>
      </c>
      <c r="G133" s="333">
        <v>-20</v>
      </c>
      <c r="H133" s="333">
        <v>6</v>
      </c>
      <c r="I133" s="333">
        <v>19</v>
      </c>
      <c r="J133" s="333">
        <v>4</v>
      </c>
      <c r="K133" s="333">
        <v>1340</v>
      </c>
      <c r="L133" s="333">
        <v>20</v>
      </c>
    </row>
    <row r="134" spans="2:12" x14ac:dyDescent="0.25">
      <c r="B134" s="333">
        <f t="shared" si="2"/>
        <v>19007</v>
      </c>
      <c r="C134" s="333">
        <v>7</v>
      </c>
      <c r="D134" s="333">
        <v>19</v>
      </c>
      <c r="E134" s="333">
        <v>3</v>
      </c>
      <c r="F134" s="333">
        <v>1310</v>
      </c>
      <c r="G134" s="333">
        <v>-20</v>
      </c>
      <c r="H134" s="333">
        <v>7</v>
      </c>
      <c r="I134" s="333">
        <v>19</v>
      </c>
      <c r="J134" s="333">
        <v>4</v>
      </c>
      <c r="K134" s="333">
        <v>1340</v>
      </c>
      <c r="L134" s="333">
        <v>20</v>
      </c>
    </row>
    <row r="135" spans="2:12" x14ac:dyDescent="0.25">
      <c r="B135" s="333">
        <f t="shared" si="2"/>
        <v>20002</v>
      </c>
      <c r="C135" s="333">
        <v>2</v>
      </c>
      <c r="D135" s="333">
        <v>20</v>
      </c>
      <c r="E135" s="333">
        <v>2</v>
      </c>
      <c r="F135" s="333">
        <v>1390</v>
      </c>
      <c r="G135" s="333">
        <v>-9</v>
      </c>
      <c r="H135" s="333">
        <v>2</v>
      </c>
      <c r="I135" s="333">
        <v>20</v>
      </c>
      <c r="J135" s="333">
        <v>2</v>
      </c>
      <c r="K135" s="333">
        <v>1380</v>
      </c>
      <c r="L135" s="333">
        <v>-13</v>
      </c>
    </row>
    <row r="136" spans="2:12" x14ac:dyDescent="0.25">
      <c r="B136" s="333">
        <f t="shared" si="2"/>
        <v>20001</v>
      </c>
      <c r="C136" s="333">
        <v>1</v>
      </c>
      <c r="D136" s="333">
        <v>20</v>
      </c>
      <c r="E136" s="333">
        <v>1</v>
      </c>
      <c r="F136" s="333">
        <v>1420</v>
      </c>
      <c r="G136" s="333">
        <v>13</v>
      </c>
      <c r="H136" s="333">
        <v>1</v>
      </c>
      <c r="I136" s="333">
        <v>20</v>
      </c>
      <c r="J136" s="333">
        <v>1</v>
      </c>
      <c r="K136" s="333">
        <v>1430</v>
      </c>
      <c r="L136" s="333">
        <v>9</v>
      </c>
    </row>
    <row r="137" spans="2:12" x14ac:dyDescent="0.25">
      <c r="B137" s="333">
        <f t="shared" si="2"/>
        <v>20005</v>
      </c>
      <c r="C137" s="333">
        <v>5</v>
      </c>
      <c r="D137" s="333">
        <v>20</v>
      </c>
      <c r="E137" s="333">
        <v>1</v>
      </c>
      <c r="F137" s="333">
        <v>1420</v>
      </c>
      <c r="G137" s="333">
        <v>13</v>
      </c>
      <c r="H137" s="333">
        <v>5</v>
      </c>
      <c r="I137" s="333">
        <v>20</v>
      </c>
      <c r="J137" s="333">
        <v>2</v>
      </c>
      <c r="K137" s="333">
        <v>1380</v>
      </c>
      <c r="L137" s="333">
        <v>-13</v>
      </c>
    </row>
    <row r="138" spans="2:12" x14ac:dyDescent="0.25">
      <c r="B138" s="333">
        <f t="shared" si="2"/>
        <v>20003</v>
      </c>
      <c r="C138" s="333">
        <v>3</v>
      </c>
      <c r="D138" s="333">
        <v>20</v>
      </c>
      <c r="E138" s="333">
        <v>3</v>
      </c>
      <c r="F138" s="333">
        <v>1440</v>
      </c>
      <c r="G138" s="333">
        <v>-14</v>
      </c>
      <c r="H138" s="333">
        <v>3</v>
      </c>
      <c r="I138" s="333">
        <v>20</v>
      </c>
      <c r="J138" s="333">
        <v>3</v>
      </c>
      <c r="K138" s="333">
        <v>1410</v>
      </c>
      <c r="L138" s="333">
        <v>-14</v>
      </c>
    </row>
    <row r="139" spans="2:12" x14ac:dyDescent="0.25">
      <c r="B139" s="333">
        <f t="shared" si="2"/>
        <v>20004</v>
      </c>
      <c r="C139" s="333">
        <v>4</v>
      </c>
      <c r="D139" s="333">
        <v>20</v>
      </c>
      <c r="E139" s="333">
        <v>4</v>
      </c>
      <c r="F139" s="333">
        <v>1400</v>
      </c>
      <c r="G139" s="333">
        <v>11</v>
      </c>
      <c r="H139" s="333">
        <v>4</v>
      </c>
      <c r="I139" s="333">
        <v>20</v>
      </c>
      <c r="J139" s="333">
        <v>4</v>
      </c>
      <c r="K139" s="333">
        <v>1420</v>
      </c>
      <c r="L139" s="333">
        <v>12</v>
      </c>
    </row>
    <row r="140" spans="2:12" x14ac:dyDescent="0.25">
      <c r="B140" s="333">
        <f t="shared" si="2"/>
        <v>20006</v>
      </c>
      <c r="C140" s="333">
        <v>6</v>
      </c>
      <c r="D140" s="333">
        <v>20</v>
      </c>
      <c r="E140" s="333">
        <v>3</v>
      </c>
      <c r="F140" s="333">
        <v>1440</v>
      </c>
      <c r="G140" s="333">
        <v>-14</v>
      </c>
      <c r="H140" s="333">
        <v>6</v>
      </c>
      <c r="I140" s="333">
        <v>20</v>
      </c>
      <c r="J140" s="333">
        <v>3</v>
      </c>
      <c r="K140" s="333">
        <v>1410</v>
      </c>
      <c r="L140" s="333">
        <v>-14</v>
      </c>
    </row>
    <row r="141" spans="2:12" x14ac:dyDescent="0.25">
      <c r="B141" s="333">
        <f t="shared" si="2"/>
        <v>20007</v>
      </c>
      <c r="C141" s="333">
        <v>7</v>
      </c>
      <c r="D141" s="333">
        <v>20</v>
      </c>
      <c r="E141" s="333">
        <v>3</v>
      </c>
      <c r="F141" s="333">
        <v>1440</v>
      </c>
      <c r="G141" s="333">
        <v>-14</v>
      </c>
      <c r="H141" s="333">
        <v>7</v>
      </c>
      <c r="I141" s="333">
        <v>20</v>
      </c>
      <c r="J141" s="333">
        <v>3</v>
      </c>
      <c r="K141" s="333">
        <v>1410</v>
      </c>
      <c r="L141" s="333">
        <v>-14</v>
      </c>
    </row>
    <row r="142" spans="2:12" x14ac:dyDescent="0.25">
      <c r="B142" s="333">
        <f t="shared" si="2"/>
        <v>21002</v>
      </c>
      <c r="C142" s="333">
        <v>2</v>
      </c>
      <c r="D142" s="333">
        <v>21</v>
      </c>
      <c r="E142" s="333">
        <v>2</v>
      </c>
      <c r="F142" s="333">
        <v>1460</v>
      </c>
      <c r="G142" s="333">
        <v>-14</v>
      </c>
      <c r="H142" s="333">
        <v>2</v>
      </c>
      <c r="I142" s="333">
        <v>21</v>
      </c>
      <c r="J142" s="333">
        <v>2</v>
      </c>
      <c r="K142" s="333">
        <v>1480</v>
      </c>
      <c r="L142" s="333">
        <v>-13</v>
      </c>
    </row>
    <row r="143" spans="2:12" x14ac:dyDescent="0.25">
      <c r="B143" s="333">
        <f t="shared" si="2"/>
        <v>21001</v>
      </c>
      <c r="C143" s="333">
        <v>1</v>
      </c>
      <c r="D143" s="333">
        <v>21</v>
      </c>
      <c r="E143" s="333">
        <v>1</v>
      </c>
      <c r="F143" s="333">
        <v>1510</v>
      </c>
      <c r="G143" s="333">
        <v>16</v>
      </c>
      <c r="H143" s="333">
        <v>1</v>
      </c>
      <c r="I143" s="333">
        <v>21</v>
      </c>
      <c r="J143" s="333">
        <v>1</v>
      </c>
      <c r="K143" s="333">
        <v>1460</v>
      </c>
      <c r="L143" s="333">
        <v>12</v>
      </c>
    </row>
    <row r="144" spans="2:12" x14ac:dyDescent="0.25">
      <c r="B144" s="333">
        <f t="shared" si="2"/>
        <v>21005</v>
      </c>
      <c r="C144" s="333">
        <v>5</v>
      </c>
      <c r="D144" s="333">
        <v>21</v>
      </c>
      <c r="E144" s="333">
        <v>1</v>
      </c>
      <c r="F144" s="333">
        <v>1510</v>
      </c>
      <c r="G144" s="333">
        <v>16</v>
      </c>
      <c r="H144" s="333">
        <v>5</v>
      </c>
      <c r="I144" s="333">
        <v>21</v>
      </c>
      <c r="J144" s="333">
        <v>2</v>
      </c>
      <c r="K144" s="333">
        <v>1480</v>
      </c>
      <c r="L144" s="333">
        <v>-13</v>
      </c>
    </row>
    <row r="145" spans="2:12" x14ac:dyDescent="0.25">
      <c r="B145" s="333">
        <f t="shared" si="2"/>
        <v>21003</v>
      </c>
      <c r="C145" s="333">
        <v>3</v>
      </c>
      <c r="D145" s="333">
        <v>21</v>
      </c>
      <c r="E145" s="333">
        <v>3</v>
      </c>
      <c r="F145" s="333">
        <v>1480</v>
      </c>
      <c r="G145" s="333">
        <v>-14</v>
      </c>
      <c r="H145" s="333">
        <v>3</v>
      </c>
      <c r="I145" s="333">
        <v>21</v>
      </c>
      <c r="J145" s="333">
        <v>3</v>
      </c>
      <c r="K145" s="333">
        <v>1480</v>
      </c>
      <c r="L145" s="333">
        <v>-10</v>
      </c>
    </row>
    <row r="146" spans="2:12" x14ac:dyDescent="0.25">
      <c r="B146" s="333">
        <f t="shared" si="2"/>
        <v>21004</v>
      </c>
      <c r="C146" s="333">
        <v>4</v>
      </c>
      <c r="D146" s="333">
        <v>21</v>
      </c>
      <c r="E146" s="333">
        <v>4</v>
      </c>
      <c r="F146" s="333">
        <v>1460</v>
      </c>
      <c r="G146" s="333">
        <v>15</v>
      </c>
      <c r="H146" s="333">
        <v>4</v>
      </c>
      <c r="I146" s="333">
        <v>21</v>
      </c>
      <c r="J146" s="333">
        <v>4</v>
      </c>
      <c r="K146" s="333">
        <v>1530</v>
      </c>
      <c r="L146" s="333">
        <v>13</v>
      </c>
    </row>
    <row r="147" spans="2:12" x14ac:dyDescent="0.25">
      <c r="B147" s="333">
        <f t="shared" si="2"/>
        <v>21006</v>
      </c>
      <c r="C147" s="333">
        <v>6</v>
      </c>
      <c r="D147" s="333">
        <v>21</v>
      </c>
      <c r="E147" s="333">
        <v>4</v>
      </c>
      <c r="F147" s="333">
        <v>1460</v>
      </c>
      <c r="G147" s="333">
        <v>15</v>
      </c>
      <c r="H147" s="333">
        <v>6</v>
      </c>
      <c r="I147" s="333">
        <v>21</v>
      </c>
      <c r="J147" s="333">
        <v>4</v>
      </c>
      <c r="K147" s="333">
        <v>1530</v>
      </c>
      <c r="L147" s="333">
        <v>13</v>
      </c>
    </row>
    <row r="148" spans="2:12" x14ac:dyDescent="0.25">
      <c r="B148" s="333">
        <f t="shared" si="2"/>
        <v>21007</v>
      </c>
      <c r="C148" s="333">
        <v>7</v>
      </c>
      <c r="D148" s="333">
        <v>21</v>
      </c>
      <c r="E148" s="333">
        <v>1</v>
      </c>
      <c r="F148" s="333">
        <v>1510</v>
      </c>
      <c r="G148" s="333">
        <v>16</v>
      </c>
      <c r="H148" s="333">
        <v>7</v>
      </c>
      <c r="I148" s="333">
        <v>21</v>
      </c>
      <c r="J148" s="333">
        <v>4</v>
      </c>
      <c r="K148" s="333">
        <v>1530</v>
      </c>
      <c r="L148" s="333">
        <v>13</v>
      </c>
    </row>
    <row r="149" spans="2:12" x14ac:dyDescent="0.25">
      <c r="B149" s="333">
        <f t="shared" si="2"/>
        <v>22002</v>
      </c>
      <c r="C149" s="333">
        <v>2</v>
      </c>
      <c r="D149" s="333">
        <v>22</v>
      </c>
      <c r="E149" s="333">
        <v>2</v>
      </c>
      <c r="F149" s="333">
        <v>1560</v>
      </c>
      <c r="G149" s="333">
        <v>-13</v>
      </c>
      <c r="H149" s="333">
        <v>2</v>
      </c>
      <c r="I149" s="333">
        <v>22</v>
      </c>
      <c r="J149" s="333">
        <v>2</v>
      </c>
      <c r="K149" s="333">
        <v>1560</v>
      </c>
      <c r="L149" s="333">
        <v>-13</v>
      </c>
    </row>
    <row r="150" spans="2:12" x14ac:dyDescent="0.25">
      <c r="B150" s="333">
        <f t="shared" si="2"/>
        <v>22001</v>
      </c>
      <c r="C150" s="333">
        <v>1</v>
      </c>
      <c r="D150" s="333">
        <v>22</v>
      </c>
      <c r="E150" s="333">
        <v>1</v>
      </c>
      <c r="F150" s="333">
        <v>1540</v>
      </c>
      <c r="G150" s="333">
        <v>12</v>
      </c>
      <c r="H150" s="333">
        <v>1</v>
      </c>
      <c r="I150" s="333">
        <v>22</v>
      </c>
      <c r="J150" s="333">
        <v>1</v>
      </c>
      <c r="K150" s="333">
        <v>1540</v>
      </c>
      <c r="L150" s="333">
        <v>20</v>
      </c>
    </row>
    <row r="151" spans="2:12" x14ac:dyDescent="0.25">
      <c r="B151" s="333">
        <f t="shared" si="2"/>
        <v>22005</v>
      </c>
      <c r="C151" s="333">
        <v>5</v>
      </c>
      <c r="D151" s="333">
        <v>22</v>
      </c>
      <c r="E151" s="333">
        <v>2</v>
      </c>
      <c r="F151" s="333">
        <v>1560</v>
      </c>
      <c r="G151" s="333">
        <v>-13</v>
      </c>
      <c r="H151" s="333">
        <v>5</v>
      </c>
      <c r="I151" s="333">
        <v>22</v>
      </c>
      <c r="J151" s="333">
        <v>1</v>
      </c>
      <c r="K151" s="333">
        <v>1540</v>
      </c>
      <c r="L151" s="333">
        <v>20</v>
      </c>
    </row>
    <row r="152" spans="2:12" x14ac:dyDescent="0.25">
      <c r="B152" s="333">
        <f t="shared" si="2"/>
        <v>22003</v>
      </c>
      <c r="C152" s="333">
        <v>3</v>
      </c>
      <c r="D152" s="333">
        <v>22</v>
      </c>
      <c r="E152" s="333">
        <v>3</v>
      </c>
      <c r="F152" s="333">
        <v>0</v>
      </c>
      <c r="G152" s="333">
        <v>0</v>
      </c>
      <c r="H152" s="333">
        <v>3</v>
      </c>
      <c r="I152" s="333">
        <v>22</v>
      </c>
      <c r="J152" s="333">
        <v>3</v>
      </c>
      <c r="K152" s="333">
        <v>1550</v>
      </c>
      <c r="L152" s="333">
        <v>-12</v>
      </c>
    </row>
    <row r="153" spans="2:12" x14ac:dyDescent="0.25">
      <c r="B153" s="333">
        <f t="shared" si="2"/>
        <v>22004</v>
      </c>
      <c r="C153" s="333">
        <v>4</v>
      </c>
      <c r="D153" s="333">
        <v>22</v>
      </c>
      <c r="E153" s="333">
        <v>4</v>
      </c>
      <c r="F153" s="333">
        <v>1570</v>
      </c>
      <c r="G153" s="333">
        <v>12</v>
      </c>
      <c r="H153" s="333">
        <v>4</v>
      </c>
      <c r="I153" s="333">
        <v>22</v>
      </c>
      <c r="J153" s="333">
        <v>4</v>
      </c>
      <c r="K153" s="333">
        <v>1570</v>
      </c>
      <c r="L153" s="333">
        <v>10</v>
      </c>
    </row>
    <row r="154" spans="2:12" x14ac:dyDescent="0.25">
      <c r="B154" s="333">
        <f t="shared" si="2"/>
        <v>22006</v>
      </c>
      <c r="C154" s="333">
        <v>6</v>
      </c>
      <c r="D154" s="333">
        <v>22</v>
      </c>
      <c r="E154" s="333">
        <v>4</v>
      </c>
      <c r="F154" s="333">
        <v>1570</v>
      </c>
      <c r="G154" s="333">
        <v>12</v>
      </c>
      <c r="H154" s="333">
        <v>6</v>
      </c>
      <c r="I154" s="333">
        <v>22</v>
      </c>
      <c r="J154" s="333">
        <v>3</v>
      </c>
      <c r="K154" s="333">
        <v>1550</v>
      </c>
      <c r="L154" s="333">
        <v>-12</v>
      </c>
    </row>
    <row r="155" spans="2:12" x14ac:dyDescent="0.25">
      <c r="B155" s="333">
        <f t="shared" si="2"/>
        <v>22007</v>
      </c>
      <c r="C155" s="333">
        <v>7</v>
      </c>
      <c r="D155" s="333">
        <v>22</v>
      </c>
      <c r="E155" s="333">
        <v>2</v>
      </c>
      <c r="F155" s="333">
        <v>1560</v>
      </c>
      <c r="G155" s="333">
        <v>-13</v>
      </c>
      <c r="H155" s="333">
        <v>7</v>
      </c>
      <c r="I155" s="333">
        <v>22</v>
      </c>
      <c r="J155" s="333">
        <v>1</v>
      </c>
      <c r="K155" s="333">
        <v>1540</v>
      </c>
      <c r="L155" s="333">
        <v>20</v>
      </c>
    </row>
    <row r="156" spans="2:12" x14ac:dyDescent="0.25">
      <c r="B156" s="333">
        <f t="shared" si="2"/>
        <v>23002</v>
      </c>
      <c r="C156" s="333">
        <v>2</v>
      </c>
      <c r="D156" s="333">
        <v>23</v>
      </c>
      <c r="E156" s="333">
        <v>2</v>
      </c>
      <c r="F156" s="333">
        <v>1640</v>
      </c>
      <c r="G156" s="333">
        <v>-13</v>
      </c>
      <c r="H156" s="333">
        <v>2</v>
      </c>
      <c r="I156" s="333">
        <v>23</v>
      </c>
      <c r="J156" s="333">
        <v>2</v>
      </c>
      <c r="K156" s="333">
        <v>1630</v>
      </c>
      <c r="L156" s="333">
        <v>-19</v>
      </c>
    </row>
    <row r="157" spans="2:12" x14ac:dyDescent="0.25">
      <c r="B157" s="333">
        <f t="shared" si="2"/>
        <v>23001</v>
      </c>
      <c r="C157" s="333">
        <v>1</v>
      </c>
      <c r="D157" s="333">
        <v>23</v>
      </c>
      <c r="E157" s="333">
        <v>1</v>
      </c>
      <c r="F157" s="333">
        <v>1590</v>
      </c>
      <c r="G157" s="333">
        <v>11</v>
      </c>
      <c r="H157" s="333">
        <v>1</v>
      </c>
      <c r="I157" s="333">
        <v>23</v>
      </c>
      <c r="J157" s="333">
        <v>1</v>
      </c>
      <c r="K157" s="333">
        <v>1620</v>
      </c>
      <c r="L157" s="333">
        <v>15</v>
      </c>
    </row>
    <row r="158" spans="2:12" x14ac:dyDescent="0.25">
      <c r="B158" s="333">
        <f t="shared" si="2"/>
        <v>23005</v>
      </c>
      <c r="C158" s="333">
        <v>5</v>
      </c>
      <c r="D158" s="333">
        <v>23</v>
      </c>
      <c r="E158" s="333">
        <v>2</v>
      </c>
      <c r="F158" s="333">
        <v>1640</v>
      </c>
      <c r="G158" s="333">
        <v>-13</v>
      </c>
      <c r="H158" s="333">
        <v>5</v>
      </c>
      <c r="I158" s="333">
        <v>23</v>
      </c>
      <c r="J158" s="333">
        <v>2</v>
      </c>
      <c r="K158" s="333">
        <v>1630</v>
      </c>
      <c r="L158" s="333">
        <v>-19</v>
      </c>
    </row>
    <row r="159" spans="2:12" x14ac:dyDescent="0.25">
      <c r="B159" s="333">
        <f t="shared" si="2"/>
        <v>23003</v>
      </c>
      <c r="C159" s="333">
        <v>3</v>
      </c>
      <c r="D159" s="333">
        <v>23</v>
      </c>
      <c r="E159" s="333">
        <v>3</v>
      </c>
      <c r="F159" s="333">
        <v>1650</v>
      </c>
      <c r="G159" s="333">
        <v>-12</v>
      </c>
      <c r="H159" s="333">
        <v>3</v>
      </c>
      <c r="I159" s="333">
        <v>23</v>
      </c>
      <c r="J159" s="333">
        <v>3</v>
      </c>
      <c r="K159" s="333">
        <v>1610</v>
      </c>
      <c r="L159" s="333">
        <v>-11</v>
      </c>
    </row>
    <row r="160" spans="2:12" x14ac:dyDescent="0.25">
      <c r="B160" s="333">
        <f t="shared" si="2"/>
        <v>23004</v>
      </c>
      <c r="C160" s="333">
        <v>4</v>
      </c>
      <c r="D160" s="333">
        <v>23</v>
      </c>
      <c r="E160" s="333">
        <v>4</v>
      </c>
      <c r="F160" s="333">
        <v>1680</v>
      </c>
      <c r="G160" s="333">
        <v>13</v>
      </c>
      <c r="H160" s="333">
        <v>4</v>
      </c>
      <c r="I160" s="333">
        <v>23</v>
      </c>
      <c r="J160" s="333">
        <v>4</v>
      </c>
      <c r="K160" s="333">
        <v>1590</v>
      </c>
      <c r="L160" s="333">
        <v>13</v>
      </c>
    </row>
    <row r="161" spans="2:12" x14ac:dyDescent="0.25">
      <c r="B161" s="333">
        <f t="shared" si="2"/>
        <v>23006</v>
      </c>
      <c r="C161" s="333">
        <v>6</v>
      </c>
      <c r="D161" s="333">
        <v>23</v>
      </c>
      <c r="E161" s="333">
        <v>4</v>
      </c>
      <c r="F161" s="333">
        <v>1680</v>
      </c>
      <c r="G161" s="333">
        <v>13</v>
      </c>
      <c r="H161" s="333">
        <v>6</v>
      </c>
      <c r="I161" s="333">
        <v>23</v>
      </c>
      <c r="J161" s="333">
        <v>4</v>
      </c>
      <c r="K161" s="333">
        <v>1590</v>
      </c>
      <c r="L161" s="333">
        <v>13</v>
      </c>
    </row>
    <row r="162" spans="2:12" x14ac:dyDescent="0.25">
      <c r="B162" s="333">
        <f t="shared" si="2"/>
        <v>23007</v>
      </c>
      <c r="C162" s="333">
        <v>7</v>
      </c>
      <c r="D162" s="333">
        <v>23</v>
      </c>
      <c r="E162" s="333">
        <v>4</v>
      </c>
      <c r="F162" s="333">
        <v>1680</v>
      </c>
      <c r="G162" s="333">
        <v>13</v>
      </c>
      <c r="H162" s="333">
        <v>7</v>
      </c>
      <c r="I162" s="333">
        <v>23</v>
      </c>
      <c r="J162" s="333">
        <v>2</v>
      </c>
      <c r="K162" s="333">
        <v>1630</v>
      </c>
      <c r="L162" s="333">
        <v>-19</v>
      </c>
    </row>
    <row r="163" spans="2:12" x14ac:dyDescent="0.25">
      <c r="B163" s="333">
        <f t="shared" si="2"/>
        <v>24002</v>
      </c>
      <c r="C163" s="333">
        <v>2</v>
      </c>
      <c r="D163" s="333">
        <v>24</v>
      </c>
      <c r="E163" s="333">
        <v>2</v>
      </c>
      <c r="F163" s="333">
        <v>1800</v>
      </c>
      <c r="G163" s="333">
        <v>-11</v>
      </c>
      <c r="H163" s="333">
        <v>2</v>
      </c>
      <c r="I163" s="333">
        <v>24</v>
      </c>
      <c r="J163" s="333">
        <v>2</v>
      </c>
      <c r="K163" s="333">
        <v>1730</v>
      </c>
      <c r="L163" s="333">
        <v>-10</v>
      </c>
    </row>
    <row r="164" spans="2:12" x14ac:dyDescent="0.25">
      <c r="B164" s="333">
        <f t="shared" si="2"/>
        <v>24001</v>
      </c>
      <c r="C164" s="333">
        <v>1</v>
      </c>
      <c r="D164" s="333">
        <v>24</v>
      </c>
      <c r="E164" s="333">
        <v>1</v>
      </c>
      <c r="F164" s="333">
        <v>1750</v>
      </c>
      <c r="G164" s="333">
        <v>20</v>
      </c>
      <c r="H164" s="333">
        <v>1</v>
      </c>
      <c r="I164" s="333">
        <v>24</v>
      </c>
      <c r="J164" s="333">
        <v>1</v>
      </c>
      <c r="K164" s="333">
        <v>1720</v>
      </c>
      <c r="L164" s="333">
        <v>15</v>
      </c>
    </row>
    <row r="165" spans="2:12" x14ac:dyDescent="0.25">
      <c r="B165" s="333">
        <f t="shared" si="2"/>
        <v>24005</v>
      </c>
      <c r="C165" s="333">
        <v>5</v>
      </c>
      <c r="D165" s="333">
        <v>24</v>
      </c>
      <c r="E165" s="333">
        <v>1</v>
      </c>
      <c r="F165" s="333">
        <v>1750</v>
      </c>
      <c r="G165" s="333">
        <v>20</v>
      </c>
      <c r="H165" s="333">
        <v>5</v>
      </c>
      <c r="I165" s="333">
        <v>24</v>
      </c>
      <c r="J165" s="333">
        <v>1</v>
      </c>
      <c r="K165" s="333">
        <v>1720</v>
      </c>
      <c r="L165" s="333">
        <v>15</v>
      </c>
    </row>
    <row r="166" spans="2:12" x14ac:dyDescent="0.25">
      <c r="B166" s="333">
        <f t="shared" si="2"/>
        <v>24003</v>
      </c>
      <c r="C166" s="333">
        <v>3</v>
      </c>
      <c r="D166" s="333">
        <v>24</v>
      </c>
      <c r="E166" s="333">
        <v>3</v>
      </c>
      <c r="F166" s="333">
        <v>1810</v>
      </c>
      <c r="G166" s="333">
        <v>-14</v>
      </c>
      <c r="H166" s="333">
        <v>3</v>
      </c>
      <c r="I166" s="333">
        <v>24</v>
      </c>
      <c r="J166" s="333">
        <v>3</v>
      </c>
      <c r="K166" s="333">
        <v>1700</v>
      </c>
      <c r="L166" s="333">
        <v>-8</v>
      </c>
    </row>
    <row r="167" spans="2:12" x14ac:dyDescent="0.25">
      <c r="B167" s="333">
        <f t="shared" si="2"/>
        <v>24004</v>
      </c>
      <c r="C167" s="333">
        <v>4</v>
      </c>
      <c r="D167" s="333">
        <v>24</v>
      </c>
      <c r="E167" s="333">
        <v>4</v>
      </c>
      <c r="F167" s="333">
        <v>1740</v>
      </c>
      <c r="G167" s="333">
        <v>18</v>
      </c>
      <c r="H167" s="333">
        <v>4</v>
      </c>
      <c r="I167" s="333">
        <v>24</v>
      </c>
      <c r="J167" s="333">
        <v>4</v>
      </c>
      <c r="K167" s="333">
        <v>1740</v>
      </c>
      <c r="L167" s="333">
        <v>9</v>
      </c>
    </row>
    <row r="168" spans="2:12" x14ac:dyDescent="0.25">
      <c r="B168" s="333">
        <f t="shared" si="2"/>
        <v>24006</v>
      </c>
      <c r="C168" s="333">
        <v>6</v>
      </c>
      <c r="D168" s="333">
        <v>24</v>
      </c>
      <c r="E168" s="333">
        <v>4</v>
      </c>
      <c r="F168" s="333">
        <v>1740</v>
      </c>
      <c r="G168" s="333">
        <v>18</v>
      </c>
      <c r="H168" s="333">
        <v>6</v>
      </c>
      <c r="I168" s="333">
        <v>24</v>
      </c>
      <c r="J168" s="333">
        <v>4</v>
      </c>
      <c r="K168" s="333">
        <v>1740</v>
      </c>
      <c r="L168" s="333">
        <v>9</v>
      </c>
    </row>
    <row r="169" spans="2:12" x14ac:dyDescent="0.25">
      <c r="B169" s="333">
        <f t="shared" si="2"/>
        <v>24007</v>
      </c>
      <c r="C169" s="333">
        <v>7</v>
      </c>
      <c r="D169" s="333">
        <v>24</v>
      </c>
      <c r="E169" s="333">
        <v>1</v>
      </c>
      <c r="F169" s="333">
        <v>1750</v>
      </c>
      <c r="G169" s="333">
        <v>20</v>
      </c>
      <c r="H169" s="333">
        <v>7</v>
      </c>
      <c r="I169" s="333">
        <v>24</v>
      </c>
      <c r="J169" s="333">
        <v>1</v>
      </c>
      <c r="K169" s="333">
        <v>1720</v>
      </c>
      <c r="L169" s="333">
        <v>15</v>
      </c>
    </row>
    <row r="170" spans="2:12" x14ac:dyDescent="0.25">
      <c r="B170" s="333">
        <f t="shared" si="2"/>
        <v>25002</v>
      </c>
      <c r="C170" s="333">
        <v>2</v>
      </c>
      <c r="D170" s="333">
        <v>25</v>
      </c>
      <c r="E170" s="333">
        <v>2</v>
      </c>
      <c r="F170" s="333">
        <v>1820</v>
      </c>
      <c r="G170" s="333">
        <v>-12</v>
      </c>
      <c r="H170" s="333">
        <v>2</v>
      </c>
      <c r="I170" s="333">
        <v>25</v>
      </c>
      <c r="J170" s="333">
        <v>2</v>
      </c>
      <c r="K170" s="333">
        <v>1850</v>
      </c>
      <c r="L170" s="333">
        <v>-11</v>
      </c>
    </row>
    <row r="171" spans="2:12" x14ac:dyDescent="0.25">
      <c r="B171" s="333">
        <f t="shared" si="2"/>
        <v>25001</v>
      </c>
      <c r="C171" s="333">
        <v>1</v>
      </c>
      <c r="D171" s="333">
        <v>25</v>
      </c>
      <c r="E171" s="333">
        <v>1</v>
      </c>
      <c r="F171" s="333">
        <v>1850</v>
      </c>
      <c r="G171" s="333">
        <v>16</v>
      </c>
      <c r="H171" s="333">
        <v>1</v>
      </c>
      <c r="I171" s="333">
        <v>25</v>
      </c>
      <c r="J171" s="333">
        <v>1</v>
      </c>
      <c r="K171" s="333">
        <v>1840</v>
      </c>
      <c r="L171" s="333">
        <v>11</v>
      </c>
    </row>
    <row r="172" spans="2:12" x14ac:dyDescent="0.25">
      <c r="B172" s="333">
        <f t="shared" si="2"/>
        <v>25005</v>
      </c>
      <c r="C172" s="333">
        <v>5</v>
      </c>
      <c r="D172" s="333">
        <v>25</v>
      </c>
      <c r="E172" s="333">
        <v>1</v>
      </c>
      <c r="F172" s="333">
        <v>1850</v>
      </c>
      <c r="G172" s="333">
        <v>16</v>
      </c>
      <c r="H172" s="333">
        <v>5</v>
      </c>
      <c r="I172" s="333">
        <v>25</v>
      </c>
      <c r="J172" s="333">
        <v>1</v>
      </c>
      <c r="K172" s="333">
        <v>0</v>
      </c>
      <c r="L172" s="333">
        <v>0</v>
      </c>
    </row>
    <row r="173" spans="2:12" x14ac:dyDescent="0.25">
      <c r="B173" s="333">
        <f t="shared" si="2"/>
        <v>25003</v>
      </c>
      <c r="C173" s="333">
        <v>3</v>
      </c>
      <c r="D173" s="333">
        <v>25</v>
      </c>
      <c r="E173" s="333">
        <v>3</v>
      </c>
      <c r="F173" s="333">
        <v>1830</v>
      </c>
      <c r="G173" s="333">
        <v>-16</v>
      </c>
      <c r="H173" s="333">
        <v>3</v>
      </c>
      <c r="I173" s="333">
        <v>25</v>
      </c>
      <c r="J173" s="333">
        <v>3</v>
      </c>
      <c r="K173" s="333">
        <v>1850</v>
      </c>
      <c r="L173" s="333">
        <v>-8</v>
      </c>
    </row>
    <row r="174" spans="2:12" x14ac:dyDescent="0.25">
      <c r="B174" s="333">
        <f t="shared" si="2"/>
        <v>25004</v>
      </c>
      <c r="C174" s="333">
        <v>4</v>
      </c>
      <c r="D174" s="333">
        <v>25</v>
      </c>
      <c r="E174" s="333">
        <v>4</v>
      </c>
      <c r="F174" s="333">
        <v>1930</v>
      </c>
      <c r="G174" s="333">
        <v>15</v>
      </c>
      <c r="H174" s="333">
        <v>4</v>
      </c>
      <c r="I174" s="333">
        <v>25</v>
      </c>
      <c r="J174" s="333">
        <v>4</v>
      </c>
      <c r="K174" s="333">
        <v>1820</v>
      </c>
      <c r="L174" s="333">
        <v>13</v>
      </c>
    </row>
    <row r="175" spans="2:12" x14ac:dyDescent="0.25">
      <c r="B175" s="333">
        <f t="shared" si="2"/>
        <v>25006</v>
      </c>
      <c r="C175" s="333">
        <v>6</v>
      </c>
      <c r="D175" s="333">
        <v>25</v>
      </c>
      <c r="E175" s="333">
        <v>3</v>
      </c>
      <c r="F175" s="333">
        <v>1830</v>
      </c>
      <c r="G175" s="333">
        <v>-16</v>
      </c>
      <c r="H175" s="333">
        <v>6</v>
      </c>
      <c r="I175" s="333">
        <v>25</v>
      </c>
      <c r="J175" s="333">
        <v>4</v>
      </c>
      <c r="K175" s="333">
        <v>1820</v>
      </c>
      <c r="L175" s="333">
        <v>13</v>
      </c>
    </row>
    <row r="176" spans="2:12" x14ac:dyDescent="0.25">
      <c r="B176" s="333">
        <f t="shared" si="2"/>
        <v>25007</v>
      </c>
      <c r="C176" s="333">
        <v>7</v>
      </c>
      <c r="D176" s="333">
        <v>25</v>
      </c>
      <c r="E176" s="333">
        <v>3</v>
      </c>
      <c r="F176" s="333">
        <v>1830</v>
      </c>
      <c r="G176" s="333">
        <v>-16</v>
      </c>
      <c r="H176" s="333">
        <v>7</v>
      </c>
      <c r="I176" s="333">
        <v>25</v>
      </c>
      <c r="J176" s="333">
        <v>4</v>
      </c>
      <c r="K176" s="333">
        <v>1820</v>
      </c>
      <c r="L176" s="333">
        <v>13</v>
      </c>
    </row>
    <row r="177" spans="2:12" x14ac:dyDescent="0.25">
      <c r="B177" s="333">
        <f t="shared" si="2"/>
        <v>26002</v>
      </c>
      <c r="C177" s="333">
        <v>2</v>
      </c>
      <c r="D177" s="333">
        <v>26</v>
      </c>
      <c r="E177" s="333">
        <v>2</v>
      </c>
      <c r="F177" s="333">
        <v>1950</v>
      </c>
      <c r="G177" s="333">
        <v>-6</v>
      </c>
      <c r="H177" s="333">
        <v>2</v>
      </c>
      <c r="I177" s="333">
        <v>26</v>
      </c>
      <c r="J177" s="333">
        <v>2</v>
      </c>
      <c r="K177" s="333">
        <v>1940</v>
      </c>
      <c r="L177" s="333">
        <v>-6</v>
      </c>
    </row>
    <row r="178" spans="2:12" x14ac:dyDescent="0.25">
      <c r="B178" s="333">
        <f t="shared" si="2"/>
        <v>26001</v>
      </c>
      <c r="C178" s="333">
        <v>1</v>
      </c>
      <c r="D178" s="333">
        <v>26</v>
      </c>
      <c r="E178" s="333">
        <v>1</v>
      </c>
      <c r="F178" s="333">
        <v>0</v>
      </c>
      <c r="G178" s="333">
        <v>0</v>
      </c>
      <c r="H178" s="333">
        <v>1</v>
      </c>
      <c r="I178" s="333">
        <v>26</v>
      </c>
      <c r="J178" s="333">
        <v>1</v>
      </c>
      <c r="K178" s="333">
        <v>0</v>
      </c>
      <c r="L178" s="333">
        <v>0</v>
      </c>
    </row>
    <row r="179" spans="2:12" x14ac:dyDescent="0.25">
      <c r="B179" s="333">
        <f t="shared" si="2"/>
        <v>26005</v>
      </c>
      <c r="C179" s="333">
        <v>5</v>
      </c>
      <c r="D179" s="333">
        <v>26</v>
      </c>
      <c r="E179" s="333">
        <v>2</v>
      </c>
      <c r="F179" s="333">
        <v>1950</v>
      </c>
      <c r="G179" s="333">
        <v>-6</v>
      </c>
      <c r="H179" s="333">
        <v>5</v>
      </c>
      <c r="I179" s="333">
        <v>26</v>
      </c>
      <c r="J179" s="333">
        <v>2</v>
      </c>
      <c r="K179" s="333">
        <v>1940</v>
      </c>
      <c r="L179" s="333">
        <v>-6</v>
      </c>
    </row>
    <row r="180" spans="2:12" x14ac:dyDescent="0.25">
      <c r="B180" s="333">
        <f t="shared" si="2"/>
        <v>26003</v>
      </c>
      <c r="C180" s="333">
        <v>3</v>
      </c>
      <c r="D180" s="333">
        <v>26</v>
      </c>
      <c r="E180" s="333">
        <v>3</v>
      </c>
      <c r="F180" s="333">
        <v>1950</v>
      </c>
      <c r="G180" s="333">
        <v>-11</v>
      </c>
      <c r="H180" s="333">
        <v>3</v>
      </c>
      <c r="I180" s="333">
        <v>26</v>
      </c>
      <c r="J180" s="333">
        <v>3</v>
      </c>
      <c r="K180" s="333">
        <v>1940</v>
      </c>
      <c r="L180" s="333">
        <v>-4</v>
      </c>
    </row>
    <row r="181" spans="2:12" x14ac:dyDescent="0.25">
      <c r="B181" s="333">
        <f t="shared" si="2"/>
        <v>26004</v>
      </c>
      <c r="C181" s="333">
        <v>4</v>
      </c>
      <c r="D181" s="333">
        <v>26</v>
      </c>
      <c r="E181" s="333">
        <v>4</v>
      </c>
      <c r="F181" s="333">
        <v>1940</v>
      </c>
      <c r="G181" s="333">
        <v>5</v>
      </c>
      <c r="H181" s="333">
        <v>4</v>
      </c>
      <c r="I181" s="333">
        <v>26</v>
      </c>
      <c r="J181" s="333">
        <v>4</v>
      </c>
      <c r="K181" s="333">
        <v>1950</v>
      </c>
      <c r="L181" s="333">
        <v>3</v>
      </c>
    </row>
    <row r="182" spans="2:12" x14ac:dyDescent="0.25">
      <c r="B182" s="333">
        <f t="shared" si="2"/>
        <v>26006</v>
      </c>
      <c r="C182" s="333">
        <v>6</v>
      </c>
      <c r="D182" s="333">
        <v>26</v>
      </c>
      <c r="E182" s="333">
        <v>3</v>
      </c>
      <c r="F182" s="333">
        <v>1950</v>
      </c>
      <c r="G182" s="333">
        <v>-11</v>
      </c>
      <c r="H182" s="333">
        <v>6</v>
      </c>
      <c r="I182" s="333">
        <v>26</v>
      </c>
      <c r="J182" s="333">
        <v>3</v>
      </c>
      <c r="K182" s="333">
        <v>1940</v>
      </c>
      <c r="L182" s="333">
        <v>-4</v>
      </c>
    </row>
    <row r="183" spans="2:12" x14ac:dyDescent="0.25">
      <c r="B183" s="333">
        <f t="shared" si="2"/>
        <v>26007</v>
      </c>
      <c r="C183" s="333">
        <v>7</v>
      </c>
      <c r="D183" s="333">
        <v>26</v>
      </c>
      <c r="E183" s="333">
        <v>3</v>
      </c>
      <c r="F183" s="333">
        <v>1950</v>
      </c>
      <c r="G183" s="333">
        <v>-11</v>
      </c>
      <c r="H183" s="333">
        <v>7</v>
      </c>
      <c r="I183" s="333">
        <v>26</v>
      </c>
      <c r="J183" s="333">
        <v>2</v>
      </c>
      <c r="K183" s="333">
        <v>1940</v>
      </c>
      <c r="L183" s="333">
        <v>-6</v>
      </c>
    </row>
    <row r="184" spans="2:12" x14ac:dyDescent="0.25">
      <c r="B184" s="333">
        <f t="shared" si="2"/>
        <v>27002</v>
      </c>
      <c r="C184" s="333">
        <v>2</v>
      </c>
      <c r="D184" s="333">
        <v>27</v>
      </c>
      <c r="E184" s="333">
        <v>2</v>
      </c>
      <c r="F184" s="333">
        <v>2100</v>
      </c>
      <c r="G184" s="333">
        <v>-16</v>
      </c>
      <c r="H184" s="333">
        <v>2</v>
      </c>
      <c r="I184" s="333">
        <v>27</v>
      </c>
      <c r="J184" s="333">
        <v>2</v>
      </c>
      <c r="K184" s="333">
        <v>2130</v>
      </c>
      <c r="L184" s="333">
        <v>-8</v>
      </c>
    </row>
    <row r="185" spans="2:12" x14ac:dyDescent="0.25">
      <c r="B185" s="333">
        <f t="shared" si="2"/>
        <v>27001</v>
      </c>
      <c r="C185" s="333">
        <v>1</v>
      </c>
      <c r="D185" s="333">
        <v>27</v>
      </c>
      <c r="E185" s="333">
        <v>1</v>
      </c>
      <c r="F185" s="333">
        <v>2150</v>
      </c>
      <c r="G185" s="333">
        <v>13</v>
      </c>
      <c r="H185" s="333">
        <v>1</v>
      </c>
      <c r="I185" s="333">
        <v>27</v>
      </c>
      <c r="J185" s="333">
        <v>1</v>
      </c>
      <c r="K185" s="333">
        <v>2100</v>
      </c>
      <c r="L185" s="333">
        <v>3</v>
      </c>
    </row>
    <row r="186" spans="2:12" x14ac:dyDescent="0.25">
      <c r="B186" s="333">
        <f t="shared" si="2"/>
        <v>27005</v>
      </c>
      <c r="C186" s="333">
        <v>5</v>
      </c>
      <c r="D186" s="333">
        <v>27</v>
      </c>
      <c r="E186" s="333">
        <v>2</v>
      </c>
      <c r="F186" s="333">
        <v>2100</v>
      </c>
      <c r="G186" s="333">
        <v>-16</v>
      </c>
      <c r="H186" s="333">
        <v>5</v>
      </c>
      <c r="I186" s="333">
        <v>27</v>
      </c>
      <c r="J186" s="333">
        <v>2</v>
      </c>
      <c r="K186" s="333">
        <v>2130</v>
      </c>
      <c r="L186" s="333">
        <v>-8</v>
      </c>
    </row>
    <row r="187" spans="2:12" x14ac:dyDescent="0.25">
      <c r="B187" s="333">
        <f t="shared" si="2"/>
        <v>27003</v>
      </c>
      <c r="C187" s="333">
        <v>3</v>
      </c>
      <c r="D187" s="333">
        <v>27</v>
      </c>
      <c r="E187" s="333">
        <v>3</v>
      </c>
      <c r="F187" s="333">
        <v>2140</v>
      </c>
      <c r="G187" s="333">
        <v>-17</v>
      </c>
      <c r="H187" s="333">
        <v>3</v>
      </c>
      <c r="I187" s="333">
        <v>27</v>
      </c>
      <c r="J187" s="333">
        <v>3</v>
      </c>
      <c r="K187" s="333">
        <v>2150</v>
      </c>
      <c r="L187" s="333">
        <v>-6</v>
      </c>
    </row>
    <row r="188" spans="2:12" x14ac:dyDescent="0.25">
      <c r="B188" s="333">
        <f t="shared" si="2"/>
        <v>27004</v>
      </c>
      <c r="C188" s="333">
        <v>4</v>
      </c>
      <c r="D188" s="333">
        <v>27</v>
      </c>
      <c r="E188" s="333">
        <v>4</v>
      </c>
      <c r="F188" s="333">
        <v>2020</v>
      </c>
      <c r="G188" s="333">
        <v>8</v>
      </c>
      <c r="H188" s="333">
        <v>4</v>
      </c>
      <c r="I188" s="333">
        <v>27</v>
      </c>
      <c r="J188" s="333">
        <v>4</v>
      </c>
      <c r="K188" s="333">
        <v>2140</v>
      </c>
      <c r="L188" s="333">
        <v>4</v>
      </c>
    </row>
    <row r="189" spans="2:12" x14ac:dyDescent="0.25">
      <c r="B189" s="333">
        <f t="shared" si="2"/>
        <v>27006</v>
      </c>
      <c r="C189" s="333">
        <v>6</v>
      </c>
      <c r="D189" s="333">
        <v>27</v>
      </c>
      <c r="E189" s="333">
        <v>3</v>
      </c>
      <c r="F189" s="333">
        <v>2140</v>
      </c>
      <c r="G189" s="333">
        <v>-17</v>
      </c>
      <c r="H189" s="333">
        <v>6</v>
      </c>
      <c r="I189" s="333">
        <v>27</v>
      </c>
      <c r="J189" s="333">
        <v>3</v>
      </c>
      <c r="K189" s="333">
        <v>2150</v>
      </c>
      <c r="L189" s="333">
        <v>-6</v>
      </c>
    </row>
    <row r="190" spans="2:12" x14ac:dyDescent="0.25">
      <c r="B190" s="333">
        <f t="shared" si="2"/>
        <v>27007</v>
      </c>
      <c r="C190" s="333">
        <v>7</v>
      </c>
      <c r="D190" s="333">
        <v>27</v>
      </c>
      <c r="E190" s="333">
        <v>3</v>
      </c>
      <c r="F190" s="333">
        <v>2140</v>
      </c>
      <c r="G190" s="333">
        <v>-17</v>
      </c>
      <c r="H190" s="333">
        <v>7</v>
      </c>
      <c r="I190" s="333">
        <v>27</v>
      </c>
      <c r="J190" s="333">
        <v>2</v>
      </c>
      <c r="K190" s="333">
        <v>2130</v>
      </c>
      <c r="L190" s="333">
        <v>-8</v>
      </c>
    </row>
    <row r="302" spans="3:13" x14ac:dyDescent="0.25">
      <c r="C302" s="333" t="e">
        <v>#N/A</v>
      </c>
      <c r="D302" s="333" t="e">
        <v>#N/A</v>
      </c>
      <c r="E302" s="333" t="e">
        <v>#N/A</v>
      </c>
      <c r="F302" s="333" t="e">
        <v>#N/A</v>
      </c>
      <c r="G302" s="333" t="e">
        <v>#N/A</v>
      </c>
      <c r="H302" s="333" t="e">
        <v>#N/A</v>
      </c>
      <c r="I302" s="333" t="e">
        <v>#N/A</v>
      </c>
      <c r="J302" s="333" t="e">
        <v>#N/A</v>
      </c>
      <c r="K302" s="333" t="e">
        <v>#N/A</v>
      </c>
      <c r="L302" s="333" t="e">
        <v>#N/A</v>
      </c>
      <c r="M302" s="333" t="e">
        <v>#N/A</v>
      </c>
    </row>
    <row r="303" spans="3:13" x14ac:dyDescent="0.25">
      <c r="C303" s="333" t="e">
        <v>#N/A</v>
      </c>
      <c r="D303" s="333" t="e">
        <v>#N/A</v>
      </c>
      <c r="E303" s="333" t="e">
        <v>#N/A</v>
      </c>
      <c r="F303" s="333" t="e">
        <v>#N/A</v>
      </c>
      <c r="G303" s="333" t="e">
        <v>#N/A</v>
      </c>
      <c r="H303" s="333" t="e">
        <v>#N/A</v>
      </c>
      <c r="I303" s="333" t="e">
        <v>#N/A</v>
      </c>
      <c r="J303" s="333" t="e">
        <v>#N/A</v>
      </c>
      <c r="K303" s="333" t="e">
        <v>#N/A</v>
      </c>
      <c r="L303" s="333" t="e">
        <v>#N/A</v>
      </c>
      <c r="M303" s="333" t="e">
        <v>#N/A</v>
      </c>
    </row>
    <row r="304" spans="3:13" x14ac:dyDescent="0.25">
      <c r="C304" s="333" t="e">
        <v>#N/A</v>
      </c>
      <c r="D304" s="333" t="e">
        <v>#N/A</v>
      </c>
      <c r="E304" s="333" t="e">
        <v>#N/A</v>
      </c>
      <c r="F304" s="333" t="e">
        <v>#N/A</v>
      </c>
      <c r="G304" s="333" t="e">
        <v>#N/A</v>
      </c>
      <c r="H304" s="333" t="e">
        <v>#N/A</v>
      </c>
      <c r="I304" s="333" t="e">
        <v>#N/A</v>
      </c>
      <c r="J304" s="333" t="e">
        <v>#N/A</v>
      </c>
      <c r="K304" s="333" t="e">
        <v>#N/A</v>
      </c>
      <c r="L304" s="333" t="e">
        <v>#N/A</v>
      </c>
      <c r="M304" s="333" t="e">
        <v>#N/A</v>
      </c>
    </row>
    <row r="305" spans="3:13" x14ac:dyDescent="0.25">
      <c r="C305" s="333" t="e">
        <v>#N/A</v>
      </c>
      <c r="D305" s="333" t="e">
        <v>#N/A</v>
      </c>
      <c r="E305" s="333" t="e">
        <v>#N/A</v>
      </c>
      <c r="F305" s="333" t="e">
        <v>#N/A</v>
      </c>
      <c r="G305" s="333" t="e">
        <v>#N/A</v>
      </c>
      <c r="H305" s="333" t="e">
        <v>#N/A</v>
      </c>
      <c r="I305" s="333" t="e">
        <v>#N/A</v>
      </c>
      <c r="J305" s="333" t="e">
        <v>#N/A</v>
      </c>
      <c r="K305" s="333" t="e">
        <v>#N/A</v>
      </c>
      <c r="L305" s="333" t="e">
        <v>#N/A</v>
      </c>
      <c r="M305" s="333" t="e">
        <v>#N/A</v>
      </c>
    </row>
    <row r="306" spans="3:13" x14ac:dyDescent="0.25">
      <c r="C306" s="333" t="e">
        <v>#N/A</v>
      </c>
      <c r="D306" s="333" t="e">
        <v>#N/A</v>
      </c>
      <c r="E306" s="333" t="e">
        <v>#N/A</v>
      </c>
      <c r="F306" s="333" t="e">
        <v>#N/A</v>
      </c>
      <c r="G306" s="333" t="e">
        <v>#N/A</v>
      </c>
      <c r="H306" s="333" t="e">
        <v>#N/A</v>
      </c>
      <c r="I306" s="333" t="e">
        <v>#N/A</v>
      </c>
      <c r="J306" s="333" t="e">
        <v>#N/A</v>
      </c>
      <c r="K306" s="333" t="e">
        <v>#N/A</v>
      </c>
      <c r="L306" s="333" t="e">
        <v>#N/A</v>
      </c>
      <c r="M306" s="333" t="e">
        <v>#N/A</v>
      </c>
    </row>
    <row r="307" spans="3:13" x14ac:dyDescent="0.25">
      <c r="C307" s="333" t="e">
        <v>#N/A</v>
      </c>
      <c r="D307" s="333" t="e">
        <v>#N/A</v>
      </c>
      <c r="E307" s="333" t="e">
        <v>#N/A</v>
      </c>
      <c r="F307" s="333" t="e">
        <v>#N/A</v>
      </c>
      <c r="G307" s="333" t="e">
        <v>#N/A</v>
      </c>
      <c r="H307" s="333" t="e">
        <v>#N/A</v>
      </c>
      <c r="I307" s="333" t="e">
        <v>#N/A</v>
      </c>
      <c r="J307" s="333" t="e">
        <v>#N/A</v>
      </c>
      <c r="K307" s="333" t="e">
        <v>#N/A</v>
      </c>
      <c r="L307" s="333" t="e">
        <v>#N/A</v>
      </c>
      <c r="M307" s="333" t="e">
        <v>#N/A</v>
      </c>
    </row>
    <row r="308" spans="3:13" x14ac:dyDescent="0.25">
      <c r="C308" s="333" t="e">
        <v>#N/A</v>
      </c>
      <c r="D308" s="333" t="e">
        <v>#N/A</v>
      </c>
      <c r="E308" s="333" t="e">
        <v>#N/A</v>
      </c>
      <c r="F308" s="333" t="e">
        <v>#N/A</v>
      </c>
      <c r="G308" s="333" t="e">
        <v>#N/A</v>
      </c>
      <c r="H308" s="333" t="e">
        <v>#N/A</v>
      </c>
      <c r="I308" s="333" t="e">
        <v>#N/A</v>
      </c>
      <c r="J308" s="333" t="e">
        <v>#N/A</v>
      </c>
      <c r="K308" s="333" t="e">
        <v>#N/A</v>
      </c>
      <c r="L308" s="333" t="e">
        <v>#N/A</v>
      </c>
      <c r="M308" s="333" t="e">
        <v>#N/A</v>
      </c>
    </row>
    <row r="309" spans="3:13" x14ac:dyDescent="0.25">
      <c r="C309" s="333" t="e">
        <v>#N/A</v>
      </c>
      <c r="D309" s="333" t="e">
        <v>#N/A</v>
      </c>
      <c r="E309" s="333" t="e">
        <v>#N/A</v>
      </c>
      <c r="F309" s="333" t="e">
        <v>#N/A</v>
      </c>
      <c r="G309" s="333" t="e">
        <v>#N/A</v>
      </c>
      <c r="H309" s="333" t="e">
        <v>#N/A</v>
      </c>
      <c r="I309" s="333" t="e">
        <v>#N/A</v>
      </c>
      <c r="J309" s="333" t="e">
        <v>#N/A</v>
      </c>
      <c r="K309" s="333" t="e">
        <v>#N/A</v>
      </c>
      <c r="L309" s="333" t="e">
        <v>#N/A</v>
      </c>
      <c r="M309" s="333" t="e">
        <v>#N/A</v>
      </c>
    </row>
    <row r="310" spans="3:13" x14ac:dyDescent="0.25">
      <c r="C310" s="333" t="e">
        <v>#N/A</v>
      </c>
      <c r="D310" s="333" t="e">
        <v>#N/A</v>
      </c>
      <c r="E310" s="333" t="e">
        <v>#N/A</v>
      </c>
      <c r="F310" s="333" t="e">
        <v>#N/A</v>
      </c>
      <c r="G310" s="333" t="e">
        <v>#N/A</v>
      </c>
      <c r="H310" s="333" t="e">
        <v>#N/A</v>
      </c>
      <c r="I310" s="333" t="e">
        <v>#N/A</v>
      </c>
      <c r="J310" s="333" t="e">
        <v>#N/A</v>
      </c>
      <c r="K310" s="333" t="e">
        <v>#N/A</v>
      </c>
      <c r="L310" s="333" t="e">
        <v>#N/A</v>
      </c>
      <c r="M310" s="333" t="e">
        <v>#N/A</v>
      </c>
    </row>
    <row r="311" spans="3:13" x14ac:dyDescent="0.25">
      <c r="C311" s="333" t="e">
        <v>#N/A</v>
      </c>
      <c r="D311" s="333" t="e">
        <v>#N/A</v>
      </c>
      <c r="E311" s="333" t="e">
        <v>#N/A</v>
      </c>
      <c r="F311" s="333" t="e">
        <v>#N/A</v>
      </c>
      <c r="G311" s="333" t="e">
        <v>#N/A</v>
      </c>
      <c r="H311" s="333" t="e">
        <v>#N/A</v>
      </c>
      <c r="I311" s="333" t="e">
        <v>#N/A</v>
      </c>
      <c r="J311" s="333" t="e">
        <v>#N/A</v>
      </c>
      <c r="K311" s="333" t="e">
        <v>#N/A</v>
      </c>
      <c r="L311" s="333" t="e">
        <v>#N/A</v>
      </c>
      <c r="M311" s="333" t="e">
        <v>#N/A</v>
      </c>
    </row>
    <row r="312" spans="3:13" x14ac:dyDescent="0.25">
      <c r="C312" s="333" t="e">
        <v>#N/A</v>
      </c>
      <c r="D312" s="333" t="e">
        <v>#N/A</v>
      </c>
      <c r="E312" s="333" t="e">
        <v>#N/A</v>
      </c>
      <c r="F312" s="333" t="e">
        <v>#N/A</v>
      </c>
      <c r="G312" s="333" t="e">
        <v>#N/A</v>
      </c>
      <c r="H312" s="333" t="e">
        <v>#N/A</v>
      </c>
      <c r="I312" s="333" t="e">
        <v>#N/A</v>
      </c>
      <c r="J312" s="333" t="e">
        <v>#N/A</v>
      </c>
      <c r="K312" s="333" t="e">
        <v>#N/A</v>
      </c>
      <c r="L312" s="333" t="e">
        <v>#N/A</v>
      </c>
      <c r="M312" s="333" t="e">
        <v>#N/A</v>
      </c>
    </row>
    <row r="313" spans="3:13" x14ac:dyDescent="0.25">
      <c r="C313" s="333" t="e">
        <v>#N/A</v>
      </c>
      <c r="D313" s="333" t="e">
        <v>#N/A</v>
      </c>
      <c r="E313" s="333" t="e">
        <v>#N/A</v>
      </c>
      <c r="F313" s="333" t="e">
        <v>#N/A</v>
      </c>
      <c r="G313" s="333" t="e">
        <v>#N/A</v>
      </c>
      <c r="H313" s="333" t="e">
        <v>#N/A</v>
      </c>
      <c r="I313" s="333" t="e">
        <v>#N/A</v>
      </c>
      <c r="J313" s="333" t="e">
        <v>#N/A</v>
      </c>
      <c r="K313" s="333" t="e">
        <v>#N/A</v>
      </c>
      <c r="L313" s="333" t="e">
        <v>#N/A</v>
      </c>
      <c r="M313" s="333" t="e">
        <v>#N/A</v>
      </c>
    </row>
    <row r="314" spans="3:13" x14ac:dyDescent="0.25">
      <c r="C314" s="333" t="e">
        <v>#N/A</v>
      </c>
      <c r="D314" s="333" t="e">
        <v>#N/A</v>
      </c>
      <c r="E314" s="333" t="e">
        <v>#N/A</v>
      </c>
      <c r="F314" s="333" t="e">
        <v>#N/A</v>
      </c>
      <c r="G314" s="333" t="e">
        <v>#N/A</v>
      </c>
      <c r="H314" s="333" t="e">
        <v>#N/A</v>
      </c>
      <c r="I314" s="333" t="e">
        <v>#N/A</v>
      </c>
      <c r="J314" s="333" t="e">
        <v>#N/A</v>
      </c>
      <c r="K314" s="333" t="e">
        <v>#N/A</v>
      </c>
      <c r="L314" s="333" t="e">
        <v>#N/A</v>
      </c>
      <c r="M314" s="333" t="e">
        <v>#N/A</v>
      </c>
    </row>
    <row r="315" spans="3:13" x14ac:dyDescent="0.25">
      <c r="C315" s="333" t="e">
        <v>#N/A</v>
      </c>
      <c r="D315" s="333" t="e">
        <v>#N/A</v>
      </c>
      <c r="E315" s="333" t="e">
        <v>#N/A</v>
      </c>
      <c r="F315" s="333" t="e">
        <v>#N/A</v>
      </c>
      <c r="G315" s="333" t="e">
        <v>#N/A</v>
      </c>
      <c r="H315" s="333" t="e">
        <v>#N/A</v>
      </c>
      <c r="I315" s="333" t="e">
        <v>#N/A</v>
      </c>
      <c r="J315" s="333" t="e">
        <v>#N/A</v>
      </c>
      <c r="K315" s="333" t="e">
        <v>#N/A</v>
      </c>
      <c r="L315" s="333" t="e">
        <v>#N/A</v>
      </c>
      <c r="M315" s="333" t="e">
        <v>#N/A</v>
      </c>
    </row>
    <row r="316" spans="3:13" x14ac:dyDescent="0.25">
      <c r="C316" s="333" t="e">
        <v>#N/A</v>
      </c>
      <c r="D316" s="333" t="e">
        <v>#N/A</v>
      </c>
      <c r="E316" s="333" t="e">
        <v>#N/A</v>
      </c>
      <c r="F316" s="333" t="e">
        <v>#N/A</v>
      </c>
      <c r="G316" s="333" t="e">
        <v>#N/A</v>
      </c>
      <c r="H316" s="333" t="e">
        <v>#N/A</v>
      </c>
      <c r="I316" s="333" t="e">
        <v>#N/A</v>
      </c>
      <c r="J316" s="333" t="e">
        <v>#N/A</v>
      </c>
      <c r="K316" s="333" t="e">
        <v>#N/A</v>
      </c>
      <c r="L316" s="333" t="e">
        <v>#N/A</v>
      </c>
      <c r="M316" s="333" t="e">
        <v>#N/A</v>
      </c>
    </row>
    <row r="317" spans="3:13" x14ac:dyDescent="0.25">
      <c r="C317" s="333" t="e">
        <v>#N/A</v>
      </c>
      <c r="D317" s="333" t="e">
        <v>#N/A</v>
      </c>
      <c r="E317" s="333" t="e">
        <v>#N/A</v>
      </c>
      <c r="F317" s="333" t="e">
        <v>#N/A</v>
      </c>
      <c r="G317" s="333" t="e">
        <v>#N/A</v>
      </c>
      <c r="H317" s="333" t="e">
        <v>#N/A</v>
      </c>
      <c r="I317" s="333" t="e">
        <v>#N/A</v>
      </c>
      <c r="J317" s="333" t="e">
        <v>#N/A</v>
      </c>
      <c r="K317" s="333" t="e">
        <v>#N/A</v>
      </c>
      <c r="L317" s="333" t="e">
        <v>#N/A</v>
      </c>
      <c r="M317" s="333" t="e">
        <v>#N/A</v>
      </c>
    </row>
    <row r="318" spans="3:13" x14ac:dyDescent="0.25">
      <c r="C318" s="333" t="e">
        <v>#N/A</v>
      </c>
      <c r="D318" s="333" t="e">
        <v>#N/A</v>
      </c>
      <c r="E318" s="333" t="e">
        <v>#N/A</v>
      </c>
      <c r="F318" s="333" t="e">
        <v>#N/A</v>
      </c>
      <c r="G318" s="333" t="e">
        <v>#N/A</v>
      </c>
      <c r="H318" s="333" t="e">
        <v>#N/A</v>
      </c>
      <c r="I318" s="333" t="e">
        <v>#N/A</v>
      </c>
      <c r="J318" s="333" t="e">
        <v>#N/A</v>
      </c>
      <c r="K318" s="333" t="e">
        <v>#N/A</v>
      </c>
      <c r="L318" s="333" t="e">
        <v>#N/A</v>
      </c>
      <c r="M318" s="333" t="e">
        <v>#N/A</v>
      </c>
    </row>
    <row r="319" spans="3:13" x14ac:dyDescent="0.25">
      <c r="C319" s="333" t="e">
        <v>#N/A</v>
      </c>
      <c r="D319" s="333" t="e">
        <v>#N/A</v>
      </c>
      <c r="E319" s="333" t="e">
        <v>#N/A</v>
      </c>
      <c r="F319" s="333" t="e">
        <v>#N/A</v>
      </c>
      <c r="G319" s="333" t="e">
        <v>#N/A</v>
      </c>
      <c r="H319" s="333" t="e">
        <v>#N/A</v>
      </c>
      <c r="I319" s="333" t="e">
        <v>#N/A</v>
      </c>
      <c r="J319" s="333" t="e">
        <v>#N/A</v>
      </c>
      <c r="K319" s="333" t="e">
        <v>#N/A</v>
      </c>
      <c r="L319" s="333" t="e">
        <v>#N/A</v>
      </c>
      <c r="M319" s="333" t="e">
        <v>#N/A</v>
      </c>
    </row>
    <row r="320" spans="3:13" x14ac:dyDescent="0.25">
      <c r="C320" s="333" t="e">
        <v>#N/A</v>
      </c>
      <c r="D320" s="333" t="e">
        <v>#N/A</v>
      </c>
      <c r="E320" s="333" t="e">
        <v>#N/A</v>
      </c>
      <c r="F320" s="333" t="e">
        <v>#N/A</v>
      </c>
      <c r="G320" s="333" t="e">
        <v>#N/A</v>
      </c>
      <c r="H320" s="333" t="e">
        <v>#N/A</v>
      </c>
      <c r="I320" s="333" t="e">
        <v>#N/A</v>
      </c>
      <c r="J320" s="333" t="e">
        <v>#N/A</v>
      </c>
      <c r="K320" s="333" t="e">
        <v>#N/A</v>
      </c>
      <c r="L320" s="333" t="e">
        <v>#N/A</v>
      </c>
      <c r="M320" s="333" t="e">
        <v>#N/A</v>
      </c>
    </row>
    <row r="321" spans="3:13" x14ac:dyDescent="0.25">
      <c r="C321" s="333" t="e">
        <v>#N/A</v>
      </c>
      <c r="D321" s="333" t="e">
        <v>#N/A</v>
      </c>
      <c r="E321" s="333" t="e">
        <v>#N/A</v>
      </c>
      <c r="F321" s="333" t="e">
        <v>#N/A</v>
      </c>
      <c r="G321" s="333" t="e">
        <v>#N/A</v>
      </c>
      <c r="H321" s="333" t="e">
        <v>#N/A</v>
      </c>
      <c r="I321" s="333" t="e">
        <v>#N/A</v>
      </c>
      <c r="J321" s="333" t="e">
        <v>#N/A</v>
      </c>
      <c r="K321" s="333" t="e">
        <v>#N/A</v>
      </c>
      <c r="L321" s="333" t="e">
        <v>#N/A</v>
      </c>
      <c r="M321" s="333" t="e">
        <v>#N/A</v>
      </c>
    </row>
    <row r="322" spans="3:13" x14ac:dyDescent="0.25">
      <c r="C322" s="333" t="e">
        <v>#N/A</v>
      </c>
      <c r="D322" s="333" t="e">
        <v>#N/A</v>
      </c>
      <c r="E322" s="333" t="e">
        <v>#N/A</v>
      </c>
      <c r="F322" s="333" t="e">
        <v>#N/A</v>
      </c>
      <c r="G322" s="333" t="e">
        <v>#N/A</v>
      </c>
      <c r="H322" s="333" t="e">
        <v>#N/A</v>
      </c>
      <c r="I322" s="333" t="e">
        <v>#N/A</v>
      </c>
      <c r="J322" s="333" t="e">
        <v>#N/A</v>
      </c>
      <c r="K322" s="333" t="e">
        <v>#N/A</v>
      </c>
      <c r="L322" s="333" t="e">
        <v>#N/A</v>
      </c>
      <c r="M322" s="333" t="e">
        <v>#N/A</v>
      </c>
    </row>
    <row r="323" spans="3:13" x14ac:dyDescent="0.25">
      <c r="C323" s="333" t="e">
        <v>#N/A</v>
      </c>
      <c r="D323" s="333" t="e">
        <v>#N/A</v>
      </c>
      <c r="E323" s="333" t="e">
        <v>#N/A</v>
      </c>
      <c r="F323" s="333" t="e">
        <v>#N/A</v>
      </c>
      <c r="G323" s="333" t="e">
        <v>#N/A</v>
      </c>
      <c r="H323" s="333" t="e">
        <v>#N/A</v>
      </c>
      <c r="I323" s="333" t="e">
        <v>#N/A</v>
      </c>
      <c r="J323" s="333" t="e">
        <v>#N/A</v>
      </c>
      <c r="K323" s="333" t="e">
        <v>#N/A</v>
      </c>
      <c r="L323" s="333" t="e">
        <v>#N/A</v>
      </c>
      <c r="M323" s="333" t="e">
        <v>#N/A</v>
      </c>
    </row>
    <row r="324" spans="3:13" x14ac:dyDescent="0.25">
      <c r="C324" s="333" t="e">
        <v>#N/A</v>
      </c>
      <c r="D324" s="333" t="e">
        <v>#N/A</v>
      </c>
      <c r="E324" s="333" t="e">
        <v>#N/A</v>
      </c>
      <c r="F324" s="333" t="e">
        <v>#N/A</v>
      </c>
      <c r="G324" s="333" t="e">
        <v>#N/A</v>
      </c>
      <c r="H324" s="333" t="e">
        <v>#N/A</v>
      </c>
      <c r="I324" s="333" t="e">
        <v>#N/A</v>
      </c>
      <c r="J324" s="333" t="e">
        <v>#N/A</v>
      </c>
      <c r="K324" s="333" t="e">
        <v>#N/A</v>
      </c>
      <c r="L324" s="333" t="e">
        <v>#N/A</v>
      </c>
      <c r="M324" s="333" t="e">
        <v>#N/A</v>
      </c>
    </row>
    <row r="325" spans="3:13" x14ac:dyDescent="0.25">
      <c r="C325" s="333" t="e">
        <v>#N/A</v>
      </c>
      <c r="D325" s="333" t="e">
        <v>#N/A</v>
      </c>
      <c r="E325" s="333" t="e">
        <v>#N/A</v>
      </c>
      <c r="F325" s="333" t="e">
        <v>#N/A</v>
      </c>
      <c r="G325" s="333" t="e">
        <v>#N/A</v>
      </c>
      <c r="H325" s="333" t="e">
        <v>#N/A</v>
      </c>
      <c r="I325" s="333" t="e">
        <v>#N/A</v>
      </c>
      <c r="J325" s="333" t="e">
        <v>#N/A</v>
      </c>
      <c r="K325" s="333" t="e">
        <v>#N/A</v>
      </c>
      <c r="L325" s="333" t="e">
        <v>#N/A</v>
      </c>
      <c r="M325" s="333" t="e">
        <v>#N/A</v>
      </c>
    </row>
    <row r="326" spans="3:13" x14ac:dyDescent="0.25">
      <c r="C326" s="333" t="e">
        <v>#N/A</v>
      </c>
      <c r="D326" s="333" t="e">
        <v>#N/A</v>
      </c>
      <c r="E326" s="333" t="e">
        <v>#N/A</v>
      </c>
      <c r="F326" s="333" t="e">
        <v>#N/A</v>
      </c>
      <c r="G326" s="333" t="e">
        <v>#N/A</v>
      </c>
      <c r="H326" s="333" t="e">
        <v>#N/A</v>
      </c>
      <c r="I326" s="333" t="e">
        <v>#N/A</v>
      </c>
      <c r="J326" s="333" t="e">
        <v>#N/A</v>
      </c>
      <c r="K326" s="333" t="e">
        <v>#N/A</v>
      </c>
      <c r="L326" s="333" t="e">
        <v>#N/A</v>
      </c>
      <c r="M326" s="333" t="e">
        <v>#N/A</v>
      </c>
    </row>
    <row r="327" spans="3:13" x14ac:dyDescent="0.25">
      <c r="C327" s="333" t="e">
        <v>#N/A</v>
      </c>
      <c r="D327" s="333" t="e">
        <v>#N/A</v>
      </c>
      <c r="E327" s="333" t="e">
        <v>#N/A</v>
      </c>
      <c r="F327" s="333" t="e">
        <v>#N/A</v>
      </c>
      <c r="G327" s="333" t="e">
        <v>#N/A</v>
      </c>
      <c r="H327" s="333" t="e">
        <v>#N/A</v>
      </c>
      <c r="I327" s="333" t="e">
        <v>#N/A</v>
      </c>
      <c r="J327" s="333" t="e">
        <v>#N/A</v>
      </c>
      <c r="K327" s="333" t="e">
        <v>#N/A</v>
      </c>
      <c r="L327" s="333" t="e">
        <v>#N/A</v>
      </c>
      <c r="M327" s="333" t="e">
        <v>#N/A</v>
      </c>
    </row>
    <row r="328" spans="3:13" x14ac:dyDescent="0.25">
      <c r="C328" s="333" t="e">
        <v>#N/A</v>
      </c>
      <c r="D328" s="333" t="e">
        <v>#N/A</v>
      </c>
      <c r="E328" s="333" t="e">
        <v>#N/A</v>
      </c>
      <c r="F328" s="333" t="e">
        <v>#N/A</v>
      </c>
      <c r="G328" s="333" t="e">
        <v>#N/A</v>
      </c>
      <c r="H328" s="333" t="e">
        <v>#N/A</v>
      </c>
      <c r="I328" s="333" t="e">
        <v>#N/A</v>
      </c>
      <c r="J328" s="333" t="e">
        <v>#N/A</v>
      </c>
      <c r="K328" s="333" t="e">
        <v>#N/A</v>
      </c>
      <c r="L328" s="333" t="e">
        <v>#N/A</v>
      </c>
      <c r="M328" s="333" t="e">
        <v>#N/A</v>
      </c>
    </row>
    <row r="329" spans="3:13" x14ac:dyDescent="0.25">
      <c r="C329" s="333" t="e">
        <v>#N/A</v>
      </c>
      <c r="D329" s="333" t="e">
        <v>#N/A</v>
      </c>
      <c r="E329" s="333" t="e">
        <v>#N/A</v>
      </c>
      <c r="F329" s="333" t="e">
        <v>#N/A</v>
      </c>
      <c r="G329" s="333" t="e">
        <v>#N/A</v>
      </c>
      <c r="H329" s="333" t="e">
        <v>#N/A</v>
      </c>
      <c r="I329" s="333" t="e">
        <v>#N/A</v>
      </c>
      <c r="J329" s="333" t="e">
        <v>#N/A</v>
      </c>
      <c r="K329" s="333" t="e">
        <v>#N/A</v>
      </c>
      <c r="L329" s="333" t="e">
        <v>#N/A</v>
      </c>
      <c r="M329" s="333" t="e">
        <v>#N/A</v>
      </c>
    </row>
    <row r="330" spans="3:13" x14ac:dyDescent="0.25">
      <c r="C330" s="333" t="e">
        <v>#N/A</v>
      </c>
      <c r="D330" s="333" t="e">
        <v>#N/A</v>
      </c>
      <c r="E330" s="333" t="e">
        <v>#N/A</v>
      </c>
      <c r="F330" s="333" t="e">
        <v>#N/A</v>
      </c>
      <c r="G330" s="333" t="e">
        <v>#N/A</v>
      </c>
      <c r="H330" s="333" t="e">
        <v>#N/A</v>
      </c>
      <c r="I330" s="333" t="e">
        <v>#N/A</v>
      </c>
      <c r="J330" s="333" t="e">
        <v>#N/A</v>
      </c>
      <c r="K330" s="333" t="e">
        <v>#N/A</v>
      </c>
      <c r="L330" s="333" t="e">
        <v>#N/A</v>
      </c>
      <c r="M330" s="333" t="e">
        <v>#N/A</v>
      </c>
    </row>
    <row r="331" spans="3:13" x14ac:dyDescent="0.25">
      <c r="C331" s="333" t="e">
        <v>#N/A</v>
      </c>
      <c r="D331" s="333" t="e">
        <v>#N/A</v>
      </c>
      <c r="E331" s="333" t="e">
        <v>#N/A</v>
      </c>
      <c r="F331" s="333" t="e">
        <v>#N/A</v>
      </c>
      <c r="G331" s="333" t="e">
        <v>#N/A</v>
      </c>
      <c r="H331" s="333" t="e">
        <v>#N/A</v>
      </c>
      <c r="I331" s="333" t="e">
        <v>#N/A</v>
      </c>
      <c r="J331" s="333" t="e">
        <v>#N/A</v>
      </c>
      <c r="K331" s="333" t="e">
        <v>#N/A</v>
      </c>
      <c r="L331" s="333" t="e">
        <v>#N/A</v>
      </c>
      <c r="M331" s="333" t="e">
        <v>#N/A</v>
      </c>
    </row>
    <row r="332" spans="3:13" x14ac:dyDescent="0.25">
      <c r="C332" s="333" t="e">
        <v>#N/A</v>
      </c>
      <c r="D332" s="333" t="e">
        <v>#N/A</v>
      </c>
      <c r="E332" s="333" t="e">
        <v>#N/A</v>
      </c>
      <c r="F332" s="333" t="e">
        <v>#N/A</v>
      </c>
      <c r="G332" s="333" t="e">
        <v>#N/A</v>
      </c>
      <c r="H332" s="333" t="e">
        <v>#N/A</v>
      </c>
      <c r="I332" s="333" t="e">
        <v>#N/A</v>
      </c>
      <c r="J332" s="333" t="e">
        <v>#N/A</v>
      </c>
      <c r="K332" s="333" t="e">
        <v>#N/A</v>
      </c>
      <c r="L332" s="333" t="e">
        <v>#N/A</v>
      </c>
      <c r="M332" s="333" t="e">
        <v>#N/A</v>
      </c>
    </row>
    <row r="333" spans="3:13" x14ac:dyDescent="0.25">
      <c r="C333" s="333" t="e">
        <v>#N/A</v>
      </c>
      <c r="D333" s="333" t="e">
        <v>#N/A</v>
      </c>
      <c r="E333" s="333" t="e">
        <v>#N/A</v>
      </c>
      <c r="F333" s="333" t="e">
        <v>#N/A</v>
      </c>
      <c r="G333" s="333" t="e">
        <v>#N/A</v>
      </c>
      <c r="H333" s="333" t="e">
        <v>#N/A</v>
      </c>
      <c r="I333" s="333" t="e">
        <v>#N/A</v>
      </c>
      <c r="J333" s="333" t="e">
        <v>#N/A</v>
      </c>
      <c r="K333" s="333" t="e">
        <v>#N/A</v>
      </c>
      <c r="L333" s="333" t="e">
        <v>#N/A</v>
      </c>
      <c r="M333" s="333" t="e">
        <v>#N/A</v>
      </c>
    </row>
    <row r="334" spans="3:13" x14ac:dyDescent="0.25">
      <c r="C334" s="333" t="e">
        <v>#N/A</v>
      </c>
      <c r="D334" s="333" t="e">
        <v>#N/A</v>
      </c>
      <c r="E334" s="333" t="e">
        <v>#N/A</v>
      </c>
      <c r="F334" s="333" t="e">
        <v>#N/A</v>
      </c>
      <c r="G334" s="333" t="e">
        <v>#N/A</v>
      </c>
      <c r="H334" s="333" t="e">
        <v>#N/A</v>
      </c>
      <c r="I334" s="333" t="e">
        <v>#N/A</v>
      </c>
      <c r="J334" s="333" t="e">
        <v>#N/A</v>
      </c>
      <c r="K334" s="333" t="e">
        <v>#N/A</v>
      </c>
      <c r="L334" s="333" t="e">
        <v>#N/A</v>
      </c>
      <c r="M334" s="333" t="e">
        <v>#N/A</v>
      </c>
    </row>
    <row r="335" spans="3:13" x14ac:dyDescent="0.25">
      <c r="C335" s="333" t="e">
        <v>#N/A</v>
      </c>
      <c r="D335" s="333" t="e">
        <v>#N/A</v>
      </c>
      <c r="E335" s="333" t="e">
        <v>#N/A</v>
      </c>
      <c r="F335" s="333" t="e">
        <v>#N/A</v>
      </c>
      <c r="G335" s="333" t="e">
        <v>#N/A</v>
      </c>
      <c r="H335" s="333" t="e">
        <v>#N/A</v>
      </c>
      <c r="I335" s="333" t="e">
        <v>#N/A</v>
      </c>
      <c r="J335" s="333" t="e">
        <v>#N/A</v>
      </c>
      <c r="K335" s="333" t="e">
        <v>#N/A</v>
      </c>
      <c r="L335" s="333" t="e">
        <v>#N/A</v>
      </c>
      <c r="M335" s="333" t="e">
        <v>#N/A</v>
      </c>
    </row>
    <row r="336" spans="3:13" x14ac:dyDescent="0.25">
      <c r="C336" s="333" t="e">
        <v>#N/A</v>
      </c>
      <c r="D336" s="333" t="e">
        <v>#N/A</v>
      </c>
      <c r="E336" s="333" t="e">
        <v>#N/A</v>
      </c>
      <c r="F336" s="333" t="e">
        <v>#N/A</v>
      </c>
      <c r="G336" s="333" t="e">
        <v>#N/A</v>
      </c>
      <c r="H336" s="333" t="e">
        <v>#N/A</v>
      </c>
      <c r="I336" s="333" t="e">
        <v>#N/A</v>
      </c>
      <c r="J336" s="333" t="e">
        <v>#N/A</v>
      </c>
      <c r="K336" s="333" t="e">
        <v>#N/A</v>
      </c>
      <c r="L336" s="333" t="e">
        <v>#N/A</v>
      </c>
      <c r="M336" s="333" t="e">
        <v>#N/A</v>
      </c>
    </row>
    <row r="337" spans="3:13" x14ac:dyDescent="0.25">
      <c r="C337" s="333" t="e">
        <v>#N/A</v>
      </c>
      <c r="D337" s="333" t="e">
        <v>#N/A</v>
      </c>
      <c r="E337" s="333" t="e">
        <v>#N/A</v>
      </c>
      <c r="F337" s="333" t="e">
        <v>#N/A</v>
      </c>
      <c r="G337" s="333" t="e">
        <v>#N/A</v>
      </c>
      <c r="H337" s="333" t="e">
        <v>#N/A</v>
      </c>
      <c r="I337" s="333" t="e">
        <v>#N/A</v>
      </c>
      <c r="J337" s="333" t="e">
        <v>#N/A</v>
      </c>
      <c r="K337" s="333" t="e">
        <v>#N/A</v>
      </c>
      <c r="L337" s="333" t="e">
        <v>#N/A</v>
      </c>
      <c r="M337" s="333" t="e">
        <v>#N/A</v>
      </c>
    </row>
    <row r="338" spans="3:13" x14ac:dyDescent="0.25">
      <c r="C338" s="333" t="e">
        <v>#N/A</v>
      </c>
      <c r="D338" s="333" t="e">
        <v>#N/A</v>
      </c>
      <c r="E338" s="333" t="e">
        <v>#N/A</v>
      </c>
      <c r="F338" s="333" t="e">
        <v>#N/A</v>
      </c>
      <c r="G338" s="333" t="e">
        <v>#N/A</v>
      </c>
      <c r="H338" s="333" t="e">
        <v>#N/A</v>
      </c>
      <c r="I338" s="333" t="e">
        <v>#N/A</v>
      </c>
      <c r="J338" s="333" t="e">
        <v>#N/A</v>
      </c>
      <c r="K338" s="333" t="e">
        <v>#N/A</v>
      </c>
      <c r="L338" s="333" t="e">
        <v>#N/A</v>
      </c>
      <c r="M338" s="333" t="e">
        <v>#N/A</v>
      </c>
    </row>
    <row r="339" spans="3:13" x14ac:dyDescent="0.25">
      <c r="C339" s="333" t="e">
        <v>#N/A</v>
      </c>
      <c r="D339" s="333" t="e">
        <v>#N/A</v>
      </c>
      <c r="E339" s="333" t="e">
        <v>#N/A</v>
      </c>
      <c r="F339" s="333" t="e">
        <v>#N/A</v>
      </c>
      <c r="G339" s="333" t="e">
        <v>#N/A</v>
      </c>
      <c r="H339" s="333" t="e">
        <v>#N/A</v>
      </c>
      <c r="I339" s="333" t="e">
        <v>#N/A</v>
      </c>
      <c r="J339" s="333" t="e">
        <v>#N/A</v>
      </c>
      <c r="K339" s="333" t="e">
        <v>#N/A</v>
      </c>
      <c r="L339" s="333" t="e">
        <v>#N/A</v>
      </c>
      <c r="M339" s="333" t="e">
        <v>#N/A</v>
      </c>
    </row>
    <row r="340" spans="3:13" x14ac:dyDescent="0.25">
      <c r="C340" s="333" t="e">
        <v>#N/A</v>
      </c>
      <c r="D340" s="333" t="e">
        <v>#N/A</v>
      </c>
      <c r="E340" s="333" t="e">
        <v>#N/A</v>
      </c>
      <c r="F340" s="333" t="e">
        <v>#N/A</v>
      </c>
      <c r="G340" s="333" t="e">
        <v>#N/A</v>
      </c>
      <c r="H340" s="333" t="e">
        <v>#N/A</v>
      </c>
      <c r="I340" s="333" t="e">
        <v>#N/A</v>
      </c>
      <c r="J340" s="333" t="e">
        <v>#N/A</v>
      </c>
      <c r="K340" s="333" t="e">
        <v>#N/A</v>
      </c>
      <c r="L340" s="333" t="e">
        <v>#N/A</v>
      </c>
      <c r="M340" s="333" t="e">
        <v>#N/A</v>
      </c>
    </row>
    <row r="341" spans="3:13" x14ac:dyDescent="0.25">
      <c r="C341" s="333" t="e">
        <v>#N/A</v>
      </c>
      <c r="D341" s="333" t="e">
        <v>#N/A</v>
      </c>
      <c r="E341" s="333" t="e">
        <v>#N/A</v>
      </c>
      <c r="F341" s="333" t="e">
        <v>#N/A</v>
      </c>
      <c r="G341" s="333" t="e">
        <v>#N/A</v>
      </c>
      <c r="H341" s="333" t="e">
        <v>#N/A</v>
      </c>
      <c r="I341" s="333" t="e">
        <v>#N/A</v>
      </c>
      <c r="J341" s="333" t="e">
        <v>#N/A</v>
      </c>
      <c r="K341" s="333" t="e">
        <v>#N/A</v>
      </c>
      <c r="L341" s="333" t="e">
        <v>#N/A</v>
      </c>
      <c r="M341" s="333" t="e">
        <v>#N/A</v>
      </c>
    </row>
    <row r="342" spans="3:13" x14ac:dyDescent="0.25">
      <c r="C342" s="333" t="e">
        <v>#N/A</v>
      </c>
      <c r="D342" s="333" t="e">
        <v>#N/A</v>
      </c>
      <c r="E342" s="333" t="e">
        <v>#N/A</v>
      </c>
      <c r="F342" s="333" t="e">
        <v>#N/A</v>
      </c>
      <c r="G342" s="333" t="e">
        <v>#N/A</v>
      </c>
      <c r="H342" s="333" t="e">
        <v>#N/A</v>
      </c>
      <c r="I342" s="333" t="e">
        <v>#N/A</v>
      </c>
      <c r="J342" s="333" t="e">
        <v>#N/A</v>
      </c>
      <c r="K342" s="333" t="e">
        <v>#N/A</v>
      </c>
      <c r="L342" s="333" t="e">
        <v>#N/A</v>
      </c>
      <c r="M342" s="333" t="e">
        <v>#N/A</v>
      </c>
    </row>
    <row r="343" spans="3:13" x14ac:dyDescent="0.25">
      <c r="C343" s="333" t="e">
        <v>#N/A</v>
      </c>
      <c r="D343" s="333" t="e">
        <v>#N/A</v>
      </c>
      <c r="E343" s="333" t="e">
        <v>#N/A</v>
      </c>
      <c r="F343" s="333" t="e">
        <v>#N/A</v>
      </c>
      <c r="G343" s="333" t="e">
        <v>#N/A</v>
      </c>
      <c r="H343" s="333" t="e">
        <v>#N/A</v>
      </c>
      <c r="I343" s="333" t="e">
        <v>#N/A</v>
      </c>
      <c r="J343" s="333" t="e">
        <v>#N/A</v>
      </c>
      <c r="K343" s="333" t="e">
        <v>#N/A</v>
      </c>
      <c r="L343" s="333" t="e">
        <v>#N/A</v>
      </c>
      <c r="M343" s="333" t="e">
        <v>#N/A</v>
      </c>
    </row>
    <row r="344" spans="3:13" x14ac:dyDescent="0.25">
      <c r="C344" s="333" t="e">
        <v>#N/A</v>
      </c>
      <c r="D344" s="333" t="e">
        <v>#N/A</v>
      </c>
      <c r="E344" s="333" t="e">
        <v>#N/A</v>
      </c>
      <c r="F344" s="333" t="e">
        <v>#N/A</v>
      </c>
      <c r="G344" s="333" t="e">
        <v>#N/A</v>
      </c>
      <c r="H344" s="333" t="e">
        <v>#N/A</v>
      </c>
      <c r="I344" s="333" t="e">
        <v>#N/A</v>
      </c>
      <c r="J344" s="333" t="e">
        <v>#N/A</v>
      </c>
      <c r="K344" s="333" t="e">
        <v>#N/A</v>
      </c>
      <c r="L344" s="333" t="e">
        <v>#N/A</v>
      </c>
      <c r="M344" s="333" t="e">
        <v>#N/A</v>
      </c>
    </row>
    <row r="345" spans="3:13" x14ac:dyDescent="0.25">
      <c r="C345" s="333" t="e">
        <v>#N/A</v>
      </c>
      <c r="D345" s="333" t="e">
        <v>#N/A</v>
      </c>
      <c r="E345" s="333" t="e">
        <v>#N/A</v>
      </c>
      <c r="F345" s="333" t="e">
        <v>#N/A</v>
      </c>
      <c r="G345" s="333" t="e">
        <v>#N/A</v>
      </c>
      <c r="H345" s="333" t="e">
        <v>#N/A</v>
      </c>
      <c r="I345" s="333" t="e">
        <v>#N/A</v>
      </c>
      <c r="J345" s="333" t="e">
        <v>#N/A</v>
      </c>
      <c r="K345" s="333" t="e">
        <v>#N/A</v>
      </c>
      <c r="L345" s="333" t="e">
        <v>#N/A</v>
      </c>
      <c r="M345" s="333" t="e">
        <v>#N/A</v>
      </c>
    </row>
    <row r="346" spans="3:13" x14ac:dyDescent="0.25">
      <c r="C346" s="333" t="e">
        <v>#N/A</v>
      </c>
      <c r="D346" s="333" t="e">
        <v>#N/A</v>
      </c>
      <c r="E346" s="333" t="e">
        <v>#N/A</v>
      </c>
      <c r="F346" s="333" t="e">
        <v>#N/A</v>
      </c>
      <c r="G346" s="333" t="e">
        <v>#N/A</v>
      </c>
      <c r="H346" s="333" t="e">
        <v>#N/A</v>
      </c>
      <c r="I346" s="333" t="e">
        <v>#N/A</v>
      </c>
      <c r="J346" s="333" t="e">
        <v>#N/A</v>
      </c>
      <c r="K346" s="333" t="e">
        <v>#N/A</v>
      </c>
      <c r="L346" s="333" t="e">
        <v>#N/A</v>
      </c>
      <c r="M346" s="333" t="e">
        <v>#N/A</v>
      </c>
    </row>
    <row r="347" spans="3:13" x14ac:dyDescent="0.25">
      <c r="C347" s="333" t="e">
        <v>#N/A</v>
      </c>
      <c r="D347" s="333" t="e">
        <v>#N/A</v>
      </c>
      <c r="E347" s="333" t="e">
        <v>#N/A</v>
      </c>
      <c r="F347" s="333" t="e">
        <v>#N/A</v>
      </c>
      <c r="G347" s="333" t="e">
        <v>#N/A</v>
      </c>
      <c r="H347" s="333" t="e">
        <v>#N/A</v>
      </c>
      <c r="I347" s="333" t="e">
        <v>#N/A</v>
      </c>
      <c r="J347" s="333" t="e">
        <v>#N/A</v>
      </c>
      <c r="K347" s="333" t="e">
        <v>#N/A</v>
      </c>
      <c r="L347" s="333" t="e">
        <v>#N/A</v>
      </c>
      <c r="M347" s="333" t="e">
        <v>#N/A</v>
      </c>
    </row>
    <row r="348" spans="3:13" x14ac:dyDescent="0.25">
      <c r="C348" s="333" t="e">
        <v>#N/A</v>
      </c>
      <c r="D348" s="333" t="e">
        <v>#N/A</v>
      </c>
      <c r="E348" s="333" t="e">
        <v>#N/A</v>
      </c>
      <c r="F348" s="333" t="e">
        <v>#N/A</v>
      </c>
      <c r="G348" s="333" t="e">
        <v>#N/A</v>
      </c>
      <c r="H348" s="333" t="e">
        <v>#N/A</v>
      </c>
      <c r="I348" s="333" t="e">
        <v>#N/A</v>
      </c>
      <c r="J348" s="333" t="e">
        <v>#N/A</v>
      </c>
      <c r="K348" s="333" t="e">
        <v>#N/A</v>
      </c>
      <c r="L348" s="333" t="e">
        <v>#N/A</v>
      </c>
      <c r="M348" s="333" t="e">
        <v>#N/A</v>
      </c>
    </row>
    <row r="349" spans="3:13" x14ac:dyDescent="0.25">
      <c r="C349" s="333" t="e">
        <v>#N/A</v>
      </c>
      <c r="D349" s="333" t="e">
        <v>#N/A</v>
      </c>
      <c r="E349" s="333" t="e">
        <v>#N/A</v>
      </c>
      <c r="F349" s="333" t="e">
        <v>#N/A</v>
      </c>
      <c r="G349" s="333" t="e">
        <v>#N/A</v>
      </c>
      <c r="H349" s="333" t="e">
        <v>#N/A</v>
      </c>
      <c r="I349" s="333" t="e">
        <v>#N/A</v>
      </c>
      <c r="J349" s="333" t="e">
        <v>#N/A</v>
      </c>
      <c r="K349" s="333" t="e">
        <v>#N/A</v>
      </c>
      <c r="L349" s="333" t="e">
        <v>#N/A</v>
      </c>
      <c r="M349" s="333" t="e">
        <v>#N/A</v>
      </c>
    </row>
    <row r="350" spans="3:13" x14ac:dyDescent="0.25">
      <c r="C350" s="333" t="e">
        <v>#N/A</v>
      </c>
      <c r="D350" s="333" t="e">
        <v>#N/A</v>
      </c>
      <c r="E350" s="333" t="e">
        <v>#N/A</v>
      </c>
      <c r="F350" s="333" t="e">
        <v>#N/A</v>
      </c>
      <c r="G350" s="333" t="e">
        <v>#N/A</v>
      </c>
      <c r="H350" s="333" t="e">
        <v>#N/A</v>
      </c>
      <c r="I350" s="333" t="e">
        <v>#N/A</v>
      </c>
      <c r="J350" s="333" t="e">
        <v>#N/A</v>
      </c>
      <c r="K350" s="333" t="e">
        <v>#N/A</v>
      </c>
      <c r="L350" s="333" t="e">
        <v>#N/A</v>
      </c>
      <c r="M350" s="333" t="e">
        <v>#N/A</v>
      </c>
    </row>
    <row r="351" spans="3:13" x14ac:dyDescent="0.25">
      <c r="C351" s="333" t="e">
        <v>#N/A</v>
      </c>
      <c r="D351" s="333" t="e">
        <v>#N/A</v>
      </c>
      <c r="E351" s="333" t="e">
        <v>#N/A</v>
      </c>
      <c r="F351" s="333" t="e">
        <v>#N/A</v>
      </c>
      <c r="G351" s="333" t="e">
        <v>#N/A</v>
      </c>
      <c r="H351" s="333" t="e">
        <v>#N/A</v>
      </c>
      <c r="I351" s="333" t="e">
        <v>#N/A</v>
      </c>
      <c r="J351" s="333" t="e">
        <v>#N/A</v>
      </c>
      <c r="K351" s="333" t="e">
        <v>#N/A</v>
      </c>
      <c r="L351" s="333" t="e">
        <v>#N/A</v>
      </c>
      <c r="M351" s="333" t="e">
        <v>#N/A</v>
      </c>
    </row>
    <row r="352" spans="3:13" x14ac:dyDescent="0.25">
      <c r="C352" s="333" t="e">
        <v>#N/A</v>
      </c>
      <c r="D352" s="333" t="e">
        <v>#N/A</v>
      </c>
      <c r="E352" s="333" t="e">
        <v>#N/A</v>
      </c>
      <c r="F352" s="333" t="e">
        <v>#N/A</v>
      </c>
      <c r="G352" s="333" t="e">
        <v>#N/A</v>
      </c>
      <c r="H352" s="333" t="e">
        <v>#N/A</v>
      </c>
      <c r="I352" s="333" t="e">
        <v>#N/A</v>
      </c>
      <c r="J352" s="333" t="e">
        <v>#N/A</v>
      </c>
      <c r="K352" s="333" t="e">
        <v>#N/A</v>
      </c>
      <c r="L352" s="333" t="e">
        <v>#N/A</v>
      </c>
      <c r="M352" s="333" t="e">
        <v>#N/A</v>
      </c>
    </row>
    <row r="353" spans="3:13" x14ac:dyDescent="0.25">
      <c r="C353" s="333" t="e">
        <v>#N/A</v>
      </c>
      <c r="D353" s="333" t="e">
        <v>#N/A</v>
      </c>
      <c r="E353" s="333" t="e">
        <v>#N/A</v>
      </c>
      <c r="F353" s="333" t="e">
        <v>#N/A</v>
      </c>
      <c r="G353" s="333" t="e">
        <v>#N/A</v>
      </c>
      <c r="H353" s="333" t="e">
        <v>#N/A</v>
      </c>
      <c r="I353" s="333" t="e">
        <v>#N/A</v>
      </c>
      <c r="J353" s="333" t="e">
        <v>#N/A</v>
      </c>
      <c r="K353" s="333" t="e">
        <v>#N/A</v>
      </c>
      <c r="L353" s="333" t="e">
        <v>#N/A</v>
      </c>
      <c r="M353" s="333" t="e">
        <v>#N/A</v>
      </c>
    </row>
    <row r="354" spans="3:13" x14ac:dyDescent="0.25">
      <c r="C354" s="333" t="e">
        <v>#N/A</v>
      </c>
      <c r="D354" s="333" t="e">
        <v>#N/A</v>
      </c>
      <c r="E354" s="333" t="e">
        <v>#N/A</v>
      </c>
      <c r="F354" s="333" t="e">
        <v>#N/A</v>
      </c>
      <c r="G354" s="333" t="e">
        <v>#N/A</v>
      </c>
      <c r="H354" s="333" t="e">
        <v>#N/A</v>
      </c>
      <c r="I354" s="333" t="e">
        <v>#N/A</v>
      </c>
      <c r="J354" s="333" t="e">
        <v>#N/A</v>
      </c>
      <c r="K354" s="333" t="e">
        <v>#N/A</v>
      </c>
      <c r="L354" s="333" t="e">
        <v>#N/A</v>
      </c>
      <c r="M354" s="333" t="e">
        <v>#N/A</v>
      </c>
    </row>
    <row r="355" spans="3:13" x14ac:dyDescent="0.25">
      <c r="C355" s="333" t="e">
        <v>#N/A</v>
      </c>
      <c r="D355" s="333" t="e">
        <v>#N/A</v>
      </c>
      <c r="E355" s="333" t="e">
        <v>#N/A</v>
      </c>
      <c r="F355" s="333" t="e">
        <v>#N/A</v>
      </c>
      <c r="G355" s="333" t="e">
        <v>#N/A</v>
      </c>
      <c r="H355" s="333" t="e">
        <v>#N/A</v>
      </c>
      <c r="I355" s="333" t="e">
        <v>#N/A</v>
      </c>
      <c r="J355" s="333" t="e">
        <v>#N/A</v>
      </c>
      <c r="K355" s="333" t="e">
        <v>#N/A</v>
      </c>
      <c r="L355" s="333" t="e">
        <v>#N/A</v>
      </c>
      <c r="M355" s="333" t="e">
        <v>#N/A</v>
      </c>
    </row>
    <row r="356" spans="3:13" x14ac:dyDescent="0.25">
      <c r="C356" s="333" t="e">
        <v>#N/A</v>
      </c>
      <c r="D356" s="333" t="e">
        <v>#N/A</v>
      </c>
      <c r="E356" s="333" t="e">
        <v>#N/A</v>
      </c>
      <c r="F356" s="333" t="e">
        <v>#N/A</v>
      </c>
      <c r="G356" s="333" t="e">
        <v>#N/A</v>
      </c>
      <c r="H356" s="333" t="e">
        <v>#N/A</v>
      </c>
      <c r="I356" s="333" t="e">
        <v>#N/A</v>
      </c>
      <c r="J356" s="333" t="e">
        <v>#N/A</v>
      </c>
      <c r="K356" s="333" t="e">
        <v>#N/A</v>
      </c>
      <c r="L356" s="333" t="e">
        <v>#N/A</v>
      </c>
      <c r="M356" s="333" t="e">
        <v>#N/A</v>
      </c>
    </row>
    <row r="357" spans="3:13" x14ac:dyDescent="0.25">
      <c r="C357" s="333" t="e">
        <v>#N/A</v>
      </c>
      <c r="D357" s="333" t="e">
        <v>#N/A</v>
      </c>
      <c r="E357" s="333" t="e">
        <v>#N/A</v>
      </c>
      <c r="F357" s="333" t="e">
        <v>#N/A</v>
      </c>
      <c r="G357" s="333" t="e">
        <v>#N/A</v>
      </c>
      <c r="H357" s="333" t="e">
        <v>#N/A</v>
      </c>
      <c r="I357" s="333" t="e">
        <v>#N/A</v>
      </c>
      <c r="J357" s="333" t="e">
        <v>#N/A</v>
      </c>
      <c r="K357" s="333" t="e">
        <v>#N/A</v>
      </c>
      <c r="L357" s="333" t="e">
        <v>#N/A</v>
      </c>
      <c r="M357" s="333" t="e">
        <v>#N/A</v>
      </c>
    </row>
    <row r="358" spans="3:13" x14ac:dyDescent="0.25">
      <c r="C358" s="333" t="e">
        <v>#N/A</v>
      </c>
      <c r="D358" s="333" t="e">
        <v>#N/A</v>
      </c>
      <c r="E358" s="333" t="e">
        <v>#N/A</v>
      </c>
      <c r="F358" s="333" t="e">
        <v>#N/A</v>
      </c>
      <c r="G358" s="333" t="e">
        <v>#N/A</v>
      </c>
      <c r="H358" s="333" t="e">
        <v>#N/A</v>
      </c>
      <c r="I358" s="333" t="e">
        <v>#N/A</v>
      </c>
      <c r="J358" s="333" t="e">
        <v>#N/A</v>
      </c>
      <c r="K358" s="333" t="e">
        <v>#N/A</v>
      </c>
      <c r="L358" s="333" t="e">
        <v>#N/A</v>
      </c>
      <c r="M358" s="333" t="e">
        <v>#N/A</v>
      </c>
    </row>
    <row r="359" spans="3:13" x14ac:dyDescent="0.25">
      <c r="C359" s="333" t="e">
        <v>#N/A</v>
      </c>
      <c r="D359" s="333" t="e">
        <v>#N/A</v>
      </c>
      <c r="E359" s="333" t="e">
        <v>#N/A</v>
      </c>
      <c r="F359" s="333" t="e">
        <v>#N/A</v>
      </c>
      <c r="G359" s="333" t="e">
        <v>#N/A</v>
      </c>
      <c r="H359" s="333" t="e">
        <v>#N/A</v>
      </c>
      <c r="I359" s="333" t="e">
        <v>#N/A</v>
      </c>
      <c r="J359" s="333" t="e">
        <v>#N/A</v>
      </c>
      <c r="K359" s="333" t="e">
        <v>#N/A</v>
      </c>
      <c r="L359" s="333" t="e">
        <v>#N/A</v>
      </c>
      <c r="M359" s="333" t="e">
        <v>#N/A</v>
      </c>
    </row>
    <row r="360" spans="3:13" x14ac:dyDescent="0.25">
      <c r="C360" s="333" t="e">
        <v>#N/A</v>
      </c>
      <c r="D360" s="333" t="e">
        <v>#N/A</v>
      </c>
      <c r="E360" s="333" t="e">
        <v>#N/A</v>
      </c>
      <c r="F360" s="333" t="e">
        <v>#N/A</v>
      </c>
      <c r="G360" s="333" t="e">
        <v>#N/A</v>
      </c>
      <c r="H360" s="333" t="e">
        <v>#N/A</v>
      </c>
      <c r="I360" s="333" t="e">
        <v>#N/A</v>
      </c>
      <c r="J360" s="333" t="e">
        <v>#N/A</v>
      </c>
      <c r="K360" s="333" t="e">
        <v>#N/A</v>
      </c>
      <c r="L360" s="333" t="e">
        <v>#N/A</v>
      </c>
      <c r="M360" s="333" t="e">
        <v>#N/A</v>
      </c>
    </row>
    <row r="361" spans="3:13" x14ac:dyDescent="0.25">
      <c r="C361" s="333" t="e">
        <v>#N/A</v>
      </c>
      <c r="D361" s="333" t="e">
        <v>#N/A</v>
      </c>
      <c r="E361" s="333" t="e">
        <v>#N/A</v>
      </c>
      <c r="F361" s="333" t="e">
        <v>#N/A</v>
      </c>
      <c r="G361" s="333" t="e">
        <v>#N/A</v>
      </c>
      <c r="H361" s="333" t="e">
        <v>#N/A</v>
      </c>
      <c r="I361" s="333" t="e">
        <v>#N/A</v>
      </c>
      <c r="J361" s="333" t="e">
        <v>#N/A</v>
      </c>
      <c r="K361" s="333" t="e">
        <v>#N/A</v>
      </c>
      <c r="L361" s="333" t="e">
        <v>#N/A</v>
      </c>
      <c r="M361" s="333" t="e">
        <v>#N/A</v>
      </c>
    </row>
    <row r="362" spans="3:13" x14ac:dyDescent="0.25">
      <c r="C362" s="333" t="e">
        <v>#N/A</v>
      </c>
      <c r="D362" s="333" t="e">
        <v>#N/A</v>
      </c>
      <c r="E362" s="333" t="e">
        <v>#N/A</v>
      </c>
      <c r="F362" s="333" t="e">
        <v>#N/A</v>
      </c>
      <c r="G362" s="333" t="e">
        <v>#N/A</v>
      </c>
      <c r="H362" s="333" t="e">
        <v>#N/A</v>
      </c>
      <c r="I362" s="333" t="e">
        <v>#N/A</v>
      </c>
      <c r="J362" s="333" t="e">
        <v>#N/A</v>
      </c>
      <c r="K362" s="333" t="e">
        <v>#N/A</v>
      </c>
      <c r="L362" s="333" t="e">
        <v>#N/A</v>
      </c>
      <c r="M362" s="333" t="e">
        <v>#N/A</v>
      </c>
    </row>
    <row r="363" spans="3:13" x14ac:dyDescent="0.25">
      <c r="C363" s="333" t="e">
        <v>#N/A</v>
      </c>
      <c r="D363" s="333" t="e">
        <v>#N/A</v>
      </c>
      <c r="E363" s="333" t="e">
        <v>#N/A</v>
      </c>
      <c r="F363" s="333" t="e">
        <v>#N/A</v>
      </c>
      <c r="G363" s="333" t="e">
        <v>#N/A</v>
      </c>
      <c r="H363" s="333" t="e">
        <v>#N/A</v>
      </c>
      <c r="I363" s="333" t="e">
        <v>#N/A</v>
      </c>
      <c r="J363" s="333" t="e">
        <v>#N/A</v>
      </c>
      <c r="K363" s="333" t="e">
        <v>#N/A</v>
      </c>
      <c r="L363" s="333" t="e">
        <v>#N/A</v>
      </c>
      <c r="M363" s="333" t="e">
        <v>#N/A</v>
      </c>
    </row>
    <row r="364" spans="3:13" x14ac:dyDescent="0.25">
      <c r="C364" s="333" t="e">
        <v>#N/A</v>
      </c>
      <c r="D364" s="333" t="e">
        <v>#N/A</v>
      </c>
      <c r="E364" s="333" t="e">
        <v>#N/A</v>
      </c>
      <c r="F364" s="333" t="e">
        <v>#N/A</v>
      </c>
      <c r="G364" s="333" t="e">
        <v>#N/A</v>
      </c>
      <c r="H364" s="333" t="e">
        <v>#N/A</v>
      </c>
      <c r="I364" s="333" t="e">
        <v>#N/A</v>
      </c>
      <c r="J364" s="333" t="e">
        <v>#N/A</v>
      </c>
      <c r="K364" s="333" t="e">
        <v>#N/A</v>
      </c>
      <c r="L364" s="333" t="e">
        <v>#N/A</v>
      </c>
      <c r="M364" s="333" t="e">
        <v>#N/A</v>
      </c>
    </row>
    <row r="365" spans="3:13" x14ac:dyDescent="0.25">
      <c r="C365" s="333" t="e">
        <v>#N/A</v>
      </c>
      <c r="D365" s="333" t="e">
        <v>#N/A</v>
      </c>
      <c r="E365" s="333" t="e">
        <v>#N/A</v>
      </c>
      <c r="F365" s="333" t="e">
        <v>#N/A</v>
      </c>
      <c r="G365" s="333" t="e">
        <v>#N/A</v>
      </c>
      <c r="H365" s="333" t="e">
        <v>#N/A</v>
      </c>
      <c r="I365" s="333" t="e">
        <v>#N/A</v>
      </c>
      <c r="J365" s="333" t="e">
        <v>#N/A</v>
      </c>
      <c r="K365" s="333" t="e">
        <v>#N/A</v>
      </c>
      <c r="L365" s="333" t="e">
        <v>#N/A</v>
      </c>
      <c r="M365" s="333" t="e">
        <v>#N/A</v>
      </c>
    </row>
    <row r="366" spans="3:13" x14ac:dyDescent="0.25">
      <c r="C366" s="333" t="e">
        <v>#N/A</v>
      </c>
      <c r="D366" s="333" t="e">
        <v>#N/A</v>
      </c>
      <c r="E366" s="333" t="e">
        <v>#N/A</v>
      </c>
      <c r="F366" s="333" t="e">
        <v>#N/A</v>
      </c>
      <c r="G366" s="333" t="e">
        <v>#N/A</v>
      </c>
      <c r="H366" s="333" t="e">
        <v>#N/A</v>
      </c>
      <c r="I366" s="333" t="e">
        <v>#N/A</v>
      </c>
      <c r="J366" s="333" t="e">
        <v>#N/A</v>
      </c>
      <c r="K366" s="333" t="e">
        <v>#N/A</v>
      </c>
      <c r="L366" s="333" t="e">
        <v>#N/A</v>
      </c>
      <c r="M366" s="333" t="e">
        <v>#N/A</v>
      </c>
    </row>
    <row r="367" spans="3:13" x14ac:dyDescent="0.25">
      <c r="C367" s="333" t="e">
        <v>#N/A</v>
      </c>
      <c r="D367" s="333" t="e">
        <v>#N/A</v>
      </c>
      <c r="E367" s="333" t="e">
        <v>#N/A</v>
      </c>
      <c r="F367" s="333" t="e">
        <v>#N/A</v>
      </c>
      <c r="G367" s="333" t="e">
        <v>#N/A</v>
      </c>
      <c r="H367" s="333" t="e">
        <v>#N/A</v>
      </c>
      <c r="I367" s="333" t="e">
        <v>#N/A</v>
      </c>
      <c r="J367" s="333" t="e">
        <v>#N/A</v>
      </c>
      <c r="K367" s="333" t="e">
        <v>#N/A</v>
      </c>
      <c r="L367" s="333" t="e">
        <v>#N/A</v>
      </c>
      <c r="M367" s="333" t="e">
        <v>#N/A</v>
      </c>
    </row>
    <row r="368" spans="3:13" x14ac:dyDescent="0.25">
      <c r="C368" s="333" t="e">
        <v>#N/A</v>
      </c>
      <c r="D368" s="333" t="e">
        <v>#N/A</v>
      </c>
      <c r="E368" s="333" t="e">
        <v>#N/A</v>
      </c>
      <c r="F368" s="333" t="e">
        <v>#N/A</v>
      </c>
      <c r="G368" s="333" t="e">
        <v>#N/A</v>
      </c>
      <c r="H368" s="333" t="e">
        <v>#N/A</v>
      </c>
      <c r="I368" s="333" t="e">
        <v>#N/A</v>
      </c>
      <c r="J368" s="333" t="e">
        <v>#N/A</v>
      </c>
      <c r="K368" s="333" t="e">
        <v>#N/A</v>
      </c>
      <c r="L368" s="333" t="e">
        <v>#N/A</v>
      </c>
      <c r="M368" s="333" t="e">
        <v>#N/A</v>
      </c>
    </row>
    <row r="369" spans="3:13" x14ac:dyDescent="0.25">
      <c r="C369" s="333" t="e">
        <v>#N/A</v>
      </c>
      <c r="D369" s="333" t="e">
        <v>#N/A</v>
      </c>
      <c r="E369" s="333" t="e">
        <v>#N/A</v>
      </c>
      <c r="F369" s="333" t="e">
        <v>#N/A</v>
      </c>
      <c r="G369" s="333" t="e">
        <v>#N/A</v>
      </c>
      <c r="H369" s="333" t="e">
        <v>#N/A</v>
      </c>
      <c r="I369" s="333" t="e">
        <v>#N/A</v>
      </c>
      <c r="J369" s="333" t="e">
        <v>#N/A</v>
      </c>
      <c r="K369" s="333" t="e">
        <v>#N/A</v>
      </c>
      <c r="L369" s="333" t="e">
        <v>#N/A</v>
      </c>
      <c r="M369" s="333" t="e">
        <v>#N/A</v>
      </c>
    </row>
    <row r="370" spans="3:13" x14ac:dyDescent="0.25">
      <c r="C370" s="333" t="e">
        <v>#N/A</v>
      </c>
      <c r="D370" s="333" t="e">
        <v>#N/A</v>
      </c>
      <c r="E370" s="333" t="e">
        <v>#N/A</v>
      </c>
      <c r="F370" s="333" t="e">
        <v>#N/A</v>
      </c>
      <c r="G370" s="333" t="e">
        <v>#N/A</v>
      </c>
      <c r="H370" s="333" t="e">
        <v>#N/A</v>
      </c>
      <c r="I370" s="333" t="e">
        <v>#N/A</v>
      </c>
      <c r="J370" s="333" t="e">
        <v>#N/A</v>
      </c>
      <c r="K370" s="333" t="e">
        <v>#N/A</v>
      </c>
      <c r="L370" s="333" t="e">
        <v>#N/A</v>
      </c>
      <c r="M370" s="333" t="e">
        <v>#N/A</v>
      </c>
    </row>
    <row r="371" spans="3:13" x14ac:dyDescent="0.25">
      <c r="C371" s="333" t="e">
        <v>#N/A</v>
      </c>
      <c r="D371" s="333" t="e">
        <v>#N/A</v>
      </c>
      <c r="E371" s="333" t="e">
        <v>#N/A</v>
      </c>
      <c r="F371" s="333" t="e">
        <v>#N/A</v>
      </c>
      <c r="G371" s="333" t="e">
        <v>#N/A</v>
      </c>
      <c r="H371" s="333" t="e">
        <v>#N/A</v>
      </c>
      <c r="I371" s="333" t="e">
        <v>#N/A</v>
      </c>
      <c r="J371" s="333" t="e">
        <v>#N/A</v>
      </c>
      <c r="K371" s="333" t="e">
        <v>#N/A</v>
      </c>
      <c r="L371" s="333" t="e">
        <v>#N/A</v>
      </c>
      <c r="M371" s="333" t="e">
        <v>#N/A</v>
      </c>
    </row>
    <row r="372" spans="3:13" x14ac:dyDescent="0.25">
      <c r="C372" s="333" t="e">
        <v>#N/A</v>
      </c>
      <c r="D372" s="333" t="e">
        <v>#N/A</v>
      </c>
      <c r="E372" s="333" t="e">
        <v>#N/A</v>
      </c>
      <c r="F372" s="333" t="e">
        <v>#N/A</v>
      </c>
      <c r="G372" s="333" t="e">
        <v>#N/A</v>
      </c>
      <c r="H372" s="333" t="e">
        <v>#N/A</v>
      </c>
      <c r="I372" s="333" t="e">
        <v>#N/A</v>
      </c>
      <c r="J372" s="333" t="e">
        <v>#N/A</v>
      </c>
      <c r="K372" s="333" t="e">
        <v>#N/A</v>
      </c>
      <c r="L372" s="333" t="e">
        <v>#N/A</v>
      </c>
      <c r="M372" s="333" t="e">
        <v>#N/A</v>
      </c>
    </row>
    <row r="373" spans="3:13" x14ac:dyDescent="0.25">
      <c r="C373" s="333" t="e">
        <v>#N/A</v>
      </c>
      <c r="D373" s="333" t="e">
        <v>#N/A</v>
      </c>
      <c r="E373" s="333" t="e">
        <v>#N/A</v>
      </c>
      <c r="F373" s="333" t="e">
        <v>#N/A</v>
      </c>
      <c r="G373" s="333" t="e">
        <v>#N/A</v>
      </c>
      <c r="H373" s="333" t="e">
        <v>#N/A</v>
      </c>
      <c r="I373" s="333" t="e">
        <v>#N/A</v>
      </c>
      <c r="J373" s="333" t="e">
        <v>#N/A</v>
      </c>
      <c r="K373" s="333" t="e">
        <v>#N/A</v>
      </c>
      <c r="L373" s="333" t="e">
        <v>#N/A</v>
      </c>
      <c r="M373" s="333" t="e">
        <v>#N/A</v>
      </c>
    </row>
    <row r="374" spans="3:13" x14ac:dyDescent="0.25">
      <c r="C374" s="333" t="e">
        <v>#N/A</v>
      </c>
      <c r="D374" s="333" t="e">
        <v>#N/A</v>
      </c>
      <c r="E374" s="333" t="e">
        <v>#N/A</v>
      </c>
      <c r="F374" s="333" t="e">
        <v>#N/A</v>
      </c>
      <c r="G374" s="333" t="e">
        <v>#N/A</v>
      </c>
      <c r="H374" s="333" t="e">
        <v>#N/A</v>
      </c>
      <c r="I374" s="333" t="e">
        <v>#N/A</v>
      </c>
      <c r="J374" s="333" t="e">
        <v>#N/A</v>
      </c>
      <c r="K374" s="333" t="e">
        <v>#N/A</v>
      </c>
      <c r="L374" s="333" t="e">
        <v>#N/A</v>
      </c>
      <c r="M374" s="333" t="e">
        <v>#N/A</v>
      </c>
    </row>
    <row r="375" spans="3:13" x14ac:dyDescent="0.25">
      <c r="C375" s="333" t="e">
        <v>#N/A</v>
      </c>
      <c r="D375" s="333" t="e">
        <v>#N/A</v>
      </c>
      <c r="E375" s="333" t="e">
        <v>#N/A</v>
      </c>
      <c r="F375" s="333" t="e">
        <v>#N/A</v>
      </c>
      <c r="G375" s="333" t="e">
        <v>#N/A</v>
      </c>
      <c r="H375" s="333" t="e">
        <v>#N/A</v>
      </c>
      <c r="I375" s="333" t="e">
        <v>#N/A</v>
      </c>
      <c r="J375" s="333" t="e">
        <v>#N/A</v>
      </c>
      <c r="K375" s="333" t="e">
        <v>#N/A</v>
      </c>
      <c r="L375" s="333" t="e">
        <v>#N/A</v>
      </c>
      <c r="M375" s="333" t="e">
        <v>#N/A</v>
      </c>
    </row>
    <row r="376" spans="3:13" x14ac:dyDescent="0.25">
      <c r="C376" s="333" t="e">
        <v>#N/A</v>
      </c>
      <c r="D376" s="333" t="e">
        <v>#N/A</v>
      </c>
      <c r="E376" s="333" t="e">
        <v>#N/A</v>
      </c>
      <c r="F376" s="333" t="e">
        <v>#N/A</v>
      </c>
      <c r="G376" s="333" t="e">
        <v>#N/A</v>
      </c>
      <c r="H376" s="333" t="e">
        <v>#N/A</v>
      </c>
      <c r="I376" s="333" t="e">
        <v>#N/A</v>
      </c>
      <c r="J376" s="333" t="e">
        <v>#N/A</v>
      </c>
      <c r="K376" s="333" t="e">
        <v>#N/A</v>
      </c>
      <c r="L376" s="333" t="e">
        <v>#N/A</v>
      </c>
      <c r="M376" s="333" t="e">
        <v>#N/A</v>
      </c>
    </row>
    <row r="377" spans="3:13" x14ac:dyDescent="0.25">
      <c r="C377" s="333" t="e">
        <v>#N/A</v>
      </c>
      <c r="D377" s="333" t="e">
        <v>#N/A</v>
      </c>
      <c r="E377" s="333" t="e">
        <v>#N/A</v>
      </c>
      <c r="F377" s="333" t="e">
        <v>#N/A</v>
      </c>
      <c r="G377" s="333" t="e">
        <v>#N/A</v>
      </c>
      <c r="H377" s="333" t="e">
        <v>#N/A</v>
      </c>
      <c r="I377" s="333" t="e">
        <v>#N/A</v>
      </c>
      <c r="J377" s="333" t="e">
        <v>#N/A</v>
      </c>
      <c r="K377" s="333" t="e">
        <v>#N/A</v>
      </c>
      <c r="L377" s="333" t="e">
        <v>#N/A</v>
      </c>
      <c r="M377" s="333" t="e">
        <v>#N/A</v>
      </c>
    </row>
    <row r="378" spans="3:13" x14ac:dyDescent="0.25">
      <c r="C378" s="333" t="e">
        <v>#N/A</v>
      </c>
      <c r="D378" s="333" t="e">
        <v>#N/A</v>
      </c>
      <c r="E378" s="333" t="e">
        <v>#N/A</v>
      </c>
      <c r="F378" s="333" t="e">
        <v>#N/A</v>
      </c>
      <c r="G378" s="333" t="e">
        <v>#N/A</v>
      </c>
      <c r="H378" s="333" t="e">
        <v>#N/A</v>
      </c>
      <c r="I378" s="333" t="e">
        <v>#N/A</v>
      </c>
      <c r="J378" s="333" t="e">
        <v>#N/A</v>
      </c>
      <c r="K378" s="333" t="e">
        <v>#N/A</v>
      </c>
      <c r="L378" s="333" t="e">
        <v>#N/A</v>
      </c>
      <c r="M378" s="333" t="e">
        <v>#N/A</v>
      </c>
    </row>
    <row r="379" spans="3:13" x14ac:dyDescent="0.25">
      <c r="C379" s="333" t="e">
        <v>#N/A</v>
      </c>
      <c r="D379" s="333" t="e">
        <v>#N/A</v>
      </c>
      <c r="E379" s="333" t="e">
        <v>#N/A</v>
      </c>
      <c r="F379" s="333" t="e">
        <v>#N/A</v>
      </c>
      <c r="G379" s="333" t="e">
        <v>#N/A</v>
      </c>
      <c r="H379" s="333" t="e">
        <v>#N/A</v>
      </c>
      <c r="I379" s="333" t="e">
        <v>#N/A</v>
      </c>
      <c r="J379" s="333" t="e">
        <v>#N/A</v>
      </c>
      <c r="K379" s="333" t="e">
        <v>#N/A</v>
      </c>
      <c r="L379" s="333" t="e">
        <v>#N/A</v>
      </c>
      <c r="M379" s="333" t="e">
        <v>#N/A</v>
      </c>
    </row>
    <row r="380" spans="3:13" x14ac:dyDescent="0.25">
      <c r="C380" s="333" t="e">
        <v>#N/A</v>
      </c>
      <c r="D380" s="333" t="e">
        <v>#N/A</v>
      </c>
      <c r="E380" s="333" t="e">
        <v>#N/A</v>
      </c>
      <c r="F380" s="333" t="e">
        <v>#N/A</v>
      </c>
      <c r="G380" s="333" t="e">
        <v>#N/A</v>
      </c>
      <c r="H380" s="333" t="e">
        <v>#N/A</v>
      </c>
      <c r="I380" s="333" t="e">
        <v>#N/A</v>
      </c>
      <c r="J380" s="333" t="e">
        <v>#N/A</v>
      </c>
      <c r="K380" s="333" t="e">
        <v>#N/A</v>
      </c>
      <c r="L380" s="333" t="e">
        <v>#N/A</v>
      </c>
      <c r="M380" s="333" t="e">
        <v>#N/A</v>
      </c>
    </row>
    <row r="381" spans="3:13" x14ac:dyDescent="0.25">
      <c r="C381" s="333" t="e">
        <v>#N/A</v>
      </c>
      <c r="D381" s="333" t="e">
        <v>#N/A</v>
      </c>
      <c r="E381" s="333" t="e">
        <v>#N/A</v>
      </c>
      <c r="F381" s="333" t="e">
        <v>#N/A</v>
      </c>
      <c r="G381" s="333" t="e">
        <v>#N/A</v>
      </c>
      <c r="H381" s="333" t="e">
        <v>#N/A</v>
      </c>
      <c r="I381" s="333" t="e">
        <v>#N/A</v>
      </c>
      <c r="J381" s="333" t="e">
        <v>#N/A</v>
      </c>
      <c r="K381" s="333" t="e">
        <v>#N/A</v>
      </c>
      <c r="L381" s="333" t="e">
        <v>#N/A</v>
      </c>
      <c r="M381" s="333" t="e">
        <v>#N/A</v>
      </c>
    </row>
    <row r="382" spans="3:13" x14ac:dyDescent="0.25">
      <c r="C382" s="333" t="e">
        <v>#N/A</v>
      </c>
      <c r="D382" s="333" t="e">
        <v>#N/A</v>
      </c>
      <c r="E382" s="333" t="e">
        <v>#N/A</v>
      </c>
      <c r="F382" s="333" t="e">
        <v>#N/A</v>
      </c>
      <c r="G382" s="333" t="e">
        <v>#N/A</v>
      </c>
      <c r="H382" s="333" t="e">
        <v>#N/A</v>
      </c>
      <c r="I382" s="333" t="e">
        <v>#N/A</v>
      </c>
      <c r="J382" s="333" t="e">
        <v>#N/A</v>
      </c>
      <c r="K382" s="333" t="e">
        <v>#N/A</v>
      </c>
      <c r="L382" s="333" t="e">
        <v>#N/A</v>
      </c>
      <c r="M382" s="333" t="e">
        <v>#N/A</v>
      </c>
    </row>
    <row r="383" spans="3:13" x14ac:dyDescent="0.25">
      <c r="C383" s="333" t="e">
        <v>#N/A</v>
      </c>
      <c r="D383" s="333" t="e">
        <v>#N/A</v>
      </c>
      <c r="E383" s="333" t="e">
        <v>#N/A</v>
      </c>
      <c r="F383" s="333" t="e">
        <v>#N/A</v>
      </c>
      <c r="G383" s="333" t="e">
        <v>#N/A</v>
      </c>
      <c r="H383" s="333" t="e">
        <v>#N/A</v>
      </c>
      <c r="I383" s="333" t="e">
        <v>#N/A</v>
      </c>
      <c r="J383" s="333" t="e">
        <v>#N/A</v>
      </c>
      <c r="K383" s="333" t="e">
        <v>#N/A</v>
      </c>
      <c r="L383" s="333" t="e">
        <v>#N/A</v>
      </c>
      <c r="M383" s="333" t="e">
        <v>#N/A</v>
      </c>
    </row>
    <row r="384" spans="3:13" x14ac:dyDescent="0.25">
      <c r="C384" s="333" t="e">
        <v>#N/A</v>
      </c>
      <c r="D384" s="333" t="e">
        <v>#N/A</v>
      </c>
      <c r="E384" s="333" t="e">
        <v>#N/A</v>
      </c>
      <c r="F384" s="333" t="e">
        <v>#N/A</v>
      </c>
      <c r="G384" s="333" t="e">
        <v>#N/A</v>
      </c>
      <c r="H384" s="333" t="e">
        <v>#N/A</v>
      </c>
      <c r="I384" s="333" t="e">
        <v>#N/A</v>
      </c>
      <c r="J384" s="333" t="e">
        <v>#N/A</v>
      </c>
      <c r="K384" s="333" t="e">
        <v>#N/A</v>
      </c>
      <c r="L384" s="333" t="e">
        <v>#N/A</v>
      </c>
      <c r="M384" s="333" t="e">
        <v>#N/A</v>
      </c>
    </row>
    <row r="385" spans="3:13" x14ac:dyDescent="0.25">
      <c r="C385" s="333" t="e">
        <v>#N/A</v>
      </c>
      <c r="D385" s="333" t="e">
        <v>#N/A</v>
      </c>
      <c r="E385" s="333" t="e">
        <v>#N/A</v>
      </c>
      <c r="F385" s="333" t="e">
        <v>#N/A</v>
      </c>
      <c r="G385" s="333" t="e">
        <v>#N/A</v>
      </c>
      <c r="H385" s="333" t="e">
        <v>#N/A</v>
      </c>
      <c r="I385" s="333" t="e">
        <v>#N/A</v>
      </c>
      <c r="J385" s="333" t="e">
        <v>#N/A</v>
      </c>
      <c r="K385" s="333" t="e">
        <v>#N/A</v>
      </c>
      <c r="L385" s="333" t="e">
        <v>#N/A</v>
      </c>
      <c r="M385" s="333" t="e">
        <v>#N/A</v>
      </c>
    </row>
    <row r="386" spans="3:13" x14ac:dyDescent="0.25">
      <c r="C386" s="333" t="e">
        <v>#N/A</v>
      </c>
      <c r="D386" s="333" t="e">
        <v>#N/A</v>
      </c>
      <c r="E386" s="333" t="e">
        <v>#N/A</v>
      </c>
      <c r="F386" s="333" t="e">
        <v>#N/A</v>
      </c>
      <c r="G386" s="333" t="e">
        <v>#N/A</v>
      </c>
      <c r="H386" s="333" t="e">
        <v>#N/A</v>
      </c>
      <c r="I386" s="333" t="e">
        <v>#N/A</v>
      </c>
      <c r="J386" s="333" t="e">
        <v>#N/A</v>
      </c>
      <c r="K386" s="333" t="e">
        <v>#N/A</v>
      </c>
      <c r="L386" s="333" t="e">
        <v>#N/A</v>
      </c>
      <c r="M386" s="333" t="e">
        <v>#N/A</v>
      </c>
    </row>
    <row r="387" spans="3:13" x14ac:dyDescent="0.25">
      <c r="C387" s="333" t="e">
        <v>#N/A</v>
      </c>
      <c r="D387" s="333" t="e">
        <v>#N/A</v>
      </c>
      <c r="E387" s="333" t="e">
        <v>#N/A</v>
      </c>
      <c r="F387" s="333" t="e">
        <v>#N/A</v>
      </c>
      <c r="G387" s="333" t="e">
        <v>#N/A</v>
      </c>
      <c r="H387" s="333" t="e">
        <v>#N/A</v>
      </c>
      <c r="I387" s="333" t="e">
        <v>#N/A</v>
      </c>
      <c r="J387" s="333" t="e">
        <v>#N/A</v>
      </c>
      <c r="K387" s="333" t="e">
        <v>#N/A</v>
      </c>
      <c r="L387" s="333" t="e">
        <v>#N/A</v>
      </c>
      <c r="M387" s="333" t="e">
        <v>#N/A</v>
      </c>
    </row>
    <row r="388" spans="3:13" x14ac:dyDescent="0.25">
      <c r="C388" s="333" t="e">
        <v>#N/A</v>
      </c>
      <c r="D388" s="333" t="e">
        <v>#N/A</v>
      </c>
      <c r="E388" s="333" t="e">
        <v>#N/A</v>
      </c>
      <c r="F388" s="333" t="e">
        <v>#N/A</v>
      </c>
      <c r="G388" s="333" t="e">
        <v>#N/A</v>
      </c>
      <c r="H388" s="333" t="e">
        <v>#N/A</v>
      </c>
      <c r="I388" s="333" t="e">
        <v>#N/A</v>
      </c>
      <c r="J388" s="333" t="e">
        <v>#N/A</v>
      </c>
      <c r="K388" s="333" t="e">
        <v>#N/A</v>
      </c>
      <c r="L388" s="333" t="e">
        <v>#N/A</v>
      </c>
      <c r="M388" s="333" t="e">
        <v>#N/A</v>
      </c>
    </row>
    <row r="389" spans="3:13" x14ac:dyDescent="0.25">
      <c r="C389" s="333" t="e">
        <v>#N/A</v>
      </c>
      <c r="D389" s="333" t="e">
        <v>#N/A</v>
      </c>
      <c r="E389" s="333" t="e">
        <v>#N/A</v>
      </c>
      <c r="F389" s="333" t="e">
        <v>#N/A</v>
      </c>
      <c r="G389" s="333" t="e">
        <v>#N/A</v>
      </c>
      <c r="H389" s="333" t="e">
        <v>#N/A</v>
      </c>
      <c r="I389" s="333" t="e">
        <v>#N/A</v>
      </c>
      <c r="J389" s="333" t="e">
        <v>#N/A</v>
      </c>
      <c r="K389" s="333" t="e">
        <v>#N/A</v>
      </c>
      <c r="L389" s="333" t="e">
        <v>#N/A</v>
      </c>
      <c r="M389" s="333" t="e">
        <v>#N/A</v>
      </c>
    </row>
    <row r="390" spans="3:13" x14ac:dyDescent="0.25">
      <c r="C390" s="333" t="e">
        <v>#N/A</v>
      </c>
      <c r="D390" s="333" t="e">
        <v>#N/A</v>
      </c>
      <c r="E390" s="333" t="e">
        <v>#N/A</v>
      </c>
      <c r="F390" s="333" t="e">
        <v>#N/A</v>
      </c>
      <c r="G390" s="333" t="e">
        <v>#N/A</v>
      </c>
      <c r="H390" s="333" t="e">
        <v>#N/A</v>
      </c>
      <c r="I390" s="333" t="e">
        <v>#N/A</v>
      </c>
      <c r="J390" s="333" t="e">
        <v>#N/A</v>
      </c>
      <c r="K390" s="333" t="e">
        <v>#N/A</v>
      </c>
      <c r="L390" s="333" t="e">
        <v>#N/A</v>
      </c>
      <c r="M390" s="333" t="e">
        <v>#N/A</v>
      </c>
    </row>
    <row r="391" spans="3:13" x14ac:dyDescent="0.25">
      <c r="C391" s="333" t="e">
        <v>#N/A</v>
      </c>
      <c r="D391" s="333" t="e">
        <v>#N/A</v>
      </c>
      <c r="E391" s="333" t="e">
        <v>#N/A</v>
      </c>
      <c r="F391" s="333" t="e">
        <v>#N/A</v>
      </c>
      <c r="G391" s="333" t="e">
        <v>#N/A</v>
      </c>
      <c r="H391" s="333" t="e">
        <v>#N/A</v>
      </c>
      <c r="I391" s="333" t="e">
        <v>#N/A</v>
      </c>
      <c r="J391" s="333" t="e">
        <v>#N/A</v>
      </c>
      <c r="K391" s="333" t="e">
        <v>#N/A</v>
      </c>
      <c r="L391" s="333" t="e">
        <v>#N/A</v>
      </c>
      <c r="M391" s="333" t="e">
        <v>#N/A</v>
      </c>
    </row>
    <row r="392" spans="3:13" x14ac:dyDescent="0.25">
      <c r="C392" s="333" t="e">
        <v>#N/A</v>
      </c>
      <c r="D392" s="333" t="e">
        <v>#N/A</v>
      </c>
      <c r="E392" s="333" t="e">
        <v>#N/A</v>
      </c>
      <c r="F392" s="333" t="e">
        <v>#N/A</v>
      </c>
      <c r="G392" s="333" t="e">
        <v>#N/A</v>
      </c>
      <c r="H392" s="333" t="e">
        <v>#N/A</v>
      </c>
      <c r="I392" s="333" t="e">
        <v>#N/A</v>
      </c>
      <c r="J392" s="333" t="e">
        <v>#N/A</v>
      </c>
      <c r="K392" s="333" t="e">
        <v>#N/A</v>
      </c>
      <c r="L392" s="333" t="e">
        <v>#N/A</v>
      </c>
      <c r="M392" s="333" t="e">
        <v>#N/A</v>
      </c>
    </row>
    <row r="393" spans="3:13" x14ac:dyDescent="0.25">
      <c r="C393" s="333" t="e">
        <v>#N/A</v>
      </c>
      <c r="D393" s="333" t="e">
        <v>#N/A</v>
      </c>
      <c r="E393" s="333" t="e">
        <v>#N/A</v>
      </c>
      <c r="F393" s="333" t="e">
        <v>#N/A</v>
      </c>
      <c r="G393" s="333" t="e">
        <v>#N/A</v>
      </c>
      <c r="H393" s="333" t="e">
        <v>#N/A</v>
      </c>
      <c r="I393" s="333" t="e">
        <v>#N/A</v>
      </c>
      <c r="J393" s="333" t="e">
        <v>#N/A</v>
      </c>
      <c r="K393" s="333" t="e">
        <v>#N/A</v>
      </c>
      <c r="L393" s="333" t="e">
        <v>#N/A</v>
      </c>
      <c r="M393" s="333" t="e">
        <v>#N/A</v>
      </c>
    </row>
    <row r="394" spans="3:13" x14ac:dyDescent="0.25">
      <c r="C394" s="333" t="e">
        <v>#N/A</v>
      </c>
      <c r="D394" s="333" t="e">
        <v>#N/A</v>
      </c>
      <c r="E394" s="333" t="e">
        <v>#N/A</v>
      </c>
      <c r="F394" s="333" t="e">
        <v>#N/A</v>
      </c>
      <c r="G394" s="333" t="e">
        <v>#N/A</v>
      </c>
      <c r="H394" s="333" t="e">
        <v>#N/A</v>
      </c>
      <c r="I394" s="333" t="e">
        <v>#N/A</v>
      </c>
      <c r="J394" s="333" t="e">
        <v>#N/A</v>
      </c>
      <c r="K394" s="333" t="e">
        <v>#N/A</v>
      </c>
      <c r="L394" s="333" t="e">
        <v>#N/A</v>
      </c>
      <c r="M394" s="333" t="e">
        <v>#N/A</v>
      </c>
    </row>
    <row r="395" spans="3:13" x14ac:dyDescent="0.25">
      <c r="C395" s="333" t="e">
        <v>#N/A</v>
      </c>
      <c r="D395" s="333" t="e">
        <v>#N/A</v>
      </c>
      <c r="E395" s="333" t="e">
        <v>#N/A</v>
      </c>
      <c r="F395" s="333" t="e">
        <v>#N/A</v>
      </c>
      <c r="G395" s="333" t="e">
        <v>#N/A</v>
      </c>
      <c r="H395" s="333" t="e">
        <v>#N/A</v>
      </c>
      <c r="I395" s="333" t="e">
        <v>#N/A</v>
      </c>
      <c r="J395" s="333" t="e">
        <v>#N/A</v>
      </c>
      <c r="K395" s="333" t="e">
        <v>#N/A</v>
      </c>
      <c r="L395" s="333" t="e">
        <v>#N/A</v>
      </c>
      <c r="M395" s="333" t="e">
        <v>#N/A</v>
      </c>
    </row>
    <row r="396" spans="3:13" x14ac:dyDescent="0.25">
      <c r="C396" s="333" t="e">
        <v>#N/A</v>
      </c>
      <c r="D396" s="333" t="e">
        <v>#N/A</v>
      </c>
      <c r="E396" s="333" t="e">
        <v>#N/A</v>
      </c>
      <c r="F396" s="333" t="e">
        <v>#N/A</v>
      </c>
      <c r="G396" s="333" t="e">
        <v>#N/A</v>
      </c>
      <c r="H396" s="333" t="e">
        <v>#N/A</v>
      </c>
      <c r="I396" s="333" t="e">
        <v>#N/A</v>
      </c>
      <c r="J396" s="333" t="e">
        <v>#N/A</v>
      </c>
      <c r="K396" s="333" t="e">
        <v>#N/A</v>
      </c>
      <c r="L396" s="333" t="e">
        <v>#N/A</v>
      </c>
      <c r="M396" s="333" t="e">
        <v>#N/A</v>
      </c>
    </row>
    <row r="397" spans="3:13" x14ac:dyDescent="0.25">
      <c r="C397" s="333" t="e">
        <v>#N/A</v>
      </c>
      <c r="D397" s="333" t="e">
        <v>#N/A</v>
      </c>
      <c r="E397" s="333" t="e">
        <v>#N/A</v>
      </c>
      <c r="F397" s="333" t="e">
        <v>#N/A</v>
      </c>
      <c r="G397" s="333" t="e">
        <v>#N/A</v>
      </c>
      <c r="H397" s="333" t="e">
        <v>#N/A</v>
      </c>
      <c r="I397" s="333" t="e">
        <v>#N/A</v>
      </c>
      <c r="J397" s="333" t="e">
        <v>#N/A</v>
      </c>
      <c r="K397" s="333" t="e">
        <v>#N/A</v>
      </c>
      <c r="L397" s="333" t="e">
        <v>#N/A</v>
      </c>
      <c r="M397" s="333" t="e">
        <v>#N/A</v>
      </c>
    </row>
    <row r="398" spans="3:13" x14ac:dyDescent="0.25">
      <c r="C398" s="333" t="e">
        <v>#N/A</v>
      </c>
      <c r="D398" s="333" t="e">
        <v>#N/A</v>
      </c>
      <c r="E398" s="333" t="e">
        <v>#N/A</v>
      </c>
      <c r="F398" s="333" t="e">
        <v>#N/A</v>
      </c>
      <c r="G398" s="333" t="e">
        <v>#N/A</v>
      </c>
      <c r="H398" s="333" t="e">
        <v>#N/A</v>
      </c>
      <c r="I398" s="333" t="e">
        <v>#N/A</v>
      </c>
      <c r="J398" s="333" t="e">
        <v>#N/A</v>
      </c>
      <c r="K398" s="333" t="e">
        <v>#N/A</v>
      </c>
      <c r="L398" s="333" t="e">
        <v>#N/A</v>
      </c>
      <c r="M398" s="333" t="e">
        <v>#N/A</v>
      </c>
    </row>
    <row r="399" spans="3:13" x14ac:dyDescent="0.25">
      <c r="C399" s="333" t="e">
        <v>#N/A</v>
      </c>
      <c r="D399" s="333" t="e">
        <v>#N/A</v>
      </c>
      <c r="E399" s="333" t="e">
        <v>#N/A</v>
      </c>
      <c r="F399" s="333" t="e">
        <v>#N/A</v>
      </c>
      <c r="G399" s="333" t="e">
        <v>#N/A</v>
      </c>
      <c r="H399" s="333" t="e">
        <v>#N/A</v>
      </c>
      <c r="I399" s="333" t="e">
        <v>#N/A</v>
      </c>
      <c r="J399" s="333" t="e">
        <v>#N/A</v>
      </c>
      <c r="K399" s="333" t="e">
        <v>#N/A</v>
      </c>
      <c r="L399" s="333" t="e">
        <v>#N/A</v>
      </c>
      <c r="M399" s="333" t="e">
        <v>#N/A</v>
      </c>
    </row>
    <row r="400" spans="3:13" x14ac:dyDescent="0.25">
      <c r="C400" s="333" t="e">
        <v>#N/A</v>
      </c>
      <c r="D400" s="333" t="e">
        <v>#N/A</v>
      </c>
      <c r="E400" s="333" t="e">
        <v>#N/A</v>
      </c>
      <c r="F400" s="333" t="e">
        <v>#N/A</v>
      </c>
      <c r="G400" s="333" t="e">
        <v>#N/A</v>
      </c>
      <c r="H400" s="333" t="e">
        <v>#N/A</v>
      </c>
      <c r="I400" s="333" t="e">
        <v>#N/A</v>
      </c>
      <c r="J400" s="333" t="e">
        <v>#N/A</v>
      </c>
      <c r="K400" s="333" t="e">
        <v>#N/A</v>
      </c>
      <c r="L400" s="333" t="e">
        <v>#N/A</v>
      </c>
      <c r="M400" s="333" t="e">
        <v>#N/A</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29"/>
  <dimension ref="C2:E91"/>
  <sheetViews>
    <sheetView workbookViewId="0"/>
  </sheetViews>
  <sheetFormatPr baseColWidth="10" defaultRowHeight="15" x14ac:dyDescent="0.25"/>
  <cols>
    <col min="1" max="16384" width="11.42578125" style="240"/>
  </cols>
  <sheetData>
    <row r="2" spans="3:5" x14ac:dyDescent="0.25">
      <c r="C2" s="240" t="s">
        <v>319</v>
      </c>
      <c r="D2" s="240" t="s">
        <v>319</v>
      </c>
      <c r="E2" s="240" t="s">
        <v>318</v>
      </c>
    </row>
    <row r="3" spans="3:5" x14ac:dyDescent="0.25">
      <c r="C3" s="240" t="s">
        <v>319</v>
      </c>
      <c r="D3" s="240" t="s">
        <v>344</v>
      </c>
      <c r="E3" s="240" t="str">
        <f>D48</f>
        <v>lissage</v>
      </c>
    </row>
    <row r="4" spans="3:5" x14ac:dyDescent="0.25">
      <c r="C4" s="240">
        <v>810</v>
      </c>
      <c r="D4" s="240">
        <v>-20</v>
      </c>
      <c r="E4" s="240">
        <f t="shared" ref="E4:E67" si="0">D49</f>
        <v>-8</v>
      </c>
    </row>
    <row r="5" spans="3:5" x14ac:dyDescent="0.25">
      <c r="C5" s="240">
        <v>630</v>
      </c>
      <c r="D5" s="240">
        <v>-17</v>
      </c>
      <c r="E5" s="240">
        <f t="shared" si="0"/>
        <v>-6</v>
      </c>
    </row>
    <row r="6" spans="3:5" x14ac:dyDescent="0.25">
      <c r="C6" s="240">
        <v>640</v>
      </c>
      <c r="D6" s="240">
        <v>-16</v>
      </c>
      <c r="E6" s="240">
        <f t="shared" si="0"/>
        <v>-6</v>
      </c>
    </row>
    <row r="7" spans="3:5" x14ac:dyDescent="0.25">
      <c r="C7" s="240">
        <v>360</v>
      </c>
      <c r="D7" s="240">
        <v>-15</v>
      </c>
      <c r="E7" s="240">
        <f t="shared" si="0"/>
        <v>-6</v>
      </c>
    </row>
    <row r="8" spans="3:5" x14ac:dyDescent="0.25">
      <c r="C8" s="240">
        <v>800</v>
      </c>
      <c r="D8" s="240">
        <v>-15</v>
      </c>
      <c r="E8" s="240">
        <f t="shared" si="0"/>
        <v>-5</v>
      </c>
    </row>
    <row r="9" spans="3:5" x14ac:dyDescent="0.25">
      <c r="C9" s="240">
        <v>780</v>
      </c>
      <c r="D9" s="240">
        <v>-14</v>
      </c>
      <c r="E9" s="240">
        <f t="shared" si="0"/>
        <v>-5</v>
      </c>
    </row>
    <row r="10" spans="3:5" x14ac:dyDescent="0.25">
      <c r="C10" s="240">
        <v>730</v>
      </c>
      <c r="D10" s="240">
        <v>-12</v>
      </c>
      <c r="E10" s="240">
        <f t="shared" si="0"/>
        <v>-5</v>
      </c>
    </row>
    <row r="11" spans="3:5" x14ac:dyDescent="0.25">
      <c r="C11" s="240">
        <v>840</v>
      </c>
      <c r="D11" s="240">
        <v>-11</v>
      </c>
      <c r="E11" s="240">
        <f t="shared" si="0"/>
        <v>-4</v>
      </c>
    </row>
    <row r="12" spans="3:5" x14ac:dyDescent="0.25">
      <c r="C12" s="240">
        <v>720</v>
      </c>
      <c r="D12" s="240">
        <v>-10</v>
      </c>
      <c r="E12" s="240">
        <f t="shared" si="0"/>
        <v>-4</v>
      </c>
    </row>
    <row r="13" spans="3:5" x14ac:dyDescent="0.25">
      <c r="C13" s="240">
        <v>1020</v>
      </c>
      <c r="D13" s="240">
        <v>-8</v>
      </c>
      <c r="E13" s="240">
        <f t="shared" si="0"/>
        <v>-4</v>
      </c>
    </row>
    <row r="14" spans="3:5" x14ac:dyDescent="0.25">
      <c r="C14" s="240" t="s">
        <v>319</v>
      </c>
      <c r="D14" s="240" t="s">
        <v>146</v>
      </c>
      <c r="E14" s="240" t="str">
        <f t="shared" si="0"/>
        <v>Excitation</v>
      </c>
    </row>
    <row r="15" spans="3:5" x14ac:dyDescent="0.25">
      <c r="C15" s="240">
        <v>1000</v>
      </c>
      <c r="D15" s="240">
        <v>19</v>
      </c>
      <c r="E15" s="240">
        <f t="shared" si="0"/>
        <v>20</v>
      </c>
    </row>
    <row r="16" spans="3:5" x14ac:dyDescent="0.25">
      <c r="C16" s="240">
        <v>240</v>
      </c>
      <c r="D16" s="240">
        <v>18</v>
      </c>
      <c r="E16" s="240">
        <f t="shared" si="0"/>
        <v>12</v>
      </c>
    </row>
    <row r="17" spans="3:5" x14ac:dyDescent="0.25">
      <c r="C17" s="240">
        <v>230</v>
      </c>
      <c r="D17" s="240">
        <v>18</v>
      </c>
      <c r="E17" s="240">
        <f t="shared" si="0"/>
        <v>11</v>
      </c>
    </row>
    <row r="18" spans="3:5" x14ac:dyDescent="0.25">
      <c r="C18" s="240">
        <v>220</v>
      </c>
      <c r="D18" s="240">
        <v>18</v>
      </c>
      <c r="E18" s="240">
        <f t="shared" si="0"/>
        <v>11</v>
      </c>
    </row>
    <row r="19" spans="3:5" x14ac:dyDescent="0.25">
      <c r="C19" s="240">
        <v>900</v>
      </c>
      <c r="D19" s="240">
        <v>11</v>
      </c>
      <c r="E19" s="240">
        <f t="shared" si="0"/>
        <v>11</v>
      </c>
    </row>
    <row r="20" spans="3:5" x14ac:dyDescent="0.25">
      <c r="C20" s="240">
        <v>1050</v>
      </c>
      <c r="D20" s="240">
        <v>10</v>
      </c>
      <c r="E20" s="240">
        <f t="shared" si="0"/>
        <v>11</v>
      </c>
    </row>
    <row r="21" spans="3:5" x14ac:dyDescent="0.25">
      <c r="C21" s="240">
        <v>1040</v>
      </c>
      <c r="D21" s="240">
        <v>10</v>
      </c>
      <c r="E21" s="240">
        <f t="shared" si="0"/>
        <v>8</v>
      </c>
    </row>
    <row r="22" spans="3:5" x14ac:dyDescent="0.25">
      <c r="C22" s="240">
        <v>700</v>
      </c>
      <c r="D22" s="240">
        <v>10</v>
      </c>
      <c r="E22" s="240">
        <f t="shared" si="0"/>
        <v>6</v>
      </c>
    </row>
    <row r="23" spans="3:5" x14ac:dyDescent="0.25">
      <c r="C23" s="240">
        <v>940</v>
      </c>
      <c r="D23" s="240">
        <v>9</v>
      </c>
      <c r="E23" s="240">
        <f t="shared" si="0"/>
        <v>6</v>
      </c>
    </row>
    <row r="24" spans="3:5" x14ac:dyDescent="0.25">
      <c r="C24" s="240">
        <v>1010</v>
      </c>
      <c r="D24" s="240">
        <v>8</v>
      </c>
      <c r="E24" s="240">
        <f t="shared" si="0"/>
        <v>5</v>
      </c>
    </row>
    <row r="25" spans="3:5" x14ac:dyDescent="0.25">
      <c r="C25" s="240" t="s">
        <v>319</v>
      </c>
      <c r="D25" s="240" t="s">
        <v>347</v>
      </c>
      <c r="E25" s="240" t="str">
        <f t="shared" si="0"/>
        <v>limite</v>
      </c>
    </row>
    <row r="26" spans="3:5" x14ac:dyDescent="0.25">
      <c r="C26" s="240">
        <v>870</v>
      </c>
      <c r="D26" s="240">
        <v>-15</v>
      </c>
      <c r="E26" s="240">
        <f t="shared" si="0"/>
        <v>-14</v>
      </c>
    </row>
    <row r="27" spans="3:5" x14ac:dyDescent="0.25">
      <c r="C27" s="240">
        <v>510</v>
      </c>
      <c r="D27" s="240">
        <v>-14</v>
      </c>
      <c r="E27" s="240">
        <f t="shared" si="0"/>
        <v>-8</v>
      </c>
    </row>
    <row r="28" spans="3:5" x14ac:dyDescent="0.25">
      <c r="C28" s="240">
        <v>630</v>
      </c>
      <c r="D28" s="240">
        <v>-11</v>
      </c>
      <c r="E28" s="240">
        <f t="shared" si="0"/>
        <v>-4</v>
      </c>
    </row>
    <row r="29" spans="3:5" x14ac:dyDescent="0.25">
      <c r="C29" s="240">
        <v>1010</v>
      </c>
      <c r="D29" s="240">
        <v>-11</v>
      </c>
      <c r="E29" s="240">
        <f t="shared" si="0"/>
        <v>-3</v>
      </c>
    </row>
    <row r="30" spans="3:5" x14ac:dyDescent="0.25">
      <c r="C30" s="240">
        <v>980</v>
      </c>
      <c r="D30" s="240">
        <v>-10</v>
      </c>
      <c r="E30" s="240">
        <f t="shared" si="0"/>
        <v>0</v>
      </c>
    </row>
    <row r="31" spans="3:5" x14ac:dyDescent="0.25">
      <c r="C31" s="240">
        <v>1030</v>
      </c>
      <c r="D31" s="240">
        <v>-8</v>
      </c>
      <c r="E31" s="240">
        <f t="shared" si="0"/>
        <v>0</v>
      </c>
    </row>
    <row r="32" spans="3:5" x14ac:dyDescent="0.25">
      <c r="C32" s="240">
        <v>720</v>
      </c>
      <c r="D32" s="240">
        <v>-6</v>
      </c>
      <c r="E32" s="240">
        <f t="shared" si="0"/>
        <v>0</v>
      </c>
    </row>
    <row r="33" spans="3:5" x14ac:dyDescent="0.25">
      <c r="C33" s="240">
        <v>800</v>
      </c>
      <c r="D33" s="240">
        <v>-6</v>
      </c>
      <c r="E33" s="240">
        <f t="shared" si="0"/>
        <v>0</v>
      </c>
    </row>
    <row r="34" spans="3:5" x14ac:dyDescent="0.25">
      <c r="C34" s="240">
        <v>990</v>
      </c>
      <c r="D34" s="240">
        <v>-5</v>
      </c>
      <c r="E34" s="240">
        <f t="shared" si="0"/>
        <v>0</v>
      </c>
    </row>
    <row r="35" spans="3:5" x14ac:dyDescent="0.25">
      <c r="C35" s="240">
        <v>540</v>
      </c>
      <c r="D35" s="240">
        <v>-4</v>
      </c>
      <c r="E35" s="240">
        <f t="shared" si="0"/>
        <v>0</v>
      </c>
    </row>
    <row r="36" spans="3:5" x14ac:dyDescent="0.25">
      <c r="C36" s="240" t="s">
        <v>319</v>
      </c>
      <c r="D36" s="240" t="s">
        <v>348</v>
      </c>
      <c r="E36" s="240" t="str">
        <f t="shared" si="0"/>
        <v>besoin</v>
      </c>
    </row>
    <row r="37" spans="3:5" x14ac:dyDescent="0.25">
      <c r="C37" s="240">
        <v>90</v>
      </c>
      <c r="D37" s="240">
        <v>16</v>
      </c>
      <c r="E37" s="240">
        <f t="shared" si="0"/>
        <v>20</v>
      </c>
    </row>
    <row r="38" spans="3:5" x14ac:dyDescent="0.25">
      <c r="C38" s="240">
        <v>940</v>
      </c>
      <c r="D38" s="240">
        <v>14</v>
      </c>
      <c r="E38" s="240">
        <f t="shared" si="0"/>
        <v>12</v>
      </c>
    </row>
    <row r="39" spans="3:5" x14ac:dyDescent="0.25">
      <c r="C39" s="240">
        <v>1000</v>
      </c>
      <c r="D39" s="240">
        <v>10</v>
      </c>
      <c r="E39" s="240">
        <f t="shared" si="0"/>
        <v>11</v>
      </c>
    </row>
    <row r="40" spans="3:5" x14ac:dyDescent="0.25">
      <c r="C40" s="240">
        <v>600</v>
      </c>
      <c r="D40" s="240">
        <v>8</v>
      </c>
      <c r="E40" s="240">
        <f t="shared" si="0"/>
        <v>11</v>
      </c>
    </row>
    <row r="41" spans="3:5" x14ac:dyDescent="0.25">
      <c r="C41" s="240">
        <v>100</v>
      </c>
      <c r="D41" s="240">
        <v>1</v>
      </c>
      <c r="E41" s="240">
        <f t="shared" si="0"/>
        <v>10</v>
      </c>
    </row>
    <row r="42" spans="3:5" x14ac:dyDescent="0.25">
      <c r="C42" s="240">
        <v>70</v>
      </c>
      <c r="D42" s="240">
        <v>1</v>
      </c>
      <c r="E42" s="240">
        <f t="shared" si="0"/>
        <v>9</v>
      </c>
    </row>
    <row r="43" spans="3:5" x14ac:dyDescent="0.25">
      <c r="C43" s="240">
        <v>0</v>
      </c>
      <c r="D43" s="240">
        <v>0</v>
      </c>
      <c r="E43" s="240">
        <f t="shared" si="0"/>
        <v>8</v>
      </c>
    </row>
    <row r="44" spans="3:5" x14ac:dyDescent="0.25">
      <c r="C44" s="240">
        <v>0</v>
      </c>
      <c r="D44" s="240">
        <v>0</v>
      </c>
      <c r="E44" s="240">
        <f t="shared" si="0"/>
        <v>8</v>
      </c>
    </row>
    <row r="45" spans="3:5" x14ac:dyDescent="0.25">
      <c r="C45" s="240">
        <v>0</v>
      </c>
      <c r="D45" s="240">
        <v>0</v>
      </c>
      <c r="E45" s="240">
        <f t="shared" si="0"/>
        <v>7</v>
      </c>
    </row>
    <row r="46" spans="3:5" x14ac:dyDescent="0.25">
      <c r="C46" s="240">
        <v>0</v>
      </c>
      <c r="D46" s="240">
        <v>0</v>
      </c>
      <c r="E46" s="240">
        <f t="shared" si="0"/>
        <v>6</v>
      </c>
    </row>
    <row r="47" spans="3:5" x14ac:dyDescent="0.25">
      <c r="C47" s="240" t="s">
        <v>318</v>
      </c>
      <c r="D47" s="240" t="s">
        <v>318</v>
      </c>
      <c r="E47" s="240">
        <f t="shared" si="0"/>
        <v>0</v>
      </c>
    </row>
    <row r="48" spans="3:5" x14ac:dyDescent="0.25">
      <c r="C48" s="240" t="s">
        <v>318</v>
      </c>
      <c r="D48" s="240" t="s">
        <v>344</v>
      </c>
      <c r="E48" s="240">
        <f t="shared" si="0"/>
        <v>0</v>
      </c>
    </row>
    <row r="49" spans="3:5" x14ac:dyDescent="0.25">
      <c r="C49" s="240">
        <v>1030</v>
      </c>
      <c r="D49" s="240">
        <v>-8</v>
      </c>
      <c r="E49" s="240">
        <f t="shared" si="0"/>
        <v>0</v>
      </c>
    </row>
    <row r="50" spans="3:5" x14ac:dyDescent="0.25">
      <c r="C50" s="240">
        <v>450</v>
      </c>
      <c r="D50" s="240">
        <v>-6</v>
      </c>
      <c r="E50" s="240">
        <f t="shared" si="0"/>
        <v>0</v>
      </c>
    </row>
    <row r="51" spans="3:5" x14ac:dyDescent="0.25">
      <c r="C51" s="240">
        <v>460</v>
      </c>
      <c r="D51" s="240">
        <v>-6</v>
      </c>
      <c r="E51" s="240">
        <f t="shared" si="0"/>
        <v>0</v>
      </c>
    </row>
    <row r="52" spans="3:5" x14ac:dyDescent="0.25">
      <c r="C52" s="240">
        <v>1060</v>
      </c>
      <c r="D52" s="240">
        <v>-6</v>
      </c>
      <c r="E52" s="240">
        <f t="shared" si="0"/>
        <v>0</v>
      </c>
    </row>
    <row r="53" spans="3:5" x14ac:dyDescent="0.25">
      <c r="C53" s="240">
        <v>700</v>
      </c>
      <c r="D53" s="240">
        <v>-5</v>
      </c>
      <c r="E53" s="240">
        <f t="shared" si="0"/>
        <v>0</v>
      </c>
    </row>
    <row r="54" spans="3:5" x14ac:dyDescent="0.25">
      <c r="C54" s="240">
        <v>740</v>
      </c>
      <c r="D54" s="240">
        <v>-5</v>
      </c>
      <c r="E54" s="240">
        <f t="shared" si="0"/>
        <v>0</v>
      </c>
    </row>
    <row r="55" spans="3:5" x14ac:dyDescent="0.25">
      <c r="C55" s="240">
        <v>810</v>
      </c>
      <c r="D55" s="240">
        <v>-5</v>
      </c>
      <c r="E55" s="240">
        <f t="shared" si="0"/>
        <v>0</v>
      </c>
    </row>
    <row r="56" spans="3:5" x14ac:dyDescent="0.25">
      <c r="C56" s="240">
        <v>710</v>
      </c>
      <c r="D56" s="240">
        <v>-4</v>
      </c>
      <c r="E56" s="240">
        <f t="shared" si="0"/>
        <v>0</v>
      </c>
    </row>
    <row r="57" spans="3:5" x14ac:dyDescent="0.25">
      <c r="C57" s="240">
        <v>720</v>
      </c>
      <c r="D57" s="240">
        <v>-4</v>
      </c>
      <c r="E57" s="240">
        <f t="shared" si="0"/>
        <v>0</v>
      </c>
    </row>
    <row r="58" spans="3:5" x14ac:dyDescent="0.25">
      <c r="C58" s="240">
        <v>930</v>
      </c>
      <c r="D58" s="240">
        <v>-4</v>
      </c>
      <c r="E58" s="240">
        <f t="shared" si="0"/>
        <v>0</v>
      </c>
    </row>
    <row r="59" spans="3:5" x14ac:dyDescent="0.25">
      <c r="C59" s="240" t="s">
        <v>318</v>
      </c>
      <c r="D59" s="240" t="s">
        <v>146</v>
      </c>
      <c r="E59" s="240">
        <f t="shared" si="0"/>
        <v>0</v>
      </c>
    </row>
    <row r="60" spans="3:5" x14ac:dyDescent="0.25">
      <c r="C60" s="240">
        <v>120</v>
      </c>
      <c r="D60" s="240">
        <v>20</v>
      </c>
      <c r="E60" s="240">
        <f t="shared" si="0"/>
        <v>0</v>
      </c>
    </row>
    <row r="61" spans="3:5" x14ac:dyDescent="0.25">
      <c r="C61" s="240">
        <v>630</v>
      </c>
      <c r="D61" s="240">
        <v>12</v>
      </c>
      <c r="E61" s="240">
        <f t="shared" si="0"/>
        <v>0</v>
      </c>
    </row>
    <row r="62" spans="3:5" x14ac:dyDescent="0.25">
      <c r="C62" s="240">
        <v>360</v>
      </c>
      <c r="D62" s="240">
        <v>11</v>
      </c>
      <c r="E62" s="240">
        <f t="shared" si="0"/>
        <v>0</v>
      </c>
    </row>
    <row r="63" spans="3:5" x14ac:dyDescent="0.25">
      <c r="C63" s="240">
        <v>240</v>
      </c>
      <c r="D63" s="240">
        <v>11</v>
      </c>
      <c r="E63" s="240">
        <f t="shared" si="0"/>
        <v>0</v>
      </c>
    </row>
    <row r="64" spans="3:5" x14ac:dyDescent="0.25">
      <c r="C64" s="240">
        <v>230</v>
      </c>
      <c r="D64" s="240">
        <v>11</v>
      </c>
      <c r="E64" s="240">
        <f t="shared" si="0"/>
        <v>0</v>
      </c>
    </row>
    <row r="65" spans="3:5" x14ac:dyDescent="0.25">
      <c r="C65" s="240">
        <v>220</v>
      </c>
      <c r="D65" s="240">
        <v>11</v>
      </c>
      <c r="E65" s="240">
        <f t="shared" si="0"/>
        <v>0</v>
      </c>
    </row>
    <row r="66" spans="3:5" x14ac:dyDescent="0.25">
      <c r="C66" s="240">
        <v>750</v>
      </c>
      <c r="D66" s="240">
        <v>8</v>
      </c>
      <c r="E66" s="240">
        <f t="shared" si="0"/>
        <v>0</v>
      </c>
    </row>
    <row r="67" spans="3:5" x14ac:dyDescent="0.25">
      <c r="C67" s="240">
        <v>550</v>
      </c>
      <c r="D67" s="240">
        <v>6</v>
      </c>
      <c r="E67" s="240">
        <f t="shared" si="0"/>
        <v>0</v>
      </c>
    </row>
    <row r="68" spans="3:5" x14ac:dyDescent="0.25">
      <c r="C68" s="240">
        <v>540</v>
      </c>
      <c r="D68" s="240">
        <v>6</v>
      </c>
      <c r="E68" s="240">
        <f t="shared" ref="E68:E91" si="1">D113</f>
        <v>0</v>
      </c>
    </row>
    <row r="69" spans="3:5" x14ac:dyDescent="0.25">
      <c r="C69" s="240">
        <v>1050</v>
      </c>
      <c r="D69" s="240">
        <v>5</v>
      </c>
      <c r="E69" s="240">
        <f t="shared" si="1"/>
        <v>0</v>
      </c>
    </row>
    <row r="70" spans="3:5" x14ac:dyDescent="0.25">
      <c r="C70" s="240" t="s">
        <v>318</v>
      </c>
      <c r="D70" s="240" t="s">
        <v>347</v>
      </c>
      <c r="E70" s="240">
        <f t="shared" si="1"/>
        <v>0</v>
      </c>
    </row>
    <row r="71" spans="3:5" x14ac:dyDescent="0.25">
      <c r="C71" s="240">
        <v>740</v>
      </c>
      <c r="D71" s="240">
        <v>-14</v>
      </c>
      <c r="E71" s="240">
        <f t="shared" si="1"/>
        <v>0</v>
      </c>
    </row>
    <row r="72" spans="3:5" x14ac:dyDescent="0.25">
      <c r="C72" s="240">
        <v>510</v>
      </c>
      <c r="D72" s="240">
        <v>-8</v>
      </c>
      <c r="E72" s="240">
        <f t="shared" si="1"/>
        <v>0</v>
      </c>
    </row>
    <row r="73" spans="3:5" x14ac:dyDescent="0.25">
      <c r="C73" s="240">
        <v>990</v>
      </c>
      <c r="D73" s="240">
        <v>-4</v>
      </c>
      <c r="E73" s="240">
        <f t="shared" si="1"/>
        <v>0</v>
      </c>
    </row>
    <row r="74" spans="3:5" x14ac:dyDescent="0.25">
      <c r="C74" s="240">
        <v>980</v>
      </c>
      <c r="D74" s="240">
        <v>-3</v>
      </c>
      <c r="E74" s="240">
        <f t="shared" si="1"/>
        <v>0</v>
      </c>
    </row>
    <row r="75" spans="3:5" x14ac:dyDescent="0.25">
      <c r="C75" s="240">
        <v>0</v>
      </c>
      <c r="D75" s="240">
        <v>0</v>
      </c>
      <c r="E75" s="240">
        <f t="shared" si="1"/>
        <v>0</v>
      </c>
    </row>
    <row r="76" spans="3:5" x14ac:dyDescent="0.25">
      <c r="C76" s="240">
        <v>0</v>
      </c>
      <c r="D76" s="240">
        <v>0</v>
      </c>
      <c r="E76" s="240">
        <f t="shared" si="1"/>
        <v>0</v>
      </c>
    </row>
    <row r="77" spans="3:5" x14ac:dyDescent="0.25">
      <c r="C77" s="240">
        <v>0</v>
      </c>
      <c r="D77" s="240">
        <v>0</v>
      </c>
      <c r="E77" s="240">
        <f t="shared" si="1"/>
        <v>0</v>
      </c>
    </row>
    <row r="78" spans="3:5" x14ac:dyDescent="0.25">
      <c r="C78" s="240">
        <v>0</v>
      </c>
      <c r="D78" s="240">
        <v>0</v>
      </c>
      <c r="E78" s="240">
        <f t="shared" si="1"/>
        <v>0</v>
      </c>
    </row>
    <row r="79" spans="3:5" x14ac:dyDescent="0.25">
      <c r="C79" s="240">
        <v>0</v>
      </c>
      <c r="D79" s="240">
        <v>0</v>
      </c>
      <c r="E79" s="240">
        <f t="shared" si="1"/>
        <v>0</v>
      </c>
    </row>
    <row r="80" spans="3:5" x14ac:dyDescent="0.25">
      <c r="C80" s="240">
        <v>0</v>
      </c>
      <c r="D80" s="240">
        <v>0</v>
      </c>
      <c r="E80" s="240">
        <f t="shared" si="1"/>
        <v>0</v>
      </c>
    </row>
    <row r="81" spans="3:5" x14ac:dyDescent="0.25">
      <c r="C81" s="240" t="s">
        <v>318</v>
      </c>
      <c r="D81" s="240" t="s">
        <v>348</v>
      </c>
      <c r="E81" s="240">
        <f t="shared" si="1"/>
        <v>0</v>
      </c>
    </row>
    <row r="82" spans="3:5" x14ac:dyDescent="0.25">
      <c r="C82" s="240">
        <v>160</v>
      </c>
      <c r="D82" s="240">
        <v>20</v>
      </c>
      <c r="E82" s="240">
        <f t="shared" si="1"/>
        <v>0</v>
      </c>
    </row>
    <row r="83" spans="3:5" x14ac:dyDescent="0.25">
      <c r="C83" s="240">
        <v>120</v>
      </c>
      <c r="D83" s="240">
        <v>12</v>
      </c>
      <c r="E83" s="240">
        <f t="shared" si="1"/>
        <v>0</v>
      </c>
    </row>
    <row r="84" spans="3:5" x14ac:dyDescent="0.25">
      <c r="C84" s="240">
        <v>550</v>
      </c>
      <c r="D84" s="240">
        <v>11</v>
      </c>
      <c r="E84" s="240">
        <f t="shared" si="1"/>
        <v>0</v>
      </c>
    </row>
    <row r="85" spans="3:5" x14ac:dyDescent="0.25">
      <c r="C85" s="240">
        <v>410</v>
      </c>
      <c r="D85" s="240">
        <v>11</v>
      </c>
      <c r="E85" s="240">
        <f t="shared" si="1"/>
        <v>0</v>
      </c>
    </row>
    <row r="86" spans="3:5" x14ac:dyDescent="0.25">
      <c r="C86" s="240">
        <v>400</v>
      </c>
      <c r="D86" s="240">
        <v>10</v>
      </c>
      <c r="E86" s="240">
        <f t="shared" si="1"/>
        <v>0</v>
      </c>
    </row>
    <row r="87" spans="3:5" x14ac:dyDescent="0.25">
      <c r="C87" s="240">
        <v>90</v>
      </c>
      <c r="D87" s="240">
        <v>9</v>
      </c>
      <c r="E87" s="240">
        <f t="shared" si="1"/>
        <v>0</v>
      </c>
    </row>
    <row r="88" spans="3:5" x14ac:dyDescent="0.25">
      <c r="C88" s="240">
        <v>920</v>
      </c>
      <c r="D88" s="240">
        <v>8</v>
      </c>
      <c r="E88" s="240">
        <f t="shared" si="1"/>
        <v>0</v>
      </c>
    </row>
    <row r="89" spans="3:5" x14ac:dyDescent="0.25">
      <c r="C89" s="240">
        <v>370</v>
      </c>
      <c r="D89" s="240">
        <v>8</v>
      </c>
      <c r="E89" s="240">
        <f t="shared" si="1"/>
        <v>0</v>
      </c>
    </row>
    <row r="90" spans="3:5" x14ac:dyDescent="0.25">
      <c r="C90" s="240">
        <v>940</v>
      </c>
      <c r="D90" s="240">
        <v>7</v>
      </c>
      <c r="E90" s="240">
        <f t="shared" si="1"/>
        <v>0</v>
      </c>
    </row>
    <row r="91" spans="3:5" x14ac:dyDescent="0.25">
      <c r="C91" s="240">
        <v>1050</v>
      </c>
      <c r="D91" s="240">
        <v>6</v>
      </c>
      <c r="E91" s="240">
        <f t="shared" si="1"/>
        <v>0</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30"/>
  <dimension ref="C2:E91"/>
  <sheetViews>
    <sheetView workbookViewId="0"/>
  </sheetViews>
  <sheetFormatPr baseColWidth="10" defaultRowHeight="15" x14ac:dyDescent="0.25"/>
  <sheetData>
    <row r="2" spans="3:5" x14ac:dyDescent="0.25">
      <c r="C2" t="s">
        <v>319</v>
      </c>
      <c r="D2" t="s">
        <v>319</v>
      </c>
      <c r="E2" s="165" t="s">
        <v>318</v>
      </c>
    </row>
    <row r="3" spans="3:5" x14ac:dyDescent="0.25">
      <c r="C3" t="s">
        <v>319</v>
      </c>
      <c r="D3" t="s">
        <v>344</v>
      </c>
      <c r="E3" t="str">
        <f>D48</f>
        <v>lissage</v>
      </c>
    </row>
    <row r="4" spans="3:5" x14ac:dyDescent="0.25">
      <c r="C4">
        <v>810</v>
      </c>
      <c r="D4">
        <v>-20</v>
      </c>
      <c r="E4" s="165">
        <f t="shared" ref="E4:E67" si="0">D49</f>
        <v>-8</v>
      </c>
    </row>
    <row r="5" spans="3:5" x14ac:dyDescent="0.25">
      <c r="C5">
        <v>630</v>
      </c>
      <c r="D5">
        <v>-17</v>
      </c>
      <c r="E5" s="165">
        <f t="shared" si="0"/>
        <v>-6</v>
      </c>
    </row>
    <row r="6" spans="3:5" x14ac:dyDescent="0.25">
      <c r="C6">
        <v>640</v>
      </c>
      <c r="D6">
        <v>-16</v>
      </c>
      <c r="E6" s="165">
        <f t="shared" si="0"/>
        <v>-6</v>
      </c>
    </row>
    <row r="7" spans="3:5" x14ac:dyDescent="0.25">
      <c r="C7">
        <v>360</v>
      </c>
      <c r="D7">
        <v>-15</v>
      </c>
      <c r="E7" s="165">
        <f t="shared" si="0"/>
        <v>-6</v>
      </c>
    </row>
    <row r="8" spans="3:5" x14ac:dyDescent="0.25">
      <c r="C8">
        <v>800</v>
      </c>
      <c r="D8">
        <v>-15</v>
      </c>
      <c r="E8" s="165">
        <f t="shared" si="0"/>
        <v>-5</v>
      </c>
    </row>
    <row r="9" spans="3:5" x14ac:dyDescent="0.25">
      <c r="C9">
        <v>780</v>
      </c>
      <c r="D9">
        <v>-14</v>
      </c>
      <c r="E9" s="165">
        <f t="shared" si="0"/>
        <v>-5</v>
      </c>
    </row>
    <row r="10" spans="3:5" x14ac:dyDescent="0.25">
      <c r="C10">
        <v>730</v>
      </c>
      <c r="D10">
        <v>-12</v>
      </c>
      <c r="E10" s="165">
        <f t="shared" si="0"/>
        <v>-5</v>
      </c>
    </row>
    <row r="11" spans="3:5" x14ac:dyDescent="0.25">
      <c r="C11">
        <v>840</v>
      </c>
      <c r="D11">
        <v>-11</v>
      </c>
      <c r="E11" s="165">
        <f t="shared" si="0"/>
        <v>-4</v>
      </c>
    </row>
    <row r="12" spans="3:5" x14ac:dyDescent="0.25">
      <c r="C12">
        <v>720</v>
      </c>
      <c r="D12">
        <v>-10</v>
      </c>
      <c r="E12" s="165">
        <f t="shared" si="0"/>
        <v>-4</v>
      </c>
    </row>
    <row r="13" spans="3:5" x14ac:dyDescent="0.25">
      <c r="C13">
        <v>1020</v>
      </c>
      <c r="D13">
        <v>-8</v>
      </c>
      <c r="E13" s="165">
        <f t="shared" si="0"/>
        <v>-4</v>
      </c>
    </row>
    <row r="14" spans="3:5" x14ac:dyDescent="0.25">
      <c r="C14" t="s">
        <v>319</v>
      </c>
      <c r="D14" t="s">
        <v>146</v>
      </c>
      <c r="E14" s="165" t="str">
        <f t="shared" si="0"/>
        <v>Excitation</v>
      </c>
    </row>
    <row r="15" spans="3:5" x14ac:dyDescent="0.25">
      <c r="C15">
        <v>1000</v>
      </c>
      <c r="D15">
        <v>19</v>
      </c>
      <c r="E15" s="165">
        <f t="shared" si="0"/>
        <v>20</v>
      </c>
    </row>
    <row r="16" spans="3:5" x14ac:dyDescent="0.25">
      <c r="C16">
        <v>240</v>
      </c>
      <c r="D16">
        <v>18</v>
      </c>
      <c r="E16" s="165">
        <f t="shared" si="0"/>
        <v>12</v>
      </c>
    </row>
    <row r="17" spans="3:5" x14ac:dyDescent="0.25">
      <c r="C17">
        <v>230</v>
      </c>
      <c r="D17">
        <v>18</v>
      </c>
      <c r="E17" s="165">
        <f t="shared" si="0"/>
        <v>11</v>
      </c>
    </row>
    <row r="18" spans="3:5" x14ac:dyDescent="0.25">
      <c r="C18">
        <v>220</v>
      </c>
      <c r="D18">
        <v>18</v>
      </c>
      <c r="E18" s="165">
        <f t="shared" si="0"/>
        <v>11</v>
      </c>
    </row>
    <row r="19" spans="3:5" x14ac:dyDescent="0.25">
      <c r="C19">
        <v>900</v>
      </c>
      <c r="D19">
        <v>11</v>
      </c>
      <c r="E19" s="165">
        <f t="shared" si="0"/>
        <v>11</v>
      </c>
    </row>
    <row r="20" spans="3:5" x14ac:dyDescent="0.25">
      <c r="C20">
        <v>1050</v>
      </c>
      <c r="D20">
        <v>10</v>
      </c>
      <c r="E20" s="165">
        <f t="shared" si="0"/>
        <v>11</v>
      </c>
    </row>
    <row r="21" spans="3:5" x14ac:dyDescent="0.25">
      <c r="C21">
        <v>1040</v>
      </c>
      <c r="D21">
        <v>10</v>
      </c>
      <c r="E21" s="165">
        <f t="shared" si="0"/>
        <v>8</v>
      </c>
    </row>
    <row r="22" spans="3:5" x14ac:dyDescent="0.25">
      <c r="C22">
        <v>700</v>
      </c>
      <c r="D22">
        <v>10</v>
      </c>
      <c r="E22" s="165">
        <f t="shared" si="0"/>
        <v>6</v>
      </c>
    </row>
    <row r="23" spans="3:5" x14ac:dyDescent="0.25">
      <c r="C23">
        <v>940</v>
      </c>
      <c r="D23">
        <v>9</v>
      </c>
      <c r="E23" s="165">
        <f t="shared" si="0"/>
        <v>6</v>
      </c>
    </row>
    <row r="24" spans="3:5" x14ac:dyDescent="0.25">
      <c r="C24">
        <v>1010</v>
      </c>
      <c r="D24">
        <v>8</v>
      </c>
      <c r="E24" s="165">
        <f t="shared" si="0"/>
        <v>5</v>
      </c>
    </row>
    <row r="25" spans="3:5" x14ac:dyDescent="0.25">
      <c r="C25" t="s">
        <v>319</v>
      </c>
      <c r="D25" t="s">
        <v>347</v>
      </c>
      <c r="E25" s="165" t="str">
        <f t="shared" si="0"/>
        <v>limite</v>
      </c>
    </row>
    <row r="26" spans="3:5" x14ac:dyDescent="0.25">
      <c r="C26">
        <v>870</v>
      </c>
      <c r="D26">
        <v>-15</v>
      </c>
      <c r="E26" s="165">
        <f t="shared" si="0"/>
        <v>-14</v>
      </c>
    </row>
    <row r="27" spans="3:5" x14ac:dyDescent="0.25">
      <c r="C27">
        <v>510</v>
      </c>
      <c r="D27">
        <v>-14</v>
      </c>
      <c r="E27" s="165">
        <f t="shared" si="0"/>
        <v>-8</v>
      </c>
    </row>
    <row r="28" spans="3:5" x14ac:dyDescent="0.25">
      <c r="C28">
        <v>630</v>
      </c>
      <c r="D28">
        <v>-11</v>
      </c>
      <c r="E28" s="165">
        <f t="shared" si="0"/>
        <v>-4</v>
      </c>
    </row>
    <row r="29" spans="3:5" x14ac:dyDescent="0.25">
      <c r="C29">
        <v>1010</v>
      </c>
      <c r="D29">
        <v>-11</v>
      </c>
      <c r="E29" s="165">
        <f t="shared" si="0"/>
        <v>-3</v>
      </c>
    </row>
    <row r="30" spans="3:5" x14ac:dyDescent="0.25">
      <c r="C30">
        <v>980</v>
      </c>
      <c r="D30">
        <v>-10</v>
      </c>
      <c r="E30" s="165">
        <f t="shared" si="0"/>
        <v>0</v>
      </c>
    </row>
    <row r="31" spans="3:5" x14ac:dyDescent="0.25">
      <c r="C31">
        <v>1030</v>
      </c>
      <c r="D31">
        <v>-8</v>
      </c>
      <c r="E31" s="165">
        <f t="shared" si="0"/>
        <v>0</v>
      </c>
    </row>
    <row r="32" spans="3:5" x14ac:dyDescent="0.25">
      <c r="C32">
        <v>720</v>
      </c>
      <c r="D32">
        <v>-6</v>
      </c>
      <c r="E32" s="165">
        <f t="shared" si="0"/>
        <v>0</v>
      </c>
    </row>
    <row r="33" spans="3:5" x14ac:dyDescent="0.25">
      <c r="C33">
        <v>800</v>
      </c>
      <c r="D33">
        <v>-6</v>
      </c>
      <c r="E33" s="165">
        <f t="shared" si="0"/>
        <v>0</v>
      </c>
    </row>
    <row r="34" spans="3:5" x14ac:dyDescent="0.25">
      <c r="C34">
        <v>990</v>
      </c>
      <c r="D34">
        <v>-5</v>
      </c>
      <c r="E34" s="165">
        <f t="shared" si="0"/>
        <v>0</v>
      </c>
    </row>
    <row r="35" spans="3:5" x14ac:dyDescent="0.25">
      <c r="C35">
        <v>540</v>
      </c>
      <c r="D35">
        <v>-4</v>
      </c>
      <c r="E35" s="165">
        <f t="shared" si="0"/>
        <v>0</v>
      </c>
    </row>
    <row r="36" spans="3:5" x14ac:dyDescent="0.25">
      <c r="C36" t="s">
        <v>319</v>
      </c>
      <c r="D36" t="s">
        <v>348</v>
      </c>
      <c r="E36" s="165" t="str">
        <f t="shared" si="0"/>
        <v>besoin</v>
      </c>
    </row>
    <row r="37" spans="3:5" x14ac:dyDescent="0.25">
      <c r="C37">
        <v>90</v>
      </c>
      <c r="D37">
        <v>16</v>
      </c>
      <c r="E37" s="165">
        <f t="shared" si="0"/>
        <v>20</v>
      </c>
    </row>
    <row r="38" spans="3:5" x14ac:dyDescent="0.25">
      <c r="C38">
        <v>940</v>
      </c>
      <c r="D38">
        <v>14</v>
      </c>
      <c r="E38" s="165">
        <f t="shared" si="0"/>
        <v>12</v>
      </c>
    </row>
    <row r="39" spans="3:5" x14ac:dyDescent="0.25">
      <c r="C39">
        <v>1000</v>
      </c>
      <c r="D39">
        <v>10</v>
      </c>
      <c r="E39" s="165">
        <f t="shared" si="0"/>
        <v>11</v>
      </c>
    </row>
    <row r="40" spans="3:5" x14ac:dyDescent="0.25">
      <c r="C40">
        <v>600</v>
      </c>
      <c r="D40">
        <v>8</v>
      </c>
      <c r="E40" s="165">
        <f t="shared" si="0"/>
        <v>11</v>
      </c>
    </row>
    <row r="41" spans="3:5" x14ac:dyDescent="0.25">
      <c r="C41">
        <v>100</v>
      </c>
      <c r="D41">
        <v>1</v>
      </c>
      <c r="E41" s="165">
        <f t="shared" si="0"/>
        <v>10</v>
      </c>
    </row>
    <row r="42" spans="3:5" x14ac:dyDescent="0.25">
      <c r="C42">
        <v>70</v>
      </c>
      <c r="D42">
        <v>1</v>
      </c>
      <c r="E42" s="165">
        <f t="shared" si="0"/>
        <v>9</v>
      </c>
    </row>
    <row r="43" spans="3:5" x14ac:dyDescent="0.25">
      <c r="C43">
        <v>0</v>
      </c>
      <c r="D43">
        <v>0</v>
      </c>
      <c r="E43" s="165">
        <f t="shared" si="0"/>
        <v>8</v>
      </c>
    </row>
    <row r="44" spans="3:5" x14ac:dyDescent="0.25">
      <c r="C44">
        <v>0</v>
      </c>
      <c r="D44">
        <v>0</v>
      </c>
      <c r="E44" s="165">
        <f t="shared" si="0"/>
        <v>8</v>
      </c>
    </row>
    <row r="45" spans="3:5" x14ac:dyDescent="0.25">
      <c r="C45">
        <v>0</v>
      </c>
      <c r="D45">
        <v>0</v>
      </c>
      <c r="E45" s="165">
        <f t="shared" si="0"/>
        <v>7</v>
      </c>
    </row>
    <row r="46" spans="3:5" x14ac:dyDescent="0.25">
      <c r="C46">
        <v>0</v>
      </c>
      <c r="D46">
        <v>0</v>
      </c>
      <c r="E46" s="165">
        <f t="shared" si="0"/>
        <v>6</v>
      </c>
    </row>
    <row r="47" spans="3:5" x14ac:dyDescent="0.25">
      <c r="C47" t="s">
        <v>318</v>
      </c>
      <c r="D47" t="s">
        <v>318</v>
      </c>
      <c r="E47" s="165">
        <f t="shared" si="0"/>
        <v>0</v>
      </c>
    </row>
    <row r="48" spans="3:5" x14ac:dyDescent="0.25">
      <c r="C48" t="s">
        <v>318</v>
      </c>
      <c r="D48" t="s">
        <v>344</v>
      </c>
      <c r="E48" s="165">
        <f t="shared" si="0"/>
        <v>0</v>
      </c>
    </row>
    <row r="49" spans="3:5" x14ac:dyDescent="0.25">
      <c r="C49">
        <v>1030</v>
      </c>
      <c r="D49">
        <v>-8</v>
      </c>
      <c r="E49" s="165">
        <f t="shared" si="0"/>
        <v>0</v>
      </c>
    </row>
    <row r="50" spans="3:5" x14ac:dyDescent="0.25">
      <c r="C50">
        <v>450</v>
      </c>
      <c r="D50">
        <v>-6</v>
      </c>
      <c r="E50" s="165">
        <f t="shared" si="0"/>
        <v>0</v>
      </c>
    </row>
    <row r="51" spans="3:5" x14ac:dyDescent="0.25">
      <c r="C51">
        <v>460</v>
      </c>
      <c r="D51">
        <v>-6</v>
      </c>
      <c r="E51" s="165">
        <f t="shared" si="0"/>
        <v>0</v>
      </c>
    </row>
    <row r="52" spans="3:5" x14ac:dyDescent="0.25">
      <c r="C52">
        <v>1060</v>
      </c>
      <c r="D52">
        <v>-6</v>
      </c>
      <c r="E52" s="165">
        <f t="shared" si="0"/>
        <v>0</v>
      </c>
    </row>
    <row r="53" spans="3:5" x14ac:dyDescent="0.25">
      <c r="C53">
        <v>700</v>
      </c>
      <c r="D53">
        <v>-5</v>
      </c>
      <c r="E53" s="165">
        <f t="shared" si="0"/>
        <v>0</v>
      </c>
    </row>
    <row r="54" spans="3:5" x14ac:dyDescent="0.25">
      <c r="C54">
        <v>740</v>
      </c>
      <c r="D54">
        <v>-5</v>
      </c>
      <c r="E54" s="165">
        <f t="shared" si="0"/>
        <v>0</v>
      </c>
    </row>
    <row r="55" spans="3:5" x14ac:dyDescent="0.25">
      <c r="C55">
        <v>810</v>
      </c>
      <c r="D55">
        <v>-5</v>
      </c>
      <c r="E55" s="165">
        <f t="shared" si="0"/>
        <v>0</v>
      </c>
    </row>
    <row r="56" spans="3:5" x14ac:dyDescent="0.25">
      <c r="C56">
        <v>710</v>
      </c>
      <c r="D56">
        <v>-4</v>
      </c>
      <c r="E56" s="165">
        <f t="shared" si="0"/>
        <v>0</v>
      </c>
    </row>
    <row r="57" spans="3:5" x14ac:dyDescent="0.25">
      <c r="C57">
        <v>720</v>
      </c>
      <c r="D57">
        <v>-4</v>
      </c>
      <c r="E57" s="165">
        <f t="shared" si="0"/>
        <v>0</v>
      </c>
    </row>
    <row r="58" spans="3:5" x14ac:dyDescent="0.25">
      <c r="C58">
        <v>930</v>
      </c>
      <c r="D58">
        <v>-4</v>
      </c>
      <c r="E58" s="165">
        <f t="shared" si="0"/>
        <v>0</v>
      </c>
    </row>
    <row r="59" spans="3:5" x14ac:dyDescent="0.25">
      <c r="C59" t="s">
        <v>318</v>
      </c>
      <c r="D59" t="s">
        <v>146</v>
      </c>
      <c r="E59" s="165">
        <f t="shared" si="0"/>
        <v>0</v>
      </c>
    </row>
    <row r="60" spans="3:5" x14ac:dyDescent="0.25">
      <c r="C60">
        <v>120</v>
      </c>
      <c r="D60">
        <v>20</v>
      </c>
      <c r="E60" s="165">
        <f t="shared" si="0"/>
        <v>0</v>
      </c>
    </row>
    <row r="61" spans="3:5" x14ac:dyDescent="0.25">
      <c r="C61">
        <v>630</v>
      </c>
      <c r="D61">
        <v>12</v>
      </c>
      <c r="E61" s="165">
        <f t="shared" si="0"/>
        <v>0</v>
      </c>
    </row>
    <row r="62" spans="3:5" x14ac:dyDescent="0.25">
      <c r="C62">
        <v>360</v>
      </c>
      <c r="D62">
        <v>11</v>
      </c>
      <c r="E62" s="165">
        <f t="shared" si="0"/>
        <v>0</v>
      </c>
    </row>
    <row r="63" spans="3:5" x14ac:dyDescent="0.25">
      <c r="C63">
        <v>240</v>
      </c>
      <c r="D63">
        <v>11</v>
      </c>
      <c r="E63" s="165">
        <f t="shared" si="0"/>
        <v>0</v>
      </c>
    </row>
    <row r="64" spans="3:5" x14ac:dyDescent="0.25">
      <c r="C64">
        <v>230</v>
      </c>
      <c r="D64">
        <v>11</v>
      </c>
      <c r="E64" s="165">
        <f t="shared" si="0"/>
        <v>0</v>
      </c>
    </row>
    <row r="65" spans="3:5" x14ac:dyDescent="0.25">
      <c r="C65">
        <v>220</v>
      </c>
      <c r="D65">
        <v>11</v>
      </c>
      <c r="E65" s="165">
        <f t="shared" si="0"/>
        <v>0</v>
      </c>
    </row>
    <row r="66" spans="3:5" x14ac:dyDescent="0.25">
      <c r="C66">
        <v>750</v>
      </c>
      <c r="D66">
        <v>8</v>
      </c>
      <c r="E66" s="165">
        <f t="shared" si="0"/>
        <v>0</v>
      </c>
    </row>
    <row r="67" spans="3:5" x14ac:dyDescent="0.25">
      <c r="C67">
        <v>550</v>
      </c>
      <c r="D67">
        <v>6</v>
      </c>
      <c r="E67" s="165">
        <f t="shared" si="0"/>
        <v>0</v>
      </c>
    </row>
    <row r="68" spans="3:5" x14ac:dyDescent="0.25">
      <c r="C68">
        <v>540</v>
      </c>
      <c r="D68">
        <v>6</v>
      </c>
      <c r="E68" s="165">
        <f t="shared" ref="E68:E91" si="1">D113</f>
        <v>0</v>
      </c>
    </row>
    <row r="69" spans="3:5" x14ac:dyDescent="0.25">
      <c r="C69">
        <v>1050</v>
      </c>
      <c r="D69">
        <v>5</v>
      </c>
      <c r="E69" s="165">
        <f t="shared" si="1"/>
        <v>0</v>
      </c>
    </row>
    <row r="70" spans="3:5" x14ac:dyDescent="0.25">
      <c r="C70" t="s">
        <v>318</v>
      </c>
      <c r="D70" t="s">
        <v>347</v>
      </c>
      <c r="E70" s="165">
        <f t="shared" si="1"/>
        <v>0</v>
      </c>
    </row>
    <row r="71" spans="3:5" x14ac:dyDescent="0.25">
      <c r="C71">
        <v>740</v>
      </c>
      <c r="D71">
        <v>-14</v>
      </c>
      <c r="E71" s="165">
        <f t="shared" si="1"/>
        <v>0</v>
      </c>
    </row>
    <row r="72" spans="3:5" x14ac:dyDescent="0.25">
      <c r="C72">
        <v>510</v>
      </c>
      <c r="D72">
        <v>-8</v>
      </c>
      <c r="E72" s="165">
        <f t="shared" si="1"/>
        <v>0</v>
      </c>
    </row>
    <row r="73" spans="3:5" x14ac:dyDescent="0.25">
      <c r="C73">
        <v>990</v>
      </c>
      <c r="D73">
        <v>-4</v>
      </c>
      <c r="E73" s="165">
        <f t="shared" si="1"/>
        <v>0</v>
      </c>
    </row>
    <row r="74" spans="3:5" x14ac:dyDescent="0.25">
      <c r="C74">
        <v>980</v>
      </c>
      <c r="D74">
        <v>-3</v>
      </c>
      <c r="E74" s="165">
        <f t="shared" si="1"/>
        <v>0</v>
      </c>
    </row>
    <row r="75" spans="3:5" x14ac:dyDescent="0.25">
      <c r="C75">
        <v>0</v>
      </c>
      <c r="D75">
        <v>0</v>
      </c>
      <c r="E75" s="165">
        <f t="shared" si="1"/>
        <v>0</v>
      </c>
    </row>
    <row r="76" spans="3:5" x14ac:dyDescent="0.25">
      <c r="C76">
        <v>0</v>
      </c>
      <c r="D76">
        <v>0</v>
      </c>
      <c r="E76" s="165">
        <f t="shared" si="1"/>
        <v>0</v>
      </c>
    </row>
    <row r="77" spans="3:5" x14ac:dyDescent="0.25">
      <c r="C77">
        <v>0</v>
      </c>
      <c r="D77">
        <v>0</v>
      </c>
      <c r="E77" s="165">
        <f t="shared" si="1"/>
        <v>0</v>
      </c>
    </row>
    <row r="78" spans="3:5" x14ac:dyDescent="0.25">
      <c r="C78">
        <v>0</v>
      </c>
      <c r="D78">
        <v>0</v>
      </c>
      <c r="E78" s="165">
        <f t="shared" si="1"/>
        <v>0</v>
      </c>
    </row>
    <row r="79" spans="3:5" x14ac:dyDescent="0.25">
      <c r="C79">
        <v>0</v>
      </c>
      <c r="D79">
        <v>0</v>
      </c>
      <c r="E79" s="165">
        <f t="shared" si="1"/>
        <v>0</v>
      </c>
    </row>
    <row r="80" spans="3:5" x14ac:dyDescent="0.25">
      <c r="C80">
        <v>0</v>
      </c>
      <c r="D80">
        <v>0</v>
      </c>
      <c r="E80" s="165">
        <f t="shared" si="1"/>
        <v>0</v>
      </c>
    </row>
    <row r="81" spans="3:5" x14ac:dyDescent="0.25">
      <c r="C81" t="s">
        <v>318</v>
      </c>
      <c r="D81" t="s">
        <v>348</v>
      </c>
      <c r="E81" s="165">
        <f t="shared" si="1"/>
        <v>0</v>
      </c>
    </row>
    <row r="82" spans="3:5" x14ac:dyDescent="0.25">
      <c r="C82">
        <v>160</v>
      </c>
      <c r="D82">
        <v>20</v>
      </c>
      <c r="E82" s="165">
        <f t="shared" si="1"/>
        <v>0</v>
      </c>
    </row>
    <row r="83" spans="3:5" x14ac:dyDescent="0.25">
      <c r="C83">
        <v>120</v>
      </c>
      <c r="D83">
        <v>12</v>
      </c>
      <c r="E83" s="165">
        <f t="shared" si="1"/>
        <v>0</v>
      </c>
    </row>
    <row r="84" spans="3:5" x14ac:dyDescent="0.25">
      <c r="C84">
        <v>550</v>
      </c>
      <c r="D84">
        <v>11</v>
      </c>
      <c r="E84" s="165">
        <f t="shared" si="1"/>
        <v>0</v>
      </c>
    </row>
    <row r="85" spans="3:5" x14ac:dyDescent="0.25">
      <c r="C85">
        <v>410</v>
      </c>
      <c r="D85">
        <v>11</v>
      </c>
      <c r="E85" s="165">
        <f t="shared" si="1"/>
        <v>0</v>
      </c>
    </row>
    <row r="86" spans="3:5" x14ac:dyDescent="0.25">
      <c r="C86">
        <v>400</v>
      </c>
      <c r="D86">
        <v>10</v>
      </c>
      <c r="E86" s="165">
        <f t="shared" si="1"/>
        <v>0</v>
      </c>
    </row>
    <row r="87" spans="3:5" x14ac:dyDescent="0.25">
      <c r="C87">
        <v>90</v>
      </c>
      <c r="D87">
        <v>9</v>
      </c>
      <c r="E87" s="165">
        <f t="shared" si="1"/>
        <v>0</v>
      </c>
    </row>
    <row r="88" spans="3:5" x14ac:dyDescent="0.25">
      <c r="C88">
        <v>920</v>
      </c>
      <c r="D88">
        <v>8</v>
      </c>
      <c r="E88" s="165">
        <f t="shared" si="1"/>
        <v>0</v>
      </c>
    </row>
    <row r="89" spans="3:5" x14ac:dyDescent="0.25">
      <c r="C89">
        <v>370</v>
      </c>
      <c r="D89">
        <v>8</v>
      </c>
      <c r="E89" s="165">
        <f t="shared" si="1"/>
        <v>0</v>
      </c>
    </row>
    <row r="90" spans="3:5" x14ac:dyDescent="0.25">
      <c r="C90">
        <v>940</v>
      </c>
      <c r="D90">
        <v>7</v>
      </c>
      <c r="E90" s="165">
        <f t="shared" si="1"/>
        <v>0</v>
      </c>
    </row>
    <row r="91" spans="3:5" x14ac:dyDescent="0.25">
      <c r="C91">
        <v>1050</v>
      </c>
      <c r="D91">
        <v>6</v>
      </c>
      <c r="E91" s="165">
        <f t="shared" si="1"/>
        <v>0</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24"/>
  <dimension ref="A1:AR217"/>
  <sheetViews>
    <sheetView workbookViewId="0">
      <selection sqref="A1:XFD1048576"/>
    </sheetView>
  </sheetViews>
  <sheetFormatPr baseColWidth="10" defaultRowHeight="15.75" x14ac:dyDescent="0.25"/>
  <cols>
    <col min="1" max="2" width="11.42578125" style="394"/>
    <col min="3" max="3" width="21.28515625" style="394" customWidth="1"/>
    <col min="4" max="4" width="42.42578125" style="394" customWidth="1"/>
    <col min="5" max="5" width="43" style="394" customWidth="1"/>
    <col min="6" max="6" width="35.5703125" style="394" customWidth="1"/>
    <col min="7" max="7" width="42.140625" style="394" customWidth="1"/>
    <col min="8" max="8" width="11.42578125" style="394"/>
    <col min="9" max="9" width="15.42578125" style="394" customWidth="1"/>
    <col min="10" max="10" width="11.42578125" style="397"/>
    <col min="11" max="11" width="12.85546875" style="394" customWidth="1"/>
    <col min="12" max="13" width="11.42578125" style="448"/>
    <col min="14" max="14" width="21.28515625" style="448" customWidth="1"/>
    <col min="15" max="15" width="42.42578125" style="448" customWidth="1"/>
    <col min="16" max="16" width="43" style="448" customWidth="1"/>
    <col min="17" max="17" width="35.5703125" style="448" customWidth="1"/>
    <col min="18" max="18" width="42.140625" style="448" customWidth="1"/>
    <col min="19" max="19" width="11.42578125" style="448"/>
    <col min="20" max="20" width="15.42578125" style="448" customWidth="1"/>
    <col min="21" max="21" width="11.42578125" style="449"/>
    <col min="22" max="22" width="12.85546875" style="448" customWidth="1"/>
    <col min="23" max="24" width="11.42578125" style="459"/>
    <col min="25" max="25" width="21.28515625" style="301" customWidth="1"/>
    <col min="26" max="26" width="42.42578125" style="301" customWidth="1"/>
    <col min="27" max="27" width="43" style="301" customWidth="1"/>
    <col min="28" max="28" width="35.5703125" style="301" customWidth="1"/>
    <col min="29" max="29" width="42.140625" style="301" customWidth="1"/>
    <col min="30" max="30" width="11.42578125" style="459"/>
    <col min="31" max="31" width="15.42578125" style="459" customWidth="1"/>
    <col min="32" max="32" width="11.42578125" style="460"/>
    <col min="33" max="33" width="12.85546875" style="459" customWidth="1"/>
    <col min="34" max="35" width="11.42578125" style="448"/>
    <col min="36" max="36" width="21.28515625" style="448" customWidth="1"/>
    <col min="37" max="37" width="42.42578125" style="448" customWidth="1"/>
    <col min="38" max="38" width="43" style="448" customWidth="1"/>
    <col min="39" max="39" width="35.5703125" style="448" customWidth="1"/>
    <col min="40" max="40" width="42.140625" style="448" customWidth="1"/>
    <col min="41" max="41" width="11.42578125" style="448"/>
    <col min="42" max="42" width="15.42578125" style="448" customWidth="1"/>
    <col min="43" max="43" width="11.42578125" style="449"/>
    <col min="44" max="44" width="12.85546875" style="448" customWidth="1"/>
    <col min="45" max="16384" width="11.42578125" style="394"/>
  </cols>
  <sheetData>
    <row r="1" spans="1:44" ht="31.5" customHeight="1" x14ac:dyDescent="0.25">
      <c r="A1" s="387" t="s">
        <v>1100</v>
      </c>
      <c r="B1" s="387" t="s">
        <v>1</v>
      </c>
      <c r="C1" s="387" t="s">
        <v>2</v>
      </c>
      <c r="D1" s="388" t="s">
        <v>143</v>
      </c>
      <c r="E1" s="388" t="s">
        <v>144</v>
      </c>
      <c r="F1" s="388" t="s">
        <v>145</v>
      </c>
      <c r="G1" s="388" t="s">
        <v>146</v>
      </c>
      <c r="H1" s="388" t="s">
        <v>3</v>
      </c>
      <c r="I1" s="388" t="s">
        <v>4</v>
      </c>
      <c r="J1" s="389" t="s">
        <v>1</v>
      </c>
      <c r="K1" s="388" t="s">
        <v>342</v>
      </c>
      <c r="L1" s="443" t="s">
        <v>1100</v>
      </c>
      <c r="M1" s="443" t="s">
        <v>1</v>
      </c>
      <c r="N1" s="443" t="s">
        <v>2</v>
      </c>
      <c r="O1" s="444" t="s">
        <v>143</v>
      </c>
      <c r="P1" s="444" t="s">
        <v>144</v>
      </c>
      <c r="Q1" s="444" t="s">
        <v>145</v>
      </c>
      <c r="R1" s="444" t="s">
        <v>146</v>
      </c>
      <c r="S1" s="444" t="s">
        <v>3</v>
      </c>
      <c r="T1" s="444" t="s">
        <v>4</v>
      </c>
      <c r="U1" s="445" t="s">
        <v>1</v>
      </c>
      <c r="V1" s="444" t="s">
        <v>342</v>
      </c>
      <c r="W1" s="454" t="s">
        <v>1100</v>
      </c>
      <c r="X1" s="454" t="s">
        <v>1</v>
      </c>
      <c r="Y1" s="508" t="s">
        <v>3215</v>
      </c>
      <c r="Z1" s="508" t="s">
        <v>3216</v>
      </c>
      <c r="AA1" s="508" t="s">
        <v>3217</v>
      </c>
      <c r="AB1" s="508" t="s">
        <v>3218</v>
      </c>
      <c r="AC1" s="508" t="s">
        <v>3219</v>
      </c>
      <c r="AD1" s="455" t="s">
        <v>3</v>
      </c>
      <c r="AE1" s="455" t="s">
        <v>4</v>
      </c>
      <c r="AF1" s="456" t="s">
        <v>1</v>
      </c>
      <c r="AG1" s="455" t="s">
        <v>342</v>
      </c>
      <c r="AH1" s="443" t="s">
        <v>1100</v>
      </c>
      <c r="AI1" s="443" t="s">
        <v>1</v>
      </c>
      <c r="AJ1" s="443" t="s">
        <v>2</v>
      </c>
      <c r="AK1" s="444" t="s">
        <v>143</v>
      </c>
      <c r="AL1" s="444" t="s">
        <v>144</v>
      </c>
      <c r="AM1" s="444" t="s">
        <v>145</v>
      </c>
      <c r="AN1" s="444" t="s">
        <v>146</v>
      </c>
      <c r="AO1" s="444" t="s">
        <v>3</v>
      </c>
      <c r="AP1" s="444" t="s">
        <v>4</v>
      </c>
      <c r="AQ1" s="445" t="s">
        <v>1</v>
      </c>
      <c r="AR1" s="444" t="s">
        <v>342</v>
      </c>
    </row>
    <row r="2" spans="1:44" ht="31.5" customHeight="1" x14ac:dyDescent="0.25">
      <c r="A2" s="395">
        <v>10</v>
      </c>
      <c r="B2" s="387" t="str">
        <f>IF(Accueil!$H$49=1,M2,IF(Accueil!$H$49=2,X2,IF(Accueil!$H$49=3,AI2,M2)))</f>
        <v>Noir</v>
      </c>
      <c r="C2" s="387" t="str">
        <f>IF(Accueil!$H$49=1,N2,IF(Accueil!$H$49=2,Y2,IF(Accueil!$H$49=3,AJ2,N2)))</f>
        <v>extrémité du pied</v>
      </c>
      <c r="D2" s="387" t="str">
        <f>IF(Accueil!$H$49=1,O2,IF(Accueil!$H$49=2,Z2,IF(Accueil!$H$49=3,AK2,O2)))</f>
        <v>besoin de se surpasser / de se prouver</v>
      </c>
      <c r="E2" s="387" t="str">
        <f>IF(Accueil!$H$49=1,P2,IF(Accueil!$H$49=2,AA2,IF(Accueil!$H$49=3,AL2,P2)))</f>
        <v>incapacité d’agir / manque de courage</v>
      </c>
      <c r="F2" s="387" t="str">
        <f>IF(Accueil!$H$49=1,Q2,IF(Accueil!$H$49=2,AB2,IF(Accueil!$H$49=3,AM2,Q2)))</f>
        <v>conscient de ses limites / passer à l'action quand c'est nécessaire</v>
      </c>
      <c r="G2" s="387" t="str">
        <f>IF(Accueil!$H$49=1,R2,IF(Accueil!$H$49=2,AC2,IF(Accueil!$H$49=3,AN2,R2)))</f>
        <v>se forcer à agir / envie de dépasser ses limites</v>
      </c>
      <c r="H2" s="396" t="s">
        <v>7</v>
      </c>
      <c r="I2" s="394">
        <v>1</v>
      </c>
      <c r="J2" s="397">
        <f t="shared" ref="J2:J65" si="0">I2-(ROUNDDOWN(I2/15.0001,0)*15)</f>
        <v>1</v>
      </c>
      <c r="K2" s="388">
        <f>ROUNDDOWN(I2/15.001,0)</f>
        <v>0</v>
      </c>
      <c r="L2" s="446">
        <v>10</v>
      </c>
      <c r="M2" s="443" t="s">
        <v>5</v>
      </c>
      <c r="N2" s="443" t="s">
        <v>6</v>
      </c>
      <c r="O2" s="443" t="s">
        <v>1101</v>
      </c>
      <c r="P2" s="443" t="s">
        <v>1102</v>
      </c>
      <c r="Q2" s="443" t="s">
        <v>1103</v>
      </c>
      <c r="R2" s="443" t="s">
        <v>1104</v>
      </c>
      <c r="S2" s="447" t="s">
        <v>7</v>
      </c>
      <c r="T2" s="448">
        <v>1</v>
      </c>
      <c r="U2" s="449">
        <f t="shared" ref="U2:U65" si="1">T2-(ROUNDDOWN(T2/15.0001,0)*15)</f>
        <v>1</v>
      </c>
      <c r="V2" s="444">
        <f>ROUNDDOWN(T2/15.001,0)</f>
        <v>0</v>
      </c>
      <c r="W2" s="457">
        <v>10</v>
      </c>
      <c r="X2" s="508" t="s">
        <v>4110</v>
      </c>
      <c r="Y2" s="508" t="s">
        <v>2717</v>
      </c>
      <c r="Z2" s="508" t="s">
        <v>3220</v>
      </c>
      <c r="AA2" s="508" t="s">
        <v>3221</v>
      </c>
      <c r="AB2" s="508" t="s">
        <v>3222</v>
      </c>
      <c r="AC2" s="508" t="s">
        <v>3223</v>
      </c>
      <c r="AD2" s="458" t="s">
        <v>7</v>
      </c>
      <c r="AE2" s="459">
        <v>1</v>
      </c>
      <c r="AF2" s="460">
        <f t="shared" ref="AF2:AF65" si="2">AE2-(ROUNDDOWN(AE2/15.0001,0)*15)</f>
        <v>1</v>
      </c>
      <c r="AG2" s="455">
        <f>ROUNDDOWN(AE2/15.001,0)</f>
        <v>0</v>
      </c>
      <c r="AH2" s="446">
        <v>10</v>
      </c>
      <c r="AI2" s="443" t="s">
        <v>5</v>
      </c>
      <c r="AJ2" s="443" t="s">
        <v>6</v>
      </c>
      <c r="AK2" s="443" t="s">
        <v>1101</v>
      </c>
      <c r="AL2" s="443" t="s">
        <v>1102</v>
      </c>
      <c r="AM2" s="443" t="s">
        <v>1103</v>
      </c>
      <c r="AN2" s="443" t="s">
        <v>1104</v>
      </c>
      <c r="AO2" s="447" t="s">
        <v>7</v>
      </c>
      <c r="AP2" s="448">
        <v>1</v>
      </c>
      <c r="AQ2" s="449">
        <f t="shared" ref="AQ2:AQ65" si="3">AP2-(ROUNDDOWN(AP2/15.0001,0)*15)</f>
        <v>1</v>
      </c>
      <c r="AR2" s="444">
        <f>ROUNDDOWN(AP2/15.001,0)</f>
        <v>0</v>
      </c>
    </row>
    <row r="3" spans="1:44" ht="31.5" customHeight="1" x14ac:dyDescent="0.25">
      <c r="A3" s="395">
        <v>20</v>
      </c>
      <c r="B3" s="387" t="str">
        <f>IF(Accueil!$H$49=1,M3,IF(Accueil!$H$49=2,X3,IF(Accueil!$H$49=3,AI3,M3)))</f>
        <v>Noir</v>
      </c>
      <c r="C3" s="387" t="str">
        <f>IF(Accueil!$H$49=1,N3,IF(Accueil!$H$49=2,Y3,IF(Accueil!$H$49=3,AJ3,N3)))</f>
        <v>phalange distale</v>
      </c>
      <c r="D3" s="387" t="str">
        <f>IF(Accueil!$H$49=1,O3,IF(Accueil!$H$49=2,Z3,IF(Accueil!$H$49=3,AK3,O3)))</f>
        <v>besoin d’affronter / besoin de passer à l'action</v>
      </c>
      <c r="E3" s="387" t="str">
        <f>IF(Accueil!$H$49=1,P3,IF(Accueil!$H$49=2,AA3,IF(Accueil!$H$49=3,AL3,P3)))</f>
        <v>se sentir menacé / chercher à se protéger / se mettre en retrait / éviter la confrontation</v>
      </c>
      <c r="F3" s="387" t="str">
        <f>IF(Accueil!$H$49=1,Q3,IF(Accueil!$H$49=2,AB3,IF(Accueil!$H$49=3,AM3,Q3)))</f>
        <v>puissance implacable / certitude d’y parvenir / absence de doutes</v>
      </c>
      <c r="G3" s="387" t="str">
        <f>IF(Accueil!$H$49=1,R3,IF(Accueil!$H$49=2,AC3,IF(Accueil!$H$49=3,AN3,R3)))</f>
        <v>absence de pitié / être impitoyable / agir pour se défendre ou survivre</v>
      </c>
      <c r="H3" s="396" t="s">
        <v>7</v>
      </c>
      <c r="I3" s="394">
        <f t="shared" ref="I3:I15" si="4">IF(B3=B2,I2,I2+1)</f>
        <v>1</v>
      </c>
      <c r="J3" s="397">
        <f t="shared" si="0"/>
        <v>1</v>
      </c>
      <c r="K3" s="388">
        <f t="shared" ref="K3:K66" si="5">ROUNDDOWN(I3/15.001,0)</f>
        <v>0</v>
      </c>
      <c r="L3" s="446">
        <v>20</v>
      </c>
      <c r="M3" s="443" t="s">
        <v>5</v>
      </c>
      <c r="N3" s="443" t="s">
        <v>8</v>
      </c>
      <c r="O3" s="443" t="s">
        <v>1105</v>
      </c>
      <c r="P3" s="443" t="s">
        <v>1106</v>
      </c>
      <c r="Q3" s="443" t="s">
        <v>1107</v>
      </c>
      <c r="R3" s="443" t="s">
        <v>1108</v>
      </c>
      <c r="S3" s="447" t="s">
        <v>7</v>
      </c>
      <c r="T3" s="448">
        <f t="shared" ref="T3:T15" si="6">IF(M3=M2,T2,T2+1)</f>
        <v>1</v>
      </c>
      <c r="U3" s="449">
        <f t="shared" si="1"/>
        <v>1</v>
      </c>
      <c r="V3" s="444">
        <f t="shared" ref="V3:V66" si="7">ROUNDDOWN(T3/15.001,0)</f>
        <v>0</v>
      </c>
      <c r="W3" s="457">
        <v>20</v>
      </c>
      <c r="X3" s="508" t="s">
        <v>4110</v>
      </c>
      <c r="Y3" s="508" t="s">
        <v>2722</v>
      </c>
      <c r="Z3" s="508" t="s">
        <v>3224</v>
      </c>
      <c r="AA3" s="508" t="s">
        <v>3225</v>
      </c>
      <c r="AB3" s="508" t="s">
        <v>3226</v>
      </c>
      <c r="AC3" s="508" t="s">
        <v>3227</v>
      </c>
      <c r="AD3" s="458" t="s">
        <v>7</v>
      </c>
      <c r="AE3" s="459">
        <f t="shared" ref="AE3:AE15" si="8">IF(X3=X2,AE2,AE2+1)</f>
        <v>1</v>
      </c>
      <c r="AF3" s="460">
        <f t="shared" si="2"/>
        <v>1</v>
      </c>
      <c r="AG3" s="455">
        <f t="shared" ref="AG3:AG66" si="9">ROUNDDOWN(AE3/15.001,0)</f>
        <v>0</v>
      </c>
      <c r="AH3" s="446">
        <v>20</v>
      </c>
      <c r="AI3" s="443" t="s">
        <v>5</v>
      </c>
      <c r="AJ3" s="443" t="s">
        <v>8</v>
      </c>
      <c r="AK3" s="443" t="s">
        <v>1105</v>
      </c>
      <c r="AL3" s="443" t="s">
        <v>1106</v>
      </c>
      <c r="AM3" s="443" t="s">
        <v>1107</v>
      </c>
      <c r="AN3" s="443" t="s">
        <v>1108</v>
      </c>
      <c r="AO3" s="447" t="s">
        <v>7</v>
      </c>
      <c r="AP3" s="448">
        <f t="shared" ref="AP3:AP15" si="10">IF(AI3=AI2,AP2,AP2+1)</f>
        <v>1</v>
      </c>
      <c r="AQ3" s="449">
        <f t="shared" si="3"/>
        <v>1</v>
      </c>
      <c r="AR3" s="444">
        <f t="shared" ref="AR3:AR66" si="11">ROUNDDOWN(AP3/15.001,0)</f>
        <v>0</v>
      </c>
    </row>
    <row r="4" spans="1:44" ht="31.5" customHeight="1" x14ac:dyDescent="0.25">
      <c r="A4" s="395">
        <v>30</v>
      </c>
      <c r="B4" s="387" t="str">
        <f>IF(Accueil!$H$49=1,M4,IF(Accueil!$H$49=2,X4,IF(Accueil!$H$49=3,AI4,M4)))</f>
        <v>Noir</v>
      </c>
      <c r="C4" s="387" t="str">
        <f>IF(Accueil!$H$49=1,N4,IF(Accueil!$H$49=2,Y4,IF(Accueil!$H$49=3,AJ4,N4)))</f>
        <v>phalange moyenne</v>
      </c>
      <c r="D4" s="387" t="str">
        <f>IF(Accueil!$H$49=1,O4,IF(Accueil!$H$49=2,Z4,IF(Accueil!$H$49=3,AK4,O4)))</f>
        <v>besoin de se préserver / instinct de conservation</v>
      </c>
      <c r="E4" s="387" t="str">
        <f>IF(Accueil!$H$49=1,P4,IF(Accueil!$H$49=2,AA4,IF(Accueil!$H$49=3,AL4,P4)))</f>
        <v>vulnérabilité / absence de protection / manque de densité énergétique</v>
      </c>
      <c r="F4" s="387" t="str">
        <f>IF(Accueil!$H$49=1,Q4,IF(Accueil!$H$49=2,AB4,IF(Accueil!$H$49=3,AM4,Q4)))</f>
        <v>être posé dans son corps / bonne protection énergétique</v>
      </c>
      <c r="G4" s="387" t="str">
        <f>IF(Accueil!$H$49=1,R4,IF(Accueil!$H$49=2,AC4,IF(Accueil!$H$49=3,AN4,R4)))</f>
        <v>être en permanence aux aguets / sous tension</v>
      </c>
      <c r="H4" s="396" t="s">
        <v>10</v>
      </c>
      <c r="I4" s="394">
        <f t="shared" si="4"/>
        <v>1</v>
      </c>
      <c r="J4" s="397">
        <f t="shared" si="0"/>
        <v>1</v>
      </c>
      <c r="K4" s="388">
        <f t="shared" si="5"/>
        <v>0</v>
      </c>
      <c r="L4" s="446">
        <v>30</v>
      </c>
      <c r="M4" s="443" t="s">
        <v>5</v>
      </c>
      <c r="N4" s="443" t="s">
        <v>9</v>
      </c>
      <c r="O4" s="443" t="s">
        <v>1109</v>
      </c>
      <c r="P4" s="443" t="s">
        <v>1110</v>
      </c>
      <c r="Q4" s="443" t="s">
        <v>1111</v>
      </c>
      <c r="R4" s="443" t="s">
        <v>1112</v>
      </c>
      <c r="S4" s="447" t="s">
        <v>10</v>
      </c>
      <c r="T4" s="448">
        <f t="shared" si="6"/>
        <v>1</v>
      </c>
      <c r="U4" s="449">
        <f t="shared" si="1"/>
        <v>1</v>
      </c>
      <c r="V4" s="444">
        <f t="shared" si="7"/>
        <v>0</v>
      </c>
      <c r="W4" s="457">
        <v>30</v>
      </c>
      <c r="X4" s="508" t="s">
        <v>4110</v>
      </c>
      <c r="Y4" s="508" t="s">
        <v>2727</v>
      </c>
      <c r="Z4" s="508" t="s">
        <v>3228</v>
      </c>
      <c r="AA4" s="508" t="s">
        <v>3229</v>
      </c>
      <c r="AB4" s="508" t="s">
        <v>3230</v>
      </c>
      <c r="AC4" s="508" t="s">
        <v>3231</v>
      </c>
      <c r="AD4" s="458" t="s">
        <v>10</v>
      </c>
      <c r="AE4" s="459">
        <f t="shared" si="8"/>
        <v>1</v>
      </c>
      <c r="AF4" s="460">
        <f t="shared" si="2"/>
        <v>1</v>
      </c>
      <c r="AG4" s="455">
        <f t="shared" si="9"/>
        <v>0</v>
      </c>
      <c r="AH4" s="446">
        <v>30</v>
      </c>
      <c r="AI4" s="443" t="s">
        <v>5</v>
      </c>
      <c r="AJ4" s="443" t="s">
        <v>9</v>
      </c>
      <c r="AK4" s="443" t="s">
        <v>1109</v>
      </c>
      <c r="AL4" s="443" t="s">
        <v>1110</v>
      </c>
      <c r="AM4" s="443" t="s">
        <v>1111</v>
      </c>
      <c r="AN4" s="443" t="s">
        <v>1112</v>
      </c>
      <c r="AO4" s="447" t="s">
        <v>10</v>
      </c>
      <c r="AP4" s="448">
        <f t="shared" si="10"/>
        <v>1</v>
      </c>
      <c r="AQ4" s="449">
        <f t="shared" si="3"/>
        <v>1</v>
      </c>
      <c r="AR4" s="444">
        <f t="shared" si="11"/>
        <v>0</v>
      </c>
    </row>
    <row r="5" spans="1:44" ht="31.5" customHeight="1" x14ac:dyDescent="0.25">
      <c r="A5" s="395">
        <v>40</v>
      </c>
      <c r="B5" s="387" t="str">
        <f>IF(Accueil!$H$49=1,M5,IF(Accueil!$H$49=2,X5,IF(Accueil!$H$49=3,AI5,M5)))</f>
        <v>Noir</v>
      </c>
      <c r="C5" s="387" t="str">
        <f>IF(Accueil!$H$49=1,N5,IF(Accueil!$H$49=2,Y5,IF(Accueil!$H$49=3,AJ5,N5)))</f>
        <v>phalange proximale</v>
      </c>
      <c r="D5" s="387" t="str">
        <f>IF(Accueil!$H$49=1,O5,IF(Accueil!$H$49=2,Z5,IF(Accueil!$H$49=3,AK5,O5)))</f>
        <v>besoin de se sentir vivant</v>
      </c>
      <c r="E5" s="387" t="str">
        <f>IF(Accueil!$H$49=1,P5,IF(Accueil!$H$49=2,AA5,IF(Accueil!$H$49=3,AL5,P5)))</f>
        <v>peur de la mort / peur du manque de nourriture</v>
      </c>
      <c r="F5" s="387" t="str">
        <f>IF(Accueil!$H$49=1,Q5,IF(Accueil!$H$49=2,AB5,IF(Accueil!$H$49=3,AM5,Q5)))</f>
        <v>sérénité / plénitude / capacité à s’abandonner</v>
      </c>
      <c r="G5" s="387" t="str">
        <f>IF(Accueil!$H$49=1,R5,IF(Accueil!$H$49=2,AC5,IF(Accueil!$H$49=3,AN5,R5)))</f>
        <v>activation de l’instinct de survie / lutte pour vivre</v>
      </c>
      <c r="H5" s="396" t="s">
        <v>10</v>
      </c>
      <c r="I5" s="394">
        <f t="shared" si="4"/>
        <v>1</v>
      </c>
      <c r="J5" s="397">
        <f t="shared" si="0"/>
        <v>1</v>
      </c>
      <c r="K5" s="388">
        <f t="shared" si="5"/>
        <v>0</v>
      </c>
      <c r="L5" s="446">
        <v>40</v>
      </c>
      <c r="M5" s="443" t="s">
        <v>5</v>
      </c>
      <c r="N5" s="443" t="s">
        <v>11</v>
      </c>
      <c r="O5" s="443" t="s">
        <v>147</v>
      </c>
      <c r="P5" s="443" t="s">
        <v>1113</v>
      </c>
      <c r="Q5" s="443" t="s">
        <v>1114</v>
      </c>
      <c r="R5" s="443" t="s">
        <v>1115</v>
      </c>
      <c r="S5" s="447" t="s">
        <v>10</v>
      </c>
      <c r="T5" s="448">
        <f t="shared" si="6"/>
        <v>1</v>
      </c>
      <c r="U5" s="449">
        <f t="shared" si="1"/>
        <v>1</v>
      </c>
      <c r="V5" s="444">
        <f t="shared" si="7"/>
        <v>0</v>
      </c>
      <c r="W5" s="457">
        <v>40</v>
      </c>
      <c r="X5" s="508" t="s">
        <v>4110</v>
      </c>
      <c r="Y5" s="508" t="s">
        <v>2732</v>
      </c>
      <c r="Z5" s="508" t="s">
        <v>2733</v>
      </c>
      <c r="AA5" s="508" t="s">
        <v>3232</v>
      </c>
      <c r="AB5" s="508" t="s">
        <v>3233</v>
      </c>
      <c r="AC5" s="508" t="s">
        <v>3234</v>
      </c>
      <c r="AD5" s="458" t="s">
        <v>10</v>
      </c>
      <c r="AE5" s="459">
        <f t="shared" si="8"/>
        <v>1</v>
      </c>
      <c r="AF5" s="460">
        <f t="shared" si="2"/>
        <v>1</v>
      </c>
      <c r="AG5" s="455">
        <f t="shared" si="9"/>
        <v>0</v>
      </c>
      <c r="AH5" s="446">
        <v>40</v>
      </c>
      <c r="AI5" s="443" t="s">
        <v>5</v>
      </c>
      <c r="AJ5" s="443" t="s">
        <v>11</v>
      </c>
      <c r="AK5" s="443" t="s">
        <v>147</v>
      </c>
      <c r="AL5" s="443" t="s">
        <v>1113</v>
      </c>
      <c r="AM5" s="443" t="s">
        <v>1114</v>
      </c>
      <c r="AN5" s="443" t="s">
        <v>1115</v>
      </c>
      <c r="AO5" s="447" t="s">
        <v>10</v>
      </c>
      <c r="AP5" s="448">
        <f t="shared" si="10"/>
        <v>1</v>
      </c>
      <c r="AQ5" s="449">
        <f t="shared" si="3"/>
        <v>1</v>
      </c>
      <c r="AR5" s="444">
        <f t="shared" si="11"/>
        <v>0</v>
      </c>
    </row>
    <row r="6" spans="1:44" ht="31.5" customHeight="1" x14ac:dyDescent="0.25">
      <c r="A6" s="395">
        <v>50</v>
      </c>
      <c r="B6" s="387" t="str">
        <f>IF(Accueil!$H$49=1,M6,IF(Accueil!$H$49=2,X6,IF(Accueil!$H$49=3,AI6,M6)))</f>
        <v>Noir</v>
      </c>
      <c r="C6" s="387" t="str">
        <f>IF(Accueil!$H$49=1,N6,IF(Accueil!$H$49=2,Y6,IF(Accueil!$H$49=3,AJ6,N6)))</f>
        <v>voûte plantaire</v>
      </c>
      <c r="D6" s="387" t="str">
        <f>IF(Accueil!$H$49=1,O6,IF(Accueil!$H$49=2,Z6,IF(Accueil!$H$49=3,AK6,O6)))</f>
        <v>besoin de se sentir vivant / de sentir le contact avec le sol</v>
      </c>
      <c r="E6" s="387" t="str">
        <f>IF(Accueil!$H$49=1,P6,IF(Accueil!$H$49=2,AA6,IF(Accueil!$H$49=3,AL6,P6)))</f>
        <v>mal-être / souffrance / sensation de subir / résignation / ne pas voir de suite agréable</v>
      </c>
      <c r="F6" s="387" t="str">
        <f>IF(Accueil!$H$49=1,Q6,IF(Accueil!$H$49=2,AB6,IF(Accueil!$H$49=3,AM6,Q6)))</f>
        <v>être dans le concret de la matière / calme et posé</v>
      </c>
      <c r="G6" s="387" t="str">
        <f>IF(Accueil!$H$49=1,R6,IF(Accueil!$H$49=2,AC6,IF(Accueil!$H$49=3,AN6,R6)))</f>
        <v>activation de l’instinct de survie / envie de fuir</v>
      </c>
      <c r="H6" s="396" t="s">
        <v>7</v>
      </c>
      <c r="I6" s="394">
        <f t="shared" si="4"/>
        <v>1</v>
      </c>
      <c r="J6" s="397">
        <f t="shared" si="0"/>
        <v>1</v>
      </c>
      <c r="K6" s="388">
        <f t="shared" si="5"/>
        <v>0</v>
      </c>
      <c r="L6" s="446">
        <v>50</v>
      </c>
      <c r="M6" s="443" t="s">
        <v>5</v>
      </c>
      <c r="N6" s="443" t="s">
        <v>12</v>
      </c>
      <c r="O6" s="443" t="s">
        <v>1116</v>
      </c>
      <c r="P6" s="443" t="s">
        <v>1117</v>
      </c>
      <c r="Q6" s="443" t="s">
        <v>1118</v>
      </c>
      <c r="R6" s="443" t="s">
        <v>1119</v>
      </c>
      <c r="S6" s="447" t="s">
        <v>7</v>
      </c>
      <c r="T6" s="448">
        <f t="shared" si="6"/>
        <v>1</v>
      </c>
      <c r="U6" s="449">
        <f t="shared" si="1"/>
        <v>1</v>
      </c>
      <c r="V6" s="444">
        <f t="shared" si="7"/>
        <v>0</v>
      </c>
      <c r="W6" s="457">
        <v>50</v>
      </c>
      <c r="X6" s="508" t="s">
        <v>4110</v>
      </c>
      <c r="Y6" s="508" t="s">
        <v>2737</v>
      </c>
      <c r="Z6" s="508" t="s">
        <v>2733</v>
      </c>
      <c r="AA6" s="508" t="s">
        <v>3235</v>
      </c>
      <c r="AB6" s="508" t="s">
        <v>2740</v>
      </c>
      <c r="AC6" s="508" t="s">
        <v>3236</v>
      </c>
      <c r="AD6" s="458" t="s">
        <v>7</v>
      </c>
      <c r="AE6" s="459">
        <f t="shared" si="8"/>
        <v>1</v>
      </c>
      <c r="AF6" s="460">
        <f t="shared" si="2"/>
        <v>1</v>
      </c>
      <c r="AG6" s="455">
        <f t="shared" si="9"/>
        <v>0</v>
      </c>
      <c r="AH6" s="446">
        <v>50</v>
      </c>
      <c r="AI6" s="443" t="s">
        <v>5</v>
      </c>
      <c r="AJ6" s="443" t="s">
        <v>12</v>
      </c>
      <c r="AK6" s="443" t="s">
        <v>1116</v>
      </c>
      <c r="AL6" s="443" t="s">
        <v>1117</v>
      </c>
      <c r="AM6" s="443" t="s">
        <v>1118</v>
      </c>
      <c r="AN6" s="443" t="s">
        <v>1119</v>
      </c>
      <c r="AO6" s="447" t="s">
        <v>7</v>
      </c>
      <c r="AP6" s="448">
        <f t="shared" si="10"/>
        <v>1</v>
      </c>
      <c r="AQ6" s="449">
        <f t="shared" si="3"/>
        <v>1</v>
      </c>
      <c r="AR6" s="444">
        <f t="shared" si="11"/>
        <v>0</v>
      </c>
    </row>
    <row r="7" spans="1:44" ht="31.5" customHeight="1" x14ac:dyDescent="0.25">
      <c r="A7" s="395">
        <v>60</v>
      </c>
      <c r="B7" s="387" t="str">
        <f>IF(Accueil!$H$49=1,M7,IF(Accueil!$H$49=2,X7,IF(Accueil!$H$49=3,AI7,M7)))</f>
        <v>Noir</v>
      </c>
      <c r="C7" s="387" t="str">
        <f>IF(Accueil!$H$49=1,N7,IF(Accueil!$H$49=2,Y7,IF(Accueil!$H$49=3,AJ7,N7)))</f>
        <v>talon</v>
      </c>
      <c r="D7" s="387" t="str">
        <f>IF(Accueil!$H$49=1,O7,IF(Accueil!$H$49=2,Z7,IF(Accueil!$H$49=3,AK7,O7)))</f>
        <v xml:space="preserve">besoin de stabilité / de réalisations / d'avancer dans la vie </v>
      </c>
      <c r="E7" s="387" t="str">
        <f>IF(Accueil!$H$49=1,P7,IF(Accueil!$H$49=2,AA7,IF(Accueil!$H$49=3,AL7,P7)))</f>
        <v>incertitudes / insécurité / être vulnérable</v>
      </c>
      <c r="F7" s="387" t="str">
        <f>IF(Accueil!$H$49=1,Q7,IF(Accueil!$H$49=2,AB7,IF(Accueil!$H$49=3,AM7,Q7)))</f>
        <v xml:space="preserve">réaliser ses rêves / force et pouvoir intérieur </v>
      </c>
      <c r="G7" s="387" t="str">
        <f>IF(Accueil!$H$49=1,R7,IF(Accueil!$H$49=2,AC7,IF(Accueil!$H$49=3,AN7,R7)))</f>
        <v>envie de partir / de fuir</v>
      </c>
      <c r="H7" s="396" t="s">
        <v>7</v>
      </c>
      <c r="I7" s="394">
        <f t="shared" si="4"/>
        <v>1</v>
      </c>
      <c r="J7" s="397">
        <f t="shared" si="0"/>
        <v>1</v>
      </c>
      <c r="K7" s="388">
        <f t="shared" si="5"/>
        <v>0</v>
      </c>
      <c r="L7" s="446">
        <v>60</v>
      </c>
      <c r="M7" s="443" t="s">
        <v>5</v>
      </c>
      <c r="N7" s="443" t="s">
        <v>13</v>
      </c>
      <c r="O7" s="443" t="s">
        <v>1120</v>
      </c>
      <c r="P7" s="443" t="s">
        <v>1121</v>
      </c>
      <c r="Q7" s="443" t="s">
        <v>1122</v>
      </c>
      <c r="R7" s="443" t="s">
        <v>1123</v>
      </c>
      <c r="S7" s="447" t="s">
        <v>7</v>
      </c>
      <c r="T7" s="448">
        <f t="shared" si="6"/>
        <v>1</v>
      </c>
      <c r="U7" s="449">
        <f t="shared" si="1"/>
        <v>1</v>
      </c>
      <c r="V7" s="444">
        <f t="shared" si="7"/>
        <v>0</v>
      </c>
      <c r="W7" s="457">
        <v>60</v>
      </c>
      <c r="X7" s="508" t="s">
        <v>4110</v>
      </c>
      <c r="Y7" s="508" t="s">
        <v>2742</v>
      </c>
      <c r="Z7" s="508" t="s">
        <v>3237</v>
      </c>
      <c r="AA7" s="508" t="s">
        <v>3238</v>
      </c>
      <c r="AB7" s="508" t="s">
        <v>2745</v>
      </c>
      <c r="AC7" s="508" t="s">
        <v>3239</v>
      </c>
      <c r="AD7" s="458" t="s">
        <v>7</v>
      </c>
      <c r="AE7" s="459">
        <f t="shared" si="8"/>
        <v>1</v>
      </c>
      <c r="AF7" s="460">
        <f t="shared" si="2"/>
        <v>1</v>
      </c>
      <c r="AG7" s="455">
        <f t="shared" si="9"/>
        <v>0</v>
      </c>
      <c r="AH7" s="446">
        <v>60</v>
      </c>
      <c r="AI7" s="443" t="s">
        <v>5</v>
      </c>
      <c r="AJ7" s="443" t="s">
        <v>13</v>
      </c>
      <c r="AK7" s="443" t="s">
        <v>1120</v>
      </c>
      <c r="AL7" s="443" t="s">
        <v>1121</v>
      </c>
      <c r="AM7" s="443" t="s">
        <v>1122</v>
      </c>
      <c r="AN7" s="443" t="s">
        <v>1123</v>
      </c>
      <c r="AO7" s="447" t="s">
        <v>7</v>
      </c>
      <c r="AP7" s="448">
        <f t="shared" si="10"/>
        <v>1</v>
      </c>
      <c r="AQ7" s="449">
        <f t="shared" si="3"/>
        <v>1</v>
      </c>
      <c r="AR7" s="444">
        <f t="shared" si="11"/>
        <v>0</v>
      </c>
    </row>
    <row r="8" spans="1:44" ht="31.5" customHeight="1" x14ac:dyDescent="0.25">
      <c r="A8" s="395">
        <v>70</v>
      </c>
      <c r="B8" s="387" t="str">
        <f>IF(Accueil!$H$49=1,M8,IF(Accueil!$H$49=2,X8,IF(Accueil!$H$49=3,AI8,M8)))</f>
        <v>Noir</v>
      </c>
      <c r="C8" s="387" t="str">
        <f>IF(Accueil!$H$49=1,N8,IF(Accueil!$H$49=2,Y8,IF(Accueil!$H$49=3,AJ8,N8)))</f>
        <v>astragale</v>
      </c>
      <c r="D8" s="387" t="str">
        <f>IF(Accueil!$H$49=1,O8,IF(Accueil!$H$49=2,Z8,IF(Accueil!$H$49=3,AK8,O8)))</f>
        <v>besoin de s'appuyer sur quelqu'un / besoin de sécurité</v>
      </c>
      <c r="E8" s="387" t="str">
        <f>IF(Accueil!$H$49=1,P8,IF(Accueil!$H$49=2,AA8,IF(Accueil!$H$49=3,AL8,P8)))</f>
        <v>self-control pour ne pas se sentir vulnérable ou par insécurité</v>
      </c>
      <c r="F8" s="387" t="str">
        <f>IF(Accueil!$H$49=1,Q8,IF(Accueil!$H$49=2,AB8,IF(Accueil!$H$49=3,AM8,Q8)))</f>
        <v>état d’être sans retenue ou limitation / simplicité naturelle</v>
      </c>
      <c r="G8" s="387" t="str">
        <f>IF(Accueil!$H$49=1,R8,IF(Accueil!$H$49=2,AC8,IF(Accueil!$H$49=3,AN8,R8)))</f>
        <v>envie de fuir / de se défouler pour décompresser</v>
      </c>
      <c r="H8" s="396" t="s">
        <v>10</v>
      </c>
      <c r="I8" s="394">
        <f t="shared" si="4"/>
        <v>1</v>
      </c>
      <c r="J8" s="397">
        <f t="shared" si="0"/>
        <v>1</v>
      </c>
      <c r="K8" s="388">
        <f t="shared" si="5"/>
        <v>0</v>
      </c>
      <c r="L8" s="446">
        <v>70</v>
      </c>
      <c r="M8" s="443" t="s">
        <v>5</v>
      </c>
      <c r="N8" s="443" t="s">
        <v>14</v>
      </c>
      <c r="O8" s="443" t="s">
        <v>1124</v>
      </c>
      <c r="P8" s="443" t="s">
        <v>148</v>
      </c>
      <c r="Q8" s="443" t="s">
        <v>1125</v>
      </c>
      <c r="R8" s="443" t="s">
        <v>1126</v>
      </c>
      <c r="S8" s="447" t="s">
        <v>10</v>
      </c>
      <c r="T8" s="448">
        <f t="shared" si="6"/>
        <v>1</v>
      </c>
      <c r="U8" s="449">
        <f t="shared" si="1"/>
        <v>1</v>
      </c>
      <c r="V8" s="444">
        <f t="shared" si="7"/>
        <v>0</v>
      </c>
      <c r="W8" s="457">
        <v>70</v>
      </c>
      <c r="X8" s="508" t="s">
        <v>4110</v>
      </c>
      <c r="Y8" s="508" t="s">
        <v>2747</v>
      </c>
      <c r="Z8" s="508" t="s">
        <v>3240</v>
      </c>
      <c r="AA8" s="508" t="s">
        <v>3241</v>
      </c>
      <c r="AB8" s="508" t="s">
        <v>3242</v>
      </c>
      <c r="AC8" s="508" t="s">
        <v>3243</v>
      </c>
      <c r="AD8" s="458" t="s">
        <v>10</v>
      </c>
      <c r="AE8" s="459">
        <f t="shared" si="8"/>
        <v>1</v>
      </c>
      <c r="AF8" s="460">
        <f t="shared" si="2"/>
        <v>1</v>
      </c>
      <c r="AG8" s="455">
        <f t="shared" si="9"/>
        <v>0</v>
      </c>
      <c r="AH8" s="446">
        <v>70</v>
      </c>
      <c r="AI8" s="443" t="s">
        <v>5</v>
      </c>
      <c r="AJ8" s="443" t="s">
        <v>14</v>
      </c>
      <c r="AK8" s="443" t="s">
        <v>1124</v>
      </c>
      <c r="AL8" s="443" t="s">
        <v>148</v>
      </c>
      <c r="AM8" s="443" t="s">
        <v>1125</v>
      </c>
      <c r="AN8" s="443" t="s">
        <v>1126</v>
      </c>
      <c r="AO8" s="447" t="s">
        <v>10</v>
      </c>
      <c r="AP8" s="448">
        <f t="shared" si="10"/>
        <v>1</v>
      </c>
      <c r="AQ8" s="449">
        <f t="shared" si="3"/>
        <v>1</v>
      </c>
      <c r="AR8" s="444">
        <f t="shared" si="11"/>
        <v>0</v>
      </c>
    </row>
    <row r="9" spans="1:44" ht="31.5" customHeight="1" x14ac:dyDescent="0.25">
      <c r="A9" s="395">
        <v>80</v>
      </c>
      <c r="B9" s="387" t="str">
        <f>IF(Accueil!$H$49=1,M9,IF(Accueil!$H$49=2,X9,IF(Accueil!$H$49=3,AI9,M9)))</f>
        <v>Noir</v>
      </c>
      <c r="C9" s="387" t="str">
        <f>IF(Accueil!$H$49=1,N9,IF(Accueil!$H$49=2,Y9,IF(Accueil!$H$49=3,AJ9,N9)))</f>
        <v>cou-de-pied</v>
      </c>
      <c r="D9" s="387" t="str">
        <f>IF(Accueil!$H$49=1,O9,IF(Accueil!$H$49=2,Z9,IF(Accueil!$H$49=3,AK9,O9)))</f>
        <v>besoin d’être en groupe / besoin de sécurité</v>
      </c>
      <c r="E9" s="387" t="str">
        <f>IF(Accueil!$H$49=1,P9,IF(Accueil!$H$49=2,AA9,IF(Accueil!$H$49=3,AL9,P9)))</f>
        <v>solitude imposée ou mal vécue / empêchement d’avancer</v>
      </c>
      <c r="F9" s="387" t="str">
        <f>IF(Accueil!$H$49=1,Q9,IF(Accueil!$H$49=2,AB9,IF(Accueil!$H$49=3,AM9,Q9)))</f>
        <v>sentiment d’appartenance / être bien dans sa famille</v>
      </c>
      <c r="G9" s="387" t="str">
        <f>IF(Accueil!$H$49=1,R9,IF(Accueil!$H$49=2,AC9,IF(Accueil!$H$49=3,AN9,R9)))</f>
        <v>faire autrement que les autres / ne pas être avec les autres</v>
      </c>
      <c r="H9" s="396" t="s">
        <v>7</v>
      </c>
      <c r="I9" s="394">
        <f t="shared" si="4"/>
        <v>1</v>
      </c>
      <c r="J9" s="397">
        <f t="shared" si="0"/>
        <v>1</v>
      </c>
      <c r="K9" s="388">
        <f t="shared" si="5"/>
        <v>0</v>
      </c>
      <c r="L9" s="446">
        <v>80</v>
      </c>
      <c r="M9" s="443" t="s">
        <v>5</v>
      </c>
      <c r="N9" s="443" t="s">
        <v>15</v>
      </c>
      <c r="O9" s="443" t="s">
        <v>1127</v>
      </c>
      <c r="P9" s="443" t="s">
        <v>1128</v>
      </c>
      <c r="Q9" s="443" t="s">
        <v>1129</v>
      </c>
      <c r="R9" s="443" t="s">
        <v>1130</v>
      </c>
      <c r="S9" s="447" t="s">
        <v>7</v>
      </c>
      <c r="T9" s="448">
        <f t="shared" si="6"/>
        <v>1</v>
      </c>
      <c r="U9" s="449">
        <f t="shared" si="1"/>
        <v>1</v>
      </c>
      <c r="V9" s="444">
        <f t="shared" si="7"/>
        <v>0</v>
      </c>
      <c r="W9" s="457">
        <v>80</v>
      </c>
      <c r="X9" s="508" t="s">
        <v>4110</v>
      </c>
      <c r="Y9" s="508" t="s">
        <v>2752</v>
      </c>
      <c r="Z9" s="508" t="s">
        <v>3244</v>
      </c>
      <c r="AA9" s="508" t="s">
        <v>3245</v>
      </c>
      <c r="AB9" s="508" t="s">
        <v>3246</v>
      </c>
      <c r="AC9" s="508" t="s">
        <v>3247</v>
      </c>
      <c r="AD9" s="458" t="s">
        <v>7</v>
      </c>
      <c r="AE9" s="459">
        <f t="shared" si="8"/>
        <v>1</v>
      </c>
      <c r="AF9" s="460">
        <f t="shared" si="2"/>
        <v>1</v>
      </c>
      <c r="AG9" s="455">
        <f t="shared" si="9"/>
        <v>0</v>
      </c>
      <c r="AH9" s="446">
        <v>80</v>
      </c>
      <c r="AI9" s="443" t="s">
        <v>5</v>
      </c>
      <c r="AJ9" s="443" t="s">
        <v>15</v>
      </c>
      <c r="AK9" s="443" t="s">
        <v>1127</v>
      </c>
      <c r="AL9" s="443" t="s">
        <v>1128</v>
      </c>
      <c r="AM9" s="443" t="s">
        <v>1129</v>
      </c>
      <c r="AN9" s="443" t="s">
        <v>1130</v>
      </c>
      <c r="AO9" s="447" t="s">
        <v>7</v>
      </c>
      <c r="AP9" s="448">
        <f t="shared" si="10"/>
        <v>1</v>
      </c>
      <c r="AQ9" s="449">
        <f t="shared" si="3"/>
        <v>1</v>
      </c>
      <c r="AR9" s="444">
        <f t="shared" si="11"/>
        <v>0</v>
      </c>
    </row>
    <row r="10" spans="1:44" ht="31.5" customHeight="1" x14ac:dyDescent="0.25">
      <c r="A10" s="395">
        <v>90</v>
      </c>
      <c r="B10" s="387" t="str">
        <f>IF(Accueil!$H$49=1,M10,IF(Accueil!$H$49=2,X10,IF(Accueil!$H$49=3,AI10,M10)))</f>
        <v>Noir</v>
      </c>
      <c r="C10" s="387" t="str">
        <f>IF(Accueil!$H$49=1,N10,IF(Accueil!$H$49=2,Y10,IF(Accueil!$H$49=3,AJ10,N10)))</f>
        <v>malléole</v>
      </c>
      <c r="D10" s="387" t="str">
        <f>IF(Accueil!$H$49=1,O10,IF(Accueil!$H$49=2,Z10,IF(Accueil!$H$49=3,AK10,O10)))</f>
        <v xml:space="preserve">besoin de soutenir les autres ou d'être soutenu / besoin de choisir et de décider </v>
      </c>
      <c r="E10" s="387" t="str">
        <f>IF(Accueil!$H$49=1,P10,IF(Accueil!$H$49=2,AA10,IF(Accueil!$H$49=3,AL10,P10)))</f>
        <v>manque de soutien / ne pas avoir d'aide / ne rien décider</v>
      </c>
      <c r="F10" s="387" t="str">
        <f>IF(Accueil!$H$49=1,Q10,IF(Accueil!$H$49=2,AB10,IF(Accueil!$H$49=3,AM10,Q10)))</f>
        <v xml:space="preserve">se sentir soutenu / avoir une direction dans la vie </v>
      </c>
      <c r="G10" s="387" t="str">
        <f>IF(Accueil!$H$49=1,R10,IF(Accueil!$H$49=2,AC10,IF(Accueil!$H$49=3,AN10,R10)))</f>
        <v>devoir faire un choix / devoir soutenir les autres ou assurer son propre soutien</v>
      </c>
      <c r="H10" s="396" t="s">
        <v>10</v>
      </c>
      <c r="I10" s="394">
        <f t="shared" si="4"/>
        <v>1</v>
      </c>
      <c r="J10" s="397">
        <f t="shared" si="0"/>
        <v>1</v>
      </c>
      <c r="K10" s="388">
        <f t="shared" si="5"/>
        <v>0</v>
      </c>
      <c r="L10" s="446">
        <v>90</v>
      </c>
      <c r="M10" s="443" t="s">
        <v>5</v>
      </c>
      <c r="N10" s="443" t="s">
        <v>16</v>
      </c>
      <c r="O10" s="443" t="s">
        <v>1131</v>
      </c>
      <c r="P10" s="443" t="s">
        <v>1132</v>
      </c>
      <c r="Q10" s="443" t="s">
        <v>1133</v>
      </c>
      <c r="R10" s="443" t="s">
        <v>1134</v>
      </c>
      <c r="S10" s="447" t="s">
        <v>10</v>
      </c>
      <c r="T10" s="448">
        <f t="shared" si="6"/>
        <v>1</v>
      </c>
      <c r="U10" s="449">
        <f t="shared" si="1"/>
        <v>1</v>
      </c>
      <c r="V10" s="444">
        <f t="shared" si="7"/>
        <v>0</v>
      </c>
      <c r="W10" s="457">
        <v>90</v>
      </c>
      <c r="X10" s="508" t="s">
        <v>4110</v>
      </c>
      <c r="Y10" s="508" t="s">
        <v>2757</v>
      </c>
      <c r="Z10" s="508" t="s">
        <v>3248</v>
      </c>
      <c r="AA10" s="508" t="s">
        <v>3249</v>
      </c>
      <c r="AB10" s="508" t="s">
        <v>2760</v>
      </c>
      <c r="AC10" s="508" t="s">
        <v>3250</v>
      </c>
      <c r="AD10" s="458" t="s">
        <v>10</v>
      </c>
      <c r="AE10" s="459">
        <f t="shared" si="8"/>
        <v>1</v>
      </c>
      <c r="AF10" s="460">
        <f t="shared" si="2"/>
        <v>1</v>
      </c>
      <c r="AG10" s="455">
        <f t="shared" si="9"/>
        <v>0</v>
      </c>
      <c r="AH10" s="446">
        <v>90</v>
      </c>
      <c r="AI10" s="443" t="s">
        <v>5</v>
      </c>
      <c r="AJ10" s="443" t="s">
        <v>16</v>
      </c>
      <c r="AK10" s="443" t="s">
        <v>1131</v>
      </c>
      <c r="AL10" s="443" t="s">
        <v>1132</v>
      </c>
      <c r="AM10" s="443" t="s">
        <v>1133</v>
      </c>
      <c r="AN10" s="443" t="s">
        <v>1134</v>
      </c>
      <c r="AO10" s="447" t="s">
        <v>10</v>
      </c>
      <c r="AP10" s="448">
        <f t="shared" si="10"/>
        <v>1</v>
      </c>
      <c r="AQ10" s="449">
        <f t="shared" si="3"/>
        <v>1</v>
      </c>
      <c r="AR10" s="444">
        <f t="shared" si="11"/>
        <v>0</v>
      </c>
    </row>
    <row r="11" spans="1:44" ht="31.5" customHeight="1" x14ac:dyDescent="0.25">
      <c r="A11" s="395">
        <v>100</v>
      </c>
      <c r="B11" s="387" t="str">
        <f>IF(Accueil!$H$49=1,M11,IF(Accueil!$H$49=2,X11,IF(Accueil!$H$49=3,AI11,M11)))</f>
        <v>Brun</v>
      </c>
      <c r="C11" s="387" t="str">
        <f>IF(Accueil!$H$49=1,N11,IF(Accueil!$H$49=2,Y11,IF(Accueil!$H$49=3,AJ11,N11)))</f>
        <v>tendon d'Achille</v>
      </c>
      <c r="D11" s="387" t="str">
        <f>IF(Accueil!$H$49=1,O11,IF(Accueil!$H$49=2,Z11,IF(Accueil!$H$49=3,AK11,O11)))</f>
        <v xml:space="preserve">besoin de stabilité / de réalisations concrètes / capacité à supporter </v>
      </c>
      <c r="E11" s="387" t="str">
        <f>IF(Accueil!$H$49=1,P11,IF(Accueil!$H$49=2,AA11,IF(Accueil!$H$49=3,AL11,P11)))</f>
        <v>vulnérabilité / en rupture avec les parents ou avec les enfants</v>
      </c>
      <c r="F11" s="387" t="str">
        <f>IF(Accueil!$H$49=1,Q11,IF(Accueil!$H$49=2,AB11,IF(Accueil!$H$49=3,AM11,Q11)))</f>
        <v>capacité à réaliser ses rêves / force intérieure / bon système immunitaire</v>
      </c>
      <c r="G11" s="387" t="str">
        <f>IF(Accueil!$H$49=1,R11,IF(Accueil!$H$49=2,AC11,IF(Accueil!$H$49=3,AN11,R11)))</f>
        <v xml:space="preserve">envie de partir / de fuir / devoir résister face aux autres ou à l'environnement </v>
      </c>
      <c r="H11" s="396" t="s">
        <v>10</v>
      </c>
      <c r="I11" s="394">
        <f t="shared" si="4"/>
        <v>2</v>
      </c>
      <c r="J11" s="397">
        <f t="shared" si="0"/>
        <v>2</v>
      </c>
      <c r="K11" s="388">
        <f t="shared" si="5"/>
        <v>0</v>
      </c>
      <c r="L11" s="446">
        <v>100</v>
      </c>
      <c r="M11" s="443" t="s">
        <v>17</v>
      </c>
      <c r="N11" s="443" t="s">
        <v>18</v>
      </c>
      <c r="O11" s="443" t="s">
        <v>1135</v>
      </c>
      <c r="P11" s="443" t="s">
        <v>1136</v>
      </c>
      <c r="Q11" s="443" t="s">
        <v>1137</v>
      </c>
      <c r="R11" s="443" t="s">
        <v>1138</v>
      </c>
      <c r="S11" s="447" t="s">
        <v>10</v>
      </c>
      <c r="T11" s="448">
        <f t="shared" si="6"/>
        <v>2</v>
      </c>
      <c r="U11" s="449">
        <f t="shared" si="1"/>
        <v>2</v>
      </c>
      <c r="V11" s="444">
        <f t="shared" si="7"/>
        <v>0</v>
      </c>
      <c r="W11" s="457">
        <v>100</v>
      </c>
      <c r="X11" s="508" t="s">
        <v>4111</v>
      </c>
      <c r="Y11" s="508" t="s">
        <v>2762</v>
      </c>
      <c r="Z11" s="508" t="s">
        <v>3251</v>
      </c>
      <c r="AA11" s="508" t="s">
        <v>3252</v>
      </c>
      <c r="AB11" s="508" t="s">
        <v>3253</v>
      </c>
      <c r="AC11" s="508" t="s">
        <v>3254</v>
      </c>
      <c r="AD11" s="458" t="s">
        <v>10</v>
      </c>
      <c r="AE11" s="459">
        <f t="shared" si="8"/>
        <v>2</v>
      </c>
      <c r="AF11" s="460">
        <f t="shared" si="2"/>
        <v>2</v>
      </c>
      <c r="AG11" s="455">
        <f t="shared" si="9"/>
        <v>0</v>
      </c>
      <c r="AH11" s="446">
        <v>100</v>
      </c>
      <c r="AI11" s="443" t="s">
        <v>17</v>
      </c>
      <c r="AJ11" s="443" t="s">
        <v>18</v>
      </c>
      <c r="AK11" s="443" t="s">
        <v>1135</v>
      </c>
      <c r="AL11" s="443" t="s">
        <v>1136</v>
      </c>
      <c r="AM11" s="443" t="s">
        <v>1137</v>
      </c>
      <c r="AN11" s="443" t="s">
        <v>1138</v>
      </c>
      <c r="AO11" s="447" t="s">
        <v>10</v>
      </c>
      <c r="AP11" s="448">
        <f t="shared" si="10"/>
        <v>2</v>
      </c>
      <c r="AQ11" s="449">
        <f t="shared" si="3"/>
        <v>2</v>
      </c>
      <c r="AR11" s="444">
        <f t="shared" si="11"/>
        <v>0</v>
      </c>
    </row>
    <row r="12" spans="1:44" ht="31.5" customHeight="1" x14ac:dyDescent="0.25">
      <c r="A12" s="395">
        <v>110</v>
      </c>
      <c r="B12" s="387" t="str">
        <f>IF(Accueil!$H$49=1,M12,IF(Accueil!$H$49=2,X12,IF(Accueil!$H$49=3,AI12,M12)))</f>
        <v>Brun</v>
      </c>
      <c r="C12" s="387" t="str">
        <f>IF(Accueil!$H$49=1,N12,IF(Accueil!$H$49=2,Y12,IF(Accueil!$H$49=3,AJ12,N12)))</f>
        <v>tibia/péroné</v>
      </c>
      <c r="D12" s="387" t="str">
        <f>IF(Accueil!$H$49=1,O12,IF(Accueil!$H$49=2,Z12,IF(Accueil!$H$49=3,AK12,O12)))</f>
        <v xml:space="preserve">besoin de soutien / besoin de se positionner </v>
      </c>
      <c r="E12" s="387" t="str">
        <f>IF(Accueil!$H$49=1,P12,IF(Accueil!$H$49=2,AA12,IF(Accueil!$H$49=3,AL12,P12)))</f>
        <v>sentiment de subir / se sentir dévalorisé ou impuissant</v>
      </c>
      <c r="F12" s="387" t="str">
        <f>IF(Accueil!$H$49=1,Q12,IF(Accueil!$H$49=2,AB12,IF(Accueil!$H$49=3,AM12,Q12)))</f>
        <v>réalisation de soi / indépendance / grand potentiel de réalisation</v>
      </c>
      <c r="G12" s="387" t="str">
        <f>IF(Accueil!$H$49=1,R12,IF(Accueil!$H$49=2,AC12,IF(Accueil!$H$49=3,AN12,R12)))</f>
        <v>générer des tensions vis à vis des autres</v>
      </c>
      <c r="H12" s="396" t="s">
        <v>7</v>
      </c>
      <c r="I12" s="394">
        <f t="shared" si="4"/>
        <v>2</v>
      </c>
      <c r="J12" s="397">
        <f t="shared" si="0"/>
        <v>2</v>
      </c>
      <c r="K12" s="388">
        <f t="shared" si="5"/>
        <v>0</v>
      </c>
      <c r="L12" s="446">
        <v>110</v>
      </c>
      <c r="M12" s="443" t="s">
        <v>17</v>
      </c>
      <c r="N12" s="443" t="s">
        <v>19</v>
      </c>
      <c r="O12" s="443" t="s">
        <v>1139</v>
      </c>
      <c r="P12" s="443" t="s">
        <v>1140</v>
      </c>
      <c r="Q12" s="443" t="s">
        <v>1141</v>
      </c>
      <c r="R12" s="443" t="s">
        <v>149</v>
      </c>
      <c r="S12" s="447" t="s">
        <v>7</v>
      </c>
      <c r="T12" s="448">
        <f t="shared" si="6"/>
        <v>2</v>
      </c>
      <c r="U12" s="449">
        <f t="shared" si="1"/>
        <v>2</v>
      </c>
      <c r="V12" s="444">
        <f t="shared" si="7"/>
        <v>0</v>
      </c>
      <c r="W12" s="457">
        <v>110</v>
      </c>
      <c r="X12" s="508" t="s">
        <v>4111</v>
      </c>
      <c r="Y12" s="508" t="s">
        <v>2767</v>
      </c>
      <c r="Z12" s="508" t="s">
        <v>3255</v>
      </c>
      <c r="AA12" s="508" t="s">
        <v>3256</v>
      </c>
      <c r="AB12" s="508" t="s">
        <v>3257</v>
      </c>
      <c r="AC12" s="508" t="s">
        <v>3258</v>
      </c>
      <c r="AD12" s="458" t="s">
        <v>7</v>
      </c>
      <c r="AE12" s="459">
        <f t="shared" si="8"/>
        <v>2</v>
      </c>
      <c r="AF12" s="460">
        <f t="shared" si="2"/>
        <v>2</v>
      </c>
      <c r="AG12" s="455">
        <f t="shared" si="9"/>
        <v>0</v>
      </c>
      <c r="AH12" s="446">
        <v>110</v>
      </c>
      <c r="AI12" s="443" t="s">
        <v>17</v>
      </c>
      <c r="AJ12" s="443" t="s">
        <v>19</v>
      </c>
      <c r="AK12" s="443" t="s">
        <v>1139</v>
      </c>
      <c r="AL12" s="443" t="s">
        <v>1140</v>
      </c>
      <c r="AM12" s="443" t="s">
        <v>1141</v>
      </c>
      <c r="AN12" s="443" t="s">
        <v>149</v>
      </c>
      <c r="AO12" s="447" t="s">
        <v>7</v>
      </c>
      <c r="AP12" s="448">
        <f t="shared" si="10"/>
        <v>2</v>
      </c>
      <c r="AQ12" s="449">
        <f t="shared" si="3"/>
        <v>2</v>
      </c>
      <c r="AR12" s="444">
        <f t="shared" si="11"/>
        <v>0</v>
      </c>
    </row>
    <row r="13" spans="1:44" ht="31.5" customHeight="1" x14ac:dyDescent="0.25">
      <c r="A13" s="395">
        <v>120</v>
      </c>
      <c r="B13" s="387" t="str">
        <f>IF(Accueil!$H$49=1,M13,IF(Accueil!$H$49=2,X13,IF(Accueil!$H$49=3,AI13,M13)))</f>
        <v>Brun</v>
      </c>
      <c r="C13" s="387" t="str">
        <f>IF(Accueil!$H$49=1,N13,IF(Accueil!$H$49=2,Y13,IF(Accueil!$H$49=3,AJ13,N13)))</f>
        <v>mollet/veines</v>
      </c>
      <c r="D13" s="387" t="str">
        <f>IF(Accueil!$H$49=1,O13,IF(Accueil!$H$49=2,Z13,IF(Accueil!$H$49=3,AK13,O13)))</f>
        <v>besoin de régler le passé / de se mettre la pression pour la famille ou le travail</v>
      </c>
      <c r="E13" s="387" t="str">
        <f>IF(Accueil!$H$49=1,P13,IF(Accueil!$H$49=2,AA13,IF(Accueil!$H$49=3,AL13,P13)))</f>
        <v>manque de retour dans ses actions / vide dans la vie / absence de liens familiaux ou de travail</v>
      </c>
      <c r="F13" s="387" t="str">
        <f>IF(Accueil!$H$49=1,Q13,IF(Accueil!$H$49=2,AB13,IF(Accueil!$H$49=3,AM13,Q13)))</f>
        <v>équilibre entre donner et recevoir / équilibre dans les relations familiales / entre le privé et le professionnel</v>
      </c>
      <c r="G13" s="387" t="str">
        <f>IF(Accueil!$H$49=1,R13,IF(Accueil!$H$49=2,AC13,IF(Accueil!$H$49=3,AN13,R13)))</f>
        <v>envie de fuir / liens toxiques avec la famille ou le travail</v>
      </c>
      <c r="H13" s="396" t="s">
        <v>10</v>
      </c>
      <c r="I13" s="394">
        <f t="shared" si="4"/>
        <v>2</v>
      </c>
      <c r="J13" s="397">
        <f t="shared" si="0"/>
        <v>2</v>
      </c>
      <c r="K13" s="388">
        <f t="shared" si="5"/>
        <v>0</v>
      </c>
      <c r="L13" s="446">
        <v>120</v>
      </c>
      <c r="M13" s="443" t="s">
        <v>17</v>
      </c>
      <c r="N13" s="443" t="s">
        <v>20</v>
      </c>
      <c r="O13" s="443" t="s">
        <v>1142</v>
      </c>
      <c r="P13" s="443" t="s">
        <v>1143</v>
      </c>
      <c r="Q13" s="443" t="s">
        <v>1144</v>
      </c>
      <c r="R13" s="443" t="s">
        <v>1145</v>
      </c>
      <c r="S13" s="447" t="s">
        <v>10</v>
      </c>
      <c r="T13" s="448">
        <f t="shared" si="6"/>
        <v>2</v>
      </c>
      <c r="U13" s="449">
        <f t="shared" si="1"/>
        <v>2</v>
      </c>
      <c r="V13" s="444">
        <f t="shared" si="7"/>
        <v>0</v>
      </c>
      <c r="W13" s="457">
        <v>120</v>
      </c>
      <c r="X13" s="508" t="s">
        <v>4111</v>
      </c>
      <c r="Y13" s="508" t="s">
        <v>2772</v>
      </c>
      <c r="Z13" s="508" t="s">
        <v>3259</v>
      </c>
      <c r="AA13" s="508" t="s">
        <v>3260</v>
      </c>
      <c r="AB13" s="508" t="s">
        <v>2775</v>
      </c>
      <c r="AC13" s="508" t="s">
        <v>3261</v>
      </c>
      <c r="AD13" s="458" t="s">
        <v>10</v>
      </c>
      <c r="AE13" s="459">
        <f t="shared" si="8"/>
        <v>2</v>
      </c>
      <c r="AF13" s="460">
        <f t="shared" si="2"/>
        <v>2</v>
      </c>
      <c r="AG13" s="455">
        <f t="shared" si="9"/>
        <v>0</v>
      </c>
      <c r="AH13" s="446">
        <v>120</v>
      </c>
      <c r="AI13" s="443" t="s">
        <v>17</v>
      </c>
      <c r="AJ13" s="443" t="s">
        <v>20</v>
      </c>
      <c r="AK13" s="443" t="s">
        <v>1142</v>
      </c>
      <c r="AL13" s="443" t="s">
        <v>1143</v>
      </c>
      <c r="AM13" s="443" t="s">
        <v>1144</v>
      </c>
      <c r="AN13" s="443" t="s">
        <v>1145</v>
      </c>
      <c r="AO13" s="447" t="s">
        <v>10</v>
      </c>
      <c r="AP13" s="448">
        <f t="shared" si="10"/>
        <v>2</v>
      </c>
      <c r="AQ13" s="449">
        <f t="shared" si="3"/>
        <v>2</v>
      </c>
      <c r="AR13" s="444">
        <f t="shared" si="11"/>
        <v>0</v>
      </c>
    </row>
    <row r="14" spans="1:44" ht="31.5" customHeight="1" x14ac:dyDescent="0.25">
      <c r="A14" s="395">
        <v>130</v>
      </c>
      <c r="B14" s="387" t="str">
        <f>IF(Accueil!$H$49=1,M14,IF(Accueil!$H$49=2,X14,IF(Accueil!$H$49=3,AI14,M14)))</f>
        <v>Bordeaux</v>
      </c>
      <c r="C14" s="387" t="str">
        <f>IF(Accueil!$H$49=1,N14,IF(Accueil!$H$49=2,Y14,IF(Accueil!$H$49=3,AJ14,N14)))</f>
        <v>ligaments croisés</v>
      </c>
      <c r="D14" s="387" t="str">
        <f>IF(Accueil!$H$49=1,O14,IF(Accueil!$H$49=2,Z14,IF(Accueil!$H$49=3,AK14,O14)))</f>
        <v>besoin de stabilité / de sécurité / d'assumer</v>
      </c>
      <c r="E14" s="387" t="str">
        <f>IF(Accueil!$H$49=1,P14,IF(Accueil!$H$49=2,AA14,IF(Accueil!$H$49=3,AL14,P14)))</f>
        <v>subir l'autorité parentale</v>
      </c>
      <c r="F14" s="387" t="str">
        <f>IF(Accueil!$H$49=1,Q14,IF(Accueil!$H$49=2,AB14,IF(Accueil!$H$49=3,AM14,Q14)))</f>
        <v xml:space="preserve">adaptation / flexibilité / renoncement s'il le faut </v>
      </c>
      <c r="G14" s="387" t="str">
        <f>IF(Accueil!$H$49=1,R14,IF(Accueil!$H$49=2,AC14,IF(Accueil!$H$49=3,AN14,R14)))</f>
        <v>résister / tenir tête / conflit dans la relation parents-enfants</v>
      </c>
      <c r="H14" s="396" t="s">
        <v>7</v>
      </c>
      <c r="I14" s="394">
        <f t="shared" si="4"/>
        <v>3</v>
      </c>
      <c r="J14" s="397">
        <f t="shared" si="0"/>
        <v>3</v>
      </c>
      <c r="K14" s="388">
        <f t="shared" si="5"/>
        <v>0</v>
      </c>
      <c r="L14" s="446">
        <v>130</v>
      </c>
      <c r="M14" s="443" t="s">
        <v>21</v>
      </c>
      <c r="N14" s="443" t="s">
        <v>22</v>
      </c>
      <c r="O14" s="443" t="s">
        <v>1146</v>
      </c>
      <c r="P14" s="443" t="s">
        <v>1147</v>
      </c>
      <c r="Q14" s="443" t="s">
        <v>1148</v>
      </c>
      <c r="R14" s="443" t="s">
        <v>1149</v>
      </c>
      <c r="S14" s="447" t="s">
        <v>7</v>
      </c>
      <c r="T14" s="448">
        <f t="shared" si="6"/>
        <v>3</v>
      </c>
      <c r="U14" s="449">
        <f t="shared" si="1"/>
        <v>3</v>
      </c>
      <c r="V14" s="444">
        <f t="shared" si="7"/>
        <v>0</v>
      </c>
      <c r="W14" s="457">
        <v>130</v>
      </c>
      <c r="X14" s="508" t="s">
        <v>4112</v>
      </c>
      <c r="Y14" s="508" t="s">
        <v>2777</v>
      </c>
      <c r="Z14" s="508" t="s">
        <v>3262</v>
      </c>
      <c r="AA14" s="508" t="s">
        <v>3263</v>
      </c>
      <c r="AB14" s="508" t="s">
        <v>3264</v>
      </c>
      <c r="AC14" s="508" t="s">
        <v>3265</v>
      </c>
      <c r="AD14" s="458" t="s">
        <v>7</v>
      </c>
      <c r="AE14" s="459">
        <f t="shared" si="8"/>
        <v>3</v>
      </c>
      <c r="AF14" s="460">
        <f t="shared" si="2"/>
        <v>3</v>
      </c>
      <c r="AG14" s="455">
        <f t="shared" si="9"/>
        <v>0</v>
      </c>
      <c r="AH14" s="446">
        <v>130</v>
      </c>
      <c r="AI14" s="443" t="s">
        <v>21</v>
      </c>
      <c r="AJ14" s="443" t="s">
        <v>22</v>
      </c>
      <c r="AK14" s="443" t="s">
        <v>1146</v>
      </c>
      <c r="AL14" s="443" t="s">
        <v>1147</v>
      </c>
      <c r="AM14" s="443" t="s">
        <v>1148</v>
      </c>
      <c r="AN14" s="443" t="s">
        <v>1149</v>
      </c>
      <c r="AO14" s="447" t="s">
        <v>7</v>
      </c>
      <c r="AP14" s="448">
        <f t="shared" si="10"/>
        <v>3</v>
      </c>
      <c r="AQ14" s="449">
        <f t="shared" si="3"/>
        <v>3</v>
      </c>
      <c r="AR14" s="444">
        <f t="shared" si="11"/>
        <v>0</v>
      </c>
    </row>
    <row r="15" spans="1:44" ht="31.5" customHeight="1" x14ac:dyDescent="0.25">
      <c r="A15" s="395">
        <v>140</v>
      </c>
      <c r="B15" s="387" t="str">
        <f>IF(Accueil!$H$49=1,M15,IF(Accueil!$H$49=2,X15,IF(Accueil!$H$49=3,AI15,M15)))</f>
        <v>Bordeaux</v>
      </c>
      <c r="C15" s="387" t="str">
        <f>IF(Accueil!$H$49=1,N15,IF(Accueil!$H$49=2,Y15,IF(Accueil!$H$49=3,AJ15,N15)))</f>
        <v>rotule</v>
      </c>
      <c r="D15" s="387" t="str">
        <f>IF(Accueil!$H$49=1,O15,IF(Accueil!$H$49=2,Z15,IF(Accueil!$H$49=3,AK15,O15)))</f>
        <v xml:space="preserve">besoin de se sentir fort / de résister / d'encaisser </v>
      </c>
      <c r="E15" s="387" t="str">
        <f>IF(Accueil!$H$49=1,P15,IF(Accueil!$H$49=2,AA15,IF(Accueil!$H$49=3,AL15,P15)))</f>
        <v>être fatigué / être à bout / ne plus pouvoir encaisser ou résister</v>
      </c>
      <c r="F15" s="387" t="str">
        <f>IF(Accueil!$H$49=1,Q15,IF(Accueil!$H$49=2,AB15,IF(Accueil!$H$49=3,AM15,Q15)))</f>
        <v xml:space="preserve">humilité / être en paix avec l'autorité / avec ses parents ou ses enfants </v>
      </c>
      <c r="G15" s="387" t="str">
        <f>IF(Accueil!$H$49=1,R15,IF(Accueil!$H$49=2,AC15,IF(Accueil!$H$49=3,AN15,R15)))</f>
        <v>conflit d'autorité / tendance à l'autoritarisme</v>
      </c>
      <c r="H15" s="396" t="s">
        <v>7</v>
      </c>
      <c r="I15" s="394">
        <f t="shared" si="4"/>
        <v>3</v>
      </c>
      <c r="J15" s="397">
        <f t="shared" si="0"/>
        <v>3</v>
      </c>
      <c r="K15" s="388">
        <f t="shared" si="5"/>
        <v>0</v>
      </c>
      <c r="L15" s="446">
        <v>140</v>
      </c>
      <c r="M15" s="443" t="s">
        <v>21</v>
      </c>
      <c r="N15" s="443" t="s">
        <v>23</v>
      </c>
      <c r="O15" s="443" t="s">
        <v>1150</v>
      </c>
      <c r="P15" s="443" t="s">
        <v>1151</v>
      </c>
      <c r="Q15" s="443" t="s">
        <v>1152</v>
      </c>
      <c r="R15" s="443" t="s">
        <v>1153</v>
      </c>
      <c r="S15" s="447" t="s">
        <v>7</v>
      </c>
      <c r="T15" s="448">
        <f t="shared" si="6"/>
        <v>3</v>
      </c>
      <c r="U15" s="449">
        <f t="shared" si="1"/>
        <v>3</v>
      </c>
      <c r="V15" s="444">
        <f t="shared" si="7"/>
        <v>0</v>
      </c>
      <c r="W15" s="457">
        <v>140</v>
      </c>
      <c r="X15" s="508" t="s">
        <v>4112</v>
      </c>
      <c r="Y15" s="508" t="s">
        <v>2782</v>
      </c>
      <c r="Z15" s="508" t="s">
        <v>3266</v>
      </c>
      <c r="AA15" s="508" t="s">
        <v>3267</v>
      </c>
      <c r="AB15" s="508" t="s">
        <v>3268</v>
      </c>
      <c r="AC15" s="508" t="s">
        <v>3269</v>
      </c>
      <c r="AD15" s="458" t="s">
        <v>7</v>
      </c>
      <c r="AE15" s="459">
        <f t="shared" si="8"/>
        <v>3</v>
      </c>
      <c r="AF15" s="460">
        <f t="shared" si="2"/>
        <v>3</v>
      </c>
      <c r="AG15" s="455">
        <f t="shared" si="9"/>
        <v>0</v>
      </c>
      <c r="AH15" s="446">
        <v>140</v>
      </c>
      <c r="AI15" s="443" t="s">
        <v>21</v>
      </c>
      <c r="AJ15" s="443" t="s">
        <v>23</v>
      </c>
      <c r="AK15" s="443" t="s">
        <v>1150</v>
      </c>
      <c r="AL15" s="443" t="s">
        <v>1151</v>
      </c>
      <c r="AM15" s="443" t="s">
        <v>1152</v>
      </c>
      <c r="AN15" s="443" t="s">
        <v>1153</v>
      </c>
      <c r="AO15" s="447" t="s">
        <v>7</v>
      </c>
      <c r="AP15" s="448">
        <f t="shared" si="10"/>
        <v>3</v>
      </c>
      <c r="AQ15" s="449">
        <f t="shared" si="3"/>
        <v>3</v>
      </c>
      <c r="AR15" s="444">
        <f t="shared" si="11"/>
        <v>0</v>
      </c>
    </row>
    <row r="16" spans="1:44" ht="31.5" customHeight="1" x14ac:dyDescent="0.25">
      <c r="A16" s="395">
        <v>150</v>
      </c>
      <c r="B16" s="387" t="str">
        <f>IF(Accueil!$H$49=1,M16,IF(Accueil!$H$49=2,X16,IF(Accueil!$H$49=3,AI16,M16)))</f>
        <v>Bordeaux</v>
      </c>
      <c r="C16" s="387" t="str">
        <f>IF(Accueil!$H$49=1,N16,IF(Accueil!$H$49=2,Y16,IF(Accueil!$H$49=3,AJ16,N16)))</f>
        <v>arrière du genou</v>
      </c>
      <c r="D16" s="387" t="str">
        <f>IF(Accueil!$H$49=1,O16,IF(Accueil!$H$49=2,Z16,IF(Accueil!$H$49=3,AK16,O16)))</f>
        <v xml:space="preserve">besoin de régler le passé familial / d'enracinement </v>
      </c>
      <c r="E16" s="387" t="str">
        <f>IF(Accueil!$H$49=1,P16,IF(Accueil!$H$49=2,AA16,IF(Accueil!$H$49=3,AL16,P16)))</f>
        <v>refus de l'autorité parentale / ne pas vouloir de responsabilité en tant que parent</v>
      </c>
      <c r="F16" s="387" t="str">
        <f>IF(Accueil!$H$49=1,Q16,IF(Accueil!$H$49=2,AB16,IF(Accueil!$H$49=3,AM16,Q16)))</f>
        <v xml:space="preserve">laisser passer l'énergie / être fluide / en paix avec ses parents ou ses enfants </v>
      </c>
      <c r="G16" s="387" t="str">
        <f>IF(Accueil!$H$49=1,R16,IF(Accueil!$H$49=2,AC16,IF(Accueil!$H$49=3,AN16,R16)))</f>
        <v>conflit d'autorité avec les parents ou en tant que parent</v>
      </c>
      <c r="H16" s="396" t="s">
        <v>10</v>
      </c>
      <c r="I16" s="394">
        <f>IF(B16=B14,I14,I14+1)</f>
        <v>3</v>
      </c>
      <c r="J16" s="397">
        <f t="shared" si="0"/>
        <v>3</v>
      </c>
      <c r="K16" s="388">
        <f t="shared" si="5"/>
        <v>0</v>
      </c>
      <c r="L16" s="446">
        <v>150</v>
      </c>
      <c r="M16" s="443" t="s">
        <v>21</v>
      </c>
      <c r="N16" s="443" t="s">
        <v>24</v>
      </c>
      <c r="O16" s="443" t="s">
        <v>1154</v>
      </c>
      <c r="P16" s="443" t="s">
        <v>1155</v>
      </c>
      <c r="Q16" s="443" t="s">
        <v>1156</v>
      </c>
      <c r="R16" s="443" t="s">
        <v>1157</v>
      </c>
      <c r="S16" s="447" t="s">
        <v>10</v>
      </c>
      <c r="T16" s="448">
        <f>IF(M16=M14,T14,T14+1)</f>
        <v>3</v>
      </c>
      <c r="U16" s="449">
        <f t="shared" si="1"/>
        <v>3</v>
      </c>
      <c r="V16" s="444">
        <f t="shared" si="7"/>
        <v>0</v>
      </c>
      <c r="W16" s="457">
        <v>150</v>
      </c>
      <c r="X16" s="508" t="s">
        <v>4112</v>
      </c>
      <c r="Y16" s="508" t="s">
        <v>2787</v>
      </c>
      <c r="Z16" s="508" t="s">
        <v>3270</v>
      </c>
      <c r="AA16" s="508" t="s">
        <v>3263</v>
      </c>
      <c r="AB16" s="508" t="s">
        <v>3271</v>
      </c>
      <c r="AC16" s="508" t="s">
        <v>3272</v>
      </c>
      <c r="AD16" s="458" t="s">
        <v>10</v>
      </c>
      <c r="AE16" s="459">
        <f>IF(X16=X14,AE14,AE14+1)</f>
        <v>3</v>
      </c>
      <c r="AF16" s="460">
        <f t="shared" si="2"/>
        <v>3</v>
      </c>
      <c r="AG16" s="455">
        <f t="shared" si="9"/>
        <v>0</v>
      </c>
      <c r="AH16" s="446">
        <v>150</v>
      </c>
      <c r="AI16" s="443" t="s">
        <v>21</v>
      </c>
      <c r="AJ16" s="443" t="s">
        <v>24</v>
      </c>
      <c r="AK16" s="443" t="s">
        <v>1154</v>
      </c>
      <c r="AL16" s="443" t="s">
        <v>1155</v>
      </c>
      <c r="AM16" s="443" t="s">
        <v>1156</v>
      </c>
      <c r="AN16" s="443" t="s">
        <v>1157</v>
      </c>
      <c r="AO16" s="447" t="s">
        <v>10</v>
      </c>
      <c r="AP16" s="448">
        <f>IF(AI16=AI14,AP14,AP14+1)</f>
        <v>3</v>
      </c>
      <c r="AQ16" s="449">
        <f t="shared" si="3"/>
        <v>3</v>
      </c>
      <c r="AR16" s="444">
        <f t="shared" si="11"/>
        <v>0</v>
      </c>
    </row>
    <row r="17" spans="1:44" ht="31.5" customHeight="1" x14ac:dyDescent="0.25">
      <c r="A17" s="395">
        <v>160</v>
      </c>
      <c r="B17" s="387" t="str">
        <f>IF(Accueil!$H$49=1,M17,IF(Accueil!$H$49=2,X17,IF(Accueil!$H$49=3,AI17,M17)))</f>
        <v>Bordeaux</v>
      </c>
      <c r="C17" s="387" t="str">
        <f>IF(Accueil!$H$49=1,N17,IF(Accueil!$H$49=2,Y17,IF(Accueil!$H$49=3,AJ17,N17)))</f>
        <v>cuisse</v>
      </c>
      <c r="D17" s="387" t="str">
        <f>IF(Accueil!$H$49=1,O17,IF(Accueil!$H$49=2,Z17,IF(Accueil!$H$49=3,AK17,O17)))</f>
        <v xml:space="preserve">besoin d'aller de l'avant / d'être responsable </v>
      </c>
      <c r="E17" s="387" t="str">
        <f>IF(Accueil!$H$49=1,P17,IF(Accueil!$H$49=2,AA17,IF(Accueil!$H$49=3,AL17,P17)))</f>
        <v>vouloir moins de charges / moins de responsabilités / manque d'enracinement</v>
      </c>
      <c r="F17" s="387" t="str">
        <f>IF(Accueil!$H$49=1,Q17,IF(Accueil!$H$49=2,AB17,IF(Accueil!$H$49=3,AM17,Q17)))</f>
        <v xml:space="preserve">force tranquille / puissance / enracinement </v>
      </c>
      <c r="G17" s="387" t="str">
        <f>IF(Accueil!$H$49=1,R17,IF(Accueil!$H$49=2,AC17,IF(Accueil!$H$49=3,AN17,R17)))</f>
        <v>trop responsable / trop d'obligations</v>
      </c>
      <c r="H17" s="396" t="s">
        <v>7</v>
      </c>
      <c r="I17" s="394">
        <f t="shared" ref="I17:I80" si="12">IF(B17=B15,I15,I15+1)</f>
        <v>3</v>
      </c>
      <c r="J17" s="397">
        <f t="shared" si="0"/>
        <v>3</v>
      </c>
      <c r="K17" s="388">
        <f t="shared" si="5"/>
        <v>0</v>
      </c>
      <c r="L17" s="446">
        <v>160</v>
      </c>
      <c r="M17" s="443" t="s">
        <v>21</v>
      </c>
      <c r="N17" s="443" t="s">
        <v>25</v>
      </c>
      <c r="O17" s="443" t="s">
        <v>1158</v>
      </c>
      <c r="P17" s="443" t="s">
        <v>1159</v>
      </c>
      <c r="Q17" s="443" t="s">
        <v>1160</v>
      </c>
      <c r="R17" s="443" t="s">
        <v>1161</v>
      </c>
      <c r="S17" s="447" t="s">
        <v>7</v>
      </c>
      <c r="T17" s="448">
        <f t="shared" ref="T17:T80" si="13">IF(M17=M15,T15,T15+1)</f>
        <v>3</v>
      </c>
      <c r="U17" s="449">
        <f t="shared" si="1"/>
        <v>3</v>
      </c>
      <c r="V17" s="444">
        <f t="shared" si="7"/>
        <v>0</v>
      </c>
      <c r="W17" s="457">
        <v>160</v>
      </c>
      <c r="X17" s="508" t="s">
        <v>4112</v>
      </c>
      <c r="Y17" s="508" t="s">
        <v>2791</v>
      </c>
      <c r="Z17" s="508" t="s">
        <v>3273</v>
      </c>
      <c r="AA17" s="508" t="s">
        <v>3274</v>
      </c>
      <c r="AB17" s="508" t="s">
        <v>3275</v>
      </c>
      <c r="AC17" s="508" t="s">
        <v>2795</v>
      </c>
      <c r="AD17" s="458" t="s">
        <v>7</v>
      </c>
      <c r="AE17" s="459">
        <f t="shared" ref="AE17:AE80" si="14">IF(X17=X15,AE15,AE15+1)</f>
        <v>3</v>
      </c>
      <c r="AF17" s="460">
        <f t="shared" si="2"/>
        <v>3</v>
      </c>
      <c r="AG17" s="455">
        <f t="shared" si="9"/>
        <v>0</v>
      </c>
      <c r="AH17" s="446">
        <v>160</v>
      </c>
      <c r="AI17" s="443" t="s">
        <v>21</v>
      </c>
      <c r="AJ17" s="443" t="s">
        <v>25</v>
      </c>
      <c r="AK17" s="443" t="s">
        <v>1158</v>
      </c>
      <c r="AL17" s="443" t="s">
        <v>1159</v>
      </c>
      <c r="AM17" s="443" t="s">
        <v>1160</v>
      </c>
      <c r="AN17" s="443" t="s">
        <v>1161</v>
      </c>
      <c r="AO17" s="447" t="s">
        <v>7</v>
      </c>
      <c r="AP17" s="448">
        <f t="shared" ref="AP17:AP80" si="15">IF(AI17=AI15,AP15,AP15+1)</f>
        <v>3</v>
      </c>
      <c r="AQ17" s="449">
        <f t="shared" si="3"/>
        <v>3</v>
      </c>
      <c r="AR17" s="444">
        <f t="shared" si="11"/>
        <v>0</v>
      </c>
    </row>
    <row r="18" spans="1:44" ht="31.5" customHeight="1" x14ac:dyDescent="0.25">
      <c r="A18" s="395">
        <v>170</v>
      </c>
      <c r="B18" s="387" t="str">
        <f>IF(Accueil!$H$49=1,M18,IF(Accueil!$H$49=2,X18,IF(Accueil!$H$49=3,AI18,M18)))</f>
        <v>Ecarlate</v>
      </c>
      <c r="C18" s="387" t="str">
        <f>IF(Accueil!$H$49=1,N18,IF(Accueil!$H$49=2,Y18,IF(Accueil!$H$49=3,AJ18,N18)))</f>
        <v>testicule/doigts</v>
      </c>
      <c r="D18" s="387" t="str">
        <f>IF(Accueil!$H$49=1,O18,IF(Accueil!$H$49=2,Z18,IF(Accueil!$H$49=3,AK18,O18)))</f>
        <v xml:space="preserve">besoin de créer / besoin d'exprimer son potentiel </v>
      </c>
      <c r="E18" s="387" t="str">
        <f>IF(Accueil!$H$49=1,P18,IF(Accueil!$H$49=2,AA18,IF(Accueil!$H$49=3,AL18,P18)))</f>
        <v>potentiel réprimé / projets en panne / introversion</v>
      </c>
      <c r="F18" s="387" t="str">
        <f>IF(Accueil!$H$49=1,Q18,IF(Accueil!$H$49=2,AB18,IF(Accueil!$H$49=3,AM18,Q18)))</f>
        <v xml:space="preserve">créativité équilibrée </v>
      </c>
      <c r="G18" s="387" t="str">
        <f>IF(Accueil!$H$49=1,R18,IF(Accueil!$H$49=2,AC18,IF(Accueil!$H$49=3,AN18,R18)))</f>
        <v>fuite en avant avec les projets / dispersion dans la créativité</v>
      </c>
      <c r="H18" s="396" t="s">
        <v>7</v>
      </c>
      <c r="I18" s="394">
        <f t="shared" si="12"/>
        <v>4</v>
      </c>
      <c r="J18" s="397">
        <f t="shared" si="0"/>
        <v>4</v>
      </c>
      <c r="K18" s="388">
        <f t="shared" si="5"/>
        <v>0</v>
      </c>
      <c r="L18" s="446">
        <v>170</v>
      </c>
      <c r="M18" s="443" t="s">
        <v>26</v>
      </c>
      <c r="N18" s="443" t="s">
        <v>27</v>
      </c>
      <c r="O18" s="443" t="s">
        <v>1162</v>
      </c>
      <c r="P18" s="443" t="s">
        <v>1163</v>
      </c>
      <c r="Q18" s="443" t="s">
        <v>150</v>
      </c>
      <c r="R18" s="443" t="s">
        <v>1164</v>
      </c>
      <c r="S18" s="447" t="s">
        <v>7</v>
      </c>
      <c r="T18" s="448">
        <f t="shared" si="13"/>
        <v>4</v>
      </c>
      <c r="U18" s="449">
        <f t="shared" si="1"/>
        <v>4</v>
      </c>
      <c r="V18" s="444">
        <f t="shared" si="7"/>
        <v>0</v>
      </c>
      <c r="W18" s="457">
        <v>170</v>
      </c>
      <c r="X18" s="508" t="s">
        <v>4113</v>
      </c>
      <c r="Y18" s="508" t="s">
        <v>2796</v>
      </c>
      <c r="Z18" s="508" t="s">
        <v>3276</v>
      </c>
      <c r="AA18" s="508" t="s">
        <v>3277</v>
      </c>
      <c r="AB18" s="508" t="s">
        <v>3278</v>
      </c>
      <c r="AC18" s="508" t="s">
        <v>3279</v>
      </c>
      <c r="AD18" s="458" t="s">
        <v>7</v>
      </c>
      <c r="AE18" s="459">
        <f t="shared" si="14"/>
        <v>4</v>
      </c>
      <c r="AF18" s="460">
        <f t="shared" si="2"/>
        <v>4</v>
      </c>
      <c r="AG18" s="455">
        <f t="shared" si="9"/>
        <v>0</v>
      </c>
      <c r="AH18" s="446">
        <v>170</v>
      </c>
      <c r="AI18" s="443" t="s">
        <v>26</v>
      </c>
      <c r="AJ18" s="443" t="s">
        <v>27</v>
      </c>
      <c r="AK18" s="443" t="s">
        <v>1162</v>
      </c>
      <c r="AL18" s="443" t="s">
        <v>1163</v>
      </c>
      <c r="AM18" s="443" t="s">
        <v>150</v>
      </c>
      <c r="AN18" s="443" t="s">
        <v>1164</v>
      </c>
      <c r="AO18" s="447" t="s">
        <v>7</v>
      </c>
      <c r="AP18" s="448">
        <f t="shared" si="15"/>
        <v>4</v>
      </c>
      <c r="AQ18" s="449">
        <f t="shared" si="3"/>
        <v>4</v>
      </c>
      <c r="AR18" s="444">
        <f t="shared" si="11"/>
        <v>0</v>
      </c>
    </row>
    <row r="19" spans="1:44" ht="31.5" customHeight="1" x14ac:dyDescent="0.25">
      <c r="A19" s="395">
        <v>180</v>
      </c>
      <c r="B19" s="387" t="str">
        <f>IF(Accueil!$H$49=1,M19,IF(Accueil!$H$49=2,X19,IF(Accueil!$H$49=3,AI19,M19)))</f>
        <v>Ecarlate</v>
      </c>
      <c r="C19" s="387" t="str">
        <f>IF(Accueil!$H$49=1,N19,IF(Accueil!$H$49=2,Y19,IF(Accueil!$H$49=3,AJ19,N19)))</f>
        <v>périnée</v>
      </c>
      <c r="D19" s="387" t="str">
        <f>IF(Accueil!$H$49=1,O19,IF(Accueil!$H$49=2,Z19,IF(Accueil!$H$49=3,AK19,O19)))</f>
        <v xml:space="preserve">besoin de s'aimer / de se faire plaisir </v>
      </c>
      <c r="E19" s="387" t="str">
        <f>IF(Accueil!$H$49=1,P19,IF(Accueil!$H$49=2,AA19,IF(Accueil!$H$49=3,AL19,P19)))</f>
        <v>ne pas se faire plaisir / honte de s'offrir à soi-même / juger le plaisir personnel</v>
      </c>
      <c r="F19" s="387" t="str">
        <f>IF(Accueil!$H$49=1,Q19,IF(Accueil!$H$49=2,AB19,IF(Accueil!$H$49=3,AM19,Q19)))</f>
        <v xml:space="preserve">capacité à relâcher / aimer son corps / s'offrir du plaisir </v>
      </c>
      <c r="G19" s="387" t="str">
        <f>IF(Accueil!$H$49=1,R19,IF(Accueil!$H$49=2,AC19,IF(Accueil!$H$49=3,AN19,R19)))</f>
        <v>en conflit avec son corps / conflit avec la sexualité</v>
      </c>
      <c r="H19" s="396" t="s">
        <v>10</v>
      </c>
      <c r="I19" s="394">
        <f t="shared" si="12"/>
        <v>4</v>
      </c>
      <c r="J19" s="397">
        <f t="shared" si="0"/>
        <v>4</v>
      </c>
      <c r="K19" s="388">
        <f t="shared" si="5"/>
        <v>0</v>
      </c>
      <c r="L19" s="446">
        <v>180</v>
      </c>
      <c r="M19" s="443" t="s">
        <v>26</v>
      </c>
      <c r="N19" s="443" t="s">
        <v>28</v>
      </c>
      <c r="O19" s="443" t="s">
        <v>1165</v>
      </c>
      <c r="P19" s="443" t="s">
        <v>1166</v>
      </c>
      <c r="Q19" s="443" t="s">
        <v>1167</v>
      </c>
      <c r="R19" s="443" t="s">
        <v>1168</v>
      </c>
      <c r="S19" s="447" t="s">
        <v>10</v>
      </c>
      <c r="T19" s="448">
        <f t="shared" si="13"/>
        <v>4</v>
      </c>
      <c r="U19" s="449">
        <f t="shared" si="1"/>
        <v>4</v>
      </c>
      <c r="V19" s="444">
        <f t="shared" si="7"/>
        <v>0</v>
      </c>
      <c r="W19" s="457">
        <v>180</v>
      </c>
      <c r="X19" s="508" t="s">
        <v>4113</v>
      </c>
      <c r="Y19" s="508" t="s">
        <v>2801</v>
      </c>
      <c r="Z19" s="508" t="s">
        <v>3280</v>
      </c>
      <c r="AA19" s="508" t="s">
        <v>3281</v>
      </c>
      <c r="AB19" s="508" t="s">
        <v>3282</v>
      </c>
      <c r="AC19" s="508" t="s">
        <v>3283</v>
      </c>
      <c r="AD19" s="458" t="s">
        <v>10</v>
      </c>
      <c r="AE19" s="459">
        <f t="shared" si="14"/>
        <v>4</v>
      </c>
      <c r="AF19" s="460">
        <f t="shared" si="2"/>
        <v>4</v>
      </c>
      <c r="AG19" s="455">
        <f t="shared" si="9"/>
        <v>0</v>
      </c>
      <c r="AH19" s="446">
        <v>180</v>
      </c>
      <c r="AI19" s="443" t="s">
        <v>26</v>
      </c>
      <c r="AJ19" s="443" t="s">
        <v>28</v>
      </c>
      <c r="AK19" s="443" t="s">
        <v>1165</v>
      </c>
      <c r="AL19" s="443" t="s">
        <v>1166</v>
      </c>
      <c r="AM19" s="443" t="s">
        <v>1167</v>
      </c>
      <c r="AN19" s="443" t="s">
        <v>1168</v>
      </c>
      <c r="AO19" s="447" t="s">
        <v>10</v>
      </c>
      <c r="AP19" s="448">
        <f t="shared" si="15"/>
        <v>4</v>
      </c>
      <c r="AQ19" s="449">
        <f t="shared" si="3"/>
        <v>4</v>
      </c>
      <c r="AR19" s="444">
        <f t="shared" si="11"/>
        <v>0</v>
      </c>
    </row>
    <row r="20" spans="1:44" ht="31.5" customHeight="1" x14ac:dyDescent="0.25">
      <c r="A20" s="395">
        <v>190</v>
      </c>
      <c r="B20" s="387" t="str">
        <f>IF(Accueil!$H$49=1,M20,IF(Accueil!$H$49=2,X20,IF(Accueil!$H$49=3,AI20,M20)))</f>
        <v>Rouge</v>
      </c>
      <c r="C20" s="387" t="str">
        <f>IF(Accueil!$H$49=1,N20,IF(Accueil!$H$49=2,Y20,IF(Accueil!$H$49=3,AJ20,N20)))</f>
        <v>anus/rectum/main</v>
      </c>
      <c r="D20" s="387" t="str">
        <f>IF(Accueil!$H$49=1,O20,IF(Accueil!$H$49=2,Z20,IF(Accueil!$H$49=3,AK20,O20)))</f>
        <v xml:space="preserve">besoin de retenir à l'intérieur / de garder pour soi </v>
      </c>
      <c r="E20" s="387" t="str">
        <f>IF(Accueil!$H$49=1,P20,IF(Accueil!$H$49=2,AA20,IF(Accueil!$H$49=3,AL20,P20)))</f>
        <v>peur de vivre de l'insécurité / peur de manquer / vécu des manques par le passé</v>
      </c>
      <c r="F20" s="387" t="str">
        <f>IF(Accueil!$H$49=1,Q20,IF(Accueil!$H$49=2,AB20,IF(Accueil!$H$49=3,AM20,Q20)))</f>
        <v xml:space="preserve">équilibre entre garder et rejeter / équilibre entre perdre et donner </v>
      </c>
      <c r="G20" s="387" t="str">
        <f>IF(Accueil!$H$49=1,R20,IF(Accueil!$H$49=2,AC20,IF(Accueil!$H$49=3,AN20,R20)))</f>
        <v>envie de fuir mais rester / se retenir</v>
      </c>
      <c r="H20" s="396" t="s">
        <v>10</v>
      </c>
      <c r="I20" s="394">
        <f t="shared" si="12"/>
        <v>5</v>
      </c>
      <c r="J20" s="397">
        <f t="shared" si="0"/>
        <v>5</v>
      </c>
      <c r="K20" s="388">
        <f t="shared" si="5"/>
        <v>0</v>
      </c>
      <c r="L20" s="446">
        <v>190</v>
      </c>
      <c r="M20" s="443" t="s">
        <v>29</v>
      </c>
      <c r="N20" s="443" t="s">
        <v>30</v>
      </c>
      <c r="O20" s="443" t="s">
        <v>1169</v>
      </c>
      <c r="P20" s="443" t="s">
        <v>1170</v>
      </c>
      <c r="Q20" s="443" t="s">
        <v>1171</v>
      </c>
      <c r="R20" s="443" t="s">
        <v>1172</v>
      </c>
      <c r="S20" s="447" t="s">
        <v>10</v>
      </c>
      <c r="T20" s="448">
        <f t="shared" si="13"/>
        <v>5</v>
      </c>
      <c r="U20" s="449">
        <f t="shared" si="1"/>
        <v>5</v>
      </c>
      <c r="V20" s="444">
        <f t="shared" si="7"/>
        <v>0</v>
      </c>
      <c r="W20" s="457">
        <v>190</v>
      </c>
      <c r="X20" s="508" t="s">
        <v>4114</v>
      </c>
      <c r="Y20" s="508" t="s">
        <v>2806</v>
      </c>
      <c r="Z20" s="508" t="s">
        <v>3284</v>
      </c>
      <c r="AA20" s="508" t="s">
        <v>3285</v>
      </c>
      <c r="AB20" s="508" t="s">
        <v>3286</v>
      </c>
      <c r="AC20" s="508" t="s">
        <v>3287</v>
      </c>
      <c r="AD20" s="458" t="s">
        <v>10</v>
      </c>
      <c r="AE20" s="459">
        <f t="shared" si="14"/>
        <v>5</v>
      </c>
      <c r="AF20" s="460">
        <f t="shared" si="2"/>
        <v>5</v>
      </c>
      <c r="AG20" s="455">
        <f t="shared" si="9"/>
        <v>0</v>
      </c>
      <c r="AH20" s="446">
        <v>190</v>
      </c>
      <c r="AI20" s="443" t="s">
        <v>29</v>
      </c>
      <c r="AJ20" s="443" t="s">
        <v>30</v>
      </c>
      <c r="AK20" s="443" t="s">
        <v>1169</v>
      </c>
      <c r="AL20" s="443" t="s">
        <v>1170</v>
      </c>
      <c r="AM20" s="443" t="s">
        <v>1171</v>
      </c>
      <c r="AN20" s="443" t="s">
        <v>1172</v>
      </c>
      <c r="AO20" s="447" t="s">
        <v>10</v>
      </c>
      <c r="AP20" s="448">
        <f t="shared" si="15"/>
        <v>5</v>
      </c>
      <c r="AQ20" s="449">
        <f t="shared" si="3"/>
        <v>5</v>
      </c>
      <c r="AR20" s="444">
        <f t="shared" si="11"/>
        <v>0</v>
      </c>
    </row>
    <row r="21" spans="1:44" ht="31.5" customHeight="1" x14ac:dyDescent="0.25">
      <c r="A21" s="395">
        <v>200</v>
      </c>
      <c r="B21" s="387" t="str">
        <f>IF(Accueil!$H$49=1,M21,IF(Accueil!$H$49=2,X21,IF(Accueil!$H$49=3,AI21,M21)))</f>
        <v>Rouge</v>
      </c>
      <c r="C21" s="387" t="str">
        <f>IF(Accueil!$H$49=1,N21,IF(Accueil!$H$49=2,Y21,IF(Accueil!$H$49=3,AJ21,N21)))</f>
        <v>côlon sigmoïde</v>
      </c>
      <c r="D21" s="387" t="str">
        <f>IF(Accueil!$H$49=1,O21,IF(Accueil!$H$49=2,Z21,IF(Accueil!$H$49=3,AK21,O21)))</f>
        <v>besoin d’argent / besoin d'être valorisé</v>
      </c>
      <c r="E21" s="387" t="str">
        <f>IF(Accueil!$H$49=1,P21,IF(Accueil!$H$49=2,AA21,IF(Accueil!$H$49=3,AL21,P21)))</f>
        <v>manques / dévalorisation / indifférence / maltraitance</v>
      </c>
      <c r="F21" s="387" t="str">
        <f>IF(Accueil!$H$49=1,Q21,IF(Accueil!$H$49=2,AB21,IF(Accueil!$H$49=3,AM21,Q21)))</f>
        <v>enfance heureuse / valorisation</v>
      </c>
      <c r="G21" s="387" t="str">
        <f>IF(Accueil!$H$49=1,R21,IF(Accueil!$H$49=2,AC21,IF(Accueil!$H$49=3,AN21,R21)))</f>
        <v>problème d’argent / licenciement / deuil non fait d'un proche</v>
      </c>
      <c r="H21" s="396" t="s">
        <v>10</v>
      </c>
      <c r="I21" s="394">
        <f t="shared" si="12"/>
        <v>5</v>
      </c>
      <c r="J21" s="397">
        <f t="shared" si="0"/>
        <v>5</v>
      </c>
      <c r="K21" s="388">
        <f t="shared" si="5"/>
        <v>0</v>
      </c>
      <c r="L21" s="446">
        <v>200</v>
      </c>
      <c r="M21" s="443" t="s">
        <v>29</v>
      </c>
      <c r="N21" s="443" t="s">
        <v>31</v>
      </c>
      <c r="O21" s="443" t="s">
        <v>1173</v>
      </c>
      <c r="P21" s="443" t="s">
        <v>1174</v>
      </c>
      <c r="Q21" s="443" t="s">
        <v>1175</v>
      </c>
      <c r="R21" s="443" t="s">
        <v>1176</v>
      </c>
      <c r="S21" s="447" t="s">
        <v>10</v>
      </c>
      <c r="T21" s="448">
        <f t="shared" si="13"/>
        <v>5</v>
      </c>
      <c r="U21" s="449">
        <f t="shared" si="1"/>
        <v>5</v>
      </c>
      <c r="V21" s="444">
        <f t="shared" si="7"/>
        <v>0</v>
      </c>
      <c r="W21" s="457">
        <v>200</v>
      </c>
      <c r="X21" s="508" t="s">
        <v>4114</v>
      </c>
      <c r="Y21" s="508" t="s">
        <v>2811</v>
      </c>
      <c r="Z21" s="508" t="s">
        <v>3288</v>
      </c>
      <c r="AA21" s="508" t="s">
        <v>3289</v>
      </c>
      <c r="AB21" s="508" t="s">
        <v>3290</v>
      </c>
      <c r="AC21" s="508" t="s">
        <v>3291</v>
      </c>
      <c r="AD21" s="458" t="s">
        <v>10</v>
      </c>
      <c r="AE21" s="459">
        <f t="shared" si="14"/>
        <v>5</v>
      </c>
      <c r="AF21" s="460">
        <f t="shared" si="2"/>
        <v>5</v>
      </c>
      <c r="AG21" s="455">
        <f t="shared" si="9"/>
        <v>0</v>
      </c>
      <c r="AH21" s="446">
        <v>200</v>
      </c>
      <c r="AI21" s="443" t="s">
        <v>29</v>
      </c>
      <c r="AJ21" s="443" t="s">
        <v>31</v>
      </c>
      <c r="AK21" s="443" t="s">
        <v>1173</v>
      </c>
      <c r="AL21" s="443" t="s">
        <v>1174</v>
      </c>
      <c r="AM21" s="443" t="s">
        <v>1175</v>
      </c>
      <c r="AN21" s="443" t="s">
        <v>1176</v>
      </c>
      <c r="AO21" s="447" t="s">
        <v>10</v>
      </c>
      <c r="AP21" s="448">
        <f t="shared" si="15"/>
        <v>5</v>
      </c>
      <c r="AQ21" s="449">
        <f t="shared" si="3"/>
        <v>5</v>
      </c>
      <c r="AR21" s="444">
        <f t="shared" si="11"/>
        <v>0</v>
      </c>
    </row>
    <row r="22" spans="1:44" ht="31.5" customHeight="1" x14ac:dyDescent="0.25">
      <c r="A22" s="395">
        <v>210</v>
      </c>
      <c r="B22" s="387" t="str">
        <f>IF(Accueil!$H$49=1,M22,IF(Accueil!$H$49=2,X22,IF(Accueil!$H$49=3,AI22,M22)))</f>
        <v>Rouge</v>
      </c>
      <c r="C22" s="387" t="str">
        <f>IF(Accueil!$H$49=1,N22,IF(Accueil!$H$49=2,Y22,IF(Accueil!$H$49=3,AJ22,N22)))</f>
        <v>coccyx3</v>
      </c>
      <c r="D22" s="387" t="str">
        <f>IF(Accueil!$H$49=1,O22,IF(Accueil!$H$49=2,Z22,IF(Accueil!$H$49=3,AK22,O22)))</f>
        <v xml:space="preserve">besoin d'assumer / d'être différent </v>
      </c>
      <c r="E22" s="387" t="str">
        <f>IF(Accueil!$H$49=1,P22,IF(Accueil!$H$49=2,AA22,IF(Accueil!$H$49=3,AL22,P22)))</f>
        <v>manque de contact avec la famille / insatisfaction / vide dans la vie / peur de souffrir</v>
      </c>
      <c r="F22" s="387" t="str">
        <f>IF(Accueil!$H$49=1,Q22,IF(Accueil!$H$49=2,AB22,IF(Accueil!$H$49=3,AM22,Q22)))</f>
        <v xml:space="preserve">assumer sa différence / son incarnation </v>
      </c>
      <c r="G22" s="387" t="str">
        <f>IF(Accueil!$H$49=1,R22,IF(Accueil!$H$49=2,AC22,IF(Accueil!$H$49=3,AN22,R22)))</f>
        <v>conflit avec les autres / subir une pression</v>
      </c>
      <c r="H22" s="396" t="s">
        <v>10</v>
      </c>
      <c r="I22" s="394">
        <f t="shared" si="12"/>
        <v>5</v>
      </c>
      <c r="J22" s="397">
        <f t="shared" si="0"/>
        <v>5</v>
      </c>
      <c r="K22" s="388">
        <f t="shared" si="5"/>
        <v>0</v>
      </c>
      <c r="L22" s="446">
        <v>210</v>
      </c>
      <c r="M22" s="443" t="s">
        <v>29</v>
      </c>
      <c r="N22" s="443" t="s">
        <v>32</v>
      </c>
      <c r="O22" s="443" t="s">
        <v>1177</v>
      </c>
      <c r="P22" s="443" t="s">
        <v>1178</v>
      </c>
      <c r="Q22" s="443" t="s">
        <v>1179</v>
      </c>
      <c r="R22" s="443" t="s">
        <v>1180</v>
      </c>
      <c r="S22" s="447" t="s">
        <v>10</v>
      </c>
      <c r="T22" s="448">
        <f t="shared" si="13"/>
        <v>5</v>
      </c>
      <c r="U22" s="449">
        <f t="shared" si="1"/>
        <v>5</v>
      </c>
      <c r="V22" s="444">
        <f t="shared" si="7"/>
        <v>0</v>
      </c>
      <c r="W22" s="457">
        <v>210</v>
      </c>
      <c r="X22" s="508" t="s">
        <v>4114</v>
      </c>
      <c r="Y22" s="508" t="s">
        <v>2816</v>
      </c>
      <c r="Z22" s="508" t="s">
        <v>3292</v>
      </c>
      <c r="AA22" s="508" t="s">
        <v>3293</v>
      </c>
      <c r="AB22" s="508" t="s">
        <v>3294</v>
      </c>
      <c r="AC22" s="508" t="s">
        <v>3295</v>
      </c>
      <c r="AD22" s="458" t="s">
        <v>10</v>
      </c>
      <c r="AE22" s="459">
        <f t="shared" si="14"/>
        <v>5</v>
      </c>
      <c r="AF22" s="460">
        <f t="shared" si="2"/>
        <v>5</v>
      </c>
      <c r="AG22" s="455">
        <f t="shared" si="9"/>
        <v>0</v>
      </c>
      <c r="AH22" s="446">
        <v>210</v>
      </c>
      <c r="AI22" s="443" t="s">
        <v>29</v>
      </c>
      <c r="AJ22" s="443" t="s">
        <v>32</v>
      </c>
      <c r="AK22" s="443" t="s">
        <v>1177</v>
      </c>
      <c r="AL22" s="443" t="s">
        <v>1178</v>
      </c>
      <c r="AM22" s="443" t="s">
        <v>1179</v>
      </c>
      <c r="AN22" s="443" t="s">
        <v>1180</v>
      </c>
      <c r="AO22" s="447" t="s">
        <v>10</v>
      </c>
      <c r="AP22" s="448">
        <f t="shared" si="15"/>
        <v>5</v>
      </c>
      <c r="AQ22" s="449">
        <f t="shared" si="3"/>
        <v>5</v>
      </c>
      <c r="AR22" s="444">
        <f t="shared" si="11"/>
        <v>0</v>
      </c>
    </row>
    <row r="23" spans="1:44" ht="33.950000000000003" customHeight="1" x14ac:dyDescent="0.25">
      <c r="A23" s="395">
        <v>220</v>
      </c>
      <c r="B23" s="387" t="str">
        <f>IF(Accueil!$H$49=1,M23,IF(Accueil!$H$49=2,X23,IF(Accueil!$H$49=3,AI23,M23)))</f>
        <v>Rouge</v>
      </c>
      <c r="C23" s="387" t="str">
        <f>IF(Accueil!$H$49=1,N23,IF(Accueil!$H$49=2,Y23,IF(Accueil!$H$49=3,AJ23,N23)))</f>
        <v>coccyx2</v>
      </c>
      <c r="D23" s="387" t="str">
        <f>IF(Accueil!$H$49=1,O23,IF(Accueil!$H$49=2,Z23,IF(Accueil!$H$49=3,AK23,O23)))</f>
        <v xml:space="preserve">besoin de réaliser / besoin d'exprimer son potentiel / stagner / reporter à plus tard </v>
      </c>
      <c r="E23" s="387" t="str">
        <f>IF(Accueil!$H$49=1,P23,IF(Accueil!$H$49=2,AA23,IF(Accueil!$H$49=3,AL23,P23)))</f>
        <v>peur d'être exclu / d'être seul pour assumer / soucis</v>
      </c>
      <c r="F23" s="387" t="str">
        <f>IF(Accueil!$H$49=1,Q23,IF(Accueil!$H$49=2,AB23,IF(Accueil!$H$49=3,AM23,Q23)))</f>
        <v xml:space="preserve">vivre l'instant présent / être plutôt que faire  </v>
      </c>
      <c r="G23" s="387" t="str">
        <f>IF(Accueil!$H$49=1,R23,IF(Accueil!$H$49=2,AC23,IF(Accueil!$H$49=3,AN23,R23)))</f>
        <v>devoir aller de l'avant / envie de concrétiser</v>
      </c>
      <c r="H23" s="396" t="s">
        <v>10</v>
      </c>
      <c r="I23" s="394">
        <f t="shared" si="12"/>
        <v>5</v>
      </c>
      <c r="J23" s="397">
        <f t="shared" si="0"/>
        <v>5</v>
      </c>
      <c r="K23" s="388">
        <f t="shared" si="5"/>
        <v>0</v>
      </c>
      <c r="L23" s="446">
        <v>220</v>
      </c>
      <c r="M23" s="443" t="s">
        <v>29</v>
      </c>
      <c r="N23" s="443" t="s">
        <v>33</v>
      </c>
      <c r="O23" s="443" t="s">
        <v>1181</v>
      </c>
      <c r="P23" s="443" t="s">
        <v>1182</v>
      </c>
      <c r="Q23" s="443" t="s">
        <v>1183</v>
      </c>
      <c r="R23" s="443" t="s">
        <v>1184</v>
      </c>
      <c r="S23" s="447" t="s">
        <v>10</v>
      </c>
      <c r="T23" s="448">
        <f t="shared" si="13"/>
        <v>5</v>
      </c>
      <c r="U23" s="449">
        <f t="shared" si="1"/>
        <v>5</v>
      </c>
      <c r="V23" s="444">
        <f t="shared" si="7"/>
        <v>0</v>
      </c>
      <c r="W23" s="457">
        <v>220</v>
      </c>
      <c r="X23" s="508" t="s">
        <v>4114</v>
      </c>
      <c r="Y23" s="508" t="s">
        <v>2821</v>
      </c>
      <c r="Z23" s="508" t="s">
        <v>3296</v>
      </c>
      <c r="AA23" s="508" t="s">
        <v>3297</v>
      </c>
      <c r="AB23" s="508" t="s">
        <v>3298</v>
      </c>
      <c r="AC23" s="508" t="s">
        <v>3299</v>
      </c>
      <c r="AD23" s="458" t="s">
        <v>10</v>
      </c>
      <c r="AE23" s="459">
        <f t="shared" si="14"/>
        <v>5</v>
      </c>
      <c r="AF23" s="460">
        <f t="shared" si="2"/>
        <v>5</v>
      </c>
      <c r="AG23" s="455">
        <f t="shared" si="9"/>
        <v>0</v>
      </c>
      <c r="AH23" s="446">
        <v>220</v>
      </c>
      <c r="AI23" s="443" t="s">
        <v>29</v>
      </c>
      <c r="AJ23" s="443" t="s">
        <v>33</v>
      </c>
      <c r="AK23" s="443" t="s">
        <v>1181</v>
      </c>
      <c r="AL23" s="443" t="s">
        <v>1182</v>
      </c>
      <c r="AM23" s="443" t="s">
        <v>1183</v>
      </c>
      <c r="AN23" s="443" t="s">
        <v>1184</v>
      </c>
      <c r="AO23" s="447" t="s">
        <v>10</v>
      </c>
      <c r="AP23" s="448">
        <f t="shared" si="15"/>
        <v>5</v>
      </c>
      <c r="AQ23" s="449">
        <f t="shared" si="3"/>
        <v>5</v>
      </c>
      <c r="AR23" s="444">
        <f t="shared" si="11"/>
        <v>0</v>
      </c>
    </row>
    <row r="24" spans="1:44" ht="33" customHeight="1" x14ac:dyDescent="0.25">
      <c r="A24" s="395">
        <v>230</v>
      </c>
      <c r="B24" s="387" t="str">
        <f>IF(Accueil!$H$49=1,M24,IF(Accueil!$H$49=2,X24,IF(Accueil!$H$49=3,AI24,M24)))</f>
        <v>Rouge</v>
      </c>
      <c r="C24" s="387" t="str">
        <f>IF(Accueil!$H$49=1,N24,IF(Accueil!$H$49=2,Y24,IF(Accueil!$H$49=3,AJ24,N24)))</f>
        <v>coccyx1</v>
      </c>
      <c r="D24" s="387" t="str">
        <f>IF(Accueil!$H$49=1,O24,IF(Accueil!$H$49=2,Z24,IF(Accueil!$H$49=3,AK24,O24)))</f>
        <v xml:space="preserve">besoin d'avoir sa place / besoin de répondre à ses attentes </v>
      </c>
      <c r="E24" s="387" t="str">
        <f>IF(Accueil!$H$49=1,P24,IF(Accueil!$H$49=2,AA24,IF(Accueil!$H$49=3,AL24,P24)))</f>
        <v>peur d'être abandonné / peur d'être soi-même</v>
      </c>
      <c r="F24" s="387" t="str">
        <f>IF(Accueil!$H$49=1,Q24,IF(Accueil!$H$49=2,AB24,IF(Accueil!$H$49=3,AM24,Q24)))</f>
        <v>se sentir aimé / savoir répondre à ses attentes</v>
      </c>
      <c r="G24" s="387" t="str">
        <f>IF(Accueil!$H$49=1,R24,IF(Accueil!$H$49=2,AC24,IF(Accueil!$H$49=3,AN24,R24)))</f>
        <v>contrariété / frustrations / se sentir en danger / plein de peurs</v>
      </c>
      <c r="H24" s="396" t="s">
        <v>10</v>
      </c>
      <c r="I24" s="394">
        <f t="shared" si="12"/>
        <v>5</v>
      </c>
      <c r="J24" s="397">
        <f t="shared" si="0"/>
        <v>5</v>
      </c>
      <c r="K24" s="388">
        <f t="shared" si="5"/>
        <v>0</v>
      </c>
      <c r="L24" s="446">
        <v>230</v>
      </c>
      <c r="M24" s="443" t="s">
        <v>29</v>
      </c>
      <c r="N24" s="443" t="s">
        <v>34</v>
      </c>
      <c r="O24" s="443" t="s">
        <v>1185</v>
      </c>
      <c r="P24" s="443" t="s">
        <v>1186</v>
      </c>
      <c r="Q24" s="443" t="s">
        <v>1187</v>
      </c>
      <c r="R24" s="443" t="s">
        <v>1188</v>
      </c>
      <c r="S24" s="447" t="s">
        <v>10</v>
      </c>
      <c r="T24" s="448">
        <f t="shared" si="13"/>
        <v>5</v>
      </c>
      <c r="U24" s="449">
        <f t="shared" si="1"/>
        <v>5</v>
      </c>
      <c r="V24" s="444">
        <f t="shared" si="7"/>
        <v>0</v>
      </c>
      <c r="W24" s="457">
        <v>230</v>
      </c>
      <c r="X24" s="508" t="s">
        <v>4114</v>
      </c>
      <c r="Y24" s="508" t="s">
        <v>2826</v>
      </c>
      <c r="Z24" s="508" t="s">
        <v>3300</v>
      </c>
      <c r="AA24" s="508" t="s">
        <v>3301</v>
      </c>
      <c r="AB24" s="508" t="s">
        <v>2829</v>
      </c>
      <c r="AC24" s="508" t="s">
        <v>3302</v>
      </c>
      <c r="AD24" s="458" t="s">
        <v>10</v>
      </c>
      <c r="AE24" s="459">
        <f t="shared" si="14"/>
        <v>5</v>
      </c>
      <c r="AF24" s="460">
        <f t="shared" si="2"/>
        <v>5</v>
      </c>
      <c r="AG24" s="455">
        <f t="shared" si="9"/>
        <v>0</v>
      </c>
      <c r="AH24" s="446">
        <v>230</v>
      </c>
      <c r="AI24" s="443" t="s">
        <v>29</v>
      </c>
      <c r="AJ24" s="443" t="s">
        <v>34</v>
      </c>
      <c r="AK24" s="443" t="s">
        <v>1185</v>
      </c>
      <c r="AL24" s="443" t="s">
        <v>1186</v>
      </c>
      <c r="AM24" s="443" t="s">
        <v>1187</v>
      </c>
      <c r="AN24" s="443" t="s">
        <v>1188</v>
      </c>
      <c r="AO24" s="447" t="s">
        <v>10</v>
      </c>
      <c r="AP24" s="448">
        <f t="shared" si="15"/>
        <v>5</v>
      </c>
      <c r="AQ24" s="449">
        <f t="shared" si="3"/>
        <v>5</v>
      </c>
      <c r="AR24" s="444">
        <f t="shared" si="11"/>
        <v>0</v>
      </c>
    </row>
    <row r="25" spans="1:44" ht="51.95" customHeight="1" x14ac:dyDescent="0.25">
      <c r="A25" s="395">
        <v>240</v>
      </c>
      <c r="B25" s="387" t="str">
        <f>IF(Accueil!$H$49=1,M25,IF(Accueil!$H$49=2,X25,IF(Accueil!$H$49=3,AI25,M25)))</f>
        <v>Orange</v>
      </c>
      <c r="C25" s="387" t="str">
        <f>IF(Accueil!$H$49=1,N25,IF(Accueil!$H$49=2,Y25,IF(Accueil!$H$49=3,AJ25,N25)))</f>
        <v>prostate/poignet</v>
      </c>
      <c r="D25" s="387" t="str">
        <f>IF(Accueil!$H$49=1,O25,IF(Accueil!$H$49=2,Z25,IF(Accueil!$H$49=3,AK25,O25)))</f>
        <v xml:space="preserve">besoin d'aller de l'avant / de concrétiser / besoin de réaliser son potentiel / ses projets </v>
      </c>
      <c r="E25" s="387" t="str">
        <f>IF(Accueil!$H$49=1,P25,IF(Accueil!$H$49=2,AA25,IF(Accueil!$H$49=3,AL25,P25)))</f>
        <v>devoir obéir / peur d'être seul / maltraitance / ne pas aimer son corps / absence de projets pour la suite</v>
      </c>
      <c r="F25" s="387" t="str">
        <f>IF(Accueil!$H$49=1,Q25,IF(Accueil!$H$49=2,AB25,IF(Accueil!$H$49=3,AM25,Q25)))</f>
        <v xml:space="preserve">potentiel exprimé / enthousiasme / sexualité équilibrée / charme et séduction </v>
      </c>
      <c r="G25" s="387" t="str">
        <f>IF(Accueil!$H$49=1,R25,IF(Accueil!$H$49=2,AC25,IF(Accueil!$H$49=3,AN25,R25)))</f>
        <v>difficulté à concrétiser / projets en stagnation / enthousiasme excessif / devoir séduire</v>
      </c>
      <c r="H25" s="396" t="s">
        <v>7</v>
      </c>
      <c r="I25" s="394">
        <f t="shared" si="12"/>
        <v>6</v>
      </c>
      <c r="J25" s="397">
        <f t="shared" si="0"/>
        <v>6</v>
      </c>
      <c r="K25" s="388">
        <f t="shared" si="5"/>
        <v>0</v>
      </c>
      <c r="L25" s="446">
        <v>240</v>
      </c>
      <c r="M25" s="443" t="s">
        <v>35</v>
      </c>
      <c r="N25" s="443" t="s">
        <v>36</v>
      </c>
      <c r="O25" s="443" t="s">
        <v>1189</v>
      </c>
      <c r="P25" s="443" t="s">
        <v>1190</v>
      </c>
      <c r="Q25" s="443" t="s">
        <v>1191</v>
      </c>
      <c r="R25" s="443" t="s">
        <v>1192</v>
      </c>
      <c r="S25" s="447" t="s">
        <v>7</v>
      </c>
      <c r="T25" s="448">
        <f t="shared" si="13"/>
        <v>6</v>
      </c>
      <c r="U25" s="449">
        <f t="shared" si="1"/>
        <v>6</v>
      </c>
      <c r="V25" s="444">
        <f t="shared" si="7"/>
        <v>0</v>
      </c>
      <c r="W25" s="457">
        <v>240</v>
      </c>
      <c r="X25" s="508" t="s">
        <v>4115</v>
      </c>
      <c r="Y25" s="508" t="s">
        <v>2831</v>
      </c>
      <c r="Z25" s="508" t="s">
        <v>3303</v>
      </c>
      <c r="AA25" s="508" t="s">
        <v>3304</v>
      </c>
      <c r="AB25" s="508" t="s">
        <v>2834</v>
      </c>
      <c r="AC25" s="508" t="s">
        <v>3305</v>
      </c>
      <c r="AD25" s="458" t="s">
        <v>7</v>
      </c>
      <c r="AE25" s="459">
        <f t="shared" si="14"/>
        <v>6</v>
      </c>
      <c r="AF25" s="460">
        <f t="shared" si="2"/>
        <v>6</v>
      </c>
      <c r="AG25" s="455">
        <f t="shared" si="9"/>
        <v>0</v>
      </c>
      <c r="AH25" s="446">
        <v>240</v>
      </c>
      <c r="AI25" s="443" t="s">
        <v>35</v>
      </c>
      <c r="AJ25" s="443" t="s">
        <v>36</v>
      </c>
      <c r="AK25" s="443" t="s">
        <v>1189</v>
      </c>
      <c r="AL25" s="443" t="s">
        <v>1190</v>
      </c>
      <c r="AM25" s="443" t="s">
        <v>1191</v>
      </c>
      <c r="AN25" s="443" t="s">
        <v>1192</v>
      </c>
      <c r="AO25" s="447" t="s">
        <v>7</v>
      </c>
      <c r="AP25" s="448">
        <f t="shared" si="15"/>
        <v>6</v>
      </c>
      <c r="AQ25" s="449">
        <f t="shared" si="3"/>
        <v>6</v>
      </c>
      <c r="AR25" s="444">
        <f t="shared" si="11"/>
        <v>0</v>
      </c>
    </row>
    <row r="26" spans="1:44" ht="45.95" customHeight="1" x14ac:dyDescent="0.25">
      <c r="A26" s="395">
        <v>250</v>
      </c>
      <c r="B26" s="387" t="str">
        <f>IF(Accueil!$H$49=1,M26,IF(Accueil!$H$49=2,X26,IF(Accueil!$H$49=3,AI26,M26)))</f>
        <v>Orange</v>
      </c>
      <c r="C26" s="387" t="str">
        <f>IF(Accueil!$H$49=1,N26,IF(Accueil!$H$49=2,Y26,IF(Accueil!$H$49=3,AJ26,N26)))</f>
        <v>appendice</v>
      </c>
      <c r="D26" s="387" t="str">
        <f>IF(Accueil!$H$49=1,O26,IF(Accueil!$H$49=2,Z26,IF(Accueil!$H$49=3,AK26,O26)))</f>
        <v xml:space="preserve">besoin de reporter un choix à faire / besoin de franchir une étape </v>
      </c>
      <c r="E26" s="387" t="str">
        <f>IF(Accueil!$H$49=1,P26,IF(Accueil!$H$49=2,AA26,IF(Accueil!$H$49=3,AL26,P26)))</f>
        <v>être dans une impasse / pas eu le choix / pas eu l’argent espéré</v>
      </c>
      <c r="F26" s="387" t="str">
        <f>IF(Accueil!$H$49=1,Q26,IF(Accueil!$H$49=2,AB26,IF(Accueil!$H$49=3,AM26,Q26)))</f>
        <v>spontanéité / capacité à répondre à ses attentes / accepter toute situation</v>
      </c>
      <c r="G26" s="387" t="str">
        <f>IF(Accueil!$H$49=1,R26,IF(Accueil!$H$49=2,AC26,IF(Accueil!$H$49=3,AN26,R26)))</f>
        <v>vouloir fuir une situation / bouillonnement intérieur / colère contenue</v>
      </c>
      <c r="H26" s="396" t="s">
        <v>7</v>
      </c>
      <c r="I26" s="394">
        <f t="shared" si="12"/>
        <v>6</v>
      </c>
      <c r="J26" s="397">
        <f t="shared" si="0"/>
        <v>6</v>
      </c>
      <c r="K26" s="388">
        <f t="shared" si="5"/>
        <v>0</v>
      </c>
      <c r="L26" s="446">
        <v>250</v>
      </c>
      <c r="M26" s="443" t="s">
        <v>35</v>
      </c>
      <c r="N26" s="443" t="s">
        <v>37</v>
      </c>
      <c r="O26" s="443" t="s">
        <v>1193</v>
      </c>
      <c r="P26" s="443" t="s">
        <v>1194</v>
      </c>
      <c r="Q26" s="443" t="s">
        <v>1195</v>
      </c>
      <c r="R26" s="443" t="s">
        <v>1196</v>
      </c>
      <c r="S26" s="447" t="s">
        <v>7</v>
      </c>
      <c r="T26" s="448">
        <f t="shared" si="13"/>
        <v>6</v>
      </c>
      <c r="U26" s="449">
        <f t="shared" si="1"/>
        <v>6</v>
      </c>
      <c r="V26" s="444">
        <f t="shared" si="7"/>
        <v>0</v>
      </c>
      <c r="W26" s="457">
        <v>250</v>
      </c>
      <c r="X26" s="508" t="s">
        <v>4115</v>
      </c>
      <c r="Y26" s="508" t="s">
        <v>2836</v>
      </c>
      <c r="Z26" s="508" t="s">
        <v>3306</v>
      </c>
      <c r="AA26" s="508" t="s">
        <v>3307</v>
      </c>
      <c r="AB26" s="508" t="s">
        <v>3308</v>
      </c>
      <c r="AC26" s="508" t="s">
        <v>3309</v>
      </c>
      <c r="AD26" s="458" t="s">
        <v>7</v>
      </c>
      <c r="AE26" s="459">
        <f t="shared" si="14"/>
        <v>6</v>
      </c>
      <c r="AF26" s="460">
        <f t="shared" si="2"/>
        <v>6</v>
      </c>
      <c r="AG26" s="455">
        <f t="shared" si="9"/>
        <v>0</v>
      </c>
      <c r="AH26" s="446">
        <v>250</v>
      </c>
      <c r="AI26" s="443" t="s">
        <v>35</v>
      </c>
      <c r="AJ26" s="443" t="s">
        <v>37</v>
      </c>
      <c r="AK26" s="443" t="s">
        <v>1193</v>
      </c>
      <c r="AL26" s="443" t="s">
        <v>1194</v>
      </c>
      <c r="AM26" s="443" t="s">
        <v>1195</v>
      </c>
      <c r="AN26" s="443" t="s">
        <v>1196</v>
      </c>
      <c r="AO26" s="447" t="s">
        <v>7</v>
      </c>
      <c r="AP26" s="448">
        <f t="shared" si="15"/>
        <v>6</v>
      </c>
      <c r="AQ26" s="449">
        <f t="shared" si="3"/>
        <v>6</v>
      </c>
      <c r="AR26" s="444">
        <f t="shared" si="11"/>
        <v>0</v>
      </c>
    </row>
    <row r="27" spans="1:44" ht="51" customHeight="1" x14ac:dyDescent="0.25">
      <c r="A27" s="395">
        <v>260</v>
      </c>
      <c r="B27" s="387" t="str">
        <f>IF(Accueil!$H$49=1,M27,IF(Accueil!$H$49=2,X27,IF(Accueil!$H$49=3,AI27,M27)))</f>
        <v>Orange</v>
      </c>
      <c r="C27" s="387" t="str">
        <f>IF(Accueil!$H$49=1,N27,IF(Accueil!$H$49=2,Y27,IF(Accueil!$H$49=3,AJ27,N27)))</f>
        <v>vessie</v>
      </c>
      <c r="D27" s="387" t="str">
        <f>IF(Accueil!$H$49=1,O27,IF(Accueil!$H$49=2,Z27,IF(Accueil!$H$49=3,AK27,O27)))</f>
        <v>besoin de se poser quelque part / contrarié dans ses attentes / peur face aux autres</v>
      </c>
      <c r="E27" s="387" t="str">
        <f>IF(Accueil!$H$49=1,P27,IF(Accueil!$H$49=2,AA27,IF(Accueil!$H$49=3,AL27,P27)))</f>
        <v>pas à sa place / perdu sa place</v>
      </c>
      <c r="F27" s="387" t="str">
        <f>IF(Accueil!$H$49=1,Q27,IF(Accueil!$H$49=2,AB27,IF(Accueil!$H$49=3,AM27,Q27)))</f>
        <v xml:space="preserve">se sentir utile / être à sa juste place </v>
      </c>
      <c r="G27" s="387" t="str">
        <f>IF(Accueil!$H$49=1,R27,IF(Accueil!$H$49=2,AC27,IF(Accueil!$H$49=3,AN27,R27)))</f>
        <v>devoir défendre sa place / devoir trouver une autre place / vouloir la place d'un autre / conflit de place</v>
      </c>
      <c r="H27" s="396" t="s">
        <v>7</v>
      </c>
      <c r="I27" s="394">
        <f t="shared" si="12"/>
        <v>6</v>
      </c>
      <c r="J27" s="397">
        <f t="shared" si="0"/>
        <v>6</v>
      </c>
      <c r="K27" s="388">
        <f t="shared" si="5"/>
        <v>0</v>
      </c>
      <c r="L27" s="446">
        <v>260</v>
      </c>
      <c r="M27" s="443" t="s">
        <v>35</v>
      </c>
      <c r="N27" s="443" t="s">
        <v>38</v>
      </c>
      <c r="O27" s="443" t="s">
        <v>1197</v>
      </c>
      <c r="P27" s="443" t="s">
        <v>1198</v>
      </c>
      <c r="Q27" s="443" t="s">
        <v>1199</v>
      </c>
      <c r="R27" s="443" t="s">
        <v>1200</v>
      </c>
      <c r="S27" s="447" t="s">
        <v>7</v>
      </c>
      <c r="T27" s="448">
        <f t="shared" si="13"/>
        <v>6</v>
      </c>
      <c r="U27" s="449">
        <f t="shared" si="1"/>
        <v>6</v>
      </c>
      <c r="V27" s="444">
        <f t="shared" si="7"/>
        <v>0</v>
      </c>
      <c r="W27" s="457">
        <v>260</v>
      </c>
      <c r="X27" s="508" t="s">
        <v>4115</v>
      </c>
      <c r="Y27" s="508" t="s">
        <v>2841</v>
      </c>
      <c r="Z27" s="508" t="s">
        <v>3310</v>
      </c>
      <c r="AA27" s="508" t="s">
        <v>3311</v>
      </c>
      <c r="AB27" s="508" t="s">
        <v>3312</v>
      </c>
      <c r="AC27" s="508" t="s">
        <v>3313</v>
      </c>
      <c r="AD27" s="458" t="s">
        <v>7</v>
      </c>
      <c r="AE27" s="459">
        <f t="shared" si="14"/>
        <v>6</v>
      </c>
      <c r="AF27" s="460">
        <f t="shared" si="2"/>
        <v>6</v>
      </c>
      <c r="AG27" s="455">
        <f t="shared" si="9"/>
        <v>0</v>
      </c>
      <c r="AH27" s="446">
        <v>260</v>
      </c>
      <c r="AI27" s="443" t="s">
        <v>35</v>
      </c>
      <c r="AJ27" s="443" t="s">
        <v>38</v>
      </c>
      <c r="AK27" s="443" t="s">
        <v>1197</v>
      </c>
      <c r="AL27" s="443" t="s">
        <v>1198</v>
      </c>
      <c r="AM27" s="443" t="s">
        <v>1199</v>
      </c>
      <c r="AN27" s="443" t="s">
        <v>1200</v>
      </c>
      <c r="AO27" s="447" t="s">
        <v>7</v>
      </c>
      <c r="AP27" s="448">
        <f t="shared" si="15"/>
        <v>6</v>
      </c>
      <c r="AQ27" s="449">
        <f t="shared" si="3"/>
        <v>6</v>
      </c>
      <c r="AR27" s="444">
        <f t="shared" si="11"/>
        <v>0</v>
      </c>
    </row>
    <row r="28" spans="1:44" ht="31.5" customHeight="1" x14ac:dyDescent="0.25">
      <c r="A28" s="395">
        <v>270</v>
      </c>
      <c r="B28" s="387" t="str">
        <f>IF(Accueil!$H$49=1,M28,IF(Accueil!$H$49=2,X28,IF(Accueil!$H$49=3,AI28,M28)))</f>
        <v>Orange</v>
      </c>
      <c r="C28" s="387" t="str">
        <f>IF(Accueil!$H$49=1,N28,IF(Accueil!$H$49=2,Y28,IF(Accueil!$H$49=3,AJ28,N28)))</f>
        <v>utérus/avant-bras</v>
      </c>
      <c r="D28" s="387" t="str">
        <f>IF(Accueil!$H$49=1,O28,IF(Accueil!$H$49=2,Z28,IF(Accueil!$H$49=3,AK28,O28)))</f>
        <v xml:space="preserve">besoin d'aller de l'avant / de concrétiser / besoin de réaliser son potentiel ou ses projets </v>
      </c>
      <c r="E28" s="387" t="str">
        <f>IF(Accueil!$H$49=1,P28,IF(Accueil!$H$49=2,AA28,IF(Accueil!$H$49=3,AL28,P28)))</f>
        <v>devoir obéir / peur d'être seul / maltraitance / ne pas aimer son corps / plus de projets</v>
      </c>
      <c r="F28" s="387" t="str">
        <f>IF(Accueil!$H$49=1,Q28,IF(Accueil!$H$49=2,AB28,IF(Accueil!$H$49=3,AM28,Q28)))</f>
        <v xml:space="preserve">potentiel exprimé / enthousiasme / sexualité équilibrée / charme et séduction  </v>
      </c>
      <c r="G28" s="387" t="str">
        <f>IF(Accueil!$H$49=1,R28,IF(Accueil!$H$49=2,AC28,IF(Accueil!$H$49=3,AN28,R28)))</f>
        <v>difficulté à concrétiser / projets en stagnation / enthousiasme excessif / devoir séduire</v>
      </c>
      <c r="H28" s="396" t="s">
        <v>7</v>
      </c>
      <c r="I28" s="394">
        <f t="shared" si="12"/>
        <v>6</v>
      </c>
      <c r="J28" s="397">
        <f t="shared" si="0"/>
        <v>6</v>
      </c>
      <c r="K28" s="388">
        <f t="shared" si="5"/>
        <v>0</v>
      </c>
      <c r="L28" s="446">
        <v>270</v>
      </c>
      <c r="M28" s="443" t="s">
        <v>35</v>
      </c>
      <c r="N28" s="443" t="s">
        <v>39</v>
      </c>
      <c r="O28" s="443" t="s">
        <v>1201</v>
      </c>
      <c r="P28" s="443" t="s">
        <v>1202</v>
      </c>
      <c r="Q28" s="443" t="s">
        <v>1203</v>
      </c>
      <c r="R28" s="443" t="s">
        <v>1192</v>
      </c>
      <c r="S28" s="447" t="s">
        <v>7</v>
      </c>
      <c r="T28" s="448">
        <f t="shared" si="13"/>
        <v>6</v>
      </c>
      <c r="U28" s="449">
        <f t="shared" si="1"/>
        <v>6</v>
      </c>
      <c r="V28" s="444">
        <f t="shared" si="7"/>
        <v>0</v>
      </c>
      <c r="W28" s="457">
        <v>270</v>
      </c>
      <c r="X28" s="508" t="s">
        <v>4115</v>
      </c>
      <c r="Y28" s="508" t="s">
        <v>2846</v>
      </c>
      <c r="Z28" s="508" t="s">
        <v>3303</v>
      </c>
      <c r="AA28" s="508" t="s">
        <v>3304</v>
      </c>
      <c r="AB28" s="508" t="s">
        <v>3314</v>
      </c>
      <c r="AC28" s="508" t="s">
        <v>3315</v>
      </c>
      <c r="AD28" s="458" t="s">
        <v>7</v>
      </c>
      <c r="AE28" s="459">
        <f t="shared" si="14"/>
        <v>6</v>
      </c>
      <c r="AF28" s="460">
        <f t="shared" si="2"/>
        <v>6</v>
      </c>
      <c r="AG28" s="455">
        <f t="shared" si="9"/>
        <v>0</v>
      </c>
      <c r="AH28" s="446">
        <v>270</v>
      </c>
      <c r="AI28" s="443" t="s">
        <v>35</v>
      </c>
      <c r="AJ28" s="443" t="s">
        <v>39</v>
      </c>
      <c r="AK28" s="443" t="s">
        <v>1201</v>
      </c>
      <c r="AL28" s="443" t="s">
        <v>1202</v>
      </c>
      <c r="AM28" s="443" t="s">
        <v>1203</v>
      </c>
      <c r="AN28" s="443" t="s">
        <v>1192</v>
      </c>
      <c r="AO28" s="447" t="s">
        <v>7</v>
      </c>
      <c r="AP28" s="448">
        <f t="shared" si="15"/>
        <v>6</v>
      </c>
      <c r="AQ28" s="449">
        <f t="shared" si="3"/>
        <v>6</v>
      </c>
      <c r="AR28" s="444">
        <f t="shared" si="11"/>
        <v>0</v>
      </c>
    </row>
    <row r="29" spans="1:44" ht="31.5" customHeight="1" x14ac:dyDescent="0.25">
      <c r="A29" s="395">
        <v>280</v>
      </c>
      <c r="B29" s="387" t="str">
        <f>IF(Accueil!$H$49=1,M29,IF(Accueil!$H$49=2,X29,IF(Accueil!$H$49=3,AI29,M29)))</f>
        <v>Orange</v>
      </c>
      <c r="C29" s="387" t="str">
        <f>IF(Accueil!$H$49=1,N29,IF(Accueil!$H$49=2,Y29,IF(Accueil!$H$49=3,AJ29,N29)))</f>
        <v>côlon asc.t et desc.</v>
      </c>
      <c r="D29" s="387" t="str">
        <f>IF(Accueil!$H$49=1,O29,IF(Accueil!$H$49=2,Z29,IF(Accueil!$H$49=3,AK29,O29)))</f>
        <v>besoin de garder ses problèmes pour soi / critiques ou conflits non digérés</v>
      </c>
      <c r="E29" s="387" t="str">
        <f>IF(Accueil!$H$49=1,P29,IF(Accueil!$H$49=2,AA29,IF(Accueil!$H$49=3,AL29,P29)))</f>
        <v>tout garder à l'intérieur / dépendant des autres / subir des critiques / peur des conflits</v>
      </c>
      <c r="F29" s="387" t="str">
        <f>IF(Accueil!$H$49=1,Q29,IF(Accueil!$H$49=2,AB29,IF(Accueil!$H$49=3,AM29,Q29)))</f>
        <v>acceptation du vécu / capacité à (se) pardonner / résilience / indépendance affective</v>
      </c>
      <c r="G29" s="387" t="str">
        <f>IF(Accueil!$H$49=1,R29,IF(Accueil!$H$49=2,AC29,IF(Accueil!$H$49=3,AN29,R29)))</f>
        <v>supporter les conflits et les critiques / vécu non-accepté / dépendances toxiques</v>
      </c>
      <c r="H29" s="396" t="s">
        <v>7</v>
      </c>
      <c r="I29" s="394">
        <f t="shared" si="12"/>
        <v>6</v>
      </c>
      <c r="J29" s="397">
        <f t="shared" si="0"/>
        <v>6</v>
      </c>
      <c r="K29" s="388">
        <f t="shared" si="5"/>
        <v>0</v>
      </c>
      <c r="L29" s="446">
        <v>280</v>
      </c>
      <c r="M29" s="443" t="s">
        <v>35</v>
      </c>
      <c r="N29" s="443" t="s">
        <v>323</v>
      </c>
      <c r="O29" s="443" t="s">
        <v>1204</v>
      </c>
      <c r="P29" s="443" t="s">
        <v>1205</v>
      </c>
      <c r="Q29" s="443" t="s">
        <v>1206</v>
      </c>
      <c r="R29" s="443" t="s">
        <v>1207</v>
      </c>
      <c r="S29" s="447" t="s">
        <v>7</v>
      </c>
      <c r="T29" s="448">
        <f t="shared" si="13"/>
        <v>6</v>
      </c>
      <c r="U29" s="449">
        <f t="shared" si="1"/>
        <v>6</v>
      </c>
      <c r="V29" s="444">
        <f t="shared" si="7"/>
        <v>0</v>
      </c>
      <c r="W29" s="457">
        <v>280</v>
      </c>
      <c r="X29" s="508" t="s">
        <v>4115</v>
      </c>
      <c r="Y29" s="508" t="s">
        <v>2850</v>
      </c>
      <c r="Z29" s="508" t="s">
        <v>3316</v>
      </c>
      <c r="AA29" s="508" t="s">
        <v>3317</v>
      </c>
      <c r="AB29" s="508" t="s">
        <v>3318</v>
      </c>
      <c r="AC29" s="508" t="s">
        <v>3319</v>
      </c>
      <c r="AD29" s="458" t="s">
        <v>7</v>
      </c>
      <c r="AE29" s="459">
        <f t="shared" si="14"/>
        <v>6</v>
      </c>
      <c r="AF29" s="460">
        <f t="shared" si="2"/>
        <v>6</v>
      </c>
      <c r="AG29" s="455">
        <f t="shared" si="9"/>
        <v>0</v>
      </c>
      <c r="AH29" s="446">
        <v>280</v>
      </c>
      <c r="AI29" s="443" t="s">
        <v>35</v>
      </c>
      <c r="AJ29" s="443" t="s">
        <v>323</v>
      </c>
      <c r="AK29" s="443" t="s">
        <v>1204</v>
      </c>
      <c r="AL29" s="443" t="s">
        <v>1205</v>
      </c>
      <c r="AM29" s="443" t="s">
        <v>1206</v>
      </c>
      <c r="AN29" s="443" t="s">
        <v>1207</v>
      </c>
      <c r="AO29" s="447" t="s">
        <v>7</v>
      </c>
      <c r="AP29" s="448">
        <f t="shared" si="15"/>
        <v>6</v>
      </c>
      <c r="AQ29" s="449">
        <f t="shared" si="3"/>
        <v>6</v>
      </c>
      <c r="AR29" s="444">
        <f t="shared" si="11"/>
        <v>0</v>
      </c>
    </row>
    <row r="30" spans="1:44" ht="31.5" customHeight="1" x14ac:dyDescent="0.25">
      <c r="A30" s="395">
        <v>290</v>
      </c>
      <c r="B30" s="387" t="str">
        <f>IF(Accueil!$H$49=1,M30,IF(Accueil!$H$49=2,X30,IF(Accueil!$H$49=3,AI30,M30)))</f>
        <v>Orange</v>
      </c>
      <c r="C30" s="387" t="str">
        <f>IF(Accueil!$H$49=1,N30,IF(Accueil!$H$49=2,Y30,IF(Accueil!$H$49=3,AJ30,N30)))</f>
        <v>S5</v>
      </c>
      <c r="D30" s="387" t="str">
        <f>IF(Accueil!$H$49=1,O30,IF(Accueil!$H$49=2,Z30,IF(Accueil!$H$49=3,AK30,O30)))</f>
        <v xml:space="preserve">besoin de stabilité / de sécurité </v>
      </c>
      <c r="E30" s="387" t="str">
        <f>IF(Accueil!$H$49=1,P30,IF(Accueil!$H$49=2,AA30,IF(Accueil!$H$49=3,AL30,P30)))</f>
        <v>manque d'enthousiasme et de temps / fatigue / manque de stabilité et de sécurité</v>
      </c>
      <c r="F30" s="387" t="str">
        <f>IF(Accueil!$H$49=1,Q30,IF(Accueil!$H$49=2,AB30,IF(Accueil!$H$49=3,AM30,Q30)))</f>
        <v xml:space="preserve">stabilité / sécurité / savoir prendre du temps pour soi </v>
      </c>
      <c r="G30" s="387" t="str">
        <f>IF(Accueil!$H$49=1,R30,IF(Accueil!$H$49=2,AC30,IF(Accueil!$H$49=3,AN30,R30)))</f>
        <v>fuite en avant / dispersion / devoir tout assumer</v>
      </c>
      <c r="H30" s="396" t="s">
        <v>10</v>
      </c>
      <c r="I30" s="394">
        <f t="shared" si="12"/>
        <v>6</v>
      </c>
      <c r="J30" s="397">
        <f t="shared" si="0"/>
        <v>6</v>
      </c>
      <c r="K30" s="388">
        <f t="shared" si="5"/>
        <v>0</v>
      </c>
      <c r="L30" s="446">
        <v>290</v>
      </c>
      <c r="M30" s="443" t="s">
        <v>35</v>
      </c>
      <c r="N30" s="443" t="s">
        <v>41</v>
      </c>
      <c r="O30" s="443" t="s">
        <v>1208</v>
      </c>
      <c r="P30" s="443" t="s">
        <v>1209</v>
      </c>
      <c r="Q30" s="443" t="s">
        <v>1210</v>
      </c>
      <c r="R30" s="443" t="s">
        <v>1211</v>
      </c>
      <c r="S30" s="447" t="s">
        <v>10</v>
      </c>
      <c r="T30" s="448">
        <f t="shared" si="13"/>
        <v>6</v>
      </c>
      <c r="U30" s="449">
        <f t="shared" si="1"/>
        <v>6</v>
      </c>
      <c r="V30" s="444">
        <f t="shared" si="7"/>
        <v>0</v>
      </c>
      <c r="W30" s="457">
        <v>290</v>
      </c>
      <c r="X30" s="508" t="s">
        <v>4115</v>
      </c>
      <c r="Y30" s="508" t="s">
        <v>41</v>
      </c>
      <c r="Z30" s="508" t="s">
        <v>3320</v>
      </c>
      <c r="AA30" s="508" t="s">
        <v>3321</v>
      </c>
      <c r="AB30" s="508" t="s">
        <v>3322</v>
      </c>
      <c r="AC30" s="508" t="s">
        <v>3323</v>
      </c>
      <c r="AD30" s="458" t="s">
        <v>10</v>
      </c>
      <c r="AE30" s="459">
        <f t="shared" si="14"/>
        <v>6</v>
      </c>
      <c r="AF30" s="460">
        <f t="shared" si="2"/>
        <v>6</v>
      </c>
      <c r="AG30" s="455">
        <f t="shared" si="9"/>
        <v>0</v>
      </c>
      <c r="AH30" s="446">
        <v>290</v>
      </c>
      <c r="AI30" s="443" t="s">
        <v>35</v>
      </c>
      <c r="AJ30" s="443" t="s">
        <v>41</v>
      </c>
      <c r="AK30" s="443" t="s">
        <v>1208</v>
      </c>
      <c r="AL30" s="443" t="s">
        <v>1209</v>
      </c>
      <c r="AM30" s="443" t="s">
        <v>1210</v>
      </c>
      <c r="AN30" s="443" t="s">
        <v>1211</v>
      </c>
      <c r="AO30" s="447" t="s">
        <v>10</v>
      </c>
      <c r="AP30" s="448">
        <f t="shared" si="15"/>
        <v>6</v>
      </c>
      <c r="AQ30" s="449">
        <f t="shared" si="3"/>
        <v>6</v>
      </c>
      <c r="AR30" s="444">
        <f t="shared" si="11"/>
        <v>0</v>
      </c>
    </row>
    <row r="31" spans="1:44" ht="31.5" customHeight="1" x14ac:dyDescent="0.25">
      <c r="A31" s="395">
        <v>300</v>
      </c>
      <c r="B31" s="387" t="str">
        <f>IF(Accueil!$H$49=1,M31,IF(Accueil!$H$49=2,X31,IF(Accueil!$H$49=3,AI31,M31)))</f>
        <v>Orange</v>
      </c>
      <c r="C31" s="387" t="str">
        <f>IF(Accueil!$H$49=1,N31,IF(Accueil!$H$49=2,Y31,IF(Accueil!$H$49=3,AJ31,N31)))</f>
        <v>S4</v>
      </c>
      <c r="D31" s="387" t="str">
        <f>IF(Accueil!$H$49=1,O31,IF(Accueil!$H$49=2,Z31,IF(Accueil!$H$49=3,AK31,O31)))</f>
        <v xml:space="preserve">besoin de s'amuser / de se reposer / de prendre de la distance avec les autres </v>
      </c>
      <c r="E31" s="387" t="str">
        <f>IF(Accueil!$H$49=1,P31,IF(Accueil!$H$49=2,AA31,IF(Accueil!$H$49=3,AL31,P31)))</f>
        <v xml:space="preserve">manque de temps pour soi / pour s'amuser / pour se faire plaisir / rester quand même </v>
      </c>
      <c r="F31" s="387" t="str">
        <f>IF(Accueil!$H$49=1,Q31,IF(Accueil!$H$49=2,AB31,IF(Accueil!$H$49=3,AM31,Q31)))</f>
        <v>savoir prendre du temps pour soi / ne pas entretenir de liens toxiques</v>
      </c>
      <c r="G31" s="387" t="str">
        <f>IF(Accueil!$H$49=1,R31,IF(Accueil!$H$49=2,AC31,IF(Accueil!$H$49=3,AN31,R31)))</f>
        <v>incapacité à se libérer d'une emprise / entretenir des liens toxiques / vouloir fuir</v>
      </c>
      <c r="H31" s="396" t="s">
        <v>10</v>
      </c>
      <c r="I31" s="394">
        <f t="shared" si="12"/>
        <v>6</v>
      </c>
      <c r="J31" s="397">
        <f t="shared" si="0"/>
        <v>6</v>
      </c>
      <c r="K31" s="388">
        <f t="shared" si="5"/>
        <v>0</v>
      </c>
      <c r="L31" s="446">
        <v>300</v>
      </c>
      <c r="M31" s="443" t="s">
        <v>35</v>
      </c>
      <c r="N31" s="443" t="s">
        <v>42</v>
      </c>
      <c r="O31" s="443" t="s">
        <v>1212</v>
      </c>
      <c r="P31" s="443" t="s">
        <v>1213</v>
      </c>
      <c r="Q31" s="443" t="s">
        <v>1214</v>
      </c>
      <c r="R31" s="443" t="s">
        <v>1215</v>
      </c>
      <c r="S31" s="447" t="s">
        <v>10</v>
      </c>
      <c r="T31" s="448">
        <f t="shared" si="13"/>
        <v>6</v>
      </c>
      <c r="U31" s="449">
        <f t="shared" si="1"/>
        <v>6</v>
      </c>
      <c r="V31" s="444">
        <f t="shared" si="7"/>
        <v>0</v>
      </c>
      <c r="W31" s="457">
        <v>300</v>
      </c>
      <c r="X31" s="508" t="s">
        <v>4115</v>
      </c>
      <c r="Y31" s="508" t="s">
        <v>42</v>
      </c>
      <c r="Z31" s="508" t="s">
        <v>3324</v>
      </c>
      <c r="AA31" s="508" t="s">
        <v>3325</v>
      </c>
      <c r="AB31" s="508" t="s">
        <v>3326</v>
      </c>
      <c r="AC31" s="508" t="s">
        <v>3327</v>
      </c>
      <c r="AD31" s="458" t="s">
        <v>10</v>
      </c>
      <c r="AE31" s="459">
        <f t="shared" si="14"/>
        <v>6</v>
      </c>
      <c r="AF31" s="460">
        <f t="shared" si="2"/>
        <v>6</v>
      </c>
      <c r="AG31" s="455">
        <f t="shared" si="9"/>
        <v>0</v>
      </c>
      <c r="AH31" s="446">
        <v>300</v>
      </c>
      <c r="AI31" s="443" t="s">
        <v>35</v>
      </c>
      <c r="AJ31" s="443" t="s">
        <v>42</v>
      </c>
      <c r="AK31" s="443" t="s">
        <v>1212</v>
      </c>
      <c r="AL31" s="443" t="s">
        <v>1213</v>
      </c>
      <c r="AM31" s="443" t="s">
        <v>1214</v>
      </c>
      <c r="AN31" s="443" t="s">
        <v>1215</v>
      </c>
      <c r="AO31" s="447" t="s">
        <v>10</v>
      </c>
      <c r="AP31" s="448">
        <f t="shared" si="15"/>
        <v>6</v>
      </c>
      <c r="AQ31" s="449">
        <f t="shared" si="3"/>
        <v>6</v>
      </c>
      <c r="AR31" s="444">
        <f t="shared" si="11"/>
        <v>0</v>
      </c>
    </row>
    <row r="32" spans="1:44" ht="31.5" customHeight="1" x14ac:dyDescent="0.25">
      <c r="A32" s="395">
        <v>310</v>
      </c>
      <c r="B32" s="387" t="str">
        <f>IF(Accueil!$H$49=1,M32,IF(Accueil!$H$49=2,X32,IF(Accueil!$H$49=3,AI32,M32)))</f>
        <v>Orange</v>
      </c>
      <c r="C32" s="387" t="str">
        <f>IF(Accueil!$H$49=1,N32,IF(Accueil!$H$49=2,Y32,IF(Accueil!$H$49=3,AJ32,N32)))</f>
        <v>S3</v>
      </c>
      <c r="D32" s="387" t="str">
        <f>IF(Accueil!$H$49=1,O32,IF(Accueil!$H$49=2,Z32,IF(Accueil!$H$49=3,AK32,O32)))</f>
        <v xml:space="preserve">besoin d'être différent des autres / besoin de se poser quelque part </v>
      </c>
      <c r="E32" s="387" t="str">
        <f>IF(Accueil!$H$49=1,P32,IF(Accueil!$H$49=2,AA32,IF(Accueil!$H$49=3,AL32,P32)))</f>
        <v>être incompris / ne pas se sentir à sa place / vivre de l'insécurité</v>
      </c>
      <c r="F32" s="387" t="str">
        <f>IF(Accueil!$H$49=1,Q32,IF(Accueil!$H$49=2,AB32,IF(Accueil!$H$49=3,AM32,Q32)))</f>
        <v>assumer sa différence / être stable / à sa juste place</v>
      </c>
      <c r="G32" s="387" t="str">
        <f>IF(Accueil!$H$49=1,R32,IF(Accueil!$H$49=2,AC32,IF(Accueil!$H$49=3,AN32,R32)))</f>
        <v>contrariété / frustrations / se sentir en danger / plein de peurs</v>
      </c>
      <c r="H32" s="396" t="s">
        <v>10</v>
      </c>
      <c r="I32" s="394">
        <f t="shared" si="12"/>
        <v>6</v>
      </c>
      <c r="J32" s="397">
        <f t="shared" si="0"/>
        <v>6</v>
      </c>
      <c r="K32" s="388">
        <f t="shared" si="5"/>
        <v>0</v>
      </c>
      <c r="L32" s="446">
        <v>310</v>
      </c>
      <c r="M32" s="443" t="s">
        <v>35</v>
      </c>
      <c r="N32" s="443" t="s">
        <v>43</v>
      </c>
      <c r="O32" s="443" t="s">
        <v>1216</v>
      </c>
      <c r="P32" s="443" t="s">
        <v>1217</v>
      </c>
      <c r="Q32" s="443" t="s">
        <v>1218</v>
      </c>
      <c r="R32" s="443" t="s">
        <v>1188</v>
      </c>
      <c r="S32" s="447" t="s">
        <v>10</v>
      </c>
      <c r="T32" s="448">
        <f t="shared" si="13"/>
        <v>6</v>
      </c>
      <c r="U32" s="449">
        <f t="shared" si="1"/>
        <v>6</v>
      </c>
      <c r="V32" s="444">
        <f t="shared" si="7"/>
        <v>0</v>
      </c>
      <c r="W32" s="457">
        <v>310</v>
      </c>
      <c r="X32" s="508" t="s">
        <v>4115</v>
      </c>
      <c r="Y32" s="508" t="s">
        <v>43</v>
      </c>
      <c r="Z32" s="508" t="s">
        <v>3328</v>
      </c>
      <c r="AA32" s="508" t="s">
        <v>3329</v>
      </c>
      <c r="AB32" s="508" t="s">
        <v>3330</v>
      </c>
      <c r="AC32" s="508" t="s">
        <v>3302</v>
      </c>
      <c r="AD32" s="458" t="s">
        <v>10</v>
      </c>
      <c r="AE32" s="459">
        <f t="shared" si="14"/>
        <v>6</v>
      </c>
      <c r="AF32" s="460">
        <f t="shared" si="2"/>
        <v>6</v>
      </c>
      <c r="AG32" s="455">
        <f t="shared" si="9"/>
        <v>0</v>
      </c>
      <c r="AH32" s="446">
        <v>310</v>
      </c>
      <c r="AI32" s="443" t="s">
        <v>35</v>
      </c>
      <c r="AJ32" s="443" t="s">
        <v>43</v>
      </c>
      <c r="AK32" s="443" t="s">
        <v>1216</v>
      </c>
      <c r="AL32" s="443" t="s">
        <v>1217</v>
      </c>
      <c r="AM32" s="443" t="s">
        <v>1218</v>
      </c>
      <c r="AN32" s="443" t="s">
        <v>1188</v>
      </c>
      <c r="AO32" s="447" t="s">
        <v>10</v>
      </c>
      <c r="AP32" s="448">
        <f t="shared" si="15"/>
        <v>6</v>
      </c>
      <c r="AQ32" s="449">
        <f t="shared" si="3"/>
        <v>6</v>
      </c>
      <c r="AR32" s="444">
        <f t="shared" si="11"/>
        <v>0</v>
      </c>
    </row>
    <row r="33" spans="1:44" ht="31.5" customHeight="1" x14ac:dyDescent="0.25">
      <c r="A33" s="395">
        <v>320</v>
      </c>
      <c r="B33" s="387" t="str">
        <f>IF(Accueil!$H$49=1,M33,IF(Accueil!$H$49=2,X33,IF(Accueil!$H$49=3,AI33,M33)))</f>
        <v>Orange</v>
      </c>
      <c r="C33" s="387" t="str">
        <f>IF(Accueil!$H$49=1,N33,IF(Accueil!$H$49=2,Y33,IF(Accueil!$H$49=3,AJ33,N33)))</f>
        <v>S2</v>
      </c>
      <c r="D33" s="387" t="str">
        <f>IF(Accueil!$H$49=1,O33,IF(Accueil!$H$49=2,Z33,IF(Accueil!$H$49=3,AK33,O33)))</f>
        <v xml:space="preserve">besoin de digérer une situation </v>
      </c>
      <c r="E33" s="387" t="str">
        <f>IF(Accueil!$H$49=1,P33,IF(Accueil!$H$49=2,AA33,IF(Accueil!$H$49=3,AL33,P33)))</f>
        <v>pas assez d'argent ou d'énergie / ne pas trouver d'issue / manque de décision claire</v>
      </c>
      <c r="F33" s="387" t="str">
        <f>IF(Accueil!$H$49=1,Q33,IF(Accueil!$H$49=2,AB33,IF(Accueil!$H$49=3,AM33,Q33)))</f>
        <v xml:space="preserve">résilience / décision claire / abondance </v>
      </c>
      <c r="G33" s="387" t="str">
        <f>IF(Accueil!$H$49=1,R33,IF(Accueil!$H$49=2,AC33,IF(Accueil!$H$49=3,AN33,R33)))</f>
        <v>fuite en avant / reporter des choix ou des besoins / problème avec l'argent</v>
      </c>
      <c r="H33" s="396" t="s">
        <v>10</v>
      </c>
      <c r="I33" s="394">
        <f t="shared" si="12"/>
        <v>6</v>
      </c>
      <c r="J33" s="397">
        <f t="shared" si="0"/>
        <v>6</v>
      </c>
      <c r="K33" s="388">
        <f t="shared" si="5"/>
        <v>0</v>
      </c>
      <c r="L33" s="446">
        <v>320</v>
      </c>
      <c r="M33" s="443" t="s">
        <v>35</v>
      </c>
      <c r="N33" s="443" t="s">
        <v>44</v>
      </c>
      <c r="O33" s="443" t="s">
        <v>151</v>
      </c>
      <c r="P33" s="443" t="s">
        <v>1219</v>
      </c>
      <c r="Q33" s="443" t="s">
        <v>1220</v>
      </c>
      <c r="R33" s="443" t="s">
        <v>1221</v>
      </c>
      <c r="S33" s="447" t="s">
        <v>10</v>
      </c>
      <c r="T33" s="448">
        <f t="shared" si="13"/>
        <v>6</v>
      </c>
      <c r="U33" s="449">
        <f t="shared" si="1"/>
        <v>6</v>
      </c>
      <c r="V33" s="444">
        <f t="shared" si="7"/>
        <v>0</v>
      </c>
      <c r="W33" s="457">
        <v>320</v>
      </c>
      <c r="X33" s="508" t="s">
        <v>4115</v>
      </c>
      <c r="Y33" s="508" t="s">
        <v>44</v>
      </c>
      <c r="Z33" s="508" t="s">
        <v>3331</v>
      </c>
      <c r="AA33" s="508" t="s">
        <v>3332</v>
      </c>
      <c r="AB33" s="508" t="s">
        <v>3333</v>
      </c>
      <c r="AC33" s="508" t="s">
        <v>3334</v>
      </c>
      <c r="AD33" s="458" t="s">
        <v>10</v>
      </c>
      <c r="AE33" s="459">
        <f t="shared" si="14"/>
        <v>6</v>
      </c>
      <c r="AF33" s="460">
        <f t="shared" si="2"/>
        <v>6</v>
      </c>
      <c r="AG33" s="455">
        <f t="shared" si="9"/>
        <v>0</v>
      </c>
      <c r="AH33" s="446">
        <v>320</v>
      </c>
      <c r="AI33" s="443" t="s">
        <v>35</v>
      </c>
      <c r="AJ33" s="443" t="s">
        <v>44</v>
      </c>
      <c r="AK33" s="443" t="s">
        <v>151</v>
      </c>
      <c r="AL33" s="443" t="s">
        <v>1219</v>
      </c>
      <c r="AM33" s="443" t="s">
        <v>1220</v>
      </c>
      <c r="AN33" s="443" t="s">
        <v>1221</v>
      </c>
      <c r="AO33" s="447" t="s">
        <v>10</v>
      </c>
      <c r="AP33" s="448">
        <f t="shared" si="15"/>
        <v>6</v>
      </c>
      <c r="AQ33" s="449">
        <f t="shared" si="3"/>
        <v>6</v>
      </c>
      <c r="AR33" s="444">
        <f t="shared" si="11"/>
        <v>0</v>
      </c>
    </row>
    <row r="34" spans="1:44" ht="31.5" customHeight="1" x14ac:dyDescent="0.25">
      <c r="A34" s="395">
        <v>330</v>
      </c>
      <c r="B34" s="387" t="str">
        <f>IF(Accueil!$H$49=1,M34,IF(Accueil!$H$49=2,X34,IF(Accueil!$H$49=3,AI34,M34)))</f>
        <v>Orange</v>
      </c>
      <c r="C34" s="387" t="str">
        <f>IF(Accueil!$H$49=1,N34,IF(Accueil!$H$49=2,Y34,IF(Accueil!$H$49=3,AJ34,N34)))</f>
        <v>S1</v>
      </c>
      <c r="D34" s="387" t="str">
        <f>IF(Accueil!$H$49=1,O34,IF(Accueil!$H$49=2,Z34,IF(Accueil!$H$49=3,AK34,O34)))</f>
        <v xml:space="preserve">besoin d'avoir des projets / envie d'avoir un enfant / besoin de sécurité </v>
      </c>
      <c r="E34" s="387" t="str">
        <f>IF(Accueil!$H$49=1,P34,IF(Accueil!$H$49=2,AA34,IF(Accueil!$H$49=3,AL34,P34)))</f>
        <v>manque une base solide / insécurité / être dépendant des autres / manque de projets</v>
      </c>
      <c r="F34" s="387" t="str">
        <f>IF(Accueil!$H$49=1,Q34,IF(Accueil!$H$49=2,AB34,IF(Accueil!$H$49=3,AM34,Q34)))</f>
        <v>se laisser porter par la vie / prendre ce qui vient / avoir une base solide</v>
      </c>
      <c r="G34" s="387" t="str">
        <f>IF(Accueil!$H$49=1,R34,IF(Accueil!$H$49=2,AC34,IF(Accueil!$H$49=3,AN34,R34)))</f>
        <v>hyperactivité / stress / devoir assumer</v>
      </c>
      <c r="H34" s="396" t="s">
        <v>10</v>
      </c>
      <c r="I34" s="394">
        <f t="shared" si="12"/>
        <v>6</v>
      </c>
      <c r="J34" s="397">
        <f t="shared" si="0"/>
        <v>6</v>
      </c>
      <c r="K34" s="388">
        <f t="shared" si="5"/>
        <v>0</v>
      </c>
      <c r="L34" s="446">
        <v>330</v>
      </c>
      <c r="M34" s="443" t="s">
        <v>35</v>
      </c>
      <c r="N34" s="443" t="s">
        <v>45</v>
      </c>
      <c r="O34" s="443" t="s">
        <v>1222</v>
      </c>
      <c r="P34" s="443" t="s">
        <v>1223</v>
      </c>
      <c r="Q34" s="443" t="s">
        <v>1224</v>
      </c>
      <c r="R34" s="443" t="s">
        <v>1225</v>
      </c>
      <c r="S34" s="447" t="s">
        <v>10</v>
      </c>
      <c r="T34" s="448">
        <f t="shared" si="13"/>
        <v>6</v>
      </c>
      <c r="U34" s="449">
        <f t="shared" si="1"/>
        <v>6</v>
      </c>
      <c r="V34" s="444">
        <f t="shared" si="7"/>
        <v>0</v>
      </c>
      <c r="W34" s="457">
        <v>330</v>
      </c>
      <c r="X34" s="508" t="s">
        <v>4115</v>
      </c>
      <c r="Y34" s="508" t="s">
        <v>45</v>
      </c>
      <c r="Z34" s="508" t="s">
        <v>3335</v>
      </c>
      <c r="AA34" s="508" t="s">
        <v>3336</v>
      </c>
      <c r="AB34" s="508" t="s">
        <v>3337</v>
      </c>
      <c r="AC34" s="508" t="s">
        <v>3338</v>
      </c>
      <c r="AD34" s="458" t="s">
        <v>10</v>
      </c>
      <c r="AE34" s="459">
        <f t="shared" si="14"/>
        <v>6</v>
      </c>
      <c r="AF34" s="460">
        <f t="shared" si="2"/>
        <v>6</v>
      </c>
      <c r="AG34" s="455">
        <f t="shared" si="9"/>
        <v>0</v>
      </c>
      <c r="AH34" s="446">
        <v>330</v>
      </c>
      <c r="AI34" s="443" t="s">
        <v>35</v>
      </c>
      <c r="AJ34" s="443" t="s">
        <v>45</v>
      </c>
      <c r="AK34" s="443" t="s">
        <v>1222</v>
      </c>
      <c r="AL34" s="443" t="s">
        <v>1223</v>
      </c>
      <c r="AM34" s="443" t="s">
        <v>1224</v>
      </c>
      <c r="AN34" s="443" t="s">
        <v>1225</v>
      </c>
      <c r="AO34" s="447" t="s">
        <v>10</v>
      </c>
      <c r="AP34" s="448">
        <f t="shared" si="15"/>
        <v>6</v>
      </c>
      <c r="AQ34" s="449">
        <f t="shared" si="3"/>
        <v>6</v>
      </c>
      <c r="AR34" s="444">
        <f t="shared" si="11"/>
        <v>0</v>
      </c>
    </row>
    <row r="35" spans="1:44" ht="31.5" customHeight="1" x14ac:dyDescent="0.25">
      <c r="A35" s="395">
        <v>340</v>
      </c>
      <c r="B35" s="387" t="str">
        <f>IF(Accueil!$H$49=1,M35,IF(Accueil!$H$49=2,X35,IF(Accueil!$H$49=3,AI35,M35)))</f>
        <v>Jaune</v>
      </c>
      <c r="C35" s="387" t="str">
        <f>IF(Accueil!$H$49=1,N35,IF(Accueil!$H$49=2,Y35,IF(Accueil!$H$49=3,AJ35,N35)))</f>
        <v>ovaire/bras</v>
      </c>
      <c r="D35" s="387" t="str">
        <f>IF(Accueil!$H$49=1,O35,IF(Accueil!$H$49=2,Z35,IF(Accueil!$H$49=3,AK35,O35)))</f>
        <v>besoin de créer / besoin d'exprimer son potentiel</v>
      </c>
      <c r="E35" s="387" t="str">
        <f>IF(Accueil!$H$49=1,P35,IF(Accueil!$H$49=2,AA35,IF(Accueil!$H$49=3,AL35,P35)))</f>
        <v>potentiel réprimé / projets en panne / introversion</v>
      </c>
      <c r="F35" s="387" t="str">
        <f>IF(Accueil!$H$49=1,Q35,IF(Accueil!$H$49=2,AB35,IF(Accueil!$H$49=3,AM35,Q35)))</f>
        <v xml:space="preserve">créativité équilibrée </v>
      </c>
      <c r="G35" s="387" t="str">
        <f>IF(Accueil!$H$49=1,R35,IF(Accueil!$H$49=2,AC35,IF(Accueil!$H$49=3,AN35,R35)))</f>
        <v>besoin d'aller de l'avant avec les projets / créativité excessive / dispersion</v>
      </c>
      <c r="H35" s="396" t="s">
        <v>7</v>
      </c>
      <c r="I35" s="394">
        <f t="shared" si="12"/>
        <v>7</v>
      </c>
      <c r="J35" s="397">
        <f t="shared" si="0"/>
        <v>7</v>
      </c>
      <c r="K35" s="388">
        <f t="shared" si="5"/>
        <v>0</v>
      </c>
      <c r="L35" s="446">
        <v>340</v>
      </c>
      <c r="M35" s="443" t="s">
        <v>46</v>
      </c>
      <c r="N35" s="443" t="s">
        <v>47</v>
      </c>
      <c r="O35" s="443" t="s">
        <v>1226</v>
      </c>
      <c r="P35" s="443" t="s">
        <v>1163</v>
      </c>
      <c r="Q35" s="443" t="s">
        <v>150</v>
      </c>
      <c r="R35" s="443" t="s">
        <v>1227</v>
      </c>
      <c r="S35" s="447" t="s">
        <v>7</v>
      </c>
      <c r="T35" s="448">
        <f t="shared" si="13"/>
        <v>7</v>
      </c>
      <c r="U35" s="449">
        <f t="shared" si="1"/>
        <v>7</v>
      </c>
      <c r="V35" s="444">
        <f t="shared" si="7"/>
        <v>0</v>
      </c>
      <c r="W35" s="457">
        <v>340</v>
      </c>
      <c r="X35" s="508" t="s">
        <v>4116</v>
      </c>
      <c r="Y35" s="508" t="s">
        <v>2875</v>
      </c>
      <c r="Z35" s="508" t="s">
        <v>3339</v>
      </c>
      <c r="AA35" s="508" t="s">
        <v>3277</v>
      </c>
      <c r="AB35" s="508" t="s">
        <v>3278</v>
      </c>
      <c r="AC35" s="508" t="s">
        <v>3340</v>
      </c>
      <c r="AD35" s="458" t="s">
        <v>7</v>
      </c>
      <c r="AE35" s="459">
        <f t="shared" si="14"/>
        <v>7</v>
      </c>
      <c r="AF35" s="460">
        <f t="shared" si="2"/>
        <v>7</v>
      </c>
      <c r="AG35" s="455">
        <f t="shared" si="9"/>
        <v>0</v>
      </c>
      <c r="AH35" s="446">
        <v>340</v>
      </c>
      <c r="AI35" s="443" t="s">
        <v>46</v>
      </c>
      <c r="AJ35" s="443" t="s">
        <v>47</v>
      </c>
      <c r="AK35" s="443" t="s">
        <v>1226</v>
      </c>
      <c r="AL35" s="443" t="s">
        <v>1163</v>
      </c>
      <c r="AM35" s="443" t="s">
        <v>150</v>
      </c>
      <c r="AN35" s="443" t="s">
        <v>1227</v>
      </c>
      <c r="AO35" s="447" t="s">
        <v>7</v>
      </c>
      <c r="AP35" s="448">
        <f t="shared" si="15"/>
        <v>7</v>
      </c>
      <c r="AQ35" s="449">
        <f t="shared" si="3"/>
        <v>7</v>
      </c>
      <c r="AR35" s="444">
        <f t="shared" si="11"/>
        <v>0</v>
      </c>
    </row>
    <row r="36" spans="1:44" ht="31.5" customHeight="1" x14ac:dyDescent="0.25">
      <c r="A36" s="395">
        <v>350</v>
      </c>
      <c r="B36" s="387" t="str">
        <f>IF(Accueil!$H$49=1,M36,IF(Accueil!$H$49=2,X36,IF(Accueil!$H$49=3,AI36,M36)))</f>
        <v>Jaune</v>
      </c>
      <c r="C36" s="387" t="str">
        <f>IF(Accueil!$H$49=1,N36,IF(Accueil!$H$49=2,Y36,IF(Accueil!$H$49=3,AJ36,N36)))</f>
        <v>intestin grêle</v>
      </c>
      <c r="D36" s="387" t="str">
        <f>IF(Accueil!$H$49=1,O36,IF(Accueil!$H$49=2,Z36,IF(Accueil!$H$49=3,AK36,O36)))</f>
        <v xml:space="preserve">besoin de contrôler / besoin de décider / reporter une décision à plus tard </v>
      </c>
      <c r="E36" s="387" t="str">
        <f>IF(Accueil!$H$49=1,P36,IF(Accueil!$H$49=2,AA36,IF(Accueil!$H$49=3,AL36,P36)))</f>
        <v>manque de confiance en soi / ne pas accepter la situation</v>
      </c>
      <c r="F36" s="387" t="str">
        <f>IF(Accueil!$H$49=1,Q36,IF(Accueil!$H$49=2,AB36,IF(Accueil!$H$49=3,AM36,Q36)))</f>
        <v>capacité à faire des choix justes / ne plus tout contrôler / faire confiance à son instinct</v>
      </c>
      <c r="G36" s="387" t="str">
        <f>IF(Accueil!$H$49=1,R36,IF(Accueil!$H$49=2,AC36,IF(Accueil!$H$49=3,AN36,R36)))</f>
        <v>dispersion / contrariété</v>
      </c>
      <c r="H36" s="396" t="s">
        <v>7</v>
      </c>
      <c r="I36" s="394">
        <f t="shared" si="12"/>
        <v>7</v>
      </c>
      <c r="J36" s="397">
        <f t="shared" si="0"/>
        <v>7</v>
      </c>
      <c r="K36" s="388">
        <f t="shared" si="5"/>
        <v>0</v>
      </c>
      <c r="L36" s="446">
        <v>350</v>
      </c>
      <c r="M36" s="450" t="s">
        <v>46</v>
      </c>
      <c r="N36" s="450" t="s">
        <v>48</v>
      </c>
      <c r="O36" s="450" t="s">
        <v>1228</v>
      </c>
      <c r="P36" s="450" t="s">
        <v>1229</v>
      </c>
      <c r="Q36" s="450" t="s">
        <v>1230</v>
      </c>
      <c r="R36" s="450" t="s">
        <v>1231</v>
      </c>
      <c r="S36" s="447" t="s">
        <v>7</v>
      </c>
      <c r="T36" s="448">
        <f t="shared" si="13"/>
        <v>7</v>
      </c>
      <c r="U36" s="449">
        <f t="shared" si="1"/>
        <v>7</v>
      </c>
      <c r="V36" s="444">
        <f t="shared" si="7"/>
        <v>0</v>
      </c>
      <c r="W36" s="457">
        <v>350</v>
      </c>
      <c r="X36" s="508" t="s">
        <v>4115</v>
      </c>
      <c r="Y36" s="508" t="s">
        <v>2880</v>
      </c>
      <c r="Z36" s="508" t="s">
        <v>3341</v>
      </c>
      <c r="AA36" s="508" t="s">
        <v>3311</v>
      </c>
      <c r="AB36" s="508" t="s">
        <v>3312</v>
      </c>
      <c r="AC36" s="508" t="s">
        <v>3313</v>
      </c>
      <c r="AD36" s="458" t="s">
        <v>7</v>
      </c>
      <c r="AE36" s="459">
        <f t="shared" si="14"/>
        <v>6</v>
      </c>
      <c r="AF36" s="460">
        <f t="shared" si="2"/>
        <v>6</v>
      </c>
      <c r="AG36" s="455">
        <f t="shared" si="9"/>
        <v>0</v>
      </c>
      <c r="AH36" s="446">
        <v>350</v>
      </c>
      <c r="AI36" s="450" t="s">
        <v>46</v>
      </c>
      <c r="AJ36" s="450" t="s">
        <v>48</v>
      </c>
      <c r="AK36" s="450" t="s">
        <v>1228</v>
      </c>
      <c r="AL36" s="450" t="s">
        <v>1229</v>
      </c>
      <c r="AM36" s="450" t="s">
        <v>1230</v>
      </c>
      <c r="AN36" s="450" t="s">
        <v>1231</v>
      </c>
      <c r="AO36" s="447" t="s">
        <v>7</v>
      </c>
      <c r="AP36" s="448">
        <f t="shared" si="15"/>
        <v>7</v>
      </c>
      <c r="AQ36" s="449">
        <f t="shared" si="3"/>
        <v>7</v>
      </c>
      <c r="AR36" s="444">
        <f t="shared" si="11"/>
        <v>0</v>
      </c>
    </row>
    <row r="37" spans="1:44" ht="31.5" customHeight="1" x14ac:dyDescent="0.25">
      <c r="A37" s="395">
        <v>360</v>
      </c>
      <c r="B37" s="387" t="str">
        <f>IF(Accueil!$H$49=1,M37,IF(Accueil!$H$49=2,X37,IF(Accueil!$H$49=3,AI37,M37)))</f>
        <v>Jaune</v>
      </c>
      <c r="C37" s="387" t="str">
        <f>IF(Accueil!$H$49=1,N37,IF(Accueil!$H$49=2,Y37,IF(Accueil!$H$49=3,AJ37,N37)))</f>
        <v>côlon transverse</v>
      </c>
      <c r="D37" s="387" t="str">
        <f>IF(Accueil!$H$49=1,O37,IF(Accueil!$H$49=2,Z37,IF(Accueil!$H$49=3,AK37,O37)))</f>
        <v>besoin de digérer une situation / besoin de faire un choix / besoin d’avoir sa place</v>
      </c>
      <c r="E37" s="387" t="str">
        <f>IF(Accueil!$H$49=1,P37,IF(Accueil!$H$49=2,AA37,IF(Accueil!$H$49=3,AL37,P37)))</f>
        <v>difficulté à choisir / manque de confiance en soi / ne pas avoir eu le choix</v>
      </c>
      <c r="F37" s="387" t="str">
        <f>IF(Accueil!$H$49=1,Q37,IF(Accueil!$H$49=2,AB37,IF(Accueil!$H$49=3,AM37,Q37)))</f>
        <v>affirmation de soi / positionnement adapté / savoir faire le juste choix / respect des autres</v>
      </c>
      <c r="G37" s="387" t="str">
        <f>IF(Accueil!$H$49=1,R37,IF(Accueil!$H$49=2,AC37,IF(Accueil!$H$49=3,AN37,R37)))</f>
        <v>dispersion / peur de devoir faire un choix / devoir lutter pour sa place ou sa réputation</v>
      </c>
      <c r="H37" s="396" t="s">
        <v>7</v>
      </c>
      <c r="I37" s="394">
        <f t="shared" si="12"/>
        <v>7</v>
      </c>
      <c r="J37" s="397">
        <f t="shared" si="0"/>
        <v>7</v>
      </c>
      <c r="K37" s="388">
        <f t="shared" si="5"/>
        <v>0</v>
      </c>
      <c r="L37" s="446">
        <v>360</v>
      </c>
      <c r="M37" s="443" t="s">
        <v>46</v>
      </c>
      <c r="N37" s="443" t="s">
        <v>49</v>
      </c>
      <c r="O37" s="443" t="s">
        <v>1232</v>
      </c>
      <c r="P37" s="443" t="s">
        <v>1233</v>
      </c>
      <c r="Q37" s="443" t="s">
        <v>1234</v>
      </c>
      <c r="R37" s="443" t="s">
        <v>1235</v>
      </c>
      <c r="S37" s="447" t="s">
        <v>7</v>
      </c>
      <c r="T37" s="448">
        <f t="shared" si="13"/>
        <v>7</v>
      </c>
      <c r="U37" s="449">
        <f t="shared" si="1"/>
        <v>7</v>
      </c>
      <c r="V37" s="444">
        <f t="shared" si="7"/>
        <v>0</v>
      </c>
      <c r="W37" s="457">
        <v>360</v>
      </c>
      <c r="X37" s="508" t="s">
        <v>4116</v>
      </c>
      <c r="Y37" s="508" t="s">
        <v>2885</v>
      </c>
      <c r="Z37" s="508" t="s">
        <v>3342</v>
      </c>
      <c r="AA37" s="508" t="s">
        <v>3343</v>
      </c>
      <c r="AB37" s="508" t="s">
        <v>3344</v>
      </c>
      <c r="AC37" s="508" t="s">
        <v>3345</v>
      </c>
      <c r="AD37" s="458" t="s">
        <v>7</v>
      </c>
      <c r="AE37" s="459">
        <f t="shared" si="14"/>
        <v>7</v>
      </c>
      <c r="AF37" s="460">
        <f t="shared" si="2"/>
        <v>7</v>
      </c>
      <c r="AG37" s="455">
        <f t="shared" si="9"/>
        <v>0</v>
      </c>
      <c r="AH37" s="446">
        <v>360</v>
      </c>
      <c r="AI37" s="443" t="s">
        <v>46</v>
      </c>
      <c r="AJ37" s="443" t="s">
        <v>49</v>
      </c>
      <c r="AK37" s="443" t="s">
        <v>1232</v>
      </c>
      <c r="AL37" s="443" t="s">
        <v>1233</v>
      </c>
      <c r="AM37" s="443" t="s">
        <v>1234</v>
      </c>
      <c r="AN37" s="443" t="s">
        <v>1235</v>
      </c>
      <c r="AO37" s="447" t="s">
        <v>7</v>
      </c>
      <c r="AP37" s="448">
        <f t="shared" si="15"/>
        <v>7</v>
      </c>
      <c r="AQ37" s="449">
        <f t="shared" si="3"/>
        <v>7</v>
      </c>
      <c r="AR37" s="444">
        <f t="shared" si="11"/>
        <v>0</v>
      </c>
    </row>
    <row r="38" spans="1:44" ht="31.5" customHeight="1" x14ac:dyDescent="0.25">
      <c r="A38" s="395">
        <v>370</v>
      </c>
      <c r="B38" s="387" t="str">
        <f>IF(Accueil!$H$49=1,M38,IF(Accueil!$H$49=2,X38,IF(Accueil!$H$49=3,AI38,M38)))</f>
        <v>Jaune</v>
      </c>
      <c r="C38" s="387" t="str">
        <f>IF(Accueil!$H$49=1,N38,IF(Accueil!$H$49=2,Y38,IF(Accueil!$H$49=3,AJ38,N38)))</f>
        <v>nombril</v>
      </c>
      <c r="D38" s="387" t="str">
        <f>IF(Accueil!$H$49=1,O38,IF(Accueil!$H$49=2,Z38,IF(Accueil!$H$49=3,AK38,O38)))</f>
        <v xml:space="preserve">besoin de trouver sa place / avoir (eu) une mère envahissante </v>
      </c>
      <c r="E38" s="387" t="str">
        <f>IF(Accueil!$H$49=1,P38,IF(Accueil!$H$49=2,AA38,IF(Accueil!$H$49=3,AL38,P38)))</f>
        <v>problématique de place / difficulté à choisir</v>
      </c>
      <c r="F38" s="387" t="str">
        <f>IF(Accueil!$H$49=1,Q38,IF(Accueil!$H$49=2,AB38,IF(Accueil!$H$49=3,AM38,Q38)))</f>
        <v xml:space="preserve">égo équilibré / être à sa juste place / capacité à faire face à la réalité / être centré </v>
      </c>
      <c r="G38" s="387" t="str">
        <f>IF(Accueil!$H$49=1,R38,IF(Accueil!$H$49=2,AC38,IF(Accueil!$H$49=3,AN38,R38)))</f>
        <v>devoir défendre sa place ou sa position / devoir affronter la réalité / agressivité</v>
      </c>
      <c r="H38" s="396" t="s">
        <v>7</v>
      </c>
      <c r="I38" s="394">
        <f t="shared" si="12"/>
        <v>7</v>
      </c>
      <c r="J38" s="397">
        <f t="shared" si="0"/>
        <v>7</v>
      </c>
      <c r="K38" s="388">
        <f t="shared" si="5"/>
        <v>0</v>
      </c>
      <c r="L38" s="446">
        <v>370</v>
      </c>
      <c r="M38" s="443" t="s">
        <v>46</v>
      </c>
      <c r="N38" s="443" t="s">
        <v>50</v>
      </c>
      <c r="O38" s="443" t="s">
        <v>1236</v>
      </c>
      <c r="P38" s="443" t="s">
        <v>1237</v>
      </c>
      <c r="Q38" s="443" t="s">
        <v>1238</v>
      </c>
      <c r="R38" s="443" t="s">
        <v>1239</v>
      </c>
      <c r="S38" s="447" t="s">
        <v>7</v>
      </c>
      <c r="T38" s="448">
        <f t="shared" si="13"/>
        <v>7</v>
      </c>
      <c r="U38" s="449">
        <f t="shared" si="1"/>
        <v>7</v>
      </c>
      <c r="V38" s="444">
        <f t="shared" si="7"/>
        <v>0</v>
      </c>
      <c r="W38" s="457">
        <v>370</v>
      </c>
      <c r="X38" s="508" t="s">
        <v>4116</v>
      </c>
      <c r="Y38" s="508" t="s">
        <v>2890</v>
      </c>
      <c r="Z38" s="508" t="s">
        <v>2896</v>
      </c>
      <c r="AA38" s="508" t="s">
        <v>3346</v>
      </c>
      <c r="AB38" s="508" t="s">
        <v>3347</v>
      </c>
      <c r="AC38" s="508" t="s">
        <v>3348</v>
      </c>
      <c r="AD38" s="458" t="s">
        <v>7</v>
      </c>
      <c r="AE38" s="459">
        <f t="shared" si="14"/>
        <v>7</v>
      </c>
      <c r="AF38" s="460">
        <f t="shared" si="2"/>
        <v>7</v>
      </c>
      <c r="AG38" s="455">
        <f t="shared" si="9"/>
        <v>0</v>
      </c>
      <c r="AH38" s="446">
        <v>370</v>
      </c>
      <c r="AI38" s="443" t="s">
        <v>46</v>
      </c>
      <c r="AJ38" s="443" t="s">
        <v>50</v>
      </c>
      <c r="AK38" s="443" t="s">
        <v>1236</v>
      </c>
      <c r="AL38" s="443" t="s">
        <v>1237</v>
      </c>
      <c r="AM38" s="443" t="s">
        <v>1238</v>
      </c>
      <c r="AN38" s="443" t="s">
        <v>1239</v>
      </c>
      <c r="AO38" s="447" t="s">
        <v>7</v>
      </c>
      <c r="AP38" s="448">
        <f t="shared" si="15"/>
        <v>7</v>
      </c>
      <c r="AQ38" s="449">
        <f t="shared" si="3"/>
        <v>7</v>
      </c>
      <c r="AR38" s="444">
        <f t="shared" si="11"/>
        <v>0</v>
      </c>
    </row>
    <row r="39" spans="1:44" ht="31.5" customHeight="1" x14ac:dyDescent="0.25">
      <c r="A39" s="395">
        <v>380</v>
      </c>
      <c r="B39" s="387" t="str">
        <f>IF(Accueil!$H$49=1,M39,IF(Accueil!$H$49=2,X39,IF(Accueil!$H$49=3,AI39,M39)))</f>
        <v>Jaune</v>
      </c>
      <c r="C39" s="387" t="str">
        <f>IF(Accueil!$H$49=1,N39,IF(Accueil!$H$49=2,Y39,IF(Accueil!$H$49=3,AJ39,N39)))</f>
        <v>estomac</v>
      </c>
      <c r="D39" s="387" t="str">
        <f>IF(Accueil!$H$49=1,O39,IF(Accueil!$H$49=2,Z39,IF(Accueil!$H$49=3,AK39,O39)))</f>
        <v xml:space="preserve">besoin de digérer une situation / besoin d'endurer </v>
      </c>
      <c r="E39" s="387" t="str">
        <f>IF(Accueil!$H$49=1,P39,IF(Accueil!$H$49=2,AA39,IF(Accueil!$H$49=3,AL39,P39)))</f>
        <v>manque d'affection ou de sécurité / s'interdire les plaisirs</v>
      </c>
      <c r="F39" s="387" t="str">
        <f>IF(Accueil!$H$49=1,Q39,IF(Accueil!$H$49=2,AB39,IF(Accueil!$H$49=3,AM39,Q39)))</f>
        <v>satisfaction / sentiment de sécurité et de plénitude / capacité à se réconcilier</v>
      </c>
      <c r="G39" s="387" t="str">
        <f>IF(Accueil!$H$49=1,R39,IF(Accueil!$H$49=2,AC39,IF(Accueil!$H$49=3,AN39,R39)))</f>
        <v>difficulté à digérer une situation / à faire face aux émotions / contrariété / agressivité</v>
      </c>
      <c r="H39" s="396" t="s">
        <v>7</v>
      </c>
      <c r="I39" s="394">
        <f t="shared" si="12"/>
        <v>7</v>
      </c>
      <c r="J39" s="397">
        <f t="shared" si="0"/>
        <v>7</v>
      </c>
      <c r="K39" s="388">
        <f t="shared" si="5"/>
        <v>0</v>
      </c>
      <c r="L39" s="446">
        <v>380</v>
      </c>
      <c r="M39" s="443" t="s">
        <v>46</v>
      </c>
      <c r="N39" s="443" t="s">
        <v>51</v>
      </c>
      <c r="O39" s="443" t="s">
        <v>1240</v>
      </c>
      <c r="P39" s="443" t="s">
        <v>1241</v>
      </c>
      <c r="Q39" s="443" t="s">
        <v>1242</v>
      </c>
      <c r="R39" s="443" t="s">
        <v>1243</v>
      </c>
      <c r="S39" s="447" t="s">
        <v>7</v>
      </c>
      <c r="T39" s="448">
        <f t="shared" si="13"/>
        <v>7</v>
      </c>
      <c r="U39" s="449">
        <f t="shared" si="1"/>
        <v>7</v>
      </c>
      <c r="V39" s="444">
        <f t="shared" si="7"/>
        <v>0</v>
      </c>
      <c r="W39" s="457">
        <v>380</v>
      </c>
      <c r="X39" s="508" t="s">
        <v>4116</v>
      </c>
      <c r="Y39" s="508" t="s">
        <v>2895</v>
      </c>
      <c r="Z39" s="508" t="s">
        <v>3349</v>
      </c>
      <c r="AA39" s="508" t="s">
        <v>3350</v>
      </c>
      <c r="AB39" s="508" t="s">
        <v>3351</v>
      </c>
      <c r="AC39" s="508" t="s">
        <v>3352</v>
      </c>
      <c r="AD39" s="458" t="s">
        <v>7</v>
      </c>
      <c r="AE39" s="459">
        <f t="shared" si="14"/>
        <v>7</v>
      </c>
      <c r="AF39" s="460">
        <f t="shared" si="2"/>
        <v>7</v>
      </c>
      <c r="AG39" s="455">
        <f t="shared" si="9"/>
        <v>0</v>
      </c>
      <c r="AH39" s="446">
        <v>380</v>
      </c>
      <c r="AI39" s="443" t="s">
        <v>46</v>
      </c>
      <c r="AJ39" s="443" t="s">
        <v>51</v>
      </c>
      <c r="AK39" s="443" t="s">
        <v>1240</v>
      </c>
      <c r="AL39" s="443" t="s">
        <v>1241</v>
      </c>
      <c r="AM39" s="443" t="s">
        <v>1242</v>
      </c>
      <c r="AN39" s="443" t="s">
        <v>1243</v>
      </c>
      <c r="AO39" s="447" t="s">
        <v>7</v>
      </c>
      <c r="AP39" s="448">
        <f t="shared" si="15"/>
        <v>7</v>
      </c>
      <c r="AQ39" s="449">
        <f t="shared" si="3"/>
        <v>7</v>
      </c>
      <c r="AR39" s="444">
        <f t="shared" si="11"/>
        <v>0</v>
      </c>
    </row>
    <row r="40" spans="1:44" ht="31.5" customHeight="1" x14ac:dyDescent="0.25">
      <c r="A40" s="395">
        <v>390</v>
      </c>
      <c r="B40" s="387" t="str">
        <f>IF(Accueil!$H$49=1,M40,IF(Accueil!$H$49=2,X40,IF(Accueil!$H$49=3,AI40,M40)))</f>
        <v>Jaune</v>
      </c>
      <c r="C40" s="387" t="str">
        <f>IF(Accueil!$H$49=1,N40,IF(Accueil!$H$49=2,Y40,IF(Accueil!$H$49=3,AJ40,N40)))</f>
        <v>pancréas</v>
      </c>
      <c r="D40" s="387" t="str">
        <f>IF(Accueil!$H$49=1,O40,IF(Accueil!$H$49=2,Z40,IF(Accueil!$H$49=3,AK40,O40)))</f>
        <v>besoin de vivre à fond / parents absents dans l'enfance</v>
      </c>
      <c r="E40" s="387" t="str">
        <f>IF(Accueil!$H$49=1,P40,IF(Accueil!$H$49=2,AA40,IF(Accueil!$H$49=3,AL40,P40)))</f>
        <v>manque de tendresse / dureté / résistance / père absent dans l'enfance</v>
      </c>
      <c r="F40" s="387" t="str">
        <f>IF(Accueil!$H$49=1,Q40,IF(Accueil!$H$49=2,AB40,IF(Accueil!$H$49=3,AM40,Q40)))</f>
        <v>douceur envers soi / joie exprimée / maîtrise de soi</v>
      </c>
      <c r="G40" s="387" t="str">
        <f>IF(Accueil!$H$49=1,R40,IF(Accueil!$H$49=2,AC40,IF(Accueil!$H$49=3,AN40,R40)))</f>
        <v>colère / rage / affrontement avec la mère ou mère autoritaire dans l'enfance</v>
      </c>
      <c r="H40" s="396" t="s">
        <v>7</v>
      </c>
      <c r="I40" s="394">
        <f t="shared" si="12"/>
        <v>7</v>
      </c>
      <c r="J40" s="397">
        <f t="shared" si="0"/>
        <v>7</v>
      </c>
      <c r="K40" s="388">
        <f t="shared" si="5"/>
        <v>0</v>
      </c>
      <c r="L40" s="446">
        <v>390</v>
      </c>
      <c r="M40" s="443" t="s">
        <v>46</v>
      </c>
      <c r="N40" s="443" t="s">
        <v>52</v>
      </c>
      <c r="O40" s="443" t="s">
        <v>1244</v>
      </c>
      <c r="P40" s="443" t="s">
        <v>1245</v>
      </c>
      <c r="Q40" s="443" t="s">
        <v>1246</v>
      </c>
      <c r="R40" s="443" t="s">
        <v>1247</v>
      </c>
      <c r="S40" s="447" t="s">
        <v>7</v>
      </c>
      <c r="T40" s="448">
        <f t="shared" si="13"/>
        <v>7</v>
      </c>
      <c r="U40" s="449">
        <f t="shared" si="1"/>
        <v>7</v>
      </c>
      <c r="V40" s="444">
        <f t="shared" si="7"/>
        <v>0</v>
      </c>
      <c r="W40" s="457">
        <v>390</v>
      </c>
      <c r="X40" s="508" t="s">
        <v>4116</v>
      </c>
      <c r="Y40" s="508" t="s">
        <v>2900</v>
      </c>
      <c r="Z40" s="508" t="s">
        <v>3353</v>
      </c>
      <c r="AA40" s="508" t="s">
        <v>3354</v>
      </c>
      <c r="AB40" s="508" t="s">
        <v>3355</v>
      </c>
      <c r="AC40" s="508" t="s">
        <v>3356</v>
      </c>
      <c r="AD40" s="458" t="s">
        <v>7</v>
      </c>
      <c r="AE40" s="459">
        <f t="shared" si="14"/>
        <v>7</v>
      </c>
      <c r="AF40" s="460">
        <f t="shared" si="2"/>
        <v>7</v>
      </c>
      <c r="AG40" s="455">
        <f t="shared" si="9"/>
        <v>0</v>
      </c>
      <c r="AH40" s="446">
        <v>390</v>
      </c>
      <c r="AI40" s="443" t="s">
        <v>46</v>
      </c>
      <c r="AJ40" s="443" t="s">
        <v>52</v>
      </c>
      <c r="AK40" s="443" t="s">
        <v>1244</v>
      </c>
      <c r="AL40" s="443" t="s">
        <v>1245</v>
      </c>
      <c r="AM40" s="443" t="s">
        <v>1246</v>
      </c>
      <c r="AN40" s="443" t="s">
        <v>1247</v>
      </c>
      <c r="AO40" s="447" t="s">
        <v>7</v>
      </c>
      <c r="AP40" s="448">
        <f t="shared" si="15"/>
        <v>7</v>
      </c>
      <c r="AQ40" s="449">
        <f t="shared" si="3"/>
        <v>7</v>
      </c>
      <c r="AR40" s="444">
        <f t="shared" si="11"/>
        <v>0</v>
      </c>
    </row>
    <row r="41" spans="1:44" ht="31.5" customHeight="1" x14ac:dyDescent="0.25">
      <c r="A41" s="395">
        <v>400</v>
      </c>
      <c r="B41" s="387" t="str">
        <f>IF(Accueil!$H$49=1,M41,IF(Accueil!$H$49=2,X41,IF(Accueil!$H$49=3,AI41,M41)))</f>
        <v>Jaune</v>
      </c>
      <c r="C41" s="387" t="str">
        <f>IF(Accueil!$H$49=1,N41,IF(Accueil!$H$49=2,Y41,IF(Accueil!$H$49=3,AJ41,N41)))</f>
        <v>L5</v>
      </c>
      <c r="D41" s="387" t="str">
        <f>IF(Accueil!$H$49=1,O41,IF(Accueil!$H$49=2,Z41,IF(Accueil!$H$49=3,AK41,O41)))</f>
        <v xml:space="preserve">besoin d'être valorisé / besoin d'être différent / besoin de l'approbation du père </v>
      </c>
      <c r="E41" s="387" t="str">
        <f>IF(Accueil!$H$49=1,P41,IF(Accueil!$H$49=2,AA41,IF(Accueil!$H$49=3,AL41,P41)))</f>
        <v>ne pas faire un choix / frustrations / stagnation / manque d'enthousiasme / sentiment d'indifférence</v>
      </c>
      <c r="F41" s="387" t="str">
        <f>IF(Accueil!$H$49=1,Q41,IF(Accueil!$H$49=2,AB41,IF(Accueil!$H$49=3,AM41,Q41)))</f>
        <v xml:space="preserve">être valorisé / plein de gratitude envers les autres et la vie / choisir seul </v>
      </c>
      <c r="G41" s="387" t="str">
        <f>IF(Accueil!$H$49=1,R41,IF(Accueil!$H$49=2,AC41,IF(Accueil!$H$49=3,AN41,R41)))</f>
        <v>devoir lancer un projet / trop d'enthousiasme</v>
      </c>
      <c r="H41" s="396" t="s">
        <v>10</v>
      </c>
      <c r="I41" s="394">
        <f t="shared" si="12"/>
        <v>7</v>
      </c>
      <c r="J41" s="397">
        <f t="shared" si="0"/>
        <v>7</v>
      </c>
      <c r="K41" s="388">
        <f t="shared" si="5"/>
        <v>0</v>
      </c>
      <c r="L41" s="446">
        <v>400</v>
      </c>
      <c r="M41" s="443" t="s">
        <v>46</v>
      </c>
      <c r="N41" s="443" t="s">
        <v>53</v>
      </c>
      <c r="O41" s="443" t="s">
        <v>1248</v>
      </c>
      <c r="P41" s="443" t="s">
        <v>1249</v>
      </c>
      <c r="Q41" s="443" t="s">
        <v>1250</v>
      </c>
      <c r="R41" s="443" t="s">
        <v>1251</v>
      </c>
      <c r="S41" s="447" t="s">
        <v>10</v>
      </c>
      <c r="T41" s="448">
        <f t="shared" si="13"/>
        <v>7</v>
      </c>
      <c r="U41" s="449">
        <f t="shared" si="1"/>
        <v>7</v>
      </c>
      <c r="V41" s="444">
        <f t="shared" si="7"/>
        <v>0</v>
      </c>
      <c r="W41" s="457">
        <v>400</v>
      </c>
      <c r="X41" s="508" t="s">
        <v>4116</v>
      </c>
      <c r="Y41" s="508" t="s">
        <v>53</v>
      </c>
      <c r="Z41" s="508" t="s">
        <v>2905</v>
      </c>
      <c r="AA41" s="508" t="s">
        <v>3357</v>
      </c>
      <c r="AB41" s="508" t="s">
        <v>3358</v>
      </c>
      <c r="AC41" s="508" t="s">
        <v>3359</v>
      </c>
      <c r="AD41" s="458" t="s">
        <v>10</v>
      </c>
      <c r="AE41" s="459">
        <f t="shared" si="14"/>
        <v>7</v>
      </c>
      <c r="AF41" s="460">
        <f t="shared" si="2"/>
        <v>7</v>
      </c>
      <c r="AG41" s="455">
        <f t="shared" si="9"/>
        <v>0</v>
      </c>
      <c r="AH41" s="446">
        <v>400</v>
      </c>
      <c r="AI41" s="443" t="s">
        <v>46</v>
      </c>
      <c r="AJ41" s="443" t="s">
        <v>53</v>
      </c>
      <c r="AK41" s="443" t="s">
        <v>1248</v>
      </c>
      <c r="AL41" s="443" t="s">
        <v>1249</v>
      </c>
      <c r="AM41" s="443" t="s">
        <v>1250</v>
      </c>
      <c r="AN41" s="443" t="s">
        <v>1251</v>
      </c>
      <c r="AO41" s="447" t="s">
        <v>10</v>
      </c>
      <c r="AP41" s="448">
        <f t="shared" si="15"/>
        <v>7</v>
      </c>
      <c r="AQ41" s="449">
        <f t="shared" si="3"/>
        <v>7</v>
      </c>
      <c r="AR41" s="444">
        <f t="shared" si="11"/>
        <v>0</v>
      </c>
    </row>
    <row r="42" spans="1:44" ht="31.5" customHeight="1" x14ac:dyDescent="0.25">
      <c r="A42" s="395">
        <v>410</v>
      </c>
      <c r="B42" s="387" t="str">
        <f>IF(Accueil!$H$49=1,M42,IF(Accueil!$H$49=2,X42,IF(Accueil!$H$49=3,AI42,M42)))</f>
        <v>Jaune</v>
      </c>
      <c r="C42" s="387" t="str">
        <f>IF(Accueil!$H$49=1,N42,IF(Accueil!$H$49=2,Y42,IF(Accueil!$H$49=3,AJ42,N42)))</f>
        <v>L4</v>
      </c>
      <c r="D42" s="387" t="str">
        <f>IF(Accueil!$H$49=1,O42,IF(Accueil!$H$49=2,Z42,IF(Accueil!$H$49=3,AK42,O42)))</f>
        <v xml:space="preserve">besoin de se libérer de son passé / besoin d'avancer dans la vie </v>
      </c>
      <c r="E42" s="387" t="str">
        <f>IF(Accueil!$H$49=1,P42,IF(Accueil!$H$49=2,AA42,IF(Accueil!$H$49=3,AL42,P42)))</f>
        <v>beaucoup de manques / se sentir exclu ou rejeté / stagnation</v>
      </c>
      <c r="F42" s="387" t="str">
        <f>IF(Accueil!$H$49=1,Q42,IF(Accueil!$H$49=2,AB42,IF(Accueil!$H$49=3,AM42,Q42)))</f>
        <v xml:space="preserve">se sentir soutenu / respecté / en sécurité </v>
      </c>
      <c r="G42" s="387" t="str">
        <f>IF(Accueil!$H$49=1,R42,IF(Accueil!$H$49=2,AC42,IF(Accueil!$H$49=3,AN42,R42)))</f>
        <v>chercher à se libérer du passé ou des manques</v>
      </c>
      <c r="H42" s="396" t="s">
        <v>10</v>
      </c>
      <c r="I42" s="394">
        <f t="shared" si="12"/>
        <v>7</v>
      </c>
      <c r="J42" s="397">
        <f t="shared" si="0"/>
        <v>7</v>
      </c>
      <c r="K42" s="388">
        <f t="shared" si="5"/>
        <v>0</v>
      </c>
      <c r="L42" s="446">
        <v>410</v>
      </c>
      <c r="M42" s="443" t="s">
        <v>46</v>
      </c>
      <c r="N42" s="443" t="s">
        <v>54</v>
      </c>
      <c r="O42" s="443" t="s">
        <v>1252</v>
      </c>
      <c r="P42" s="443" t="s">
        <v>1253</v>
      </c>
      <c r="Q42" s="443" t="s">
        <v>1254</v>
      </c>
      <c r="R42" s="443" t="s">
        <v>1255</v>
      </c>
      <c r="S42" s="447" t="s">
        <v>10</v>
      </c>
      <c r="T42" s="448">
        <f t="shared" si="13"/>
        <v>7</v>
      </c>
      <c r="U42" s="449">
        <f t="shared" si="1"/>
        <v>7</v>
      </c>
      <c r="V42" s="444">
        <f t="shared" si="7"/>
        <v>0</v>
      </c>
      <c r="W42" s="457">
        <v>410</v>
      </c>
      <c r="X42" s="508" t="s">
        <v>4116</v>
      </c>
      <c r="Y42" s="508" t="s">
        <v>54</v>
      </c>
      <c r="Z42" s="508" t="s">
        <v>3360</v>
      </c>
      <c r="AA42" s="508" t="s">
        <v>3361</v>
      </c>
      <c r="AB42" s="508" t="s">
        <v>3362</v>
      </c>
      <c r="AC42" s="508" t="s">
        <v>3363</v>
      </c>
      <c r="AD42" s="458" t="s">
        <v>10</v>
      </c>
      <c r="AE42" s="459">
        <f t="shared" si="14"/>
        <v>7</v>
      </c>
      <c r="AF42" s="460">
        <f t="shared" si="2"/>
        <v>7</v>
      </c>
      <c r="AG42" s="455">
        <f t="shared" si="9"/>
        <v>0</v>
      </c>
      <c r="AH42" s="446">
        <v>410</v>
      </c>
      <c r="AI42" s="443" t="s">
        <v>46</v>
      </c>
      <c r="AJ42" s="443" t="s">
        <v>54</v>
      </c>
      <c r="AK42" s="443" t="s">
        <v>1252</v>
      </c>
      <c r="AL42" s="443" t="s">
        <v>1253</v>
      </c>
      <c r="AM42" s="443" t="s">
        <v>1254</v>
      </c>
      <c r="AN42" s="443" t="s">
        <v>1255</v>
      </c>
      <c r="AO42" s="447" t="s">
        <v>10</v>
      </c>
      <c r="AP42" s="448">
        <f t="shared" si="15"/>
        <v>7</v>
      </c>
      <c r="AQ42" s="449">
        <f t="shared" si="3"/>
        <v>7</v>
      </c>
      <c r="AR42" s="444">
        <f t="shared" si="11"/>
        <v>0</v>
      </c>
    </row>
    <row r="43" spans="1:44" ht="31.5" customHeight="1" x14ac:dyDescent="0.25">
      <c r="A43" s="395">
        <v>420</v>
      </c>
      <c r="B43" s="387" t="str">
        <f>IF(Accueil!$H$49=1,M43,IF(Accueil!$H$49=2,X43,IF(Accueil!$H$49=3,AI43,M43)))</f>
        <v>Jaune</v>
      </c>
      <c r="C43" s="387" t="str">
        <f>IF(Accueil!$H$49=1,N43,IF(Accueil!$H$49=2,Y43,IF(Accueil!$H$49=3,AJ43,N43)))</f>
        <v>L3</v>
      </c>
      <c r="D43" s="387" t="str">
        <f>IF(Accueil!$H$49=1,O43,IF(Accueil!$H$49=2,Z43,IF(Accueil!$H$49=3,AK43,O43)))</f>
        <v xml:space="preserve">besoin d'être soutenu / besoin d'aide </v>
      </c>
      <c r="E43" s="387" t="str">
        <f>IF(Accueil!$H$49=1,P43,IF(Accueil!$H$49=2,AA43,IF(Accueil!$H$49=3,AL43,P43)))</f>
        <v>peur de ne pas y arriver / peur de ne pas être soutenu ou respecté</v>
      </c>
      <c r="F43" s="387" t="str">
        <f>IF(Accueil!$H$49=1,Q43,IF(Accueil!$H$49=2,AB43,IF(Accueil!$H$49=3,AM43,Q43)))</f>
        <v xml:space="preserve">savoir apaiser les conflits / être conciliant </v>
      </c>
      <c r="G43" s="387" t="str">
        <f>IF(Accueil!$H$49=1,R43,IF(Accueil!$H$49=2,AC43,IF(Accueil!$H$49=3,AN43,R43)))</f>
        <v>en conflit avec d'autres personnes / générer des tensions</v>
      </c>
      <c r="H43" s="396" t="s">
        <v>10</v>
      </c>
      <c r="I43" s="394">
        <f t="shared" si="12"/>
        <v>7</v>
      </c>
      <c r="J43" s="397">
        <f t="shared" si="0"/>
        <v>7</v>
      </c>
      <c r="K43" s="388">
        <f t="shared" si="5"/>
        <v>0</v>
      </c>
      <c r="L43" s="446">
        <v>420</v>
      </c>
      <c r="M43" s="443" t="s">
        <v>46</v>
      </c>
      <c r="N43" s="443" t="s">
        <v>55</v>
      </c>
      <c r="O43" s="443" t="s">
        <v>1256</v>
      </c>
      <c r="P43" s="443" t="s">
        <v>1257</v>
      </c>
      <c r="Q43" s="443" t="s">
        <v>1258</v>
      </c>
      <c r="R43" s="443" t="s">
        <v>1259</v>
      </c>
      <c r="S43" s="447" t="s">
        <v>10</v>
      </c>
      <c r="T43" s="448">
        <f t="shared" si="13"/>
        <v>7</v>
      </c>
      <c r="U43" s="449">
        <f t="shared" si="1"/>
        <v>7</v>
      </c>
      <c r="V43" s="444">
        <f t="shared" si="7"/>
        <v>0</v>
      </c>
      <c r="W43" s="457">
        <v>420</v>
      </c>
      <c r="X43" s="508" t="s">
        <v>4116</v>
      </c>
      <c r="Y43" s="508" t="s">
        <v>55</v>
      </c>
      <c r="Z43" s="508" t="s">
        <v>3364</v>
      </c>
      <c r="AA43" s="508" t="s">
        <v>3365</v>
      </c>
      <c r="AB43" s="508" t="s">
        <v>3366</v>
      </c>
      <c r="AC43" s="508" t="s">
        <v>3367</v>
      </c>
      <c r="AD43" s="458" t="s">
        <v>10</v>
      </c>
      <c r="AE43" s="459">
        <f t="shared" si="14"/>
        <v>7</v>
      </c>
      <c r="AF43" s="460">
        <f t="shared" si="2"/>
        <v>7</v>
      </c>
      <c r="AG43" s="455">
        <f t="shared" si="9"/>
        <v>0</v>
      </c>
      <c r="AH43" s="446">
        <v>420</v>
      </c>
      <c r="AI43" s="443" t="s">
        <v>46</v>
      </c>
      <c r="AJ43" s="443" t="s">
        <v>55</v>
      </c>
      <c r="AK43" s="443" t="s">
        <v>1256</v>
      </c>
      <c r="AL43" s="443" t="s">
        <v>1257</v>
      </c>
      <c r="AM43" s="443" t="s">
        <v>1258</v>
      </c>
      <c r="AN43" s="443" t="s">
        <v>1259</v>
      </c>
      <c r="AO43" s="447" t="s">
        <v>10</v>
      </c>
      <c r="AP43" s="448">
        <f t="shared" si="15"/>
        <v>7</v>
      </c>
      <c r="AQ43" s="449">
        <f t="shared" si="3"/>
        <v>7</v>
      </c>
      <c r="AR43" s="444">
        <f t="shared" si="11"/>
        <v>0</v>
      </c>
    </row>
    <row r="44" spans="1:44" ht="31.5" customHeight="1" x14ac:dyDescent="0.25">
      <c r="A44" s="395">
        <v>430</v>
      </c>
      <c r="B44" s="387" t="str">
        <f>IF(Accueil!$H$49=1,M44,IF(Accueil!$H$49=2,X44,IF(Accueil!$H$49=3,AI44,M44)))</f>
        <v>Jaune</v>
      </c>
      <c r="C44" s="387" t="str">
        <f>IF(Accueil!$H$49=1,N44,IF(Accueil!$H$49=2,Y44,IF(Accueil!$H$49=3,AJ44,N44)))</f>
        <v>L2</v>
      </c>
      <c r="D44" s="387" t="str">
        <f>IF(Accueil!$H$49=1,O44,IF(Accueil!$H$49=2,Z44,IF(Accueil!$H$49=3,AK44,O44)))</f>
        <v xml:space="preserve">besoin de s'amuser / besoin d'être accepté ou respecté </v>
      </c>
      <c r="E44" s="387" t="str">
        <f>IF(Accueil!$H$49=1,P44,IF(Accueil!$H$49=2,AA44,IF(Accueil!$H$49=3,AL44,P44)))</f>
        <v>manquer de confiance en soi / manque de valorisation</v>
      </c>
      <c r="F44" s="387" t="str">
        <f>IF(Accueil!$H$49=1,Q44,IF(Accueil!$H$49=2,AB44,IF(Accueil!$H$49=3,AM44,Q44)))</f>
        <v>enfant intérieur calme et rassuré</v>
      </c>
      <c r="G44" s="387" t="str">
        <f>IF(Accueil!$H$49=1,R44,IF(Accueil!$H$49=2,AC44,IF(Accueil!$H$49=3,AN44,R44)))</f>
        <v>se battre pour être respecté</v>
      </c>
      <c r="H44" s="396" t="s">
        <v>10</v>
      </c>
      <c r="I44" s="394">
        <f t="shared" si="12"/>
        <v>7</v>
      </c>
      <c r="J44" s="397">
        <f t="shared" si="0"/>
        <v>7</v>
      </c>
      <c r="K44" s="388">
        <f t="shared" si="5"/>
        <v>0</v>
      </c>
      <c r="L44" s="446">
        <v>430</v>
      </c>
      <c r="M44" s="443" t="s">
        <v>46</v>
      </c>
      <c r="N44" s="443" t="s">
        <v>56</v>
      </c>
      <c r="O44" s="443" t="s">
        <v>1260</v>
      </c>
      <c r="P44" s="443" t="s">
        <v>1261</v>
      </c>
      <c r="Q44" s="443" t="s">
        <v>152</v>
      </c>
      <c r="R44" s="443" t="s">
        <v>153</v>
      </c>
      <c r="S44" s="447" t="s">
        <v>10</v>
      </c>
      <c r="T44" s="448">
        <f t="shared" si="13"/>
        <v>7</v>
      </c>
      <c r="U44" s="449">
        <f t="shared" si="1"/>
        <v>7</v>
      </c>
      <c r="V44" s="444">
        <f t="shared" si="7"/>
        <v>0</v>
      </c>
      <c r="W44" s="457">
        <v>430</v>
      </c>
      <c r="X44" s="508" t="s">
        <v>4116</v>
      </c>
      <c r="Y44" s="508" t="s">
        <v>56</v>
      </c>
      <c r="Z44" s="508" t="s">
        <v>3368</v>
      </c>
      <c r="AA44" s="508" t="s">
        <v>3369</v>
      </c>
      <c r="AB44" s="508" t="s">
        <v>3370</v>
      </c>
      <c r="AC44" s="508" t="s">
        <v>2920</v>
      </c>
      <c r="AD44" s="458" t="s">
        <v>10</v>
      </c>
      <c r="AE44" s="459">
        <f t="shared" si="14"/>
        <v>7</v>
      </c>
      <c r="AF44" s="460">
        <f t="shared" si="2"/>
        <v>7</v>
      </c>
      <c r="AG44" s="455">
        <f t="shared" si="9"/>
        <v>0</v>
      </c>
      <c r="AH44" s="446">
        <v>430</v>
      </c>
      <c r="AI44" s="443" t="s">
        <v>46</v>
      </c>
      <c r="AJ44" s="443" t="s">
        <v>56</v>
      </c>
      <c r="AK44" s="443" t="s">
        <v>1260</v>
      </c>
      <c r="AL44" s="443" t="s">
        <v>1261</v>
      </c>
      <c r="AM44" s="443" t="s">
        <v>152</v>
      </c>
      <c r="AN44" s="443" t="s">
        <v>153</v>
      </c>
      <c r="AO44" s="447" t="s">
        <v>10</v>
      </c>
      <c r="AP44" s="448">
        <f t="shared" si="15"/>
        <v>7</v>
      </c>
      <c r="AQ44" s="449">
        <f t="shared" si="3"/>
        <v>7</v>
      </c>
      <c r="AR44" s="444">
        <f t="shared" si="11"/>
        <v>0</v>
      </c>
    </row>
    <row r="45" spans="1:44" ht="31.5" customHeight="1" x14ac:dyDescent="0.25">
      <c r="A45" s="395">
        <v>440</v>
      </c>
      <c r="B45" s="387" t="str">
        <f>IF(Accueil!$H$49=1,M45,IF(Accueil!$H$49=2,X45,IF(Accueil!$H$49=3,AI45,M45)))</f>
        <v>Jaune</v>
      </c>
      <c r="C45" s="387" t="str">
        <f>IF(Accueil!$H$49=1,N45,IF(Accueil!$H$49=2,Y45,IF(Accueil!$H$49=3,AJ45,N45)))</f>
        <v>L1</v>
      </c>
      <c r="D45" s="387" t="str">
        <f>IF(Accueil!$H$49=1,O45,IF(Accueil!$H$49=2,Z45,IF(Accueil!$H$49=3,AK45,O45)))</f>
        <v xml:space="preserve">besoin de répondre à ses besoins ou à ses attentes / besoin de décider et de changer les choses </v>
      </c>
      <c r="E45" s="387" t="str">
        <f>IF(Accueil!$H$49=1,P45,IF(Accueil!$H$49=2,AA45,IF(Accueil!$H$49=3,AL45,P45)))</f>
        <v>manque de tendresse / peur du mauvais choix</v>
      </c>
      <c r="F45" s="387" t="str">
        <f>IF(Accueil!$H$49=1,Q45,IF(Accueil!$H$49=2,AB45,IF(Accueil!$H$49=3,AM45,Q45)))</f>
        <v xml:space="preserve">douceur envers soi / résilience émotionelle / bienveillance </v>
      </c>
      <c r="G45" s="387" t="str">
        <f>IF(Accueil!$H$49=1,R45,IF(Accueil!$H$49=2,AC45,IF(Accueil!$H$49=3,AN45,R45)))</f>
        <v>émotions contenues / parfois exprimées avec violence : rage / rancune / colère</v>
      </c>
      <c r="H45" s="396" t="s">
        <v>10</v>
      </c>
      <c r="I45" s="394">
        <f t="shared" si="12"/>
        <v>7</v>
      </c>
      <c r="J45" s="397">
        <f t="shared" si="0"/>
        <v>7</v>
      </c>
      <c r="K45" s="388">
        <f t="shared" si="5"/>
        <v>0</v>
      </c>
      <c r="L45" s="446">
        <v>440</v>
      </c>
      <c r="M45" s="443" t="s">
        <v>46</v>
      </c>
      <c r="N45" s="443" t="s">
        <v>57</v>
      </c>
      <c r="O45" s="443" t="s">
        <v>1262</v>
      </c>
      <c r="P45" s="443" t="s">
        <v>1263</v>
      </c>
      <c r="Q45" s="443" t="s">
        <v>1264</v>
      </c>
      <c r="R45" s="443" t="s">
        <v>1265</v>
      </c>
      <c r="S45" s="447" t="s">
        <v>10</v>
      </c>
      <c r="T45" s="448">
        <f t="shared" si="13"/>
        <v>7</v>
      </c>
      <c r="U45" s="449">
        <f t="shared" si="1"/>
        <v>7</v>
      </c>
      <c r="V45" s="444">
        <f t="shared" si="7"/>
        <v>0</v>
      </c>
      <c r="W45" s="457">
        <v>440</v>
      </c>
      <c r="X45" s="508" t="s">
        <v>4116</v>
      </c>
      <c r="Y45" s="508" t="s">
        <v>57</v>
      </c>
      <c r="Z45" s="508" t="s">
        <v>3371</v>
      </c>
      <c r="AA45" s="508" t="s">
        <v>3372</v>
      </c>
      <c r="AB45" s="508" t="s">
        <v>3373</v>
      </c>
      <c r="AC45" s="508" t="s">
        <v>3374</v>
      </c>
      <c r="AD45" s="458" t="s">
        <v>10</v>
      </c>
      <c r="AE45" s="459">
        <f t="shared" si="14"/>
        <v>7</v>
      </c>
      <c r="AF45" s="460">
        <f t="shared" si="2"/>
        <v>7</v>
      </c>
      <c r="AG45" s="455">
        <f t="shared" si="9"/>
        <v>0</v>
      </c>
      <c r="AH45" s="446">
        <v>440</v>
      </c>
      <c r="AI45" s="443" t="s">
        <v>46</v>
      </c>
      <c r="AJ45" s="443" t="s">
        <v>57</v>
      </c>
      <c r="AK45" s="443" t="s">
        <v>1262</v>
      </c>
      <c r="AL45" s="443" t="s">
        <v>1263</v>
      </c>
      <c r="AM45" s="443" t="s">
        <v>1264</v>
      </c>
      <c r="AN45" s="443" t="s">
        <v>1265</v>
      </c>
      <c r="AO45" s="447" t="s">
        <v>10</v>
      </c>
      <c r="AP45" s="448">
        <f t="shared" si="15"/>
        <v>7</v>
      </c>
      <c r="AQ45" s="449">
        <f t="shared" si="3"/>
        <v>7</v>
      </c>
      <c r="AR45" s="444">
        <f t="shared" si="11"/>
        <v>0</v>
      </c>
    </row>
    <row r="46" spans="1:44" ht="31.5" customHeight="1" x14ac:dyDescent="0.25">
      <c r="A46" s="395">
        <v>450</v>
      </c>
      <c r="B46" s="387" t="str">
        <f>IF(Accueil!$H$49=1,M46,IF(Accueil!$H$49=2,X46,IF(Accueil!$H$49=3,AI46,M46)))</f>
        <v>Vert Pomme</v>
      </c>
      <c r="C46" s="387" t="str">
        <f>IF(Accueil!$H$49=1,N46,IF(Accueil!$H$49=2,Y46,IF(Accueil!$H$49=3,AJ46,N46)))</f>
        <v>rate</v>
      </c>
      <c r="D46" s="387" t="str">
        <f>IF(Accueil!$H$49=1,O46,IF(Accueil!$H$49=2,Z46,IF(Accueil!$H$49=3,AK46,O46)))</f>
        <v>besoin de terminer quelque chose / besoin d'exigences</v>
      </c>
      <c r="E46" s="387" t="str">
        <f>IF(Accueil!$H$49=1,P46,IF(Accueil!$H$49=2,AA46,IF(Accueil!$H$49=3,AL46,P46)))</f>
        <v>peur de l'échec ou peur du succès / peur de passer à côté de quelque chose</v>
      </c>
      <c r="F46" s="387" t="str">
        <f>IF(Accueil!$H$49=1,Q46,IF(Accueil!$H$49=2,AB46,IF(Accueil!$H$49=3,AM46,Q46)))</f>
        <v xml:space="preserve">être à la hauteur / être sans attentes / apprécier le succès / confiance en soi </v>
      </c>
      <c r="G46" s="387" t="str">
        <f>IF(Accueil!$H$49=1,R46,IF(Accueil!$H$49=2,AC46,IF(Accueil!$H$49=3,AN46,R46)))</f>
        <v>devoir terminer quelque chose / exigences élevées / ne pas faire confiance</v>
      </c>
      <c r="H46" s="396" t="s">
        <v>7</v>
      </c>
      <c r="I46" s="394">
        <f t="shared" si="12"/>
        <v>8</v>
      </c>
      <c r="J46" s="397">
        <f t="shared" si="0"/>
        <v>8</v>
      </c>
      <c r="K46" s="388">
        <f t="shared" si="5"/>
        <v>0</v>
      </c>
      <c r="L46" s="446">
        <v>450</v>
      </c>
      <c r="M46" s="443" t="s">
        <v>58</v>
      </c>
      <c r="N46" s="443" t="s">
        <v>59</v>
      </c>
      <c r="O46" s="443" t="s">
        <v>1266</v>
      </c>
      <c r="P46" s="443" t="s">
        <v>1267</v>
      </c>
      <c r="Q46" s="443" t="s">
        <v>1268</v>
      </c>
      <c r="R46" s="443" t="s">
        <v>1269</v>
      </c>
      <c r="S46" s="447" t="s">
        <v>7</v>
      </c>
      <c r="T46" s="448">
        <f t="shared" si="13"/>
        <v>8</v>
      </c>
      <c r="U46" s="449">
        <f t="shared" si="1"/>
        <v>8</v>
      </c>
      <c r="V46" s="444">
        <f t="shared" si="7"/>
        <v>0</v>
      </c>
      <c r="W46" s="457">
        <v>450</v>
      </c>
      <c r="X46" s="508" t="s">
        <v>4117</v>
      </c>
      <c r="Y46" s="508" t="s">
        <v>2925</v>
      </c>
      <c r="Z46" s="508" t="s">
        <v>3375</v>
      </c>
      <c r="AA46" s="508" t="s">
        <v>3376</v>
      </c>
      <c r="AB46" s="508" t="s">
        <v>3377</v>
      </c>
      <c r="AC46" s="508" t="s">
        <v>3378</v>
      </c>
      <c r="AD46" s="458" t="s">
        <v>7</v>
      </c>
      <c r="AE46" s="459">
        <f t="shared" si="14"/>
        <v>8</v>
      </c>
      <c r="AF46" s="460">
        <f t="shared" si="2"/>
        <v>8</v>
      </c>
      <c r="AG46" s="455">
        <f t="shared" si="9"/>
        <v>0</v>
      </c>
      <c r="AH46" s="446">
        <v>450</v>
      </c>
      <c r="AI46" s="443" t="s">
        <v>58</v>
      </c>
      <c r="AJ46" s="443" t="s">
        <v>59</v>
      </c>
      <c r="AK46" s="443" t="s">
        <v>1266</v>
      </c>
      <c r="AL46" s="443" t="s">
        <v>1267</v>
      </c>
      <c r="AM46" s="443" t="s">
        <v>1268</v>
      </c>
      <c r="AN46" s="443" t="s">
        <v>1269</v>
      </c>
      <c r="AO46" s="447" t="s">
        <v>7</v>
      </c>
      <c r="AP46" s="448">
        <f t="shared" si="15"/>
        <v>8</v>
      </c>
      <c r="AQ46" s="449">
        <f t="shared" si="3"/>
        <v>8</v>
      </c>
      <c r="AR46" s="444">
        <f t="shared" si="11"/>
        <v>0</v>
      </c>
    </row>
    <row r="47" spans="1:44" ht="31.5" customHeight="1" x14ac:dyDescent="0.25">
      <c r="A47" s="395">
        <v>460</v>
      </c>
      <c r="B47" s="387" t="str">
        <f>IF(Accueil!$H$49=1,M47,IF(Accueil!$H$49=2,X47,IF(Accueil!$H$49=3,AI47,M47)))</f>
        <v>Vert Pomme</v>
      </c>
      <c r="C47" s="387" t="str">
        <f>IF(Accueil!$H$49=1,N47,IF(Accueil!$H$49=2,Y47,IF(Accueil!$H$49=3,AJ47,N47)))</f>
        <v>vésicule biliaire</v>
      </c>
      <c r="D47" s="387" t="str">
        <f>IF(Accueil!$H$49=1,O47,IF(Accueil!$H$49=2,Z47,IF(Accueil!$H$49=3,AK47,O47)))</f>
        <v xml:space="preserve">besoin de garder les émotions pour soi : soucis / rancune / rancœur / colère </v>
      </c>
      <c r="E47" s="387" t="str">
        <f>IF(Accueil!$H$49=1,P47,IF(Accueil!$H$49=2,AA47,IF(Accueil!$H$49=3,AL47,P47)))</f>
        <v>manque de courage / ne pas faire face / inquiétude / soucis</v>
      </c>
      <c r="F47" s="387" t="str">
        <f>IF(Accueil!$H$49=1,Q47,IF(Accueil!$H$49=2,AB47,IF(Accueil!$H$49=3,AM47,Q47)))</f>
        <v>résilience émotionelle / esprit serein</v>
      </c>
      <c r="G47" s="387" t="str">
        <f>IF(Accueil!$H$49=1,R47,IF(Accueil!$H$49=2,AC47,IF(Accueil!$H$49=3,AN47,R47)))</f>
        <v>contenir ses émotions : gros soucis / forte rancune / animosité / colère explosive</v>
      </c>
      <c r="H47" s="396" t="s">
        <v>7</v>
      </c>
      <c r="I47" s="394">
        <f t="shared" si="12"/>
        <v>8</v>
      </c>
      <c r="J47" s="397">
        <f t="shared" si="0"/>
        <v>8</v>
      </c>
      <c r="K47" s="388">
        <f t="shared" si="5"/>
        <v>0</v>
      </c>
      <c r="L47" s="446">
        <v>460</v>
      </c>
      <c r="M47" s="443" t="s">
        <v>58</v>
      </c>
      <c r="N47" s="443" t="s">
        <v>60</v>
      </c>
      <c r="O47" s="443" t="s">
        <v>1270</v>
      </c>
      <c r="P47" s="443" t="s">
        <v>1271</v>
      </c>
      <c r="Q47" s="443" t="s">
        <v>1272</v>
      </c>
      <c r="R47" s="443" t="s">
        <v>1273</v>
      </c>
      <c r="S47" s="447" t="s">
        <v>7</v>
      </c>
      <c r="T47" s="448">
        <f t="shared" si="13"/>
        <v>8</v>
      </c>
      <c r="U47" s="449">
        <f t="shared" si="1"/>
        <v>8</v>
      </c>
      <c r="V47" s="444">
        <f t="shared" si="7"/>
        <v>0</v>
      </c>
      <c r="W47" s="457">
        <v>460</v>
      </c>
      <c r="X47" s="508" t="s">
        <v>4117</v>
      </c>
      <c r="Y47" s="508" t="s">
        <v>2930</v>
      </c>
      <c r="Z47" s="508" t="s">
        <v>3379</v>
      </c>
      <c r="AA47" s="508" t="s">
        <v>3380</v>
      </c>
      <c r="AB47" s="508" t="s">
        <v>2933</v>
      </c>
      <c r="AC47" s="508" t="s">
        <v>3381</v>
      </c>
      <c r="AD47" s="458" t="s">
        <v>7</v>
      </c>
      <c r="AE47" s="459">
        <f t="shared" si="14"/>
        <v>8</v>
      </c>
      <c r="AF47" s="460">
        <f t="shared" si="2"/>
        <v>8</v>
      </c>
      <c r="AG47" s="455">
        <f t="shared" si="9"/>
        <v>0</v>
      </c>
      <c r="AH47" s="446">
        <v>460</v>
      </c>
      <c r="AI47" s="443" t="s">
        <v>58</v>
      </c>
      <c r="AJ47" s="443" t="s">
        <v>60</v>
      </c>
      <c r="AK47" s="443" t="s">
        <v>1270</v>
      </c>
      <c r="AL47" s="443" t="s">
        <v>1271</v>
      </c>
      <c r="AM47" s="443" t="s">
        <v>1272</v>
      </c>
      <c r="AN47" s="443" t="s">
        <v>1273</v>
      </c>
      <c r="AO47" s="447" t="s">
        <v>7</v>
      </c>
      <c r="AP47" s="448">
        <f t="shared" si="15"/>
        <v>8</v>
      </c>
      <c r="AQ47" s="449">
        <f t="shared" si="3"/>
        <v>8</v>
      </c>
      <c r="AR47" s="444">
        <f t="shared" si="11"/>
        <v>0</v>
      </c>
    </row>
    <row r="48" spans="1:44" ht="31.5" customHeight="1" x14ac:dyDescent="0.25">
      <c r="A48" s="395">
        <v>470</v>
      </c>
      <c r="B48" s="387" t="str">
        <f>IF(Accueil!$H$49=1,M48,IF(Accueil!$H$49=2,X48,IF(Accueil!$H$49=3,AI48,M48)))</f>
        <v>Vert Pomme</v>
      </c>
      <c r="C48" s="387" t="str">
        <f>IF(Accueil!$H$49=1,N48,IF(Accueil!$H$49=2,Y48,IF(Accueil!$H$49=3,AJ48,N48)))</f>
        <v>foie</v>
      </c>
      <c r="D48" s="387" t="str">
        <f>IF(Accueil!$H$49=1,O48,IF(Accueil!$H$49=2,Z48,IF(Accueil!$H$49=3,AK48,O48)))</f>
        <v>besoin de se positionner / besoin de mettre une limite avec les autres / colère contenue</v>
      </c>
      <c r="E48" s="387" t="str">
        <f>IF(Accueil!$H$49=1,P48,IF(Accueil!$H$49=2,AA48,IF(Accueil!$H$49=3,AL48,P48)))</f>
        <v>s'interdire d'être en colère / ne pas mettre de limite / ne pas se positionner</v>
      </c>
      <c r="F48" s="387" t="str">
        <f>IF(Accueil!$H$49=1,Q48,IF(Accueil!$H$49=2,AB48,IF(Accueil!$H$49=3,AM48,Q48)))</f>
        <v>calme intérieur / positionnement adapté / savoir dire non / savoir mettre une limite</v>
      </c>
      <c r="G48" s="387" t="str">
        <f>IF(Accueil!$H$49=1,R48,IF(Accueil!$H$49=2,AC48,IF(Accueil!$H$49=3,AN48,R48)))</f>
        <v>colère explosive / stress</v>
      </c>
      <c r="H48" s="396" t="s">
        <v>7</v>
      </c>
      <c r="I48" s="394">
        <f t="shared" si="12"/>
        <v>8</v>
      </c>
      <c r="J48" s="397">
        <f t="shared" si="0"/>
        <v>8</v>
      </c>
      <c r="K48" s="388">
        <f t="shared" si="5"/>
        <v>0</v>
      </c>
      <c r="L48" s="446">
        <v>470</v>
      </c>
      <c r="M48" s="443" t="s">
        <v>58</v>
      </c>
      <c r="N48" s="443" t="s">
        <v>61</v>
      </c>
      <c r="O48" s="443" t="s">
        <v>1274</v>
      </c>
      <c r="P48" s="443" t="s">
        <v>1275</v>
      </c>
      <c r="Q48" s="443" t="s">
        <v>1276</v>
      </c>
      <c r="R48" s="443" t="s">
        <v>1277</v>
      </c>
      <c r="S48" s="447" t="s">
        <v>7</v>
      </c>
      <c r="T48" s="448">
        <f t="shared" si="13"/>
        <v>8</v>
      </c>
      <c r="U48" s="449">
        <f t="shared" si="1"/>
        <v>8</v>
      </c>
      <c r="V48" s="444">
        <f t="shared" si="7"/>
        <v>0</v>
      </c>
      <c r="W48" s="457">
        <v>470</v>
      </c>
      <c r="X48" s="508" t="s">
        <v>4117</v>
      </c>
      <c r="Y48" s="508" t="s">
        <v>2935</v>
      </c>
      <c r="Z48" s="508" t="s">
        <v>3382</v>
      </c>
      <c r="AA48" s="508" t="s">
        <v>3383</v>
      </c>
      <c r="AB48" s="508" t="s">
        <v>3384</v>
      </c>
      <c r="AC48" s="508" t="s">
        <v>3385</v>
      </c>
      <c r="AD48" s="458" t="s">
        <v>7</v>
      </c>
      <c r="AE48" s="459">
        <f t="shared" si="14"/>
        <v>8</v>
      </c>
      <c r="AF48" s="460">
        <f t="shared" si="2"/>
        <v>8</v>
      </c>
      <c r="AG48" s="455">
        <f t="shared" si="9"/>
        <v>0</v>
      </c>
      <c r="AH48" s="446">
        <v>470</v>
      </c>
      <c r="AI48" s="443" t="s">
        <v>58</v>
      </c>
      <c r="AJ48" s="443" t="s">
        <v>61</v>
      </c>
      <c r="AK48" s="443" t="s">
        <v>1274</v>
      </c>
      <c r="AL48" s="443" t="s">
        <v>1275</v>
      </c>
      <c r="AM48" s="443" t="s">
        <v>1276</v>
      </c>
      <c r="AN48" s="443" t="s">
        <v>1277</v>
      </c>
      <c r="AO48" s="447" t="s">
        <v>7</v>
      </c>
      <c r="AP48" s="448">
        <f t="shared" si="15"/>
        <v>8</v>
      </c>
      <c r="AQ48" s="449">
        <f t="shared" si="3"/>
        <v>8</v>
      </c>
      <c r="AR48" s="444">
        <f t="shared" si="11"/>
        <v>0</v>
      </c>
    </row>
    <row r="49" spans="1:44" ht="31.5" customHeight="1" x14ac:dyDescent="0.25">
      <c r="A49" s="395">
        <v>480</v>
      </c>
      <c r="B49" s="387" t="str">
        <f>IF(Accueil!$H$49=1,M49,IF(Accueil!$H$49=2,X49,IF(Accueil!$H$49=3,AI49,M49)))</f>
        <v>Vert Pomme</v>
      </c>
      <c r="C49" s="387" t="str">
        <f>IF(Accueil!$H$49=1,N49,IF(Accueil!$H$49=2,Y49,IF(Accueil!$H$49=3,AJ49,N49)))</f>
        <v>rein</v>
      </c>
      <c r="D49" s="387" t="str">
        <f>IF(Accueil!$H$49=1,O49,IF(Accueil!$H$49=2,Z49,IF(Accueil!$H$49=3,AK49,O49)))</f>
        <v xml:space="preserve">besoin d'être soutenu / besoin d'aide </v>
      </c>
      <c r="E49" s="387" t="str">
        <f>IF(Accueil!$H$49=1,P49,IF(Accueil!$H$49=2,AA49,IF(Accueil!$H$49=3,AL49,P49)))</f>
        <v>peur de ne pas y arriver / peur de ne pas être soutenu ou respecté</v>
      </c>
      <c r="F49" s="387" t="str">
        <f>IF(Accueil!$H$49=1,Q49,IF(Accueil!$H$49=2,AB49,IF(Accueil!$H$49=3,AM49,Q49)))</f>
        <v xml:space="preserve">apaiser les conflits / conciliant / capacité à pardonner / se sentir soutenu et respecté </v>
      </c>
      <c r="G49" s="387" t="str">
        <f>IF(Accueil!$H$49=1,R49,IF(Accueil!$H$49=2,AC49,IF(Accueil!$H$49=3,AN49,R49)))</f>
        <v>générer des tensions / en conflit avec d'autres personnes / ne pas respecter les autres</v>
      </c>
      <c r="H49" s="396" t="s">
        <v>10</v>
      </c>
      <c r="I49" s="394">
        <f t="shared" si="12"/>
        <v>8</v>
      </c>
      <c r="J49" s="397">
        <f t="shared" si="0"/>
        <v>8</v>
      </c>
      <c r="K49" s="388">
        <f t="shared" si="5"/>
        <v>0</v>
      </c>
      <c r="L49" s="446">
        <v>480</v>
      </c>
      <c r="M49" s="443" t="s">
        <v>58</v>
      </c>
      <c r="N49" s="443" t="s">
        <v>62</v>
      </c>
      <c r="O49" s="443" t="s">
        <v>1256</v>
      </c>
      <c r="P49" s="443" t="s">
        <v>1257</v>
      </c>
      <c r="Q49" s="443" t="s">
        <v>1278</v>
      </c>
      <c r="R49" s="443" t="s">
        <v>1279</v>
      </c>
      <c r="S49" s="447" t="s">
        <v>10</v>
      </c>
      <c r="T49" s="448">
        <f t="shared" si="13"/>
        <v>8</v>
      </c>
      <c r="U49" s="449">
        <f t="shared" si="1"/>
        <v>8</v>
      </c>
      <c r="V49" s="444">
        <f t="shared" si="7"/>
        <v>0</v>
      </c>
      <c r="W49" s="457">
        <v>480</v>
      </c>
      <c r="X49" s="508" t="s">
        <v>4117</v>
      </c>
      <c r="Y49" s="508" t="s">
        <v>2940</v>
      </c>
      <c r="Z49" s="508" t="s">
        <v>3364</v>
      </c>
      <c r="AA49" s="508" t="s">
        <v>3386</v>
      </c>
      <c r="AB49" s="508" t="s">
        <v>3387</v>
      </c>
      <c r="AC49" s="508" t="s">
        <v>3388</v>
      </c>
      <c r="AD49" s="458" t="s">
        <v>10</v>
      </c>
      <c r="AE49" s="459">
        <f t="shared" si="14"/>
        <v>8</v>
      </c>
      <c r="AF49" s="460">
        <f t="shared" si="2"/>
        <v>8</v>
      </c>
      <c r="AG49" s="455">
        <f t="shared" si="9"/>
        <v>0</v>
      </c>
      <c r="AH49" s="446">
        <v>480</v>
      </c>
      <c r="AI49" s="443" t="s">
        <v>58</v>
      </c>
      <c r="AJ49" s="443" t="s">
        <v>62</v>
      </c>
      <c r="AK49" s="443" t="s">
        <v>1256</v>
      </c>
      <c r="AL49" s="443" t="s">
        <v>1257</v>
      </c>
      <c r="AM49" s="443" t="s">
        <v>1278</v>
      </c>
      <c r="AN49" s="443" t="s">
        <v>1279</v>
      </c>
      <c r="AO49" s="447" t="s">
        <v>10</v>
      </c>
      <c r="AP49" s="448">
        <f t="shared" si="15"/>
        <v>8</v>
      </c>
      <c r="AQ49" s="449">
        <f t="shared" si="3"/>
        <v>8</v>
      </c>
      <c r="AR49" s="444">
        <f t="shared" si="11"/>
        <v>0</v>
      </c>
    </row>
    <row r="50" spans="1:44" ht="31.5" customHeight="1" x14ac:dyDescent="0.25">
      <c r="A50" s="395">
        <v>490</v>
      </c>
      <c r="B50" s="387" t="str">
        <f>IF(Accueil!$H$49=1,M50,IF(Accueil!$H$49=2,X50,IF(Accueil!$H$49=3,AI50,M50)))</f>
        <v>Vert Pomme</v>
      </c>
      <c r="C50" s="387" t="str">
        <f>IF(Accueil!$H$49=1,N50,IF(Accueil!$H$49=2,Y50,IF(Accueil!$H$49=3,AJ50,N50)))</f>
        <v>surrénales</v>
      </c>
      <c r="D50" s="387" t="str">
        <f>IF(Accueil!$H$49=1,O50,IF(Accueil!$H$49=2,Z50,IF(Accueil!$H$49=3,AK50,O50)))</f>
        <v>besoin d’émotions forte / aimer se stresser</v>
      </c>
      <c r="E50" s="387" t="str">
        <f>IF(Accueil!$H$49=1,P50,IF(Accueil!$H$49=2,AA50,IF(Accueil!$H$49=3,AL50,P50)))</f>
        <v xml:space="preserve">se sentir victime / stressé / vivre dans la peur </v>
      </c>
      <c r="F50" s="387" t="str">
        <f>IF(Accueil!$H$49=1,Q50,IF(Accueil!$H$49=2,AB50,IF(Accueil!$H$49=3,AM50,Q50)))</f>
        <v>bonne gestion du stress et des peurs</v>
      </c>
      <c r="G50" s="387" t="str">
        <f>IF(Accueil!$H$49=1,R50,IF(Accueil!$H$49=2,AC50,IF(Accueil!$H$49=3,AN50,R50)))</f>
        <v>grand stress / nombreuses peurs / être dans la survie</v>
      </c>
      <c r="H50" s="396" t="s">
        <v>10</v>
      </c>
      <c r="I50" s="394">
        <f t="shared" si="12"/>
        <v>8</v>
      </c>
      <c r="J50" s="397">
        <f t="shared" si="0"/>
        <v>8</v>
      </c>
      <c r="K50" s="388">
        <f t="shared" si="5"/>
        <v>0</v>
      </c>
      <c r="L50" s="446">
        <v>490</v>
      </c>
      <c r="M50" s="443" t="s">
        <v>58</v>
      </c>
      <c r="N50" s="443" t="s">
        <v>63</v>
      </c>
      <c r="O50" s="443" t="s">
        <v>1280</v>
      </c>
      <c r="P50" s="443" t="s">
        <v>1281</v>
      </c>
      <c r="Q50" s="443" t="s">
        <v>155</v>
      </c>
      <c r="R50" s="443" t="s">
        <v>1282</v>
      </c>
      <c r="S50" s="447" t="s">
        <v>10</v>
      </c>
      <c r="T50" s="448">
        <f t="shared" si="13"/>
        <v>8</v>
      </c>
      <c r="U50" s="449">
        <f t="shared" si="1"/>
        <v>8</v>
      </c>
      <c r="V50" s="444">
        <f t="shared" si="7"/>
        <v>0</v>
      </c>
      <c r="W50" s="457">
        <v>490</v>
      </c>
      <c r="X50" s="508" t="s">
        <v>4117</v>
      </c>
      <c r="Y50" s="508" t="s">
        <v>2945</v>
      </c>
      <c r="Z50" s="508" t="s">
        <v>3389</v>
      </c>
      <c r="AA50" s="508" t="s">
        <v>3390</v>
      </c>
      <c r="AB50" s="508" t="s">
        <v>2948</v>
      </c>
      <c r="AC50" s="508" t="s">
        <v>3391</v>
      </c>
      <c r="AD50" s="458" t="s">
        <v>10</v>
      </c>
      <c r="AE50" s="459">
        <f t="shared" si="14"/>
        <v>8</v>
      </c>
      <c r="AF50" s="460">
        <f t="shared" si="2"/>
        <v>8</v>
      </c>
      <c r="AG50" s="455">
        <f t="shared" si="9"/>
        <v>0</v>
      </c>
      <c r="AH50" s="446">
        <v>490</v>
      </c>
      <c r="AI50" s="443" t="s">
        <v>58</v>
      </c>
      <c r="AJ50" s="443" t="s">
        <v>63</v>
      </c>
      <c r="AK50" s="443" t="s">
        <v>1280</v>
      </c>
      <c r="AL50" s="443" t="s">
        <v>1281</v>
      </c>
      <c r="AM50" s="443" t="s">
        <v>155</v>
      </c>
      <c r="AN50" s="443" t="s">
        <v>1282</v>
      </c>
      <c r="AO50" s="447" t="s">
        <v>10</v>
      </c>
      <c r="AP50" s="448">
        <f t="shared" si="15"/>
        <v>8</v>
      </c>
      <c r="AQ50" s="449">
        <f t="shared" si="3"/>
        <v>8</v>
      </c>
      <c r="AR50" s="444">
        <f t="shared" si="11"/>
        <v>0</v>
      </c>
    </row>
    <row r="51" spans="1:44" ht="31.5" customHeight="1" x14ac:dyDescent="0.25">
      <c r="A51" s="395">
        <v>500</v>
      </c>
      <c r="B51" s="387" t="str">
        <f>IF(Accueil!$H$49=1,M51,IF(Accueil!$H$49=2,X51,IF(Accueil!$H$49=3,AI51,M51)))</f>
        <v>Vert Pomme</v>
      </c>
      <c r="C51" s="387" t="str">
        <f>IF(Accueil!$H$49=1,N51,IF(Accueil!$H$49=2,Y51,IF(Accueil!$H$49=3,AJ51,N51)))</f>
        <v>D12</v>
      </c>
      <c r="D51" s="387" t="str">
        <f>IF(Accueil!$H$49=1,O51,IF(Accueil!$H$49=2,Z51,IF(Accueil!$H$49=3,AK51,O51)))</f>
        <v xml:space="preserve">besoin d'avoir son espace vital / besoin d'avoi sa liberté de choix </v>
      </c>
      <c r="E51" s="387" t="str">
        <f>IF(Accueil!$H$49=1,P51,IF(Accueil!$H$49=2,AA51,IF(Accueil!$H$49=3,AL51,P51)))</f>
        <v>manque de confiance en soi / de reconnaissance / peur d'être jugé ou trahi</v>
      </c>
      <c r="F51" s="387" t="str">
        <f>IF(Accueil!$H$49=1,Q51,IF(Accueil!$H$49=2,AB51,IF(Accueil!$H$49=3,AM51,Q51)))</f>
        <v xml:space="preserve">ne pas retenir ses émotions </v>
      </c>
      <c r="G51" s="387" t="str">
        <f>IF(Accueil!$H$49=1,R51,IF(Accueil!$H$49=2,AC51,IF(Accueil!$H$49=3,AN51,R51)))</f>
        <v>événement ou conflit à digérer</v>
      </c>
      <c r="H51" s="396" t="s">
        <v>10</v>
      </c>
      <c r="I51" s="394">
        <f t="shared" si="12"/>
        <v>8</v>
      </c>
      <c r="J51" s="397">
        <f t="shared" si="0"/>
        <v>8</v>
      </c>
      <c r="K51" s="388">
        <f t="shared" si="5"/>
        <v>0</v>
      </c>
      <c r="L51" s="446">
        <v>500</v>
      </c>
      <c r="M51" s="443" t="s">
        <v>58</v>
      </c>
      <c r="N51" s="443" t="s">
        <v>64</v>
      </c>
      <c r="O51" s="443" t="s">
        <v>1283</v>
      </c>
      <c r="P51" s="443" t="s">
        <v>1284</v>
      </c>
      <c r="Q51" s="443" t="s">
        <v>156</v>
      </c>
      <c r="R51" s="443" t="s">
        <v>157</v>
      </c>
      <c r="S51" s="447" t="s">
        <v>10</v>
      </c>
      <c r="T51" s="448">
        <f t="shared" si="13"/>
        <v>8</v>
      </c>
      <c r="U51" s="449">
        <f t="shared" si="1"/>
        <v>8</v>
      </c>
      <c r="V51" s="444">
        <f t="shared" si="7"/>
        <v>0</v>
      </c>
      <c r="W51" s="457">
        <v>500</v>
      </c>
      <c r="X51" s="508" t="s">
        <v>4117</v>
      </c>
      <c r="Y51" s="508" t="s">
        <v>64</v>
      </c>
      <c r="Z51" s="508" t="s">
        <v>3392</v>
      </c>
      <c r="AA51" s="508" t="s">
        <v>3393</v>
      </c>
      <c r="AB51" s="508" t="s">
        <v>3394</v>
      </c>
      <c r="AC51" s="508" t="s">
        <v>3395</v>
      </c>
      <c r="AD51" s="458" t="s">
        <v>10</v>
      </c>
      <c r="AE51" s="459">
        <f t="shared" si="14"/>
        <v>8</v>
      </c>
      <c r="AF51" s="460">
        <f t="shared" si="2"/>
        <v>8</v>
      </c>
      <c r="AG51" s="455">
        <f t="shared" si="9"/>
        <v>0</v>
      </c>
      <c r="AH51" s="446">
        <v>500</v>
      </c>
      <c r="AI51" s="443" t="s">
        <v>58</v>
      </c>
      <c r="AJ51" s="443" t="s">
        <v>64</v>
      </c>
      <c r="AK51" s="443" t="s">
        <v>1283</v>
      </c>
      <c r="AL51" s="443" t="s">
        <v>1284</v>
      </c>
      <c r="AM51" s="443" t="s">
        <v>156</v>
      </c>
      <c r="AN51" s="443" t="s">
        <v>157</v>
      </c>
      <c r="AO51" s="447" t="s">
        <v>10</v>
      </c>
      <c r="AP51" s="448">
        <f t="shared" si="15"/>
        <v>8</v>
      </c>
      <c r="AQ51" s="449">
        <f t="shared" si="3"/>
        <v>8</v>
      </c>
      <c r="AR51" s="444">
        <f t="shared" si="11"/>
        <v>0</v>
      </c>
    </row>
    <row r="52" spans="1:44" ht="31.5" customHeight="1" x14ac:dyDescent="0.25">
      <c r="A52" s="395">
        <v>510</v>
      </c>
      <c r="B52" s="387" t="str">
        <f>IF(Accueil!$H$49=1,M52,IF(Accueil!$H$49=2,X52,IF(Accueil!$H$49=3,AI52,M52)))</f>
        <v>Vert Pomme</v>
      </c>
      <c r="C52" s="387" t="str">
        <f>IF(Accueil!$H$49=1,N52,IF(Accueil!$H$49=2,Y52,IF(Accueil!$H$49=3,AJ52,N52)))</f>
        <v>D11</v>
      </c>
      <c r="D52" s="387" t="str">
        <f>IF(Accueil!$H$49=1,O52,IF(Accueil!$H$49=2,Z52,IF(Accueil!$H$49=3,AK52,O52)))</f>
        <v xml:space="preserve">besoin de soutien / besoin de compréhension </v>
      </c>
      <c r="E52" s="387" t="str">
        <f>IF(Accueil!$H$49=1,P52,IF(Accueil!$H$49=2,AA52,IF(Accueil!$H$49=3,AL52,P52)))</f>
        <v>se couper de l'entourage / peur de l'échec ou peur du succès / peur de passer à côté</v>
      </c>
      <c r="F52" s="387" t="str">
        <f>IF(Accueil!$H$49=1,Q52,IF(Accueil!$H$49=2,AB52,IF(Accueil!$H$49=3,AM52,Q52)))</f>
        <v>être valorisé ou soutenu par son entourage / être à la hauteur</v>
      </c>
      <c r="G52" s="387" t="str">
        <f>IF(Accueil!$H$49=1,R52,IF(Accueil!$H$49=2,AC52,IF(Accueil!$H$49=3,AN52,R52)))</f>
        <v>liens familiaux ou professionnels toxiques / refuser la réalité</v>
      </c>
      <c r="H52" s="396" t="s">
        <v>10</v>
      </c>
      <c r="I52" s="394">
        <f t="shared" si="12"/>
        <v>8</v>
      </c>
      <c r="J52" s="397">
        <f t="shared" si="0"/>
        <v>8</v>
      </c>
      <c r="K52" s="388">
        <f t="shared" si="5"/>
        <v>0</v>
      </c>
      <c r="L52" s="446">
        <v>510</v>
      </c>
      <c r="M52" s="443" t="s">
        <v>58</v>
      </c>
      <c r="N52" s="443" t="s">
        <v>65</v>
      </c>
      <c r="O52" s="443" t="s">
        <v>1285</v>
      </c>
      <c r="P52" s="443" t="s">
        <v>1286</v>
      </c>
      <c r="Q52" s="443" t="s">
        <v>1287</v>
      </c>
      <c r="R52" s="443" t="s">
        <v>1288</v>
      </c>
      <c r="S52" s="447" t="s">
        <v>10</v>
      </c>
      <c r="T52" s="448">
        <f t="shared" si="13"/>
        <v>8</v>
      </c>
      <c r="U52" s="449">
        <f t="shared" si="1"/>
        <v>8</v>
      </c>
      <c r="V52" s="444">
        <f t="shared" si="7"/>
        <v>0</v>
      </c>
      <c r="W52" s="457">
        <v>510</v>
      </c>
      <c r="X52" s="508" t="s">
        <v>4117</v>
      </c>
      <c r="Y52" s="508" t="s">
        <v>65</v>
      </c>
      <c r="Z52" s="508" t="s">
        <v>3396</v>
      </c>
      <c r="AA52" s="508" t="s">
        <v>3397</v>
      </c>
      <c r="AB52" s="508" t="s">
        <v>3398</v>
      </c>
      <c r="AC52" s="508" t="s">
        <v>3399</v>
      </c>
      <c r="AD52" s="458" t="s">
        <v>10</v>
      </c>
      <c r="AE52" s="459">
        <f t="shared" si="14"/>
        <v>8</v>
      </c>
      <c r="AF52" s="460">
        <f t="shared" si="2"/>
        <v>8</v>
      </c>
      <c r="AG52" s="455">
        <f t="shared" si="9"/>
        <v>0</v>
      </c>
      <c r="AH52" s="446">
        <v>510</v>
      </c>
      <c r="AI52" s="443" t="s">
        <v>58</v>
      </c>
      <c r="AJ52" s="443" t="s">
        <v>65</v>
      </c>
      <c r="AK52" s="443" t="s">
        <v>1285</v>
      </c>
      <c r="AL52" s="443" t="s">
        <v>1286</v>
      </c>
      <c r="AM52" s="443" t="s">
        <v>1287</v>
      </c>
      <c r="AN52" s="443" t="s">
        <v>1288</v>
      </c>
      <c r="AO52" s="447" t="s">
        <v>10</v>
      </c>
      <c r="AP52" s="448">
        <f t="shared" si="15"/>
        <v>8</v>
      </c>
      <c r="AQ52" s="449">
        <f t="shared" si="3"/>
        <v>8</v>
      </c>
      <c r="AR52" s="444">
        <f t="shared" si="11"/>
        <v>0</v>
      </c>
    </row>
    <row r="53" spans="1:44" ht="31.5" customHeight="1" x14ac:dyDescent="0.25">
      <c r="A53" s="395">
        <v>520</v>
      </c>
      <c r="B53" s="387" t="str">
        <f>IF(Accueil!$H$49=1,M53,IF(Accueil!$H$49=2,X53,IF(Accueil!$H$49=3,AI53,M53)))</f>
        <v>Vert Pomme</v>
      </c>
      <c r="C53" s="387" t="str">
        <f>IF(Accueil!$H$49=1,N53,IF(Accueil!$H$49=2,Y53,IF(Accueil!$H$49=3,AJ53,N53)))</f>
        <v>D10</v>
      </c>
      <c r="D53" s="387" t="str">
        <f>IF(Accueil!$H$49=1,O53,IF(Accueil!$H$49=2,Z53,IF(Accueil!$H$49=3,AK53,O53)))</f>
        <v xml:space="preserve">besoin d'avoir sa place / besoin de prendre une décision </v>
      </c>
      <c r="E53" s="387" t="str">
        <f>IF(Accueil!$H$49=1,P53,IF(Accueil!$H$49=2,AA53,IF(Accueil!$H$49=3,AL53,P53)))</f>
        <v>manque de soutien / de décision / peur de prendre sa place / de passer à l'action</v>
      </c>
      <c r="F53" s="387" t="str">
        <f>IF(Accueil!$H$49=1,Q53,IF(Accueil!$H$49=2,AB53,IF(Accueil!$H$49=3,AM53,Q53)))</f>
        <v>être à sa place / se sentir soutenu / avoir du courage</v>
      </c>
      <c r="G53" s="387" t="str">
        <f>IF(Accueil!$H$49=1,R53,IF(Accueil!$H$49=2,AC53,IF(Accueil!$H$49=3,AN53,R53)))</f>
        <v>plein de soucis / rancune non réglée</v>
      </c>
      <c r="H53" s="396" t="s">
        <v>10</v>
      </c>
      <c r="I53" s="394">
        <f t="shared" si="12"/>
        <v>8</v>
      </c>
      <c r="J53" s="397">
        <f t="shared" si="0"/>
        <v>8</v>
      </c>
      <c r="K53" s="388">
        <f t="shared" si="5"/>
        <v>0</v>
      </c>
      <c r="L53" s="446">
        <v>520</v>
      </c>
      <c r="M53" s="443" t="s">
        <v>58</v>
      </c>
      <c r="N53" s="443" t="s">
        <v>66</v>
      </c>
      <c r="O53" s="443" t="s">
        <v>1289</v>
      </c>
      <c r="P53" s="443" t="s">
        <v>1290</v>
      </c>
      <c r="Q53" s="443" t="s">
        <v>1291</v>
      </c>
      <c r="R53" s="443" t="s">
        <v>1292</v>
      </c>
      <c r="S53" s="447" t="s">
        <v>10</v>
      </c>
      <c r="T53" s="448">
        <f t="shared" si="13"/>
        <v>8</v>
      </c>
      <c r="U53" s="449">
        <f t="shared" si="1"/>
        <v>8</v>
      </c>
      <c r="V53" s="444">
        <f t="shared" si="7"/>
        <v>0</v>
      </c>
      <c r="W53" s="457">
        <v>520</v>
      </c>
      <c r="X53" s="508" t="s">
        <v>4117</v>
      </c>
      <c r="Y53" s="508" t="s">
        <v>66</v>
      </c>
      <c r="Z53" s="508" t="s">
        <v>3400</v>
      </c>
      <c r="AA53" s="508" t="s">
        <v>3401</v>
      </c>
      <c r="AB53" s="508" t="s">
        <v>3402</v>
      </c>
      <c r="AC53" s="508" t="s">
        <v>3403</v>
      </c>
      <c r="AD53" s="458" t="s">
        <v>10</v>
      </c>
      <c r="AE53" s="459">
        <f t="shared" si="14"/>
        <v>8</v>
      </c>
      <c r="AF53" s="460">
        <f t="shared" si="2"/>
        <v>8</v>
      </c>
      <c r="AG53" s="455">
        <f t="shared" si="9"/>
        <v>0</v>
      </c>
      <c r="AH53" s="446">
        <v>520</v>
      </c>
      <c r="AI53" s="443" t="s">
        <v>58</v>
      </c>
      <c r="AJ53" s="443" t="s">
        <v>66</v>
      </c>
      <c r="AK53" s="443" t="s">
        <v>1289</v>
      </c>
      <c r="AL53" s="443" t="s">
        <v>1290</v>
      </c>
      <c r="AM53" s="443" t="s">
        <v>1291</v>
      </c>
      <c r="AN53" s="443" t="s">
        <v>1292</v>
      </c>
      <c r="AO53" s="447" t="s">
        <v>10</v>
      </c>
      <c r="AP53" s="448">
        <f t="shared" si="15"/>
        <v>8</v>
      </c>
      <c r="AQ53" s="449">
        <f t="shared" si="3"/>
        <v>8</v>
      </c>
      <c r="AR53" s="444">
        <f t="shared" si="11"/>
        <v>0</v>
      </c>
    </row>
    <row r="54" spans="1:44" ht="31.5" customHeight="1" x14ac:dyDescent="0.25">
      <c r="A54" s="395">
        <v>530</v>
      </c>
      <c r="B54" s="387" t="str">
        <f>IF(Accueil!$H$49=1,M54,IF(Accueil!$H$49=2,X54,IF(Accueil!$H$49=3,AI54,M54)))</f>
        <v>Vert Pomme</v>
      </c>
      <c r="C54" s="387" t="str">
        <f>IF(Accueil!$H$49=1,N54,IF(Accueil!$H$49=2,Y54,IF(Accueil!$H$49=3,AJ54,N54)))</f>
        <v>D9</v>
      </c>
      <c r="D54" s="387" t="str">
        <f>IF(Accueil!$H$49=1,O54,IF(Accueil!$H$49=2,Z54,IF(Accueil!$H$49=3,AK54,O54)))</f>
        <v>besoin de positionnement / besoin d'être à la hauteur / besoin d'une direction à prendre</v>
      </c>
      <c r="E54" s="387" t="str">
        <f>IF(Accueil!$H$49=1,P54,IF(Accueil!$H$49=2,AA54,IF(Accueil!$H$49=3,AL54,P54)))</f>
        <v>questionnement pour la suite / réprimer sa colère / peur du mauvais choix</v>
      </c>
      <c r="F54" s="387" t="str">
        <f>IF(Accueil!$H$49=1,Q54,IF(Accueil!$H$49=2,AB54,IF(Accueil!$H$49=3,AM54,Q54)))</f>
        <v xml:space="preserve">calme intérieur / tempérer sa colère </v>
      </c>
      <c r="G54" s="387" t="str">
        <f>IF(Accueil!$H$49=1,R54,IF(Accueil!$H$49=2,AC54,IF(Accueil!$H$49=3,AN54,R54)))</f>
        <v>colère non exprimée</v>
      </c>
      <c r="H54" s="396" t="s">
        <v>10</v>
      </c>
      <c r="I54" s="394">
        <f t="shared" si="12"/>
        <v>8</v>
      </c>
      <c r="J54" s="397">
        <f t="shared" si="0"/>
        <v>8</v>
      </c>
      <c r="K54" s="388">
        <f t="shared" si="5"/>
        <v>0</v>
      </c>
      <c r="L54" s="446">
        <v>530</v>
      </c>
      <c r="M54" s="443" t="s">
        <v>58</v>
      </c>
      <c r="N54" s="443" t="s">
        <v>67</v>
      </c>
      <c r="O54" s="443" t="s">
        <v>1293</v>
      </c>
      <c r="P54" s="443" t="s">
        <v>1294</v>
      </c>
      <c r="Q54" s="443" t="s">
        <v>1295</v>
      </c>
      <c r="R54" s="443" t="s">
        <v>158</v>
      </c>
      <c r="S54" s="447" t="s">
        <v>10</v>
      </c>
      <c r="T54" s="448">
        <f t="shared" si="13"/>
        <v>8</v>
      </c>
      <c r="U54" s="449">
        <f t="shared" si="1"/>
        <v>8</v>
      </c>
      <c r="V54" s="444">
        <f t="shared" si="7"/>
        <v>0</v>
      </c>
      <c r="W54" s="457">
        <v>530</v>
      </c>
      <c r="X54" s="508" t="s">
        <v>4117</v>
      </c>
      <c r="Y54" s="508" t="s">
        <v>67</v>
      </c>
      <c r="Z54" s="508" t="s">
        <v>3404</v>
      </c>
      <c r="AA54" s="508" t="s">
        <v>3405</v>
      </c>
      <c r="AB54" s="508" t="s">
        <v>3406</v>
      </c>
      <c r="AC54" s="508" t="s">
        <v>3407</v>
      </c>
      <c r="AD54" s="458" t="s">
        <v>10</v>
      </c>
      <c r="AE54" s="459">
        <f t="shared" si="14"/>
        <v>8</v>
      </c>
      <c r="AF54" s="460">
        <f t="shared" si="2"/>
        <v>8</v>
      </c>
      <c r="AG54" s="455">
        <f t="shared" si="9"/>
        <v>0</v>
      </c>
      <c r="AH54" s="446">
        <v>530</v>
      </c>
      <c r="AI54" s="443" t="s">
        <v>58</v>
      </c>
      <c r="AJ54" s="443" t="s">
        <v>67</v>
      </c>
      <c r="AK54" s="443" t="s">
        <v>1293</v>
      </c>
      <c r="AL54" s="443" t="s">
        <v>1294</v>
      </c>
      <c r="AM54" s="443" t="s">
        <v>1295</v>
      </c>
      <c r="AN54" s="443" t="s">
        <v>158</v>
      </c>
      <c r="AO54" s="447" t="s">
        <v>10</v>
      </c>
      <c r="AP54" s="448">
        <f t="shared" si="15"/>
        <v>8</v>
      </c>
      <c r="AQ54" s="449">
        <f t="shared" si="3"/>
        <v>8</v>
      </c>
      <c r="AR54" s="444">
        <f t="shared" si="11"/>
        <v>0</v>
      </c>
    </row>
    <row r="55" spans="1:44" ht="31.5" customHeight="1" x14ac:dyDescent="0.25">
      <c r="A55" s="395">
        <v>540</v>
      </c>
      <c r="B55" s="387" t="str">
        <f>IF(Accueil!$H$49=1,M55,IF(Accueil!$H$49=2,X55,IF(Accueil!$H$49=3,AI55,M55)))</f>
        <v>Vert</v>
      </c>
      <c r="C55" s="387" t="str">
        <f>IF(Accueil!$H$49=1,N55,IF(Accueil!$H$49=2,Y55,IF(Accueil!$H$49=3,AJ55,N55)))</f>
        <v>poitrine</v>
      </c>
      <c r="D55" s="387" t="str">
        <f>IF(Accueil!$H$49=1,O55,IF(Accueil!$H$49=2,Z55,IF(Accueil!$H$49=3,AK55,O55)))</f>
        <v xml:space="preserve">besoin de se sentir vivant / besoin de s'engager / besoin de prendre sa place sociale </v>
      </c>
      <c r="E55" s="387" t="str">
        <f>IF(Accueil!$H$49=1,P55,IF(Accueil!$H$49=2,AA55,IF(Accueil!$H$49=3,AL55,P55)))</f>
        <v>prendre de la distance / envie de déléguer</v>
      </c>
      <c r="F55" s="387" t="str">
        <f>IF(Accueil!$H$49=1,Q55,IF(Accueil!$H$49=2,AB55,IF(Accueil!$H$49=3,AM55,Q55)))</f>
        <v>être à sa juste place / liberté d'engagement / résilience émotionnelle / générosité</v>
      </c>
      <c r="G55" s="387" t="str">
        <f>IF(Accueil!$H$49=1,R55,IF(Accueil!$H$49=2,AC55,IF(Accueil!$H$49=3,AN55,R55)))</f>
        <v>devoir s'engager / lutter pour sa place / angoisse / oppression / chagrin</v>
      </c>
      <c r="H55" s="396" t="s">
        <v>7</v>
      </c>
      <c r="I55" s="394">
        <f t="shared" si="12"/>
        <v>9</v>
      </c>
      <c r="J55" s="397">
        <f t="shared" si="0"/>
        <v>9</v>
      </c>
      <c r="K55" s="388">
        <f t="shared" si="5"/>
        <v>0</v>
      </c>
      <c r="L55" s="446">
        <v>540</v>
      </c>
      <c r="M55" s="443" t="s">
        <v>68</v>
      </c>
      <c r="N55" s="443" t="s">
        <v>69</v>
      </c>
      <c r="O55" s="443" t="s">
        <v>1296</v>
      </c>
      <c r="P55" s="443" t="s">
        <v>1297</v>
      </c>
      <c r="Q55" s="443" t="s">
        <v>1298</v>
      </c>
      <c r="R55" s="443" t="s">
        <v>1299</v>
      </c>
      <c r="S55" s="447" t="s">
        <v>7</v>
      </c>
      <c r="T55" s="448">
        <f t="shared" si="13"/>
        <v>9</v>
      </c>
      <c r="U55" s="449">
        <f t="shared" si="1"/>
        <v>9</v>
      </c>
      <c r="V55" s="444">
        <f t="shared" si="7"/>
        <v>0</v>
      </c>
      <c r="W55" s="457">
        <v>540</v>
      </c>
      <c r="X55" s="508" t="s">
        <v>4118</v>
      </c>
      <c r="Y55" s="508" t="s">
        <v>2966</v>
      </c>
      <c r="Z55" s="508" t="s">
        <v>3408</v>
      </c>
      <c r="AA55" s="508" t="s">
        <v>3409</v>
      </c>
      <c r="AB55" s="508" t="s">
        <v>3410</v>
      </c>
      <c r="AC55" s="508" t="s">
        <v>3411</v>
      </c>
      <c r="AD55" s="458" t="s">
        <v>7</v>
      </c>
      <c r="AE55" s="459">
        <f t="shared" si="14"/>
        <v>9</v>
      </c>
      <c r="AF55" s="460">
        <f t="shared" si="2"/>
        <v>9</v>
      </c>
      <c r="AG55" s="455">
        <f t="shared" si="9"/>
        <v>0</v>
      </c>
      <c r="AH55" s="446">
        <v>540</v>
      </c>
      <c r="AI55" s="443" t="s">
        <v>68</v>
      </c>
      <c r="AJ55" s="443" t="s">
        <v>69</v>
      </c>
      <c r="AK55" s="443" t="s">
        <v>1296</v>
      </c>
      <c r="AL55" s="443" t="s">
        <v>1297</v>
      </c>
      <c r="AM55" s="443" t="s">
        <v>1298</v>
      </c>
      <c r="AN55" s="443" t="s">
        <v>1299</v>
      </c>
      <c r="AO55" s="447" t="s">
        <v>7</v>
      </c>
      <c r="AP55" s="448">
        <f t="shared" si="15"/>
        <v>9</v>
      </c>
      <c r="AQ55" s="449">
        <f t="shared" si="3"/>
        <v>9</v>
      </c>
      <c r="AR55" s="444">
        <f t="shared" si="11"/>
        <v>0</v>
      </c>
    </row>
    <row r="56" spans="1:44" ht="31.5" customHeight="1" x14ac:dyDescent="0.25">
      <c r="A56" s="395">
        <v>550</v>
      </c>
      <c r="B56" s="387" t="str">
        <f>IF(Accueil!$H$49=1,M56,IF(Accueil!$H$49=2,X56,IF(Accueil!$H$49=3,AI56,M56)))</f>
        <v>Vert</v>
      </c>
      <c r="C56" s="387" t="str">
        <f>IF(Accueil!$H$49=1,N56,IF(Accueil!$H$49=2,Y56,IF(Accueil!$H$49=3,AJ56,N56)))</f>
        <v>diaphragme</v>
      </c>
      <c r="D56" s="387" t="str">
        <f>IF(Accueil!$H$49=1,O56,IF(Accueil!$H$49=2,Z56,IF(Accueil!$H$49=3,AK56,O56)))</f>
        <v xml:space="preserve">besoin de garder son énergie pour quelque chose d'autre / de contenir ses émotions </v>
      </c>
      <c r="E56" s="387" t="str">
        <f>IF(Accueil!$H$49=1,P56,IF(Accueil!$H$49=2,AA56,IF(Accueil!$H$49=3,AL56,P56)))</f>
        <v>plein de tensions internes / réprimer ses émotions et ses sentiments</v>
      </c>
      <c r="F56" s="387" t="str">
        <f>IF(Accueil!$H$49=1,Q56,IF(Accueil!$H$49=2,AB56,IF(Accueil!$H$49=3,AM56,Q56)))</f>
        <v xml:space="preserve">laisser passer les émotions / sentiment de paix intérieure / capacité à pardonner </v>
      </c>
      <c r="G56" s="387" t="str">
        <f>IF(Accueil!$H$49=1,R56,IF(Accueil!$H$49=2,AC56,IF(Accueil!$H$49=3,AN56,R56)))</f>
        <v>résister aux émotions</v>
      </c>
      <c r="H56" s="396" t="s">
        <v>7</v>
      </c>
      <c r="I56" s="394">
        <f t="shared" si="12"/>
        <v>9</v>
      </c>
      <c r="J56" s="397">
        <f t="shared" si="0"/>
        <v>9</v>
      </c>
      <c r="K56" s="388">
        <f t="shared" si="5"/>
        <v>0</v>
      </c>
      <c r="L56" s="446">
        <v>550</v>
      </c>
      <c r="M56" s="443" t="s">
        <v>68</v>
      </c>
      <c r="N56" s="443" t="s">
        <v>70</v>
      </c>
      <c r="O56" s="443" t="s">
        <v>1300</v>
      </c>
      <c r="P56" s="443" t="s">
        <v>1301</v>
      </c>
      <c r="Q56" s="443" t="s">
        <v>1302</v>
      </c>
      <c r="R56" s="443" t="s">
        <v>159</v>
      </c>
      <c r="S56" s="447" t="s">
        <v>7</v>
      </c>
      <c r="T56" s="448">
        <f t="shared" si="13"/>
        <v>9</v>
      </c>
      <c r="U56" s="449">
        <f t="shared" si="1"/>
        <v>9</v>
      </c>
      <c r="V56" s="444">
        <f t="shared" si="7"/>
        <v>0</v>
      </c>
      <c r="W56" s="457">
        <v>550</v>
      </c>
      <c r="X56" s="508" t="s">
        <v>4118</v>
      </c>
      <c r="Y56" s="508" t="s">
        <v>2971</v>
      </c>
      <c r="Z56" s="508" t="s">
        <v>3412</v>
      </c>
      <c r="AA56" s="508" t="s">
        <v>3413</v>
      </c>
      <c r="AB56" s="508" t="s">
        <v>3414</v>
      </c>
      <c r="AC56" s="508" t="s">
        <v>3415</v>
      </c>
      <c r="AD56" s="458" t="s">
        <v>7</v>
      </c>
      <c r="AE56" s="459">
        <f t="shared" si="14"/>
        <v>9</v>
      </c>
      <c r="AF56" s="460">
        <f t="shared" si="2"/>
        <v>9</v>
      </c>
      <c r="AG56" s="455">
        <f t="shared" si="9"/>
        <v>0</v>
      </c>
      <c r="AH56" s="446">
        <v>550</v>
      </c>
      <c r="AI56" s="443" t="s">
        <v>68</v>
      </c>
      <c r="AJ56" s="443" t="s">
        <v>70</v>
      </c>
      <c r="AK56" s="443" t="s">
        <v>1300</v>
      </c>
      <c r="AL56" s="443" t="s">
        <v>1301</v>
      </c>
      <c r="AM56" s="443" t="s">
        <v>1302</v>
      </c>
      <c r="AN56" s="443" t="s">
        <v>159</v>
      </c>
      <c r="AO56" s="447" t="s">
        <v>7</v>
      </c>
      <c r="AP56" s="448">
        <f t="shared" si="15"/>
        <v>9</v>
      </c>
      <c r="AQ56" s="449">
        <f t="shared" si="3"/>
        <v>9</v>
      </c>
      <c r="AR56" s="444">
        <f t="shared" si="11"/>
        <v>0</v>
      </c>
    </row>
    <row r="57" spans="1:44" ht="31.5" customHeight="1" x14ac:dyDescent="0.25">
      <c r="A57" s="395">
        <v>560</v>
      </c>
      <c r="B57" s="387" t="str">
        <f>IF(Accueil!$H$49=1,M57,IF(Accueil!$H$49=2,X57,IF(Accueil!$H$49=3,AI57,M57)))</f>
        <v>Vert</v>
      </c>
      <c r="C57" s="387" t="str">
        <f>IF(Accueil!$H$49=1,N57,IF(Accueil!$H$49=2,Y57,IF(Accueil!$H$49=3,AJ57,N57)))</f>
        <v>aorte descendante</v>
      </c>
      <c r="D57" s="387" t="str">
        <f>IF(Accueil!$H$49=1,O57,IF(Accueil!$H$49=2,Z57,IF(Accueil!$H$49=3,AK57,O57)))</f>
        <v xml:space="preserve">besoin de bouger / être plein d'énergie </v>
      </c>
      <c r="E57" s="387" t="str">
        <f>IF(Accueil!$H$49=1,P57,IF(Accueil!$H$49=2,AA57,IF(Accueil!$H$49=3,AL57,P57)))</f>
        <v>trop de pression / favoriser la détente</v>
      </c>
      <c r="F57" s="387" t="str">
        <f>IF(Accueil!$H$49=1,Q57,IF(Accueil!$H$49=2,AB57,IF(Accueil!$H$49=3,AM57,Q57)))</f>
        <v xml:space="preserve">calme / tranquillité / détente </v>
      </c>
      <c r="G57" s="387" t="str">
        <f>IF(Accueil!$H$49=1,R57,IF(Accueil!$H$49=2,AC57,IF(Accueil!$H$49=3,AN57,R57)))</f>
        <v>état d'excitation / trop de sensations / nervosité</v>
      </c>
      <c r="H57" s="396" t="s">
        <v>7</v>
      </c>
      <c r="I57" s="394">
        <f t="shared" si="12"/>
        <v>9</v>
      </c>
      <c r="J57" s="397">
        <f t="shared" si="0"/>
        <v>9</v>
      </c>
      <c r="K57" s="388">
        <f t="shared" si="5"/>
        <v>0</v>
      </c>
      <c r="L57" s="446">
        <v>560</v>
      </c>
      <c r="M57" s="443" t="s">
        <v>68</v>
      </c>
      <c r="N57" s="443" t="s">
        <v>71</v>
      </c>
      <c r="O57" s="443" t="s">
        <v>1303</v>
      </c>
      <c r="P57" s="443" t="s">
        <v>1304</v>
      </c>
      <c r="Q57" s="443" t="s">
        <v>1305</v>
      </c>
      <c r="R57" s="443" t="s">
        <v>1306</v>
      </c>
      <c r="S57" s="447" t="s">
        <v>7</v>
      </c>
      <c r="T57" s="448">
        <f t="shared" si="13"/>
        <v>9</v>
      </c>
      <c r="U57" s="449">
        <f t="shared" si="1"/>
        <v>9</v>
      </c>
      <c r="V57" s="444">
        <f t="shared" si="7"/>
        <v>0</v>
      </c>
      <c r="W57" s="457">
        <v>560</v>
      </c>
      <c r="X57" s="508" t="s">
        <v>4118</v>
      </c>
      <c r="Y57" s="508" t="s">
        <v>2976</v>
      </c>
      <c r="Z57" s="508" t="s">
        <v>3416</v>
      </c>
      <c r="AA57" s="508" t="s">
        <v>3417</v>
      </c>
      <c r="AB57" s="508" t="s">
        <v>3418</v>
      </c>
      <c r="AC57" s="508" t="s">
        <v>3419</v>
      </c>
      <c r="AD57" s="458" t="s">
        <v>7</v>
      </c>
      <c r="AE57" s="459">
        <f t="shared" si="14"/>
        <v>9</v>
      </c>
      <c r="AF57" s="460">
        <f t="shared" si="2"/>
        <v>9</v>
      </c>
      <c r="AG57" s="455">
        <f t="shared" si="9"/>
        <v>0</v>
      </c>
      <c r="AH57" s="446">
        <v>560</v>
      </c>
      <c r="AI57" s="443" t="s">
        <v>68</v>
      </c>
      <c r="AJ57" s="443" t="s">
        <v>71</v>
      </c>
      <c r="AK57" s="443" t="s">
        <v>1303</v>
      </c>
      <c r="AL57" s="443" t="s">
        <v>1304</v>
      </c>
      <c r="AM57" s="443" t="s">
        <v>1305</v>
      </c>
      <c r="AN57" s="443" t="s">
        <v>1306</v>
      </c>
      <c r="AO57" s="447" t="s">
        <v>7</v>
      </c>
      <c r="AP57" s="448">
        <f t="shared" si="15"/>
        <v>9</v>
      </c>
      <c r="AQ57" s="449">
        <f t="shared" si="3"/>
        <v>9</v>
      </c>
      <c r="AR57" s="444">
        <f t="shared" si="11"/>
        <v>0</v>
      </c>
    </row>
    <row r="58" spans="1:44" ht="31.5" customHeight="1" x14ac:dyDescent="0.25">
      <c r="A58" s="395">
        <v>570</v>
      </c>
      <c r="B58" s="387" t="str">
        <f>IF(Accueil!$H$49=1,M58,IF(Accueil!$H$49=2,X58,IF(Accueil!$H$49=3,AI58,M58)))</f>
        <v>Vert</v>
      </c>
      <c r="C58" s="387" t="str">
        <f>IF(Accueil!$H$49=1,N58,IF(Accueil!$H$49=2,Y58,IF(Accueil!$H$49=3,AJ58,N58)))</f>
        <v>D8</v>
      </c>
      <c r="D58" s="387" t="str">
        <f>IF(Accueil!$H$49=1,O58,IF(Accueil!$H$49=2,Z58,IF(Accueil!$H$49=3,AK58,O58)))</f>
        <v xml:space="preserve">besoin de régler les problèmes </v>
      </c>
      <c r="E58" s="387" t="str">
        <f>IF(Accueil!$H$49=1,P58,IF(Accueil!$H$49=2,AA58,IF(Accueil!$H$49=3,AL58,P58)))</f>
        <v>manque de confiance / sentiment de ne pas être à la hauteur</v>
      </c>
      <c r="F58" s="387" t="str">
        <f>IF(Accueil!$H$49=1,Q58,IF(Accueil!$H$49=2,AB58,IF(Accueil!$H$49=3,AM58,Q58)))</f>
        <v xml:space="preserve">diminuer les tensions / vivre l'harmonie / le bien-être / tendresse envers soi </v>
      </c>
      <c r="G58" s="387" t="str">
        <f>IF(Accueil!$H$49=1,R58,IF(Accueil!$H$49=2,AC58,IF(Accueil!$H$49=3,AN58,R58)))</f>
        <v>stress / agitation / envie de bouger / nervosité</v>
      </c>
      <c r="H58" s="396" t="s">
        <v>10</v>
      </c>
      <c r="I58" s="394">
        <f t="shared" si="12"/>
        <v>9</v>
      </c>
      <c r="J58" s="397">
        <f t="shared" si="0"/>
        <v>9</v>
      </c>
      <c r="K58" s="388">
        <f t="shared" si="5"/>
        <v>0</v>
      </c>
      <c r="L58" s="446">
        <v>570</v>
      </c>
      <c r="M58" s="443" t="s">
        <v>68</v>
      </c>
      <c r="N58" s="443" t="s">
        <v>72</v>
      </c>
      <c r="O58" s="443" t="s">
        <v>160</v>
      </c>
      <c r="P58" s="443" t="s">
        <v>1307</v>
      </c>
      <c r="Q58" s="443" t="s">
        <v>1308</v>
      </c>
      <c r="R58" s="443" t="s">
        <v>1309</v>
      </c>
      <c r="S58" s="447" t="s">
        <v>10</v>
      </c>
      <c r="T58" s="448">
        <f t="shared" si="13"/>
        <v>9</v>
      </c>
      <c r="U58" s="449">
        <f t="shared" si="1"/>
        <v>9</v>
      </c>
      <c r="V58" s="444">
        <f t="shared" si="7"/>
        <v>0</v>
      </c>
      <c r="W58" s="457">
        <v>570</v>
      </c>
      <c r="X58" s="508" t="s">
        <v>4118</v>
      </c>
      <c r="Y58" s="508" t="s">
        <v>72</v>
      </c>
      <c r="Z58" s="508" t="s">
        <v>3420</v>
      </c>
      <c r="AA58" s="508" t="s">
        <v>3421</v>
      </c>
      <c r="AB58" s="508" t="s">
        <v>3422</v>
      </c>
      <c r="AC58" s="508" t="s">
        <v>3423</v>
      </c>
      <c r="AD58" s="458" t="s">
        <v>10</v>
      </c>
      <c r="AE58" s="459">
        <f t="shared" si="14"/>
        <v>9</v>
      </c>
      <c r="AF58" s="460">
        <f t="shared" si="2"/>
        <v>9</v>
      </c>
      <c r="AG58" s="455">
        <f t="shared" si="9"/>
        <v>0</v>
      </c>
      <c r="AH58" s="446">
        <v>570</v>
      </c>
      <c r="AI58" s="443" t="s">
        <v>68</v>
      </c>
      <c r="AJ58" s="443" t="s">
        <v>72</v>
      </c>
      <c r="AK58" s="443" t="s">
        <v>160</v>
      </c>
      <c r="AL58" s="443" t="s">
        <v>1307</v>
      </c>
      <c r="AM58" s="443" t="s">
        <v>1308</v>
      </c>
      <c r="AN58" s="443" t="s">
        <v>1309</v>
      </c>
      <c r="AO58" s="447" t="s">
        <v>10</v>
      </c>
      <c r="AP58" s="448">
        <f t="shared" si="15"/>
        <v>9</v>
      </c>
      <c r="AQ58" s="449">
        <f t="shared" si="3"/>
        <v>9</v>
      </c>
      <c r="AR58" s="444">
        <f t="shared" si="11"/>
        <v>0</v>
      </c>
    </row>
    <row r="59" spans="1:44" ht="31.5" customHeight="1" x14ac:dyDescent="0.25">
      <c r="A59" s="395">
        <v>580</v>
      </c>
      <c r="B59" s="387" t="str">
        <f>IF(Accueil!$H$49=1,M59,IF(Accueil!$H$49=2,X59,IF(Accueil!$H$49=3,AI59,M59)))</f>
        <v>Vert</v>
      </c>
      <c r="C59" s="387" t="str">
        <f>IF(Accueil!$H$49=1,N59,IF(Accueil!$H$49=2,Y59,IF(Accueil!$H$49=3,AJ59,N59)))</f>
        <v>D7</v>
      </c>
      <c r="D59" s="387" t="str">
        <f>IF(Accueil!$H$49=1,O59,IF(Accueil!$H$49=2,Z59,IF(Accueil!$H$49=3,AK59,O59)))</f>
        <v xml:space="preserve">besoin de contrôler sa vie / de se donner les moyens </v>
      </c>
      <c r="E59" s="387" t="str">
        <f>IF(Accueil!$H$49=1,P59,IF(Accueil!$H$49=2,AA59,IF(Accueil!$H$49=3,AL59,P59)))</f>
        <v>se laisser dicter sa vie / manque de courage / manque de moyens</v>
      </c>
      <c r="F59" s="387" t="str">
        <f>IF(Accueil!$H$49=1,Q59,IF(Accueil!$H$49=2,AB59,IF(Accueil!$H$49=3,AM59,Q59)))</f>
        <v>zen / égo équilibré / personnalité équilibrée et calme / capacité à recevoir</v>
      </c>
      <c r="G59" s="387" t="str">
        <f>IF(Accueil!$H$49=1,R59,IF(Accueil!$H$49=2,AC59,IF(Accueil!$H$49=3,AN59,R59)))</f>
        <v>égo fort / frustrations</v>
      </c>
      <c r="H59" s="396" t="s">
        <v>10</v>
      </c>
      <c r="I59" s="394">
        <f t="shared" si="12"/>
        <v>9</v>
      </c>
      <c r="J59" s="397">
        <f t="shared" si="0"/>
        <v>9</v>
      </c>
      <c r="K59" s="388">
        <f t="shared" si="5"/>
        <v>0</v>
      </c>
      <c r="L59" s="446">
        <v>580</v>
      </c>
      <c r="M59" s="443" t="s">
        <v>68</v>
      </c>
      <c r="N59" s="443" t="s">
        <v>73</v>
      </c>
      <c r="O59" s="443" t="s">
        <v>1310</v>
      </c>
      <c r="P59" s="443" t="s">
        <v>1311</v>
      </c>
      <c r="Q59" s="443" t="s">
        <v>1312</v>
      </c>
      <c r="R59" s="443" t="s">
        <v>1313</v>
      </c>
      <c r="S59" s="447" t="s">
        <v>10</v>
      </c>
      <c r="T59" s="448">
        <f t="shared" si="13"/>
        <v>9</v>
      </c>
      <c r="U59" s="449">
        <f t="shared" si="1"/>
        <v>9</v>
      </c>
      <c r="V59" s="444">
        <f t="shared" si="7"/>
        <v>0</v>
      </c>
      <c r="W59" s="457">
        <v>580</v>
      </c>
      <c r="X59" s="508" t="s">
        <v>4118</v>
      </c>
      <c r="Y59" s="508" t="s">
        <v>73</v>
      </c>
      <c r="Z59" s="508" t="s">
        <v>3424</v>
      </c>
      <c r="AA59" s="508" t="s">
        <v>3425</v>
      </c>
      <c r="AB59" s="508" t="s">
        <v>3426</v>
      </c>
      <c r="AC59" s="508" t="s">
        <v>3427</v>
      </c>
      <c r="AD59" s="458" t="s">
        <v>10</v>
      </c>
      <c r="AE59" s="459">
        <f t="shared" si="14"/>
        <v>9</v>
      </c>
      <c r="AF59" s="460">
        <f t="shared" si="2"/>
        <v>9</v>
      </c>
      <c r="AG59" s="455">
        <f t="shared" si="9"/>
        <v>0</v>
      </c>
      <c r="AH59" s="446">
        <v>580</v>
      </c>
      <c r="AI59" s="443" t="s">
        <v>68</v>
      </c>
      <c r="AJ59" s="443" t="s">
        <v>73</v>
      </c>
      <c r="AK59" s="443" t="s">
        <v>1310</v>
      </c>
      <c r="AL59" s="443" t="s">
        <v>1311</v>
      </c>
      <c r="AM59" s="443" t="s">
        <v>1312</v>
      </c>
      <c r="AN59" s="443" t="s">
        <v>1313</v>
      </c>
      <c r="AO59" s="447" t="s">
        <v>10</v>
      </c>
      <c r="AP59" s="448">
        <f t="shared" si="15"/>
        <v>9</v>
      </c>
      <c r="AQ59" s="449">
        <f t="shared" si="3"/>
        <v>9</v>
      </c>
      <c r="AR59" s="444">
        <f t="shared" si="11"/>
        <v>0</v>
      </c>
    </row>
    <row r="60" spans="1:44" ht="31.5" customHeight="1" x14ac:dyDescent="0.25">
      <c r="A60" s="395">
        <v>590</v>
      </c>
      <c r="B60" s="387" t="str">
        <f>IF(Accueil!$H$49=1,M60,IF(Accueil!$H$49=2,X60,IF(Accueil!$H$49=3,AI60,M60)))</f>
        <v>Vert</v>
      </c>
      <c r="C60" s="387" t="str">
        <f>IF(Accueil!$H$49=1,N60,IF(Accueil!$H$49=2,Y60,IF(Accueil!$H$49=3,AJ60,N60)))</f>
        <v>D6</v>
      </c>
      <c r="D60" s="387" t="str">
        <f>IF(Accueil!$H$49=1,O60,IF(Accueil!$H$49=2,Z60,IF(Accueil!$H$49=3,AK60,O60)))</f>
        <v xml:space="preserve">besoin de passer à l'action / affirmation de soi </v>
      </c>
      <c r="E60" s="387" t="str">
        <f>IF(Accueil!$H$49=1,P60,IF(Accueil!$H$49=2,AA60,IF(Accueil!$H$49=3,AL60,P60)))</f>
        <v>attente / passivité / ne pas se sentir à la hauteur</v>
      </c>
      <c r="F60" s="387" t="str">
        <f>IF(Accueil!$H$49=1,Q60,IF(Accueil!$H$49=2,AB60,IF(Accueil!$H$49=3,AM60,Q60)))</f>
        <v xml:space="preserve">zen / égo équilibré / personnalité équilibrée et calme </v>
      </c>
      <c r="G60" s="387" t="str">
        <f>IF(Accueil!$H$49=1,R60,IF(Accueil!$H$49=2,AC60,IF(Accueil!$H$49=3,AN60,R60)))</f>
        <v>égo fort / contrariété</v>
      </c>
      <c r="H60" s="396" t="s">
        <v>10</v>
      </c>
      <c r="I60" s="394">
        <f t="shared" si="12"/>
        <v>9</v>
      </c>
      <c r="J60" s="397">
        <f t="shared" si="0"/>
        <v>9</v>
      </c>
      <c r="K60" s="388">
        <f t="shared" si="5"/>
        <v>0</v>
      </c>
      <c r="L60" s="446">
        <v>590</v>
      </c>
      <c r="M60" s="443" t="s">
        <v>68</v>
      </c>
      <c r="N60" s="443" t="s">
        <v>74</v>
      </c>
      <c r="O60" s="443" t="s">
        <v>1314</v>
      </c>
      <c r="P60" s="443" t="s">
        <v>1315</v>
      </c>
      <c r="Q60" s="443" t="s">
        <v>1316</v>
      </c>
      <c r="R60" s="443" t="s">
        <v>1317</v>
      </c>
      <c r="S60" s="447" t="s">
        <v>10</v>
      </c>
      <c r="T60" s="448">
        <f t="shared" si="13"/>
        <v>9</v>
      </c>
      <c r="U60" s="449">
        <f t="shared" si="1"/>
        <v>9</v>
      </c>
      <c r="V60" s="444">
        <f t="shared" si="7"/>
        <v>0</v>
      </c>
      <c r="W60" s="457">
        <v>590</v>
      </c>
      <c r="X60" s="508" t="s">
        <v>4118</v>
      </c>
      <c r="Y60" s="508" t="s">
        <v>74</v>
      </c>
      <c r="Z60" s="508" t="s">
        <v>3428</v>
      </c>
      <c r="AA60" s="508" t="s">
        <v>3429</v>
      </c>
      <c r="AB60" s="508" t="s">
        <v>3430</v>
      </c>
      <c r="AC60" s="508" t="s">
        <v>3431</v>
      </c>
      <c r="AD60" s="458" t="s">
        <v>10</v>
      </c>
      <c r="AE60" s="459">
        <f t="shared" si="14"/>
        <v>9</v>
      </c>
      <c r="AF60" s="460">
        <f t="shared" si="2"/>
        <v>9</v>
      </c>
      <c r="AG60" s="455">
        <f t="shared" si="9"/>
        <v>0</v>
      </c>
      <c r="AH60" s="446">
        <v>590</v>
      </c>
      <c r="AI60" s="443" t="s">
        <v>68</v>
      </c>
      <c r="AJ60" s="443" t="s">
        <v>74</v>
      </c>
      <c r="AK60" s="443" t="s">
        <v>1314</v>
      </c>
      <c r="AL60" s="443" t="s">
        <v>1315</v>
      </c>
      <c r="AM60" s="443" t="s">
        <v>1316</v>
      </c>
      <c r="AN60" s="443" t="s">
        <v>1317</v>
      </c>
      <c r="AO60" s="447" t="s">
        <v>10</v>
      </c>
      <c r="AP60" s="448">
        <f t="shared" si="15"/>
        <v>9</v>
      </c>
      <c r="AQ60" s="449">
        <f t="shared" si="3"/>
        <v>9</v>
      </c>
      <c r="AR60" s="444">
        <f t="shared" si="11"/>
        <v>0</v>
      </c>
    </row>
    <row r="61" spans="1:44" ht="31.5" customHeight="1" x14ac:dyDescent="0.25">
      <c r="A61" s="395">
        <v>600</v>
      </c>
      <c r="B61" s="387" t="str">
        <f>IF(Accueil!$H$49=1,M61,IF(Accueil!$H$49=2,X61,IF(Accueil!$H$49=3,AI61,M61)))</f>
        <v>Vert</v>
      </c>
      <c r="C61" s="387" t="str">
        <f>IF(Accueil!$H$49=1,N61,IF(Accueil!$H$49=2,Y61,IF(Accueil!$H$49=3,AJ61,N61)))</f>
        <v>cœur/nœud septal</v>
      </c>
      <c r="D61" s="387" t="str">
        <f>IF(Accueil!$H$49=1,O61,IF(Accueil!$H$49=2,Z61,IF(Accueil!$H$49=3,AK61,O61)))</f>
        <v xml:space="preserve">besoin d'en faire trop / se mettre la pression / être plein d'obligations </v>
      </c>
      <c r="E61" s="387" t="str">
        <f>IF(Accueil!$H$49=1,P61,IF(Accueil!$H$49=2,AA61,IF(Accueil!$H$49=3,AL61,P61)))</f>
        <v>moins se mettre la pression</v>
      </c>
      <c r="F61" s="387" t="str">
        <f>IF(Accueil!$H$49=1,Q61,IF(Accueil!$H$49=2,AB61,IF(Accueil!$H$49=3,AM61,Q61)))</f>
        <v xml:space="preserve">être de bonne humeur / joie </v>
      </c>
      <c r="G61" s="387" t="str">
        <f>IF(Accueil!$H$49=1,R61,IF(Accueil!$H$49=2,AC61,IF(Accueil!$H$49=3,AN61,R61)))</f>
        <v>se mettre ou subir une pression excessive / se sentir agressé / devoir lutter</v>
      </c>
      <c r="H61" s="396" t="s">
        <v>7</v>
      </c>
      <c r="I61" s="394">
        <f t="shared" si="12"/>
        <v>9</v>
      </c>
      <c r="J61" s="397">
        <f t="shared" si="0"/>
        <v>9</v>
      </c>
      <c r="K61" s="388">
        <f t="shared" si="5"/>
        <v>0</v>
      </c>
      <c r="L61" s="446">
        <v>600</v>
      </c>
      <c r="M61" s="443" t="s">
        <v>68</v>
      </c>
      <c r="N61" s="443" t="s">
        <v>75</v>
      </c>
      <c r="O61" s="443" t="s">
        <v>1318</v>
      </c>
      <c r="P61" s="443" t="s">
        <v>161</v>
      </c>
      <c r="Q61" s="443" t="s">
        <v>1319</v>
      </c>
      <c r="R61" s="443" t="s">
        <v>1320</v>
      </c>
      <c r="S61" s="447" t="s">
        <v>7</v>
      </c>
      <c r="T61" s="448">
        <f t="shared" si="13"/>
        <v>9</v>
      </c>
      <c r="U61" s="449">
        <f t="shared" si="1"/>
        <v>9</v>
      </c>
      <c r="V61" s="444">
        <f t="shared" si="7"/>
        <v>0</v>
      </c>
      <c r="W61" s="457">
        <v>600</v>
      </c>
      <c r="X61" s="508" t="s">
        <v>4118</v>
      </c>
      <c r="Y61" s="508" t="s">
        <v>2993</v>
      </c>
      <c r="Z61" s="508" t="s">
        <v>3432</v>
      </c>
      <c r="AA61" s="508" t="s">
        <v>3433</v>
      </c>
      <c r="AB61" s="508" t="s">
        <v>3434</v>
      </c>
      <c r="AC61" s="508" t="s">
        <v>3435</v>
      </c>
      <c r="AD61" s="458" t="s">
        <v>7</v>
      </c>
      <c r="AE61" s="459">
        <f t="shared" si="14"/>
        <v>9</v>
      </c>
      <c r="AF61" s="460">
        <f t="shared" si="2"/>
        <v>9</v>
      </c>
      <c r="AG61" s="455">
        <f t="shared" si="9"/>
        <v>0</v>
      </c>
      <c r="AH61" s="446">
        <v>600</v>
      </c>
      <c r="AI61" s="443" t="s">
        <v>68</v>
      </c>
      <c r="AJ61" s="443" t="s">
        <v>75</v>
      </c>
      <c r="AK61" s="443" t="s">
        <v>1318</v>
      </c>
      <c r="AL61" s="443" t="s">
        <v>161</v>
      </c>
      <c r="AM61" s="443" t="s">
        <v>1319</v>
      </c>
      <c r="AN61" s="443" t="s">
        <v>1320</v>
      </c>
      <c r="AO61" s="447" t="s">
        <v>7</v>
      </c>
      <c r="AP61" s="448">
        <f t="shared" si="15"/>
        <v>9</v>
      </c>
      <c r="AQ61" s="449">
        <f t="shared" si="3"/>
        <v>9</v>
      </c>
      <c r="AR61" s="444">
        <f t="shared" si="11"/>
        <v>0</v>
      </c>
    </row>
    <row r="62" spans="1:44" ht="31.5" customHeight="1" x14ac:dyDescent="0.25">
      <c r="A62" s="395">
        <v>610</v>
      </c>
      <c r="B62" s="387" t="str">
        <f>IF(Accueil!$H$49=1,M62,IF(Accueil!$H$49=2,X62,IF(Accueil!$H$49=3,AI62,M62)))</f>
        <v>Vert</v>
      </c>
      <c r="C62" s="387" t="str">
        <f>IF(Accueil!$H$49=1,N62,IF(Accueil!$H$49=2,Y62,IF(Accueil!$H$49=3,AJ62,N62)))</f>
        <v>cœur/nœud sinusal</v>
      </c>
      <c r="D62" s="387" t="str">
        <f>IF(Accueil!$H$49=1,O62,IF(Accueil!$H$49=2,Z62,IF(Accueil!$H$49=3,AK62,O62)))</f>
        <v xml:space="preserve">besoin de se mettre la pression </v>
      </c>
      <c r="E62" s="387" t="str">
        <f>IF(Accueil!$H$49=1,P62,IF(Accueil!$H$49=2,AA62,IF(Accueil!$H$49=3,AL62,P62)))</f>
        <v>manque de flexibilité / de souplesse / baisser le rythme / sentiment d'inutilité</v>
      </c>
      <c r="F62" s="387" t="str">
        <f>IF(Accueil!$H$49=1,Q62,IF(Accueil!$H$49=2,AB62,IF(Accueil!$H$49=3,AM62,Q62)))</f>
        <v xml:space="preserve">adaptation aux événements / calme / tranquillité </v>
      </c>
      <c r="G62" s="387" t="str">
        <f>IF(Accueil!$H$49=1,R62,IF(Accueil!$H$49=2,AC62,IF(Accueil!$H$49=3,AN62,R62)))</f>
        <v>stress / pression / besoin de passer à l'action</v>
      </c>
      <c r="H62" s="396" t="s">
        <v>7</v>
      </c>
      <c r="I62" s="394">
        <f t="shared" si="12"/>
        <v>9</v>
      </c>
      <c r="J62" s="397">
        <f t="shared" si="0"/>
        <v>9</v>
      </c>
      <c r="K62" s="388">
        <f t="shared" si="5"/>
        <v>0</v>
      </c>
      <c r="L62" s="446">
        <v>610</v>
      </c>
      <c r="M62" s="443" t="s">
        <v>68</v>
      </c>
      <c r="N62" s="443" t="s">
        <v>76</v>
      </c>
      <c r="O62" s="443" t="s">
        <v>162</v>
      </c>
      <c r="P62" s="443" t="s">
        <v>1321</v>
      </c>
      <c r="Q62" s="443" t="s">
        <v>1322</v>
      </c>
      <c r="R62" s="443" t="s">
        <v>1323</v>
      </c>
      <c r="S62" s="447" t="s">
        <v>7</v>
      </c>
      <c r="T62" s="448">
        <f t="shared" si="13"/>
        <v>9</v>
      </c>
      <c r="U62" s="449">
        <f t="shared" si="1"/>
        <v>9</v>
      </c>
      <c r="V62" s="444">
        <f t="shared" si="7"/>
        <v>0</v>
      </c>
      <c r="W62" s="457">
        <v>610</v>
      </c>
      <c r="X62" s="508" t="s">
        <v>4118</v>
      </c>
      <c r="Y62" s="508" t="s">
        <v>2998</v>
      </c>
      <c r="Z62" s="508" t="s">
        <v>3436</v>
      </c>
      <c r="AA62" s="508" t="s">
        <v>3437</v>
      </c>
      <c r="AB62" s="508" t="s">
        <v>3438</v>
      </c>
      <c r="AC62" s="508" t="s">
        <v>3439</v>
      </c>
      <c r="AD62" s="458" t="s">
        <v>7</v>
      </c>
      <c r="AE62" s="459">
        <f t="shared" si="14"/>
        <v>9</v>
      </c>
      <c r="AF62" s="460">
        <f t="shared" si="2"/>
        <v>9</v>
      </c>
      <c r="AG62" s="455">
        <f t="shared" si="9"/>
        <v>0</v>
      </c>
      <c r="AH62" s="446">
        <v>610</v>
      </c>
      <c r="AI62" s="443" t="s">
        <v>68</v>
      </c>
      <c r="AJ62" s="443" t="s">
        <v>76</v>
      </c>
      <c r="AK62" s="443" t="s">
        <v>162</v>
      </c>
      <c r="AL62" s="443" t="s">
        <v>1321</v>
      </c>
      <c r="AM62" s="443" t="s">
        <v>1322</v>
      </c>
      <c r="AN62" s="443" t="s">
        <v>1323</v>
      </c>
      <c r="AO62" s="447" t="s">
        <v>7</v>
      </c>
      <c r="AP62" s="448">
        <f t="shared" si="15"/>
        <v>9</v>
      </c>
      <c r="AQ62" s="449">
        <f t="shared" si="3"/>
        <v>9</v>
      </c>
      <c r="AR62" s="444">
        <f t="shared" si="11"/>
        <v>0</v>
      </c>
    </row>
    <row r="63" spans="1:44" ht="31.5" customHeight="1" x14ac:dyDescent="0.25">
      <c r="A63" s="395">
        <v>620</v>
      </c>
      <c r="B63" s="387" t="str">
        <f>IF(Accueil!$H$49=1,M63,IF(Accueil!$H$49=2,X63,IF(Accueil!$H$49=3,AI63,M63)))</f>
        <v>Vert</v>
      </c>
      <c r="C63" s="387" t="str">
        <f>IF(Accueil!$H$49=1,N63,IF(Accueil!$H$49=2,Y63,IF(Accueil!$H$49=3,AJ63,N63)))</f>
        <v>péricarde</v>
      </c>
      <c r="D63" s="387" t="str">
        <f>IF(Accueil!$H$49=1,O63,IF(Accueil!$H$49=2,Z63,IF(Accueil!$H$49=3,AK63,O63)))</f>
        <v>besoin de se sentir en sécurité émotionnelle / besoin de relâcher</v>
      </c>
      <c r="E63" s="387" t="str">
        <f>IF(Accueil!$H$49=1,P63,IF(Accueil!$H$49=2,AA63,IF(Accueil!$H$49=3,AL63,P63)))</f>
        <v>se couper des autres / de ses émotions</v>
      </c>
      <c r="F63" s="387" t="str">
        <f>IF(Accueil!$H$49=1,Q63,IF(Accueil!$H$49=2,AB63,IF(Accueil!$H$49=3,AM63,Q63)))</f>
        <v>intelligence du cœur / sécurité émotionnelle / générosité / compassion</v>
      </c>
      <c r="G63" s="387" t="str">
        <f>IF(Accueil!$H$49=1,R63,IF(Accueil!$H$49=2,AC63,IF(Accueil!$H$49=3,AN63,R63)))</f>
        <v>encaisser / se sentir agressé / être saturé d’émotions</v>
      </c>
      <c r="H63" s="396" t="s">
        <v>7</v>
      </c>
      <c r="I63" s="394">
        <f t="shared" si="12"/>
        <v>9</v>
      </c>
      <c r="J63" s="397">
        <f t="shared" si="0"/>
        <v>9</v>
      </c>
      <c r="K63" s="388">
        <f t="shared" si="5"/>
        <v>0</v>
      </c>
      <c r="L63" s="446">
        <v>620</v>
      </c>
      <c r="M63" s="443" t="s">
        <v>68</v>
      </c>
      <c r="N63" s="443" t="s">
        <v>77</v>
      </c>
      <c r="O63" s="443" t="s">
        <v>1324</v>
      </c>
      <c r="P63" s="443" t="s">
        <v>1325</v>
      </c>
      <c r="Q63" s="443" t="s">
        <v>1326</v>
      </c>
      <c r="R63" s="443" t="s">
        <v>1327</v>
      </c>
      <c r="S63" s="447" t="s">
        <v>7</v>
      </c>
      <c r="T63" s="448">
        <f t="shared" si="13"/>
        <v>9</v>
      </c>
      <c r="U63" s="449">
        <f t="shared" si="1"/>
        <v>9</v>
      </c>
      <c r="V63" s="444">
        <f t="shared" si="7"/>
        <v>0</v>
      </c>
      <c r="W63" s="457">
        <v>620</v>
      </c>
      <c r="X63" s="508" t="s">
        <v>4118</v>
      </c>
      <c r="Y63" s="508" t="s">
        <v>3003</v>
      </c>
      <c r="Z63" s="508" t="s">
        <v>3440</v>
      </c>
      <c r="AA63" s="508" t="s">
        <v>3441</v>
      </c>
      <c r="AB63" s="508" t="s">
        <v>3006</v>
      </c>
      <c r="AC63" s="508" t="s">
        <v>3442</v>
      </c>
      <c r="AD63" s="458" t="s">
        <v>7</v>
      </c>
      <c r="AE63" s="459">
        <f t="shared" si="14"/>
        <v>9</v>
      </c>
      <c r="AF63" s="460">
        <f t="shared" si="2"/>
        <v>9</v>
      </c>
      <c r="AG63" s="455">
        <f t="shared" si="9"/>
        <v>0</v>
      </c>
      <c r="AH63" s="446">
        <v>620</v>
      </c>
      <c r="AI63" s="443" t="s">
        <v>68</v>
      </c>
      <c r="AJ63" s="443" t="s">
        <v>77</v>
      </c>
      <c r="AK63" s="443" t="s">
        <v>1324</v>
      </c>
      <c r="AL63" s="443" t="s">
        <v>1325</v>
      </c>
      <c r="AM63" s="443" t="s">
        <v>1326</v>
      </c>
      <c r="AN63" s="443" t="s">
        <v>1327</v>
      </c>
      <c r="AO63" s="447" t="s">
        <v>7</v>
      </c>
      <c r="AP63" s="448">
        <f t="shared" si="15"/>
        <v>9</v>
      </c>
      <c r="AQ63" s="449">
        <f t="shared" si="3"/>
        <v>9</v>
      </c>
      <c r="AR63" s="444">
        <f t="shared" si="11"/>
        <v>0</v>
      </c>
    </row>
    <row r="64" spans="1:44" ht="31.5" customHeight="1" x14ac:dyDescent="0.25">
      <c r="A64" s="395">
        <v>630</v>
      </c>
      <c r="B64" s="387" t="str">
        <f>IF(Accueil!$H$49=1,M64,IF(Accueil!$H$49=2,X64,IF(Accueil!$H$49=3,AI64,M64)))</f>
        <v>Turquoise</v>
      </c>
      <c r="C64" s="387" t="str">
        <f>IF(Accueil!$H$49=1,N64,IF(Accueil!$H$49=2,Y64,IF(Accueil!$H$49=3,AJ64,N64)))</f>
        <v>poumon</v>
      </c>
      <c r="D64" s="387" t="str">
        <f>IF(Accueil!$H$49=1,O64,IF(Accueil!$H$49=2,Z64,IF(Accueil!$H$49=3,AK64,O64)))</f>
        <v xml:space="preserve">besoin de se sentir vivant / besoin d'être libre / besoin d'espace </v>
      </c>
      <c r="E64" s="387" t="str">
        <f>IF(Accueil!$H$49=1,P64,IF(Accueil!$H$49=2,AA64,IF(Accueil!$H$49=3,AL64,P64)))</f>
        <v>être dans sa bulle / se faire bouffer / introversion</v>
      </c>
      <c r="F64" s="387" t="str">
        <f>IF(Accueil!$H$49=1,Q64,IF(Accueil!$H$49=2,AB64,IF(Accueil!$H$49=3,AM64,Q64)))</f>
        <v xml:space="preserve">capacité à calmer les tensions et les conflits </v>
      </c>
      <c r="G64" s="387" t="str">
        <f>IF(Accueil!$H$49=1,R64,IF(Accueil!$H$49=2,AC64,IF(Accueil!$H$49=3,AN64,R64)))</f>
        <v>être en tension / devoir faire sa place / tristesse / angoisse</v>
      </c>
      <c r="H64" s="396" t="s">
        <v>7</v>
      </c>
      <c r="I64" s="394">
        <f t="shared" si="12"/>
        <v>10</v>
      </c>
      <c r="J64" s="397">
        <f t="shared" si="0"/>
        <v>10</v>
      </c>
      <c r="K64" s="388">
        <f t="shared" si="5"/>
        <v>0</v>
      </c>
      <c r="L64" s="446">
        <v>630</v>
      </c>
      <c r="M64" s="443" t="s">
        <v>78</v>
      </c>
      <c r="N64" s="443" t="s">
        <v>79</v>
      </c>
      <c r="O64" s="443" t="s">
        <v>1328</v>
      </c>
      <c r="P64" s="443" t="s">
        <v>1329</v>
      </c>
      <c r="Q64" s="443" t="s">
        <v>1330</v>
      </c>
      <c r="R64" s="443" t="s">
        <v>1331</v>
      </c>
      <c r="S64" s="447" t="s">
        <v>7</v>
      </c>
      <c r="T64" s="448">
        <f t="shared" si="13"/>
        <v>10</v>
      </c>
      <c r="U64" s="449">
        <f t="shared" si="1"/>
        <v>10</v>
      </c>
      <c r="V64" s="444">
        <f t="shared" si="7"/>
        <v>0</v>
      </c>
      <c r="W64" s="457">
        <v>630</v>
      </c>
      <c r="X64" s="508" t="s">
        <v>4119</v>
      </c>
      <c r="Y64" s="508" t="s">
        <v>3008</v>
      </c>
      <c r="Z64" s="508" t="s">
        <v>3443</v>
      </c>
      <c r="AA64" s="508" t="s">
        <v>3444</v>
      </c>
      <c r="AB64" s="508" t="s">
        <v>3445</v>
      </c>
      <c r="AC64" s="508" t="s">
        <v>3446</v>
      </c>
      <c r="AD64" s="458" t="s">
        <v>7</v>
      </c>
      <c r="AE64" s="459">
        <f t="shared" si="14"/>
        <v>10</v>
      </c>
      <c r="AF64" s="460">
        <f t="shared" si="2"/>
        <v>10</v>
      </c>
      <c r="AG64" s="455">
        <f t="shared" si="9"/>
        <v>0</v>
      </c>
      <c r="AH64" s="446">
        <v>630</v>
      </c>
      <c r="AI64" s="443" t="s">
        <v>78</v>
      </c>
      <c r="AJ64" s="443" t="s">
        <v>79</v>
      </c>
      <c r="AK64" s="443" t="s">
        <v>1328</v>
      </c>
      <c r="AL64" s="443" t="s">
        <v>1329</v>
      </c>
      <c r="AM64" s="443" t="s">
        <v>1330</v>
      </c>
      <c r="AN64" s="443" t="s">
        <v>1331</v>
      </c>
      <c r="AO64" s="447" t="s">
        <v>7</v>
      </c>
      <c r="AP64" s="448">
        <f t="shared" si="15"/>
        <v>10</v>
      </c>
      <c r="AQ64" s="449">
        <f t="shared" si="3"/>
        <v>10</v>
      </c>
      <c r="AR64" s="444">
        <f t="shared" si="11"/>
        <v>0</v>
      </c>
    </row>
    <row r="65" spans="1:44" ht="31.5" customHeight="1" x14ac:dyDescent="0.25">
      <c r="A65" s="395">
        <v>640</v>
      </c>
      <c r="B65" s="387" t="str">
        <f>IF(Accueil!$H$49=1,M65,IF(Accueil!$H$49=2,X65,IF(Accueil!$H$49=3,AI65,M65)))</f>
        <v>Turquoise</v>
      </c>
      <c r="C65" s="387" t="str">
        <f>IF(Accueil!$H$49=1,N65,IF(Accueil!$H$49=2,Y65,IF(Accueil!$H$49=3,AJ65,N65)))</f>
        <v>thymus</v>
      </c>
      <c r="D65" s="387" t="str">
        <f>IF(Accueil!$H$49=1,O65,IF(Accueil!$H$49=2,Z65,IF(Accueil!$H$49=3,AK65,O65)))</f>
        <v xml:space="preserve">besoin de se protéger de l'environnement </v>
      </c>
      <c r="E65" s="387" t="str">
        <f>IF(Accueil!$H$49=1,P65,IF(Accueil!$H$49=2,AA65,IF(Accueil!$H$49=3,AL65,P65)))</f>
        <v>empathie / ne pas fixer de limite / ne pas dire non</v>
      </c>
      <c r="F65" s="387" t="str">
        <f>IF(Accueil!$H$49=1,Q65,IF(Accueil!$H$49=2,AB65,IF(Accueil!$H$49=3,AM65,Q65)))</f>
        <v>sentiment de paix intérieure / ne pas être influencé / tolérance</v>
      </c>
      <c r="G65" s="387" t="str">
        <f>IF(Accueil!$H$49=1,R65,IF(Accueil!$H$49=2,AC65,IF(Accueil!$H$49=3,AN65,R65)))</f>
        <v>devoir se protéger / se sentir agressé</v>
      </c>
      <c r="H65" s="396" t="s">
        <v>7</v>
      </c>
      <c r="I65" s="394">
        <f t="shared" si="12"/>
        <v>10</v>
      </c>
      <c r="J65" s="397">
        <f t="shared" si="0"/>
        <v>10</v>
      </c>
      <c r="K65" s="388">
        <f t="shared" si="5"/>
        <v>0</v>
      </c>
      <c r="L65" s="446">
        <v>640</v>
      </c>
      <c r="M65" s="443" t="s">
        <v>78</v>
      </c>
      <c r="N65" s="443" t="s">
        <v>80</v>
      </c>
      <c r="O65" s="443" t="s">
        <v>164</v>
      </c>
      <c r="P65" s="443" t="s">
        <v>1332</v>
      </c>
      <c r="Q65" s="443" t="s">
        <v>1333</v>
      </c>
      <c r="R65" s="443" t="s">
        <v>1334</v>
      </c>
      <c r="S65" s="447" t="s">
        <v>7</v>
      </c>
      <c r="T65" s="448">
        <f t="shared" si="13"/>
        <v>10</v>
      </c>
      <c r="U65" s="449">
        <f t="shared" si="1"/>
        <v>10</v>
      </c>
      <c r="V65" s="444">
        <f t="shared" si="7"/>
        <v>0</v>
      </c>
      <c r="W65" s="457">
        <v>640</v>
      </c>
      <c r="X65" s="508" t="s">
        <v>4119</v>
      </c>
      <c r="Y65" s="508" t="s">
        <v>3013</v>
      </c>
      <c r="Z65" s="508" t="s">
        <v>3447</v>
      </c>
      <c r="AA65" s="508" t="s">
        <v>3448</v>
      </c>
      <c r="AB65" s="508" t="s">
        <v>3449</v>
      </c>
      <c r="AC65" s="508" t="s">
        <v>3017</v>
      </c>
      <c r="AD65" s="458" t="s">
        <v>7</v>
      </c>
      <c r="AE65" s="459">
        <f t="shared" si="14"/>
        <v>10</v>
      </c>
      <c r="AF65" s="460">
        <f t="shared" si="2"/>
        <v>10</v>
      </c>
      <c r="AG65" s="455">
        <f t="shared" si="9"/>
        <v>0</v>
      </c>
      <c r="AH65" s="446">
        <v>640</v>
      </c>
      <c r="AI65" s="443" t="s">
        <v>78</v>
      </c>
      <c r="AJ65" s="443" t="s">
        <v>80</v>
      </c>
      <c r="AK65" s="443" t="s">
        <v>164</v>
      </c>
      <c r="AL65" s="443" t="s">
        <v>1332</v>
      </c>
      <c r="AM65" s="443" t="s">
        <v>1333</v>
      </c>
      <c r="AN65" s="443" t="s">
        <v>1334</v>
      </c>
      <c r="AO65" s="447" t="s">
        <v>7</v>
      </c>
      <c r="AP65" s="448">
        <f t="shared" si="15"/>
        <v>10</v>
      </c>
      <c r="AQ65" s="449">
        <f t="shared" si="3"/>
        <v>10</v>
      </c>
      <c r="AR65" s="444">
        <f t="shared" si="11"/>
        <v>0</v>
      </c>
    </row>
    <row r="66" spans="1:44" ht="31.5" customHeight="1" x14ac:dyDescent="0.25">
      <c r="A66" s="395">
        <v>650</v>
      </c>
      <c r="B66" s="387" t="str">
        <f>IF(Accueil!$H$49=1,M66,IF(Accueil!$H$49=2,X66,IF(Accueil!$H$49=3,AI66,M66)))</f>
        <v>Turquoise</v>
      </c>
      <c r="C66" s="387" t="str">
        <f>IF(Accueil!$H$49=1,N66,IF(Accueil!$H$49=2,Y66,IF(Accueil!$H$49=3,AJ66,N66)))</f>
        <v>D5</v>
      </c>
      <c r="D66" s="387" t="str">
        <f>IF(Accueil!$H$49=1,O66,IF(Accueil!$H$49=2,Z66,IF(Accueil!$H$49=3,AK66,O66)))</f>
        <v xml:space="preserve">contrôle émotionnel / contrôle sur la situation </v>
      </c>
      <c r="E66" s="387" t="str">
        <f>IF(Accueil!$H$49=1,P66,IF(Accueil!$H$49=2,AA66,IF(Accueil!$H$49=3,AL66,P66)))</f>
        <v>envie de décompresser / moins s'engager</v>
      </c>
      <c r="F66" s="387" t="str">
        <f>IF(Accueil!$H$49=1,Q66,IF(Accueil!$H$49=2,AB66,IF(Accueil!$H$49=3,AM66,Q66)))</f>
        <v xml:space="preserve">ne pas se mettre la pression </v>
      </c>
      <c r="G66" s="387" t="str">
        <f>IF(Accueil!$H$49=1,R66,IF(Accueil!$H$49=2,AC66,IF(Accueil!$H$49=3,AN66,R66)))</f>
        <v>se mettre la pression / vouloir tout contrôler / s'engager pleinement</v>
      </c>
      <c r="H66" s="396" t="s">
        <v>10</v>
      </c>
      <c r="I66" s="394">
        <f t="shared" si="12"/>
        <v>10</v>
      </c>
      <c r="J66" s="397">
        <f t="shared" ref="J66:J103" si="16">I66-(ROUNDDOWN(I66/15.0001,0)*15)</f>
        <v>10</v>
      </c>
      <c r="K66" s="388">
        <f t="shared" si="5"/>
        <v>0</v>
      </c>
      <c r="L66" s="446">
        <v>650</v>
      </c>
      <c r="M66" s="443" t="s">
        <v>78</v>
      </c>
      <c r="N66" s="443" t="s">
        <v>81</v>
      </c>
      <c r="O66" s="443" t="s">
        <v>1335</v>
      </c>
      <c r="P66" s="443" t="s">
        <v>1336</v>
      </c>
      <c r="Q66" s="443" t="s">
        <v>165</v>
      </c>
      <c r="R66" s="443" t="s">
        <v>1337</v>
      </c>
      <c r="S66" s="447" t="s">
        <v>10</v>
      </c>
      <c r="T66" s="448">
        <f t="shared" si="13"/>
        <v>10</v>
      </c>
      <c r="U66" s="449">
        <f t="shared" ref="U66:U103" si="17">T66-(ROUNDDOWN(T66/15.0001,0)*15)</f>
        <v>10</v>
      </c>
      <c r="V66" s="444">
        <f t="shared" si="7"/>
        <v>0</v>
      </c>
      <c r="W66" s="457">
        <v>650</v>
      </c>
      <c r="X66" s="508" t="s">
        <v>4119</v>
      </c>
      <c r="Y66" s="508" t="s">
        <v>81</v>
      </c>
      <c r="Z66" s="508" t="s">
        <v>3450</v>
      </c>
      <c r="AA66" s="508" t="s">
        <v>3451</v>
      </c>
      <c r="AB66" s="508" t="s">
        <v>3020</v>
      </c>
      <c r="AC66" s="508" t="s">
        <v>3452</v>
      </c>
      <c r="AD66" s="458" t="s">
        <v>10</v>
      </c>
      <c r="AE66" s="459">
        <f t="shared" si="14"/>
        <v>10</v>
      </c>
      <c r="AF66" s="460">
        <f t="shared" ref="AF66:AF103" si="18">AE66-(ROUNDDOWN(AE66/15.0001,0)*15)</f>
        <v>10</v>
      </c>
      <c r="AG66" s="455">
        <f t="shared" si="9"/>
        <v>0</v>
      </c>
      <c r="AH66" s="446">
        <v>650</v>
      </c>
      <c r="AI66" s="443" t="s">
        <v>78</v>
      </c>
      <c r="AJ66" s="443" t="s">
        <v>81</v>
      </c>
      <c r="AK66" s="443" t="s">
        <v>1335</v>
      </c>
      <c r="AL66" s="443" t="s">
        <v>1336</v>
      </c>
      <c r="AM66" s="443" t="s">
        <v>165</v>
      </c>
      <c r="AN66" s="443" t="s">
        <v>1337</v>
      </c>
      <c r="AO66" s="447" t="s">
        <v>10</v>
      </c>
      <c r="AP66" s="448">
        <f t="shared" si="15"/>
        <v>10</v>
      </c>
      <c r="AQ66" s="449">
        <f t="shared" ref="AQ66:AQ103" si="19">AP66-(ROUNDDOWN(AP66/15.0001,0)*15)</f>
        <v>10</v>
      </c>
      <c r="AR66" s="444">
        <f t="shared" si="11"/>
        <v>0</v>
      </c>
    </row>
    <row r="67" spans="1:44" ht="31.5" customHeight="1" x14ac:dyDescent="0.25">
      <c r="A67" s="395">
        <v>660</v>
      </c>
      <c r="B67" s="387" t="str">
        <f>IF(Accueil!$H$49=1,M67,IF(Accueil!$H$49=2,X67,IF(Accueil!$H$49=3,AI67,M67)))</f>
        <v>Turquoise</v>
      </c>
      <c r="C67" s="387" t="str">
        <f>IF(Accueil!$H$49=1,N67,IF(Accueil!$H$49=2,Y67,IF(Accueil!$H$49=3,AJ67,N67)))</f>
        <v>D4</v>
      </c>
      <c r="D67" s="387" t="str">
        <f>IF(Accueil!$H$49=1,O67,IF(Accueil!$H$49=2,Z67,IF(Accueil!$H$49=3,AK67,O67)))</f>
        <v xml:space="preserve">besoins non comblés / besoin de retenir ses émotions </v>
      </c>
      <c r="E67" s="387" t="str">
        <f>IF(Accueil!$H$49=1,P67,IF(Accueil!$H$49=2,AA67,IF(Accueil!$H$49=3,AL67,P67)))</f>
        <v>manque d'amour / besoins non comblés</v>
      </c>
      <c r="F67" s="387" t="str">
        <f>IF(Accueil!$H$49=1,Q67,IF(Accueil!$H$49=2,AB67,IF(Accueil!$H$49=3,AM67,Q67)))</f>
        <v xml:space="preserve">paix intérieure / harmonie / écoute du guide intérieur </v>
      </c>
      <c r="G67" s="387" t="str">
        <f>IF(Accueil!$H$49=1,R67,IF(Accueil!$H$49=2,AC67,IF(Accueil!$H$49=3,AN67,R67)))</f>
        <v>conflits / frustrations / colères contenues</v>
      </c>
      <c r="H67" s="396" t="s">
        <v>10</v>
      </c>
      <c r="I67" s="394">
        <f t="shared" si="12"/>
        <v>10</v>
      </c>
      <c r="J67" s="397">
        <f t="shared" si="16"/>
        <v>10</v>
      </c>
      <c r="K67" s="388">
        <f t="shared" ref="K67:K130" si="20">ROUNDDOWN(I67/15.001,0)</f>
        <v>0</v>
      </c>
      <c r="L67" s="446">
        <v>660</v>
      </c>
      <c r="M67" s="443" t="s">
        <v>78</v>
      </c>
      <c r="N67" s="443" t="s">
        <v>82</v>
      </c>
      <c r="O67" s="443" t="s">
        <v>1338</v>
      </c>
      <c r="P67" s="443" t="s">
        <v>1339</v>
      </c>
      <c r="Q67" s="443" t="s">
        <v>1340</v>
      </c>
      <c r="R67" s="443" t="s">
        <v>1341</v>
      </c>
      <c r="S67" s="447" t="s">
        <v>10</v>
      </c>
      <c r="T67" s="448">
        <f t="shared" si="13"/>
        <v>10</v>
      </c>
      <c r="U67" s="449">
        <f t="shared" si="17"/>
        <v>10</v>
      </c>
      <c r="V67" s="444">
        <f t="shared" ref="V67:V130" si="21">ROUNDDOWN(T67/15.001,0)</f>
        <v>0</v>
      </c>
      <c r="W67" s="457">
        <v>660</v>
      </c>
      <c r="X67" s="508" t="s">
        <v>4119</v>
      </c>
      <c r="Y67" s="508" t="s">
        <v>82</v>
      </c>
      <c r="Z67" s="508" t="s">
        <v>3453</v>
      </c>
      <c r="AA67" s="508" t="s">
        <v>3454</v>
      </c>
      <c r="AB67" s="508" t="s">
        <v>3455</v>
      </c>
      <c r="AC67" s="508" t="s">
        <v>3456</v>
      </c>
      <c r="AD67" s="458" t="s">
        <v>10</v>
      </c>
      <c r="AE67" s="459">
        <f t="shared" si="14"/>
        <v>10</v>
      </c>
      <c r="AF67" s="460">
        <f t="shared" si="18"/>
        <v>10</v>
      </c>
      <c r="AG67" s="455">
        <f t="shared" ref="AG67:AG130" si="22">ROUNDDOWN(AE67/15.001,0)</f>
        <v>0</v>
      </c>
      <c r="AH67" s="446">
        <v>660</v>
      </c>
      <c r="AI67" s="443" t="s">
        <v>78</v>
      </c>
      <c r="AJ67" s="443" t="s">
        <v>82</v>
      </c>
      <c r="AK67" s="443" t="s">
        <v>1338</v>
      </c>
      <c r="AL67" s="443" t="s">
        <v>1339</v>
      </c>
      <c r="AM67" s="443" t="s">
        <v>1340</v>
      </c>
      <c r="AN67" s="443" t="s">
        <v>1341</v>
      </c>
      <c r="AO67" s="447" t="s">
        <v>10</v>
      </c>
      <c r="AP67" s="448">
        <f t="shared" si="15"/>
        <v>10</v>
      </c>
      <c r="AQ67" s="449">
        <f t="shared" si="19"/>
        <v>10</v>
      </c>
      <c r="AR67" s="444">
        <f t="shared" ref="AR67:AR130" si="23">ROUNDDOWN(AP67/15.001,0)</f>
        <v>0</v>
      </c>
    </row>
    <row r="68" spans="1:44" ht="31.5" customHeight="1" x14ac:dyDescent="0.25">
      <c r="A68" s="395">
        <v>670</v>
      </c>
      <c r="B68" s="387" t="str">
        <f>IF(Accueil!$H$49=1,M68,IF(Accueil!$H$49=2,X68,IF(Accueil!$H$49=3,AI68,M68)))</f>
        <v>Turquoise</v>
      </c>
      <c r="C68" s="387" t="str">
        <f>IF(Accueil!$H$49=1,N68,IF(Accueil!$H$49=2,Y68,IF(Accueil!$H$49=3,AJ68,N68)))</f>
        <v>D3</v>
      </c>
      <c r="D68" s="387" t="str">
        <f>IF(Accueil!$H$49=1,O68,IF(Accueil!$H$49=2,Z68,IF(Accueil!$H$49=3,AK68,O68)))</f>
        <v xml:space="preserve">besoin de fixer une limite / besoin de dire non </v>
      </c>
      <c r="E68" s="387" t="str">
        <f>IF(Accueil!$H$49=1,P68,IF(Accueil!$H$49=2,AA68,IF(Accueil!$H$49=3,AL68,P68)))</f>
        <v>empathie / submergé par ses émotions / manque de joie</v>
      </c>
      <c r="F68" s="387" t="str">
        <f>IF(Accueil!$H$49=1,Q68,IF(Accueil!$H$49=2,AB68,IF(Accueil!$H$49=3,AM68,Q68)))</f>
        <v xml:space="preserve">équilibre entre soi et les autres / respect des autres / bonne gestion des conflits </v>
      </c>
      <c r="G68" s="387" t="str">
        <f>IF(Accueil!$H$49=1,R68,IF(Accueil!$H$49=2,AC68,IF(Accueil!$H$49=3,AN68,R68)))</f>
        <v>être envahi / besoin de respirer / d'espace pour soi</v>
      </c>
      <c r="H68" s="396" t="s">
        <v>10</v>
      </c>
      <c r="I68" s="394">
        <f t="shared" si="12"/>
        <v>10</v>
      </c>
      <c r="J68" s="397">
        <f t="shared" si="16"/>
        <v>10</v>
      </c>
      <c r="K68" s="388">
        <f t="shared" si="20"/>
        <v>0</v>
      </c>
      <c r="L68" s="446">
        <v>670</v>
      </c>
      <c r="M68" s="443" t="s">
        <v>78</v>
      </c>
      <c r="N68" s="443" t="s">
        <v>83</v>
      </c>
      <c r="O68" s="443" t="s">
        <v>1342</v>
      </c>
      <c r="P68" s="443" t="s">
        <v>1343</v>
      </c>
      <c r="Q68" s="443" t="s">
        <v>1344</v>
      </c>
      <c r="R68" s="443" t="s">
        <v>1345</v>
      </c>
      <c r="S68" s="447" t="s">
        <v>10</v>
      </c>
      <c r="T68" s="448">
        <f t="shared" si="13"/>
        <v>10</v>
      </c>
      <c r="U68" s="449">
        <f t="shared" si="17"/>
        <v>10</v>
      </c>
      <c r="V68" s="444">
        <f t="shared" si="21"/>
        <v>0</v>
      </c>
      <c r="W68" s="457">
        <v>670</v>
      </c>
      <c r="X68" s="508" t="s">
        <v>4119</v>
      </c>
      <c r="Y68" s="508" t="s">
        <v>83</v>
      </c>
      <c r="Z68" s="508" t="s">
        <v>3457</v>
      </c>
      <c r="AA68" s="508" t="s">
        <v>3458</v>
      </c>
      <c r="AB68" s="508" t="s">
        <v>3028</v>
      </c>
      <c r="AC68" s="508" t="s">
        <v>3459</v>
      </c>
      <c r="AD68" s="458" t="s">
        <v>10</v>
      </c>
      <c r="AE68" s="459">
        <f t="shared" si="14"/>
        <v>10</v>
      </c>
      <c r="AF68" s="460">
        <f t="shared" si="18"/>
        <v>10</v>
      </c>
      <c r="AG68" s="455">
        <f t="shared" si="22"/>
        <v>0</v>
      </c>
      <c r="AH68" s="446">
        <v>670</v>
      </c>
      <c r="AI68" s="443" t="s">
        <v>78</v>
      </c>
      <c r="AJ68" s="443" t="s">
        <v>83</v>
      </c>
      <c r="AK68" s="443" t="s">
        <v>1342</v>
      </c>
      <c r="AL68" s="443" t="s">
        <v>1343</v>
      </c>
      <c r="AM68" s="443" t="s">
        <v>1344</v>
      </c>
      <c r="AN68" s="443" t="s">
        <v>1345</v>
      </c>
      <c r="AO68" s="447" t="s">
        <v>10</v>
      </c>
      <c r="AP68" s="448">
        <f t="shared" si="15"/>
        <v>10</v>
      </c>
      <c r="AQ68" s="449">
        <f t="shared" si="19"/>
        <v>10</v>
      </c>
      <c r="AR68" s="444">
        <f t="shared" si="23"/>
        <v>0</v>
      </c>
    </row>
    <row r="69" spans="1:44" ht="31.5" customHeight="1" x14ac:dyDescent="0.25">
      <c r="A69" s="395">
        <v>680</v>
      </c>
      <c r="B69" s="387" t="str">
        <f>IF(Accueil!$H$49=1,M69,IF(Accueil!$H$49=2,X69,IF(Accueil!$H$49=3,AI69,M69)))</f>
        <v>Turquoise</v>
      </c>
      <c r="C69" s="387" t="str">
        <f>IF(Accueil!$H$49=1,N69,IF(Accueil!$H$49=2,Y69,IF(Accueil!$H$49=3,AJ69,N69)))</f>
        <v>D2</v>
      </c>
      <c r="D69" s="387" t="str">
        <f>IF(Accueil!$H$49=1,O69,IF(Accueil!$H$49=2,Z69,IF(Accueil!$H$49=3,AK69,O69)))</f>
        <v xml:space="preserve">besoin de prendre sur soi / besoin d'être responsable </v>
      </c>
      <c r="E69" s="387" t="str">
        <f>IF(Accueil!$H$49=1,P69,IF(Accueil!$H$49=2,AA69,IF(Accueil!$H$49=3,AL69,P69)))</f>
        <v>manque de soutien</v>
      </c>
      <c r="F69" s="387" t="str">
        <f>IF(Accueil!$H$49=1,Q69,IF(Accueil!$H$49=2,AB69,IF(Accueil!$H$49=3,AM69,Q69)))</f>
        <v xml:space="preserve">se laisser vivre / ne pas prendre sur soi  </v>
      </c>
      <c r="G69" s="387" t="str">
        <f>IF(Accueil!$H$49=1,R69,IF(Accueil!$H$49=2,AC69,IF(Accueil!$H$49=3,AN69,R69)))</f>
        <v>trop assumer / tenir le coup / encaisser</v>
      </c>
      <c r="H69" s="396" t="s">
        <v>10</v>
      </c>
      <c r="I69" s="394">
        <f t="shared" si="12"/>
        <v>10</v>
      </c>
      <c r="J69" s="397">
        <f t="shared" si="16"/>
        <v>10</v>
      </c>
      <c r="K69" s="388">
        <f t="shared" si="20"/>
        <v>0</v>
      </c>
      <c r="L69" s="446">
        <v>680</v>
      </c>
      <c r="M69" s="443" t="s">
        <v>78</v>
      </c>
      <c r="N69" s="443" t="s">
        <v>84</v>
      </c>
      <c r="O69" s="443" t="s">
        <v>1346</v>
      </c>
      <c r="P69" s="443" t="s">
        <v>166</v>
      </c>
      <c r="Q69" s="443" t="s">
        <v>1347</v>
      </c>
      <c r="R69" s="443" t="s">
        <v>1348</v>
      </c>
      <c r="S69" s="447" t="s">
        <v>10</v>
      </c>
      <c r="T69" s="448">
        <f t="shared" si="13"/>
        <v>10</v>
      </c>
      <c r="U69" s="449">
        <f t="shared" si="17"/>
        <v>10</v>
      </c>
      <c r="V69" s="444">
        <f t="shared" si="21"/>
        <v>0</v>
      </c>
      <c r="W69" s="457">
        <v>680</v>
      </c>
      <c r="X69" s="508" t="s">
        <v>4119</v>
      </c>
      <c r="Y69" s="508" t="s">
        <v>84</v>
      </c>
      <c r="Z69" s="508" t="s">
        <v>3460</v>
      </c>
      <c r="AA69" s="508" t="s">
        <v>3461</v>
      </c>
      <c r="AB69" s="508" t="s">
        <v>3462</v>
      </c>
      <c r="AC69" s="508" t="s">
        <v>3463</v>
      </c>
      <c r="AD69" s="458" t="s">
        <v>10</v>
      </c>
      <c r="AE69" s="459">
        <f t="shared" si="14"/>
        <v>10</v>
      </c>
      <c r="AF69" s="460">
        <f t="shared" si="18"/>
        <v>10</v>
      </c>
      <c r="AG69" s="455">
        <f t="shared" si="22"/>
        <v>0</v>
      </c>
      <c r="AH69" s="446">
        <v>680</v>
      </c>
      <c r="AI69" s="443" t="s">
        <v>78</v>
      </c>
      <c r="AJ69" s="443" t="s">
        <v>84</v>
      </c>
      <c r="AK69" s="443" t="s">
        <v>1346</v>
      </c>
      <c r="AL69" s="443" t="s">
        <v>166</v>
      </c>
      <c r="AM69" s="443" t="s">
        <v>1347</v>
      </c>
      <c r="AN69" s="443" t="s">
        <v>1348</v>
      </c>
      <c r="AO69" s="447" t="s">
        <v>10</v>
      </c>
      <c r="AP69" s="448">
        <f t="shared" si="15"/>
        <v>10</v>
      </c>
      <c r="AQ69" s="449">
        <f t="shared" si="19"/>
        <v>10</v>
      </c>
      <c r="AR69" s="444">
        <f t="shared" si="23"/>
        <v>0</v>
      </c>
    </row>
    <row r="70" spans="1:44" ht="31.5" customHeight="1" x14ac:dyDescent="0.25">
      <c r="A70" s="395">
        <v>690</v>
      </c>
      <c r="B70" s="387" t="str">
        <f>IF(Accueil!$H$49=1,M70,IF(Accueil!$H$49=2,X70,IF(Accueil!$H$49=3,AI70,M70)))</f>
        <v>Turquoise</v>
      </c>
      <c r="C70" s="387" t="str">
        <f>IF(Accueil!$H$49=1,N70,IF(Accueil!$H$49=2,Y70,IF(Accueil!$H$49=3,AJ70,N70)))</f>
        <v>D1</v>
      </c>
      <c r="D70" s="387" t="str">
        <f>IF(Accueil!$H$49=1,O70,IF(Accueil!$H$49=2,Z70,IF(Accueil!$H$49=3,AK70,O70)))</f>
        <v xml:space="preserve">besoin de protection / besoin de sécurité / besoin de mettre une limite </v>
      </c>
      <c r="E70" s="387" t="str">
        <f>IF(Accueil!$H$49=1,P70,IF(Accueil!$H$49=2,AA70,IF(Accueil!$H$49=3,AL70,P70)))</f>
        <v>se libérer d'un poids / se faire bouffer</v>
      </c>
      <c r="F70" s="387" t="str">
        <f>IF(Accueil!$H$49=1,Q70,IF(Accueil!$H$49=2,AB70,IF(Accueil!$H$49=3,AM70,Q70)))</f>
        <v xml:space="preserve">liberté / autonomie / à l'abri du besoin </v>
      </c>
      <c r="G70" s="387" t="str">
        <f>IF(Accueil!$H$49=1,R70,IF(Accueil!$H$49=2,AC70,IF(Accueil!$H$49=3,AN70,R70)))</f>
        <v>se sentir envahi / besoin de respirer / se battre pour plus d'espace pour soi</v>
      </c>
      <c r="H70" s="396" t="s">
        <v>10</v>
      </c>
      <c r="I70" s="394">
        <f t="shared" si="12"/>
        <v>10</v>
      </c>
      <c r="J70" s="397">
        <f t="shared" si="16"/>
        <v>10</v>
      </c>
      <c r="K70" s="388">
        <f t="shared" si="20"/>
        <v>0</v>
      </c>
      <c r="L70" s="446">
        <v>690</v>
      </c>
      <c r="M70" s="443" t="s">
        <v>78</v>
      </c>
      <c r="N70" s="443" t="s">
        <v>85</v>
      </c>
      <c r="O70" s="443" t="s">
        <v>1349</v>
      </c>
      <c r="P70" s="443" t="s">
        <v>1350</v>
      </c>
      <c r="Q70" s="443" t="s">
        <v>1351</v>
      </c>
      <c r="R70" s="443" t="s">
        <v>1352</v>
      </c>
      <c r="S70" s="447" t="s">
        <v>10</v>
      </c>
      <c r="T70" s="448">
        <f t="shared" si="13"/>
        <v>10</v>
      </c>
      <c r="U70" s="449">
        <f t="shared" si="17"/>
        <v>10</v>
      </c>
      <c r="V70" s="444">
        <f t="shared" si="21"/>
        <v>0</v>
      </c>
      <c r="W70" s="457">
        <v>690</v>
      </c>
      <c r="X70" s="508" t="s">
        <v>4119</v>
      </c>
      <c r="Y70" s="508" t="s">
        <v>85</v>
      </c>
      <c r="Z70" s="508" t="s">
        <v>3464</v>
      </c>
      <c r="AA70" s="508" t="s">
        <v>3465</v>
      </c>
      <c r="AB70" s="508" t="s">
        <v>3466</v>
      </c>
      <c r="AC70" s="508" t="s">
        <v>3467</v>
      </c>
      <c r="AD70" s="458" t="s">
        <v>10</v>
      </c>
      <c r="AE70" s="459">
        <f t="shared" si="14"/>
        <v>10</v>
      </c>
      <c r="AF70" s="460">
        <f t="shared" si="18"/>
        <v>10</v>
      </c>
      <c r="AG70" s="455">
        <f t="shared" si="22"/>
        <v>0</v>
      </c>
      <c r="AH70" s="446">
        <v>690</v>
      </c>
      <c r="AI70" s="443" t="s">
        <v>78</v>
      </c>
      <c r="AJ70" s="443" t="s">
        <v>85</v>
      </c>
      <c r="AK70" s="443" t="s">
        <v>1349</v>
      </c>
      <c r="AL70" s="443" t="s">
        <v>1350</v>
      </c>
      <c r="AM70" s="443" t="s">
        <v>1351</v>
      </c>
      <c r="AN70" s="443" t="s">
        <v>1352</v>
      </c>
      <c r="AO70" s="447" t="s">
        <v>10</v>
      </c>
      <c r="AP70" s="448">
        <f t="shared" si="15"/>
        <v>10</v>
      </c>
      <c r="AQ70" s="449">
        <f t="shared" si="19"/>
        <v>10</v>
      </c>
      <c r="AR70" s="444">
        <f t="shared" si="23"/>
        <v>0</v>
      </c>
    </row>
    <row r="71" spans="1:44" ht="31.5" customHeight="1" x14ac:dyDescent="0.25">
      <c r="A71" s="395">
        <v>700</v>
      </c>
      <c r="B71" s="387" t="str">
        <f>IF(Accueil!$H$49=1,M71,IF(Accueil!$H$49=2,X71,IF(Accueil!$H$49=3,AI71,M71)))</f>
        <v>Turquoise</v>
      </c>
      <c r="C71" s="387" t="str">
        <f>IF(Accueil!$H$49=1,N71,IF(Accueil!$H$49=2,Y71,IF(Accueil!$H$49=3,AJ71,N71)))</f>
        <v>clavicule/épaule</v>
      </c>
      <c r="D71" s="387" t="str">
        <f>IF(Accueil!$H$49=1,O71,IF(Accueil!$H$49=2,Z71,IF(Accueil!$H$49=3,AK71,O71)))</f>
        <v xml:space="preserve">besoin d'aller de l'avant / de prendre ses responsabilités </v>
      </c>
      <c r="E71" s="387" t="str">
        <f>IF(Accueil!$H$49=1,P71,IF(Accueil!$H$49=2,AA71,IF(Accueil!$H$49=3,AL71,P71)))</f>
        <v>révolte / refuser l'autorité / limiter les obligations</v>
      </c>
      <c r="F71" s="387" t="str">
        <f>IF(Accueil!$H$49=1,Q71,IF(Accueil!$H$49=2,AB71,IF(Accueil!$H$49=3,AM71,Q71)))</f>
        <v xml:space="preserve">capacité à se libérer de ses tensions </v>
      </c>
      <c r="G71" s="387" t="str">
        <f>IF(Accueil!$H$49=1,R71,IF(Accueil!$H$49=2,AC71,IF(Accueil!$H$49=3,AN71,R71)))</f>
        <v>devoir agir / passer à l'action / responsabilités excessives</v>
      </c>
      <c r="H71" s="396" t="s">
        <v>7</v>
      </c>
      <c r="I71" s="394">
        <f t="shared" si="12"/>
        <v>10</v>
      </c>
      <c r="J71" s="397">
        <f t="shared" si="16"/>
        <v>10</v>
      </c>
      <c r="K71" s="388">
        <f t="shared" si="20"/>
        <v>0</v>
      </c>
      <c r="L71" s="446">
        <v>700</v>
      </c>
      <c r="M71" s="443" t="s">
        <v>78</v>
      </c>
      <c r="N71" s="443" t="s">
        <v>86</v>
      </c>
      <c r="O71" s="443" t="s">
        <v>1353</v>
      </c>
      <c r="P71" s="443" t="s">
        <v>1354</v>
      </c>
      <c r="Q71" s="443" t="s">
        <v>168</v>
      </c>
      <c r="R71" s="443" t="s">
        <v>1355</v>
      </c>
      <c r="S71" s="447" t="s">
        <v>7</v>
      </c>
      <c r="T71" s="448">
        <f t="shared" si="13"/>
        <v>10</v>
      </c>
      <c r="U71" s="449">
        <f t="shared" si="17"/>
        <v>10</v>
      </c>
      <c r="V71" s="444">
        <f t="shared" si="21"/>
        <v>0</v>
      </c>
      <c r="W71" s="457">
        <v>700</v>
      </c>
      <c r="X71" s="508" t="s">
        <v>4119</v>
      </c>
      <c r="Y71" s="508" t="s">
        <v>3037</v>
      </c>
      <c r="Z71" s="508" t="s">
        <v>3468</v>
      </c>
      <c r="AA71" s="508" t="s">
        <v>3469</v>
      </c>
      <c r="AB71" s="508" t="s">
        <v>3470</v>
      </c>
      <c r="AC71" s="508" t="s">
        <v>3471</v>
      </c>
      <c r="AD71" s="458" t="s">
        <v>7</v>
      </c>
      <c r="AE71" s="459">
        <f t="shared" si="14"/>
        <v>10</v>
      </c>
      <c r="AF71" s="460">
        <f t="shared" si="18"/>
        <v>10</v>
      </c>
      <c r="AG71" s="455">
        <f t="shared" si="22"/>
        <v>0</v>
      </c>
      <c r="AH71" s="446">
        <v>700</v>
      </c>
      <c r="AI71" s="443" t="s">
        <v>78</v>
      </c>
      <c r="AJ71" s="443" t="s">
        <v>86</v>
      </c>
      <c r="AK71" s="443" t="s">
        <v>1353</v>
      </c>
      <c r="AL71" s="443" t="s">
        <v>1354</v>
      </c>
      <c r="AM71" s="443" t="s">
        <v>168</v>
      </c>
      <c r="AN71" s="443" t="s">
        <v>1355</v>
      </c>
      <c r="AO71" s="447" t="s">
        <v>7</v>
      </c>
      <c r="AP71" s="448">
        <f t="shared" si="15"/>
        <v>10</v>
      </c>
      <c r="AQ71" s="449">
        <f t="shared" si="19"/>
        <v>10</v>
      </c>
      <c r="AR71" s="444">
        <f t="shared" si="23"/>
        <v>0</v>
      </c>
    </row>
    <row r="72" spans="1:44" ht="31.5" customHeight="1" x14ac:dyDescent="0.25">
      <c r="A72" s="395">
        <v>710</v>
      </c>
      <c r="B72" s="387" t="str">
        <f>IF(Accueil!$H$49=1,M72,IF(Accueil!$H$49=2,X72,IF(Accueil!$H$49=3,AI72,M72)))</f>
        <v>Turquoise</v>
      </c>
      <c r="C72" s="387" t="str">
        <f>IF(Accueil!$H$49=1,N72,IF(Accueil!$H$49=2,Y72,IF(Accueil!$H$49=3,AJ72,N72)))</f>
        <v>œsophage/trachée</v>
      </c>
      <c r="D72" s="387" t="str">
        <f>IF(Accueil!$H$49=1,O72,IF(Accueil!$H$49=2,Z72,IF(Accueil!$H$49=3,AK72,O72)))</f>
        <v>besoin d'intégrer les expériences / garder ses émotions pour soi / appréhension</v>
      </c>
      <c r="E72" s="387" t="str">
        <f>IF(Accueil!$H$49=1,P72,IF(Accueil!$H$49=2,AA72,IF(Accueil!$H$49=3,AL72,P72)))</f>
        <v>faire pour les autres et pas pour soi / éviter les confrontations / peur de l'autorité</v>
      </c>
      <c r="F72" s="387" t="str">
        <f>IF(Accueil!$H$49=1,Q72,IF(Accueil!$H$49=2,AB72,IF(Accueil!$H$49=3,AM72,Q72)))</f>
        <v>grandir par les expériences / être un pionnier / laisser passer les émotions / adaptation</v>
      </c>
      <c r="G72" s="387" t="str">
        <f>IF(Accueil!$H$49=1,R72,IF(Accueil!$H$49=2,AC72,IF(Accueil!$H$49=3,AN72,R72)))</f>
        <v>résistance au changement / ressasser le passé / résister / déni / ingratitude</v>
      </c>
      <c r="H72" s="396" t="s">
        <v>7</v>
      </c>
      <c r="I72" s="394">
        <f t="shared" si="12"/>
        <v>10</v>
      </c>
      <c r="J72" s="397">
        <f t="shared" si="16"/>
        <v>10</v>
      </c>
      <c r="K72" s="388">
        <f t="shared" si="20"/>
        <v>0</v>
      </c>
      <c r="L72" s="446">
        <v>710</v>
      </c>
      <c r="M72" s="443" t="s">
        <v>78</v>
      </c>
      <c r="N72" s="443" t="s">
        <v>87</v>
      </c>
      <c r="O72" s="443" t="s">
        <v>1356</v>
      </c>
      <c r="P72" s="443" t="s">
        <v>1357</v>
      </c>
      <c r="Q72" s="443" t="s">
        <v>1358</v>
      </c>
      <c r="R72" s="443" t="s">
        <v>1359</v>
      </c>
      <c r="S72" s="447" t="s">
        <v>7</v>
      </c>
      <c r="T72" s="448">
        <f t="shared" si="13"/>
        <v>10</v>
      </c>
      <c r="U72" s="449">
        <f t="shared" si="17"/>
        <v>10</v>
      </c>
      <c r="V72" s="444">
        <f t="shared" si="21"/>
        <v>0</v>
      </c>
      <c r="W72" s="457">
        <v>710</v>
      </c>
      <c r="X72" s="508" t="s">
        <v>4119</v>
      </c>
      <c r="Y72" s="508" t="s">
        <v>3042</v>
      </c>
      <c r="Z72" s="508" t="s">
        <v>3472</v>
      </c>
      <c r="AA72" s="508" t="s">
        <v>3473</v>
      </c>
      <c r="AB72" s="508" t="s">
        <v>3474</v>
      </c>
      <c r="AC72" s="508" t="s">
        <v>3475</v>
      </c>
      <c r="AD72" s="458" t="s">
        <v>7</v>
      </c>
      <c r="AE72" s="459">
        <f t="shared" si="14"/>
        <v>10</v>
      </c>
      <c r="AF72" s="460">
        <f t="shared" si="18"/>
        <v>10</v>
      </c>
      <c r="AG72" s="455">
        <f t="shared" si="22"/>
        <v>0</v>
      </c>
      <c r="AH72" s="446">
        <v>710</v>
      </c>
      <c r="AI72" s="443" t="s">
        <v>78</v>
      </c>
      <c r="AJ72" s="443" t="s">
        <v>87</v>
      </c>
      <c r="AK72" s="443" t="s">
        <v>1356</v>
      </c>
      <c r="AL72" s="443" t="s">
        <v>1357</v>
      </c>
      <c r="AM72" s="443" t="s">
        <v>1358</v>
      </c>
      <c r="AN72" s="443" t="s">
        <v>1359</v>
      </c>
      <c r="AO72" s="447" t="s">
        <v>7</v>
      </c>
      <c r="AP72" s="448">
        <f t="shared" si="15"/>
        <v>10</v>
      </c>
      <c r="AQ72" s="449">
        <f t="shared" si="19"/>
        <v>10</v>
      </c>
      <c r="AR72" s="444">
        <f t="shared" si="23"/>
        <v>0</v>
      </c>
    </row>
    <row r="73" spans="1:44" ht="31.5" customHeight="1" x14ac:dyDescent="0.25">
      <c r="A73" s="395">
        <v>720</v>
      </c>
      <c r="B73" s="387" t="str">
        <f>IF(Accueil!$H$49=1,M73,IF(Accueil!$H$49=2,X73,IF(Accueil!$H$49=3,AI73,M73)))</f>
        <v>Cyan</v>
      </c>
      <c r="C73" s="387" t="str">
        <f>IF(Accueil!$H$49=1,N73,IF(Accueil!$H$49=2,Y73,IF(Accueil!$H$49=3,AJ73,N73)))</f>
        <v>C7</v>
      </c>
      <c r="D73" s="387" t="str">
        <f>IF(Accueil!$H$49=1,O73,IF(Accueil!$H$49=2,Z73,IF(Accueil!$H$49=3,AK73,O73)))</f>
        <v xml:space="preserve">besoin de temps / d'écouter son corps </v>
      </c>
      <c r="E73" s="387" t="str">
        <f>IF(Accueil!$H$49=1,P73,IF(Accueil!$H$49=2,AA73,IF(Accueil!$H$49=3,AL73,P73)))</f>
        <v>fermeture / manque d'ambition / être dans sa carapace</v>
      </c>
      <c r="F73" s="387" t="str">
        <f>IF(Accueil!$H$49=1,Q73,IF(Accueil!$H$49=2,AB73,IF(Accueil!$H$49=3,AM73,Q73)))</f>
        <v xml:space="preserve">ouverture / avoir du temps pour soi </v>
      </c>
      <c r="G73" s="387" t="str">
        <f>IF(Accueil!$H$49=1,R73,IF(Accueil!$H$49=2,AC73,IF(Accueil!$H$49=3,AN73,R73)))</f>
        <v>conflit / tenir tête / vouloir tout décider / avoir le dernier mot</v>
      </c>
      <c r="H73" s="396" t="s">
        <v>10</v>
      </c>
      <c r="I73" s="394">
        <f t="shared" si="12"/>
        <v>11</v>
      </c>
      <c r="J73" s="397">
        <f t="shared" si="16"/>
        <v>11</v>
      </c>
      <c r="K73" s="388">
        <f t="shared" si="20"/>
        <v>0</v>
      </c>
      <c r="L73" s="446">
        <v>720</v>
      </c>
      <c r="M73" s="443" t="s">
        <v>88</v>
      </c>
      <c r="N73" s="443" t="s">
        <v>89</v>
      </c>
      <c r="O73" s="443" t="s">
        <v>1360</v>
      </c>
      <c r="P73" s="443" t="s">
        <v>1361</v>
      </c>
      <c r="Q73" s="443" t="s">
        <v>1362</v>
      </c>
      <c r="R73" s="443" t="s">
        <v>1363</v>
      </c>
      <c r="S73" s="447" t="s">
        <v>10</v>
      </c>
      <c r="T73" s="448">
        <f t="shared" si="13"/>
        <v>11</v>
      </c>
      <c r="U73" s="449">
        <f t="shared" si="17"/>
        <v>11</v>
      </c>
      <c r="V73" s="444">
        <f t="shared" si="21"/>
        <v>0</v>
      </c>
      <c r="W73" s="457">
        <v>720</v>
      </c>
      <c r="X73" s="508" t="s">
        <v>4120</v>
      </c>
      <c r="Y73" s="508" t="s">
        <v>89</v>
      </c>
      <c r="Z73" s="508" t="s">
        <v>3476</v>
      </c>
      <c r="AA73" s="508" t="s">
        <v>3477</v>
      </c>
      <c r="AB73" s="508" t="s">
        <v>3478</v>
      </c>
      <c r="AC73" s="508" t="s">
        <v>3479</v>
      </c>
      <c r="AD73" s="458" t="s">
        <v>10</v>
      </c>
      <c r="AE73" s="459">
        <f t="shared" si="14"/>
        <v>11</v>
      </c>
      <c r="AF73" s="460">
        <f t="shared" si="18"/>
        <v>11</v>
      </c>
      <c r="AG73" s="455">
        <f t="shared" si="22"/>
        <v>0</v>
      </c>
      <c r="AH73" s="446">
        <v>720</v>
      </c>
      <c r="AI73" s="443" t="s">
        <v>88</v>
      </c>
      <c r="AJ73" s="443" t="s">
        <v>89</v>
      </c>
      <c r="AK73" s="443" t="s">
        <v>1360</v>
      </c>
      <c r="AL73" s="443" t="s">
        <v>1361</v>
      </c>
      <c r="AM73" s="443" t="s">
        <v>1362</v>
      </c>
      <c r="AN73" s="443" t="s">
        <v>1363</v>
      </c>
      <c r="AO73" s="447" t="s">
        <v>10</v>
      </c>
      <c r="AP73" s="448">
        <f t="shared" si="15"/>
        <v>11</v>
      </c>
      <c r="AQ73" s="449">
        <f t="shared" si="19"/>
        <v>11</v>
      </c>
      <c r="AR73" s="444">
        <f t="shared" si="23"/>
        <v>0</v>
      </c>
    </row>
    <row r="74" spans="1:44" ht="31.5" customHeight="1" x14ac:dyDescent="0.25">
      <c r="A74" s="395">
        <v>730</v>
      </c>
      <c r="B74" s="387" t="str">
        <f>IF(Accueil!$H$49=1,M74,IF(Accueil!$H$49=2,X74,IF(Accueil!$H$49=3,AI74,M74)))</f>
        <v>Cyan</v>
      </c>
      <c r="C74" s="387" t="str">
        <f>IF(Accueil!$H$49=1,N74,IF(Accueil!$H$49=2,Y74,IF(Accueil!$H$49=3,AJ74,N74)))</f>
        <v>C6</v>
      </c>
      <c r="D74" s="387" t="str">
        <f>IF(Accueil!$H$49=1,O74,IF(Accueil!$H$49=2,Z74,IF(Accueil!$H$49=3,AK74,O74)))</f>
        <v xml:space="preserve">besoin de se sacrifier pour les autres / besiond'en faire trop pour les autres </v>
      </c>
      <c r="E74" s="387" t="str">
        <f>IF(Accueil!$H$49=1,P74,IF(Accueil!$H$49=2,AA74,IF(Accueil!$H$49=3,AL74,P74)))</f>
        <v>ne pas écouter ses besoins</v>
      </c>
      <c r="F74" s="387" t="str">
        <f>IF(Accueil!$H$49=1,Q74,IF(Accueil!$H$49=2,AB74,IF(Accueil!$H$49=3,AM74,Q74)))</f>
        <v xml:space="preserve">équilibre entre donner et recevoir </v>
      </c>
      <c r="G74" s="387" t="str">
        <f>IF(Accueil!$H$49=1,R74,IF(Accueil!$H$49=2,AC74,IF(Accueil!$H$49=3,AN74,R74)))</f>
        <v>aller plus vite / stress / réprimer ses émotions</v>
      </c>
      <c r="H74" s="396" t="s">
        <v>10</v>
      </c>
      <c r="I74" s="394">
        <f t="shared" si="12"/>
        <v>11</v>
      </c>
      <c r="J74" s="397">
        <f t="shared" si="16"/>
        <v>11</v>
      </c>
      <c r="K74" s="388">
        <f t="shared" si="20"/>
        <v>0</v>
      </c>
      <c r="L74" s="446">
        <v>730</v>
      </c>
      <c r="M74" s="443" t="s">
        <v>88</v>
      </c>
      <c r="N74" s="443" t="s">
        <v>90</v>
      </c>
      <c r="O74" s="443" t="s">
        <v>1364</v>
      </c>
      <c r="P74" s="443" t="s">
        <v>169</v>
      </c>
      <c r="Q74" s="443" t="s">
        <v>170</v>
      </c>
      <c r="R74" s="443" t="s">
        <v>1365</v>
      </c>
      <c r="S74" s="447" t="s">
        <v>10</v>
      </c>
      <c r="T74" s="448">
        <f t="shared" si="13"/>
        <v>11</v>
      </c>
      <c r="U74" s="449">
        <f t="shared" si="17"/>
        <v>11</v>
      </c>
      <c r="V74" s="444">
        <f t="shared" si="21"/>
        <v>0</v>
      </c>
      <c r="W74" s="457">
        <v>730</v>
      </c>
      <c r="X74" s="508" t="s">
        <v>4120</v>
      </c>
      <c r="Y74" s="508" t="s">
        <v>90</v>
      </c>
      <c r="Z74" s="508" t="s">
        <v>3480</v>
      </c>
      <c r="AA74" s="508" t="s">
        <v>3481</v>
      </c>
      <c r="AB74" s="508" t="s">
        <v>3053</v>
      </c>
      <c r="AC74" s="508" t="s">
        <v>3482</v>
      </c>
      <c r="AD74" s="458" t="s">
        <v>10</v>
      </c>
      <c r="AE74" s="459">
        <f t="shared" si="14"/>
        <v>11</v>
      </c>
      <c r="AF74" s="460">
        <f t="shared" si="18"/>
        <v>11</v>
      </c>
      <c r="AG74" s="455">
        <f t="shared" si="22"/>
        <v>0</v>
      </c>
      <c r="AH74" s="446">
        <v>730</v>
      </c>
      <c r="AI74" s="443" t="s">
        <v>88</v>
      </c>
      <c r="AJ74" s="443" t="s">
        <v>90</v>
      </c>
      <c r="AK74" s="443" t="s">
        <v>1364</v>
      </c>
      <c r="AL74" s="443" t="s">
        <v>169</v>
      </c>
      <c r="AM74" s="443" t="s">
        <v>170</v>
      </c>
      <c r="AN74" s="443" t="s">
        <v>1365</v>
      </c>
      <c r="AO74" s="447" t="s">
        <v>10</v>
      </c>
      <c r="AP74" s="448">
        <f t="shared" si="15"/>
        <v>11</v>
      </c>
      <c r="AQ74" s="449">
        <f t="shared" si="19"/>
        <v>11</v>
      </c>
      <c r="AR74" s="444">
        <f t="shared" si="23"/>
        <v>0</v>
      </c>
    </row>
    <row r="75" spans="1:44" ht="31.5" customHeight="1" x14ac:dyDescent="0.25">
      <c r="A75" s="395">
        <v>740</v>
      </c>
      <c r="B75" s="387" t="str">
        <f>IF(Accueil!$H$49=1,M75,IF(Accueil!$H$49=2,X75,IF(Accueil!$H$49=3,AI75,M75)))</f>
        <v>Cyan</v>
      </c>
      <c r="C75" s="387" t="str">
        <f>IF(Accueil!$H$49=1,N75,IF(Accueil!$H$49=2,Y75,IF(Accueil!$H$49=3,AJ75,N75)))</f>
        <v>thyroïde</v>
      </c>
      <c r="D75" s="387" t="str">
        <f>IF(Accueil!$H$49=1,O75,IF(Accueil!$H$49=2,Z75,IF(Accueil!$H$49=3,AK75,O75)))</f>
        <v xml:space="preserve">besoin d'exprimer ce qui est important / besoin de temps / délai dépassé / reporter </v>
      </c>
      <c r="E75" s="387" t="str">
        <f>IF(Accueil!$H$49=1,P75,IF(Accueil!$H$49=2,AA75,IF(Accueil!$H$49=3,AL75,P75)))</f>
        <v>non-dits / renoncer / ne pas accepter le vécu / nostalgie / manque de protection</v>
      </c>
      <c r="F75" s="387" t="str">
        <f>IF(Accueil!$H$49=1,Q75,IF(Accueil!$H$49=2,AB75,IF(Accueil!$H$49=3,AM75,Q75)))</f>
        <v xml:space="preserve">exprimer ses sentiments / spontanéité / honnêteté / prendre le temps </v>
      </c>
      <c r="G75" s="387" t="str">
        <f>IF(Accueil!$H$49=1,R75,IF(Accueil!$H$49=2,AC75,IF(Accueil!$H$49=3,AN75,R75)))</f>
        <v>aller plus vite / stress / deuil non fait</v>
      </c>
      <c r="H75" s="396" t="s">
        <v>7</v>
      </c>
      <c r="I75" s="394">
        <f t="shared" si="12"/>
        <v>11</v>
      </c>
      <c r="J75" s="397">
        <f t="shared" si="16"/>
        <v>11</v>
      </c>
      <c r="K75" s="388">
        <f t="shared" si="20"/>
        <v>0</v>
      </c>
      <c r="L75" s="446">
        <v>740</v>
      </c>
      <c r="M75" s="443" t="s">
        <v>88</v>
      </c>
      <c r="N75" s="443" t="s">
        <v>91</v>
      </c>
      <c r="O75" s="443" t="s">
        <v>1366</v>
      </c>
      <c r="P75" s="443" t="s">
        <v>1367</v>
      </c>
      <c r="Q75" s="443" t="s">
        <v>1368</v>
      </c>
      <c r="R75" s="443" t="s">
        <v>1369</v>
      </c>
      <c r="S75" s="447" t="s">
        <v>7</v>
      </c>
      <c r="T75" s="448">
        <f t="shared" si="13"/>
        <v>11</v>
      </c>
      <c r="U75" s="449">
        <f t="shared" si="17"/>
        <v>11</v>
      </c>
      <c r="V75" s="444">
        <f t="shared" si="21"/>
        <v>0</v>
      </c>
      <c r="W75" s="457">
        <v>740</v>
      </c>
      <c r="X75" s="508" t="s">
        <v>4120</v>
      </c>
      <c r="Y75" s="508" t="s">
        <v>3055</v>
      </c>
      <c r="Z75" s="508" t="s">
        <v>3483</v>
      </c>
      <c r="AA75" s="508" t="s">
        <v>3484</v>
      </c>
      <c r="AB75" s="508" t="s">
        <v>3485</v>
      </c>
      <c r="AC75" s="508" t="s">
        <v>3486</v>
      </c>
      <c r="AD75" s="458" t="s">
        <v>7</v>
      </c>
      <c r="AE75" s="459">
        <f t="shared" si="14"/>
        <v>11</v>
      </c>
      <c r="AF75" s="460">
        <f t="shared" si="18"/>
        <v>11</v>
      </c>
      <c r="AG75" s="455">
        <f t="shared" si="22"/>
        <v>0</v>
      </c>
      <c r="AH75" s="446">
        <v>740</v>
      </c>
      <c r="AI75" s="443" t="s">
        <v>88</v>
      </c>
      <c r="AJ75" s="443" t="s">
        <v>91</v>
      </c>
      <c r="AK75" s="443" t="s">
        <v>1366</v>
      </c>
      <c r="AL75" s="443" t="s">
        <v>1367</v>
      </c>
      <c r="AM75" s="443" t="s">
        <v>1368</v>
      </c>
      <c r="AN75" s="443" t="s">
        <v>1369</v>
      </c>
      <c r="AO75" s="447" t="s">
        <v>7</v>
      </c>
      <c r="AP75" s="448">
        <f t="shared" si="15"/>
        <v>11</v>
      </c>
      <c r="AQ75" s="449">
        <f t="shared" si="19"/>
        <v>11</v>
      </c>
      <c r="AR75" s="444">
        <f t="shared" si="23"/>
        <v>0</v>
      </c>
    </row>
    <row r="76" spans="1:44" ht="31.5" customHeight="1" x14ac:dyDescent="0.25">
      <c r="A76" s="395">
        <v>750</v>
      </c>
      <c r="B76" s="387" t="str">
        <f>IF(Accueil!$H$49=1,M76,IF(Accueil!$H$49=2,X76,IF(Accueil!$H$49=3,AI76,M76)))</f>
        <v>Cyan</v>
      </c>
      <c r="C76" s="387" t="str">
        <f>IF(Accueil!$H$49=1,N76,IF(Accueil!$H$49=2,Y76,IF(Accueil!$H$49=3,AJ76,N76)))</f>
        <v>larynx</v>
      </c>
      <c r="D76" s="387" t="str">
        <f>IF(Accueil!$H$49=1,O76,IF(Accueil!$H$49=2,Z76,IF(Accueil!$H$49=3,AK76,O76)))</f>
        <v xml:space="preserve">besoin de liberté / besoin d'autonomie </v>
      </c>
      <c r="E76" s="387" t="str">
        <f>IF(Accueil!$H$49=1,P76,IF(Accueil!$H$49=2,AA76,IF(Accueil!$H$49=3,AL76,P76)))</f>
        <v>silence / non-dits / se sentir étouffé / envahi / pas libre / plein d'obligations</v>
      </c>
      <c r="F76" s="387" t="str">
        <f>IF(Accueil!$H$49=1,Q76,IF(Accueil!$H$49=2,AB76,IF(Accueil!$H$49=3,AM76,Q76)))</f>
        <v xml:space="preserve">écouter son cœur / résilience / s'ouvrir aux autres / équilibre des polarités / sincérité </v>
      </c>
      <c r="G76" s="387" t="str">
        <f>IF(Accueil!$H$49=1,R76,IF(Accueil!$H$49=2,AC76,IF(Accueil!$H$49=3,AN76,R76)))</f>
        <v>devoir se battre pour plus de liberté / refuser d'écouter son cœur</v>
      </c>
      <c r="H76" s="396" t="s">
        <v>7</v>
      </c>
      <c r="I76" s="394">
        <f t="shared" si="12"/>
        <v>11</v>
      </c>
      <c r="J76" s="397">
        <f t="shared" si="16"/>
        <v>11</v>
      </c>
      <c r="K76" s="388">
        <f t="shared" si="20"/>
        <v>0</v>
      </c>
      <c r="L76" s="446">
        <v>750</v>
      </c>
      <c r="M76" s="443" t="s">
        <v>88</v>
      </c>
      <c r="N76" s="443" t="s">
        <v>92</v>
      </c>
      <c r="O76" s="443" t="s">
        <v>1370</v>
      </c>
      <c r="P76" s="443" t="s">
        <v>1371</v>
      </c>
      <c r="Q76" s="443" t="s">
        <v>1372</v>
      </c>
      <c r="R76" s="443" t="s">
        <v>1373</v>
      </c>
      <c r="S76" s="447" t="s">
        <v>7</v>
      </c>
      <c r="T76" s="448">
        <f t="shared" si="13"/>
        <v>11</v>
      </c>
      <c r="U76" s="449">
        <f t="shared" si="17"/>
        <v>11</v>
      </c>
      <c r="V76" s="444">
        <f t="shared" si="21"/>
        <v>0</v>
      </c>
      <c r="W76" s="457">
        <v>750</v>
      </c>
      <c r="X76" s="508" t="s">
        <v>4120</v>
      </c>
      <c r="Y76" s="508" t="s">
        <v>3060</v>
      </c>
      <c r="Z76" s="508" t="s">
        <v>3487</v>
      </c>
      <c r="AA76" s="508" t="s">
        <v>3488</v>
      </c>
      <c r="AB76" s="508" t="s">
        <v>3489</v>
      </c>
      <c r="AC76" s="508" t="s">
        <v>3490</v>
      </c>
      <c r="AD76" s="458" t="s">
        <v>7</v>
      </c>
      <c r="AE76" s="459">
        <f t="shared" si="14"/>
        <v>11</v>
      </c>
      <c r="AF76" s="460">
        <f t="shared" si="18"/>
        <v>11</v>
      </c>
      <c r="AG76" s="455">
        <f t="shared" si="22"/>
        <v>0</v>
      </c>
      <c r="AH76" s="446">
        <v>750</v>
      </c>
      <c r="AI76" s="443" t="s">
        <v>88</v>
      </c>
      <c r="AJ76" s="443" t="s">
        <v>92</v>
      </c>
      <c r="AK76" s="443" t="s">
        <v>1370</v>
      </c>
      <c r="AL76" s="443" t="s">
        <v>1371</v>
      </c>
      <c r="AM76" s="443" t="s">
        <v>1372</v>
      </c>
      <c r="AN76" s="443" t="s">
        <v>1373</v>
      </c>
      <c r="AO76" s="447" t="s">
        <v>7</v>
      </c>
      <c r="AP76" s="448">
        <f t="shared" si="15"/>
        <v>11</v>
      </c>
      <c r="AQ76" s="449">
        <f t="shared" si="19"/>
        <v>11</v>
      </c>
      <c r="AR76" s="444">
        <f t="shared" si="23"/>
        <v>0</v>
      </c>
    </row>
    <row r="77" spans="1:44" ht="31.5" customHeight="1" x14ac:dyDescent="0.25">
      <c r="A77" s="395">
        <v>760</v>
      </c>
      <c r="B77" s="387" t="str">
        <f>IF(Accueil!$H$49=1,M77,IF(Accueil!$H$49=2,X77,IF(Accueil!$H$49=3,AI77,M77)))</f>
        <v>Cyan</v>
      </c>
      <c r="C77" s="387" t="str">
        <f>IF(Accueil!$H$49=1,N77,IF(Accueil!$H$49=2,Y77,IF(Accueil!$H$49=3,AJ77,N77)))</f>
        <v>C5</v>
      </c>
      <c r="D77" s="387" t="str">
        <f>IF(Accueil!$H$49=1,O77,IF(Accueil!$H$49=2,Z77,IF(Accueil!$H$49=3,AK77,O77)))</f>
        <v xml:space="preserve">besoin de s'écouter / besoin de décider / besoin de trouver une solution ou sa voie </v>
      </c>
      <c r="E77" s="387" t="str">
        <f>IF(Accueil!$H$49=1,P77,IF(Accueil!$H$49=2,AA77,IF(Accueil!$H$49=3,AL77,P77)))</f>
        <v>manque de décision / d'écoute de soi / pas trouver ou voir de solution / ne pas suivre sa voie</v>
      </c>
      <c r="F77" s="387" t="str">
        <f>IF(Accueil!$H$49=1,Q77,IF(Accueil!$H$49=2,AB77,IF(Accueil!$H$49=3,AM77,Q77)))</f>
        <v xml:space="preserve">lâcher-prise / écoute intérieure / honnêteté envers soi / suivre sa vocation </v>
      </c>
      <c r="G77" s="387" t="str">
        <f>IF(Accueil!$H$49=1,R77,IF(Accueil!$H$49=2,AC77,IF(Accueil!$H$49=3,AN77,R77)))</f>
        <v>tourner en rond / trop réfléchir / refuser de suivre sa vocation</v>
      </c>
      <c r="H77" s="396" t="s">
        <v>10</v>
      </c>
      <c r="I77" s="394">
        <f t="shared" si="12"/>
        <v>11</v>
      </c>
      <c r="J77" s="397">
        <f t="shared" si="16"/>
        <v>11</v>
      </c>
      <c r="K77" s="388">
        <f t="shared" si="20"/>
        <v>0</v>
      </c>
      <c r="L77" s="446">
        <v>760</v>
      </c>
      <c r="M77" s="443" t="s">
        <v>88</v>
      </c>
      <c r="N77" s="443" t="s">
        <v>93</v>
      </c>
      <c r="O77" s="443" t="s">
        <v>1374</v>
      </c>
      <c r="P77" s="443" t="s">
        <v>1375</v>
      </c>
      <c r="Q77" s="443" t="s">
        <v>1376</v>
      </c>
      <c r="R77" s="443" t="s">
        <v>1377</v>
      </c>
      <c r="S77" s="447" t="s">
        <v>10</v>
      </c>
      <c r="T77" s="448">
        <f t="shared" si="13"/>
        <v>11</v>
      </c>
      <c r="U77" s="449">
        <f t="shared" si="17"/>
        <v>11</v>
      </c>
      <c r="V77" s="444">
        <f t="shared" si="21"/>
        <v>0</v>
      </c>
      <c r="W77" s="457">
        <v>760</v>
      </c>
      <c r="X77" s="508" t="s">
        <v>4120</v>
      </c>
      <c r="Y77" s="508" t="s">
        <v>93</v>
      </c>
      <c r="Z77" s="508" t="s">
        <v>3491</v>
      </c>
      <c r="AA77" s="508" t="s">
        <v>3492</v>
      </c>
      <c r="AB77" s="508" t="s">
        <v>3493</v>
      </c>
      <c r="AC77" s="508" t="s">
        <v>3494</v>
      </c>
      <c r="AD77" s="458" t="s">
        <v>10</v>
      </c>
      <c r="AE77" s="459">
        <f t="shared" si="14"/>
        <v>11</v>
      </c>
      <c r="AF77" s="460">
        <f t="shared" si="18"/>
        <v>11</v>
      </c>
      <c r="AG77" s="455">
        <f t="shared" si="22"/>
        <v>0</v>
      </c>
      <c r="AH77" s="446">
        <v>760</v>
      </c>
      <c r="AI77" s="443" t="s">
        <v>88</v>
      </c>
      <c r="AJ77" s="443" t="s">
        <v>93</v>
      </c>
      <c r="AK77" s="443" t="s">
        <v>1374</v>
      </c>
      <c r="AL77" s="443" t="s">
        <v>1375</v>
      </c>
      <c r="AM77" s="443" t="s">
        <v>1376</v>
      </c>
      <c r="AN77" s="443" t="s">
        <v>1377</v>
      </c>
      <c r="AO77" s="447" t="s">
        <v>10</v>
      </c>
      <c r="AP77" s="448">
        <f t="shared" si="15"/>
        <v>11</v>
      </c>
      <c r="AQ77" s="449">
        <f t="shared" si="19"/>
        <v>11</v>
      </c>
      <c r="AR77" s="444">
        <f t="shared" si="23"/>
        <v>0</v>
      </c>
    </row>
    <row r="78" spans="1:44" ht="31.5" customHeight="1" x14ac:dyDescent="0.25">
      <c r="A78" s="395">
        <v>770</v>
      </c>
      <c r="B78" s="387" t="str">
        <f>IF(Accueil!$H$49=1,M78,IF(Accueil!$H$49=2,X78,IF(Accueil!$H$49=3,AI78,M78)))</f>
        <v>Cyan</v>
      </c>
      <c r="C78" s="387" t="str">
        <f>IF(Accueil!$H$49=1,N78,IF(Accueil!$H$49=2,Y78,IF(Accueil!$H$49=3,AJ78,N78)))</f>
        <v>ganglions</v>
      </c>
      <c r="D78" s="387" t="str">
        <f>IF(Accueil!$H$49=1,O78,IF(Accueil!$H$49=2,Z78,IF(Accueil!$H$49=3,AK78,O78)))</f>
        <v xml:space="preserve">besoin de se sentir protégé et en sécurité </v>
      </c>
      <c r="E78" s="387" t="str">
        <f>IF(Accueil!$H$49=1,P78,IF(Accueil!$H$49=2,AA78,IF(Accueil!$H$49=3,AL78,P78)))</f>
        <v>sensibilité accrue à tout / vulnérabilité</v>
      </c>
      <c r="F78" s="387" t="str">
        <f>IF(Accueil!$H$49=1,Q78,IF(Accueil!$H$49=2,AB78,IF(Accueil!$H$49=3,AM78,Q78)))</f>
        <v xml:space="preserve">se sentir en sécurité / en confiance / protégé </v>
      </c>
      <c r="G78" s="387" t="str">
        <f>IF(Accueil!$H$49=1,R78,IF(Accueil!$H$49=2,AC78,IF(Accueil!$H$49=3,AN78,R78)))</f>
        <v>devoir se battre / devoir se protéger</v>
      </c>
      <c r="H78" s="396" t="s">
        <v>7</v>
      </c>
      <c r="I78" s="394">
        <f t="shared" si="12"/>
        <v>11</v>
      </c>
      <c r="J78" s="397">
        <f t="shared" si="16"/>
        <v>11</v>
      </c>
      <c r="K78" s="388">
        <f t="shared" si="20"/>
        <v>0</v>
      </c>
      <c r="L78" s="446">
        <v>770</v>
      </c>
      <c r="M78" s="443" t="s">
        <v>88</v>
      </c>
      <c r="N78" s="443" t="s">
        <v>94</v>
      </c>
      <c r="O78" s="443" t="s">
        <v>1378</v>
      </c>
      <c r="P78" s="443" t="s">
        <v>1379</v>
      </c>
      <c r="Q78" s="443" t="s">
        <v>1380</v>
      </c>
      <c r="R78" s="443" t="s">
        <v>1381</v>
      </c>
      <c r="S78" s="447" t="s">
        <v>7</v>
      </c>
      <c r="T78" s="448">
        <f t="shared" si="13"/>
        <v>11</v>
      </c>
      <c r="U78" s="449">
        <f t="shared" si="17"/>
        <v>11</v>
      </c>
      <c r="V78" s="444">
        <f t="shared" si="21"/>
        <v>0</v>
      </c>
      <c r="W78" s="457">
        <v>770</v>
      </c>
      <c r="X78" s="508" t="s">
        <v>4120</v>
      </c>
      <c r="Y78" s="508" t="s">
        <v>3069</v>
      </c>
      <c r="Z78" s="508" t="s">
        <v>3495</v>
      </c>
      <c r="AA78" s="508" t="s">
        <v>3496</v>
      </c>
      <c r="AB78" s="508" t="s">
        <v>3497</v>
      </c>
      <c r="AC78" s="508" t="s">
        <v>3073</v>
      </c>
      <c r="AD78" s="458" t="s">
        <v>7</v>
      </c>
      <c r="AE78" s="459">
        <f t="shared" si="14"/>
        <v>11</v>
      </c>
      <c r="AF78" s="460">
        <f t="shared" si="18"/>
        <v>11</v>
      </c>
      <c r="AG78" s="455">
        <f t="shared" si="22"/>
        <v>0</v>
      </c>
      <c r="AH78" s="446">
        <v>770</v>
      </c>
      <c r="AI78" s="443" t="s">
        <v>88</v>
      </c>
      <c r="AJ78" s="443" t="s">
        <v>94</v>
      </c>
      <c r="AK78" s="443" t="s">
        <v>1378</v>
      </c>
      <c r="AL78" s="443" t="s">
        <v>1379</v>
      </c>
      <c r="AM78" s="443" t="s">
        <v>1380</v>
      </c>
      <c r="AN78" s="443" t="s">
        <v>1381</v>
      </c>
      <c r="AO78" s="447" t="s">
        <v>7</v>
      </c>
      <c r="AP78" s="448">
        <f t="shared" si="15"/>
        <v>11</v>
      </c>
      <c r="AQ78" s="449">
        <f t="shared" si="19"/>
        <v>11</v>
      </c>
      <c r="AR78" s="444">
        <f t="shared" si="23"/>
        <v>0</v>
      </c>
    </row>
    <row r="79" spans="1:44" ht="31.5" customHeight="1" x14ac:dyDescent="0.25">
      <c r="A79" s="395">
        <v>780</v>
      </c>
      <c r="B79" s="387" t="str">
        <f>IF(Accueil!$H$49=1,M79,IF(Accueil!$H$49=2,X79,IF(Accueil!$H$49=3,AI79,M79)))</f>
        <v>Bleu</v>
      </c>
      <c r="C79" s="387" t="str">
        <f>IF(Accueil!$H$49=1,N79,IF(Accueil!$H$49=2,Y79,IF(Accueil!$H$49=3,AJ79,N79)))</f>
        <v>menton</v>
      </c>
      <c r="D79" s="387" t="str">
        <f>IF(Accueil!$H$49=1,O79,IF(Accueil!$H$49=2,Z79,IF(Accueil!$H$49=3,AK79,O79)))</f>
        <v xml:space="preserve">besoin de commander / avoir une forte volonté </v>
      </c>
      <c r="E79" s="387" t="str">
        <f>IF(Accueil!$H$49=1,P79,IF(Accueil!$H$49=2,AA79,IF(Accueil!$H$49=3,AL79,P79)))</f>
        <v>manque de volonté / cesser de résister / apathie / suivre</v>
      </c>
      <c r="F79" s="387" t="str">
        <f>IF(Accueil!$H$49=1,Q79,IF(Accueil!$H$49=2,AB79,IF(Accueil!$H$49=3,AM79,Q79)))</f>
        <v xml:space="preserve">autorité naturelle / inspirer confiance </v>
      </c>
      <c r="G79" s="387" t="str">
        <f>IF(Accueil!$H$49=1,R79,IF(Accueil!$H$49=2,AC79,IF(Accueil!$H$49=3,AN79,R79)))</f>
        <v>stress / peurs / insécurité / tenir tête / vouloir tout diriger</v>
      </c>
      <c r="H79" s="396" t="s">
        <v>7</v>
      </c>
      <c r="I79" s="394">
        <f t="shared" si="12"/>
        <v>12</v>
      </c>
      <c r="J79" s="397">
        <f t="shared" si="16"/>
        <v>12</v>
      </c>
      <c r="K79" s="388">
        <f t="shared" si="20"/>
        <v>0</v>
      </c>
      <c r="L79" s="446">
        <v>780</v>
      </c>
      <c r="M79" s="443" t="s">
        <v>95</v>
      </c>
      <c r="N79" s="443" t="s">
        <v>96</v>
      </c>
      <c r="O79" s="443" t="s">
        <v>1382</v>
      </c>
      <c r="P79" s="443" t="s">
        <v>1383</v>
      </c>
      <c r="Q79" s="443" t="s">
        <v>1384</v>
      </c>
      <c r="R79" s="443" t="s">
        <v>1385</v>
      </c>
      <c r="S79" s="447" t="s">
        <v>7</v>
      </c>
      <c r="T79" s="448">
        <f t="shared" si="13"/>
        <v>12</v>
      </c>
      <c r="U79" s="449">
        <f t="shared" si="17"/>
        <v>12</v>
      </c>
      <c r="V79" s="444">
        <f t="shared" si="21"/>
        <v>0</v>
      </c>
      <c r="W79" s="457">
        <v>780</v>
      </c>
      <c r="X79" s="508" t="s">
        <v>4121</v>
      </c>
      <c r="Y79" s="508" t="s">
        <v>3074</v>
      </c>
      <c r="Z79" s="508" t="s">
        <v>3498</v>
      </c>
      <c r="AA79" s="508" t="s">
        <v>3499</v>
      </c>
      <c r="AB79" s="508" t="s">
        <v>3500</v>
      </c>
      <c r="AC79" s="508" t="s">
        <v>3501</v>
      </c>
      <c r="AD79" s="458" t="s">
        <v>7</v>
      </c>
      <c r="AE79" s="459">
        <f t="shared" si="14"/>
        <v>12</v>
      </c>
      <c r="AF79" s="460">
        <f t="shared" si="18"/>
        <v>12</v>
      </c>
      <c r="AG79" s="455">
        <f t="shared" si="22"/>
        <v>0</v>
      </c>
      <c r="AH79" s="446">
        <v>780</v>
      </c>
      <c r="AI79" s="443" t="s">
        <v>95</v>
      </c>
      <c r="AJ79" s="443" t="s">
        <v>96</v>
      </c>
      <c r="AK79" s="443" t="s">
        <v>1382</v>
      </c>
      <c r="AL79" s="443" t="s">
        <v>1383</v>
      </c>
      <c r="AM79" s="443" t="s">
        <v>1384</v>
      </c>
      <c r="AN79" s="443" t="s">
        <v>1385</v>
      </c>
      <c r="AO79" s="447" t="s">
        <v>7</v>
      </c>
      <c r="AP79" s="448">
        <f t="shared" si="15"/>
        <v>12</v>
      </c>
      <c r="AQ79" s="449">
        <f t="shared" si="19"/>
        <v>12</v>
      </c>
      <c r="AR79" s="444">
        <f t="shared" si="23"/>
        <v>0</v>
      </c>
    </row>
    <row r="80" spans="1:44" ht="31.5" customHeight="1" x14ac:dyDescent="0.25">
      <c r="A80" s="395">
        <v>790</v>
      </c>
      <c r="B80" s="387" t="str">
        <f>IF(Accueil!$H$49=1,M80,IF(Accueil!$H$49=2,X80,IF(Accueil!$H$49=3,AI80,M80)))</f>
        <v>Bleu</v>
      </c>
      <c r="C80" s="387" t="str">
        <f>IF(Accueil!$H$49=1,N80,IF(Accueil!$H$49=2,Y80,IF(Accueil!$H$49=3,AJ80,N80)))</f>
        <v>dents</v>
      </c>
      <c r="D80" s="387" t="str">
        <f>IF(Accueil!$H$49=1,O80,IF(Accueil!$H$49=2,Z80,IF(Accueil!$H$49=3,AK80,O80)))</f>
        <v xml:space="preserve">besoin de prendre sa place / besoin de maintenir sa décision ou sa position </v>
      </c>
      <c r="E80" s="387" t="str">
        <f>IF(Accueil!$H$49=1,P80,IF(Accueil!$H$49=2,AA80,IF(Accueil!$H$49=3,AL80,P80)))</f>
        <v>lâcher le morceau / accepter un compromis</v>
      </c>
      <c r="F80" s="387" t="str">
        <f>IF(Accueil!$H$49=1,Q80,IF(Accueil!$H$49=2,AB80,IF(Accueil!$H$49=3,AM80,Q80)))</f>
        <v xml:space="preserve">rester neutre / être à sa place / proposer un compromis </v>
      </c>
      <c r="G80" s="387" t="str">
        <f>IF(Accueil!$H$49=1,R80,IF(Accueil!$H$49=2,AC80,IF(Accueil!$H$49=3,AN80,R80)))</f>
        <v>devoir défendre sa place ou sa position / déterminé / en colère</v>
      </c>
      <c r="H80" s="396" t="s">
        <v>7</v>
      </c>
      <c r="I80" s="394">
        <f t="shared" si="12"/>
        <v>12</v>
      </c>
      <c r="J80" s="397">
        <f t="shared" si="16"/>
        <v>12</v>
      </c>
      <c r="K80" s="388">
        <f t="shared" si="20"/>
        <v>0</v>
      </c>
      <c r="L80" s="446">
        <v>790</v>
      </c>
      <c r="M80" s="443" t="s">
        <v>95</v>
      </c>
      <c r="N80" s="443" t="s">
        <v>97</v>
      </c>
      <c r="O80" s="443" t="s">
        <v>1386</v>
      </c>
      <c r="P80" s="443" t="s">
        <v>1387</v>
      </c>
      <c r="Q80" s="443" t="s">
        <v>1388</v>
      </c>
      <c r="R80" s="443" t="s">
        <v>1389</v>
      </c>
      <c r="S80" s="447" t="s">
        <v>7</v>
      </c>
      <c r="T80" s="448">
        <f t="shared" si="13"/>
        <v>12</v>
      </c>
      <c r="U80" s="449">
        <f t="shared" si="17"/>
        <v>12</v>
      </c>
      <c r="V80" s="444">
        <f t="shared" si="21"/>
        <v>0</v>
      </c>
      <c r="W80" s="457">
        <v>790</v>
      </c>
      <c r="X80" s="508" t="s">
        <v>4121</v>
      </c>
      <c r="Y80" s="508" t="s">
        <v>3079</v>
      </c>
      <c r="Z80" s="508" t="s">
        <v>3502</v>
      </c>
      <c r="AA80" s="508" t="s">
        <v>3503</v>
      </c>
      <c r="AB80" s="508" t="s">
        <v>3504</v>
      </c>
      <c r="AC80" s="508" t="s">
        <v>3505</v>
      </c>
      <c r="AD80" s="458" t="s">
        <v>7</v>
      </c>
      <c r="AE80" s="459">
        <f t="shared" si="14"/>
        <v>12</v>
      </c>
      <c r="AF80" s="460">
        <f t="shared" si="18"/>
        <v>12</v>
      </c>
      <c r="AG80" s="455">
        <f t="shared" si="22"/>
        <v>0</v>
      </c>
      <c r="AH80" s="446">
        <v>790</v>
      </c>
      <c r="AI80" s="443" t="s">
        <v>95</v>
      </c>
      <c r="AJ80" s="443" t="s">
        <v>97</v>
      </c>
      <c r="AK80" s="443" t="s">
        <v>1386</v>
      </c>
      <c r="AL80" s="443" t="s">
        <v>1387</v>
      </c>
      <c r="AM80" s="443" t="s">
        <v>1388</v>
      </c>
      <c r="AN80" s="443" t="s">
        <v>1389</v>
      </c>
      <c r="AO80" s="447" t="s">
        <v>7</v>
      </c>
      <c r="AP80" s="448">
        <f t="shared" si="15"/>
        <v>12</v>
      </c>
      <c r="AQ80" s="449">
        <f t="shared" si="19"/>
        <v>12</v>
      </c>
      <c r="AR80" s="444">
        <f t="shared" si="23"/>
        <v>0</v>
      </c>
    </row>
    <row r="81" spans="1:44" ht="31.5" customHeight="1" x14ac:dyDescent="0.25">
      <c r="A81" s="395">
        <v>800</v>
      </c>
      <c r="B81" s="387" t="str">
        <f>IF(Accueil!$H$49=1,M81,IF(Accueil!$H$49=2,X81,IF(Accueil!$H$49=3,AI81,M81)))</f>
        <v>Bleu</v>
      </c>
      <c r="C81" s="387" t="str">
        <f>IF(Accueil!$H$49=1,N81,IF(Accueil!$H$49=2,Y81,IF(Accueil!$H$49=3,AJ81,N81)))</f>
        <v>bouche/langue</v>
      </c>
      <c r="D81" s="387" t="str">
        <f>IF(Accueil!$H$49=1,O81,IF(Accueil!$H$49=2,Z81,IF(Accueil!$H$49=3,AK81,O81)))</f>
        <v xml:space="preserve">besoin de s'ouvrir à l'environnement ou aux autres / besoin de s'ouvrir aux plaisirs de la vie </v>
      </c>
      <c r="E81" s="387" t="str">
        <f>IF(Accueil!$H$49=1,P81,IF(Accueil!$H$49=2,AA81,IF(Accueil!$H$49=3,AL81,P81)))</f>
        <v>garder le silence / ascétisme / renoncement aux plaisirs</v>
      </c>
      <c r="F81" s="387" t="str">
        <f>IF(Accueil!$H$49=1,Q81,IF(Accueil!$H$49=2,AB81,IF(Accueil!$H$49=3,AM81,Q81)))</f>
        <v>apprécier la vie / gratitude</v>
      </c>
      <c r="G81" s="387" t="str">
        <f>IF(Accueil!$H$49=1,R81,IF(Accueil!$H$49=2,AC81,IF(Accueil!$H$49=3,AN81,R81)))</f>
        <v>avoir des envies excessives ou réprimer des envies</v>
      </c>
      <c r="H81" s="396" t="s">
        <v>7</v>
      </c>
      <c r="I81" s="394">
        <f t="shared" ref="I81:I144" si="24">IF(B81=B79,I79,I79+1)</f>
        <v>12</v>
      </c>
      <c r="J81" s="397">
        <f t="shared" si="16"/>
        <v>12</v>
      </c>
      <c r="K81" s="388">
        <f t="shared" si="20"/>
        <v>0</v>
      </c>
      <c r="L81" s="446">
        <v>800</v>
      </c>
      <c r="M81" s="443" t="s">
        <v>95</v>
      </c>
      <c r="N81" s="443" t="s">
        <v>98</v>
      </c>
      <c r="O81" s="443" t="s">
        <v>1390</v>
      </c>
      <c r="P81" s="443" t="s">
        <v>1391</v>
      </c>
      <c r="Q81" s="443" t="s">
        <v>1392</v>
      </c>
      <c r="R81" s="443" t="s">
        <v>171</v>
      </c>
      <c r="S81" s="447" t="s">
        <v>7</v>
      </c>
      <c r="T81" s="448">
        <f t="shared" ref="T81:T144" si="25">IF(M81=M79,T79,T79+1)</f>
        <v>12</v>
      </c>
      <c r="U81" s="449">
        <f t="shared" si="17"/>
        <v>12</v>
      </c>
      <c r="V81" s="444">
        <f t="shared" si="21"/>
        <v>0</v>
      </c>
      <c r="W81" s="457">
        <v>800</v>
      </c>
      <c r="X81" s="508" t="s">
        <v>4121</v>
      </c>
      <c r="Y81" s="508" t="s">
        <v>3084</v>
      </c>
      <c r="Z81" s="508" t="s">
        <v>3506</v>
      </c>
      <c r="AA81" s="508" t="s">
        <v>3507</v>
      </c>
      <c r="AB81" s="508" t="s">
        <v>3508</v>
      </c>
      <c r="AC81" s="508" t="s">
        <v>3509</v>
      </c>
      <c r="AD81" s="458" t="s">
        <v>7</v>
      </c>
      <c r="AE81" s="459">
        <f t="shared" ref="AE81:AE144" si="26">IF(X81=X79,AE79,AE79+1)</f>
        <v>12</v>
      </c>
      <c r="AF81" s="460">
        <f t="shared" si="18"/>
        <v>12</v>
      </c>
      <c r="AG81" s="455">
        <f t="shared" si="22"/>
        <v>0</v>
      </c>
      <c r="AH81" s="446">
        <v>800</v>
      </c>
      <c r="AI81" s="443" t="s">
        <v>95</v>
      </c>
      <c r="AJ81" s="443" t="s">
        <v>98</v>
      </c>
      <c r="AK81" s="443" t="s">
        <v>1390</v>
      </c>
      <c r="AL81" s="443" t="s">
        <v>1391</v>
      </c>
      <c r="AM81" s="443" t="s">
        <v>1392</v>
      </c>
      <c r="AN81" s="443" t="s">
        <v>171</v>
      </c>
      <c r="AO81" s="447" t="s">
        <v>7</v>
      </c>
      <c r="AP81" s="448">
        <f t="shared" ref="AP81:AP144" si="27">IF(AI81=AI79,AP79,AP79+1)</f>
        <v>12</v>
      </c>
      <c r="AQ81" s="449">
        <f t="shared" si="19"/>
        <v>12</v>
      </c>
      <c r="AR81" s="444">
        <f t="shared" si="23"/>
        <v>0</v>
      </c>
    </row>
    <row r="82" spans="1:44" ht="31.5" customHeight="1" x14ac:dyDescent="0.25">
      <c r="A82" s="395">
        <v>810</v>
      </c>
      <c r="B82" s="387" t="str">
        <f>IF(Accueil!$H$49=1,M82,IF(Accueil!$H$49=2,X82,IF(Accueil!$H$49=3,AI82,M82)))</f>
        <v>Bleu</v>
      </c>
      <c r="C82" s="387" t="str">
        <f>IF(Accueil!$H$49=1,N82,IF(Accueil!$H$49=2,Y82,IF(Accueil!$H$49=3,AJ82,N82)))</f>
        <v>C4</v>
      </c>
      <c r="D82" s="387" t="str">
        <f>IF(Accueil!$H$49=1,O82,IF(Accueil!$H$49=2,Z82,IF(Accueil!$H$49=3,AK82,O82)))</f>
        <v xml:space="preserve">besoin d'en faire trop / culpabiliser si l'on en fait pas assez </v>
      </c>
      <c r="E82" s="387" t="str">
        <f>IF(Accueil!$H$49=1,P82,IF(Accueil!$H$49=2,AA82,IF(Accueil!$H$49=3,AL82,P82)))</f>
        <v>peur de ne pas en faire assez / ne pas voir ses priorités</v>
      </c>
      <c r="F82" s="387" t="str">
        <f>IF(Accueil!$H$49=1,Q82,IF(Accueil!$H$49=2,AB82,IF(Accueil!$H$49=3,AM82,Q82)))</f>
        <v>voir ses priorités / avoir du recul / capacité à rire de soi</v>
      </c>
      <c r="G82" s="387" t="str">
        <f>IF(Accueil!$H$49=1,R82,IF(Accueil!$H$49=2,AC82,IF(Accueil!$H$49=3,AN82,R82)))</f>
        <v>ruminer sa culpabilité ou sa colère</v>
      </c>
      <c r="H82" s="396" t="s">
        <v>10</v>
      </c>
      <c r="I82" s="394">
        <f t="shared" si="24"/>
        <v>12</v>
      </c>
      <c r="J82" s="397">
        <f t="shared" si="16"/>
        <v>12</v>
      </c>
      <c r="K82" s="388">
        <f t="shared" si="20"/>
        <v>0</v>
      </c>
      <c r="L82" s="446">
        <v>810</v>
      </c>
      <c r="M82" s="443" t="s">
        <v>95</v>
      </c>
      <c r="N82" s="443" t="s">
        <v>99</v>
      </c>
      <c r="O82" s="443" t="s">
        <v>1393</v>
      </c>
      <c r="P82" s="443" t="s">
        <v>1394</v>
      </c>
      <c r="Q82" s="443" t="s">
        <v>1395</v>
      </c>
      <c r="R82" s="443" t="s">
        <v>172</v>
      </c>
      <c r="S82" s="447" t="s">
        <v>10</v>
      </c>
      <c r="T82" s="448">
        <f t="shared" si="25"/>
        <v>12</v>
      </c>
      <c r="U82" s="449">
        <f t="shared" si="17"/>
        <v>12</v>
      </c>
      <c r="V82" s="444">
        <f t="shared" si="21"/>
        <v>0</v>
      </c>
      <c r="W82" s="457">
        <v>810</v>
      </c>
      <c r="X82" s="508" t="s">
        <v>4121</v>
      </c>
      <c r="Y82" s="508" t="s">
        <v>99</v>
      </c>
      <c r="Z82" s="508" t="s">
        <v>3510</v>
      </c>
      <c r="AA82" s="508" t="s">
        <v>3511</v>
      </c>
      <c r="AB82" s="508" t="s">
        <v>3512</v>
      </c>
      <c r="AC82" s="508" t="s">
        <v>3092</v>
      </c>
      <c r="AD82" s="458" t="s">
        <v>10</v>
      </c>
      <c r="AE82" s="459">
        <f t="shared" si="26"/>
        <v>12</v>
      </c>
      <c r="AF82" s="460">
        <f t="shared" si="18"/>
        <v>12</v>
      </c>
      <c r="AG82" s="455">
        <f t="shared" si="22"/>
        <v>0</v>
      </c>
      <c r="AH82" s="446">
        <v>810</v>
      </c>
      <c r="AI82" s="443" t="s">
        <v>95</v>
      </c>
      <c r="AJ82" s="443" t="s">
        <v>99</v>
      </c>
      <c r="AK82" s="443" t="s">
        <v>1393</v>
      </c>
      <c r="AL82" s="443" t="s">
        <v>1394</v>
      </c>
      <c r="AM82" s="443" t="s">
        <v>1395</v>
      </c>
      <c r="AN82" s="443" t="s">
        <v>172</v>
      </c>
      <c r="AO82" s="447" t="s">
        <v>10</v>
      </c>
      <c r="AP82" s="448">
        <f t="shared" si="27"/>
        <v>12</v>
      </c>
      <c r="AQ82" s="449">
        <f t="shared" si="19"/>
        <v>12</v>
      </c>
      <c r="AR82" s="444">
        <f t="shared" si="23"/>
        <v>0</v>
      </c>
    </row>
    <row r="83" spans="1:44" ht="31.5" customHeight="1" x14ac:dyDescent="0.25">
      <c r="A83" s="395">
        <v>820</v>
      </c>
      <c r="B83" s="387" t="str">
        <f>IF(Accueil!$H$49=1,M83,IF(Accueil!$H$49=2,X83,IF(Accueil!$H$49=3,AI83,M83)))</f>
        <v>Bleu</v>
      </c>
      <c r="C83" s="387" t="str">
        <f>IF(Accueil!$H$49=1,N83,IF(Accueil!$H$49=2,Y83,IF(Accueil!$H$49=3,AJ83,N83)))</f>
        <v>machoire</v>
      </c>
      <c r="D83" s="387" t="str">
        <f>IF(Accueil!$H$49=1,O83,IF(Accueil!$H$49=2,Z83,IF(Accueil!$H$49=3,AK83,O83)))</f>
        <v xml:space="preserve">besoin de stabilité / besoin de faire sa place / besoin de tenir le coup </v>
      </c>
      <c r="E83" s="387" t="str">
        <f>IF(Accueil!$H$49=1,P83,IF(Accueil!$H$49=2,AA83,IF(Accueil!$H$49=3,AL83,P83)))</f>
        <v>se faire bouffer / se faire prendre sa place / abandonner / renoncer</v>
      </c>
      <c r="F83" s="387" t="str">
        <f>IF(Accueil!$H$49=1,Q83,IF(Accueil!$H$49=2,AB83,IF(Accueil!$H$49=3,AM83,Q83)))</f>
        <v>relâcher / ne plus résister / se détendre</v>
      </c>
      <c r="G83" s="387" t="str">
        <f>IF(Accueil!$H$49=1,R83,IF(Accueil!$H$49=2,AC83,IF(Accueil!$H$49=3,AN83,R83)))</f>
        <v>ne jamais relacher / serrer les dents</v>
      </c>
      <c r="H83" s="396" t="s">
        <v>7</v>
      </c>
      <c r="I83" s="394">
        <f t="shared" si="24"/>
        <v>12</v>
      </c>
      <c r="J83" s="397">
        <f t="shared" si="16"/>
        <v>12</v>
      </c>
      <c r="K83" s="388">
        <f t="shared" si="20"/>
        <v>0</v>
      </c>
      <c r="L83" s="446">
        <v>820</v>
      </c>
      <c r="M83" s="443" t="s">
        <v>95</v>
      </c>
      <c r="N83" s="443" t="s">
        <v>100</v>
      </c>
      <c r="O83" s="443" t="s">
        <v>1396</v>
      </c>
      <c r="P83" s="443" t="s">
        <v>1397</v>
      </c>
      <c r="Q83" s="443" t="s">
        <v>1398</v>
      </c>
      <c r="R83" s="443" t="s">
        <v>1399</v>
      </c>
      <c r="S83" s="447" t="s">
        <v>7</v>
      </c>
      <c r="T83" s="448">
        <f t="shared" si="25"/>
        <v>12</v>
      </c>
      <c r="U83" s="449">
        <f t="shared" si="17"/>
        <v>12</v>
      </c>
      <c r="V83" s="444">
        <f t="shared" si="21"/>
        <v>0</v>
      </c>
      <c r="W83" s="457">
        <v>820</v>
      </c>
      <c r="X83" s="508" t="s">
        <v>4121</v>
      </c>
      <c r="Y83" s="508" t="s">
        <v>3093</v>
      </c>
      <c r="Z83" s="508" t="s">
        <v>3513</v>
      </c>
      <c r="AA83" s="508" t="s">
        <v>3514</v>
      </c>
      <c r="AB83" s="508" t="s">
        <v>3096</v>
      </c>
      <c r="AC83" s="508" t="s">
        <v>3515</v>
      </c>
      <c r="AD83" s="458" t="s">
        <v>7</v>
      </c>
      <c r="AE83" s="459">
        <f t="shared" si="26"/>
        <v>12</v>
      </c>
      <c r="AF83" s="460">
        <f t="shared" si="18"/>
        <v>12</v>
      </c>
      <c r="AG83" s="455">
        <f t="shared" si="22"/>
        <v>0</v>
      </c>
      <c r="AH83" s="446">
        <v>820</v>
      </c>
      <c r="AI83" s="443" t="s">
        <v>95</v>
      </c>
      <c r="AJ83" s="443" t="s">
        <v>100</v>
      </c>
      <c r="AK83" s="443" t="s">
        <v>1396</v>
      </c>
      <c r="AL83" s="443" t="s">
        <v>1397</v>
      </c>
      <c r="AM83" s="443" t="s">
        <v>1398</v>
      </c>
      <c r="AN83" s="443" t="s">
        <v>1399</v>
      </c>
      <c r="AO83" s="447" t="s">
        <v>7</v>
      </c>
      <c r="AP83" s="448">
        <f t="shared" si="27"/>
        <v>12</v>
      </c>
      <c r="AQ83" s="449">
        <f t="shared" si="19"/>
        <v>12</v>
      </c>
      <c r="AR83" s="444">
        <f t="shared" si="23"/>
        <v>0</v>
      </c>
    </row>
    <row r="84" spans="1:44" ht="31.5" customHeight="1" x14ac:dyDescent="0.25">
      <c r="A84" s="395">
        <v>830</v>
      </c>
      <c r="B84" s="387" t="str">
        <f>IF(Accueil!$H$49=1,M84,IF(Accueil!$H$49=2,X84,IF(Accueil!$H$49=3,AI84,M84)))</f>
        <v>Bleu</v>
      </c>
      <c r="C84" s="387" t="str">
        <f>IF(Accueil!$H$49=1,N84,IF(Accueil!$H$49=2,Y84,IF(Accueil!$H$49=3,AJ84,N84)))</f>
        <v>sinus</v>
      </c>
      <c r="D84" s="387" t="str">
        <f>IF(Accueil!$H$49=1,O84,IF(Accueil!$H$49=2,Z84,IF(Accueil!$H$49=3,AK84,O84)))</f>
        <v xml:space="preserve">besoin d'avoir son espace vital / besoin de se sentir protégé </v>
      </c>
      <c r="E84" s="387" t="str">
        <f>IF(Accueil!$H$49=1,P84,IF(Accueil!$H$49=2,AA84,IF(Accueil!$H$49=3,AL84,P84)))</f>
        <v>forte empathie / être dans sa bulle / perte des repères</v>
      </c>
      <c r="F84" s="387" t="str">
        <f>IF(Accueil!$H$49=1,Q84,IF(Accueil!$H$49=2,AB84,IF(Accueil!$H$49=3,AM84,Q84)))</f>
        <v xml:space="preserve">enfant intérieur en sécurité </v>
      </c>
      <c r="G84" s="387" t="str">
        <f>IF(Accueil!$H$49=1,R84,IF(Accueil!$H$49=2,AC84,IF(Accueil!$H$49=3,AN84,R84)))</f>
        <v>être à l'affût / sentir un danger / devoir défendre son espace vital</v>
      </c>
      <c r="H84" s="396" t="s">
        <v>7</v>
      </c>
      <c r="I84" s="394">
        <f t="shared" si="24"/>
        <v>12</v>
      </c>
      <c r="J84" s="397">
        <f t="shared" si="16"/>
        <v>12</v>
      </c>
      <c r="K84" s="388">
        <f t="shared" si="20"/>
        <v>0</v>
      </c>
      <c r="L84" s="446">
        <v>830</v>
      </c>
      <c r="M84" s="443" t="s">
        <v>95</v>
      </c>
      <c r="N84" s="443" t="s">
        <v>324</v>
      </c>
      <c r="O84" s="443" t="s">
        <v>1400</v>
      </c>
      <c r="P84" s="443" t="s">
        <v>1401</v>
      </c>
      <c r="Q84" s="443" t="s">
        <v>173</v>
      </c>
      <c r="R84" s="443" t="s">
        <v>1402</v>
      </c>
      <c r="S84" s="447" t="s">
        <v>7</v>
      </c>
      <c r="T84" s="448">
        <f t="shared" si="25"/>
        <v>12</v>
      </c>
      <c r="U84" s="449">
        <f t="shared" si="17"/>
        <v>12</v>
      </c>
      <c r="V84" s="444">
        <f t="shared" si="21"/>
        <v>0</v>
      </c>
      <c r="W84" s="457">
        <v>830</v>
      </c>
      <c r="X84" s="508" t="s">
        <v>4121</v>
      </c>
      <c r="Y84" s="508" t="s">
        <v>3098</v>
      </c>
      <c r="Z84" s="508" t="s">
        <v>3516</v>
      </c>
      <c r="AA84" s="508" t="s">
        <v>3517</v>
      </c>
      <c r="AB84" s="508" t="s">
        <v>3101</v>
      </c>
      <c r="AC84" s="508" t="s">
        <v>3518</v>
      </c>
      <c r="AD84" s="458" t="s">
        <v>7</v>
      </c>
      <c r="AE84" s="459">
        <f t="shared" si="26"/>
        <v>12</v>
      </c>
      <c r="AF84" s="460">
        <f t="shared" si="18"/>
        <v>12</v>
      </c>
      <c r="AG84" s="455">
        <f t="shared" si="22"/>
        <v>0</v>
      </c>
      <c r="AH84" s="446">
        <v>830</v>
      </c>
      <c r="AI84" s="443" t="s">
        <v>95</v>
      </c>
      <c r="AJ84" s="443" t="s">
        <v>324</v>
      </c>
      <c r="AK84" s="443" t="s">
        <v>1400</v>
      </c>
      <c r="AL84" s="443" t="s">
        <v>1401</v>
      </c>
      <c r="AM84" s="443" t="s">
        <v>173</v>
      </c>
      <c r="AN84" s="443" t="s">
        <v>1402</v>
      </c>
      <c r="AO84" s="447" t="s">
        <v>7</v>
      </c>
      <c r="AP84" s="448">
        <f t="shared" si="27"/>
        <v>12</v>
      </c>
      <c r="AQ84" s="449">
        <f t="shared" si="19"/>
        <v>12</v>
      </c>
      <c r="AR84" s="444">
        <f t="shared" si="23"/>
        <v>0</v>
      </c>
    </row>
    <row r="85" spans="1:44" ht="31.5" customHeight="1" x14ac:dyDescent="0.25">
      <c r="A85" s="395">
        <v>840</v>
      </c>
      <c r="B85" s="387" t="str">
        <f>IF(Accueil!$H$49=1,M85,IF(Accueil!$H$49=2,X85,IF(Accueil!$H$49=3,AI85,M85)))</f>
        <v>Bleu</v>
      </c>
      <c r="C85" s="387" t="str">
        <f>IF(Accueil!$H$49=1,N85,IF(Accueil!$H$49=2,Y85,IF(Accueil!$H$49=3,AJ85,N85)))</f>
        <v>nez</v>
      </c>
      <c r="D85" s="387" t="str">
        <f>IF(Accueil!$H$49=1,O85,IF(Accueil!$H$49=2,Z85,IF(Accueil!$H$49=3,AK85,O85)))</f>
        <v xml:space="preserve">besoin de se sentir en sécurité / intuition active </v>
      </c>
      <c r="E85" s="387" t="str">
        <f>IF(Accueil!$H$49=1,P85,IF(Accueil!$H$49=2,AA85,IF(Accueil!$H$49=3,AL85,P85)))</f>
        <v>être influencé / ne pas sentir un danger</v>
      </c>
      <c r="F85" s="387" t="str">
        <f>IF(Accueil!$H$49=1,Q85,IF(Accueil!$H$49=2,AB85,IF(Accueil!$H$49=3,AM85,Q85)))</f>
        <v xml:space="preserve">confiance naturelle dans la vie / bonne intuition </v>
      </c>
      <c r="G85" s="387" t="str">
        <f>IF(Accueil!$H$49=1,R85,IF(Accueil!$H$49=2,AC85,IF(Accueil!$H$49=3,AN85,R85)))</f>
        <v>être à l'affût / sur la défensive</v>
      </c>
      <c r="H85" s="396" t="s">
        <v>7</v>
      </c>
      <c r="I85" s="394">
        <f t="shared" si="24"/>
        <v>12</v>
      </c>
      <c r="J85" s="397">
        <f t="shared" si="16"/>
        <v>12</v>
      </c>
      <c r="K85" s="388">
        <f t="shared" si="20"/>
        <v>0</v>
      </c>
      <c r="L85" s="446">
        <v>840</v>
      </c>
      <c r="M85" s="443" t="s">
        <v>95</v>
      </c>
      <c r="N85" s="443" t="s">
        <v>102</v>
      </c>
      <c r="O85" s="443" t="s">
        <v>1403</v>
      </c>
      <c r="P85" s="443" t="s">
        <v>1404</v>
      </c>
      <c r="Q85" s="443" t="s">
        <v>1405</v>
      </c>
      <c r="R85" s="443" t="s">
        <v>1406</v>
      </c>
      <c r="S85" s="447" t="s">
        <v>7</v>
      </c>
      <c r="T85" s="448">
        <f t="shared" si="25"/>
        <v>12</v>
      </c>
      <c r="U85" s="449">
        <f t="shared" si="17"/>
        <v>12</v>
      </c>
      <c r="V85" s="444">
        <f t="shared" si="21"/>
        <v>0</v>
      </c>
      <c r="W85" s="457">
        <v>840</v>
      </c>
      <c r="X85" s="508" t="s">
        <v>4121</v>
      </c>
      <c r="Y85" s="508" t="s">
        <v>3103</v>
      </c>
      <c r="Z85" s="508" t="s">
        <v>3519</v>
      </c>
      <c r="AA85" s="508" t="s">
        <v>3520</v>
      </c>
      <c r="AB85" s="508" t="s">
        <v>3106</v>
      </c>
      <c r="AC85" s="508" t="s">
        <v>3521</v>
      </c>
      <c r="AD85" s="458" t="s">
        <v>7</v>
      </c>
      <c r="AE85" s="459">
        <f t="shared" si="26"/>
        <v>12</v>
      </c>
      <c r="AF85" s="460">
        <f t="shared" si="18"/>
        <v>12</v>
      </c>
      <c r="AG85" s="455">
        <f t="shared" si="22"/>
        <v>0</v>
      </c>
      <c r="AH85" s="446">
        <v>840</v>
      </c>
      <c r="AI85" s="443" t="s">
        <v>95</v>
      </c>
      <c r="AJ85" s="443" t="s">
        <v>102</v>
      </c>
      <c r="AK85" s="443" t="s">
        <v>1403</v>
      </c>
      <c r="AL85" s="443" t="s">
        <v>1404</v>
      </c>
      <c r="AM85" s="443" t="s">
        <v>1405</v>
      </c>
      <c r="AN85" s="443" t="s">
        <v>1406</v>
      </c>
      <c r="AO85" s="447" t="s">
        <v>7</v>
      </c>
      <c r="AP85" s="448">
        <f t="shared" si="27"/>
        <v>12</v>
      </c>
      <c r="AQ85" s="449">
        <f t="shared" si="19"/>
        <v>12</v>
      </c>
      <c r="AR85" s="444">
        <f t="shared" si="23"/>
        <v>0</v>
      </c>
    </row>
    <row r="86" spans="1:44" ht="31.5" customHeight="1" x14ac:dyDescent="0.25">
      <c r="A86" s="395">
        <v>850</v>
      </c>
      <c r="B86" s="387" t="str">
        <f>IF(Accueil!$H$49=1,M86,IF(Accueil!$H$49=2,X86,IF(Accueil!$H$49=3,AI86,M86)))</f>
        <v>Bleu</v>
      </c>
      <c r="C86" s="387" t="str">
        <f>IF(Accueil!$H$49=1,N86,IF(Accueil!$H$49=2,Y86,IF(Accueil!$H$49=3,AJ86,N86)))</f>
        <v>oreille</v>
      </c>
      <c r="D86" s="387" t="str">
        <f>IF(Accueil!$H$49=1,O86,IF(Accueil!$H$49=2,Z86,IF(Accueil!$H$49=3,AK86,O86)))</f>
        <v xml:space="preserve">besoin d'être à l'écoute de soi et des autres </v>
      </c>
      <c r="E86" s="387" t="str">
        <f>IF(Accueil!$H$49=1,P86,IF(Accueil!$H$49=2,AA86,IF(Accueil!$H$49=3,AL86,P86)))</f>
        <v>ne pas s'écouter / ne pas écouter les autres / besoin de silence</v>
      </c>
      <c r="F86" s="387" t="str">
        <f>IF(Accueil!$H$49=1,Q86,IF(Accueil!$H$49=2,AB86,IF(Accueil!$H$49=3,AM86,Q86)))</f>
        <v xml:space="preserve">équilibre dans l'écoute de soi et des autres / confident </v>
      </c>
      <c r="G86" s="387" t="str">
        <f>IF(Accueil!$H$49=1,R86,IF(Accueil!$H$49=2,AC86,IF(Accueil!$H$49=3,AN86,R86)))</f>
        <v>être à l'affût / refuser d'écouter</v>
      </c>
      <c r="H86" s="396" t="s">
        <v>7</v>
      </c>
      <c r="I86" s="394">
        <f t="shared" si="24"/>
        <v>12</v>
      </c>
      <c r="J86" s="397">
        <f t="shared" si="16"/>
        <v>12</v>
      </c>
      <c r="K86" s="388">
        <f t="shared" si="20"/>
        <v>0</v>
      </c>
      <c r="L86" s="446">
        <v>850</v>
      </c>
      <c r="M86" s="443" t="s">
        <v>95</v>
      </c>
      <c r="N86" s="443" t="s">
        <v>103</v>
      </c>
      <c r="O86" s="443" t="s">
        <v>174</v>
      </c>
      <c r="P86" s="443" t="s">
        <v>1407</v>
      </c>
      <c r="Q86" s="443" t="s">
        <v>1408</v>
      </c>
      <c r="R86" s="443" t="s">
        <v>1409</v>
      </c>
      <c r="S86" s="447" t="s">
        <v>7</v>
      </c>
      <c r="T86" s="448">
        <f t="shared" si="25"/>
        <v>12</v>
      </c>
      <c r="U86" s="449">
        <f t="shared" si="17"/>
        <v>12</v>
      </c>
      <c r="V86" s="444">
        <f t="shared" si="21"/>
        <v>0</v>
      </c>
      <c r="W86" s="457">
        <v>850</v>
      </c>
      <c r="X86" s="508" t="s">
        <v>4121</v>
      </c>
      <c r="Y86" s="508" t="s">
        <v>3108</v>
      </c>
      <c r="Z86" s="508" t="s">
        <v>3522</v>
      </c>
      <c r="AA86" s="508" t="s">
        <v>3523</v>
      </c>
      <c r="AB86" s="508" t="s">
        <v>3524</v>
      </c>
      <c r="AC86" s="508" t="s">
        <v>3525</v>
      </c>
      <c r="AD86" s="458" t="s">
        <v>7</v>
      </c>
      <c r="AE86" s="459">
        <f t="shared" si="26"/>
        <v>12</v>
      </c>
      <c r="AF86" s="460">
        <f t="shared" si="18"/>
        <v>12</v>
      </c>
      <c r="AG86" s="455">
        <f t="shared" si="22"/>
        <v>0</v>
      </c>
      <c r="AH86" s="446">
        <v>850</v>
      </c>
      <c r="AI86" s="443" t="s">
        <v>95</v>
      </c>
      <c r="AJ86" s="443" t="s">
        <v>103</v>
      </c>
      <c r="AK86" s="443" t="s">
        <v>174</v>
      </c>
      <c r="AL86" s="443" t="s">
        <v>1407</v>
      </c>
      <c r="AM86" s="443" t="s">
        <v>1408</v>
      </c>
      <c r="AN86" s="443" t="s">
        <v>1409</v>
      </c>
      <c r="AO86" s="447" t="s">
        <v>7</v>
      </c>
      <c r="AP86" s="448">
        <f t="shared" si="27"/>
        <v>12</v>
      </c>
      <c r="AQ86" s="449">
        <f t="shared" si="19"/>
        <v>12</v>
      </c>
      <c r="AR86" s="444">
        <f t="shared" si="23"/>
        <v>0</v>
      </c>
    </row>
    <row r="87" spans="1:44" ht="31.5" customHeight="1" x14ac:dyDescent="0.25">
      <c r="A87" s="395">
        <v>860</v>
      </c>
      <c r="B87" s="387" t="str">
        <f>IF(Accueil!$H$49=1,M87,IF(Accueil!$H$49=2,X87,IF(Accueil!$H$49=3,AI87,M87)))</f>
        <v>Bleu</v>
      </c>
      <c r="C87" s="387" t="str">
        <f>IF(Accueil!$H$49=1,N87,IF(Accueil!$H$49=2,Y87,IF(Accueil!$H$49=3,AJ87,N87)))</f>
        <v>C3</v>
      </c>
      <c r="D87" s="387" t="str">
        <f>IF(Accueil!$H$49=1,O87,IF(Accueil!$H$49=2,Z87,IF(Accueil!$H$49=3,AK87,O87)))</f>
        <v xml:space="preserve">besoin d'être dans sa bulle </v>
      </c>
      <c r="E87" s="387" t="str">
        <f>IF(Accueil!$H$49=1,P87,IF(Accueil!$H$49=2,AA87,IF(Accueil!$H$49=3,AL87,P87)))</f>
        <v>ne pas s'écouter ou être écouté / ne pas affronter la réalité</v>
      </c>
      <c r="F87" s="387" t="str">
        <f>IF(Accueil!$H$49=1,Q87,IF(Accueil!$H$49=2,AB87,IF(Accueil!$H$49=3,AM87,Q87)))</f>
        <v xml:space="preserve">état de silence intérieur </v>
      </c>
      <c r="G87" s="387" t="str">
        <f>IF(Accueil!$H$49=1,R87,IF(Accueil!$H$49=2,AC87,IF(Accueil!$H$49=3,AN87,R87)))</f>
        <v>se voiler la face / être à l'affût / être sur ses gardes</v>
      </c>
      <c r="H87" s="396" t="s">
        <v>10</v>
      </c>
      <c r="I87" s="394">
        <f t="shared" si="24"/>
        <v>12</v>
      </c>
      <c r="J87" s="397">
        <f t="shared" si="16"/>
        <v>12</v>
      </c>
      <c r="K87" s="388">
        <f t="shared" si="20"/>
        <v>0</v>
      </c>
      <c r="L87" s="446">
        <v>860</v>
      </c>
      <c r="M87" s="443" t="s">
        <v>95</v>
      </c>
      <c r="N87" s="443" t="s">
        <v>104</v>
      </c>
      <c r="O87" s="443" t="s">
        <v>175</v>
      </c>
      <c r="P87" s="443" t="s">
        <v>1410</v>
      </c>
      <c r="Q87" s="443" t="s">
        <v>176</v>
      </c>
      <c r="R87" s="443" t="s">
        <v>1411</v>
      </c>
      <c r="S87" s="447" t="s">
        <v>10</v>
      </c>
      <c r="T87" s="448">
        <f t="shared" si="25"/>
        <v>12</v>
      </c>
      <c r="U87" s="449">
        <f t="shared" si="17"/>
        <v>12</v>
      </c>
      <c r="V87" s="444">
        <f t="shared" si="21"/>
        <v>0</v>
      </c>
      <c r="W87" s="457">
        <v>860</v>
      </c>
      <c r="X87" s="508" t="s">
        <v>4121</v>
      </c>
      <c r="Y87" s="508" t="s">
        <v>104</v>
      </c>
      <c r="Z87" s="508" t="s">
        <v>3526</v>
      </c>
      <c r="AA87" s="508" t="s">
        <v>3527</v>
      </c>
      <c r="AB87" s="508" t="s">
        <v>3528</v>
      </c>
      <c r="AC87" s="508" t="s">
        <v>3529</v>
      </c>
      <c r="AD87" s="458" t="s">
        <v>10</v>
      </c>
      <c r="AE87" s="459">
        <f t="shared" si="26"/>
        <v>12</v>
      </c>
      <c r="AF87" s="460">
        <f t="shared" si="18"/>
        <v>12</v>
      </c>
      <c r="AG87" s="455">
        <f t="shared" si="22"/>
        <v>0</v>
      </c>
      <c r="AH87" s="446">
        <v>860</v>
      </c>
      <c r="AI87" s="443" t="s">
        <v>95</v>
      </c>
      <c r="AJ87" s="443" t="s">
        <v>104</v>
      </c>
      <c r="AK87" s="443" t="s">
        <v>175</v>
      </c>
      <c r="AL87" s="443" t="s">
        <v>1410</v>
      </c>
      <c r="AM87" s="443" t="s">
        <v>176</v>
      </c>
      <c r="AN87" s="443" t="s">
        <v>1411</v>
      </c>
      <c r="AO87" s="447" t="s">
        <v>10</v>
      </c>
      <c r="AP87" s="448">
        <f t="shared" si="27"/>
        <v>12</v>
      </c>
      <c r="AQ87" s="449">
        <f t="shared" si="19"/>
        <v>12</v>
      </c>
      <c r="AR87" s="444">
        <f t="shared" si="23"/>
        <v>0</v>
      </c>
    </row>
    <row r="88" spans="1:44" ht="31.5" customHeight="1" x14ac:dyDescent="0.25">
      <c r="A88" s="395">
        <v>870</v>
      </c>
      <c r="B88" s="387" t="str">
        <f>IF(Accueil!$H$49=1,M88,IF(Accueil!$H$49=2,X88,IF(Accueil!$H$49=3,AI88,M88)))</f>
        <v>Bleu</v>
      </c>
      <c r="C88" s="387" t="str">
        <f>IF(Accueil!$H$49=1,N88,IF(Accueil!$H$49=2,Y88,IF(Accueil!$H$49=3,AJ88,N88)))</f>
        <v>C2</v>
      </c>
      <c r="D88" s="387" t="str">
        <f>IF(Accueil!$H$49=1,O88,IF(Accueil!$H$49=2,Z88,IF(Accueil!$H$49=3,AK88,O88)))</f>
        <v xml:space="preserve">besoin de tenir le coup / sentiment de vivre une injustice </v>
      </c>
      <c r="E88" s="387" t="str">
        <f>IF(Accueil!$H$49=1,P88,IF(Accueil!$H$49=2,AA88,IF(Accueil!$H$49=3,AL88,P88)))</f>
        <v>encaisser / se sentir perdu ou dispersé</v>
      </c>
      <c r="F88" s="387" t="str">
        <f>IF(Accueil!$H$49=1,Q88,IF(Accueil!$H$49=2,AB88,IF(Accueil!$H$49=3,AM88,Q88)))</f>
        <v xml:space="preserve">chemin clair pour la suite / lâcher-prise </v>
      </c>
      <c r="G88" s="387" t="str">
        <f>IF(Accueil!$H$49=1,R88,IF(Accueil!$H$49=2,AC88,IF(Accueil!$H$49=3,AN88,R88)))</f>
        <v>questionnement pour la suite / serrer les dents</v>
      </c>
      <c r="H88" s="396" t="s">
        <v>10</v>
      </c>
      <c r="I88" s="394">
        <f t="shared" si="24"/>
        <v>12</v>
      </c>
      <c r="J88" s="397">
        <f t="shared" si="16"/>
        <v>12</v>
      </c>
      <c r="K88" s="388">
        <f t="shared" si="20"/>
        <v>0</v>
      </c>
      <c r="L88" s="446">
        <v>870</v>
      </c>
      <c r="M88" s="443" t="s">
        <v>95</v>
      </c>
      <c r="N88" s="443" t="s">
        <v>105</v>
      </c>
      <c r="O88" s="443" t="s">
        <v>1412</v>
      </c>
      <c r="P88" s="443" t="s">
        <v>1413</v>
      </c>
      <c r="Q88" s="443" t="s">
        <v>1414</v>
      </c>
      <c r="R88" s="443" t="s">
        <v>1415</v>
      </c>
      <c r="S88" s="447" t="s">
        <v>10</v>
      </c>
      <c r="T88" s="448">
        <f t="shared" si="25"/>
        <v>12</v>
      </c>
      <c r="U88" s="449">
        <f t="shared" si="17"/>
        <v>12</v>
      </c>
      <c r="V88" s="444">
        <f t="shared" si="21"/>
        <v>0</v>
      </c>
      <c r="W88" s="457">
        <v>870</v>
      </c>
      <c r="X88" s="508" t="s">
        <v>4121</v>
      </c>
      <c r="Y88" s="508" t="s">
        <v>105</v>
      </c>
      <c r="Z88" s="508" t="s">
        <v>3530</v>
      </c>
      <c r="AA88" s="508" t="s">
        <v>3531</v>
      </c>
      <c r="AB88" s="508" t="s">
        <v>3532</v>
      </c>
      <c r="AC88" s="508" t="s">
        <v>3533</v>
      </c>
      <c r="AD88" s="458" t="s">
        <v>10</v>
      </c>
      <c r="AE88" s="459">
        <f t="shared" si="26"/>
        <v>12</v>
      </c>
      <c r="AF88" s="460">
        <f t="shared" si="18"/>
        <v>12</v>
      </c>
      <c r="AG88" s="455">
        <f t="shared" si="22"/>
        <v>0</v>
      </c>
      <c r="AH88" s="446">
        <v>870</v>
      </c>
      <c r="AI88" s="443" t="s">
        <v>95</v>
      </c>
      <c r="AJ88" s="443" t="s">
        <v>105</v>
      </c>
      <c r="AK88" s="443" t="s">
        <v>1412</v>
      </c>
      <c r="AL88" s="443" t="s">
        <v>1413</v>
      </c>
      <c r="AM88" s="443" t="s">
        <v>1414</v>
      </c>
      <c r="AN88" s="443" t="s">
        <v>1415</v>
      </c>
      <c r="AO88" s="447" t="s">
        <v>10</v>
      </c>
      <c r="AP88" s="448">
        <f t="shared" si="27"/>
        <v>12</v>
      </c>
      <c r="AQ88" s="449">
        <f t="shared" si="19"/>
        <v>12</v>
      </c>
      <c r="AR88" s="444">
        <f t="shared" si="23"/>
        <v>0</v>
      </c>
    </row>
    <row r="89" spans="1:44" ht="31.5" customHeight="1" x14ac:dyDescent="0.25">
      <c r="A89" s="395">
        <v>880</v>
      </c>
      <c r="B89" s="387" t="str">
        <f>IF(Accueil!$H$49=1,M89,IF(Accueil!$H$49=2,X89,IF(Accueil!$H$49=3,AI89,M89)))</f>
        <v>Indigo</v>
      </c>
      <c r="C89" s="387" t="str">
        <f>IF(Accueil!$H$49=1,N89,IF(Accueil!$H$49=2,Y89,IF(Accueil!$H$49=3,AJ89,N89)))</f>
        <v>C1</v>
      </c>
      <c r="D89" s="387" t="str">
        <f>IF(Accueil!$H$49=1,O89,IF(Accueil!$H$49=2,Z89,IF(Accueil!$H$49=3,AK89,O89)))</f>
        <v>besoin d'assumer des charges / besoin d'avoir un but dans la vie</v>
      </c>
      <c r="E89" s="387" t="str">
        <f>IF(Accueil!$H$49=1,P89,IF(Accueil!$H$49=2,AA89,IF(Accueil!$H$49=3,AL89,P89)))</f>
        <v>se mettre moins de charges / ne plus se fixer d'objectif contraignant / vide existentiel</v>
      </c>
      <c r="F89" s="387" t="str">
        <f>IF(Accueil!$H$49=1,Q89,IF(Accueil!$H$49=2,AB89,IF(Accueil!$H$49=3,AM89,Q89)))</f>
        <v>voir les choses sous un angle différent / accepter d'autres points de vue</v>
      </c>
      <c r="G89" s="387" t="str">
        <f>IF(Accueil!$H$49=1,R89,IF(Accueil!$H$49=2,AC89,IF(Accueil!$H$49=3,AN89,R89)))</f>
        <v>devoir assumer / tenir tête / maintenir ses décisions</v>
      </c>
      <c r="H89" s="396" t="s">
        <v>10</v>
      </c>
      <c r="I89" s="394">
        <f t="shared" si="24"/>
        <v>13</v>
      </c>
      <c r="J89" s="397">
        <f t="shared" si="16"/>
        <v>13</v>
      </c>
      <c r="K89" s="388">
        <f t="shared" si="20"/>
        <v>0</v>
      </c>
      <c r="L89" s="446">
        <v>880</v>
      </c>
      <c r="M89" s="443" t="s">
        <v>106</v>
      </c>
      <c r="N89" s="443" t="s">
        <v>107</v>
      </c>
      <c r="O89" s="443" t="s">
        <v>1416</v>
      </c>
      <c r="P89" s="443" t="s">
        <v>1417</v>
      </c>
      <c r="Q89" s="443" t="s">
        <v>1418</v>
      </c>
      <c r="R89" s="443" t="s">
        <v>1419</v>
      </c>
      <c r="S89" s="447" t="s">
        <v>10</v>
      </c>
      <c r="T89" s="448">
        <f t="shared" si="25"/>
        <v>13</v>
      </c>
      <c r="U89" s="449">
        <f t="shared" si="17"/>
        <v>13</v>
      </c>
      <c r="V89" s="444">
        <f t="shared" si="21"/>
        <v>0</v>
      </c>
      <c r="W89" s="457">
        <v>880</v>
      </c>
      <c r="X89" s="508" t="s">
        <v>4122</v>
      </c>
      <c r="Y89" s="508" t="s">
        <v>107</v>
      </c>
      <c r="Z89" s="508" t="s">
        <v>3534</v>
      </c>
      <c r="AA89" s="508" t="s">
        <v>3535</v>
      </c>
      <c r="AB89" s="508" t="s">
        <v>3536</v>
      </c>
      <c r="AC89" s="508" t="s">
        <v>3537</v>
      </c>
      <c r="AD89" s="458" t="s">
        <v>10</v>
      </c>
      <c r="AE89" s="459">
        <f t="shared" si="26"/>
        <v>13</v>
      </c>
      <c r="AF89" s="460">
        <f t="shared" si="18"/>
        <v>13</v>
      </c>
      <c r="AG89" s="455">
        <f t="shared" si="22"/>
        <v>0</v>
      </c>
      <c r="AH89" s="446">
        <v>880</v>
      </c>
      <c r="AI89" s="443" t="s">
        <v>106</v>
      </c>
      <c r="AJ89" s="443" t="s">
        <v>107</v>
      </c>
      <c r="AK89" s="443" t="s">
        <v>1416</v>
      </c>
      <c r="AL89" s="443" t="s">
        <v>1417</v>
      </c>
      <c r="AM89" s="443" t="s">
        <v>1418</v>
      </c>
      <c r="AN89" s="443" t="s">
        <v>1419</v>
      </c>
      <c r="AO89" s="447" t="s">
        <v>10</v>
      </c>
      <c r="AP89" s="448">
        <f t="shared" si="27"/>
        <v>13</v>
      </c>
      <c r="AQ89" s="449">
        <f t="shared" si="19"/>
        <v>13</v>
      </c>
      <c r="AR89" s="444">
        <f t="shared" si="23"/>
        <v>0</v>
      </c>
    </row>
    <row r="90" spans="1:44" ht="31.5" customHeight="1" x14ac:dyDescent="0.25">
      <c r="A90" s="395">
        <v>890</v>
      </c>
      <c r="B90" s="387" t="str">
        <f>IF(Accueil!$H$49=1,M90,IF(Accueil!$H$49=2,X90,IF(Accueil!$H$49=3,AI90,M90)))</f>
        <v>Indigo</v>
      </c>
      <c r="C90" s="387" t="str">
        <f>IF(Accueil!$H$49=1,N90,IF(Accueil!$H$49=2,Y90,IF(Accueil!$H$49=3,AJ90,N90)))</f>
        <v>cervelet</v>
      </c>
      <c r="D90" s="387" t="str">
        <f>IF(Accueil!$H$49=1,O90,IF(Accueil!$H$49=2,Z90,IF(Accueil!$H$49=3,AK90,O90)))</f>
        <v>besoin de ressenti intérieur et extérieur accrus</v>
      </c>
      <c r="E90" s="387" t="str">
        <f>IF(Accueil!$H$49=1,P90,IF(Accueil!$H$49=2,AA90,IF(Accueil!$H$49=3,AL90,P90)))</f>
        <v>ne pas sentir son corps / maladresse</v>
      </c>
      <c r="F90" s="387" t="str">
        <f>IF(Accueil!$H$49=1,Q90,IF(Accueil!$H$49=2,AB90,IF(Accueil!$H$49=3,AM90,Q90)))</f>
        <v>détente dans tout le corps / écouter son corps</v>
      </c>
      <c r="G90" s="387" t="str">
        <f>IF(Accueil!$H$49=1,R90,IF(Accueil!$H$49=2,AC90,IF(Accueil!$H$49=3,AN90,R90)))</f>
        <v>stress / agitation physique / besoin de bouger</v>
      </c>
      <c r="H90" s="396" t="s">
        <v>10</v>
      </c>
      <c r="I90" s="394">
        <f t="shared" si="24"/>
        <v>13</v>
      </c>
      <c r="J90" s="397">
        <f t="shared" si="16"/>
        <v>13</v>
      </c>
      <c r="K90" s="388">
        <f t="shared" si="20"/>
        <v>0</v>
      </c>
      <c r="L90" s="446">
        <v>890</v>
      </c>
      <c r="M90" s="443" t="s">
        <v>106</v>
      </c>
      <c r="N90" s="443" t="s">
        <v>108</v>
      </c>
      <c r="O90" s="443" t="s">
        <v>177</v>
      </c>
      <c r="P90" s="443" t="s">
        <v>1420</v>
      </c>
      <c r="Q90" s="443" t="s">
        <v>1421</v>
      </c>
      <c r="R90" s="443" t="s">
        <v>1422</v>
      </c>
      <c r="S90" s="447" t="s">
        <v>10</v>
      </c>
      <c r="T90" s="448">
        <f t="shared" si="25"/>
        <v>13</v>
      </c>
      <c r="U90" s="449">
        <f t="shared" si="17"/>
        <v>13</v>
      </c>
      <c r="V90" s="444">
        <f t="shared" si="21"/>
        <v>0</v>
      </c>
      <c r="W90" s="457">
        <v>890</v>
      </c>
      <c r="X90" s="508" t="s">
        <v>4122</v>
      </c>
      <c r="Y90" s="508" t="s">
        <v>3125</v>
      </c>
      <c r="Z90" s="508" t="s">
        <v>3538</v>
      </c>
      <c r="AA90" s="508" t="s">
        <v>3539</v>
      </c>
      <c r="AB90" s="508" t="s">
        <v>3128</v>
      </c>
      <c r="AC90" s="508" t="s">
        <v>3540</v>
      </c>
      <c r="AD90" s="458" t="s">
        <v>10</v>
      </c>
      <c r="AE90" s="459">
        <f t="shared" si="26"/>
        <v>13</v>
      </c>
      <c r="AF90" s="460">
        <f t="shared" si="18"/>
        <v>13</v>
      </c>
      <c r="AG90" s="455">
        <f t="shared" si="22"/>
        <v>0</v>
      </c>
      <c r="AH90" s="446">
        <v>890</v>
      </c>
      <c r="AI90" s="443" t="s">
        <v>106</v>
      </c>
      <c r="AJ90" s="443" t="s">
        <v>108</v>
      </c>
      <c r="AK90" s="443" t="s">
        <v>177</v>
      </c>
      <c r="AL90" s="443" t="s">
        <v>1420</v>
      </c>
      <c r="AM90" s="443" t="s">
        <v>1421</v>
      </c>
      <c r="AN90" s="443" t="s">
        <v>1422</v>
      </c>
      <c r="AO90" s="447" t="s">
        <v>10</v>
      </c>
      <c r="AP90" s="448">
        <f t="shared" si="27"/>
        <v>13</v>
      </c>
      <c r="AQ90" s="449">
        <f t="shared" si="19"/>
        <v>13</v>
      </c>
      <c r="AR90" s="444">
        <f t="shared" si="23"/>
        <v>0</v>
      </c>
    </row>
    <row r="91" spans="1:44" ht="31.5" customHeight="1" x14ac:dyDescent="0.25">
      <c r="A91" s="395">
        <v>900</v>
      </c>
      <c r="B91" s="387" t="str">
        <f>IF(Accueil!$H$49=1,M91,IF(Accueil!$H$49=2,X91,IF(Accueil!$H$49=3,AI91,M91)))</f>
        <v>Indigo</v>
      </c>
      <c r="C91" s="387" t="str">
        <f>IF(Accueil!$H$49=1,N91,IF(Accueil!$H$49=2,Y91,IF(Accueil!$H$49=3,AJ91,N91)))</f>
        <v>lobe occipital</v>
      </c>
      <c r="D91" s="387" t="str">
        <f>IF(Accueil!$H$49=1,O91,IF(Accueil!$H$49=2,Z91,IF(Accueil!$H$49=3,AK91,O91)))</f>
        <v>besoin de prendre du recul / besoin de voir toutes les possibilités / intuition active</v>
      </c>
      <c r="E91" s="387" t="str">
        <f>IF(Accueil!$H$49=1,P91,IF(Accueil!$H$49=2,AA91,IF(Accueil!$H$49=3,AL91,P91)))</f>
        <v>contemplation / vision intérieure / ne pas aimer le changement / nostalgie</v>
      </c>
      <c r="F91" s="387" t="str">
        <f>IF(Accueil!$H$49=1,Q91,IF(Accueil!$H$49=2,AB91,IF(Accueil!$H$49=3,AM91,Q91)))</f>
        <v>avoir du recul / adaptation /  relativiser / ouverture d'esprit / intuition / imagination</v>
      </c>
      <c r="G91" s="387" t="str">
        <f>IF(Accueil!$H$49=1,R91,IF(Accueil!$H$49=2,AC91,IF(Accueil!$H$49=3,AN91,R91)))</f>
        <v>fuite en avant / hyperactivité / parer au plus pressé</v>
      </c>
      <c r="H91" s="396" t="s">
        <v>10</v>
      </c>
      <c r="I91" s="394">
        <f t="shared" si="24"/>
        <v>13</v>
      </c>
      <c r="J91" s="397">
        <f t="shared" si="16"/>
        <v>13</v>
      </c>
      <c r="K91" s="388">
        <f t="shared" si="20"/>
        <v>0</v>
      </c>
      <c r="L91" s="446">
        <v>900</v>
      </c>
      <c r="M91" s="443" t="s">
        <v>106</v>
      </c>
      <c r="N91" s="443" t="s">
        <v>109</v>
      </c>
      <c r="O91" s="443" t="s">
        <v>1423</v>
      </c>
      <c r="P91" s="443" t="s">
        <v>1424</v>
      </c>
      <c r="Q91" s="443" t="s">
        <v>1425</v>
      </c>
      <c r="R91" s="443" t="s">
        <v>1426</v>
      </c>
      <c r="S91" s="447" t="s">
        <v>10</v>
      </c>
      <c r="T91" s="448">
        <f t="shared" si="25"/>
        <v>13</v>
      </c>
      <c r="U91" s="449">
        <f t="shared" si="17"/>
        <v>13</v>
      </c>
      <c r="V91" s="444">
        <f t="shared" si="21"/>
        <v>0</v>
      </c>
      <c r="W91" s="457">
        <v>900</v>
      </c>
      <c r="X91" s="508" t="s">
        <v>4122</v>
      </c>
      <c r="Y91" s="508" t="s">
        <v>3130</v>
      </c>
      <c r="Z91" s="508" t="s">
        <v>3541</v>
      </c>
      <c r="AA91" s="508" t="s">
        <v>3542</v>
      </c>
      <c r="AB91" s="508" t="s">
        <v>3543</v>
      </c>
      <c r="AC91" s="508" t="s">
        <v>3544</v>
      </c>
      <c r="AD91" s="458" t="s">
        <v>10</v>
      </c>
      <c r="AE91" s="459">
        <f t="shared" si="26"/>
        <v>13</v>
      </c>
      <c r="AF91" s="460">
        <f t="shared" si="18"/>
        <v>13</v>
      </c>
      <c r="AG91" s="455">
        <f t="shared" si="22"/>
        <v>0</v>
      </c>
      <c r="AH91" s="446">
        <v>900</v>
      </c>
      <c r="AI91" s="443" t="s">
        <v>106</v>
      </c>
      <c r="AJ91" s="443" t="s">
        <v>109</v>
      </c>
      <c r="AK91" s="443" t="s">
        <v>1423</v>
      </c>
      <c r="AL91" s="443" t="s">
        <v>1424</v>
      </c>
      <c r="AM91" s="443" t="s">
        <v>1425</v>
      </c>
      <c r="AN91" s="443" t="s">
        <v>1426</v>
      </c>
      <c r="AO91" s="447" t="s">
        <v>10</v>
      </c>
      <c r="AP91" s="448">
        <f t="shared" si="27"/>
        <v>13</v>
      </c>
      <c r="AQ91" s="449">
        <f t="shared" si="19"/>
        <v>13</v>
      </c>
      <c r="AR91" s="444">
        <f t="shared" si="23"/>
        <v>0</v>
      </c>
    </row>
    <row r="92" spans="1:44" ht="31.5" customHeight="1" x14ac:dyDescent="0.25">
      <c r="A92" s="395">
        <v>910</v>
      </c>
      <c r="B92" s="387" t="str">
        <f>IF(Accueil!$H$49=1,M92,IF(Accueil!$H$49=2,X92,IF(Accueil!$H$49=3,AI92,M92)))</f>
        <v>Indigo</v>
      </c>
      <c r="C92" s="387" t="str">
        <f>IF(Accueil!$H$49=1,N92,IF(Accueil!$H$49=2,Y92,IF(Accueil!$H$49=3,AJ92,N92)))</f>
        <v>épiphyse</v>
      </c>
      <c r="D92" s="387" t="str">
        <f>IF(Accueil!$H$49=1,O92,IF(Accueil!$H$49=2,Z92,IF(Accueil!$H$49=3,AK92,O92)))</f>
        <v xml:space="preserve">besoin de voir ses priorités / besoin de prendre du recul / besoin d'être patient / perceptions actives </v>
      </c>
      <c r="E92" s="387" t="str">
        <f>IF(Accueil!$H$49=1,P92,IF(Accueil!$H$49=2,AA92,IF(Accueil!$H$49=3,AL92,P92)))</f>
        <v>contemplation / vision intérieure / ne pas aimer le changement</v>
      </c>
      <c r="F92" s="387" t="str">
        <f>IF(Accueil!$H$49=1,Q92,IF(Accueil!$H$49=2,AB92,IF(Accueil!$H$49=3,AM92,Q92)))</f>
        <v xml:space="preserve">vivre l'instant présent / adaptation / perceptions / capacité de synthèse </v>
      </c>
      <c r="G92" s="387" t="str">
        <f>IF(Accueil!$H$49=1,R92,IF(Accueil!$H$49=2,AC92,IF(Accueil!$H$49=3,AN92,R92)))</f>
        <v>fuite en avant / hyperactivité / parer au plus pressé</v>
      </c>
      <c r="H92" s="396" t="s">
        <v>10</v>
      </c>
      <c r="I92" s="394">
        <f t="shared" si="24"/>
        <v>13</v>
      </c>
      <c r="J92" s="397">
        <f t="shared" si="16"/>
        <v>13</v>
      </c>
      <c r="K92" s="388">
        <f t="shared" si="20"/>
        <v>0</v>
      </c>
      <c r="L92" s="446">
        <v>910</v>
      </c>
      <c r="M92" s="443" t="s">
        <v>106</v>
      </c>
      <c r="N92" s="443" t="s">
        <v>110</v>
      </c>
      <c r="O92" s="443" t="s">
        <v>1427</v>
      </c>
      <c r="P92" s="443" t="s">
        <v>1428</v>
      </c>
      <c r="Q92" s="443" t="s">
        <v>1429</v>
      </c>
      <c r="R92" s="443" t="s">
        <v>1426</v>
      </c>
      <c r="S92" s="447" t="s">
        <v>10</v>
      </c>
      <c r="T92" s="448">
        <f t="shared" si="25"/>
        <v>13</v>
      </c>
      <c r="U92" s="449">
        <f t="shared" si="17"/>
        <v>13</v>
      </c>
      <c r="V92" s="444">
        <f t="shared" si="21"/>
        <v>0</v>
      </c>
      <c r="W92" s="457">
        <v>910</v>
      </c>
      <c r="X92" s="508" t="s">
        <v>4122</v>
      </c>
      <c r="Y92" s="508" t="s">
        <v>3135</v>
      </c>
      <c r="Z92" s="508" t="s">
        <v>3545</v>
      </c>
      <c r="AA92" s="508" t="s">
        <v>3546</v>
      </c>
      <c r="AB92" s="508" t="s">
        <v>3138</v>
      </c>
      <c r="AC92" s="508" t="s">
        <v>3544</v>
      </c>
      <c r="AD92" s="458" t="s">
        <v>10</v>
      </c>
      <c r="AE92" s="459">
        <f t="shared" si="26"/>
        <v>13</v>
      </c>
      <c r="AF92" s="460">
        <f t="shared" si="18"/>
        <v>13</v>
      </c>
      <c r="AG92" s="455">
        <f t="shared" si="22"/>
        <v>0</v>
      </c>
      <c r="AH92" s="446">
        <v>910</v>
      </c>
      <c r="AI92" s="443" t="s">
        <v>106</v>
      </c>
      <c r="AJ92" s="443" t="s">
        <v>110</v>
      </c>
      <c r="AK92" s="443" t="s">
        <v>1427</v>
      </c>
      <c r="AL92" s="443" t="s">
        <v>1428</v>
      </c>
      <c r="AM92" s="443" t="s">
        <v>1429</v>
      </c>
      <c r="AN92" s="443" t="s">
        <v>1426</v>
      </c>
      <c r="AO92" s="447" t="s">
        <v>10</v>
      </c>
      <c r="AP92" s="448">
        <f t="shared" si="27"/>
        <v>13</v>
      </c>
      <c r="AQ92" s="449">
        <f t="shared" si="19"/>
        <v>13</v>
      </c>
      <c r="AR92" s="444">
        <f t="shared" si="23"/>
        <v>0</v>
      </c>
    </row>
    <row r="93" spans="1:44" ht="31.5" customHeight="1" x14ac:dyDescent="0.25">
      <c r="A93" s="395">
        <v>920</v>
      </c>
      <c r="B93" s="387" t="str">
        <f>IF(Accueil!$H$49=1,M93,IF(Accueil!$H$49=2,X93,IF(Accueil!$H$49=3,AI93,M93)))</f>
        <v>Indigo</v>
      </c>
      <c r="C93" s="387" t="str">
        <f>IF(Accueil!$H$49=1,N93,IF(Accueil!$H$49=2,Y93,IF(Accueil!$H$49=3,AJ93,N93)))</f>
        <v>amygdale (cerveau)</v>
      </c>
      <c r="D93" s="387" t="str">
        <f>IF(Accueil!$H$49=1,O93,IF(Accueil!$H$49=2,Z93,IF(Accueil!$H$49=3,AK93,O93)))</f>
        <v xml:space="preserve">besoin de manifester ses émotions / besoin d’émotions </v>
      </c>
      <c r="E93" s="387" t="str">
        <f>IF(Accueil!$H$49=1,P93,IF(Accueil!$H$49=2,AA93,IF(Accueil!$H$49=3,AL93,P93)))</f>
        <v>indifférence / apathie / déni / difficulté à apprendre ou à mémoriser</v>
      </c>
      <c r="F93" s="387" t="str">
        <f>IF(Accueil!$H$49=1,Q93,IF(Accueil!$H$49=2,AB93,IF(Accueil!$H$49=3,AM93,Q93)))</f>
        <v>maîtrise de ses peurs / bon discernement / bonne mémoire émotionnelle</v>
      </c>
      <c r="G93" s="387" t="str">
        <f>IF(Accueil!$H$49=1,R93,IF(Accueil!$H$49=2,AC93,IF(Accueil!$H$49=3,AN93,R93)))</f>
        <v>peur de l’environnement / anxiété en public / fortes réactions émotionnelles</v>
      </c>
      <c r="H93" s="396" t="s">
        <v>7</v>
      </c>
      <c r="I93" s="394">
        <f t="shared" si="24"/>
        <v>13</v>
      </c>
      <c r="J93" s="397">
        <f t="shared" si="16"/>
        <v>13</v>
      </c>
      <c r="K93" s="388">
        <f t="shared" si="20"/>
        <v>0</v>
      </c>
      <c r="L93" s="446">
        <v>920</v>
      </c>
      <c r="M93" s="443" t="s">
        <v>106</v>
      </c>
      <c r="N93" s="443" t="s">
        <v>111</v>
      </c>
      <c r="O93" s="443" t="s">
        <v>1430</v>
      </c>
      <c r="P93" s="443" t="s">
        <v>1431</v>
      </c>
      <c r="Q93" s="443" t="s">
        <v>1432</v>
      </c>
      <c r="R93" s="443" t="s">
        <v>1433</v>
      </c>
      <c r="S93" s="447" t="s">
        <v>7</v>
      </c>
      <c r="T93" s="448">
        <f t="shared" si="25"/>
        <v>13</v>
      </c>
      <c r="U93" s="449">
        <f t="shared" si="17"/>
        <v>13</v>
      </c>
      <c r="V93" s="444">
        <f t="shared" si="21"/>
        <v>0</v>
      </c>
      <c r="W93" s="457">
        <v>920</v>
      </c>
      <c r="X93" s="508" t="s">
        <v>4122</v>
      </c>
      <c r="Y93" s="508" t="s">
        <v>3140</v>
      </c>
      <c r="Z93" s="508" t="s">
        <v>3547</v>
      </c>
      <c r="AA93" s="508" t="s">
        <v>3548</v>
      </c>
      <c r="AB93" s="508" t="s">
        <v>3549</v>
      </c>
      <c r="AC93" s="508" t="s">
        <v>3550</v>
      </c>
      <c r="AD93" s="458" t="s">
        <v>7</v>
      </c>
      <c r="AE93" s="459">
        <f t="shared" si="26"/>
        <v>13</v>
      </c>
      <c r="AF93" s="460">
        <f t="shared" si="18"/>
        <v>13</v>
      </c>
      <c r="AG93" s="455">
        <f t="shared" si="22"/>
        <v>0</v>
      </c>
      <c r="AH93" s="446">
        <v>920</v>
      </c>
      <c r="AI93" s="443" t="s">
        <v>106</v>
      </c>
      <c r="AJ93" s="443" t="s">
        <v>111</v>
      </c>
      <c r="AK93" s="443" t="s">
        <v>1430</v>
      </c>
      <c r="AL93" s="443" t="s">
        <v>1431</v>
      </c>
      <c r="AM93" s="443" t="s">
        <v>1432</v>
      </c>
      <c r="AN93" s="443" t="s">
        <v>1433</v>
      </c>
      <c r="AO93" s="447" t="s">
        <v>7</v>
      </c>
      <c r="AP93" s="448">
        <f t="shared" si="27"/>
        <v>13</v>
      </c>
      <c r="AQ93" s="449">
        <f t="shared" si="19"/>
        <v>13</v>
      </c>
      <c r="AR93" s="444">
        <f t="shared" si="23"/>
        <v>0</v>
      </c>
    </row>
    <row r="94" spans="1:44" ht="31.5" customHeight="1" x14ac:dyDescent="0.25">
      <c r="A94" s="395">
        <v>930</v>
      </c>
      <c r="B94" s="387" t="str">
        <f>IF(Accueil!$H$49=1,M94,IF(Accueil!$H$49=2,X94,IF(Accueil!$H$49=3,AI94,M94)))</f>
        <v>Indigo</v>
      </c>
      <c r="C94" s="387" t="str">
        <f>IF(Accueil!$H$49=1,N94,IF(Accueil!$H$49=2,Y94,IF(Accueil!$H$49=3,AJ94,N94)))</f>
        <v>tempe</v>
      </c>
      <c r="D94" s="387" t="str">
        <f>IF(Accueil!$H$49=1,O94,IF(Accueil!$H$49=2,Z94,IF(Accueil!$H$49=3,AK94,O94)))</f>
        <v xml:space="preserve">besoin de changement / besoin de voir des possibles pour la suite </v>
      </c>
      <c r="E94" s="387" t="str">
        <f>IF(Accueil!$H$49=1,P94,IF(Accueil!$H$49=2,AA94,IF(Accueil!$H$49=3,AL94,P94)))</f>
        <v>envie de décompresser / refus du changement</v>
      </c>
      <c r="F94" s="387" t="str">
        <f>IF(Accueil!$H$49=1,Q94,IF(Accueil!$H$49=2,AB94,IF(Accueil!$H$49=3,AM94,Q94)))</f>
        <v xml:space="preserve">ne pas se mettre la pression / s'adapter </v>
      </c>
      <c r="G94" s="387" t="str">
        <f>IF(Accueil!$H$49=1,R94,IF(Accueil!$H$49=2,AC94,IF(Accueil!$H$49=3,AN94,R94)))</f>
        <v>se mettre la pression / obligé de changer</v>
      </c>
      <c r="H94" s="396" t="s">
        <v>7</v>
      </c>
      <c r="I94" s="394">
        <f t="shared" si="24"/>
        <v>13</v>
      </c>
      <c r="J94" s="397">
        <f t="shared" si="16"/>
        <v>13</v>
      </c>
      <c r="K94" s="388">
        <f t="shared" si="20"/>
        <v>0</v>
      </c>
      <c r="L94" s="446">
        <v>930</v>
      </c>
      <c r="M94" s="443" t="s">
        <v>106</v>
      </c>
      <c r="N94" s="443" t="s">
        <v>112</v>
      </c>
      <c r="O94" s="443" t="s">
        <v>1434</v>
      </c>
      <c r="P94" s="443" t="s">
        <v>1435</v>
      </c>
      <c r="Q94" s="443" t="s">
        <v>1436</v>
      </c>
      <c r="R94" s="443" t="s">
        <v>1437</v>
      </c>
      <c r="S94" s="447" t="s">
        <v>7</v>
      </c>
      <c r="T94" s="448">
        <f t="shared" si="25"/>
        <v>13</v>
      </c>
      <c r="U94" s="449">
        <f t="shared" si="17"/>
        <v>13</v>
      </c>
      <c r="V94" s="444">
        <f t="shared" si="21"/>
        <v>0</v>
      </c>
      <c r="W94" s="457">
        <v>930</v>
      </c>
      <c r="X94" s="508" t="s">
        <v>4122</v>
      </c>
      <c r="Y94" s="508" t="s">
        <v>3144</v>
      </c>
      <c r="Z94" s="508" t="s">
        <v>3551</v>
      </c>
      <c r="AA94" s="508" t="s">
        <v>3552</v>
      </c>
      <c r="AB94" s="508" t="s">
        <v>3147</v>
      </c>
      <c r="AC94" s="508" t="s">
        <v>3553</v>
      </c>
      <c r="AD94" s="458" t="s">
        <v>7</v>
      </c>
      <c r="AE94" s="459">
        <f t="shared" si="26"/>
        <v>13</v>
      </c>
      <c r="AF94" s="460">
        <f t="shared" si="18"/>
        <v>13</v>
      </c>
      <c r="AG94" s="455">
        <f t="shared" si="22"/>
        <v>0</v>
      </c>
      <c r="AH94" s="446">
        <v>930</v>
      </c>
      <c r="AI94" s="443" t="s">
        <v>106</v>
      </c>
      <c r="AJ94" s="443" t="s">
        <v>112</v>
      </c>
      <c r="AK94" s="443" t="s">
        <v>1434</v>
      </c>
      <c r="AL94" s="443" t="s">
        <v>1435</v>
      </c>
      <c r="AM94" s="443" t="s">
        <v>1436</v>
      </c>
      <c r="AN94" s="443" t="s">
        <v>1437</v>
      </c>
      <c r="AO94" s="447" t="s">
        <v>7</v>
      </c>
      <c r="AP94" s="448">
        <f t="shared" si="27"/>
        <v>13</v>
      </c>
      <c r="AQ94" s="449">
        <f t="shared" si="19"/>
        <v>13</v>
      </c>
      <c r="AR94" s="444">
        <f t="shared" si="23"/>
        <v>0</v>
      </c>
    </row>
    <row r="95" spans="1:44" ht="31.5" customHeight="1" x14ac:dyDescent="0.25">
      <c r="A95" s="395">
        <v>940</v>
      </c>
      <c r="B95" s="387" t="str">
        <f>IF(Accueil!$H$49=1,M95,IF(Accueil!$H$49=2,X95,IF(Accueil!$H$49=3,AI95,M95)))</f>
        <v>Indigo</v>
      </c>
      <c r="C95" s="387" t="str">
        <f>IF(Accueil!$H$49=1,N95,IF(Accueil!$H$49=2,Y95,IF(Accueil!$H$49=3,AJ95,N95)))</f>
        <v>œil</v>
      </c>
      <c r="D95" s="387" t="str">
        <f>IF(Accueil!$H$49=1,O95,IF(Accueil!$H$49=2,Z95,IF(Accueil!$H$49=3,AK95,O95)))</f>
        <v xml:space="preserve">besoin de voir les choses en face / besoin de voir toutes les possibilités </v>
      </c>
      <c r="E95" s="387" t="str">
        <f>IF(Accueil!$H$49=1,P95,IF(Accueil!$H$49=2,AA95,IF(Accueil!$H$49=3,AL95,P95)))</f>
        <v>se couper du monde / ne pas voir ce qui arrive / ne pas vouloir voir certaines choses</v>
      </c>
      <c r="F95" s="387" t="str">
        <f>IF(Accueil!$H$49=1,Q95,IF(Accueil!$H$49=2,AB95,IF(Accueil!$H$49=3,AM95,Q95)))</f>
        <v>paix intérieure / regard intérieur</v>
      </c>
      <c r="G95" s="387" t="str">
        <f>IF(Accueil!$H$49=1,R95,IF(Accueil!$H$49=2,AC95,IF(Accueil!$H$49=3,AN95,R95)))</f>
        <v>être aux aguets / refus de ce qui arrive</v>
      </c>
      <c r="H95" s="396" t="s">
        <v>7</v>
      </c>
      <c r="I95" s="394">
        <f t="shared" si="24"/>
        <v>13</v>
      </c>
      <c r="J95" s="397">
        <f t="shared" si="16"/>
        <v>13</v>
      </c>
      <c r="K95" s="388">
        <f t="shared" si="20"/>
        <v>0</v>
      </c>
      <c r="L95" s="446">
        <v>940</v>
      </c>
      <c r="M95" s="443" t="s">
        <v>106</v>
      </c>
      <c r="N95" s="443" t="s">
        <v>113</v>
      </c>
      <c r="O95" s="443" t="s">
        <v>1438</v>
      </c>
      <c r="P95" s="443" t="s">
        <v>1439</v>
      </c>
      <c r="Q95" s="443" t="s">
        <v>1440</v>
      </c>
      <c r="R95" s="443" t="s">
        <v>1441</v>
      </c>
      <c r="S95" s="447" t="s">
        <v>7</v>
      </c>
      <c r="T95" s="448">
        <f t="shared" si="25"/>
        <v>13</v>
      </c>
      <c r="U95" s="449">
        <f t="shared" si="17"/>
        <v>13</v>
      </c>
      <c r="V95" s="444">
        <f t="shared" si="21"/>
        <v>0</v>
      </c>
      <c r="W95" s="457">
        <v>940</v>
      </c>
      <c r="X95" s="508" t="s">
        <v>4122</v>
      </c>
      <c r="Y95" s="508" t="s">
        <v>3149</v>
      </c>
      <c r="Z95" s="508" t="s">
        <v>3554</v>
      </c>
      <c r="AA95" s="508" t="s">
        <v>3555</v>
      </c>
      <c r="AB95" s="508" t="s">
        <v>3152</v>
      </c>
      <c r="AC95" s="508" t="s">
        <v>3556</v>
      </c>
      <c r="AD95" s="458" t="s">
        <v>7</v>
      </c>
      <c r="AE95" s="459">
        <f t="shared" si="26"/>
        <v>13</v>
      </c>
      <c r="AF95" s="460">
        <f t="shared" si="18"/>
        <v>13</v>
      </c>
      <c r="AG95" s="455">
        <f t="shared" si="22"/>
        <v>0</v>
      </c>
      <c r="AH95" s="446">
        <v>940</v>
      </c>
      <c r="AI95" s="443" t="s">
        <v>106</v>
      </c>
      <c r="AJ95" s="443" t="s">
        <v>113</v>
      </c>
      <c r="AK95" s="443" t="s">
        <v>1438</v>
      </c>
      <c r="AL95" s="443" t="s">
        <v>1439</v>
      </c>
      <c r="AM95" s="443" t="s">
        <v>1440</v>
      </c>
      <c r="AN95" s="443" t="s">
        <v>1441</v>
      </c>
      <c r="AO95" s="447" t="s">
        <v>7</v>
      </c>
      <c r="AP95" s="448">
        <f t="shared" si="27"/>
        <v>13</v>
      </c>
      <c r="AQ95" s="449">
        <f t="shared" si="19"/>
        <v>13</v>
      </c>
      <c r="AR95" s="444">
        <f t="shared" si="23"/>
        <v>0</v>
      </c>
    </row>
    <row r="96" spans="1:44" ht="31.5" customHeight="1" x14ac:dyDescent="0.25">
      <c r="A96" s="395">
        <v>950</v>
      </c>
      <c r="B96" s="387" t="str">
        <f>IF(Accueil!$H$49=1,M96,IF(Accueil!$H$49=2,X96,IF(Accueil!$H$49=3,AI96,M96)))</f>
        <v>Indigo</v>
      </c>
      <c r="C96" s="387" t="str">
        <f>IF(Accueil!$H$49=1,N96,IF(Accueil!$H$49=2,Y96,IF(Accueil!$H$49=3,AJ96,N96)))</f>
        <v>sourcil</v>
      </c>
      <c r="D96" s="387" t="str">
        <f>IF(Accueil!$H$49=1,O96,IF(Accueil!$H$49=2,Z96,IF(Accueil!$H$49=3,AK96,O96)))</f>
        <v xml:space="preserve">besoin de se concentrer sur un objectif à atteindre </v>
      </c>
      <c r="E96" s="387" t="str">
        <f>IF(Accueil!$H$49=1,P96,IF(Accueil!$H$49=2,AA96,IF(Accueil!$H$49=3,AL96,P96)))</f>
        <v>ne plus vouloir d'objectif / ne pas voir ses problèmes</v>
      </c>
      <c r="F96" s="387" t="str">
        <f>IF(Accueil!$H$49=1,Q96,IF(Accueil!$H$49=2,AB96,IF(Accueil!$H$49=3,AM96,Q96)))</f>
        <v xml:space="preserve">paix intérieure / ne pas générer d'attentes </v>
      </c>
      <c r="G96" s="387" t="str">
        <f>IF(Accueil!$H$49=1,R96,IF(Accueil!$H$49=2,AC96,IF(Accueil!$H$49=3,AN96,R96)))</f>
        <v>méfiance / capacité à régler les problèmes / focalisation sur les problèmes</v>
      </c>
      <c r="H96" s="396" t="s">
        <v>7</v>
      </c>
      <c r="I96" s="394">
        <f t="shared" si="24"/>
        <v>13</v>
      </c>
      <c r="J96" s="397">
        <f t="shared" si="16"/>
        <v>13</v>
      </c>
      <c r="K96" s="388">
        <f t="shared" si="20"/>
        <v>0</v>
      </c>
      <c r="L96" s="446">
        <v>950</v>
      </c>
      <c r="M96" s="443" t="s">
        <v>106</v>
      </c>
      <c r="N96" s="443" t="s">
        <v>114</v>
      </c>
      <c r="O96" s="443" t="s">
        <v>178</v>
      </c>
      <c r="P96" s="443" t="s">
        <v>1442</v>
      </c>
      <c r="Q96" s="443" t="s">
        <v>1443</v>
      </c>
      <c r="R96" s="443" t="s">
        <v>1444</v>
      </c>
      <c r="S96" s="447" t="s">
        <v>7</v>
      </c>
      <c r="T96" s="448">
        <f t="shared" si="25"/>
        <v>13</v>
      </c>
      <c r="U96" s="449">
        <f t="shared" si="17"/>
        <v>13</v>
      </c>
      <c r="V96" s="444">
        <f t="shared" si="21"/>
        <v>0</v>
      </c>
      <c r="W96" s="457">
        <v>950</v>
      </c>
      <c r="X96" s="508" t="s">
        <v>4122</v>
      </c>
      <c r="Y96" s="508" t="s">
        <v>3154</v>
      </c>
      <c r="Z96" s="508" t="s">
        <v>3557</v>
      </c>
      <c r="AA96" s="508" t="s">
        <v>3558</v>
      </c>
      <c r="AB96" s="508" t="s">
        <v>3559</v>
      </c>
      <c r="AC96" s="508" t="s">
        <v>3560</v>
      </c>
      <c r="AD96" s="458" t="s">
        <v>7</v>
      </c>
      <c r="AE96" s="459">
        <f t="shared" si="26"/>
        <v>13</v>
      </c>
      <c r="AF96" s="460">
        <f t="shared" si="18"/>
        <v>13</v>
      </c>
      <c r="AG96" s="455">
        <f t="shared" si="22"/>
        <v>0</v>
      </c>
      <c r="AH96" s="446">
        <v>950</v>
      </c>
      <c r="AI96" s="443" t="s">
        <v>106</v>
      </c>
      <c r="AJ96" s="443" t="s">
        <v>114</v>
      </c>
      <c r="AK96" s="443" t="s">
        <v>178</v>
      </c>
      <c r="AL96" s="443" t="s">
        <v>1442</v>
      </c>
      <c r="AM96" s="443" t="s">
        <v>1443</v>
      </c>
      <c r="AN96" s="443" t="s">
        <v>1444</v>
      </c>
      <c r="AO96" s="447" t="s">
        <v>7</v>
      </c>
      <c r="AP96" s="448">
        <f t="shared" si="27"/>
        <v>13</v>
      </c>
      <c r="AQ96" s="449">
        <f t="shared" si="19"/>
        <v>13</v>
      </c>
      <c r="AR96" s="444">
        <f t="shared" si="23"/>
        <v>0</v>
      </c>
    </row>
    <row r="97" spans="1:44" ht="31.5" customHeight="1" x14ac:dyDescent="0.25">
      <c r="A97" s="395">
        <v>960</v>
      </c>
      <c r="B97" s="387" t="str">
        <f>IF(Accueil!$H$49=1,M97,IF(Accueil!$H$49=2,X97,IF(Accueil!$H$49=3,AI97,M97)))</f>
        <v>Indigo</v>
      </c>
      <c r="C97" s="387" t="str">
        <f>IF(Accueil!$H$49=1,N97,IF(Accueil!$H$49=2,Y97,IF(Accueil!$H$49=3,AJ97,N97)))</f>
        <v>front</v>
      </c>
      <c r="D97" s="387" t="str">
        <f>IF(Accueil!$H$49=1,O97,IF(Accueil!$H$49=2,Z97,IF(Accueil!$H$49=3,AK97,O97)))</f>
        <v>besoin d'affronter la réalité / besoin de tenir face à l'extérieur ou face aux autres</v>
      </c>
      <c r="E97" s="387" t="str">
        <f>IF(Accueil!$H$49=1,P97,IF(Accueil!$H$49=2,AA97,IF(Accueil!$H$49=3,AL97,P97)))</f>
        <v>peur de la réalité / renoncer à affronter</v>
      </c>
      <c r="F97" s="387" t="str">
        <f>IF(Accueil!$H$49=1,Q97,IF(Accueil!$H$49=2,AB97,IF(Accueil!$H$49=3,AM97,Q97)))</f>
        <v xml:space="preserve">se laisser vivre / capacité à lâcher prise </v>
      </c>
      <c r="G97" s="387" t="str">
        <f>IF(Accueil!$H$49=1,R97,IF(Accueil!$H$49=2,AC97,IF(Accueil!$H$49=3,AN97,R97)))</f>
        <v>tenir tête / maintenir ses décisions</v>
      </c>
      <c r="H97" s="396" t="s">
        <v>7</v>
      </c>
      <c r="I97" s="394">
        <f t="shared" si="24"/>
        <v>13</v>
      </c>
      <c r="J97" s="397">
        <f t="shared" si="16"/>
        <v>13</v>
      </c>
      <c r="K97" s="388">
        <f t="shared" si="20"/>
        <v>0</v>
      </c>
      <c r="L97" s="446">
        <v>960</v>
      </c>
      <c r="M97" s="443" t="s">
        <v>106</v>
      </c>
      <c r="N97" s="443" t="s">
        <v>115</v>
      </c>
      <c r="O97" s="443" t="s">
        <v>1445</v>
      </c>
      <c r="P97" s="443" t="s">
        <v>1446</v>
      </c>
      <c r="Q97" s="443" t="s">
        <v>1447</v>
      </c>
      <c r="R97" s="443" t="s">
        <v>1448</v>
      </c>
      <c r="S97" s="447" t="s">
        <v>7</v>
      </c>
      <c r="T97" s="448">
        <f t="shared" si="25"/>
        <v>13</v>
      </c>
      <c r="U97" s="449">
        <f t="shared" si="17"/>
        <v>13</v>
      </c>
      <c r="V97" s="444">
        <f t="shared" si="21"/>
        <v>0</v>
      </c>
      <c r="W97" s="457">
        <v>960</v>
      </c>
      <c r="X97" s="508" t="s">
        <v>4122</v>
      </c>
      <c r="Y97" s="508" t="s">
        <v>3159</v>
      </c>
      <c r="Z97" s="508" t="s">
        <v>3561</v>
      </c>
      <c r="AA97" s="508" t="s">
        <v>3562</v>
      </c>
      <c r="AB97" s="508" t="s">
        <v>3563</v>
      </c>
      <c r="AC97" s="508" t="s">
        <v>3564</v>
      </c>
      <c r="AD97" s="458" t="s">
        <v>7</v>
      </c>
      <c r="AE97" s="459">
        <f t="shared" si="26"/>
        <v>13</v>
      </c>
      <c r="AF97" s="460">
        <f t="shared" si="18"/>
        <v>13</v>
      </c>
      <c r="AG97" s="455">
        <f t="shared" si="22"/>
        <v>0</v>
      </c>
      <c r="AH97" s="446">
        <v>960</v>
      </c>
      <c r="AI97" s="443" t="s">
        <v>106</v>
      </c>
      <c r="AJ97" s="443" t="s">
        <v>115</v>
      </c>
      <c r="AK97" s="443" t="s">
        <v>1445</v>
      </c>
      <c r="AL97" s="443" t="s">
        <v>1446</v>
      </c>
      <c r="AM97" s="443" t="s">
        <v>1447</v>
      </c>
      <c r="AN97" s="443" t="s">
        <v>1448</v>
      </c>
      <c r="AO97" s="447" t="s">
        <v>7</v>
      </c>
      <c r="AP97" s="448">
        <f t="shared" si="27"/>
        <v>13</v>
      </c>
      <c r="AQ97" s="449">
        <f t="shared" si="19"/>
        <v>13</v>
      </c>
      <c r="AR97" s="444">
        <f t="shared" si="23"/>
        <v>0</v>
      </c>
    </row>
    <row r="98" spans="1:44" ht="31.5" customHeight="1" x14ac:dyDescent="0.25">
      <c r="A98" s="395">
        <v>970</v>
      </c>
      <c r="B98" s="387" t="str">
        <f>IF(Accueil!$H$49=1,M98,IF(Accueil!$H$49=2,X98,IF(Accueil!$H$49=3,AI98,M98)))</f>
        <v>Indigo</v>
      </c>
      <c r="C98" s="387" t="str">
        <f>IF(Accueil!$H$49=1,N98,IF(Accueil!$H$49=2,Y98,IF(Accueil!$H$49=3,AJ98,N98)))</f>
        <v>hypophyse</v>
      </c>
      <c r="D98" s="387" t="str">
        <f>IF(Accueil!$H$49=1,O98,IF(Accueil!$H$49=2,Z98,IF(Accueil!$H$49=3,AK98,O98)))</f>
        <v>besoin de choisir et de passer à l'acte / besoin de comprendre / besoin de concentration / forte volonté</v>
      </c>
      <c r="E98" s="387" t="str">
        <f>IF(Accueil!$H$49=1,P98,IF(Accueil!$H$49=2,AA98,IF(Accueil!$H$49=3,AL98,P98)))</f>
        <v>ne pas choisir / passivité / générer des peurs / peur de l'inconnu / négligence</v>
      </c>
      <c r="F98" s="387" t="str">
        <f>IF(Accueil!$H$49=1,Q98,IF(Accueil!$H$49=2,AB98,IF(Accueil!$H$49=3,AM98,Q98)))</f>
        <v xml:space="preserve">calme mental / capacipé de discernement / pensées structurées / capacité d'analyse </v>
      </c>
      <c r="G98" s="387" t="str">
        <f>IF(Accueil!$H$49=1,R98,IF(Accueil!$H$49=2,AC98,IF(Accueil!$H$49=3,AN98,R98)))</f>
        <v>hyperactivité / prise de tête / obsessions / doutes / focalisation sur les problèmes</v>
      </c>
      <c r="H98" s="396" t="s">
        <v>7</v>
      </c>
      <c r="I98" s="394">
        <f t="shared" si="24"/>
        <v>13</v>
      </c>
      <c r="J98" s="397">
        <f t="shared" si="16"/>
        <v>13</v>
      </c>
      <c r="K98" s="388">
        <f t="shared" si="20"/>
        <v>0</v>
      </c>
      <c r="L98" s="446">
        <v>970</v>
      </c>
      <c r="M98" s="443" t="s">
        <v>106</v>
      </c>
      <c r="N98" s="443" t="s">
        <v>116</v>
      </c>
      <c r="O98" s="443" t="s">
        <v>1449</v>
      </c>
      <c r="P98" s="443" t="s">
        <v>1450</v>
      </c>
      <c r="Q98" s="443" t="s">
        <v>1451</v>
      </c>
      <c r="R98" s="443" t="s">
        <v>1452</v>
      </c>
      <c r="S98" s="447" t="s">
        <v>7</v>
      </c>
      <c r="T98" s="448">
        <f t="shared" si="25"/>
        <v>13</v>
      </c>
      <c r="U98" s="449">
        <f t="shared" si="17"/>
        <v>13</v>
      </c>
      <c r="V98" s="444">
        <f t="shared" si="21"/>
        <v>0</v>
      </c>
      <c r="W98" s="457">
        <v>970</v>
      </c>
      <c r="X98" s="508" t="s">
        <v>4122</v>
      </c>
      <c r="Y98" s="508" t="s">
        <v>3164</v>
      </c>
      <c r="Z98" s="508" t="s">
        <v>3565</v>
      </c>
      <c r="AA98" s="508" t="s">
        <v>3566</v>
      </c>
      <c r="AB98" s="508" t="s">
        <v>3567</v>
      </c>
      <c r="AC98" s="508" t="s">
        <v>3568</v>
      </c>
      <c r="AD98" s="458" t="s">
        <v>7</v>
      </c>
      <c r="AE98" s="459">
        <f t="shared" si="26"/>
        <v>13</v>
      </c>
      <c r="AF98" s="460">
        <f t="shared" si="18"/>
        <v>13</v>
      </c>
      <c r="AG98" s="455">
        <f t="shared" si="22"/>
        <v>0</v>
      </c>
      <c r="AH98" s="446">
        <v>970</v>
      </c>
      <c r="AI98" s="443" t="s">
        <v>106</v>
      </c>
      <c r="AJ98" s="443" t="s">
        <v>116</v>
      </c>
      <c r="AK98" s="443" t="s">
        <v>1449</v>
      </c>
      <c r="AL98" s="443" t="s">
        <v>1450</v>
      </c>
      <c r="AM98" s="443" t="s">
        <v>1451</v>
      </c>
      <c r="AN98" s="443" t="s">
        <v>1452</v>
      </c>
      <c r="AO98" s="447" t="s">
        <v>7</v>
      </c>
      <c r="AP98" s="448">
        <f t="shared" si="27"/>
        <v>13</v>
      </c>
      <c r="AQ98" s="449">
        <f t="shared" si="19"/>
        <v>13</v>
      </c>
      <c r="AR98" s="444">
        <f t="shared" si="23"/>
        <v>0</v>
      </c>
    </row>
    <row r="99" spans="1:44" ht="31.5" customHeight="1" x14ac:dyDescent="0.25">
      <c r="A99" s="395">
        <v>980</v>
      </c>
      <c r="B99" s="387" t="str">
        <f>IF(Accueil!$H$49=1,M99,IF(Accueil!$H$49=2,X99,IF(Accueil!$H$49=3,AI99,M99)))</f>
        <v>Indigo</v>
      </c>
      <c r="C99" s="387" t="str">
        <f>IF(Accueil!$H$49=1,N99,IF(Accueil!$H$49=2,Y99,IF(Accueil!$H$49=3,AJ99,N99)))</f>
        <v>hypothalamus</v>
      </c>
      <c r="D99" s="387" t="str">
        <f>IF(Accueil!$H$49=1,O99,IF(Accueil!$H$49=2,Z99,IF(Accueil!$H$49=3,AK99,O99)))</f>
        <v>forte volonté / besoin d'être l'autorité / besoin de décider</v>
      </c>
      <c r="E99" s="387" t="str">
        <f>IF(Accueil!$H$49=1,P99,IF(Accueil!$H$49=2,AA99,IF(Accueil!$H$49=3,AL99,P99)))</f>
        <v>laisser faire / indécision / suivre les autres</v>
      </c>
      <c r="F99" s="387" t="str">
        <f>IF(Accueil!$H$49=1,Q99,IF(Accueil!$H$49=2,AB99,IF(Accueil!$H$49=3,AM99,Q99)))</f>
        <v xml:space="preserve">sagesse / gestion des conflits / capacité de décision  </v>
      </c>
      <c r="G99" s="387" t="str">
        <f>IF(Accueil!$H$49=1,R99,IF(Accueil!$H$49=2,AC99,IF(Accueil!$H$49=3,AN99,R99)))</f>
        <v>vouloir tout contrôler / besoin d’être un leader / générer des conflits / tenir tête</v>
      </c>
      <c r="H99" s="396" t="s">
        <v>7</v>
      </c>
      <c r="I99" s="394">
        <f t="shared" si="24"/>
        <v>13</v>
      </c>
      <c r="J99" s="397">
        <f t="shared" si="16"/>
        <v>13</v>
      </c>
      <c r="K99" s="388">
        <f t="shared" si="20"/>
        <v>0</v>
      </c>
      <c r="L99" s="446">
        <v>980</v>
      </c>
      <c r="M99" s="443" t="s">
        <v>106</v>
      </c>
      <c r="N99" s="443" t="s">
        <v>117</v>
      </c>
      <c r="O99" s="443" t="s">
        <v>1453</v>
      </c>
      <c r="P99" s="443" t="s">
        <v>1454</v>
      </c>
      <c r="Q99" s="443" t="s">
        <v>1455</v>
      </c>
      <c r="R99" s="443" t="s">
        <v>1456</v>
      </c>
      <c r="S99" s="447" t="s">
        <v>7</v>
      </c>
      <c r="T99" s="448">
        <f t="shared" si="25"/>
        <v>13</v>
      </c>
      <c r="U99" s="449">
        <f t="shared" si="17"/>
        <v>13</v>
      </c>
      <c r="V99" s="444">
        <f t="shared" si="21"/>
        <v>0</v>
      </c>
      <c r="W99" s="457">
        <v>980</v>
      </c>
      <c r="X99" s="508" t="s">
        <v>4122</v>
      </c>
      <c r="Y99" s="508" t="s">
        <v>3169</v>
      </c>
      <c r="Z99" s="508" t="s">
        <v>3569</v>
      </c>
      <c r="AA99" s="508" t="s">
        <v>3570</v>
      </c>
      <c r="AB99" s="508" t="s">
        <v>3571</v>
      </c>
      <c r="AC99" s="508" t="s">
        <v>3572</v>
      </c>
      <c r="AD99" s="458" t="s">
        <v>7</v>
      </c>
      <c r="AE99" s="459">
        <f t="shared" si="26"/>
        <v>13</v>
      </c>
      <c r="AF99" s="460">
        <f t="shared" si="18"/>
        <v>13</v>
      </c>
      <c r="AG99" s="455">
        <f t="shared" si="22"/>
        <v>0</v>
      </c>
      <c r="AH99" s="446">
        <v>980</v>
      </c>
      <c r="AI99" s="443" t="s">
        <v>106</v>
      </c>
      <c r="AJ99" s="443" t="s">
        <v>117</v>
      </c>
      <c r="AK99" s="443" t="s">
        <v>1453</v>
      </c>
      <c r="AL99" s="443" t="s">
        <v>1454</v>
      </c>
      <c r="AM99" s="443" t="s">
        <v>1455</v>
      </c>
      <c r="AN99" s="443" t="s">
        <v>1456</v>
      </c>
      <c r="AO99" s="447" t="s">
        <v>7</v>
      </c>
      <c r="AP99" s="448">
        <f t="shared" si="27"/>
        <v>13</v>
      </c>
      <c r="AQ99" s="449">
        <f t="shared" si="19"/>
        <v>13</v>
      </c>
      <c r="AR99" s="444">
        <f t="shared" si="23"/>
        <v>0</v>
      </c>
    </row>
    <row r="100" spans="1:44" ht="31.5" customHeight="1" x14ac:dyDescent="0.25">
      <c r="A100" s="395">
        <v>990</v>
      </c>
      <c r="B100" s="387" t="str">
        <f>IF(Accueil!$H$49=1,M100,IF(Accueil!$H$49=2,X100,IF(Accueil!$H$49=3,AI100,M100)))</f>
        <v>Indigo</v>
      </c>
      <c r="C100" s="387" t="str">
        <f>IF(Accueil!$H$49=1,N100,IF(Accueil!$H$49=2,Y100,IF(Accueil!$H$49=3,AJ100,N100)))</f>
        <v>lobe temporal</v>
      </c>
      <c r="D100" s="387" t="str">
        <f>IF(Accueil!$H$49=1,O100,IF(Accueil!$H$49=2,Z100,IF(Accueil!$H$49=3,AK100,O100)))</f>
        <v>besoin d'exprimer certaines émotions / ne pas contrôler ses émotions</v>
      </c>
      <c r="E100" s="387" t="str">
        <f>IF(Accueil!$H$49=1,P100,IF(Accueil!$H$49=2,AA100,IF(Accueil!$H$49=3,AL100,P100)))</f>
        <v>contrôler ou réprimer les émotions</v>
      </c>
      <c r="F100" s="387" t="str">
        <f>IF(Accueil!$H$49=1,Q100,IF(Accueil!$H$49=2,AB100,IF(Accueil!$H$49=3,AM100,Q100)))</f>
        <v>calme émotionnel / sérénité</v>
      </c>
      <c r="G100" s="387" t="str">
        <f>IF(Accueil!$H$49=1,R100,IF(Accueil!$H$49=2,AC100,IF(Accueil!$H$49=3,AN100,R100)))</f>
        <v>agitation émotionnelle / émotivité / se sentir agressé</v>
      </c>
      <c r="H100" s="396" t="s">
        <v>7</v>
      </c>
      <c r="I100" s="394">
        <f t="shared" si="24"/>
        <v>13</v>
      </c>
      <c r="J100" s="397">
        <f t="shared" si="16"/>
        <v>13</v>
      </c>
      <c r="K100" s="388">
        <f t="shared" si="20"/>
        <v>0</v>
      </c>
      <c r="L100" s="446">
        <v>990</v>
      </c>
      <c r="M100" s="443" t="s">
        <v>106</v>
      </c>
      <c r="N100" s="443" t="s">
        <v>118</v>
      </c>
      <c r="O100" s="443" t="s">
        <v>1457</v>
      </c>
      <c r="P100" s="443" t="s">
        <v>179</v>
      </c>
      <c r="Q100" s="443" t="s">
        <v>1458</v>
      </c>
      <c r="R100" s="443" t="s">
        <v>1459</v>
      </c>
      <c r="S100" s="447" t="s">
        <v>7</v>
      </c>
      <c r="T100" s="448">
        <f t="shared" si="25"/>
        <v>13</v>
      </c>
      <c r="U100" s="449">
        <f t="shared" si="17"/>
        <v>13</v>
      </c>
      <c r="V100" s="444">
        <f t="shared" si="21"/>
        <v>0</v>
      </c>
      <c r="W100" s="457">
        <v>990</v>
      </c>
      <c r="X100" s="508" t="s">
        <v>4122</v>
      </c>
      <c r="Y100" s="508" t="s">
        <v>3174</v>
      </c>
      <c r="Z100" s="508" t="s">
        <v>3573</v>
      </c>
      <c r="AA100" s="508" t="s">
        <v>3574</v>
      </c>
      <c r="AB100" s="508" t="s">
        <v>3575</v>
      </c>
      <c r="AC100" s="508" t="s">
        <v>3576</v>
      </c>
      <c r="AD100" s="458" t="s">
        <v>7</v>
      </c>
      <c r="AE100" s="459">
        <f t="shared" si="26"/>
        <v>13</v>
      </c>
      <c r="AF100" s="460">
        <f t="shared" si="18"/>
        <v>13</v>
      </c>
      <c r="AG100" s="455">
        <f t="shared" si="22"/>
        <v>0</v>
      </c>
      <c r="AH100" s="446">
        <v>990</v>
      </c>
      <c r="AI100" s="443" t="s">
        <v>106</v>
      </c>
      <c r="AJ100" s="443" t="s">
        <v>118</v>
      </c>
      <c r="AK100" s="443" t="s">
        <v>1457</v>
      </c>
      <c r="AL100" s="443" t="s">
        <v>179</v>
      </c>
      <c r="AM100" s="443" t="s">
        <v>1458</v>
      </c>
      <c r="AN100" s="443" t="s">
        <v>1459</v>
      </c>
      <c r="AO100" s="447" t="s">
        <v>7</v>
      </c>
      <c r="AP100" s="448">
        <f t="shared" si="27"/>
        <v>13</v>
      </c>
      <c r="AQ100" s="449">
        <f t="shared" si="19"/>
        <v>13</v>
      </c>
      <c r="AR100" s="444">
        <f t="shared" si="23"/>
        <v>0</v>
      </c>
    </row>
    <row r="101" spans="1:44" ht="31.5" customHeight="1" x14ac:dyDescent="0.25">
      <c r="A101" s="395">
        <v>1000</v>
      </c>
      <c r="B101" s="387" t="str">
        <f>IF(Accueil!$H$49=1,M101,IF(Accueil!$H$49=2,X101,IF(Accueil!$H$49=3,AI101,M101)))</f>
        <v>Pourpre</v>
      </c>
      <c r="C101" s="387" t="str">
        <f>IF(Accueil!$H$49=1,N101,IF(Accueil!$H$49=2,Y101,IF(Accueil!$H$49=3,AJ101,N101)))</f>
        <v>lobe pariétal</v>
      </c>
      <c r="D101" s="387" t="str">
        <f>IF(Accueil!$H$49=1,O101,IF(Accueil!$H$49=2,Z101,IF(Accueil!$H$49=3,AK101,O101)))</f>
        <v xml:space="preserve">besoin de se connecter à plus haut / aimer percevoir par le corps / aimer la symbolique </v>
      </c>
      <c r="E101" s="387" t="str">
        <f>IF(Accueil!$H$49=1,P101,IF(Accueil!$H$49=2,AA101,IF(Accueil!$H$49=3,AL101,P101)))</f>
        <v>manque de confiance dans la vie / moins vouloir sentir son corps / ne pas intégrer les vibrations élevées dans son corps</v>
      </c>
      <c r="F101" s="387" t="str">
        <f>IF(Accueil!$H$49=1,Q101,IF(Accueil!$H$49=2,AB101,IF(Accueil!$H$49=3,AM101,Q101)))</f>
        <v xml:space="preserve">confiance dans la vie / gratitude / connexion aux plans supérieurs / langage symbolique </v>
      </c>
      <c r="G101" s="387" t="str">
        <f>IF(Accueil!$H$49=1,R101,IF(Accueil!$H$49=2,AC101,IF(Accueil!$H$49=3,AN101,R101)))</f>
        <v>générer des tensions dans son corps / être en résistance face à la vie ou aux vibrations élevées</v>
      </c>
      <c r="H101" s="396" t="s">
        <v>10</v>
      </c>
      <c r="I101" s="394">
        <f t="shared" si="24"/>
        <v>14</v>
      </c>
      <c r="J101" s="397">
        <f t="shared" si="16"/>
        <v>14</v>
      </c>
      <c r="K101" s="388">
        <f t="shared" si="20"/>
        <v>0</v>
      </c>
      <c r="L101" s="446">
        <v>1000</v>
      </c>
      <c r="M101" s="443" t="s">
        <v>119</v>
      </c>
      <c r="N101" s="443" t="s">
        <v>120</v>
      </c>
      <c r="O101" s="443" t="s">
        <v>1460</v>
      </c>
      <c r="P101" s="443" t="s">
        <v>1461</v>
      </c>
      <c r="Q101" s="443" t="s">
        <v>1462</v>
      </c>
      <c r="R101" s="443" t="s">
        <v>1463</v>
      </c>
      <c r="S101" s="447" t="s">
        <v>10</v>
      </c>
      <c r="T101" s="448">
        <f t="shared" si="25"/>
        <v>14</v>
      </c>
      <c r="U101" s="449">
        <f t="shared" si="17"/>
        <v>14</v>
      </c>
      <c r="V101" s="444">
        <f t="shared" si="21"/>
        <v>0</v>
      </c>
      <c r="W101" s="457">
        <v>1000</v>
      </c>
      <c r="X101" s="508" t="s">
        <v>4123</v>
      </c>
      <c r="Y101" s="508" t="s">
        <v>3179</v>
      </c>
      <c r="Z101" s="508" t="s">
        <v>3577</v>
      </c>
      <c r="AA101" s="508" t="s">
        <v>3578</v>
      </c>
      <c r="AB101" s="508" t="s">
        <v>3579</v>
      </c>
      <c r="AC101" s="508" t="s">
        <v>3580</v>
      </c>
      <c r="AD101" s="458" t="s">
        <v>10</v>
      </c>
      <c r="AE101" s="459">
        <f t="shared" si="26"/>
        <v>14</v>
      </c>
      <c r="AF101" s="460">
        <f t="shared" si="18"/>
        <v>14</v>
      </c>
      <c r="AG101" s="455">
        <f t="shared" si="22"/>
        <v>0</v>
      </c>
      <c r="AH101" s="446">
        <v>1000</v>
      </c>
      <c r="AI101" s="443" t="s">
        <v>119</v>
      </c>
      <c r="AJ101" s="443" t="s">
        <v>120</v>
      </c>
      <c r="AK101" s="443" t="s">
        <v>1460</v>
      </c>
      <c r="AL101" s="443" t="s">
        <v>1461</v>
      </c>
      <c r="AM101" s="443" t="s">
        <v>1462</v>
      </c>
      <c r="AN101" s="443" t="s">
        <v>1463</v>
      </c>
      <c r="AO101" s="447" t="s">
        <v>10</v>
      </c>
      <c r="AP101" s="448">
        <f t="shared" si="27"/>
        <v>14</v>
      </c>
      <c r="AQ101" s="449">
        <f t="shared" si="19"/>
        <v>14</v>
      </c>
      <c r="AR101" s="444">
        <f t="shared" si="23"/>
        <v>0</v>
      </c>
    </row>
    <row r="102" spans="1:44" ht="31.5" customHeight="1" x14ac:dyDescent="0.25">
      <c r="A102" s="395">
        <v>1010</v>
      </c>
      <c r="B102" s="387" t="str">
        <f>IF(Accueil!$H$49=1,M102,IF(Accueil!$H$49=2,X102,IF(Accueil!$H$49=3,AI102,M102)))</f>
        <v>Pourpre</v>
      </c>
      <c r="C102" s="387" t="str">
        <f>IF(Accueil!$H$49=1,N102,IF(Accueil!$H$49=2,Y102,IF(Accueil!$H$49=3,AJ102,N102)))</f>
        <v>corps calleux</v>
      </c>
      <c r="D102" s="387" t="str">
        <f>IF(Accueil!$H$49=1,O102,IF(Accueil!$H$49=2,Z102,IF(Accueil!$H$49=3,AK102,O102)))</f>
        <v>besoin d’être cohérent / besoin de sentir son corps</v>
      </c>
      <c r="E102" s="387" t="str">
        <f>IF(Accueil!$H$49=1,P102,IF(Accueil!$H$49=2,AA102,IF(Accueil!$H$49=3,AL102,P102)))</f>
        <v>manque de cohérence entre la tête et le corps / ne pas vouloir sentir son corps</v>
      </c>
      <c r="F102" s="387" t="str">
        <f>IF(Accueil!$H$49=1,Q102,IF(Accueil!$H$49=2,AB102,IF(Accueil!$H$49=3,AM102,Q102)))</f>
        <v>cohérence / capacité à mettre de l'harmonie dans son corps / connexion à son corps</v>
      </c>
      <c r="G102" s="387" t="str">
        <f>IF(Accueil!$H$49=1,R102,IF(Accueil!$H$49=2,AC102,IF(Accueil!$H$49=3,AN102,R102)))</f>
        <v>aimer les sensations fortes / trop sentir dans son corps</v>
      </c>
      <c r="H102" s="396" t="s">
        <v>10</v>
      </c>
      <c r="I102" s="394">
        <f t="shared" si="24"/>
        <v>14</v>
      </c>
      <c r="J102" s="397">
        <f t="shared" si="16"/>
        <v>14</v>
      </c>
      <c r="K102" s="388">
        <f t="shared" si="20"/>
        <v>0</v>
      </c>
      <c r="L102" s="446">
        <v>1010</v>
      </c>
      <c r="M102" s="443" t="s">
        <v>119</v>
      </c>
      <c r="N102" s="443" t="s">
        <v>121</v>
      </c>
      <c r="O102" s="443" t="s">
        <v>1464</v>
      </c>
      <c r="P102" s="443" t="s">
        <v>1465</v>
      </c>
      <c r="Q102" s="443" t="s">
        <v>1466</v>
      </c>
      <c r="R102" s="443" t="s">
        <v>1467</v>
      </c>
      <c r="S102" s="447" t="s">
        <v>10</v>
      </c>
      <c r="T102" s="448">
        <f t="shared" si="25"/>
        <v>14</v>
      </c>
      <c r="U102" s="449">
        <f t="shared" si="17"/>
        <v>14</v>
      </c>
      <c r="V102" s="444">
        <f t="shared" si="21"/>
        <v>0</v>
      </c>
      <c r="W102" s="457">
        <v>1010</v>
      </c>
      <c r="X102" s="508" t="s">
        <v>4123</v>
      </c>
      <c r="Y102" s="508" t="s">
        <v>3184</v>
      </c>
      <c r="Z102" s="508" t="s">
        <v>3581</v>
      </c>
      <c r="AA102" s="508" t="s">
        <v>3582</v>
      </c>
      <c r="AB102" s="508" t="s">
        <v>3583</v>
      </c>
      <c r="AC102" s="508" t="s">
        <v>3584</v>
      </c>
      <c r="AD102" s="458" t="s">
        <v>10</v>
      </c>
      <c r="AE102" s="459">
        <f t="shared" si="26"/>
        <v>14</v>
      </c>
      <c r="AF102" s="460">
        <f t="shared" si="18"/>
        <v>14</v>
      </c>
      <c r="AG102" s="455">
        <f t="shared" si="22"/>
        <v>0</v>
      </c>
      <c r="AH102" s="446">
        <v>1010</v>
      </c>
      <c r="AI102" s="443" t="s">
        <v>119</v>
      </c>
      <c r="AJ102" s="443" t="s">
        <v>121</v>
      </c>
      <c r="AK102" s="443" t="s">
        <v>1464</v>
      </c>
      <c r="AL102" s="443" t="s">
        <v>1465</v>
      </c>
      <c r="AM102" s="443" t="s">
        <v>1466</v>
      </c>
      <c r="AN102" s="443" t="s">
        <v>1467</v>
      </c>
      <c r="AO102" s="447" t="s">
        <v>10</v>
      </c>
      <c r="AP102" s="448">
        <f t="shared" si="27"/>
        <v>14</v>
      </c>
      <c r="AQ102" s="449">
        <f t="shared" si="19"/>
        <v>14</v>
      </c>
      <c r="AR102" s="444">
        <f t="shared" si="23"/>
        <v>0</v>
      </c>
    </row>
    <row r="103" spans="1:44" ht="31.5" customHeight="1" x14ac:dyDescent="0.25">
      <c r="A103" s="395">
        <v>1020</v>
      </c>
      <c r="B103" s="387" t="str">
        <f>IF(Accueil!$H$49=1,M103,IF(Accueil!$H$49=2,X103,IF(Accueil!$H$49=3,AI103,M103)))</f>
        <v>Pourpre</v>
      </c>
      <c r="C103" s="387" t="str">
        <f>IF(Accueil!$H$49=1,N103,IF(Accueil!$H$49=2,Y103,IF(Accueil!$H$49=3,AJ103,N103)))</f>
        <v>thalamus</v>
      </c>
      <c r="D103" s="387" t="str">
        <f>IF(Accueil!$H$49=1,O103,IF(Accueil!$H$49=2,Z103,IF(Accueil!$H$49=3,AK103,O103)))</f>
        <v xml:space="preserve">besoin de prendre sa vie en main / besoin de spontanéité / besoin d'émotivité accrue </v>
      </c>
      <c r="E103" s="387" t="str">
        <f>IF(Accueil!$H$49=1,P103,IF(Accueil!$H$49=2,AA103,IF(Accueil!$H$49=3,AL103,P103)))</f>
        <v>ne pas vouloir écouter son corps / laisser faire</v>
      </c>
      <c r="F103" s="387" t="str">
        <f>IF(Accueil!$H$49=1,Q103,IF(Accueil!$H$49=2,AB103,IF(Accueil!$H$49=3,AM103,Q103)))</f>
        <v xml:space="preserve">humeur constante / bonne humeur / capacité à écouter son corps </v>
      </c>
      <c r="G103" s="387" t="str">
        <f>IF(Accueil!$H$49=1,R103,IF(Accueil!$H$49=2,AC103,IF(Accueil!$H$49=3,AN103,R103)))</f>
        <v>hyperactivité / émotivité excessive / impulsif / réactif</v>
      </c>
      <c r="H103" s="396" t="s">
        <v>7</v>
      </c>
      <c r="I103" s="394">
        <f t="shared" si="24"/>
        <v>14</v>
      </c>
      <c r="J103" s="397">
        <f t="shared" si="16"/>
        <v>14</v>
      </c>
      <c r="K103" s="388">
        <f t="shared" si="20"/>
        <v>0</v>
      </c>
      <c r="L103" s="446">
        <v>1020</v>
      </c>
      <c r="M103" s="443" t="s">
        <v>119</v>
      </c>
      <c r="N103" s="443" t="s">
        <v>122</v>
      </c>
      <c r="O103" s="443" t="s">
        <v>1468</v>
      </c>
      <c r="P103" s="443" t="s">
        <v>1469</v>
      </c>
      <c r="Q103" s="443" t="s">
        <v>1470</v>
      </c>
      <c r="R103" s="443" t="s">
        <v>1471</v>
      </c>
      <c r="S103" s="447" t="s">
        <v>7</v>
      </c>
      <c r="T103" s="448">
        <f t="shared" si="25"/>
        <v>14</v>
      </c>
      <c r="U103" s="449">
        <f t="shared" si="17"/>
        <v>14</v>
      </c>
      <c r="V103" s="444">
        <f t="shared" si="21"/>
        <v>0</v>
      </c>
      <c r="W103" s="457">
        <v>1020</v>
      </c>
      <c r="X103" s="508" t="s">
        <v>4123</v>
      </c>
      <c r="Y103" s="508" t="s">
        <v>3189</v>
      </c>
      <c r="Z103" s="508" t="s">
        <v>3585</v>
      </c>
      <c r="AA103" s="508" t="s">
        <v>3586</v>
      </c>
      <c r="AB103" s="508" t="s">
        <v>3587</v>
      </c>
      <c r="AC103" s="508" t="s">
        <v>3588</v>
      </c>
      <c r="AD103" s="458" t="s">
        <v>7</v>
      </c>
      <c r="AE103" s="459">
        <f t="shared" si="26"/>
        <v>14</v>
      </c>
      <c r="AF103" s="460">
        <f t="shared" si="18"/>
        <v>14</v>
      </c>
      <c r="AG103" s="455">
        <f t="shared" si="22"/>
        <v>0</v>
      </c>
      <c r="AH103" s="446">
        <v>1020</v>
      </c>
      <c r="AI103" s="443" t="s">
        <v>119</v>
      </c>
      <c r="AJ103" s="443" t="s">
        <v>122</v>
      </c>
      <c r="AK103" s="443" t="s">
        <v>1468</v>
      </c>
      <c r="AL103" s="443" t="s">
        <v>1469</v>
      </c>
      <c r="AM103" s="443" t="s">
        <v>1470</v>
      </c>
      <c r="AN103" s="443" t="s">
        <v>1471</v>
      </c>
      <c r="AO103" s="447" t="s">
        <v>7</v>
      </c>
      <c r="AP103" s="448">
        <f t="shared" si="27"/>
        <v>14</v>
      </c>
      <c r="AQ103" s="449">
        <f t="shared" si="19"/>
        <v>14</v>
      </c>
      <c r="AR103" s="444">
        <f t="shared" si="23"/>
        <v>0</v>
      </c>
    </row>
    <row r="104" spans="1:44" ht="31.5" customHeight="1" x14ac:dyDescent="0.25">
      <c r="A104" s="395">
        <v>1030</v>
      </c>
      <c r="B104" s="387" t="str">
        <f>IF(Accueil!$H$49=1,M104,IF(Accueil!$H$49=2,X104,IF(Accueil!$H$49=3,AI104,M104)))</f>
        <v>Magenta</v>
      </c>
      <c r="C104" s="387" t="str">
        <f>IF(Accueil!$H$49=1,N104,IF(Accueil!$H$49=2,Y104,IF(Accueil!$H$49=3,AJ104,N104)))</f>
        <v>lobe préfrontal</v>
      </c>
      <c r="D104" s="387" t="str">
        <f>IF(Accueil!$H$49=1,O104,IF(Accueil!$H$49=2,Z104,IF(Accueil!$H$49=3,AK104,O104)))</f>
        <v xml:space="preserve">besoin de ne pas se limiter / besoin de voir plus grand / besoin de penser autrement / besoin d'être soi-même </v>
      </c>
      <c r="E104" s="387" t="str">
        <f>IF(Accueil!$H$49=1,P104,IF(Accueil!$H$49=2,AA104,IF(Accueil!$H$49=3,AL104,P104)))</f>
        <v>croyances limitantes / peurs / ne pas aimer l’inconnu / manque de personnalité / ne pas être soi-même</v>
      </c>
      <c r="F104" s="387" t="str">
        <f>IF(Accueil!$H$49=1,Q104,IF(Accueil!$H$49=2,AB104,IF(Accueil!$H$49=3,AM104,Q104)))</f>
        <v xml:space="preserve">lâcher le contrôle mental / s'adapter / être soi-même en toute circonstance </v>
      </c>
      <c r="G104" s="387" t="str">
        <f>IF(Accueil!$H$49=1,R104,IF(Accueil!$H$49=2,AC104,IF(Accueil!$H$49=3,AN104,R104)))</f>
        <v>agitation mentale / contrôle mental / ne pas s'adapter / masquer sa vraie personnalité / se forcer à être quelqu'un d'autre</v>
      </c>
      <c r="H104" s="396" t="s">
        <v>125</v>
      </c>
      <c r="I104" s="394">
        <f t="shared" si="24"/>
        <v>15</v>
      </c>
      <c r="J104" s="397">
        <f>I104-(ROUNDDOWN(I104/15.0001,0)*15)</f>
        <v>15</v>
      </c>
      <c r="K104" s="388">
        <f t="shared" si="20"/>
        <v>0</v>
      </c>
      <c r="L104" s="446">
        <v>1030</v>
      </c>
      <c r="M104" s="443" t="s">
        <v>123</v>
      </c>
      <c r="N104" s="443" t="s">
        <v>124</v>
      </c>
      <c r="O104" s="443" t="s">
        <v>1472</v>
      </c>
      <c r="P104" s="443" t="s">
        <v>1473</v>
      </c>
      <c r="Q104" s="443" t="s">
        <v>1474</v>
      </c>
      <c r="R104" s="443" t="s">
        <v>1475</v>
      </c>
      <c r="S104" s="447" t="s">
        <v>125</v>
      </c>
      <c r="T104" s="448">
        <f t="shared" si="25"/>
        <v>15</v>
      </c>
      <c r="U104" s="449">
        <f>T104-(ROUNDDOWN(T104/15.0001,0)*15)</f>
        <v>15</v>
      </c>
      <c r="V104" s="444">
        <f t="shared" si="21"/>
        <v>0</v>
      </c>
      <c r="W104" s="457">
        <v>1030</v>
      </c>
      <c r="X104" s="508" t="s">
        <v>123</v>
      </c>
      <c r="Y104" s="508" t="s">
        <v>3194</v>
      </c>
      <c r="Z104" s="508" t="s">
        <v>3589</v>
      </c>
      <c r="AA104" s="508" t="s">
        <v>3590</v>
      </c>
      <c r="AB104" s="508" t="s">
        <v>3197</v>
      </c>
      <c r="AC104" s="508" t="s">
        <v>3591</v>
      </c>
      <c r="AD104" s="458" t="s">
        <v>125</v>
      </c>
      <c r="AE104" s="459">
        <f t="shared" si="26"/>
        <v>15</v>
      </c>
      <c r="AF104" s="460">
        <f>AE104-(ROUNDDOWN(AE104/15.0001,0)*15)</f>
        <v>15</v>
      </c>
      <c r="AG104" s="455">
        <f t="shared" si="22"/>
        <v>0</v>
      </c>
      <c r="AH104" s="446">
        <v>1030</v>
      </c>
      <c r="AI104" s="443" t="s">
        <v>123</v>
      </c>
      <c r="AJ104" s="443" t="s">
        <v>124</v>
      </c>
      <c r="AK104" s="443" t="s">
        <v>1472</v>
      </c>
      <c r="AL104" s="443" t="s">
        <v>1473</v>
      </c>
      <c r="AM104" s="443" t="s">
        <v>1474</v>
      </c>
      <c r="AN104" s="443" t="s">
        <v>1475</v>
      </c>
      <c r="AO104" s="447" t="s">
        <v>125</v>
      </c>
      <c r="AP104" s="448">
        <f t="shared" si="27"/>
        <v>15</v>
      </c>
      <c r="AQ104" s="449">
        <f>AP104-(ROUNDDOWN(AP104/15.0001,0)*15)</f>
        <v>15</v>
      </c>
      <c r="AR104" s="444">
        <f t="shared" si="23"/>
        <v>0</v>
      </c>
    </row>
    <row r="105" spans="1:44" ht="31.5" customHeight="1" x14ac:dyDescent="0.25">
      <c r="A105" s="395">
        <v>1040</v>
      </c>
      <c r="B105" s="387" t="str">
        <f>IF(Accueil!$H$49=1,M105,IF(Accueil!$H$49=2,X105,IF(Accueil!$H$49=3,AI105,M105)))</f>
        <v>Magenta</v>
      </c>
      <c r="C105" s="387" t="str">
        <f>IF(Accueil!$H$49=1,N105,IF(Accueil!$H$49=2,Y105,IF(Accueil!$H$49=3,AJ105,N105)))</f>
        <v>cortex moteur</v>
      </c>
      <c r="D105" s="387" t="str">
        <f>IF(Accueil!$H$49=1,O105,IF(Accueil!$H$49=2,Z105,IF(Accueil!$H$49=3,AK105,O105)))</f>
        <v>besoin d'avancer dans la vie / besoin de changer de vie / besoin de s'ouvrir à plus haut</v>
      </c>
      <c r="E105" s="387" t="str">
        <f>IF(Accueil!$H$49=1,P105,IF(Accueil!$H$49=2,AA105,IF(Accueil!$H$49=3,AL105,P105)))</f>
        <v xml:space="preserve">peur du changement / rêves personnels abandonnés / peur de la mort / se fermer aux vibrations des autres </v>
      </c>
      <c r="F105" s="387" t="str">
        <f>IF(Accueil!$H$49=1,Q105,IF(Accueil!$H$49=2,AB105,IF(Accueil!$H$49=3,AM105,Q105)))</f>
        <v>continuité dans le changement / réaliser ses rêves personnels / optimisme / choisir son propre futur</v>
      </c>
      <c r="G105" s="387" t="str">
        <f>IF(Accueil!$H$49=1,R105,IF(Accueil!$H$49=2,AC105,IF(Accueil!$H$49=3,AN105,R105)))</f>
        <v>résistance au changement / pessimisme / trop capter les vibrations des autres</v>
      </c>
      <c r="H105" s="396" t="s">
        <v>7</v>
      </c>
      <c r="I105" s="394">
        <f t="shared" si="24"/>
        <v>15</v>
      </c>
      <c r="J105" s="397">
        <f t="shared" ref="J105:J168" si="28">I105-(ROUNDDOWN(I105/15.0001,0)*15)</f>
        <v>15</v>
      </c>
      <c r="K105" s="388">
        <f t="shared" si="20"/>
        <v>0</v>
      </c>
      <c r="L105" s="446">
        <v>1040</v>
      </c>
      <c r="M105" s="443" t="s">
        <v>123</v>
      </c>
      <c r="N105" s="443" t="s">
        <v>126</v>
      </c>
      <c r="O105" s="443" t="s">
        <v>1476</v>
      </c>
      <c r="P105" s="443" t="s">
        <v>1477</v>
      </c>
      <c r="Q105" s="443" t="s">
        <v>1478</v>
      </c>
      <c r="R105" s="443" t="s">
        <v>1479</v>
      </c>
      <c r="S105" s="447" t="s">
        <v>7</v>
      </c>
      <c r="T105" s="448">
        <f t="shared" si="25"/>
        <v>15</v>
      </c>
      <c r="U105" s="449">
        <f t="shared" ref="U105:U168" si="29">T105-(ROUNDDOWN(T105/15.0001,0)*15)</f>
        <v>15</v>
      </c>
      <c r="V105" s="444">
        <f t="shared" si="21"/>
        <v>0</v>
      </c>
      <c r="W105" s="457">
        <v>1040</v>
      </c>
      <c r="X105" s="508" t="s">
        <v>123</v>
      </c>
      <c r="Y105" s="508" t="s">
        <v>3199</v>
      </c>
      <c r="Z105" s="508" t="s">
        <v>3592</v>
      </c>
      <c r="AA105" s="508" t="s">
        <v>3593</v>
      </c>
      <c r="AB105" s="508" t="s">
        <v>3202</v>
      </c>
      <c r="AC105" s="508" t="s">
        <v>3203</v>
      </c>
      <c r="AD105" s="458" t="s">
        <v>7</v>
      </c>
      <c r="AE105" s="459">
        <f t="shared" si="26"/>
        <v>15</v>
      </c>
      <c r="AF105" s="460">
        <f t="shared" ref="AF105:AF168" si="30">AE105-(ROUNDDOWN(AE105/15.0001,0)*15)</f>
        <v>15</v>
      </c>
      <c r="AG105" s="455">
        <f t="shared" si="22"/>
        <v>0</v>
      </c>
      <c r="AH105" s="446">
        <v>1040</v>
      </c>
      <c r="AI105" s="443" t="s">
        <v>123</v>
      </c>
      <c r="AJ105" s="443" t="s">
        <v>126</v>
      </c>
      <c r="AK105" s="443" t="s">
        <v>1476</v>
      </c>
      <c r="AL105" s="443" t="s">
        <v>1477</v>
      </c>
      <c r="AM105" s="443" t="s">
        <v>1478</v>
      </c>
      <c r="AN105" s="443" t="s">
        <v>1479</v>
      </c>
      <c r="AO105" s="447" t="s">
        <v>7</v>
      </c>
      <c r="AP105" s="448">
        <f t="shared" si="27"/>
        <v>15</v>
      </c>
      <c r="AQ105" s="449">
        <f t="shared" ref="AQ105:AQ168" si="31">AP105-(ROUNDDOWN(AP105/15.0001,0)*15)</f>
        <v>15</v>
      </c>
      <c r="AR105" s="444">
        <f t="shared" si="23"/>
        <v>0</v>
      </c>
    </row>
    <row r="106" spans="1:44" ht="31.5" customHeight="1" x14ac:dyDescent="0.25">
      <c r="A106" s="395">
        <v>1050</v>
      </c>
      <c r="B106" s="387" t="str">
        <f>IF(Accueil!$H$49=1,M106,IF(Accueil!$H$49=2,X106,IF(Accueil!$H$49=3,AI106,M106)))</f>
        <v>Magenta</v>
      </c>
      <c r="C106" s="387" t="str">
        <f>IF(Accueil!$H$49=1,N106,IF(Accueil!$H$49=2,Y106,IF(Accueil!$H$49=3,AJ106,N106)))</f>
        <v>cortex somato-sensitif</v>
      </c>
      <c r="D106" s="387" t="str">
        <f>IF(Accueil!$H$49=1,O106,IF(Accueil!$H$49=2,Z106,IF(Accueil!$H$49=3,AK106,O106)))</f>
        <v>besoin de sentir son corps / besoin de bouger</v>
      </c>
      <c r="E106" s="387" t="str">
        <f>IF(Accueil!$H$49=1,P106,IF(Accueil!$H$49=2,AA106,IF(Accueil!$H$49=3,AL106,P106)))</f>
        <v>peur de perdre le contrôle du corps / de lui faire confiance</v>
      </c>
      <c r="F106" s="387" t="str">
        <f>IF(Accueil!$H$49=1,Q106,IF(Accueil!$H$49=2,AB106,IF(Accueil!$H$49=3,AM106,Q106)))</f>
        <v>bonne perception de son corps</v>
      </c>
      <c r="G106" s="387" t="str">
        <f>IF(Accueil!$H$49=1,R106,IF(Accueil!$H$49=2,AC106,IF(Accueil!$H$49=3,AN106,R106)))</f>
        <v>aimer les sensations fortes</v>
      </c>
      <c r="H106" s="396" t="s">
        <v>10</v>
      </c>
      <c r="I106" s="394">
        <f t="shared" si="24"/>
        <v>15</v>
      </c>
      <c r="J106" s="397">
        <f t="shared" si="28"/>
        <v>15</v>
      </c>
      <c r="K106" s="388">
        <f t="shared" si="20"/>
        <v>0</v>
      </c>
      <c r="L106" s="446">
        <v>1050</v>
      </c>
      <c r="M106" s="443" t="s">
        <v>123</v>
      </c>
      <c r="N106" s="443" t="s">
        <v>127</v>
      </c>
      <c r="O106" s="443" t="s">
        <v>1480</v>
      </c>
      <c r="P106" s="443" t="s">
        <v>1481</v>
      </c>
      <c r="Q106" s="443" t="s">
        <v>180</v>
      </c>
      <c r="R106" s="443" t="s">
        <v>181</v>
      </c>
      <c r="S106" s="447" t="s">
        <v>10</v>
      </c>
      <c r="T106" s="448">
        <f t="shared" si="25"/>
        <v>15</v>
      </c>
      <c r="U106" s="449">
        <f t="shared" si="29"/>
        <v>15</v>
      </c>
      <c r="V106" s="444">
        <f t="shared" si="21"/>
        <v>0</v>
      </c>
      <c r="W106" s="457">
        <v>1050</v>
      </c>
      <c r="X106" s="508" t="s">
        <v>123</v>
      </c>
      <c r="Y106" s="508" t="s">
        <v>3204</v>
      </c>
      <c r="Z106" s="508" t="s">
        <v>3594</v>
      </c>
      <c r="AA106" s="508" t="s">
        <v>3595</v>
      </c>
      <c r="AB106" s="508" t="s">
        <v>3207</v>
      </c>
      <c r="AC106" s="508" t="s">
        <v>3596</v>
      </c>
      <c r="AD106" s="458" t="s">
        <v>10</v>
      </c>
      <c r="AE106" s="459">
        <f t="shared" si="26"/>
        <v>15</v>
      </c>
      <c r="AF106" s="460">
        <f t="shared" si="30"/>
        <v>15</v>
      </c>
      <c r="AG106" s="455">
        <f t="shared" si="22"/>
        <v>0</v>
      </c>
      <c r="AH106" s="446">
        <v>1050</v>
      </c>
      <c r="AI106" s="443" t="s">
        <v>123</v>
      </c>
      <c r="AJ106" s="443" t="s">
        <v>127</v>
      </c>
      <c r="AK106" s="443" t="s">
        <v>1480</v>
      </c>
      <c r="AL106" s="443" t="s">
        <v>1481</v>
      </c>
      <c r="AM106" s="443" t="s">
        <v>180</v>
      </c>
      <c r="AN106" s="443" t="s">
        <v>181</v>
      </c>
      <c r="AO106" s="447" t="s">
        <v>10</v>
      </c>
      <c r="AP106" s="448">
        <f t="shared" si="27"/>
        <v>15</v>
      </c>
      <c r="AQ106" s="449">
        <f t="shared" si="31"/>
        <v>15</v>
      </c>
      <c r="AR106" s="444">
        <f t="shared" si="23"/>
        <v>0</v>
      </c>
    </row>
    <row r="107" spans="1:44" ht="31.5" customHeight="1" x14ac:dyDescent="0.25">
      <c r="A107" s="395">
        <v>1060</v>
      </c>
      <c r="B107" s="387" t="str">
        <f>IF(Accueil!$H$49=1,M107,IF(Accueil!$H$49=2,X107,IF(Accueil!$H$49=3,AI107,M107)))</f>
        <v>Magenta</v>
      </c>
      <c r="C107" s="387" t="str">
        <f>IF(Accueil!$H$49=1,N107,IF(Accueil!$H$49=2,Y107,IF(Accueil!$H$49=3,AJ107,N107)))</f>
        <v>fontanelle</v>
      </c>
      <c r="D107" s="387" t="str">
        <f>IF(Accueil!$H$49=1,O107,IF(Accueil!$H$49=2,Z107,IF(Accueil!$H$49=3,AK107,O107)))</f>
        <v xml:space="preserve">besoin de trouver un sens à sa vie / besoin de donner du sens à tout / sens de l'innovation </v>
      </c>
      <c r="E107" s="387" t="str">
        <f>IF(Accueil!$H$49=1,P107,IF(Accueil!$H$49=2,AA107,IF(Accueil!$H$49=3,AL107,P107)))</f>
        <v>détachement / pas d'attentes / déprime / père absent</v>
      </c>
      <c r="F107" s="387" t="str">
        <f>IF(Accueil!$H$49=1,Q107,IF(Accueil!$H$49=2,AB107,IF(Accueil!$H$49=3,AM107,Q107)))</f>
        <v xml:space="preserve">être dans l'instant présent / sagesse / autorité naturelle </v>
      </c>
      <c r="G107" s="387" t="str">
        <f>IF(Accueil!$H$49=1,R107,IF(Accueil!$H$49=2,AC107,IF(Accueil!$H$49=3,AN107,R107)))</f>
        <v>enthousiasme / conflit avec l'autorité / recherche spirituelle ou du père absent</v>
      </c>
      <c r="H107" s="396" t="s">
        <v>129</v>
      </c>
      <c r="I107" s="394">
        <f t="shared" si="24"/>
        <v>15</v>
      </c>
      <c r="J107" s="397">
        <f t="shared" si="28"/>
        <v>15</v>
      </c>
      <c r="K107" s="388">
        <f t="shared" si="20"/>
        <v>0</v>
      </c>
      <c r="L107" s="446">
        <v>1060</v>
      </c>
      <c r="M107" s="443" t="s">
        <v>123</v>
      </c>
      <c r="N107" s="443" t="s">
        <v>128</v>
      </c>
      <c r="O107" s="443" t="s">
        <v>1482</v>
      </c>
      <c r="P107" s="443" t="s">
        <v>1483</v>
      </c>
      <c r="Q107" s="443" t="s">
        <v>1484</v>
      </c>
      <c r="R107" s="443" t="s">
        <v>1485</v>
      </c>
      <c r="S107" s="447" t="s">
        <v>129</v>
      </c>
      <c r="T107" s="448">
        <f t="shared" si="25"/>
        <v>15</v>
      </c>
      <c r="U107" s="449">
        <f t="shared" si="29"/>
        <v>15</v>
      </c>
      <c r="V107" s="444">
        <f t="shared" si="21"/>
        <v>0</v>
      </c>
      <c r="W107" s="457">
        <v>1060</v>
      </c>
      <c r="X107" s="508" t="s">
        <v>123</v>
      </c>
      <c r="Y107" s="508" t="s">
        <v>3209</v>
      </c>
      <c r="Z107" s="508" t="s">
        <v>3597</v>
      </c>
      <c r="AA107" s="508" t="s">
        <v>3598</v>
      </c>
      <c r="AB107" s="508" t="s">
        <v>3599</v>
      </c>
      <c r="AC107" s="508" t="s">
        <v>3600</v>
      </c>
      <c r="AD107" s="458" t="s">
        <v>129</v>
      </c>
      <c r="AE107" s="459">
        <f t="shared" si="26"/>
        <v>15</v>
      </c>
      <c r="AF107" s="460">
        <f t="shared" si="30"/>
        <v>15</v>
      </c>
      <c r="AG107" s="455">
        <f t="shared" si="22"/>
        <v>0</v>
      </c>
      <c r="AH107" s="446">
        <v>1060</v>
      </c>
      <c r="AI107" s="443" t="s">
        <v>123</v>
      </c>
      <c r="AJ107" s="443" t="s">
        <v>128</v>
      </c>
      <c r="AK107" s="443" t="s">
        <v>1482</v>
      </c>
      <c r="AL107" s="443" t="s">
        <v>1483</v>
      </c>
      <c r="AM107" s="443" t="s">
        <v>1484</v>
      </c>
      <c r="AN107" s="443" t="s">
        <v>1485</v>
      </c>
      <c r="AO107" s="447" t="s">
        <v>129</v>
      </c>
      <c r="AP107" s="448">
        <f t="shared" si="27"/>
        <v>15</v>
      </c>
      <c r="AQ107" s="449">
        <f t="shared" si="31"/>
        <v>15</v>
      </c>
      <c r="AR107" s="444">
        <f t="shared" si="23"/>
        <v>0</v>
      </c>
    </row>
    <row r="108" spans="1:44" ht="31.5" customHeight="1" x14ac:dyDescent="0.25">
      <c r="A108" s="395">
        <v>1070</v>
      </c>
      <c r="B108" s="387" t="str">
        <f>IF(Accueil!$H$49=1,M108,IF(Accueil!$H$49=2,X108,IF(Accueil!$H$49=3,AI108,M108)))</f>
        <v>Noir</v>
      </c>
      <c r="C108" s="387" t="str">
        <f>IF(Accueil!$H$49=1,N108,IF(Accueil!$H$49=2,Y108,IF(Accueil!$H$49=3,AJ108,N108)))</f>
        <v>rose</v>
      </c>
      <c r="D108" s="387" t="str">
        <f>IF(Accueil!$H$49=1,O108,IF(Accueil!$H$49=2,Z108,IF(Accueil!$H$49=3,AK108,O108)))</f>
        <v>besoin de réféchir pour la suite</v>
      </c>
      <c r="E108" s="387" t="str">
        <f>IF(Accueil!$H$49=1,P108,IF(Accueil!$H$49=2,AA108,IF(Accueil!$H$49=3,AL108,P108)))</f>
        <v>sentiment de vide dans la vie / qu'elle n'a pas de sens</v>
      </c>
      <c r="F108" s="387" t="str">
        <f>IF(Accueil!$H$49=1,Q108,IF(Accueil!$H$49=2,AB108,IF(Accueil!$H$49=3,AM108,Q108)))</f>
        <v>rester centré sur la suite que l'on s'est choisie / mais s'adapter si nécessaire</v>
      </c>
      <c r="G108" s="387" t="str">
        <f>IF(Accueil!$H$49=1,R108,IF(Accueil!$H$49=2,AC108,IF(Accueil!$H$49=3,AN108,R108)))</f>
        <v>agir dans l'urgence / dispersion pour se sentir vivant</v>
      </c>
      <c r="H108" s="396" t="s">
        <v>129</v>
      </c>
      <c r="I108" s="394">
        <f t="shared" si="24"/>
        <v>16</v>
      </c>
      <c r="J108" s="397">
        <f t="shared" si="28"/>
        <v>1</v>
      </c>
      <c r="K108" s="388">
        <f t="shared" si="20"/>
        <v>1</v>
      </c>
      <c r="L108" s="446">
        <v>1070</v>
      </c>
      <c r="M108" s="443" t="s">
        <v>5</v>
      </c>
      <c r="N108" s="444" t="s">
        <v>130</v>
      </c>
      <c r="O108" s="443" t="s">
        <v>182</v>
      </c>
      <c r="P108" s="443" t="s">
        <v>1486</v>
      </c>
      <c r="Q108" s="443" t="s">
        <v>1487</v>
      </c>
      <c r="R108" s="443" t="s">
        <v>1488</v>
      </c>
      <c r="S108" s="447" t="s">
        <v>129</v>
      </c>
      <c r="T108" s="448">
        <f t="shared" si="25"/>
        <v>16</v>
      </c>
      <c r="U108" s="449">
        <f t="shared" si="29"/>
        <v>1</v>
      </c>
      <c r="V108" s="444">
        <f t="shared" si="21"/>
        <v>1</v>
      </c>
      <c r="W108" s="457">
        <v>1070</v>
      </c>
      <c r="X108" s="508" t="s">
        <v>4110</v>
      </c>
      <c r="Y108" s="299" t="s">
        <v>3601</v>
      </c>
      <c r="Z108" s="508" t="s">
        <v>3602</v>
      </c>
      <c r="AA108" s="508" t="s">
        <v>3603</v>
      </c>
      <c r="AB108" s="508" t="s">
        <v>3604</v>
      </c>
      <c r="AC108" s="508" t="s">
        <v>3605</v>
      </c>
      <c r="AD108" s="458" t="s">
        <v>129</v>
      </c>
      <c r="AE108" s="459">
        <f t="shared" si="26"/>
        <v>16</v>
      </c>
      <c r="AF108" s="460">
        <f t="shared" si="30"/>
        <v>1</v>
      </c>
      <c r="AG108" s="455">
        <f t="shared" si="22"/>
        <v>1</v>
      </c>
      <c r="AH108" s="446">
        <v>1070</v>
      </c>
      <c r="AI108" s="443" t="s">
        <v>5</v>
      </c>
      <c r="AJ108" s="444" t="s">
        <v>130</v>
      </c>
      <c r="AK108" s="443" t="s">
        <v>182</v>
      </c>
      <c r="AL108" s="443" t="s">
        <v>1486</v>
      </c>
      <c r="AM108" s="443" t="s">
        <v>1487</v>
      </c>
      <c r="AN108" s="443" t="s">
        <v>1488</v>
      </c>
      <c r="AO108" s="447" t="s">
        <v>129</v>
      </c>
      <c r="AP108" s="448">
        <f t="shared" si="27"/>
        <v>16</v>
      </c>
      <c r="AQ108" s="449">
        <f t="shared" si="31"/>
        <v>1</v>
      </c>
      <c r="AR108" s="444">
        <f t="shared" si="23"/>
        <v>1</v>
      </c>
    </row>
    <row r="109" spans="1:44" ht="31.5" customHeight="1" x14ac:dyDescent="0.25">
      <c r="A109" s="395">
        <v>1080</v>
      </c>
      <c r="B109" s="387" t="str">
        <f>IF(Accueil!$H$49=1,M109,IF(Accueil!$H$49=2,X109,IF(Accueil!$H$49=3,AI109,M109)))</f>
        <v>Noir</v>
      </c>
      <c r="C109" s="387" t="str">
        <f>IF(Accueil!$H$49=1,N109,IF(Accueil!$H$49=2,Y109,IF(Accueil!$H$49=3,AJ109,N109)))</f>
        <v>rose</v>
      </c>
      <c r="D109" s="387" t="str">
        <f>IF(Accueil!$H$49=1,O109,IF(Accueil!$H$49=2,Z109,IF(Accueil!$H$49=3,AK109,O109)))</f>
        <v>besoin de constance et de stabilité dans les choses à faire</v>
      </c>
      <c r="E109" s="387" t="str">
        <f>IF(Accueil!$H$49=1,P109,IF(Accueil!$H$49=2,AA109,IF(Accueil!$H$49=3,AL109,P109)))</f>
        <v>envie de ne rien faire / démotivation</v>
      </c>
      <c r="F109" s="387" t="str">
        <f>IF(Accueil!$H$49=1,Q109,IF(Accueil!$H$49=2,AB109,IF(Accueil!$H$49=3,AM109,Q109)))</f>
        <v>constance / stabilité / motivation / bonne gestion du temps</v>
      </c>
      <c r="G109" s="387" t="str">
        <f>IF(Accueil!$H$49=1,R109,IF(Accueil!$H$49=2,AC109,IF(Accueil!$H$49=3,AN109,R109)))</f>
        <v>ne jamais avoir le temps / dispersion dans les activités / frustrations</v>
      </c>
      <c r="H109" s="396" t="s">
        <v>7</v>
      </c>
      <c r="I109" s="394">
        <f t="shared" si="24"/>
        <v>16</v>
      </c>
      <c r="J109" s="397">
        <f t="shared" si="28"/>
        <v>1</v>
      </c>
      <c r="K109" s="388">
        <f t="shared" si="20"/>
        <v>1</v>
      </c>
      <c r="L109" s="446">
        <v>1080</v>
      </c>
      <c r="M109" s="443" t="s">
        <v>5</v>
      </c>
      <c r="N109" s="444" t="s">
        <v>130</v>
      </c>
      <c r="O109" s="443" t="s">
        <v>183</v>
      </c>
      <c r="P109" s="443" t="s">
        <v>1489</v>
      </c>
      <c r="Q109" s="443" t="s">
        <v>1490</v>
      </c>
      <c r="R109" s="443" t="s">
        <v>1491</v>
      </c>
      <c r="S109" s="447" t="s">
        <v>7</v>
      </c>
      <c r="T109" s="448">
        <f t="shared" si="25"/>
        <v>16</v>
      </c>
      <c r="U109" s="449">
        <f t="shared" si="29"/>
        <v>1</v>
      </c>
      <c r="V109" s="444">
        <f t="shared" si="21"/>
        <v>1</v>
      </c>
      <c r="W109" s="457">
        <v>1080</v>
      </c>
      <c r="X109" s="508" t="s">
        <v>4110</v>
      </c>
      <c r="Y109" s="299" t="s">
        <v>3601</v>
      </c>
      <c r="Z109" s="508" t="s">
        <v>3606</v>
      </c>
      <c r="AA109" s="508" t="s">
        <v>3607</v>
      </c>
      <c r="AB109" s="508" t="s">
        <v>3608</v>
      </c>
      <c r="AC109" s="508" t="s">
        <v>3609</v>
      </c>
      <c r="AD109" s="458" t="s">
        <v>7</v>
      </c>
      <c r="AE109" s="459">
        <f t="shared" si="26"/>
        <v>16</v>
      </c>
      <c r="AF109" s="460">
        <f t="shared" si="30"/>
        <v>1</v>
      </c>
      <c r="AG109" s="455">
        <f t="shared" si="22"/>
        <v>1</v>
      </c>
      <c r="AH109" s="446">
        <v>1080</v>
      </c>
      <c r="AI109" s="443" t="s">
        <v>5</v>
      </c>
      <c r="AJ109" s="444" t="s">
        <v>130</v>
      </c>
      <c r="AK109" s="443" t="s">
        <v>183</v>
      </c>
      <c r="AL109" s="443" t="s">
        <v>1489</v>
      </c>
      <c r="AM109" s="443" t="s">
        <v>1490</v>
      </c>
      <c r="AN109" s="443" t="s">
        <v>1491</v>
      </c>
      <c r="AO109" s="447" t="s">
        <v>7</v>
      </c>
      <c r="AP109" s="448">
        <f t="shared" si="27"/>
        <v>16</v>
      </c>
      <c r="AQ109" s="449">
        <f t="shared" si="31"/>
        <v>1</v>
      </c>
      <c r="AR109" s="444">
        <f t="shared" si="23"/>
        <v>1</v>
      </c>
    </row>
    <row r="110" spans="1:44" ht="31.5" customHeight="1" x14ac:dyDescent="0.25">
      <c r="A110" s="395">
        <v>1090</v>
      </c>
      <c r="B110" s="387" t="str">
        <f>IF(Accueil!$H$49=1,M110,IF(Accueil!$H$49=2,X110,IF(Accueil!$H$49=3,AI110,M110)))</f>
        <v>Noir</v>
      </c>
      <c r="C110" s="387" t="str">
        <f>IF(Accueil!$H$49=1,N110,IF(Accueil!$H$49=2,Y110,IF(Accueil!$H$49=3,AJ110,N110)))</f>
        <v>rose</v>
      </c>
      <c r="D110" s="387" t="str">
        <f>IF(Accueil!$H$49=1,O110,IF(Accueil!$H$49=2,Z110,IF(Accueil!$H$49=3,AK110,O110)))</f>
        <v>besoin de choses concrètes pour le futur</v>
      </c>
      <c r="E110" s="387" t="str">
        <f>IF(Accueil!$H$49=1,P110,IF(Accueil!$H$49=2,AA110,IF(Accueil!$H$49=3,AL110,P110)))</f>
        <v>aimer fuir dans d'autres réalités / dans le virtuel</v>
      </c>
      <c r="F110" s="387" t="str">
        <f>IF(Accueil!$H$49=1,Q110,IF(Accueil!$H$49=2,AB110,IF(Accueil!$H$49=3,AM110,Q110)))</f>
        <v>être dans la réalité / perceptions extrasensorielles concrètes</v>
      </c>
      <c r="G110" s="387" t="str">
        <f>IF(Accueil!$H$49=1,R110,IF(Accueil!$H$49=2,AC110,IF(Accueil!$H$49=3,AN110,R110)))</f>
        <v>fuite dans d'autres réalités / vouloir échapper à la réalité</v>
      </c>
      <c r="H110" s="396" t="s">
        <v>129</v>
      </c>
      <c r="I110" s="394">
        <f t="shared" si="24"/>
        <v>16</v>
      </c>
      <c r="J110" s="397">
        <f t="shared" si="28"/>
        <v>1</v>
      </c>
      <c r="K110" s="388">
        <f t="shared" si="20"/>
        <v>1</v>
      </c>
      <c r="L110" s="446">
        <v>1090</v>
      </c>
      <c r="M110" s="443" t="s">
        <v>5</v>
      </c>
      <c r="N110" s="444" t="s">
        <v>130</v>
      </c>
      <c r="O110" s="443" t="s">
        <v>184</v>
      </c>
      <c r="P110" s="443" t="s">
        <v>1492</v>
      </c>
      <c r="Q110" s="443" t="s">
        <v>1493</v>
      </c>
      <c r="R110" s="443" t="s">
        <v>1494</v>
      </c>
      <c r="S110" s="447" t="s">
        <v>129</v>
      </c>
      <c r="T110" s="448">
        <f t="shared" si="25"/>
        <v>16</v>
      </c>
      <c r="U110" s="449">
        <f t="shared" si="29"/>
        <v>1</v>
      </c>
      <c r="V110" s="444">
        <f t="shared" si="21"/>
        <v>1</v>
      </c>
      <c r="W110" s="457">
        <v>1090</v>
      </c>
      <c r="X110" s="508" t="s">
        <v>4110</v>
      </c>
      <c r="Y110" s="299" t="s">
        <v>3601</v>
      </c>
      <c r="Z110" s="508" t="s">
        <v>3610</v>
      </c>
      <c r="AA110" s="508" t="s">
        <v>3611</v>
      </c>
      <c r="AB110" s="508" t="s">
        <v>3612</v>
      </c>
      <c r="AC110" s="508" t="s">
        <v>3613</v>
      </c>
      <c r="AD110" s="458" t="s">
        <v>129</v>
      </c>
      <c r="AE110" s="459">
        <f t="shared" si="26"/>
        <v>16</v>
      </c>
      <c r="AF110" s="460">
        <f t="shared" si="30"/>
        <v>1</v>
      </c>
      <c r="AG110" s="455">
        <f t="shared" si="22"/>
        <v>1</v>
      </c>
      <c r="AH110" s="446">
        <v>1090</v>
      </c>
      <c r="AI110" s="443" t="s">
        <v>5</v>
      </c>
      <c r="AJ110" s="444" t="s">
        <v>130</v>
      </c>
      <c r="AK110" s="443" t="s">
        <v>184</v>
      </c>
      <c r="AL110" s="443" t="s">
        <v>1492</v>
      </c>
      <c r="AM110" s="443" t="s">
        <v>1493</v>
      </c>
      <c r="AN110" s="443" t="s">
        <v>1494</v>
      </c>
      <c r="AO110" s="447" t="s">
        <v>129</v>
      </c>
      <c r="AP110" s="448">
        <f t="shared" si="27"/>
        <v>16</v>
      </c>
      <c r="AQ110" s="449">
        <f t="shared" si="31"/>
        <v>1</v>
      </c>
      <c r="AR110" s="444">
        <f t="shared" si="23"/>
        <v>1</v>
      </c>
    </row>
    <row r="111" spans="1:44" ht="31.5" customHeight="1" x14ac:dyDescent="0.25">
      <c r="A111" s="395">
        <v>1100</v>
      </c>
      <c r="B111" s="387" t="str">
        <f>IF(Accueil!$H$49=1,M111,IF(Accueil!$H$49=2,X111,IF(Accueil!$H$49=3,AI111,M111)))</f>
        <v>Brun</v>
      </c>
      <c r="C111" s="387" t="str">
        <f>IF(Accueil!$H$49=1,N111,IF(Accueil!$H$49=2,Y111,IF(Accueil!$H$49=3,AJ111,N111)))</f>
        <v>rose</v>
      </c>
      <c r="D111" s="387" t="str">
        <f>IF(Accueil!$H$49=1,O111,IF(Accueil!$H$49=2,Z111,IF(Accueil!$H$49=3,AK111,O111)))</f>
        <v>besoin d'exprimer son potentiel de céativité</v>
      </c>
      <c r="E111" s="387" t="str">
        <f>IF(Accueil!$H$49=1,P111,IF(Accueil!$H$49=2,AA111,IF(Accueil!$H$49=3,AL111,P111)))</f>
        <v>manque d'espace pour exprimer sa créativité</v>
      </c>
      <c r="F111" s="387" t="str">
        <f>IF(Accueil!$H$49=1,Q111,IF(Accueil!$H$49=2,AB111,IF(Accueil!$H$49=3,AM111,Q111)))</f>
        <v>gestion des possibles / être flexible avec ses propres besoins / gérer les frustrations</v>
      </c>
      <c r="G111" s="387" t="str">
        <f>IF(Accueil!$H$49=1,R111,IF(Accueil!$H$49=2,AC111,IF(Accueil!$H$49=3,AN111,R111)))</f>
        <v>créativité excessive / frustrations / vouloir être différent des autres / enfant non désiré</v>
      </c>
      <c r="H111" s="396" t="s">
        <v>10</v>
      </c>
      <c r="I111" s="394">
        <f t="shared" si="24"/>
        <v>17</v>
      </c>
      <c r="J111" s="397">
        <f t="shared" si="28"/>
        <v>2</v>
      </c>
      <c r="K111" s="388">
        <f t="shared" si="20"/>
        <v>1</v>
      </c>
      <c r="L111" s="446">
        <v>1100</v>
      </c>
      <c r="M111" s="443" t="s">
        <v>17</v>
      </c>
      <c r="N111" s="444" t="s">
        <v>130</v>
      </c>
      <c r="O111" s="443" t="s">
        <v>185</v>
      </c>
      <c r="P111" s="443" t="s">
        <v>186</v>
      </c>
      <c r="Q111" s="443" t="s">
        <v>1495</v>
      </c>
      <c r="R111" s="443" t="s">
        <v>1496</v>
      </c>
      <c r="S111" s="447" t="s">
        <v>10</v>
      </c>
      <c r="T111" s="448">
        <f t="shared" si="25"/>
        <v>17</v>
      </c>
      <c r="U111" s="449">
        <f t="shared" si="29"/>
        <v>2</v>
      </c>
      <c r="V111" s="444">
        <f t="shared" si="21"/>
        <v>1</v>
      </c>
      <c r="W111" s="457">
        <v>1100</v>
      </c>
      <c r="X111" s="508" t="s">
        <v>4111</v>
      </c>
      <c r="Y111" s="299" t="s">
        <v>3601</v>
      </c>
      <c r="Z111" s="508" t="s">
        <v>3614</v>
      </c>
      <c r="AA111" s="508" t="s">
        <v>3615</v>
      </c>
      <c r="AB111" s="508" t="s">
        <v>3616</v>
      </c>
      <c r="AC111" s="508" t="s">
        <v>3617</v>
      </c>
      <c r="AD111" s="458" t="s">
        <v>10</v>
      </c>
      <c r="AE111" s="459">
        <f t="shared" si="26"/>
        <v>17</v>
      </c>
      <c r="AF111" s="460">
        <f t="shared" si="30"/>
        <v>2</v>
      </c>
      <c r="AG111" s="455">
        <f t="shared" si="22"/>
        <v>1</v>
      </c>
      <c r="AH111" s="446">
        <v>1100</v>
      </c>
      <c r="AI111" s="443" t="s">
        <v>17</v>
      </c>
      <c r="AJ111" s="444" t="s">
        <v>130</v>
      </c>
      <c r="AK111" s="443" t="s">
        <v>185</v>
      </c>
      <c r="AL111" s="443" t="s">
        <v>186</v>
      </c>
      <c r="AM111" s="443" t="s">
        <v>1495</v>
      </c>
      <c r="AN111" s="443" t="s">
        <v>1496</v>
      </c>
      <c r="AO111" s="447" t="s">
        <v>10</v>
      </c>
      <c r="AP111" s="448">
        <f t="shared" si="27"/>
        <v>17</v>
      </c>
      <c r="AQ111" s="449">
        <f t="shared" si="31"/>
        <v>2</v>
      </c>
      <c r="AR111" s="444">
        <f t="shared" si="23"/>
        <v>1</v>
      </c>
    </row>
    <row r="112" spans="1:44" ht="31.5" customHeight="1" x14ac:dyDescent="0.25">
      <c r="A112" s="395">
        <v>1110</v>
      </c>
      <c r="B112" s="387" t="str">
        <f>IF(Accueil!$H$49=1,M112,IF(Accueil!$H$49=2,X112,IF(Accueil!$H$49=3,AI112,M112)))</f>
        <v>Brun</v>
      </c>
      <c r="C112" s="387" t="str">
        <f>IF(Accueil!$H$49=1,N112,IF(Accueil!$H$49=2,Y112,IF(Accueil!$H$49=3,AJ112,N112)))</f>
        <v>rose</v>
      </c>
      <c r="D112" s="387" t="str">
        <f>IF(Accueil!$H$49=1,O112,IF(Accueil!$H$49=2,Z112,IF(Accueil!$H$49=3,AK112,O112)))</f>
        <v>besoin d'intégrer avant de passer à la suite / besoin de faire un choix de vie</v>
      </c>
      <c r="E112" s="387" t="str">
        <f>IF(Accueil!$H$49=1,P112,IF(Accueil!$H$49=2,AA112,IF(Accueil!$H$49=3,AL112,P112)))</f>
        <v xml:space="preserve">ne pas vouloir passer à la suite / expérience non digérée </v>
      </c>
      <c r="F112" s="387" t="str">
        <f>IF(Accueil!$H$49=1,Q112,IF(Accueil!$H$49=2,AB112,IF(Accueil!$H$49=3,AM112,Q112)))</f>
        <v>être en phase avec la suite logique des événements / prêt à passer à la suite</v>
      </c>
      <c r="G112" s="387" t="str">
        <f>IF(Accueil!$H$49=1,R112,IF(Accueil!$H$49=2,AC112,IF(Accueil!$H$49=3,AN112,R112)))</f>
        <v>dispersion dans ses choix de vie / refuser la suite naturelle des événements</v>
      </c>
      <c r="H112" s="396" t="s">
        <v>129</v>
      </c>
      <c r="I112" s="394">
        <f t="shared" si="24"/>
        <v>17</v>
      </c>
      <c r="J112" s="397">
        <f t="shared" si="28"/>
        <v>2</v>
      </c>
      <c r="K112" s="388">
        <f t="shared" si="20"/>
        <v>1</v>
      </c>
      <c r="L112" s="446">
        <v>1110</v>
      </c>
      <c r="M112" s="443" t="s">
        <v>17</v>
      </c>
      <c r="N112" s="443" t="s">
        <v>130</v>
      </c>
      <c r="O112" s="444" t="s">
        <v>1497</v>
      </c>
      <c r="P112" s="444" t="s">
        <v>1498</v>
      </c>
      <c r="Q112" s="444" t="s">
        <v>1499</v>
      </c>
      <c r="R112" s="444" t="s">
        <v>1500</v>
      </c>
      <c r="S112" s="447" t="s">
        <v>129</v>
      </c>
      <c r="T112" s="448">
        <f t="shared" si="25"/>
        <v>17</v>
      </c>
      <c r="U112" s="449">
        <f t="shared" si="29"/>
        <v>2</v>
      </c>
      <c r="V112" s="444">
        <f t="shared" si="21"/>
        <v>1</v>
      </c>
      <c r="W112" s="457">
        <v>1110</v>
      </c>
      <c r="X112" s="508" t="s">
        <v>4111</v>
      </c>
      <c r="Y112" s="508" t="s">
        <v>3601</v>
      </c>
      <c r="Z112" s="299" t="s">
        <v>3618</v>
      </c>
      <c r="AA112" s="299" t="s">
        <v>3619</v>
      </c>
      <c r="AB112" s="299" t="s">
        <v>3620</v>
      </c>
      <c r="AC112" s="299" t="s">
        <v>3621</v>
      </c>
      <c r="AD112" s="458" t="s">
        <v>129</v>
      </c>
      <c r="AE112" s="459">
        <f t="shared" si="26"/>
        <v>17</v>
      </c>
      <c r="AF112" s="460">
        <f t="shared" si="30"/>
        <v>2</v>
      </c>
      <c r="AG112" s="455">
        <f t="shared" si="22"/>
        <v>1</v>
      </c>
      <c r="AH112" s="446">
        <v>1110</v>
      </c>
      <c r="AI112" s="443" t="s">
        <v>17</v>
      </c>
      <c r="AJ112" s="443" t="s">
        <v>130</v>
      </c>
      <c r="AK112" s="444" t="s">
        <v>1497</v>
      </c>
      <c r="AL112" s="444" t="s">
        <v>1498</v>
      </c>
      <c r="AM112" s="444" t="s">
        <v>1499</v>
      </c>
      <c r="AN112" s="444" t="s">
        <v>1500</v>
      </c>
      <c r="AO112" s="447" t="s">
        <v>129</v>
      </c>
      <c r="AP112" s="448">
        <f t="shared" si="27"/>
        <v>17</v>
      </c>
      <c r="AQ112" s="449">
        <f t="shared" si="31"/>
        <v>2</v>
      </c>
      <c r="AR112" s="444">
        <f t="shared" si="23"/>
        <v>1</v>
      </c>
    </row>
    <row r="113" spans="1:44" ht="31.5" customHeight="1" x14ac:dyDescent="0.25">
      <c r="A113" s="395">
        <v>1120</v>
      </c>
      <c r="B113" s="387" t="str">
        <f>IF(Accueil!$H$49=1,M113,IF(Accueil!$H$49=2,X113,IF(Accueil!$H$49=3,AI113,M113)))</f>
        <v>Bordeaux</v>
      </c>
      <c r="C113" s="387" t="str">
        <f>IF(Accueil!$H$49=1,N113,IF(Accueil!$H$49=2,Y113,IF(Accueil!$H$49=3,AJ113,N113)))</f>
        <v>rose</v>
      </c>
      <c r="D113" s="387" t="str">
        <f>IF(Accueil!$H$49=1,O113,IF(Accueil!$H$49=2,Z113,IF(Accueil!$H$49=3,AK113,O113)))</f>
        <v>besoin immédiat de sécurité émotionnelle et matérielle</v>
      </c>
      <c r="E113" s="387" t="str">
        <f>IF(Accueil!$H$49=1,P113,IF(Accueil!$H$49=2,AA113,IF(Accueil!$H$49=3,AL113,P113)))</f>
        <v>attachement à la matière ou à son corps / aimer ce qui ne change pas</v>
      </c>
      <c r="F113" s="387" t="str">
        <f>IF(Accueil!$H$49=1,Q113,IF(Accueil!$H$49=2,AB113,IF(Accueil!$H$49=3,AM113,Q113)))</f>
        <v>en paix avec la société / non influencé par le collectif / poser des actions concrètes</v>
      </c>
      <c r="G113" s="387" t="str">
        <f>IF(Accueil!$H$49=1,R113,IF(Accueil!$H$49=2,AC113,IF(Accueil!$H$49=3,AN113,R113)))</f>
        <v>émotionnel amplifié par le collectif / résistance face aux changements dans la société</v>
      </c>
      <c r="H113" s="396" t="s">
        <v>7</v>
      </c>
      <c r="I113" s="394">
        <f t="shared" si="24"/>
        <v>18</v>
      </c>
      <c r="J113" s="397">
        <f t="shared" si="28"/>
        <v>3</v>
      </c>
      <c r="K113" s="388">
        <f t="shared" si="20"/>
        <v>1</v>
      </c>
      <c r="L113" s="446">
        <v>1120</v>
      </c>
      <c r="M113" s="443" t="s">
        <v>21</v>
      </c>
      <c r="N113" s="443" t="s">
        <v>130</v>
      </c>
      <c r="O113" s="444" t="s">
        <v>187</v>
      </c>
      <c r="P113" s="444" t="s">
        <v>1501</v>
      </c>
      <c r="Q113" s="444" t="s">
        <v>1502</v>
      </c>
      <c r="R113" s="444" t="s">
        <v>1503</v>
      </c>
      <c r="S113" s="447" t="s">
        <v>7</v>
      </c>
      <c r="T113" s="448">
        <f t="shared" si="25"/>
        <v>18</v>
      </c>
      <c r="U113" s="449">
        <f t="shared" si="29"/>
        <v>3</v>
      </c>
      <c r="V113" s="444">
        <f t="shared" si="21"/>
        <v>1</v>
      </c>
      <c r="W113" s="457">
        <v>1120</v>
      </c>
      <c r="X113" s="508" t="s">
        <v>4112</v>
      </c>
      <c r="Y113" s="508" t="s">
        <v>3601</v>
      </c>
      <c r="Z113" s="299" t="s">
        <v>3622</v>
      </c>
      <c r="AA113" s="299" t="s">
        <v>3623</v>
      </c>
      <c r="AB113" s="299" t="s">
        <v>3624</v>
      </c>
      <c r="AC113" s="299" t="s">
        <v>3625</v>
      </c>
      <c r="AD113" s="458" t="s">
        <v>7</v>
      </c>
      <c r="AE113" s="459">
        <f t="shared" si="26"/>
        <v>18</v>
      </c>
      <c r="AF113" s="460">
        <f t="shared" si="30"/>
        <v>3</v>
      </c>
      <c r="AG113" s="455">
        <f t="shared" si="22"/>
        <v>1</v>
      </c>
      <c r="AH113" s="446">
        <v>1120</v>
      </c>
      <c r="AI113" s="443" t="s">
        <v>21</v>
      </c>
      <c r="AJ113" s="443" t="s">
        <v>130</v>
      </c>
      <c r="AK113" s="444" t="s">
        <v>187</v>
      </c>
      <c r="AL113" s="444" t="s">
        <v>1501</v>
      </c>
      <c r="AM113" s="444" t="s">
        <v>1502</v>
      </c>
      <c r="AN113" s="444" t="s">
        <v>1503</v>
      </c>
      <c r="AO113" s="447" t="s">
        <v>7</v>
      </c>
      <c r="AP113" s="448">
        <f t="shared" si="27"/>
        <v>18</v>
      </c>
      <c r="AQ113" s="449">
        <f t="shared" si="31"/>
        <v>3</v>
      </c>
      <c r="AR113" s="444">
        <f t="shared" si="23"/>
        <v>1</v>
      </c>
    </row>
    <row r="114" spans="1:44" ht="31.5" customHeight="1" x14ac:dyDescent="0.25">
      <c r="A114" s="395">
        <v>1130</v>
      </c>
      <c r="B114" s="387" t="str">
        <f>IF(Accueil!$H$49=1,M114,IF(Accueil!$H$49=2,X114,IF(Accueil!$H$49=3,AI114,M114)))</f>
        <v>Bordeaux</v>
      </c>
      <c r="C114" s="387" t="str">
        <f>IF(Accueil!$H$49=1,N114,IF(Accueil!$H$49=2,Y114,IF(Accueil!$H$49=3,AJ114,N114)))</f>
        <v>rose</v>
      </c>
      <c r="D114" s="387" t="str">
        <f>IF(Accueil!$H$49=1,O114,IF(Accueil!$H$49=2,Z114,IF(Accueil!$H$49=3,AK114,O114)))</f>
        <v>besoin d'évoluer / besoin d'avoir sa place</v>
      </c>
      <c r="E114" s="387" t="str">
        <f>IF(Accueil!$H$49=1,P114,IF(Accueil!$H$49=2,AA114,IF(Accueil!$H$49=3,AL114,P114)))</f>
        <v>se couper du monde / ne pas avoir sa place / ne pas évoluer / vivre par procuration</v>
      </c>
      <c r="F114" s="387" t="str">
        <f>IF(Accueil!$H$49=1,Q114,IF(Accueil!$H$49=2,AB114,IF(Accueil!$H$49=3,AM114,Q114)))</f>
        <v>égo équilibré / en paix avec son incarnation</v>
      </c>
      <c r="G114" s="387" t="str">
        <f>IF(Accueil!$H$49=1,R114,IF(Accueil!$H$49=2,AC114,IF(Accueil!$H$49=3,AN114,R114)))</f>
        <v>se mettre la pression pour évoluer / générer des conflits avec les autres / tyrannisme</v>
      </c>
      <c r="H114" s="396" t="s">
        <v>129</v>
      </c>
      <c r="I114" s="394">
        <f t="shared" si="24"/>
        <v>18</v>
      </c>
      <c r="J114" s="397">
        <f t="shared" si="28"/>
        <v>3</v>
      </c>
      <c r="K114" s="388">
        <f t="shared" si="20"/>
        <v>1</v>
      </c>
      <c r="L114" s="446">
        <v>1130</v>
      </c>
      <c r="M114" s="443" t="s">
        <v>21</v>
      </c>
      <c r="N114" s="443" t="s">
        <v>130</v>
      </c>
      <c r="O114" s="444" t="s">
        <v>1504</v>
      </c>
      <c r="P114" s="444" t="s">
        <v>1505</v>
      </c>
      <c r="Q114" s="444" t="s">
        <v>1506</v>
      </c>
      <c r="R114" s="444" t="s">
        <v>1507</v>
      </c>
      <c r="S114" s="447" t="s">
        <v>129</v>
      </c>
      <c r="T114" s="448">
        <f t="shared" si="25"/>
        <v>18</v>
      </c>
      <c r="U114" s="449">
        <f t="shared" si="29"/>
        <v>3</v>
      </c>
      <c r="V114" s="444">
        <f t="shared" si="21"/>
        <v>1</v>
      </c>
      <c r="W114" s="457">
        <v>1130</v>
      </c>
      <c r="X114" s="508" t="s">
        <v>4112</v>
      </c>
      <c r="Y114" s="508" t="s">
        <v>3601</v>
      </c>
      <c r="Z114" s="299" t="s">
        <v>3626</v>
      </c>
      <c r="AA114" s="299" t="s">
        <v>3627</v>
      </c>
      <c r="AB114" s="299" t="s">
        <v>3628</v>
      </c>
      <c r="AC114" s="299" t="s">
        <v>3629</v>
      </c>
      <c r="AD114" s="458" t="s">
        <v>129</v>
      </c>
      <c r="AE114" s="459">
        <f t="shared" si="26"/>
        <v>18</v>
      </c>
      <c r="AF114" s="460">
        <f t="shared" si="30"/>
        <v>3</v>
      </c>
      <c r="AG114" s="455">
        <f t="shared" si="22"/>
        <v>1</v>
      </c>
      <c r="AH114" s="446">
        <v>1130</v>
      </c>
      <c r="AI114" s="443" t="s">
        <v>21</v>
      </c>
      <c r="AJ114" s="443" t="s">
        <v>130</v>
      </c>
      <c r="AK114" s="444" t="s">
        <v>1504</v>
      </c>
      <c r="AL114" s="444" t="s">
        <v>1505</v>
      </c>
      <c r="AM114" s="444" t="s">
        <v>1506</v>
      </c>
      <c r="AN114" s="444" t="s">
        <v>1507</v>
      </c>
      <c r="AO114" s="447" t="s">
        <v>129</v>
      </c>
      <c r="AP114" s="448">
        <f t="shared" si="27"/>
        <v>18</v>
      </c>
      <c r="AQ114" s="449">
        <f t="shared" si="31"/>
        <v>3</v>
      </c>
      <c r="AR114" s="444">
        <f t="shared" si="23"/>
        <v>1</v>
      </c>
    </row>
    <row r="115" spans="1:44" ht="31.5" customHeight="1" x14ac:dyDescent="0.25">
      <c r="A115" s="395">
        <v>1140</v>
      </c>
      <c r="B115" s="387" t="str">
        <f>IF(Accueil!$H$49=1,M115,IF(Accueil!$H$49=2,X115,IF(Accueil!$H$49=3,AI115,M115)))</f>
        <v>Ecarlate</v>
      </c>
      <c r="C115" s="387" t="str">
        <f>IF(Accueil!$H$49=1,N115,IF(Accueil!$H$49=2,Y115,IF(Accueil!$H$49=3,AJ115,N115)))</f>
        <v>rose</v>
      </c>
      <c r="D115" s="387" t="str">
        <f>IF(Accueil!$H$49=1,O115,IF(Accueil!$H$49=2,Z115,IF(Accueil!$H$49=3,AK115,O115)))</f>
        <v>besoin de voir la suite / besoin de digérer le passé</v>
      </c>
      <c r="E115" s="387" t="str">
        <f>IF(Accueil!$H$49=1,P115,IF(Accueil!$H$49=2,AA115,IF(Accueil!$H$49=3,AL115,P115)))</f>
        <v>ne pas voir la suite / ne voir que le beau côté des choses / manque de discernement</v>
      </c>
      <c r="F115" s="387" t="str">
        <f>IF(Accueil!$H$49=1,Q115,IF(Accueil!$H$49=2,AB115,IF(Accueil!$H$49=3,AM115,Q115)))</f>
        <v>visionnaire / vision objective sur la réalité / capacité à observer des synchronicités</v>
      </c>
      <c r="G115" s="387" t="str">
        <f>IF(Accueil!$H$49=1,R115,IF(Accueil!$H$49=2,AC115,IF(Accueil!$H$49=3,AN115,R115)))</f>
        <v>refus de voircertaines réalités / incapacité à dissocier réalité et imaginaire</v>
      </c>
      <c r="H115" s="396" t="s">
        <v>10</v>
      </c>
      <c r="I115" s="394">
        <f t="shared" si="24"/>
        <v>19</v>
      </c>
      <c r="J115" s="397">
        <f t="shared" si="28"/>
        <v>4</v>
      </c>
      <c r="K115" s="388">
        <f t="shared" si="20"/>
        <v>1</v>
      </c>
      <c r="L115" s="446">
        <v>1140</v>
      </c>
      <c r="M115" s="443" t="s">
        <v>26</v>
      </c>
      <c r="N115" s="443" t="s">
        <v>130</v>
      </c>
      <c r="O115" s="443" t="s">
        <v>1508</v>
      </c>
      <c r="P115" s="444" t="s">
        <v>1509</v>
      </c>
      <c r="Q115" s="444" t="s">
        <v>1510</v>
      </c>
      <c r="R115" s="444" t="s">
        <v>1511</v>
      </c>
      <c r="S115" s="447" t="s">
        <v>10</v>
      </c>
      <c r="T115" s="448">
        <f t="shared" si="25"/>
        <v>19</v>
      </c>
      <c r="U115" s="449">
        <f t="shared" si="29"/>
        <v>4</v>
      </c>
      <c r="V115" s="444">
        <f t="shared" si="21"/>
        <v>1</v>
      </c>
      <c r="W115" s="457">
        <v>1140</v>
      </c>
      <c r="X115" s="508" t="s">
        <v>4113</v>
      </c>
      <c r="Y115" s="508" t="s">
        <v>3601</v>
      </c>
      <c r="Z115" s="508" t="s">
        <v>3630</v>
      </c>
      <c r="AA115" s="299" t="s">
        <v>3631</v>
      </c>
      <c r="AB115" s="299" t="s">
        <v>3632</v>
      </c>
      <c r="AC115" s="299" t="s">
        <v>3633</v>
      </c>
      <c r="AD115" s="458" t="s">
        <v>10</v>
      </c>
      <c r="AE115" s="459">
        <f t="shared" si="26"/>
        <v>19</v>
      </c>
      <c r="AF115" s="460">
        <f t="shared" si="30"/>
        <v>4</v>
      </c>
      <c r="AG115" s="455">
        <f t="shared" si="22"/>
        <v>1</v>
      </c>
      <c r="AH115" s="446">
        <v>1140</v>
      </c>
      <c r="AI115" s="443" t="s">
        <v>26</v>
      </c>
      <c r="AJ115" s="443" t="s">
        <v>130</v>
      </c>
      <c r="AK115" s="443" t="s">
        <v>1508</v>
      </c>
      <c r="AL115" s="444" t="s">
        <v>1509</v>
      </c>
      <c r="AM115" s="444" t="s">
        <v>1510</v>
      </c>
      <c r="AN115" s="444" t="s">
        <v>1511</v>
      </c>
      <c r="AO115" s="447" t="s">
        <v>10</v>
      </c>
      <c r="AP115" s="448">
        <f t="shared" si="27"/>
        <v>19</v>
      </c>
      <c r="AQ115" s="449">
        <f t="shared" si="31"/>
        <v>4</v>
      </c>
      <c r="AR115" s="444">
        <f t="shared" si="23"/>
        <v>1</v>
      </c>
    </row>
    <row r="116" spans="1:44" ht="31.5" customHeight="1" x14ac:dyDescent="0.25">
      <c r="A116" s="395">
        <v>1150</v>
      </c>
      <c r="B116" s="387" t="str">
        <f>IF(Accueil!$H$49=1,M116,IF(Accueil!$H$49=2,X116,IF(Accueil!$H$49=3,AI116,M116)))</f>
        <v>Ecarlate</v>
      </c>
      <c r="C116" s="387" t="str">
        <f>IF(Accueil!$H$49=1,N116,IF(Accueil!$H$49=2,Y116,IF(Accueil!$H$49=3,AJ116,N116)))</f>
        <v>rose</v>
      </c>
      <c r="D116" s="387" t="str">
        <f>IF(Accueil!$H$49=1,O116,IF(Accueil!$H$49=2,Z116,IF(Accueil!$H$49=3,AK116,O116)))</f>
        <v>besoin de se libérer du passé / besoin de passer à la suite</v>
      </c>
      <c r="E116" s="387" t="str">
        <f>IF(Accueil!$H$49=1,P116,IF(Accueil!$H$49=2,AA116,IF(Accueil!$H$49=3,AL116,P116)))</f>
        <v>fuir la réalité ou le passé / laisser faire / se laisser porter</v>
      </c>
      <c r="F116" s="387" t="str">
        <f>IF(Accueil!$H$49=1,Q116,IF(Accueil!$H$49=2,AB116,IF(Accueil!$H$49=3,AM116,Q116)))</f>
        <v>libre de son passé</v>
      </c>
      <c r="G116" s="387" t="str">
        <f>IF(Accueil!$H$49=1,R116,IF(Accueil!$H$49=2,AC116,IF(Accueil!$H$49=3,AN116,R116)))</f>
        <v>trop se focaliser sur les problèmes du passé / se battre contre son passé</v>
      </c>
      <c r="H116" s="396" t="s">
        <v>129</v>
      </c>
      <c r="I116" s="394">
        <f t="shared" si="24"/>
        <v>19</v>
      </c>
      <c r="J116" s="397">
        <f t="shared" si="28"/>
        <v>4</v>
      </c>
      <c r="K116" s="388">
        <f t="shared" si="20"/>
        <v>1</v>
      </c>
      <c r="L116" s="446">
        <v>1150</v>
      </c>
      <c r="M116" s="443" t="s">
        <v>26</v>
      </c>
      <c r="N116" s="443" t="s">
        <v>130</v>
      </c>
      <c r="O116" s="444" t="s">
        <v>1512</v>
      </c>
      <c r="P116" s="444" t="s">
        <v>1513</v>
      </c>
      <c r="Q116" s="444" t="s">
        <v>1514</v>
      </c>
      <c r="R116" s="444" t="s">
        <v>1515</v>
      </c>
      <c r="S116" s="447" t="s">
        <v>129</v>
      </c>
      <c r="T116" s="448">
        <f t="shared" si="25"/>
        <v>19</v>
      </c>
      <c r="U116" s="449">
        <f t="shared" si="29"/>
        <v>4</v>
      </c>
      <c r="V116" s="444">
        <f t="shared" si="21"/>
        <v>1</v>
      </c>
      <c r="W116" s="457">
        <v>1150</v>
      </c>
      <c r="X116" s="508" t="s">
        <v>4113</v>
      </c>
      <c r="Y116" s="508" t="s">
        <v>3601</v>
      </c>
      <c r="Z116" s="299" t="s">
        <v>3634</v>
      </c>
      <c r="AA116" s="299" t="s">
        <v>3635</v>
      </c>
      <c r="AB116" s="299" t="s">
        <v>3636</v>
      </c>
      <c r="AC116" s="299" t="s">
        <v>3637</v>
      </c>
      <c r="AD116" s="458" t="s">
        <v>129</v>
      </c>
      <c r="AE116" s="459">
        <f t="shared" si="26"/>
        <v>19</v>
      </c>
      <c r="AF116" s="460">
        <f t="shared" si="30"/>
        <v>4</v>
      </c>
      <c r="AG116" s="455">
        <f t="shared" si="22"/>
        <v>1</v>
      </c>
      <c r="AH116" s="446">
        <v>1150</v>
      </c>
      <c r="AI116" s="443" t="s">
        <v>26</v>
      </c>
      <c r="AJ116" s="443" t="s">
        <v>130</v>
      </c>
      <c r="AK116" s="444" t="s">
        <v>1512</v>
      </c>
      <c r="AL116" s="444" t="s">
        <v>1513</v>
      </c>
      <c r="AM116" s="444" t="s">
        <v>1514</v>
      </c>
      <c r="AN116" s="444" t="s">
        <v>1515</v>
      </c>
      <c r="AO116" s="447" t="s">
        <v>129</v>
      </c>
      <c r="AP116" s="448">
        <f t="shared" si="27"/>
        <v>19</v>
      </c>
      <c r="AQ116" s="449">
        <f t="shared" si="31"/>
        <v>4</v>
      </c>
      <c r="AR116" s="444">
        <f t="shared" si="23"/>
        <v>1</v>
      </c>
    </row>
    <row r="117" spans="1:44" ht="31.5" customHeight="1" x14ac:dyDescent="0.25">
      <c r="A117" s="395">
        <v>1160</v>
      </c>
      <c r="B117" s="387" t="str">
        <f>IF(Accueil!$H$49=1,M117,IF(Accueil!$H$49=2,X117,IF(Accueil!$H$49=3,AI117,M117)))</f>
        <v>Rouge</v>
      </c>
      <c r="C117" s="387" t="str">
        <f>IF(Accueil!$H$49=1,N117,IF(Accueil!$H$49=2,Y117,IF(Accueil!$H$49=3,AJ117,N117)))</f>
        <v>rose</v>
      </c>
      <c r="D117" s="387" t="str">
        <f>IF(Accueil!$H$49=1,O117,IF(Accueil!$H$49=2,Z117,IF(Accueil!$H$49=3,AK117,O117)))</f>
        <v>besoin de voir et de structurer la suite (plan d’action / méthode / structure)</v>
      </c>
      <c r="E117" s="387" t="str">
        <f>IF(Accueil!$H$49=1,P117,IF(Accueil!$H$49=2,AA117,IF(Accueil!$H$49=3,AL117,P117)))</f>
        <v>passivité / subir les autres / se sentir manipulé / pensées non alignées</v>
      </c>
      <c r="F117" s="387" t="str">
        <f>IF(Accueil!$H$49=1,Q117,IF(Accueil!$H$49=2,AB117,IF(Accueil!$H$49=3,AM117,Q117)))</f>
        <v>en paix avec l'autorité / conciliant / respectueux / se donner les moyens pour vivre</v>
      </c>
      <c r="G117" s="387" t="str">
        <f>IF(Accueil!$H$49=1,R117,IF(Accueil!$H$49=2,AC117,IF(Accueil!$H$49=3,AN117,R117)))</f>
        <v xml:space="preserve"> révolte contre l'autorité / en résistance face au monde / conspirationisme</v>
      </c>
      <c r="H117" s="388" t="s">
        <v>7</v>
      </c>
      <c r="I117" s="394">
        <f t="shared" si="24"/>
        <v>20</v>
      </c>
      <c r="J117" s="397">
        <f t="shared" si="28"/>
        <v>5</v>
      </c>
      <c r="K117" s="388">
        <f t="shared" si="20"/>
        <v>1</v>
      </c>
      <c r="L117" s="446">
        <v>1160</v>
      </c>
      <c r="M117" s="443" t="s">
        <v>29</v>
      </c>
      <c r="N117" s="443" t="s">
        <v>130</v>
      </c>
      <c r="O117" s="443" t="s">
        <v>1516</v>
      </c>
      <c r="P117" s="443" t="s">
        <v>1517</v>
      </c>
      <c r="Q117" s="443" t="s">
        <v>1518</v>
      </c>
      <c r="R117" s="443" t="s">
        <v>1519</v>
      </c>
      <c r="S117" s="444" t="s">
        <v>7</v>
      </c>
      <c r="T117" s="448">
        <f t="shared" si="25"/>
        <v>20</v>
      </c>
      <c r="U117" s="449">
        <f t="shared" si="29"/>
        <v>5</v>
      </c>
      <c r="V117" s="444">
        <f t="shared" si="21"/>
        <v>1</v>
      </c>
      <c r="W117" s="457">
        <v>1160</v>
      </c>
      <c r="X117" s="508" t="s">
        <v>4114</v>
      </c>
      <c r="Y117" s="508" t="s">
        <v>3601</v>
      </c>
      <c r="Z117" s="508" t="s">
        <v>3638</v>
      </c>
      <c r="AA117" s="508" t="s">
        <v>3639</v>
      </c>
      <c r="AB117" s="508" t="s">
        <v>3640</v>
      </c>
      <c r="AC117" s="508" t="s">
        <v>3641</v>
      </c>
      <c r="AD117" s="455" t="s">
        <v>7</v>
      </c>
      <c r="AE117" s="459">
        <f t="shared" si="26"/>
        <v>20</v>
      </c>
      <c r="AF117" s="460">
        <f t="shared" si="30"/>
        <v>5</v>
      </c>
      <c r="AG117" s="455">
        <f t="shared" si="22"/>
        <v>1</v>
      </c>
      <c r="AH117" s="446">
        <v>1160</v>
      </c>
      <c r="AI117" s="443" t="s">
        <v>29</v>
      </c>
      <c r="AJ117" s="443" t="s">
        <v>130</v>
      </c>
      <c r="AK117" s="443" t="s">
        <v>1516</v>
      </c>
      <c r="AL117" s="443" t="s">
        <v>1517</v>
      </c>
      <c r="AM117" s="443" t="s">
        <v>1518</v>
      </c>
      <c r="AN117" s="443" t="s">
        <v>1519</v>
      </c>
      <c r="AO117" s="444" t="s">
        <v>7</v>
      </c>
      <c r="AP117" s="448">
        <f t="shared" si="27"/>
        <v>20</v>
      </c>
      <c r="AQ117" s="449">
        <f t="shared" si="31"/>
        <v>5</v>
      </c>
      <c r="AR117" s="444">
        <f t="shared" si="23"/>
        <v>1</v>
      </c>
    </row>
    <row r="118" spans="1:44" ht="31.5" customHeight="1" x14ac:dyDescent="0.25">
      <c r="A118" s="395">
        <v>1170</v>
      </c>
      <c r="B118" s="387" t="str">
        <f>IF(Accueil!$H$49=1,M118,IF(Accueil!$H$49=2,X118,IF(Accueil!$H$49=3,AI118,M118)))</f>
        <v>Rouge</v>
      </c>
      <c r="C118" s="387" t="str">
        <f>IF(Accueil!$H$49=1,N118,IF(Accueil!$H$49=2,Y118,IF(Accueil!$H$49=3,AJ118,N118)))</f>
        <v>rose</v>
      </c>
      <c r="D118" s="387" t="str">
        <f>IF(Accueil!$H$49=1,O118,IF(Accueil!$H$49=2,Z118,IF(Accueil!$H$49=3,AK118,O118)))</f>
        <v xml:space="preserve">besoin de posséder des biens / besoin de faire un bilan objectif et de passer à autre chose </v>
      </c>
      <c r="E118" s="387" t="str">
        <f>IF(Accueil!$H$49=1,P118,IF(Accueil!$H$49=2,AA118,IF(Accueil!$H$49=3,AL118,P118)))</f>
        <v>se contenter de peu / vivre le détachement</v>
      </c>
      <c r="F118" s="387" t="str">
        <f>IF(Accueil!$H$49=1,Q118,IF(Accueil!$H$49=2,AB118,IF(Accueil!$H$49=3,AM118,Q118)))</f>
        <v>non-jugements de soi et des autres / perception de l’astralité (l'Au-delà et le collectif)</v>
      </c>
      <c r="G118" s="387" t="str">
        <f>IF(Accueil!$H$49=1,R118,IF(Accueil!$H$49=2,AC118,IF(Accueil!$H$49=3,AN118,R118)))</f>
        <v>réactivité émotionnelle contre le collectif / se sentir jugé par le collectif / vivre une injustice</v>
      </c>
      <c r="H118" s="396" t="s">
        <v>129</v>
      </c>
      <c r="I118" s="394">
        <f t="shared" si="24"/>
        <v>20</v>
      </c>
      <c r="J118" s="397">
        <f t="shared" si="28"/>
        <v>5</v>
      </c>
      <c r="K118" s="388">
        <f t="shared" si="20"/>
        <v>1</v>
      </c>
      <c r="L118" s="446">
        <v>1170</v>
      </c>
      <c r="M118" s="443" t="s">
        <v>29</v>
      </c>
      <c r="N118" s="443" t="s">
        <v>130</v>
      </c>
      <c r="O118" s="443" t="s">
        <v>1520</v>
      </c>
      <c r="P118" s="443" t="s">
        <v>1521</v>
      </c>
      <c r="Q118" s="443" t="s">
        <v>1522</v>
      </c>
      <c r="R118" s="443" t="s">
        <v>1523</v>
      </c>
      <c r="S118" s="447" t="s">
        <v>129</v>
      </c>
      <c r="T118" s="448">
        <f t="shared" si="25"/>
        <v>20</v>
      </c>
      <c r="U118" s="449">
        <f t="shared" si="29"/>
        <v>5</v>
      </c>
      <c r="V118" s="444">
        <f t="shared" si="21"/>
        <v>1</v>
      </c>
      <c r="W118" s="457">
        <v>1170</v>
      </c>
      <c r="X118" s="508" t="s">
        <v>4114</v>
      </c>
      <c r="Y118" s="508" t="s">
        <v>3601</v>
      </c>
      <c r="Z118" s="508" t="s">
        <v>3642</v>
      </c>
      <c r="AA118" s="508" t="s">
        <v>3643</v>
      </c>
      <c r="AB118" s="508" t="s">
        <v>3644</v>
      </c>
      <c r="AC118" s="508" t="s">
        <v>3645</v>
      </c>
      <c r="AD118" s="458" t="s">
        <v>129</v>
      </c>
      <c r="AE118" s="459">
        <f t="shared" si="26"/>
        <v>20</v>
      </c>
      <c r="AF118" s="460">
        <f t="shared" si="30"/>
        <v>5</v>
      </c>
      <c r="AG118" s="455">
        <f t="shared" si="22"/>
        <v>1</v>
      </c>
      <c r="AH118" s="446">
        <v>1170</v>
      </c>
      <c r="AI118" s="443" t="s">
        <v>29</v>
      </c>
      <c r="AJ118" s="443" t="s">
        <v>130</v>
      </c>
      <c r="AK118" s="443" t="s">
        <v>1520</v>
      </c>
      <c r="AL118" s="443" t="s">
        <v>1521</v>
      </c>
      <c r="AM118" s="443" t="s">
        <v>1522</v>
      </c>
      <c r="AN118" s="443" t="s">
        <v>1523</v>
      </c>
      <c r="AO118" s="447" t="s">
        <v>129</v>
      </c>
      <c r="AP118" s="448">
        <f t="shared" si="27"/>
        <v>20</v>
      </c>
      <c r="AQ118" s="449">
        <f t="shared" si="31"/>
        <v>5</v>
      </c>
      <c r="AR118" s="444">
        <f t="shared" si="23"/>
        <v>1</v>
      </c>
    </row>
    <row r="119" spans="1:44" ht="31.5" customHeight="1" x14ac:dyDescent="0.25">
      <c r="A119" s="395">
        <v>1180</v>
      </c>
      <c r="B119" s="387" t="str">
        <f>IF(Accueil!$H$49=1,M119,IF(Accueil!$H$49=2,X119,IF(Accueil!$H$49=3,AI119,M119)))</f>
        <v>Orange</v>
      </c>
      <c r="C119" s="387" t="str">
        <f>IF(Accueil!$H$49=1,N119,IF(Accueil!$H$49=2,Y119,IF(Accueil!$H$49=3,AJ119,N119)))</f>
        <v>cuivre</v>
      </c>
      <c r="D119" s="387" t="str">
        <f>IF(Accueil!$H$49=1,O119,IF(Accueil!$H$49=2,Z119,IF(Accueil!$H$49=3,AK119,O119)))</f>
        <v xml:space="preserve">besoin d'exprimer son potentiel ou sa différence ou son individualité </v>
      </c>
      <c r="E119" s="387" t="str">
        <f>IF(Accueil!$H$49=1,P119,IF(Accueil!$H$49=2,AA119,IF(Accueil!$H$49=3,AL119,P119)))</f>
        <v>se faire bouffer son espace / éponge / sous l'infuence du collectif / potentiel réprimé</v>
      </c>
      <c r="F119" s="387" t="str">
        <f>IF(Accueil!$H$49=1,Q119,IF(Accueil!$H$49=2,AB119,IF(Accueil!$H$49=3,AM119,Q119)))</f>
        <v>sortir de la pression du collectif / avoir son espace vital / potentiel exprimé</v>
      </c>
      <c r="G119" s="387" t="str">
        <f>IF(Accueil!$H$49=1,R119,IF(Accueil!$H$49=2,AC119,IF(Accueil!$H$49=3,AN119,R119)))</f>
        <v>individualisme / défendre sa place / prendre beaucoup d'espace / s'étaler</v>
      </c>
      <c r="H119" s="396" t="s">
        <v>10</v>
      </c>
      <c r="I119" s="394">
        <f t="shared" si="24"/>
        <v>21</v>
      </c>
      <c r="J119" s="397">
        <f t="shared" si="28"/>
        <v>6</v>
      </c>
      <c r="K119" s="388">
        <f t="shared" si="20"/>
        <v>1</v>
      </c>
      <c r="L119" s="446">
        <v>1180</v>
      </c>
      <c r="M119" s="443" t="s">
        <v>35</v>
      </c>
      <c r="N119" s="443" t="s">
        <v>131</v>
      </c>
      <c r="O119" s="443" t="s">
        <v>1524</v>
      </c>
      <c r="P119" s="443" t="s">
        <v>1525</v>
      </c>
      <c r="Q119" s="443" t="s">
        <v>1526</v>
      </c>
      <c r="R119" s="443" t="s">
        <v>1527</v>
      </c>
      <c r="S119" s="447" t="s">
        <v>10</v>
      </c>
      <c r="T119" s="448">
        <f t="shared" si="25"/>
        <v>21</v>
      </c>
      <c r="U119" s="449">
        <f t="shared" si="29"/>
        <v>6</v>
      </c>
      <c r="V119" s="444">
        <f t="shared" si="21"/>
        <v>1</v>
      </c>
      <c r="W119" s="457">
        <v>1180</v>
      </c>
      <c r="X119" s="508" t="s">
        <v>4115</v>
      </c>
      <c r="Y119" s="508" t="s">
        <v>3646</v>
      </c>
      <c r="Z119" s="508" t="s">
        <v>3647</v>
      </c>
      <c r="AA119" s="508" t="s">
        <v>3648</v>
      </c>
      <c r="AB119" s="508" t="s">
        <v>3649</v>
      </c>
      <c r="AC119" s="508" t="s">
        <v>3650</v>
      </c>
      <c r="AD119" s="458" t="s">
        <v>10</v>
      </c>
      <c r="AE119" s="459">
        <f t="shared" si="26"/>
        <v>21</v>
      </c>
      <c r="AF119" s="460">
        <f t="shared" si="30"/>
        <v>6</v>
      </c>
      <c r="AG119" s="455">
        <f t="shared" si="22"/>
        <v>1</v>
      </c>
      <c r="AH119" s="446">
        <v>1180</v>
      </c>
      <c r="AI119" s="443" t="s">
        <v>35</v>
      </c>
      <c r="AJ119" s="443" t="s">
        <v>131</v>
      </c>
      <c r="AK119" s="443" t="s">
        <v>1524</v>
      </c>
      <c r="AL119" s="443" t="s">
        <v>1525</v>
      </c>
      <c r="AM119" s="443" t="s">
        <v>1526</v>
      </c>
      <c r="AN119" s="443" t="s">
        <v>1527</v>
      </c>
      <c r="AO119" s="447" t="s">
        <v>10</v>
      </c>
      <c r="AP119" s="448">
        <f t="shared" si="27"/>
        <v>21</v>
      </c>
      <c r="AQ119" s="449">
        <f t="shared" si="31"/>
        <v>6</v>
      </c>
      <c r="AR119" s="444">
        <f t="shared" si="23"/>
        <v>1</v>
      </c>
    </row>
    <row r="120" spans="1:44" ht="31.5" customHeight="1" x14ac:dyDescent="0.25">
      <c r="A120" s="395">
        <v>1190</v>
      </c>
      <c r="B120" s="387" t="str">
        <f>IF(Accueil!$H$49=1,M120,IF(Accueil!$H$49=2,X120,IF(Accueil!$H$49=3,AI120,M120)))</f>
        <v>Orange</v>
      </c>
      <c r="C120" s="387" t="str">
        <f>IF(Accueil!$H$49=1,N120,IF(Accueil!$H$49=2,Y120,IF(Accueil!$H$49=3,AJ120,N120)))</f>
        <v>cuivre</v>
      </c>
      <c r="D120" s="387" t="str">
        <f>IF(Accueil!$H$49=1,O120,IF(Accueil!$H$49=2,Z120,IF(Accueil!$H$49=3,AK120,O120)))</f>
        <v>besoin d'accepter / besoin de relâcher / constater des synchronicités / se laisser inspirer</v>
      </c>
      <c r="E120" s="387" t="str">
        <f>IF(Accueil!$H$49=1,P120,IF(Accueil!$H$49=2,AA120,IF(Accueil!$H$49=3,AL120,P120)))</f>
        <v>relâcher / se détendre / laisser agir / se laisser porter / être dans son corps</v>
      </c>
      <c r="F120" s="387" t="str">
        <f>IF(Accueil!$H$49=1,Q120,IF(Accueil!$H$49=2,AB120,IF(Accueil!$H$49=3,AM120,Q120)))</f>
        <v xml:space="preserve">acceptation / relâchement / se sentir inspiré par des synchronicités / fluidité </v>
      </c>
      <c r="G120" s="387" t="str">
        <f>IF(Accueil!$H$49=1,R120,IF(Accueil!$H$49=2,AC120,IF(Accueil!$H$49=3,AN120,R120)))</f>
        <v>incapacité à s’arrêter ou à relâcher / réactivité à ce qui ne bouge pas</v>
      </c>
      <c r="H120" s="396" t="s">
        <v>10</v>
      </c>
      <c r="I120" s="394">
        <f t="shared" si="24"/>
        <v>21</v>
      </c>
      <c r="J120" s="397">
        <f t="shared" si="28"/>
        <v>6</v>
      </c>
      <c r="K120" s="388">
        <f t="shared" si="20"/>
        <v>1</v>
      </c>
      <c r="L120" s="446">
        <v>1190</v>
      </c>
      <c r="M120" s="443" t="s">
        <v>35</v>
      </c>
      <c r="N120" s="443" t="s">
        <v>131</v>
      </c>
      <c r="O120" s="443" t="s">
        <v>1528</v>
      </c>
      <c r="P120" s="443" t="s">
        <v>1529</v>
      </c>
      <c r="Q120" s="443" t="s">
        <v>1530</v>
      </c>
      <c r="R120" s="443" t="s">
        <v>1531</v>
      </c>
      <c r="S120" s="447" t="s">
        <v>10</v>
      </c>
      <c r="T120" s="448">
        <f t="shared" si="25"/>
        <v>21</v>
      </c>
      <c r="U120" s="449">
        <f t="shared" si="29"/>
        <v>6</v>
      </c>
      <c r="V120" s="444">
        <f t="shared" si="21"/>
        <v>1</v>
      </c>
      <c r="W120" s="457">
        <v>1190</v>
      </c>
      <c r="X120" s="508" t="s">
        <v>4115</v>
      </c>
      <c r="Y120" s="508" t="s">
        <v>3646</v>
      </c>
      <c r="Z120" s="508" t="s">
        <v>3651</v>
      </c>
      <c r="AA120" s="508" t="s">
        <v>3652</v>
      </c>
      <c r="AB120" s="508" t="s">
        <v>3653</v>
      </c>
      <c r="AC120" s="508" t="s">
        <v>3654</v>
      </c>
      <c r="AD120" s="458" t="s">
        <v>10</v>
      </c>
      <c r="AE120" s="459">
        <f t="shared" si="26"/>
        <v>21</v>
      </c>
      <c r="AF120" s="460">
        <f t="shared" si="30"/>
        <v>6</v>
      </c>
      <c r="AG120" s="455">
        <f t="shared" si="22"/>
        <v>1</v>
      </c>
      <c r="AH120" s="446">
        <v>1190</v>
      </c>
      <c r="AI120" s="443" t="s">
        <v>35</v>
      </c>
      <c r="AJ120" s="443" t="s">
        <v>131</v>
      </c>
      <c r="AK120" s="443" t="s">
        <v>1528</v>
      </c>
      <c r="AL120" s="443" t="s">
        <v>1529</v>
      </c>
      <c r="AM120" s="443" t="s">
        <v>1530</v>
      </c>
      <c r="AN120" s="443" t="s">
        <v>1531</v>
      </c>
      <c r="AO120" s="447" t="s">
        <v>10</v>
      </c>
      <c r="AP120" s="448">
        <f t="shared" si="27"/>
        <v>21</v>
      </c>
      <c r="AQ120" s="449">
        <f t="shared" si="31"/>
        <v>6</v>
      </c>
      <c r="AR120" s="444">
        <f t="shared" si="23"/>
        <v>1</v>
      </c>
    </row>
    <row r="121" spans="1:44" ht="31.5" customHeight="1" x14ac:dyDescent="0.25">
      <c r="A121" s="395">
        <v>1200</v>
      </c>
      <c r="B121" s="387" t="str">
        <f>IF(Accueil!$H$49=1,M121,IF(Accueil!$H$49=2,X121,IF(Accueil!$H$49=3,AI121,M121)))</f>
        <v>Orange</v>
      </c>
      <c r="C121" s="387" t="str">
        <f>IF(Accueil!$H$49=1,N121,IF(Accueil!$H$49=2,Y121,IF(Accueil!$H$49=3,AJ121,N121)))</f>
        <v>cuivre</v>
      </c>
      <c r="D121" s="387" t="str">
        <f>IF(Accueil!$H$49=1,O121,IF(Accueil!$H$49=2,Z121,IF(Accueil!$H$49=3,AK121,O121)))</f>
        <v xml:space="preserve">besoin d'avoir sa place sociale / besoin de tout avoir immédiatement </v>
      </c>
      <c r="E121" s="387" t="str">
        <f>IF(Accueil!$H$49=1,P121,IF(Accueil!$H$49=2,AA121,IF(Accueil!$H$49=3,AL121,P121)))</f>
        <v>ne pas avoir sa place sociale / ne pas être soutenu par le collectif</v>
      </c>
      <c r="F121" s="387" t="str">
        <f>IF(Accueil!$H$49=1,Q121,IF(Accueil!$H$49=2,AB121,IF(Accueil!$H$49=3,AM121,Q121)))</f>
        <v>avoir sa place sur le plan collectif / être soutenu par le collectif</v>
      </c>
      <c r="G121" s="387" t="str">
        <f>IF(Accueil!$H$49=1,R121,IF(Accueil!$H$49=2,AC121,IF(Accueil!$H$49=3,AN121,R121)))</f>
        <v>refus du soutien collectif ou devoir être soutenu par le collectif</v>
      </c>
      <c r="H121" s="396" t="s">
        <v>10</v>
      </c>
      <c r="I121" s="394">
        <f t="shared" si="24"/>
        <v>21</v>
      </c>
      <c r="J121" s="397">
        <f t="shared" si="28"/>
        <v>6</v>
      </c>
      <c r="K121" s="388">
        <f t="shared" si="20"/>
        <v>1</v>
      </c>
      <c r="L121" s="446">
        <v>1200</v>
      </c>
      <c r="M121" s="443" t="s">
        <v>35</v>
      </c>
      <c r="N121" s="443" t="s">
        <v>131</v>
      </c>
      <c r="O121" s="443" t="s">
        <v>1532</v>
      </c>
      <c r="P121" s="443" t="s">
        <v>1533</v>
      </c>
      <c r="Q121" s="443" t="s">
        <v>1534</v>
      </c>
      <c r="R121" s="443" t="s">
        <v>188</v>
      </c>
      <c r="S121" s="447" t="s">
        <v>10</v>
      </c>
      <c r="T121" s="448">
        <f t="shared" si="25"/>
        <v>21</v>
      </c>
      <c r="U121" s="449">
        <f t="shared" si="29"/>
        <v>6</v>
      </c>
      <c r="V121" s="444">
        <f t="shared" si="21"/>
        <v>1</v>
      </c>
      <c r="W121" s="457">
        <v>1200</v>
      </c>
      <c r="X121" s="508" t="s">
        <v>4115</v>
      </c>
      <c r="Y121" s="508" t="s">
        <v>3646</v>
      </c>
      <c r="Z121" s="508" t="s">
        <v>3655</v>
      </c>
      <c r="AA121" s="508" t="s">
        <v>3656</v>
      </c>
      <c r="AB121" s="508" t="s">
        <v>3657</v>
      </c>
      <c r="AC121" s="508" t="s">
        <v>3658</v>
      </c>
      <c r="AD121" s="458" t="s">
        <v>10</v>
      </c>
      <c r="AE121" s="459">
        <f t="shared" si="26"/>
        <v>21</v>
      </c>
      <c r="AF121" s="460">
        <f t="shared" si="30"/>
        <v>6</v>
      </c>
      <c r="AG121" s="455">
        <f t="shared" si="22"/>
        <v>1</v>
      </c>
      <c r="AH121" s="446">
        <v>1200</v>
      </c>
      <c r="AI121" s="443" t="s">
        <v>35</v>
      </c>
      <c r="AJ121" s="443" t="s">
        <v>131</v>
      </c>
      <c r="AK121" s="443" t="s">
        <v>1532</v>
      </c>
      <c r="AL121" s="443" t="s">
        <v>1533</v>
      </c>
      <c r="AM121" s="443" t="s">
        <v>1534</v>
      </c>
      <c r="AN121" s="443" t="s">
        <v>188</v>
      </c>
      <c r="AO121" s="447" t="s">
        <v>10</v>
      </c>
      <c r="AP121" s="448">
        <f t="shared" si="27"/>
        <v>21</v>
      </c>
      <c r="AQ121" s="449">
        <f t="shared" si="31"/>
        <v>6</v>
      </c>
      <c r="AR121" s="444">
        <f t="shared" si="23"/>
        <v>1</v>
      </c>
    </row>
    <row r="122" spans="1:44" ht="31.5" customHeight="1" x14ac:dyDescent="0.25">
      <c r="A122" s="395">
        <v>1210</v>
      </c>
      <c r="B122" s="387" t="str">
        <f>IF(Accueil!$H$49=1,M122,IF(Accueil!$H$49=2,X122,IF(Accueil!$H$49=3,AI122,M122)))</f>
        <v>Orange</v>
      </c>
      <c r="C122" s="387" t="str">
        <f>IF(Accueil!$H$49=1,N122,IF(Accueil!$H$49=2,Y122,IF(Accueil!$H$49=3,AJ122,N122)))</f>
        <v>cuivre</v>
      </c>
      <c r="D122" s="387" t="str">
        <f>IF(Accueil!$H$49=1,O122,IF(Accueil!$H$49=2,Z122,IF(Accueil!$H$49=3,AK122,O122)))</f>
        <v>besoin de communiquer avec tous les règnes / connexion avec la conscience collective</v>
      </c>
      <c r="E122" s="387" t="str">
        <f>IF(Accueil!$H$49=1,P122,IF(Accueil!$H$49=2,AA122,IF(Accueil!$H$49=3,AL122,P122)))</f>
        <v>retour à son intériorité / dans son cocon / être influencé par la conscience collective</v>
      </c>
      <c r="F122" s="387" t="str">
        <f>IF(Accueil!$H$49=1,Q122,IF(Accueil!$H$49=2,AB122,IF(Accueil!$H$49=3,AM122,Q122)))</f>
        <v>collaboration et communication facile avec les autres règnes / paix intérieure / confiance</v>
      </c>
      <c r="G122" s="387" t="str">
        <f>IF(Accueil!$H$49=1,R122,IF(Accueil!$H$49=2,AC122,IF(Accueil!$H$49=3,AN122,R122)))</f>
        <v xml:space="preserve">être sur le qui-vive / difficulté à collaborer / mais peur d’être tout seul </v>
      </c>
      <c r="H122" s="396" t="s">
        <v>129</v>
      </c>
      <c r="I122" s="394">
        <f t="shared" si="24"/>
        <v>21</v>
      </c>
      <c r="J122" s="397">
        <f t="shared" si="28"/>
        <v>6</v>
      </c>
      <c r="K122" s="388">
        <f t="shared" si="20"/>
        <v>1</v>
      </c>
      <c r="L122" s="446">
        <v>1210</v>
      </c>
      <c r="M122" s="443" t="s">
        <v>35</v>
      </c>
      <c r="N122" s="443" t="s">
        <v>131</v>
      </c>
      <c r="O122" s="443" t="s">
        <v>1535</v>
      </c>
      <c r="P122" s="443" t="s">
        <v>1536</v>
      </c>
      <c r="Q122" s="443" t="s">
        <v>1537</v>
      </c>
      <c r="R122" s="443" t="s">
        <v>1538</v>
      </c>
      <c r="S122" s="447" t="s">
        <v>129</v>
      </c>
      <c r="T122" s="448">
        <f t="shared" si="25"/>
        <v>21</v>
      </c>
      <c r="U122" s="449">
        <f t="shared" si="29"/>
        <v>6</v>
      </c>
      <c r="V122" s="444">
        <f t="shared" si="21"/>
        <v>1</v>
      </c>
      <c r="W122" s="457">
        <v>1210</v>
      </c>
      <c r="X122" s="508" t="s">
        <v>4115</v>
      </c>
      <c r="Y122" s="508" t="s">
        <v>3646</v>
      </c>
      <c r="Z122" s="508" t="s">
        <v>3659</v>
      </c>
      <c r="AA122" s="508" t="s">
        <v>3660</v>
      </c>
      <c r="AB122" s="508" t="s">
        <v>3661</v>
      </c>
      <c r="AC122" s="508" t="s">
        <v>3662</v>
      </c>
      <c r="AD122" s="458" t="s">
        <v>129</v>
      </c>
      <c r="AE122" s="459">
        <f t="shared" si="26"/>
        <v>21</v>
      </c>
      <c r="AF122" s="460">
        <f t="shared" si="30"/>
        <v>6</v>
      </c>
      <c r="AG122" s="455">
        <f t="shared" si="22"/>
        <v>1</v>
      </c>
      <c r="AH122" s="446">
        <v>1210</v>
      </c>
      <c r="AI122" s="443" t="s">
        <v>35</v>
      </c>
      <c r="AJ122" s="443" t="s">
        <v>131</v>
      </c>
      <c r="AK122" s="443" t="s">
        <v>1535</v>
      </c>
      <c r="AL122" s="443" t="s">
        <v>1536</v>
      </c>
      <c r="AM122" s="443" t="s">
        <v>1537</v>
      </c>
      <c r="AN122" s="443" t="s">
        <v>1538</v>
      </c>
      <c r="AO122" s="447" t="s">
        <v>129</v>
      </c>
      <c r="AP122" s="448">
        <f t="shared" si="27"/>
        <v>21</v>
      </c>
      <c r="AQ122" s="449">
        <f t="shared" si="31"/>
        <v>6</v>
      </c>
      <c r="AR122" s="444">
        <f t="shared" si="23"/>
        <v>1</v>
      </c>
    </row>
    <row r="123" spans="1:44" ht="31.5" customHeight="1" x14ac:dyDescent="0.25">
      <c r="A123" s="395">
        <v>1220</v>
      </c>
      <c r="B123" s="387" t="str">
        <f>IF(Accueil!$H$49=1,M123,IF(Accueil!$H$49=2,X123,IF(Accueil!$H$49=3,AI123,M123)))</f>
        <v>Jaune</v>
      </c>
      <c r="C123" s="387" t="str">
        <f>IF(Accueil!$H$49=1,N123,IF(Accueil!$H$49=2,Y123,IF(Accueil!$H$49=3,AJ123,N123)))</f>
        <v>bronze</v>
      </c>
      <c r="D123" s="387" t="str">
        <f>IF(Accueil!$H$49=1,O123,IF(Accueil!$H$49=2,Z123,IF(Accueil!$H$49=3,AK123,O123)))</f>
        <v>besoin d'agir (par devoir ou par obligation) / forte volonté</v>
      </c>
      <c r="E123" s="387" t="str">
        <f>IF(Accueil!$H$49=1,P123,IF(Accueil!$H$49=2,AA123,IF(Accueil!$H$49=3,AL123,P123)))</f>
        <v>absence de participation / désintérêt pour certaines choses</v>
      </c>
      <c r="F123" s="387" t="str">
        <f>IF(Accueil!$H$49=1,Q123,IF(Accueil!$H$49=2,AB123,IF(Accueil!$H$49=3,AM123,Q123)))</f>
        <v>bonne collaboration / mise en commun des forces à disposition / bonne humeur</v>
      </c>
      <c r="G123" s="387" t="str">
        <f>IF(Accueil!$H$49=1,R123,IF(Accueil!$H$49=2,AC123,IF(Accueil!$H$49=3,AN123,R123)))</f>
        <v>enthousiasme excessif / dispersion dans la création / trop de pensées non concrètes</v>
      </c>
      <c r="H123" s="396" t="s">
        <v>7</v>
      </c>
      <c r="I123" s="394">
        <f t="shared" si="24"/>
        <v>22</v>
      </c>
      <c r="J123" s="397">
        <f t="shared" si="28"/>
        <v>7</v>
      </c>
      <c r="K123" s="388">
        <f t="shared" si="20"/>
        <v>1</v>
      </c>
      <c r="L123" s="446">
        <v>1220</v>
      </c>
      <c r="M123" s="443" t="s">
        <v>46</v>
      </c>
      <c r="N123" s="443" t="s">
        <v>132</v>
      </c>
      <c r="O123" s="443" t="s">
        <v>1539</v>
      </c>
      <c r="P123" s="443" t="s">
        <v>1540</v>
      </c>
      <c r="Q123" s="443" t="s">
        <v>1541</v>
      </c>
      <c r="R123" s="443" t="s">
        <v>1542</v>
      </c>
      <c r="S123" s="447" t="s">
        <v>7</v>
      </c>
      <c r="T123" s="448">
        <f t="shared" si="25"/>
        <v>22</v>
      </c>
      <c r="U123" s="449">
        <f t="shared" si="29"/>
        <v>7</v>
      </c>
      <c r="V123" s="444">
        <f t="shared" si="21"/>
        <v>1</v>
      </c>
      <c r="W123" s="457">
        <v>1220</v>
      </c>
      <c r="X123" s="508" t="s">
        <v>4116</v>
      </c>
      <c r="Y123" s="508" t="s">
        <v>3663</v>
      </c>
      <c r="Z123" s="508" t="s">
        <v>3664</v>
      </c>
      <c r="AA123" s="508" t="s">
        <v>3665</v>
      </c>
      <c r="AB123" s="508" t="s">
        <v>3666</v>
      </c>
      <c r="AC123" s="508" t="s">
        <v>3667</v>
      </c>
      <c r="AD123" s="458" t="s">
        <v>7</v>
      </c>
      <c r="AE123" s="459">
        <f t="shared" si="26"/>
        <v>22</v>
      </c>
      <c r="AF123" s="460">
        <f t="shared" si="30"/>
        <v>7</v>
      </c>
      <c r="AG123" s="455">
        <f t="shared" si="22"/>
        <v>1</v>
      </c>
      <c r="AH123" s="446">
        <v>1220</v>
      </c>
      <c r="AI123" s="443" t="s">
        <v>46</v>
      </c>
      <c r="AJ123" s="443" t="s">
        <v>132</v>
      </c>
      <c r="AK123" s="443" t="s">
        <v>1539</v>
      </c>
      <c r="AL123" s="443" t="s">
        <v>1540</v>
      </c>
      <c r="AM123" s="443" t="s">
        <v>1541</v>
      </c>
      <c r="AN123" s="443" t="s">
        <v>1542</v>
      </c>
      <c r="AO123" s="447" t="s">
        <v>7</v>
      </c>
      <c r="AP123" s="448">
        <f t="shared" si="27"/>
        <v>22</v>
      </c>
      <c r="AQ123" s="449">
        <f t="shared" si="31"/>
        <v>7</v>
      </c>
      <c r="AR123" s="444">
        <f t="shared" si="23"/>
        <v>1</v>
      </c>
    </row>
    <row r="124" spans="1:44" ht="31.5" customHeight="1" x14ac:dyDescent="0.25">
      <c r="A124" s="395">
        <v>1230</v>
      </c>
      <c r="B124" s="387" t="str">
        <f>IF(Accueil!$H$49=1,M124,IF(Accueil!$H$49=2,X124,IF(Accueil!$H$49=3,AI124,M124)))</f>
        <v>Jaune</v>
      </c>
      <c r="C124" s="387" t="str">
        <f>IF(Accueil!$H$49=1,N124,IF(Accueil!$H$49=2,Y124,IF(Accueil!$H$49=3,AJ124,N124)))</f>
        <v>bronze</v>
      </c>
      <c r="D124" s="387" t="str">
        <f>IF(Accueil!$H$49=1,O124,IF(Accueil!$H$49=2,Z124,IF(Accueil!$H$49=3,AK124,O124)))</f>
        <v>besoin d'être dans son corps / besoin de se sentir dense / être sans peurs</v>
      </c>
      <c r="E124" s="387" t="str">
        <f>IF(Accueil!$H$49=1,P124,IF(Accueil!$H$49=2,AA124,IF(Accueil!$H$49=3,AL124,P124)))</f>
        <v>ne pas agir / manque de positionnement / peur / manque de densité énergétique</v>
      </c>
      <c r="F124" s="387" t="str">
        <f>IF(Accueil!$H$49=1,Q124,IF(Accueil!$H$49=2,AB124,IF(Accueil!$H$49=3,AM124,Q124)))</f>
        <v>positionnement ferme / mais juste et adapté en toute circonstance</v>
      </c>
      <c r="G124" s="387" t="str">
        <f>IF(Accueil!$H$49=1,R124,IF(Accueil!$H$49=2,AC124,IF(Accueil!$H$49=3,AN124,R124)))</f>
        <v>envie d’agir ou de réagir / de pouvoir décider / maintenir ses décisions</v>
      </c>
      <c r="H124" s="396" t="s">
        <v>7</v>
      </c>
      <c r="I124" s="394">
        <f t="shared" si="24"/>
        <v>22</v>
      </c>
      <c r="J124" s="397">
        <f t="shared" si="28"/>
        <v>7</v>
      </c>
      <c r="K124" s="388">
        <f t="shared" si="20"/>
        <v>1</v>
      </c>
      <c r="L124" s="446">
        <v>1230</v>
      </c>
      <c r="M124" s="443" t="s">
        <v>46</v>
      </c>
      <c r="N124" s="443" t="s">
        <v>132</v>
      </c>
      <c r="O124" s="443" t="s">
        <v>1543</v>
      </c>
      <c r="P124" s="443" t="s">
        <v>1544</v>
      </c>
      <c r="Q124" s="443" t="s">
        <v>1545</v>
      </c>
      <c r="R124" s="443" t="s">
        <v>1546</v>
      </c>
      <c r="S124" s="447" t="s">
        <v>7</v>
      </c>
      <c r="T124" s="448">
        <f t="shared" si="25"/>
        <v>22</v>
      </c>
      <c r="U124" s="449">
        <f t="shared" si="29"/>
        <v>7</v>
      </c>
      <c r="V124" s="444">
        <f t="shared" si="21"/>
        <v>1</v>
      </c>
      <c r="W124" s="457">
        <v>1230</v>
      </c>
      <c r="X124" s="508" t="s">
        <v>4116</v>
      </c>
      <c r="Y124" s="508" t="s">
        <v>3663</v>
      </c>
      <c r="Z124" s="508" t="s">
        <v>3668</v>
      </c>
      <c r="AA124" s="508" t="s">
        <v>3669</v>
      </c>
      <c r="AB124" s="508" t="s">
        <v>3670</v>
      </c>
      <c r="AC124" s="508" t="s">
        <v>3671</v>
      </c>
      <c r="AD124" s="458" t="s">
        <v>7</v>
      </c>
      <c r="AE124" s="459">
        <f t="shared" si="26"/>
        <v>22</v>
      </c>
      <c r="AF124" s="460">
        <f t="shared" si="30"/>
        <v>7</v>
      </c>
      <c r="AG124" s="455">
        <f t="shared" si="22"/>
        <v>1</v>
      </c>
      <c r="AH124" s="446">
        <v>1230</v>
      </c>
      <c r="AI124" s="443" t="s">
        <v>46</v>
      </c>
      <c r="AJ124" s="443" t="s">
        <v>132</v>
      </c>
      <c r="AK124" s="443" t="s">
        <v>1543</v>
      </c>
      <c r="AL124" s="443" t="s">
        <v>1544</v>
      </c>
      <c r="AM124" s="443" t="s">
        <v>1545</v>
      </c>
      <c r="AN124" s="443" t="s">
        <v>1546</v>
      </c>
      <c r="AO124" s="447" t="s">
        <v>7</v>
      </c>
      <c r="AP124" s="448">
        <f t="shared" si="27"/>
        <v>22</v>
      </c>
      <c r="AQ124" s="449">
        <f t="shared" si="31"/>
        <v>7</v>
      </c>
      <c r="AR124" s="444">
        <f t="shared" si="23"/>
        <v>1</v>
      </c>
    </row>
    <row r="125" spans="1:44" ht="31.5" customHeight="1" x14ac:dyDescent="0.25">
      <c r="A125" s="395">
        <v>1240</v>
      </c>
      <c r="B125" s="387" t="str">
        <f>IF(Accueil!$H$49=1,M125,IF(Accueil!$H$49=2,X125,IF(Accueil!$H$49=3,AI125,M125)))</f>
        <v>Jaune</v>
      </c>
      <c r="C125" s="387" t="str">
        <f>IF(Accueil!$H$49=1,N125,IF(Accueil!$H$49=2,Y125,IF(Accueil!$H$49=3,AJ125,N125)))</f>
        <v>bronze</v>
      </c>
      <c r="D125" s="387" t="str">
        <f>IF(Accueil!$H$49=1,O125,IF(Accueil!$H$49=2,Z125,IF(Accueil!$H$49=3,AK125,O125)))</f>
        <v>besoin de mettre une limite incontestable / affirmer sa puissance</v>
      </c>
      <c r="E125" s="387" t="str">
        <f>IF(Accueil!$H$49=1,P125,IF(Accueil!$H$49=2,AA125,IF(Accueil!$H$49=3,AL125,P125)))</f>
        <v>calme dans la tête / ne plus agir momentanément / être influencé</v>
      </c>
      <c r="F125" s="387" t="str">
        <f>IF(Accueil!$H$49=1,Q125,IF(Accueil!$H$49=2,AB125,IF(Accueil!$H$49=3,AM125,Q125)))</f>
        <v>action sur les autres par le simple fait de rester centré / non influencé / non destabilisé</v>
      </c>
      <c r="G125" s="387" t="str">
        <f>IF(Accueil!$H$49=1,R125,IF(Accueil!$H$49=2,AC125,IF(Accueil!$H$49=3,AN125,R125)))</f>
        <v>réactivité contre les contraintes extérieures / bouillonnement intérieur</v>
      </c>
      <c r="H125" s="396" t="s">
        <v>7</v>
      </c>
      <c r="I125" s="394">
        <f t="shared" si="24"/>
        <v>22</v>
      </c>
      <c r="J125" s="397">
        <f t="shared" si="28"/>
        <v>7</v>
      </c>
      <c r="K125" s="388">
        <f t="shared" si="20"/>
        <v>1</v>
      </c>
      <c r="L125" s="446">
        <v>1240</v>
      </c>
      <c r="M125" s="443" t="s">
        <v>46</v>
      </c>
      <c r="N125" s="443" t="s">
        <v>132</v>
      </c>
      <c r="O125" s="443" t="s">
        <v>1547</v>
      </c>
      <c r="P125" s="443" t="s">
        <v>1548</v>
      </c>
      <c r="Q125" s="443" t="s">
        <v>1549</v>
      </c>
      <c r="R125" s="443" t="s">
        <v>1550</v>
      </c>
      <c r="S125" s="447" t="s">
        <v>7</v>
      </c>
      <c r="T125" s="448">
        <f t="shared" si="25"/>
        <v>22</v>
      </c>
      <c r="U125" s="449">
        <f t="shared" si="29"/>
        <v>7</v>
      </c>
      <c r="V125" s="444">
        <f t="shared" si="21"/>
        <v>1</v>
      </c>
      <c r="W125" s="457">
        <v>1240</v>
      </c>
      <c r="X125" s="508" t="s">
        <v>4116</v>
      </c>
      <c r="Y125" s="508" t="s">
        <v>3663</v>
      </c>
      <c r="Z125" s="508" t="s">
        <v>3672</v>
      </c>
      <c r="AA125" s="508" t="s">
        <v>3673</v>
      </c>
      <c r="AB125" s="508" t="s">
        <v>3674</v>
      </c>
      <c r="AC125" s="508" t="s">
        <v>3675</v>
      </c>
      <c r="AD125" s="458" t="s">
        <v>7</v>
      </c>
      <c r="AE125" s="459">
        <f t="shared" si="26"/>
        <v>22</v>
      </c>
      <c r="AF125" s="460">
        <f t="shared" si="30"/>
        <v>7</v>
      </c>
      <c r="AG125" s="455">
        <f t="shared" si="22"/>
        <v>1</v>
      </c>
      <c r="AH125" s="446">
        <v>1240</v>
      </c>
      <c r="AI125" s="443" t="s">
        <v>46</v>
      </c>
      <c r="AJ125" s="443" t="s">
        <v>132</v>
      </c>
      <c r="AK125" s="443" t="s">
        <v>1547</v>
      </c>
      <c r="AL125" s="443" t="s">
        <v>1548</v>
      </c>
      <c r="AM125" s="443" t="s">
        <v>1549</v>
      </c>
      <c r="AN125" s="443" t="s">
        <v>1550</v>
      </c>
      <c r="AO125" s="447" t="s">
        <v>7</v>
      </c>
      <c r="AP125" s="448">
        <f t="shared" si="27"/>
        <v>22</v>
      </c>
      <c r="AQ125" s="449">
        <f t="shared" si="31"/>
        <v>7</v>
      </c>
      <c r="AR125" s="444">
        <f t="shared" si="23"/>
        <v>1</v>
      </c>
    </row>
    <row r="126" spans="1:44" ht="31.5" customHeight="1" x14ac:dyDescent="0.25">
      <c r="A126" s="395">
        <v>1250</v>
      </c>
      <c r="B126" s="387" t="str">
        <f>IF(Accueil!$H$49=1,M126,IF(Accueil!$H$49=2,X126,IF(Accueil!$H$49=3,AI126,M126)))</f>
        <v>Jaune</v>
      </c>
      <c r="C126" s="387" t="str">
        <f>IF(Accueil!$H$49=1,N126,IF(Accueil!$H$49=2,Y126,IF(Accueil!$H$49=3,AJ126,N126)))</f>
        <v>bronze</v>
      </c>
      <c r="D126" s="387" t="str">
        <f>IF(Accueil!$H$49=1,O126,IF(Accueil!$H$49=2,Z126,IF(Accueil!$H$49=3,AK126,O126)))</f>
        <v>besoin de gérer des informations / imaginaire et claire-information actifs / mental clair</v>
      </c>
      <c r="E126" s="387" t="str">
        <f>IF(Accueil!$H$49=1,P126,IF(Accueil!$H$49=2,AA126,IF(Accueil!$H$49=3,AL126,P126)))</f>
        <v>calme dans la tête / ne plus agir momentanément / ne plus se disperser</v>
      </c>
      <c r="F126" s="387" t="str">
        <f>IF(Accueil!$H$49=1,Q126,IF(Accueil!$H$49=2,AB126,IF(Accueil!$H$49=3,AM126,Q126)))</f>
        <v>alignement mental / mental efficace / perceptions extrasensorielles</v>
      </c>
      <c r="G126" s="387" t="str">
        <f>IF(Accueil!$H$49=1,R126,IF(Accueil!$H$49=2,AC126,IF(Accueil!$H$49=3,AN126,R126)))</f>
        <v>dispersion ou distraction / submergé par les informations / déconnecté de la réalité</v>
      </c>
      <c r="H126" s="396" t="s">
        <v>129</v>
      </c>
      <c r="I126" s="394">
        <f t="shared" si="24"/>
        <v>22</v>
      </c>
      <c r="J126" s="397">
        <f t="shared" si="28"/>
        <v>7</v>
      </c>
      <c r="K126" s="388">
        <f t="shared" si="20"/>
        <v>1</v>
      </c>
      <c r="L126" s="446">
        <v>1250</v>
      </c>
      <c r="M126" s="443" t="s">
        <v>46</v>
      </c>
      <c r="N126" s="443" t="s">
        <v>132</v>
      </c>
      <c r="O126" s="443" t="s">
        <v>1551</v>
      </c>
      <c r="P126" s="443" t="s">
        <v>1552</v>
      </c>
      <c r="Q126" s="443" t="s">
        <v>1553</v>
      </c>
      <c r="R126" s="443" t="s">
        <v>1554</v>
      </c>
      <c r="S126" s="447" t="s">
        <v>129</v>
      </c>
      <c r="T126" s="448">
        <f t="shared" si="25"/>
        <v>22</v>
      </c>
      <c r="U126" s="449">
        <f t="shared" si="29"/>
        <v>7</v>
      </c>
      <c r="V126" s="444">
        <f t="shared" si="21"/>
        <v>1</v>
      </c>
      <c r="W126" s="457">
        <v>1250</v>
      </c>
      <c r="X126" s="508" t="s">
        <v>4116</v>
      </c>
      <c r="Y126" s="508" t="s">
        <v>3663</v>
      </c>
      <c r="Z126" s="508" t="s">
        <v>3676</v>
      </c>
      <c r="AA126" s="508" t="s">
        <v>3677</v>
      </c>
      <c r="AB126" s="508" t="s">
        <v>3678</v>
      </c>
      <c r="AC126" s="508" t="s">
        <v>3679</v>
      </c>
      <c r="AD126" s="458" t="s">
        <v>129</v>
      </c>
      <c r="AE126" s="459">
        <f t="shared" si="26"/>
        <v>22</v>
      </c>
      <c r="AF126" s="460">
        <f t="shared" si="30"/>
        <v>7</v>
      </c>
      <c r="AG126" s="455">
        <f t="shared" si="22"/>
        <v>1</v>
      </c>
      <c r="AH126" s="446">
        <v>1250</v>
      </c>
      <c r="AI126" s="443" t="s">
        <v>46</v>
      </c>
      <c r="AJ126" s="443" t="s">
        <v>132</v>
      </c>
      <c r="AK126" s="443" t="s">
        <v>1551</v>
      </c>
      <c r="AL126" s="443" t="s">
        <v>1552</v>
      </c>
      <c r="AM126" s="443" t="s">
        <v>1553</v>
      </c>
      <c r="AN126" s="443" t="s">
        <v>1554</v>
      </c>
      <c r="AO126" s="447" t="s">
        <v>129</v>
      </c>
      <c r="AP126" s="448">
        <f t="shared" si="27"/>
        <v>22</v>
      </c>
      <c r="AQ126" s="449">
        <f t="shared" si="31"/>
        <v>7</v>
      </c>
      <c r="AR126" s="444">
        <f t="shared" si="23"/>
        <v>1</v>
      </c>
    </row>
    <row r="127" spans="1:44" ht="31.5" customHeight="1" x14ac:dyDescent="0.25">
      <c r="A127" s="395">
        <v>1260</v>
      </c>
      <c r="B127" s="387" t="str">
        <f>IF(Accueil!$H$49=1,M127,IF(Accueil!$H$49=2,X127,IF(Accueil!$H$49=3,AI127,M127)))</f>
        <v>Jaune</v>
      </c>
      <c r="C127" s="387" t="str">
        <f>IF(Accueil!$H$49=1,N127,IF(Accueil!$H$49=2,Y127,IF(Accueil!$H$49=3,AJ127,N127)))</f>
        <v>bronze</v>
      </c>
      <c r="D127" s="387" t="str">
        <f>IF(Accueil!$H$49=1,O127,IF(Accueil!$H$49=2,Z127,IF(Accueil!$H$49=3,AK127,O127)))</f>
        <v>besoin d'affirmer son autorité</v>
      </c>
      <c r="E127" s="387" t="str">
        <f>IF(Accueil!$H$49=1,P127,IF(Accueil!$H$49=2,AA127,IF(Accueil!$H$49=3,AL127,P127)))</f>
        <v>subir une autorité injuste ou manipulatrice</v>
      </c>
      <c r="F127" s="387" t="str">
        <f>IF(Accueil!$H$49=1,Q127,IF(Accueil!$H$49=2,AB127,IF(Accueil!$H$49=3,AM127,Q127)))</f>
        <v>sortir des jeux de pouvoir / capacité à saisir les bonnes opportunités / pragmatisme</v>
      </c>
      <c r="G127" s="387" t="str">
        <f>IF(Accueil!$H$49=1,R127,IF(Accueil!$H$49=2,AC127,IF(Accueil!$H$49=3,AN127,R127)))</f>
        <v>besoin d'avoir raison / tenir sa position à tout prix / ne pas supporter d'être contredit</v>
      </c>
      <c r="H127" s="396" t="s">
        <v>10</v>
      </c>
      <c r="I127" s="394">
        <f t="shared" si="24"/>
        <v>22</v>
      </c>
      <c r="J127" s="397">
        <f t="shared" si="28"/>
        <v>7</v>
      </c>
      <c r="K127" s="388">
        <f t="shared" si="20"/>
        <v>1</v>
      </c>
      <c r="L127" s="446">
        <v>1260</v>
      </c>
      <c r="M127" s="443" t="s">
        <v>46</v>
      </c>
      <c r="N127" s="443" t="s">
        <v>132</v>
      </c>
      <c r="O127" s="443" t="s">
        <v>189</v>
      </c>
      <c r="P127" s="443" t="s">
        <v>190</v>
      </c>
      <c r="Q127" s="443" t="s">
        <v>1555</v>
      </c>
      <c r="R127" s="443" t="s">
        <v>1556</v>
      </c>
      <c r="S127" s="447" t="s">
        <v>10</v>
      </c>
      <c r="T127" s="448">
        <f t="shared" si="25"/>
        <v>22</v>
      </c>
      <c r="U127" s="449">
        <f t="shared" si="29"/>
        <v>7</v>
      </c>
      <c r="V127" s="444">
        <f t="shared" si="21"/>
        <v>1</v>
      </c>
      <c r="W127" s="457">
        <v>1260</v>
      </c>
      <c r="X127" s="508" t="s">
        <v>4116</v>
      </c>
      <c r="Y127" s="508" t="s">
        <v>3663</v>
      </c>
      <c r="Z127" s="508" t="s">
        <v>3680</v>
      </c>
      <c r="AA127" s="508" t="s">
        <v>3681</v>
      </c>
      <c r="AB127" s="508" t="s">
        <v>3682</v>
      </c>
      <c r="AC127" s="508" t="s">
        <v>3683</v>
      </c>
      <c r="AD127" s="458" t="s">
        <v>10</v>
      </c>
      <c r="AE127" s="459">
        <f t="shared" si="26"/>
        <v>22</v>
      </c>
      <c r="AF127" s="460">
        <f t="shared" si="30"/>
        <v>7</v>
      </c>
      <c r="AG127" s="455">
        <f t="shared" si="22"/>
        <v>1</v>
      </c>
      <c r="AH127" s="446">
        <v>1260</v>
      </c>
      <c r="AI127" s="443" t="s">
        <v>46</v>
      </c>
      <c r="AJ127" s="443" t="s">
        <v>132</v>
      </c>
      <c r="AK127" s="443" t="s">
        <v>189</v>
      </c>
      <c r="AL127" s="443" t="s">
        <v>190</v>
      </c>
      <c r="AM127" s="443" t="s">
        <v>1555</v>
      </c>
      <c r="AN127" s="443" t="s">
        <v>1556</v>
      </c>
      <c r="AO127" s="447" t="s">
        <v>10</v>
      </c>
      <c r="AP127" s="448">
        <f t="shared" si="27"/>
        <v>22</v>
      </c>
      <c r="AQ127" s="449">
        <f t="shared" si="31"/>
        <v>7</v>
      </c>
      <c r="AR127" s="444">
        <f t="shared" si="23"/>
        <v>1</v>
      </c>
    </row>
    <row r="128" spans="1:44" ht="31.5" customHeight="1" x14ac:dyDescent="0.25">
      <c r="A128" s="395">
        <v>1270</v>
      </c>
      <c r="B128" s="387" t="str">
        <f>IF(Accueil!$H$49=1,M128,IF(Accueil!$H$49=2,X128,IF(Accueil!$H$49=3,AI128,M128)))</f>
        <v>Jaune</v>
      </c>
      <c r="C128" s="387" t="str">
        <f>IF(Accueil!$H$49=1,N128,IF(Accueil!$H$49=2,Y128,IF(Accueil!$H$49=3,AJ128,N128)))</f>
        <v>bronze</v>
      </c>
      <c r="D128" s="387" t="str">
        <f>IF(Accueil!$H$49=1,O128,IF(Accueil!$H$49=2,Z128,IF(Accueil!$H$49=3,AK128,O128)))</f>
        <v>besoin de se positionner / besoin de ne pas laisser faire / besoin d'occuper son corps</v>
      </c>
      <c r="E128" s="387" t="str">
        <f>IF(Accueil!$H$49=1,P128,IF(Accueil!$H$49=2,AA128,IF(Accueil!$H$49=3,AL128,P128)))</f>
        <v>laisser faire / de suivre les autres / être influençable / accepter les rapports de force</v>
      </c>
      <c r="F128" s="387" t="str">
        <f>IF(Accueil!$H$49=1,Q128,IF(Accueil!$H$49=2,AB128,IF(Accueil!$H$49=3,AM128,Q128)))</f>
        <v>respectueux envers les autres et le monde / capacité à jouer toutes sortes de rôles</v>
      </c>
      <c r="G128" s="387" t="str">
        <f>IF(Accueil!$H$49=1,R128,IF(Accueil!$H$49=2,AC128,IF(Accueil!$H$49=3,AN128,R128)))</f>
        <v>être confronté ou aimer se confronter à d’autres forces</v>
      </c>
      <c r="H128" s="396" t="s">
        <v>10</v>
      </c>
      <c r="I128" s="394">
        <f t="shared" si="24"/>
        <v>22</v>
      </c>
      <c r="J128" s="397">
        <f t="shared" si="28"/>
        <v>7</v>
      </c>
      <c r="K128" s="388">
        <f t="shared" si="20"/>
        <v>1</v>
      </c>
      <c r="L128" s="446">
        <v>1270</v>
      </c>
      <c r="M128" s="443" t="s">
        <v>46</v>
      </c>
      <c r="N128" s="443" t="s">
        <v>132</v>
      </c>
      <c r="O128" s="443" t="s">
        <v>1557</v>
      </c>
      <c r="P128" s="443" t="s">
        <v>1558</v>
      </c>
      <c r="Q128" s="443" t="s">
        <v>1559</v>
      </c>
      <c r="R128" s="443" t="s">
        <v>191</v>
      </c>
      <c r="S128" s="447" t="s">
        <v>10</v>
      </c>
      <c r="T128" s="448">
        <f t="shared" si="25"/>
        <v>22</v>
      </c>
      <c r="U128" s="449">
        <f t="shared" si="29"/>
        <v>7</v>
      </c>
      <c r="V128" s="444">
        <f t="shared" si="21"/>
        <v>1</v>
      </c>
      <c r="W128" s="457">
        <v>1270</v>
      </c>
      <c r="X128" s="508" t="s">
        <v>4116</v>
      </c>
      <c r="Y128" s="508" t="s">
        <v>3663</v>
      </c>
      <c r="Z128" s="508" t="s">
        <v>3684</v>
      </c>
      <c r="AA128" s="508" t="s">
        <v>3685</v>
      </c>
      <c r="AB128" s="508" t="s">
        <v>3686</v>
      </c>
      <c r="AC128" s="508" t="s">
        <v>3687</v>
      </c>
      <c r="AD128" s="458" t="s">
        <v>10</v>
      </c>
      <c r="AE128" s="459">
        <f t="shared" si="26"/>
        <v>22</v>
      </c>
      <c r="AF128" s="460">
        <f t="shared" si="30"/>
        <v>7</v>
      </c>
      <c r="AG128" s="455">
        <f t="shared" si="22"/>
        <v>1</v>
      </c>
      <c r="AH128" s="446">
        <v>1270</v>
      </c>
      <c r="AI128" s="443" t="s">
        <v>46</v>
      </c>
      <c r="AJ128" s="443" t="s">
        <v>132</v>
      </c>
      <c r="AK128" s="443" t="s">
        <v>1557</v>
      </c>
      <c r="AL128" s="443" t="s">
        <v>1558</v>
      </c>
      <c r="AM128" s="443" t="s">
        <v>1559</v>
      </c>
      <c r="AN128" s="443" t="s">
        <v>191</v>
      </c>
      <c r="AO128" s="447" t="s">
        <v>10</v>
      </c>
      <c r="AP128" s="448">
        <f t="shared" si="27"/>
        <v>22</v>
      </c>
      <c r="AQ128" s="449">
        <f t="shared" si="31"/>
        <v>7</v>
      </c>
      <c r="AR128" s="444">
        <f t="shared" si="23"/>
        <v>1</v>
      </c>
    </row>
    <row r="129" spans="1:44" ht="31.5" customHeight="1" x14ac:dyDescent="0.25">
      <c r="A129" s="395">
        <v>1280</v>
      </c>
      <c r="B129" s="387" t="str">
        <f>IF(Accueil!$H$49=1,M129,IF(Accueil!$H$49=2,X129,IF(Accueil!$H$49=3,AI129,M129)))</f>
        <v>Vert pomme</v>
      </c>
      <c r="C129" s="387" t="str">
        <f>IF(Accueil!$H$49=1,N129,IF(Accueil!$H$49=2,Y129,IF(Accueil!$H$49=3,AJ129,N129)))</f>
        <v>bronze</v>
      </c>
      <c r="D129" s="387" t="str">
        <f>IF(Accueil!$H$49=1,O129,IF(Accueil!$H$49=2,Z129,IF(Accueil!$H$49=3,AK129,O129)))</f>
        <v>besoin d'agrandir son cercle d'influence / s'étendre</v>
      </c>
      <c r="E129" s="387" t="str">
        <f>IF(Accueil!$H$49=1,P129,IF(Accueil!$H$49=2,AA129,IF(Accueil!$H$49=3,AL129,P129)))</f>
        <v>perte de confiance / déception / ne plus se sentir à la hauteur</v>
      </c>
      <c r="F129" s="387" t="str">
        <f>IF(Accueil!$H$49=1,Q129,IF(Accueil!$H$49=2,AB129,IF(Accueil!$H$49=3,AM129,Q129)))</f>
        <v>respect de soi et des autres / connaître ses limites ou celles des autres</v>
      </c>
      <c r="G129" s="387" t="str">
        <f>IF(Accueil!$H$49=1,R129,IF(Accueil!$H$49=2,AC129,IF(Accueil!$H$49=3,AN129,R129)))</f>
        <v>tester les limites / besoin de dépasser les limites / parfois irrespect</v>
      </c>
      <c r="H129" s="396" t="s">
        <v>10</v>
      </c>
      <c r="I129" s="394">
        <f t="shared" si="24"/>
        <v>23</v>
      </c>
      <c r="J129" s="397">
        <f t="shared" si="28"/>
        <v>8</v>
      </c>
      <c r="K129" s="388">
        <f t="shared" si="20"/>
        <v>1</v>
      </c>
      <c r="L129" s="446">
        <v>1280</v>
      </c>
      <c r="M129" s="443" t="s">
        <v>133</v>
      </c>
      <c r="N129" s="443" t="s">
        <v>132</v>
      </c>
      <c r="O129" s="443" t="s">
        <v>1560</v>
      </c>
      <c r="P129" s="443" t="s">
        <v>1561</v>
      </c>
      <c r="Q129" s="443" t="s">
        <v>1562</v>
      </c>
      <c r="R129" s="443" t="s">
        <v>1563</v>
      </c>
      <c r="S129" s="447" t="s">
        <v>10</v>
      </c>
      <c r="T129" s="448">
        <f t="shared" si="25"/>
        <v>23</v>
      </c>
      <c r="U129" s="449">
        <f t="shared" si="29"/>
        <v>8</v>
      </c>
      <c r="V129" s="444">
        <f t="shared" si="21"/>
        <v>1</v>
      </c>
      <c r="W129" s="457">
        <v>1280</v>
      </c>
      <c r="X129" s="508" t="s">
        <v>4117</v>
      </c>
      <c r="Y129" s="508" t="s">
        <v>3663</v>
      </c>
      <c r="Z129" s="508" t="s">
        <v>3688</v>
      </c>
      <c r="AA129" s="508" t="s">
        <v>3689</v>
      </c>
      <c r="AB129" s="508" t="s">
        <v>3690</v>
      </c>
      <c r="AC129" s="508" t="s">
        <v>3691</v>
      </c>
      <c r="AD129" s="458" t="s">
        <v>10</v>
      </c>
      <c r="AE129" s="459">
        <f t="shared" si="26"/>
        <v>23</v>
      </c>
      <c r="AF129" s="460">
        <f t="shared" si="30"/>
        <v>8</v>
      </c>
      <c r="AG129" s="455">
        <f t="shared" si="22"/>
        <v>1</v>
      </c>
      <c r="AH129" s="446">
        <v>1280</v>
      </c>
      <c r="AI129" s="443" t="s">
        <v>133</v>
      </c>
      <c r="AJ129" s="443" t="s">
        <v>132</v>
      </c>
      <c r="AK129" s="443" t="s">
        <v>1560</v>
      </c>
      <c r="AL129" s="443" t="s">
        <v>1561</v>
      </c>
      <c r="AM129" s="443" t="s">
        <v>1562</v>
      </c>
      <c r="AN129" s="443" t="s">
        <v>1563</v>
      </c>
      <c r="AO129" s="447" t="s">
        <v>10</v>
      </c>
      <c r="AP129" s="448">
        <f t="shared" si="27"/>
        <v>23</v>
      </c>
      <c r="AQ129" s="449">
        <f t="shared" si="31"/>
        <v>8</v>
      </c>
      <c r="AR129" s="444">
        <f t="shared" si="23"/>
        <v>1</v>
      </c>
    </row>
    <row r="130" spans="1:44" ht="31.5" customHeight="1" x14ac:dyDescent="0.25">
      <c r="A130" s="395">
        <v>1290</v>
      </c>
      <c r="B130" s="387" t="str">
        <f>IF(Accueil!$H$49=1,M130,IF(Accueil!$H$49=2,X130,IF(Accueil!$H$49=3,AI130,M130)))</f>
        <v>Vert pomme</v>
      </c>
      <c r="C130" s="387" t="str">
        <f>IF(Accueil!$H$49=1,N130,IF(Accueil!$H$49=2,Y130,IF(Accueil!$H$49=3,AJ130,N130)))</f>
        <v>bronze</v>
      </c>
      <c r="D130" s="387" t="str">
        <f>IF(Accueil!$H$49=1,O130,IF(Accueil!$H$49=2,Z130,IF(Accueil!$H$49=3,AK130,O130)))</f>
        <v>besoin de décider / besoin d'ordre ou de remise en ordre / clarté mentale</v>
      </c>
      <c r="E130" s="387" t="str">
        <f>IF(Accueil!$H$49=1,P130,IF(Accueil!$H$49=2,AA130,IF(Accueil!$H$49=3,AL130,P130)))</f>
        <v>offrir de la place à d’autres énergies plus douces / moins bouger / se calmer</v>
      </c>
      <c r="F130" s="387" t="str">
        <f>IF(Accueil!$H$49=1,Q130,IF(Accueil!$H$49=2,AB130,IF(Accueil!$H$49=3,AM130,Q130)))</f>
        <v>être calme / inspirer confiance / être ordré</v>
      </c>
      <c r="G130" s="387" t="str">
        <f>IF(Accueil!$H$49=1,R130,IF(Accueil!$H$49=2,AC130,IF(Accueil!$H$49=3,AN130,R130)))</f>
        <v>envie de s’activer pour passer à autre chose / faire de l’ordre (géométrie sacrée)</v>
      </c>
      <c r="H130" s="396" t="s">
        <v>129</v>
      </c>
      <c r="I130" s="394">
        <f t="shared" si="24"/>
        <v>23</v>
      </c>
      <c r="J130" s="397">
        <f t="shared" si="28"/>
        <v>8</v>
      </c>
      <c r="K130" s="388">
        <f t="shared" si="20"/>
        <v>1</v>
      </c>
      <c r="L130" s="446">
        <v>1290</v>
      </c>
      <c r="M130" s="443" t="s">
        <v>133</v>
      </c>
      <c r="N130" s="443" t="s">
        <v>132</v>
      </c>
      <c r="O130" s="443" t="s">
        <v>1564</v>
      </c>
      <c r="P130" s="443" t="s">
        <v>1565</v>
      </c>
      <c r="Q130" s="443" t="s">
        <v>1566</v>
      </c>
      <c r="R130" s="443" t="s">
        <v>1567</v>
      </c>
      <c r="S130" s="447" t="s">
        <v>129</v>
      </c>
      <c r="T130" s="448">
        <f t="shared" si="25"/>
        <v>23</v>
      </c>
      <c r="U130" s="449">
        <f t="shared" si="29"/>
        <v>8</v>
      </c>
      <c r="V130" s="444">
        <f t="shared" si="21"/>
        <v>1</v>
      </c>
      <c r="W130" s="457">
        <v>1290</v>
      </c>
      <c r="X130" s="508" t="s">
        <v>4117</v>
      </c>
      <c r="Y130" s="508" t="s">
        <v>3663</v>
      </c>
      <c r="Z130" s="508" t="s">
        <v>3692</v>
      </c>
      <c r="AA130" s="508" t="s">
        <v>3693</v>
      </c>
      <c r="AB130" s="508" t="s">
        <v>3694</v>
      </c>
      <c r="AC130" s="508" t="s">
        <v>3695</v>
      </c>
      <c r="AD130" s="458" t="s">
        <v>129</v>
      </c>
      <c r="AE130" s="459">
        <f t="shared" si="26"/>
        <v>23</v>
      </c>
      <c r="AF130" s="460">
        <f t="shared" si="30"/>
        <v>8</v>
      </c>
      <c r="AG130" s="455">
        <f t="shared" si="22"/>
        <v>1</v>
      </c>
      <c r="AH130" s="446">
        <v>1290</v>
      </c>
      <c r="AI130" s="443" t="s">
        <v>133</v>
      </c>
      <c r="AJ130" s="443" t="s">
        <v>132</v>
      </c>
      <c r="AK130" s="443" t="s">
        <v>1564</v>
      </c>
      <c r="AL130" s="443" t="s">
        <v>1565</v>
      </c>
      <c r="AM130" s="443" t="s">
        <v>1566</v>
      </c>
      <c r="AN130" s="443" t="s">
        <v>1567</v>
      </c>
      <c r="AO130" s="447" t="s">
        <v>129</v>
      </c>
      <c r="AP130" s="448">
        <f t="shared" si="27"/>
        <v>23</v>
      </c>
      <c r="AQ130" s="449">
        <f t="shared" si="31"/>
        <v>8</v>
      </c>
      <c r="AR130" s="444">
        <f t="shared" si="23"/>
        <v>1</v>
      </c>
    </row>
    <row r="131" spans="1:44" ht="31.5" customHeight="1" x14ac:dyDescent="0.25">
      <c r="A131" s="395">
        <v>1300</v>
      </c>
      <c r="B131" s="387" t="str">
        <f>IF(Accueil!$H$49=1,M131,IF(Accueil!$H$49=2,X131,IF(Accueil!$H$49=3,AI131,M131)))</f>
        <v>Vert</v>
      </c>
      <c r="C131" s="387" t="str">
        <f>IF(Accueil!$H$49=1,N131,IF(Accueil!$H$49=2,Y131,IF(Accueil!$H$49=3,AJ131,N131)))</f>
        <v>argent</v>
      </c>
      <c r="D131" s="387" t="str">
        <f>IF(Accueil!$H$49=1,O131,IF(Accueil!$H$49=2,Z131,IF(Accueil!$H$49=3,AK131,O131)))</f>
        <v>besoin d'agir / besoin d'extérioriser</v>
      </c>
      <c r="E131" s="387" t="str">
        <f>IF(Accueil!$H$49=1,P131,IF(Accueil!$H$49=2,AA131,IF(Accueil!$H$49=3,AL131,P131)))</f>
        <v>peur de déranger / rester dans son coin</v>
      </c>
      <c r="F131" s="387" t="str">
        <f>IF(Accueil!$H$49=1,Q131,IF(Accueil!$H$49=2,AB131,IF(Accueil!$H$49=3,AM131,Q131)))</f>
        <v>calme intérieur / retour à son intériorité</v>
      </c>
      <c r="G131" s="387" t="str">
        <f>IF(Accueil!$H$49=1,R131,IF(Accueil!$H$49=2,AC131,IF(Accueil!$H$49=3,AN131,R131)))</f>
        <v>extraversion / besoin de se décharger sur les autres ou de se défouler</v>
      </c>
      <c r="H131" s="396" t="s">
        <v>7</v>
      </c>
      <c r="I131" s="394">
        <f t="shared" si="24"/>
        <v>24</v>
      </c>
      <c r="J131" s="397">
        <f t="shared" si="28"/>
        <v>9</v>
      </c>
      <c r="K131" s="388">
        <f t="shared" ref="K131:K194" si="32">ROUNDDOWN(I131/15.001,0)</f>
        <v>1</v>
      </c>
      <c r="L131" s="446">
        <v>1300</v>
      </c>
      <c r="M131" s="443" t="s">
        <v>68</v>
      </c>
      <c r="N131" s="443" t="s">
        <v>134</v>
      </c>
      <c r="O131" s="443" t="s">
        <v>1568</v>
      </c>
      <c r="P131" s="443" t="s">
        <v>1569</v>
      </c>
      <c r="Q131" s="443" t="s">
        <v>1570</v>
      </c>
      <c r="R131" s="443" t="s">
        <v>1571</v>
      </c>
      <c r="S131" s="447" t="s">
        <v>7</v>
      </c>
      <c r="T131" s="448">
        <f t="shared" si="25"/>
        <v>24</v>
      </c>
      <c r="U131" s="449">
        <f t="shared" si="29"/>
        <v>9</v>
      </c>
      <c r="V131" s="444">
        <f t="shared" ref="V131:V194" si="33">ROUNDDOWN(T131/15.001,0)</f>
        <v>1</v>
      </c>
      <c r="W131" s="457">
        <v>1300</v>
      </c>
      <c r="X131" s="508" t="s">
        <v>4118</v>
      </c>
      <c r="Y131" s="508" t="s">
        <v>3696</v>
      </c>
      <c r="Z131" s="508" t="s">
        <v>3697</v>
      </c>
      <c r="AA131" s="508" t="s">
        <v>3698</v>
      </c>
      <c r="AB131" s="508" t="s">
        <v>3699</v>
      </c>
      <c r="AC131" s="508" t="s">
        <v>3700</v>
      </c>
      <c r="AD131" s="458" t="s">
        <v>7</v>
      </c>
      <c r="AE131" s="459">
        <f t="shared" si="26"/>
        <v>24</v>
      </c>
      <c r="AF131" s="460">
        <f t="shared" si="30"/>
        <v>9</v>
      </c>
      <c r="AG131" s="455">
        <f t="shared" ref="AG131:AG194" si="34">ROUNDDOWN(AE131/15.001,0)</f>
        <v>1</v>
      </c>
      <c r="AH131" s="446">
        <v>1300</v>
      </c>
      <c r="AI131" s="443" t="s">
        <v>68</v>
      </c>
      <c r="AJ131" s="443" t="s">
        <v>134</v>
      </c>
      <c r="AK131" s="443" t="s">
        <v>1568</v>
      </c>
      <c r="AL131" s="443" t="s">
        <v>1569</v>
      </c>
      <c r="AM131" s="443" t="s">
        <v>1570</v>
      </c>
      <c r="AN131" s="443" t="s">
        <v>1571</v>
      </c>
      <c r="AO131" s="447" t="s">
        <v>7</v>
      </c>
      <c r="AP131" s="448">
        <f t="shared" si="27"/>
        <v>24</v>
      </c>
      <c r="AQ131" s="449">
        <f t="shared" si="31"/>
        <v>9</v>
      </c>
      <c r="AR131" s="444">
        <f t="shared" ref="AR131:AR194" si="35">ROUNDDOWN(AP131/15.001,0)</f>
        <v>1</v>
      </c>
    </row>
    <row r="132" spans="1:44" ht="31.5" customHeight="1" x14ac:dyDescent="0.25">
      <c r="A132" s="395">
        <v>1310</v>
      </c>
      <c r="B132" s="387" t="str">
        <f>IF(Accueil!$H$49=1,M132,IF(Accueil!$H$49=2,X132,IF(Accueil!$H$49=3,AI132,M132)))</f>
        <v>Vert</v>
      </c>
      <c r="C132" s="387" t="str">
        <f>IF(Accueil!$H$49=1,N132,IF(Accueil!$H$49=2,Y132,IF(Accueil!$H$49=3,AJ132,N132)))</f>
        <v>argent</v>
      </c>
      <c r="D132" s="387" t="str">
        <f>IF(Accueil!$H$49=1,O132,IF(Accueil!$H$49=2,Z132,IF(Accueil!$H$49=3,AK132,O132)))</f>
        <v>besoin d'être efficace et organisé / saisir rapidement les concepts / avoir une direction claire dans sa vie</v>
      </c>
      <c r="E132" s="387" t="str">
        <f>IF(Accueil!$H$49=1,P132,IF(Accueil!$H$49=2,AA132,IF(Accueil!$H$49=3,AL132,P132)))</f>
        <v>se laisser guider / moins décider / sabotage mental</v>
      </c>
      <c r="F132" s="387" t="str">
        <f>IF(Accueil!$H$49=1,Q132,IF(Accueil!$H$49=2,AB132,IF(Accueil!$H$49=3,AM132,Q132)))</f>
        <v>liberté d’engagement / sincérité / mental calme</v>
      </c>
      <c r="G132" s="387" t="str">
        <f>IF(Accueil!$H$49=1,R132,IF(Accueil!$H$49=2,AC132,IF(Accueil!$H$49=3,AN132,R132)))</f>
        <v>être acteur de sa destinée / être dans l’action / besoin d’agir et de s’engager</v>
      </c>
      <c r="H132" s="396" t="s">
        <v>7</v>
      </c>
      <c r="I132" s="394">
        <f t="shared" si="24"/>
        <v>24</v>
      </c>
      <c r="J132" s="397">
        <f t="shared" si="28"/>
        <v>9</v>
      </c>
      <c r="K132" s="388">
        <f t="shared" si="32"/>
        <v>1</v>
      </c>
      <c r="L132" s="446">
        <v>1310</v>
      </c>
      <c r="M132" s="443" t="s">
        <v>68</v>
      </c>
      <c r="N132" s="443" t="s">
        <v>134</v>
      </c>
      <c r="O132" s="443" t="s">
        <v>1572</v>
      </c>
      <c r="P132" s="443" t="s">
        <v>1573</v>
      </c>
      <c r="Q132" s="443" t="s">
        <v>1574</v>
      </c>
      <c r="R132" s="443" t="s">
        <v>1575</v>
      </c>
      <c r="S132" s="447" t="s">
        <v>7</v>
      </c>
      <c r="T132" s="448">
        <f t="shared" si="25"/>
        <v>24</v>
      </c>
      <c r="U132" s="449">
        <f t="shared" si="29"/>
        <v>9</v>
      </c>
      <c r="V132" s="444">
        <f t="shared" si="33"/>
        <v>1</v>
      </c>
      <c r="W132" s="457">
        <v>1310</v>
      </c>
      <c r="X132" s="508" t="s">
        <v>4118</v>
      </c>
      <c r="Y132" s="508" t="s">
        <v>3696</v>
      </c>
      <c r="Z132" s="508" t="s">
        <v>3701</v>
      </c>
      <c r="AA132" s="508" t="s">
        <v>3702</v>
      </c>
      <c r="AB132" s="508" t="s">
        <v>3703</v>
      </c>
      <c r="AC132" s="508" t="s">
        <v>3704</v>
      </c>
      <c r="AD132" s="458" t="s">
        <v>7</v>
      </c>
      <c r="AE132" s="459">
        <f t="shared" si="26"/>
        <v>24</v>
      </c>
      <c r="AF132" s="460">
        <f t="shared" si="30"/>
        <v>9</v>
      </c>
      <c r="AG132" s="455">
        <f t="shared" si="34"/>
        <v>1</v>
      </c>
      <c r="AH132" s="446">
        <v>1310</v>
      </c>
      <c r="AI132" s="443" t="s">
        <v>68</v>
      </c>
      <c r="AJ132" s="443" t="s">
        <v>134</v>
      </c>
      <c r="AK132" s="443" t="s">
        <v>1572</v>
      </c>
      <c r="AL132" s="443" t="s">
        <v>1573</v>
      </c>
      <c r="AM132" s="443" t="s">
        <v>1574</v>
      </c>
      <c r="AN132" s="443" t="s">
        <v>1575</v>
      </c>
      <c r="AO132" s="447" t="s">
        <v>7</v>
      </c>
      <c r="AP132" s="448">
        <f t="shared" si="27"/>
        <v>24</v>
      </c>
      <c r="AQ132" s="449">
        <f t="shared" si="31"/>
        <v>9</v>
      </c>
      <c r="AR132" s="444">
        <f t="shared" si="35"/>
        <v>1</v>
      </c>
    </row>
    <row r="133" spans="1:44" ht="31.5" customHeight="1" x14ac:dyDescent="0.25">
      <c r="A133" s="395">
        <v>1320</v>
      </c>
      <c r="B133" s="387" t="str">
        <f>IF(Accueil!$H$49=1,M133,IF(Accueil!$H$49=2,X133,IF(Accueil!$H$49=3,AI133,M133)))</f>
        <v>Vert</v>
      </c>
      <c r="C133" s="387" t="str">
        <f>IF(Accueil!$H$49=1,N133,IF(Accueil!$H$49=2,Y133,IF(Accueil!$H$49=3,AJ133,N133)))</f>
        <v>argent</v>
      </c>
      <c r="D133" s="387" t="str">
        <f>IF(Accueil!$H$49=1,O133,IF(Accueil!$H$49=2,Z133,IF(Accueil!$H$49=3,AK133,O133)))</f>
        <v>besoin de déléguer / mais ne pas le faire</v>
      </c>
      <c r="E133" s="387" t="str">
        <f>IF(Accueil!$H$49=1,P133,IF(Accueil!$H$49=2,AA133,IF(Accueil!$H$49=3,AL133,P133)))</f>
        <v>être dans la lune / dans son monde / désengagement</v>
      </c>
      <c r="F133" s="387" t="str">
        <f>IF(Accueil!$H$49=1,Q133,IF(Accueil!$H$49=2,AB133,IF(Accueil!$H$49=3,AM133,Q133)))</f>
        <v>savoir respecter ses limites / savoir déléguer</v>
      </c>
      <c r="G133" s="387" t="str">
        <f>IF(Accueil!$H$49=1,R133,IF(Accueil!$H$49=2,AC133,IF(Accueil!$H$49=3,AN133,R133)))</f>
        <v>vouloir tout faire soi-même</v>
      </c>
      <c r="H133" s="396" t="s">
        <v>7</v>
      </c>
      <c r="I133" s="394">
        <f t="shared" si="24"/>
        <v>24</v>
      </c>
      <c r="J133" s="397">
        <f t="shared" si="28"/>
        <v>9</v>
      </c>
      <c r="K133" s="388">
        <f t="shared" si="32"/>
        <v>1</v>
      </c>
      <c r="L133" s="446">
        <v>1320</v>
      </c>
      <c r="M133" s="443" t="s">
        <v>68</v>
      </c>
      <c r="N133" s="443" t="s">
        <v>134</v>
      </c>
      <c r="O133" s="443" t="s">
        <v>1576</v>
      </c>
      <c r="P133" s="443" t="s">
        <v>1577</v>
      </c>
      <c r="Q133" s="443" t="s">
        <v>1578</v>
      </c>
      <c r="R133" s="443" t="s">
        <v>192</v>
      </c>
      <c r="S133" s="447" t="s">
        <v>7</v>
      </c>
      <c r="T133" s="448">
        <f t="shared" si="25"/>
        <v>24</v>
      </c>
      <c r="U133" s="449">
        <f t="shared" si="29"/>
        <v>9</v>
      </c>
      <c r="V133" s="444">
        <f t="shared" si="33"/>
        <v>1</v>
      </c>
      <c r="W133" s="457">
        <v>1320</v>
      </c>
      <c r="X133" s="508" t="s">
        <v>4118</v>
      </c>
      <c r="Y133" s="508" t="s">
        <v>3696</v>
      </c>
      <c r="Z133" s="508" t="s">
        <v>3705</v>
      </c>
      <c r="AA133" s="508" t="s">
        <v>3706</v>
      </c>
      <c r="AB133" s="508" t="s">
        <v>3707</v>
      </c>
      <c r="AC133" s="508" t="s">
        <v>3708</v>
      </c>
      <c r="AD133" s="458" t="s">
        <v>7</v>
      </c>
      <c r="AE133" s="459">
        <f t="shared" si="26"/>
        <v>24</v>
      </c>
      <c r="AF133" s="460">
        <f t="shared" si="30"/>
        <v>9</v>
      </c>
      <c r="AG133" s="455">
        <f t="shared" si="34"/>
        <v>1</v>
      </c>
      <c r="AH133" s="446">
        <v>1320</v>
      </c>
      <c r="AI133" s="443" t="s">
        <v>68</v>
      </c>
      <c r="AJ133" s="443" t="s">
        <v>134</v>
      </c>
      <c r="AK133" s="443" t="s">
        <v>1576</v>
      </c>
      <c r="AL133" s="443" t="s">
        <v>1577</v>
      </c>
      <c r="AM133" s="443" t="s">
        <v>1578</v>
      </c>
      <c r="AN133" s="443" t="s">
        <v>192</v>
      </c>
      <c r="AO133" s="447" t="s">
        <v>7</v>
      </c>
      <c r="AP133" s="448">
        <f t="shared" si="27"/>
        <v>24</v>
      </c>
      <c r="AQ133" s="449">
        <f t="shared" si="31"/>
        <v>9</v>
      </c>
      <c r="AR133" s="444">
        <f t="shared" si="35"/>
        <v>1</v>
      </c>
    </row>
    <row r="134" spans="1:44" ht="31.5" customHeight="1" x14ac:dyDescent="0.25">
      <c r="A134" s="395">
        <v>1330</v>
      </c>
      <c r="B134" s="387" t="str">
        <f>IF(Accueil!$H$49=1,M134,IF(Accueil!$H$49=2,X134,IF(Accueil!$H$49=3,AI134,M134)))</f>
        <v>Vert</v>
      </c>
      <c r="C134" s="387" t="str">
        <f>IF(Accueil!$H$49=1,N134,IF(Accueil!$H$49=2,Y134,IF(Accueil!$H$49=3,AJ134,N134)))</f>
        <v>argent</v>
      </c>
      <c r="D134" s="387" t="str">
        <f>IF(Accueil!$H$49=1,O134,IF(Accueil!$H$49=2,Z134,IF(Accueil!$H$49=3,AK134,O134)))</f>
        <v>besoin d'une présence féminine douce / se sentir accompagné</v>
      </c>
      <c r="E134" s="387" t="str">
        <f>IF(Accueil!$H$49=1,P134,IF(Accueil!$H$49=2,AA134,IF(Accueil!$H$49=3,AL134,P134)))</f>
        <v>être dans un cocon rassurant et bienveillant / maternel</v>
      </c>
      <c r="F134" s="387" t="str">
        <f>IF(Accueil!$H$49=1,Q134,IF(Accueil!$H$49=2,AB134,IF(Accueil!$H$49=3,AM134,Q134)))</f>
        <v>être bienveillant et réconfortant / dans le coeur / amour maternel / féminin sacré</v>
      </c>
      <c r="G134" s="387" t="str">
        <f>IF(Accueil!$H$49=1,R134,IF(Accueil!$H$49=2,AC134,IF(Accueil!$H$49=3,AN134,R134)))</f>
        <v>dureté envers les autres / autoritarisme</v>
      </c>
      <c r="H134" s="396" t="s">
        <v>129</v>
      </c>
      <c r="I134" s="394">
        <f t="shared" si="24"/>
        <v>24</v>
      </c>
      <c r="J134" s="397">
        <f t="shared" si="28"/>
        <v>9</v>
      </c>
      <c r="K134" s="388">
        <f t="shared" si="32"/>
        <v>1</v>
      </c>
      <c r="L134" s="446">
        <v>1330</v>
      </c>
      <c r="M134" s="443" t="s">
        <v>68</v>
      </c>
      <c r="N134" s="443" t="s">
        <v>134</v>
      </c>
      <c r="O134" s="443" t="s">
        <v>1579</v>
      </c>
      <c r="P134" s="444" t="s">
        <v>1580</v>
      </c>
      <c r="Q134" s="443" t="s">
        <v>1581</v>
      </c>
      <c r="R134" s="443" t="s">
        <v>1582</v>
      </c>
      <c r="S134" s="447" t="s">
        <v>129</v>
      </c>
      <c r="T134" s="448">
        <f t="shared" si="25"/>
        <v>24</v>
      </c>
      <c r="U134" s="449">
        <f t="shared" si="29"/>
        <v>9</v>
      </c>
      <c r="V134" s="444">
        <f t="shared" si="33"/>
        <v>1</v>
      </c>
      <c r="W134" s="457">
        <v>1330</v>
      </c>
      <c r="X134" s="508" t="s">
        <v>4118</v>
      </c>
      <c r="Y134" s="508" t="s">
        <v>3696</v>
      </c>
      <c r="Z134" s="508" t="s">
        <v>3709</v>
      </c>
      <c r="AA134" s="299" t="s">
        <v>3710</v>
      </c>
      <c r="AB134" s="508" t="s">
        <v>3711</v>
      </c>
      <c r="AC134" s="508" t="s">
        <v>3712</v>
      </c>
      <c r="AD134" s="458" t="s">
        <v>129</v>
      </c>
      <c r="AE134" s="459">
        <f t="shared" si="26"/>
        <v>24</v>
      </c>
      <c r="AF134" s="460">
        <f t="shared" si="30"/>
        <v>9</v>
      </c>
      <c r="AG134" s="455">
        <f t="shared" si="34"/>
        <v>1</v>
      </c>
      <c r="AH134" s="446">
        <v>1330</v>
      </c>
      <c r="AI134" s="443" t="s">
        <v>68</v>
      </c>
      <c r="AJ134" s="443" t="s">
        <v>134</v>
      </c>
      <c r="AK134" s="443" t="s">
        <v>1579</v>
      </c>
      <c r="AL134" s="444" t="s">
        <v>1580</v>
      </c>
      <c r="AM134" s="443" t="s">
        <v>1581</v>
      </c>
      <c r="AN134" s="443" t="s">
        <v>1582</v>
      </c>
      <c r="AO134" s="447" t="s">
        <v>129</v>
      </c>
      <c r="AP134" s="448">
        <f t="shared" si="27"/>
        <v>24</v>
      </c>
      <c r="AQ134" s="449">
        <f t="shared" si="31"/>
        <v>9</v>
      </c>
      <c r="AR134" s="444">
        <f t="shared" si="35"/>
        <v>1</v>
      </c>
    </row>
    <row r="135" spans="1:44" ht="31.5" customHeight="1" x14ac:dyDescent="0.25">
      <c r="A135" s="395">
        <v>1340</v>
      </c>
      <c r="B135" s="387" t="str">
        <f>IF(Accueil!$H$49=1,M135,IF(Accueil!$H$49=2,X135,IF(Accueil!$H$49=3,AI135,M135)))</f>
        <v>Turquoise</v>
      </c>
      <c r="C135" s="387" t="str">
        <f>IF(Accueil!$H$49=1,N135,IF(Accueil!$H$49=2,Y135,IF(Accueil!$H$49=3,AJ135,N135)))</f>
        <v>argent</v>
      </c>
      <c r="D135" s="387" t="str">
        <f>IF(Accueil!$H$49=1,O135,IF(Accueil!$H$49=2,Z135,IF(Accueil!$H$49=3,AK135,O135)))</f>
        <v>besoin de se protéger de l'environnement</v>
      </c>
      <c r="E135" s="387" t="str">
        <f>IF(Accueil!$H$49=1,P135,IF(Accueil!$H$49=2,AA135,IF(Accueil!$H$49=3,AL135,P135)))</f>
        <v>subir l'environnement / empathie / hypersensibilité</v>
      </c>
      <c r="F135" s="387" t="str">
        <f>IF(Accueil!$H$49=1,Q135,IF(Accueil!$H$49=2,AB135,IF(Accueil!$H$49=3,AM135,Q135)))</f>
        <v>être attentif et vigilant</v>
      </c>
      <c r="G135" s="387" t="str">
        <f>IF(Accueil!$H$49=1,R135,IF(Accueil!$H$49=2,AC135,IF(Accueil!$H$49=3,AN135,R135)))</f>
        <v>se sentir agressé / envahi / oppressé</v>
      </c>
      <c r="H135" s="396" t="s">
        <v>10</v>
      </c>
      <c r="I135" s="394">
        <f t="shared" si="24"/>
        <v>25</v>
      </c>
      <c r="J135" s="397">
        <f t="shared" si="28"/>
        <v>10</v>
      </c>
      <c r="K135" s="388">
        <f t="shared" si="32"/>
        <v>1</v>
      </c>
      <c r="L135" s="446">
        <v>1340</v>
      </c>
      <c r="M135" s="443" t="s">
        <v>78</v>
      </c>
      <c r="N135" s="443" t="s">
        <v>134</v>
      </c>
      <c r="O135" s="443" t="s">
        <v>193</v>
      </c>
      <c r="P135" s="443" t="s">
        <v>1583</v>
      </c>
      <c r="Q135" s="443" t="s">
        <v>194</v>
      </c>
      <c r="R135" s="443" t="s">
        <v>1584</v>
      </c>
      <c r="S135" s="447" t="s">
        <v>10</v>
      </c>
      <c r="T135" s="448">
        <f t="shared" si="25"/>
        <v>25</v>
      </c>
      <c r="U135" s="449">
        <f t="shared" si="29"/>
        <v>10</v>
      </c>
      <c r="V135" s="444">
        <f t="shared" si="33"/>
        <v>1</v>
      </c>
      <c r="W135" s="457">
        <v>1340</v>
      </c>
      <c r="X135" s="508" t="s">
        <v>4119</v>
      </c>
      <c r="Y135" s="508" t="s">
        <v>3696</v>
      </c>
      <c r="Z135" s="508" t="s">
        <v>3713</v>
      </c>
      <c r="AA135" s="508" t="s">
        <v>3714</v>
      </c>
      <c r="AB135" s="508" t="s">
        <v>3715</v>
      </c>
      <c r="AC135" s="508" t="s">
        <v>3716</v>
      </c>
      <c r="AD135" s="458" t="s">
        <v>10</v>
      </c>
      <c r="AE135" s="459">
        <f t="shared" si="26"/>
        <v>25</v>
      </c>
      <c r="AF135" s="460">
        <f t="shared" si="30"/>
        <v>10</v>
      </c>
      <c r="AG135" s="455">
        <f t="shared" si="34"/>
        <v>1</v>
      </c>
      <c r="AH135" s="446">
        <v>1340</v>
      </c>
      <c r="AI135" s="443" t="s">
        <v>78</v>
      </c>
      <c r="AJ135" s="443" t="s">
        <v>134</v>
      </c>
      <c r="AK135" s="443" t="s">
        <v>193</v>
      </c>
      <c r="AL135" s="443" t="s">
        <v>1583</v>
      </c>
      <c r="AM135" s="443" t="s">
        <v>194</v>
      </c>
      <c r="AN135" s="443" t="s">
        <v>1584</v>
      </c>
      <c r="AO135" s="447" t="s">
        <v>10</v>
      </c>
      <c r="AP135" s="448">
        <f t="shared" si="27"/>
        <v>25</v>
      </c>
      <c r="AQ135" s="449">
        <f t="shared" si="31"/>
        <v>10</v>
      </c>
      <c r="AR135" s="444">
        <f t="shared" si="35"/>
        <v>1</v>
      </c>
    </row>
    <row r="136" spans="1:44" ht="31.5" customHeight="1" x14ac:dyDescent="0.25">
      <c r="A136" s="395">
        <v>1350</v>
      </c>
      <c r="B136" s="387" t="str">
        <f>IF(Accueil!$H$49=1,M136,IF(Accueil!$H$49=2,X136,IF(Accueil!$H$49=3,AI136,M136)))</f>
        <v>Turquoise</v>
      </c>
      <c r="C136" s="387" t="str">
        <f>IF(Accueil!$H$49=1,N136,IF(Accueil!$H$49=2,Y136,IF(Accueil!$H$49=3,AJ136,N136)))</f>
        <v>argent</v>
      </c>
      <c r="D136" s="387" t="str">
        <f>IF(Accueil!$H$49=1,O136,IF(Accueil!$H$49=2,Z136,IF(Accueil!$H$49=3,AK136,O136)))</f>
        <v>besoin de se sentir entouré de douceur ou d'entourer les autres / aimer l'énergie mariale</v>
      </c>
      <c r="E136" s="387" t="str">
        <f>IF(Accueil!$H$49=1,P136,IF(Accueil!$H$49=2,AA136,IF(Accueil!$H$49=3,AL136,P136)))</f>
        <v>vivre l'apaisement et la contemplation</v>
      </c>
      <c r="F136" s="387" t="str">
        <f>IF(Accueil!$H$49=1,Q136,IF(Accueil!$H$49=2,AB136,IF(Accueil!$H$49=3,AM136,Q136)))</f>
        <v>être attentionné et compatissant / énergie mariale</v>
      </c>
      <c r="G136" s="387" t="str">
        <f>IF(Accueil!$H$49=1,R136,IF(Accueil!$H$49=2,AC136,IF(Accueil!$H$49=3,AN136,R136)))</f>
        <v>envie que l'on s'occupe de soi / envie de s'occuper des autres</v>
      </c>
      <c r="H136" s="396" t="s">
        <v>10</v>
      </c>
      <c r="I136" s="394">
        <f t="shared" si="24"/>
        <v>25</v>
      </c>
      <c r="J136" s="397">
        <f t="shared" si="28"/>
        <v>10</v>
      </c>
      <c r="K136" s="388">
        <f t="shared" si="32"/>
        <v>1</v>
      </c>
      <c r="L136" s="446">
        <v>1350</v>
      </c>
      <c r="M136" s="443" t="s">
        <v>78</v>
      </c>
      <c r="N136" s="443" t="s">
        <v>134</v>
      </c>
      <c r="O136" s="443" t="s">
        <v>1585</v>
      </c>
      <c r="P136" s="444" t="s">
        <v>195</v>
      </c>
      <c r="Q136" s="443" t="s">
        <v>1586</v>
      </c>
      <c r="R136" s="443" t="s">
        <v>1587</v>
      </c>
      <c r="S136" s="447" t="s">
        <v>10</v>
      </c>
      <c r="T136" s="448">
        <f t="shared" si="25"/>
        <v>25</v>
      </c>
      <c r="U136" s="449">
        <f t="shared" si="29"/>
        <v>10</v>
      </c>
      <c r="V136" s="444">
        <f t="shared" si="33"/>
        <v>1</v>
      </c>
      <c r="W136" s="457">
        <v>1350</v>
      </c>
      <c r="X136" s="508" t="s">
        <v>4119</v>
      </c>
      <c r="Y136" s="508" t="s">
        <v>3696</v>
      </c>
      <c r="Z136" s="508" t="s">
        <v>3717</v>
      </c>
      <c r="AA136" s="299" t="s">
        <v>3718</v>
      </c>
      <c r="AB136" s="508" t="s">
        <v>3719</v>
      </c>
      <c r="AC136" s="508" t="s">
        <v>3720</v>
      </c>
      <c r="AD136" s="458" t="s">
        <v>10</v>
      </c>
      <c r="AE136" s="459">
        <f t="shared" si="26"/>
        <v>25</v>
      </c>
      <c r="AF136" s="460">
        <f t="shared" si="30"/>
        <v>10</v>
      </c>
      <c r="AG136" s="455">
        <f t="shared" si="34"/>
        <v>1</v>
      </c>
      <c r="AH136" s="446">
        <v>1350</v>
      </c>
      <c r="AI136" s="443" t="s">
        <v>78</v>
      </c>
      <c r="AJ136" s="443" t="s">
        <v>134</v>
      </c>
      <c r="AK136" s="443" t="s">
        <v>1585</v>
      </c>
      <c r="AL136" s="444" t="s">
        <v>195</v>
      </c>
      <c r="AM136" s="443" t="s">
        <v>1586</v>
      </c>
      <c r="AN136" s="443" t="s">
        <v>1587</v>
      </c>
      <c r="AO136" s="447" t="s">
        <v>10</v>
      </c>
      <c r="AP136" s="448">
        <f t="shared" si="27"/>
        <v>25</v>
      </c>
      <c r="AQ136" s="449">
        <f t="shared" si="31"/>
        <v>10</v>
      </c>
      <c r="AR136" s="444">
        <f t="shared" si="35"/>
        <v>1</v>
      </c>
    </row>
    <row r="137" spans="1:44" ht="31.5" customHeight="1" x14ac:dyDescent="0.25">
      <c r="A137" s="395">
        <v>1360</v>
      </c>
      <c r="B137" s="387" t="str">
        <f>IF(Accueil!$H$49=1,M137,IF(Accueil!$H$49=2,X137,IF(Accueil!$H$49=3,AI137,M137)))</f>
        <v>Turquoise</v>
      </c>
      <c r="C137" s="387" t="str">
        <f>IF(Accueil!$H$49=1,N137,IF(Accueil!$H$49=2,Y137,IF(Accueil!$H$49=3,AJ137,N137)))</f>
        <v>argent</v>
      </c>
      <c r="D137" s="387" t="str">
        <f>IF(Accueil!$H$49=1,O137,IF(Accueil!$H$49=2,Z137,IF(Accueil!$H$49=3,AK137,O137)))</f>
        <v>besoin d'être responsable de quelqu'un</v>
      </c>
      <c r="E137" s="387" t="str">
        <f>IF(Accueil!$H$49=1,P137,IF(Accueil!$H$49=2,AA137,IF(Accueil!$H$49=3,AL137,P137)))</f>
        <v>ne s'occuper que de soi / ne pas vouloir de responsabilités</v>
      </c>
      <c r="F137" s="387" t="str">
        <f>IF(Accueil!$H$49=1,Q137,IF(Accueil!$H$49=2,AB137,IF(Accueil!$H$49=3,AM137,Q137)))</f>
        <v>être lié à son environnement / ne pas dépendre des autres</v>
      </c>
      <c r="G137" s="387" t="str">
        <f>IF(Accueil!$H$49=1,R137,IF(Accueil!$H$49=2,AC137,IF(Accueil!$H$49=3,AN137,R137)))</f>
        <v>se sentir responsable des autres</v>
      </c>
      <c r="H137" s="396" t="s">
        <v>10</v>
      </c>
      <c r="I137" s="394">
        <f t="shared" si="24"/>
        <v>25</v>
      </c>
      <c r="J137" s="397">
        <f t="shared" si="28"/>
        <v>10</v>
      </c>
      <c r="K137" s="388">
        <f t="shared" si="32"/>
        <v>1</v>
      </c>
      <c r="L137" s="446">
        <v>1360</v>
      </c>
      <c r="M137" s="443" t="s">
        <v>78</v>
      </c>
      <c r="N137" s="443" t="s">
        <v>134</v>
      </c>
      <c r="O137" s="443" t="s">
        <v>196</v>
      </c>
      <c r="P137" s="443" t="s">
        <v>1588</v>
      </c>
      <c r="Q137" s="443" t="s">
        <v>1589</v>
      </c>
      <c r="R137" s="443" t="s">
        <v>197</v>
      </c>
      <c r="S137" s="447" t="s">
        <v>10</v>
      </c>
      <c r="T137" s="448">
        <f t="shared" si="25"/>
        <v>25</v>
      </c>
      <c r="U137" s="449">
        <f t="shared" si="29"/>
        <v>10</v>
      </c>
      <c r="V137" s="444">
        <f t="shared" si="33"/>
        <v>1</v>
      </c>
      <c r="W137" s="457">
        <v>1360</v>
      </c>
      <c r="X137" s="508" t="s">
        <v>4119</v>
      </c>
      <c r="Y137" s="508" t="s">
        <v>3696</v>
      </c>
      <c r="Z137" s="508" t="s">
        <v>3721</v>
      </c>
      <c r="AA137" s="508" t="s">
        <v>3722</v>
      </c>
      <c r="AB137" s="508" t="s">
        <v>3723</v>
      </c>
      <c r="AC137" s="508" t="s">
        <v>3724</v>
      </c>
      <c r="AD137" s="458" t="s">
        <v>10</v>
      </c>
      <c r="AE137" s="459">
        <f t="shared" si="26"/>
        <v>25</v>
      </c>
      <c r="AF137" s="460">
        <f t="shared" si="30"/>
        <v>10</v>
      </c>
      <c r="AG137" s="455">
        <f t="shared" si="34"/>
        <v>1</v>
      </c>
      <c r="AH137" s="446">
        <v>1360</v>
      </c>
      <c r="AI137" s="443" t="s">
        <v>78</v>
      </c>
      <c r="AJ137" s="443" t="s">
        <v>134</v>
      </c>
      <c r="AK137" s="443" t="s">
        <v>196</v>
      </c>
      <c r="AL137" s="443" t="s">
        <v>1588</v>
      </c>
      <c r="AM137" s="443" t="s">
        <v>1589</v>
      </c>
      <c r="AN137" s="443" t="s">
        <v>197</v>
      </c>
      <c r="AO137" s="447" t="s">
        <v>10</v>
      </c>
      <c r="AP137" s="448">
        <f t="shared" si="27"/>
        <v>25</v>
      </c>
      <c r="AQ137" s="449">
        <f t="shared" si="31"/>
        <v>10</v>
      </c>
      <c r="AR137" s="444">
        <f t="shared" si="35"/>
        <v>1</v>
      </c>
    </row>
    <row r="138" spans="1:44" ht="31.5" customHeight="1" x14ac:dyDescent="0.25">
      <c r="A138" s="395">
        <v>1370</v>
      </c>
      <c r="B138" s="387" t="str">
        <f>IF(Accueil!$H$49=1,M138,IF(Accueil!$H$49=2,X138,IF(Accueil!$H$49=3,AI138,M138)))</f>
        <v>Turquoise</v>
      </c>
      <c r="C138" s="387" t="str">
        <f>IF(Accueil!$H$49=1,N138,IF(Accueil!$H$49=2,Y138,IF(Accueil!$H$49=3,AJ138,N138)))</f>
        <v>argent</v>
      </c>
      <c r="D138" s="387" t="str">
        <f>IF(Accueil!$H$49=1,O138,IF(Accueil!$H$49=2,Z138,IF(Accueil!$H$49=3,AK138,O138)))</f>
        <v>besoin d'être l'autorité / non contesté / intouchable / paroles justes et percutantes</v>
      </c>
      <c r="E138" s="387" t="str">
        <f>IF(Accueil!$H$49=1,P138,IF(Accueil!$H$49=2,AA138,IF(Accueil!$H$49=3,AL138,P138)))</f>
        <v>se laisser vivre / se laisser guider</v>
      </c>
      <c r="F138" s="387" t="str">
        <f>IF(Accueil!$H$49=1,Q138,IF(Accueil!$H$49=2,AB138,IF(Accueil!$H$49=3,AM138,Q138)))</f>
        <v>intelligence du cœur / autorité douce et juste / se sentir libre / rechercher l’équilibre</v>
      </c>
      <c r="G138" s="387" t="str">
        <f>IF(Accueil!$H$49=1,R138,IF(Accueil!$H$49=2,AC138,IF(Accueil!$H$49=3,AN138,R138)))</f>
        <v>autoritarisme / besoin d’être un leader</v>
      </c>
      <c r="H138" s="396" t="s">
        <v>129</v>
      </c>
      <c r="I138" s="394">
        <f t="shared" si="24"/>
        <v>25</v>
      </c>
      <c r="J138" s="397">
        <f t="shared" si="28"/>
        <v>10</v>
      </c>
      <c r="K138" s="388">
        <f t="shared" si="32"/>
        <v>1</v>
      </c>
      <c r="L138" s="446">
        <v>1370</v>
      </c>
      <c r="M138" s="443" t="s">
        <v>78</v>
      </c>
      <c r="N138" s="443" t="s">
        <v>134</v>
      </c>
      <c r="O138" s="443" t="s">
        <v>1590</v>
      </c>
      <c r="P138" s="443" t="s">
        <v>1591</v>
      </c>
      <c r="Q138" s="443" t="s">
        <v>1592</v>
      </c>
      <c r="R138" s="443" t="s">
        <v>1593</v>
      </c>
      <c r="S138" s="447" t="s">
        <v>129</v>
      </c>
      <c r="T138" s="448">
        <f t="shared" si="25"/>
        <v>25</v>
      </c>
      <c r="U138" s="449">
        <f t="shared" si="29"/>
        <v>10</v>
      </c>
      <c r="V138" s="444">
        <f t="shared" si="33"/>
        <v>1</v>
      </c>
      <c r="W138" s="457">
        <v>1370</v>
      </c>
      <c r="X138" s="508" t="s">
        <v>4119</v>
      </c>
      <c r="Y138" s="508" t="s">
        <v>3696</v>
      </c>
      <c r="Z138" s="508" t="s">
        <v>3725</v>
      </c>
      <c r="AA138" s="508" t="s">
        <v>3726</v>
      </c>
      <c r="AB138" s="508" t="s">
        <v>3727</v>
      </c>
      <c r="AC138" s="508" t="s">
        <v>3728</v>
      </c>
      <c r="AD138" s="458" t="s">
        <v>129</v>
      </c>
      <c r="AE138" s="459">
        <f t="shared" si="26"/>
        <v>25</v>
      </c>
      <c r="AF138" s="460">
        <f t="shared" si="30"/>
        <v>10</v>
      </c>
      <c r="AG138" s="455">
        <f t="shared" si="34"/>
        <v>1</v>
      </c>
      <c r="AH138" s="446">
        <v>1370</v>
      </c>
      <c r="AI138" s="443" t="s">
        <v>78</v>
      </c>
      <c r="AJ138" s="443" t="s">
        <v>134</v>
      </c>
      <c r="AK138" s="443" t="s">
        <v>1590</v>
      </c>
      <c r="AL138" s="443" t="s">
        <v>1591</v>
      </c>
      <c r="AM138" s="443" t="s">
        <v>1592</v>
      </c>
      <c r="AN138" s="443" t="s">
        <v>1593</v>
      </c>
      <c r="AO138" s="447" t="s">
        <v>129</v>
      </c>
      <c r="AP138" s="448">
        <f t="shared" si="27"/>
        <v>25</v>
      </c>
      <c r="AQ138" s="449">
        <f t="shared" si="31"/>
        <v>10</v>
      </c>
      <c r="AR138" s="444">
        <f t="shared" si="35"/>
        <v>1</v>
      </c>
    </row>
    <row r="139" spans="1:44" ht="31.5" customHeight="1" x14ac:dyDescent="0.25">
      <c r="A139" s="395">
        <v>1380</v>
      </c>
      <c r="B139" s="387" t="str">
        <f>IF(Accueil!$H$49=1,M139,IF(Accueil!$H$49=2,X139,IF(Accueil!$H$49=3,AI139,M139)))</f>
        <v>Cyan</v>
      </c>
      <c r="C139" s="387" t="str">
        <f>IF(Accueil!$H$49=1,N139,IF(Accueil!$H$49=2,Y139,IF(Accueil!$H$49=3,AJ139,N139)))</f>
        <v>Or</v>
      </c>
      <c r="D139" s="387" t="str">
        <f>IF(Accueil!$H$49=1,O139,IF(Accueil!$H$49=2,Z139,IF(Accueil!$H$49=3,AK139,O139)))</f>
        <v>besoin de se mettre la pression pour affirmer son autorité</v>
      </c>
      <c r="E139" s="387" t="str">
        <f>IF(Accueil!$H$49=1,P139,IF(Accueil!$H$49=2,AA139,IF(Accueil!$H$49=3,AL139,P139)))</f>
        <v>introversion / être influencé par les autres / suivre</v>
      </c>
      <c r="F139" s="387" t="str">
        <f>IF(Accueil!$H$49=1,Q139,IF(Accueil!$H$49=2,AB139,IF(Accueil!$H$49=3,AM139,Q139)))</f>
        <v>charisme / être l'exemple / rayonner une autorité naturelle</v>
      </c>
      <c r="G139" s="387" t="str">
        <f>IF(Accueil!$H$49=1,R139,IF(Accueil!$H$49=2,AC139,IF(Accueil!$H$49=3,AN139,R139)))</f>
        <v>se mettre la pression pour montrer qui commande</v>
      </c>
      <c r="H139" s="396" t="s">
        <v>7</v>
      </c>
      <c r="I139" s="394">
        <f t="shared" si="24"/>
        <v>26</v>
      </c>
      <c r="J139" s="397">
        <f t="shared" si="28"/>
        <v>11</v>
      </c>
      <c r="K139" s="388">
        <f t="shared" si="32"/>
        <v>1</v>
      </c>
      <c r="L139" s="446">
        <v>1380</v>
      </c>
      <c r="M139" s="443" t="s">
        <v>88</v>
      </c>
      <c r="N139" s="443" t="s">
        <v>135</v>
      </c>
      <c r="O139" s="443" t="s">
        <v>198</v>
      </c>
      <c r="P139" s="443" t="s">
        <v>1594</v>
      </c>
      <c r="Q139" s="443" t="s">
        <v>1595</v>
      </c>
      <c r="R139" s="443" t="s">
        <v>199</v>
      </c>
      <c r="S139" s="447" t="s">
        <v>7</v>
      </c>
      <c r="T139" s="448">
        <f t="shared" si="25"/>
        <v>26</v>
      </c>
      <c r="U139" s="449">
        <f t="shared" si="29"/>
        <v>11</v>
      </c>
      <c r="V139" s="444">
        <f t="shared" si="33"/>
        <v>1</v>
      </c>
      <c r="W139" s="457">
        <v>1380</v>
      </c>
      <c r="X139" s="508" t="s">
        <v>4120</v>
      </c>
      <c r="Y139" s="508" t="s">
        <v>3729</v>
      </c>
      <c r="Z139" s="508" t="s">
        <v>3730</v>
      </c>
      <c r="AA139" s="508" t="s">
        <v>3731</v>
      </c>
      <c r="AB139" s="508" t="s">
        <v>3732</v>
      </c>
      <c r="AC139" s="508" t="s">
        <v>3733</v>
      </c>
      <c r="AD139" s="458" t="s">
        <v>7</v>
      </c>
      <c r="AE139" s="459">
        <f t="shared" si="26"/>
        <v>26</v>
      </c>
      <c r="AF139" s="460">
        <f t="shared" si="30"/>
        <v>11</v>
      </c>
      <c r="AG139" s="455">
        <f t="shared" si="34"/>
        <v>1</v>
      </c>
      <c r="AH139" s="446">
        <v>1380</v>
      </c>
      <c r="AI139" s="443" t="s">
        <v>88</v>
      </c>
      <c r="AJ139" s="443" t="s">
        <v>135</v>
      </c>
      <c r="AK139" s="443" t="s">
        <v>198</v>
      </c>
      <c r="AL139" s="443" t="s">
        <v>1594</v>
      </c>
      <c r="AM139" s="443" t="s">
        <v>1595</v>
      </c>
      <c r="AN139" s="443" t="s">
        <v>199</v>
      </c>
      <c r="AO139" s="447" t="s">
        <v>7</v>
      </c>
      <c r="AP139" s="448">
        <f t="shared" si="27"/>
        <v>26</v>
      </c>
      <c r="AQ139" s="449">
        <f t="shared" si="31"/>
        <v>11</v>
      </c>
      <c r="AR139" s="444">
        <f t="shared" si="35"/>
        <v>1</v>
      </c>
    </row>
    <row r="140" spans="1:44" ht="31.5" customHeight="1" x14ac:dyDescent="0.25">
      <c r="A140" s="395">
        <v>1390</v>
      </c>
      <c r="B140" s="387" t="str">
        <f>IF(Accueil!$H$49=1,M140,IF(Accueil!$H$49=2,X140,IF(Accueil!$H$49=3,AI140,M140)))</f>
        <v>Cyan</v>
      </c>
      <c r="C140" s="387" t="str">
        <f>IF(Accueil!$H$49=1,N140,IF(Accueil!$H$49=2,Y140,IF(Accueil!$H$49=3,AJ140,N140)))</f>
        <v>Or</v>
      </c>
      <c r="D140" s="387" t="str">
        <f>IF(Accueil!$H$49=1,O140,IF(Accueil!$H$49=2,Z140,IF(Accueil!$H$49=3,AK140,O140)))</f>
        <v>besoin de défendre une cause / besoin d'agir pour le collectif</v>
      </c>
      <c r="E140" s="387" t="str">
        <f>IF(Accueil!$H$49=1,P140,IF(Accueil!$H$49=2,AA140,IF(Accueil!$H$49=3,AL140,P140)))</f>
        <v>introversion / se retirer du monde / ermite</v>
      </c>
      <c r="F140" s="387" t="str">
        <f>IF(Accueil!$H$49=1,Q140,IF(Accueil!$H$49=2,AB140,IF(Accueil!$H$49=3,AM140,Q140)))</f>
        <v>accepter et suivre sa destinée / ne défendre aucune cause</v>
      </c>
      <c r="G140" s="387" t="str">
        <f>IF(Accueil!$H$49=1,R140,IF(Accueil!$H$49=2,AC140,IF(Accueil!$H$49=3,AN140,R140)))</f>
        <v>se sentir investi d'une mission / vouloir entraîner les autres avec soi / prosélytisme</v>
      </c>
      <c r="H140" s="396" t="s">
        <v>7</v>
      </c>
      <c r="I140" s="394">
        <f t="shared" si="24"/>
        <v>26</v>
      </c>
      <c r="J140" s="397">
        <f t="shared" si="28"/>
        <v>11</v>
      </c>
      <c r="K140" s="388">
        <f t="shared" si="32"/>
        <v>1</v>
      </c>
      <c r="L140" s="446">
        <v>1390</v>
      </c>
      <c r="M140" s="443" t="s">
        <v>88</v>
      </c>
      <c r="N140" s="443" t="s">
        <v>135</v>
      </c>
      <c r="O140" s="443" t="s">
        <v>1596</v>
      </c>
      <c r="P140" s="443" t="s">
        <v>1597</v>
      </c>
      <c r="Q140" s="443" t="s">
        <v>1598</v>
      </c>
      <c r="R140" s="443" t="s">
        <v>1599</v>
      </c>
      <c r="S140" s="447" t="s">
        <v>7</v>
      </c>
      <c r="T140" s="448">
        <f t="shared" si="25"/>
        <v>26</v>
      </c>
      <c r="U140" s="449">
        <f t="shared" si="29"/>
        <v>11</v>
      </c>
      <c r="V140" s="444">
        <f t="shared" si="33"/>
        <v>1</v>
      </c>
      <c r="W140" s="457">
        <v>1390</v>
      </c>
      <c r="X140" s="508" t="s">
        <v>4120</v>
      </c>
      <c r="Y140" s="508" t="s">
        <v>3729</v>
      </c>
      <c r="Z140" s="508" t="s">
        <v>3734</v>
      </c>
      <c r="AA140" s="508" t="s">
        <v>3735</v>
      </c>
      <c r="AB140" s="508" t="s">
        <v>3736</v>
      </c>
      <c r="AC140" s="508" t="s">
        <v>3737</v>
      </c>
      <c r="AD140" s="458" t="s">
        <v>7</v>
      </c>
      <c r="AE140" s="459">
        <f t="shared" si="26"/>
        <v>26</v>
      </c>
      <c r="AF140" s="460">
        <f t="shared" si="30"/>
        <v>11</v>
      </c>
      <c r="AG140" s="455">
        <f t="shared" si="34"/>
        <v>1</v>
      </c>
      <c r="AH140" s="446">
        <v>1390</v>
      </c>
      <c r="AI140" s="443" t="s">
        <v>88</v>
      </c>
      <c r="AJ140" s="443" t="s">
        <v>135</v>
      </c>
      <c r="AK140" s="443" t="s">
        <v>1596</v>
      </c>
      <c r="AL140" s="443" t="s">
        <v>1597</v>
      </c>
      <c r="AM140" s="443" t="s">
        <v>1598</v>
      </c>
      <c r="AN140" s="443" t="s">
        <v>1599</v>
      </c>
      <c r="AO140" s="447" t="s">
        <v>7</v>
      </c>
      <c r="AP140" s="448">
        <f t="shared" si="27"/>
        <v>26</v>
      </c>
      <c r="AQ140" s="449">
        <f t="shared" si="31"/>
        <v>11</v>
      </c>
      <c r="AR140" s="444">
        <f t="shared" si="35"/>
        <v>1</v>
      </c>
    </row>
    <row r="141" spans="1:44" ht="31.5" customHeight="1" x14ac:dyDescent="0.25">
      <c r="A141" s="395">
        <v>1400</v>
      </c>
      <c r="B141" s="387" t="str">
        <f>IF(Accueil!$H$49=1,M141,IF(Accueil!$H$49=2,X141,IF(Accueil!$H$49=3,AI141,M141)))</f>
        <v>Cyan</v>
      </c>
      <c r="C141" s="387" t="str">
        <f>IF(Accueil!$H$49=1,N141,IF(Accueil!$H$49=2,Y141,IF(Accueil!$H$49=3,AJ141,N141)))</f>
        <v>Or</v>
      </c>
      <c r="D141" s="387" t="str">
        <f>IF(Accueil!$H$49=1,O141,IF(Accueil!$H$49=2,Z141,IF(Accueil!$H$49=3,AK141,O141)))</f>
        <v>besoin d'aller jusqu'au bout</v>
      </c>
      <c r="E141" s="387" t="str">
        <f>IF(Accueil!$H$49=1,P141,IF(Accueil!$H$49=2,AA141,IF(Accueil!$H$49=3,AL141,P141)))</f>
        <v>ne jamais aller jusqu'au bout / abandonner en cours de route / se laisser influencer</v>
      </c>
      <c r="F141" s="387" t="str">
        <f>IF(Accueil!$H$49=1,Q141,IF(Accueil!$H$49=2,AB141,IF(Accueil!$H$49=3,AM141,Q141)))</f>
        <v>imperturbable / non influençable</v>
      </c>
      <c r="G141" s="387" t="str">
        <f>IF(Accueil!$H$49=1,R141,IF(Accueil!$H$49=2,AC141,IF(Accueil!$H$49=3,AN141,R141)))</f>
        <v>tenacité / ne pas relâcher avant d'y être arrivé</v>
      </c>
      <c r="H141" s="396" t="s">
        <v>7</v>
      </c>
      <c r="I141" s="394">
        <f t="shared" si="24"/>
        <v>26</v>
      </c>
      <c r="J141" s="397">
        <f t="shared" si="28"/>
        <v>11</v>
      </c>
      <c r="K141" s="388">
        <f t="shared" si="32"/>
        <v>1</v>
      </c>
      <c r="L141" s="446">
        <v>1400</v>
      </c>
      <c r="M141" s="443" t="s">
        <v>88</v>
      </c>
      <c r="N141" s="443" t="s">
        <v>135</v>
      </c>
      <c r="O141" s="443" t="s">
        <v>200</v>
      </c>
      <c r="P141" s="443" t="s">
        <v>1600</v>
      </c>
      <c r="Q141" s="443" t="s">
        <v>1601</v>
      </c>
      <c r="R141" s="443" t="s">
        <v>1602</v>
      </c>
      <c r="S141" s="447" t="s">
        <v>7</v>
      </c>
      <c r="T141" s="448">
        <f t="shared" si="25"/>
        <v>26</v>
      </c>
      <c r="U141" s="449">
        <f t="shared" si="29"/>
        <v>11</v>
      </c>
      <c r="V141" s="444">
        <f t="shared" si="33"/>
        <v>1</v>
      </c>
      <c r="W141" s="457">
        <v>1400</v>
      </c>
      <c r="X141" s="508" t="s">
        <v>4120</v>
      </c>
      <c r="Y141" s="508" t="s">
        <v>3729</v>
      </c>
      <c r="Z141" s="508" t="s">
        <v>3738</v>
      </c>
      <c r="AA141" s="508" t="s">
        <v>3739</v>
      </c>
      <c r="AB141" s="508" t="s">
        <v>3740</v>
      </c>
      <c r="AC141" s="508" t="s">
        <v>3741</v>
      </c>
      <c r="AD141" s="458" t="s">
        <v>7</v>
      </c>
      <c r="AE141" s="459">
        <f t="shared" si="26"/>
        <v>26</v>
      </c>
      <c r="AF141" s="460">
        <f t="shared" si="30"/>
        <v>11</v>
      </c>
      <c r="AG141" s="455">
        <f t="shared" si="34"/>
        <v>1</v>
      </c>
      <c r="AH141" s="446">
        <v>1400</v>
      </c>
      <c r="AI141" s="443" t="s">
        <v>88</v>
      </c>
      <c r="AJ141" s="443" t="s">
        <v>135</v>
      </c>
      <c r="AK141" s="443" t="s">
        <v>200</v>
      </c>
      <c r="AL141" s="443" t="s">
        <v>1600</v>
      </c>
      <c r="AM141" s="443" t="s">
        <v>1601</v>
      </c>
      <c r="AN141" s="443" t="s">
        <v>1602</v>
      </c>
      <c r="AO141" s="447" t="s">
        <v>7</v>
      </c>
      <c r="AP141" s="448">
        <f t="shared" si="27"/>
        <v>26</v>
      </c>
      <c r="AQ141" s="449">
        <f t="shared" si="31"/>
        <v>11</v>
      </c>
      <c r="AR141" s="444">
        <f t="shared" si="35"/>
        <v>1</v>
      </c>
    </row>
    <row r="142" spans="1:44" ht="31.5" customHeight="1" x14ac:dyDescent="0.25">
      <c r="A142" s="395">
        <v>1410</v>
      </c>
      <c r="B142" s="387" t="str">
        <f>IF(Accueil!$H$49=1,M142,IF(Accueil!$H$49=2,X142,IF(Accueil!$H$49=3,AI142,M142)))</f>
        <v>Cyan</v>
      </c>
      <c r="C142" s="387" t="str">
        <f>IF(Accueil!$H$49=1,N142,IF(Accueil!$H$49=2,Y142,IF(Accueil!$H$49=3,AJ142,N142)))</f>
        <v>Or</v>
      </c>
      <c r="D142" s="387" t="str">
        <f>IF(Accueil!$H$49=1,O142,IF(Accueil!$H$49=2,Z142,IF(Accueil!$H$49=3,AK142,O142)))</f>
        <v>besoin d'être une force tranquille / pensées constructives et concrètes / constance</v>
      </c>
      <c r="E142" s="387" t="str">
        <f>IF(Accueil!$H$49=1,P142,IF(Accueil!$H$49=2,AA142,IF(Accueil!$H$49=3,AL142,P142)))</f>
        <v>être dans sa bulle / dans son corps / en sécurité / ermite</v>
      </c>
      <c r="F142" s="387" t="str">
        <f>IF(Accueil!$H$49=1,Q142,IF(Accueil!$H$49=2,AB142,IF(Accueil!$H$49=3,AM142,Q142)))</f>
        <v>être sage et authentique</v>
      </c>
      <c r="G142" s="387" t="str">
        <f>IF(Accueil!$H$49=1,R142,IF(Accueil!$H$49=2,AC142,IF(Accueil!$H$49=3,AN142,R142)))</f>
        <v>engagement pour une remise en ordre / être porte-parole</v>
      </c>
      <c r="H142" s="396" t="s">
        <v>129</v>
      </c>
      <c r="I142" s="394">
        <f t="shared" si="24"/>
        <v>26</v>
      </c>
      <c r="J142" s="397">
        <f t="shared" si="28"/>
        <v>11</v>
      </c>
      <c r="K142" s="388">
        <f t="shared" si="32"/>
        <v>1</v>
      </c>
      <c r="L142" s="446">
        <v>1410</v>
      </c>
      <c r="M142" s="443" t="s">
        <v>88</v>
      </c>
      <c r="N142" s="443" t="s">
        <v>135</v>
      </c>
      <c r="O142" s="443" t="s">
        <v>1603</v>
      </c>
      <c r="P142" s="443" t="s">
        <v>1604</v>
      </c>
      <c r="Q142" s="443" t="s">
        <v>201</v>
      </c>
      <c r="R142" s="443" t="s">
        <v>1605</v>
      </c>
      <c r="S142" s="447" t="s">
        <v>129</v>
      </c>
      <c r="T142" s="448">
        <f t="shared" si="25"/>
        <v>26</v>
      </c>
      <c r="U142" s="449">
        <f t="shared" si="29"/>
        <v>11</v>
      </c>
      <c r="V142" s="444">
        <f t="shared" si="33"/>
        <v>1</v>
      </c>
      <c r="W142" s="457">
        <v>1410</v>
      </c>
      <c r="X142" s="508" t="s">
        <v>4120</v>
      </c>
      <c r="Y142" s="508" t="s">
        <v>3729</v>
      </c>
      <c r="Z142" s="508" t="s">
        <v>3742</v>
      </c>
      <c r="AA142" s="508" t="s">
        <v>3743</v>
      </c>
      <c r="AB142" s="508" t="s">
        <v>3744</v>
      </c>
      <c r="AC142" s="508" t="s">
        <v>3745</v>
      </c>
      <c r="AD142" s="458" t="s">
        <v>129</v>
      </c>
      <c r="AE142" s="459">
        <f t="shared" si="26"/>
        <v>26</v>
      </c>
      <c r="AF142" s="460">
        <f t="shared" si="30"/>
        <v>11</v>
      </c>
      <c r="AG142" s="455">
        <f t="shared" si="34"/>
        <v>1</v>
      </c>
      <c r="AH142" s="446">
        <v>1410</v>
      </c>
      <c r="AI142" s="443" t="s">
        <v>88</v>
      </c>
      <c r="AJ142" s="443" t="s">
        <v>135</v>
      </c>
      <c r="AK142" s="443" t="s">
        <v>1603</v>
      </c>
      <c r="AL142" s="443" t="s">
        <v>1604</v>
      </c>
      <c r="AM142" s="443" t="s">
        <v>201</v>
      </c>
      <c r="AN142" s="443" t="s">
        <v>1605</v>
      </c>
      <c r="AO142" s="447" t="s">
        <v>129</v>
      </c>
      <c r="AP142" s="448">
        <f t="shared" si="27"/>
        <v>26</v>
      </c>
      <c r="AQ142" s="449">
        <f t="shared" si="31"/>
        <v>11</v>
      </c>
      <c r="AR142" s="444">
        <f t="shared" si="35"/>
        <v>1</v>
      </c>
    </row>
    <row r="143" spans="1:44" ht="31.5" customHeight="1" x14ac:dyDescent="0.25">
      <c r="A143" s="395">
        <v>1420</v>
      </c>
      <c r="B143" s="387" t="str">
        <f>IF(Accueil!$H$49=1,M143,IF(Accueil!$H$49=2,X143,IF(Accueil!$H$49=3,AI143,M143)))</f>
        <v>Bleu</v>
      </c>
      <c r="C143" s="387" t="str">
        <f>IF(Accueil!$H$49=1,N143,IF(Accueil!$H$49=2,Y143,IF(Accueil!$H$49=3,AJ143,N143)))</f>
        <v>Or</v>
      </c>
      <c r="D143" s="387" t="str">
        <f>IF(Accueil!$H$49=1,O143,IF(Accueil!$H$49=2,Z143,IF(Accueil!$H$49=3,AK143,O143)))</f>
        <v>besoin de mettre une limite avec les autres</v>
      </c>
      <c r="E143" s="387" t="str">
        <f>IF(Accueil!$H$49=1,P143,IF(Accueil!$H$49=2,AA143,IF(Accueil!$H$49=3,AL143,P143)))</f>
        <v>ne pas occuper pleinement son corps / être perturbé par les autres</v>
      </c>
      <c r="F143" s="387" t="str">
        <f>IF(Accueil!$H$49=1,Q143,IF(Accueil!$H$49=2,AB143,IF(Accueil!$H$49=3,AM143,Q143)))</f>
        <v>occuper son corps / juste limite avec les autres / ouverture aux autres</v>
      </c>
      <c r="G143" s="387" t="str">
        <f>IF(Accueil!$H$49=1,R143,IF(Accueil!$H$49=2,AC143,IF(Accueil!$H$49=3,AN143,R143)))</f>
        <v>devoir se protéger des autres / empathie excessive</v>
      </c>
      <c r="H143" s="396" t="s">
        <v>10</v>
      </c>
      <c r="I143" s="394">
        <f t="shared" si="24"/>
        <v>27</v>
      </c>
      <c r="J143" s="397">
        <f t="shared" si="28"/>
        <v>12</v>
      </c>
      <c r="K143" s="388">
        <f t="shared" si="32"/>
        <v>1</v>
      </c>
      <c r="L143" s="446">
        <v>1420</v>
      </c>
      <c r="M143" s="443" t="s">
        <v>95</v>
      </c>
      <c r="N143" s="443" t="s">
        <v>135</v>
      </c>
      <c r="O143" s="443" t="s">
        <v>202</v>
      </c>
      <c r="P143" s="443" t="s">
        <v>1606</v>
      </c>
      <c r="Q143" s="443" t="s">
        <v>1607</v>
      </c>
      <c r="R143" s="443" t="s">
        <v>1608</v>
      </c>
      <c r="S143" s="447" t="s">
        <v>10</v>
      </c>
      <c r="T143" s="448">
        <f t="shared" si="25"/>
        <v>27</v>
      </c>
      <c r="U143" s="449">
        <f t="shared" si="29"/>
        <v>12</v>
      </c>
      <c r="V143" s="444">
        <f t="shared" si="33"/>
        <v>1</v>
      </c>
      <c r="W143" s="457">
        <v>1420</v>
      </c>
      <c r="X143" s="508" t="s">
        <v>4121</v>
      </c>
      <c r="Y143" s="508" t="s">
        <v>3729</v>
      </c>
      <c r="Z143" s="508" t="s">
        <v>3746</v>
      </c>
      <c r="AA143" s="508" t="s">
        <v>3747</v>
      </c>
      <c r="AB143" s="508" t="s">
        <v>3748</v>
      </c>
      <c r="AC143" s="508" t="s">
        <v>3749</v>
      </c>
      <c r="AD143" s="458" t="s">
        <v>10</v>
      </c>
      <c r="AE143" s="459">
        <f t="shared" si="26"/>
        <v>27</v>
      </c>
      <c r="AF143" s="460">
        <f t="shared" si="30"/>
        <v>12</v>
      </c>
      <c r="AG143" s="455">
        <f t="shared" si="34"/>
        <v>1</v>
      </c>
      <c r="AH143" s="446">
        <v>1420</v>
      </c>
      <c r="AI143" s="443" t="s">
        <v>95</v>
      </c>
      <c r="AJ143" s="443" t="s">
        <v>135</v>
      </c>
      <c r="AK143" s="443" t="s">
        <v>202</v>
      </c>
      <c r="AL143" s="443" t="s">
        <v>1606</v>
      </c>
      <c r="AM143" s="443" t="s">
        <v>1607</v>
      </c>
      <c r="AN143" s="443" t="s">
        <v>1608</v>
      </c>
      <c r="AO143" s="447" t="s">
        <v>10</v>
      </c>
      <c r="AP143" s="448">
        <f t="shared" si="27"/>
        <v>27</v>
      </c>
      <c r="AQ143" s="449">
        <f t="shared" si="31"/>
        <v>12</v>
      </c>
      <c r="AR143" s="444">
        <f t="shared" si="35"/>
        <v>1</v>
      </c>
    </row>
    <row r="144" spans="1:44" ht="31.5" customHeight="1" x14ac:dyDescent="0.25">
      <c r="A144" s="395">
        <v>1430</v>
      </c>
      <c r="B144" s="387" t="str">
        <f>IF(Accueil!$H$49=1,M144,IF(Accueil!$H$49=2,X144,IF(Accueil!$H$49=3,AI144,M144)))</f>
        <v>Bleu</v>
      </c>
      <c r="C144" s="387" t="str">
        <f>IF(Accueil!$H$49=1,N144,IF(Accueil!$H$49=2,Y144,IF(Accueil!$H$49=3,AJ144,N144)))</f>
        <v>Or</v>
      </c>
      <c r="D144" s="387" t="str">
        <f>IF(Accueil!$H$49=1,O144,IF(Accueil!$H$49=2,Z144,IF(Accueil!$H$49=3,AK144,O144)))</f>
        <v>besoin d'être libre de s’exprimer / être plein d'énergie</v>
      </c>
      <c r="E144" s="387" t="str">
        <f>IF(Accueil!$H$49=1,P144,IF(Accueil!$H$49=2,AA144,IF(Accueil!$H$49=3,AL144,P144)))</f>
        <v>introversion / s'interdire de rayonner / vide intérieur</v>
      </c>
      <c r="F144" s="387" t="str">
        <f>IF(Accueil!$H$49=1,Q144,IF(Accueil!$H$49=2,AB144,IF(Accueil!$H$49=3,AM144,Q144)))</f>
        <v>rayonner autour de soi / charisme</v>
      </c>
      <c r="G144" s="387" t="str">
        <f>IF(Accueil!$H$49=1,R144,IF(Accueil!$H$49=2,AC144,IF(Accueil!$H$49=3,AN144,R144)))</f>
        <v>contenir sa colère / serrez les dents</v>
      </c>
      <c r="H144" s="396" t="s">
        <v>10</v>
      </c>
      <c r="I144" s="394">
        <f t="shared" si="24"/>
        <v>27</v>
      </c>
      <c r="J144" s="397">
        <f t="shared" si="28"/>
        <v>12</v>
      </c>
      <c r="K144" s="388">
        <f t="shared" si="32"/>
        <v>1</v>
      </c>
      <c r="L144" s="446">
        <v>1430</v>
      </c>
      <c r="M144" s="443" t="s">
        <v>95</v>
      </c>
      <c r="N144" s="443" t="s">
        <v>135</v>
      </c>
      <c r="O144" s="443" t="s">
        <v>1609</v>
      </c>
      <c r="P144" s="443" t="s">
        <v>1610</v>
      </c>
      <c r="Q144" s="443" t="s">
        <v>1611</v>
      </c>
      <c r="R144" s="443" t="s">
        <v>1612</v>
      </c>
      <c r="S144" s="447" t="s">
        <v>10</v>
      </c>
      <c r="T144" s="448">
        <f t="shared" si="25"/>
        <v>27</v>
      </c>
      <c r="U144" s="449">
        <f t="shared" si="29"/>
        <v>12</v>
      </c>
      <c r="V144" s="444">
        <f t="shared" si="33"/>
        <v>1</v>
      </c>
      <c r="W144" s="457">
        <v>1430</v>
      </c>
      <c r="X144" s="508" t="s">
        <v>4121</v>
      </c>
      <c r="Y144" s="508" t="s">
        <v>3729</v>
      </c>
      <c r="Z144" s="508" t="s">
        <v>3750</v>
      </c>
      <c r="AA144" s="508" t="s">
        <v>3751</v>
      </c>
      <c r="AB144" s="508" t="s">
        <v>3752</v>
      </c>
      <c r="AC144" s="508" t="s">
        <v>3753</v>
      </c>
      <c r="AD144" s="458" t="s">
        <v>10</v>
      </c>
      <c r="AE144" s="459">
        <f t="shared" si="26"/>
        <v>27</v>
      </c>
      <c r="AF144" s="460">
        <f t="shared" si="30"/>
        <v>12</v>
      </c>
      <c r="AG144" s="455">
        <f t="shared" si="34"/>
        <v>1</v>
      </c>
      <c r="AH144" s="446">
        <v>1430</v>
      </c>
      <c r="AI144" s="443" t="s">
        <v>95</v>
      </c>
      <c r="AJ144" s="443" t="s">
        <v>135</v>
      </c>
      <c r="AK144" s="443" t="s">
        <v>1609</v>
      </c>
      <c r="AL144" s="443" t="s">
        <v>1610</v>
      </c>
      <c r="AM144" s="443" t="s">
        <v>1611</v>
      </c>
      <c r="AN144" s="443" t="s">
        <v>1612</v>
      </c>
      <c r="AO144" s="447" t="s">
        <v>10</v>
      </c>
      <c r="AP144" s="448">
        <f t="shared" si="27"/>
        <v>27</v>
      </c>
      <c r="AQ144" s="449">
        <f t="shared" si="31"/>
        <v>12</v>
      </c>
      <c r="AR144" s="444">
        <f t="shared" si="35"/>
        <v>1</v>
      </c>
    </row>
    <row r="145" spans="1:44" ht="31.5" customHeight="1" x14ac:dyDescent="0.25">
      <c r="A145" s="395">
        <v>1440</v>
      </c>
      <c r="B145" s="387" t="str">
        <f>IF(Accueil!$H$49=1,M145,IF(Accueil!$H$49=2,X145,IF(Accueil!$H$49=3,AI145,M145)))</f>
        <v>Bleu</v>
      </c>
      <c r="C145" s="387" t="str">
        <f>IF(Accueil!$H$49=1,N145,IF(Accueil!$H$49=2,Y145,IF(Accueil!$H$49=3,AJ145,N145)))</f>
        <v>Or</v>
      </c>
      <c r="D145" s="387" t="str">
        <f>IF(Accueil!$H$49=1,O145,IF(Accueil!$H$49=2,Z145,IF(Accueil!$H$49=3,AK145,O145)))</f>
        <v>besoin d'exprimer ses idées</v>
      </c>
      <c r="E145" s="387" t="str">
        <f>IF(Accueil!$H$49=1,P145,IF(Accueil!$H$49=2,AA145,IF(Accueil!$H$49=3,AL145,P145)))</f>
        <v>ne pas écouter les autres / manque de curiosité</v>
      </c>
      <c r="F145" s="387" t="str">
        <f>IF(Accueil!$H$49=1,Q145,IF(Accueil!$H$49=2,AB145,IF(Accueil!$H$49=3,AM145,Q145)))</f>
        <v>ouverture au monde / tolérant et conciliant</v>
      </c>
      <c r="G145" s="387" t="str">
        <f>IF(Accueil!$H$49=1,R145,IF(Accueil!$H$49=2,AC145,IF(Accueil!$H$49=3,AN145,R145)))</f>
        <v>devoir défendre ses idées / frustration / agressivité</v>
      </c>
      <c r="H145" s="396" t="s">
        <v>10</v>
      </c>
      <c r="I145" s="394">
        <f t="shared" ref="I145:I208" si="36">IF(B145=B143,I143,I143+1)</f>
        <v>27</v>
      </c>
      <c r="J145" s="397">
        <f t="shared" si="28"/>
        <v>12</v>
      </c>
      <c r="K145" s="388">
        <f t="shared" si="32"/>
        <v>1</v>
      </c>
      <c r="L145" s="446">
        <v>1440</v>
      </c>
      <c r="M145" s="443" t="s">
        <v>95</v>
      </c>
      <c r="N145" s="443" t="s">
        <v>135</v>
      </c>
      <c r="O145" s="443" t="s">
        <v>203</v>
      </c>
      <c r="P145" s="443" t="s">
        <v>1613</v>
      </c>
      <c r="Q145" s="443" t="s">
        <v>1614</v>
      </c>
      <c r="R145" s="443" t="s">
        <v>1615</v>
      </c>
      <c r="S145" s="447" t="s">
        <v>10</v>
      </c>
      <c r="T145" s="448">
        <f t="shared" ref="T145:T208" si="37">IF(M145=M143,T143,T143+1)</f>
        <v>27</v>
      </c>
      <c r="U145" s="449">
        <f t="shared" si="29"/>
        <v>12</v>
      </c>
      <c r="V145" s="444">
        <f t="shared" si="33"/>
        <v>1</v>
      </c>
      <c r="W145" s="457">
        <v>1440</v>
      </c>
      <c r="X145" s="508" t="s">
        <v>4121</v>
      </c>
      <c r="Y145" s="508" t="s">
        <v>3729</v>
      </c>
      <c r="Z145" s="508" t="s">
        <v>3754</v>
      </c>
      <c r="AA145" s="508" t="s">
        <v>3755</v>
      </c>
      <c r="AB145" s="508" t="s">
        <v>3756</v>
      </c>
      <c r="AC145" s="508" t="s">
        <v>3757</v>
      </c>
      <c r="AD145" s="458" t="s">
        <v>10</v>
      </c>
      <c r="AE145" s="459">
        <f t="shared" ref="AE145:AE208" si="38">IF(X145=X143,AE143,AE143+1)</f>
        <v>27</v>
      </c>
      <c r="AF145" s="460">
        <f t="shared" si="30"/>
        <v>12</v>
      </c>
      <c r="AG145" s="455">
        <f t="shared" si="34"/>
        <v>1</v>
      </c>
      <c r="AH145" s="446">
        <v>1440</v>
      </c>
      <c r="AI145" s="443" t="s">
        <v>95</v>
      </c>
      <c r="AJ145" s="443" t="s">
        <v>135</v>
      </c>
      <c r="AK145" s="443" t="s">
        <v>203</v>
      </c>
      <c r="AL145" s="443" t="s">
        <v>1613</v>
      </c>
      <c r="AM145" s="443" t="s">
        <v>1614</v>
      </c>
      <c r="AN145" s="443" t="s">
        <v>1615</v>
      </c>
      <c r="AO145" s="447" t="s">
        <v>10</v>
      </c>
      <c r="AP145" s="448">
        <f t="shared" ref="AP145:AP208" si="39">IF(AI145=AI143,AP143,AP143+1)</f>
        <v>27</v>
      </c>
      <c r="AQ145" s="449">
        <f t="shared" si="31"/>
        <v>12</v>
      </c>
      <c r="AR145" s="444">
        <f t="shared" si="35"/>
        <v>1</v>
      </c>
    </row>
    <row r="146" spans="1:44" ht="31.5" customHeight="1" x14ac:dyDescent="0.25">
      <c r="A146" s="395">
        <v>1450</v>
      </c>
      <c r="B146" s="387" t="str">
        <f>IF(Accueil!$H$49=1,M146,IF(Accueil!$H$49=2,X146,IF(Accueil!$H$49=3,AI146,M146)))</f>
        <v>Bleu</v>
      </c>
      <c r="C146" s="387" t="str">
        <f>IF(Accueil!$H$49=1,N146,IF(Accueil!$H$49=2,Y146,IF(Accueil!$H$49=3,AJ146,N146)))</f>
        <v>Or</v>
      </c>
      <c r="D146" s="387" t="str">
        <f>IF(Accueil!$H$49=1,O146,IF(Accueil!$H$49=2,Z146,IF(Accueil!$H$49=3,AK146,O146)))</f>
        <v>besoin d'agir concrètement / sens amplifiés (surtout ouïe / nez / corps)</v>
      </c>
      <c r="E146" s="387" t="str">
        <f>IF(Accueil!$H$49=1,P146,IF(Accueil!$H$49=2,AA146,IF(Accueil!$H$49=3,AL146,P146)))</f>
        <v>être en retrait / en observation et à l'écoute</v>
      </c>
      <c r="F146" s="387" t="str">
        <f>IF(Accueil!$H$49=1,Q146,IF(Accueil!$H$49=2,AB146,IF(Accueil!$H$49=3,AM146,Q146)))</f>
        <v>recevoir ce dont on a besoin / connexion à tout / foi / silence</v>
      </c>
      <c r="G146" s="387" t="str">
        <f>IF(Accueil!$H$49=1,R146,IF(Accueil!$H$49=2,AC146,IF(Accueil!$H$49=3,AN146,R146)))</f>
        <v>besoin de tout sentir / soif d’expérimentation / éparpillement</v>
      </c>
      <c r="H146" s="396" t="s">
        <v>129</v>
      </c>
      <c r="I146" s="394">
        <f t="shared" si="36"/>
        <v>27</v>
      </c>
      <c r="J146" s="397">
        <f t="shared" si="28"/>
        <v>12</v>
      </c>
      <c r="K146" s="388">
        <f t="shared" si="32"/>
        <v>1</v>
      </c>
      <c r="L146" s="446">
        <v>1450</v>
      </c>
      <c r="M146" s="443" t="s">
        <v>95</v>
      </c>
      <c r="N146" s="443" t="s">
        <v>135</v>
      </c>
      <c r="O146" s="443" t="s">
        <v>1616</v>
      </c>
      <c r="P146" s="443" t="s">
        <v>1617</v>
      </c>
      <c r="Q146" s="443" t="s">
        <v>1618</v>
      </c>
      <c r="R146" s="443" t="s">
        <v>1619</v>
      </c>
      <c r="S146" s="447" t="s">
        <v>129</v>
      </c>
      <c r="T146" s="448">
        <f t="shared" si="37"/>
        <v>27</v>
      </c>
      <c r="U146" s="449">
        <f t="shared" si="29"/>
        <v>12</v>
      </c>
      <c r="V146" s="444">
        <f t="shared" si="33"/>
        <v>1</v>
      </c>
      <c r="W146" s="457">
        <v>1450</v>
      </c>
      <c r="X146" s="508" t="s">
        <v>4121</v>
      </c>
      <c r="Y146" s="508" t="s">
        <v>3729</v>
      </c>
      <c r="Z146" s="508" t="s">
        <v>3758</v>
      </c>
      <c r="AA146" s="508" t="s">
        <v>3759</v>
      </c>
      <c r="AB146" s="508" t="s">
        <v>3760</v>
      </c>
      <c r="AC146" s="508" t="s">
        <v>3761</v>
      </c>
      <c r="AD146" s="458" t="s">
        <v>129</v>
      </c>
      <c r="AE146" s="459">
        <f t="shared" si="38"/>
        <v>27</v>
      </c>
      <c r="AF146" s="460">
        <f t="shared" si="30"/>
        <v>12</v>
      </c>
      <c r="AG146" s="455">
        <f t="shared" si="34"/>
        <v>1</v>
      </c>
      <c r="AH146" s="446">
        <v>1450</v>
      </c>
      <c r="AI146" s="443" t="s">
        <v>95</v>
      </c>
      <c r="AJ146" s="443" t="s">
        <v>135</v>
      </c>
      <c r="AK146" s="443" t="s">
        <v>1616</v>
      </c>
      <c r="AL146" s="443" t="s">
        <v>1617</v>
      </c>
      <c r="AM146" s="443" t="s">
        <v>1618</v>
      </c>
      <c r="AN146" s="443" t="s">
        <v>1619</v>
      </c>
      <c r="AO146" s="447" t="s">
        <v>129</v>
      </c>
      <c r="AP146" s="448">
        <f t="shared" si="39"/>
        <v>27</v>
      </c>
      <c r="AQ146" s="449">
        <f t="shared" si="31"/>
        <v>12</v>
      </c>
      <c r="AR146" s="444">
        <f t="shared" si="35"/>
        <v>1</v>
      </c>
    </row>
    <row r="147" spans="1:44" ht="31.5" customHeight="1" x14ac:dyDescent="0.25">
      <c r="A147" s="395">
        <v>1460</v>
      </c>
      <c r="B147" s="387" t="str">
        <f>IF(Accueil!$H$49=1,M147,IF(Accueil!$H$49=2,X147,IF(Accueil!$H$49=3,AI147,M147)))</f>
        <v>Indigo</v>
      </c>
      <c r="C147" s="387" t="str">
        <f>IF(Accueil!$H$49=1,N147,IF(Accueil!$H$49=2,Y147,IF(Accueil!$H$49=3,AJ147,N147)))</f>
        <v>Cristal</v>
      </c>
      <c r="D147" s="387" t="str">
        <f>IF(Accueil!$H$49=1,O147,IF(Accueil!$H$49=2,Z147,IF(Accueil!$H$49=3,AK147,O147)))</f>
        <v>besoin de connaître / d'apprendre</v>
      </c>
      <c r="E147" s="387" t="str">
        <f>IF(Accueil!$H$49=1,P147,IF(Accueil!$H$49=2,AA147,IF(Accueil!$H$49=3,AL147,P147)))</f>
        <v>manque de curiosité</v>
      </c>
      <c r="F147" s="387" t="str">
        <f>IF(Accueil!$H$49=1,Q147,IF(Accueil!$H$49=2,AB147,IF(Accueil!$H$49=3,AM147,Q147)))</f>
        <v>savoir intuitif / accès non conscient à l'information</v>
      </c>
      <c r="G147" s="387" t="str">
        <f>IF(Accueil!$H$49=1,R147,IF(Accueil!$H$49=2,AC147,IF(Accueil!$H$49=3,AN147,R147)))</f>
        <v>avide de connaissances</v>
      </c>
      <c r="H147" s="396" t="s">
        <v>7</v>
      </c>
      <c r="I147" s="394">
        <f t="shared" si="36"/>
        <v>28</v>
      </c>
      <c r="J147" s="397">
        <f t="shared" si="28"/>
        <v>13</v>
      </c>
      <c r="K147" s="388">
        <f t="shared" si="32"/>
        <v>1</v>
      </c>
      <c r="L147" s="446">
        <v>1460</v>
      </c>
      <c r="M147" s="443" t="s">
        <v>106</v>
      </c>
      <c r="N147" s="443" t="s">
        <v>136</v>
      </c>
      <c r="O147" s="443" t="s">
        <v>1620</v>
      </c>
      <c r="P147" s="443" t="s">
        <v>204</v>
      </c>
      <c r="Q147" s="443" t="s">
        <v>1621</v>
      </c>
      <c r="R147" s="443" t="s">
        <v>205</v>
      </c>
      <c r="S147" s="447" t="s">
        <v>7</v>
      </c>
      <c r="T147" s="448">
        <f t="shared" si="37"/>
        <v>28</v>
      </c>
      <c r="U147" s="449">
        <f t="shared" si="29"/>
        <v>13</v>
      </c>
      <c r="V147" s="444">
        <f t="shared" si="33"/>
        <v>1</v>
      </c>
      <c r="W147" s="457">
        <v>1460</v>
      </c>
      <c r="X147" s="508" t="s">
        <v>4122</v>
      </c>
      <c r="Y147" s="508" t="s">
        <v>136</v>
      </c>
      <c r="Z147" s="508" t="s">
        <v>3762</v>
      </c>
      <c r="AA147" s="508" t="s">
        <v>3763</v>
      </c>
      <c r="AB147" s="508" t="s">
        <v>3764</v>
      </c>
      <c r="AC147" s="508" t="s">
        <v>3765</v>
      </c>
      <c r="AD147" s="458" t="s">
        <v>7</v>
      </c>
      <c r="AE147" s="459">
        <f t="shared" si="38"/>
        <v>28</v>
      </c>
      <c r="AF147" s="460">
        <f t="shared" si="30"/>
        <v>13</v>
      </c>
      <c r="AG147" s="455">
        <f t="shared" si="34"/>
        <v>1</v>
      </c>
      <c r="AH147" s="446">
        <v>1460</v>
      </c>
      <c r="AI147" s="443" t="s">
        <v>106</v>
      </c>
      <c r="AJ147" s="443" t="s">
        <v>136</v>
      </c>
      <c r="AK147" s="443" t="s">
        <v>1620</v>
      </c>
      <c r="AL147" s="443" t="s">
        <v>204</v>
      </c>
      <c r="AM147" s="443" t="s">
        <v>1621</v>
      </c>
      <c r="AN147" s="443" t="s">
        <v>205</v>
      </c>
      <c r="AO147" s="447" t="s">
        <v>7</v>
      </c>
      <c r="AP147" s="448">
        <f t="shared" si="39"/>
        <v>28</v>
      </c>
      <c r="AQ147" s="449">
        <f t="shared" si="31"/>
        <v>13</v>
      </c>
      <c r="AR147" s="444">
        <f t="shared" si="35"/>
        <v>1</v>
      </c>
    </row>
    <row r="148" spans="1:44" ht="31.5" customHeight="1" x14ac:dyDescent="0.25">
      <c r="A148" s="395">
        <v>1470</v>
      </c>
      <c r="B148" s="387" t="str">
        <f>IF(Accueil!$H$49=1,M148,IF(Accueil!$H$49=2,X148,IF(Accueil!$H$49=3,AI148,M148)))</f>
        <v>Indigo</v>
      </c>
      <c r="C148" s="387" t="str">
        <f>IF(Accueil!$H$49=1,N148,IF(Accueil!$H$49=2,Y148,IF(Accueil!$H$49=3,AJ148,N148)))</f>
        <v>Cristal</v>
      </c>
      <c r="D148" s="387" t="str">
        <f>IF(Accueil!$H$49=1,O148,IF(Accueil!$H$49=2,Z148,IF(Accueil!$H$49=3,AK148,O148)))</f>
        <v>besoin de se connecter au champ quantique (nombres /formes / géométrie sacrée)</v>
      </c>
      <c r="E148" s="387" t="str">
        <f>IF(Accueil!$H$49=1,P148,IF(Accueil!$H$49=2,AA148,IF(Accueil!$H$49=3,AL148,P148)))</f>
        <v>attaché à la matière / dans son corps / gérer les informations de la matière et du corps</v>
      </c>
      <c r="F148" s="387" t="str">
        <f>IF(Accueil!$H$49=1,Q148,IF(Accueil!$H$49=2,AB148,IF(Accueil!$H$49=3,AM148,Q148)))</f>
        <v>mental connecté au champ quantique / maîtrise et gestion de l’information</v>
      </c>
      <c r="G148" s="387" t="str">
        <f>IF(Accueil!$H$49=1,R148,IF(Accueil!$H$49=2,AC148,IF(Accueil!$H$49=3,AN148,R148)))</f>
        <v>submergé d’informations / dispersion</v>
      </c>
      <c r="H148" s="396" t="s">
        <v>7</v>
      </c>
      <c r="I148" s="394">
        <f t="shared" si="36"/>
        <v>28</v>
      </c>
      <c r="J148" s="397">
        <f t="shared" si="28"/>
        <v>13</v>
      </c>
      <c r="K148" s="388">
        <f t="shared" si="32"/>
        <v>1</v>
      </c>
      <c r="L148" s="446">
        <v>1470</v>
      </c>
      <c r="M148" s="443" t="s">
        <v>106</v>
      </c>
      <c r="N148" s="443" t="s">
        <v>136</v>
      </c>
      <c r="O148" s="443" t="s">
        <v>1622</v>
      </c>
      <c r="P148" s="443" t="s">
        <v>1623</v>
      </c>
      <c r="Q148" s="443" t="s">
        <v>1624</v>
      </c>
      <c r="R148" s="443" t="s">
        <v>1625</v>
      </c>
      <c r="S148" s="447" t="s">
        <v>7</v>
      </c>
      <c r="T148" s="448">
        <f t="shared" si="37"/>
        <v>28</v>
      </c>
      <c r="U148" s="449">
        <f t="shared" si="29"/>
        <v>13</v>
      </c>
      <c r="V148" s="444">
        <f t="shared" si="33"/>
        <v>1</v>
      </c>
      <c r="W148" s="457">
        <v>1470</v>
      </c>
      <c r="X148" s="508" t="s">
        <v>4122</v>
      </c>
      <c r="Y148" s="508" t="s">
        <v>136</v>
      </c>
      <c r="Z148" s="508" t="s">
        <v>3766</v>
      </c>
      <c r="AA148" s="508" t="s">
        <v>3767</v>
      </c>
      <c r="AB148" s="508" t="s">
        <v>3768</v>
      </c>
      <c r="AC148" s="508" t="s">
        <v>3769</v>
      </c>
      <c r="AD148" s="458" t="s">
        <v>7</v>
      </c>
      <c r="AE148" s="459">
        <f t="shared" si="38"/>
        <v>28</v>
      </c>
      <c r="AF148" s="460">
        <f t="shared" si="30"/>
        <v>13</v>
      </c>
      <c r="AG148" s="455">
        <f t="shared" si="34"/>
        <v>1</v>
      </c>
      <c r="AH148" s="446">
        <v>1470</v>
      </c>
      <c r="AI148" s="443" t="s">
        <v>106</v>
      </c>
      <c r="AJ148" s="443" t="s">
        <v>136</v>
      </c>
      <c r="AK148" s="443" t="s">
        <v>1622</v>
      </c>
      <c r="AL148" s="443" t="s">
        <v>1623</v>
      </c>
      <c r="AM148" s="443" t="s">
        <v>1624</v>
      </c>
      <c r="AN148" s="443" t="s">
        <v>1625</v>
      </c>
      <c r="AO148" s="447" t="s">
        <v>7</v>
      </c>
      <c r="AP148" s="448">
        <f t="shared" si="39"/>
        <v>28</v>
      </c>
      <c r="AQ148" s="449">
        <f t="shared" si="31"/>
        <v>13</v>
      </c>
      <c r="AR148" s="444">
        <f t="shared" si="35"/>
        <v>1</v>
      </c>
    </row>
    <row r="149" spans="1:44" ht="31.5" customHeight="1" x14ac:dyDescent="0.25">
      <c r="A149" s="395">
        <v>1480</v>
      </c>
      <c r="B149" s="387" t="str">
        <f>IF(Accueil!$H$49=1,M149,IF(Accueil!$H$49=2,X149,IF(Accueil!$H$49=3,AI149,M149)))</f>
        <v>Indigo</v>
      </c>
      <c r="C149" s="387" t="str">
        <f>IF(Accueil!$H$49=1,N149,IF(Accueil!$H$49=2,Y149,IF(Accueil!$H$49=3,AJ149,N149)))</f>
        <v>Cristal</v>
      </c>
      <c r="D149" s="387" t="str">
        <f>IF(Accueil!$H$49=1,O149,IF(Accueil!$H$49=2,Z149,IF(Accueil!$H$49=3,AK149,O149)))</f>
        <v>besoin de structurer l'information</v>
      </c>
      <c r="E149" s="387" t="str">
        <f>IF(Accueil!$H$49=1,P149,IF(Accueil!$H$49=2,AA149,IF(Accueil!$H$49=3,AL149,P149)))</f>
        <v>manque de structure mentale / éclectisme</v>
      </c>
      <c r="F149" s="387" t="str">
        <f>IF(Accueil!$H$49=1,Q149,IF(Accueil!$H$49=2,AB149,IF(Accueil!$H$49=3,AM149,Q149)))</f>
        <v>capacité à synthétiser l'information</v>
      </c>
      <c r="G149" s="387" t="str">
        <f>IF(Accueil!$H$49=1,R149,IF(Accueil!$H$49=2,AC149,IF(Accueil!$H$49=3,AN149,R149)))</f>
        <v>mental partant dans tous les sens / mélanger toutes les idées / tous les concepts</v>
      </c>
      <c r="H149" s="388" t="s">
        <v>7</v>
      </c>
      <c r="I149" s="394">
        <f t="shared" si="36"/>
        <v>28</v>
      </c>
      <c r="J149" s="397">
        <f t="shared" si="28"/>
        <v>13</v>
      </c>
      <c r="K149" s="388">
        <f t="shared" si="32"/>
        <v>1</v>
      </c>
      <c r="L149" s="446">
        <v>1480</v>
      </c>
      <c r="M149" s="443" t="s">
        <v>106</v>
      </c>
      <c r="N149" s="443" t="s">
        <v>136</v>
      </c>
      <c r="O149" s="443" t="s">
        <v>206</v>
      </c>
      <c r="P149" s="443" t="s">
        <v>1626</v>
      </c>
      <c r="Q149" s="443" t="s">
        <v>207</v>
      </c>
      <c r="R149" s="443" t="s">
        <v>1627</v>
      </c>
      <c r="S149" s="444" t="s">
        <v>7</v>
      </c>
      <c r="T149" s="448">
        <f t="shared" si="37"/>
        <v>28</v>
      </c>
      <c r="U149" s="449">
        <f t="shared" si="29"/>
        <v>13</v>
      </c>
      <c r="V149" s="444">
        <f t="shared" si="33"/>
        <v>1</v>
      </c>
      <c r="W149" s="457">
        <v>1480</v>
      </c>
      <c r="X149" s="508" t="s">
        <v>4122</v>
      </c>
      <c r="Y149" s="508" t="s">
        <v>136</v>
      </c>
      <c r="Z149" s="508" t="s">
        <v>3770</v>
      </c>
      <c r="AA149" s="508" t="s">
        <v>3771</v>
      </c>
      <c r="AB149" s="508" t="s">
        <v>3772</v>
      </c>
      <c r="AC149" s="508" t="s">
        <v>3773</v>
      </c>
      <c r="AD149" s="455" t="s">
        <v>7</v>
      </c>
      <c r="AE149" s="459">
        <f t="shared" si="38"/>
        <v>28</v>
      </c>
      <c r="AF149" s="460">
        <f t="shared" si="30"/>
        <v>13</v>
      </c>
      <c r="AG149" s="455">
        <f t="shared" si="34"/>
        <v>1</v>
      </c>
      <c r="AH149" s="446">
        <v>1480</v>
      </c>
      <c r="AI149" s="443" t="s">
        <v>106</v>
      </c>
      <c r="AJ149" s="443" t="s">
        <v>136</v>
      </c>
      <c r="AK149" s="443" t="s">
        <v>206</v>
      </c>
      <c r="AL149" s="443" t="s">
        <v>1626</v>
      </c>
      <c r="AM149" s="443" t="s">
        <v>207</v>
      </c>
      <c r="AN149" s="443" t="s">
        <v>1627</v>
      </c>
      <c r="AO149" s="444" t="s">
        <v>7</v>
      </c>
      <c r="AP149" s="448">
        <f t="shared" si="39"/>
        <v>28</v>
      </c>
      <c r="AQ149" s="449">
        <f t="shared" si="31"/>
        <v>13</v>
      </c>
      <c r="AR149" s="444">
        <f t="shared" si="35"/>
        <v>1</v>
      </c>
    </row>
    <row r="150" spans="1:44" ht="31.5" customHeight="1" x14ac:dyDescent="0.25">
      <c r="A150" s="395">
        <v>1490</v>
      </c>
      <c r="B150" s="387" t="str">
        <f>IF(Accueil!$H$49=1,M150,IF(Accueil!$H$49=2,X150,IF(Accueil!$H$49=3,AI150,M150)))</f>
        <v>Indigo</v>
      </c>
      <c r="C150" s="387" t="str">
        <f>IF(Accueil!$H$49=1,N150,IF(Accueil!$H$49=2,Y150,IF(Accueil!$H$49=3,AJ150,N150)))</f>
        <v>Cristal</v>
      </c>
      <c r="D150" s="387" t="str">
        <f>IF(Accueil!$H$49=1,O150,IF(Accueil!$H$49=2,Z150,IF(Accueil!$H$49=3,AK150,O150)))</f>
        <v>besoin de détachement / besoin de prendre de la distance</v>
      </c>
      <c r="E150" s="387" t="str">
        <f>IF(Accueil!$H$49=1,P150,IF(Accueil!$H$49=2,AA150,IF(Accueil!$H$49=3,AL150,P150)))</f>
        <v>être calme pour se connecter à son intériorité</v>
      </c>
      <c r="F150" s="387" t="str">
        <f>IF(Accueil!$H$49=1,Q150,IF(Accueil!$H$49=2,AB150,IF(Accueil!$H$49=3,AM150,Q150)))</f>
        <v>connexion au spirituel / connexion à son moi profond / être paisible</v>
      </c>
      <c r="G150" s="387" t="str">
        <f>IF(Accueil!$H$49=1,R150,IF(Accueil!$H$49=2,AC150,IF(Accueil!$H$49=3,AN150,R150)))</f>
        <v>fuite dans la spiritualité</v>
      </c>
      <c r="H150" s="388" t="s">
        <v>129</v>
      </c>
      <c r="I150" s="394">
        <f t="shared" si="36"/>
        <v>28</v>
      </c>
      <c r="J150" s="397">
        <f t="shared" si="28"/>
        <v>13</v>
      </c>
      <c r="K150" s="388">
        <f t="shared" si="32"/>
        <v>1</v>
      </c>
      <c r="L150" s="446">
        <v>1490</v>
      </c>
      <c r="M150" s="443" t="s">
        <v>106</v>
      </c>
      <c r="N150" s="443" t="s">
        <v>136</v>
      </c>
      <c r="O150" s="444" t="s">
        <v>1628</v>
      </c>
      <c r="P150" s="444" t="s">
        <v>208</v>
      </c>
      <c r="Q150" s="443" t="s">
        <v>1629</v>
      </c>
      <c r="R150" s="443" t="s">
        <v>209</v>
      </c>
      <c r="S150" s="444" t="s">
        <v>129</v>
      </c>
      <c r="T150" s="448">
        <f t="shared" si="37"/>
        <v>28</v>
      </c>
      <c r="U150" s="449">
        <f t="shared" si="29"/>
        <v>13</v>
      </c>
      <c r="V150" s="444">
        <f t="shared" si="33"/>
        <v>1</v>
      </c>
      <c r="W150" s="457">
        <v>1490</v>
      </c>
      <c r="X150" s="508" t="s">
        <v>4122</v>
      </c>
      <c r="Y150" s="508" t="s">
        <v>136</v>
      </c>
      <c r="Z150" s="299" t="s">
        <v>3774</v>
      </c>
      <c r="AA150" s="299" t="s">
        <v>3775</v>
      </c>
      <c r="AB150" s="508" t="s">
        <v>3776</v>
      </c>
      <c r="AC150" s="508" t="s">
        <v>3777</v>
      </c>
      <c r="AD150" s="455" t="s">
        <v>129</v>
      </c>
      <c r="AE150" s="459">
        <f t="shared" si="38"/>
        <v>28</v>
      </c>
      <c r="AF150" s="460">
        <f t="shared" si="30"/>
        <v>13</v>
      </c>
      <c r="AG150" s="455">
        <f t="shared" si="34"/>
        <v>1</v>
      </c>
      <c r="AH150" s="446">
        <v>1490</v>
      </c>
      <c r="AI150" s="443" t="s">
        <v>106</v>
      </c>
      <c r="AJ150" s="443" t="s">
        <v>136</v>
      </c>
      <c r="AK150" s="444" t="s">
        <v>1628</v>
      </c>
      <c r="AL150" s="444" t="s">
        <v>208</v>
      </c>
      <c r="AM150" s="443" t="s">
        <v>1629</v>
      </c>
      <c r="AN150" s="443" t="s">
        <v>209</v>
      </c>
      <c r="AO150" s="444" t="s">
        <v>129</v>
      </c>
      <c r="AP150" s="448">
        <f t="shared" si="39"/>
        <v>28</v>
      </c>
      <c r="AQ150" s="449">
        <f t="shared" si="31"/>
        <v>13</v>
      </c>
      <c r="AR150" s="444">
        <f t="shared" si="35"/>
        <v>1</v>
      </c>
    </row>
    <row r="151" spans="1:44" ht="31.5" customHeight="1" x14ac:dyDescent="0.25">
      <c r="A151" s="395">
        <v>1500</v>
      </c>
      <c r="B151" s="387" t="str">
        <f>IF(Accueil!$H$49=1,M151,IF(Accueil!$H$49=2,X151,IF(Accueil!$H$49=3,AI151,M151)))</f>
        <v>Pourpre</v>
      </c>
      <c r="C151" s="387" t="str">
        <f>IF(Accueil!$H$49=1,N151,IF(Accueil!$H$49=2,Y151,IF(Accueil!$H$49=3,AJ151,N151)))</f>
        <v>Cristal</v>
      </c>
      <c r="D151" s="387" t="str">
        <f>IF(Accueil!$H$49=1,O151,IF(Accueil!$H$49=2,Z151,IF(Accueil!$H$49=3,AK151,O151)))</f>
        <v>besoin d'intégrer les expériences vécues dans son corps</v>
      </c>
      <c r="E151" s="387" t="str">
        <f>IF(Accueil!$H$49=1,P151,IF(Accueil!$H$49=2,AA151,IF(Accueil!$H$49=3,AL151,P151)))</f>
        <v>refus d'intégrer dans son corps / tout reste dans la tête</v>
      </c>
      <c r="F151" s="387" t="str">
        <f>IF(Accueil!$H$49=1,Q151,IF(Accueil!$H$49=2,AB151,IF(Accueil!$H$49=3,AM151,Q151)))</f>
        <v>acceptation et intégration du vécu / résilience</v>
      </c>
      <c r="G151" s="387" t="str">
        <f>IF(Accueil!$H$49=1,R151,IF(Accueil!$H$49=2,AC151,IF(Accueil!$H$49=3,AN151,R151)))</f>
        <v>résistance aux expériences vécues / ne pas en faire profiter le corps</v>
      </c>
      <c r="H151" s="388" t="s">
        <v>10</v>
      </c>
      <c r="I151" s="394">
        <f t="shared" si="36"/>
        <v>29</v>
      </c>
      <c r="J151" s="397">
        <f t="shared" si="28"/>
        <v>14</v>
      </c>
      <c r="K151" s="388">
        <f t="shared" si="32"/>
        <v>1</v>
      </c>
      <c r="L151" s="446">
        <v>1500</v>
      </c>
      <c r="M151" s="443" t="s">
        <v>119</v>
      </c>
      <c r="N151" s="443" t="s">
        <v>136</v>
      </c>
      <c r="O151" s="443" t="s">
        <v>210</v>
      </c>
      <c r="P151" s="443" t="s">
        <v>1630</v>
      </c>
      <c r="Q151" s="443" t="s">
        <v>1631</v>
      </c>
      <c r="R151" s="443" t="s">
        <v>1632</v>
      </c>
      <c r="S151" s="444" t="s">
        <v>10</v>
      </c>
      <c r="T151" s="448">
        <f t="shared" si="37"/>
        <v>29</v>
      </c>
      <c r="U151" s="449">
        <f t="shared" si="29"/>
        <v>14</v>
      </c>
      <c r="V151" s="444">
        <f t="shared" si="33"/>
        <v>1</v>
      </c>
      <c r="W151" s="457">
        <v>1500</v>
      </c>
      <c r="X151" s="508" t="s">
        <v>4123</v>
      </c>
      <c r="Y151" s="508" t="s">
        <v>136</v>
      </c>
      <c r="Z151" s="508" t="s">
        <v>3778</v>
      </c>
      <c r="AA151" s="508" t="s">
        <v>3779</v>
      </c>
      <c r="AB151" s="508" t="s">
        <v>3780</v>
      </c>
      <c r="AC151" s="508" t="s">
        <v>3781</v>
      </c>
      <c r="AD151" s="455" t="s">
        <v>10</v>
      </c>
      <c r="AE151" s="459">
        <f t="shared" si="38"/>
        <v>29</v>
      </c>
      <c r="AF151" s="460">
        <f t="shared" si="30"/>
        <v>14</v>
      </c>
      <c r="AG151" s="455">
        <f t="shared" si="34"/>
        <v>1</v>
      </c>
      <c r="AH151" s="446">
        <v>1500</v>
      </c>
      <c r="AI151" s="443" t="s">
        <v>119</v>
      </c>
      <c r="AJ151" s="443" t="s">
        <v>136</v>
      </c>
      <c r="AK151" s="443" t="s">
        <v>210</v>
      </c>
      <c r="AL151" s="443" t="s">
        <v>1630</v>
      </c>
      <c r="AM151" s="443" t="s">
        <v>1631</v>
      </c>
      <c r="AN151" s="443" t="s">
        <v>1632</v>
      </c>
      <c r="AO151" s="444" t="s">
        <v>10</v>
      </c>
      <c r="AP151" s="448">
        <f t="shared" si="39"/>
        <v>29</v>
      </c>
      <c r="AQ151" s="449">
        <f t="shared" si="31"/>
        <v>14</v>
      </c>
      <c r="AR151" s="444">
        <f t="shared" si="35"/>
        <v>1</v>
      </c>
    </row>
    <row r="152" spans="1:44" ht="31.5" customHeight="1" x14ac:dyDescent="0.25">
      <c r="A152" s="395">
        <v>1510</v>
      </c>
      <c r="B152" s="387" t="str">
        <f>IF(Accueil!$H$49=1,M152,IF(Accueil!$H$49=2,X152,IF(Accueil!$H$49=3,AI152,M152)))</f>
        <v>Pourpre</v>
      </c>
      <c r="C152" s="387" t="str">
        <f>IF(Accueil!$H$49=1,N152,IF(Accueil!$H$49=2,Y152,IF(Accueil!$H$49=3,AJ152,N152)))</f>
        <v>Cristal</v>
      </c>
      <c r="D152" s="387" t="str">
        <f>IF(Accueil!$H$49=1,O152,IF(Accueil!$H$49=2,Z152,IF(Accueil!$H$49=3,AK152,O152)))</f>
        <v>besoin de densité du corps / capacité à se régénérer / ne plus générer de pensées</v>
      </c>
      <c r="E152" s="387" t="str">
        <f>IF(Accueil!$H$49=1,P152,IF(Accueil!$H$49=2,AA152,IF(Accueil!$H$49=3,AL152,P152)))</f>
        <v>capacité à déconnecter le mental du corps / imaginaire générant de la régénération</v>
      </c>
      <c r="F152" s="387" t="str">
        <f>IF(Accueil!$H$49=1,Q152,IF(Accueil!$H$49=2,AB152,IF(Accueil!$H$49=3,AM152,Q152)))</f>
        <v>intelligence du corps / confiance dans le corps / maîtrise de la régénération</v>
      </c>
      <c r="G152" s="387" t="str">
        <f>IF(Accueil!$H$49=1,R152,IF(Accueil!$H$49=2,AC152,IF(Accueil!$H$49=3,AN152,R152)))</f>
        <v>ne pas respecter les limites de son corps / négliger les besoins du corps</v>
      </c>
      <c r="H152" s="388" t="s">
        <v>10</v>
      </c>
      <c r="I152" s="394">
        <f t="shared" si="36"/>
        <v>29</v>
      </c>
      <c r="J152" s="397">
        <f t="shared" si="28"/>
        <v>14</v>
      </c>
      <c r="K152" s="388">
        <f t="shared" si="32"/>
        <v>1</v>
      </c>
      <c r="L152" s="446">
        <v>1510</v>
      </c>
      <c r="M152" s="443" t="s">
        <v>119</v>
      </c>
      <c r="N152" s="443" t="s">
        <v>136</v>
      </c>
      <c r="O152" s="443" t="s">
        <v>1633</v>
      </c>
      <c r="P152" s="443" t="s">
        <v>1634</v>
      </c>
      <c r="Q152" s="443" t="s">
        <v>1635</v>
      </c>
      <c r="R152" s="443" t="s">
        <v>1636</v>
      </c>
      <c r="S152" s="444" t="s">
        <v>10</v>
      </c>
      <c r="T152" s="448">
        <f t="shared" si="37"/>
        <v>29</v>
      </c>
      <c r="U152" s="449">
        <f t="shared" si="29"/>
        <v>14</v>
      </c>
      <c r="V152" s="444">
        <f t="shared" si="33"/>
        <v>1</v>
      </c>
      <c r="W152" s="457">
        <v>1510</v>
      </c>
      <c r="X152" s="508" t="s">
        <v>4123</v>
      </c>
      <c r="Y152" s="508" t="s">
        <v>136</v>
      </c>
      <c r="Z152" s="508" t="s">
        <v>3782</v>
      </c>
      <c r="AA152" s="508" t="s">
        <v>3783</v>
      </c>
      <c r="AB152" s="508" t="s">
        <v>3784</v>
      </c>
      <c r="AC152" s="508" t="s">
        <v>3785</v>
      </c>
      <c r="AD152" s="455" t="s">
        <v>10</v>
      </c>
      <c r="AE152" s="459">
        <f t="shared" si="38"/>
        <v>29</v>
      </c>
      <c r="AF152" s="460">
        <f t="shared" si="30"/>
        <v>14</v>
      </c>
      <c r="AG152" s="455">
        <f t="shared" si="34"/>
        <v>1</v>
      </c>
      <c r="AH152" s="446">
        <v>1510</v>
      </c>
      <c r="AI152" s="443" t="s">
        <v>119</v>
      </c>
      <c r="AJ152" s="443" t="s">
        <v>136</v>
      </c>
      <c r="AK152" s="443" t="s">
        <v>1633</v>
      </c>
      <c r="AL152" s="443" t="s">
        <v>1634</v>
      </c>
      <c r="AM152" s="443" t="s">
        <v>1635</v>
      </c>
      <c r="AN152" s="443" t="s">
        <v>1636</v>
      </c>
      <c r="AO152" s="444" t="s">
        <v>10</v>
      </c>
      <c r="AP152" s="448">
        <f t="shared" si="39"/>
        <v>29</v>
      </c>
      <c r="AQ152" s="449">
        <f t="shared" si="31"/>
        <v>14</v>
      </c>
      <c r="AR152" s="444">
        <f t="shared" si="35"/>
        <v>1</v>
      </c>
    </row>
    <row r="153" spans="1:44" ht="31.5" customHeight="1" x14ac:dyDescent="0.25">
      <c r="A153" s="395">
        <v>1520</v>
      </c>
      <c r="B153" s="387" t="str">
        <f>IF(Accueil!$H$49=1,M153,IF(Accueil!$H$49=2,X153,IF(Accueil!$H$49=3,AI153,M153)))</f>
        <v>Pourpre</v>
      </c>
      <c r="C153" s="387" t="str">
        <f>IF(Accueil!$H$49=1,N153,IF(Accueil!$H$49=2,Y153,IF(Accueil!$H$49=3,AJ153,N153)))</f>
        <v>Cristal</v>
      </c>
      <c r="D153" s="387" t="str">
        <f>IF(Accueil!$H$49=1,O153,IF(Accueil!$H$49=2,Z153,IF(Accueil!$H$49=3,AK153,O153)))</f>
        <v>besoin d'être une autorité exemplaire / besoin d'écouter son cœur</v>
      </c>
      <c r="E153" s="387" t="str">
        <f>IF(Accueil!$H$49=1,P153,IF(Accueil!$H$49=2,AA153,IF(Accueil!$H$49=3,AL153,P153)))</f>
        <v>ne pas écouter son cœur</v>
      </c>
      <c r="F153" s="387" t="str">
        <f>IF(Accueil!$H$49=1,Q153,IF(Accueil!$H$49=2,AB153,IF(Accueil!$H$49=3,AM153,Q153)))</f>
        <v>écoute du cœur / être un leader charismatique</v>
      </c>
      <c r="G153" s="387" t="str">
        <f>IF(Accueil!$H$49=1,R153,IF(Accueil!$H$49=2,AC153,IF(Accueil!$H$49=3,AN153,R153)))</f>
        <v>négliger les besoins du cœur / diriger les autres sans cœur</v>
      </c>
      <c r="H153" s="388" t="s">
        <v>10</v>
      </c>
      <c r="I153" s="394">
        <f t="shared" si="36"/>
        <v>29</v>
      </c>
      <c r="J153" s="397">
        <f t="shared" si="28"/>
        <v>14</v>
      </c>
      <c r="K153" s="388">
        <f t="shared" si="32"/>
        <v>1</v>
      </c>
      <c r="L153" s="446">
        <v>1520</v>
      </c>
      <c r="M153" s="443" t="s">
        <v>119</v>
      </c>
      <c r="N153" s="443" t="s">
        <v>136</v>
      </c>
      <c r="O153" s="443" t="s">
        <v>1637</v>
      </c>
      <c r="P153" s="443" t="s">
        <v>211</v>
      </c>
      <c r="Q153" s="443" t="s">
        <v>1638</v>
      </c>
      <c r="R153" s="443" t="s">
        <v>1639</v>
      </c>
      <c r="S153" s="444" t="s">
        <v>10</v>
      </c>
      <c r="T153" s="448">
        <f t="shared" si="37"/>
        <v>29</v>
      </c>
      <c r="U153" s="449">
        <f t="shared" si="29"/>
        <v>14</v>
      </c>
      <c r="V153" s="444">
        <f t="shared" si="33"/>
        <v>1</v>
      </c>
      <c r="W153" s="457">
        <v>1520</v>
      </c>
      <c r="X153" s="508" t="s">
        <v>4123</v>
      </c>
      <c r="Y153" s="508" t="s">
        <v>136</v>
      </c>
      <c r="Z153" s="508" t="s">
        <v>3786</v>
      </c>
      <c r="AA153" s="508" t="s">
        <v>3787</v>
      </c>
      <c r="AB153" s="508" t="s">
        <v>3788</v>
      </c>
      <c r="AC153" s="508" t="s">
        <v>3789</v>
      </c>
      <c r="AD153" s="455" t="s">
        <v>10</v>
      </c>
      <c r="AE153" s="459">
        <f t="shared" si="38"/>
        <v>29</v>
      </c>
      <c r="AF153" s="460">
        <f t="shared" si="30"/>
        <v>14</v>
      </c>
      <c r="AG153" s="455">
        <f t="shared" si="34"/>
        <v>1</v>
      </c>
      <c r="AH153" s="446">
        <v>1520</v>
      </c>
      <c r="AI153" s="443" t="s">
        <v>119</v>
      </c>
      <c r="AJ153" s="443" t="s">
        <v>136</v>
      </c>
      <c r="AK153" s="443" t="s">
        <v>1637</v>
      </c>
      <c r="AL153" s="443" t="s">
        <v>211</v>
      </c>
      <c r="AM153" s="443" t="s">
        <v>1638</v>
      </c>
      <c r="AN153" s="443" t="s">
        <v>1639</v>
      </c>
      <c r="AO153" s="444" t="s">
        <v>10</v>
      </c>
      <c r="AP153" s="448">
        <f t="shared" si="39"/>
        <v>29</v>
      </c>
      <c r="AQ153" s="449">
        <f t="shared" si="31"/>
        <v>14</v>
      </c>
      <c r="AR153" s="444">
        <f t="shared" si="35"/>
        <v>1</v>
      </c>
    </row>
    <row r="154" spans="1:44" ht="31.5" customHeight="1" x14ac:dyDescent="0.25">
      <c r="A154" s="395">
        <v>1530</v>
      </c>
      <c r="B154" s="387" t="str">
        <f>IF(Accueil!$H$49=1,M154,IF(Accueil!$H$49=2,X154,IF(Accueil!$H$49=3,AI154,M154)))</f>
        <v>Pourpre</v>
      </c>
      <c r="C154" s="387" t="str">
        <f>IF(Accueil!$H$49=1,N154,IF(Accueil!$H$49=2,Y154,IF(Accueil!$H$49=3,AJ154,N154)))</f>
        <v>Cristal</v>
      </c>
      <c r="D154" s="387" t="str">
        <f>IF(Accueil!$H$49=1,O154,IF(Accueil!$H$49=2,Z154,IF(Accueil!$H$49=3,AK154,O154)))</f>
        <v>besoin de faire une pause / cesser de reporter à plus tard ou de repousser les limites</v>
      </c>
      <c r="E154" s="387" t="str">
        <f>IF(Accueil!$H$49=1,P154,IF(Accueil!$H$49=2,AA154,IF(Accueil!$H$49=3,AL154,P154)))</f>
        <v>remplir le vide / peur du silence / besoin d'être hyperactif</v>
      </c>
      <c r="F154" s="387" t="str">
        <f>IF(Accueil!$H$49=1,Q154,IF(Accueil!$H$49=2,AB154,IF(Accueil!$H$49=3,AM154,Q154)))</f>
        <v>capacité à se remettre en question / à faire un "reset" / mourir à soi-même et renaître</v>
      </c>
      <c r="G154" s="387" t="str">
        <f>IF(Accueil!$H$49=1,R154,IF(Accueil!$H$49=2,AC154,IF(Accueil!$H$49=3,AN154,R154)))</f>
        <v>besoin de se sentir vivant par peur ou refus de la mort / ou du vide existentiel</v>
      </c>
      <c r="H154" s="388" t="s">
        <v>129</v>
      </c>
      <c r="I154" s="394">
        <f t="shared" si="36"/>
        <v>29</v>
      </c>
      <c r="J154" s="397">
        <f t="shared" si="28"/>
        <v>14</v>
      </c>
      <c r="K154" s="388">
        <f t="shared" si="32"/>
        <v>1</v>
      </c>
      <c r="L154" s="446">
        <v>1530</v>
      </c>
      <c r="M154" s="443" t="s">
        <v>119</v>
      </c>
      <c r="N154" s="443" t="s">
        <v>136</v>
      </c>
      <c r="O154" s="443" t="s">
        <v>1640</v>
      </c>
      <c r="P154" s="443" t="s">
        <v>1641</v>
      </c>
      <c r="Q154" s="443" t="s">
        <v>1642</v>
      </c>
      <c r="R154" s="443" t="s">
        <v>1643</v>
      </c>
      <c r="S154" s="444" t="s">
        <v>129</v>
      </c>
      <c r="T154" s="448">
        <f t="shared" si="37"/>
        <v>29</v>
      </c>
      <c r="U154" s="449">
        <f t="shared" si="29"/>
        <v>14</v>
      </c>
      <c r="V154" s="444">
        <f t="shared" si="33"/>
        <v>1</v>
      </c>
      <c r="W154" s="457">
        <v>1530</v>
      </c>
      <c r="X154" s="508" t="s">
        <v>4123</v>
      </c>
      <c r="Y154" s="508" t="s">
        <v>136</v>
      </c>
      <c r="Z154" s="508" t="s">
        <v>3790</v>
      </c>
      <c r="AA154" s="508" t="s">
        <v>3791</v>
      </c>
      <c r="AB154" s="508" t="s">
        <v>3792</v>
      </c>
      <c r="AC154" s="508" t="s">
        <v>3793</v>
      </c>
      <c r="AD154" s="455" t="s">
        <v>129</v>
      </c>
      <c r="AE154" s="459">
        <f t="shared" si="38"/>
        <v>29</v>
      </c>
      <c r="AF154" s="460">
        <f t="shared" si="30"/>
        <v>14</v>
      </c>
      <c r="AG154" s="455">
        <f t="shared" si="34"/>
        <v>1</v>
      </c>
      <c r="AH154" s="446">
        <v>1530</v>
      </c>
      <c r="AI154" s="443" t="s">
        <v>119</v>
      </c>
      <c r="AJ154" s="443" t="s">
        <v>136</v>
      </c>
      <c r="AK154" s="443" t="s">
        <v>1640</v>
      </c>
      <c r="AL154" s="443" t="s">
        <v>1641</v>
      </c>
      <c r="AM154" s="443" t="s">
        <v>1642</v>
      </c>
      <c r="AN154" s="443" t="s">
        <v>1643</v>
      </c>
      <c r="AO154" s="444" t="s">
        <v>129</v>
      </c>
      <c r="AP154" s="448">
        <f t="shared" si="39"/>
        <v>29</v>
      </c>
      <c r="AQ154" s="449">
        <f t="shared" si="31"/>
        <v>14</v>
      </c>
      <c r="AR154" s="444">
        <f t="shared" si="35"/>
        <v>1</v>
      </c>
    </row>
    <row r="155" spans="1:44" ht="31.5" customHeight="1" x14ac:dyDescent="0.25">
      <c r="A155" s="395">
        <v>1540</v>
      </c>
      <c r="B155" s="387" t="str">
        <f>IF(Accueil!$H$49=1,M155,IF(Accueil!$H$49=2,X155,IF(Accueil!$H$49=3,AI155,M155)))</f>
        <v>Magenta</v>
      </c>
      <c r="C155" s="387" t="str">
        <f>IF(Accueil!$H$49=1,N155,IF(Accueil!$H$49=2,Y155,IF(Accueil!$H$49=3,AJ155,N155)))</f>
        <v>diamant</v>
      </c>
      <c r="D155" s="387" t="str">
        <f>IF(Accueil!$H$49=1,O155,IF(Accueil!$H$49=2,Z155,IF(Accueil!$H$49=3,AK155,O155)))</f>
        <v>besoin de voir tous les possibles / lucidité</v>
      </c>
      <c r="E155" s="387" t="str">
        <f>IF(Accueil!$H$49=1,P155,IF(Accueil!$H$49=2,AA155,IF(Accueil!$H$49=3,AL155,P155)))</f>
        <v xml:space="preserve">se concentrer sur une seule chose à la fois / pensée linéaire / raisonnement </v>
      </c>
      <c r="F155" s="387" t="str">
        <f>IF(Accueil!$H$49=1,Q155,IF(Accueil!$H$49=2,AB155,IF(Accueil!$H$49=3,AM155,Q155)))</f>
        <v>sortir des conditionnements / maîtrise des limites / percevoir la direction adéquate</v>
      </c>
      <c r="G155" s="387" t="str">
        <f>IF(Accueil!$H$49=1,R155,IF(Accueil!$H$49=2,AC155,IF(Accueil!$H$49=3,AN155,R155)))</f>
        <v>besoin de repousser les limites / de se dépasser</v>
      </c>
      <c r="H155" s="388" t="s">
        <v>7</v>
      </c>
      <c r="I155" s="394">
        <f t="shared" si="36"/>
        <v>30</v>
      </c>
      <c r="J155" s="397">
        <f t="shared" si="28"/>
        <v>15</v>
      </c>
      <c r="K155" s="388">
        <f t="shared" si="32"/>
        <v>1</v>
      </c>
      <c r="L155" s="446">
        <v>1540</v>
      </c>
      <c r="M155" s="443" t="s">
        <v>123</v>
      </c>
      <c r="N155" s="443" t="s">
        <v>137</v>
      </c>
      <c r="O155" s="443" t="s">
        <v>1644</v>
      </c>
      <c r="P155" s="443" t="s">
        <v>1645</v>
      </c>
      <c r="Q155" s="443" t="s">
        <v>1646</v>
      </c>
      <c r="R155" s="443" t="s">
        <v>1647</v>
      </c>
      <c r="S155" s="444" t="s">
        <v>7</v>
      </c>
      <c r="T155" s="448">
        <f t="shared" si="37"/>
        <v>30</v>
      </c>
      <c r="U155" s="449">
        <f t="shared" si="29"/>
        <v>15</v>
      </c>
      <c r="V155" s="444">
        <f t="shared" si="33"/>
        <v>1</v>
      </c>
      <c r="W155" s="457">
        <v>1540</v>
      </c>
      <c r="X155" s="508" t="s">
        <v>123</v>
      </c>
      <c r="Y155" s="508" t="s">
        <v>3794</v>
      </c>
      <c r="Z155" s="508" t="s">
        <v>3795</v>
      </c>
      <c r="AA155" s="508" t="s">
        <v>3796</v>
      </c>
      <c r="AB155" s="508" t="s">
        <v>3797</v>
      </c>
      <c r="AC155" s="508" t="s">
        <v>3798</v>
      </c>
      <c r="AD155" s="455" t="s">
        <v>7</v>
      </c>
      <c r="AE155" s="459">
        <f t="shared" si="38"/>
        <v>30</v>
      </c>
      <c r="AF155" s="460">
        <f t="shared" si="30"/>
        <v>15</v>
      </c>
      <c r="AG155" s="455">
        <f t="shared" si="34"/>
        <v>1</v>
      </c>
      <c r="AH155" s="446">
        <v>1540</v>
      </c>
      <c r="AI155" s="443" t="s">
        <v>123</v>
      </c>
      <c r="AJ155" s="443" t="s">
        <v>137</v>
      </c>
      <c r="AK155" s="443" t="s">
        <v>1644</v>
      </c>
      <c r="AL155" s="443" t="s">
        <v>1645</v>
      </c>
      <c r="AM155" s="443" t="s">
        <v>1646</v>
      </c>
      <c r="AN155" s="443" t="s">
        <v>1647</v>
      </c>
      <c r="AO155" s="444" t="s">
        <v>7</v>
      </c>
      <c r="AP155" s="448">
        <f t="shared" si="39"/>
        <v>30</v>
      </c>
      <c r="AQ155" s="449">
        <f t="shared" si="31"/>
        <v>15</v>
      </c>
      <c r="AR155" s="444">
        <f t="shared" si="35"/>
        <v>1</v>
      </c>
    </row>
    <row r="156" spans="1:44" ht="31.5" customHeight="1" x14ac:dyDescent="0.25">
      <c r="A156" s="395">
        <v>1550</v>
      </c>
      <c r="B156" s="387" t="str">
        <f>IF(Accueil!$H$49=1,M156,IF(Accueil!$H$49=2,X156,IF(Accueil!$H$49=3,AI156,M156)))</f>
        <v>Magenta</v>
      </c>
      <c r="C156" s="387" t="str">
        <f>IF(Accueil!$H$49=1,N156,IF(Accueil!$H$49=2,Y156,IF(Accueil!$H$49=3,AJ156,N156)))</f>
        <v>diamant</v>
      </c>
      <c r="D156" s="387" t="str">
        <f>IF(Accueil!$H$49=1,O156,IF(Accueil!$H$49=2,Z156,IF(Accueil!$H$49=3,AK156,O156)))</f>
        <v>besoin d'être dans son corps / présence en soi / sensation de puissance</v>
      </c>
      <c r="E156" s="387" t="str">
        <f>IF(Accueil!$H$49=1,P156,IF(Accueil!$H$49=2,AA156,IF(Accueil!$H$49=3,AL156,P156)))</f>
        <v>manque de confiance dans le corps / ne pas trop le sentir / ne pas être dans la réalité</v>
      </c>
      <c r="F156" s="387" t="str">
        <f>IF(Accueil!$H$49=1,Q156,IF(Accueil!$H$49=2,AB156,IF(Accueil!$H$49=3,AM156,Q156)))</f>
        <v>certitude dans ce que perçoit le corps / présent dans son corps / être soi-même</v>
      </c>
      <c r="G156" s="387" t="str">
        <f>IF(Accueil!$H$49=1,R156,IF(Accueil!$H$49=2,AC156,IF(Accueil!$H$49=3,AN156,R156)))</f>
        <v>se sentir exister / vouloir se faire remarquer / attirer l'attention</v>
      </c>
      <c r="H156" s="388" t="s">
        <v>129</v>
      </c>
      <c r="I156" s="394">
        <f t="shared" si="36"/>
        <v>30</v>
      </c>
      <c r="J156" s="397">
        <f t="shared" si="28"/>
        <v>15</v>
      </c>
      <c r="K156" s="388">
        <f t="shared" si="32"/>
        <v>1</v>
      </c>
      <c r="L156" s="446">
        <v>1550</v>
      </c>
      <c r="M156" s="443" t="s">
        <v>123</v>
      </c>
      <c r="N156" s="443" t="s">
        <v>137</v>
      </c>
      <c r="O156" s="443" t="s">
        <v>1648</v>
      </c>
      <c r="P156" s="443" t="s">
        <v>1649</v>
      </c>
      <c r="Q156" s="443" t="s">
        <v>1650</v>
      </c>
      <c r="R156" s="443" t="s">
        <v>1651</v>
      </c>
      <c r="S156" s="444" t="s">
        <v>129</v>
      </c>
      <c r="T156" s="448">
        <f t="shared" si="37"/>
        <v>30</v>
      </c>
      <c r="U156" s="449">
        <f t="shared" si="29"/>
        <v>15</v>
      </c>
      <c r="V156" s="444">
        <f t="shared" si="33"/>
        <v>1</v>
      </c>
      <c r="W156" s="457">
        <v>1550</v>
      </c>
      <c r="X156" s="508" t="s">
        <v>123</v>
      </c>
      <c r="Y156" s="508" t="s">
        <v>3794</v>
      </c>
      <c r="Z156" s="508" t="s">
        <v>3799</v>
      </c>
      <c r="AA156" s="508" t="s">
        <v>3800</v>
      </c>
      <c r="AB156" s="508" t="s">
        <v>3801</v>
      </c>
      <c r="AC156" s="508" t="s">
        <v>3802</v>
      </c>
      <c r="AD156" s="455" t="s">
        <v>129</v>
      </c>
      <c r="AE156" s="459">
        <f t="shared" si="38"/>
        <v>30</v>
      </c>
      <c r="AF156" s="460">
        <f t="shared" si="30"/>
        <v>15</v>
      </c>
      <c r="AG156" s="455">
        <f t="shared" si="34"/>
        <v>1</v>
      </c>
      <c r="AH156" s="446">
        <v>1550</v>
      </c>
      <c r="AI156" s="443" t="s">
        <v>123</v>
      </c>
      <c r="AJ156" s="443" t="s">
        <v>137</v>
      </c>
      <c r="AK156" s="443" t="s">
        <v>1648</v>
      </c>
      <c r="AL156" s="443" t="s">
        <v>1649</v>
      </c>
      <c r="AM156" s="443" t="s">
        <v>1650</v>
      </c>
      <c r="AN156" s="443" t="s">
        <v>1651</v>
      </c>
      <c r="AO156" s="444" t="s">
        <v>129</v>
      </c>
      <c r="AP156" s="448">
        <f t="shared" si="39"/>
        <v>30</v>
      </c>
      <c r="AQ156" s="449">
        <f t="shared" si="31"/>
        <v>15</v>
      </c>
      <c r="AR156" s="444">
        <f t="shared" si="35"/>
        <v>1</v>
      </c>
    </row>
    <row r="157" spans="1:44" ht="31.5" customHeight="1" x14ac:dyDescent="0.25">
      <c r="A157" s="395">
        <v>1560</v>
      </c>
      <c r="B157" s="387" t="str">
        <f>IF(Accueil!$H$49=1,M157,IF(Accueil!$H$49=2,X157,IF(Accueil!$H$49=3,AI157,M157)))</f>
        <v>Noir</v>
      </c>
      <c r="C157" s="387" t="str">
        <f>IF(Accueil!$H$49=1,N157,IF(Accueil!$H$49=2,Y157,IF(Accueil!$H$49=3,AJ157,N157)))</f>
        <v>diamant</v>
      </c>
      <c r="D157" s="387" t="str">
        <f>IF(Accueil!$H$49=1,O157,IF(Accueil!$H$49=2,Z157,IF(Accueil!$H$49=3,AK157,O157)))</f>
        <v>besoin de se sentir en totale sécurité / densité énergétique / besoin de protection sur le plan spirituel</v>
      </c>
      <c r="E157" s="387" t="str">
        <f>IF(Accueil!$H$49=1,P157,IF(Accueil!$H$49=2,AA157,IF(Accueil!$H$49=3,AL157,P157)))</f>
        <v>manque de protection sur le plan spirituel / subir des attaques (entités / magie noire)</v>
      </c>
      <c r="F157" s="387" t="str">
        <f>IF(Accueil!$H$49=1,Q157,IF(Accueil!$H$49=2,AB157,IF(Accueil!$H$49=3,AM157,Q157)))</f>
        <v>percevoir au-delà des apparences / reliance spirituelle / équilibrer sur tous les plans</v>
      </c>
      <c r="G157" s="387" t="str">
        <f>IF(Accueil!$H$49=1,R157,IF(Accueil!$H$49=2,AC157,IF(Accueil!$H$49=3,AN157,R157)))</f>
        <v>percevoir tout ce qui dérange / mise en évidence des résistances et des incohérences</v>
      </c>
      <c r="H157" s="388" t="s">
        <v>10</v>
      </c>
      <c r="I157" s="394">
        <f t="shared" si="36"/>
        <v>31</v>
      </c>
      <c r="J157" s="397">
        <f t="shared" si="28"/>
        <v>1</v>
      </c>
      <c r="K157" s="388">
        <f t="shared" si="32"/>
        <v>2</v>
      </c>
      <c r="L157" s="446">
        <v>1560</v>
      </c>
      <c r="M157" s="443" t="s">
        <v>5</v>
      </c>
      <c r="N157" s="443" t="s">
        <v>137</v>
      </c>
      <c r="O157" s="443" t="s">
        <v>1652</v>
      </c>
      <c r="P157" s="443" t="s">
        <v>1653</v>
      </c>
      <c r="Q157" s="443" t="s">
        <v>1654</v>
      </c>
      <c r="R157" s="443" t="s">
        <v>1655</v>
      </c>
      <c r="S157" s="444" t="s">
        <v>10</v>
      </c>
      <c r="T157" s="448">
        <f t="shared" si="37"/>
        <v>31</v>
      </c>
      <c r="U157" s="449">
        <f t="shared" si="29"/>
        <v>1</v>
      </c>
      <c r="V157" s="444">
        <f t="shared" si="33"/>
        <v>2</v>
      </c>
      <c r="W157" s="457">
        <v>1560</v>
      </c>
      <c r="X157" s="508" t="s">
        <v>4110</v>
      </c>
      <c r="Y157" s="508" t="s">
        <v>3794</v>
      </c>
      <c r="Z157" s="508" t="s">
        <v>3803</v>
      </c>
      <c r="AA157" s="508" t="s">
        <v>3804</v>
      </c>
      <c r="AB157" s="508" t="s">
        <v>3805</v>
      </c>
      <c r="AC157" s="508" t="s">
        <v>3806</v>
      </c>
      <c r="AD157" s="455" t="s">
        <v>10</v>
      </c>
      <c r="AE157" s="459">
        <f t="shared" si="38"/>
        <v>31</v>
      </c>
      <c r="AF157" s="460">
        <f t="shared" si="30"/>
        <v>1</v>
      </c>
      <c r="AG157" s="455">
        <f t="shared" si="34"/>
        <v>2</v>
      </c>
      <c r="AH157" s="446">
        <v>1560</v>
      </c>
      <c r="AI157" s="443" t="s">
        <v>5</v>
      </c>
      <c r="AJ157" s="443" t="s">
        <v>137</v>
      </c>
      <c r="AK157" s="443" t="s">
        <v>1652</v>
      </c>
      <c r="AL157" s="443" t="s">
        <v>1653</v>
      </c>
      <c r="AM157" s="443" t="s">
        <v>1654</v>
      </c>
      <c r="AN157" s="443" t="s">
        <v>1655</v>
      </c>
      <c r="AO157" s="444" t="s">
        <v>10</v>
      </c>
      <c r="AP157" s="448">
        <f t="shared" si="39"/>
        <v>31</v>
      </c>
      <c r="AQ157" s="449">
        <f t="shared" si="31"/>
        <v>1</v>
      </c>
      <c r="AR157" s="444">
        <f t="shared" si="35"/>
        <v>2</v>
      </c>
    </row>
    <row r="158" spans="1:44" ht="31.5" customHeight="1" x14ac:dyDescent="0.25">
      <c r="A158" s="395">
        <v>1570</v>
      </c>
      <c r="B158" s="387" t="str">
        <f>IF(Accueil!$H$49=1,M158,IF(Accueil!$H$49=2,X158,IF(Accueil!$H$49=3,AI158,M158)))</f>
        <v>Noir</v>
      </c>
      <c r="C158" s="387" t="str">
        <f>IF(Accueil!$H$49=1,N158,IF(Accueil!$H$49=2,Y158,IF(Accueil!$H$49=3,AJ158,N158)))</f>
        <v>diamant</v>
      </c>
      <c r="D158" s="387" t="str">
        <f>IF(Accueil!$H$49=1,O158,IF(Accueil!$H$49=2,Z158,IF(Accueil!$H$49=3,AK158,O158)))</f>
        <v>besoin de lire des informations utiles et concrètes dans tous les plans</v>
      </c>
      <c r="E158" s="387" t="str">
        <f>IF(Accueil!$H$49=1,P158,IF(Accueil!$H$49=2,AA158,IF(Accueil!$H$49=3,AL158,P158)))</f>
        <v>retourner à son intériorité pour observer ce qui ne va pas</v>
      </c>
      <c r="F158" s="387" t="str">
        <f>IF(Accueil!$H$49=1,Q158,IF(Accueil!$H$49=2,AB158,IF(Accueil!$H$49=3,AM158,Q158)))</f>
        <v>savoir observer / décoder et transformer les informations dans le corps ou la matière</v>
      </c>
      <c r="G158" s="387" t="str">
        <f>IF(Accueil!$H$49=1,R158,IF(Accueil!$H$49=2,AC158,IF(Accueil!$H$49=3,AN158,R158)))</f>
        <v>résistance avant de passer à un autre palier de conscience / vouloir changer les autres</v>
      </c>
      <c r="H158" s="388" t="s">
        <v>129</v>
      </c>
      <c r="I158" s="394">
        <f t="shared" si="36"/>
        <v>31</v>
      </c>
      <c r="J158" s="397">
        <f t="shared" si="28"/>
        <v>1</v>
      </c>
      <c r="K158" s="388">
        <f t="shared" si="32"/>
        <v>2</v>
      </c>
      <c r="L158" s="446">
        <v>1570</v>
      </c>
      <c r="M158" s="443" t="s">
        <v>5</v>
      </c>
      <c r="N158" s="443" t="s">
        <v>137</v>
      </c>
      <c r="O158" s="443" t="s">
        <v>1656</v>
      </c>
      <c r="P158" s="443" t="s">
        <v>212</v>
      </c>
      <c r="Q158" s="443" t="s">
        <v>1657</v>
      </c>
      <c r="R158" s="443" t="s">
        <v>1658</v>
      </c>
      <c r="S158" s="444" t="s">
        <v>129</v>
      </c>
      <c r="T158" s="448">
        <f t="shared" si="37"/>
        <v>31</v>
      </c>
      <c r="U158" s="449">
        <f t="shared" si="29"/>
        <v>1</v>
      </c>
      <c r="V158" s="444">
        <f t="shared" si="33"/>
        <v>2</v>
      </c>
      <c r="W158" s="457">
        <v>1570</v>
      </c>
      <c r="X158" s="508" t="s">
        <v>4110</v>
      </c>
      <c r="Y158" s="508" t="s">
        <v>3794</v>
      </c>
      <c r="Z158" s="508" t="s">
        <v>3807</v>
      </c>
      <c r="AA158" s="508" t="s">
        <v>3808</v>
      </c>
      <c r="AB158" s="508" t="s">
        <v>3809</v>
      </c>
      <c r="AC158" s="508" t="s">
        <v>3810</v>
      </c>
      <c r="AD158" s="455" t="s">
        <v>129</v>
      </c>
      <c r="AE158" s="459">
        <f t="shared" si="38"/>
        <v>31</v>
      </c>
      <c r="AF158" s="460">
        <f t="shared" si="30"/>
        <v>1</v>
      </c>
      <c r="AG158" s="455">
        <f t="shared" si="34"/>
        <v>2</v>
      </c>
      <c r="AH158" s="446">
        <v>1570</v>
      </c>
      <c r="AI158" s="443" t="s">
        <v>5</v>
      </c>
      <c r="AJ158" s="443" t="s">
        <v>137</v>
      </c>
      <c r="AK158" s="443" t="s">
        <v>1656</v>
      </c>
      <c r="AL158" s="443" t="s">
        <v>212</v>
      </c>
      <c r="AM158" s="443" t="s">
        <v>1657</v>
      </c>
      <c r="AN158" s="443" t="s">
        <v>1658</v>
      </c>
      <c r="AO158" s="444" t="s">
        <v>129</v>
      </c>
      <c r="AP158" s="448">
        <f t="shared" si="39"/>
        <v>31</v>
      </c>
      <c r="AQ158" s="449">
        <f t="shared" si="31"/>
        <v>1</v>
      </c>
      <c r="AR158" s="444">
        <f t="shared" si="35"/>
        <v>2</v>
      </c>
    </row>
    <row r="159" spans="1:44" ht="31.5" customHeight="1" x14ac:dyDescent="0.25">
      <c r="A159" s="395">
        <v>1580</v>
      </c>
      <c r="B159" s="387" t="str">
        <f>IF(Accueil!$H$49=1,M159,IF(Accueil!$H$49=2,X159,IF(Accueil!$H$49=3,AI159,M159)))</f>
        <v>Brun</v>
      </c>
      <c r="C159" s="387" t="str">
        <f>IF(Accueil!$H$49=1,N159,IF(Accueil!$H$49=2,Y159,IF(Accueil!$H$49=3,AJ159,N159)))</f>
        <v>Blanc irisé</v>
      </c>
      <c r="D159" s="387" t="str">
        <f>IF(Accueil!$H$49=1,O159,IF(Accueil!$H$49=2,Z159,IF(Accueil!$H$49=3,AK159,O159)))</f>
        <v>besoin de prendre du recul sur le passé</v>
      </c>
      <c r="E159" s="387" t="str">
        <f>IF(Accueil!$H$49=1,P159,IF(Accueil!$H$49=2,AA159,IF(Accueil!$H$49=3,AL159,P159)))</f>
        <v>être dépendant des autres ou de son passé</v>
      </c>
      <c r="F159" s="387" t="str">
        <f>IF(Accueil!$H$49=1,Q159,IF(Accueil!$H$49=2,AB159,IF(Accueil!$H$49=3,AM159,Q159)))</f>
        <v>autonomie énergétique vis à vis des autres</v>
      </c>
      <c r="G159" s="387" t="str">
        <f>IF(Accueil!$H$49=1,R159,IF(Accueil!$H$49=2,AC159,IF(Accueil!$H$49=3,AN159,R159)))</f>
        <v>fuite en avant / tensions vis à vis des autres</v>
      </c>
      <c r="H159" s="388" t="s">
        <v>7</v>
      </c>
      <c r="I159" s="394">
        <f t="shared" si="36"/>
        <v>32</v>
      </c>
      <c r="J159" s="397">
        <f t="shared" si="28"/>
        <v>2</v>
      </c>
      <c r="K159" s="388">
        <f t="shared" si="32"/>
        <v>2</v>
      </c>
      <c r="L159" s="446">
        <v>1580</v>
      </c>
      <c r="M159" s="443" t="s">
        <v>17</v>
      </c>
      <c r="N159" s="443" t="s">
        <v>138</v>
      </c>
      <c r="O159" s="443" t="s">
        <v>213</v>
      </c>
      <c r="P159" s="443" t="s">
        <v>214</v>
      </c>
      <c r="Q159" s="443" t="s">
        <v>215</v>
      </c>
      <c r="R159" s="443" t="s">
        <v>1659</v>
      </c>
      <c r="S159" s="444" t="s">
        <v>7</v>
      </c>
      <c r="T159" s="448">
        <f t="shared" si="37"/>
        <v>32</v>
      </c>
      <c r="U159" s="449">
        <f t="shared" si="29"/>
        <v>2</v>
      </c>
      <c r="V159" s="444">
        <f t="shared" si="33"/>
        <v>2</v>
      </c>
      <c r="W159" s="457">
        <v>1580</v>
      </c>
      <c r="X159" s="508" t="s">
        <v>4111</v>
      </c>
      <c r="Y159" s="508" t="s">
        <v>3811</v>
      </c>
      <c r="Z159" s="508" t="s">
        <v>3812</v>
      </c>
      <c r="AA159" s="508" t="s">
        <v>3813</v>
      </c>
      <c r="AB159" s="508" t="s">
        <v>3814</v>
      </c>
      <c r="AC159" s="508" t="s">
        <v>3815</v>
      </c>
      <c r="AD159" s="455" t="s">
        <v>7</v>
      </c>
      <c r="AE159" s="459">
        <f t="shared" si="38"/>
        <v>32</v>
      </c>
      <c r="AF159" s="460">
        <f t="shared" si="30"/>
        <v>2</v>
      </c>
      <c r="AG159" s="455">
        <f t="shared" si="34"/>
        <v>2</v>
      </c>
      <c r="AH159" s="446">
        <v>1580</v>
      </c>
      <c r="AI159" s="443" t="s">
        <v>17</v>
      </c>
      <c r="AJ159" s="443" t="s">
        <v>138</v>
      </c>
      <c r="AK159" s="443" t="s">
        <v>213</v>
      </c>
      <c r="AL159" s="443" t="s">
        <v>214</v>
      </c>
      <c r="AM159" s="443" t="s">
        <v>215</v>
      </c>
      <c r="AN159" s="443" t="s">
        <v>1659</v>
      </c>
      <c r="AO159" s="444" t="s">
        <v>7</v>
      </c>
      <c r="AP159" s="448">
        <f t="shared" si="39"/>
        <v>32</v>
      </c>
      <c r="AQ159" s="449">
        <f t="shared" si="31"/>
        <v>2</v>
      </c>
      <c r="AR159" s="444">
        <f t="shared" si="35"/>
        <v>2</v>
      </c>
    </row>
    <row r="160" spans="1:44" ht="31.5" customHeight="1" x14ac:dyDescent="0.25">
      <c r="A160" s="395">
        <v>1590</v>
      </c>
      <c r="B160" s="387" t="str">
        <f>IF(Accueil!$H$49=1,M160,IF(Accueil!$H$49=2,X160,IF(Accueil!$H$49=3,AI160,M160)))</f>
        <v>Brun</v>
      </c>
      <c r="C160" s="387" t="str">
        <f>IF(Accueil!$H$49=1,N160,IF(Accueil!$H$49=2,Y160,IF(Accueil!$H$49=3,AJ160,N160)))</f>
        <v>Blanc irisé</v>
      </c>
      <c r="D160" s="387" t="str">
        <f>IF(Accueil!$H$49=1,O160,IF(Accueil!$H$49=2,Z160,IF(Accueil!$H$49=3,AK160,O160)))</f>
        <v>besoin prendre du recul pour écouter les besoins et diminuer les tensions</v>
      </c>
      <c r="E160" s="387" t="str">
        <f>IF(Accueil!$H$49=1,P160,IF(Accueil!$H$49=2,AA160,IF(Accueil!$H$49=3,AL160,P160)))</f>
        <v>constater les manques / vivre des frustations et des tensions</v>
      </c>
      <c r="F160" s="387" t="str">
        <f>IF(Accueil!$H$49=1,Q160,IF(Accueil!$H$49=2,AB160,IF(Accueil!$H$49=3,AM160,Q160)))</f>
        <v>capacité à répondre à ses besoins sur n'importe quel plan</v>
      </c>
      <c r="G160" s="387" t="str">
        <f>IF(Accueil!$H$49=1,R160,IF(Accueil!$H$49=2,AC160,IF(Accueil!$H$49=3,AN160,R160)))</f>
        <v>envie de répondre immédiatement à tout besoin</v>
      </c>
      <c r="H160" s="388" t="s">
        <v>129</v>
      </c>
      <c r="I160" s="394">
        <f t="shared" si="36"/>
        <v>32</v>
      </c>
      <c r="J160" s="397">
        <f t="shared" si="28"/>
        <v>2</v>
      </c>
      <c r="K160" s="388">
        <f t="shared" si="32"/>
        <v>2</v>
      </c>
      <c r="L160" s="446">
        <v>1590</v>
      </c>
      <c r="M160" s="443" t="s">
        <v>17</v>
      </c>
      <c r="N160" s="443" t="s">
        <v>138</v>
      </c>
      <c r="O160" s="444" t="s">
        <v>216</v>
      </c>
      <c r="P160" s="443" t="s">
        <v>1660</v>
      </c>
      <c r="Q160" s="443" t="s">
        <v>217</v>
      </c>
      <c r="R160" s="443" t="s">
        <v>218</v>
      </c>
      <c r="S160" s="444" t="s">
        <v>129</v>
      </c>
      <c r="T160" s="448">
        <f t="shared" si="37"/>
        <v>32</v>
      </c>
      <c r="U160" s="449">
        <f t="shared" si="29"/>
        <v>2</v>
      </c>
      <c r="V160" s="444">
        <f t="shared" si="33"/>
        <v>2</v>
      </c>
      <c r="W160" s="457">
        <v>1590</v>
      </c>
      <c r="X160" s="508" t="s">
        <v>4111</v>
      </c>
      <c r="Y160" s="508" t="s">
        <v>3811</v>
      </c>
      <c r="Z160" s="299" t="s">
        <v>3816</v>
      </c>
      <c r="AA160" s="508" t="s">
        <v>3817</v>
      </c>
      <c r="AB160" s="508" t="s">
        <v>3818</v>
      </c>
      <c r="AC160" s="508" t="s">
        <v>3819</v>
      </c>
      <c r="AD160" s="455" t="s">
        <v>129</v>
      </c>
      <c r="AE160" s="459">
        <f t="shared" si="38"/>
        <v>32</v>
      </c>
      <c r="AF160" s="460">
        <f t="shared" si="30"/>
        <v>2</v>
      </c>
      <c r="AG160" s="455">
        <f t="shared" si="34"/>
        <v>2</v>
      </c>
      <c r="AH160" s="446">
        <v>1590</v>
      </c>
      <c r="AI160" s="443" t="s">
        <v>17</v>
      </c>
      <c r="AJ160" s="443" t="s">
        <v>138</v>
      </c>
      <c r="AK160" s="444" t="s">
        <v>216</v>
      </c>
      <c r="AL160" s="443" t="s">
        <v>1660</v>
      </c>
      <c r="AM160" s="443" t="s">
        <v>217</v>
      </c>
      <c r="AN160" s="443" t="s">
        <v>218</v>
      </c>
      <c r="AO160" s="444" t="s">
        <v>129</v>
      </c>
      <c r="AP160" s="448">
        <f t="shared" si="39"/>
        <v>32</v>
      </c>
      <c r="AQ160" s="449">
        <f t="shared" si="31"/>
        <v>2</v>
      </c>
      <c r="AR160" s="444">
        <f t="shared" si="35"/>
        <v>2</v>
      </c>
    </row>
    <row r="161" spans="1:44" ht="31.5" customHeight="1" x14ac:dyDescent="0.25">
      <c r="A161" s="395">
        <v>1600</v>
      </c>
      <c r="B161" s="387" t="str">
        <f>IF(Accueil!$H$49=1,M161,IF(Accueil!$H$49=2,X161,IF(Accueil!$H$49=3,AI161,M161)))</f>
        <v>Bordeaux</v>
      </c>
      <c r="C161" s="387" t="str">
        <f>IF(Accueil!$H$49=1,N161,IF(Accueil!$H$49=2,Y161,IF(Accueil!$H$49=3,AJ161,N161)))</f>
        <v>Blanc irisé</v>
      </c>
      <c r="D161" s="387" t="str">
        <f>IF(Accueil!$H$49=1,O161,IF(Accueil!$H$49=2,Z161,IF(Accueil!$H$49=3,AK161,O161)))</f>
        <v>besoin d'être plein d'énergie pour la suite</v>
      </c>
      <c r="E161" s="387" t="str">
        <f>IF(Accueil!$H$49=1,P161,IF(Accueil!$H$49=2,AA161,IF(Accueil!$H$49=3,AL161,P161)))</f>
        <v>ne plus avoir d'énergie / stagner</v>
      </c>
      <c r="F161" s="387" t="str">
        <f>IF(Accueil!$H$49=1,Q161,IF(Accueil!$H$49=2,AB161,IF(Accueil!$H$49=3,AM161,Q161)))</f>
        <v>être en syntonie / en phase avec le tout</v>
      </c>
      <c r="G161" s="387" t="str">
        <f>IF(Accueil!$H$49=1,R161,IF(Accueil!$H$49=2,AC161,IF(Accueil!$H$49=3,AN161,R161)))</f>
        <v>se sentir agressé par tout</v>
      </c>
      <c r="H161" s="388" t="s">
        <v>10</v>
      </c>
      <c r="I161" s="394">
        <f t="shared" si="36"/>
        <v>33</v>
      </c>
      <c r="J161" s="397">
        <f t="shared" si="28"/>
        <v>3</v>
      </c>
      <c r="K161" s="388">
        <f t="shared" si="32"/>
        <v>2</v>
      </c>
      <c r="L161" s="446">
        <v>1600</v>
      </c>
      <c r="M161" s="443" t="s">
        <v>21</v>
      </c>
      <c r="N161" s="443" t="s">
        <v>138</v>
      </c>
      <c r="O161" s="443" t="s">
        <v>219</v>
      </c>
      <c r="P161" s="443" t="s">
        <v>1661</v>
      </c>
      <c r="Q161" s="443" t="s">
        <v>1662</v>
      </c>
      <c r="R161" s="443" t="s">
        <v>220</v>
      </c>
      <c r="S161" s="444" t="s">
        <v>10</v>
      </c>
      <c r="T161" s="448">
        <f t="shared" si="37"/>
        <v>33</v>
      </c>
      <c r="U161" s="449">
        <f t="shared" si="29"/>
        <v>3</v>
      </c>
      <c r="V161" s="444">
        <f t="shared" si="33"/>
        <v>2</v>
      </c>
      <c r="W161" s="457">
        <v>1600</v>
      </c>
      <c r="X161" s="508" t="s">
        <v>4112</v>
      </c>
      <c r="Y161" s="508" t="s">
        <v>3811</v>
      </c>
      <c r="Z161" s="508" t="s">
        <v>3820</v>
      </c>
      <c r="AA161" s="508" t="s">
        <v>3821</v>
      </c>
      <c r="AB161" s="508" t="s">
        <v>3822</v>
      </c>
      <c r="AC161" s="508" t="s">
        <v>3823</v>
      </c>
      <c r="AD161" s="455" t="s">
        <v>10</v>
      </c>
      <c r="AE161" s="459">
        <f t="shared" si="38"/>
        <v>33</v>
      </c>
      <c r="AF161" s="460">
        <f t="shared" si="30"/>
        <v>3</v>
      </c>
      <c r="AG161" s="455">
        <f t="shared" si="34"/>
        <v>2</v>
      </c>
      <c r="AH161" s="446">
        <v>1600</v>
      </c>
      <c r="AI161" s="443" t="s">
        <v>21</v>
      </c>
      <c r="AJ161" s="443" t="s">
        <v>138</v>
      </c>
      <c r="AK161" s="443" t="s">
        <v>219</v>
      </c>
      <c r="AL161" s="443" t="s">
        <v>1661</v>
      </c>
      <c r="AM161" s="443" t="s">
        <v>1662</v>
      </c>
      <c r="AN161" s="443" t="s">
        <v>220</v>
      </c>
      <c r="AO161" s="444" t="s">
        <v>10</v>
      </c>
      <c r="AP161" s="448">
        <f t="shared" si="39"/>
        <v>33</v>
      </c>
      <c r="AQ161" s="449">
        <f t="shared" si="31"/>
        <v>3</v>
      </c>
      <c r="AR161" s="444">
        <f t="shared" si="35"/>
        <v>2</v>
      </c>
    </row>
    <row r="162" spans="1:44" ht="31.5" customHeight="1" x14ac:dyDescent="0.25">
      <c r="A162" s="395">
        <v>1610</v>
      </c>
      <c r="B162" s="387" t="str">
        <f>IF(Accueil!$H$49=1,M162,IF(Accueil!$H$49=2,X162,IF(Accueil!$H$49=3,AI162,M162)))</f>
        <v>Bordeaux</v>
      </c>
      <c r="C162" s="387" t="str">
        <f>IF(Accueil!$H$49=1,N162,IF(Accueil!$H$49=2,Y162,IF(Accueil!$H$49=3,AJ162,N162)))</f>
        <v>Blanc irisé</v>
      </c>
      <c r="D162" s="387" t="str">
        <f>IF(Accueil!$H$49=1,O162,IF(Accueil!$H$49=2,Z162,IF(Accueil!$H$49=3,AK162,O162)))</f>
        <v>besoin d'être en accord avec ce que l'on fait / être absorbé par ce que l'on fait</v>
      </c>
      <c r="E162" s="387" t="str">
        <f>IF(Accueil!$H$49=1,P162,IF(Accueil!$H$49=2,AA162,IF(Accueil!$H$49=3,AL162,P162)))</f>
        <v>ne pas être en accord avec ce que l'on fait / distant avec le monde environnant</v>
      </c>
      <c r="F162" s="387" t="str">
        <f>IF(Accueil!$H$49=1,Q162,IF(Accueil!$H$49=2,AB162,IF(Accueil!$H$49=3,AM162,Q162)))</f>
        <v>capacité à se sentir relié à tout / amour universel / silence intérieur</v>
      </c>
      <c r="G162" s="387" t="str">
        <f>IF(Accueil!$H$49=1,R162,IF(Accueil!$H$49=2,AC162,IF(Accueil!$H$49=3,AN162,R162)))</f>
        <v>aller jusqu’au bout sans se préoccuper des obstacles / être en lutte contre le monde</v>
      </c>
      <c r="H162" s="388" t="s">
        <v>129</v>
      </c>
      <c r="I162" s="394">
        <f t="shared" si="36"/>
        <v>33</v>
      </c>
      <c r="J162" s="397">
        <f t="shared" si="28"/>
        <v>3</v>
      </c>
      <c r="K162" s="388">
        <f t="shared" si="32"/>
        <v>2</v>
      </c>
      <c r="L162" s="446">
        <v>1610</v>
      </c>
      <c r="M162" s="443" t="s">
        <v>21</v>
      </c>
      <c r="N162" s="443" t="s">
        <v>138</v>
      </c>
      <c r="O162" s="443" t="s">
        <v>1663</v>
      </c>
      <c r="P162" s="443" t="s">
        <v>1664</v>
      </c>
      <c r="Q162" s="443" t="s">
        <v>1665</v>
      </c>
      <c r="R162" s="444" t="s">
        <v>1666</v>
      </c>
      <c r="S162" s="444" t="s">
        <v>129</v>
      </c>
      <c r="T162" s="448">
        <f t="shared" si="37"/>
        <v>33</v>
      </c>
      <c r="U162" s="449">
        <f t="shared" si="29"/>
        <v>3</v>
      </c>
      <c r="V162" s="444">
        <f t="shared" si="33"/>
        <v>2</v>
      </c>
      <c r="W162" s="457">
        <v>1610</v>
      </c>
      <c r="X162" s="508" t="s">
        <v>4112</v>
      </c>
      <c r="Y162" s="508" t="s">
        <v>3811</v>
      </c>
      <c r="Z162" s="508" t="s">
        <v>3824</v>
      </c>
      <c r="AA162" s="508" t="s">
        <v>3825</v>
      </c>
      <c r="AB162" s="508" t="s">
        <v>3826</v>
      </c>
      <c r="AC162" s="299" t="s">
        <v>3827</v>
      </c>
      <c r="AD162" s="455" t="s">
        <v>129</v>
      </c>
      <c r="AE162" s="459">
        <f t="shared" si="38"/>
        <v>33</v>
      </c>
      <c r="AF162" s="460">
        <f t="shared" si="30"/>
        <v>3</v>
      </c>
      <c r="AG162" s="455">
        <f t="shared" si="34"/>
        <v>2</v>
      </c>
      <c r="AH162" s="446">
        <v>1610</v>
      </c>
      <c r="AI162" s="443" t="s">
        <v>21</v>
      </c>
      <c r="AJ162" s="443" t="s">
        <v>138</v>
      </c>
      <c r="AK162" s="443" t="s">
        <v>1663</v>
      </c>
      <c r="AL162" s="443" t="s">
        <v>1664</v>
      </c>
      <c r="AM162" s="443" t="s">
        <v>1665</v>
      </c>
      <c r="AN162" s="444" t="s">
        <v>1666</v>
      </c>
      <c r="AO162" s="444" t="s">
        <v>129</v>
      </c>
      <c r="AP162" s="448">
        <f t="shared" si="39"/>
        <v>33</v>
      </c>
      <c r="AQ162" s="449">
        <f t="shared" si="31"/>
        <v>3</v>
      </c>
      <c r="AR162" s="444">
        <f t="shared" si="35"/>
        <v>2</v>
      </c>
    </row>
    <row r="163" spans="1:44" ht="45.75" customHeight="1" x14ac:dyDescent="0.25">
      <c r="A163" s="395">
        <v>1620</v>
      </c>
      <c r="B163" s="387" t="str">
        <f>IF(Accueil!$H$49=1,M163,IF(Accueil!$H$49=2,X163,IF(Accueil!$H$49=3,AI163,M163)))</f>
        <v>Ecarlate</v>
      </c>
      <c r="C163" s="387" t="str">
        <f>IF(Accueil!$H$49=1,N163,IF(Accueil!$H$49=2,Y163,IF(Accueil!$H$49=3,AJ163,N163)))</f>
        <v>Blanc irisé</v>
      </c>
      <c r="D163" s="387" t="str">
        <f>IF(Accueil!$H$49=1,O163,IF(Accueil!$H$49=2,Z163,IF(Accueil!$H$49=3,AK163,O163)))</f>
        <v>besoin de s'engager / besoin d'utiliser sa force intérieure</v>
      </c>
      <c r="E163" s="387" t="str">
        <f>IF(Accueil!$H$49=1,P163,IF(Accueil!$H$49=2,AA163,IF(Accueil!$H$49=3,AL163,P163)))</f>
        <v>capacité à observer / à prendre du recul et écouter les différents besoins</v>
      </c>
      <c r="F163" s="387" t="str">
        <f>IF(Accueil!$H$49=1,Q163,IF(Accueil!$H$49=2,AB163,IF(Accueil!$H$49=3,AM163,Q163)))</f>
        <v>détermination et force intérieure / répondre à ses besoins sur tous les plans</v>
      </c>
      <c r="G163" s="387" t="str">
        <f>IF(Accueil!$H$49=1,R163,IF(Accueil!$H$49=2,AC163,IF(Accueil!$H$49=3,AN163,R163)))</f>
        <v>besoin d’être le pouvoir décisionnel sur soi / les autres et la matière / d'être un leader</v>
      </c>
      <c r="H163" s="388" t="s">
        <v>7</v>
      </c>
      <c r="I163" s="394">
        <f t="shared" si="36"/>
        <v>34</v>
      </c>
      <c r="J163" s="397">
        <f t="shared" si="28"/>
        <v>4</v>
      </c>
      <c r="K163" s="388">
        <f t="shared" si="32"/>
        <v>2</v>
      </c>
      <c r="L163" s="446">
        <v>1620</v>
      </c>
      <c r="M163" s="443" t="s">
        <v>26</v>
      </c>
      <c r="N163" s="443" t="s">
        <v>138</v>
      </c>
      <c r="O163" s="443" t="s">
        <v>1667</v>
      </c>
      <c r="P163" s="443" t="s">
        <v>1668</v>
      </c>
      <c r="Q163" s="443" t="s">
        <v>1669</v>
      </c>
      <c r="R163" s="443" t="s">
        <v>1670</v>
      </c>
      <c r="S163" s="444" t="s">
        <v>7</v>
      </c>
      <c r="T163" s="448">
        <f t="shared" si="37"/>
        <v>34</v>
      </c>
      <c r="U163" s="449">
        <f t="shared" si="29"/>
        <v>4</v>
      </c>
      <c r="V163" s="444">
        <f t="shared" si="33"/>
        <v>2</v>
      </c>
      <c r="W163" s="457">
        <v>1620</v>
      </c>
      <c r="X163" s="508" t="s">
        <v>4113</v>
      </c>
      <c r="Y163" s="508" t="s">
        <v>3811</v>
      </c>
      <c r="Z163" s="508" t="s">
        <v>3828</v>
      </c>
      <c r="AA163" s="508" t="s">
        <v>3829</v>
      </c>
      <c r="AB163" s="508" t="s">
        <v>3830</v>
      </c>
      <c r="AC163" s="508" t="s">
        <v>3831</v>
      </c>
      <c r="AD163" s="455" t="s">
        <v>7</v>
      </c>
      <c r="AE163" s="459">
        <f t="shared" si="38"/>
        <v>34</v>
      </c>
      <c r="AF163" s="460">
        <f t="shared" si="30"/>
        <v>4</v>
      </c>
      <c r="AG163" s="455">
        <f t="shared" si="34"/>
        <v>2</v>
      </c>
      <c r="AH163" s="446">
        <v>1620</v>
      </c>
      <c r="AI163" s="443" t="s">
        <v>26</v>
      </c>
      <c r="AJ163" s="443" t="s">
        <v>138</v>
      </c>
      <c r="AK163" s="443" t="s">
        <v>1667</v>
      </c>
      <c r="AL163" s="443" t="s">
        <v>1668</v>
      </c>
      <c r="AM163" s="443" t="s">
        <v>1669</v>
      </c>
      <c r="AN163" s="443" t="s">
        <v>1670</v>
      </c>
      <c r="AO163" s="444" t="s">
        <v>7</v>
      </c>
      <c r="AP163" s="448">
        <f t="shared" si="39"/>
        <v>34</v>
      </c>
      <c r="AQ163" s="449">
        <f t="shared" si="31"/>
        <v>4</v>
      </c>
      <c r="AR163" s="444">
        <f t="shared" si="35"/>
        <v>2</v>
      </c>
    </row>
    <row r="164" spans="1:44" ht="48.75" customHeight="1" x14ac:dyDescent="0.25">
      <c r="A164" s="395">
        <v>1630</v>
      </c>
      <c r="B164" s="387" t="str">
        <f>IF(Accueil!$H$49=1,M164,IF(Accueil!$H$49=2,X164,IF(Accueil!$H$49=3,AI164,M164)))</f>
        <v>Ecarlate</v>
      </c>
      <c r="C164" s="387" t="str">
        <f>IF(Accueil!$H$49=1,N164,IF(Accueil!$H$49=2,Y164,IF(Accueil!$H$49=3,AJ164,N164)))</f>
        <v>Blanc irisé</v>
      </c>
      <c r="D164" s="387" t="str">
        <f>IF(Accueil!$H$49=1,O164,IF(Accueil!$H$49=2,Z164,IF(Accueil!$H$49=3,AK164,O164)))</f>
        <v>besoin de percevoir les perturbations physiques et subtiles / avoir le sens de l'orientation</v>
      </c>
      <c r="E164" s="387" t="str">
        <f>IF(Accueil!$H$49=1,P164,IF(Accueil!$H$49=2,AA164,IF(Accueil!$H$49=3,AL164,P164)))</f>
        <v>manque de perceptions / pas le sens de l'orientation</v>
      </c>
      <c r="F164" s="387" t="str">
        <f>IF(Accueil!$H$49=1,Q164,IF(Accueil!$H$49=2,AB164,IF(Accueil!$H$49=3,AM164,Q164)))</f>
        <v xml:space="preserve"> capacité à voyager et à se repérer dans les différents plans de conscience</v>
      </c>
      <c r="G164" s="387" t="str">
        <f>IF(Accueil!$H$49=1,R164,IF(Accueil!$H$49=2,AC164,IF(Accueil!$H$49=3,AN164,R164)))</f>
        <v>confusion sur le plan mental et spirituel / déviance / naïveté</v>
      </c>
      <c r="H164" s="388" t="s">
        <v>129</v>
      </c>
      <c r="I164" s="394">
        <f t="shared" si="36"/>
        <v>34</v>
      </c>
      <c r="J164" s="397">
        <f t="shared" si="28"/>
        <v>4</v>
      </c>
      <c r="K164" s="388">
        <f t="shared" si="32"/>
        <v>2</v>
      </c>
      <c r="L164" s="446">
        <v>1630</v>
      </c>
      <c r="M164" s="443" t="s">
        <v>26</v>
      </c>
      <c r="N164" s="443" t="s">
        <v>138</v>
      </c>
      <c r="O164" s="443" t="s">
        <v>1671</v>
      </c>
      <c r="P164" s="444" t="s">
        <v>1672</v>
      </c>
      <c r="Q164" s="443" t="s">
        <v>221</v>
      </c>
      <c r="R164" s="443" t="s">
        <v>1673</v>
      </c>
      <c r="S164" s="444" t="s">
        <v>129</v>
      </c>
      <c r="T164" s="448">
        <f t="shared" si="37"/>
        <v>34</v>
      </c>
      <c r="U164" s="449">
        <f t="shared" si="29"/>
        <v>4</v>
      </c>
      <c r="V164" s="444">
        <f t="shared" si="33"/>
        <v>2</v>
      </c>
      <c r="W164" s="457">
        <v>1630</v>
      </c>
      <c r="X164" s="508" t="s">
        <v>4113</v>
      </c>
      <c r="Y164" s="508" t="s">
        <v>3811</v>
      </c>
      <c r="Z164" s="508" t="s">
        <v>3832</v>
      </c>
      <c r="AA164" s="299" t="s">
        <v>3833</v>
      </c>
      <c r="AB164" s="508" t="s">
        <v>3834</v>
      </c>
      <c r="AC164" s="508" t="s">
        <v>3835</v>
      </c>
      <c r="AD164" s="455" t="s">
        <v>129</v>
      </c>
      <c r="AE164" s="459">
        <f t="shared" si="38"/>
        <v>34</v>
      </c>
      <c r="AF164" s="460">
        <f t="shared" si="30"/>
        <v>4</v>
      </c>
      <c r="AG164" s="455">
        <f t="shared" si="34"/>
        <v>2</v>
      </c>
      <c r="AH164" s="446">
        <v>1630</v>
      </c>
      <c r="AI164" s="443" t="s">
        <v>26</v>
      </c>
      <c r="AJ164" s="443" t="s">
        <v>138</v>
      </c>
      <c r="AK164" s="443" t="s">
        <v>1671</v>
      </c>
      <c r="AL164" s="444" t="s">
        <v>1672</v>
      </c>
      <c r="AM164" s="443" t="s">
        <v>221</v>
      </c>
      <c r="AN164" s="443" t="s">
        <v>1673</v>
      </c>
      <c r="AO164" s="444" t="s">
        <v>129</v>
      </c>
      <c r="AP164" s="448">
        <f t="shared" si="39"/>
        <v>34</v>
      </c>
      <c r="AQ164" s="449">
        <f t="shared" si="31"/>
        <v>4</v>
      </c>
      <c r="AR164" s="444">
        <f t="shared" si="35"/>
        <v>2</v>
      </c>
    </row>
    <row r="165" spans="1:44" ht="31.5" customHeight="1" x14ac:dyDescent="0.25">
      <c r="A165" s="395">
        <v>1640</v>
      </c>
      <c r="B165" s="387" t="str">
        <f>IF(Accueil!$H$49=1,M165,IF(Accueil!$H$49=2,X165,IF(Accueil!$H$49=3,AI165,M165)))</f>
        <v>Rouge</v>
      </c>
      <c r="C165" s="387" t="str">
        <f>IF(Accueil!$H$49=1,N165,IF(Accueil!$H$49=2,Y165,IF(Accueil!$H$49=3,AJ165,N165)))</f>
        <v>Blanc irisé</v>
      </c>
      <c r="D165" s="387" t="str">
        <f>IF(Accueil!$H$49=1,O165,IF(Accueil!$H$49=2,Z165,IF(Accueil!$H$49=3,AK165,O165)))</f>
        <v>besoin de se positionner</v>
      </c>
      <c r="E165" s="387" t="str">
        <f>IF(Accueil!$H$49=1,P165,IF(Accueil!$H$49=2,AA165,IF(Accueil!$H$49=3,AL165,P165)))</f>
        <v>se laisser aller / se laisser porter</v>
      </c>
      <c r="F165" s="387" t="str">
        <f>IF(Accueil!$H$49=1,Q165,IF(Accueil!$H$49=2,AB165,IF(Accueil!$H$49=3,AM165,Q165)))</f>
        <v>n'agir que si c'est utile / disponibilité / non implication émotionnelle</v>
      </c>
      <c r="G165" s="387" t="str">
        <f>IF(Accueil!$H$49=1,R165,IF(Accueil!$H$49=2,AC165,IF(Accueil!$H$49=3,AN165,R165)))</f>
        <v>dépasser les limites / s'épuiser inutilement</v>
      </c>
      <c r="H165" s="388" t="s">
        <v>10</v>
      </c>
      <c r="I165" s="394">
        <f t="shared" si="36"/>
        <v>35</v>
      </c>
      <c r="J165" s="397">
        <f t="shared" si="28"/>
        <v>5</v>
      </c>
      <c r="K165" s="388">
        <f t="shared" si="32"/>
        <v>2</v>
      </c>
      <c r="L165" s="446">
        <v>1640</v>
      </c>
      <c r="M165" s="443" t="s">
        <v>29</v>
      </c>
      <c r="N165" s="443" t="s">
        <v>138</v>
      </c>
      <c r="O165" s="443" t="s">
        <v>222</v>
      </c>
      <c r="P165" s="443" t="s">
        <v>1674</v>
      </c>
      <c r="Q165" s="443" t="s">
        <v>1675</v>
      </c>
      <c r="R165" s="443" t="s">
        <v>1676</v>
      </c>
      <c r="S165" s="444" t="s">
        <v>10</v>
      </c>
      <c r="T165" s="448">
        <f t="shared" si="37"/>
        <v>35</v>
      </c>
      <c r="U165" s="449">
        <f t="shared" si="29"/>
        <v>5</v>
      </c>
      <c r="V165" s="444">
        <f t="shared" si="33"/>
        <v>2</v>
      </c>
      <c r="W165" s="457">
        <v>1640</v>
      </c>
      <c r="X165" s="508" t="s">
        <v>4114</v>
      </c>
      <c r="Y165" s="508" t="s">
        <v>3811</v>
      </c>
      <c r="Z165" s="508" t="s">
        <v>3836</v>
      </c>
      <c r="AA165" s="508" t="s">
        <v>3837</v>
      </c>
      <c r="AB165" s="508" t="s">
        <v>3838</v>
      </c>
      <c r="AC165" s="508" t="s">
        <v>3839</v>
      </c>
      <c r="AD165" s="455" t="s">
        <v>10</v>
      </c>
      <c r="AE165" s="459">
        <f t="shared" si="38"/>
        <v>35</v>
      </c>
      <c r="AF165" s="460">
        <f t="shared" si="30"/>
        <v>5</v>
      </c>
      <c r="AG165" s="455">
        <f t="shared" si="34"/>
        <v>2</v>
      </c>
      <c r="AH165" s="446">
        <v>1640</v>
      </c>
      <c r="AI165" s="443" t="s">
        <v>29</v>
      </c>
      <c r="AJ165" s="443" t="s">
        <v>138</v>
      </c>
      <c r="AK165" s="443" t="s">
        <v>222</v>
      </c>
      <c r="AL165" s="443" t="s">
        <v>1674</v>
      </c>
      <c r="AM165" s="443" t="s">
        <v>1675</v>
      </c>
      <c r="AN165" s="443" t="s">
        <v>1676</v>
      </c>
      <c r="AO165" s="444" t="s">
        <v>10</v>
      </c>
      <c r="AP165" s="448">
        <f t="shared" si="39"/>
        <v>35</v>
      </c>
      <c r="AQ165" s="449">
        <f t="shared" si="31"/>
        <v>5</v>
      </c>
      <c r="AR165" s="444">
        <f t="shared" si="35"/>
        <v>2</v>
      </c>
    </row>
    <row r="166" spans="1:44" ht="31.5" customHeight="1" x14ac:dyDescent="0.25">
      <c r="A166" s="395">
        <v>1650</v>
      </c>
      <c r="B166" s="387" t="str">
        <f>IF(Accueil!$H$49=1,M166,IF(Accueil!$H$49=2,X166,IF(Accueil!$H$49=3,AI166,M166)))</f>
        <v>Rouge</v>
      </c>
      <c r="C166" s="387" t="str">
        <f>IF(Accueil!$H$49=1,N166,IF(Accueil!$H$49=2,Y166,IF(Accueil!$H$49=3,AJ166,N166)))</f>
        <v>Blanc irisé</v>
      </c>
      <c r="D166" s="387" t="str">
        <f>IF(Accueil!$H$49=1,O166,IF(Accueil!$H$49=2,Z166,IF(Accueil!$H$49=3,AK166,O166)))</f>
        <v>besoin de bouger / besoin de passer à l'action</v>
      </c>
      <c r="E166" s="387" t="str">
        <f>IF(Accueil!$H$49=1,P166,IF(Accueil!$H$49=2,AA166,IF(Accueil!$H$49=3,AL166,P166)))</f>
        <v>envie de rien / apathie / démotivation</v>
      </c>
      <c r="F166" s="387" t="str">
        <f>IF(Accueil!$H$49=1,Q166,IF(Accueil!$H$49=2,AB166,IF(Accueil!$H$49=3,AM166,Q166)))</f>
        <v>être prêt / disponible pour des actions utiles</v>
      </c>
      <c r="G166" s="387" t="str">
        <f>IF(Accueil!$H$49=1,R166,IF(Accueil!$H$49=2,AC166,IF(Accueil!$H$49=3,AN166,R166)))</f>
        <v>se mettre la pression pour des actions inutiles / être aux aguets / stressé</v>
      </c>
      <c r="H166" s="388" t="s">
        <v>129</v>
      </c>
      <c r="I166" s="394">
        <f t="shared" si="36"/>
        <v>35</v>
      </c>
      <c r="J166" s="397">
        <f t="shared" si="28"/>
        <v>5</v>
      </c>
      <c r="K166" s="388">
        <f t="shared" si="32"/>
        <v>2</v>
      </c>
      <c r="L166" s="446">
        <v>1650</v>
      </c>
      <c r="M166" s="443" t="s">
        <v>29</v>
      </c>
      <c r="N166" s="443" t="s">
        <v>138</v>
      </c>
      <c r="O166" s="443" t="s">
        <v>1677</v>
      </c>
      <c r="P166" s="443" t="s">
        <v>1678</v>
      </c>
      <c r="Q166" s="443" t="s">
        <v>1679</v>
      </c>
      <c r="R166" s="443" t="s">
        <v>1680</v>
      </c>
      <c r="S166" s="444" t="s">
        <v>129</v>
      </c>
      <c r="T166" s="448">
        <f t="shared" si="37"/>
        <v>35</v>
      </c>
      <c r="U166" s="449">
        <f t="shared" si="29"/>
        <v>5</v>
      </c>
      <c r="V166" s="444">
        <f t="shared" si="33"/>
        <v>2</v>
      </c>
      <c r="W166" s="457">
        <v>1650</v>
      </c>
      <c r="X166" s="508" t="s">
        <v>4114</v>
      </c>
      <c r="Y166" s="508" t="s">
        <v>3811</v>
      </c>
      <c r="Z166" s="508" t="s">
        <v>3840</v>
      </c>
      <c r="AA166" s="508" t="s">
        <v>3841</v>
      </c>
      <c r="AB166" s="508" t="s">
        <v>3842</v>
      </c>
      <c r="AC166" s="508" t="s">
        <v>3843</v>
      </c>
      <c r="AD166" s="455" t="s">
        <v>129</v>
      </c>
      <c r="AE166" s="459">
        <f t="shared" si="38"/>
        <v>35</v>
      </c>
      <c r="AF166" s="460">
        <f t="shared" si="30"/>
        <v>5</v>
      </c>
      <c r="AG166" s="455">
        <f t="shared" si="34"/>
        <v>2</v>
      </c>
      <c r="AH166" s="446">
        <v>1650</v>
      </c>
      <c r="AI166" s="443" t="s">
        <v>29</v>
      </c>
      <c r="AJ166" s="443" t="s">
        <v>138</v>
      </c>
      <c r="AK166" s="443" t="s">
        <v>1677</v>
      </c>
      <c r="AL166" s="443" t="s">
        <v>1678</v>
      </c>
      <c r="AM166" s="443" t="s">
        <v>1679</v>
      </c>
      <c r="AN166" s="443" t="s">
        <v>1680</v>
      </c>
      <c r="AO166" s="444" t="s">
        <v>129</v>
      </c>
      <c r="AP166" s="448">
        <f t="shared" si="39"/>
        <v>35</v>
      </c>
      <c r="AQ166" s="449">
        <f t="shared" si="31"/>
        <v>5</v>
      </c>
      <c r="AR166" s="444">
        <f t="shared" si="35"/>
        <v>2</v>
      </c>
    </row>
    <row r="167" spans="1:44" ht="31.5" customHeight="1" x14ac:dyDescent="0.25">
      <c r="A167" s="395">
        <v>1660</v>
      </c>
      <c r="B167" s="387" t="str">
        <f>IF(Accueil!$H$49=1,M167,IF(Accueil!$H$49=2,X167,IF(Accueil!$H$49=3,AI167,M167)))</f>
        <v>Orange</v>
      </c>
      <c r="C167" s="387" t="str">
        <f>IF(Accueil!$H$49=1,N167,IF(Accueil!$H$49=2,Y167,IF(Accueil!$H$49=3,AJ167,N167)))</f>
        <v>Blanc irisé</v>
      </c>
      <c r="D167" s="387" t="str">
        <f>IF(Accueil!$H$49=1,O167,IF(Accueil!$H$49=2,Z167,IF(Accueil!$H$49=3,AK167,O167)))</f>
        <v>besoin d'agir de manière indépendante</v>
      </c>
      <c r="E167" s="387" t="str">
        <f>IF(Accueil!$H$49=1,P167,IF(Accueil!$H$49=2,AA167,IF(Accueil!$H$49=3,AL167,P167)))</f>
        <v>avoir moins de responsabilités / reporter à plus tard</v>
      </c>
      <c r="F167" s="387" t="str">
        <f>IF(Accueil!$H$49=1,Q167,IF(Accueil!$H$49=2,AB167,IF(Accueil!$H$49=3,AM167,Q167)))</f>
        <v>agir en fonction de ce que l'on est</v>
      </c>
      <c r="G167" s="387" t="str">
        <f>IF(Accueil!$H$49=1,R167,IF(Accueil!$H$49=2,AC167,IF(Accueil!$H$49=3,AN167,R167)))</f>
        <v>esprit de provocation</v>
      </c>
      <c r="H167" s="388" t="s">
        <v>7</v>
      </c>
      <c r="I167" s="394">
        <f t="shared" si="36"/>
        <v>36</v>
      </c>
      <c r="J167" s="397">
        <f t="shared" si="28"/>
        <v>6</v>
      </c>
      <c r="K167" s="388">
        <f t="shared" si="32"/>
        <v>2</v>
      </c>
      <c r="L167" s="446">
        <v>1660</v>
      </c>
      <c r="M167" s="443" t="s">
        <v>35</v>
      </c>
      <c r="N167" s="443" t="s">
        <v>138</v>
      </c>
      <c r="O167" s="443" t="s">
        <v>223</v>
      </c>
      <c r="P167" s="444" t="s">
        <v>1681</v>
      </c>
      <c r="Q167" s="443" t="s">
        <v>224</v>
      </c>
      <c r="R167" s="443" t="s">
        <v>225</v>
      </c>
      <c r="S167" s="444" t="s">
        <v>7</v>
      </c>
      <c r="T167" s="448">
        <f t="shared" si="37"/>
        <v>36</v>
      </c>
      <c r="U167" s="449">
        <f t="shared" si="29"/>
        <v>6</v>
      </c>
      <c r="V167" s="444">
        <f t="shared" si="33"/>
        <v>2</v>
      </c>
      <c r="W167" s="457">
        <v>1660</v>
      </c>
      <c r="X167" s="508" t="s">
        <v>4115</v>
      </c>
      <c r="Y167" s="508" t="s">
        <v>3811</v>
      </c>
      <c r="Z167" s="508" t="s">
        <v>3844</v>
      </c>
      <c r="AA167" s="299" t="s">
        <v>3845</v>
      </c>
      <c r="AB167" s="508" t="s">
        <v>3846</v>
      </c>
      <c r="AC167" s="508" t="s">
        <v>3847</v>
      </c>
      <c r="AD167" s="455" t="s">
        <v>7</v>
      </c>
      <c r="AE167" s="459">
        <f t="shared" si="38"/>
        <v>36</v>
      </c>
      <c r="AF167" s="460">
        <f t="shared" si="30"/>
        <v>6</v>
      </c>
      <c r="AG167" s="455">
        <f t="shared" si="34"/>
        <v>2</v>
      </c>
      <c r="AH167" s="446">
        <v>1660</v>
      </c>
      <c r="AI167" s="443" t="s">
        <v>35</v>
      </c>
      <c r="AJ167" s="443" t="s">
        <v>138</v>
      </c>
      <c r="AK167" s="443" t="s">
        <v>223</v>
      </c>
      <c r="AL167" s="444" t="s">
        <v>1681</v>
      </c>
      <c r="AM167" s="443" t="s">
        <v>224</v>
      </c>
      <c r="AN167" s="443" t="s">
        <v>225</v>
      </c>
      <c r="AO167" s="444" t="s">
        <v>7</v>
      </c>
      <c r="AP167" s="448">
        <f t="shared" si="39"/>
        <v>36</v>
      </c>
      <c r="AQ167" s="449">
        <f t="shared" si="31"/>
        <v>6</v>
      </c>
      <c r="AR167" s="444">
        <f t="shared" si="35"/>
        <v>2</v>
      </c>
    </row>
    <row r="168" spans="1:44" ht="31.5" customHeight="1" x14ac:dyDescent="0.25">
      <c r="A168" s="395">
        <v>1670</v>
      </c>
      <c r="B168" s="387" t="str">
        <f>IF(Accueil!$H$49=1,M168,IF(Accueil!$H$49=2,X168,IF(Accueil!$H$49=3,AI168,M168)))</f>
        <v>Orange</v>
      </c>
      <c r="C168" s="387" t="str">
        <f>IF(Accueil!$H$49=1,N168,IF(Accueil!$H$49=2,Y168,IF(Accueil!$H$49=3,AJ168,N168)))</f>
        <v>Blanc irisé</v>
      </c>
      <c r="D168" s="387" t="str">
        <f>IF(Accueil!$H$49=1,O168,IF(Accueil!$H$49=2,Z168,IF(Accueil!$H$49=3,AK168,O168)))</f>
        <v>besoin de se sentir en sécurité / l'attention se porte où il y a un bruit / être aux aguets</v>
      </c>
      <c r="E168" s="387" t="str">
        <f>IF(Accueil!$H$49=1,P168,IF(Accueil!$H$49=2,AA168,IF(Accueil!$H$49=3,AL168,P168)))</f>
        <v>n'écouter que ce que l'on veut bien entendre / laisser faire</v>
      </c>
      <c r="F168" s="387" t="str">
        <f>IF(Accueil!$H$49=1,Q168,IF(Accueil!$H$49=2,AB168,IF(Accueil!$H$49=3,AM168,Q168)))</f>
        <v>ressentir fortement les sons dans son corps / sensible à la musique</v>
      </c>
      <c r="G168" s="387" t="str">
        <f>IF(Accueil!$H$49=1,R168,IF(Accueil!$H$49=2,AC168,IF(Accueil!$H$49=3,AN168,R168)))</f>
        <v>amplification des perceptions externes de tous les sens</v>
      </c>
      <c r="H168" s="388" t="s">
        <v>129</v>
      </c>
      <c r="I168" s="394">
        <f t="shared" si="36"/>
        <v>36</v>
      </c>
      <c r="J168" s="397">
        <f t="shared" si="28"/>
        <v>6</v>
      </c>
      <c r="K168" s="388">
        <f t="shared" si="32"/>
        <v>2</v>
      </c>
      <c r="L168" s="446">
        <v>1670</v>
      </c>
      <c r="M168" s="443" t="s">
        <v>35</v>
      </c>
      <c r="N168" s="443" t="s">
        <v>138</v>
      </c>
      <c r="O168" s="444" t="s">
        <v>1682</v>
      </c>
      <c r="P168" s="444" t="s">
        <v>1683</v>
      </c>
      <c r="Q168" s="444" t="s">
        <v>1684</v>
      </c>
      <c r="R168" s="444" t="s">
        <v>226</v>
      </c>
      <c r="S168" s="444" t="s">
        <v>129</v>
      </c>
      <c r="T168" s="448">
        <f t="shared" si="37"/>
        <v>36</v>
      </c>
      <c r="U168" s="449">
        <f t="shared" si="29"/>
        <v>6</v>
      </c>
      <c r="V168" s="444">
        <f t="shared" si="33"/>
        <v>2</v>
      </c>
      <c r="W168" s="457">
        <v>1670</v>
      </c>
      <c r="X168" s="508" t="s">
        <v>4115</v>
      </c>
      <c r="Y168" s="508" t="s">
        <v>3811</v>
      </c>
      <c r="Z168" s="299" t="s">
        <v>3848</v>
      </c>
      <c r="AA168" s="299" t="s">
        <v>3849</v>
      </c>
      <c r="AB168" s="299" t="s">
        <v>3850</v>
      </c>
      <c r="AC168" s="299" t="s">
        <v>3851</v>
      </c>
      <c r="AD168" s="455" t="s">
        <v>129</v>
      </c>
      <c r="AE168" s="459">
        <f t="shared" si="38"/>
        <v>36</v>
      </c>
      <c r="AF168" s="460">
        <f t="shared" si="30"/>
        <v>6</v>
      </c>
      <c r="AG168" s="455">
        <f t="shared" si="34"/>
        <v>2</v>
      </c>
      <c r="AH168" s="446">
        <v>1670</v>
      </c>
      <c r="AI168" s="443" t="s">
        <v>35</v>
      </c>
      <c r="AJ168" s="443" t="s">
        <v>138</v>
      </c>
      <c r="AK168" s="444" t="s">
        <v>1682</v>
      </c>
      <c r="AL168" s="444" t="s">
        <v>1683</v>
      </c>
      <c r="AM168" s="444" t="s">
        <v>1684</v>
      </c>
      <c r="AN168" s="444" t="s">
        <v>226</v>
      </c>
      <c r="AO168" s="444" t="s">
        <v>129</v>
      </c>
      <c r="AP168" s="448">
        <f t="shared" si="39"/>
        <v>36</v>
      </c>
      <c r="AQ168" s="449">
        <f t="shared" si="31"/>
        <v>6</v>
      </c>
      <c r="AR168" s="444">
        <f t="shared" si="35"/>
        <v>2</v>
      </c>
    </row>
    <row r="169" spans="1:44" ht="31.5" customHeight="1" x14ac:dyDescent="0.25">
      <c r="A169" s="395">
        <v>1680</v>
      </c>
      <c r="B169" s="387" t="str">
        <f>IF(Accueil!$H$49=1,M169,IF(Accueil!$H$49=2,X169,IF(Accueil!$H$49=3,AI169,M169)))</f>
        <v>Jaune</v>
      </c>
      <c r="C169" s="387" t="str">
        <f>IF(Accueil!$H$49=1,N169,IF(Accueil!$H$49=2,Y169,IF(Accueil!$H$49=3,AJ169,N169)))</f>
        <v>Blanc irisé</v>
      </c>
      <c r="D169" s="387" t="str">
        <f>IF(Accueil!$H$49=1,O169,IF(Accueil!$H$49=2,Z169,IF(Accueil!$H$49=3,AK169,O169)))</f>
        <v>besoin de penser autrement que les autres</v>
      </c>
      <c r="E169" s="387" t="str">
        <f>IF(Accueil!$H$49=1,P169,IF(Accueil!$H$49=2,AA169,IF(Accueil!$H$49=3,AL169,P169)))</f>
        <v>être influencé par les pensées des autres</v>
      </c>
      <c r="F169" s="387" t="str">
        <f>IF(Accueil!$H$49=1,Q169,IF(Accueil!$H$49=2,AB169,IF(Accueil!$H$49=3,AM169,Q169)))</f>
        <v>s'adapter à la façon de penser des autres / écoute des autres au-delà des paroles</v>
      </c>
      <c r="G169" s="387" t="str">
        <f>IF(Accueil!$H$49=1,R169,IF(Accueil!$H$49=2,AC169,IF(Accueil!$H$49=3,AN169,R169)))</f>
        <v>refus de penser comme les autres / esprit rebelle</v>
      </c>
      <c r="H169" s="388" t="s">
        <v>10</v>
      </c>
      <c r="I169" s="394">
        <f t="shared" si="36"/>
        <v>37</v>
      </c>
      <c r="J169" s="397">
        <f t="shared" ref="J169:J217" si="40">I169-(ROUNDDOWN(I169/15.0001,0)*15)</f>
        <v>7</v>
      </c>
      <c r="K169" s="388">
        <f t="shared" si="32"/>
        <v>2</v>
      </c>
      <c r="L169" s="446">
        <v>1680</v>
      </c>
      <c r="M169" s="443" t="s">
        <v>46</v>
      </c>
      <c r="N169" s="443" t="s">
        <v>138</v>
      </c>
      <c r="O169" s="444" t="s">
        <v>227</v>
      </c>
      <c r="P169" s="444" t="s">
        <v>228</v>
      </c>
      <c r="Q169" s="444" t="s">
        <v>1685</v>
      </c>
      <c r="R169" s="444" t="s">
        <v>1686</v>
      </c>
      <c r="S169" s="444" t="s">
        <v>10</v>
      </c>
      <c r="T169" s="448">
        <f t="shared" si="37"/>
        <v>37</v>
      </c>
      <c r="U169" s="449">
        <f t="shared" ref="U169:U217" si="41">T169-(ROUNDDOWN(T169/15.0001,0)*15)</f>
        <v>7</v>
      </c>
      <c r="V169" s="444">
        <f t="shared" si="33"/>
        <v>2</v>
      </c>
      <c r="W169" s="457">
        <v>1680</v>
      </c>
      <c r="X169" s="508" t="s">
        <v>4116</v>
      </c>
      <c r="Y169" s="508" t="s">
        <v>3811</v>
      </c>
      <c r="Z169" s="299" t="s">
        <v>3852</v>
      </c>
      <c r="AA169" s="299" t="s">
        <v>3853</v>
      </c>
      <c r="AB169" s="299" t="s">
        <v>3854</v>
      </c>
      <c r="AC169" s="299" t="s">
        <v>3855</v>
      </c>
      <c r="AD169" s="455" t="s">
        <v>10</v>
      </c>
      <c r="AE169" s="459">
        <f t="shared" si="38"/>
        <v>37</v>
      </c>
      <c r="AF169" s="460">
        <f t="shared" ref="AF169:AF217" si="42">AE169-(ROUNDDOWN(AE169/15.0001,0)*15)</f>
        <v>7</v>
      </c>
      <c r="AG169" s="455">
        <f t="shared" si="34"/>
        <v>2</v>
      </c>
      <c r="AH169" s="446">
        <v>1680</v>
      </c>
      <c r="AI169" s="443" t="s">
        <v>46</v>
      </c>
      <c r="AJ169" s="443" t="s">
        <v>138</v>
      </c>
      <c r="AK169" s="444" t="s">
        <v>227</v>
      </c>
      <c r="AL169" s="444" t="s">
        <v>228</v>
      </c>
      <c r="AM169" s="444" t="s">
        <v>1685</v>
      </c>
      <c r="AN169" s="444" t="s">
        <v>1686</v>
      </c>
      <c r="AO169" s="444" t="s">
        <v>10</v>
      </c>
      <c r="AP169" s="448">
        <f t="shared" si="39"/>
        <v>37</v>
      </c>
      <c r="AQ169" s="449">
        <f t="shared" ref="AQ169:AQ217" si="43">AP169-(ROUNDDOWN(AP169/15.0001,0)*15)</f>
        <v>7</v>
      </c>
      <c r="AR169" s="444">
        <f t="shared" si="35"/>
        <v>2</v>
      </c>
    </row>
    <row r="170" spans="1:44" ht="31.5" customHeight="1" x14ac:dyDescent="0.25">
      <c r="A170" s="395">
        <v>1690</v>
      </c>
      <c r="B170" s="387" t="str">
        <f>IF(Accueil!$H$49=1,M170,IF(Accueil!$H$49=2,X170,IF(Accueil!$H$49=3,AI170,M170)))</f>
        <v>Jaune</v>
      </c>
      <c r="C170" s="387" t="str">
        <f>IF(Accueil!$H$49=1,N170,IF(Accueil!$H$49=2,Y170,IF(Accueil!$H$49=3,AJ170,N170)))</f>
        <v>Blanc irisé</v>
      </c>
      <c r="D170" s="387" t="str">
        <f>IF(Accueil!$H$49=1,O170,IF(Accueil!$H$49=2,Z170,IF(Accueil!$H$49=3,AK170,O170)))</f>
        <v>besoin de sortir des limitations / besoin de faire le fou ou le bouffon</v>
      </c>
      <c r="E170" s="387" t="str">
        <f>IF(Accueil!$H$49=1,P170,IF(Accueil!$H$49=2,AA170,IF(Accueil!$H$49=3,AL170,P170)))</f>
        <v>se sentir enfermé / s'enfermer soi-même / autopersécution / victimisation</v>
      </c>
      <c r="F170" s="387" t="str">
        <f>IF(Accueil!$H$49=1,Q170,IF(Accueil!$H$49=2,AB170,IF(Accueil!$H$49=3,AM170,Q170)))</f>
        <v>auto-dérision et enthousiasme / légèreté de l'être / savoir dédramatiser / rire de tout</v>
      </c>
      <c r="G170" s="387" t="str">
        <f>IF(Accueil!$H$49=1,R170,IF(Accueil!$H$49=2,AC170,IF(Accueil!$H$49=3,AN170,R170)))</f>
        <v>trop d'obligations / submergé d'informations / avoir des éclairs de génie</v>
      </c>
      <c r="H170" s="388" t="s">
        <v>129</v>
      </c>
      <c r="I170" s="394">
        <f t="shared" si="36"/>
        <v>37</v>
      </c>
      <c r="J170" s="397">
        <f t="shared" si="40"/>
        <v>7</v>
      </c>
      <c r="K170" s="388">
        <f t="shared" si="32"/>
        <v>2</v>
      </c>
      <c r="L170" s="446">
        <v>1690</v>
      </c>
      <c r="M170" s="443" t="s">
        <v>46</v>
      </c>
      <c r="N170" s="443" t="s">
        <v>138</v>
      </c>
      <c r="O170" s="444" t="s">
        <v>1687</v>
      </c>
      <c r="P170" s="443" t="s">
        <v>1688</v>
      </c>
      <c r="Q170" s="444" t="s">
        <v>1689</v>
      </c>
      <c r="R170" s="443" t="s">
        <v>1690</v>
      </c>
      <c r="S170" s="444" t="s">
        <v>129</v>
      </c>
      <c r="T170" s="448">
        <f t="shared" si="37"/>
        <v>37</v>
      </c>
      <c r="U170" s="449">
        <f t="shared" si="41"/>
        <v>7</v>
      </c>
      <c r="V170" s="444">
        <f t="shared" si="33"/>
        <v>2</v>
      </c>
      <c r="W170" s="457">
        <v>1690</v>
      </c>
      <c r="X170" s="508" t="s">
        <v>4116</v>
      </c>
      <c r="Y170" s="508" t="s">
        <v>3811</v>
      </c>
      <c r="Z170" s="299" t="s">
        <v>3856</v>
      </c>
      <c r="AA170" s="508" t="s">
        <v>3857</v>
      </c>
      <c r="AB170" s="299" t="s">
        <v>3858</v>
      </c>
      <c r="AC170" s="508" t="s">
        <v>3859</v>
      </c>
      <c r="AD170" s="455" t="s">
        <v>129</v>
      </c>
      <c r="AE170" s="459">
        <f t="shared" si="38"/>
        <v>37</v>
      </c>
      <c r="AF170" s="460">
        <f t="shared" si="42"/>
        <v>7</v>
      </c>
      <c r="AG170" s="455">
        <f t="shared" si="34"/>
        <v>2</v>
      </c>
      <c r="AH170" s="446">
        <v>1690</v>
      </c>
      <c r="AI170" s="443" t="s">
        <v>46</v>
      </c>
      <c r="AJ170" s="443" t="s">
        <v>138</v>
      </c>
      <c r="AK170" s="444" t="s">
        <v>1687</v>
      </c>
      <c r="AL170" s="443" t="s">
        <v>1688</v>
      </c>
      <c r="AM170" s="444" t="s">
        <v>1689</v>
      </c>
      <c r="AN170" s="443" t="s">
        <v>1690</v>
      </c>
      <c r="AO170" s="444" t="s">
        <v>129</v>
      </c>
      <c r="AP170" s="448">
        <f t="shared" si="39"/>
        <v>37</v>
      </c>
      <c r="AQ170" s="449">
        <f t="shared" si="43"/>
        <v>7</v>
      </c>
      <c r="AR170" s="444">
        <f t="shared" si="35"/>
        <v>2</v>
      </c>
    </row>
    <row r="171" spans="1:44" ht="31.5" customHeight="1" x14ac:dyDescent="0.25">
      <c r="A171" s="395">
        <v>1700</v>
      </c>
      <c r="B171" s="387" t="str">
        <f>IF(Accueil!$H$49=1,M171,IF(Accueil!$H$49=2,X171,IF(Accueil!$H$49=3,AI171,M171)))</f>
        <v>Vert pomme</v>
      </c>
      <c r="C171" s="387" t="str">
        <f>IF(Accueil!$H$49=1,N171,IF(Accueil!$H$49=2,Y171,IF(Accueil!$H$49=3,AJ171,N171)))</f>
        <v>Blanc nacré</v>
      </c>
      <c r="D171" s="387" t="str">
        <f>IF(Accueil!$H$49=1,O171,IF(Accueil!$H$49=2,Z171,IF(Accueil!$H$49=3,AK171,O171)))</f>
        <v>besoin d'assumer pour se sentir vivant</v>
      </c>
      <c r="E171" s="387" t="str">
        <f>IF(Accueil!$H$49=1,P171,IF(Accueil!$H$49=2,AA171,IF(Accueil!$H$49=3,AL171,P171)))</f>
        <v>se retirer de la vie active</v>
      </c>
      <c r="F171" s="387" t="str">
        <f>IF(Accueil!$H$49=1,Q171,IF(Accueil!$H$49=2,AB171,IF(Accueil!$H$49=3,AM171,Q171)))</f>
        <v>esprit et mental au service du corps</v>
      </c>
      <c r="G171" s="387" t="str">
        <f>IF(Accueil!$H$49=1,R171,IF(Accueil!$H$49=2,AC171,IF(Accueil!$H$49=3,AN171,R171)))</f>
        <v>souffrir pour se sentir exister / générer des douleurs inutiles / détruire pour exister</v>
      </c>
      <c r="H171" s="388" t="s">
        <v>7</v>
      </c>
      <c r="I171" s="394">
        <f t="shared" si="36"/>
        <v>38</v>
      </c>
      <c r="J171" s="397">
        <f t="shared" si="40"/>
        <v>8</v>
      </c>
      <c r="K171" s="388">
        <f t="shared" si="32"/>
        <v>2</v>
      </c>
      <c r="L171" s="446">
        <v>1700</v>
      </c>
      <c r="M171" s="443" t="s">
        <v>133</v>
      </c>
      <c r="N171" s="443" t="s">
        <v>139</v>
      </c>
      <c r="O171" s="444" t="s">
        <v>230</v>
      </c>
      <c r="P171" s="443" t="s">
        <v>231</v>
      </c>
      <c r="Q171" s="443" t="s">
        <v>232</v>
      </c>
      <c r="R171" s="443" t="s">
        <v>1691</v>
      </c>
      <c r="S171" s="444" t="s">
        <v>7</v>
      </c>
      <c r="T171" s="448">
        <f t="shared" si="37"/>
        <v>38</v>
      </c>
      <c r="U171" s="449">
        <f t="shared" si="41"/>
        <v>8</v>
      </c>
      <c r="V171" s="444">
        <f t="shared" si="33"/>
        <v>2</v>
      </c>
      <c r="W171" s="457">
        <v>1700</v>
      </c>
      <c r="X171" s="508" t="s">
        <v>4117</v>
      </c>
      <c r="Y171" s="508" t="s">
        <v>3860</v>
      </c>
      <c r="Z171" s="299" t="s">
        <v>3861</v>
      </c>
      <c r="AA171" s="508" t="s">
        <v>3862</v>
      </c>
      <c r="AB171" s="508" t="s">
        <v>3863</v>
      </c>
      <c r="AC171" s="508" t="s">
        <v>3864</v>
      </c>
      <c r="AD171" s="455" t="s">
        <v>7</v>
      </c>
      <c r="AE171" s="459">
        <f t="shared" si="38"/>
        <v>38</v>
      </c>
      <c r="AF171" s="460">
        <f t="shared" si="42"/>
        <v>8</v>
      </c>
      <c r="AG171" s="455">
        <f t="shared" si="34"/>
        <v>2</v>
      </c>
      <c r="AH171" s="446">
        <v>1700</v>
      </c>
      <c r="AI171" s="443" t="s">
        <v>133</v>
      </c>
      <c r="AJ171" s="443" t="s">
        <v>139</v>
      </c>
      <c r="AK171" s="444" t="s">
        <v>230</v>
      </c>
      <c r="AL171" s="443" t="s">
        <v>231</v>
      </c>
      <c r="AM171" s="443" t="s">
        <v>232</v>
      </c>
      <c r="AN171" s="443" t="s">
        <v>1691</v>
      </c>
      <c r="AO171" s="444" t="s">
        <v>7</v>
      </c>
      <c r="AP171" s="448">
        <f t="shared" si="39"/>
        <v>38</v>
      </c>
      <c r="AQ171" s="449">
        <f t="shared" si="43"/>
        <v>8</v>
      </c>
      <c r="AR171" s="444">
        <f t="shared" si="35"/>
        <v>2</v>
      </c>
    </row>
    <row r="172" spans="1:44" ht="31.5" customHeight="1" x14ac:dyDescent="0.25">
      <c r="A172" s="395">
        <v>1710</v>
      </c>
      <c r="B172" s="387" t="str">
        <f>IF(Accueil!$H$49=1,M172,IF(Accueil!$H$49=2,X172,IF(Accueil!$H$49=3,AI172,M172)))</f>
        <v>Vert pomme</v>
      </c>
      <c r="C172" s="387" t="str">
        <f>IF(Accueil!$H$49=1,N172,IF(Accueil!$H$49=2,Y172,IF(Accueil!$H$49=3,AJ172,N172)))</f>
        <v>Blanc nacré</v>
      </c>
      <c r="D172" s="387" t="str">
        <f>IF(Accueil!$H$49=1,O172,IF(Accueil!$H$49=2,Z172,IF(Accueil!$H$49=3,AK172,O172)))</f>
        <v>besoin de temps et d'espace pour soi et pour créer</v>
      </c>
      <c r="E172" s="387" t="str">
        <f>IF(Accueil!$H$49=1,P172,IF(Accueil!$H$49=2,AA172,IF(Accueil!$H$49=3,AL172,P172)))</f>
        <v>manque d'espace personnel / manque d'espace pour vivre ou créer</v>
      </c>
      <c r="F172" s="387" t="str">
        <f>IF(Accueil!$H$49=1,Q172,IF(Accueil!$H$49=2,AB172,IF(Accueil!$H$49=3,AM172,Q172)))</f>
        <v>enthousiasme de création / vivre pleinement</v>
      </c>
      <c r="G172" s="387" t="str">
        <f>IF(Accueil!$H$49=1,R172,IF(Accueil!$H$49=2,AC172,IF(Accueil!$H$49=3,AN172,R172)))</f>
        <v>se sentir obligé / vivre de la contrariété et des frustrations</v>
      </c>
      <c r="H172" s="388" t="s">
        <v>129</v>
      </c>
      <c r="I172" s="394">
        <f t="shared" si="36"/>
        <v>38</v>
      </c>
      <c r="J172" s="397">
        <f t="shared" si="40"/>
        <v>8</v>
      </c>
      <c r="K172" s="388">
        <f t="shared" si="32"/>
        <v>2</v>
      </c>
      <c r="L172" s="446">
        <v>1710</v>
      </c>
      <c r="M172" s="443" t="s">
        <v>133</v>
      </c>
      <c r="N172" s="443" t="s">
        <v>139</v>
      </c>
      <c r="O172" s="443" t="s">
        <v>1692</v>
      </c>
      <c r="P172" s="443" t="s">
        <v>1693</v>
      </c>
      <c r="Q172" s="443" t="s">
        <v>1694</v>
      </c>
      <c r="R172" s="443" t="s">
        <v>1695</v>
      </c>
      <c r="S172" s="444" t="s">
        <v>129</v>
      </c>
      <c r="T172" s="448">
        <f t="shared" si="37"/>
        <v>38</v>
      </c>
      <c r="U172" s="449">
        <f t="shared" si="41"/>
        <v>8</v>
      </c>
      <c r="V172" s="444">
        <f t="shared" si="33"/>
        <v>2</v>
      </c>
      <c r="W172" s="457">
        <v>1710</v>
      </c>
      <c r="X172" s="508" t="s">
        <v>4117</v>
      </c>
      <c r="Y172" s="508" t="s">
        <v>3860</v>
      </c>
      <c r="Z172" s="508" t="s">
        <v>3865</v>
      </c>
      <c r="AA172" s="508" t="s">
        <v>3866</v>
      </c>
      <c r="AB172" s="508" t="s">
        <v>3867</v>
      </c>
      <c r="AC172" s="508" t="s">
        <v>3868</v>
      </c>
      <c r="AD172" s="455" t="s">
        <v>129</v>
      </c>
      <c r="AE172" s="459">
        <f t="shared" si="38"/>
        <v>38</v>
      </c>
      <c r="AF172" s="460">
        <f t="shared" si="42"/>
        <v>8</v>
      </c>
      <c r="AG172" s="455">
        <f t="shared" si="34"/>
        <v>2</v>
      </c>
      <c r="AH172" s="446">
        <v>1710</v>
      </c>
      <c r="AI172" s="443" t="s">
        <v>133</v>
      </c>
      <c r="AJ172" s="443" t="s">
        <v>139</v>
      </c>
      <c r="AK172" s="443" t="s">
        <v>1692</v>
      </c>
      <c r="AL172" s="443" t="s">
        <v>1693</v>
      </c>
      <c r="AM172" s="443" t="s">
        <v>1694</v>
      </c>
      <c r="AN172" s="443" t="s">
        <v>1695</v>
      </c>
      <c r="AO172" s="444" t="s">
        <v>129</v>
      </c>
      <c r="AP172" s="448">
        <f t="shared" si="39"/>
        <v>38</v>
      </c>
      <c r="AQ172" s="449">
        <f t="shared" si="43"/>
        <v>8</v>
      </c>
      <c r="AR172" s="444">
        <f t="shared" si="35"/>
        <v>2</v>
      </c>
    </row>
    <row r="173" spans="1:44" ht="31.5" customHeight="1" x14ac:dyDescent="0.25">
      <c r="A173" s="395">
        <v>1720</v>
      </c>
      <c r="B173" s="387" t="str">
        <f>IF(Accueil!$H$49=1,M173,IF(Accueil!$H$49=2,X173,IF(Accueil!$H$49=3,AI173,M173)))</f>
        <v>Vert</v>
      </c>
      <c r="C173" s="387" t="str">
        <f>IF(Accueil!$H$49=1,N173,IF(Accueil!$H$49=2,Y173,IF(Accueil!$H$49=3,AJ173,N173)))</f>
        <v>Blanc nacré</v>
      </c>
      <c r="D173" s="387" t="str">
        <f>IF(Accueil!$H$49=1,O173,IF(Accueil!$H$49=2,Z173,IF(Accueil!$H$49=3,AK173,O173)))</f>
        <v>besoin de ressentir les besoins de son corps</v>
      </c>
      <c r="E173" s="387" t="str">
        <f>IF(Accueil!$H$49=1,P173,IF(Accueil!$H$49=2,AA173,IF(Accueil!$H$49=3,AL173,P173)))</f>
        <v>reporter ou réprimer ses émotions</v>
      </c>
      <c r="F173" s="387" t="str">
        <f>IF(Accueil!$H$49=1,Q173,IF(Accueil!$H$49=2,AB173,IF(Accueil!$H$49=3,AM173,Q173)))</f>
        <v>autosuffisance / spontanéité / suivre l'ordre naturel des choses / être heureux</v>
      </c>
      <c r="G173" s="387" t="str">
        <f>IF(Accueil!$H$49=1,R173,IF(Accueil!$H$49=2,AC173,IF(Accueil!$H$49=3,AN173,R173)))</f>
        <v>résistance face à l'ordre inutile et imposé / s'imposer des règles et des contraintes</v>
      </c>
      <c r="H173" s="388" t="s">
        <v>10</v>
      </c>
      <c r="I173" s="394">
        <f t="shared" si="36"/>
        <v>39</v>
      </c>
      <c r="J173" s="397">
        <f t="shared" si="40"/>
        <v>9</v>
      </c>
      <c r="K173" s="388">
        <f t="shared" si="32"/>
        <v>2</v>
      </c>
      <c r="L173" s="446">
        <v>1720</v>
      </c>
      <c r="M173" s="443" t="s">
        <v>68</v>
      </c>
      <c r="N173" s="443" t="s">
        <v>139</v>
      </c>
      <c r="O173" s="444" t="s">
        <v>233</v>
      </c>
      <c r="P173" s="443" t="s">
        <v>234</v>
      </c>
      <c r="Q173" s="443" t="s">
        <v>1696</v>
      </c>
      <c r="R173" s="443" t="s">
        <v>1697</v>
      </c>
      <c r="S173" s="444" t="s">
        <v>10</v>
      </c>
      <c r="T173" s="448">
        <f t="shared" si="37"/>
        <v>39</v>
      </c>
      <c r="U173" s="449">
        <f t="shared" si="41"/>
        <v>9</v>
      </c>
      <c r="V173" s="444">
        <f t="shared" si="33"/>
        <v>2</v>
      </c>
      <c r="W173" s="457">
        <v>1720</v>
      </c>
      <c r="X173" s="508" t="s">
        <v>4118</v>
      </c>
      <c r="Y173" s="508" t="s">
        <v>3860</v>
      </c>
      <c r="Z173" s="299" t="s">
        <v>3869</v>
      </c>
      <c r="AA173" s="508" t="s">
        <v>3870</v>
      </c>
      <c r="AB173" s="508" t="s">
        <v>3871</v>
      </c>
      <c r="AC173" s="508" t="s">
        <v>3872</v>
      </c>
      <c r="AD173" s="455" t="s">
        <v>10</v>
      </c>
      <c r="AE173" s="459">
        <f t="shared" si="38"/>
        <v>39</v>
      </c>
      <c r="AF173" s="460">
        <f t="shared" si="42"/>
        <v>9</v>
      </c>
      <c r="AG173" s="455">
        <f t="shared" si="34"/>
        <v>2</v>
      </c>
      <c r="AH173" s="446">
        <v>1720</v>
      </c>
      <c r="AI173" s="443" t="s">
        <v>68</v>
      </c>
      <c r="AJ173" s="443" t="s">
        <v>139</v>
      </c>
      <c r="AK173" s="444" t="s">
        <v>233</v>
      </c>
      <c r="AL173" s="443" t="s">
        <v>234</v>
      </c>
      <c r="AM173" s="443" t="s">
        <v>1696</v>
      </c>
      <c r="AN173" s="443" t="s">
        <v>1697</v>
      </c>
      <c r="AO173" s="444" t="s">
        <v>10</v>
      </c>
      <c r="AP173" s="448">
        <f t="shared" si="39"/>
        <v>39</v>
      </c>
      <c r="AQ173" s="449">
        <f t="shared" si="43"/>
        <v>9</v>
      </c>
      <c r="AR173" s="444">
        <f t="shared" si="35"/>
        <v>2</v>
      </c>
    </row>
    <row r="174" spans="1:44" ht="31.5" customHeight="1" x14ac:dyDescent="0.25">
      <c r="A174" s="395">
        <v>1730</v>
      </c>
      <c r="B174" s="387" t="str">
        <f>IF(Accueil!$H$49=1,M174,IF(Accueil!$H$49=2,X174,IF(Accueil!$H$49=3,AI174,M174)))</f>
        <v>Vert</v>
      </c>
      <c r="C174" s="387" t="str">
        <f>IF(Accueil!$H$49=1,N174,IF(Accueil!$H$49=2,Y174,IF(Accueil!$H$49=3,AJ174,N174)))</f>
        <v>Blanc nacré</v>
      </c>
      <c r="D174" s="387" t="str">
        <f>IF(Accueil!$H$49=1,O174,IF(Accueil!$H$49=2,Z174,IF(Accueil!$H$49=3,AK174,O174)))</f>
        <v>besoin d'être en tension avec les autres</v>
      </c>
      <c r="E174" s="387" t="str">
        <f>IF(Accueil!$H$49=1,P174,IF(Accueil!$H$49=2,AA174,IF(Accueil!$H$49=3,AL174,P174)))</f>
        <v>subir les autres / être ou avoir été maltraité</v>
      </c>
      <c r="F174" s="387" t="str">
        <f>IF(Accueil!$H$49=1,Q174,IF(Accueil!$H$49=2,AB174,IF(Accueil!$H$49=3,AM174,Q174)))</f>
        <v>capacité à laisser les émotions traverser le corps / fluidité émotionnelle / résilience</v>
      </c>
      <c r="G174" s="387" t="str">
        <f>IF(Accueil!$H$49=1,R174,IF(Accueil!$H$49=2,AC174,IF(Accueil!$H$49=3,AN174,R174)))</f>
        <v>générer des tensions / résister aux émotions</v>
      </c>
      <c r="H174" s="388" t="s">
        <v>129</v>
      </c>
      <c r="I174" s="394">
        <f t="shared" si="36"/>
        <v>39</v>
      </c>
      <c r="J174" s="397">
        <f t="shared" si="40"/>
        <v>9</v>
      </c>
      <c r="K174" s="388">
        <f t="shared" si="32"/>
        <v>2</v>
      </c>
      <c r="L174" s="446">
        <v>1730</v>
      </c>
      <c r="M174" s="443" t="s">
        <v>68</v>
      </c>
      <c r="N174" s="443" t="s">
        <v>139</v>
      </c>
      <c r="O174" s="443" t="s">
        <v>235</v>
      </c>
      <c r="P174" s="443" t="s">
        <v>1698</v>
      </c>
      <c r="Q174" s="443" t="s">
        <v>1699</v>
      </c>
      <c r="R174" s="443" t="s">
        <v>1700</v>
      </c>
      <c r="S174" s="444" t="s">
        <v>129</v>
      </c>
      <c r="T174" s="448">
        <f t="shared" si="37"/>
        <v>39</v>
      </c>
      <c r="U174" s="449">
        <f t="shared" si="41"/>
        <v>9</v>
      </c>
      <c r="V174" s="444">
        <f t="shared" si="33"/>
        <v>2</v>
      </c>
      <c r="W174" s="457">
        <v>1730</v>
      </c>
      <c r="X174" s="508" t="s">
        <v>4118</v>
      </c>
      <c r="Y174" s="508" t="s">
        <v>3860</v>
      </c>
      <c r="Z174" s="508" t="s">
        <v>3873</v>
      </c>
      <c r="AA174" s="508" t="s">
        <v>3874</v>
      </c>
      <c r="AB174" s="508" t="s">
        <v>3875</v>
      </c>
      <c r="AC174" s="508" t="s">
        <v>3876</v>
      </c>
      <c r="AD174" s="455" t="s">
        <v>129</v>
      </c>
      <c r="AE174" s="459">
        <f t="shared" si="38"/>
        <v>39</v>
      </c>
      <c r="AF174" s="460">
        <f t="shared" si="42"/>
        <v>9</v>
      </c>
      <c r="AG174" s="455">
        <f t="shared" si="34"/>
        <v>2</v>
      </c>
      <c r="AH174" s="446">
        <v>1730</v>
      </c>
      <c r="AI174" s="443" t="s">
        <v>68</v>
      </c>
      <c r="AJ174" s="443" t="s">
        <v>139</v>
      </c>
      <c r="AK174" s="443" t="s">
        <v>235</v>
      </c>
      <c r="AL174" s="443" t="s">
        <v>1698</v>
      </c>
      <c r="AM174" s="443" t="s">
        <v>1699</v>
      </c>
      <c r="AN174" s="443" t="s">
        <v>1700</v>
      </c>
      <c r="AO174" s="444" t="s">
        <v>129</v>
      </c>
      <c r="AP174" s="448">
        <f t="shared" si="39"/>
        <v>39</v>
      </c>
      <c r="AQ174" s="449">
        <f t="shared" si="43"/>
        <v>9</v>
      </c>
      <c r="AR174" s="444">
        <f t="shared" si="35"/>
        <v>2</v>
      </c>
    </row>
    <row r="175" spans="1:44" ht="31.5" customHeight="1" x14ac:dyDescent="0.25">
      <c r="A175" s="395">
        <v>1740</v>
      </c>
      <c r="B175" s="387" t="str">
        <f>IF(Accueil!$H$49=1,M175,IF(Accueil!$H$49=2,X175,IF(Accueil!$H$49=3,AI175,M175)))</f>
        <v>Turquoise</v>
      </c>
      <c r="C175" s="387" t="str">
        <f>IF(Accueil!$H$49=1,N175,IF(Accueil!$H$49=2,Y175,IF(Accueil!$H$49=3,AJ175,N175)))</f>
        <v>Blanc nacré</v>
      </c>
      <c r="D175" s="387" t="str">
        <f>IF(Accueil!$H$49=1,O175,IF(Accueil!$H$49=2,Z175,IF(Accueil!$H$49=3,AK175,O175)))</f>
        <v>besoin de stabilité psychologique et spirituelle</v>
      </c>
      <c r="E175" s="387" t="str">
        <f>IF(Accueil!$H$49=1,P175,IF(Accueil!$H$49=2,AA175,IF(Accueil!$H$49=3,AL175,P175)))</f>
        <v>ne plus se battre pour exister / vivre de l'instabilité</v>
      </c>
      <c r="F175" s="387" t="str">
        <f>IF(Accueil!$H$49=1,Q175,IF(Accueil!$H$49=2,AB175,IF(Accueil!$H$49=3,AM175,Q175)))</f>
        <v>stabilité intérieure / stabilité psychologique et spirituelle</v>
      </c>
      <c r="G175" s="387" t="str">
        <f>IF(Accueil!$H$49=1,R175,IF(Accueil!$H$49=2,AC175,IF(Accueil!$H$49=3,AN175,R175)))</f>
        <v>devoir toujours résister / se battre contre l'ordre des choses</v>
      </c>
      <c r="H175" s="388" t="s">
        <v>7</v>
      </c>
      <c r="I175" s="394">
        <f t="shared" si="36"/>
        <v>40</v>
      </c>
      <c r="J175" s="397">
        <f t="shared" si="40"/>
        <v>10</v>
      </c>
      <c r="K175" s="388">
        <f t="shared" si="32"/>
        <v>2</v>
      </c>
      <c r="L175" s="446">
        <v>1740</v>
      </c>
      <c r="M175" s="443" t="s">
        <v>78</v>
      </c>
      <c r="N175" s="443" t="s">
        <v>139</v>
      </c>
      <c r="O175" s="443" t="s">
        <v>236</v>
      </c>
      <c r="P175" s="443" t="s">
        <v>1701</v>
      </c>
      <c r="Q175" s="443" t="s">
        <v>1702</v>
      </c>
      <c r="R175" s="443" t="s">
        <v>1703</v>
      </c>
      <c r="S175" s="444" t="s">
        <v>7</v>
      </c>
      <c r="T175" s="448">
        <f t="shared" si="37"/>
        <v>40</v>
      </c>
      <c r="U175" s="449">
        <f t="shared" si="41"/>
        <v>10</v>
      </c>
      <c r="V175" s="444">
        <f t="shared" si="33"/>
        <v>2</v>
      </c>
      <c r="W175" s="457">
        <v>1740</v>
      </c>
      <c r="X175" s="508" t="s">
        <v>4119</v>
      </c>
      <c r="Y175" s="508" t="s">
        <v>3860</v>
      </c>
      <c r="Z175" s="508" t="s">
        <v>3877</v>
      </c>
      <c r="AA175" s="508" t="s">
        <v>3878</v>
      </c>
      <c r="AB175" s="508" t="s">
        <v>3879</v>
      </c>
      <c r="AC175" s="508" t="s">
        <v>3880</v>
      </c>
      <c r="AD175" s="455" t="s">
        <v>7</v>
      </c>
      <c r="AE175" s="459">
        <f t="shared" si="38"/>
        <v>40</v>
      </c>
      <c r="AF175" s="460">
        <f t="shared" si="42"/>
        <v>10</v>
      </c>
      <c r="AG175" s="455">
        <f t="shared" si="34"/>
        <v>2</v>
      </c>
      <c r="AH175" s="446">
        <v>1740</v>
      </c>
      <c r="AI175" s="443" t="s">
        <v>78</v>
      </c>
      <c r="AJ175" s="443" t="s">
        <v>139</v>
      </c>
      <c r="AK175" s="443" t="s">
        <v>236</v>
      </c>
      <c r="AL175" s="443" t="s">
        <v>1701</v>
      </c>
      <c r="AM175" s="443" t="s">
        <v>1702</v>
      </c>
      <c r="AN175" s="443" t="s">
        <v>1703</v>
      </c>
      <c r="AO175" s="444" t="s">
        <v>7</v>
      </c>
      <c r="AP175" s="448">
        <f t="shared" si="39"/>
        <v>40</v>
      </c>
      <c r="AQ175" s="449">
        <f t="shared" si="43"/>
        <v>10</v>
      </c>
      <c r="AR175" s="444">
        <f t="shared" si="35"/>
        <v>2</v>
      </c>
    </row>
    <row r="176" spans="1:44" ht="31.5" customHeight="1" x14ac:dyDescent="0.25">
      <c r="A176" s="395">
        <v>1750</v>
      </c>
      <c r="B176" s="387" t="str">
        <f>IF(Accueil!$H$49=1,M176,IF(Accueil!$H$49=2,X176,IF(Accueil!$H$49=3,AI176,M176)))</f>
        <v>Turquoise</v>
      </c>
      <c r="C176" s="387" t="str">
        <f>IF(Accueil!$H$49=1,N176,IF(Accueil!$H$49=2,Y176,IF(Accueil!$H$49=3,AJ176,N176)))</f>
        <v>Blanc nacré</v>
      </c>
      <c r="D176" s="387" t="str">
        <f>IF(Accueil!$H$49=1,O176,IF(Accueil!$H$49=2,Z176,IF(Accueil!$H$49=3,AK176,O176)))</f>
        <v>besoin de se remettre en question / besoin d'amour</v>
      </c>
      <c r="E176" s="387" t="str">
        <f>IF(Accueil!$H$49=1,P176,IF(Accueil!$H$49=2,AA176,IF(Accueil!$H$49=3,AL176,P176)))</f>
        <v>se sentir sans défense / en manque d'amour</v>
      </c>
      <c r="F176" s="387" t="str">
        <f>IF(Accueil!$H$49=1,Q176,IF(Accueil!$H$49=2,AB176,IF(Accueil!$H$49=3,AM176,Q176)))</f>
        <v>amour inconditionnel / acceptation de soi / gratitude envers la vie</v>
      </c>
      <c r="G176" s="387" t="str">
        <f>IF(Accueil!$H$49=1,R176,IF(Accueil!$H$49=2,AC176,IF(Accueil!$H$49=3,AN176,R176)))</f>
        <v>refuser de se remettre en question / refus de l'amour</v>
      </c>
      <c r="H176" s="388" t="s">
        <v>129</v>
      </c>
      <c r="I176" s="394">
        <f t="shared" si="36"/>
        <v>40</v>
      </c>
      <c r="J176" s="397">
        <f t="shared" si="40"/>
        <v>10</v>
      </c>
      <c r="K176" s="388">
        <f t="shared" si="32"/>
        <v>2</v>
      </c>
      <c r="L176" s="446">
        <v>1750</v>
      </c>
      <c r="M176" s="443" t="s">
        <v>78</v>
      </c>
      <c r="N176" s="443" t="s">
        <v>139</v>
      </c>
      <c r="O176" s="444" t="s">
        <v>1704</v>
      </c>
      <c r="P176" s="443" t="s">
        <v>1705</v>
      </c>
      <c r="Q176" s="443" t="s">
        <v>1706</v>
      </c>
      <c r="R176" s="443" t="s">
        <v>1707</v>
      </c>
      <c r="S176" s="444" t="s">
        <v>129</v>
      </c>
      <c r="T176" s="448">
        <f t="shared" si="37"/>
        <v>40</v>
      </c>
      <c r="U176" s="449">
        <f t="shared" si="41"/>
        <v>10</v>
      </c>
      <c r="V176" s="444">
        <f t="shared" si="33"/>
        <v>2</v>
      </c>
      <c r="W176" s="457">
        <v>1750</v>
      </c>
      <c r="X176" s="508" t="s">
        <v>4119</v>
      </c>
      <c r="Y176" s="508" t="s">
        <v>3860</v>
      </c>
      <c r="Z176" s="299" t="s">
        <v>3881</v>
      </c>
      <c r="AA176" s="508" t="s">
        <v>3882</v>
      </c>
      <c r="AB176" s="508" t="s">
        <v>3883</v>
      </c>
      <c r="AC176" s="508" t="s">
        <v>3884</v>
      </c>
      <c r="AD176" s="455" t="s">
        <v>129</v>
      </c>
      <c r="AE176" s="459">
        <f t="shared" si="38"/>
        <v>40</v>
      </c>
      <c r="AF176" s="460">
        <f t="shared" si="42"/>
        <v>10</v>
      </c>
      <c r="AG176" s="455">
        <f t="shared" si="34"/>
        <v>2</v>
      </c>
      <c r="AH176" s="446">
        <v>1750</v>
      </c>
      <c r="AI176" s="443" t="s">
        <v>78</v>
      </c>
      <c r="AJ176" s="443" t="s">
        <v>139</v>
      </c>
      <c r="AK176" s="444" t="s">
        <v>1704</v>
      </c>
      <c r="AL176" s="443" t="s">
        <v>1705</v>
      </c>
      <c r="AM176" s="443" t="s">
        <v>1706</v>
      </c>
      <c r="AN176" s="443" t="s">
        <v>1707</v>
      </c>
      <c r="AO176" s="444" t="s">
        <v>129</v>
      </c>
      <c r="AP176" s="448">
        <f t="shared" si="39"/>
        <v>40</v>
      </c>
      <c r="AQ176" s="449">
        <f t="shared" si="43"/>
        <v>10</v>
      </c>
      <c r="AR176" s="444">
        <f t="shared" si="35"/>
        <v>2</v>
      </c>
    </row>
    <row r="177" spans="1:44" ht="31.5" customHeight="1" x14ac:dyDescent="0.25">
      <c r="A177" s="395">
        <v>1760</v>
      </c>
      <c r="B177" s="387" t="str">
        <f>IF(Accueil!$H$49=1,M177,IF(Accueil!$H$49=2,X177,IF(Accueil!$H$49=3,AI177,M177)))</f>
        <v>Cyan</v>
      </c>
      <c r="C177" s="387" t="str">
        <f>IF(Accueil!$H$49=1,N177,IF(Accueil!$H$49=2,Y177,IF(Accueil!$H$49=3,AJ177,N177)))</f>
        <v>Blanc nacré</v>
      </c>
      <c r="D177" s="387" t="str">
        <f>IF(Accueil!$H$49=1,O177,IF(Accueil!$H$49=2,Z177,IF(Accueil!$H$49=3,AK177,O177)))</f>
        <v>besoin d'avoir sa place sur Terre / besoin d'être utile</v>
      </c>
      <c r="E177" s="387" t="str">
        <f>IF(Accueil!$H$49=1,P177,IF(Accueil!$H$49=2,AA177,IF(Accueil!$H$49=3,AL177,P177)))</f>
        <v>sentiment d'être inutile ou pas au bon endroit / pas à sa juste place</v>
      </c>
      <c r="F177" s="387" t="str">
        <f>IF(Accueil!$H$49=1,Q177,IF(Accueil!$H$49=2,AB177,IF(Accueil!$H$49=3,AM177,Q177)))</f>
        <v>aller de l'avant tout en écoutant son corps / ne pas forcément répondre aux attentes</v>
      </c>
      <c r="G177" s="387" t="str">
        <f>IF(Accueil!$H$49=1,R177,IF(Accueil!$H$49=2,AC177,IF(Accueil!$H$49=3,AN177,R177)))</f>
        <v>prendre des responsabilités ou jouer un rôle pour justifier sa place ou son utilité</v>
      </c>
      <c r="H177" s="388" t="s">
        <v>10</v>
      </c>
      <c r="I177" s="394">
        <f t="shared" si="36"/>
        <v>41</v>
      </c>
      <c r="J177" s="397">
        <f t="shared" si="40"/>
        <v>11</v>
      </c>
      <c r="K177" s="388">
        <f t="shared" si="32"/>
        <v>2</v>
      </c>
      <c r="L177" s="446">
        <v>1760</v>
      </c>
      <c r="M177" s="443" t="s">
        <v>88</v>
      </c>
      <c r="N177" s="443" t="s">
        <v>139</v>
      </c>
      <c r="O177" s="444" t="s">
        <v>1708</v>
      </c>
      <c r="P177" s="443" t="s">
        <v>1709</v>
      </c>
      <c r="Q177" s="443" t="s">
        <v>1710</v>
      </c>
      <c r="R177" s="443" t="s">
        <v>1711</v>
      </c>
      <c r="S177" s="444" t="s">
        <v>10</v>
      </c>
      <c r="T177" s="448">
        <f t="shared" si="37"/>
        <v>41</v>
      </c>
      <c r="U177" s="449">
        <f t="shared" si="41"/>
        <v>11</v>
      </c>
      <c r="V177" s="444">
        <f t="shared" si="33"/>
        <v>2</v>
      </c>
      <c r="W177" s="457">
        <v>1760</v>
      </c>
      <c r="X177" s="508" t="s">
        <v>4120</v>
      </c>
      <c r="Y177" s="508" t="s">
        <v>3860</v>
      </c>
      <c r="Z177" s="299" t="s">
        <v>3885</v>
      </c>
      <c r="AA177" s="508" t="s">
        <v>3886</v>
      </c>
      <c r="AB177" s="508" t="s">
        <v>3887</v>
      </c>
      <c r="AC177" s="508" t="s">
        <v>3888</v>
      </c>
      <c r="AD177" s="455" t="s">
        <v>10</v>
      </c>
      <c r="AE177" s="459">
        <f t="shared" si="38"/>
        <v>41</v>
      </c>
      <c r="AF177" s="460">
        <f t="shared" si="42"/>
        <v>11</v>
      </c>
      <c r="AG177" s="455">
        <f t="shared" si="34"/>
        <v>2</v>
      </c>
      <c r="AH177" s="446">
        <v>1760</v>
      </c>
      <c r="AI177" s="443" t="s">
        <v>88</v>
      </c>
      <c r="AJ177" s="443" t="s">
        <v>139</v>
      </c>
      <c r="AK177" s="444" t="s">
        <v>1708</v>
      </c>
      <c r="AL177" s="443" t="s">
        <v>1709</v>
      </c>
      <c r="AM177" s="443" t="s">
        <v>1710</v>
      </c>
      <c r="AN177" s="443" t="s">
        <v>1711</v>
      </c>
      <c r="AO177" s="444" t="s">
        <v>10</v>
      </c>
      <c r="AP177" s="448">
        <f t="shared" si="39"/>
        <v>41</v>
      </c>
      <c r="AQ177" s="449">
        <f t="shared" si="43"/>
        <v>11</v>
      </c>
      <c r="AR177" s="444">
        <f t="shared" si="35"/>
        <v>2</v>
      </c>
    </row>
    <row r="178" spans="1:44" ht="31.5" customHeight="1" x14ac:dyDescent="0.25">
      <c r="A178" s="395">
        <v>1770</v>
      </c>
      <c r="B178" s="387" t="str">
        <f>IF(Accueil!$H$49=1,M178,IF(Accueil!$H$49=2,X178,IF(Accueil!$H$49=3,AI178,M178)))</f>
        <v>Cyan</v>
      </c>
      <c r="C178" s="387" t="str">
        <f>IF(Accueil!$H$49=1,N178,IF(Accueil!$H$49=2,Y178,IF(Accueil!$H$49=3,AJ178,N178)))</f>
        <v>Blanc nacré</v>
      </c>
      <c r="D178" s="387" t="str">
        <f>IF(Accueil!$H$49=1,O178,IF(Accueil!$H$49=2,Z178,IF(Accueil!$H$49=3,AK178,O178)))</f>
        <v>besoin d'endurer pour avoir sa place</v>
      </c>
      <c r="E178" s="387" t="str">
        <f>IF(Accueil!$H$49=1,P178,IF(Accueil!$H$49=2,AA178,IF(Accueil!$H$49=3,AL178,P178)))</f>
        <v>peur de se mettre des charges / se sentir vide à l'intérieur</v>
      </c>
      <c r="F178" s="387" t="str">
        <f>IF(Accueil!$H$49=1,Q178,IF(Accueil!$H$49=2,AB178,IF(Accueil!$H$49=3,AM178,Q178)))</f>
        <v>autorité naturelle émanant du corps / puissance de rayonnement / présence en soi</v>
      </c>
      <c r="G178" s="387" t="str">
        <f>IF(Accueil!$H$49=1,R178,IF(Accueil!$H$49=2,AC178,IF(Accueil!$H$49=3,AN178,R178)))</f>
        <v>prendre sur soi pour faire avancer les choses</v>
      </c>
      <c r="H178" s="388" t="s">
        <v>129</v>
      </c>
      <c r="I178" s="394">
        <f t="shared" si="36"/>
        <v>41</v>
      </c>
      <c r="J178" s="397">
        <f t="shared" si="40"/>
        <v>11</v>
      </c>
      <c r="K178" s="388">
        <f t="shared" si="32"/>
        <v>2</v>
      </c>
      <c r="L178" s="446">
        <v>1770</v>
      </c>
      <c r="M178" s="443" t="s">
        <v>88</v>
      </c>
      <c r="N178" s="443" t="s">
        <v>139</v>
      </c>
      <c r="O178" s="443" t="s">
        <v>237</v>
      </c>
      <c r="P178" s="443" t="s">
        <v>1712</v>
      </c>
      <c r="Q178" s="443" t="s">
        <v>1713</v>
      </c>
      <c r="R178" s="443" t="s">
        <v>238</v>
      </c>
      <c r="S178" s="444" t="s">
        <v>129</v>
      </c>
      <c r="T178" s="448">
        <f t="shared" si="37"/>
        <v>41</v>
      </c>
      <c r="U178" s="449">
        <f t="shared" si="41"/>
        <v>11</v>
      </c>
      <c r="V178" s="444">
        <f t="shared" si="33"/>
        <v>2</v>
      </c>
      <c r="W178" s="457">
        <v>1770</v>
      </c>
      <c r="X178" s="508" t="s">
        <v>4120</v>
      </c>
      <c r="Y178" s="508" t="s">
        <v>3860</v>
      </c>
      <c r="Z178" s="508" t="s">
        <v>3889</v>
      </c>
      <c r="AA178" s="508" t="s">
        <v>3890</v>
      </c>
      <c r="AB178" s="508" t="s">
        <v>3891</v>
      </c>
      <c r="AC178" s="508" t="s">
        <v>3892</v>
      </c>
      <c r="AD178" s="455" t="s">
        <v>129</v>
      </c>
      <c r="AE178" s="459">
        <f t="shared" si="38"/>
        <v>41</v>
      </c>
      <c r="AF178" s="460">
        <f t="shared" si="42"/>
        <v>11</v>
      </c>
      <c r="AG178" s="455">
        <f t="shared" si="34"/>
        <v>2</v>
      </c>
      <c r="AH178" s="446">
        <v>1770</v>
      </c>
      <c r="AI178" s="443" t="s">
        <v>88</v>
      </c>
      <c r="AJ178" s="443" t="s">
        <v>139</v>
      </c>
      <c r="AK178" s="443" t="s">
        <v>237</v>
      </c>
      <c r="AL178" s="443" t="s">
        <v>1712</v>
      </c>
      <c r="AM178" s="443" t="s">
        <v>1713</v>
      </c>
      <c r="AN178" s="443" t="s">
        <v>238</v>
      </c>
      <c r="AO178" s="444" t="s">
        <v>129</v>
      </c>
      <c r="AP178" s="448">
        <f t="shared" si="39"/>
        <v>41</v>
      </c>
      <c r="AQ178" s="449">
        <f t="shared" si="43"/>
        <v>11</v>
      </c>
      <c r="AR178" s="444">
        <f t="shared" si="35"/>
        <v>2</v>
      </c>
    </row>
    <row r="179" spans="1:44" ht="31.5" customHeight="1" x14ac:dyDescent="0.25">
      <c r="A179" s="395">
        <v>1780</v>
      </c>
      <c r="B179" s="387" t="str">
        <f>IF(Accueil!$H$49=1,M179,IF(Accueil!$H$49=2,X179,IF(Accueil!$H$49=3,AI179,M179)))</f>
        <v>Bleu</v>
      </c>
      <c r="C179" s="387" t="str">
        <f>IF(Accueil!$H$49=1,N179,IF(Accueil!$H$49=2,Y179,IF(Accueil!$H$49=3,AJ179,N179)))</f>
        <v>Blanc nacré</v>
      </c>
      <c r="D179" s="387" t="str">
        <f>IF(Accueil!$H$49=1,O179,IF(Accueil!$H$49=2,Z179,IF(Accueil!$H$49=3,AK179,O179)))</f>
        <v>besoin de créer pour montrer son individualité / besoin d'être le centre de l'univers</v>
      </c>
      <c r="E179" s="387" t="str">
        <f>IF(Accueil!$H$49=1,P179,IF(Accueil!$H$49=2,AA179,IF(Accueil!$H$49=3,AL179,P179)))</f>
        <v>se laisser vivre / ne rien imposer aux autres</v>
      </c>
      <c r="F179" s="387" t="str">
        <f>IF(Accueil!$H$49=1,Q179,IF(Accueil!$H$49=2,AB179,IF(Accueil!$H$49=3,AM179,Q179)))</f>
        <v>faire ce qui est juste de faire pour soi</v>
      </c>
      <c r="G179" s="387" t="str">
        <f>IF(Accueil!$H$49=1,R179,IF(Accueil!$H$49=2,AC179,IF(Accueil!$H$49=3,AN179,R179)))</f>
        <v>s'imposer aux autres / besoin excessif de faire</v>
      </c>
      <c r="H179" s="388" t="s">
        <v>7</v>
      </c>
      <c r="I179" s="394">
        <f t="shared" si="36"/>
        <v>42</v>
      </c>
      <c r="J179" s="397">
        <f t="shared" si="40"/>
        <v>12</v>
      </c>
      <c r="K179" s="388">
        <f t="shared" si="32"/>
        <v>2</v>
      </c>
      <c r="L179" s="446">
        <v>1780</v>
      </c>
      <c r="M179" s="443" t="s">
        <v>95</v>
      </c>
      <c r="N179" s="443" t="s">
        <v>139</v>
      </c>
      <c r="O179" s="443" t="s">
        <v>1714</v>
      </c>
      <c r="P179" s="443" t="s">
        <v>1715</v>
      </c>
      <c r="Q179" s="443" t="s">
        <v>239</v>
      </c>
      <c r="R179" s="443" t="s">
        <v>1716</v>
      </c>
      <c r="S179" s="444" t="s">
        <v>7</v>
      </c>
      <c r="T179" s="448">
        <f t="shared" si="37"/>
        <v>42</v>
      </c>
      <c r="U179" s="449">
        <f t="shared" si="41"/>
        <v>12</v>
      </c>
      <c r="V179" s="444">
        <f t="shared" si="33"/>
        <v>2</v>
      </c>
      <c r="W179" s="457">
        <v>1780</v>
      </c>
      <c r="X179" s="508" t="s">
        <v>4121</v>
      </c>
      <c r="Y179" s="508" t="s">
        <v>3860</v>
      </c>
      <c r="Z179" s="508" t="s">
        <v>3893</v>
      </c>
      <c r="AA179" s="508" t="s">
        <v>3894</v>
      </c>
      <c r="AB179" s="508" t="s">
        <v>3895</v>
      </c>
      <c r="AC179" s="508" t="s">
        <v>3896</v>
      </c>
      <c r="AD179" s="455" t="s">
        <v>7</v>
      </c>
      <c r="AE179" s="459">
        <f t="shared" si="38"/>
        <v>42</v>
      </c>
      <c r="AF179" s="460">
        <f t="shared" si="42"/>
        <v>12</v>
      </c>
      <c r="AG179" s="455">
        <f t="shared" si="34"/>
        <v>2</v>
      </c>
      <c r="AH179" s="446">
        <v>1780</v>
      </c>
      <c r="AI179" s="443" t="s">
        <v>95</v>
      </c>
      <c r="AJ179" s="443" t="s">
        <v>139</v>
      </c>
      <c r="AK179" s="443" t="s">
        <v>1714</v>
      </c>
      <c r="AL179" s="443" t="s">
        <v>1715</v>
      </c>
      <c r="AM179" s="443" t="s">
        <v>239</v>
      </c>
      <c r="AN179" s="443" t="s">
        <v>1716</v>
      </c>
      <c r="AO179" s="444" t="s">
        <v>7</v>
      </c>
      <c r="AP179" s="448">
        <f t="shared" si="39"/>
        <v>42</v>
      </c>
      <c r="AQ179" s="449">
        <f t="shared" si="43"/>
        <v>12</v>
      </c>
      <c r="AR179" s="444">
        <f t="shared" si="35"/>
        <v>2</v>
      </c>
    </row>
    <row r="180" spans="1:44" ht="31.5" customHeight="1" x14ac:dyDescent="0.25">
      <c r="A180" s="395">
        <v>1790</v>
      </c>
      <c r="B180" s="387" t="str">
        <f>IF(Accueil!$H$49=1,M180,IF(Accueil!$H$49=2,X180,IF(Accueil!$H$49=3,AI180,M180)))</f>
        <v>Bleu</v>
      </c>
      <c r="C180" s="387" t="str">
        <f>IF(Accueil!$H$49=1,N180,IF(Accueil!$H$49=2,Y180,IF(Accueil!$H$49=3,AJ180,N180)))</f>
        <v>Blanc nacré</v>
      </c>
      <c r="D180" s="387" t="str">
        <f>IF(Accueil!$H$49=1,O180,IF(Accueil!$H$49=2,Z180,IF(Accueil!$H$49=3,AK180,O180)))</f>
        <v>besoin de répondre à ses attentes / besoin de combler ses besoins</v>
      </c>
      <c r="E180" s="387" t="str">
        <f>IF(Accueil!$H$49=1,P180,IF(Accueil!$H$49=2,AA180,IF(Accueil!$H$49=3,AL180,P180)))</f>
        <v>n'agir que si l'on est sûr de son choix</v>
      </c>
      <c r="F180" s="387" t="str">
        <f>IF(Accueil!$H$49=1,Q180,IF(Accueil!$H$49=2,AB180,IF(Accueil!$H$49=3,AM180,Q180)))</f>
        <v>joie communicative / aimer les choses simples / humilité / s'en remettre à l'univers</v>
      </c>
      <c r="G180" s="387" t="str">
        <f>IF(Accueil!$H$49=1,R180,IF(Accueil!$H$49=2,AC180,IF(Accueil!$H$49=3,AN180,R180)))</f>
        <v>la rage comme moteur pour avancer dans la vie</v>
      </c>
      <c r="H180" s="388" t="s">
        <v>129</v>
      </c>
      <c r="I180" s="394">
        <f t="shared" si="36"/>
        <v>42</v>
      </c>
      <c r="J180" s="397">
        <f t="shared" si="40"/>
        <v>12</v>
      </c>
      <c r="K180" s="388">
        <f t="shared" si="32"/>
        <v>2</v>
      </c>
      <c r="L180" s="446">
        <v>1790</v>
      </c>
      <c r="M180" s="443" t="s">
        <v>95</v>
      </c>
      <c r="N180" s="443" t="s">
        <v>139</v>
      </c>
      <c r="O180" s="444" t="s">
        <v>1717</v>
      </c>
      <c r="P180" s="443" t="s">
        <v>240</v>
      </c>
      <c r="Q180" s="443" t="s">
        <v>1718</v>
      </c>
      <c r="R180" s="443" t="s">
        <v>241</v>
      </c>
      <c r="S180" s="444" t="s">
        <v>129</v>
      </c>
      <c r="T180" s="448">
        <f t="shared" si="37"/>
        <v>42</v>
      </c>
      <c r="U180" s="449">
        <f t="shared" si="41"/>
        <v>12</v>
      </c>
      <c r="V180" s="444">
        <f t="shared" si="33"/>
        <v>2</v>
      </c>
      <c r="W180" s="457">
        <v>1790</v>
      </c>
      <c r="X180" s="508" t="s">
        <v>4121</v>
      </c>
      <c r="Y180" s="508" t="s">
        <v>3860</v>
      </c>
      <c r="Z180" s="299" t="s">
        <v>3897</v>
      </c>
      <c r="AA180" s="508" t="s">
        <v>3898</v>
      </c>
      <c r="AB180" s="508" t="s">
        <v>3899</v>
      </c>
      <c r="AC180" s="508" t="s">
        <v>3900</v>
      </c>
      <c r="AD180" s="455" t="s">
        <v>129</v>
      </c>
      <c r="AE180" s="459">
        <f t="shared" si="38"/>
        <v>42</v>
      </c>
      <c r="AF180" s="460">
        <f t="shared" si="42"/>
        <v>12</v>
      </c>
      <c r="AG180" s="455">
        <f t="shared" si="34"/>
        <v>2</v>
      </c>
      <c r="AH180" s="446">
        <v>1790</v>
      </c>
      <c r="AI180" s="443" t="s">
        <v>95</v>
      </c>
      <c r="AJ180" s="443" t="s">
        <v>139</v>
      </c>
      <c r="AK180" s="444" t="s">
        <v>1717</v>
      </c>
      <c r="AL180" s="443" t="s">
        <v>240</v>
      </c>
      <c r="AM180" s="443" t="s">
        <v>1718</v>
      </c>
      <c r="AN180" s="443" t="s">
        <v>241</v>
      </c>
      <c r="AO180" s="444" t="s">
        <v>129</v>
      </c>
      <c r="AP180" s="448">
        <f t="shared" si="39"/>
        <v>42</v>
      </c>
      <c r="AQ180" s="449">
        <f t="shared" si="43"/>
        <v>12</v>
      </c>
      <c r="AR180" s="444">
        <f t="shared" si="35"/>
        <v>2</v>
      </c>
    </row>
    <row r="181" spans="1:44" ht="31.5" customHeight="1" x14ac:dyDescent="0.25">
      <c r="A181" s="395">
        <v>1800</v>
      </c>
      <c r="B181" s="387" t="str">
        <f>IF(Accueil!$H$49=1,M181,IF(Accueil!$H$49=2,X181,IF(Accueil!$H$49=3,AI181,M181)))</f>
        <v>Indigo</v>
      </c>
      <c r="C181" s="387" t="str">
        <f>IF(Accueil!$H$49=1,N181,IF(Accueil!$H$49=2,Y181,IF(Accueil!$H$49=3,AJ181,N181)))</f>
        <v>Blanc nacré</v>
      </c>
      <c r="D181" s="387" t="str">
        <f>IF(Accueil!$H$49=1,O181,IF(Accueil!$H$49=2,Z181,IF(Accueil!$H$49=3,AK181,O181)))</f>
        <v>besoin d'être dur avec soi / sentiment que la vie est dure</v>
      </c>
      <c r="E181" s="387" t="str">
        <f>IF(Accueil!$H$49=1,P181,IF(Accueil!$H$49=2,AA181,IF(Accueil!$H$49=3,AL181,P181)))</f>
        <v>ne pas pouvoir s'aimer soi-même</v>
      </c>
      <c r="F181" s="387" t="str">
        <f>IF(Accueil!$H$49=1,Q181,IF(Accueil!$H$49=2,AB181,IF(Accueil!$H$49=3,AM181,Q181)))</f>
        <v>s'accepter et s'aimer tel que l'on est</v>
      </c>
      <c r="G181" s="387" t="str">
        <f>IF(Accueil!$H$49=1,R181,IF(Accueil!$H$49=2,AC181,IF(Accueil!$H$49=3,AN181,R181)))</f>
        <v>autosatisfaction / être prétentieux / rempli d'amour propre</v>
      </c>
      <c r="H181" s="388" t="s">
        <v>10</v>
      </c>
      <c r="I181" s="394">
        <f t="shared" si="36"/>
        <v>43</v>
      </c>
      <c r="J181" s="397">
        <f t="shared" si="40"/>
        <v>13</v>
      </c>
      <c r="K181" s="388">
        <f t="shared" si="32"/>
        <v>2</v>
      </c>
      <c r="L181" s="446">
        <v>1800</v>
      </c>
      <c r="M181" s="443" t="s">
        <v>106</v>
      </c>
      <c r="N181" s="443" t="s">
        <v>139</v>
      </c>
      <c r="O181" s="444" t="s">
        <v>1719</v>
      </c>
      <c r="P181" s="443" t="s">
        <v>242</v>
      </c>
      <c r="Q181" s="443" t="s">
        <v>243</v>
      </c>
      <c r="R181" s="443" t="s">
        <v>1720</v>
      </c>
      <c r="S181" s="444" t="s">
        <v>10</v>
      </c>
      <c r="T181" s="448">
        <f t="shared" si="37"/>
        <v>43</v>
      </c>
      <c r="U181" s="449">
        <f t="shared" si="41"/>
        <v>13</v>
      </c>
      <c r="V181" s="444">
        <f t="shared" si="33"/>
        <v>2</v>
      </c>
      <c r="W181" s="457">
        <v>1800</v>
      </c>
      <c r="X181" s="508" t="s">
        <v>4122</v>
      </c>
      <c r="Y181" s="508" t="s">
        <v>3860</v>
      </c>
      <c r="Z181" s="299" t="s">
        <v>3901</v>
      </c>
      <c r="AA181" s="508" t="s">
        <v>3902</v>
      </c>
      <c r="AB181" s="508" t="s">
        <v>3903</v>
      </c>
      <c r="AC181" s="508" t="s">
        <v>3904</v>
      </c>
      <c r="AD181" s="455" t="s">
        <v>10</v>
      </c>
      <c r="AE181" s="459">
        <f t="shared" si="38"/>
        <v>43</v>
      </c>
      <c r="AF181" s="460">
        <f t="shared" si="42"/>
        <v>13</v>
      </c>
      <c r="AG181" s="455">
        <f t="shared" si="34"/>
        <v>2</v>
      </c>
      <c r="AH181" s="446">
        <v>1800</v>
      </c>
      <c r="AI181" s="443" t="s">
        <v>106</v>
      </c>
      <c r="AJ181" s="443" t="s">
        <v>139</v>
      </c>
      <c r="AK181" s="444" t="s">
        <v>1719</v>
      </c>
      <c r="AL181" s="443" t="s">
        <v>242</v>
      </c>
      <c r="AM181" s="443" t="s">
        <v>243</v>
      </c>
      <c r="AN181" s="443" t="s">
        <v>1720</v>
      </c>
      <c r="AO181" s="444" t="s">
        <v>10</v>
      </c>
      <c r="AP181" s="448">
        <f t="shared" si="39"/>
        <v>43</v>
      </c>
      <c r="AQ181" s="449">
        <f t="shared" si="43"/>
        <v>13</v>
      </c>
      <c r="AR181" s="444">
        <f t="shared" si="35"/>
        <v>2</v>
      </c>
    </row>
    <row r="182" spans="1:44" ht="31.5" customHeight="1" x14ac:dyDescent="0.25">
      <c r="A182" s="395">
        <v>1810</v>
      </c>
      <c r="B182" s="387" t="str">
        <f>IF(Accueil!$H$49=1,M182,IF(Accueil!$H$49=2,X182,IF(Accueil!$H$49=3,AI182,M182)))</f>
        <v>Indigo</v>
      </c>
      <c r="C182" s="387" t="str">
        <f>IF(Accueil!$H$49=1,N182,IF(Accueil!$H$49=2,Y182,IF(Accueil!$H$49=3,AJ182,N182)))</f>
        <v>Blanc nacré</v>
      </c>
      <c r="D182" s="387" t="str">
        <f>IF(Accueil!$H$49=1,O182,IF(Accueil!$H$49=2,Z182,IF(Accueil!$H$49=3,AK182,O182)))</f>
        <v>besoin d'être soutenu par l'univers / besoin d'une remise en ordre intérieure</v>
      </c>
      <c r="E182" s="387" t="str">
        <f>IF(Accueil!$H$49=1,P182,IF(Accueil!$H$49=2,AA182,IF(Accueil!$H$49=3,AL182,P182)))</f>
        <v>se sentir dévalorisé / pas soutenu par l'univers</v>
      </c>
      <c r="F182" s="387" t="str">
        <f>IF(Accueil!$H$49=1,Q182,IF(Accueil!$H$49=2,AB182,IF(Accueil!$H$49=3,AM182,Q182)))</f>
        <v>se sentir valorisé et en retirer une force inépuisable / capacité à se régénérer sans le mental</v>
      </c>
      <c r="G182" s="387" t="str">
        <f>IF(Accueil!$H$49=1,R182,IF(Accueil!$H$49=2,AC182,IF(Accueil!$H$49=3,AN182,R182)))</f>
        <v>tendance à dévaloriser les autres / profiter de son pouvoir dans un but personnel</v>
      </c>
      <c r="H182" s="388" t="s">
        <v>129</v>
      </c>
      <c r="I182" s="394">
        <f t="shared" si="36"/>
        <v>43</v>
      </c>
      <c r="J182" s="397">
        <f t="shared" si="40"/>
        <v>13</v>
      </c>
      <c r="K182" s="388">
        <f t="shared" si="32"/>
        <v>2</v>
      </c>
      <c r="L182" s="446">
        <v>1810</v>
      </c>
      <c r="M182" s="443" t="s">
        <v>106</v>
      </c>
      <c r="N182" s="443" t="s">
        <v>139</v>
      </c>
      <c r="O182" s="444" t="s">
        <v>1721</v>
      </c>
      <c r="P182" s="443" t="s">
        <v>1722</v>
      </c>
      <c r="Q182" s="443" t="s">
        <v>1723</v>
      </c>
      <c r="R182" s="443" t="s">
        <v>1724</v>
      </c>
      <c r="S182" s="444" t="s">
        <v>129</v>
      </c>
      <c r="T182" s="448">
        <f t="shared" si="37"/>
        <v>43</v>
      </c>
      <c r="U182" s="449">
        <f t="shared" si="41"/>
        <v>13</v>
      </c>
      <c r="V182" s="444">
        <f t="shared" si="33"/>
        <v>2</v>
      </c>
      <c r="W182" s="457">
        <v>1810</v>
      </c>
      <c r="X182" s="508" t="s">
        <v>4122</v>
      </c>
      <c r="Y182" s="508" t="s">
        <v>3860</v>
      </c>
      <c r="Z182" s="299" t="s">
        <v>3905</v>
      </c>
      <c r="AA182" s="508" t="s">
        <v>3906</v>
      </c>
      <c r="AB182" s="508" t="s">
        <v>3907</v>
      </c>
      <c r="AC182" s="508" t="s">
        <v>3908</v>
      </c>
      <c r="AD182" s="455" t="s">
        <v>129</v>
      </c>
      <c r="AE182" s="459">
        <f t="shared" si="38"/>
        <v>43</v>
      </c>
      <c r="AF182" s="460">
        <f t="shared" si="42"/>
        <v>13</v>
      </c>
      <c r="AG182" s="455">
        <f t="shared" si="34"/>
        <v>2</v>
      </c>
      <c r="AH182" s="446">
        <v>1810</v>
      </c>
      <c r="AI182" s="443" t="s">
        <v>106</v>
      </c>
      <c r="AJ182" s="443" t="s">
        <v>139</v>
      </c>
      <c r="AK182" s="444" t="s">
        <v>1721</v>
      </c>
      <c r="AL182" s="443" t="s">
        <v>1722</v>
      </c>
      <c r="AM182" s="443" t="s">
        <v>1723</v>
      </c>
      <c r="AN182" s="443" t="s">
        <v>1724</v>
      </c>
      <c r="AO182" s="444" t="s">
        <v>129</v>
      </c>
      <c r="AP182" s="448">
        <f t="shared" si="39"/>
        <v>43</v>
      </c>
      <c r="AQ182" s="449">
        <f t="shared" si="43"/>
        <v>13</v>
      </c>
      <c r="AR182" s="444">
        <f t="shared" si="35"/>
        <v>2</v>
      </c>
    </row>
    <row r="183" spans="1:44" ht="31.5" customHeight="1" x14ac:dyDescent="0.25">
      <c r="A183" s="395">
        <v>1820</v>
      </c>
      <c r="B183" s="387" t="str">
        <f>IF(Accueil!$H$49=1,M183,IF(Accueil!$H$49=2,X183,IF(Accueil!$H$49=3,AI183,M183)))</f>
        <v>Pourpre</v>
      </c>
      <c r="C183" s="387" t="str">
        <f>IF(Accueil!$H$49=1,N183,IF(Accueil!$H$49=2,Y183,IF(Accueil!$H$49=3,AJ183,N183)))</f>
        <v>Blanc opalescent</v>
      </c>
      <c r="D183" s="387" t="str">
        <f>IF(Accueil!$H$49=1,O183,IF(Accueil!$H$49=2,Z183,IF(Accueil!$H$49=3,AK183,O183)))</f>
        <v>besoin de créer une famille d'âme / besoin de combler un vide par le spirituel</v>
      </c>
      <c r="E183" s="387" t="str">
        <f>IF(Accueil!$H$49=1,P183,IF(Accueil!$H$49=2,AA183,IF(Accueil!$H$49=3,AL183,P183)))</f>
        <v>ne pas écouter son âme / incarnation difficile / liens coupés avec la famille terrestre</v>
      </c>
      <c r="F183" s="387" t="str">
        <f>IF(Accueil!$H$49=1,Q183,IF(Accueil!$H$49=2,AB183,IF(Accueil!$H$49=3,AM183,Q183)))</f>
        <v>sentiment de faire partie de l'humanité / bien incarné sur Terre</v>
      </c>
      <c r="G183" s="387" t="str">
        <f>IF(Accueil!$H$49=1,R183,IF(Accueil!$H$49=2,AC183,IF(Accueil!$H$49=3,AN183,R183)))</f>
        <v>lien toxique avec un maître / devoir remplir une mission / conflit entre bien et mal</v>
      </c>
      <c r="H183" s="388" t="s">
        <v>7</v>
      </c>
      <c r="I183" s="394">
        <f t="shared" si="36"/>
        <v>44</v>
      </c>
      <c r="J183" s="397">
        <f t="shared" si="40"/>
        <v>14</v>
      </c>
      <c r="K183" s="388">
        <f t="shared" si="32"/>
        <v>2</v>
      </c>
      <c r="L183" s="446">
        <v>1820</v>
      </c>
      <c r="M183" s="443" t="s">
        <v>119</v>
      </c>
      <c r="N183" s="443" t="s">
        <v>140</v>
      </c>
      <c r="O183" s="443" t="s">
        <v>1725</v>
      </c>
      <c r="P183" s="443" t="s">
        <v>1726</v>
      </c>
      <c r="Q183" s="443" t="s">
        <v>1727</v>
      </c>
      <c r="R183" s="443" t="s">
        <v>1728</v>
      </c>
      <c r="S183" s="444" t="s">
        <v>7</v>
      </c>
      <c r="T183" s="448">
        <f t="shared" si="37"/>
        <v>44</v>
      </c>
      <c r="U183" s="449">
        <f t="shared" si="41"/>
        <v>14</v>
      </c>
      <c r="V183" s="444">
        <f t="shared" si="33"/>
        <v>2</v>
      </c>
      <c r="W183" s="457">
        <v>1820</v>
      </c>
      <c r="X183" s="508" t="s">
        <v>4123</v>
      </c>
      <c r="Y183" s="508" t="s">
        <v>3909</v>
      </c>
      <c r="Z183" s="508" t="s">
        <v>3910</v>
      </c>
      <c r="AA183" s="508" t="s">
        <v>3911</v>
      </c>
      <c r="AB183" s="508" t="s">
        <v>3912</v>
      </c>
      <c r="AC183" s="508" t="s">
        <v>3913</v>
      </c>
      <c r="AD183" s="455" t="s">
        <v>7</v>
      </c>
      <c r="AE183" s="459">
        <f t="shared" si="38"/>
        <v>44</v>
      </c>
      <c r="AF183" s="460">
        <f t="shared" si="42"/>
        <v>14</v>
      </c>
      <c r="AG183" s="455">
        <f t="shared" si="34"/>
        <v>2</v>
      </c>
      <c r="AH183" s="446">
        <v>1820</v>
      </c>
      <c r="AI183" s="443" t="s">
        <v>119</v>
      </c>
      <c r="AJ183" s="443" t="s">
        <v>140</v>
      </c>
      <c r="AK183" s="443" t="s">
        <v>1725</v>
      </c>
      <c r="AL183" s="443" t="s">
        <v>1726</v>
      </c>
      <c r="AM183" s="443" t="s">
        <v>1727</v>
      </c>
      <c r="AN183" s="443" t="s">
        <v>1728</v>
      </c>
      <c r="AO183" s="444" t="s">
        <v>7</v>
      </c>
      <c r="AP183" s="448">
        <f t="shared" si="39"/>
        <v>44</v>
      </c>
      <c r="AQ183" s="449">
        <f t="shared" si="43"/>
        <v>14</v>
      </c>
      <c r="AR183" s="444">
        <f t="shared" si="35"/>
        <v>2</v>
      </c>
    </row>
    <row r="184" spans="1:44" ht="31.5" customHeight="1" x14ac:dyDescent="0.25">
      <c r="A184" s="395">
        <v>1830</v>
      </c>
      <c r="B184" s="387" t="str">
        <f>IF(Accueil!$H$49=1,M184,IF(Accueil!$H$49=2,X184,IF(Accueil!$H$49=3,AI184,M184)))</f>
        <v>Pourpre</v>
      </c>
      <c r="C184" s="387" t="str">
        <f>IF(Accueil!$H$49=1,N184,IF(Accueil!$H$49=2,Y184,IF(Accueil!$H$49=3,AJ184,N184)))</f>
        <v>Blanc opalescent</v>
      </c>
      <c r="D184" s="387" t="str">
        <f>IF(Accueil!$H$49=1,O184,IF(Accueil!$H$49=2,Z184,IF(Accueil!$H$49=3,AK184,O184)))</f>
        <v>besoin de se poser et de créer des liens sociaux pour se sentir compris</v>
      </c>
      <c r="E184" s="387" t="str">
        <f>IF(Accueil!$H$49=1,P184,IF(Accueil!$H$49=2,AA184,IF(Accueil!$H$49=3,AL184,P184)))</f>
        <v>sentiment d'être un étranger pour sa famille / incompréhension / insécurité chronique</v>
      </c>
      <c r="F184" s="387" t="str">
        <f>IF(Accueil!$H$49=1,Q184,IF(Accueil!$H$49=2,AB184,IF(Accueil!$H$49=3,AM184,Q184)))</f>
        <v>sentiment d'être au bon endroit et entouré des bonnes personnes</v>
      </c>
      <c r="G184" s="387" t="str">
        <f>IF(Accueil!$H$49=1,R184,IF(Accueil!$H$49=2,AC184,IF(Accueil!$H$49=3,AN184,R184)))</f>
        <v>manipuler pour convaincre ou sentiment d'être manipulé sur le plan spirituel</v>
      </c>
      <c r="H184" s="396" t="s">
        <v>129</v>
      </c>
      <c r="I184" s="394">
        <f t="shared" si="36"/>
        <v>44</v>
      </c>
      <c r="J184" s="397">
        <f t="shared" si="40"/>
        <v>14</v>
      </c>
      <c r="K184" s="388">
        <f t="shared" si="32"/>
        <v>2</v>
      </c>
      <c r="L184" s="446">
        <v>1830</v>
      </c>
      <c r="M184" s="443" t="s">
        <v>119</v>
      </c>
      <c r="N184" s="443" t="s">
        <v>140</v>
      </c>
      <c r="O184" s="443" t="s">
        <v>244</v>
      </c>
      <c r="P184" s="443" t="s">
        <v>1729</v>
      </c>
      <c r="Q184" s="443" t="s">
        <v>245</v>
      </c>
      <c r="R184" s="443" t="s">
        <v>1730</v>
      </c>
      <c r="S184" s="447" t="s">
        <v>129</v>
      </c>
      <c r="T184" s="448">
        <f t="shared" si="37"/>
        <v>44</v>
      </c>
      <c r="U184" s="449">
        <f t="shared" si="41"/>
        <v>14</v>
      </c>
      <c r="V184" s="444">
        <f t="shared" si="33"/>
        <v>2</v>
      </c>
      <c r="W184" s="457">
        <v>1830</v>
      </c>
      <c r="X184" s="508" t="s">
        <v>4123</v>
      </c>
      <c r="Y184" s="508" t="s">
        <v>3909</v>
      </c>
      <c r="Z184" s="508" t="s">
        <v>3914</v>
      </c>
      <c r="AA184" s="508" t="s">
        <v>3915</v>
      </c>
      <c r="AB184" s="508" t="s">
        <v>3916</v>
      </c>
      <c r="AC184" s="508" t="s">
        <v>3917</v>
      </c>
      <c r="AD184" s="458" t="s">
        <v>129</v>
      </c>
      <c r="AE184" s="459">
        <f t="shared" si="38"/>
        <v>44</v>
      </c>
      <c r="AF184" s="460">
        <f t="shared" si="42"/>
        <v>14</v>
      </c>
      <c r="AG184" s="455">
        <f t="shared" si="34"/>
        <v>2</v>
      </c>
      <c r="AH184" s="446">
        <v>1830</v>
      </c>
      <c r="AI184" s="443" t="s">
        <v>119</v>
      </c>
      <c r="AJ184" s="443" t="s">
        <v>140</v>
      </c>
      <c r="AK184" s="443" t="s">
        <v>244</v>
      </c>
      <c r="AL184" s="443" t="s">
        <v>1729</v>
      </c>
      <c r="AM184" s="443" t="s">
        <v>245</v>
      </c>
      <c r="AN184" s="443" t="s">
        <v>1730</v>
      </c>
      <c r="AO184" s="447" t="s">
        <v>129</v>
      </c>
      <c r="AP184" s="448">
        <f t="shared" si="39"/>
        <v>44</v>
      </c>
      <c r="AQ184" s="449">
        <f t="shared" si="43"/>
        <v>14</v>
      </c>
      <c r="AR184" s="444">
        <f t="shared" si="35"/>
        <v>2</v>
      </c>
    </row>
    <row r="185" spans="1:44" ht="31.5" customHeight="1" x14ac:dyDescent="0.25">
      <c r="A185" s="395">
        <v>1840</v>
      </c>
      <c r="B185" s="387" t="str">
        <f>IF(Accueil!$H$49=1,M185,IF(Accueil!$H$49=2,X185,IF(Accueil!$H$49=3,AI185,M185)))</f>
        <v>Magenta</v>
      </c>
      <c r="C185" s="387" t="str">
        <f>IF(Accueil!$H$49=1,N185,IF(Accueil!$H$49=2,Y185,IF(Accueil!$H$49=3,AJ185,N185)))</f>
        <v>Blanc opalescent</v>
      </c>
      <c r="D185" s="387" t="str">
        <f>IF(Accueil!$H$49=1,O185,IF(Accueil!$H$49=2,Z185,IF(Accueil!$H$49=3,AK185,O185)))</f>
        <v>besoin de se confronter à la mort</v>
      </c>
      <c r="E185" s="387" t="str">
        <f>IF(Accueil!$H$49=1,P185,IF(Accueil!$H$49=2,AA185,IF(Accueil!$H$49=3,AL185,P185)))</f>
        <v xml:space="preserve">ne pas écouter son instinct de survie </v>
      </c>
      <c r="F185" s="387" t="str">
        <f>IF(Accueil!$H$49=1,Q185,IF(Accueil!$H$49=2,AB185,IF(Accueil!$H$49=3,AM185,Q185)))</f>
        <v>rapidité instinctive / certitude instinctive</v>
      </c>
      <c r="G185" s="387" t="str">
        <f>IF(Accueil!$H$49=1,R185,IF(Accueil!$H$49=2,AC185,IF(Accueil!$H$49=3,AN185,R185)))</f>
        <v>reporter à plus tard l'inéluctable</v>
      </c>
      <c r="H185" s="396" t="s">
        <v>10</v>
      </c>
      <c r="I185" s="394">
        <f t="shared" si="36"/>
        <v>45</v>
      </c>
      <c r="J185" s="397">
        <f t="shared" si="40"/>
        <v>15</v>
      </c>
      <c r="K185" s="388">
        <f t="shared" si="32"/>
        <v>2</v>
      </c>
      <c r="L185" s="446">
        <v>1840</v>
      </c>
      <c r="M185" s="443" t="s">
        <v>123</v>
      </c>
      <c r="N185" s="443" t="s">
        <v>140</v>
      </c>
      <c r="O185" s="443" t="s">
        <v>246</v>
      </c>
      <c r="P185" s="443" t="s">
        <v>247</v>
      </c>
      <c r="Q185" s="443" t="s">
        <v>1731</v>
      </c>
      <c r="R185" s="443" t="s">
        <v>248</v>
      </c>
      <c r="S185" s="447" t="s">
        <v>10</v>
      </c>
      <c r="T185" s="448">
        <f t="shared" si="37"/>
        <v>45</v>
      </c>
      <c r="U185" s="449">
        <f t="shared" si="41"/>
        <v>15</v>
      </c>
      <c r="V185" s="444">
        <f t="shared" si="33"/>
        <v>2</v>
      </c>
      <c r="W185" s="457">
        <v>1840</v>
      </c>
      <c r="X185" s="508" t="s">
        <v>123</v>
      </c>
      <c r="Y185" s="508" t="s">
        <v>3909</v>
      </c>
      <c r="Z185" s="508" t="s">
        <v>3918</v>
      </c>
      <c r="AA185" s="508" t="s">
        <v>3919</v>
      </c>
      <c r="AB185" s="508" t="s">
        <v>3920</v>
      </c>
      <c r="AC185" s="508" t="s">
        <v>3921</v>
      </c>
      <c r="AD185" s="458" t="s">
        <v>10</v>
      </c>
      <c r="AE185" s="459">
        <f t="shared" si="38"/>
        <v>45</v>
      </c>
      <c r="AF185" s="460">
        <f t="shared" si="42"/>
        <v>15</v>
      </c>
      <c r="AG185" s="455">
        <f t="shared" si="34"/>
        <v>2</v>
      </c>
      <c r="AH185" s="446">
        <v>1840</v>
      </c>
      <c r="AI185" s="443" t="s">
        <v>123</v>
      </c>
      <c r="AJ185" s="443" t="s">
        <v>140</v>
      </c>
      <c r="AK185" s="443" t="s">
        <v>246</v>
      </c>
      <c r="AL185" s="443" t="s">
        <v>247</v>
      </c>
      <c r="AM185" s="443" t="s">
        <v>1731</v>
      </c>
      <c r="AN185" s="443" t="s">
        <v>248</v>
      </c>
      <c r="AO185" s="447" t="s">
        <v>10</v>
      </c>
      <c r="AP185" s="448">
        <f t="shared" si="39"/>
        <v>45</v>
      </c>
      <c r="AQ185" s="449">
        <f t="shared" si="43"/>
        <v>15</v>
      </c>
      <c r="AR185" s="444">
        <f t="shared" si="35"/>
        <v>2</v>
      </c>
    </row>
    <row r="186" spans="1:44" ht="31.5" customHeight="1" x14ac:dyDescent="0.25">
      <c r="A186" s="395">
        <v>1850</v>
      </c>
      <c r="B186" s="387" t="str">
        <f>IF(Accueil!$H$49=1,M186,IF(Accueil!$H$49=2,X186,IF(Accueil!$H$49=3,AI186,M186)))</f>
        <v>Magenta</v>
      </c>
      <c r="C186" s="387" t="str">
        <f>IF(Accueil!$H$49=1,N186,IF(Accueil!$H$49=2,Y186,IF(Accueil!$H$49=3,AJ186,N186)))</f>
        <v>Blanc opalescent</v>
      </c>
      <c r="D186" s="387" t="str">
        <f>IF(Accueil!$H$49=1,O186,IF(Accueil!$H$49=2,Z186,IF(Accueil!$H$49=3,AK186,O186)))</f>
        <v>besoin de trouver l'âme sœur / besoin de réaliser ses rêves</v>
      </c>
      <c r="E186" s="387" t="str">
        <f>IF(Accueil!$H$49=1,P186,IF(Accueil!$H$49=2,AA186,IF(Accueil!$H$49=3,AL186,P186)))</f>
        <v>réprimer ou être coupé de son enfant intérieur / être un enfant non désiré</v>
      </c>
      <c r="F186" s="387" t="str">
        <f>IF(Accueil!$H$49=1,Q186,IF(Accueil!$H$49=2,AB186,IF(Accueil!$H$49=3,AM186,Q186)))</f>
        <v>s'adapter à tout / être connecté à son âme ou avoir trouvé son âme sœur</v>
      </c>
      <c r="G186" s="387" t="str">
        <f>IF(Accueil!$H$49=1,R186,IF(Accueil!$H$49=2,AC186,IF(Accueil!$H$49=3,AN186,R186)))</f>
        <v>résistance à toute évolution /  capacité à mettre une limite ferme</v>
      </c>
      <c r="H186" s="396" t="s">
        <v>129</v>
      </c>
      <c r="I186" s="394">
        <f t="shared" si="36"/>
        <v>45</v>
      </c>
      <c r="J186" s="397">
        <f t="shared" si="40"/>
        <v>15</v>
      </c>
      <c r="K186" s="388">
        <f t="shared" si="32"/>
        <v>2</v>
      </c>
      <c r="L186" s="446">
        <v>1850</v>
      </c>
      <c r="M186" s="443" t="s">
        <v>123</v>
      </c>
      <c r="N186" s="443" t="s">
        <v>140</v>
      </c>
      <c r="O186" s="443" t="s">
        <v>1732</v>
      </c>
      <c r="P186" s="443" t="s">
        <v>1733</v>
      </c>
      <c r="Q186" s="443" t="s">
        <v>1734</v>
      </c>
      <c r="R186" s="443" t="s">
        <v>1735</v>
      </c>
      <c r="S186" s="447" t="s">
        <v>129</v>
      </c>
      <c r="T186" s="448">
        <f t="shared" si="37"/>
        <v>45</v>
      </c>
      <c r="U186" s="449">
        <f t="shared" si="41"/>
        <v>15</v>
      </c>
      <c r="V186" s="444">
        <f t="shared" si="33"/>
        <v>2</v>
      </c>
      <c r="W186" s="457">
        <v>1850</v>
      </c>
      <c r="X186" s="508" t="s">
        <v>123</v>
      </c>
      <c r="Y186" s="508" t="s">
        <v>3909</v>
      </c>
      <c r="Z186" s="508" t="s">
        <v>3922</v>
      </c>
      <c r="AA186" s="508" t="s">
        <v>3923</v>
      </c>
      <c r="AB186" s="508" t="s">
        <v>3924</v>
      </c>
      <c r="AC186" s="508" t="s">
        <v>3925</v>
      </c>
      <c r="AD186" s="458" t="s">
        <v>129</v>
      </c>
      <c r="AE186" s="459">
        <f t="shared" si="38"/>
        <v>45</v>
      </c>
      <c r="AF186" s="460">
        <f t="shared" si="42"/>
        <v>15</v>
      </c>
      <c r="AG186" s="455">
        <f t="shared" si="34"/>
        <v>2</v>
      </c>
      <c r="AH186" s="446">
        <v>1850</v>
      </c>
      <c r="AI186" s="443" t="s">
        <v>123</v>
      </c>
      <c r="AJ186" s="443" t="s">
        <v>140</v>
      </c>
      <c r="AK186" s="443" t="s">
        <v>1732</v>
      </c>
      <c r="AL186" s="443" t="s">
        <v>1733</v>
      </c>
      <c r="AM186" s="443" t="s">
        <v>1734</v>
      </c>
      <c r="AN186" s="443" t="s">
        <v>1735</v>
      </c>
      <c r="AO186" s="447" t="s">
        <v>129</v>
      </c>
      <c r="AP186" s="448">
        <f t="shared" si="39"/>
        <v>45</v>
      </c>
      <c r="AQ186" s="449">
        <f t="shared" si="43"/>
        <v>15</v>
      </c>
      <c r="AR186" s="444">
        <f t="shared" si="35"/>
        <v>2</v>
      </c>
    </row>
    <row r="187" spans="1:44" ht="31.5" customHeight="1" x14ac:dyDescent="0.25">
      <c r="A187" s="395">
        <v>1860</v>
      </c>
      <c r="B187" s="387" t="str">
        <f>IF(Accueil!$H$49=1,M187,IF(Accueil!$H$49=2,X187,IF(Accueil!$H$49=3,AI187,M187)))</f>
        <v>Noir</v>
      </c>
      <c r="C187" s="387" t="str">
        <f>IF(Accueil!$H$49=1,N187,IF(Accueil!$H$49=2,Y187,IF(Accueil!$H$49=3,AJ187,N187)))</f>
        <v>Blanc opalescent</v>
      </c>
      <c r="D187" s="387" t="str">
        <f>IF(Accueil!$H$49=1,O187,IF(Accueil!$H$49=2,Z187,IF(Accueil!$H$49=3,AK187,O187)))</f>
        <v>besoin d'intégrer ou de digérer une expérience</v>
      </c>
      <c r="E187" s="387" t="str">
        <f>IF(Accueil!$H$49=1,P187,IF(Accueil!$H$49=2,AA187,IF(Accueil!$H$49=3,AL187,P187)))</f>
        <v>se fermer à ce qui vient de l'extérieur</v>
      </c>
      <c r="F187" s="387" t="str">
        <f>IF(Accueil!$H$49=1,Q187,IF(Accueil!$H$49=2,AB187,IF(Accueil!$H$49=3,AM187,Q187)))</f>
        <v>capacité à profiter des expériences vécues pour se construire</v>
      </c>
      <c r="G187" s="387" t="str">
        <f>IF(Accueil!$H$49=1,R187,IF(Accueil!$H$49=2,AC187,IF(Accueil!$H$49=3,AN187,R187)))</f>
        <v>ne pas s'adapter / résister et supporter ce qui vient de l'extérieur</v>
      </c>
      <c r="H187" s="396" t="s">
        <v>7</v>
      </c>
      <c r="I187" s="394">
        <f t="shared" si="36"/>
        <v>46</v>
      </c>
      <c r="J187" s="397">
        <f t="shared" si="40"/>
        <v>1</v>
      </c>
      <c r="K187" s="388">
        <f t="shared" si="32"/>
        <v>3</v>
      </c>
      <c r="L187" s="446">
        <v>1860</v>
      </c>
      <c r="M187" s="443" t="s">
        <v>5</v>
      </c>
      <c r="N187" s="443" t="s">
        <v>140</v>
      </c>
      <c r="O187" s="443" t="s">
        <v>249</v>
      </c>
      <c r="P187" s="443" t="s">
        <v>250</v>
      </c>
      <c r="Q187" s="443" t="s">
        <v>251</v>
      </c>
      <c r="R187" s="443" t="s">
        <v>1736</v>
      </c>
      <c r="S187" s="447" t="s">
        <v>7</v>
      </c>
      <c r="T187" s="448">
        <f t="shared" si="37"/>
        <v>46</v>
      </c>
      <c r="U187" s="449">
        <f t="shared" si="41"/>
        <v>1</v>
      </c>
      <c r="V187" s="444">
        <f t="shared" si="33"/>
        <v>3</v>
      </c>
      <c r="W187" s="457">
        <v>1860</v>
      </c>
      <c r="X187" s="508" t="s">
        <v>4110</v>
      </c>
      <c r="Y187" s="508" t="s">
        <v>3909</v>
      </c>
      <c r="Z187" s="508" t="s">
        <v>3926</v>
      </c>
      <c r="AA187" s="508" t="s">
        <v>3927</v>
      </c>
      <c r="AB187" s="508" t="s">
        <v>3928</v>
      </c>
      <c r="AC187" s="508" t="s">
        <v>3929</v>
      </c>
      <c r="AD187" s="458" t="s">
        <v>7</v>
      </c>
      <c r="AE187" s="459">
        <f t="shared" si="38"/>
        <v>46</v>
      </c>
      <c r="AF187" s="460">
        <f t="shared" si="42"/>
        <v>1</v>
      </c>
      <c r="AG187" s="455">
        <f t="shared" si="34"/>
        <v>3</v>
      </c>
      <c r="AH187" s="446">
        <v>1860</v>
      </c>
      <c r="AI187" s="443" t="s">
        <v>5</v>
      </c>
      <c r="AJ187" s="443" t="s">
        <v>140</v>
      </c>
      <c r="AK187" s="443" t="s">
        <v>249</v>
      </c>
      <c r="AL187" s="443" t="s">
        <v>250</v>
      </c>
      <c r="AM187" s="443" t="s">
        <v>251</v>
      </c>
      <c r="AN187" s="443" t="s">
        <v>1736</v>
      </c>
      <c r="AO187" s="447" t="s">
        <v>7</v>
      </c>
      <c r="AP187" s="448">
        <f t="shared" si="39"/>
        <v>46</v>
      </c>
      <c r="AQ187" s="449">
        <f t="shared" si="43"/>
        <v>1</v>
      </c>
      <c r="AR187" s="444">
        <f t="shared" si="35"/>
        <v>3</v>
      </c>
    </row>
    <row r="188" spans="1:44" ht="31.5" customHeight="1" x14ac:dyDescent="0.25">
      <c r="A188" s="395">
        <v>1870</v>
      </c>
      <c r="B188" s="387" t="str">
        <f>IF(Accueil!$H$49=1,M188,IF(Accueil!$H$49=2,X188,IF(Accueil!$H$49=3,AI188,M188)))</f>
        <v>Noir</v>
      </c>
      <c r="C188" s="387" t="str">
        <f>IF(Accueil!$H$49=1,N188,IF(Accueil!$H$49=2,Y188,IF(Accueil!$H$49=3,AJ188,N188)))</f>
        <v>Blanc opalescent</v>
      </c>
      <c r="D188" s="387" t="str">
        <f>IF(Accueil!$H$49=1,O188,IF(Accueil!$H$49=2,Z188,IF(Accueil!$H$49=3,AK188,O188)))</f>
        <v>besoin de sécurité et de stabilité / besoin de tout assumer</v>
      </c>
      <c r="E188" s="387" t="str">
        <f>IF(Accueil!$H$49=1,P188,IF(Accueil!$H$49=2,AA188,IF(Accueil!$H$49=3,AL188,P188)))</f>
        <v>manque ou perte d'enthousiasme</v>
      </c>
      <c r="F188" s="387" t="str">
        <f>IF(Accueil!$H$49=1,Q188,IF(Accueil!$H$49=2,AB188,IF(Accueil!$H$49=3,AM188,Q188)))</f>
        <v>faire uniquement ce qui a du sens pour soi</v>
      </c>
      <c r="G188" s="387" t="str">
        <f>IF(Accueil!$H$49=1,R188,IF(Accueil!$H$49=2,AC188,IF(Accueil!$H$49=3,AN188,R188)))</f>
        <v>dispersion et excès d'enthousiasme</v>
      </c>
      <c r="H188" s="396" t="s">
        <v>129</v>
      </c>
      <c r="I188" s="394">
        <f t="shared" si="36"/>
        <v>46</v>
      </c>
      <c r="J188" s="397">
        <f t="shared" si="40"/>
        <v>1</v>
      </c>
      <c r="K188" s="388">
        <f t="shared" si="32"/>
        <v>3</v>
      </c>
      <c r="L188" s="446">
        <v>1870</v>
      </c>
      <c r="M188" s="443" t="s">
        <v>5</v>
      </c>
      <c r="N188" s="443" t="s">
        <v>140</v>
      </c>
      <c r="O188" s="443" t="s">
        <v>1737</v>
      </c>
      <c r="P188" s="443" t="s">
        <v>252</v>
      </c>
      <c r="Q188" s="443" t="s">
        <v>253</v>
      </c>
      <c r="R188" s="443" t="s">
        <v>254</v>
      </c>
      <c r="S188" s="447" t="s">
        <v>129</v>
      </c>
      <c r="T188" s="448">
        <f t="shared" si="37"/>
        <v>46</v>
      </c>
      <c r="U188" s="449">
        <f t="shared" si="41"/>
        <v>1</v>
      </c>
      <c r="V188" s="444">
        <f t="shared" si="33"/>
        <v>3</v>
      </c>
      <c r="W188" s="457">
        <v>1870</v>
      </c>
      <c r="X188" s="508" t="s">
        <v>4110</v>
      </c>
      <c r="Y188" s="508" t="s">
        <v>3909</v>
      </c>
      <c r="Z188" s="508" t="s">
        <v>3930</v>
      </c>
      <c r="AA188" s="508" t="s">
        <v>3931</v>
      </c>
      <c r="AB188" s="508" t="s">
        <v>3932</v>
      </c>
      <c r="AC188" s="508" t="s">
        <v>3933</v>
      </c>
      <c r="AD188" s="458" t="s">
        <v>129</v>
      </c>
      <c r="AE188" s="459">
        <f t="shared" si="38"/>
        <v>46</v>
      </c>
      <c r="AF188" s="460">
        <f t="shared" si="42"/>
        <v>1</v>
      </c>
      <c r="AG188" s="455">
        <f t="shared" si="34"/>
        <v>3</v>
      </c>
      <c r="AH188" s="446">
        <v>1870</v>
      </c>
      <c r="AI188" s="443" t="s">
        <v>5</v>
      </c>
      <c r="AJ188" s="443" t="s">
        <v>140</v>
      </c>
      <c r="AK188" s="443" t="s">
        <v>1737</v>
      </c>
      <c r="AL188" s="443" t="s">
        <v>252</v>
      </c>
      <c r="AM188" s="443" t="s">
        <v>253</v>
      </c>
      <c r="AN188" s="443" t="s">
        <v>254</v>
      </c>
      <c r="AO188" s="447" t="s">
        <v>129</v>
      </c>
      <c r="AP188" s="448">
        <f t="shared" si="39"/>
        <v>46</v>
      </c>
      <c r="AQ188" s="449">
        <f t="shared" si="43"/>
        <v>1</v>
      </c>
      <c r="AR188" s="444">
        <f t="shared" si="35"/>
        <v>3</v>
      </c>
    </row>
    <row r="189" spans="1:44" ht="31.5" customHeight="1" x14ac:dyDescent="0.25">
      <c r="A189" s="395">
        <v>1880</v>
      </c>
      <c r="B189" s="387" t="str">
        <f>IF(Accueil!$H$49=1,M189,IF(Accueil!$H$49=2,X189,IF(Accueil!$H$49=3,AI189,M189)))</f>
        <v>Brun</v>
      </c>
      <c r="C189" s="387" t="str">
        <f>IF(Accueil!$H$49=1,N189,IF(Accueil!$H$49=2,Y189,IF(Accueil!$H$49=3,AJ189,N189)))</f>
        <v>Blanc opalescent</v>
      </c>
      <c r="D189" s="387" t="str">
        <f>IF(Accueil!$H$49=1,O189,IF(Accueil!$H$49=2,Z189,IF(Accueil!$H$49=3,AK189,O189)))</f>
        <v>besoin d'exprimer sa différence / besoin d'assumer son existence</v>
      </c>
      <c r="E189" s="387" t="str">
        <f>IF(Accueil!$H$49=1,P189,IF(Accueil!$H$49=2,AA189,IF(Accueil!$H$49=3,AL189,P189)))</f>
        <v>perte du sens de la vie / se retrouver seul dans la voie choisie</v>
      </c>
      <c r="F189" s="387" t="str">
        <f>IF(Accueil!$H$49=1,Q189,IF(Accueil!$H$49=2,AB189,IF(Accueil!$H$49=3,AM189,Q189)))</f>
        <v>créer sa voie / suivre ses rêves</v>
      </c>
      <c r="G189" s="387" t="str">
        <f>IF(Accueil!$H$49=1,R189,IF(Accueil!$H$49=2,AC189,IF(Accueil!$H$49=3,AN189,R189)))</f>
        <v>refus de se laisser imposer sa destinée / être à contre-courant</v>
      </c>
      <c r="H189" s="396" t="s">
        <v>10</v>
      </c>
      <c r="I189" s="394">
        <f t="shared" si="36"/>
        <v>47</v>
      </c>
      <c r="J189" s="397">
        <f t="shared" si="40"/>
        <v>2</v>
      </c>
      <c r="K189" s="388">
        <f t="shared" si="32"/>
        <v>3</v>
      </c>
      <c r="L189" s="446">
        <v>1880</v>
      </c>
      <c r="M189" s="443" t="s">
        <v>17</v>
      </c>
      <c r="N189" s="443" t="s">
        <v>140</v>
      </c>
      <c r="O189" s="443" t="s">
        <v>1738</v>
      </c>
      <c r="P189" s="443" t="s">
        <v>1739</v>
      </c>
      <c r="Q189" s="443" t="s">
        <v>1740</v>
      </c>
      <c r="R189" s="443" t="s">
        <v>1741</v>
      </c>
      <c r="S189" s="447" t="s">
        <v>10</v>
      </c>
      <c r="T189" s="448">
        <f t="shared" si="37"/>
        <v>47</v>
      </c>
      <c r="U189" s="449">
        <f t="shared" si="41"/>
        <v>2</v>
      </c>
      <c r="V189" s="444">
        <f t="shared" si="33"/>
        <v>3</v>
      </c>
      <c r="W189" s="457">
        <v>1880</v>
      </c>
      <c r="X189" s="508" t="s">
        <v>4111</v>
      </c>
      <c r="Y189" s="508" t="s">
        <v>3909</v>
      </c>
      <c r="Z189" s="508" t="s">
        <v>3934</v>
      </c>
      <c r="AA189" s="508" t="s">
        <v>3935</v>
      </c>
      <c r="AB189" s="508" t="s">
        <v>3936</v>
      </c>
      <c r="AC189" s="508" t="s">
        <v>3937</v>
      </c>
      <c r="AD189" s="458" t="s">
        <v>10</v>
      </c>
      <c r="AE189" s="459">
        <f t="shared" si="38"/>
        <v>47</v>
      </c>
      <c r="AF189" s="460">
        <f t="shared" si="42"/>
        <v>2</v>
      </c>
      <c r="AG189" s="455">
        <f t="shared" si="34"/>
        <v>3</v>
      </c>
      <c r="AH189" s="446">
        <v>1880</v>
      </c>
      <c r="AI189" s="443" t="s">
        <v>17</v>
      </c>
      <c r="AJ189" s="443" t="s">
        <v>140</v>
      </c>
      <c r="AK189" s="443" t="s">
        <v>1738</v>
      </c>
      <c r="AL189" s="443" t="s">
        <v>1739</v>
      </c>
      <c r="AM189" s="443" t="s">
        <v>1740</v>
      </c>
      <c r="AN189" s="443" t="s">
        <v>1741</v>
      </c>
      <c r="AO189" s="447" t="s">
        <v>10</v>
      </c>
      <c r="AP189" s="448">
        <f t="shared" si="39"/>
        <v>47</v>
      </c>
      <c r="AQ189" s="449">
        <f t="shared" si="43"/>
        <v>2</v>
      </c>
      <c r="AR189" s="444">
        <f t="shared" si="35"/>
        <v>3</v>
      </c>
    </row>
    <row r="190" spans="1:44" ht="31.5" customHeight="1" x14ac:dyDescent="0.25">
      <c r="A190" s="395">
        <v>1890</v>
      </c>
      <c r="B190" s="387" t="str">
        <f>IF(Accueil!$H$49=1,M190,IF(Accueil!$H$49=2,X190,IF(Accueil!$H$49=3,AI190,M190)))</f>
        <v>Brun</v>
      </c>
      <c r="C190" s="387" t="str">
        <f>IF(Accueil!$H$49=1,N190,IF(Accueil!$H$49=2,Y190,IF(Accueil!$H$49=3,AJ190,N190)))</f>
        <v>Blanc opalescent</v>
      </c>
      <c r="D190" s="387" t="str">
        <f>IF(Accueil!$H$49=1,O190,IF(Accueil!$H$49=2,Z190,IF(Accueil!$H$49=3,AK190,O190)))</f>
        <v>besoin d'avoir une base solide / besoin de réaliser concrètement</v>
      </c>
      <c r="E190" s="387" t="str">
        <f>IF(Accueil!$H$49=1,P190,IF(Accueil!$H$49=2,AA190,IF(Accueil!$H$49=3,AL190,P190)))</f>
        <v>instabilité / insécurité chronique / difficulté de passer à l'étape de réalisation</v>
      </c>
      <c r="F190" s="387" t="str">
        <f>IF(Accueil!$H$49=1,Q190,IF(Accueil!$H$49=2,AB190,IF(Accueil!$H$49=3,AM190,Q190)))</f>
        <v>capacité à réaliser ses idées / à créer sa sécurité</v>
      </c>
      <c r="G190" s="387" t="str">
        <f>IF(Accueil!$H$49=1,R190,IF(Accueil!$H$49=2,AC190,IF(Accueil!$H$49=3,AN190,R190)))</f>
        <v>devoir assurer ses arrières et être son propre soutien / être sur tous les fronts</v>
      </c>
      <c r="H190" s="396" t="s">
        <v>129</v>
      </c>
      <c r="I190" s="394">
        <f t="shared" si="36"/>
        <v>47</v>
      </c>
      <c r="J190" s="397">
        <f t="shared" si="40"/>
        <v>2</v>
      </c>
      <c r="K190" s="388">
        <f t="shared" si="32"/>
        <v>3</v>
      </c>
      <c r="L190" s="446">
        <v>1890</v>
      </c>
      <c r="M190" s="443" t="s">
        <v>17</v>
      </c>
      <c r="N190" s="443" t="s">
        <v>140</v>
      </c>
      <c r="O190" s="443" t="s">
        <v>1742</v>
      </c>
      <c r="P190" s="443" t="s">
        <v>1743</v>
      </c>
      <c r="Q190" s="443" t="s">
        <v>1744</v>
      </c>
      <c r="R190" s="443" t="s">
        <v>1745</v>
      </c>
      <c r="S190" s="447" t="s">
        <v>129</v>
      </c>
      <c r="T190" s="448">
        <f t="shared" si="37"/>
        <v>47</v>
      </c>
      <c r="U190" s="449">
        <f t="shared" si="41"/>
        <v>2</v>
      </c>
      <c r="V190" s="444">
        <f t="shared" si="33"/>
        <v>3</v>
      </c>
      <c r="W190" s="457">
        <v>1890</v>
      </c>
      <c r="X190" s="508" t="s">
        <v>4111</v>
      </c>
      <c r="Y190" s="508" t="s">
        <v>3909</v>
      </c>
      <c r="Z190" s="508" t="s">
        <v>3938</v>
      </c>
      <c r="AA190" s="508" t="s">
        <v>3939</v>
      </c>
      <c r="AB190" s="508" t="s">
        <v>3940</v>
      </c>
      <c r="AC190" s="508" t="s">
        <v>3941</v>
      </c>
      <c r="AD190" s="458" t="s">
        <v>129</v>
      </c>
      <c r="AE190" s="459">
        <f t="shared" si="38"/>
        <v>47</v>
      </c>
      <c r="AF190" s="460">
        <f t="shared" si="42"/>
        <v>2</v>
      </c>
      <c r="AG190" s="455">
        <f t="shared" si="34"/>
        <v>3</v>
      </c>
      <c r="AH190" s="446">
        <v>1890</v>
      </c>
      <c r="AI190" s="443" t="s">
        <v>17</v>
      </c>
      <c r="AJ190" s="443" t="s">
        <v>140</v>
      </c>
      <c r="AK190" s="443" t="s">
        <v>1742</v>
      </c>
      <c r="AL190" s="443" t="s">
        <v>1743</v>
      </c>
      <c r="AM190" s="443" t="s">
        <v>1744</v>
      </c>
      <c r="AN190" s="443" t="s">
        <v>1745</v>
      </c>
      <c r="AO190" s="447" t="s">
        <v>129</v>
      </c>
      <c r="AP190" s="448">
        <f t="shared" si="39"/>
        <v>47</v>
      </c>
      <c r="AQ190" s="449">
        <f t="shared" si="43"/>
        <v>2</v>
      </c>
      <c r="AR190" s="444">
        <f t="shared" si="35"/>
        <v>3</v>
      </c>
    </row>
    <row r="191" spans="1:44" ht="31.5" customHeight="1" x14ac:dyDescent="0.25">
      <c r="A191" s="395">
        <v>1900</v>
      </c>
      <c r="B191" s="387" t="str">
        <f>IF(Accueil!$H$49=1,M191,IF(Accueil!$H$49=2,X191,IF(Accueil!$H$49=3,AI191,M191)))</f>
        <v>Bordeaux</v>
      </c>
      <c r="C191" s="387" t="str">
        <f>IF(Accueil!$H$49=1,N191,IF(Accueil!$H$49=2,Y191,IF(Accueil!$H$49=3,AJ191,N191)))</f>
        <v>Blanc opalescent</v>
      </c>
      <c r="D191" s="387" t="str">
        <f>IF(Accueil!$H$49=1,O191,IF(Accueil!$H$49=2,Z191,IF(Accueil!$H$49=3,AK191,O191)))</f>
        <v>besoin d'exprimer sa créativité / besoin de transmettre ses connaissances</v>
      </c>
      <c r="E191" s="387" t="str">
        <f>IF(Accueil!$H$49=1,P191,IF(Accueil!$H$49=2,AA191,IF(Accueil!$H$49=3,AL191,P191)))</f>
        <v>solitude / potentiel de créativité non exprimé ou réprimé</v>
      </c>
      <c r="F191" s="387" t="str">
        <f>IF(Accueil!$H$49=1,Q191,IF(Accueil!$H$49=2,AB191,IF(Accueil!$H$49=3,AM191,Q191)))</f>
        <v>capacité à réaliser son potentiel / le diffuser ou transmettre son acquis</v>
      </c>
      <c r="G191" s="387" t="str">
        <f>IF(Accueil!$H$49=1,R191,IF(Accueil!$H$49=2,AC191,IF(Accueil!$H$49=3,AN191,R191)))</f>
        <v>besoin excessif de transmettre sa création à la collectivité ou l'humanité</v>
      </c>
      <c r="H191" s="396" t="s">
        <v>10</v>
      </c>
      <c r="I191" s="394">
        <f t="shared" si="36"/>
        <v>48</v>
      </c>
      <c r="J191" s="397">
        <f t="shared" si="40"/>
        <v>3</v>
      </c>
      <c r="K191" s="388">
        <f t="shared" si="32"/>
        <v>3</v>
      </c>
      <c r="L191" s="446">
        <v>1900</v>
      </c>
      <c r="M191" s="443" t="s">
        <v>21</v>
      </c>
      <c r="N191" s="443" t="s">
        <v>140</v>
      </c>
      <c r="O191" s="443" t="s">
        <v>1746</v>
      </c>
      <c r="P191" s="443" t="s">
        <v>1747</v>
      </c>
      <c r="Q191" s="443" t="s">
        <v>1748</v>
      </c>
      <c r="R191" s="443" t="s">
        <v>255</v>
      </c>
      <c r="S191" s="447" t="s">
        <v>10</v>
      </c>
      <c r="T191" s="448">
        <f t="shared" si="37"/>
        <v>48</v>
      </c>
      <c r="U191" s="449">
        <f t="shared" si="41"/>
        <v>3</v>
      </c>
      <c r="V191" s="444">
        <f t="shared" si="33"/>
        <v>3</v>
      </c>
      <c r="W191" s="457">
        <v>1900</v>
      </c>
      <c r="X191" s="508" t="s">
        <v>4112</v>
      </c>
      <c r="Y191" s="508" t="s">
        <v>3909</v>
      </c>
      <c r="Z191" s="508" t="s">
        <v>3942</v>
      </c>
      <c r="AA191" s="508" t="s">
        <v>3943</v>
      </c>
      <c r="AB191" s="508" t="s">
        <v>3944</v>
      </c>
      <c r="AC191" s="508" t="s">
        <v>3945</v>
      </c>
      <c r="AD191" s="458" t="s">
        <v>10</v>
      </c>
      <c r="AE191" s="459">
        <f t="shared" si="38"/>
        <v>48</v>
      </c>
      <c r="AF191" s="460">
        <f t="shared" si="42"/>
        <v>3</v>
      </c>
      <c r="AG191" s="455">
        <f t="shared" si="34"/>
        <v>3</v>
      </c>
      <c r="AH191" s="446">
        <v>1900</v>
      </c>
      <c r="AI191" s="443" t="s">
        <v>21</v>
      </c>
      <c r="AJ191" s="443" t="s">
        <v>140</v>
      </c>
      <c r="AK191" s="443" t="s">
        <v>1746</v>
      </c>
      <c r="AL191" s="443" t="s">
        <v>1747</v>
      </c>
      <c r="AM191" s="443" t="s">
        <v>1748</v>
      </c>
      <c r="AN191" s="443" t="s">
        <v>255</v>
      </c>
      <c r="AO191" s="447" t="s">
        <v>10</v>
      </c>
      <c r="AP191" s="448">
        <f t="shared" si="39"/>
        <v>48</v>
      </c>
      <c r="AQ191" s="449">
        <f t="shared" si="43"/>
        <v>3</v>
      </c>
      <c r="AR191" s="444">
        <f t="shared" si="35"/>
        <v>3</v>
      </c>
    </row>
    <row r="192" spans="1:44" ht="31.5" customHeight="1" x14ac:dyDescent="0.25">
      <c r="A192" s="395">
        <v>1910</v>
      </c>
      <c r="B192" s="387" t="str">
        <f>IF(Accueil!$H$49=1,M192,IF(Accueil!$H$49=2,X192,IF(Accueil!$H$49=3,AI192,M192)))</f>
        <v>Bordeaux</v>
      </c>
      <c r="C192" s="387" t="str">
        <f>IF(Accueil!$H$49=1,N192,IF(Accueil!$H$49=2,Y192,IF(Accueil!$H$49=3,AJ192,N192)))</f>
        <v>Blanc opalescent</v>
      </c>
      <c r="D192" s="387" t="str">
        <f>IF(Accueil!$H$49=1,O192,IF(Accueil!$H$49=2,Z192,IF(Accueil!$H$49=3,AK192,O192)))</f>
        <v>besoin de concrétiser dans la matière et d'aller de l'avant</v>
      </c>
      <c r="E192" s="387" t="str">
        <f>IF(Accueil!$H$49=1,P192,IF(Accueil!$H$49=2,AA192,IF(Accueil!$H$49=3,AL192,P192)))</f>
        <v>être partagé dans des choix de vie et reporter son action à plus tard / procrastination</v>
      </c>
      <c r="F192" s="387" t="str">
        <f>IF(Accueil!$H$49=1,Q192,IF(Accueil!$H$49=2,AB192,IF(Accueil!$H$49=3,AM192,Q192)))</f>
        <v>s'exprimer sans filtre / faire les choses de manière naturelle</v>
      </c>
      <c r="G192" s="387" t="str">
        <f>IF(Accueil!$H$49=1,R192,IF(Accueil!$H$49=2,AC192,IF(Accueil!$H$49=3,AN192,R192)))</f>
        <v>refus de toute autorité / stress de devoir passer à un acte concret</v>
      </c>
      <c r="H192" s="396" t="s">
        <v>129</v>
      </c>
      <c r="I192" s="394">
        <f t="shared" si="36"/>
        <v>48</v>
      </c>
      <c r="J192" s="397">
        <f t="shared" si="40"/>
        <v>3</v>
      </c>
      <c r="K192" s="388">
        <f t="shared" si="32"/>
        <v>3</v>
      </c>
      <c r="L192" s="446">
        <v>1910</v>
      </c>
      <c r="M192" s="443" t="s">
        <v>21</v>
      </c>
      <c r="N192" s="443" t="s">
        <v>140</v>
      </c>
      <c r="O192" s="443" t="s">
        <v>256</v>
      </c>
      <c r="P192" s="443" t="s">
        <v>1749</v>
      </c>
      <c r="Q192" s="443" t="s">
        <v>1750</v>
      </c>
      <c r="R192" s="443" t="s">
        <v>1751</v>
      </c>
      <c r="S192" s="447" t="s">
        <v>129</v>
      </c>
      <c r="T192" s="448">
        <f t="shared" si="37"/>
        <v>48</v>
      </c>
      <c r="U192" s="449">
        <f t="shared" si="41"/>
        <v>3</v>
      </c>
      <c r="V192" s="444">
        <f t="shared" si="33"/>
        <v>3</v>
      </c>
      <c r="W192" s="457">
        <v>1910</v>
      </c>
      <c r="X192" s="508" t="s">
        <v>4112</v>
      </c>
      <c r="Y192" s="508" t="s">
        <v>3909</v>
      </c>
      <c r="Z192" s="508" t="s">
        <v>3946</v>
      </c>
      <c r="AA192" s="508" t="s">
        <v>3947</v>
      </c>
      <c r="AB192" s="508" t="s">
        <v>3948</v>
      </c>
      <c r="AC192" s="508" t="s">
        <v>3949</v>
      </c>
      <c r="AD192" s="458" t="s">
        <v>129</v>
      </c>
      <c r="AE192" s="459">
        <f t="shared" si="38"/>
        <v>48</v>
      </c>
      <c r="AF192" s="460">
        <f t="shared" si="42"/>
        <v>3</v>
      </c>
      <c r="AG192" s="455">
        <f t="shared" si="34"/>
        <v>3</v>
      </c>
      <c r="AH192" s="446">
        <v>1910</v>
      </c>
      <c r="AI192" s="443" t="s">
        <v>21</v>
      </c>
      <c r="AJ192" s="443" t="s">
        <v>140</v>
      </c>
      <c r="AK192" s="443" t="s">
        <v>256</v>
      </c>
      <c r="AL192" s="443" t="s">
        <v>1749</v>
      </c>
      <c r="AM192" s="443" t="s">
        <v>1750</v>
      </c>
      <c r="AN192" s="443" t="s">
        <v>1751</v>
      </c>
      <c r="AO192" s="447" t="s">
        <v>129</v>
      </c>
      <c r="AP192" s="448">
        <f t="shared" si="39"/>
        <v>48</v>
      </c>
      <c r="AQ192" s="449">
        <f t="shared" si="43"/>
        <v>3</v>
      </c>
      <c r="AR192" s="444">
        <f t="shared" si="35"/>
        <v>3</v>
      </c>
    </row>
    <row r="193" spans="1:44" ht="31.5" customHeight="1" x14ac:dyDescent="0.25">
      <c r="A193" s="395">
        <v>1920</v>
      </c>
      <c r="B193" s="387" t="str">
        <f>IF(Accueil!$H$49=1,M193,IF(Accueil!$H$49=2,X193,IF(Accueil!$H$49=3,AI193,M193)))</f>
        <v>Ecarlate</v>
      </c>
      <c r="C193" s="387" t="str">
        <f>IF(Accueil!$H$49=1,N193,IF(Accueil!$H$49=2,Y193,IF(Accueil!$H$49=3,AJ193,N193)))</f>
        <v>Blanc opalescent</v>
      </c>
      <c r="D193" s="387" t="str">
        <f>IF(Accueil!$H$49=1,O193,IF(Accueil!$H$49=2,Z193,IF(Accueil!$H$49=3,AK193,O193)))</f>
        <v>besoin de trouver sa place sur Terre</v>
      </c>
      <c r="E193" s="387" t="str">
        <f>IF(Accueil!$H$49=1,P193,IF(Accueil!$H$49=2,AA193,IF(Accueil!$H$49=3,AL193,P193)))</f>
        <v>subir une autorité injuste / vivre par procuration (par ex. jumeau mort-né)</v>
      </c>
      <c r="F193" s="387" t="str">
        <f>IF(Accueil!$H$49=1,Q193,IF(Accueil!$H$49=2,AB193,IF(Accueil!$H$49=3,AM193,Q193)))</f>
        <v>capacité d'être partout à sa place / sentiment d'être bien avec les autres</v>
      </c>
      <c r="G193" s="387" t="str">
        <f>IF(Accueil!$H$49=1,R193,IF(Accueil!$H$49=2,AC193,IF(Accueil!$H$49=3,AN193,R193)))</f>
        <v>se battre pour avoir sa place sur Terre / se confronter aux mémoires liées à la mère</v>
      </c>
      <c r="H193" s="396" t="s">
        <v>10</v>
      </c>
      <c r="I193" s="394">
        <f t="shared" si="36"/>
        <v>49</v>
      </c>
      <c r="J193" s="397">
        <f t="shared" si="40"/>
        <v>4</v>
      </c>
      <c r="K193" s="388">
        <f t="shared" si="32"/>
        <v>3</v>
      </c>
      <c r="L193" s="446">
        <v>1920</v>
      </c>
      <c r="M193" s="443" t="s">
        <v>26</v>
      </c>
      <c r="N193" s="443" t="s">
        <v>140</v>
      </c>
      <c r="O193" s="443" t="s">
        <v>257</v>
      </c>
      <c r="P193" s="443" t="s">
        <v>1752</v>
      </c>
      <c r="Q193" s="443" t="s">
        <v>1753</v>
      </c>
      <c r="R193" s="443" t="s">
        <v>1754</v>
      </c>
      <c r="S193" s="447" t="s">
        <v>10</v>
      </c>
      <c r="T193" s="448">
        <f t="shared" si="37"/>
        <v>49</v>
      </c>
      <c r="U193" s="449">
        <f t="shared" si="41"/>
        <v>4</v>
      </c>
      <c r="V193" s="444">
        <f t="shared" si="33"/>
        <v>3</v>
      </c>
      <c r="W193" s="457">
        <v>1920</v>
      </c>
      <c r="X193" s="508" t="s">
        <v>4113</v>
      </c>
      <c r="Y193" s="508" t="s">
        <v>3909</v>
      </c>
      <c r="Z193" s="508" t="s">
        <v>3950</v>
      </c>
      <c r="AA193" s="508" t="s">
        <v>3951</v>
      </c>
      <c r="AB193" s="508" t="s">
        <v>3952</v>
      </c>
      <c r="AC193" s="508" t="s">
        <v>3953</v>
      </c>
      <c r="AD193" s="458" t="s">
        <v>10</v>
      </c>
      <c r="AE193" s="459">
        <f t="shared" si="38"/>
        <v>49</v>
      </c>
      <c r="AF193" s="460">
        <f t="shared" si="42"/>
        <v>4</v>
      </c>
      <c r="AG193" s="455">
        <f t="shared" si="34"/>
        <v>3</v>
      </c>
      <c r="AH193" s="446">
        <v>1920</v>
      </c>
      <c r="AI193" s="443" t="s">
        <v>26</v>
      </c>
      <c r="AJ193" s="443" t="s">
        <v>140</v>
      </c>
      <c r="AK193" s="443" t="s">
        <v>257</v>
      </c>
      <c r="AL193" s="443" t="s">
        <v>1752</v>
      </c>
      <c r="AM193" s="443" t="s">
        <v>1753</v>
      </c>
      <c r="AN193" s="443" t="s">
        <v>1754</v>
      </c>
      <c r="AO193" s="447" t="s">
        <v>10</v>
      </c>
      <c r="AP193" s="448">
        <f t="shared" si="39"/>
        <v>49</v>
      </c>
      <c r="AQ193" s="449">
        <f t="shared" si="43"/>
        <v>4</v>
      </c>
      <c r="AR193" s="444">
        <f t="shared" si="35"/>
        <v>3</v>
      </c>
    </row>
    <row r="194" spans="1:44" ht="31.5" customHeight="1" x14ac:dyDescent="0.25">
      <c r="A194" s="395">
        <v>1930</v>
      </c>
      <c r="B194" s="387" t="str">
        <f>IF(Accueil!$H$49=1,M194,IF(Accueil!$H$49=2,X194,IF(Accueil!$H$49=3,AI194,M194)))</f>
        <v>Ecarlate</v>
      </c>
      <c r="C194" s="387" t="str">
        <f>IF(Accueil!$H$49=1,N194,IF(Accueil!$H$49=2,Y194,IF(Accueil!$H$49=3,AJ194,N194)))</f>
        <v>Blanc opalescent</v>
      </c>
      <c r="D194" s="387" t="str">
        <f>IF(Accueil!$H$49=1,O194,IF(Accueil!$H$49=2,Z194,IF(Accueil!$H$49=3,AK194,O194)))</f>
        <v>besoin d'agir pour avoir sa place sur Terre / pour sentir vivant</v>
      </c>
      <c r="E194" s="387" t="str">
        <f>IF(Accueil!$H$49=1,P194,IF(Accueil!$H$49=2,AA194,IF(Accueil!$H$49=3,AL194,P194)))</f>
        <v xml:space="preserve">abandonner ou renoncer si ce n'est pas juste </v>
      </c>
      <c r="F194" s="387" t="str">
        <f>IF(Accueil!$H$49=1,Q194,IF(Accueil!$H$49=2,AB194,IF(Accueil!$H$49=3,AM194,Q194)))</f>
        <v>être à sa juste place au sein de la création / vivre en harmonie avec tout</v>
      </c>
      <c r="G194" s="387" t="str">
        <f>IF(Accueil!$H$49=1,R194,IF(Accueil!$H$49=2,AC194,IF(Accueil!$H$49=3,AN194,R194)))</f>
        <v>se confronter aux grandes forces</v>
      </c>
      <c r="H194" s="396" t="s">
        <v>129</v>
      </c>
      <c r="I194" s="394">
        <f t="shared" si="36"/>
        <v>49</v>
      </c>
      <c r="J194" s="397">
        <f t="shared" si="40"/>
        <v>4</v>
      </c>
      <c r="K194" s="388">
        <f t="shared" si="32"/>
        <v>3</v>
      </c>
      <c r="L194" s="446">
        <v>1930</v>
      </c>
      <c r="M194" s="443" t="s">
        <v>26</v>
      </c>
      <c r="N194" s="443" t="s">
        <v>140</v>
      </c>
      <c r="O194" s="443" t="s">
        <v>1755</v>
      </c>
      <c r="P194" s="443" t="s">
        <v>258</v>
      </c>
      <c r="Q194" s="443" t="s">
        <v>1756</v>
      </c>
      <c r="R194" s="443" t="s">
        <v>259</v>
      </c>
      <c r="S194" s="447" t="s">
        <v>129</v>
      </c>
      <c r="T194" s="448">
        <f t="shared" si="37"/>
        <v>49</v>
      </c>
      <c r="U194" s="449">
        <f t="shared" si="41"/>
        <v>4</v>
      </c>
      <c r="V194" s="444">
        <f t="shared" si="33"/>
        <v>3</v>
      </c>
      <c r="W194" s="457">
        <v>1930</v>
      </c>
      <c r="X194" s="508" t="s">
        <v>4113</v>
      </c>
      <c r="Y194" s="508" t="s">
        <v>3909</v>
      </c>
      <c r="Z194" s="508" t="s">
        <v>3954</v>
      </c>
      <c r="AA194" s="508" t="s">
        <v>3955</v>
      </c>
      <c r="AB194" s="508" t="s">
        <v>3956</v>
      </c>
      <c r="AC194" s="508" t="s">
        <v>3957</v>
      </c>
      <c r="AD194" s="458" t="s">
        <v>129</v>
      </c>
      <c r="AE194" s="459">
        <f t="shared" si="38"/>
        <v>49</v>
      </c>
      <c r="AF194" s="460">
        <f t="shared" si="42"/>
        <v>4</v>
      </c>
      <c r="AG194" s="455">
        <f t="shared" si="34"/>
        <v>3</v>
      </c>
      <c r="AH194" s="446">
        <v>1930</v>
      </c>
      <c r="AI194" s="443" t="s">
        <v>26</v>
      </c>
      <c r="AJ194" s="443" t="s">
        <v>140</v>
      </c>
      <c r="AK194" s="443" t="s">
        <v>1755</v>
      </c>
      <c r="AL194" s="443" t="s">
        <v>258</v>
      </c>
      <c r="AM194" s="443" t="s">
        <v>1756</v>
      </c>
      <c r="AN194" s="443" t="s">
        <v>259</v>
      </c>
      <c r="AO194" s="447" t="s">
        <v>129</v>
      </c>
      <c r="AP194" s="448">
        <f t="shared" si="39"/>
        <v>49</v>
      </c>
      <c r="AQ194" s="449">
        <f t="shared" si="43"/>
        <v>4</v>
      </c>
      <c r="AR194" s="444">
        <f t="shared" si="35"/>
        <v>3</v>
      </c>
    </row>
    <row r="195" spans="1:44" ht="31.5" customHeight="1" x14ac:dyDescent="0.25">
      <c r="A195" s="395">
        <v>1940</v>
      </c>
      <c r="B195" s="387" t="str">
        <f>IF(Accueil!$H$49=1,M195,IF(Accueil!$H$49=2,X195,IF(Accueil!$H$49=3,AI195,M195)))</f>
        <v>Rouge</v>
      </c>
      <c r="C195" s="387" t="str">
        <f>IF(Accueil!$H$49=1,N195,IF(Accueil!$H$49=2,Y195,IF(Accueil!$H$49=3,AJ195,N195)))</f>
        <v>Blanc  scintillant</v>
      </c>
      <c r="D195" s="387" t="str">
        <f>IF(Accueil!$H$49=1,O195,IF(Accueil!$H$49=2,Z195,IF(Accueil!$H$49=3,AK195,O195)))</f>
        <v>Besoin de recevoir / besoin de célébrer la vie</v>
      </c>
      <c r="E195" s="387" t="str">
        <f>IF(Accueil!$H$49=1,P195,IF(Accueil!$H$49=2,AA195,IF(Accueil!$H$49=3,AL195,P195)))</f>
        <v>sentiment de ne pas recevoir / ingratitude</v>
      </c>
      <c r="F195" s="387" t="str">
        <f>IF(Accueil!$H$49=1,Q195,IF(Accueil!$H$49=2,AB195,IF(Accueil!$H$49=3,AM195,Q195)))</f>
        <v>stabilité intérieure / gratitude envers la vie</v>
      </c>
      <c r="G195" s="387" t="str">
        <f>IF(Accueil!$H$49=1,R195,IF(Accueil!$H$49=2,AC195,IF(Accueil!$H$49=3,AN195,R195)))</f>
        <v>se battre pour avoir plus / individualisme excessif</v>
      </c>
      <c r="H195" s="396" t="s">
        <v>7</v>
      </c>
      <c r="I195" s="394">
        <f t="shared" si="36"/>
        <v>50</v>
      </c>
      <c r="J195" s="397">
        <f t="shared" si="40"/>
        <v>5</v>
      </c>
      <c r="K195" s="388">
        <f t="shared" ref="K195:K217" si="44">ROUNDDOWN(I195/15.001,0)</f>
        <v>3</v>
      </c>
      <c r="L195" s="446">
        <v>1940</v>
      </c>
      <c r="M195" s="443" t="s">
        <v>29</v>
      </c>
      <c r="N195" s="443" t="s">
        <v>141</v>
      </c>
      <c r="O195" s="443" t="s">
        <v>1757</v>
      </c>
      <c r="P195" s="443" t="s">
        <v>1758</v>
      </c>
      <c r="Q195" s="443" t="s">
        <v>1759</v>
      </c>
      <c r="R195" s="443" t="s">
        <v>1760</v>
      </c>
      <c r="S195" s="447" t="s">
        <v>7</v>
      </c>
      <c r="T195" s="448">
        <f t="shared" si="37"/>
        <v>50</v>
      </c>
      <c r="U195" s="449">
        <f t="shared" si="41"/>
        <v>5</v>
      </c>
      <c r="V195" s="444">
        <f t="shared" ref="V195:V217" si="45">ROUNDDOWN(T195/15.001,0)</f>
        <v>3</v>
      </c>
      <c r="W195" s="457">
        <v>1940</v>
      </c>
      <c r="X195" s="508" t="s">
        <v>4114</v>
      </c>
      <c r="Y195" s="508" t="s">
        <v>3958</v>
      </c>
      <c r="Z195" s="508" t="s">
        <v>3959</v>
      </c>
      <c r="AA195" s="508" t="s">
        <v>3960</v>
      </c>
      <c r="AB195" s="508" t="s">
        <v>3961</v>
      </c>
      <c r="AC195" s="508" t="s">
        <v>3962</v>
      </c>
      <c r="AD195" s="458" t="s">
        <v>7</v>
      </c>
      <c r="AE195" s="459">
        <f t="shared" si="38"/>
        <v>50</v>
      </c>
      <c r="AF195" s="460">
        <f t="shared" si="42"/>
        <v>5</v>
      </c>
      <c r="AG195" s="455">
        <f t="shared" ref="AG195:AG217" si="46">ROUNDDOWN(AE195/15.001,0)</f>
        <v>3</v>
      </c>
      <c r="AH195" s="446">
        <v>1940</v>
      </c>
      <c r="AI195" s="443" t="s">
        <v>29</v>
      </c>
      <c r="AJ195" s="443" t="s">
        <v>141</v>
      </c>
      <c r="AK195" s="443" t="s">
        <v>1757</v>
      </c>
      <c r="AL195" s="443" t="s">
        <v>1758</v>
      </c>
      <c r="AM195" s="443" t="s">
        <v>1759</v>
      </c>
      <c r="AN195" s="443" t="s">
        <v>1760</v>
      </c>
      <c r="AO195" s="447" t="s">
        <v>7</v>
      </c>
      <c r="AP195" s="448">
        <f t="shared" si="39"/>
        <v>50</v>
      </c>
      <c r="AQ195" s="449">
        <f t="shared" si="43"/>
        <v>5</v>
      </c>
      <c r="AR195" s="444">
        <f t="shared" ref="AR195:AR217" si="47">ROUNDDOWN(AP195/15.001,0)</f>
        <v>3</v>
      </c>
    </row>
    <row r="196" spans="1:44" ht="31.5" customHeight="1" x14ac:dyDescent="0.25">
      <c r="A196" s="395">
        <v>1950</v>
      </c>
      <c r="B196" s="387" t="str">
        <f>IF(Accueil!$H$49=1,M196,IF(Accueil!$H$49=2,X196,IF(Accueil!$H$49=3,AI196,M196)))</f>
        <v>Rouge</v>
      </c>
      <c r="C196" s="387" t="str">
        <f>IF(Accueil!$H$49=1,N196,IF(Accueil!$H$49=2,Y196,IF(Accueil!$H$49=3,AJ196,N196)))</f>
        <v>Blanc  scintillant</v>
      </c>
      <c r="D196" s="387" t="str">
        <f>IF(Accueil!$H$49=1,O196,IF(Accueil!$H$49=2,Z196,IF(Accueil!$H$49=3,AK196,O196)))</f>
        <v>besoin de changer de vie / besoin de se consacrer à quelque chose d'autre</v>
      </c>
      <c r="E196" s="387" t="str">
        <f>IF(Accueil!$H$49=1,P196,IF(Accueil!$H$49=2,AA196,IF(Accueil!$H$49=3,AL196,P196)))</f>
        <v>subir l'existence / encaisser / sentiment de ne pas être respecté</v>
      </c>
      <c r="F196" s="387" t="str">
        <f>IF(Accueil!$H$49=1,Q196,IF(Accueil!$H$49=2,AB196,IF(Accueil!$H$49=3,AM196,Q196)))</f>
        <v>être respecté et reconnu par les plans supérieurs ou pour sa spiritualité</v>
      </c>
      <c r="G196" s="387" t="str">
        <f>IF(Accueil!$H$49=1,R196,IF(Accueil!$H$49=2,AC196,IF(Accueil!$H$49=3,AN196,R196)))</f>
        <v>besoin excessif d'être respecté et reconnu sur le plan spirituel</v>
      </c>
      <c r="H196" s="396" t="s">
        <v>129</v>
      </c>
      <c r="I196" s="394">
        <f t="shared" si="36"/>
        <v>50</v>
      </c>
      <c r="J196" s="397">
        <f t="shared" si="40"/>
        <v>5</v>
      </c>
      <c r="K196" s="388">
        <f t="shared" si="44"/>
        <v>3</v>
      </c>
      <c r="L196" s="446">
        <v>1950</v>
      </c>
      <c r="M196" s="443" t="s">
        <v>29</v>
      </c>
      <c r="N196" s="451" t="s">
        <v>141</v>
      </c>
      <c r="O196" s="451" t="s">
        <v>1761</v>
      </c>
      <c r="P196" s="451" t="s">
        <v>1762</v>
      </c>
      <c r="Q196" s="451" t="s">
        <v>1763</v>
      </c>
      <c r="R196" s="451" t="s">
        <v>260</v>
      </c>
      <c r="S196" s="447" t="s">
        <v>129</v>
      </c>
      <c r="T196" s="448">
        <f t="shared" si="37"/>
        <v>50</v>
      </c>
      <c r="U196" s="449">
        <f t="shared" si="41"/>
        <v>5</v>
      </c>
      <c r="V196" s="444">
        <f t="shared" si="45"/>
        <v>3</v>
      </c>
      <c r="W196" s="457">
        <v>1950</v>
      </c>
      <c r="X196" s="508" t="s">
        <v>4114</v>
      </c>
      <c r="Y196" s="508" t="s">
        <v>3958</v>
      </c>
      <c r="Z196" s="508" t="s">
        <v>3963</v>
      </c>
      <c r="AA196" s="508" t="s">
        <v>3964</v>
      </c>
      <c r="AB196" s="508" t="s">
        <v>3965</v>
      </c>
      <c r="AC196" s="508" t="s">
        <v>3966</v>
      </c>
      <c r="AD196" s="458" t="s">
        <v>129</v>
      </c>
      <c r="AE196" s="459">
        <f t="shared" si="38"/>
        <v>50</v>
      </c>
      <c r="AF196" s="460">
        <f t="shared" si="42"/>
        <v>5</v>
      </c>
      <c r="AG196" s="455">
        <f t="shared" si="46"/>
        <v>3</v>
      </c>
      <c r="AH196" s="446">
        <v>1950</v>
      </c>
      <c r="AI196" s="443" t="s">
        <v>29</v>
      </c>
      <c r="AJ196" s="451" t="s">
        <v>141</v>
      </c>
      <c r="AK196" s="451" t="s">
        <v>1761</v>
      </c>
      <c r="AL196" s="451" t="s">
        <v>1762</v>
      </c>
      <c r="AM196" s="451" t="s">
        <v>1763</v>
      </c>
      <c r="AN196" s="451" t="s">
        <v>260</v>
      </c>
      <c r="AO196" s="447" t="s">
        <v>129</v>
      </c>
      <c r="AP196" s="448">
        <f t="shared" si="39"/>
        <v>50</v>
      </c>
      <c r="AQ196" s="449">
        <f t="shared" si="43"/>
        <v>5</v>
      </c>
      <c r="AR196" s="444">
        <f t="shared" si="47"/>
        <v>3</v>
      </c>
    </row>
    <row r="197" spans="1:44" ht="31.5" customHeight="1" x14ac:dyDescent="0.25">
      <c r="A197" s="395">
        <v>1960</v>
      </c>
      <c r="B197" s="387" t="str">
        <f>IF(Accueil!$H$49=1,M197,IF(Accueil!$H$49=2,X197,IF(Accueil!$H$49=3,AI197,M197)))</f>
        <v>Orange</v>
      </c>
      <c r="C197" s="387" t="str">
        <f>IF(Accueil!$H$49=1,N197,IF(Accueil!$H$49=2,Y197,IF(Accueil!$H$49=3,AJ197,N197)))</f>
        <v>Blanc scintillant</v>
      </c>
      <c r="D197" s="387" t="str">
        <f>IF(Accueil!$H$49=1,O197,IF(Accueil!$H$49=2,Z197,IF(Accueil!$H$49=3,AK197,O197)))</f>
        <v>besoin de changer son karma</v>
      </c>
      <c r="E197" s="387" t="str">
        <f>IF(Accueil!$H$49=1,P197,IF(Accueil!$H$49=2,AA197,IF(Accueil!$H$49=3,AL197,P197)))</f>
        <v>négativisme / subir le karma familial</v>
      </c>
      <c r="F197" s="387" t="str">
        <f>IF(Accueil!$H$49=1,Q197,IF(Accueil!$H$49=2,AB197,IF(Accueil!$H$49=3,AM197,Q197)))</f>
        <v>en paix avec son karma / humilité</v>
      </c>
      <c r="G197" s="387" t="str">
        <f>IF(Accueil!$H$49=1,R197,IF(Accueil!$H$49=2,AC197,IF(Accueil!$H$49=3,AN197,R197)))</f>
        <v>refus du karma des parents / générer des conflits d'autorité sur le plan spirituel</v>
      </c>
      <c r="H197" s="396" t="s">
        <v>10</v>
      </c>
      <c r="I197" s="394">
        <f t="shared" si="36"/>
        <v>51</v>
      </c>
      <c r="J197" s="397">
        <f t="shared" si="40"/>
        <v>6</v>
      </c>
      <c r="K197" s="388">
        <f t="shared" si="44"/>
        <v>3</v>
      </c>
      <c r="L197" s="446">
        <v>1960</v>
      </c>
      <c r="M197" s="443" t="s">
        <v>35</v>
      </c>
      <c r="N197" s="451" t="s">
        <v>142</v>
      </c>
      <c r="O197" s="451" t="s">
        <v>261</v>
      </c>
      <c r="P197" s="451" t="s">
        <v>1764</v>
      </c>
      <c r="Q197" s="451" t="s">
        <v>1765</v>
      </c>
      <c r="R197" s="451" t="s">
        <v>1766</v>
      </c>
      <c r="S197" s="447" t="s">
        <v>10</v>
      </c>
      <c r="T197" s="448">
        <f t="shared" si="37"/>
        <v>51</v>
      </c>
      <c r="U197" s="449">
        <f t="shared" si="41"/>
        <v>6</v>
      </c>
      <c r="V197" s="444">
        <f t="shared" si="45"/>
        <v>3</v>
      </c>
      <c r="W197" s="457">
        <v>1960</v>
      </c>
      <c r="X197" s="508" t="s">
        <v>4115</v>
      </c>
      <c r="Y197" s="508" t="s">
        <v>3958</v>
      </c>
      <c r="Z197" s="508" t="s">
        <v>3967</v>
      </c>
      <c r="AA197" s="508" t="s">
        <v>3968</v>
      </c>
      <c r="AB197" s="508" t="s">
        <v>3969</v>
      </c>
      <c r="AC197" s="508" t="s">
        <v>3970</v>
      </c>
      <c r="AD197" s="458" t="s">
        <v>10</v>
      </c>
      <c r="AE197" s="459">
        <f t="shared" si="38"/>
        <v>51</v>
      </c>
      <c r="AF197" s="460">
        <f t="shared" si="42"/>
        <v>6</v>
      </c>
      <c r="AG197" s="455">
        <f t="shared" si="46"/>
        <v>3</v>
      </c>
      <c r="AH197" s="446">
        <v>1960</v>
      </c>
      <c r="AI197" s="443" t="s">
        <v>35</v>
      </c>
      <c r="AJ197" s="451" t="s">
        <v>142</v>
      </c>
      <c r="AK197" s="451" t="s">
        <v>261</v>
      </c>
      <c r="AL197" s="451" t="s">
        <v>1764</v>
      </c>
      <c r="AM197" s="451" t="s">
        <v>1765</v>
      </c>
      <c r="AN197" s="451" t="s">
        <v>1766</v>
      </c>
      <c r="AO197" s="447" t="s">
        <v>10</v>
      </c>
      <c r="AP197" s="448">
        <f t="shared" si="39"/>
        <v>51</v>
      </c>
      <c r="AQ197" s="449">
        <f t="shared" si="43"/>
        <v>6</v>
      </c>
      <c r="AR197" s="444">
        <f t="shared" si="47"/>
        <v>3</v>
      </c>
    </row>
    <row r="198" spans="1:44" ht="31.5" customHeight="1" x14ac:dyDescent="0.25">
      <c r="A198" s="395">
        <v>1970</v>
      </c>
      <c r="B198" s="387" t="str">
        <f>IF(Accueil!$H$49=1,M198,IF(Accueil!$H$49=2,X198,IF(Accueil!$H$49=3,AI198,M198)))</f>
        <v>Orange</v>
      </c>
      <c r="C198" s="387" t="str">
        <f>IF(Accueil!$H$49=1,N198,IF(Accueil!$H$49=2,Y198,IF(Accueil!$H$49=3,AJ198,N198)))</f>
        <v>Blanc scintillant</v>
      </c>
      <c r="D198" s="387" t="str">
        <f>IF(Accueil!$H$49=1,O198,IF(Accueil!$H$49=2,Z198,IF(Accueil!$H$49=3,AK198,O198)))</f>
        <v>besoin de participer à l'équilibre des polarités ou des forces</v>
      </c>
      <c r="E198" s="387" t="str">
        <f>IF(Accueil!$H$49=1,P198,IF(Accueil!$H$49=2,AA198,IF(Accueil!$H$49=3,AL198,P198)))</f>
        <v>impuissance face aux déséquilibres et aux injustices</v>
      </c>
      <c r="F198" s="387" t="str">
        <f>IF(Accueil!$H$49=1,Q198,IF(Accueil!$H$49=2,AB198,IF(Accueil!$H$49=3,AM198,Q198)))</f>
        <v>équilibre entre deux forces opposées / sortir du jugement du collectif / neutralité</v>
      </c>
      <c r="G198" s="387" t="str">
        <f>IF(Accueil!$H$49=1,R198,IF(Accueil!$H$49=2,AC198,IF(Accueil!$H$49=3,AN198,R198)))</f>
        <v>résistance et révolte chroniques / générer des déséquilibres</v>
      </c>
      <c r="H198" s="388" t="s">
        <v>129</v>
      </c>
      <c r="I198" s="394">
        <f t="shared" si="36"/>
        <v>51</v>
      </c>
      <c r="J198" s="397">
        <f t="shared" si="40"/>
        <v>6</v>
      </c>
      <c r="K198" s="388">
        <f t="shared" si="44"/>
        <v>3</v>
      </c>
      <c r="L198" s="446">
        <v>1970</v>
      </c>
      <c r="M198" s="443" t="s">
        <v>35</v>
      </c>
      <c r="N198" s="451" t="s">
        <v>142</v>
      </c>
      <c r="O198" s="451" t="s">
        <v>1767</v>
      </c>
      <c r="P198" s="451" t="s">
        <v>262</v>
      </c>
      <c r="Q198" s="451" t="s">
        <v>1768</v>
      </c>
      <c r="R198" s="451" t="s">
        <v>1769</v>
      </c>
      <c r="S198" s="444" t="s">
        <v>129</v>
      </c>
      <c r="T198" s="448">
        <f t="shared" si="37"/>
        <v>51</v>
      </c>
      <c r="U198" s="449">
        <f t="shared" si="41"/>
        <v>6</v>
      </c>
      <c r="V198" s="444">
        <f t="shared" si="45"/>
        <v>3</v>
      </c>
      <c r="W198" s="457">
        <v>1970</v>
      </c>
      <c r="X198" s="508" t="s">
        <v>4115</v>
      </c>
      <c r="Y198" s="508" t="s">
        <v>3958</v>
      </c>
      <c r="Z198" s="508" t="s">
        <v>3971</v>
      </c>
      <c r="AA198" s="508" t="s">
        <v>3972</v>
      </c>
      <c r="AB198" s="508" t="s">
        <v>3973</v>
      </c>
      <c r="AC198" s="508" t="s">
        <v>3974</v>
      </c>
      <c r="AD198" s="455" t="s">
        <v>129</v>
      </c>
      <c r="AE198" s="459">
        <f t="shared" si="38"/>
        <v>51</v>
      </c>
      <c r="AF198" s="460">
        <f t="shared" si="42"/>
        <v>6</v>
      </c>
      <c r="AG198" s="455">
        <f t="shared" si="46"/>
        <v>3</v>
      </c>
      <c r="AH198" s="446">
        <v>1970</v>
      </c>
      <c r="AI198" s="443" t="s">
        <v>35</v>
      </c>
      <c r="AJ198" s="451" t="s">
        <v>142</v>
      </c>
      <c r="AK198" s="451" t="s">
        <v>1767</v>
      </c>
      <c r="AL198" s="451" t="s">
        <v>262</v>
      </c>
      <c r="AM198" s="451" t="s">
        <v>1768</v>
      </c>
      <c r="AN198" s="451" t="s">
        <v>1769</v>
      </c>
      <c r="AO198" s="444" t="s">
        <v>129</v>
      </c>
      <c r="AP198" s="448">
        <f t="shared" si="39"/>
        <v>51</v>
      </c>
      <c r="AQ198" s="449">
        <f t="shared" si="43"/>
        <v>6</v>
      </c>
      <c r="AR198" s="444">
        <f t="shared" si="47"/>
        <v>3</v>
      </c>
    </row>
    <row r="199" spans="1:44" ht="31.5" customHeight="1" x14ac:dyDescent="0.25">
      <c r="A199" s="395">
        <v>1980</v>
      </c>
      <c r="B199" s="387" t="str">
        <f>IF(Accueil!$H$49=1,M199,IF(Accueil!$H$49=2,X199,IF(Accueil!$H$49=3,AI199,M199)))</f>
        <v>Jaune</v>
      </c>
      <c r="C199" s="387" t="str">
        <f>IF(Accueil!$H$49=1,N199,IF(Accueil!$H$49=2,Y199,IF(Accueil!$H$49=3,AJ199,N199)))</f>
        <v>Blanc scintillant</v>
      </c>
      <c r="D199" s="387" t="str">
        <f>IF(Accueil!$H$49=1,O199,IF(Accueil!$H$49=2,Z199,IF(Accueil!$H$49=3,AK199,O199)))</f>
        <v>besoin de mettre en œuvre son idéal ou son idéologie</v>
      </c>
      <c r="E199" s="387" t="str">
        <f>IF(Accueil!$H$49=1,P199,IF(Accueil!$H$49=2,AA199,IF(Accueil!$H$49=3,AL199,P199)))</f>
        <v>se limiter volontairement ou se sentir limité</v>
      </c>
      <c r="F199" s="387" t="str">
        <f>IF(Accueil!$H$49=1,Q199,IF(Accueil!$H$49=2,AB199,IF(Accueil!$H$49=3,AM199,Q199)))</f>
        <v>efficience / se contenter de peu / fonctionner avec ce que l'on a</v>
      </c>
      <c r="G199" s="387" t="str">
        <f>IF(Accueil!$H$49=1,R199,IF(Accueil!$H$49=2,AC199,IF(Accueil!$H$49=3,AN199,R199)))</f>
        <v>imposer son idéal ou son idéologie / en conflit avec l'autorité supérieure</v>
      </c>
      <c r="H199" s="396" t="s">
        <v>7</v>
      </c>
      <c r="I199" s="394">
        <f t="shared" si="36"/>
        <v>52</v>
      </c>
      <c r="J199" s="397">
        <f t="shared" si="40"/>
        <v>7</v>
      </c>
      <c r="K199" s="388">
        <f t="shared" si="44"/>
        <v>3</v>
      </c>
      <c r="L199" s="446">
        <v>1980</v>
      </c>
      <c r="M199" s="443" t="s">
        <v>46</v>
      </c>
      <c r="N199" s="451" t="s">
        <v>142</v>
      </c>
      <c r="O199" s="451" t="s">
        <v>1770</v>
      </c>
      <c r="P199" s="451" t="s">
        <v>263</v>
      </c>
      <c r="Q199" s="451" t="s">
        <v>1771</v>
      </c>
      <c r="R199" s="451" t="s">
        <v>1772</v>
      </c>
      <c r="S199" s="447" t="s">
        <v>7</v>
      </c>
      <c r="T199" s="448">
        <f t="shared" si="37"/>
        <v>52</v>
      </c>
      <c r="U199" s="449">
        <f t="shared" si="41"/>
        <v>7</v>
      </c>
      <c r="V199" s="444">
        <f t="shared" si="45"/>
        <v>3</v>
      </c>
      <c r="W199" s="457">
        <v>1980</v>
      </c>
      <c r="X199" s="508" t="s">
        <v>4116</v>
      </c>
      <c r="Y199" s="508" t="s">
        <v>3958</v>
      </c>
      <c r="Z199" s="508" t="s">
        <v>3975</v>
      </c>
      <c r="AA199" s="508" t="s">
        <v>3976</v>
      </c>
      <c r="AB199" s="508" t="s">
        <v>3977</v>
      </c>
      <c r="AC199" s="508" t="s">
        <v>3978</v>
      </c>
      <c r="AD199" s="458" t="s">
        <v>7</v>
      </c>
      <c r="AE199" s="459">
        <f t="shared" si="38"/>
        <v>52</v>
      </c>
      <c r="AF199" s="460">
        <f t="shared" si="42"/>
        <v>7</v>
      </c>
      <c r="AG199" s="455">
        <f t="shared" si="46"/>
        <v>3</v>
      </c>
      <c r="AH199" s="446">
        <v>1980</v>
      </c>
      <c r="AI199" s="443" t="s">
        <v>46</v>
      </c>
      <c r="AJ199" s="451" t="s">
        <v>142</v>
      </c>
      <c r="AK199" s="451" t="s">
        <v>1770</v>
      </c>
      <c r="AL199" s="451" t="s">
        <v>263</v>
      </c>
      <c r="AM199" s="451" t="s">
        <v>1771</v>
      </c>
      <c r="AN199" s="451" t="s">
        <v>1772</v>
      </c>
      <c r="AO199" s="447" t="s">
        <v>7</v>
      </c>
      <c r="AP199" s="448">
        <f t="shared" si="39"/>
        <v>52</v>
      </c>
      <c r="AQ199" s="449">
        <f t="shared" si="43"/>
        <v>7</v>
      </c>
      <c r="AR199" s="444">
        <f t="shared" si="47"/>
        <v>3</v>
      </c>
    </row>
    <row r="200" spans="1:44" ht="31.5" customHeight="1" x14ac:dyDescent="0.25">
      <c r="A200" s="395">
        <v>1990</v>
      </c>
      <c r="B200" s="387" t="str">
        <f>IF(Accueil!$H$49=1,M200,IF(Accueil!$H$49=2,X200,IF(Accueil!$H$49=3,AI200,M200)))</f>
        <v>Jaune</v>
      </c>
      <c r="C200" s="387" t="str">
        <f>IF(Accueil!$H$49=1,N200,IF(Accueil!$H$49=2,Y200,IF(Accueil!$H$49=3,AJ200,N200)))</f>
        <v>Blanc scintillant</v>
      </c>
      <c r="D200" s="387" t="str">
        <f>IF(Accueil!$H$49=1,O200,IF(Accueil!$H$49=2,Z200,IF(Accueil!$H$49=3,AK200,O200)))</f>
        <v>besoin de faire de l'ordre pour diminuer les charges / besoin de reprendre le contrôle de sa vie</v>
      </c>
      <c r="E200" s="387" t="str">
        <f>IF(Accueil!$H$49=1,P200,IF(Accueil!$H$49=2,AA200,IF(Accueil!$H$49=3,AL200,P200)))</f>
        <v>subir les charges données par le collectif / limités par les peurs ancestrales</v>
      </c>
      <c r="F200" s="387" t="str">
        <f>IF(Accueil!$H$49=1,Q200,IF(Accueil!$H$49=2,AB200,IF(Accueil!$H$49=3,AM200,Q200)))</f>
        <v>capacité à sortir des charges du collectif / être soutenu et porté par le collectif</v>
      </c>
      <c r="G200" s="387" t="str">
        <f>IF(Accueil!$H$49=1,R200,IF(Accueil!$H$49=2,AC200,IF(Accueil!$H$49=3,AN200,R200)))</f>
        <v>devoir prendre sur soi pour soutenir les autres / devoir affronter ses peurs ancestrales</v>
      </c>
      <c r="H200" s="396" t="s">
        <v>129</v>
      </c>
      <c r="I200" s="394">
        <f t="shared" si="36"/>
        <v>52</v>
      </c>
      <c r="J200" s="397">
        <f t="shared" si="40"/>
        <v>7</v>
      </c>
      <c r="K200" s="388">
        <f t="shared" si="44"/>
        <v>3</v>
      </c>
      <c r="L200" s="446">
        <v>1990</v>
      </c>
      <c r="M200" s="443" t="s">
        <v>46</v>
      </c>
      <c r="N200" s="443" t="s">
        <v>142</v>
      </c>
      <c r="O200" s="444" t="s">
        <v>1773</v>
      </c>
      <c r="P200" s="444" t="s">
        <v>1774</v>
      </c>
      <c r="Q200" s="444" t="s">
        <v>1775</v>
      </c>
      <c r="R200" s="444" t="s">
        <v>1776</v>
      </c>
      <c r="S200" s="447" t="s">
        <v>129</v>
      </c>
      <c r="T200" s="448">
        <f t="shared" si="37"/>
        <v>52</v>
      </c>
      <c r="U200" s="449">
        <f t="shared" si="41"/>
        <v>7</v>
      </c>
      <c r="V200" s="444">
        <f t="shared" si="45"/>
        <v>3</v>
      </c>
      <c r="W200" s="457">
        <v>1990</v>
      </c>
      <c r="X200" s="508" t="s">
        <v>4116</v>
      </c>
      <c r="Y200" s="508" t="s">
        <v>3958</v>
      </c>
      <c r="Z200" s="508" t="s">
        <v>3979</v>
      </c>
      <c r="AA200" s="508" t="s">
        <v>3980</v>
      </c>
      <c r="AB200" s="508" t="s">
        <v>3981</v>
      </c>
      <c r="AC200" s="508" t="s">
        <v>3982</v>
      </c>
      <c r="AD200" s="458" t="s">
        <v>129</v>
      </c>
      <c r="AE200" s="459">
        <f t="shared" si="38"/>
        <v>52</v>
      </c>
      <c r="AF200" s="460">
        <f t="shared" si="42"/>
        <v>7</v>
      </c>
      <c r="AG200" s="455">
        <f t="shared" si="46"/>
        <v>3</v>
      </c>
      <c r="AH200" s="446">
        <v>1990</v>
      </c>
      <c r="AI200" s="443" t="s">
        <v>46</v>
      </c>
      <c r="AJ200" s="443" t="s">
        <v>142</v>
      </c>
      <c r="AK200" s="444" t="s">
        <v>1773</v>
      </c>
      <c r="AL200" s="444" t="s">
        <v>1774</v>
      </c>
      <c r="AM200" s="444" t="s">
        <v>1775</v>
      </c>
      <c r="AN200" s="444" t="s">
        <v>1776</v>
      </c>
      <c r="AO200" s="447" t="s">
        <v>129</v>
      </c>
      <c r="AP200" s="448">
        <f t="shared" si="39"/>
        <v>52</v>
      </c>
      <c r="AQ200" s="449">
        <f t="shared" si="43"/>
        <v>7</v>
      </c>
      <c r="AR200" s="444">
        <f t="shared" si="47"/>
        <v>3</v>
      </c>
    </row>
    <row r="201" spans="1:44" ht="31.5" customHeight="1" x14ac:dyDescent="0.25">
      <c r="A201" s="395">
        <v>2000</v>
      </c>
      <c r="B201" s="387" t="str">
        <f>IF(Accueil!$H$49=1,M201,IF(Accueil!$H$49=2,X201,IF(Accueil!$H$49=3,AI201,M201)))</f>
        <v>Vert pomme</v>
      </c>
      <c r="C201" s="387" t="str">
        <f>IF(Accueil!$H$49=1,N201,IF(Accueil!$H$49=2,Y201,IF(Accueil!$H$49=3,AJ201,N201)))</f>
        <v>Blanc scintillant</v>
      </c>
      <c r="D201" s="387" t="str">
        <f>IF(Accueil!$H$49=1,O201,IF(Accueil!$H$49=2,Z201,IF(Accueil!$H$49=3,AK201,O201)))</f>
        <v>beoin de retrouver son centre et son calme</v>
      </c>
      <c r="E201" s="387" t="str">
        <f>IF(Accueil!$H$49=1,P201,IF(Accueil!$H$49=2,AA201,IF(Accueil!$H$49=3,AL201,P201)))</f>
        <v>submergé par la situation / manque de ressources / perte de moyens</v>
      </c>
      <c r="F201" s="387" t="str">
        <f>IF(Accueil!$H$49=1,Q201,IF(Accueil!$H$49=2,AB201,IF(Accueil!$H$49=3,AM201,Q201)))</f>
        <v>capactié à retrouver le calme en restant centré sur soi</v>
      </c>
      <c r="G201" s="387" t="str">
        <f>IF(Accueil!$H$49=1,R201,IF(Accueil!$H$49=2,AC201,IF(Accueil!$H$49=3,AN201,R201)))</f>
        <v>avoir le collectif contre soi / devoir faire face aux imprévus / avoir une personnalité éclatée</v>
      </c>
      <c r="H201" s="396" t="s">
        <v>10</v>
      </c>
      <c r="I201" s="394">
        <f t="shared" si="36"/>
        <v>53</v>
      </c>
      <c r="J201" s="397">
        <f t="shared" si="40"/>
        <v>8</v>
      </c>
      <c r="K201" s="388">
        <f t="shared" si="44"/>
        <v>3</v>
      </c>
      <c r="L201" s="446">
        <v>2000</v>
      </c>
      <c r="M201" s="443" t="s">
        <v>133</v>
      </c>
      <c r="N201" s="443" t="s">
        <v>142</v>
      </c>
      <c r="O201" s="444" t="s">
        <v>1777</v>
      </c>
      <c r="P201" s="444" t="s">
        <v>1778</v>
      </c>
      <c r="Q201" s="444" t="s">
        <v>265</v>
      </c>
      <c r="R201" s="444" t="s">
        <v>1779</v>
      </c>
      <c r="S201" s="447" t="s">
        <v>10</v>
      </c>
      <c r="T201" s="448">
        <f t="shared" si="37"/>
        <v>53</v>
      </c>
      <c r="U201" s="449">
        <f t="shared" si="41"/>
        <v>8</v>
      </c>
      <c r="V201" s="444">
        <f t="shared" si="45"/>
        <v>3</v>
      </c>
      <c r="W201" s="457">
        <v>2000</v>
      </c>
      <c r="X201" s="508" t="s">
        <v>4117</v>
      </c>
      <c r="Y201" s="508" t="s">
        <v>3958</v>
      </c>
      <c r="Z201" s="508" t="s">
        <v>3983</v>
      </c>
      <c r="AA201" s="508" t="s">
        <v>3984</v>
      </c>
      <c r="AB201" s="508" t="s">
        <v>3985</v>
      </c>
      <c r="AC201" s="508" t="s">
        <v>3986</v>
      </c>
      <c r="AD201" s="458" t="s">
        <v>10</v>
      </c>
      <c r="AE201" s="459">
        <f t="shared" si="38"/>
        <v>53</v>
      </c>
      <c r="AF201" s="460">
        <f t="shared" si="42"/>
        <v>8</v>
      </c>
      <c r="AG201" s="455">
        <f t="shared" si="46"/>
        <v>3</v>
      </c>
      <c r="AH201" s="446">
        <v>2000</v>
      </c>
      <c r="AI201" s="443" t="s">
        <v>133</v>
      </c>
      <c r="AJ201" s="443" t="s">
        <v>142</v>
      </c>
      <c r="AK201" s="444" t="s">
        <v>1777</v>
      </c>
      <c r="AL201" s="444" t="s">
        <v>1778</v>
      </c>
      <c r="AM201" s="444" t="s">
        <v>265</v>
      </c>
      <c r="AN201" s="444" t="s">
        <v>1779</v>
      </c>
      <c r="AO201" s="447" t="s">
        <v>10</v>
      </c>
      <c r="AP201" s="448">
        <f t="shared" si="39"/>
        <v>53</v>
      </c>
      <c r="AQ201" s="449">
        <f t="shared" si="43"/>
        <v>8</v>
      </c>
      <c r="AR201" s="444">
        <f t="shared" si="47"/>
        <v>3</v>
      </c>
    </row>
    <row r="202" spans="1:44" ht="31.5" customHeight="1" x14ac:dyDescent="0.25">
      <c r="A202" s="395">
        <v>2010</v>
      </c>
      <c r="B202" s="387" t="str">
        <f>IF(Accueil!$H$49=1,M202,IF(Accueil!$H$49=2,X202,IF(Accueil!$H$49=3,AI202,M202)))</f>
        <v>Vert pomme</v>
      </c>
      <c r="C202" s="387" t="str">
        <f>IF(Accueil!$H$49=1,N202,IF(Accueil!$H$49=2,Y202,IF(Accueil!$H$49=3,AJ202,N202)))</f>
        <v>Blanc scintillant</v>
      </c>
      <c r="D202" s="387" t="str">
        <f>IF(Accueil!$H$49=1,O202,IF(Accueil!$H$49=2,Z202,IF(Accueil!$H$49=3,AK202,O202)))</f>
        <v>besoin d'un espace de liberté</v>
      </c>
      <c r="E202" s="387" t="str">
        <f>IF(Accueil!$H$49=1,P202,IF(Accueil!$H$49=2,AA202,IF(Accueil!$H$49=3,AL202,P202)))</f>
        <v>liberté individuelle restreinte / espace de liberté limité</v>
      </c>
      <c r="F202" s="387" t="str">
        <f>IF(Accueil!$H$49=1,Q202,IF(Accueil!$H$49=2,AB202,IF(Accueil!$H$49=3,AM202,Q202)))</f>
        <v>grand espace de liberté</v>
      </c>
      <c r="G202" s="387" t="str">
        <f>IF(Accueil!$H$49=1,R202,IF(Accueil!$H$49=2,AC202,IF(Accueil!$H$49=3,AN202,R202)))</f>
        <v>refus de se laisser imposer par les autres / devoir défendre sa liberté</v>
      </c>
      <c r="H202" s="396" t="s">
        <v>129</v>
      </c>
      <c r="I202" s="394">
        <f t="shared" si="36"/>
        <v>53</v>
      </c>
      <c r="J202" s="397">
        <f t="shared" si="40"/>
        <v>8</v>
      </c>
      <c r="K202" s="388">
        <f t="shared" si="44"/>
        <v>3</v>
      </c>
      <c r="L202" s="446">
        <v>2010</v>
      </c>
      <c r="M202" s="443" t="s">
        <v>133</v>
      </c>
      <c r="N202" s="443" t="s">
        <v>142</v>
      </c>
      <c r="O202" s="444" t="s">
        <v>266</v>
      </c>
      <c r="P202" s="444" t="s">
        <v>1780</v>
      </c>
      <c r="Q202" s="444" t="s">
        <v>267</v>
      </c>
      <c r="R202" s="444" t="s">
        <v>1781</v>
      </c>
      <c r="S202" s="447" t="s">
        <v>129</v>
      </c>
      <c r="T202" s="448">
        <f t="shared" si="37"/>
        <v>53</v>
      </c>
      <c r="U202" s="449">
        <f t="shared" si="41"/>
        <v>8</v>
      </c>
      <c r="V202" s="444">
        <f t="shared" si="45"/>
        <v>3</v>
      </c>
      <c r="W202" s="457">
        <v>2010</v>
      </c>
      <c r="X202" s="508" t="s">
        <v>4117</v>
      </c>
      <c r="Y202" s="508" t="s">
        <v>3958</v>
      </c>
      <c r="Z202" s="508" t="s">
        <v>3987</v>
      </c>
      <c r="AA202" s="508" t="s">
        <v>3988</v>
      </c>
      <c r="AB202" s="508" t="s">
        <v>3989</v>
      </c>
      <c r="AC202" s="508" t="s">
        <v>3990</v>
      </c>
      <c r="AD202" s="458" t="s">
        <v>129</v>
      </c>
      <c r="AE202" s="459">
        <f t="shared" si="38"/>
        <v>53</v>
      </c>
      <c r="AF202" s="460">
        <f t="shared" si="42"/>
        <v>8</v>
      </c>
      <c r="AG202" s="455">
        <f t="shared" si="46"/>
        <v>3</v>
      </c>
      <c r="AH202" s="446">
        <v>2010</v>
      </c>
      <c r="AI202" s="443" t="s">
        <v>133</v>
      </c>
      <c r="AJ202" s="443" t="s">
        <v>142</v>
      </c>
      <c r="AK202" s="444" t="s">
        <v>266</v>
      </c>
      <c r="AL202" s="444" t="s">
        <v>1780</v>
      </c>
      <c r="AM202" s="444" t="s">
        <v>267</v>
      </c>
      <c r="AN202" s="444" t="s">
        <v>1781</v>
      </c>
      <c r="AO202" s="447" t="s">
        <v>129</v>
      </c>
      <c r="AP202" s="448">
        <f t="shared" si="39"/>
        <v>53</v>
      </c>
      <c r="AQ202" s="449">
        <f t="shared" si="43"/>
        <v>8</v>
      </c>
      <c r="AR202" s="444">
        <f t="shared" si="47"/>
        <v>3</v>
      </c>
    </row>
    <row r="203" spans="1:44" ht="31.5" customHeight="1" x14ac:dyDescent="0.25">
      <c r="A203" s="395">
        <v>2020</v>
      </c>
      <c r="B203" s="387" t="str">
        <f>IF(Accueil!$H$49=1,M203,IF(Accueil!$H$49=2,X203,IF(Accueil!$H$49=3,AI203,M203)))</f>
        <v>Vert</v>
      </c>
      <c r="C203" s="387" t="str">
        <f>IF(Accueil!$H$49=1,N203,IF(Accueil!$H$49=2,Y203,IF(Accueil!$H$49=3,AJ203,N203)))</f>
        <v>Blanc scintillant</v>
      </c>
      <c r="D203" s="387" t="str">
        <f>IF(Accueil!$H$49=1,O203,IF(Accueil!$H$49=2,Z203,IF(Accueil!$H$49=3,AK203,O203)))</f>
        <v>besoin de s'identifier à un rôle clair</v>
      </c>
      <c r="E203" s="387" t="str">
        <f>IF(Accueil!$H$49=1,P203,IF(Accueil!$H$49=2,AA203,IF(Accueil!$H$49=3,AL203,P203)))</f>
        <v>avoir mis une partie de soi de côté / sentiment d'inexister pour les autres</v>
      </c>
      <c r="F203" s="387" t="str">
        <f>IF(Accueil!$H$49=1,Q203,IF(Accueil!$H$49=2,AB203,IF(Accueil!$H$49=3,AM203,Q203)))</f>
        <v>être clair sur qui l'on est / ne pas générer de dépendances sur aucun plan</v>
      </c>
      <c r="G203" s="387" t="str">
        <f>IF(Accueil!$H$49=1,R203,IF(Accueil!$H$49=2,AC203,IF(Accueil!$H$49=3,AN203,R203)))</f>
        <v>dépendance affective (proche / maître spirituel / défunt) / rôle exagéré ou inapproprié</v>
      </c>
      <c r="H203" s="396" t="s">
        <v>7</v>
      </c>
      <c r="I203" s="394">
        <f t="shared" si="36"/>
        <v>54</v>
      </c>
      <c r="J203" s="397">
        <f t="shared" si="40"/>
        <v>9</v>
      </c>
      <c r="K203" s="388">
        <f t="shared" si="44"/>
        <v>3</v>
      </c>
      <c r="L203" s="446">
        <v>2020</v>
      </c>
      <c r="M203" s="443" t="s">
        <v>68</v>
      </c>
      <c r="N203" s="443" t="s">
        <v>142</v>
      </c>
      <c r="O203" s="452" t="s">
        <v>268</v>
      </c>
      <c r="P203" s="451" t="s">
        <v>1782</v>
      </c>
      <c r="Q203" s="451" t="s">
        <v>1783</v>
      </c>
      <c r="R203" s="451" t="s">
        <v>1784</v>
      </c>
      <c r="S203" s="447" t="s">
        <v>7</v>
      </c>
      <c r="T203" s="448">
        <f t="shared" si="37"/>
        <v>54</v>
      </c>
      <c r="U203" s="449">
        <f t="shared" si="41"/>
        <v>9</v>
      </c>
      <c r="V203" s="444">
        <f t="shared" si="45"/>
        <v>3</v>
      </c>
      <c r="W203" s="457">
        <v>2020</v>
      </c>
      <c r="X203" s="508" t="s">
        <v>4118</v>
      </c>
      <c r="Y203" s="508" t="s">
        <v>3958</v>
      </c>
      <c r="Z203" s="302" t="s">
        <v>3991</v>
      </c>
      <c r="AA203" s="335" t="s">
        <v>3992</v>
      </c>
      <c r="AB203" s="335" t="s">
        <v>3993</v>
      </c>
      <c r="AC203" s="335" t="s">
        <v>3994</v>
      </c>
      <c r="AD203" s="458" t="s">
        <v>7</v>
      </c>
      <c r="AE203" s="459">
        <f t="shared" si="38"/>
        <v>54</v>
      </c>
      <c r="AF203" s="460">
        <f t="shared" si="42"/>
        <v>9</v>
      </c>
      <c r="AG203" s="455">
        <f t="shared" si="46"/>
        <v>3</v>
      </c>
      <c r="AH203" s="446">
        <v>2020</v>
      </c>
      <c r="AI203" s="443" t="s">
        <v>68</v>
      </c>
      <c r="AJ203" s="443" t="s">
        <v>142</v>
      </c>
      <c r="AK203" s="452" t="s">
        <v>268</v>
      </c>
      <c r="AL203" s="451" t="s">
        <v>1782</v>
      </c>
      <c r="AM203" s="451" t="s">
        <v>1783</v>
      </c>
      <c r="AN203" s="451" t="s">
        <v>1784</v>
      </c>
      <c r="AO203" s="447" t="s">
        <v>7</v>
      </c>
      <c r="AP203" s="448">
        <f t="shared" si="39"/>
        <v>54</v>
      </c>
      <c r="AQ203" s="449">
        <f t="shared" si="43"/>
        <v>9</v>
      </c>
      <c r="AR203" s="444">
        <f t="shared" si="47"/>
        <v>3</v>
      </c>
    </row>
    <row r="204" spans="1:44" ht="31.5" customHeight="1" x14ac:dyDescent="0.25">
      <c r="A204" s="395">
        <v>2030</v>
      </c>
      <c r="B204" s="387" t="str">
        <f>IF(Accueil!$H$49=1,M204,IF(Accueil!$H$49=2,X204,IF(Accueil!$H$49=3,AI204,M204)))</f>
        <v>Vert</v>
      </c>
      <c r="C204" s="387" t="str">
        <f>IF(Accueil!$H$49=1,N204,IF(Accueil!$H$49=2,Y204,IF(Accueil!$H$49=3,AJ204,N204)))</f>
        <v>Blanc scintillant</v>
      </c>
      <c r="D204" s="387" t="str">
        <f>IF(Accueil!$H$49=1,O204,IF(Accueil!$H$49=2,Z204,IF(Accueil!$H$49=3,AK204,O204)))</f>
        <v>besoin d'agir et de décider pour aller de l'avant / besoin de synchronicités</v>
      </c>
      <c r="E204" s="387" t="str">
        <f>IF(Accueil!$H$49=1,P204,IF(Accueil!$H$49=2,AA204,IF(Accueil!$H$49=3,AL204,P204)))</f>
        <v>ne pas voir les synchronicités qui se présentent / passer à côté</v>
      </c>
      <c r="F204" s="387" t="str">
        <f>IF(Accueil!$H$49=1,Q204,IF(Accueil!$H$49=2,AB204,IF(Accueil!$H$49=3,AM204,Q204)))</f>
        <v>en phase avec sa destinée /  foi / utiliser les synchronicités pour décider et avancer</v>
      </c>
      <c r="G204" s="387" t="str">
        <f>IF(Accueil!$H$49=1,R204,IF(Accueil!$H$49=2,AC204,IF(Accueil!$H$49=3,AN204,R204)))</f>
        <v>forcer le destin pour avancer</v>
      </c>
      <c r="H204" s="396" t="s">
        <v>129</v>
      </c>
      <c r="I204" s="394">
        <f t="shared" si="36"/>
        <v>54</v>
      </c>
      <c r="J204" s="397">
        <f t="shared" si="40"/>
        <v>9</v>
      </c>
      <c r="K204" s="388">
        <f t="shared" si="44"/>
        <v>3</v>
      </c>
      <c r="L204" s="446">
        <v>2030</v>
      </c>
      <c r="M204" s="453" t="s">
        <v>68</v>
      </c>
      <c r="N204" s="453" t="s">
        <v>142</v>
      </c>
      <c r="O204" s="451" t="s">
        <v>1785</v>
      </c>
      <c r="P204" s="451" t="s">
        <v>1786</v>
      </c>
      <c r="Q204" s="451" t="s">
        <v>1787</v>
      </c>
      <c r="R204" s="451" t="s">
        <v>269</v>
      </c>
      <c r="S204" s="447" t="s">
        <v>129</v>
      </c>
      <c r="T204" s="448">
        <f t="shared" si="37"/>
        <v>54</v>
      </c>
      <c r="U204" s="449">
        <f t="shared" si="41"/>
        <v>9</v>
      </c>
      <c r="V204" s="444">
        <f t="shared" si="45"/>
        <v>3</v>
      </c>
      <c r="W204" s="457">
        <v>2030</v>
      </c>
      <c r="X204" s="303" t="s">
        <v>4118</v>
      </c>
      <c r="Y204" s="303" t="s">
        <v>3958</v>
      </c>
      <c r="Z204" s="464" t="s">
        <v>3995</v>
      </c>
      <c r="AA204" s="464" t="s">
        <v>3996</v>
      </c>
      <c r="AB204" s="464" t="s">
        <v>3997</v>
      </c>
      <c r="AC204" s="464" t="s">
        <v>3998</v>
      </c>
      <c r="AD204" s="458" t="s">
        <v>129</v>
      </c>
      <c r="AE204" s="459">
        <f t="shared" si="38"/>
        <v>54</v>
      </c>
      <c r="AF204" s="460">
        <f t="shared" si="42"/>
        <v>9</v>
      </c>
      <c r="AG204" s="455">
        <f t="shared" si="46"/>
        <v>3</v>
      </c>
      <c r="AH204" s="446">
        <v>2030</v>
      </c>
      <c r="AI204" s="453" t="s">
        <v>68</v>
      </c>
      <c r="AJ204" s="453" t="s">
        <v>142</v>
      </c>
      <c r="AK204" s="451" t="s">
        <v>1785</v>
      </c>
      <c r="AL204" s="451" t="s">
        <v>1786</v>
      </c>
      <c r="AM204" s="451" t="s">
        <v>1787</v>
      </c>
      <c r="AN204" s="451" t="s">
        <v>269</v>
      </c>
      <c r="AO204" s="447" t="s">
        <v>129</v>
      </c>
      <c r="AP204" s="448">
        <f t="shared" si="39"/>
        <v>54</v>
      </c>
      <c r="AQ204" s="449">
        <f t="shared" si="43"/>
        <v>9</v>
      </c>
      <c r="AR204" s="444">
        <f t="shared" si="47"/>
        <v>3</v>
      </c>
    </row>
    <row r="205" spans="1:44" ht="31.5" customHeight="1" x14ac:dyDescent="0.25">
      <c r="A205" s="395">
        <v>2040</v>
      </c>
      <c r="B205" s="387" t="str">
        <f>IF(Accueil!$H$49=1,M205,IF(Accueil!$H$49=2,X205,IF(Accueil!$H$49=3,AI205,M205)))</f>
        <v>Turquoise</v>
      </c>
      <c r="C205" s="387" t="str">
        <f>IF(Accueil!$H$49=1,N205,IF(Accueil!$H$49=2,Y205,IF(Accueil!$H$49=3,AJ205,N205)))</f>
        <v>Blanc scintillant</v>
      </c>
      <c r="D205" s="387" t="str">
        <f>IF(Accueil!$H$49=1,O205,IF(Accueil!$H$49=2,Z205,IF(Accueil!$H$49=3,AK205,O205)))</f>
        <v>besoin d'extérioriser pour se sentir vivant</v>
      </c>
      <c r="E205" s="387" t="str">
        <f>IF(Accueil!$H$49=1,P205,IF(Accueil!$H$49=2,AA205,IF(Accueil!$H$49=3,AL205,P205)))</f>
        <v>angoisse existentielle / repli sur soi / peur de la maladie / peur de mourir</v>
      </c>
      <c r="F205" s="387" t="str">
        <f>IF(Accueil!$H$49=1,Q205,IF(Accueil!$H$49=2,AB205,IF(Accueil!$H$49=3,AM205,Q205)))</f>
        <v>faire plaisir à son corps / sentir à l'avance les besoins de son corps</v>
      </c>
      <c r="G205" s="387" t="str">
        <f>IF(Accueil!$H$49=1,R205,IF(Accueil!$H$49=2,AC205,IF(Accueil!$H$49=3,AN205,R205)))</f>
        <v>être en conflit avec son corps / générer des actions inutiles pour se sentir exister</v>
      </c>
      <c r="H205" s="396" t="s">
        <v>10</v>
      </c>
      <c r="I205" s="394">
        <f t="shared" si="36"/>
        <v>55</v>
      </c>
      <c r="J205" s="397">
        <f t="shared" si="40"/>
        <v>10</v>
      </c>
      <c r="K205" s="388">
        <f t="shared" si="44"/>
        <v>3</v>
      </c>
      <c r="L205" s="446">
        <v>2040</v>
      </c>
      <c r="M205" s="453" t="s">
        <v>78</v>
      </c>
      <c r="N205" s="453" t="s">
        <v>142</v>
      </c>
      <c r="O205" s="452" t="s">
        <v>270</v>
      </c>
      <c r="P205" s="451" t="s">
        <v>1788</v>
      </c>
      <c r="Q205" s="451" t="s">
        <v>1789</v>
      </c>
      <c r="R205" s="451" t="s">
        <v>1790</v>
      </c>
      <c r="S205" s="447" t="s">
        <v>10</v>
      </c>
      <c r="T205" s="448">
        <f t="shared" si="37"/>
        <v>55</v>
      </c>
      <c r="U205" s="449">
        <f t="shared" si="41"/>
        <v>10</v>
      </c>
      <c r="V205" s="444">
        <f t="shared" si="45"/>
        <v>3</v>
      </c>
      <c r="W205" s="457">
        <v>2040</v>
      </c>
      <c r="X205" s="303" t="s">
        <v>4119</v>
      </c>
      <c r="Y205" s="303" t="s">
        <v>3958</v>
      </c>
      <c r="Z205" s="302" t="s">
        <v>3999</v>
      </c>
      <c r="AA205" s="335" t="s">
        <v>4000</v>
      </c>
      <c r="AB205" s="335" t="s">
        <v>4001</v>
      </c>
      <c r="AC205" s="335" t="s">
        <v>4002</v>
      </c>
      <c r="AD205" s="458" t="s">
        <v>10</v>
      </c>
      <c r="AE205" s="459">
        <f t="shared" si="38"/>
        <v>55</v>
      </c>
      <c r="AF205" s="460">
        <f t="shared" si="42"/>
        <v>10</v>
      </c>
      <c r="AG205" s="455">
        <f t="shared" si="46"/>
        <v>3</v>
      </c>
      <c r="AH205" s="446">
        <v>2040</v>
      </c>
      <c r="AI205" s="453" t="s">
        <v>78</v>
      </c>
      <c r="AJ205" s="453" t="s">
        <v>142</v>
      </c>
      <c r="AK205" s="452" t="s">
        <v>270</v>
      </c>
      <c r="AL205" s="451" t="s">
        <v>1788</v>
      </c>
      <c r="AM205" s="451" t="s">
        <v>1789</v>
      </c>
      <c r="AN205" s="451" t="s">
        <v>1790</v>
      </c>
      <c r="AO205" s="447" t="s">
        <v>10</v>
      </c>
      <c r="AP205" s="448">
        <f t="shared" si="39"/>
        <v>55</v>
      </c>
      <c r="AQ205" s="449">
        <f t="shared" si="43"/>
        <v>10</v>
      </c>
      <c r="AR205" s="444">
        <f t="shared" si="47"/>
        <v>3</v>
      </c>
    </row>
    <row r="206" spans="1:44" ht="31.5" customHeight="1" x14ac:dyDescent="0.25">
      <c r="A206" s="395">
        <v>2050</v>
      </c>
      <c r="B206" s="387" t="str">
        <f>IF(Accueil!$H$49=1,M206,IF(Accueil!$H$49=2,X206,IF(Accueil!$H$49=3,AI206,M206)))</f>
        <v>Turquoise</v>
      </c>
      <c r="C206" s="387" t="str">
        <f>IF(Accueil!$H$49=1,N206,IF(Accueil!$H$49=2,Y206,IF(Accueil!$H$49=3,AJ206,N206)))</f>
        <v>Blanc scintillant</v>
      </c>
      <c r="D206" s="387" t="str">
        <f>IF(Accueil!$H$49=1,O206,IF(Accueil!$H$49=2,Z206,IF(Accueil!$H$49=3,AK206,O206)))</f>
        <v>besoin de retrouver son enfant intérieur / besoin de trouver l'âme sœur / besoin de se sentir accompagné</v>
      </c>
      <c r="E206" s="387" t="str">
        <f>IF(Accueil!$H$49=1,P206,IF(Accueil!$H$49=2,AA206,IF(Accueil!$H$49=3,AL206,P206)))</f>
        <v>coupé de son enfant intérieur / séparé de son âme sœur / perdu son innocence</v>
      </c>
      <c r="F206" s="387" t="str">
        <f>IF(Accueil!$H$49=1,Q206,IF(Accueil!$H$49=2,AB206,IF(Accueil!$H$49=3,AM206,Q206)))</f>
        <v>joie simple / se sentir accompagné (âme sœur / ange gardien / défunt / être spirituel)</v>
      </c>
      <c r="G206" s="387" t="str">
        <f>IF(Accueil!$H$49=1,R206,IF(Accueil!$H$49=2,AC206,IF(Accueil!$H$49=3,AN206,R206)))</f>
        <v>réprimer son enfant intérieur / tristesse cachée par une fausse joie / vécu traumatisant</v>
      </c>
      <c r="H206" s="396" t="s">
        <v>129</v>
      </c>
      <c r="I206" s="394">
        <f t="shared" si="36"/>
        <v>55</v>
      </c>
      <c r="J206" s="397">
        <f t="shared" si="40"/>
        <v>10</v>
      </c>
      <c r="K206" s="388">
        <f t="shared" si="44"/>
        <v>3</v>
      </c>
      <c r="L206" s="446">
        <v>2050</v>
      </c>
      <c r="M206" s="453" t="s">
        <v>78</v>
      </c>
      <c r="N206" s="453" t="s">
        <v>142</v>
      </c>
      <c r="O206" s="452" t="s">
        <v>1791</v>
      </c>
      <c r="P206" s="451" t="s">
        <v>1792</v>
      </c>
      <c r="Q206" s="451" t="s">
        <v>1793</v>
      </c>
      <c r="R206" s="451" t="s">
        <v>1794</v>
      </c>
      <c r="S206" s="447" t="s">
        <v>129</v>
      </c>
      <c r="T206" s="448">
        <f t="shared" si="37"/>
        <v>55</v>
      </c>
      <c r="U206" s="449">
        <f t="shared" si="41"/>
        <v>10</v>
      </c>
      <c r="V206" s="444">
        <f t="shared" si="45"/>
        <v>3</v>
      </c>
      <c r="W206" s="457">
        <v>2050</v>
      </c>
      <c r="X206" s="303" t="s">
        <v>4119</v>
      </c>
      <c r="Y206" s="303" t="s">
        <v>3958</v>
      </c>
      <c r="Z206" s="302" t="s">
        <v>4003</v>
      </c>
      <c r="AA206" s="335" t="s">
        <v>4004</v>
      </c>
      <c r="AB206" s="335" t="s">
        <v>4005</v>
      </c>
      <c r="AC206" s="335" t="s">
        <v>4006</v>
      </c>
      <c r="AD206" s="458" t="s">
        <v>129</v>
      </c>
      <c r="AE206" s="459">
        <f t="shared" si="38"/>
        <v>55</v>
      </c>
      <c r="AF206" s="460">
        <f t="shared" si="42"/>
        <v>10</v>
      </c>
      <c r="AG206" s="455">
        <f t="shared" si="46"/>
        <v>3</v>
      </c>
      <c r="AH206" s="446">
        <v>2050</v>
      </c>
      <c r="AI206" s="453" t="s">
        <v>78</v>
      </c>
      <c r="AJ206" s="453" t="s">
        <v>142</v>
      </c>
      <c r="AK206" s="452" t="s">
        <v>1791</v>
      </c>
      <c r="AL206" s="451" t="s">
        <v>1792</v>
      </c>
      <c r="AM206" s="451" t="s">
        <v>1793</v>
      </c>
      <c r="AN206" s="451" t="s">
        <v>1794</v>
      </c>
      <c r="AO206" s="447" t="s">
        <v>129</v>
      </c>
      <c r="AP206" s="448">
        <f t="shared" si="39"/>
        <v>55</v>
      </c>
      <c r="AQ206" s="449">
        <f t="shared" si="43"/>
        <v>10</v>
      </c>
      <c r="AR206" s="444">
        <f t="shared" si="47"/>
        <v>3</v>
      </c>
    </row>
    <row r="207" spans="1:44" ht="31.5" customHeight="1" x14ac:dyDescent="0.25">
      <c r="A207" s="395">
        <v>2060</v>
      </c>
      <c r="B207" s="387" t="str">
        <f>IF(Accueil!$H$49=1,M207,IF(Accueil!$H$49=2,X207,IF(Accueil!$H$49=3,AI207,M207)))</f>
        <v>Cyan</v>
      </c>
      <c r="C207" s="387" t="str">
        <f>IF(Accueil!$H$49=1,N207,IF(Accueil!$H$49=2,Y207,IF(Accueil!$H$49=3,AJ207,N207)))</f>
        <v>Blanc scintillant</v>
      </c>
      <c r="D207" s="387" t="str">
        <f>IF(Accueil!$H$49=1,O207,IF(Accueil!$H$49=2,Z207,IF(Accueil!$H$49=3,AK207,O207)))</f>
        <v>besoin de s'engager pleinement dans cette vie</v>
      </c>
      <c r="E207" s="387" t="str">
        <f>IF(Accueil!$H$49=1,P207,IF(Accueil!$H$49=2,AA207,IF(Accueil!$H$49=3,AL207,P207)))</f>
        <v>incarnation difficile / souffrance d'être dans un corps / peur de vivre / peur de souffrir</v>
      </c>
      <c r="F207" s="387" t="str">
        <f>IF(Accueil!$H$49=1,Q207,IF(Accueil!$H$49=2,AB207,IF(Accueil!$H$49=3,AM207,Q207)))</f>
        <v>vivre pleinement cette existence</v>
      </c>
      <c r="G207" s="387" t="str">
        <f>IF(Accueil!$H$49=1,R207,IF(Accueil!$H$49=2,AC207,IF(Accueil!$H$49=3,AN207,R207)))</f>
        <v>refus de son incarnation / de son karma personnel et familial</v>
      </c>
      <c r="H207" s="396" t="s">
        <v>7</v>
      </c>
      <c r="I207" s="394">
        <f t="shared" si="36"/>
        <v>56</v>
      </c>
      <c r="J207" s="397">
        <f t="shared" si="40"/>
        <v>11</v>
      </c>
      <c r="K207" s="388">
        <f t="shared" si="44"/>
        <v>3</v>
      </c>
      <c r="L207" s="446">
        <v>2060</v>
      </c>
      <c r="M207" s="453" t="s">
        <v>88</v>
      </c>
      <c r="N207" s="443" t="s">
        <v>142</v>
      </c>
      <c r="O207" s="452" t="s">
        <v>271</v>
      </c>
      <c r="P207" s="451" t="s">
        <v>1795</v>
      </c>
      <c r="Q207" s="451" t="s">
        <v>272</v>
      </c>
      <c r="R207" s="451" t="s">
        <v>1796</v>
      </c>
      <c r="S207" s="447" t="s">
        <v>7</v>
      </c>
      <c r="T207" s="448">
        <f t="shared" si="37"/>
        <v>56</v>
      </c>
      <c r="U207" s="449">
        <f t="shared" si="41"/>
        <v>11</v>
      </c>
      <c r="V207" s="444">
        <f t="shared" si="45"/>
        <v>3</v>
      </c>
      <c r="W207" s="457">
        <v>2060</v>
      </c>
      <c r="X207" s="303" t="s">
        <v>4120</v>
      </c>
      <c r="Y207" s="508" t="s">
        <v>3958</v>
      </c>
      <c r="Z207" s="302" t="s">
        <v>4007</v>
      </c>
      <c r="AA207" s="335" t="s">
        <v>4008</v>
      </c>
      <c r="AB207" s="335" t="s">
        <v>4009</v>
      </c>
      <c r="AC207" s="335" t="s">
        <v>4010</v>
      </c>
      <c r="AD207" s="458" t="s">
        <v>7</v>
      </c>
      <c r="AE207" s="459">
        <f t="shared" si="38"/>
        <v>56</v>
      </c>
      <c r="AF207" s="460">
        <f t="shared" si="42"/>
        <v>11</v>
      </c>
      <c r="AG207" s="455">
        <f t="shared" si="46"/>
        <v>3</v>
      </c>
      <c r="AH207" s="446">
        <v>2060</v>
      </c>
      <c r="AI207" s="453" t="s">
        <v>88</v>
      </c>
      <c r="AJ207" s="443" t="s">
        <v>142</v>
      </c>
      <c r="AK207" s="452" t="s">
        <v>271</v>
      </c>
      <c r="AL207" s="451" t="s">
        <v>1795</v>
      </c>
      <c r="AM207" s="451" t="s">
        <v>272</v>
      </c>
      <c r="AN207" s="451" t="s">
        <v>1796</v>
      </c>
      <c r="AO207" s="447" t="s">
        <v>7</v>
      </c>
      <c r="AP207" s="448">
        <f t="shared" si="39"/>
        <v>56</v>
      </c>
      <c r="AQ207" s="449">
        <f t="shared" si="43"/>
        <v>11</v>
      </c>
      <c r="AR207" s="444">
        <f t="shared" si="47"/>
        <v>3</v>
      </c>
    </row>
    <row r="208" spans="1:44" ht="31.5" customHeight="1" x14ac:dyDescent="0.25">
      <c r="A208" s="395">
        <v>2070</v>
      </c>
      <c r="B208" s="387" t="str">
        <f>IF(Accueil!$H$49=1,M208,IF(Accueil!$H$49=2,X208,IF(Accueil!$H$49=3,AI208,M208)))</f>
        <v>Cyan</v>
      </c>
      <c r="C208" s="387" t="str">
        <f>IF(Accueil!$H$49=1,N208,IF(Accueil!$H$49=2,Y208,IF(Accueil!$H$49=3,AJ208,N208)))</f>
        <v>Blanc scintillant</v>
      </c>
      <c r="D208" s="387" t="str">
        <f>IF(Accueil!$H$49=1,O208,IF(Accueil!$H$49=2,Z208,IF(Accueil!$H$49=3,AK208,O208)))</f>
        <v>besoin d'évoluer / besoin d'assouvir ses attentes pour cette vie</v>
      </c>
      <c r="E208" s="387" t="str">
        <f>IF(Accueil!$H$49=1,P208,IF(Accueil!$H$49=2,AA208,IF(Accueil!$H$49=3,AL208,P208)))</f>
        <v>remettre à plus tard / reporter à sa prochaine incarnation</v>
      </c>
      <c r="F208" s="387" t="str">
        <f>IF(Accueil!$H$49=1,Q208,IF(Accueil!$H$49=2,AB208,IF(Accueil!$H$49=3,AM208,Q208)))</f>
        <v>utiliser pleinement cette vie pour évoluer</v>
      </c>
      <c r="G208" s="387" t="str">
        <f>IF(Accueil!$H$49=1,R208,IF(Accueil!$H$49=2,AC208,IF(Accueil!$H$49=3,AN208,R208)))</f>
        <v>refus d'utiliser cette incarnation pour se transformer / refus d'évoluer</v>
      </c>
      <c r="H208" s="396" t="s">
        <v>10</v>
      </c>
      <c r="I208" s="394">
        <f t="shared" si="36"/>
        <v>56</v>
      </c>
      <c r="J208" s="397">
        <f t="shared" si="40"/>
        <v>11</v>
      </c>
      <c r="K208" s="388">
        <f t="shared" si="44"/>
        <v>3</v>
      </c>
      <c r="L208" s="446">
        <v>2070</v>
      </c>
      <c r="M208" s="453" t="s">
        <v>88</v>
      </c>
      <c r="N208" s="443" t="s">
        <v>142</v>
      </c>
      <c r="O208" s="444" t="s">
        <v>1797</v>
      </c>
      <c r="P208" s="444" t="s">
        <v>1798</v>
      </c>
      <c r="Q208" s="444" t="s">
        <v>273</v>
      </c>
      <c r="R208" s="444" t="s">
        <v>1799</v>
      </c>
      <c r="S208" s="447" t="s">
        <v>10</v>
      </c>
      <c r="T208" s="448">
        <f t="shared" si="37"/>
        <v>56</v>
      </c>
      <c r="U208" s="449">
        <f t="shared" si="41"/>
        <v>11</v>
      </c>
      <c r="V208" s="444">
        <f t="shared" si="45"/>
        <v>3</v>
      </c>
      <c r="W208" s="457">
        <v>2070</v>
      </c>
      <c r="X208" s="303" t="s">
        <v>4120</v>
      </c>
      <c r="Y208" s="508" t="s">
        <v>3958</v>
      </c>
      <c r="Z208" s="508" t="s">
        <v>4011</v>
      </c>
      <c r="AA208" s="508" t="s">
        <v>4012</v>
      </c>
      <c r="AB208" s="508" t="s">
        <v>4013</v>
      </c>
      <c r="AC208" s="508" t="s">
        <v>4014</v>
      </c>
      <c r="AD208" s="458" t="s">
        <v>10</v>
      </c>
      <c r="AE208" s="459">
        <f t="shared" si="38"/>
        <v>56</v>
      </c>
      <c r="AF208" s="460">
        <f t="shared" si="42"/>
        <v>11</v>
      </c>
      <c r="AG208" s="455">
        <f t="shared" si="46"/>
        <v>3</v>
      </c>
      <c r="AH208" s="446">
        <v>2070</v>
      </c>
      <c r="AI208" s="453" t="s">
        <v>88</v>
      </c>
      <c r="AJ208" s="443" t="s">
        <v>142</v>
      </c>
      <c r="AK208" s="444" t="s">
        <v>1797</v>
      </c>
      <c r="AL208" s="444" t="s">
        <v>1798</v>
      </c>
      <c r="AM208" s="444" t="s">
        <v>273</v>
      </c>
      <c r="AN208" s="444" t="s">
        <v>1799</v>
      </c>
      <c r="AO208" s="447" t="s">
        <v>10</v>
      </c>
      <c r="AP208" s="448">
        <f t="shared" si="39"/>
        <v>56</v>
      </c>
      <c r="AQ208" s="449">
        <f t="shared" si="43"/>
        <v>11</v>
      </c>
      <c r="AR208" s="444">
        <f t="shared" si="47"/>
        <v>3</v>
      </c>
    </row>
    <row r="209" spans="1:44" ht="31.5" customHeight="1" x14ac:dyDescent="0.25">
      <c r="A209" s="395">
        <v>2080</v>
      </c>
      <c r="B209" s="387" t="str">
        <f>IF(Accueil!$H$49=1,M209,IF(Accueil!$H$49=2,X209,IF(Accueil!$H$49=3,AI209,M209)))</f>
        <v>Bleu</v>
      </c>
      <c r="C209" s="387" t="str">
        <f>IF(Accueil!$H$49=1,N209,IF(Accueil!$H$49=2,Y209,IF(Accueil!$H$49=3,AJ209,N209)))</f>
        <v>Blanc scintillant</v>
      </c>
      <c r="D209" s="387" t="str">
        <f>IF(Accueil!$H$49=1,O209,IF(Accueil!$H$49=2,Z209,IF(Accueil!$H$49=3,AK209,O209)))</f>
        <v>besoin d'être entouré de personnes aimantes</v>
      </c>
      <c r="E209" s="387" t="str">
        <f>IF(Accueil!$H$49=1,P209,IF(Accueil!$H$49=2,AA209,IF(Accueil!$H$49=3,AL209,P209)))</f>
        <v>manque d'entourage aimant / manque d'amour</v>
      </c>
      <c r="F209" s="387" t="str">
        <f>IF(Accueil!$H$49=1,Q209,IF(Accueil!$H$49=2,AB209,IF(Accueil!$H$49=3,AM209,Q209)))</f>
        <v>sentiment d'être entouré de personnes aimantes</v>
      </c>
      <c r="G209" s="387" t="str">
        <f>IF(Accueil!$H$49=1,R209,IF(Accueil!$H$49=2,AC209,IF(Accueil!$H$49=3,AN209,R209)))</f>
        <v>refus de liens affectifs / refus de l'amour</v>
      </c>
      <c r="H209" s="396" t="s">
        <v>129</v>
      </c>
      <c r="I209" s="394">
        <f t="shared" ref="I209:I216" si="48">IF(B209=B207,I207,I207+1)</f>
        <v>57</v>
      </c>
      <c r="J209" s="397">
        <f t="shared" si="40"/>
        <v>12</v>
      </c>
      <c r="K209" s="388">
        <f t="shared" si="44"/>
        <v>3</v>
      </c>
      <c r="L209" s="446">
        <v>2080</v>
      </c>
      <c r="M209" s="453" t="s">
        <v>95</v>
      </c>
      <c r="N209" s="443" t="s">
        <v>142</v>
      </c>
      <c r="O209" s="444" t="s">
        <v>1800</v>
      </c>
      <c r="P209" s="444" t="s">
        <v>1801</v>
      </c>
      <c r="Q209" s="444" t="s">
        <v>274</v>
      </c>
      <c r="R209" s="444" t="s">
        <v>1802</v>
      </c>
      <c r="S209" s="447" t="s">
        <v>129</v>
      </c>
      <c r="T209" s="448">
        <f t="shared" ref="T209:T216" si="49">IF(M209=M207,T207,T207+1)</f>
        <v>57</v>
      </c>
      <c r="U209" s="449">
        <f t="shared" si="41"/>
        <v>12</v>
      </c>
      <c r="V209" s="444">
        <f t="shared" si="45"/>
        <v>3</v>
      </c>
      <c r="W209" s="457">
        <v>2080</v>
      </c>
      <c r="X209" s="303" t="s">
        <v>4121</v>
      </c>
      <c r="Y209" s="508" t="s">
        <v>3958</v>
      </c>
      <c r="Z209" s="508" t="s">
        <v>4015</v>
      </c>
      <c r="AA209" s="508" t="s">
        <v>4016</v>
      </c>
      <c r="AB209" s="508" t="s">
        <v>4017</v>
      </c>
      <c r="AC209" s="508" t="s">
        <v>4018</v>
      </c>
      <c r="AD209" s="458" t="s">
        <v>129</v>
      </c>
      <c r="AE209" s="459">
        <f t="shared" ref="AE209:AE216" si="50">IF(X209=X207,AE207,AE207+1)</f>
        <v>57</v>
      </c>
      <c r="AF209" s="460">
        <f t="shared" si="42"/>
        <v>12</v>
      </c>
      <c r="AG209" s="455">
        <f t="shared" si="46"/>
        <v>3</v>
      </c>
      <c r="AH209" s="446">
        <v>2080</v>
      </c>
      <c r="AI209" s="453" t="s">
        <v>95</v>
      </c>
      <c r="AJ209" s="443" t="s">
        <v>142</v>
      </c>
      <c r="AK209" s="444" t="s">
        <v>1800</v>
      </c>
      <c r="AL209" s="444" t="s">
        <v>1801</v>
      </c>
      <c r="AM209" s="444" t="s">
        <v>274</v>
      </c>
      <c r="AN209" s="444" t="s">
        <v>1802</v>
      </c>
      <c r="AO209" s="447" t="s">
        <v>129</v>
      </c>
      <c r="AP209" s="448">
        <f t="shared" ref="AP209:AP216" si="51">IF(AI209=AI207,AP207,AP207+1)</f>
        <v>57</v>
      </c>
      <c r="AQ209" s="449">
        <f t="shared" si="43"/>
        <v>12</v>
      </c>
      <c r="AR209" s="444">
        <f t="shared" si="47"/>
        <v>3</v>
      </c>
    </row>
    <row r="210" spans="1:44" ht="31.5" customHeight="1" x14ac:dyDescent="0.25">
      <c r="A210" s="395">
        <v>2090</v>
      </c>
      <c r="B210" s="387" t="str">
        <f>IF(Accueil!$H$49=1,M210,IF(Accueil!$H$49=2,X210,IF(Accueil!$H$49=3,AI210,M210)))</f>
        <v>Bleu</v>
      </c>
      <c r="C210" s="387" t="str">
        <f>IF(Accueil!$H$49=1,N210,IF(Accueil!$H$49=2,Y210,IF(Accueil!$H$49=3,AJ210,N210)))</f>
        <v>Blanc scintillant</v>
      </c>
      <c r="D210" s="387" t="str">
        <f>IF(Accueil!$H$49=1,O210,IF(Accueil!$H$49=2,Z210,IF(Accueil!$H$49=3,AK210,O210)))</f>
        <v>besoin de concrétiser ses rêves</v>
      </c>
      <c r="E210" s="387" t="str">
        <f>IF(Accueil!$H$49=1,P210,IF(Accueil!$H$49=2,AA210,IF(Accueil!$H$49=3,AL210,P210)))</f>
        <v>manque de volonté pour concrétiser ses rêves</v>
      </c>
      <c r="F210" s="387" t="str">
        <f>IF(Accueil!$H$49=1,Q210,IF(Accueil!$H$49=2,AB210,IF(Accueil!$H$49=3,AM210,Q210)))</f>
        <v>volonté et capacité à réaliser ses rêves</v>
      </c>
      <c r="G210" s="387" t="str">
        <f>IF(Accueil!$H$49=1,R210,IF(Accueil!$H$49=2,AC210,IF(Accueil!$H$49=3,AN210,R210)))</f>
        <v>résistance face à la vie / croyances limitantes</v>
      </c>
      <c r="H210" s="396" t="s">
        <v>7</v>
      </c>
      <c r="I210" s="394">
        <f t="shared" si="48"/>
        <v>57</v>
      </c>
      <c r="J210" s="397">
        <f t="shared" si="40"/>
        <v>12</v>
      </c>
      <c r="K210" s="388">
        <f t="shared" si="44"/>
        <v>3</v>
      </c>
      <c r="L210" s="446">
        <v>2090</v>
      </c>
      <c r="M210" s="453" t="s">
        <v>95</v>
      </c>
      <c r="N210" s="443" t="s">
        <v>142</v>
      </c>
      <c r="O210" s="444" t="s">
        <v>275</v>
      </c>
      <c r="P210" s="444" t="s">
        <v>276</v>
      </c>
      <c r="Q210" s="444" t="s">
        <v>277</v>
      </c>
      <c r="R210" s="444" t="s">
        <v>1803</v>
      </c>
      <c r="S210" s="447" t="s">
        <v>7</v>
      </c>
      <c r="T210" s="448">
        <f t="shared" si="49"/>
        <v>57</v>
      </c>
      <c r="U210" s="449">
        <f t="shared" si="41"/>
        <v>12</v>
      </c>
      <c r="V210" s="444">
        <f t="shared" si="45"/>
        <v>3</v>
      </c>
      <c r="W210" s="457">
        <v>2090</v>
      </c>
      <c r="X210" s="303" t="s">
        <v>4121</v>
      </c>
      <c r="Y210" s="508" t="s">
        <v>3958</v>
      </c>
      <c r="Z210" s="508" t="s">
        <v>4019</v>
      </c>
      <c r="AA210" s="508" t="s">
        <v>4020</v>
      </c>
      <c r="AB210" s="508" t="s">
        <v>4021</v>
      </c>
      <c r="AC210" s="508" t="s">
        <v>4022</v>
      </c>
      <c r="AD210" s="458" t="s">
        <v>7</v>
      </c>
      <c r="AE210" s="459">
        <f t="shared" si="50"/>
        <v>57</v>
      </c>
      <c r="AF210" s="460">
        <f t="shared" si="42"/>
        <v>12</v>
      </c>
      <c r="AG210" s="455">
        <f t="shared" si="46"/>
        <v>3</v>
      </c>
      <c r="AH210" s="446">
        <v>2090</v>
      </c>
      <c r="AI210" s="453" t="s">
        <v>95</v>
      </c>
      <c r="AJ210" s="443" t="s">
        <v>142</v>
      </c>
      <c r="AK210" s="444" t="s">
        <v>275</v>
      </c>
      <c r="AL210" s="444" t="s">
        <v>276</v>
      </c>
      <c r="AM210" s="444" t="s">
        <v>277</v>
      </c>
      <c r="AN210" s="444" t="s">
        <v>1803</v>
      </c>
      <c r="AO210" s="447" t="s">
        <v>7</v>
      </c>
      <c r="AP210" s="448">
        <f t="shared" si="51"/>
        <v>57</v>
      </c>
      <c r="AQ210" s="449">
        <f t="shared" si="43"/>
        <v>12</v>
      </c>
      <c r="AR210" s="444">
        <f t="shared" si="47"/>
        <v>3</v>
      </c>
    </row>
    <row r="211" spans="1:44" ht="31.5" customHeight="1" x14ac:dyDescent="0.25">
      <c r="A211" s="395">
        <v>2100</v>
      </c>
      <c r="B211" s="387" t="str">
        <f>IF(Accueil!$H$49=1,M211,IF(Accueil!$H$49=2,X211,IF(Accueil!$H$49=3,AI211,M211)))</f>
        <v>Indigo</v>
      </c>
      <c r="C211" s="387" t="str">
        <f>IF(Accueil!$H$49=1,N211,IF(Accueil!$H$49=2,Y211,IF(Accueil!$H$49=3,AJ211,N211)))</f>
        <v>Blanc scintillant</v>
      </c>
      <c r="D211" s="387" t="str">
        <f>IF(Accueil!$H$49=1,O211,IF(Accueil!$H$49=2,Z211,IF(Accueil!$H$49=3,AK211,O211)))</f>
        <v xml:space="preserve">besoin de toute son énergie (pour un déf ou une expérience difficile ou pour transmettre la connaissance) </v>
      </c>
      <c r="E211" s="387" t="str">
        <f>IF(Accueil!$H$49=1,P211,IF(Accueil!$H$49=2,AA211,IF(Accueil!$H$49=3,AL211,P211)))</f>
        <v>être dans la survie / ne pas accepter de vivre cette expérience</v>
      </c>
      <c r="F211" s="387" t="str">
        <f>IF(Accueil!$H$49=1,Q211,IF(Accueil!$H$49=2,AB211,IF(Accueil!$H$49=3,AM211,Q211)))</f>
        <v>partager son expérience de vie ou transmettre sa connaissance</v>
      </c>
      <c r="G211" s="387" t="str">
        <f>IF(Accueil!$H$49=1,R211,IF(Accueil!$H$49=2,AC211,IF(Accueil!$H$49=3,AN211,R211)))</f>
        <v>résister aux expériences de la vie ou tout faire pour les reporter</v>
      </c>
      <c r="H211" s="396" t="s">
        <v>129</v>
      </c>
      <c r="I211" s="394">
        <f t="shared" si="48"/>
        <v>58</v>
      </c>
      <c r="J211" s="397">
        <f t="shared" si="40"/>
        <v>13</v>
      </c>
      <c r="K211" s="388">
        <f t="shared" si="44"/>
        <v>3</v>
      </c>
      <c r="L211" s="446">
        <v>2100</v>
      </c>
      <c r="M211" s="453" t="s">
        <v>106</v>
      </c>
      <c r="N211" s="443" t="s">
        <v>142</v>
      </c>
      <c r="O211" s="444" t="s">
        <v>1804</v>
      </c>
      <c r="P211" s="444" t="s">
        <v>1805</v>
      </c>
      <c r="Q211" s="444" t="s">
        <v>278</v>
      </c>
      <c r="R211" s="444" t="s">
        <v>279</v>
      </c>
      <c r="S211" s="447" t="s">
        <v>129</v>
      </c>
      <c r="T211" s="448">
        <f t="shared" si="49"/>
        <v>58</v>
      </c>
      <c r="U211" s="449">
        <f t="shared" si="41"/>
        <v>13</v>
      </c>
      <c r="V211" s="444">
        <f t="shared" si="45"/>
        <v>3</v>
      </c>
      <c r="W211" s="457">
        <v>2100</v>
      </c>
      <c r="X211" s="303" t="s">
        <v>4122</v>
      </c>
      <c r="Y211" s="508" t="s">
        <v>3958</v>
      </c>
      <c r="Z211" s="508" t="s">
        <v>4023</v>
      </c>
      <c r="AA211" s="508" t="s">
        <v>4024</v>
      </c>
      <c r="AB211" s="508" t="s">
        <v>4025</v>
      </c>
      <c r="AC211" s="508" t="s">
        <v>4026</v>
      </c>
      <c r="AD211" s="458" t="s">
        <v>129</v>
      </c>
      <c r="AE211" s="459">
        <f t="shared" si="50"/>
        <v>58</v>
      </c>
      <c r="AF211" s="460">
        <f t="shared" si="42"/>
        <v>13</v>
      </c>
      <c r="AG211" s="455">
        <f t="shared" si="46"/>
        <v>3</v>
      </c>
      <c r="AH211" s="446">
        <v>2100</v>
      </c>
      <c r="AI211" s="453" t="s">
        <v>106</v>
      </c>
      <c r="AJ211" s="443" t="s">
        <v>142</v>
      </c>
      <c r="AK211" s="444" t="s">
        <v>1804</v>
      </c>
      <c r="AL211" s="444" t="s">
        <v>1805</v>
      </c>
      <c r="AM211" s="444" t="s">
        <v>278</v>
      </c>
      <c r="AN211" s="444" t="s">
        <v>279</v>
      </c>
      <c r="AO211" s="447" t="s">
        <v>129</v>
      </c>
      <c r="AP211" s="448">
        <f t="shared" si="51"/>
        <v>58</v>
      </c>
      <c r="AQ211" s="449">
        <f t="shared" si="43"/>
        <v>13</v>
      </c>
      <c r="AR211" s="444">
        <f t="shared" si="47"/>
        <v>3</v>
      </c>
    </row>
    <row r="212" spans="1:44" ht="31.5" customHeight="1" x14ac:dyDescent="0.25">
      <c r="A212" s="395">
        <v>2110</v>
      </c>
      <c r="B212" s="387" t="str">
        <f>IF(Accueil!$H$49=1,M212,IF(Accueil!$H$49=2,X212,IF(Accueil!$H$49=3,AI212,M212)))</f>
        <v>Indigo</v>
      </c>
      <c r="C212" s="387" t="str">
        <f>IF(Accueil!$H$49=1,N212,IF(Accueil!$H$49=2,Y212,IF(Accueil!$H$49=3,AJ212,N212)))</f>
        <v>Blanc scintillant</v>
      </c>
      <c r="D212" s="387" t="str">
        <f>IF(Accueil!$H$49=1,O212,IF(Accueil!$H$49=2,Z212,IF(Accueil!$H$49=3,AK212,O212)))</f>
        <v>besoin d'être pleinement dans son corps</v>
      </c>
      <c r="E212" s="387" t="str">
        <f>IF(Accueil!$H$49=1,P212,IF(Accueil!$H$49=2,AA212,IF(Accueil!$H$49=3,AL212,P212)))</f>
        <v>ne pas investir ou ne pas aimer toutes les parties de son corps</v>
      </c>
      <c r="F212" s="387" t="str">
        <f>IF(Accueil!$H$49=1,Q212,IF(Accueil!$H$49=2,AB212,IF(Accueil!$H$49=3,AM212,Q212)))</f>
        <v>s'aimer tel que l'on est / s'aimer dans sa totalité</v>
      </c>
      <c r="G212" s="387" t="str">
        <f>IF(Accueil!$H$49=1,R212,IF(Accueil!$H$49=2,AC212,IF(Accueil!$H$49=3,AN212,R212)))</f>
        <v>refus de certaines parties de son corps</v>
      </c>
      <c r="H212" s="396" t="s">
        <v>10</v>
      </c>
      <c r="I212" s="394">
        <f t="shared" si="48"/>
        <v>58</v>
      </c>
      <c r="J212" s="397">
        <f t="shared" si="40"/>
        <v>13</v>
      </c>
      <c r="K212" s="388">
        <f t="shared" si="44"/>
        <v>3</v>
      </c>
      <c r="L212" s="446">
        <v>2110</v>
      </c>
      <c r="M212" s="453" t="s">
        <v>106</v>
      </c>
      <c r="N212" s="443" t="s">
        <v>142</v>
      </c>
      <c r="O212" s="444" t="s">
        <v>280</v>
      </c>
      <c r="P212" s="444" t="s">
        <v>1806</v>
      </c>
      <c r="Q212" s="444" t="s">
        <v>1807</v>
      </c>
      <c r="R212" s="444" t="s">
        <v>281</v>
      </c>
      <c r="S212" s="447" t="s">
        <v>10</v>
      </c>
      <c r="T212" s="448">
        <f t="shared" si="49"/>
        <v>58</v>
      </c>
      <c r="U212" s="449">
        <f t="shared" si="41"/>
        <v>13</v>
      </c>
      <c r="V212" s="444">
        <f t="shared" si="45"/>
        <v>3</v>
      </c>
      <c r="W212" s="457">
        <v>2110</v>
      </c>
      <c r="X212" s="303" t="s">
        <v>4122</v>
      </c>
      <c r="Y212" s="508" t="s">
        <v>3958</v>
      </c>
      <c r="Z212" s="508" t="s">
        <v>4027</v>
      </c>
      <c r="AA212" s="508" t="s">
        <v>4028</v>
      </c>
      <c r="AB212" s="508" t="s">
        <v>4029</v>
      </c>
      <c r="AC212" s="508" t="s">
        <v>4030</v>
      </c>
      <c r="AD212" s="458" t="s">
        <v>10</v>
      </c>
      <c r="AE212" s="459">
        <f t="shared" si="50"/>
        <v>58</v>
      </c>
      <c r="AF212" s="460">
        <f t="shared" si="42"/>
        <v>13</v>
      </c>
      <c r="AG212" s="455">
        <f t="shared" si="46"/>
        <v>3</v>
      </c>
      <c r="AH212" s="446">
        <v>2110</v>
      </c>
      <c r="AI212" s="453" t="s">
        <v>106</v>
      </c>
      <c r="AJ212" s="443" t="s">
        <v>142</v>
      </c>
      <c r="AK212" s="444" t="s">
        <v>280</v>
      </c>
      <c r="AL212" s="444" t="s">
        <v>1806</v>
      </c>
      <c r="AM212" s="444" t="s">
        <v>1807</v>
      </c>
      <c r="AN212" s="444" t="s">
        <v>281</v>
      </c>
      <c r="AO212" s="447" t="s">
        <v>10</v>
      </c>
      <c r="AP212" s="448">
        <f t="shared" si="51"/>
        <v>58</v>
      </c>
      <c r="AQ212" s="449">
        <f t="shared" si="43"/>
        <v>13</v>
      </c>
      <c r="AR212" s="444">
        <f t="shared" si="47"/>
        <v>3</v>
      </c>
    </row>
    <row r="213" spans="1:44" ht="31.5" customHeight="1" x14ac:dyDescent="0.25">
      <c r="A213" s="395">
        <v>2120</v>
      </c>
      <c r="B213" s="387" t="str">
        <f>IF(Accueil!$H$49=1,M213,IF(Accueil!$H$49=2,X213,IF(Accueil!$H$49=3,AI213,M213)))</f>
        <v>Pourpre</v>
      </c>
      <c r="C213" s="387" t="str">
        <f>IF(Accueil!$H$49=1,N213,IF(Accueil!$H$49=2,Y213,IF(Accueil!$H$49=3,AJ213,N213)))</f>
        <v>Blanc scintillant</v>
      </c>
      <c r="D213" s="387" t="str">
        <f>IF(Accueil!$H$49=1,O213,IF(Accueil!$H$49=2,Z213,IF(Accueil!$H$49=3,AK213,O213)))</f>
        <v>besoin d'utiliser son énergie à limiter les conflits et la misère dans le monde</v>
      </c>
      <c r="E213" s="387" t="str">
        <f>IF(Accueil!$H$49=1,P213,IF(Accueil!$H$49=2,AA213,IF(Accueil!$H$49=3,AL213,P213)))</f>
        <v>prendre sur soi les malheurs du monde et en subir les effets</v>
      </c>
      <c r="F213" s="387" t="str">
        <f>IF(Accueil!$H$49=1,Q213,IF(Accueil!$H$49=2,AB213,IF(Accueil!$H$49=3,AM213,Q213)))</f>
        <v>compatissant sans être déstabilisé par les problème des autres / œuvrer avec justesse</v>
      </c>
      <c r="G213" s="387" t="str">
        <f>IF(Accueil!$H$49=1,R213,IF(Accueil!$H$49=2,AC213,IF(Accueil!$H$49=3,AN213,R213)))</f>
        <v>se battre contre les conflits et la misère dans le monde</v>
      </c>
      <c r="H213" s="396" t="s">
        <v>129</v>
      </c>
      <c r="I213" s="394">
        <f t="shared" si="48"/>
        <v>59</v>
      </c>
      <c r="J213" s="397">
        <f t="shared" si="40"/>
        <v>14</v>
      </c>
      <c r="K213" s="388">
        <f t="shared" si="44"/>
        <v>3</v>
      </c>
      <c r="L213" s="446">
        <v>2120</v>
      </c>
      <c r="M213" s="453" t="s">
        <v>119</v>
      </c>
      <c r="N213" s="453" t="s">
        <v>142</v>
      </c>
      <c r="O213" s="444" t="s">
        <v>282</v>
      </c>
      <c r="P213" s="444" t="s">
        <v>1808</v>
      </c>
      <c r="Q213" s="444" t="s">
        <v>1809</v>
      </c>
      <c r="R213" s="444" t="s">
        <v>283</v>
      </c>
      <c r="S213" s="447" t="s">
        <v>129</v>
      </c>
      <c r="T213" s="448">
        <f t="shared" si="49"/>
        <v>59</v>
      </c>
      <c r="U213" s="449">
        <f t="shared" si="41"/>
        <v>14</v>
      </c>
      <c r="V213" s="444">
        <f t="shared" si="45"/>
        <v>3</v>
      </c>
      <c r="W213" s="457">
        <v>2120</v>
      </c>
      <c r="X213" s="303" t="s">
        <v>4123</v>
      </c>
      <c r="Y213" s="303" t="s">
        <v>3958</v>
      </c>
      <c r="Z213" s="508" t="s">
        <v>4031</v>
      </c>
      <c r="AA213" s="299" t="s">
        <v>4032</v>
      </c>
      <c r="AB213" s="508" t="s">
        <v>4033</v>
      </c>
      <c r="AC213" s="508" t="s">
        <v>4034</v>
      </c>
      <c r="AD213" s="458" t="s">
        <v>129</v>
      </c>
      <c r="AE213" s="459">
        <f t="shared" si="50"/>
        <v>59</v>
      </c>
      <c r="AF213" s="460">
        <f t="shared" si="42"/>
        <v>14</v>
      </c>
      <c r="AG213" s="455">
        <f t="shared" si="46"/>
        <v>3</v>
      </c>
      <c r="AH213" s="446">
        <v>2120</v>
      </c>
      <c r="AI213" s="453" t="s">
        <v>119</v>
      </c>
      <c r="AJ213" s="453" t="s">
        <v>142</v>
      </c>
      <c r="AK213" s="444" t="s">
        <v>282</v>
      </c>
      <c r="AL213" s="444" t="s">
        <v>1808</v>
      </c>
      <c r="AM213" s="444" t="s">
        <v>1809</v>
      </c>
      <c r="AN213" s="444" t="s">
        <v>283</v>
      </c>
      <c r="AO213" s="447" t="s">
        <v>129</v>
      </c>
      <c r="AP213" s="448">
        <f t="shared" si="51"/>
        <v>59</v>
      </c>
      <c r="AQ213" s="449">
        <f t="shared" si="43"/>
        <v>14</v>
      </c>
      <c r="AR213" s="444">
        <f t="shared" si="47"/>
        <v>3</v>
      </c>
    </row>
    <row r="214" spans="1:44" ht="31.5" customHeight="1" x14ac:dyDescent="0.25">
      <c r="A214" s="395">
        <v>2130</v>
      </c>
      <c r="B214" s="387" t="str">
        <f>IF(Accueil!$H$49=1,M214,IF(Accueil!$H$49=2,X214,IF(Accueil!$H$49=3,AI214,M214)))</f>
        <v>Pourpre</v>
      </c>
      <c r="C214" s="387" t="str">
        <f>IF(Accueil!$H$49=1,N214,IF(Accueil!$H$49=2,Y214,IF(Accueil!$H$49=3,AJ214,N214)))</f>
        <v>Blanc scintillant</v>
      </c>
      <c r="D214" s="387" t="str">
        <f>IF(Accueil!$H$49=1,O214,IF(Accueil!$H$49=2,Z214,IF(Accueil!$H$49=3,AK214,O214)))</f>
        <v xml:space="preserve">besoin d'intégrer une expérience spirituelle dans son corps </v>
      </c>
      <c r="E214" s="387" t="str">
        <f>IF(Accueil!$H$49=1,P214,IF(Accueil!$H$49=2,AA214,IF(Accueil!$H$49=3,AL214,P214)))</f>
        <v>ne pas intégrer dans ses cellules les expériences vécues / pas bénéfice durable</v>
      </c>
      <c r="F214" s="387" t="str">
        <f>IF(Accueil!$H$49=1,Q214,IF(Accueil!$H$49=2,AB214,IF(Accueil!$H$49=3,AM214,Q214)))</f>
        <v>capacité à intégrer durablement dans son ADN les bonus d'une expérience</v>
      </c>
      <c r="G214" s="387" t="str">
        <f>IF(Accueil!$H$49=1,R214,IF(Accueil!$H$49=2,AC214,IF(Accueil!$H$49=3,AN214,R214)))</f>
        <v xml:space="preserve">résister aux transformations ou aux guérisons </v>
      </c>
      <c r="H214" s="396" t="s">
        <v>7</v>
      </c>
      <c r="I214" s="394">
        <f t="shared" si="48"/>
        <v>59</v>
      </c>
      <c r="J214" s="397">
        <f t="shared" si="40"/>
        <v>14</v>
      </c>
      <c r="K214" s="388">
        <f t="shared" si="44"/>
        <v>3</v>
      </c>
      <c r="L214" s="446">
        <v>2130</v>
      </c>
      <c r="M214" s="453" t="s">
        <v>119</v>
      </c>
      <c r="N214" s="453" t="s">
        <v>142</v>
      </c>
      <c r="O214" s="444" t="s">
        <v>284</v>
      </c>
      <c r="P214" s="444" t="s">
        <v>1810</v>
      </c>
      <c r="Q214" s="444" t="s">
        <v>285</v>
      </c>
      <c r="R214" s="444" t="s">
        <v>286</v>
      </c>
      <c r="S214" s="447" t="s">
        <v>7</v>
      </c>
      <c r="T214" s="448">
        <f t="shared" si="49"/>
        <v>59</v>
      </c>
      <c r="U214" s="449">
        <f t="shared" si="41"/>
        <v>14</v>
      </c>
      <c r="V214" s="444">
        <f t="shared" si="45"/>
        <v>3</v>
      </c>
      <c r="W214" s="457">
        <v>2130</v>
      </c>
      <c r="X214" s="303" t="s">
        <v>4123</v>
      </c>
      <c r="Y214" s="303" t="s">
        <v>3958</v>
      </c>
      <c r="Z214" s="508" t="s">
        <v>4035</v>
      </c>
      <c r="AA214" s="508" t="s">
        <v>4036</v>
      </c>
      <c r="AB214" s="508" t="s">
        <v>4037</v>
      </c>
      <c r="AC214" s="508" t="s">
        <v>4038</v>
      </c>
      <c r="AD214" s="458" t="s">
        <v>7</v>
      </c>
      <c r="AE214" s="459">
        <f t="shared" si="50"/>
        <v>59</v>
      </c>
      <c r="AF214" s="460">
        <f t="shared" si="42"/>
        <v>14</v>
      </c>
      <c r="AG214" s="455">
        <f t="shared" si="46"/>
        <v>3</v>
      </c>
      <c r="AH214" s="446">
        <v>2130</v>
      </c>
      <c r="AI214" s="453" t="s">
        <v>119</v>
      </c>
      <c r="AJ214" s="453" t="s">
        <v>142</v>
      </c>
      <c r="AK214" s="444" t="s">
        <v>284</v>
      </c>
      <c r="AL214" s="444" t="s">
        <v>1810</v>
      </c>
      <c r="AM214" s="444" t="s">
        <v>285</v>
      </c>
      <c r="AN214" s="444" t="s">
        <v>286</v>
      </c>
      <c r="AO214" s="447" t="s">
        <v>7</v>
      </c>
      <c r="AP214" s="448">
        <f t="shared" si="51"/>
        <v>59</v>
      </c>
      <c r="AQ214" s="449">
        <f t="shared" si="43"/>
        <v>14</v>
      </c>
      <c r="AR214" s="444">
        <f t="shared" si="47"/>
        <v>3</v>
      </c>
    </row>
    <row r="215" spans="1:44" ht="31.5" customHeight="1" x14ac:dyDescent="0.25">
      <c r="A215" s="395">
        <v>2140</v>
      </c>
      <c r="B215" s="387" t="str">
        <f>IF(Accueil!$H$49=1,M215,IF(Accueil!$H$49=2,X215,IF(Accueil!$H$49=3,AI215,M215)))</f>
        <v>Magenta</v>
      </c>
      <c r="C215" s="387" t="str">
        <f>IF(Accueil!$H$49=1,N215,IF(Accueil!$H$49=2,Y215,IF(Accueil!$H$49=3,AJ215,N215)))</f>
        <v>Blanc scintillant</v>
      </c>
      <c r="D215" s="387" t="str">
        <f>IF(Accueil!$H$49=1,O215,IF(Accueil!$H$49=2,Z215,IF(Accueil!$H$49=3,AK215,O215)))</f>
        <v xml:space="preserve">besoin d'offrir de la stabilité ou de la sécurité sur tous les plans </v>
      </c>
      <c r="E215" s="387" t="str">
        <f>IF(Accueil!$H$49=1,P215,IF(Accueil!$H$49=2,AA215,IF(Accueil!$H$49=3,AL215,P215)))</f>
        <v>ne vouloir prendre aucune responsabilité / instabilité et insécurité chronique</v>
      </c>
      <c r="F215" s="387" t="str">
        <f>IF(Accueil!$H$49=1,Q215,IF(Accueil!$H$49=2,AB215,IF(Accueil!$H$49=3,AM215,Q215)))</f>
        <v>n'être responsable que de sa propre vie</v>
      </c>
      <c r="G215" s="387" t="str">
        <f>IF(Accueil!$H$49=1,R215,IF(Accueil!$H$49=2,AC215,IF(Accueil!$H$49=3,AN215,R215)))</f>
        <v>fuite dans le spirituel / se sentir responsable de tout ce qui arrive</v>
      </c>
      <c r="H215" s="396" t="s">
        <v>129</v>
      </c>
      <c r="I215" s="394">
        <f t="shared" si="48"/>
        <v>60</v>
      </c>
      <c r="J215" s="397">
        <f t="shared" si="40"/>
        <v>15</v>
      </c>
      <c r="K215" s="388">
        <f t="shared" si="44"/>
        <v>3</v>
      </c>
      <c r="L215" s="446">
        <v>2140</v>
      </c>
      <c r="M215" s="453" t="s">
        <v>123</v>
      </c>
      <c r="N215" s="453" t="s">
        <v>142</v>
      </c>
      <c r="O215" s="451" t="s">
        <v>1811</v>
      </c>
      <c r="P215" s="451" t="s">
        <v>1812</v>
      </c>
      <c r="Q215" s="451" t="s">
        <v>287</v>
      </c>
      <c r="R215" s="451" t="s">
        <v>1813</v>
      </c>
      <c r="S215" s="447" t="s">
        <v>129</v>
      </c>
      <c r="T215" s="448">
        <f t="shared" si="49"/>
        <v>60</v>
      </c>
      <c r="U215" s="449">
        <f t="shared" si="41"/>
        <v>15</v>
      </c>
      <c r="V215" s="444">
        <f t="shared" si="45"/>
        <v>3</v>
      </c>
      <c r="W215" s="457">
        <v>2140</v>
      </c>
      <c r="X215" s="303" t="s">
        <v>123</v>
      </c>
      <c r="Y215" s="303" t="s">
        <v>3958</v>
      </c>
      <c r="Z215" s="464" t="s">
        <v>4039</v>
      </c>
      <c r="AA215" s="464" t="s">
        <v>4040</v>
      </c>
      <c r="AB215" s="464" t="s">
        <v>4041</v>
      </c>
      <c r="AC215" s="464" t="s">
        <v>4042</v>
      </c>
      <c r="AD215" s="458" t="s">
        <v>129</v>
      </c>
      <c r="AE215" s="459">
        <f t="shared" si="50"/>
        <v>60</v>
      </c>
      <c r="AF215" s="460">
        <f t="shared" si="42"/>
        <v>15</v>
      </c>
      <c r="AG215" s="455">
        <f t="shared" si="46"/>
        <v>3</v>
      </c>
      <c r="AH215" s="446">
        <v>2140</v>
      </c>
      <c r="AI215" s="453" t="s">
        <v>123</v>
      </c>
      <c r="AJ215" s="453" t="s">
        <v>142</v>
      </c>
      <c r="AK215" s="451" t="s">
        <v>1811</v>
      </c>
      <c r="AL215" s="451" t="s">
        <v>1812</v>
      </c>
      <c r="AM215" s="451" t="s">
        <v>287</v>
      </c>
      <c r="AN215" s="451" t="s">
        <v>1813</v>
      </c>
      <c r="AO215" s="447" t="s">
        <v>129</v>
      </c>
      <c r="AP215" s="448">
        <f t="shared" si="51"/>
        <v>60</v>
      </c>
      <c r="AQ215" s="449">
        <f t="shared" si="43"/>
        <v>15</v>
      </c>
      <c r="AR215" s="444">
        <f t="shared" si="47"/>
        <v>3</v>
      </c>
    </row>
    <row r="216" spans="1:44" ht="31.5" customHeight="1" x14ac:dyDescent="0.25">
      <c r="A216" s="395">
        <v>2150</v>
      </c>
      <c r="B216" s="387" t="str">
        <f>IF(Accueil!$H$49=1,M216,IF(Accueil!$H$49=2,X216,IF(Accueil!$H$49=3,AI216,M216)))</f>
        <v>Magenta</v>
      </c>
      <c r="C216" s="387" t="str">
        <f>IF(Accueil!$H$49=1,N216,IF(Accueil!$H$49=2,Y216,IF(Accueil!$H$49=3,AJ216,N216)))</f>
        <v>Blanc  scintillant</v>
      </c>
      <c r="D216" s="387" t="str">
        <f>IF(Accueil!$H$49=1,O216,IF(Accueil!$H$49=2,Z216,IF(Accueil!$H$49=3,AK216,O216)))</f>
        <v>besoin de tourner en dérision / besoin de faire sauter les structures</v>
      </c>
      <c r="E216" s="387" t="str">
        <f>IF(Accueil!$H$49=1,P216,IF(Accueil!$H$49=2,AA216,IF(Accueil!$H$49=3,AL216,P216)))</f>
        <v>désespoir / peur de lâcher de vieux schémas</v>
      </c>
      <c r="F216" s="387" t="str">
        <f>IF(Accueil!$H$49=1,Q216,IF(Accueil!$H$49=2,AB216,IF(Accueil!$H$49=3,AM216,Q216)))</f>
        <v>ne pas se prendre au sérieux / obligé de rien / libération profonde</v>
      </c>
      <c r="G216" s="387" t="str">
        <f>IF(Accueil!$H$49=1,R216,IF(Accueil!$H$49=2,AC216,IF(Accueil!$H$49=3,AN216,R216)))</f>
        <v>révolte contre le monde / autodestruction</v>
      </c>
      <c r="H216" s="396" t="s">
        <v>10</v>
      </c>
      <c r="I216" s="394">
        <f t="shared" si="48"/>
        <v>60</v>
      </c>
      <c r="J216" s="397">
        <f t="shared" si="40"/>
        <v>15</v>
      </c>
      <c r="K216" s="388">
        <f t="shared" si="44"/>
        <v>3</v>
      </c>
      <c r="L216" s="446">
        <v>2150</v>
      </c>
      <c r="M216" s="453" t="s">
        <v>123</v>
      </c>
      <c r="N216" s="453" t="s">
        <v>141</v>
      </c>
      <c r="O216" s="444" t="s">
        <v>1814</v>
      </c>
      <c r="P216" s="444" t="s">
        <v>1815</v>
      </c>
      <c r="Q216" s="444" t="s">
        <v>1816</v>
      </c>
      <c r="R216" s="444" t="s">
        <v>1817</v>
      </c>
      <c r="S216" s="447" t="s">
        <v>10</v>
      </c>
      <c r="T216" s="448">
        <f t="shared" si="49"/>
        <v>60</v>
      </c>
      <c r="U216" s="449">
        <f t="shared" si="41"/>
        <v>15</v>
      </c>
      <c r="V216" s="444">
        <f t="shared" si="45"/>
        <v>3</v>
      </c>
      <c r="W216" s="457">
        <v>2150</v>
      </c>
      <c r="X216" s="303" t="s">
        <v>123</v>
      </c>
      <c r="Y216" s="303" t="s">
        <v>3958</v>
      </c>
      <c r="Z216" s="508" t="s">
        <v>4043</v>
      </c>
      <c r="AA216" s="508" t="s">
        <v>4044</v>
      </c>
      <c r="AB216" s="508" t="s">
        <v>4045</v>
      </c>
      <c r="AC216" s="508" t="s">
        <v>4046</v>
      </c>
      <c r="AD216" s="458" t="s">
        <v>10</v>
      </c>
      <c r="AE216" s="459">
        <f t="shared" si="50"/>
        <v>60</v>
      </c>
      <c r="AF216" s="460">
        <f t="shared" si="42"/>
        <v>15</v>
      </c>
      <c r="AG216" s="455">
        <f t="shared" si="46"/>
        <v>3</v>
      </c>
      <c r="AH216" s="446">
        <v>2150</v>
      </c>
      <c r="AI216" s="453" t="s">
        <v>123</v>
      </c>
      <c r="AJ216" s="453" t="s">
        <v>141</v>
      </c>
      <c r="AK216" s="444" t="s">
        <v>1814</v>
      </c>
      <c r="AL216" s="444" t="s">
        <v>1815</v>
      </c>
      <c r="AM216" s="444" t="s">
        <v>1816</v>
      </c>
      <c r="AN216" s="444" t="s">
        <v>1817</v>
      </c>
      <c r="AO216" s="447" t="s">
        <v>10</v>
      </c>
      <c r="AP216" s="448">
        <f t="shared" si="51"/>
        <v>60</v>
      </c>
      <c r="AQ216" s="449">
        <f t="shared" si="43"/>
        <v>15</v>
      </c>
      <c r="AR216" s="444">
        <f t="shared" si="47"/>
        <v>3</v>
      </c>
    </row>
    <row r="217" spans="1:44" ht="31.5" customHeight="1" x14ac:dyDescent="0.25">
      <c r="A217" s="394">
        <v>0</v>
      </c>
      <c r="J217" s="397">
        <f t="shared" si="40"/>
        <v>0</v>
      </c>
      <c r="K217" s="388">
        <f t="shared" si="44"/>
        <v>0</v>
      </c>
      <c r="L217" s="448">
        <v>0</v>
      </c>
      <c r="U217" s="449">
        <f t="shared" si="41"/>
        <v>0</v>
      </c>
      <c r="V217" s="444">
        <f t="shared" si="45"/>
        <v>0</v>
      </c>
      <c r="W217" s="459">
        <v>0</v>
      </c>
      <c r="AF217" s="460">
        <f t="shared" si="42"/>
        <v>0</v>
      </c>
      <c r="AG217" s="455">
        <f t="shared" si="46"/>
        <v>0</v>
      </c>
      <c r="AH217" s="448">
        <v>0</v>
      </c>
      <c r="AQ217" s="449">
        <f t="shared" si="43"/>
        <v>0</v>
      </c>
      <c r="AR217" s="444">
        <f t="shared" si="47"/>
        <v>0</v>
      </c>
    </row>
  </sheetData>
  <pageMargins left="0.7" right="0.7" top="0.75" bottom="0.75" header="0.3" footer="0.3"/>
  <pageSetup paperSize="9" orientation="portrait" horizontalDpi="4294967293" verticalDpi="4294967293"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D2EC9-54C5-4ED5-B4CA-3524F8E424CE}">
  <sheetPr codeName="Feuil42"/>
  <dimension ref="A1:AO77"/>
  <sheetViews>
    <sheetView zoomScale="80" zoomScaleNormal="80" workbookViewId="0">
      <selection activeCell="L37" sqref="L37"/>
    </sheetView>
  </sheetViews>
  <sheetFormatPr baseColWidth="10" defaultRowHeight="15" x14ac:dyDescent="0.25"/>
  <cols>
    <col min="1" max="6" width="11.28515625" style="539" customWidth="1"/>
    <col min="7" max="13" width="11.42578125" style="539" customWidth="1"/>
    <col min="14" max="14" width="11.42578125" style="539"/>
    <col min="15" max="17" width="11.42578125" style="539" customWidth="1"/>
    <col min="18" max="22" width="11.42578125" style="539"/>
    <col min="23" max="23" width="11" style="539" customWidth="1"/>
    <col min="24" max="24" width="10.7109375" style="539" customWidth="1"/>
    <col min="25" max="25" width="5.28515625" style="539" customWidth="1"/>
    <col min="26" max="26" width="6.42578125" style="539" customWidth="1"/>
    <col min="27" max="27" width="4.28515625" style="539" customWidth="1"/>
    <col min="28" max="28" width="4.7109375" style="539" customWidth="1"/>
    <col min="29" max="29" width="9.5703125" style="539" customWidth="1"/>
    <col min="30" max="30" width="11.42578125" style="539" customWidth="1"/>
    <col min="31" max="16384" width="11.42578125" style="539"/>
  </cols>
  <sheetData>
    <row r="1" spans="1:39" ht="75.75" x14ac:dyDescent="0.25">
      <c r="C1" s="4" t="s">
        <v>314</v>
      </c>
      <c r="D1" s="5" t="s">
        <v>315</v>
      </c>
      <c r="E1" s="6"/>
      <c r="F1" s="5"/>
      <c r="G1" s="4"/>
      <c r="H1" s="5"/>
      <c r="I1" s="6"/>
      <c r="J1" s="5"/>
    </row>
    <row r="2" spans="1:39" ht="46.5" x14ac:dyDescent="0.7">
      <c r="A2" s="539">
        <v>1</v>
      </c>
      <c r="B2" s="139" t="s">
        <v>298</v>
      </c>
      <c r="C2" s="386">
        <f>Mot_cle!C2</f>
        <v>126.62762500000001</v>
      </c>
      <c r="D2" s="386">
        <f>Mot_cle!D2</f>
        <v>128.7556701</v>
      </c>
      <c r="E2" s="386"/>
      <c r="F2" s="386"/>
      <c r="G2" s="386"/>
      <c r="H2" s="386"/>
      <c r="I2" s="386"/>
      <c r="J2" s="386"/>
      <c r="U2" s="631" t="s">
        <v>5433</v>
      </c>
      <c r="V2" s="631"/>
      <c r="W2" s="631"/>
      <c r="X2" s="631"/>
      <c r="Y2" s="631"/>
      <c r="Z2" s="631"/>
      <c r="AA2" s="631"/>
      <c r="AB2" s="631"/>
      <c r="AC2" s="631"/>
      <c r="AD2" s="631"/>
      <c r="AE2" s="631"/>
      <c r="AF2" s="631"/>
    </row>
    <row r="3" spans="1:39" hidden="1" x14ac:dyDescent="0.25">
      <c r="A3" s="539">
        <v>2</v>
      </c>
      <c r="B3" s="139" t="s">
        <v>299</v>
      </c>
      <c r="C3" s="386">
        <f>Mot_cle!C3</f>
        <v>42.252358212000004</v>
      </c>
      <c r="D3" s="386">
        <f>Mot_cle!D3</f>
        <v>139.09651762199999</v>
      </c>
      <c r="E3" s="386"/>
      <c r="F3" s="386"/>
      <c r="G3" s="386"/>
      <c r="H3" s="386"/>
      <c r="I3" s="386"/>
      <c r="J3" s="386"/>
    </row>
    <row r="4" spans="1:39" hidden="1" x14ac:dyDescent="0.25">
      <c r="A4" s="539">
        <v>3</v>
      </c>
      <c r="B4" s="139" t="s">
        <v>300</v>
      </c>
      <c r="C4" s="386">
        <f>Mot_cle!C4</f>
        <v>112.03636760400001</v>
      </c>
      <c r="D4" s="386">
        <f>Mot_cle!D4</f>
        <v>122.34416331600002</v>
      </c>
      <c r="E4" s="386"/>
      <c r="F4" s="386"/>
      <c r="G4" s="386"/>
      <c r="H4" s="386"/>
      <c r="I4" s="386"/>
      <c r="J4" s="386"/>
    </row>
    <row r="5" spans="1:39" hidden="1" x14ac:dyDescent="0.25">
      <c r="A5" s="539">
        <v>4</v>
      </c>
      <c r="B5" s="139" t="s">
        <v>301</v>
      </c>
      <c r="C5" s="386">
        <f>Mot_cle!C5</f>
        <v>87.606104371499995</v>
      </c>
      <c r="D5" s="386">
        <f>Mot_cle!D5</f>
        <v>162.21734481199999</v>
      </c>
      <c r="E5" s="386"/>
      <c r="F5" s="386"/>
      <c r="G5" s="386"/>
      <c r="H5" s="386"/>
      <c r="I5" s="386"/>
      <c r="J5" s="386"/>
      <c r="W5" s="547" t="str">
        <f>Lexique!C88</f>
        <v>Analyse par mot-clé</v>
      </c>
    </row>
    <row r="6" spans="1:39" x14ac:dyDescent="0.25">
      <c r="A6" s="539">
        <v>5</v>
      </c>
      <c r="B6" s="139" t="s">
        <v>302</v>
      </c>
      <c r="C6" s="386">
        <f>Mot_cle!C6</f>
        <v>111.59420836550001</v>
      </c>
      <c r="D6" s="386">
        <f>Mot_cle!D6</f>
        <v>133.48352384800003</v>
      </c>
      <c r="E6" s="386"/>
      <c r="F6" s="386"/>
      <c r="G6" s="386"/>
      <c r="H6" s="386"/>
      <c r="I6" s="386"/>
      <c r="J6" s="386"/>
      <c r="K6" s="547"/>
      <c r="L6" s="547"/>
      <c r="M6" s="547"/>
      <c r="N6" s="547"/>
      <c r="O6" s="547"/>
      <c r="P6" s="547"/>
      <c r="Q6" s="547"/>
      <c r="R6" s="547"/>
      <c r="S6" s="547"/>
      <c r="T6" s="547"/>
    </row>
    <row r="7" spans="1:39" x14ac:dyDescent="0.25">
      <c r="A7" s="539">
        <v>6</v>
      </c>
      <c r="B7" s="139" t="s">
        <v>303</v>
      </c>
      <c r="C7" s="386">
        <f>Mot_cle!C7</f>
        <v>69.537494508000009</v>
      </c>
      <c r="D7" s="386">
        <f>Mot_cle!D7</f>
        <v>96.886690912000006</v>
      </c>
      <c r="E7" s="386"/>
      <c r="F7" s="386"/>
      <c r="G7" s="386"/>
      <c r="H7" s="386"/>
      <c r="I7" s="386"/>
      <c r="J7" s="386"/>
    </row>
    <row r="8" spans="1:39" x14ac:dyDescent="0.25">
      <c r="A8" s="539">
        <v>7</v>
      </c>
      <c r="B8" s="139" t="s">
        <v>304</v>
      </c>
      <c r="C8" s="386">
        <f>Mot_cle!C8</f>
        <v>135.612359336</v>
      </c>
      <c r="D8" s="386">
        <f>Mot_cle!D8</f>
        <v>80.08406109900001</v>
      </c>
      <c r="E8" s="386"/>
      <c r="F8" s="386"/>
      <c r="G8" s="386"/>
      <c r="H8" s="386"/>
      <c r="I8" s="386"/>
      <c r="J8" s="386"/>
    </row>
    <row r="9" spans="1:39" x14ac:dyDescent="0.25">
      <c r="A9" s="539">
        <v>8</v>
      </c>
      <c r="B9" s="139" t="s">
        <v>305</v>
      </c>
      <c r="C9" s="386">
        <f>Mot_cle!C9</f>
        <v>0</v>
      </c>
      <c r="D9" s="386">
        <f>Mot_cle!D9</f>
        <v>93.816338040000005</v>
      </c>
      <c r="E9" s="386"/>
      <c r="F9" s="386"/>
      <c r="G9" s="386"/>
      <c r="H9" s="386"/>
      <c r="I9" s="386"/>
      <c r="J9" s="386"/>
      <c r="AL9" s="539" t="str">
        <f>Resume!$F$10</f>
        <v>Gautier</v>
      </c>
      <c r="AM9" s="539">
        <f>Resume!$F$11</f>
        <v>20170828</v>
      </c>
    </row>
    <row r="10" spans="1:39" x14ac:dyDescent="0.25">
      <c r="A10" s="539">
        <v>9</v>
      </c>
      <c r="B10" s="139" t="s">
        <v>306</v>
      </c>
      <c r="C10" s="386">
        <f>Mot_cle!C10</f>
        <v>268.15261765349999</v>
      </c>
      <c r="D10" s="386">
        <f>Mot_cle!D10</f>
        <v>112.80658065599999</v>
      </c>
      <c r="E10" s="386"/>
      <c r="F10" s="386"/>
      <c r="G10" s="386"/>
      <c r="H10" s="386"/>
      <c r="I10" s="386"/>
      <c r="J10" s="386"/>
    </row>
    <row r="11" spans="1:39" x14ac:dyDescent="0.25">
      <c r="A11" s="539">
        <v>10</v>
      </c>
      <c r="B11" s="139" t="s">
        <v>307</v>
      </c>
      <c r="C11" s="386">
        <f>Mot_cle!C11</f>
        <v>99.252715230000021</v>
      </c>
      <c r="D11" s="386">
        <f>Mot_cle!D11</f>
        <v>109.78248887899998</v>
      </c>
      <c r="E11" s="386"/>
      <c r="F11" s="386"/>
      <c r="G11" s="386"/>
      <c r="H11" s="386"/>
      <c r="I11" s="386"/>
      <c r="J11" s="386"/>
    </row>
    <row r="12" spans="1:39" x14ac:dyDescent="0.25">
      <c r="A12" s="539">
        <v>11</v>
      </c>
      <c r="B12" s="139" t="s">
        <v>308</v>
      </c>
      <c r="C12" s="386">
        <f>Mot_cle!C12</f>
        <v>132.57250484800002</v>
      </c>
      <c r="D12" s="386">
        <f>Mot_cle!D12</f>
        <v>80.949166690000013</v>
      </c>
      <c r="E12" s="386"/>
      <c r="F12" s="386"/>
      <c r="G12" s="386"/>
      <c r="H12" s="386"/>
      <c r="I12" s="386"/>
      <c r="J12" s="386"/>
    </row>
    <row r="13" spans="1:39" x14ac:dyDescent="0.25">
      <c r="A13" s="539">
        <v>12</v>
      </c>
      <c r="B13" s="139" t="s">
        <v>309</v>
      </c>
      <c r="C13" s="386">
        <f>Mot_cle!C13</f>
        <v>124.21052462</v>
      </c>
      <c r="D13" s="386">
        <f>Mot_cle!D13</f>
        <v>110.16203075600001</v>
      </c>
      <c r="E13" s="386"/>
      <c r="F13" s="386"/>
      <c r="G13" s="386"/>
      <c r="H13" s="386"/>
      <c r="I13" s="386"/>
      <c r="J13" s="386"/>
    </row>
    <row r="14" spans="1:39" x14ac:dyDescent="0.25">
      <c r="A14" s="539">
        <v>13</v>
      </c>
      <c r="B14" s="139" t="s">
        <v>310</v>
      </c>
      <c r="C14" s="386">
        <f>Mot_cle!C14</f>
        <v>113.937473676</v>
      </c>
      <c r="D14" s="386">
        <f>Mot_cle!D14</f>
        <v>39.965760000000003</v>
      </c>
      <c r="E14" s="386"/>
      <c r="F14" s="386"/>
      <c r="G14" s="386"/>
      <c r="H14" s="386"/>
      <c r="I14" s="386"/>
      <c r="J14" s="386"/>
    </row>
    <row r="15" spans="1:39" ht="51" customHeight="1" x14ac:dyDescent="0.25">
      <c r="A15" s="539">
        <v>14</v>
      </c>
      <c r="B15" s="139" t="s">
        <v>311</v>
      </c>
      <c r="C15" s="386">
        <f>Mot_cle!C15</f>
        <v>69.592119408000002</v>
      </c>
      <c r="D15" s="386">
        <f>Mot_cle!D15</f>
        <v>57.422068960000004</v>
      </c>
      <c r="E15" s="386"/>
      <c r="F15" s="386"/>
      <c r="G15" s="386"/>
      <c r="H15" s="386"/>
      <c r="I15" s="386"/>
      <c r="J15" s="386"/>
    </row>
    <row r="16" spans="1:39" ht="51.75" customHeight="1" x14ac:dyDescent="0.25">
      <c r="A16" s="539">
        <v>15</v>
      </c>
      <c r="B16" s="139" t="s">
        <v>312</v>
      </c>
      <c r="C16" s="386">
        <f>Mot_cle!C16</f>
        <v>140.83678716300003</v>
      </c>
      <c r="D16" s="386">
        <f>Mot_cle!D16</f>
        <v>204.09343904399998</v>
      </c>
      <c r="E16" s="386"/>
      <c r="F16" s="386"/>
      <c r="G16" s="386"/>
      <c r="H16" s="386"/>
      <c r="I16" s="386"/>
      <c r="J16" s="386"/>
      <c r="W16" s="547"/>
      <c r="X16" s="547"/>
      <c r="Y16" s="547"/>
      <c r="Z16" s="547"/>
      <c r="AA16" s="547"/>
      <c r="AB16" s="547"/>
      <c r="AC16" s="547"/>
      <c r="AF16" s="540"/>
      <c r="AG16" s="541"/>
    </row>
    <row r="17" spans="1:39" hidden="1" x14ac:dyDescent="0.25">
      <c r="A17" s="539">
        <v>16</v>
      </c>
      <c r="B17" s="139" t="s">
        <v>313</v>
      </c>
      <c r="C17" s="386">
        <v>88.760433958000021</v>
      </c>
      <c r="D17" s="386">
        <v>138.32946030500003</v>
      </c>
      <c r="E17" s="386">
        <v>256.12977156699998</v>
      </c>
      <c r="F17" s="386">
        <v>170.14408683799996</v>
      </c>
      <c r="G17" s="386">
        <v>61.268264148</v>
      </c>
      <c r="H17" s="386">
        <v>137.44838093999999</v>
      </c>
      <c r="I17" s="386">
        <v>159.38725722899997</v>
      </c>
      <c r="J17" s="386">
        <v>168.49859276800004</v>
      </c>
    </row>
    <row r="18" spans="1:39" hidden="1" x14ac:dyDescent="0.25"/>
    <row r="19" spans="1:39" hidden="1" x14ac:dyDescent="0.25"/>
    <row r="20" spans="1:39" ht="15.75" customHeight="1" x14ac:dyDescent="0.25"/>
    <row r="21" spans="1:39" ht="15.75" customHeight="1" x14ac:dyDescent="0.25">
      <c r="B21" s="539" t="s">
        <v>5433</v>
      </c>
      <c r="C21" s="539" t="str">
        <f>Lexique!C34</f>
        <v>DROITE</v>
      </c>
      <c r="D21" s="539" t="str">
        <f>Lexique!C35</f>
        <v>GAUCHE</v>
      </c>
      <c r="O21" s="549"/>
      <c r="Z21" s="27"/>
      <c r="AM21" s="547" t="str">
        <f>Lexique!C90</f>
        <v>Sécurité et protection</v>
      </c>
    </row>
    <row r="22" spans="1:39" ht="15.75" customHeight="1" x14ac:dyDescent="0.35">
      <c r="A22" s="539">
        <v>1</v>
      </c>
      <c r="B22" s="546" t="str">
        <f>Lexique!C90</f>
        <v>Sécurité et protection</v>
      </c>
      <c r="C22" s="548">
        <v>-4.8</v>
      </c>
      <c r="D22" s="548">
        <v>30.143211257957795</v>
      </c>
      <c r="O22" s="549">
        <v>50</v>
      </c>
      <c r="P22" s="547" t="s">
        <v>5432</v>
      </c>
      <c r="Z22" s="27"/>
      <c r="AM22" s="547" t="str">
        <f>Lexique!C91</f>
        <v>Stabilité  /soutien</v>
      </c>
    </row>
    <row r="23" spans="1:39" ht="15.75" customHeight="1" x14ac:dyDescent="0.35">
      <c r="A23" s="539">
        <v>2</v>
      </c>
      <c r="B23" s="546" t="str">
        <f>Lexique!C91</f>
        <v>Stabilité  /soutien</v>
      </c>
      <c r="C23" s="548">
        <v>-21.491349990078074</v>
      </c>
      <c r="D23" s="548">
        <v>29.247208855227171</v>
      </c>
      <c r="O23" s="549">
        <v>40</v>
      </c>
      <c r="P23" s="547" t="s">
        <v>5431</v>
      </c>
      <c r="Z23" s="27"/>
      <c r="AM23" s="547" t="str">
        <f>Lexique!C92</f>
        <v>Ecoute du corp s/ présence en soi</v>
      </c>
    </row>
    <row r="24" spans="1:39" ht="15.75" customHeight="1" x14ac:dyDescent="0.35">
      <c r="A24" s="539">
        <v>3</v>
      </c>
      <c r="B24" s="546" t="str">
        <f>Lexique!C92</f>
        <v>Ecoute du corp s/ présence en soi</v>
      </c>
      <c r="C24" s="548">
        <v>-19.553194410844355</v>
      </c>
      <c r="D24" s="548">
        <v>29.695495228993899</v>
      </c>
      <c r="O24" s="549">
        <v>30</v>
      </c>
      <c r="P24" s="547" t="s">
        <v>5429</v>
      </c>
      <c r="Z24" s="27"/>
      <c r="AM24" s="547" t="str">
        <f>Lexique!C93</f>
        <v xml:space="preserve"> Place dans la société </v>
      </c>
    </row>
    <row r="25" spans="1:39" ht="15.75" customHeight="1" x14ac:dyDescent="0.35">
      <c r="A25" s="539">
        <v>4</v>
      </c>
      <c r="B25" s="546" t="str">
        <f>Lexique!C93</f>
        <v xml:space="preserve"> Place dans la société </v>
      </c>
      <c r="C25" s="548">
        <v>-19.980569268359275</v>
      </c>
      <c r="D25" s="548">
        <v>-30.672673057054627</v>
      </c>
      <c r="O25" s="549">
        <v>20</v>
      </c>
      <c r="P25" s="547" t="s">
        <v>2696</v>
      </c>
      <c r="Z25" s="27"/>
      <c r="AM25" s="547" t="str">
        <f>Lexique!C94</f>
        <v>Avoir une direction claire / capacité de décision</v>
      </c>
    </row>
    <row r="26" spans="1:39" ht="15.75" customHeight="1" x14ac:dyDescent="0.35">
      <c r="A26" s="539">
        <v>5</v>
      </c>
      <c r="B26" s="546" t="str">
        <f>Lexique!C94</f>
        <v>Avoir une direction claire / capacité de décision</v>
      </c>
      <c r="C26" s="548">
        <v>-20.482223786061063</v>
      </c>
      <c r="D26" s="548">
        <v>-29.537804678111094</v>
      </c>
      <c r="O26" s="549">
        <v>10</v>
      </c>
      <c r="P26" s="547" t="s">
        <v>5430</v>
      </c>
      <c r="Z26" s="27"/>
      <c r="AM26" s="547" t="str">
        <f>Lexique!C95</f>
        <v>Valorisation / reconnaissance / respect</v>
      </c>
    </row>
    <row r="27" spans="1:39" ht="15.75" customHeight="1" x14ac:dyDescent="0.35">
      <c r="A27" s="539">
        <v>6</v>
      </c>
      <c r="B27" s="546" t="str">
        <f>Lexique!C95</f>
        <v>Valorisation / reconnaissance / respect</v>
      </c>
      <c r="C27" s="548">
        <v>-18.660828152390376</v>
      </c>
      <c r="D27" s="548">
        <v>9.4389672847482782</v>
      </c>
      <c r="O27" s="549">
        <v>0</v>
      </c>
      <c r="P27" s="547" t="s">
        <v>423</v>
      </c>
      <c r="Z27" s="27"/>
      <c r="AM27" s="547" t="str">
        <f>Lexique!C96</f>
        <v>Equilibre entre soi et les autres / positionnement</v>
      </c>
    </row>
    <row r="28" spans="1:39" ht="15.75" customHeight="1" x14ac:dyDescent="0.35">
      <c r="A28" s="539">
        <v>7</v>
      </c>
      <c r="B28" s="546" t="str">
        <f>Lexique!C96</f>
        <v>Equilibre entre soi et les autres / positionnement</v>
      </c>
      <c r="C28" s="548">
        <v>-19.477506955962824</v>
      </c>
      <c r="D28" s="548">
        <v>10.080409622266849</v>
      </c>
      <c r="O28" s="549">
        <v>-10</v>
      </c>
      <c r="P28" s="547" t="s">
        <v>2696</v>
      </c>
      <c r="Z28" s="27"/>
      <c r="AM28" s="547" t="str">
        <f>Lexique!C97</f>
        <v>Exprimer son potentiel, sa différence</v>
      </c>
    </row>
    <row r="29" spans="1:39" ht="15.75" customHeight="1" x14ac:dyDescent="0.35">
      <c r="A29" s="539">
        <v>8</v>
      </c>
      <c r="B29" s="546" t="str">
        <f>Lexique!C97</f>
        <v>Exprimer son potentiel, sa différence</v>
      </c>
      <c r="C29" s="548">
        <v>-20.113836077122588</v>
      </c>
      <c r="D29" s="548">
        <v>20.386078482432115</v>
      </c>
      <c r="O29" s="549">
        <v>-20</v>
      </c>
      <c r="P29" s="547" t="s">
        <v>5427</v>
      </c>
      <c r="Z29" s="27"/>
      <c r="AM29" s="547" t="str">
        <f>Lexique!C98</f>
        <v>Intuition / perceptions</v>
      </c>
    </row>
    <row r="30" spans="1:39" ht="15.75" customHeight="1" x14ac:dyDescent="0.35">
      <c r="A30" s="539">
        <v>9</v>
      </c>
      <c r="B30" s="546" t="str">
        <f>Lexique!C98</f>
        <v>Intuition / perceptions</v>
      </c>
      <c r="C30" s="548">
        <v>-20.437850848905391</v>
      </c>
      <c r="D30" s="548">
        <v>-32.401496852881159</v>
      </c>
      <c r="O30" s="549">
        <v>-30</v>
      </c>
      <c r="P30" s="547" t="s">
        <v>5428</v>
      </c>
      <c r="Z30" s="27"/>
      <c r="AM30" s="547" t="str">
        <f>Lexique!C99</f>
        <v>Volonté / aller de l'avant / passage à l'action</v>
      </c>
    </row>
    <row r="31" spans="1:39" ht="15.75" customHeight="1" x14ac:dyDescent="0.35">
      <c r="A31" s="539">
        <v>10</v>
      </c>
      <c r="B31" s="546" t="str">
        <f>Lexique!C99</f>
        <v>Volonté / aller de l'avant / passage à l'action</v>
      </c>
      <c r="C31" s="548">
        <v>-22.594144329374114</v>
      </c>
      <c r="D31" s="548">
        <v>20.339762304439059</v>
      </c>
      <c r="O31" s="549">
        <v>-40</v>
      </c>
      <c r="P31" s="547" t="s">
        <v>5426</v>
      </c>
      <c r="Z31" s="27"/>
      <c r="AM31" s="547" t="str">
        <f>Lexique!C100</f>
        <v>Adaptation / résilience</v>
      </c>
    </row>
    <row r="32" spans="1:39" ht="15.75" customHeight="1" x14ac:dyDescent="0.35">
      <c r="A32" s="539">
        <v>11</v>
      </c>
      <c r="B32" s="546" t="str">
        <f>Lexique!C100</f>
        <v>Adaptation / résilience</v>
      </c>
      <c r="C32" s="548">
        <v>-19.723614967335607</v>
      </c>
      <c r="D32" s="548">
        <v>29.375879158709438</v>
      </c>
      <c r="O32" s="549">
        <v>-50</v>
      </c>
      <c r="P32" s="547" t="s">
        <v>5425</v>
      </c>
      <c r="Z32" s="27"/>
      <c r="AM32" s="547" t="str">
        <f>Lexique!C101</f>
        <v>Gestion du stress, des émotions, de la pression</v>
      </c>
    </row>
    <row r="33" spans="1:39" ht="15.75" customHeight="1" x14ac:dyDescent="0.35">
      <c r="A33" s="539">
        <v>12</v>
      </c>
      <c r="B33" s="546" t="str">
        <f>Lexique!C101</f>
        <v>Gestion du stress, des émotions, de la pression</v>
      </c>
      <c r="C33" s="548">
        <v>-19.812124433863044</v>
      </c>
      <c r="D33" s="548">
        <v>30.34597421675587</v>
      </c>
      <c r="Z33" s="27"/>
      <c r="AM33" s="547" t="str">
        <f>Lexique!C102</f>
        <v>Rapport à l'autorité / rapport aux parents</v>
      </c>
    </row>
    <row r="34" spans="1:39" ht="17.25" customHeight="1" x14ac:dyDescent="0.35">
      <c r="A34" s="539">
        <v>13</v>
      </c>
      <c r="B34" s="546" t="str">
        <f>Lexique!C102</f>
        <v>Rapport à l'autorité / rapport aux parents</v>
      </c>
      <c r="C34" s="548">
        <v>6.0865448745036961</v>
      </c>
      <c r="D34" s="548">
        <v>9.5239469654242175</v>
      </c>
      <c r="Z34" s="27"/>
      <c r="AM34" s="547" t="str">
        <f>Lexique!C103</f>
        <v>Lâcher-prise / détachement / détente</v>
      </c>
    </row>
    <row r="35" spans="1:39" ht="17.25" customHeight="1" x14ac:dyDescent="0.35">
      <c r="A35" s="539">
        <v>14</v>
      </c>
      <c r="B35" s="546" t="str">
        <f>Lexique!C103</f>
        <v>Lâcher-prise / détachement / détente</v>
      </c>
      <c r="C35" s="548">
        <v>-4.8</v>
      </c>
      <c r="D35" s="548">
        <v>-10.0263761014937</v>
      </c>
      <c r="Z35" s="27"/>
      <c r="AM35" s="547" t="str">
        <f>Lexique!C104</f>
        <v xml:space="preserve">Liberté / pouvoir intérieur  </v>
      </c>
    </row>
    <row r="36" spans="1:39" ht="17.25" customHeight="1" x14ac:dyDescent="0.35">
      <c r="A36" s="539">
        <v>15</v>
      </c>
      <c r="B36" s="546" t="str">
        <f>Lexique!C104</f>
        <v xml:space="preserve">Liberté / pouvoir intérieur  </v>
      </c>
      <c r="C36" s="548">
        <v>-20.135971004769246</v>
      </c>
      <c r="D36" s="548">
        <v>9.764614816954964</v>
      </c>
      <c r="Z36" s="27"/>
      <c r="AM36" s="547" t="str">
        <f>Lexique!C105</f>
        <v>Expression / vocation</v>
      </c>
    </row>
    <row r="37" spans="1:39" ht="17.25" customHeight="1" x14ac:dyDescent="0.35">
      <c r="A37" s="539">
        <v>16</v>
      </c>
      <c r="B37" s="546" t="str">
        <f>Lexique!C105</f>
        <v>Expression / vocation</v>
      </c>
      <c r="C37" s="548">
        <v>-21.516475934081928</v>
      </c>
      <c r="D37" s="548">
        <v>10.646625819640024</v>
      </c>
      <c r="K37" s="547"/>
      <c r="L37" s="547"/>
    </row>
    <row r="38" spans="1:39" x14ac:dyDescent="0.25">
      <c r="K38" s="547"/>
      <c r="L38" s="547"/>
    </row>
    <row r="39" spans="1:39" x14ac:dyDescent="0.25">
      <c r="K39" s="547"/>
      <c r="L39" s="547"/>
    </row>
    <row r="40" spans="1:39" x14ac:dyDescent="0.25">
      <c r="B40" s="539" t="s">
        <v>320</v>
      </c>
      <c r="C40" s="539" t="str">
        <f>Lexique!C35</f>
        <v>GAUCHE</v>
      </c>
      <c r="D40" s="539" t="str">
        <f>Lexique!C34</f>
        <v>DROITE</v>
      </c>
      <c r="K40" s="547"/>
      <c r="L40" s="547"/>
      <c r="Z40" s="540"/>
    </row>
    <row r="41" spans="1:39" x14ac:dyDescent="0.25">
      <c r="A41" s="539">
        <v>1</v>
      </c>
      <c r="B41" s="139" t="str">
        <f>Lexique!C90</f>
        <v>Sécurité et protection</v>
      </c>
      <c r="C41" s="386">
        <f>IF(J2-I2&lt;0,MAX(J2-I2,-600),MIN(J2-I2,600))</f>
        <v>0</v>
      </c>
      <c r="D41" s="386">
        <f>IF(F2-E2&lt;0,MAX(F2-E2,-600),MIN(F2-E2,600))</f>
        <v>0</v>
      </c>
      <c r="K41" s="547"/>
      <c r="L41" s="547"/>
      <c r="Z41" s="264"/>
    </row>
    <row r="42" spans="1:39" x14ac:dyDescent="0.25">
      <c r="A42" s="539">
        <v>2</v>
      </c>
      <c r="B42" s="139" t="str">
        <f>Lexique!C91</f>
        <v>Stabilité  /soutien</v>
      </c>
      <c r="C42" s="386">
        <f t="shared" ref="C42:C56" si="0">IF(J3-I3&lt;0,MAX(J3-I3,-600),MIN(J3-I3,600))</f>
        <v>0</v>
      </c>
      <c r="D42" s="386">
        <f t="shared" ref="D42:D56" si="1">IF(F3-E3&lt;0,MAX(F3-E3,-600),MIN(F3-E3,600))</f>
        <v>0</v>
      </c>
      <c r="K42" s="547"/>
      <c r="L42" s="547"/>
    </row>
    <row r="43" spans="1:39" x14ac:dyDescent="0.25">
      <c r="A43" s="539">
        <v>3</v>
      </c>
      <c r="B43" s="139" t="str">
        <f>Lexique!C92</f>
        <v>Ecoute du corp s/ présence en soi</v>
      </c>
      <c r="C43" s="386">
        <f t="shared" si="0"/>
        <v>0</v>
      </c>
      <c r="D43" s="386">
        <f t="shared" si="1"/>
        <v>0</v>
      </c>
      <c r="K43" s="547"/>
      <c r="L43" s="547"/>
    </row>
    <row r="44" spans="1:39" x14ac:dyDescent="0.25">
      <c r="A44" s="539">
        <v>4</v>
      </c>
      <c r="B44" s="139" t="str">
        <f>Lexique!C93</f>
        <v xml:space="preserve"> Place dans la société </v>
      </c>
      <c r="C44" s="386">
        <f t="shared" si="0"/>
        <v>0</v>
      </c>
      <c r="D44" s="386">
        <f t="shared" si="1"/>
        <v>0</v>
      </c>
      <c r="K44" s="547"/>
      <c r="L44" s="547"/>
      <c r="Y44" s="8"/>
    </row>
    <row r="45" spans="1:39" x14ac:dyDescent="0.25">
      <c r="A45" s="539">
        <v>5</v>
      </c>
      <c r="B45" s="139" t="str">
        <f>Lexique!C94</f>
        <v>Avoir une direction claire / capacité de décision</v>
      </c>
      <c r="C45" s="386">
        <f t="shared" si="0"/>
        <v>0</v>
      </c>
      <c r="D45" s="386">
        <f t="shared" si="1"/>
        <v>0</v>
      </c>
      <c r="K45" s="547"/>
      <c r="L45" s="547"/>
      <c r="Y45" s="8"/>
    </row>
    <row r="46" spans="1:39" x14ac:dyDescent="0.25">
      <c r="A46" s="539">
        <v>6</v>
      </c>
      <c r="B46" s="139" t="str">
        <f>Lexique!C95</f>
        <v>Valorisation / reconnaissance / respect</v>
      </c>
      <c r="C46" s="386">
        <f t="shared" si="0"/>
        <v>0</v>
      </c>
      <c r="D46" s="386">
        <f t="shared" si="1"/>
        <v>0</v>
      </c>
      <c r="K46" s="547"/>
      <c r="L46" s="547"/>
      <c r="Y46" s="514">
        <v>16</v>
      </c>
      <c r="AL46" s="539">
        <f>Y46</f>
        <v>16</v>
      </c>
    </row>
    <row r="47" spans="1:39" x14ac:dyDescent="0.25">
      <c r="A47" s="539">
        <v>7</v>
      </c>
      <c r="B47" s="139" t="str">
        <f>Lexique!C96</f>
        <v>Equilibre entre soi et les autres / positionnement</v>
      </c>
      <c r="C47" s="386">
        <f t="shared" si="0"/>
        <v>0</v>
      </c>
      <c r="D47" s="386">
        <f t="shared" si="1"/>
        <v>0</v>
      </c>
      <c r="K47" s="547"/>
      <c r="L47" s="547"/>
      <c r="Y47" s="8"/>
    </row>
    <row r="48" spans="1:39" ht="21" x14ac:dyDescent="0.35">
      <c r="A48" s="539">
        <v>8</v>
      </c>
      <c r="B48" s="139" t="str">
        <f>Lexique!C97</f>
        <v>Exprimer son potentiel, sa différence</v>
      </c>
      <c r="C48" s="386">
        <f t="shared" si="0"/>
        <v>0</v>
      </c>
      <c r="D48" s="386">
        <f t="shared" si="1"/>
        <v>0</v>
      </c>
      <c r="Y48" s="8"/>
      <c r="Z48" s="14"/>
    </row>
    <row r="49" spans="1:41" ht="21" x14ac:dyDescent="0.35">
      <c r="A49" s="539">
        <v>9</v>
      </c>
      <c r="B49" s="139" t="str">
        <f>Lexique!C98</f>
        <v>Intuition / perceptions</v>
      </c>
      <c r="C49" s="386">
        <f t="shared" si="0"/>
        <v>0</v>
      </c>
      <c r="D49" s="386">
        <f t="shared" si="1"/>
        <v>0</v>
      </c>
      <c r="Y49" s="8"/>
      <c r="Z49" s="14" t="str">
        <f>VLOOKUP(Y46,A22:B37,2,FALSE)</f>
        <v>Expression / vocation</v>
      </c>
    </row>
    <row r="50" spans="1:41" ht="15.75" thickBot="1" x14ac:dyDescent="0.3">
      <c r="A50" s="539">
        <v>10</v>
      </c>
      <c r="B50" s="139" t="str">
        <f>Lexique!C99</f>
        <v>Volonté / aller de l'avant / passage à l'action</v>
      </c>
      <c r="C50" s="386">
        <f t="shared" si="0"/>
        <v>0</v>
      </c>
      <c r="D50" s="386">
        <f t="shared" si="1"/>
        <v>0</v>
      </c>
      <c r="O50" s="241" t="str">
        <f>Lexique!C34</f>
        <v>DROITE</v>
      </c>
      <c r="U50" s="324" t="str">
        <f>Lexique!C35</f>
        <v>GAUCHE</v>
      </c>
      <c r="AD50" s="241" t="str">
        <f>Lexique!C34</f>
        <v>DROITE</v>
      </c>
      <c r="AK50" s="324" t="str">
        <f>Lexique!C35</f>
        <v>GAUCHE</v>
      </c>
    </row>
    <row r="51" spans="1:41" ht="20.25" customHeight="1" thickTop="1" thickBot="1" x14ac:dyDescent="0.3">
      <c r="A51" s="539">
        <v>11</v>
      </c>
      <c r="B51" s="139" t="str">
        <f>Lexique!C100</f>
        <v>Adaptation / résilience</v>
      </c>
      <c r="C51" s="386">
        <f t="shared" si="0"/>
        <v>0</v>
      </c>
      <c r="D51" s="386">
        <f t="shared" si="1"/>
        <v>0</v>
      </c>
      <c r="N51" s="15" t="s">
        <v>328</v>
      </c>
      <c r="O51" s="662" t="s">
        <v>329</v>
      </c>
      <c r="P51" s="662"/>
      <c r="Q51" s="663"/>
      <c r="R51" s="380" t="s">
        <v>342</v>
      </c>
      <c r="U51" s="15" t="s">
        <v>328</v>
      </c>
      <c r="V51" s="662" t="s">
        <v>329</v>
      </c>
      <c r="W51" s="662"/>
      <c r="X51" s="663"/>
      <c r="Y51" s="380" t="s">
        <v>342</v>
      </c>
      <c r="AD51" s="15" t="s">
        <v>328</v>
      </c>
      <c r="AE51" s="662" t="s">
        <v>329</v>
      </c>
      <c r="AF51" s="662"/>
      <c r="AG51" s="663"/>
      <c r="AH51" s="380" t="s">
        <v>342</v>
      </c>
      <c r="AK51" s="15" t="s">
        <v>328</v>
      </c>
      <c r="AL51" s="662" t="s">
        <v>329</v>
      </c>
      <c r="AM51" s="662"/>
      <c r="AN51" s="663"/>
      <c r="AO51" s="380" t="s">
        <v>342</v>
      </c>
    </row>
    <row r="52" spans="1:41" ht="56.25" customHeight="1" thickBot="1" x14ac:dyDescent="0.3">
      <c r="A52" s="539">
        <v>12</v>
      </c>
      <c r="B52" s="139" t="str">
        <f>Lexique!C101</f>
        <v>Gestion du stress, des émotions, de la pression</v>
      </c>
      <c r="C52" s="386">
        <f t="shared" si="0"/>
        <v>0</v>
      </c>
      <c r="D52" s="386">
        <f t="shared" si="1"/>
        <v>0</v>
      </c>
      <c r="J52" s="325">
        <v>1</v>
      </c>
      <c r="K52" s="325">
        <f>$Y$46*1000+J52</f>
        <v>16001</v>
      </c>
      <c r="L52" s="325">
        <f>VLOOKUP($K52,Mot_cle_freq!A:V,5,FALSE)</f>
        <v>1090</v>
      </c>
      <c r="M52" s="325">
        <f>VLOOKUP($K52,Mot_cle_freq!A:V,6,FALSE)</f>
        <v>1</v>
      </c>
      <c r="N52" s="20">
        <f>VLOOKUP($K52,Mot_cle_freq!A:V,7,FALSE)</f>
        <v>22.90806349</v>
      </c>
      <c r="O52" s="658" t="str">
        <f>IF(M52=1,VLOOKUP(L52,annexe_01!$A:$G,4,FALSE),IF(M52=2,VLOOKUP(L52,annexe_01!$A:$G,5,FALSE),IF(M52=4,VLOOKUP(L52,annexe_01!$A:$G,7,FALSE),VLOOKUP(L52,annexe_01!$A:$G,6,FALSE))))</f>
        <v>besoin de choses concrètes pour le futur</v>
      </c>
      <c r="P52" s="658"/>
      <c r="Q52" s="659"/>
      <c r="R52" s="381">
        <f>VLOOKUP(L52,annexe_01!$A:$K,11,FALSE)</f>
        <v>1</v>
      </c>
      <c r="S52" s="325">
        <f>VLOOKUP($K52,Mot_cle_freq!A:V,10,FALSE)</f>
        <v>740</v>
      </c>
      <c r="T52" s="325">
        <f>VLOOKUP($K52,Mot_cle_freq!A:V,11,FALSE)</f>
        <v>2</v>
      </c>
      <c r="U52" s="20">
        <f>VLOOKUP($K52,Mot_cle_freq!A:V,12,FALSE)</f>
        <v>21.993735848</v>
      </c>
      <c r="V52" s="658" t="str">
        <f>IF(T52=1,VLOOKUP(S52,annexe_01!$A:$G,4,FALSE),IF(T52=2,VLOOKUP(S52,annexe_01!$A:$G,5,FALSE),IF(T52=4,VLOOKUP(S52,annexe_01!$A:$G,7,FALSE),VLOOKUP(S52,annexe_01!$A:$G,6,FALSE))))</f>
        <v>non-dits / renoncer / ne pas accepter le vécu / nostalgie / manque de protection</v>
      </c>
      <c r="W52" s="658"/>
      <c r="X52" s="659"/>
      <c r="Y52" s="381">
        <f>VLOOKUP(S52,annexe_01!$A:$K,11,FALSE)</f>
        <v>0</v>
      </c>
      <c r="AB52" s="325">
        <f>VLOOKUP($K52,Mot_cle_freq!A:V,15,FALSE)</f>
        <v>240</v>
      </c>
      <c r="AC52" s="325">
        <f>VLOOKUP($K52,Mot_cle_freq!A:V,16,FALSE)</f>
        <v>4</v>
      </c>
      <c r="AD52" s="20">
        <f>VLOOKUP($K52,Mot_cle_freq!A:V,17,FALSE)</f>
        <v>28.546971443999997</v>
      </c>
      <c r="AE52" s="658" t="str">
        <f>IF(AC52=1,VLOOKUP(AB52,annexe_01!$A:$G,4,FALSE),IF(AC52=2,VLOOKUP(AB52,annexe_01!$A:$G,5,FALSE),IF(AC52=4,VLOOKUP(AB52,annexe_01!$A:$G,7,FALSE),VLOOKUP(AB52,annexe_01!$A:$G,6,FALSE))))</f>
        <v>difficulté à concrétiser / projets en stagnation / enthousiasme excessif / devoir séduire</v>
      </c>
      <c r="AF52" s="658"/>
      <c r="AG52" s="659"/>
      <c r="AH52" s="381">
        <f>VLOOKUP(AB52,annexe_01!$A:$K,11,FALSE)</f>
        <v>0</v>
      </c>
      <c r="AI52" s="325">
        <f>VLOOKUP($K52,Mot_cle_freq!A:V,20,FALSE)</f>
        <v>1170</v>
      </c>
      <c r="AJ52" s="325">
        <f>VLOOKUP($K52,Mot_cle_freq!A:V,21,FALSE)</f>
        <v>3</v>
      </c>
      <c r="AK52" s="20">
        <f>VLOOKUP($K52,Mot_cle_freq!A:V,22,FALSE)</f>
        <v>22.378719352000001</v>
      </c>
      <c r="AL52" s="658" t="str">
        <f>IF(AJ52=1,VLOOKUP(AI52,annexe_01!$A:$G,4,FALSE),IF(AJ52=2,VLOOKUP(AI52,annexe_01!$A:$G,5,FALSE),IF(AJ52=4,VLOOKUP(AI52,annexe_01!$A:$G,7,FALSE),VLOOKUP(AI52,annexe_01!$A:$G,6,FALSE))))</f>
        <v>non-jugements de soi et des autres / perception de l’astralité (l'Au-delà et le collectif)</v>
      </c>
      <c r="AM52" s="658"/>
      <c r="AN52" s="659"/>
      <c r="AO52" s="381">
        <f>VLOOKUP(AI52,annexe_01!$A:$K,11,FALSE)</f>
        <v>1</v>
      </c>
    </row>
    <row r="53" spans="1:41" ht="56.25" customHeight="1" thickBot="1" x14ac:dyDescent="0.3">
      <c r="A53" s="539">
        <v>13</v>
      </c>
      <c r="B53" s="139" t="str">
        <f>Lexique!C102</f>
        <v>Rapport à l'autorité / rapport aux parents</v>
      </c>
      <c r="C53" s="386">
        <f t="shared" si="0"/>
        <v>0</v>
      </c>
      <c r="D53" s="386">
        <f t="shared" si="1"/>
        <v>0</v>
      </c>
      <c r="J53" s="325">
        <v>2</v>
      </c>
      <c r="K53" s="325">
        <f t="shared" ref="K53:K61" si="2">$Y$46*1000+J53</f>
        <v>16002</v>
      </c>
      <c r="L53" s="325">
        <f>VLOOKUP($K53,Mot_cle_freq!A:V,5,FALSE)</f>
        <v>1420</v>
      </c>
      <c r="M53" s="325">
        <f>VLOOKUP($K53,Mot_cle_freq!A:V,6,FALSE)</f>
        <v>1</v>
      </c>
      <c r="N53" s="21">
        <f>VLOOKUP($K53,Mot_cle_freq!A:V,7,FALSE)</f>
        <v>22.90806349</v>
      </c>
      <c r="O53" s="660" t="str">
        <f>IF(M53=1,VLOOKUP(L53,annexe_01!$A:$G,4,FALSE),IF(M53=2,VLOOKUP(L53,annexe_01!$A:$G,5,FALSE),IF(M53=4,VLOOKUP(L53,annexe_01!$A:$G,7,FALSE),VLOOKUP(L53,annexe_01!$A:$G,6,FALSE))))</f>
        <v>besoin de mettre une limite avec les autres</v>
      </c>
      <c r="P53" s="660"/>
      <c r="Q53" s="661"/>
      <c r="R53" s="382">
        <f>VLOOKUP(L53,annexe_01!$A:$K,11,FALSE)</f>
        <v>1</v>
      </c>
      <c r="S53" s="325">
        <f>VLOOKUP($K53,Mot_cle_freq!A:V,10,FALSE)</f>
        <v>1540</v>
      </c>
      <c r="T53" s="325">
        <f>VLOOKUP($K53,Mot_cle_freq!A:V,11,FALSE)</f>
        <v>1</v>
      </c>
      <c r="U53" s="21">
        <f>VLOOKUP($K53,Mot_cle_freq!A:V,12,FALSE)</f>
        <v>17.621587299999998</v>
      </c>
      <c r="V53" s="660" t="str">
        <f>IF(T53=1,VLOOKUP(S53,annexe_01!$A:$G,4,FALSE),IF(T53=2,VLOOKUP(S53,annexe_01!$A:$G,5,FALSE),IF(T53=4,VLOOKUP(S53,annexe_01!$A:$G,7,FALSE),VLOOKUP(S53,annexe_01!$A:$G,6,FALSE))))</f>
        <v>besoin de voir tous les possibles / lucidité</v>
      </c>
      <c r="W53" s="660"/>
      <c r="X53" s="661"/>
      <c r="Y53" s="382">
        <f>VLOOKUP(S53,annexe_01!$A:$K,11,FALSE)</f>
        <v>1</v>
      </c>
      <c r="AB53" s="325">
        <f>VLOOKUP($K53,Mot_cle_freq!A:V,15,FALSE)</f>
        <v>1090</v>
      </c>
      <c r="AC53" s="325">
        <f>VLOOKUP($K53,Mot_cle_freq!A:V,16,FALSE)</f>
        <v>4</v>
      </c>
      <c r="AD53" s="21">
        <f>VLOOKUP($K53,Mot_cle_freq!A:V,17,FALSE)</f>
        <v>26.961028585999998</v>
      </c>
      <c r="AE53" s="660" t="str">
        <f>IF(AC53=1,VLOOKUP(AB53,annexe_01!$A:$G,4,FALSE),IF(AC53=2,VLOOKUP(AB53,annexe_01!$A:$G,5,FALSE),IF(AC53=4,VLOOKUP(AB53,annexe_01!$A:$G,7,FALSE),VLOOKUP(AB53,annexe_01!$A:$G,6,FALSE))))</f>
        <v>fuite dans d'autres réalités / vouloir échapper à la réalité</v>
      </c>
      <c r="AF53" s="660"/>
      <c r="AG53" s="661"/>
      <c r="AH53" s="382">
        <f>VLOOKUP(AB53,annexe_01!$A:$K,11,FALSE)</f>
        <v>1</v>
      </c>
      <c r="AI53" s="325">
        <f>VLOOKUP($K53,Mot_cle_freq!A:V,20,FALSE)</f>
        <v>240</v>
      </c>
      <c r="AJ53" s="325">
        <f>VLOOKUP($K53,Mot_cle_freq!A:V,21,FALSE)</f>
        <v>4</v>
      </c>
      <c r="AK53" s="21">
        <f>VLOOKUP($K53,Mot_cle_freq!A:V,22,FALSE)</f>
        <v>17.445371437999999</v>
      </c>
      <c r="AL53" s="660" t="str">
        <f>IF(AJ53=1,VLOOKUP(AI53,annexe_01!$A:$G,4,FALSE),IF(AJ53=2,VLOOKUP(AI53,annexe_01!$A:$G,5,FALSE),IF(AJ53=4,VLOOKUP(AI53,annexe_01!$A:$G,7,FALSE),VLOOKUP(AI53,annexe_01!$A:$G,6,FALSE))))</f>
        <v>difficulté à concrétiser / projets en stagnation / enthousiasme excessif / devoir séduire</v>
      </c>
      <c r="AM53" s="660"/>
      <c r="AN53" s="661"/>
      <c r="AO53" s="382">
        <f>VLOOKUP(AI53,annexe_01!$A:$K,11,FALSE)</f>
        <v>0</v>
      </c>
    </row>
    <row r="54" spans="1:41" ht="56.25" customHeight="1" thickBot="1" x14ac:dyDescent="0.3">
      <c r="A54" s="539">
        <v>14</v>
      </c>
      <c r="B54" s="139" t="str">
        <f>Lexique!C103</f>
        <v>Lâcher-prise / détachement / détente</v>
      </c>
      <c r="C54" s="386">
        <f t="shared" si="0"/>
        <v>0</v>
      </c>
      <c r="D54" s="386">
        <f t="shared" si="1"/>
        <v>0</v>
      </c>
      <c r="J54" s="325">
        <v>3</v>
      </c>
      <c r="K54" s="325">
        <f t="shared" si="2"/>
        <v>16003</v>
      </c>
      <c r="L54" s="325">
        <f>VLOOKUP($K54,Mot_cle_freq!A:V,5,FALSE)</f>
        <v>1750</v>
      </c>
      <c r="M54" s="325">
        <f>VLOOKUP($K54,Mot_cle_freq!A:V,6,FALSE)</f>
        <v>1</v>
      </c>
      <c r="N54" s="20">
        <f>VLOOKUP($K54,Mot_cle_freq!A:V,7,FALSE)</f>
        <v>17.621587299999998</v>
      </c>
      <c r="O54" s="658" t="str">
        <f>IF(M54=1,VLOOKUP(L54,annexe_01!$A:$G,4,FALSE),IF(M54=2,VLOOKUP(L54,annexe_01!$A:$G,5,FALSE),IF(M54=4,VLOOKUP(L54,annexe_01!$A:$G,7,FALSE),VLOOKUP(L54,annexe_01!$A:$G,6,FALSE))))</f>
        <v>besoin de se remettre en question / besoin d'amour</v>
      </c>
      <c r="P54" s="658"/>
      <c r="Q54" s="659"/>
      <c r="R54" s="381">
        <f>VLOOKUP(L54,annexe_01!$A:$K,11,FALSE)</f>
        <v>2</v>
      </c>
      <c r="S54" s="325">
        <f>VLOOKUP($K54,Mot_cle_freq!A:V,10,FALSE)</f>
        <v>1170</v>
      </c>
      <c r="T54" s="325">
        <f>VLOOKUP($K54,Mot_cle_freq!A:V,11,FALSE)</f>
        <v>2</v>
      </c>
      <c r="U54" s="20">
        <f>VLOOKUP($K54,Mot_cle_freq!A:V,12,FALSE)</f>
        <v>14.138830188</v>
      </c>
      <c r="V54" s="658" t="str">
        <f>IF(T54=1,VLOOKUP(S54,annexe_01!$A:$G,4,FALSE),IF(T54=2,VLOOKUP(S54,annexe_01!$A:$G,5,FALSE),IF(T54=4,VLOOKUP(S54,annexe_01!$A:$G,7,FALSE),VLOOKUP(S54,annexe_01!$A:$G,6,FALSE))))</f>
        <v>se contenter de peu / vivre le détachement</v>
      </c>
      <c r="W54" s="658"/>
      <c r="X54" s="659"/>
      <c r="Y54" s="381">
        <f>VLOOKUP(S54,annexe_01!$A:$K,11,FALSE)</f>
        <v>1</v>
      </c>
      <c r="AB54" s="325">
        <f>VLOOKUP($K54,Mot_cle_freq!A:V,15,FALSE)</f>
        <v>1140</v>
      </c>
      <c r="AC54" s="325">
        <f>VLOOKUP($K54,Mot_cle_freq!A:V,16,FALSE)</f>
        <v>3</v>
      </c>
      <c r="AD54" s="20">
        <f>VLOOKUP($K54,Mot_cle_freq!A:V,17,FALSE)</f>
        <v>21.062324096000001</v>
      </c>
      <c r="AE54" s="658" t="str">
        <f>IF(AC54=1,VLOOKUP(AB54,annexe_01!$A:$G,4,FALSE),IF(AC54=2,VLOOKUP(AB54,annexe_01!$A:$G,5,FALSE),IF(AC54=4,VLOOKUP(AB54,annexe_01!$A:$G,7,FALSE),VLOOKUP(AB54,annexe_01!$A:$G,6,FALSE))))</f>
        <v>visionnaire / vision objective sur la réalité / capacité à observer des synchronicités</v>
      </c>
      <c r="AF54" s="658"/>
      <c r="AG54" s="659"/>
      <c r="AH54" s="381">
        <f>VLOOKUP(AB54,annexe_01!$A:$K,11,FALSE)</f>
        <v>1</v>
      </c>
      <c r="AI54" s="325">
        <f>VLOOKUP($K54,Mot_cle_freq!A:V,20,FALSE)</f>
        <v>1540</v>
      </c>
      <c r="AJ54" s="325">
        <f>VLOOKUP($K54,Mot_cle_freq!A:V,21,FALSE)</f>
        <v>4</v>
      </c>
      <c r="AK54" s="20">
        <f>VLOOKUP($K54,Mot_cle_freq!A:V,22,FALSE)</f>
        <v>15.859428579999999</v>
      </c>
      <c r="AL54" s="658" t="str">
        <f>IF(AJ54=1,VLOOKUP(AI54,annexe_01!$A:$G,4,FALSE),IF(AJ54=2,VLOOKUP(AI54,annexe_01!$A:$G,5,FALSE),IF(AJ54=4,VLOOKUP(AI54,annexe_01!$A:$G,7,FALSE),VLOOKUP(AI54,annexe_01!$A:$G,6,FALSE))))</f>
        <v>besoin de repousser les limites / de se dépasser</v>
      </c>
      <c r="AM54" s="658"/>
      <c r="AN54" s="659"/>
      <c r="AO54" s="381">
        <f>VLOOKUP(AI54,annexe_01!$A:$K,11,FALSE)</f>
        <v>1</v>
      </c>
    </row>
    <row r="55" spans="1:41" ht="56.25" customHeight="1" thickBot="1" x14ac:dyDescent="0.3">
      <c r="A55" s="539">
        <v>15</v>
      </c>
      <c r="B55" s="139" t="str">
        <f>Lexique!C104</f>
        <v xml:space="preserve">Liberté / pouvoir intérieur  </v>
      </c>
      <c r="C55" s="386">
        <f t="shared" si="0"/>
        <v>0</v>
      </c>
      <c r="D55" s="386">
        <f t="shared" si="1"/>
        <v>0</v>
      </c>
      <c r="J55" s="325">
        <v>4</v>
      </c>
      <c r="K55" s="325">
        <f t="shared" si="2"/>
        <v>16004</v>
      </c>
      <c r="L55" s="325">
        <f>VLOOKUP($K55,Mot_cle_freq!A:V,5,FALSE)</f>
        <v>1170</v>
      </c>
      <c r="M55" s="325">
        <f>VLOOKUP($K55,Mot_cle_freq!A:V,6,FALSE)</f>
        <v>1</v>
      </c>
      <c r="N55" s="21">
        <f>VLOOKUP($K55,Mot_cle_freq!A:V,7,FALSE)</f>
        <v>14.097269839999999</v>
      </c>
      <c r="O55" s="660" t="str">
        <f>IF(M55=1,VLOOKUP(L55,annexe_01!$A:$G,4,FALSE),IF(M55=2,VLOOKUP(L55,annexe_01!$A:$G,5,FALSE),IF(M55=4,VLOOKUP(L55,annexe_01!$A:$G,7,FALSE),VLOOKUP(L55,annexe_01!$A:$G,6,FALSE))))</f>
        <v xml:space="preserve">besoin de posséder des biens / besoin de faire un bilan objectif et de passer à autre chose </v>
      </c>
      <c r="P55" s="660"/>
      <c r="Q55" s="661"/>
      <c r="R55" s="382">
        <f>VLOOKUP(L55,annexe_01!$A:$K,11,FALSE)</f>
        <v>1</v>
      </c>
      <c r="S55" s="325">
        <f>VLOOKUP($K55,Mot_cle_freq!A:V,10,FALSE)</f>
        <v>1720</v>
      </c>
      <c r="T55" s="325">
        <f>VLOOKUP($K55,Mot_cle_freq!A:V,11,FALSE)</f>
        <v>1</v>
      </c>
      <c r="U55" s="21">
        <f>VLOOKUP($K55,Mot_cle_freq!A:V,12,FALSE)</f>
        <v>13.216190474999999</v>
      </c>
      <c r="V55" s="660" t="str">
        <f>IF(T55=1,VLOOKUP(S55,annexe_01!$A:$G,4,FALSE),IF(T55=2,VLOOKUP(S55,annexe_01!$A:$G,5,FALSE),IF(T55=4,VLOOKUP(S55,annexe_01!$A:$G,7,FALSE),VLOOKUP(S55,annexe_01!$A:$G,6,FALSE))))</f>
        <v>besoin de ressentir les besoins de son corps</v>
      </c>
      <c r="W55" s="660"/>
      <c r="X55" s="661"/>
      <c r="Y55" s="382">
        <f>VLOOKUP(S55,annexe_01!$A:$K,11,FALSE)</f>
        <v>2</v>
      </c>
      <c r="AB55" s="325">
        <f>VLOOKUP($K55,Mot_cle_freq!A:V,15,FALSE)</f>
        <v>1430</v>
      </c>
      <c r="AC55" s="325">
        <f>VLOOKUP($K55,Mot_cle_freq!A:V,16,FALSE)</f>
        <v>3</v>
      </c>
      <c r="AD55" s="21">
        <f>VLOOKUP($K55,Mot_cle_freq!A:V,17,FALSE)</f>
        <v>14.480347816</v>
      </c>
      <c r="AE55" s="660" t="str">
        <f>IF(AC55=1,VLOOKUP(AB55,annexe_01!$A:$G,4,FALSE),IF(AC55=2,VLOOKUP(AB55,annexe_01!$A:$G,5,FALSE),IF(AC55=4,VLOOKUP(AB55,annexe_01!$A:$G,7,FALSE),VLOOKUP(AB55,annexe_01!$A:$G,6,FALSE))))</f>
        <v>rayonner autour de soi / charisme</v>
      </c>
      <c r="AF55" s="660"/>
      <c r="AG55" s="661"/>
      <c r="AH55" s="382">
        <f>VLOOKUP(AB55,annexe_01!$A:$K,11,FALSE)</f>
        <v>1</v>
      </c>
      <c r="AI55" s="325">
        <f>VLOOKUP($K55,Mot_cle_freq!A:V,20,FALSE)</f>
        <v>1430</v>
      </c>
      <c r="AJ55" s="325">
        <f>VLOOKUP($K55,Mot_cle_freq!A:V,21,FALSE)</f>
        <v>3</v>
      </c>
      <c r="AK55" s="21">
        <f>VLOOKUP($K55,Mot_cle_freq!A:V,22,FALSE)</f>
        <v>14.480347816</v>
      </c>
      <c r="AL55" s="660" t="str">
        <f>IF(AJ55=1,VLOOKUP(AI55,annexe_01!$A:$G,4,FALSE),IF(AJ55=2,VLOOKUP(AI55,annexe_01!$A:$G,5,FALSE),IF(AJ55=4,VLOOKUP(AI55,annexe_01!$A:$G,7,FALSE),VLOOKUP(AI55,annexe_01!$A:$G,6,FALSE))))</f>
        <v>rayonner autour de soi / charisme</v>
      </c>
      <c r="AM55" s="660"/>
      <c r="AN55" s="661"/>
      <c r="AO55" s="382">
        <f>VLOOKUP(AI55,annexe_01!$A:$K,11,FALSE)</f>
        <v>1</v>
      </c>
    </row>
    <row r="56" spans="1:41" ht="56.25" customHeight="1" thickBot="1" x14ac:dyDescent="0.3">
      <c r="A56" s="539">
        <v>16</v>
      </c>
      <c r="B56" s="139" t="str">
        <f>Lexique!C105</f>
        <v>Expression / vocation</v>
      </c>
      <c r="C56" s="386">
        <f t="shared" si="0"/>
        <v>9.1113355390000663</v>
      </c>
      <c r="D56" s="386">
        <f t="shared" si="1"/>
        <v>-85.985684729000013</v>
      </c>
      <c r="J56" s="325">
        <v>5</v>
      </c>
      <c r="K56" s="325">
        <f t="shared" si="2"/>
        <v>16005</v>
      </c>
      <c r="L56" s="325">
        <f>VLOOKUP($K56,Mot_cle_freq!A:V,5,FALSE)</f>
        <v>1760</v>
      </c>
      <c r="M56" s="325">
        <f>VLOOKUP($K56,Mot_cle_freq!A:V,6,FALSE)</f>
        <v>1</v>
      </c>
      <c r="N56" s="20">
        <f>VLOOKUP($K56,Mot_cle_freq!A:V,7,FALSE)</f>
        <v>13.216190474999999</v>
      </c>
      <c r="O56" s="658" t="str">
        <f>IF(M56=1,VLOOKUP(L56,annexe_01!$A:$G,4,FALSE),IF(M56=2,VLOOKUP(L56,annexe_01!$A:$G,5,FALSE),IF(M56=4,VLOOKUP(L56,annexe_01!$A:$G,7,FALSE),VLOOKUP(L56,annexe_01!$A:$G,6,FALSE))))</f>
        <v>besoin d'avoir sa place sur Terre / besoin d'être utile</v>
      </c>
      <c r="P56" s="658"/>
      <c r="Q56" s="659"/>
      <c r="R56" s="381">
        <f>VLOOKUP(L56,annexe_01!$A:$K,11,FALSE)</f>
        <v>2</v>
      </c>
      <c r="S56" s="325">
        <f>VLOOKUP($K56,Mot_cle_freq!A:V,10,FALSE)</f>
        <v>1420</v>
      </c>
      <c r="T56" s="325">
        <f>VLOOKUP($K56,Mot_cle_freq!A:V,11,FALSE)</f>
        <v>1</v>
      </c>
      <c r="U56" s="20">
        <f>VLOOKUP($K56,Mot_cle_freq!A:V,12,FALSE)</f>
        <v>12.33511111</v>
      </c>
      <c r="V56" s="658" t="str">
        <f>IF(T56=1,VLOOKUP(S56,annexe_01!$A:$G,4,FALSE),IF(T56=2,VLOOKUP(S56,annexe_01!$A:$G,5,FALSE),IF(T56=4,VLOOKUP(S56,annexe_01!$A:$G,7,FALSE),VLOOKUP(S56,annexe_01!$A:$G,6,FALSE))))</f>
        <v>besoin de mettre une limite avec les autres</v>
      </c>
      <c r="W56" s="658"/>
      <c r="X56" s="659"/>
      <c r="Y56" s="381">
        <f>VLOOKUP(S56,annexe_01!$A:$K,11,FALSE)</f>
        <v>1</v>
      </c>
      <c r="AB56" s="325">
        <f>VLOOKUP($K56,Mot_cle_freq!A:V,15,FALSE)</f>
        <v>1720</v>
      </c>
      <c r="AC56" s="325">
        <f>VLOOKUP($K56,Mot_cle_freq!A:V,16,FALSE)</f>
        <v>3</v>
      </c>
      <c r="AD56" s="20">
        <f>VLOOKUP($K56,Mot_cle_freq!A:V,17,FALSE)</f>
        <v>14.480347816</v>
      </c>
      <c r="AE56" s="658" t="str">
        <f>IF(AC56=1,VLOOKUP(AB56,annexe_01!$A:$G,4,FALSE),IF(AC56=2,VLOOKUP(AB56,annexe_01!$A:$G,5,FALSE),IF(AC56=4,VLOOKUP(AB56,annexe_01!$A:$G,7,FALSE),VLOOKUP(AB56,annexe_01!$A:$G,6,FALSE))))</f>
        <v>autosuffisance / spontanéité / suivre l'ordre naturel des choses / être heureux</v>
      </c>
      <c r="AF56" s="658"/>
      <c r="AG56" s="659"/>
      <c r="AH56" s="381">
        <f>VLOOKUP(AB56,annexe_01!$A:$K,11,FALSE)</f>
        <v>2</v>
      </c>
      <c r="AI56" s="325">
        <f>VLOOKUP($K56,Mot_cle_freq!A:V,20,FALSE)</f>
        <v>1140</v>
      </c>
      <c r="AJ56" s="325">
        <f>VLOOKUP($K56,Mot_cle_freq!A:V,21,FALSE)</f>
        <v>3</v>
      </c>
      <c r="AK56" s="20">
        <f>VLOOKUP($K56,Mot_cle_freq!A:V,22,FALSE)</f>
        <v>13.16395256</v>
      </c>
      <c r="AL56" s="658" t="str">
        <f>IF(AJ56=1,VLOOKUP(AI56,annexe_01!$A:$G,4,FALSE),IF(AJ56=2,VLOOKUP(AI56,annexe_01!$A:$G,5,FALSE),IF(AJ56=4,VLOOKUP(AI56,annexe_01!$A:$G,7,FALSE),VLOOKUP(AI56,annexe_01!$A:$G,6,FALSE))))</f>
        <v>visionnaire / vision objective sur la réalité / capacité à observer des synchronicités</v>
      </c>
      <c r="AM56" s="658"/>
      <c r="AN56" s="659"/>
      <c r="AO56" s="381">
        <f>VLOOKUP(AI56,annexe_01!$A:$K,11,FALSE)</f>
        <v>1</v>
      </c>
    </row>
    <row r="57" spans="1:41" ht="56.25" customHeight="1" thickBot="1" x14ac:dyDescent="0.3">
      <c r="J57" s="325">
        <v>6</v>
      </c>
      <c r="K57" s="325">
        <f t="shared" si="2"/>
        <v>16006</v>
      </c>
      <c r="L57" s="325">
        <f>VLOOKUP($K57,Mot_cle_freq!A:V,5,FALSE)</f>
        <v>940</v>
      </c>
      <c r="M57" s="325">
        <f>VLOOKUP($K57,Mot_cle_freq!A:V,6,FALSE)</f>
        <v>1</v>
      </c>
      <c r="N57" s="21">
        <f>VLOOKUP($K57,Mot_cle_freq!A:V,7,FALSE)</f>
        <v>12.33511111</v>
      </c>
      <c r="O57" s="660" t="str">
        <f>IF(M57=1,VLOOKUP(L57,annexe_01!$A:$G,4,FALSE),IF(M57=2,VLOOKUP(L57,annexe_01!$A:$G,5,FALSE),IF(M57=4,VLOOKUP(L57,annexe_01!$A:$G,7,FALSE),VLOOKUP(L57,annexe_01!$A:$G,6,FALSE))))</f>
        <v xml:space="preserve">besoin de voir les choses en face / besoin de voir toutes les possibilités </v>
      </c>
      <c r="P57" s="660"/>
      <c r="Q57" s="661"/>
      <c r="R57" s="382">
        <f>VLOOKUP(L57,annexe_01!$A:$K,11,FALSE)</f>
        <v>0</v>
      </c>
      <c r="S57" s="325">
        <f>VLOOKUP($K57,Mot_cle_freq!A:V,10,FALSE)</f>
        <v>1380</v>
      </c>
      <c r="T57" s="325">
        <f>VLOOKUP($K57,Mot_cle_freq!A:V,11,FALSE)</f>
        <v>2</v>
      </c>
      <c r="U57" s="21">
        <f>VLOOKUP($K57,Mot_cle_freq!A:V,12,FALSE)</f>
        <v>10.211377358</v>
      </c>
      <c r="V57" s="660" t="str">
        <f>IF(T57=1,VLOOKUP(S57,annexe_01!$A:$G,4,FALSE),IF(T57=2,VLOOKUP(S57,annexe_01!$A:$G,5,FALSE),IF(T57=4,VLOOKUP(S57,annexe_01!$A:$G,7,FALSE),VLOOKUP(S57,annexe_01!$A:$G,6,FALSE))))</f>
        <v>introversion / être influencé par les autres / suivre</v>
      </c>
      <c r="W57" s="660"/>
      <c r="X57" s="661"/>
      <c r="Y57" s="382">
        <f>VLOOKUP(S57,annexe_01!$A:$K,11,FALSE)</f>
        <v>1</v>
      </c>
      <c r="AB57" s="325">
        <f>VLOOKUP($K57,Mot_cle_freq!A:V,15,FALSE)</f>
        <v>230</v>
      </c>
      <c r="AC57" s="325">
        <f>VLOOKUP($K57,Mot_cle_freq!A:V,16,FALSE)</f>
        <v>4</v>
      </c>
      <c r="AD57" s="21">
        <f>VLOOKUP($K57,Mot_cle_freq!A:V,17,FALSE)</f>
        <v>14.273485721999998</v>
      </c>
      <c r="AE57" s="660" t="str">
        <f>IF(AC57=1,VLOOKUP(AB57,annexe_01!$A:$G,4,FALSE),IF(AC57=2,VLOOKUP(AB57,annexe_01!$A:$G,5,FALSE),IF(AC57=4,VLOOKUP(AB57,annexe_01!$A:$G,7,FALSE),VLOOKUP(AB57,annexe_01!$A:$G,6,FALSE))))</f>
        <v>contrariété / frustrations / se sentir en danger / plein de peurs</v>
      </c>
      <c r="AF57" s="660"/>
      <c r="AG57" s="661"/>
      <c r="AH57" s="382">
        <f>VLOOKUP(AB57,annexe_01!$A:$K,11,FALSE)</f>
        <v>0</v>
      </c>
      <c r="AI57" s="325">
        <f>VLOOKUP($K57,Mot_cle_freq!A:V,20,FALSE)</f>
        <v>1030</v>
      </c>
      <c r="AJ57" s="325">
        <f>VLOOKUP($K57,Mot_cle_freq!A:V,21,FALSE)</f>
        <v>3</v>
      </c>
      <c r="AK57" s="21">
        <f>VLOOKUP($K57,Mot_cle_freq!A:V,22,FALSE)</f>
        <v>10.531162048000001</v>
      </c>
      <c r="AL57" s="660" t="str">
        <f>IF(AJ57=1,VLOOKUP(AI57,annexe_01!$A:$G,4,FALSE),IF(AJ57=2,VLOOKUP(AI57,annexe_01!$A:$G,5,FALSE),IF(AJ57=4,VLOOKUP(AI57,annexe_01!$A:$G,7,FALSE),VLOOKUP(AI57,annexe_01!$A:$G,6,FALSE))))</f>
        <v xml:space="preserve">lâcher le contrôle mental / s'adapter / être soi-même en toute circonstance </v>
      </c>
      <c r="AM57" s="660"/>
      <c r="AN57" s="661"/>
      <c r="AO57" s="382">
        <f>VLOOKUP(AI57,annexe_01!$A:$K,11,FALSE)</f>
        <v>0</v>
      </c>
    </row>
    <row r="58" spans="1:41" ht="56.25" customHeight="1" thickBot="1" x14ac:dyDescent="0.3">
      <c r="J58" s="325">
        <v>7</v>
      </c>
      <c r="K58" s="325">
        <f t="shared" si="2"/>
        <v>16007</v>
      </c>
      <c r="L58" s="325">
        <f>VLOOKUP($K58,Mot_cle_freq!A:V,5,FALSE)</f>
        <v>1540</v>
      </c>
      <c r="M58" s="325">
        <f>VLOOKUP($K58,Mot_cle_freq!A:V,6,FALSE)</f>
        <v>1</v>
      </c>
      <c r="N58" s="20">
        <f>VLOOKUP($K58,Mot_cle_freq!A:V,7,FALSE)</f>
        <v>10.57295238</v>
      </c>
      <c r="O58" s="658" t="str">
        <f>IF(M58=1,VLOOKUP(L58,annexe_01!$A:$G,4,FALSE),IF(M58=2,VLOOKUP(L58,annexe_01!$A:$G,5,FALSE),IF(M58=4,VLOOKUP(L58,annexe_01!$A:$G,7,FALSE),VLOOKUP(L58,annexe_01!$A:$G,6,FALSE))))</f>
        <v>besoin de voir tous les possibles / lucidité</v>
      </c>
      <c r="P58" s="658"/>
      <c r="Q58" s="659"/>
      <c r="R58" s="381">
        <f>VLOOKUP(L58,annexe_01!$A:$K,11,FALSE)</f>
        <v>1</v>
      </c>
      <c r="S58" s="325">
        <f>VLOOKUP($K58,Mot_cle_freq!A:V,10,FALSE)</f>
        <v>1760</v>
      </c>
      <c r="T58" s="325">
        <f>VLOOKUP($K58,Mot_cle_freq!A:V,11,FALSE)</f>
        <v>1</v>
      </c>
      <c r="U58" s="20">
        <f>VLOOKUP($K58,Mot_cle_freq!A:V,12,FALSE)</f>
        <v>9.6918730149999988</v>
      </c>
      <c r="V58" s="658" t="str">
        <f>IF(T58=1,VLOOKUP(S58,annexe_01!$A:$G,4,FALSE),IF(T58=2,VLOOKUP(S58,annexe_01!$A:$G,5,FALSE),IF(T58=4,VLOOKUP(S58,annexe_01!$A:$G,7,FALSE),VLOOKUP(S58,annexe_01!$A:$G,6,FALSE))))</f>
        <v>besoin d'avoir sa place sur Terre / besoin d'être utile</v>
      </c>
      <c r="W58" s="658"/>
      <c r="X58" s="659"/>
      <c r="Y58" s="381">
        <f>VLOOKUP(S58,annexe_01!$A:$K,11,FALSE)</f>
        <v>2</v>
      </c>
      <c r="AB58" s="325">
        <f>VLOOKUP($K58,Mot_cle_freq!A:V,15,FALSE)</f>
        <v>1420</v>
      </c>
      <c r="AC58" s="325">
        <f>VLOOKUP($K58,Mot_cle_freq!A:V,16,FALSE)</f>
        <v>3</v>
      </c>
      <c r="AD58" s="20">
        <f>VLOOKUP($K58,Mot_cle_freq!A:V,17,FALSE)</f>
        <v>13.16395256</v>
      </c>
      <c r="AE58" s="658" t="str">
        <f>IF(AC58=1,VLOOKUP(AB58,annexe_01!$A:$G,4,FALSE),IF(AC58=2,VLOOKUP(AB58,annexe_01!$A:$G,5,FALSE),IF(AC58=4,VLOOKUP(AB58,annexe_01!$A:$G,7,FALSE),VLOOKUP(AB58,annexe_01!$A:$G,6,FALSE))))</f>
        <v>occuper son corps / juste limite avec les autres / ouverture aux autres</v>
      </c>
      <c r="AF58" s="658"/>
      <c r="AG58" s="659"/>
      <c r="AH58" s="381">
        <f>VLOOKUP(AB58,annexe_01!$A:$K,11,FALSE)</f>
        <v>1</v>
      </c>
      <c r="AI58" s="325">
        <f>VLOOKUP($K58,Mot_cle_freq!A:V,20,FALSE)</f>
        <v>1380</v>
      </c>
      <c r="AJ58" s="325">
        <f>VLOOKUP($K58,Mot_cle_freq!A:V,21,FALSE)</f>
        <v>3</v>
      </c>
      <c r="AK58" s="20">
        <f>VLOOKUP($K58,Mot_cle_freq!A:V,22,FALSE)</f>
        <v>10.531162048000001</v>
      </c>
      <c r="AL58" s="658" t="str">
        <f>IF(AJ58=1,VLOOKUP(AI58,annexe_01!$A:$G,4,FALSE),IF(AJ58=2,VLOOKUP(AI58,annexe_01!$A:$G,5,FALSE),IF(AJ58=4,VLOOKUP(AI58,annexe_01!$A:$G,7,FALSE),VLOOKUP(AI58,annexe_01!$A:$G,6,FALSE))))</f>
        <v>charisme / être l'exemple / rayonner une autorité naturelle</v>
      </c>
      <c r="AM58" s="658"/>
      <c r="AN58" s="659"/>
      <c r="AO58" s="381">
        <f>VLOOKUP(AI58,annexe_01!$A:$K,11,FALSE)</f>
        <v>1</v>
      </c>
    </row>
    <row r="59" spans="1:41" ht="56.25" customHeight="1" thickBot="1" x14ac:dyDescent="0.3">
      <c r="J59" s="325">
        <v>8</v>
      </c>
      <c r="K59" s="325">
        <f t="shared" si="2"/>
        <v>16008</v>
      </c>
      <c r="L59" s="325">
        <f>VLOOKUP($K59,Mot_cle_freq!A:V,5,FALSE)</f>
        <v>720</v>
      </c>
      <c r="M59" s="325">
        <f>VLOOKUP($K59,Mot_cle_freq!A:V,6,FALSE)</f>
        <v>2</v>
      </c>
      <c r="N59" s="21">
        <f>VLOOKUP($K59,Mot_cle_freq!A:V,7,FALSE)</f>
        <v>9.425886792</v>
      </c>
      <c r="O59" s="660" t="str">
        <f>IF(M59=1,VLOOKUP(L59,annexe_01!$A:$G,4,FALSE),IF(M59=2,VLOOKUP(L59,annexe_01!$A:$G,5,FALSE),IF(M59=4,VLOOKUP(L59,annexe_01!$A:$G,7,FALSE),VLOOKUP(L59,annexe_01!$A:$G,6,FALSE))))</f>
        <v>fermeture / manque d'ambition / être dans sa carapace</v>
      </c>
      <c r="P59" s="660"/>
      <c r="Q59" s="661"/>
      <c r="R59" s="382">
        <f>VLOOKUP(L59,annexe_01!$A:$K,11,FALSE)</f>
        <v>0</v>
      </c>
      <c r="S59" s="325">
        <f>VLOOKUP($K59,Mot_cle_freq!A:V,10,FALSE)</f>
        <v>1410</v>
      </c>
      <c r="T59" s="325">
        <f>VLOOKUP($K59,Mot_cle_freq!A:V,11,FALSE)</f>
        <v>1</v>
      </c>
      <c r="U59" s="21">
        <f>VLOOKUP($K59,Mot_cle_freq!A:V,12,FALSE)</f>
        <v>7.9297142849999993</v>
      </c>
      <c r="V59" s="660" t="str">
        <f>IF(T59=1,VLOOKUP(S59,annexe_01!$A:$G,4,FALSE),IF(T59=2,VLOOKUP(S59,annexe_01!$A:$G,5,FALSE),IF(T59=4,VLOOKUP(S59,annexe_01!$A:$G,7,FALSE),VLOOKUP(S59,annexe_01!$A:$G,6,FALSE))))</f>
        <v>besoin d'être une force tranquille / pensées constructives et concrètes / constance</v>
      </c>
      <c r="W59" s="660"/>
      <c r="X59" s="661"/>
      <c r="Y59" s="382">
        <f>VLOOKUP(S59,annexe_01!$A:$K,11,FALSE)</f>
        <v>1</v>
      </c>
      <c r="AB59" s="325">
        <f>VLOOKUP($K59,Mot_cle_freq!A:V,15,FALSE)</f>
        <v>870</v>
      </c>
      <c r="AC59" s="325">
        <f>VLOOKUP($K59,Mot_cle_freq!A:V,16,FALSE)</f>
        <v>4</v>
      </c>
      <c r="AD59" s="21">
        <f>VLOOKUP($K59,Mot_cle_freq!A:V,17,FALSE)</f>
        <v>12.687542863999999</v>
      </c>
      <c r="AE59" s="660" t="str">
        <f>IF(AC59=1,VLOOKUP(AB59,annexe_01!$A:$G,4,FALSE),IF(AC59=2,VLOOKUP(AB59,annexe_01!$A:$G,5,FALSE),IF(AC59=4,VLOOKUP(AB59,annexe_01!$A:$G,7,FALSE),VLOOKUP(AB59,annexe_01!$A:$G,6,FALSE))))</f>
        <v>questionnement pour la suite / serrer les dents</v>
      </c>
      <c r="AF59" s="660"/>
      <c r="AG59" s="661"/>
      <c r="AH59" s="382">
        <f>VLOOKUP(AB59,annexe_01!$A:$K,11,FALSE)</f>
        <v>0</v>
      </c>
      <c r="AI59" s="325">
        <f>VLOOKUP($K59,Mot_cle_freq!A:V,20,FALSE)</f>
        <v>1420</v>
      </c>
      <c r="AJ59" s="325">
        <f>VLOOKUP($K59,Mot_cle_freq!A:V,21,FALSE)</f>
        <v>4</v>
      </c>
      <c r="AK59" s="21">
        <f>VLOOKUP($K59,Mot_cle_freq!A:V,22,FALSE)</f>
        <v>9.515657147999999</v>
      </c>
      <c r="AL59" s="660" t="str">
        <f>IF(AJ59=1,VLOOKUP(AI59,annexe_01!$A:$G,4,FALSE),IF(AJ59=2,VLOOKUP(AI59,annexe_01!$A:$G,5,FALSE),IF(AJ59=4,VLOOKUP(AI59,annexe_01!$A:$G,7,FALSE),VLOOKUP(AI59,annexe_01!$A:$G,6,FALSE))))</f>
        <v>devoir se protéger des autres / empathie excessive</v>
      </c>
      <c r="AM59" s="660"/>
      <c r="AN59" s="661"/>
      <c r="AO59" s="382">
        <f>VLOOKUP(AI59,annexe_01!$A:$K,11,FALSE)</f>
        <v>1</v>
      </c>
    </row>
    <row r="60" spans="1:41" ht="56.25" customHeight="1" thickBot="1" x14ac:dyDescent="0.3">
      <c r="C60" s="539">
        <v>50</v>
      </c>
      <c r="D60" s="539">
        <f>C60</f>
        <v>50</v>
      </c>
      <c r="J60" s="325">
        <v>9</v>
      </c>
      <c r="K60" s="325">
        <f t="shared" si="2"/>
        <v>16009</v>
      </c>
      <c r="L60" s="325">
        <f>VLOOKUP($K60,Mot_cle_freq!A:V,5,FALSE)</f>
        <v>1530</v>
      </c>
      <c r="M60" s="325">
        <f>VLOOKUP($K60,Mot_cle_freq!A:V,6,FALSE)</f>
        <v>2</v>
      </c>
      <c r="N60" s="20">
        <f>VLOOKUP($K60,Mot_cle_freq!A:V,7,FALSE)</f>
        <v>8.640396226</v>
      </c>
      <c r="O60" s="658" t="str">
        <f>IF(M60=1,VLOOKUP(L60,annexe_01!$A:$G,4,FALSE),IF(M60=2,VLOOKUP(L60,annexe_01!$A:$G,5,FALSE),IF(M60=4,VLOOKUP(L60,annexe_01!$A:$G,7,FALSE),VLOOKUP(L60,annexe_01!$A:$G,6,FALSE))))</f>
        <v>remplir le vide / peur du silence / besoin d'être hyperactif</v>
      </c>
      <c r="P60" s="658"/>
      <c r="Q60" s="659"/>
      <c r="R60" s="381">
        <f>VLOOKUP(L60,annexe_01!$A:$K,11,FALSE)</f>
        <v>1</v>
      </c>
      <c r="S60" s="325">
        <f>VLOOKUP($K60,Mot_cle_freq!A:V,10,FALSE)</f>
        <v>1430</v>
      </c>
      <c r="T60" s="325">
        <f>VLOOKUP($K60,Mot_cle_freq!A:V,11,FALSE)</f>
        <v>1</v>
      </c>
      <c r="U60" s="20">
        <f>VLOOKUP($K60,Mot_cle_freq!A:V,12,FALSE)</f>
        <v>7.9297142849999993</v>
      </c>
      <c r="V60" s="658" t="str">
        <f>IF(T60=1,VLOOKUP(S60,annexe_01!$A:$G,4,FALSE),IF(T60=2,VLOOKUP(S60,annexe_01!$A:$G,5,FALSE),IF(T60=4,VLOOKUP(S60,annexe_01!$A:$G,7,FALSE),VLOOKUP(S60,annexe_01!$A:$G,6,FALSE))))</f>
        <v>besoin d'être libre de s’exprimer / être plein d'énergie</v>
      </c>
      <c r="W60" s="658"/>
      <c r="X60" s="659"/>
      <c r="Y60" s="381">
        <f>VLOOKUP(S60,annexe_01!$A:$K,11,FALSE)</f>
        <v>1</v>
      </c>
      <c r="AB60" s="325">
        <f>VLOOKUP($K60,Mot_cle_freq!A:V,15,FALSE)</f>
        <v>920</v>
      </c>
      <c r="AC60" s="325">
        <f>VLOOKUP($K60,Mot_cle_freq!A:V,16,FALSE)</f>
        <v>4</v>
      </c>
      <c r="AD60" s="20">
        <f>VLOOKUP($K60,Mot_cle_freq!A:V,17,FALSE)</f>
        <v>12.687542863999999</v>
      </c>
      <c r="AE60" s="658" t="str">
        <f>IF(AC60=1,VLOOKUP(AB60,annexe_01!$A:$G,4,FALSE),IF(AC60=2,VLOOKUP(AB60,annexe_01!$A:$G,5,FALSE),IF(AC60=4,VLOOKUP(AB60,annexe_01!$A:$G,7,FALSE),VLOOKUP(AB60,annexe_01!$A:$G,6,FALSE))))</f>
        <v>peur de l’environnement / anxiété en public / fortes réactions émotionnelles</v>
      </c>
      <c r="AF60" s="658"/>
      <c r="AG60" s="659"/>
      <c r="AH60" s="381">
        <f>VLOOKUP(AB60,annexe_01!$A:$K,11,FALSE)</f>
        <v>0</v>
      </c>
      <c r="AI60" s="325">
        <f>VLOOKUP($K60,Mot_cle_freq!A:V,20,FALSE)</f>
        <v>1520</v>
      </c>
      <c r="AJ60" s="325">
        <f>VLOOKUP($K60,Mot_cle_freq!A:V,21,FALSE)</f>
        <v>4</v>
      </c>
      <c r="AK60" s="20">
        <f>VLOOKUP($K60,Mot_cle_freq!A:V,22,FALSE)</f>
        <v>9.515657147999999</v>
      </c>
      <c r="AL60" s="658" t="str">
        <f>IF(AJ60=1,VLOOKUP(AI60,annexe_01!$A:$G,4,FALSE),IF(AJ60=2,VLOOKUP(AI60,annexe_01!$A:$G,5,FALSE),IF(AJ60=4,VLOOKUP(AI60,annexe_01!$A:$G,7,FALSE),VLOOKUP(AI60,annexe_01!$A:$G,6,FALSE))))</f>
        <v>négliger les besoins du cœur / diriger les autres sans cœur</v>
      </c>
      <c r="AM60" s="658"/>
      <c r="AN60" s="659"/>
      <c r="AO60" s="381">
        <f>VLOOKUP(AI60,annexe_01!$A:$K,11,FALSE)</f>
        <v>1</v>
      </c>
    </row>
    <row r="61" spans="1:41" ht="56.25" customHeight="1" thickBot="1" x14ac:dyDescent="0.3">
      <c r="B61" s="539" t="s">
        <v>415</v>
      </c>
      <c r="C61" s="539" t="s">
        <v>319</v>
      </c>
      <c r="D61" s="539" t="s">
        <v>318</v>
      </c>
      <c r="J61" s="325">
        <v>10</v>
      </c>
      <c r="K61" s="325">
        <f t="shared" si="2"/>
        <v>16010</v>
      </c>
      <c r="L61" s="325">
        <f>VLOOKUP($K61,Mot_cle_freq!A:V,5,FALSE)</f>
        <v>1720</v>
      </c>
      <c r="M61" s="325">
        <f>VLOOKUP($K61,Mot_cle_freq!A:V,6,FALSE)</f>
        <v>2</v>
      </c>
      <c r="N61" s="21">
        <f>VLOOKUP($K61,Mot_cle_freq!A:V,7,FALSE)</f>
        <v>7.069415094</v>
      </c>
      <c r="O61" s="660" t="str">
        <f>IF(M61=1,VLOOKUP(L61,annexe_01!$A:$G,4,FALSE),IF(M61=2,VLOOKUP(L61,annexe_01!$A:$G,5,FALSE),IF(M61=4,VLOOKUP(L61,annexe_01!$A:$G,7,FALSE),VLOOKUP(L61,annexe_01!$A:$G,6,FALSE))))</f>
        <v>reporter ou réprimer ses émotions</v>
      </c>
      <c r="P61" s="660"/>
      <c r="Q61" s="661"/>
      <c r="R61" s="382">
        <f>VLOOKUP(L61,annexe_01!$A:$K,11,FALSE)</f>
        <v>2</v>
      </c>
      <c r="S61" s="325">
        <f>VLOOKUP($K61,Mot_cle_freq!A:V,10,FALSE)</f>
        <v>1780</v>
      </c>
      <c r="T61" s="325">
        <f>VLOOKUP($K61,Mot_cle_freq!A:V,11,FALSE)</f>
        <v>1</v>
      </c>
      <c r="U61" s="21">
        <f>VLOOKUP($K61,Mot_cle_freq!A:V,12,FALSE)</f>
        <v>7.9297142849999993</v>
      </c>
      <c r="V61" s="660" t="str">
        <f>IF(T61=1,VLOOKUP(S61,annexe_01!$A:$G,4,FALSE),IF(T61=2,VLOOKUP(S61,annexe_01!$A:$G,5,FALSE),IF(T61=4,VLOOKUP(S61,annexe_01!$A:$G,7,FALSE),VLOOKUP(S61,annexe_01!$A:$G,6,FALSE))))</f>
        <v>besoin de créer pour montrer son individualité / besoin d'être le centre de l'univers</v>
      </c>
      <c r="W61" s="660"/>
      <c r="X61" s="661"/>
      <c r="Y61" s="382">
        <f>VLOOKUP(S61,annexe_01!$A:$K,11,FALSE)</f>
        <v>2</v>
      </c>
      <c r="AB61" s="325">
        <f>VLOOKUP($K61,Mot_cle_freq!A:V,15,FALSE)</f>
        <v>1170</v>
      </c>
      <c r="AC61" s="325">
        <f>VLOOKUP($K61,Mot_cle_freq!A:V,16,FALSE)</f>
        <v>4</v>
      </c>
      <c r="AD61" s="21">
        <f>VLOOKUP($K61,Mot_cle_freq!A:V,17,FALSE)</f>
        <v>12.687542863999999</v>
      </c>
      <c r="AE61" s="660" t="str">
        <f>IF(AC61=1,VLOOKUP(AB61,annexe_01!$A:$G,4,FALSE),IF(AC61=2,VLOOKUP(AB61,annexe_01!$A:$G,5,FALSE),IF(AC61=4,VLOOKUP(AB61,annexe_01!$A:$G,7,FALSE),VLOOKUP(AB61,annexe_01!$A:$G,6,FALSE))))</f>
        <v>réactivité émotionnelle contre le collectif / se sentir jugé par le collectif / vivre une injustice</v>
      </c>
      <c r="AF61" s="660"/>
      <c r="AG61" s="661"/>
      <c r="AH61" s="382">
        <f>VLOOKUP(AB61,annexe_01!$A:$K,11,FALSE)</f>
        <v>1</v>
      </c>
      <c r="AI61" s="325">
        <f>VLOOKUP($K61,Mot_cle_freq!A:V,20,FALSE)</f>
        <v>1290</v>
      </c>
      <c r="AJ61" s="325">
        <f>VLOOKUP($K61,Mot_cle_freq!A:V,21,FALSE)</f>
        <v>3</v>
      </c>
      <c r="AK61" s="21">
        <f>VLOOKUP($K61,Mot_cle_freq!A:V,22,FALSE)</f>
        <v>9.2147667920000007</v>
      </c>
      <c r="AL61" s="660" t="str">
        <f>IF(AJ61=1,VLOOKUP(AI61,annexe_01!$A:$G,4,FALSE),IF(AJ61=2,VLOOKUP(AI61,annexe_01!$A:$G,5,FALSE),IF(AJ61=4,VLOOKUP(AI61,annexe_01!$A:$G,7,FALSE),VLOOKUP(AI61,annexe_01!$A:$G,6,FALSE))))</f>
        <v>être calme / inspirer confiance / être ordré</v>
      </c>
      <c r="AM61" s="660"/>
      <c r="AN61" s="661"/>
      <c r="AO61" s="382">
        <f>VLOOKUP(AI61,annexe_01!$A:$K,11,FALSE)</f>
        <v>1</v>
      </c>
    </row>
    <row r="62" spans="1:41" x14ac:dyDescent="0.25">
      <c r="A62" s="539">
        <v>1</v>
      </c>
      <c r="B62" s="139" t="s">
        <v>298</v>
      </c>
      <c r="C62" s="539">
        <f>IF($C$60+2*F2-E2-C2-0.5*D2&lt;0,MAX($C$60+2*F2-E2-C2-0.5*D2,-600),MIN($C$60+2*F2-E2-C2-0.5*D2,600))</f>
        <v>-141.00546005000001</v>
      </c>
      <c r="D62" s="539">
        <f>G62</f>
        <v>50</v>
      </c>
      <c r="G62" s="539">
        <f>IF($C$60+2*J2-I2-G2-0.5*H2&lt;0,MAX($C$60+2*J2-I2-G2-0.5*H2,-600),MIN($C$60+2*J2-I2-G2-0.5*H2,600))</f>
        <v>50</v>
      </c>
    </row>
    <row r="63" spans="1:41" x14ac:dyDescent="0.25">
      <c r="A63" s="539">
        <v>2</v>
      </c>
      <c r="B63" s="139" t="s">
        <v>299</v>
      </c>
      <c r="C63" s="539">
        <f t="shared" ref="C63:C77" si="3">IF($C$60+2*F3-E3-C3-0.5*D3&lt;0,MAX($C$60+2*F3-E3-C3-0.5*D3,-600),MIN($C$60+2*F3-E3-C3-0.5*D3,600))</f>
        <v>-61.800617023000001</v>
      </c>
      <c r="D63" s="539">
        <f t="shared" ref="D63:D77" si="4">G63</f>
        <v>50</v>
      </c>
      <c r="G63" s="539">
        <f t="shared" ref="G63:G77" si="5">IF($C$60+2*J3-I3-G3-0.5*H3&lt;0,MAX($C$60+2*J3-I3-G3-0.5*H3,-600),MIN($C$60+2*J3-I3-G3-0.5*H3,600))</f>
        <v>50</v>
      </c>
    </row>
    <row r="64" spans="1:41" x14ac:dyDescent="0.25">
      <c r="A64" s="539">
        <v>3</v>
      </c>
      <c r="B64" s="139" t="s">
        <v>300</v>
      </c>
      <c r="C64" s="539">
        <f t="shared" si="3"/>
        <v>-123.20844926200002</v>
      </c>
      <c r="D64" s="539">
        <f t="shared" si="4"/>
        <v>50</v>
      </c>
      <c r="G64" s="539">
        <f t="shared" si="5"/>
        <v>50</v>
      </c>
    </row>
    <row r="65" spans="1:7" x14ac:dyDescent="0.25">
      <c r="A65" s="539">
        <v>4</v>
      </c>
      <c r="B65" s="139" t="s">
        <v>301</v>
      </c>
      <c r="C65" s="539">
        <f t="shared" si="3"/>
        <v>-118.71477677749999</v>
      </c>
      <c r="D65" s="539">
        <f t="shared" si="4"/>
        <v>50</v>
      </c>
      <c r="G65" s="539">
        <f t="shared" si="5"/>
        <v>50</v>
      </c>
    </row>
    <row r="66" spans="1:7" x14ac:dyDescent="0.25">
      <c r="A66" s="539">
        <v>5</v>
      </c>
      <c r="B66" s="139" t="s">
        <v>302</v>
      </c>
      <c r="C66" s="539">
        <f t="shared" si="3"/>
        <v>-128.33597028950004</v>
      </c>
      <c r="D66" s="539">
        <f t="shared" si="4"/>
        <v>50</v>
      </c>
      <c r="G66" s="539">
        <f t="shared" si="5"/>
        <v>50</v>
      </c>
    </row>
    <row r="67" spans="1:7" x14ac:dyDescent="0.25">
      <c r="A67" s="539">
        <v>6</v>
      </c>
      <c r="B67" s="139" t="s">
        <v>303</v>
      </c>
      <c r="C67" s="539">
        <f t="shared" si="3"/>
        <v>-67.980839964000012</v>
      </c>
      <c r="D67" s="539">
        <f t="shared" si="4"/>
        <v>50</v>
      </c>
      <c r="G67" s="539">
        <f t="shared" si="5"/>
        <v>50</v>
      </c>
    </row>
    <row r="68" spans="1:7" x14ac:dyDescent="0.25">
      <c r="A68" s="539">
        <v>7</v>
      </c>
      <c r="B68" s="139" t="s">
        <v>304</v>
      </c>
      <c r="C68" s="539">
        <f t="shared" si="3"/>
        <v>-125.6543898855</v>
      </c>
      <c r="D68" s="539">
        <f t="shared" si="4"/>
        <v>50</v>
      </c>
      <c r="G68" s="539">
        <f t="shared" si="5"/>
        <v>50</v>
      </c>
    </row>
    <row r="69" spans="1:7" x14ac:dyDescent="0.25">
      <c r="A69" s="539">
        <v>8</v>
      </c>
      <c r="B69" s="139" t="s">
        <v>305</v>
      </c>
      <c r="C69" s="539">
        <f t="shared" si="3"/>
        <v>3.0918309799999975</v>
      </c>
      <c r="D69" s="539">
        <f t="shared" si="4"/>
        <v>50</v>
      </c>
      <c r="G69" s="539">
        <f t="shared" si="5"/>
        <v>50</v>
      </c>
    </row>
    <row r="70" spans="1:7" x14ac:dyDescent="0.25">
      <c r="A70" s="539">
        <v>9</v>
      </c>
      <c r="B70" s="139" t="s">
        <v>306</v>
      </c>
      <c r="C70" s="539">
        <f t="shared" si="3"/>
        <v>-274.55590798150001</v>
      </c>
      <c r="D70" s="539">
        <f t="shared" si="4"/>
        <v>50</v>
      </c>
      <c r="G70" s="539">
        <f t="shared" si="5"/>
        <v>50</v>
      </c>
    </row>
    <row r="71" spans="1:7" x14ac:dyDescent="0.25">
      <c r="A71" s="539">
        <v>10</v>
      </c>
      <c r="B71" s="139" t="s">
        <v>307</v>
      </c>
      <c r="C71" s="539">
        <f t="shared" si="3"/>
        <v>-104.14395966950002</v>
      </c>
      <c r="D71" s="539">
        <f t="shared" si="4"/>
        <v>50</v>
      </c>
      <c r="G71" s="539">
        <f t="shared" si="5"/>
        <v>50</v>
      </c>
    </row>
    <row r="72" spans="1:7" x14ac:dyDescent="0.25">
      <c r="A72" s="539">
        <v>11</v>
      </c>
      <c r="B72" s="139" t="s">
        <v>308</v>
      </c>
      <c r="C72" s="539">
        <f t="shared" si="3"/>
        <v>-123.04708819300004</v>
      </c>
      <c r="D72" s="539">
        <f t="shared" si="4"/>
        <v>50</v>
      </c>
      <c r="G72" s="539">
        <f t="shared" si="5"/>
        <v>50</v>
      </c>
    </row>
    <row r="73" spans="1:7" x14ac:dyDescent="0.25">
      <c r="A73" s="539">
        <v>12</v>
      </c>
      <c r="B73" s="139" t="s">
        <v>309</v>
      </c>
      <c r="C73" s="539">
        <f t="shared" si="3"/>
        <v>-129.29153999800002</v>
      </c>
      <c r="D73" s="539">
        <f t="shared" si="4"/>
        <v>50</v>
      </c>
      <c r="G73" s="539">
        <f t="shared" si="5"/>
        <v>50</v>
      </c>
    </row>
    <row r="74" spans="1:7" x14ac:dyDescent="0.25">
      <c r="A74" s="539">
        <v>13</v>
      </c>
      <c r="B74" s="139" t="s">
        <v>310</v>
      </c>
      <c r="C74" s="539">
        <f t="shared" si="3"/>
        <v>-83.920353675999991</v>
      </c>
      <c r="D74" s="539">
        <f t="shared" si="4"/>
        <v>50</v>
      </c>
      <c r="G74" s="539">
        <f t="shared" si="5"/>
        <v>50</v>
      </c>
    </row>
    <row r="75" spans="1:7" x14ac:dyDescent="0.25">
      <c r="A75" s="539">
        <v>14</v>
      </c>
      <c r="B75" s="139" t="s">
        <v>311</v>
      </c>
      <c r="C75" s="539">
        <f t="shared" si="3"/>
        <v>-48.303153888000004</v>
      </c>
      <c r="D75" s="539">
        <f t="shared" si="4"/>
        <v>50</v>
      </c>
      <c r="G75" s="539">
        <f t="shared" si="5"/>
        <v>50</v>
      </c>
    </row>
    <row r="76" spans="1:7" x14ac:dyDescent="0.25">
      <c r="A76" s="539">
        <v>15</v>
      </c>
      <c r="B76" s="139" t="s">
        <v>312</v>
      </c>
      <c r="C76" s="539">
        <f t="shared" si="3"/>
        <v>-192.88350668500001</v>
      </c>
      <c r="D76" s="539">
        <f t="shared" si="4"/>
        <v>50</v>
      </c>
      <c r="G76" s="539">
        <f t="shared" si="5"/>
        <v>50</v>
      </c>
    </row>
    <row r="77" spans="1:7" x14ac:dyDescent="0.25">
      <c r="A77" s="539">
        <v>16</v>
      </c>
      <c r="B77" s="139" t="s">
        <v>313</v>
      </c>
      <c r="C77" s="539">
        <f t="shared" si="3"/>
        <v>-23.766762001500084</v>
      </c>
      <c r="D77" s="539">
        <f t="shared" si="4"/>
        <v>97.617473689000121</v>
      </c>
      <c r="G77" s="539">
        <f t="shared" si="5"/>
        <v>97.617473689000121</v>
      </c>
    </row>
  </sheetData>
  <mergeCells count="45">
    <mergeCell ref="U2:AF2"/>
    <mergeCell ref="O51:Q51"/>
    <mergeCell ref="V51:X51"/>
    <mergeCell ref="AE51:AG51"/>
    <mergeCell ref="AL51:AN51"/>
    <mergeCell ref="O52:Q52"/>
    <mergeCell ref="V52:X52"/>
    <mergeCell ref="AE52:AG52"/>
    <mergeCell ref="AL52:AN52"/>
    <mergeCell ref="O53:Q53"/>
    <mergeCell ref="V53:X53"/>
    <mergeCell ref="AE53:AG53"/>
    <mergeCell ref="AL53:AN53"/>
    <mergeCell ref="O54:Q54"/>
    <mergeCell ref="V54:X54"/>
    <mergeCell ref="AE54:AG54"/>
    <mergeCell ref="AL54:AN54"/>
    <mergeCell ref="O55:Q55"/>
    <mergeCell ref="V55:X55"/>
    <mergeCell ref="AE55:AG55"/>
    <mergeCell ref="AL55:AN55"/>
    <mergeCell ref="O56:Q56"/>
    <mergeCell ref="V56:X56"/>
    <mergeCell ref="AE56:AG56"/>
    <mergeCell ref="AL56:AN56"/>
    <mergeCell ref="AL57:AN57"/>
    <mergeCell ref="O57:Q57"/>
    <mergeCell ref="V57:X57"/>
    <mergeCell ref="AE57:AG57"/>
    <mergeCell ref="O58:Q58"/>
    <mergeCell ref="V58:X58"/>
    <mergeCell ref="AE58:AG58"/>
    <mergeCell ref="AL58:AN58"/>
    <mergeCell ref="O61:Q61"/>
    <mergeCell ref="V61:X61"/>
    <mergeCell ref="AE61:AG61"/>
    <mergeCell ref="AL61:AN61"/>
    <mergeCell ref="O59:Q59"/>
    <mergeCell ref="V59:X59"/>
    <mergeCell ref="AE59:AG59"/>
    <mergeCell ref="AL59:AN59"/>
    <mergeCell ref="O60:Q60"/>
    <mergeCell ref="V60:X60"/>
    <mergeCell ref="AE60:AG60"/>
    <mergeCell ref="AL60:AN60"/>
  </mergeCells>
  <conditionalFormatting sqref="O21:O32">
    <cfRule type="colorScale" priority="1">
      <colorScale>
        <cfvo type="min"/>
        <cfvo type="percentile" val="50"/>
        <cfvo type="max"/>
        <color rgb="FF002060"/>
        <color rgb="FF00B050"/>
        <color rgb="FFC00000"/>
      </colorScale>
    </cfRule>
    <cfRule type="colorScale" priority="2">
      <colorScale>
        <cfvo type="min"/>
        <cfvo type="percentile" val="50"/>
        <cfvo type="max"/>
        <color rgb="FF00B0F0"/>
        <color rgb="FF00B050"/>
        <color rgb="FFFF0000"/>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Case d'option 2">
              <controlPr defaultSize="0" autoFill="0" autoLine="0" autoPict="0">
                <anchor moveWithCells="1">
                  <from>
                    <xdr:col>37</xdr:col>
                    <xdr:colOff>276225</xdr:colOff>
                    <xdr:row>19</xdr:row>
                    <xdr:rowOff>171450</xdr:rowOff>
                  </from>
                  <to>
                    <xdr:col>38</xdr:col>
                    <xdr:colOff>104775</xdr:colOff>
                    <xdr:row>21</xdr:row>
                    <xdr:rowOff>28575</xdr:rowOff>
                  </to>
                </anchor>
              </controlPr>
            </control>
          </mc:Choice>
        </mc:AlternateContent>
        <mc:AlternateContent xmlns:mc="http://schemas.openxmlformats.org/markup-compatibility/2006">
          <mc:Choice Requires="x14">
            <control shapeId="203778" r:id="rId5" name="Case d'option 3">
              <controlPr defaultSize="0" autoFill="0" autoLine="0" autoPict="0" altText="">
                <anchor moveWithCells="1">
                  <from>
                    <xdr:col>37</xdr:col>
                    <xdr:colOff>295275</xdr:colOff>
                    <xdr:row>21</xdr:row>
                    <xdr:rowOff>0</xdr:rowOff>
                  </from>
                  <to>
                    <xdr:col>37</xdr:col>
                    <xdr:colOff>628650</xdr:colOff>
                    <xdr:row>22</xdr:row>
                    <xdr:rowOff>19050</xdr:rowOff>
                  </to>
                </anchor>
              </controlPr>
            </control>
          </mc:Choice>
        </mc:AlternateContent>
        <mc:AlternateContent xmlns:mc="http://schemas.openxmlformats.org/markup-compatibility/2006">
          <mc:Choice Requires="x14">
            <control shapeId="203779" r:id="rId6" name="Case d'option 4">
              <controlPr defaultSize="0" autoFill="0" autoLine="0" autoPict="0" altText="">
                <anchor moveWithCells="1">
                  <from>
                    <xdr:col>37</xdr:col>
                    <xdr:colOff>295275</xdr:colOff>
                    <xdr:row>21</xdr:row>
                    <xdr:rowOff>171450</xdr:rowOff>
                  </from>
                  <to>
                    <xdr:col>37</xdr:col>
                    <xdr:colOff>628650</xdr:colOff>
                    <xdr:row>22</xdr:row>
                    <xdr:rowOff>190500</xdr:rowOff>
                  </to>
                </anchor>
              </controlPr>
            </control>
          </mc:Choice>
        </mc:AlternateContent>
        <mc:AlternateContent xmlns:mc="http://schemas.openxmlformats.org/markup-compatibility/2006">
          <mc:Choice Requires="x14">
            <control shapeId="203780" r:id="rId7" name="Case d'option 5">
              <controlPr defaultSize="0" autoFill="0" autoLine="0" autoPict="0" altText="">
                <anchor moveWithCells="1">
                  <from>
                    <xdr:col>37</xdr:col>
                    <xdr:colOff>295275</xdr:colOff>
                    <xdr:row>23</xdr:row>
                    <xdr:rowOff>0</xdr:rowOff>
                  </from>
                  <to>
                    <xdr:col>37</xdr:col>
                    <xdr:colOff>628650</xdr:colOff>
                    <xdr:row>24</xdr:row>
                    <xdr:rowOff>19050</xdr:rowOff>
                  </to>
                </anchor>
              </controlPr>
            </control>
          </mc:Choice>
        </mc:AlternateContent>
        <mc:AlternateContent xmlns:mc="http://schemas.openxmlformats.org/markup-compatibility/2006">
          <mc:Choice Requires="x14">
            <control shapeId="203781" r:id="rId8" name="Case d'option 6">
              <controlPr defaultSize="0" autoFill="0" autoLine="0" autoPict="0" altText="">
                <anchor moveWithCells="1">
                  <from>
                    <xdr:col>37</xdr:col>
                    <xdr:colOff>314325</xdr:colOff>
                    <xdr:row>23</xdr:row>
                    <xdr:rowOff>142875</xdr:rowOff>
                  </from>
                  <to>
                    <xdr:col>37</xdr:col>
                    <xdr:colOff>466725</xdr:colOff>
                    <xdr:row>25</xdr:row>
                    <xdr:rowOff>47625</xdr:rowOff>
                  </to>
                </anchor>
              </controlPr>
            </control>
          </mc:Choice>
        </mc:AlternateContent>
        <mc:AlternateContent xmlns:mc="http://schemas.openxmlformats.org/markup-compatibility/2006">
          <mc:Choice Requires="x14">
            <control shapeId="203782" r:id="rId9" name="Case d'option 7">
              <controlPr defaultSize="0" autoFill="0" autoLine="0" autoPict="0" altText="">
                <anchor moveWithCells="1">
                  <from>
                    <xdr:col>37</xdr:col>
                    <xdr:colOff>314325</xdr:colOff>
                    <xdr:row>25</xdr:row>
                    <xdr:rowOff>0</xdr:rowOff>
                  </from>
                  <to>
                    <xdr:col>37</xdr:col>
                    <xdr:colOff>647700</xdr:colOff>
                    <xdr:row>26</xdr:row>
                    <xdr:rowOff>19050</xdr:rowOff>
                  </to>
                </anchor>
              </controlPr>
            </control>
          </mc:Choice>
        </mc:AlternateContent>
        <mc:AlternateContent xmlns:mc="http://schemas.openxmlformats.org/markup-compatibility/2006">
          <mc:Choice Requires="x14">
            <control shapeId="203783" r:id="rId10" name="Case d'option 8">
              <controlPr defaultSize="0" autoFill="0" autoLine="0" autoPict="0" altText="">
                <anchor moveWithCells="1">
                  <from>
                    <xdr:col>37</xdr:col>
                    <xdr:colOff>304800</xdr:colOff>
                    <xdr:row>25</xdr:row>
                    <xdr:rowOff>180975</xdr:rowOff>
                  </from>
                  <to>
                    <xdr:col>37</xdr:col>
                    <xdr:colOff>638175</xdr:colOff>
                    <xdr:row>27</xdr:row>
                    <xdr:rowOff>0</xdr:rowOff>
                  </to>
                </anchor>
              </controlPr>
            </control>
          </mc:Choice>
        </mc:AlternateContent>
        <mc:AlternateContent xmlns:mc="http://schemas.openxmlformats.org/markup-compatibility/2006">
          <mc:Choice Requires="x14">
            <control shapeId="203784" r:id="rId11" name="Case d'option 9">
              <controlPr defaultSize="0" autoFill="0" autoLine="0" autoPict="0" altText="">
                <anchor moveWithCells="1">
                  <from>
                    <xdr:col>37</xdr:col>
                    <xdr:colOff>314325</xdr:colOff>
                    <xdr:row>27</xdr:row>
                    <xdr:rowOff>0</xdr:rowOff>
                  </from>
                  <to>
                    <xdr:col>37</xdr:col>
                    <xdr:colOff>647700</xdr:colOff>
                    <xdr:row>28</xdr:row>
                    <xdr:rowOff>19050</xdr:rowOff>
                  </to>
                </anchor>
              </controlPr>
            </control>
          </mc:Choice>
        </mc:AlternateContent>
        <mc:AlternateContent xmlns:mc="http://schemas.openxmlformats.org/markup-compatibility/2006">
          <mc:Choice Requires="x14">
            <control shapeId="203785" r:id="rId12" name="Case d'option 10">
              <controlPr defaultSize="0" autoFill="0" autoLine="0" autoPict="0" altText="">
                <anchor moveWithCells="1">
                  <from>
                    <xdr:col>37</xdr:col>
                    <xdr:colOff>314325</xdr:colOff>
                    <xdr:row>28</xdr:row>
                    <xdr:rowOff>38100</xdr:rowOff>
                  </from>
                  <to>
                    <xdr:col>37</xdr:col>
                    <xdr:colOff>466725</xdr:colOff>
                    <xdr:row>28</xdr:row>
                    <xdr:rowOff>171450</xdr:rowOff>
                  </to>
                </anchor>
              </controlPr>
            </control>
          </mc:Choice>
        </mc:AlternateContent>
        <mc:AlternateContent xmlns:mc="http://schemas.openxmlformats.org/markup-compatibility/2006">
          <mc:Choice Requires="x14">
            <control shapeId="203786" r:id="rId13" name="Case d'option 11">
              <controlPr defaultSize="0" autoFill="0" autoLine="0" autoPict="0" altText="">
                <anchor moveWithCells="1">
                  <from>
                    <xdr:col>37</xdr:col>
                    <xdr:colOff>323850</xdr:colOff>
                    <xdr:row>29</xdr:row>
                    <xdr:rowOff>0</xdr:rowOff>
                  </from>
                  <to>
                    <xdr:col>37</xdr:col>
                    <xdr:colOff>657225</xdr:colOff>
                    <xdr:row>30</xdr:row>
                    <xdr:rowOff>19050</xdr:rowOff>
                  </to>
                </anchor>
              </controlPr>
            </control>
          </mc:Choice>
        </mc:AlternateContent>
        <mc:AlternateContent xmlns:mc="http://schemas.openxmlformats.org/markup-compatibility/2006">
          <mc:Choice Requires="x14">
            <control shapeId="203787" r:id="rId14" name="Case d'option 12">
              <controlPr defaultSize="0" autoFill="0" autoLine="0" autoPict="0" altText="">
                <anchor moveWithCells="1">
                  <from>
                    <xdr:col>37</xdr:col>
                    <xdr:colOff>323850</xdr:colOff>
                    <xdr:row>30</xdr:row>
                    <xdr:rowOff>9525</xdr:rowOff>
                  </from>
                  <to>
                    <xdr:col>37</xdr:col>
                    <xdr:colOff>657225</xdr:colOff>
                    <xdr:row>31</xdr:row>
                    <xdr:rowOff>38100</xdr:rowOff>
                  </to>
                </anchor>
              </controlPr>
            </control>
          </mc:Choice>
        </mc:AlternateContent>
        <mc:AlternateContent xmlns:mc="http://schemas.openxmlformats.org/markup-compatibility/2006">
          <mc:Choice Requires="x14">
            <control shapeId="203788" r:id="rId15" name="Case d'option 13">
              <controlPr defaultSize="0" autoFill="0" autoLine="0" autoPict="0" altText="">
                <anchor moveWithCells="1">
                  <from>
                    <xdr:col>37</xdr:col>
                    <xdr:colOff>323850</xdr:colOff>
                    <xdr:row>30</xdr:row>
                    <xdr:rowOff>152400</xdr:rowOff>
                  </from>
                  <to>
                    <xdr:col>37</xdr:col>
                    <xdr:colOff>657225</xdr:colOff>
                    <xdr:row>31</xdr:row>
                    <xdr:rowOff>180975</xdr:rowOff>
                  </to>
                </anchor>
              </controlPr>
            </control>
          </mc:Choice>
        </mc:AlternateContent>
        <mc:AlternateContent xmlns:mc="http://schemas.openxmlformats.org/markup-compatibility/2006">
          <mc:Choice Requires="x14">
            <control shapeId="203789" r:id="rId16" name="Case d'option 14">
              <controlPr defaultSize="0" autoFill="0" autoLine="0" autoPict="0" altText="">
                <anchor moveWithCells="1">
                  <from>
                    <xdr:col>37</xdr:col>
                    <xdr:colOff>323850</xdr:colOff>
                    <xdr:row>31</xdr:row>
                    <xdr:rowOff>161925</xdr:rowOff>
                  </from>
                  <to>
                    <xdr:col>37</xdr:col>
                    <xdr:colOff>657225</xdr:colOff>
                    <xdr:row>32</xdr:row>
                    <xdr:rowOff>180975</xdr:rowOff>
                  </to>
                </anchor>
              </controlPr>
            </control>
          </mc:Choice>
        </mc:AlternateContent>
        <mc:AlternateContent xmlns:mc="http://schemas.openxmlformats.org/markup-compatibility/2006">
          <mc:Choice Requires="x14">
            <control shapeId="203790" r:id="rId17" name="Case d'option 15">
              <controlPr defaultSize="0" autoFill="0" autoLine="0" autoPict="0" altText="">
                <anchor moveWithCells="1">
                  <from>
                    <xdr:col>37</xdr:col>
                    <xdr:colOff>333375</xdr:colOff>
                    <xdr:row>32</xdr:row>
                    <xdr:rowOff>171450</xdr:rowOff>
                  </from>
                  <to>
                    <xdr:col>37</xdr:col>
                    <xdr:colOff>666750</xdr:colOff>
                    <xdr:row>33</xdr:row>
                    <xdr:rowOff>200025</xdr:rowOff>
                  </to>
                </anchor>
              </controlPr>
            </control>
          </mc:Choice>
        </mc:AlternateContent>
        <mc:AlternateContent xmlns:mc="http://schemas.openxmlformats.org/markup-compatibility/2006">
          <mc:Choice Requires="x14">
            <control shapeId="203791" r:id="rId18" name="Case d'option 16">
              <controlPr defaultSize="0" autoFill="0" autoLine="0" autoPict="0" altText="">
                <anchor moveWithCells="1">
                  <from>
                    <xdr:col>37</xdr:col>
                    <xdr:colOff>342900</xdr:colOff>
                    <xdr:row>33</xdr:row>
                    <xdr:rowOff>161925</xdr:rowOff>
                  </from>
                  <to>
                    <xdr:col>37</xdr:col>
                    <xdr:colOff>676275</xdr:colOff>
                    <xdr:row>34</xdr:row>
                    <xdr:rowOff>161925</xdr:rowOff>
                  </to>
                </anchor>
              </controlPr>
            </control>
          </mc:Choice>
        </mc:AlternateContent>
        <mc:AlternateContent xmlns:mc="http://schemas.openxmlformats.org/markup-compatibility/2006">
          <mc:Choice Requires="x14">
            <control shapeId="203792" r:id="rId19" name="Case d'option 17">
              <controlPr defaultSize="0" autoFill="0" autoLine="0" autoPict="0" altText="">
                <anchor moveWithCells="1">
                  <from>
                    <xdr:col>37</xdr:col>
                    <xdr:colOff>352425</xdr:colOff>
                    <xdr:row>35</xdr:row>
                    <xdr:rowOff>0</xdr:rowOff>
                  </from>
                  <to>
                    <xdr:col>37</xdr:col>
                    <xdr:colOff>600075</xdr:colOff>
                    <xdr:row>35</xdr:row>
                    <xdr:rowOff>180975</xdr:rowOff>
                  </to>
                </anchor>
              </controlPr>
            </control>
          </mc:Choice>
        </mc:AlternateContent>
        <mc:AlternateContent xmlns:mc="http://schemas.openxmlformats.org/markup-compatibility/2006">
          <mc:Choice Requires="x14">
            <control shapeId="203793" r:id="rId20" name="Button 18">
              <controlPr defaultSize="0" print="0" autoFill="0" autoPict="0" macro="[0]!interpretation_present">
                <anchor moveWithCells="1" sizeWithCells="1">
                  <from>
                    <xdr:col>43</xdr:col>
                    <xdr:colOff>85725</xdr:colOff>
                    <xdr:row>25</xdr:row>
                    <xdr:rowOff>28575</xdr:rowOff>
                  </from>
                  <to>
                    <xdr:col>44</xdr:col>
                    <xdr:colOff>133350</xdr:colOff>
                    <xdr:row>26</xdr:row>
                    <xdr:rowOff>95250</xdr:rowOff>
                  </to>
                </anchor>
              </controlPr>
            </control>
          </mc:Choice>
        </mc:AlternateContent>
        <mc:AlternateContent xmlns:mc="http://schemas.openxmlformats.org/markup-compatibility/2006">
          <mc:Choice Requires="x14">
            <control shapeId="203794" r:id="rId21" name="Button 19">
              <controlPr defaultSize="0" print="0" autoFill="0" autoPict="0" macro="[0]!Accueil">
                <anchor moveWithCells="1" sizeWithCells="1">
                  <from>
                    <xdr:col>43</xdr:col>
                    <xdr:colOff>85725</xdr:colOff>
                    <xdr:row>22</xdr:row>
                    <xdr:rowOff>161925</xdr:rowOff>
                  </from>
                  <to>
                    <xdr:col>44</xdr:col>
                    <xdr:colOff>142875</xdr:colOff>
                    <xdr:row>24</xdr:row>
                    <xdr:rowOff>28575</xdr:rowOff>
                  </to>
                </anchor>
              </controlPr>
            </control>
          </mc:Choice>
        </mc:AlternateContent>
        <mc:AlternateContent xmlns:mc="http://schemas.openxmlformats.org/markup-compatibility/2006">
          <mc:Choice Requires="x14">
            <control shapeId="203795" r:id="rId22" name="Button 20">
              <controlPr defaultSize="0" print="0" autoFill="0" autoPict="0" macro="[0]!Par_couleur">
                <anchor moveWithCells="1" sizeWithCells="1">
                  <from>
                    <xdr:col>43</xdr:col>
                    <xdr:colOff>85725</xdr:colOff>
                    <xdr:row>27</xdr:row>
                    <xdr:rowOff>28575</xdr:rowOff>
                  </from>
                  <to>
                    <xdr:col>44</xdr:col>
                    <xdr:colOff>133350</xdr:colOff>
                    <xdr:row>28</xdr:row>
                    <xdr:rowOff>95250</xdr:rowOff>
                  </to>
                </anchor>
              </controlPr>
            </control>
          </mc:Choice>
        </mc:AlternateContent>
        <mc:AlternateContent xmlns:mc="http://schemas.openxmlformats.org/markup-compatibility/2006">
          <mc:Choice Requires="x14">
            <control shapeId="203796" r:id="rId23" name="Button 21">
              <controlPr defaultSize="0" print="0" autoFill="0" autoPict="0" macro="[0]!Mot_cle">
                <anchor moveWithCells="1" sizeWithCells="1">
                  <from>
                    <xdr:col>43</xdr:col>
                    <xdr:colOff>85725</xdr:colOff>
                    <xdr:row>29</xdr:row>
                    <xdr:rowOff>95250</xdr:rowOff>
                  </from>
                  <to>
                    <xdr:col>44</xdr:col>
                    <xdr:colOff>133350</xdr:colOff>
                    <xdr:row>30</xdr:row>
                    <xdr:rowOff>161925</xdr:rowOff>
                  </to>
                </anchor>
              </controlPr>
            </control>
          </mc:Choice>
        </mc:AlternateContent>
        <mc:AlternateContent xmlns:mc="http://schemas.openxmlformats.org/markup-compatibility/2006">
          <mc:Choice Requires="x14">
            <control shapeId="203797" r:id="rId24" name="Button 22">
              <controlPr defaultSize="0" print="0" autoFill="0" autoPict="0" macro="[0]!Organes_Calme_Reactivite">
                <anchor moveWithCells="1" sizeWithCells="1">
                  <from>
                    <xdr:col>43</xdr:col>
                    <xdr:colOff>95250</xdr:colOff>
                    <xdr:row>31</xdr:row>
                    <xdr:rowOff>161925</xdr:rowOff>
                  </from>
                  <to>
                    <xdr:col>44</xdr:col>
                    <xdr:colOff>142875</xdr:colOff>
                    <xdr:row>33</xdr:row>
                    <xdr:rowOff>38100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8FADD-EDBB-4176-B309-B191D63A3306}">
  <sheetPr codeName="Feuil41"/>
  <dimension ref="A5:AY43"/>
  <sheetViews>
    <sheetView topLeftCell="C10" zoomScale="90" zoomScaleNormal="90" workbookViewId="0">
      <selection activeCell="B10" sqref="A1:B1048576"/>
    </sheetView>
  </sheetViews>
  <sheetFormatPr baseColWidth="10" defaultRowHeight="15" x14ac:dyDescent="0.25"/>
  <cols>
    <col min="1" max="2" width="11.85546875" style="539" hidden="1" customWidth="1"/>
    <col min="3" max="3" width="16" style="333" customWidth="1"/>
    <col min="4" max="4" width="0.7109375" style="554" hidden="1" customWidth="1"/>
    <col min="5" max="5" width="7.42578125" style="554" hidden="1" customWidth="1"/>
    <col min="6" max="6" width="9.5703125" style="554" hidden="1" customWidth="1"/>
    <col min="7" max="7" width="0.140625" style="554" customWidth="1"/>
    <col min="8" max="9" width="0.42578125" style="554" hidden="1" customWidth="1"/>
    <col min="10" max="10" width="11.42578125" style="554"/>
    <col min="11" max="14" width="11.42578125" style="539"/>
    <col min="15" max="15" width="7.85546875" style="539" customWidth="1"/>
    <col min="16" max="16" width="0.28515625" style="554" hidden="1" customWidth="1"/>
    <col min="17" max="17" width="7" style="556" hidden="1" customWidth="1"/>
    <col min="18" max="19" width="0.28515625" style="554" hidden="1" customWidth="1"/>
    <col min="20" max="20" width="0.7109375" style="554" hidden="1" customWidth="1"/>
    <col min="21" max="21" width="0.7109375" style="554" customWidth="1"/>
    <col min="22" max="22" width="11.42578125" style="554" hidden="1" customWidth="1"/>
    <col min="23" max="24" width="11.42578125" style="539"/>
    <col min="25" max="40" width="11.42578125" style="325"/>
    <col min="41" max="16384" width="11.42578125" style="539"/>
  </cols>
  <sheetData>
    <row r="5" spans="1:51" ht="31.5" customHeight="1" thickBot="1" x14ac:dyDescent="0.55000000000000004">
      <c r="G5" s="556">
        <f>Resume!$F$11</f>
        <v>20170828</v>
      </c>
      <c r="J5" s="654" t="str">
        <f>Lexique!C55</f>
        <v xml:space="preserve">Couleurs Vibratoires </v>
      </c>
      <c r="K5" s="654"/>
      <c r="L5" s="654"/>
      <c r="M5" s="654"/>
      <c r="N5" s="654"/>
      <c r="O5" s="654"/>
      <c r="P5" s="550" t="str">
        <f>Resume!$F$10</f>
        <v>Gautier</v>
      </c>
      <c r="AQ5" s="539">
        <v>1</v>
      </c>
      <c r="AR5" s="539">
        <v>2</v>
      </c>
      <c r="AS5" s="539">
        <v>3</v>
      </c>
      <c r="AT5" s="539">
        <v>4</v>
      </c>
      <c r="AU5" s="539">
        <v>5</v>
      </c>
      <c r="AV5" s="539">
        <v>6</v>
      </c>
      <c r="AW5" s="539">
        <v>7</v>
      </c>
      <c r="AX5" s="539">
        <v>8</v>
      </c>
      <c r="AY5" s="539">
        <v>9</v>
      </c>
    </row>
    <row r="6" spans="1:51" ht="19.5" thickBot="1" x14ac:dyDescent="0.35">
      <c r="C6" s="563"/>
      <c r="D6" s="560"/>
      <c r="E6" s="557" t="s">
        <v>328</v>
      </c>
      <c r="F6" s="557"/>
      <c r="G6" s="551" t="str">
        <f>Lexique!C56</f>
        <v>Interprétation à droite</v>
      </c>
      <c r="H6" s="561"/>
      <c r="I6" s="561"/>
      <c r="J6" s="561"/>
      <c r="K6" s="542"/>
      <c r="L6" s="542"/>
      <c r="M6" s="542"/>
      <c r="N6" s="542"/>
      <c r="O6" s="542"/>
      <c r="P6" s="551" t="str">
        <f>Lexique!C57</f>
        <v>Interprétation à gauche</v>
      </c>
      <c r="Q6" s="557" t="s">
        <v>328</v>
      </c>
      <c r="U6" s="555" t="s">
        <v>371</v>
      </c>
      <c r="V6" s="555"/>
      <c r="AP6" s="539" t="s">
        <v>2651</v>
      </c>
      <c r="AY6" s="539" t="s">
        <v>2652</v>
      </c>
    </row>
    <row r="7" spans="1:51" ht="17.25" customHeight="1" x14ac:dyDescent="0.25">
      <c r="A7" s="539">
        <f>VLOOKUP(D7,Couleur_phrase!$B:$L,5,FALSE)</f>
        <v>1950</v>
      </c>
      <c r="B7" s="539">
        <v>26</v>
      </c>
      <c r="C7" s="564" t="str">
        <f>Lexique!C190</f>
        <v>Blanc  scintillant</v>
      </c>
      <c r="D7" s="562">
        <f t="shared" ref="D7:D32" si="0">B7*1000+$X$7</f>
        <v>26007</v>
      </c>
      <c r="E7" s="558">
        <f>ABS(VLOOKUP(D7,Couleur_phrase!$B:$L,6,FALSE))</f>
        <v>11</v>
      </c>
      <c r="F7" s="562">
        <f>ABS(VLOOKUP(D7,Couleur_phrase!$B:$L,4,FALSE))</f>
        <v>3</v>
      </c>
      <c r="G7" s="552" t="str">
        <f>IF(E7&lt;$U$15,"",IF(F7=1,VLOOKUP(A7,annexe_01!$A:$G,4,FALSE),IF(F7=2,VLOOKUP(A7,annexe_01!$A:$G,5,FALSE),IF(F7=4,VLOOKUP(A7,annexe_01!$A:$G,7,FALSE),VLOOKUP(A7,annexe_01!$A:$G,6,FALSE)))))</f>
        <v>être respecté et reconnu par les plans supérieurs ou pour sa spiritualité</v>
      </c>
      <c r="P7" s="552" t="str">
        <f>AE7</f>
        <v/>
      </c>
      <c r="Q7" s="558">
        <f>AC7</f>
        <v>6</v>
      </c>
      <c r="R7" s="559"/>
      <c r="U7" s="555"/>
      <c r="V7" s="555" t="str">
        <f>Lexique!C58</f>
        <v>Les besoins</v>
      </c>
      <c r="X7" s="539">
        <v>7</v>
      </c>
      <c r="Y7" s="325">
        <f>VLOOKUP(AB7,Couleur_phrase!$B:$L,10,FALSE)</f>
        <v>1940</v>
      </c>
      <c r="Z7" s="325">
        <v>26</v>
      </c>
      <c r="AA7" s="325" t="s">
        <v>141</v>
      </c>
      <c r="AB7" s="325">
        <f t="shared" ref="AB7:AB32" si="1">Z7*1000+$X$7</f>
        <v>26007</v>
      </c>
      <c r="AC7" s="325">
        <f>ABS(VLOOKUP(AB7,Couleur_phrase!$B:$L,11,FALSE))</f>
        <v>6</v>
      </c>
      <c r="AD7" s="325">
        <f>ABS(VLOOKUP(AB7,Couleur_phrase!$B:$L,9,FALSE))</f>
        <v>2</v>
      </c>
      <c r="AE7" s="325" t="str">
        <f>IF(AC7&lt;$U$15,"",IF(AD7=1,VLOOKUP(Y7,annexe_01!$A:$G,4,FALSE),IF(AD7=2,VLOOKUP(Y7,annexe_01!$A:$G,5,FALSE),IF(AD7=4,VLOOKUP(Y7,annexe_01!$A:$G,7,FALSE),VLOOKUP(Y7,annexe_01!$A:$G,6,FALSE)))))</f>
        <v/>
      </c>
      <c r="AP7" s="539">
        <f>(VLOOKUP(D7,Couleur_phrase!$B:$L,4,FALSE))</f>
        <v>3</v>
      </c>
      <c r="AY7" s="539">
        <f>VLOOKUP(AB7,Couleur_phrase!$B:$L,9,FALSE)</f>
        <v>2</v>
      </c>
    </row>
    <row r="8" spans="1:51" ht="17.25" customHeight="1" x14ac:dyDescent="0.25">
      <c r="A8" s="539">
        <f>VLOOKUP(D8,Couleur_phrase!$B:$L,5,FALSE)</f>
        <v>1830</v>
      </c>
      <c r="B8" s="539">
        <v>25</v>
      </c>
      <c r="C8" s="563" t="str">
        <f>Lexique!C191</f>
        <v>Blanc opalescent</v>
      </c>
      <c r="D8" s="560">
        <f t="shared" si="0"/>
        <v>25007</v>
      </c>
      <c r="E8" s="558">
        <f>ABS(VLOOKUP(D8,Couleur_phrase!$B:$L,6,FALSE))</f>
        <v>16</v>
      </c>
      <c r="F8" s="560">
        <f>ABS(VLOOKUP(D8,Couleur_phrase!$B:$L,4,FALSE))</f>
        <v>3</v>
      </c>
      <c r="G8" s="553" t="str">
        <f>IF(E8&lt;$U$15,"",IF(F8=1,VLOOKUP(A8,annexe_01!$A:$G,4,FALSE),IF(F8=2,VLOOKUP(A8,annexe_01!$A:$G,5,FALSE),IF(F8=4,VLOOKUP(A8,annexe_01!$A:$G,7,FALSE),VLOOKUP(A8,annexe_01!$A:$G,6,FALSE)))))</f>
        <v>sentiment d'être au bon endroit et entouré des bonnes personnes</v>
      </c>
      <c r="P8" s="553" t="str">
        <f t="shared" ref="P8:P32" si="2">AE8</f>
        <v>lien toxique avec un maître / devoir remplir une mission / conflit entre bien et mal</v>
      </c>
      <c r="Q8" s="558">
        <f t="shared" ref="Q8:Q32" si="3">AC8</f>
        <v>13</v>
      </c>
      <c r="U8" s="555"/>
      <c r="V8" s="555" t="str">
        <f>Lexique!C59</f>
        <v>Les limitations</v>
      </c>
      <c r="Y8" s="325">
        <f>VLOOKUP(AB8,Couleur_phrase!$B:$L,10,FALSE)</f>
        <v>1820</v>
      </c>
      <c r="Z8" s="325">
        <v>25</v>
      </c>
      <c r="AA8" s="325" t="s">
        <v>140</v>
      </c>
      <c r="AB8" s="325">
        <f t="shared" si="1"/>
        <v>25007</v>
      </c>
      <c r="AC8" s="325">
        <f>ABS(VLOOKUP(AB8,Couleur_phrase!$B:$L,11,FALSE))</f>
        <v>13</v>
      </c>
      <c r="AD8" s="325">
        <f>ABS(VLOOKUP(AB8,Couleur_phrase!$B:$L,9,FALSE))</f>
        <v>4</v>
      </c>
      <c r="AE8" s="325" t="str">
        <f>IF(AC8&lt;$U$15,"",IF(AD8=1,VLOOKUP(Y8,annexe_01!$A:$G,4,FALSE),IF(AD8=2,VLOOKUP(Y8,annexe_01!$A:$G,5,FALSE),IF(AD8=4,VLOOKUP(Y8,annexe_01!$A:$G,7,FALSE),VLOOKUP(Y8,annexe_01!$A:$G,6,FALSE)))))</f>
        <v>lien toxique avec un maître / devoir remplir une mission / conflit entre bien et mal</v>
      </c>
      <c r="AP8" s="539">
        <f>(VLOOKUP(D8,Couleur_phrase!$B:$L,4,FALSE))</f>
        <v>3</v>
      </c>
      <c r="AY8" s="539">
        <f>VLOOKUP(AB8,Couleur_phrase!$B:$L,9,FALSE)</f>
        <v>4</v>
      </c>
    </row>
    <row r="9" spans="1:51" ht="17.25" customHeight="1" x14ac:dyDescent="0.25">
      <c r="A9" s="539">
        <f>VLOOKUP(D9,Couleur_phrase!$B:$L,5,FALSE)</f>
        <v>1750</v>
      </c>
      <c r="B9" s="539">
        <v>24</v>
      </c>
      <c r="C9" s="564" t="str">
        <f>Lexique!C192</f>
        <v>Blanc nacré</v>
      </c>
      <c r="D9" s="562">
        <f t="shared" si="0"/>
        <v>24007</v>
      </c>
      <c r="E9" s="558">
        <f>ABS(VLOOKUP(D9,Couleur_phrase!$B:$L,6,FALSE))</f>
        <v>20</v>
      </c>
      <c r="F9" s="562">
        <f>ABS(VLOOKUP(D9,Couleur_phrase!$B:$L,4,FALSE))</f>
        <v>1</v>
      </c>
      <c r="G9" s="552" t="str">
        <f>IF(E9&lt;$U$15,"",IF(F9=1,VLOOKUP(A9,annexe_01!$A:$G,4,FALSE),IF(F9=2,VLOOKUP(A9,annexe_01!$A:$G,5,FALSE),IF(F9=4,VLOOKUP(A9,annexe_01!$A:$G,7,FALSE),VLOOKUP(A9,annexe_01!$A:$G,6,FALSE)))))</f>
        <v>besoin de se remettre en question / besoin d'amour</v>
      </c>
      <c r="P9" s="552" t="str">
        <f t="shared" si="2"/>
        <v>besoin de ressentir les besoins de son corps</v>
      </c>
      <c r="Q9" s="558">
        <f t="shared" si="3"/>
        <v>15</v>
      </c>
      <c r="R9" s="559"/>
      <c r="U9" s="555"/>
      <c r="V9" s="555" t="str">
        <f>Lexique!C60</f>
        <v>Les qualités / harmonies</v>
      </c>
      <c r="Y9" s="325">
        <f>VLOOKUP(AB9,Couleur_phrase!$B:$L,10,FALSE)</f>
        <v>1720</v>
      </c>
      <c r="Z9" s="325">
        <v>24</v>
      </c>
      <c r="AA9" s="325" t="s">
        <v>139</v>
      </c>
      <c r="AB9" s="325">
        <f t="shared" si="1"/>
        <v>24007</v>
      </c>
      <c r="AC9" s="325">
        <f>ABS(VLOOKUP(AB9,Couleur_phrase!$B:$L,11,FALSE))</f>
        <v>15</v>
      </c>
      <c r="AD9" s="325">
        <f>ABS(VLOOKUP(AB9,Couleur_phrase!$B:$L,9,FALSE))</f>
        <v>1</v>
      </c>
      <c r="AE9" s="325" t="str">
        <f>IF(AC9&lt;$U$15,"",IF(AD9=1,VLOOKUP(Y9,annexe_01!$A:$G,4,FALSE),IF(AD9=2,VLOOKUP(Y9,annexe_01!$A:$G,5,FALSE),IF(AD9=4,VLOOKUP(Y9,annexe_01!$A:$G,7,FALSE),VLOOKUP(Y9,annexe_01!$A:$G,6,FALSE)))))</f>
        <v>besoin de ressentir les besoins de son corps</v>
      </c>
      <c r="AP9" s="539">
        <f>(VLOOKUP(D9,Couleur_phrase!$B:$L,4,FALSE))</f>
        <v>1</v>
      </c>
      <c r="AY9" s="539">
        <f>VLOOKUP(AB9,Couleur_phrase!$B:$L,9,FALSE)</f>
        <v>1</v>
      </c>
    </row>
    <row r="10" spans="1:51" ht="17.25" customHeight="1" x14ac:dyDescent="0.25">
      <c r="A10" s="539">
        <f>VLOOKUP(D10,Couleur_phrase!$B:$L,5,FALSE)</f>
        <v>1680</v>
      </c>
      <c r="B10" s="539">
        <v>23</v>
      </c>
      <c r="C10" s="563" t="str">
        <f>Lexique!C193</f>
        <v>Blanc irisé</v>
      </c>
      <c r="D10" s="560">
        <f t="shared" si="0"/>
        <v>23007</v>
      </c>
      <c r="E10" s="558">
        <f>ABS(VLOOKUP(D10,Couleur_phrase!$B:$L,6,FALSE))</f>
        <v>13</v>
      </c>
      <c r="F10" s="560">
        <f>ABS(VLOOKUP(D10,Couleur_phrase!$B:$L,4,FALSE))</f>
        <v>4</v>
      </c>
      <c r="G10" s="553" t="str">
        <f>IF(E10&lt;$U$15,"",IF(F10=1,VLOOKUP(A10,annexe_01!$A:$G,4,FALSE),IF(F10=2,VLOOKUP(A10,annexe_01!$A:$G,5,FALSE),IF(F10=4,VLOOKUP(A10,annexe_01!$A:$G,7,FALSE),VLOOKUP(A10,annexe_01!$A:$G,6,FALSE)))))</f>
        <v>refus de penser comme les autres / esprit rebelle</v>
      </c>
      <c r="P10" s="553" t="str">
        <f t="shared" si="2"/>
        <v>manque de perceptions / pas le sens de l'orientation</v>
      </c>
      <c r="Q10" s="558">
        <f t="shared" si="3"/>
        <v>19</v>
      </c>
      <c r="U10" s="555"/>
      <c r="V10" s="555" t="str">
        <f>Lexique!C61</f>
        <v>Les résistances/ réactivités</v>
      </c>
      <c r="Y10" s="325">
        <f>VLOOKUP(AB10,Couleur_phrase!$B:$L,10,FALSE)</f>
        <v>1630</v>
      </c>
      <c r="Z10" s="325">
        <v>23</v>
      </c>
      <c r="AA10" s="325" t="s">
        <v>138</v>
      </c>
      <c r="AB10" s="325">
        <f t="shared" si="1"/>
        <v>23007</v>
      </c>
      <c r="AC10" s="325">
        <f>ABS(VLOOKUP(AB10,Couleur_phrase!$B:$L,11,FALSE))</f>
        <v>19</v>
      </c>
      <c r="AD10" s="325">
        <f>ABS(VLOOKUP(AB10,Couleur_phrase!$B:$L,9,FALSE))</f>
        <v>2</v>
      </c>
      <c r="AE10" s="325" t="str">
        <f>IF(AC10&lt;$U$15,"",IF(AD10=1,VLOOKUP(Y10,annexe_01!$A:$G,4,FALSE),IF(AD10=2,VLOOKUP(Y10,annexe_01!$A:$G,5,FALSE),IF(AD10=4,VLOOKUP(Y10,annexe_01!$A:$G,7,FALSE),VLOOKUP(Y10,annexe_01!$A:$G,6,FALSE)))))</f>
        <v>manque de perceptions / pas le sens de l'orientation</v>
      </c>
      <c r="AP10" s="539">
        <f>(VLOOKUP(D10,Couleur_phrase!$B:$L,4,FALSE))</f>
        <v>4</v>
      </c>
      <c r="AY10" s="539">
        <f>VLOOKUP(AB10,Couleur_phrase!$B:$L,9,FALSE)</f>
        <v>2</v>
      </c>
    </row>
    <row r="11" spans="1:51" ht="17.25" customHeight="1" x14ac:dyDescent="0.25">
      <c r="A11" s="539">
        <f>VLOOKUP(D11,Couleur_phrase!$B:$L,5,FALSE)</f>
        <v>1560</v>
      </c>
      <c r="B11" s="539">
        <v>22</v>
      </c>
      <c r="C11" s="564" t="str">
        <f>Lexique!C194</f>
        <v>diamant</v>
      </c>
      <c r="D11" s="562">
        <f t="shared" si="0"/>
        <v>22007</v>
      </c>
      <c r="E11" s="558">
        <f>ABS(VLOOKUP(D11,Couleur_phrase!$B:$L,6,FALSE))</f>
        <v>13</v>
      </c>
      <c r="F11" s="562">
        <f>ABS(VLOOKUP(D11,Couleur_phrase!$B:$L,4,FALSE))</f>
        <v>2</v>
      </c>
      <c r="G11" s="552" t="str">
        <f>IF(E11&lt;$U$15,"",IF(F11=1,VLOOKUP(A11,annexe_01!$A:$G,4,FALSE),IF(F11=2,VLOOKUP(A11,annexe_01!$A:$G,5,FALSE),IF(F11=4,VLOOKUP(A11,annexe_01!$A:$G,7,FALSE),VLOOKUP(A11,annexe_01!$A:$G,6,FALSE)))))</f>
        <v>manque de protection sur le plan spirituel / subir des attaques (entités / magie noire)</v>
      </c>
      <c r="P11" s="552" t="str">
        <f t="shared" si="2"/>
        <v>besoin de voir tous les possibles / lucidité</v>
      </c>
      <c r="Q11" s="558">
        <f t="shared" si="3"/>
        <v>20</v>
      </c>
      <c r="R11" s="559"/>
      <c r="U11" s="555"/>
      <c r="V11" s="555" t="str">
        <f>Lexique!C62</f>
        <v>Le + des besoins/limitations</v>
      </c>
      <c r="Y11" s="325">
        <f>VLOOKUP(AB11,Couleur_phrase!$B:$L,10,FALSE)</f>
        <v>1540</v>
      </c>
      <c r="Z11" s="325">
        <v>22</v>
      </c>
      <c r="AA11" s="325" t="s">
        <v>137</v>
      </c>
      <c r="AB11" s="325">
        <f t="shared" si="1"/>
        <v>22007</v>
      </c>
      <c r="AC11" s="325">
        <f>ABS(VLOOKUP(AB11,Couleur_phrase!$B:$L,11,FALSE))</f>
        <v>20</v>
      </c>
      <c r="AD11" s="325">
        <f>ABS(VLOOKUP(AB11,Couleur_phrase!$B:$L,9,FALSE))</f>
        <v>1</v>
      </c>
      <c r="AE11" s="325" t="str">
        <f>IF(AC11&lt;$U$15,"",IF(AD11=1,VLOOKUP(Y11,annexe_01!$A:$G,4,FALSE),IF(AD11=2,VLOOKUP(Y11,annexe_01!$A:$G,5,FALSE),IF(AD11=4,VLOOKUP(Y11,annexe_01!$A:$G,7,FALSE),VLOOKUP(Y11,annexe_01!$A:$G,6,FALSE)))))</f>
        <v>besoin de voir tous les possibles / lucidité</v>
      </c>
      <c r="AP11" s="539">
        <f>(VLOOKUP(D11,Couleur_phrase!$B:$L,4,FALSE))</f>
        <v>2</v>
      </c>
      <c r="AY11" s="539">
        <f>VLOOKUP(AB11,Couleur_phrase!$B:$L,9,FALSE)</f>
        <v>1</v>
      </c>
    </row>
    <row r="12" spans="1:51" ht="17.25" customHeight="1" x14ac:dyDescent="0.25">
      <c r="A12" s="539">
        <f>VLOOKUP(D12,Couleur_phrase!$B:$L,5,FALSE)</f>
        <v>1510</v>
      </c>
      <c r="B12" s="539">
        <v>21</v>
      </c>
      <c r="C12" s="563" t="str">
        <f>Lexique!C195</f>
        <v>Cristal</v>
      </c>
      <c r="D12" s="560">
        <f t="shared" si="0"/>
        <v>21007</v>
      </c>
      <c r="E12" s="558">
        <f>ABS(VLOOKUP(D12,Couleur_phrase!$B:$L,6,FALSE))</f>
        <v>16</v>
      </c>
      <c r="F12" s="560">
        <f>ABS(VLOOKUP(D12,Couleur_phrase!$B:$L,4,FALSE))</f>
        <v>1</v>
      </c>
      <c r="G12" s="553" t="str">
        <f>IF(E12&lt;$U$15,"",IF(F12=1,VLOOKUP(A12,annexe_01!$A:$G,4,FALSE),IF(F12=2,VLOOKUP(A12,annexe_01!$A:$G,5,FALSE),IF(F12=4,VLOOKUP(A12,annexe_01!$A:$G,7,FALSE),VLOOKUP(A12,annexe_01!$A:$G,6,FALSE)))))</f>
        <v>besoin de densité du corps / capacité à se régénérer / ne plus générer de pensées</v>
      </c>
      <c r="P12" s="553" t="str">
        <f t="shared" si="2"/>
        <v>besoin de se sentir vivant par peur ou refus de la mort / ou du vide existentiel</v>
      </c>
      <c r="Q12" s="558">
        <f t="shared" si="3"/>
        <v>13</v>
      </c>
      <c r="U12" s="555"/>
      <c r="V12" s="555" t="str">
        <f>Lexique!C63</f>
        <v>Le + des excitations/qualités</v>
      </c>
      <c r="Y12" s="325">
        <f>VLOOKUP(AB12,Couleur_phrase!$B:$L,10,FALSE)</f>
        <v>1530</v>
      </c>
      <c r="Z12" s="325">
        <v>21</v>
      </c>
      <c r="AA12" s="325" t="s">
        <v>136</v>
      </c>
      <c r="AB12" s="325">
        <f t="shared" si="1"/>
        <v>21007</v>
      </c>
      <c r="AC12" s="325">
        <f>ABS(VLOOKUP(AB12,Couleur_phrase!$B:$L,11,FALSE))</f>
        <v>13</v>
      </c>
      <c r="AD12" s="325">
        <f>ABS(VLOOKUP(AB12,Couleur_phrase!$B:$L,9,FALSE))</f>
        <v>4</v>
      </c>
      <c r="AE12" s="325" t="str">
        <f>IF(AC12&lt;$U$15,"",IF(AD12=1,VLOOKUP(Y12,annexe_01!$A:$G,4,FALSE),IF(AD12=2,VLOOKUP(Y12,annexe_01!$A:$G,5,FALSE),IF(AD12=4,VLOOKUP(Y12,annexe_01!$A:$G,7,FALSE),VLOOKUP(Y12,annexe_01!$A:$G,6,FALSE)))))</f>
        <v>besoin de se sentir vivant par peur ou refus de la mort / ou du vide existentiel</v>
      </c>
      <c r="AP12" s="539">
        <f>(VLOOKUP(D12,Couleur_phrase!$B:$L,4,FALSE))</f>
        <v>1</v>
      </c>
      <c r="AY12" s="539">
        <f>VLOOKUP(AB12,Couleur_phrase!$B:$L,9,FALSE)</f>
        <v>4</v>
      </c>
    </row>
    <row r="13" spans="1:51" ht="17.25" customHeight="1" x14ac:dyDescent="0.25">
      <c r="A13" s="539">
        <f>VLOOKUP(D13,Couleur_phrase!$B:$L,5,FALSE)</f>
        <v>1440</v>
      </c>
      <c r="B13" s="539">
        <v>20</v>
      </c>
      <c r="C13" s="564" t="str">
        <f>Lexique!C196</f>
        <v>Or</v>
      </c>
      <c r="D13" s="562">
        <f t="shared" si="0"/>
        <v>20007</v>
      </c>
      <c r="E13" s="558">
        <f>ABS(VLOOKUP(D13,Couleur_phrase!$B:$L,6,FALSE))</f>
        <v>14</v>
      </c>
      <c r="F13" s="562">
        <f>ABS(VLOOKUP(D13,Couleur_phrase!$B:$L,4,FALSE))</f>
        <v>3</v>
      </c>
      <c r="G13" s="552" t="str">
        <f>IF(E13&lt;$U$15,"",IF(F13=1,VLOOKUP(A13,annexe_01!$A:$G,4,FALSE),IF(F13=2,VLOOKUP(A13,annexe_01!$A:$G,5,FALSE),IF(F13=4,VLOOKUP(A13,annexe_01!$A:$G,7,FALSE),VLOOKUP(A13,annexe_01!$A:$G,6,FALSE)))))</f>
        <v>ouverture au monde / tolérant et conciliant</v>
      </c>
      <c r="P13" s="552" t="str">
        <f t="shared" si="2"/>
        <v>être sage et authentique</v>
      </c>
      <c r="Q13" s="558">
        <f t="shared" si="3"/>
        <v>14</v>
      </c>
      <c r="R13" s="559"/>
      <c r="U13" s="555"/>
      <c r="V13" s="555" t="str">
        <f>Lexique!C64</f>
        <v>Le + entre les 4 catégories</v>
      </c>
      <c r="Y13" s="325">
        <f>VLOOKUP(AB13,Couleur_phrase!$B:$L,10,FALSE)</f>
        <v>1410</v>
      </c>
      <c r="Z13" s="325">
        <v>20</v>
      </c>
      <c r="AA13" s="325" t="s">
        <v>135</v>
      </c>
      <c r="AB13" s="325">
        <f t="shared" si="1"/>
        <v>20007</v>
      </c>
      <c r="AC13" s="325">
        <f>ABS(VLOOKUP(AB13,Couleur_phrase!$B:$L,11,FALSE))</f>
        <v>14</v>
      </c>
      <c r="AD13" s="325">
        <f>ABS(VLOOKUP(AB13,Couleur_phrase!$B:$L,9,FALSE))</f>
        <v>3</v>
      </c>
      <c r="AE13" s="325" t="str">
        <f>IF(AC13&lt;$U$15,"",IF(AD13=1,VLOOKUP(Y13,annexe_01!$A:$G,4,FALSE),IF(AD13=2,VLOOKUP(Y13,annexe_01!$A:$G,5,FALSE),IF(AD13=4,VLOOKUP(Y13,annexe_01!$A:$G,7,FALSE),VLOOKUP(Y13,annexe_01!$A:$G,6,FALSE)))))</f>
        <v>être sage et authentique</v>
      </c>
      <c r="AP13" s="539">
        <f>(VLOOKUP(D13,Couleur_phrase!$B:$L,4,FALSE))</f>
        <v>3</v>
      </c>
      <c r="AY13" s="539">
        <f>VLOOKUP(AB13,Couleur_phrase!$B:$L,9,FALSE)</f>
        <v>3</v>
      </c>
    </row>
    <row r="14" spans="1:51" ht="17.25" customHeight="1" x14ac:dyDescent="0.25">
      <c r="A14" s="539">
        <f>VLOOKUP(D14,Couleur_phrase!$B:$L,5,FALSE)</f>
        <v>1310</v>
      </c>
      <c r="B14" s="539">
        <v>19</v>
      </c>
      <c r="C14" s="563" t="str">
        <f>Lexique!C197</f>
        <v>argent</v>
      </c>
      <c r="D14" s="560">
        <f t="shared" si="0"/>
        <v>19007</v>
      </c>
      <c r="E14" s="558">
        <f>ABS(VLOOKUP(D14,Couleur_phrase!$B:$L,6,FALSE))</f>
        <v>20</v>
      </c>
      <c r="F14" s="560">
        <f>ABS(VLOOKUP(D14,Couleur_phrase!$B:$L,4,FALSE))</f>
        <v>3</v>
      </c>
      <c r="G14" s="553" t="str">
        <f>IF(E14&lt;$U$15,"",IF(F14=1,VLOOKUP(A14,annexe_01!$A:$G,4,FALSE),IF(F14=2,VLOOKUP(A14,annexe_01!$A:$G,5,FALSE),IF(F14=4,VLOOKUP(A14,annexe_01!$A:$G,7,FALSE),VLOOKUP(A14,annexe_01!$A:$G,6,FALSE)))))</f>
        <v>liberté d’engagement / sincérité / mental calme</v>
      </c>
      <c r="P14" s="553" t="str">
        <f t="shared" si="2"/>
        <v>se sentir agressé / envahi / oppressé</v>
      </c>
      <c r="Q14" s="558">
        <f t="shared" si="3"/>
        <v>20</v>
      </c>
      <c r="U14" s="554" t="str">
        <f>Lexique!C65</f>
        <v xml:space="preserve">Seuil </v>
      </c>
      <c r="Y14" s="325">
        <f>VLOOKUP(AB14,Couleur_phrase!$B:$L,10,FALSE)</f>
        <v>1340</v>
      </c>
      <c r="Z14" s="325">
        <v>19</v>
      </c>
      <c r="AA14" s="325" t="s">
        <v>134</v>
      </c>
      <c r="AB14" s="325">
        <f t="shared" si="1"/>
        <v>19007</v>
      </c>
      <c r="AC14" s="325">
        <f>ABS(VLOOKUP(AB14,Couleur_phrase!$B:$L,11,FALSE))</f>
        <v>20</v>
      </c>
      <c r="AD14" s="325">
        <f>ABS(VLOOKUP(AB14,Couleur_phrase!$B:$L,9,FALSE))</f>
        <v>4</v>
      </c>
      <c r="AE14" s="325" t="str">
        <f>IF(AC14&lt;$U$15,"",IF(AD14=1,VLOOKUP(Y14,annexe_01!$A:$G,4,FALSE),IF(AD14=2,VLOOKUP(Y14,annexe_01!$A:$G,5,FALSE),IF(AD14=4,VLOOKUP(Y14,annexe_01!$A:$G,7,FALSE),VLOOKUP(Y14,annexe_01!$A:$G,6,FALSE)))))</f>
        <v>se sentir agressé / envahi / oppressé</v>
      </c>
      <c r="AP14" s="539">
        <f>(VLOOKUP(D14,Couleur_phrase!$B:$L,4,FALSE))</f>
        <v>3</v>
      </c>
      <c r="AY14" s="539">
        <f>VLOOKUP(AB14,Couleur_phrase!$B:$L,9,FALSE)</f>
        <v>4</v>
      </c>
    </row>
    <row r="15" spans="1:51" ht="15.75" customHeight="1" x14ac:dyDescent="0.25">
      <c r="A15" s="539">
        <f>VLOOKUP(D15,Couleur_phrase!$B:$L,5,FALSE)</f>
        <v>1270</v>
      </c>
      <c r="B15" s="539">
        <v>18</v>
      </c>
      <c r="C15" s="564" t="str">
        <f>Lexique!C198</f>
        <v>bronze</v>
      </c>
      <c r="D15" s="562">
        <f t="shared" si="0"/>
        <v>18007</v>
      </c>
      <c r="E15" s="558">
        <f>ABS(VLOOKUP(D15,Couleur_phrase!$B:$L,6,FALSE))</f>
        <v>19</v>
      </c>
      <c r="F15" s="562">
        <f>ABS(VLOOKUP(D15,Couleur_phrase!$B:$L,4,FALSE))</f>
        <v>4</v>
      </c>
      <c r="G15" s="552" t="str">
        <f>IF(E15&lt;$U$15,"",IF(F15=1,VLOOKUP(A15,annexe_01!$A:$G,4,FALSE),IF(F15=2,VLOOKUP(A15,annexe_01!$A:$G,5,FALSE),IF(F15=4,VLOOKUP(A15,annexe_01!$A:$G,7,FALSE),VLOOKUP(A15,annexe_01!$A:$G,6,FALSE)))))</f>
        <v>être confronté ou aimer se confronter à d’autres forces</v>
      </c>
      <c r="P15" s="552" t="str">
        <f t="shared" si="2"/>
        <v>être confronté ou aimer se confronter à d’autres forces</v>
      </c>
      <c r="Q15" s="558">
        <f t="shared" si="3"/>
        <v>20</v>
      </c>
      <c r="R15" s="559"/>
      <c r="U15" s="555">
        <v>10</v>
      </c>
      <c r="Y15" s="325">
        <f>VLOOKUP(AB15,Couleur_phrase!$B:$L,10,FALSE)</f>
        <v>1270</v>
      </c>
      <c r="Z15" s="325">
        <v>18</v>
      </c>
      <c r="AA15" s="325" t="s">
        <v>132</v>
      </c>
      <c r="AB15" s="325">
        <f t="shared" si="1"/>
        <v>18007</v>
      </c>
      <c r="AC15" s="325">
        <f>ABS(VLOOKUP(AB15,Couleur_phrase!$B:$L,11,FALSE))</f>
        <v>20</v>
      </c>
      <c r="AD15" s="325">
        <f>ABS(VLOOKUP(AB15,Couleur_phrase!$B:$L,9,FALSE))</f>
        <v>4</v>
      </c>
      <c r="AE15" s="325" t="str">
        <f>IF(AC15&lt;$U$15,"",IF(AD15=1,VLOOKUP(Y15,annexe_01!$A:$G,4,FALSE),IF(AD15=2,VLOOKUP(Y15,annexe_01!$A:$G,5,FALSE),IF(AD15=4,VLOOKUP(Y15,annexe_01!$A:$G,7,FALSE),VLOOKUP(Y15,annexe_01!$A:$G,6,FALSE)))))</f>
        <v>être confronté ou aimer se confronter à d’autres forces</v>
      </c>
      <c r="AP15" s="539">
        <f>(VLOOKUP(D15,Couleur_phrase!$B:$L,4,FALSE))</f>
        <v>4</v>
      </c>
      <c r="AY15" s="539">
        <f>VLOOKUP(AB15,Couleur_phrase!$B:$L,9,FALSE)</f>
        <v>4</v>
      </c>
    </row>
    <row r="16" spans="1:51" ht="15.75" customHeight="1" x14ac:dyDescent="0.25">
      <c r="A16" s="539">
        <f>VLOOKUP(D16,Couleur_phrase!$B:$L,5,FALSE)</f>
        <v>1190</v>
      </c>
      <c r="B16" s="539">
        <v>17</v>
      </c>
      <c r="C16" s="563" t="str">
        <f>Lexique!C199</f>
        <v>cuivre</v>
      </c>
      <c r="D16" s="560">
        <f t="shared" si="0"/>
        <v>17007</v>
      </c>
      <c r="E16" s="558">
        <f>ABS(VLOOKUP(D16,Couleur_phrase!$B:$L,6,FALSE))</f>
        <v>8</v>
      </c>
      <c r="F16" s="560">
        <f>ABS(VLOOKUP(D16,Couleur_phrase!$B:$L,4,FALSE))</f>
        <v>4</v>
      </c>
      <c r="G16" s="553" t="str">
        <f>IF(E16&lt;$U$15,"",IF(F16=1,VLOOKUP(A16,annexe_01!$A:$G,4,FALSE),IF(F16=2,VLOOKUP(A16,annexe_01!$A:$G,5,FALSE),IF(F16=4,VLOOKUP(A16,annexe_01!$A:$G,7,FALSE),VLOOKUP(A16,annexe_01!$A:$G,6,FALSE)))))</f>
        <v/>
      </c>
      <c r="P16" s="553" t="str">
        <f t="shared" si="2"/>
        <v xml:space="preserve">être sur le qui-vive / difficulté à collaborer / mais peur d’être tout seul </v>
      </c>
      <c r="Q16" s="558">
        <f t="shared" si="3"/>
        <v>12</v>
      </c>
      <c r="Y16" s="325">
        <f>VLOOKUP(AB16,Couleur_phrase!$B:$L,10,FALSE)</f>
        <v>1210</v>
      </c>
      <c r="Z16" s="325">
        <v>17</v>
      </c>
      <c r="AA16" s="325" t="s">
        <v>131</v>
      </c>
      <c r="AB16" s="325">
        <f t="shared" si="1"/>
        <v>17007</v>
      </c>
      <c r="AC16" s="325">
        <f>ABS(VLOOKUP(AB16,Couleur_phrase!$B:$L,11,FALSE))</f>
        <v>12</v>
      </c>
      <c r="AD16" s="325">
        <f>ABS(VLOOKUP(AB16,Couleur_phrase!$B:$L,9,FALSE))</f>
        <v>4</v>
      </c>
      <c r="AE16" s="325" t="str">
        <f>IF(AC16&lt;$U$15,"",IF(AD16=1,VLOOKUP(Y16,annexe_01!$A:$G,4,FALSE),IF(AD16=2,VLOOKUP(Y16,annexe_01!$A:$G,5,FALSE),IF(AD16=4,VLOOKUP(Y16,annexe_01!$A:$G,7,FALSE),VLOOKUP(Y16,annexe_01!$A:$G,6,FALSE)))))</f>
        <v xml:space="preserve">être sur le qui-vive / difficulté à collaborer / mais peur d’être tout seul </v>
      </c>
      <c r="AP16" s="539">
        <f>(VLOOKUP(D16,Couleur_phrase!$B:$L,4,FALSE))</f>
        <v>4</v>
      </c>
      <c r="AY16" s="539">
        <f>VLOOKUP(AB16,Couleur_phrase!$B:$L,9,FALSE)</f>
        <v>4</v>
      </c>
    </row>
    <row r="17" spans="1:51" ht="17.25" customHeight="1" x14ac:dyDescent="0.25">
      <c r="A17" s="539">
        <f>VLOOKUP(D17,Couleur_phrase!$B:$L,5,FALSE)</f>
        <v>1070</v>
      </c>
      <c r="B17" s="539">
        <v>16</v>
      </c>
      <c r="C17" s="564" t="str">
        <f>Lexique!C200</f>
        <v>rose</v>
      </c>
      <c r="D17" s="562">
        <f t="shared" si="0"/>
        <v>16007</v>
      </c>
      <c r="E17" s="558">
        <f>ABS(VLOOKUP(D17,Couleur_phrase!$B:$L,6,FALSE))</f>
        <v>20</v>
      </c>
      <c r="F17" s="562">
        <f>ABS(VLOOKUP(D17,Couleur_phrase!$B:$L,4,FALSE))</f>
        <v>2</v>
      </c>
      <c r="G17" s="552" t="str">
        <f>IF(E17&lt;$U$15,"",IF(F17=1,VLOOKUP(A17,annexe_01!$A:$G,4,FALSE),IF(F17=2,VLOOKUP(A17,annexe_01!$A:$G,5,FALSE),IF(F17=4,VLOOKUP(A17,annexe_01!$A:$G,7,FALSE),VLOOKUP(A17,annexe_01!$A:$G,6,FALSE)))))</f>
        <v>sentiment de vide dans la vie / qu'elle n'a pas de sens</v>
      </c>
      <c r="P17" s="552" t="str">
        <f t="shared" si="2"/>
        <v>non-jugements de soi et des autres / perception de l’astralité (l'Au-delà et le collectif)</v>
      </c>
      <c r="Q17" s="558">
        <f t="shared" si="3"/>
        <v>17</v>
      </c>
      <c r="R17" s="559"/>
      <c r="Y17" s="325">
        <f>VLOOKUP(AB17,Couleur_phrase!$B:$L,10,FALSE)</f>
        <v>1170</v>
      </c>
      <c r="Z17" s="325">
        <v>16</v>
      </c>
      <c r="AA17" s="325" t="s">
        <v>130</v>
      </c>
      <c r="AB17" s="325">
        <f t="shared" si="1"/>
        <v>16007</v>
      </c>
      <c r="AC17" s="325">
        <f>ABS(VLOOKUP(AB17,Couleur_phrase!$B:$L,11,FALSE))</f>
        <v>17</v>
      </c>
      <c r="AD17" s="325">
        <f>ABS(VLOOKUP(AB17,Couleur_phrase!$B:$L,9,FALSE))</f>
        <v>3</v>
      </c>
      <c r="AE17" s="325" t="str">
        <f>IF(AC17&lt;$U$15,"",IF(AD17=1,VLOOKUP(Y17,annexe_01!$A:$G,4,FALSE),IF(AD17=2,VLOOKUP(Y17,annexe_01!$A:$G,5,FALSE),IF(AD17=4,VLOOKUP(Y17,annexe_01!$A:$G,7,FALSE),VLOOKUP(Y17,annexe_01!$A:$G,6,FALSE)))))</f>
        <v>non-jugements de soi et des autres / perception de l’astralité (l'Au-delà et le collectif)</v>
      </c>
      <c r="AP17" s="539">
        <f>(VLOOKUP(D17,Couleur_phrase!$B:$L,4,FALSE))</f>
        <v>2</v>
      </c>
      <c r="AY17" s="539">
        <f>VLOOKUP(AB17,Couleur_phrase!$B:$L,9,FALSE)</f>
        <v>3</v>
      </c>
    </row>
    <row r="18" spans="1:51" ht="17.25" customHeight="1" x14ac:dyDescent="0.25">
      <c r="A18" s="539">
        <f>VLOOKUP(D18,Couleur_phrase!$B:$L,5,FALSE)</f>
        <v>1050</v>
      </c>
      <c r="B18" s="539">
        <v>15</v>
      </c>
      <c r="C18" s="563" t="str">
        <f>Lexique!C201</f>
        <v>Magenta</v>
      </c>
      <c r="D18" s="560">
        <f t="shared" si="0"/>
        <v>15007</v>
      </c>
      <c r="E18" s="558">
        <f>ABS(VLOOKUP(D18,Couleur_phrase!$B:$L,6,FALSE))</f>
        <v>10</v>
      </c>
      <c r="F18" s="560">
        <f>ABS(VLOOKUP(D18,Couleur_phrase!$B:$L,4,FALSE))</f>
        <v>4</v>
      </c>
      <c r="G18" s="553" t="str">
        <f>IF(E18&lt;$U$15,"",IF(F18=1,VLOOKUP(A18,annexe_01!$A:$G,4,FALSE),IF(F18=2,VLOOKUP(A18,annexe_01!$A:$G,5,FALSE),IF(F18=4,VLOOKUP(A18,annexe_01!$A:$G,7,FALSE),VLOOKUP(A18,annexe_01!$A:$G,6,FALSE)))))</f>
        <v>aimer les sensations fortes</v>
      </c>
      <c r="P18" s="553" t="str">
        <f t="shared" si="2"/>
        <v/>
      </c>
      <c r="Q18" s="558">
        <f t="shared" si="3"/>
        <v>8</v>
      </c>
      <c r="Y18" s="325">
        <f>VLOOKUP(AB18,Couleur_phrase!$B:$L,10,FALSE)</f>
        <v>1030</v>
      </c>
      <c r="Z18" s="325">
        <v>15</v>
      </c>
      <c r="AA18" s="325" t="s">
        <v>123</v>
      </c>
      <c r="AB18" s="325">
        <f t="shared" si="1"/>
        <v>15007</v>
      </c>
      <c r="AC18" s="325">
        <f>ABS(VLOOKUP(AB18,Couleur_phrase!$B:$L,11,FALSE))</f>
        <v>8</v>
      </c>
      <c r="AD18" s="325">
        <f>ABS(VLOOKUP(AB18,Couleur_phrase!$B:$L,9,FALSE))</f>
        <v>3</v>
      </c>
      <c r="AE18" s="325" t="str">
        <f>IF(AC18&lt;$U$15,"",IF(AD18=1,VLOOKUP(Y18,annexe_01!$A:$G,4,FALSE),IF(AD18=2,VLOOKUP(Y18,annexe_01!$A:$G,5,FALSE),IF(AD18=4,VLOOKUP(Y18,annexe_01!$A:$G,7,FALSE),VLOOKUP(Y18,annexe_01!$A:$G,6,FALSE)))))</f>
        <v/>
      </c>
      <c r="AP18" s="539">
        <f>(VLOOKUP(D18,Couleur_phrase!$B:$L,4,FALSE))</f>
        <v>4</v>
      </c>
      <c r="AY18" s="539">
        <f>VLOOKUP(AB18,Couleur_phrase!$B:$L,9,FALSE)</f>
        <v>3</v>
      </c>
    </row>
    <row r="19" spans="1:51" ht="24" customHeight="1" x14ac:dyDescent="0.25">
      <c r="A19" s="539">
        <f>VLOOKUP(D19,Couleur_phrase!$B:$L,5,FALSE)</f>
        <v>1000</v>
      </c>
      <c r="B19" s="539">
        <v>14</v>
      </c>
      <c r="C19" s="564" t="str">
        <f>Lexique!C202</f>
        <v>Pourpre</v>
      </c>
      <c r="D19" s="562">
        <f t="shared" si="0"/>
        <v>14007</v>
      </c>
      <c r="E19" s="558">
        <f>ABS(VLOOKUP(D19,Couleur_phrase!$B:$L,6,FALSE))</f>
        <v>19</v>
      </c>
      <c r="F19" s="562">
        <f>ABS(VLOOKUP(D19,Couleur_phrase!$B:$L,4,FALSE))</f>
        <v>4</v>
      </c>
      <c r="G19" s="552" t="str">
        <f>IF(E19&lt;$U$15,"",IF(F19=1,VLOOKUP(A19,annexe_01!$A:$G,4,FALSE),IF(F19=2,VLOOKUP(A19,annexe_01!$A:$G,5,FALSE),IF(F19=4,VLOOKUP(A19,annexe_01!$A:$G,7,FALSE),VLOOKUP(A19,annexe_01!$A:$G,6,FALSE)))))</f>
        <v>générer des tensions dans son corps / être en résistance face à la vie ou aux vibrations élevées</v>
      </c>
      <c r="P19" s="552" t="str">
        <f t="shared" si="2"/>
        <v/>
      </c>
      <c r="Q19" s="558">
        <f t="shared" si="3"/>
        <v>6</v>
      </c>
      <c r="R19" s="559"/>
      <c r="Y19" s="325">
        <f>VLOOKUP(AB19,Couleur_phrase!$B:$L,10,FALSE)</f>
        <v>1000</v>
      </c>
      <c r="Z19" s="325">
        <v>14</v>
      </c>
      <c r="AA19" s="325" t="s">
        <v>119</v>
      </c>
      <c r="AB19" s="325">
        <f t="shared" si="1"/>
        <v>14007</v>
      </c>
      <c r="AC19" s="325">
        <f>ABS(VLOOKUP(AB19,Couleur_phrase!$B:$L,11,FALSE))</f>
        <v>6</v>
      </c>
      <c r="AD19" s="325">
        <f>ABS(VLOOKUP(AB19,Couleur_phrase!$B:$L,9,FALSE))</f>
        <v>1</v>
      </c>
      <c r="AE19" s="325" t="str">
        <f>IF(AC19&lt;$U$15,"",IF(AD19=1,VLOOKUP(Y19,annexe_01!$A:$G,4,FALSE),IF(AD19=2,VLOOKUP(Y19,annexe_01!$A:$G,5,FALSE),IF(AD19=4,VLOOKUP(Y19,annexe_01!$A:$G,7,FALSE),VLOOKUP(Y19,annexe_01!$A:$G,6,FALSE)))))</f>
        <v/>
      </c>
      <c r="AP19" s="539">
        <f>(VLOOKUP(D19,Couleur_phrase!$B:$L,4,FALSE))</f>
        <v>4</v>
      </c>
      <c r="AY19" s="539">
        <f>VLOOKUP(AB19,Couleur_phrase!$B:$L,9,FALSE)</f>
        <v>1</v>
      </c>
    </row>
    <row r="20" spans="1:51" ht="29.25" customHeight="1" x14ac:dyDescent="0.25">
      <c r="A20" s="539">
        <f>VLOOKUP(D20,Couleur_phrase!$B:$L,5,FALSE)</f>
        <v>940</v>
      </c>
      <c r="B20" s="539">
        <v>13</v>
      </c>
      <c r="C20" s="563" t="str">
        <f>Lexique!C203</f>
        <v>Indigo</v>
      </c>
      <c r="D20" s="560">
        <f t="shared" si="0"/>
        <v>13007</v>
      </c>
      <c r="E20" s="558">
        <f>ABS(VLOOKUP(D20,Couleur_phrase!$B:$L,6,FALSE))</f>
        <v>14</v>
      </c>
      <c r="F20" s="560">
        <f>ABS(VLOOKUP(D20,Couleur_phrase!$B:$L,4,FALSE))</f>
        <v>1</v>
      </c>
      <c r="G20" s="553" t="str">
        <f>IF(E20&lt;$U$15,"",IF(F20=1,VLOOKUP(A20,annexe_01!$A:$G,4,FALSE),IF(F20=2,VLOOKUP(A20,annexe_01!$A:$G,5,FALSE),IF(F20=4,VLOOKUP(A20,annexe_01!$A:$G,7,FALSE),VLOOKUP(A20,annexe_01!$A:$G,6,FALSE)))))</f>
        <v xml:space="preserve">besoin de voir les choses en face / besoin de voir toutes les possibilités </v>
      </c>
      <c r="P20" s="553" t="str">
        <f t="shared" si="2"/>
        <v/>
      </c>
      <c r="Q20" s="558">
        <f t="shared" si="3"/>
        <v>8</v>
      </c>
      <c r="Y20" s="325">
        <f>VLOOKUP(AB20,Couleur_phrase!$B:$L,10,FALSE)</f>
        <v>920</v>
      </c>
      <c r="Z20" s="325">
        <v>13</v>
      </c>
      <c r="AA20" s="325" t="s">
        <v>106</v>
      </c>
      <c r="AB20" s="325">
        <f t="shared" si="1"/>
        <v>13007</v>
      </c>
      <c r="AC20" s="325">
        <f>ABS(VLOOKUP(AB20,Couleur_phrase!$B:$L,11,FALSE))</f>
        <v>8</v>
      </c>
      <c r="AD20" s="325">
        <f>ABS(VLOOKUP(AB20,Couleur_phrase!$B:$L,9,FALSE))</f>
        <v>1</v>
      </c>
      <c r="AE20" s="325" t="str">
        <f>IF(AC20&lt;$U$15,"",IF(AD20=1,VLOOKUP(Y20,annexe_01!$A:$G,4,FALSE),IF(AD20=2,VLOOKUP(Y20,annexe_01!$A:$G,5,FALSE),IF(AD20=4,VLOOKUP(Y20,annexe_01!$A:$G,7,FALSE),VLOOKUP(Y20,annexe_01!$A:$G,6,FALSE)))))</f>
        <v/>
      </c>
      <c r="AP20" s="539">
        <f>(VLOOKUP(D20,Couleur_phrase!$B:$L,4,FALSE))</f>
        <v>1</v>
      </c>
      <c r="AY20" s="539">
        <f>VLOOKUP(AB20,Couleur_phrase!$B:$L,9,FALSE)</f>
        <v>1</v>
      </c>
    </row>
    <row r="21" spans="1:51" ht="33" customHeight="1" x14ac:dyDescent="0.25">
      <c r="A21" s="539">
        <f>VLOOKUP(D21,Couleur_phrase!$B:$L,5,FALSE)</f>
        <v>810</v>
      </c>
      <c r="B21" s="539">
        <v>12</v>
      </c>
      <c r="C21" s="564" t="str">
        <f>Lexique!C204</f>
        <v>Bleu</v>
      </c>
      <c r="D21" s="562">
        <f t="shared" si="0"/>
        <v>12007</v>
      </c>
      <c r="E21" s="558">
        <f>ABS(VLOOKUP(D21,Couleur_phrase!$B:$L,6,FALSE))</f>
        <v>20</v>
      </c>
      <c r="F21" s="562">
        <f>ABS(VLOOKUP(D21,Couleur_phrase!$B:$L,4,FALSE))</f>
        <v>3</v>
      </c>
      <c r="G21" s="552" t="str">
        <f>IF(E21&lt;$U$15,"",IF(F21=1,VLOOKUP(A21,annexe_01!$A:$G,4,FALSE),IF(F21=2,VLOOKUP(A21,annexe_01!$A:$G,5,FALSE),IF(F21=4,VLOOKUP(A21,annexe_01!$A:$G,7,FALSE),VLOOKUP(A21,annexe_01!$A:$G,6,FALSE)))))</f>
        <v>voir ses priorités / avoir du recul / capacité à rire de soi</v>
      </c>
      <c r="P21" s="552" t="str">
        <f t="shared" si="2"/>
        <v/>
      </c>
      <c r="Q21" s="558">
        <f t="shared" si="3"/>
        <v>5</v>
      </c>
      <c r="R21" s="559"/>
      <c r="Y21" s="325">
        <f>VLOOKUP(AB21,Couleur_phrase!$B:$L,10,FALSE)</f>
        <v>810</v>
      </c>
      <c r="Z21" s="325">
        <v>12</v>
      </c>
      <c r="AA21" s="325" t="s">
        <v>95</v>
      </c>
      <c r="AB21" s="325">
        <f t="shared" si="1"/>
        <v>12007</v>
      </c>
      <c r="AC21" s="325">
        <f>ABS(VLOOKUP(AB21,Couleur_phrase!$B:$L,11,FALSE))</f>
        <v>5</v>
      </c>
      <c r="AD21" s="325">
        <f>ABS(VLOOKUP(AB21,Couleur_phrase!$B:$L,9,FALSE))</f>
        <v>3</v>
      </c>
      <c r="AE21" s="325" t="str">
        <f>IF(AC21&lt;$U$15,"",IF(AD21=1,VLOOKUP(Y21,annexe_01!$A:$G,4,FALSE),IF(AD21=2,VLOOKUP(Y21,annexe_01!$A:$G,5,FALSE),IF(AD21=4,VLOOKUP(Y21,annexe_01!$A:$G,7,FALSE),VLOOKUP(Y21,annexe_01!$A:$G,6,FALSE)))))</f>
        <v/>
      </c>
      <c r="AP21" s="539">
        <f>(VLOOKUP(D21,Couleur_phrase!$B:$L,4,FALSE))</f>
        <v>3</v>
      </c>
      <c r="AY21" s="539">
        <f>VLOOKUP(AB21,Couleur_phrase!$B:$L,9,FALSE)</f>
        <v>3</v>
      </c>
    </row>
    <row r="22" spans="1:51" ht="36.75" customHeight="1" x14ac:dyDescent="0.25">
      <c r="A22" s="539">
        <f>VLOOKUP(D22,Couleur_phrase!$B:$L,5,FALSE)</f>
        <v>730</v>
      </c>
      <c r="B22" s="539">
        <v>11</v>
      </c>
      <c r="C22" s="563" t="str">
        <f>Lexique!C205</f>
        <v>Cyan</v>
      </c>
      <c r="D22" s="560">
        <f>B22*1000+$X$7</f>
        <v>11007</v>
      </c>
      <c r="E22" s="558">
        <f>ABS(VLOOKUP(D22,Couleur_phrase!$B:$L,6,FALSE))</f>
        <v>12</v>
      </c>
      <c r="F22" s="560">
        <f>ABS(VLOOKUP(D22,Couleur_phrase!$B:$L,4,FALSE))</f>
        <v>3</v>
      </c>
      <c r="G22" s="553" t="str">
        <f>IF(E22&lt;$U$15,"",IF(F22=1,VLOOKUP(A22,annexe_01!$A:$G,4,FALSE),IF(F22=2,VLOOKUP(A22,annexe_01!$A:$G,5,FALSE),IF(F22=4,VLOOKUP(A22,annexe_01!$A:$G,7,FALSE),VLOOKUP(A22,annexe_01!$A:$G,6,FALSE)))))</f>
        <v xml:space="preserve">équilibre entre donner et recevoir </v>
      </c>
      <c r="P22" s="553" t="str">
        <f t="shared" si="2"/>
        <v>non-dits / renoncer / ne pas accepter le vécu / nostalgie / manque de protection</v>
      </c>
      <c r="Q22" s="558">
        <f t="shared" si="3"/>
        <v>14</v>
      </c>
      <c r="Y22" s="325">
        <f>VLOOKUP(AB22,Couleur_phrase!$B:$L,10,FALSE)</f>
        <v>740</v>
      </c>
      <c r="Z22" s="325">
        <v>11</v>
      </c>
      <c r="AA22" s="325" t="s">
        <v>88</v>
      </c>
      <c r="AB22" s="325">
        <f t="shared" si="1"/>
        <v>11007</v>
      </c>
      <c r="AC22" s="325">
        <f>ABS(VLOOKUP(AB22,Couleur_phrase!$B:$L,11,FALSE))</f>
        <v>14</v>
      </c>
      <c r="AD22" s="325">
        <f>ABS(VLOOKUP(AB22,Couleur_phrase!$B:$L,9,FALSE))</f>
        <v>2</v>
      </c>
      <c r="AE22" s="325" t="str">
        <f>IF(AC22&lt;$U$15,"",IF(AD22=1,VLOOKUP(Y22,annexe_01!$A:$G,4,FALSE),IF(AD22=2,VLOOKUP(Y22,annexe_01!$A:$G,5,FALSE),IF(AD22=4,VLOOKUP(Y22,annexe_01!$A:$G,7,FALSE),VLOOKUP(Y22,annexe_01!$A:$G,6,FALSE)))))</f>
        <v>non-dits / renoncer / ne pas accepter le vécu / nostalgie / manque de protection</v>
      </c>
      <c r="AP22" s="539">
        <f>(VLOOKUP(D22,Couleur_phrase!$B:$L,4,FALSE))</f>
        <v>3</v>
      </c>
      <c r="AY22" s="539">
        <f>VLOOKUP(AB22,Couleur_phrase!$B:$L,9,FALSE)</f>
        <v>2</v>
      </c>
    </row>
    <row r="23" spans="1:51" ht="39" customHeight="1" x14ac:dyDescent="0.25">
      <c r="A23" s="539">
        <f>VLOOKUP(D23,Couleur_phrase!$B:$L,5,FALSE)</f>
        <v>630</v>
      </c>
      <c r="B23" s="539">
        <v>10</v>
      </c>
      <c r="C23" s="564" t="str">
        <f>Lexique!C206</f>
        <v>Turquoise</v>
      </c>
      <c r="D23" s="562">
        <f t="shared" si="0"/>
        <v>10007</v>
      </c>
      <c r="E23" s="558">
        <f>ABS(VLOOKUP(D23,Couleur_phrase!$B:$L,6,FALSE))</f>
        <v>17</v>
      </c>
      <c r="F23" s="562">
        <f>ABS(VLOOKUP(D23,Couleur_phrase!$B:$L,4,FALSE))</f>
        <v>3</v>
      </c>
      <c r="G23" s="552" t="str">
        <f>IF(E23&lt;$U$15,"",IF(F23=1,VLOOKUP(A23,annexe_01!$A:$G,4,FALSE),IF(F23=2,VLOOKUP(A23,annexe_01!$A:$G,5,FALSE),IF(F23=4,VLOOKUP(A23,annexe_01!$A:$G,7,FALSE),VLOOKUP(A23,annexe_01!$A:$G,6,FALSE)))))</f>
        <v xml:space="preserve">capacité à calmer les tensions et les conflits </v>
      </c>
      <c r="P23" s="552" t="str">
        <f t="shared" si="2"/>
        <v>être en tension / devoir faire sa place / tristesse / angoisse</v>
      </c>
      <c r="Q23" s="558">
        <f t="shared" si="3"/>
        <v>12</v>
      </c>
      <c r="R23" s="559"/>
      <c r="Y23" s="325">
        <f>VLOOKUP(AB23,Couleur_phrase!$B:$L,10,FALSE)</f>
        <v>630</v>
      </c>
      <c r="Z23" s="325">
        <v>10</v>
      </c>
      <c r="AA23" s="325" t="s">
        <v>78</v>
      </c>
      <c r="AB23" s="325">
        <f t="shared" si="1"/>
        <v>10007</v>
      </c>
      <c r="AC23" s="325">
        <f>ABS(VLOOKUP(AB23,Couleur_phrase!$B:$L,11,FALSE))</f>
        <v>12</v>
      </c>
      <c r="AD23" s="325">
        <f>ABS(VLOOKUP(AB23,Couleur_phrase!$B:$L,9,FALSE))</f>
        <v>4</v>
      </c>
      <c r="AE23" s="325" t="str">
        <f>IF(AC23&lt;$U$15,"",IF(AD23=1,VLOOKUP(Y23,annexe_01!$A:$G,4,FALSE),IF(AD23=2,VLOOKUP(Y23,annexe_01!$A:$G,5,FALSE),IF(AD23=4,VLOOKUP(Y23,annexe_01!$A:$G,7,FALSE),VLOOKUP(Y23,annexe_01!$A:$G,6,FALSE)))))</f>
        <v>être en tension / devoir faire sa place / tristesse / angoisse</v>
      </c>
      <c r="AP23" s="539">
        <f>(VLOOKUP(D23,Couleur_phrase!$B:$L,4,FALSE))</f>
        <v>3</v>
      </c>
      <c r="AY23" s="539">
        <f>VLOOKUP(AB23,Couleur_phrase!$B:$L,9,FALSE)</f>
        <v>4</v>
      </c>
    </row>
    <row r="24" spans="1:51" ht="45" customHeight="1" x14ac:dyDescent="0.25">
      <c r="A24" s="539">
        <f>VLOOKUP(D24,Couleur_phrase!$B:$L,5,FALSE)</f>
        <v>600</v>
      </c>
      <c r="B24" s="539">
        <v>9</v>
      </c>
      <c r="C24" s="563" t="str">
        <f>Lexique!C207</f>
        <v>Vert</v>
      </c>
      <c r="D24" s="560">
        <f t="shared" si="0"/>
        <v>9007</v>
      </c>
      <c r="E24" s="558">
        <f>ABS(VLOOKUP(D24,Couleur_phrase!$B:$L,6,FALSE))</f>
        <v>8</v>
      </c>
      <c r="F24" s="560">
        <f>ABS(VLOOKUP(D24,Couleur_phrase!$B:$L,4,FALSE))</f>
        <v>4</v>
      </c>
      <c r="G24" s="553" t="str">
        <f>IF(E24&lt;$U$15,"",IF(F24=1,VLOOKUP(A24,annexe_01!$A:$G,4,FALSE),IF(F24=2,VLOOKUP(A24,annexe_01!$A:$G,5,FALSE),IF(F24=4,VLOOKUP(A24,annexe_01!$A:$G,7,FALSE),VLOOKUP(A24,annexe_01!$A:$G,6,FALSE)))))</f>
        <v/>
      </c>
      <c r="P24" s="553" t="str">
        <f t="shared" si="2"/>
        <v xml:space="preserve">besoin de garder son énergie pour quelque chose d'autre / de contenir ses émotions </v>
      </c>
      <c r="Q24" s="558">
        <f t="shared" si="3"/>
        <v>11</v>
      </c>
      <c r="Y24" s="325">
        <f>VLOOKUP(AB24,Couleur_phrase!$B:$L,10,FALSE)</f>
        <v>550</v>
      </c>
      <c r="Z24" s="325">
        <v>9</v>
      </c>
      <c r="AA24" s="325" t="s">
        <v>68</v>
      </c>
      <c r="AB24" s="325">
        <f t="shared" si="1"/>
        <v>9007</v>
      </c>
      <c r="AC24" s="325">
        <f>ABS(VLOOKUP(AB24,Couleur_phrase!$B:$L,11,FALSE))</f>
        <v>11</v>
      </c>
      <c r="AD24" s="325">
        <f>ABS(VLOOKUP(AB24,Couleur_phrase!$B:$L,9,FALSE))</f>
        <v>1</v>
      </c>
      <c r="AE24" s="325" t="str">
        <f>IF(AC24&lt;$U$15,"",IF(AD24=1,VLOOKUP(Y24,annexe_01!$A:$G,4,FALSE),IF(AD24=2,VLOOKUP(Y24,annexe_01!$A:$G,5,FALSE),IF(AD24=4,VLOOKUP(Y24,annexe_01!$A:$G,7,FALSE),VLOOKUP(Y24,annexe_01!$A:$G,6,FALSE)))))</f>
        <v xml:space="preserve">besoin de garder son énergie pour quelque chose d'autre / de contenir ses émotions </v>
      </c>
      <c r="AP24" s="539">
        <f>(VLOOKUP(D24,Couleur_phrase!$B:$L,4,FALSE))</f>
        <v>4</v>
      </c>
      <c r="AY24" s="539">
        <f>VLOOKUP(AB24,Couleur_phrase!$B:$L,9,FALSE)</f>
        <v>1</v>
      </c>
    </row>
    <row r="25" spans="1:51" ht="42.75" customHeight="1" x14ac:dyDescent="0.25">
      <c r="A25" s="539">
        <f>VLOOKUP(D25,Couleur_phrase!$B:$L,5,FALSE)</f>
        <v>510</v>
      </c>
      <c r="B25" s="539">
        <v>8</v>
      </c>
      <c r="C25" s="564" t="str">
        <f>Lexique!C208</f>
        <v>Vert Pomme</v>
      </c>
      <c r="D25" s="562">
        <f t="shared" si="0"/>
        <v>8007</v>
      </c>
      <c r="E25" s="558">
        <f>ABS(VLOOKUP(D25,Couleur_phrase!$B:$L,6,FALSE))</f>
        <v>14</v>
      </c>
      <c r="F25" s="562">
        <f>ABS(VLOOKUP(D25,Couleur_phrase!$B:$L,4,FALSE))</f>
        <v>2</v>
      </c>
      <c r="G25" s="552" t="str">
        <f>IF(E25&lt;$U$15,"",IF(F25=1,VLOOKUP(A25,annexe_01!$A:$G,4,FALSE),IF(F25=2,VLOOKUP(A25,annexe_01!$A:$G,5,FALSE),IF(F25=4,VLOOKUP(A25,annexe_01!$A:$G,7,FALSE),VLOOKUP(A25,annexe_01!$A:$G,6,FALSE)))))</f>
        <v>se couper de l'entourage / peur de l'échec ou peur du succès / peur de passer à côté</v>
      </c>
      <c r="P25" s="552" t="str">
        <f t="shared" si="2"/>
        <v/>
      </c>
      <c r="Q25" s="558">
        <f t="shared" si="3"/>
        <v>8</v>
      </c>
      <c r="R25" s="559"/>
      <c r="Y25" s="325">
        <f>VLOOKUP(AB25,Couleur_phrase!$B:$L,10,FALSE)</f>
        <v>510</v>
      </c>
      <c r="Z25" s="325">
        <v>8</v>
      </c>
      <c r="AA25" s="325" t="s">
        <v>58</v>
      </c>
      <c r="AB25" s="325">
        <f t="shared" si="1"/>
        <v>8007</v>
      </c>
      <c r="AC25" s="325">
        <f>ABS(VLOOKUP(AB25,Couleur_phrase!$B:$L,11,FALSE))</f>
        <v>8</v>
      </c>
      <c r="AD25" s="325">
        <f>ABS(VLOOKUP(AB25,Couleur_phrase!$B:$L,9,FALSE))</f>
        <v>2</v>
      </c>
      <c r="AE25" s="325" t="str">
        <f>IF(AC25&lt;$U$15,"",IF(AD25=1,VLOOKUP(Y25,annexe_01!$A:$G,4,FALSE),IF(AD25=2,VLOOKUP(Y25,annexe_01!$A:$G,5,FALSE),IF(AD25=4,VLOOKUP(Y25,annexe_01!$A:$G,7,FALSE),VLOOKUP(Y25,annexe_01!$A:$G,6,FALSE)))))</f>
        <v/>
      </c>
      <c r="AP25" s="539">
        <f>(VLOOKUP(D25,Couleur_phrase!$B:$L,4,FALSE))</f>
        <v>2</v>
      </c>
      <c r="AY25" s="539">
        <f>VLOOKUP(AB25,Couleur_phrase!$B:$L,9,FALSE)</f>
        <v>2</v>
      </c>
    </row>
    <row r="26" spans="1:51" ht="18.75" customHeight="1" x14ac:dyDescent="0.25">
      <c r="A26" s="539">
        <f>VLOOKUP(D26,Couleur_phrase!$B:$L,5,FALSE)</f>
        <v>360</v>
      </c>
      <c r="B26" s="539">
        <v>7</v>
      </c>
      <c r="C26" s="563" t="str">
        <f>Lexique!C209</f>
        <v>Jaune</v>
      </c>
      <c r="D26" s="560">
        <f t="shared" si="0"/>
        <v>7007</v>
      </c>
      <c r="E26" s="558">
        <f>ABS(VLOOKUP(D26,Couleur_phrase!$B:$L,6,FALSE))</f>
        <v>15</v>
      </c>
      <c r="F26" s="560">
        <f>ABS(VLOOKUP(D26,Couleur_phrase!$B:$L,4,FALSE))</f>
        <v>3</v>
      </c>
      <c r="G26" s="553" t="str">
        <f>IF(E26&lt;$U$15,"",IF(F26=1,VLOOKUP(A26,annexe_01!$A:$G,4,FALSE),IF(F26=2,VLOOKUP(A26,annexe_01!$A:$G,5,FALSE),IF(F26=4,VLOOKUP(A26,annexe_01!$A:$G,7,FALSE),VLOOKUP(A26,annexe_01!$A:$G,6,FALSE)))))</f>
        <v>affirmation de soi / positionnement adapté / savoir faire le juste choix / respect des autres</v>
      </c>
      <c r="P26" s="553" t="str">
        <f t="shared" si="2"/>
        <v>dispersion / peur de devoir faire un choix / devoir lutter pour sa place ou sa réputation</v>
      </c>
      <c r="Q26" s="558">
        <f t="shared" si="3"/>
        <v>11</v>
      </c>
      <c r="Y26" s="325">
        <f>VLOOKUP(AB26,Couleur_phrase!$B:$L,10,FALSE)</f>
        <v>360</v>
      </c>
      <c r="Z26" s="325">
        <v>7</v>
      </c>
      <c r="AA26" s="325" t="s">
        <v>46</v>
      </c>
      <c r="AB26" s="325">
        <f t="shared" si="1"/>
        <v>7007</v>
      </c>
      <c r="AC26" s="325">
        <f>ABS(VLOOKUP(AB26,Couleur_phrase!$B:$L,11,FALSE))</f>
        <v>11</v>
      </c>
      <c r="AD26" s="325">
        <f>ABS(VLOOKUP(AB26,Couleur_phrase!$B:$L,9,FALSE))</f>
        <v>4</v>
      </c>
      <c r="AE26" s="325" t="str">
        <f>IF(AC26&lt;$U$15,"",IF(AD26=1,VLOOKUP(Y26,annexe_01!$A:$G,4,FALSE),IF(AD26=2,VLOOKUP(Y26,annexe_01!$A:$G,5,FALSE),IF(AD26=4,VLOOKUP(Y26,annexe_01!$A:$G,7,FALSE),VLOOKUP(Y26,annexe_01!$A:$G,6,FALSE)))))</f>
        <v>dispersion / peur de devoir faire un choix / devoir lutter pour sa place ou sa réputation</v>
      </c>
      <c r="AP26" s="539">
        <f>(VLOOKUP(D26,Couleur_phrase!$B:$L,4,FALSE))</f>
        <v>3</v>
      </c>
      <c r="AY26" s="539">
        <f>VLOOKUP(AB26,Couleur_phrase!$B:$L,9,FALSE)</f>
        <v>4</v>
      </c>
    </row>
    <row r="27" spans="1:51" ht="18.75" customHeight="1" x14ac:dyDescent="0.25">
      <c r="A27" s="539">
        <f>VLOOKUP(D27,Couleur_phrase!$B:$L,5,FALSE)</f>
        <v>240</v>
      </c>
      <c r="B27" s="539">
        <v>6</v>
      </c>
      <c r="C27" s="564" t="str">
        <f>Lexique!C210</f>
        <v>Orange</v>
      </c>
      <c r="D27" s="562">
        <f t="shared" si="0"/>
        <v>6007</v>
      </c>
      <c r="E27" s="558">
        <f>ABS(VLOOKUP(D27,Couleur_phrase!$B:$L,6,FALSE))</f>
        <v>18</v>
      </c>
      <c r="F27" s="562">
        <f>ABS(VLOOKUP(D27,Couleur_phrase!$B:$L,4,FALSE))</f>
        <v>4</v>
      </c>
      <c r="G27" s="552" t="str">
        <f>IF(E27&lt;$U$15,"",IF(F27=1,VLOOKUP(A27,annexe_01!$A:$G,4,FALSE),IF(F27=2,VLOOKUP(A27,annexe_01!$A:$G,5,FALSE),IF(F27=4,VLOOKUP(A27,annexe_01!$A:$G,7,FALSE),VLOOKUP(A27,annexe_01!$A:$G,6,FALSE)))))</f>
        <v>difficulté à concrétiser / projets en stagnation / enthousiasme excessif / devoir séduire</v>
      </c>
      <c r="P27" s="552" t="str">
        <f t="shared" si="2"/>
        <v>difficulté à concrétiser / projets en stagnation / enthousiasme excessif / devoir séduire</v>
      </c>
      <c r="Q27" s="558">
        <f t="shared" si="3"/>
        <v>11</v>
      </c>
      <c r="R27" s="559"/>
      <c r="Y27" s="325">
        <f>VLOOKUP(AB27,Couleur_phrase!$B:$L,10,FALSE)</f>
        <v>240</v>
      </c>
      <c r="Z27" s="325">
        <v>6</v>
      </c>
      <c r="AA27" s="325" t="s">
        <v>35</v>
      </c>
      <c r="AB27" s="325">
        <f t="shared" si="1"/>
        <v>6007</v>
      </c>
      <c r="AC27" s="325">
        <f>ABS(VLOOKUP(AB27,Couleur_phrase!$B:$L,11,FALSE))</f>
        <v>11</v>
      </c>
      <c r="AD27" s="325">
        <f>ABS(VLOOKUP(AB27,Couleur_phrase!$B:$L,9,FALSE))</f>
        <v>4</v>
      </c>
      <c r="AE27" s="325" t="str">
        <f>IF(AC27&lt;$U$15,"",IF(AD27=1,VLOOKUP(Y27,annexe_01!$A:$G,4,FALSE),IF(AD27=2,VLOOKUP(Y27,annexe_01!$A:$G,5,FALSE),IF(AD27=4,VLOOKUP(Y27,annexe_01!$A:$G,7,FALSE),VLOOKUP(Y27,annexe_01!$A:$G,6,FALSE)))))</f>
        <v>difficulté à concrétiser / projets en stagnation / enthousiasme excessif / devoir séduire</v>
      </c>
      <c r="AP27" s="539">
        <f>(VLOOKUP(D27,Couleur_phrase!$B:$L,4,FALSE))</f>
        <v>4</v>
      </c>
      <c r="AY27" s="539">
        <f>VLOOKUP(AB27,Couleur_phrase!$B:$L,9,FALSE)</f>
        <v>4</v>
      </c>
    </row>
    <row r="28" spans="1:51" ht="18.75" customHeight="1" x14ac:dyDescent="0.25">
      <c r="A28" s="539">
        <f>VLOOKUP(D28,Couleur_phrase!$B:$L,5,FALSE)</f>
        <v>230</v>
      </c>
      <c r="B28" s="539">
        <v>5</v>
      </c>
      <c r="C28" s="563" t="str">
        <f>Lexique!C211</f>
        <v>Rouge</v>
      </c>
      <c r="D28" s="560">
        <f t="shared" si="0"/>
        <v>5007</v>
      </c>
      <c r="E28" s="558">
        <f>ABS(VLOOKUP(D28,Couleur_phrase!$B:$L,6,FALSE))</f>
        <v>18</v>
      </c>
      <c r="F28" s="560">
        <f>ABS(VLOOKUP(D28,Couleur_phrase!$B:$L,4,FALSE))</f>
        <v>4</v>
      </c>
      <c r="G28" s="553" t="str">
        <f>IF(E28&lt;$U$15,"",IF(F28=1,VLOOKUP(A28,annexe_01!$A:$G,4,FALSE),IF(F28=2,VLOOKUP(A28,annexe_01!$A:$G,5,FALSE),IF(F28=4,VLOOKUP(A28,annexe_01!$A:$G,7,FALSE),VLOOKUP(A28,annexe_01!$A:$G,6,FALSE)))))</f>
        <v>contrariété / frustrations / se sentir en danger / plein de peurs</v>
      </c>
      <c r="P28" s="553" t="str">
        <f t="shared" si="2"/>
        <v>contrariété / frustrations / se sentir en danger / plein de peurs</v>
      </c>
      <c r="Q28" s="558">
        <f t="shared" si="3"/>
        <v>11</v>
      </c>
      <c r="Y28" s="325">
        <f>VLOOKUP(AB28,Couleur_phrase!$B:$L,10,FALSE)</f>
        <v>230</v>
      </c>
      <c r="Z28" s="325">
        <v>5</v>
      </c>
      <c r="AA28" s="325" t="s">
        <v>29</v>
      </c>
      <c r="AB28" s="325">
        <f t="shared" si="1"/>
        <v>5007</v>
      </c>
      <c r="AC28" s="325">
        <f>ABS(VLOOKUP(AB28,Couleur_phrase!$B:$L,11,FALSE))</f>
        <v>11</v>
      </c>
      <c r="AD28" s="325">
        <f>ABS(VLOOKUP(AB28,Couleur_phrase!$B:$L,9,FALSE))</f>
        <v>4</v>
      </c>
      <c r="AE28" s="325" t="str">
        <f>IF(AC28&lt;$U$15,"",IF(AD28=1,VLOOKUP(Y28,annexe_01!$A:$G,4,FALSE),IF(AD28=2,VLOOKUP(Y28,annexe_01!$A:$G,5,FALSE),IF(AD28=4,VLOOKUP(Y28,annexe_01!$A:$G,7,FALSE),VLOOKUP(Y28,annexe_01!$A:$G,6,FALSE)))))</f>
        <v>contrariété / frustrations / se sentir en danger / plein de peurs</v>
      </c>
      <c r="AP28" s="539">
        <f>(VLOOKUP(D28,Couleur_phrase!$B:$L,4,FALSE))</f>
        <v>4</v>
      </c>
      <c r="AY28" s="539">
        <f>VLOOKUP(AB28,Couleur_phrase!$B:$L,9,FALSE)</f>
        <v>4</v>
      </c>
    </row>
    <row r="29" spans="1:51" ht="16.5" customHeight="1" x14ac:dyDescent="0.25">
      <c r="A29" s="539">
        <f>VLOOKUP(D29,Couleur_phrase!$B:$L,5,FALSE)</f>
        <v>0</v>
      </c>
      <c r="B29" s="539">
        <v>4</v>
      </c>
      <c r="C29" s="564" t="str">
        <f>Lexique!C212</f>
        <v>Ecarlate</v>
      </c>
      <c r="D29" s="562">
        <f t="shared" si="0"/>
        <v>4007</v>
      </c>
      <c r="E29" s="558">
        <f>ABS(VLOOKUP(D29,Couleur_phrase!$B:$L,6,FALSE))</f>
        <v>0</v>
      </c>
      <c r="F29" s="562">
        <f>ABS(VLOOKUP(D29,Couleur_phrase!$B:$L,4,FALSE))</f>
        <v>1</v>
      </c>
      <c r="G29" s="552" t="str">
        <f>IF(E29&lt;$U$15,"",IF(F29=1,VLOOKUP(A29,annexe_01!$A:$G,4,FALSE),IF(F29=2,VLOOKUP(A29,annexe_01!$A:$G,5,FALSE),IF(F29=4,VLOOKUP(A29,annexe_01!$A:$G,7,FALSE),VLOOKUP(A29,annexe_01!$A:$G,6,FALSE)))))</f>
        <v/>
      </c>
      <c r="P29" s="552" t="str">
        <f t="shared" si="2"/>
        <v/>
      </c>
      <c r="Q29" s="558">
        <f t="shared" si="3"/>
        <v>0</v>
      </c>
      <c r="R29" s="559"/>
      <c r="Y29" s="325">
        <f>VLOOKUP(AB29,Couleur_phrase!$B:$L,10,FALSE)</f>
        <v>0</v>
      </c>
      <c r="Z29" s="325">
        <v>4</v>
      </c>
      <c r="AA29" s="325" t="s">
        <v>26</v>
      </c>
      <c r="AB29" s="325">
        <f t="shared" si="1"/>
        <v>4007</v>
      </c>
      <c r="AC29" s="325">
        <f>ABS(VLOOKUP(AB29,Couleur_phrase!$B:$L,11,FALSE))</f>
        <v>0</v>
      </c>
      <c r="AD29" s="325">
        <f>ABS(VLOOKUP(AB29,Couleur_phrase!$B:$L,9,FALSE))</f>
        <v>1</v>
      </c>
      <c r="AE29" s="325" t="str">
        <f>IF(AC29&lt;$U$15,"",IF(AD29=1,VLOOKUP(Y29,annexe_01!$A:$G,4,FALSE),IF(AD29=2,VLOOKUP(Y29,annexe_01!$A:$G,5,FALSE),IF(AD29=4,VLOOKUP(Y29,annexe_01!$A:$G,7,FALSE),VLOOKUP(Y29,annexe_01!$A:$G,6,FALSE)))))</f>
        <v/>
      </c>
      <c r="AP29" s="539">
        <f>(VLOOKUP(D29,Couleur_phrase!$B:$L,4,FALSE))</f>
        <v>1</v>
      </c>
      <c r="AY29" s="539">
        <f>VLOOKUP(AB29,Couleur_phrase!$B:$L,9,FALSE)</f>
        <v>1</v>
      </c>
    </row>
    <row r="30" spans="1:51" ht="16.5" customHeight="1" x14ac:dyDescent="0.25">
      <c r="A30" s="539">
        <f>VLOOKUP(D30,Couleur_phrase!$B:$L,5,FALSE)</f>
        <v>0</v>
      </c>
      <c r="B30" s="539">
        <v>3</v>
      </c>
      <c r="C30" s="563" t="str">
        <f>Lexique!C213</f>
        <v>Bordeaux</v>
      </c>
      <c r="D30" s="560">
        <f t="shared" si="0"/>
        <v>3007</v>
      </c>
      <c r="E30" s="558">
        <f>ABS(VLOOKUP(D30,Couleur_phrase!$B:$L,6,FALSE))</f>
        <v>0</v>
      </c>
      <c r="F30" s="560">
        <f>ABS(VLOOKUP(D30,Couleur_phrase!$B:$L,4,FALSE))</f>
        <v>1</v>
      </c>
      <c r="G30" s="553" t="str">
        <f>IF(E30&lt;$U$15,"",IF(F30=1,VLOOKUP(A30,annexe_01!$A:$G,4,FALSE),IF(F30=2,VLOOKUP(A30,annexe_01!$A:$G,5,FALSE),IF(F30=4,VLOOKUP(A30,annexe_01!$A:$G,7,FALSE),VLOOKUP(A30,annexe_01!$A:$G,6,FALSE)))))</f>
        <v/>
      </c>
      <c r="P30" s="553" t="str">
        <f t="shared" si="2"/>
        <v xml:space="preserve">besoin d'aller de l'avant / d'être responsable </v>
      </c>
      <c r="Q30" s="558">
        <f t="shared" si="3"/>
        <v>20</v>
      </c>
      <c r="Y30" s="325">
        <f>VLOOKUP(AB30,Couleur_phrase!$B:$L,10,FALSE)</f>
        <v>160</v>
      </c>
      <c r="Z30" s="325">
        <v>3</v>
      </c>
      <c r="AA30" s="325" t="s">
        <v>21</v>
      </c>
      <c r="AB30" s="325">
        <f t="shared" si="1"/>
        <v>3007</v>
      </c>
      <c r="AC30" s="325">
        <f>ABS(VLOOKUP(AB30,Couleur_phrase!$B:$L,11,FALSE))</f>
        <v>20</v>
      </c>
      <c r="AD30" s="325">
        <f>ABS(VLOOKUP(AB30,Couleur_phrase!$B:$L,9,FALSE))</f>
        <v>1</v>
      </c>
      <c r="AE30" s="325" t="str">
        <f>IF(AC30&lt;$U$15,"",IF(AD30=1,VLOOKUP(Y30,annexe_01!$A:$G,4,FALSE),IF(AD30=2,VLOOKUP(Y30,annexe_01!$A:$G,5,FALSE),IF(AD30=4,VLOOKUP(Y30,annexe_01!$A:$G,7,FALSE),VLOOKUP(Y30,annexe_01!$A:$G,6,FALSE)))))</f>
        <v xml:space="preserve">besoin d'aller de l'avant / d'être responsable </v>
      </c>
      <c r="AP30" s="539">
        <f>(VLOOKUP(D30,Couleur_phrase!$B:$L,4,FALSE))</f>
        <v>1</v>
      </c>
      <c r="AY30" s="539">
        <f>VLOOKUP(AB30,Couleur_phrase!$B:$L,9,FALSE)</f>
        <v>1</v>
      </c>
    </row>
    <row r="31" spans="1:51" ht="16.5" customHeight="1" x14ac:dyDescent="0.25">
      <c r="A31" s="539">
        <f>VLOOKUP(D31,Couleur_phrase!$B:$L,5,FALSE)</f>
        <v>100</v>
      </c>
      <c r="B31" s="539">
        <v>2</v>
      </c>
      <c r="C31" s="564" t="str">
        <f>Lexique!C214</f>
        <v>Brun</v>
      </c>
      <c r="D31" s="562">
        <f t="shared" si="0"/>
        <v>2007</v>
      </c>
      <c r="E31" s="558">
        <f>ABS(VLOOKUP(D31,Couleur_phrase!$B:$L,6,FALSE))</f>
        <v>1</v>
      </c>
      <c r="F31" s="562">
        <f>ABS(VLOOKUP(D31,Couleur_phrase!$B:$L,4,FALSE))</f>
        <v>1</v>
      </c>
      <c r="G31" s="552" t="str">
        <f>IF(E31&lt;$U$15,"",IF(F31=1,VLOOKUP(A31,annexe_01!$A:$G,4,FALSE),IF(F31=2,VLOOKUP(A31,annexe_01!$A:$G,5,FALSE),IF(F31=4,VLOOKUP(A31,annexe_01!$A:$G,7,FALSE),VLOOKUP(A31,annexe_01!$A:$G,6,FALSE)))))</f>
        <v/>
      </c>
      <c r="P31" s="552" t="str">
        <f t="shared" si="2"/>
        <v>envie de fuir / liens toxiques avec la famille ou le travail</v>
      </c>
      <c r="Q31" s="558">
        <f t="shared" si="3"/>
        <v>20</v>
      </c>
      <c r="R31" s="559"/>
      <c r="Y31" s="325">
        <f>VLOOKUP(AB31,Couleur_phrase!$B:$L,10,FALSE)</f>
        <v>120</v>
      </c>
      <c r="Z31" s="325">
        <v>2</v>
      </c>
      <c r="AA31" s="325" t="s">
        <v>17</v>
      </c>
      <c r="AB31" s="325">
        <f t="shared" si="1"/>
        <v>2007</v>
      </c>
      <c r="AC31" s="325">
        <f>ABS(VLOOKUP(AB31,Couleur_phrase!$B:$L,11,FALSE))</f>
        <v>20</v>
      </c>
      <c r="AD31" s="325">
        <f>ABS(VLOOKUP(AB31,Couleur_phrase!$B:$L,9,FALSE))</f>
        <v>4</v>
      </c>
      <c r="AE31" s="325" t="str">
        <f>IF(AC31&lt;$U$15,"",IF(AD31=1,VLOOKUP(Y31,annexe_01!$A:$G,4,FALSE),IF(AD31=2,VLOOKUP(Y31,annexe_01!$A:$G,5,FALSE),IF(AD31=4,VLOOKUP(Y31,annexe_01!$A:$G,7,FALSE),VLOOKUP(Y31,annexe_01!$A:$G,6,FALSE)))))</f>
        <v>envie de fuir / liens toxiques avec la famille ou le travail</v>
      </c>
      <c r="AP31" s="539">
        <f>(VLOOKUP(D31,Couleur_phrase!$B:$L,4,FALSE))</f>
        <v>1</v>
      </c>
      <c r="AY31" s="539">
        <f>VLOOKUP(AB31,Couleur_phrase!$B:$L,9,FALSE)</f>
        <v>4</v>
      </c>
    </row>
    <row r="32" spans="1:51" ht="16.5" customHeight="1" x14ac:dyDescent="0.25">
      <c r="A32" s="539">
        <f>VLOOKUP(D32,Couleur_phrase!$B:$L,5,FALSE)</f>
        <v>90</v>
      </c>
      <c r="B32" s="539">
        <v>1</v>
      </c>
      <c r="C32" s="563" t="str">
        <f>Lexique!C215</f>
        <v>Noir</v>
      </c>
      <c r="D32" s="560">
        <f t="shared" si="0"/>
        <v>1007</v>
      </c>
      <c r="E32" s="558">
        <f>ABS(VLOOKUP(D32,Couleur_phrase!$B:$L,6,FALSE))</f>
        <v>16</v>
      </c>
      <c r="F32" s="560">
        <f>ABS(VLOOKUP(D32,Couleur_phrase!$B:$L,4,FALSE))</f>
        <v>1</v>
      </c>
      <c r="G32" s="553" t="str">
        <f>IF(E32&lt;$U$15,"",IF(F32=1,VLOOKUP(A32,annexe_01!$A:$G,4,FALSE),IF(F32=2,VLOOKUP(A32,annexe_01!$A:$G,5,FALSE),IF(F32=4,VLOOKUP(A32,annexe_01!$A:$G,7,FALSE),VLOOKUP(A32,annexe_01!$A:$G,6,FALSE)))))</f>
        <v xml:space="preserve">besoin de soutenir les autres ou d'être soutenu / besoin de choisir et de décider </v>
      </c>
      <c r="P32" s="553" t="str">
        <f t="shared" si="2"/>
        <v/>
      </c>
      <c r="Q32" s="558">
        <f t="shared" si="3"/>
        <v>9</v>
      </c>
      <c r="Y32" s="325">
        <f>VLOOKUP(AB32,Couleur_phrase!$B:$L,10,FALSE)</f>
        <v>90</v>
      </c>
      <c r="Z32" s="325">
        <v>1</v>
      </c>
      <c r="AA32" s="325" t="s">
        <v>5</v>
      </c>
      <c r="AB32" s="325">
        <f t="shared" si="1"/>
        <v>1007</v>
      </c>
      <c r="AC32" s="325">
        <f>ABS(VLOOKUP(AB32,Couleur_phrase!$B:$L,11,FALSE))</f>
        <v>9</v>
      </c>
      <c r="AD32" s="325">
        <f>ABS(VLOOKUP(AB32,Couleur_phrase!$B:$L,9,FALSE))</f>
        <v>1</v>
      </c>
      <c r="AE32" s="325" t="str">
        <f>IF(AC32&lt;$U$15,"",IF(AD32=1,VLOOKUP(Y32,annexe_01!$A:$G,4,FALSE),IF(AD32=2,VLOOKUP(Y32,annexe_01!$A:$G,5,FALSE),IF(AD32=4,VLOOKUP(Y32,annexe_01!$A:$G,7,FALSE),VLOOKUP(Y32,annexe_01!$A:$G,6,FALSE)))))</f>
        <v/>
      </c>
      <c r="AP32" s="539">
        <f>(VLOOKUP(D32,Couleur_phrase!$B:$L,4,FALSE))</f>
        <v>1</v>
      </c>
      <c r="AY32" s="539">
        <f>VLOOKUP(AB32,Couleur_phrase!$B:$L,9,FALSE)</f>
        <v>1</v>
      </c>
    </row>
    <row r="33" ht="15" customHeight="1" x14ac:dyDescent="0.25"/>
    <row r="34" ht="19.5" customHeight="1" x14ac:dyDescent="0.25"/>
    <row r="35" ht="19.5" customHeight="1" x14ac:dyDescent="0.25"/>
    <row r="36" ht="19.5" customHeight="1" x14ac:dyDescent="0.25"/>
    <row r="37" ht="19.5" customHeight="1" x14ac:dyDescent="0.25"/>
    <row r="38" ht="19.5" customHeight="1" x14ac:dyDescent="0.25"/>
    <row r="39" ht="19.5" customHeight="1" x14ac:dyDescent="0.25"/>
    <row r="40" ht="19.5" customHeight="1" x14ac:dyDescent="0.25"/>
    <row r="41" ht="19.5" customHeight="1" x14ac:dyDescent="0.25"/>
    <row r="42" ht="19.5" customHeight="1" x14ac:dyDescent="0.25"/>
    <row r="43" ht="19.5" customHeight="1" x14ac:dyDescent="0.25"/>
  </sheetData>
  <mergeCells count="1">
    <mergeCell ref="J5:O5"/>
  </mergeCells>
  <conditionalFormatting sqref="E7:E32">
    <cfRule type="expression" dxfId="55" priority="5">
      <formula>IF(AND(AP7=4,E7&gt;$U$15),TRUE,FALSE)</formula>
    </cfRule>
    <cfRule type="expression" dxfId="54" priority="6">
      <formula>IF(AND(AP7=3,E7&gt;$U$15),TRUE,FALSE)</formula>
    </cfRule>
    <cfRule type="expression" dxfId="53" priority="7">
      <formula>IF(AND(AP7=2,E7&gt;$U$15),TRUE,FALSE)</formula>
    </cfRule>
    <cfRule type="expression" dxfId="52" priority="8">
      <formula>IF(AND(AP7=1,E7&gt;$U$15),TRUE,FALSE)</formula>
    </cfRule>
  </conditionalFormatting>
  <conditionalFormatting sqref="Q7:Q32">
    <cfRule type="expression" dxfId="51" priority="1">
      <formula>IF(AND(AY7=4,Q7&gt;$U$15),TRUE,FALSE)</formula>
    </cfRule>
    <cfRule type="expression" dxfId="50" priority="2">
      <formula>IF(AND(AY7=3,Q7&gt;$U$15),TRUE,FALSE)</formula>
    </cfRule>
    <cfRule type="expression" dxfId="49" priority="3">
      <formula>IF(AND(AY7=2,Q7&gt;$U$15),TRUE,FALSE)</formula>
    </cfRule>
    <cfRule type="expression" dxfId="48" priority="4">
      <formula>IF(AND(AY7=1,Q7&gt;$U$15),TRUE,FALSE)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Case d'option 1">
              <controlPr defaultSize="0" autoFill="0" autoLine="0" autoPict="0">
                <anchor moveWithCells="1">
                  <from>
                    <xdr:col>15</xdr:col>
                    <xdr:colOff>9525</xdr:colOff>
                    <xdr:row>6</xdr:row>
                    <xdr:rowOff>9525</xdr:rowOff>
                  </from>
                  <to>
                    <xdr:col>20</xdr:col>
                    <xdr:colOff>47625</xdr:colOff>
                    <xdr:row>7</xdr:row>
                    <xdr:rowOff>28575</xdr:rowOff>
                  </to>
                </anchor>
              </controlPr>
            </control>
          </mc:Choice>
        </mc:AlternateContent>
        <mc:AlternateContent xmlns:mc="http://schemas.openxmlformats.org/markup-compatibility/2006">
          <mc:Choice Requires="x14">
            <control shapeId="183298" r:id="rId5" name="Case d'option 2">
              <controlPr defaultSize="0" autoFill="0" autoLine="0" autoPict="0">
                <anchor moveWithCells="1">
                  <from>
                    <xdr:col>15</xdr:col>
                    <xdr:colOff>9525</xdr:colOff>
                    <xdr:row>7</xdr:row>
                    <xdr:rowOff>9525</xdr:rowOff>
                  </from>
                  <to>
                    <xdr:col>20</xdr:col>
                    <xdr:colOff>47625</xdr:colOff>
                    <xdr:row>8</xdr:row>
                    <xdr:rowOff>28575</xdr:rowOff>
                  </to>
                </anchor>
              </controlPr>
            </control>
          </mc:Choice>
        </mc:AlternateContent>
        <mc:AlternateContent xmlns:mc="http://schemas.openxmlformats.org/markup-compatibility/2006">
          <mc:Choice Requires="x14">
            <control shapeId="183299" r:id="rId6" name="Case d'option 3">
              <controlPr defaultSize="0" autoFill="0" autoLine="0" autoPict="0">
                <anchor moveWithCells="1">
                  <from>
                    <xdr:col>15</xdr:col>
                    <xdr:colOff>9525</xdr:colOff>
                    <xdr:row>8</xdr:row>
                    <xdr:rowOff>9525</xdr:rowOff>
                  </from>
                  <to>
                    <xdr:col>20</xdr:col>
                    <xdr:colOff>47625</xdr:colOff>
                    <xdr:row>9</xdr:row>
                    <xdr:rowOff>28575</xdr:rowOff>
                  </to>
                </anchor>
              </controlPr>
            </control>
          </mc:Choice>
        </mc:AlternateContent>
        <mc:AlternateContent xmlns:mc="http://schemas.openxmlformats.org/markup-compatibility/2006">
          <mc:Choice Requires="x14">
            <control shapeId="183300" r:id="rId7" name="Case d'option 4">
              <controlPr defaultSize="0" autoFill="0" autoLine="0" autoPict="0">
                <anchor moveWithCells="1">
                  <from>
                    <xdr:col>15</xdr:col>
                    <xdr:colOff>9525</xdr:colOff>
                    <xdr:row>9</xdr:row>
                    <xdr:rowOff>19050</xdr:rowOff>
                  </from>
                  <to>
                    <xdr:col>20</xdr:col>
                    <xdr:colOff>47625</xdr:colOff>
                    <xdr:row>10</xdr:row>
                    <xdr:rowOff>47625</xdr:rowOff>
                  </to>
                </anchor>
              </controlPr>
            </control>
          </mc:Choice>
        </mc:AlternateContent>
        <mc:AlternateContent xmlns:mc="http://schemas.openxmlformats.org/markup-compatibility/2006">
          <mc:Choice Requires="x14">
            <control shapeId="183301" r:id="rId8" name="Case d'option 5">
              <controlPr defaultSize="0" autoFill="0" autoLine="0" autoPict="0">
                <anchor moveWithCells="1">
                  <from>
                    <xdr:col>20</xdr:col>
                    <xdr:colOff>9525</xdr:colOff>
                    <xdr:row>10</xdr:row>
                    <xdr:rowOff>19050</xdr:rowOff>
                  </from>
                  <to>
                    <xdr:col>21</xdr:col>
                    <xdr:colOff>0</xdr:colOff>
                    <xdr:row>11</xdr:row>
                    <xdr:rowOff>38100</xdr:rowOff>
                  </to>
                </anchor>
              </controlPr>
            </control>
          </mc:Choice>
        </mc:AlternateContent>
        <mc:AlternateContent xmlns:mc="http://schemas.openxmlformats.org/markup-compatibility/2006">
          <mc:Choice Requires="x14">
            <control shapeId="183302" r:id="rId9" name="Case d'option 6">
              <controlPr defaultSize="0" autoFill="0" autoLine="0" autoPict="0">
                <anchor moveWithCells="1">
                  <from>
                    <xdr:col>20</xdr:col>
                    <xdr:colOff>9525</xdr:colOff>
                    <xdr:row>10</xdr:row>
                    <xdr:rowOff>200025</xdr:rowOff>
                  </from>
                  <to>
                    <xdr:col>21</xdr:col>
                    <xdr:colOff>0</xdr:colOff>
                    <xdr:row>11</xdr:row>
                    <xdr:rowOff>219075</xdr:rowOff>
                  </to>
                </anchor>
              </controlPr>
            </control>
          </mc:Choice>
        </mc:AlternateContent>
        <mc:AlternateContent xmlns:mc="http://schemas.openxmlformats.org/markup-compatibility/2006">
          <mc:Choice Requires="x14">
            <control shapeId="183303" r:id="rId10" name="Case d'option 7">
              <controlPr defaultSize="0" autoFill="0" autoLine="0" autoPict="0">
                <anchor moveWithCells="1">
                  <from>
                    <xdr:col>15</xdr:col>
                    <xdr:colOff>9525</xdr:colOff>
                    <xdr:row>11</xdr:row>
                    <xdr:rowOff>209550</xdr:rowOff>
                  </from>
                  <to>
                    <xdr:col>20</xdr:col>
                    <xdr:colOff>47625</xdr:colOff>
                    <xdr:row>13</xdr:row>
                    <xdr:rowOff>9525</xdr:rowOff>
                  </to>
                </anchor>
              </controlPr>
            </control>
          </mc:Choice>
        </mc:AlternateContent>
        <mc:AlternateContent xmlns:mc="http://schemas.openxmlformats.org/markup-compatibility/2006">
          <mc:Choice Requires="x14">
            <control shapeId="183304" r:id="rId11" name="Button 10">
              <controlPr defaultSize="0" print="0" autoFill="0" autoPict="0" macro="[0]!interpretation_present">
                <anchor moveWithCells="1" sizeWithCells="1">
                  <from>
                    <xdr:col>22</xdr:col>
                    <xdr:colOff>409575</xdr:colOff>
                    <xdr:row>20</xdr:row>
                    <xdr:rowOff>228600</xdr:rowOff>
                  </from>
                  <to>
                    <xdr:col>23</xdr:col>
                    <xdr:colOff>457200</xdr:colOff>
                    <xdr:row>21</xdr:row>
                    <xdr:rowOff>66675</xdr:rowOff>
                  </to>
                </anchor>
              </controlPr>
            </control>
          </mc:Choice>
        </mc:AlternateContent>
        <mc:AlternateContent xmlns:mc="http://schemas.openxmlformats.org/markup-compatibility/2006">
          <mc:Choice Requires="x14">
            <control shapeId="183305" r:id="rId12" name="Button 11">
              <controlPr defaultSize="0" print="0" autoFill="0" autoPict="0" macro="[0]!Accueil">
                <anchor moveWithCells="1" sizeWithCells="1">
                  <from>
                    <xdr:col>22</xdr:col>
                    <xdr:colOff>409575</xdr:colOff>
                    <xdr:row>19</xdr:row>
                    <xdr:rowOff>161925</xdr:rowOff>
                  </from>
                  <to>
                    <xdr:col>23</xdr:col>
                    <xdr:colOff>466725</xdr:colOff>
                    <xdr:row>20</xdr:row>
                    <xdr:rowOff>38100</xdr:rowOff>
                  </to>
                </anchor>
              </controlPr>
            </control>
          </mc:Choice>
        </mc:AlternateContent>
        <mc:AlternateContent xmlns:mc="http://schemas.openxmlformats.org/markup-compatibility/2006">
          <mc:Choice Requires="x14">
            <control shapeId="183306" r:id="rId13" name="Button 12">
              <controlPr defaultSize="0" print="0" autoFill="0" autoPict="0" macro="[0]!Par_couleur">
                <anchor moveWithCells="1" sizeWithCells="1">
                  <from>
                    <xdr:col>22</xdr:col>
                    <xdr:colOff>409575</xdr:colOff>
                    <xdr:row>21</xdr:row>
                    <xdr:rowOff>190500</xdr:rowOff>
                  </from>
                  <to>
                    <xdr:col>23</xdr:col>
                    <xdr:colOff>457200</xdr:colOff>
                    <xdr:row>21</xdr:row>
                    <xdr:rowOff>447675</xdr:rowOff>
                  </to>
                </anchor>
              </controlPr>
            </control>
          </mc:Choice>
        </mc:AlternateContent>
        <mc:AlternateContent xmlns:mc="http://schemas.openxmlformats.org/markup-compatibility/2006">
          <mc:Choice Requires="x14">
            <control shapeId="183307" r:id="rId14" name="Button 13">
              <controlPr defaultSize="0" print="0" autoFill="0" autoPict="0" macro="[0]!Mot_cle">
                <anchor moveWithCells="1" sizeWithCells="1">
                  <from>
                    <xdr:col>22</xdr:col>
                    <xdr:colOff>409575</xdr:colOff>
                    <xdr:row>22</xdr:row>
                    <xdr:rowOff>171450</xdr:rowOff>
                  </from>
                  <to>
                    <xdr:col>23</xdr:col>
                    <xdr:colOff>457200</xdr:colOff>
                    <xdr:row>22</xdr:row>
                    <xdr:rowOff>428625</xdr:rowOff>
                  </to>
                </anchor>
              </controlPr>
            </control>
          </mc:Choice>
        </mc:AlternateContent>
        <mc:AlternateContent xmlns:mc="http://schemas.openxmlformats.org/markup-compatibility/2006">
          <mc:Choice Requires="x14">
            <control shapeId="183308" r:id="rId15" name="Button 14">
              <controlPr defaultSize="0" print="0" autoFill="0" autoPict="0" macro="[0]!Organes_Calme_Reactivite">
                <anchor moveWithCells="1" sizeWithCells="1">
                  <from>
                    <xdr:col>22</xdr:col>
                    <xdr:colOff>419100</xdr:colOff>
                    <xdr:row>23</xdr:row>
                    <xdr:rowOff>123825</xdr:rowOff>
                  </from>
                  <to>
                    <xdr:col>23</xdr:col>
                    <xdr:colOff>466725</xdr:colOff>
                    <xdr:row>23</xdr:row>
                    <xdr:rowOff>381000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dimension ref="A4:W65"/>
  <sheetViews>
    <sheetView zoomScale="80" zoomScaleNormal="80" workbookViewId="0">
      <selection activeCell="S43" sqref="S43"/>
    </sheetView>
  </sheetViews>
  <sheetFormatPr baseColWidth="10" defaultRowHeight="15" x14ac:dyDescent="0.25"/>
  <cols>
    <col min="1" max="1" width="19.28515625" customWidth="1"/>
    <col min="2" max="2" width="21.42578125" customWidth="1"/>
    <col min="3" max="3" width="7.5703125" customWidth="1"/>
    <col min="17" max="19" width="16.5703125" customWidth="1"/>
    <col min="20" max="20" width="17.28515625" customWidth="1"/>
    <col min="21" max="21" width="16.7109375" customWidth="1"/>
    <col min="22" max="22" width="16.140625" customWidth="1"/>
  </cols>
  <sheetData>
    <row r="4" spans="3:20" ht="31.5" x14ac:dyDescent="0.5">
      <c r="K4" s="151"/>
    </row>
    <row r="5" spans="3:20" ht="31.5" x14ac:dyDescent="0.5">
      <c r="E5" s="615" t="str">
        <f>Lexique!C291</f>
        <v>Couleurs Vibratoires corporelles</v>
      </c>
      <c r="F5" s="615"/>
      <c r="G5" s="615"/>
      <c r="H5" s="615"/>
      <c r="I5" s="615"/>
      <c r="J5" s="615"/>
      <c r="K5" s="240"/>
      <c r="L5" s="240"/>
      <c r="M5" s="240"/>
      <c r="N5" s="240"/>
      <c r="O5" s="240" t="str">
        <f>Resume!$F$10</f>
        <v>Gautier</v>
      </c>
      <c r="P5" s="240">
        <f>Resume!$F$11</f>
        <v>20170828</v>
      </c>
      <c r="S5" s="54"/>
      <c r="T5" s="76"/>
    </row>
    <row r="6" spans="3:20" x14ac:dyDescent="0.25">
      <c r="C6" t="str">
        <f>Lexique!C68</f>
        <v>ARRIERE</v>
      </c>
      <c r="K6" s="166" t="str">
        <f>Lexique!C69</f>
        <v>DEVANT</v>
      </c>
      <c r="S6" s="169"/>
    </row>
    <row r="9" spans="3:20" ht="18.75" x14ac:dyDescent="0.3">
      <c r="P9" s="422" t="s">
        <v>4936</v>
      </c>
      <c r="Q9" s="422" t="s">
        <v>4931</v>
      </c>
      <c r="R9" s="422" t="s">
        <v>4932</v>
      </c>
    </row>
    <row r="10" spans="3:20" ht="18.75" x14ac:dyDescent="0.3">
      <c r="P10" s="422"/>
      <c r="Q10" s="422" t="s">
        <v>4933</v>
      </c>
      <c r="R10" s="422" t="s">
        <v>2696</v>
      </c>
    </row>
    <row r="11" spans="3:20" ht="18.75" x14ac:dyDescent="0.3">
      <c r="P11" s="422"/>
      <c r="Q11" s="422" t="s">
        <v>4934</v>
      </c>
      <c r="R11" s="422" t="s">
        <v>4935</v>
      </c>
    </row>
    <row r="13" spans="3:20" ht="18.75" x14ac:dyDescent="0.3">
      <c r="P13" s="422" t="s">
        <v>4930</v>
      </c>
      <c r="Q13" s="517" t="s">
        <v>4928</v>
      </c>
      <c r="R13" s="422"/>
      <c r="S13" s="517" t="s">
        <v>4929</v>
      </c>
      <c r="T13" s="412"/>
    </row>
    <row r="14" spans="3:20" ht="18.75" x14ac:dyDescent="0.3">
      <c r="P14" s="422"/>
      <c r="Q14" s="634" t="s">
        <v>4927</v>
      </c>
      <c r="R14" s="634" t="s">
        <v>2696</v>
      </c>
      <c r="S14" s="634" t="s">
        <v>423</v>
      </c>
      <c r="T14" s="412"/>
    </row>
    <row r="15" spans="3:20" ht="18.75" x14ac:dyDescent="0.3">
      <c r="P15" s="422"/>
      <c r="Q15" s="634"/>
      <c r="R15" s="634"/>
      <c r="S15" s="634"/>
      <c r="T15" s="412"/>
    </row>
    <row r="16" spans="3:20" x14ac:dyDescent="0.25">
      <c r="P16" s="412"/>
      <c r="Q16" s="412"/>
      <c r="R16" s="412"/>
      <c r="S16" s="412"/>
      <c r="T16" s="412"/>
    </row>
    <row r="17" spans="16:20" x14ac:dyDescent="0.25">
      <c r="P17" s="412"/>
      <c r="Q17" s="412"/>
      <c r="R17" s="412"/>
      <c r="S17" s="412"/>
      <c r="T17" s="412"/>
    </row>
    <row r="18" spans="16:20" x14ac:dyDescent="0.25">
      <c r="P18" s="412"/>
      <c r="Q18" s="412"/>
      <c r="R18" s="412"/>
      <c r="S18" s="412"/>
      <c r="T18" s="412"/>
    </row>
    <row r="19" spans="16:20" x14ac:dyDescent="0.25">
      <c r="P19" s="412"/>
      <c r="Q19" s="412"/>
      <c r="R19" s="412"/>
      <c r="S19" s="412"/>
      <c r="T19" s="412"/>
    </row>
    <row r="20" spans="16:20" x14ac:dyDescent="0.25">
      <c r="P20" s="412"/>
      <c r="Q20" s="412"/>
      <c r="R20" s="412"/>
      <c r="S20" s="412"/>
      <c r="T20" s="412"/>
    </row>
    <row r="21" spans="16:20" x14ac:dyDescent="0.25">
      <c r="P21" s="412"/>
      <c r="Q21" s="412"/>
      <c r="R21" s="412"/>
      <c r="S21" s="412"/>
      <c r="T21" s="412"/>
    </row>
    <row r="22" spans="16:20" x14ac:dyDescent="0.25">
      <c r="P22" s="412"/>
      <c r="Q22" s="412"/>
      <c r="R22" s="412"/>
      <c r="S22" s="412"/>
      <c r="T22" s="412"/>
    </row>
    <row r="23" spans="16:20" x14ac:dyDescent="0.25">
      <c r="P23" s="412"/>
      <c r="Q23" s="412"/>
      <c r="R23" s="412"/>
      <c r="S23" s="412"/>
      <c r="T23" s="412"/>
    </row>
    <row r="24" spans="16:20" x14ac:dyDescent="0.25">
      <c r="P24" s="412"/>
      <c r="Q24" s="412"/>
      <c r="R24" s="412"/>
      <c r="S24" s="412"/>
      <c r="T24" s="412"/>
    </row>
    <row r="25" spans="16:20" x14ac:dyDescent="0.25">
      <c r="P25" s="412"/>
      <c r="Q25" s="412"/>
      <c r="R25" s="412"/>
      <c r="S25" s="412"/>
      <c r="T25" s="412"/>
    </row>
    <row r="26" spans="16:20" x14ac:dyDescent="0.25">
      <c r="P26" s="412"/>
      <c r="Q26" s="412"/>
      <c r="R26" s="412"/>
      <c r="S26" s="412"/>
      <c r="T26" s="412"/>
    </row>
    <row r="27" spans="16:20" x14ac:dyDescent="0.25">
      <c r="P27" s="412"/>
      <c r="Q27" s="412"/>
      <c r="R27" s="412"/>
      <c r="S27" s="412"/>
      <c r="T27" s="412"/>
    </row>
    <row r="28" spans="16:20" x14ac:dyDescent="0.25">
      <c r="P28" s="412"/>
      <c r="Q28" s="412"/>
      <c r="R28" s="412"/>
      <c r="S28" s="412"/>
      <c r="T28" s="412"/>
    </row>
    <row r="29" spans="16:20" x14ac:dyDescent="0.25">
      <c r="P29" s="412"/>
      <c r="Q29" s="412"/>
      <c r="R29" s="412"/>
      <c r="S29" s="412"/>
      <c r="T29" s="412"/>
    </row>
    <row r="30" spans="16:20" x14ac:dyDescent="0.25">
      <c r="P30" s="412"/>
      <c r="Q30" s="412"/>
      <c r="R30" s="412"/>
      <c r="S30" s="412"/>
      <c r="T30" s="412"/>
    </row>
    <row r="31" spans="16:20" x14ac:dyDescent="0.25">
      <c r="P31" s="412"/>
      <c r="Q31" s="412"/>
      <c r="R31" s="412"/>
      <c r="S31" s="412"/>
      <c r="T31" s="412"/>
    </row>
    <row r="32" spans="16:20" x14ac:dyDescent="0.25">
      <c r="P32" s="412"/>
      <c r="Q32" s="412"/>
      <c r="R32" s="412"/>
      <c r="S32" s="412"/>
      <c r="T32" s="412"/>
    </row>
    <row r="33" spans="2:23" x14ac:dyDescent="0.25">
      <c r="P33" s="412"/>
      <c r="Q33" s="412"/>
      <c r="R33" s="412"/>
      <c r="S33" s="412"/>
      <c r="T33" s="412"/>
    </row>
    <row r="34" spans="2:23" x14ac:dyDescent="0.25">
      <c r="P34" s="412"/>
      <c r="Q34" s="412"/>
      <c r="R34" s="412"/>
      <c r="S34" s="412"/>
      <c r="T34" s="412"/>
    </row>
    <row r="35" spans="2:23" x14ac:dyDescent="0.25">
      <c r="P35" s="412"/>
      <c r="Q35" s="412"/>
      <c r="R35" s="412"/>
      <c r="S35" s="412"/>
      <c r="T35" s="412"/>
    </row>
    <row r="36" spans="2:23" x14ac:dyDescent="0.25">
      <c r="P36" s="412"/>
      <c r="Q36" s="412"/>
      <c r="R36" s="412"/>
      <c r="S36" s="412"/>
      <c r="T36" s="412"/>
    </row>
    <row r="37" spans="2:23" x14ac:dyDescent="0.25">
      <c r="P37" s="412"/>
      <c r="Q37" s="412"/>
      <c r="R37" s="412"/>
      <c r="S37" s="412"/>
      <c r="T37" s="412"/>
    </row>
    <row r="38" spans="2:23" x14ac:dyDescent="0.25">
      <c r="B38" s="26"/>
      <c r="P38" s="412"/>
      <c r="Q38" s="412"/>
      <c r="R38" s="412"/>
      <c r="S38" s="412"/>
      <c r="T38" s="412"/>
    </row>
    <row r="39" spans="2:23" x14ac:dyDescent="0.25">
      <c r="B39" s="26"/>
      <c r="S39" s="412"/>
      <c r="T39" s="412"/>
      <c r="U39" s="412"/>
      <c r="V39" s="412"/>
      <c r="W39" s="412"/>
    </row>
    <row r="40" spans="2:23" x14ac:dyDescent="0.25">
      <c r="B40" s="26"/>
      <c r="S40" s="412"/>
      <c r="T40" s="412"/>
      <c r="U40" s="412"/>
      <c r="V40" s="412"/>
      <c r="W40" s="412"/>
    </row>
    <row r="41" spans="2:23" x14ac:dyDescent="0.25">
      <c r="B41" s="26"/>
    </row>
    <row r="42" spans="2:23" x14ac:dyDescent="0.25">
      <c r="B42" s="26"/>
    </row>
    <row r="43" spans="2:23" x14ac:dyDescent="0.25">
      <c r="B43" s="26"/>
    </row>
    <row r="44" spans="2:23" x14ac:dyDescent="0.25">
      <c r="B44" s="26"/>
    </row>
    <row r="45" spans="2:23" x14ac:dyDescent="0.25">
      <c r="B45" s="26"/>
    </row>
    <row r="46" spans="2:23" hidden="1" x14ac:dyDescent="0.25">
      <c r="B46" s="26"/>
    </row>
    <row r="47" spans="2:23" hidden="1" x14ac:dyDescent="0.25">
      <c r="B47" s="26"/>
    </row>
    <row r="48" spans="2:23" hidden="1" x14ac:dyDescent="0.25">
      <c r="B48" s="26"/>
    </row>
    <row r="49" spans="1:22" hidden="1" x14ac:dyDescent="0.25">
      <c r="B49" s="26"/>
    </row>
    <row r="50" spans="1:22" ht="51" customHeight="1" thickBot="1" x14ac:dyDescent="0.4">
      <c r="B50" s="26"/>
      <c r="C50" s="167">
        <f>VLOOKUP($A$52,annexe_02!$A:$Q,17,FALSE)</f>
        <v>11</v>
      </c>
      <c r="D50" s="167">
        <f>C50</f>
        <v>11</v>
      </c>
      <c r="E50" s="168" t="str">
        <f>VLOOKUP($A$52,annexe_02!$A:$O,2,FALSE)</f>
        <v>Cyan</v>
      </c>
      <c r="F50" s="168"/>
      <c r="G50" s="171" t="str">
        <f>VLOOKUP($A$52,annexe_02!$A:$P,16,FALSE)</f>
        <v>AVANT</v>
      </c>
      <c r="H50" s="167">
        <f>$C$50</f>
        <v>11</v>
      </c>
      <c r="I50" s="167">
        <f t="shared" ref="I50:T50" si="0">$C$50</f>
        <v>11</v>
      </c>
      <c r="J50" s="167">
        <f t="shared" si="0"/>
        <v>11</v>
      </c>
      <c r="K50" s="167">
        <f t="shared" si="0"/>
        <v>11</v>
      </c>
      <c r="L50" s="167">
        <f t="shared" si="0"/>
        <v>11</v>
      </c>
      <c r="M50" s="167">
        <f t="shared" si="0"/>
        <v>11</v>
      </c>
      <c r="N50" s="167">
        <f t="shared" si="0"/>
        <v>11</v>
      </c>
      <c r="O50" s="167">
        <f t="shared" si="0"/>
        <v>11</v>
      </c>
      <c r="P50" s="167">
        <f t="shared" si="0"/>
        <v>11</v>
      </c>
      <c r="Q50" s="167">
        <f t="shared" si="0"/>
        <v>11</v>
      </c>
      <c r="R50" s="167">
        <f t="shared" si="0"/>
        <v>11</v>
      </c>
      <c r="S50" s="167">
        <f t="shared" si="0"/>
        <v>11</v>
      </c>
      <c r="T50" s="167">
        <f t="shared" si="0"/>
        <v>11</v>
      </c>
      <c r="U50" s="170"/>
      <c r="V50" s="170"/>
    </row>
    <row r="51" spans="1:22" ht="51" customHeight="1" thickTop="1" thickBot="1" x14ac:dyDescent="0.3">
      <c r="B51" s="26">
        <v>3</v>
      </c>
      <c r="C51" s="635" t="s">
        <v>432</v>
      </c>
      <c r="D51" s="636"/>
      <c r="E51" s="637" t="str">
        <f>VLOOKUP($A$52,annexe_02!$A:$O,Couleur_corporelle!B51,FALSE)</f>
        <v xml:space="preserve">vous avez de la difficulté à exprimer vos pensées ou vos émotions, vous préférez taire certaines choses, vous manquez de clarté dans vos paroles, vous avez été victime d’abus ou de maltraitance, vous avez perdu votre place, votre travail, vous venez de vivre des moments difficiles (deuil, perte du travail, séparation), vous avez plein de « j’aimerais, mais je dois... », 
vous retenez, réprimez vos colères 
</v>
      </c>
      <c r="F51" s="637"/>
      <c r="G51" s="637"/>
      <c r="H51" s="637"/>
      <c r="I51" s="637"/>
      <c r="J51" s="637"/>
      <c r="K51" s="637"/>
      <c r="L51" s="637"/>
      <c r="M51" s="637"/>
      <c r="N51" s="637"/>
      <c r="O51" s="637"/>
      <c r="P51" s="637"/>
      <c r="Q51" s="637"/>
      <c r="R51" s="637"/>
      <c r="S51" s="637"/>
      <c r="T51" s="638"/>
    </row>
    <row r="52" spans="1:22" ht="51" customHeight="1" thickBot="1" x14ac:dyDescent="0.3">
      <c r="A52" s="325">
        <v>6</v>
      </c>
      <c r="B52" s="26">
        <v>4</v>
      </c>
      <c r="C52" s="643" t="s">
        <v>433</v>
      </c>
      <c r="D52" s="644"/>
      <c r="E52" s="649" t="str">
        <f>VLOOKUP($A$52,annexe_02!$A:$O,Couleur_corporelle!B52,FALSE)</f>
        <v xml:space="preserve">vous êtes en conflit avec votre patron, votre professeur, vous réprimez votre colère, vous avez « les boules », vous ne communiquez pas clairement vos besoins, vos objectifs, vos attentes, vous avez l'impression d'être incompris par tous, vous êtes replié sur vous, vous ne dites rien
</v>
      </c>
      <c r="F52" s="649"/>
      <c r="G52" s="649"/>
      <c r="H52" s="649"/>
      <c r="I52" s="649"/>
      <c r="J52" s="649"/>
      <c r="K52" s="649"/>
      <c r="L52" s="649"/>
      <c r="M52" s="649"/>
      <c r="N52" s="649"/>
      <c r="O52" s="649"/>
      <c r="P52" s="649"/>
      <c r="Q52" s="649"/>
      <c r="R52" s="649"/>
      <c r="S52" s="649"/>
      <c r="T52" s="650"/>
    </row>
    <row r="53" spans="1:22" ht="51" customHeight="1" thickBot="1" x14ac:dyDescent="0.3">
      <c r="B53" s="26">
        <v>5</v>
      </c>
      <c r="C53" s="645" t="s">
        <v>434</v>
      </c>
      <c r="D53" s="646"/>
      <c r="E53" s="651" t="str">
        <f>VLOOKUP($A$52,annexe_02!$A:$O,Couleur_corporelle!B53,FALSE)</f>
        <v xml:space="preserve">vos parents, surtout votre père, vous empêchait de parler, votre relation est difficile ou conflictuelle avec votre père (autoritaire ou absent ou décédé trop tôt), vous pensez qu’il y a des non-dits dans la famille inceste (avortement, enfant mort né, enfant illégitime), vous avez récemment vécu le décès de l’un de vos parents, vous avez de la difficulté à vous exprimer en présence de vos parents, votre père était colérique ou alcoolique
</v>
      </c>
      <c r="F53" s="651"/>
      <c r="G53" s="651"/>
      <c r="H53" s="651"/>
      <c r="I53" s="651"/>
      <c r="J53" s="651"/>
      <c r="K53" s="651"/>
      <c r="L53" s="651"/>
      <c r="M53" s="651"/>
      <c r="N53" s="651"/>
      <c r="O53" s="651"/>
      <c r="P53" s="651"/>
      <c r="Q53" s="651"/>
      <c r="R53" s="651"/>
      <c r="S53" s="651"/>
      <c r="T53" s="652"/>
    </row>
    <row r="54" spans="1:22" ht="51" customHeight="1" thickBot="1" x14ac:dyDescent="0.3">
      <c r="B54" s="26">
        <v>6</v>
      </c>
      <c r="C54" s="643" t="s">
        <v>435</v>
      </c>
      <c r="D54" s="644"/>
      <c r="E54" s="632" t="str">
        <f>VLOOKUP($A$52,annexe_02!$A:$O,Couleur_corporelle!B54,FALSE)</f>
        <v>colère réprimée, vulnérabilité, timidité, honte, repli, confusion, mensonge</v>
      </c>
      <c r="F54" s="632"/>
      <c r="G54" s="632"/>
      <c r="H54" s="632"/>
      <c r="I54" s="632"/>
      <c r="J54" s="632"/>
      <c r="K54" s="632"/>
      <c r="L54" s="632"/>
      <c r="M54" s="632"/>
      <c r="N54" s="632"/>
      <c r="O54" s="632"/>
      <c r="P54" s="632"/>
      <c r="Q54" s="632"/>
      <c r="R54" s="632"/>
      <c r="S54" s="632"/>
      <c r="T54" s="633"/>
    </row>
    <row r="55" spans="1:22" ht="51" customHeight="1" thickBot="1" x14ac:dyDescent="0.3">
      <c r="B55" s="26">
        <v>7</v>
      </c>
      <c r="C55" s="645" t="s">
        <v>436</v>
      </c>
      <c r="D55" s="646"/>
      <c r="E55" s="647" t="str">
        <f>VLOOKUP($A$52,annexe_02!$A:$O,Couleur_corporelle!B55,FALSE)</f>
        <v>mâchoire, dents, gorge, thyroïde, parathyroïdes, larynx, plexus pharyngien</v>
      </c>
      <c r="F55" s="647"/>
      <c r="G55" s="647"/>
      <c r="H55" s="647"/>
      <c r="I55" s="647"/>
      <c r="J55" s="647"/>
      <c r="K55" s="647"/>
      <c r="L55" s="647"/>
      <c r="M55" s="647"/>
      <c r="N55" s="647"/>
      <c r="O55" s="647"/>
      <c r="P55" s="647"/>
      <c r="Q55" s="647"/>
      <c r="R55" s="647"/>
      <c r="S55" s="647"/>
      <c r="T55" s="648"/>
    </row>
    <row r="56" spans="1:22" ht="51" customHeight="1" thickBot="1" x14ac:dyDescent="0.3">
      <c r="B56" s="26">
        <v>8</v>
      </c>
      <c r="C56" s="643" t="s">
        <v>437</v>
      </c>
      <c r="D56" s="644"/>
      <c r="E56" s="632" t="str">
        <f>VLOOKUP($A$52,annexe_02!$A:$O,Couleur_corporelle!B56,FALSE)</f>
        <v>j’ai peur de dire certaines choses, j'ai peur de ne pas m'exprimer clairement</v>
      </c>
      <c r="F56" s="632"/>
      <c r="G56" s="632"/>
      <c r="H56" s="632"/>
      <c r="I56" s="632"/>
      <c r="J56" s="632"/>
      <c r="K56" s="632"/>
      <c r="L56" s="632"/>
      <c r="M56" s="632"/>
      <c r="N56" s="632"/>
      <c r="O56" s="632"/>
      <c r="P56" s="632"/>
      <c r="Q56" s="632"/>
      <c r="R56" s="632"/>
      <c r="S56" s="632"/>
      <c r="T56" s="633"/>
    </row>
    <row r="57" spans="1:22" ht="51" customHeight="1" thickBot="1" x14ac:dyDescent="0.3">
      <c r="B57" s="26">
        <v>9</v>
      </c>
      <c r="C57" s="645" t="s">
        <v>438</v>
      </c>
      <c r="D57" s="646"/>
      <c r="E57" s="647" t="str">
        <f>VLOOKUP($A$52,annexe_02!$A:$O,Couleur_corporelle!B57,FALSE)</f>
        <v>je ne dois rien dire pour ne blesser personne, je dois garder mes sentiments pour moi, je dois me protéger</v>
      </c>
      <c r="F57" s="647"/>
      <c r="G57" s="647"/>
      <c r="H57" s="647"/>
      <c r="I57" s="647"/>
      <c r="J57" s="647"/>
      <c r="K57" s="647"/>
      <c r="L57" s="647"/>
      <c r="M57" s="647"/>
      <c r="N57" s="647"/>
      <c r="O57" s="647"/>
      <c r="P57" s="647"/>
      <c r="Q57" s="647"/>
      <c r="R57" s="647"/>
      <c r="S57" s="647"/>
      <c r="T57" s="648"/>
    </row>
    <row r="58" spans="1:22" ht="51" customHeight="1" thickBot="1" x14ac:dyDescent="0.3">
      <c r="B58" s="26">
        <v>10</v>
      </c>
      <c r="C58" s="643" t="s">
        <v>425</v>
      </c>
      <c r="D58" s="644"/>
      <c r="E58" s="632" t="str">
        <f>VLOOKUP($A$52,annexe_02!$A:$O,Couleur_corporelle!B58,FALSE)</f>
        <v>besoin de garder pour soi, de se taire</v>
      </c>
      <c r="F58" s="632"/>
      <c r="G58" s="632"/>
      <c r="H58" s="632"/>
      <c r="I58" s="632"/>
      <c r="J58" s="632"/>
      <c r="K58" s="632"/>
      <c r="L58" s="632"/>
      <c r="M58" s="632"/>
      <c r="N58" s="632"/>
      <c r="O58" s="632"/>
      <c r="P58" s="632"/>
      <c r="Q58" s="632"/>
      <c r="R58" s="632"/>
      <c r="S58" s="632"/>
      <c r="T58" s="633"/>
    </row>
    <row r="59" spans="1:22" ht="51" customHeight="1" thickBot="1" x14ac:dyDescent="0.3">
      <c r="B59" s="26">
        <v>11</v>
      </c>
      <c r="C59" s="645" t="s">
        <v>439</v>
      </c>
      <c r="D59" s="646"/>
      <c r="E59" s="647" t="str">
        <f>VLOOKUP($A$52,annexe_02!$A:$O,Couleur_corporelle!B59,FALSE)</f>
        <v>je m’exprime librement</v>
      </c>
      <c r="F59" s="647"/>
      <c r="G59" s="647"/>
      <c r="H59" s="647"/>
      <c r="I59" s="647"/>
      <c r="J59" s="647"/>
      <c r="K59" s="647"/>
      <c r="L59" s="647"/>
      <c r="M59" s="647"/>
      <c r="N59" s="647"/>
      <c r="O59" s="647"/>
      <c r="P59" s="647"/>
      <c r="Q59" s="647"/>
      <c r="R59" s="647"/>
      <c r="S59" s="647"/>
      <c r="T59" s="648"/>
    </row>
    <row r="60" spans="1:22" ht="51" customHeight="1" thickBot="1" x14ac:dyDescent="0.3">
      <c r="B60" s="26">
        <v>12</v>
      </c>
      <c r="C60" s="643" t="s">
        <v>440</v>
      </c>
      <c r="D60" s="644"/>
      <c r="E60" s="649" t="str">
        <f>VLOOKUP($A$52,annexe_02!$A:$O,Couleur_corporelle!B60,FALSE)</f>
        <v xml:space="preserve">Il est temps d’exprimer qui vous êtes, vos pensées, vos émotions, vos projets. Prenez le temps de dire ce que vous avez à dire mais que vous avez toujours tu. Cessez de bavarder, exprimez ce qui est important pour vous. Écoutez davantage les autres. Assurez-vous d’avoir bien été compris. Essayez d’être cohérent entre ce que vous pensez, ce que vous dites et ce que vous faites.
</v>
      </c>
      <c r="F60" s="649"/>
      <c r="G60" s="649"/>
      <c r="H60" s="649"/>
      <c r="I60" s="649"/>
      <c r="J60" s="649"/>
      <c r="K60" s="649"/>
      <c r="L60" s="649"/>
      <c r="M60" s="649"/>
      <c r="N60" s="649"/>
      <c r="O60" s="649"/>
      <c r="P60" s="649"/>
      <c r="Q60" s="649"/>
      <c r="R60" s="649"/>
      <c r="S60" s="649"/>
      <c r="T60" s="650"/>
    </row>
    <row r="61" spans="1:22" ht="51" customHeight="1" thickBot="1" x14ac:dyDescent="0.3">
      <c r="B61" s="26">
        <v>13</v>
      </c>
      <c r="C61" s="645" t="s">
        <v>441</v>
      </c>
      <c r="D61" s="646"/>
      <c r="E61" s="651" t="str">
        <f>VLOOKUP($A$52,annexe_02!$A:$O,Couleur_corporelle!B61,FALSE)</f>
        <v>capacité et justesse d’expression de soi, clarté du langage, spontanéité, honnêteté envers les autres, protection, cohérence entre la pensée et l’action</v>
      </c>
      <c r="F61" s="651"/>
      <c r="G61" s="651"/>
      <c r="H61" s="651"/>
      <c r="I61" s="651"/>
      <c r="J61" s="651"/>
      <c r="K61" s="651"/>
      <c r="L61" s="651"/>
      <c r="M61" s="651"/>
      <c r="N61" s="651"/>
      <c r="O61" s="651"/>
      <c r="P61" s="651"/>
      <c r="Q61" s="651"/>
      <c r="R61" s="651"/>
      <c r="S61" s="651"/>
      <c r="T61" s="652"/>
    </row>
    <row r="62" spans="1:22" ht="51" customHeight="1" thickBot="1" x14ac:dyDescent="0.3">
      <c r="B62" s="26">
        <v>14</v>
      </c>
      <c r="C62" s="643" t="s">
        <v>442</v>
      </c>
      <c r="D62" s="644"/>
      <c r="E62" s="649" t="str">
        <f>VLOOKUP($A$52,annexe_02!$A:$O,Couleur_corporelle!B62,FALSE)</f>
        <v>technologie de la communication, publicité/design/graphisme, marketing, technologie de l’information, conflits internes non exprimés, communication (employé-patron ou entre employés), rumeurs, vente (plan de communication) langues étrangères, convaincre, persuader</v>
      </c>
      <c r="F62" s="649"/>
      <c r="G62" s="649"/>
      <c r="H62" s="649"/>
      <c r="I62" s="649"/>
      <c r="J62" s="649"/>
      <c r="K62" s="649"/>
      <c r="L62" s="649"/>
      <c r="M62" s="649"/>
      <c r="N62" s="649"/>
      <c r="O62" s="649"/>
      <c r="P62" s="649"/>
      <c r="Q62" s="649"/>
      <c r="R62" s="649"/>
      <c r="S62" s="649"/>
      <c r="T62" s="650"/>
    </row>
    <row r="63" spans="1:22" ht="51" customHeight="1" thickBot="1" x14ac:dyDescent="0.3">
      <c r="B63" s="26">
        <v>15</v>
      </c>
      <c r="C63" s="639" t="s">
        <v>443</v>
      </c>
      <c r="D63" s="640"/>
      <c r="E63" s="641" t="str">
        <f>VLOOKUP($A$52,annexe_02!$A:$O,Couleur_corporelle!B63,FALSE)</f>
        <v>ne pas pouvoir crier, perdre sa montre, être en retard, rater un rendez-vous, deuil, vieux livre, tortue, escargot</v>
      </c>
      <c r="F63" s="641"/>
      <c r="G63" s="641"/>
      <c r="H63" s="641"/>
      <c r="I63" s="641"/>
      <c r="J63" s="641"/>
      <c r="K63" s="641"/>
      <c r="L63" s="641"/>
      <c r="M63" s="641"/>
      <c r="N63" s="641"/>
      <c r="O63" s="641"/>
      <c r="P63" s="641"/>
      <c r="Q63" s="641"/>
      <c r="R63" s="641"/>
      <c r="S63" s="641"/>
      <c r="T63" s="642"/>
    </row>
    <row r="64" spans="1:22" ht="15.75" thickTop="1" x14ac:dyDescent="0.25">
      <c r="B64" s="26"/>
    </row>
    <row r="65" spans="2:2" x14ac:dyDescent="0.25">
      <c r="B65" s="26"/>
    </row>
  </sheetData>
  <mergeCells count="30">
    <mergeCell ref="C63:D63"/>
    <mergeCell ref="C59:D59"/>
    <mergeCell ref="E56:T56"/>
    <mergeCell ref="C57:D57"/>
    <mergeCell ref="E57:T57"/>
    <mergeCell ref="C58:D58"/>
    <mergeCell ref="E58:T58"/>
    <mergeCell ref="C56:D56"/>
    <mergeCell ref="E59:T59"/>
    <mergeCell ref="E60:T60"/>
    <mergeCell ref="E61:T61"/>
    <mergeCell ref="E62:T62"/>
    <mergeCell ref="E63:T63"/>
    <mergeCell ref="C55:D55"/>
    <mergeCell ref="E55:T55"/>
    <mergeCell ref="C60:D60"/>
    <mergeCell ref="C61:D61"/>
    <mergeCell ref="C62:D62"/>
    <mergeCell ref="E5:J5"/>
    <mergeCell ref="Q14:Q15"/>
    <mergeCell ref="E53:T53"/>
    <mergeCell ref="C53:D53"/>
    <mergeCell ref="C54:D54"/>
    <mergeCell ref="E54:T54"/>
    <mergeCell ref="R14:R15"/>
    <mergeCell ref="S14:S15"/>
    <mergeCell ref="E51:T51"/>
    <mergeCell ref="C51:D51"/>
    <mergeCell ref="C52:D52"/>
    <mergeCell ref="E52:T52"/>
  </mergeCells>
  <conditionalFormatting sqref="C50">
    <cfRule type="expression" dxfId="47" priority="49">
      <formula>IF(C50=15,TRUE,FALSE)</formula>
    </cfRule>
    <cfRule type="expression" dxfId="46" priority="64">
      <formula>IF(C50=15,TRUE,FALSE)</formula>
    </cfRule>
    <cfRule type="expression" dxfId="45" priority="65">
      <formula>IF(C50=14,TRUE,FALSE)</formula>
    </cfRule>
    <cfRule type="expression" dxfId="44" priority="66">
      <formula>IF(C50=13,TRUE,FALSE)</formula>
    </cfRule>
    <cfRule type="expression" dxfId="43" priority="67">
      <formula>IF(C50=12,TRUE,FALSE)</formula>
    </cfRule>
    <cfRule type="expression" dxfId="42" priority="68">
      <formula>IF(C50=11,TRUE,FALSE)</formula>
    </cfRule>
    <cfRule type="expression" dxfId="41" priority="69">
      <formula>IF(C50=10,TRUE,FALSE)</formula>
    </cfRule>
    <cfRule type="expression" dxfId="40" priority="70">
      <formula>IF(C50=9,TRUE,FALSE)</formula>
    </cfRule>
    <cfRule type="expression" dxfId="39" priority="71">
      <formula>IF(C50=8,TRUE,FALSE)</formula>
    </cfRule>
    <cfRule type="expression" dxfId="38" priority="72">
      <formula>IF(C50=7,TRUE,FALSE)</formula>
    </cfRule>
    <cfRule type="expression" dxfId="37" priority="73">
      <formula>IF(C50=6,TRUE,FALSE)</formula>
    </cfRule>
    <cfRule type="expression" dxfId="36" priority="74">
      <formula>IF(C50=5,TRUE,FALSE)</formula>
    </cfRule>
    <cfRule type="expression" dxfId="35" priority="75">
      <formula>IF(C50=4,TRUE,FALSE)</formula>
    </cfRule>
    <cfRule type="expression" dxfId="34" priority="76">
      <formula>IF(C50=3,TRUE,FALSE)</formula>
    </cfRule>
    <cfRule type="expression" dxfId="33" priority="77">
      <formula>IF(C50=2,TRUE,FALSE)</formula>
    </cfRule>
    <cfRule type="expression" dxfId="32" priority="78">
      <formula>IF(C50=1,TRUE,FALSE)</formula>
    </cfRule>
  </conditionalFormatting>
  <conditionalFormatting sqref="H50:T50">
    <cfRule type="expression" dxfId="31" priority="17">
      <formula>IF(H50=15,TRUE,FALSE)</formula>
    </cfRule>
    <cfRule type="expression" dxfId="30" priority="18">
      <formula>IF(H50=15,TRUE,FALSE)</formula>
    </cfRule>
    <cfRule type="expression" dxfId="29" priority="19">
      <formula>IF(H50=14,TRUE,FALSE)</formula>
    </cfRule>
    <cfRule type="expression" dxfId="28" priority="20">
      <formula>IF(H50=13,TRUE,FALSE)</formula>
    </cfRule>
    <cfRule type="expression" dxfId="27" priority="21">
      <formula>IF(H50=12,TRUE,FALSE)</formula>
    </cfRule>
    <cfRule type="expression" dxfId="26" priority="22">
      <formula>IF(H50=11,TRUE,FALSE)</formula>
    </cfRule>
    <cfRule type="expression" dxfId="25" priority="23">
      <formula>IF(H50=10,TRUE,FALSE)</formula>
    </cfRule>
    <cfRule type="expression" dxfId="24" priority="24">
      <formula>IF(H50=9,TRUE,FALSE)</formula>
    </cfRule>
    <cfRule type="expression" dxfId="23" priority="25">
      <formula>IF(H50=8,TRUE,FALSE)</formula>
    </cfRule>
    <cfRule type="expression" dxfId="22" priority="26">
      <formula>IF(H50=7,TRUE,FALSE)</formula>
    </cfRule>
    <cfRule type="expression" dxfId="21" priority="27">
      <formula>IF(H50=6,TRUE,FALSE)</formula>
    </cfRule>
    <cfRule type="expression" dxfId="20" priority="28">
      <formula>IF(H50=5,TRUE,FALSE)</formula>
    </cfRule>
    <cfRule type="expression" dxfId="19" priority="29">
      <formula>IF(H50=4,TRUE,FALSE)</formula>
    </cfRule>
    <cfRule type="expression" dxfId="18" priority="30">
      <formula>IF(H50=3,TRUE,FALSE)</formula>
    </cfRule>
    <cfRule type="expression" dxfId="17" priority="31">
      <formula>IF(H50=2,TRUE,FALSE)</formula>
    </cfRule>
    <cfRule type="expression" dxfId="16" priority="32">
      <formula>IF(H50=1,TRUE,FALSE)</formula>
    </cfRule>
  </conditionalFormatting>
  <conditionalFormatting sqref="D50">
    <cfRule type="expression" dxfId="15" priority="1">
      <formula>IF(D50=15,TRUE,FALSE)</formula>
    </cfRule>
    <cfRule type="expression" dxfId="14" priority="2">
      <formula>IF(D50=15,TRUE,FALSE)</formula>
    </cfRule>
    <cfRule type="expression" dxfId="13" priority="3">
      <formula>IF(D50=14,TRUE,FALSE)</formula>
    </cfRule>
    <cfRule type="expression" dxfId="12" priority="4">
      <formula>IF(D50=13,TRUE,FALSE)</formula>
    </cfRule>
    <cfRule type="expression" dxfId="11" priority="5">
      <formula>IF(D50=12,TRUE,FALSE)</formula>
    </cfRule>
    <cfRule type="expression" dxfId="10" priority="6">
      <formula>IF(D50=11,TRUE,FALSE)</formula>
    </cfRule>
    <cfRule type="expression" dxfId="9" priority="7">
      <formula>IF(D50=10,TRUE,FALSE)</formula>
    </cfRule>
    <cfRule type="expression" dxfId="8" priority="8">
      <formula>IF(D50=9,TRUE,FALSE)</formula>
    </cfRule>
    <cfRule type="expression" dxfId="7" priority="9">
      <formula>IF(D50=8,TRUE,FALSE)</formula>
    </cfRule>
    <cfRule type="expression" dxfId="6" priority="10">
      <formula>IF(D50=7,TRUE,FALSE)</formula>
    </cfRule>
    <cfRule type="expression" dxfId="5" priority="11">
      <formula>IF(D50=6,TRUE,FALSE)</formula>
    </cfRule>
    <cfRule type="expression" dxfId="4" priority="12">
      <formula>IF(D50=5,TRUE,FALSE)</formula>
    </cfRule>
    <cfRule type="expression" dxfId="3" priority="13">
      <formula>IF(D50=4,TRUE,FALSE)</formula>
    </cfRule>
    <cfRule type="expression" dxfId="2" priority="14">
      <formula>IF(D50=3,TRUE,FALSE)</formula>
    </cfRule>
    <cfRule type="expression" dxfId="1" priority="15">
      <formula>IF(D50=2,TRUE,FALSE)</formula>
    </cfRule>
    <cfRule type="expression" dxfId="0" priority="16">
      <formula>IF(D50=1,TRUE,FALSE)</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ase d'option 1">
              <controlPr defaultSize="0" autoFill="0" autoLine="0" autoPict="0" altText="">
                <anchor moveWithCells="1">
                  <from>
                    <xdr:col>10</xdr:col>
                    <xdr:colOff>247650</xdr:colOff>
                    <xdr:row>6</xdr:row>
                    <xdr:rowOff>142875</xdr:rowOff>
                  </from>
                  <to>
                    <xdr:col>11</xdr:col>
                    <xdr:colOff>219075</xdr:colOff>
                    <xdr:row>8</xdr:row>
                    <xdr:rowOff>9525</xdr:rowOff>
                  </to>
                </anchor>
              </controlPr>
            </control>
          </mc:Choice>
        </mc:AlternateContent>
        <mc:AlternateContent xmlns:mc="http://schemas.openxmlformats.org/markup-compatibility/2006">
          <mc:Choice Requires="x14">
            <control shapeId="22530" r:id="rId5" name="Case d'option 2">
              <controlPr defaultSize="0" autoFill="0" autoLine="0" autoPict="0" altText="">
                <anchor moveWithCells="1">
                  <from>
                    <xdr:col>10</xdr:col>
                    <xdr:colOff>247650</xdr:colOff>
                    <xdr:row>8</xdr:row>
                    <xdr:rowOff>85725</xdr:rowOff>
                  </from>
                  <to>
                    <xdr:col>11</xdr:col>
                    <xdr:colOff>219075</xdr:colOff>
                    <xdr:row>9</xdr:row>
                    <xdr:rowOff>95250</xdr:rowOff>
                  </to>
                </anchor>
              </controlPr>
            </control>
          </mc:Choice>
        </mc:AlternateContent>
        <mc:AlternateContent xmlns:mc="http://schemas.openxmlformats.org/markup-compatibility/2006">
          <mc:Choice Requires="x14">
            <control shapeId="22531" r:id="rId6" name="Case d'option 3">
              <controlPr defaultSize="0" autoFill="0" autoLine="0" autoPict="0" altText="">
                <anchor moveWithCells="1">
                  <from>
                    <xdr:col>10</xdr:col>
                    <xdr:colOff>257175</xdr:colOff>
                    <xdr:row>10</xdr:row>
                    <xdr:rowOff>9525</xdr:rowOff>
                  </from>
                  <to>
                    <xdr:col>11</xdr:col>
                    <xdr:colOff>228600</xdr:colOff>
                    <xdr:row>11</xdr:row>
                    <xdr:rowOff>19050</xdr:rowOff>
                  </to>
                </anchor>
              </controlPr>
            </control>
          </mc:Choice>
        </mc:AlternateContent>
        <mc:AlternateContent xmlns:mc="http://schemas.openxmlformats.org/markup-compatibility/2006">
          <mc:Choice Requires="x14">
            <control shapeId="22532" r:id="rId7" name="Case d'option 4">
              <controlPr defaultSize="0" autoFill="0" autoLine="0" autoPict="0" altText="">
                <anchor moveWithCells="1">
                  <from>
                    <xdr:col>10</xdr:col>
                    <xdr:colOff>257175</xdr:colOff>
                    <xdr:row>12</xdr:row>
                    <xdr:rowOff>57150</xdr:rowOff>
                  </from>
                  <to>
                    <xdr:col>11</xdr:col>
                    <xdr:colOff>228600</xdr:colOff>
                    <xdr:row>13</xdr:row>
                    <xdr:rowOff>66675</xdr:rowOff>
                  </to>
                </anchor>
              </controlPr>
            </control>
          </mc:Choice>
        </mc:AlternateContent>
        <mc:AlternateContent xmlns:mc="http://schemas.openxmlformats.org/markup-compatibility/2006">
          <mc:Choice Requires="x14">
            <control shapeId="22533" r:id="rId8" name="Case d'option 5">
              <controlPr defaultSize="0" autoFill="0" autoLine="0" autoPict="0" altText="">
                <anchor moveWithCells="1">
                  <from>
                    <xdr:col>10</xdr:col>
                    <xdr:colOff>257175</xdr:colOff>
                    <xdr:row>14</xdr:row>
                    <xdr:rowOff>57150</xdr:rowOff>
                  </from>
                  <to>
                    <xdr:col>11</xdr:col>
                    <xdr:colOff>228600</xdr:colOff>
                    <xdr:row>15</xdr:row>
                    <xdr:rowOff>66675</xdr:rowOff>
                  </to>
                </anchor>
              </controlPr>
            </control>
          </mc:Choice>
        </mc:AlternateContent>
        <mc:AlternateContent xmlns:mc="http://schemas.openxmlformats.org/markup-compatibility/2006">
          <mc:Choice Requires="x14">
            <control shapeId="22534" r:id="rId9" name="Case d'option 6">
              <controlPr defaultSize="0" autoFill="0" autoLine="0" autoPict="0" altText="">
                <anchor moveWithCells="1">
                  <from>
                    <xdr:col>10</xdr:col>
                    <xdr:colOff>247650</xdr:colOff>
                    <xdr:row>16</xdr:row>
                    <xdr:rowOff>104775</xdr:rowOff>
                  </from>
                  <to>
                    <xdr:col>11</xdr:col>
                    <xdr:colOff>219075</xdr:colOff>
                    <xdr:row>17</xdr:row>
                    <xdr:rowOff>161925</xdr:rowOff>
                  </to>
                </anchor>
              </controlPr>
            </control>
          </mc:Choice>
        </mc:AlternateContent>
        <mc:AlternateContent xmlns:mc="http://schemas.openxmlformats.org/markup-compatibility/2006">
          <mc:Choice Requires="x14">
            <control shapeId="22535" r:id="rId10" name="Case d'option 7">
              <controlPr defaultSize="0" autoFill="0" autoLine="0" autoPict="0" altText="">
                <anchor moveWithCells="1">
                  <from>
                    <xdr:col>10</xdr:col>
                    <xdr:colOff>266700</xdr:colOff>
                    <xdr:row>19</xdr:row>
                    <xdr:rowOff>152400</xdr:rowOff>
                  </from>
                  <to>
                    <xdr:col>11</xdr:col>
                    <xdr:colOff>238125</xdr:colOff>
                    <xdr:row>21</xdr:row>
                    <xdr:rowOff>19050</xdr:rowOff>
                  </to>
                </anchor>
              </controlPr>
            </control>
          </mc:Choice>
        </mc:AlternateContent>
        <mc:AlternateContent xmlns:mc="http://schemas.openxmlformats.org/markup-compatibility/2006">
          <mc:Choice Requires="x14">
            <control shapeId="22536" r:id="rId11" name="Case d'option 8">
              <controlPr defaultSize="0" autoFill="0" autoLine="0" autoPict="0" altText="">
                <anchor moveWithCells="1">
                  <from>
                    <xdr:col>10</xdr:col>
                    <xdr:colOff>285750</xdr:colOff>
                    <xdr:row>23</xdr:row>
                    <xdr:rowOff>104775</xdr:rowOff>
                  </from>
                  <to>
                    <xdr:col>11</xdr:col>
                    <xdr:colOff>257175</xdr:colOff>
                    <xdr:row>24</xdr:row>
                    <xdr:rowOff>161925</xdr:rowOff>
                  </to>
                </anchor>
              </controlPr>
            </control>
          </mc:Choice>
        </mc:AlternateContent>
        <mc:AlternateContent xmlns:mc="http://schemas.openxmlformats.org/markup-compatibility/2006">
          <mc:Choice Requires="x14">
            <control shapeId="22537" r:id="rId12" name="Case d'option 9">
              <controlPr defaultSize="0" autoFill="0" autoLine="0" autoPict="0" altText="">
                <anchor moveWithCells="1">
                  <from>
                    <xdr:col>10</xdr:col>
                    <xdr:colOff>285750</xdr:colOff>
                    <xdr:row>26</xdr:row>
                    <xdr:rowOff>180975</xdr:rowOff>
                  </from>
                  <to>
                    <xdr:col>11</xdr:col>
                    <xdr:colOff>257175</xdr:colOff>
                    <xdr:row>28</xdr:row>
                    <xdr:rowOff>47625</xdr:rowOff>
                  </to>
                </anchor>
              </controlPr>
            </control>
          </mc:Choice>
        </mc:AlternateContent>
        <mc:AlternateContent xmlns:mc="http://schemas.openxmlformats.org/markup-compatibility/2006">
          <mc:Choice Requires="x14">
            <control shapeId="22538" r:id="rId13" name="Case d'option 10">
              <controlPr defaultSize="0" autoFill="0" autoLine="0" autoPict="0" altText="">
                <anchor moveWithCells="1">
                  <from>
                    <xdr:col>10</xdr:col>
                    <xdr:colOff>257175</xdr:colOff>
                    <xdr:row>30</xdr:row>
                    <xdr:rowOff>66675</xdr:rowOff>
                  </from>
                  <to>
                    <xdr:col>11</xdr:col>
                    <xdr:colOff>228600</xdr:colOff>
                    <xdr:row>31</xdr:row>
                    <xdr:rowOff>123825</xdr:rowOff>
                  </to>
                </anchor>
              </controlPr>
            </control>
          </mc:Choice>
        </mc:AlternateContent>
        <mc:AlternateContent xmlns:mc="http://schemas.openxmlformats.org/markup-compatibility/2006">
          <mc:Choice Requires="x14">
            <control shapeId="22539" r:id="rId14" name="Case d'option 11">
              <controlPr defaultSize="0" autoFill="0" autoLine="0" autoPict="0" altText="">
                <anchor moveWithCells="1">
                  <from>
                    <xdr:col>10</xdr:col>
                    <xdr:colOff>257175</xdr:colOff>
                    <xdr:row>34</xdr:row>
                    <xdr:rowOff>47625</xdr:rowOff>
                  </from>
                  <to>
                    <xdr:col>11</xdr:col>
                    <xdr:colOff>228600</xdr:colOff>
                    <xdr:row>35</xdr:row>
                    <xdr:rowOff>104775</xdr:rowOff>
                  </to>
                </anchor>
              </controlPr>
            </control>
          </mc:Choice>
        </mc:AlternateContent>
        <mc:AlternateContent xmlns:mc="http://schemas.openxmlformats.org/markup-compatibility/2006">
          <mc:Choice Requires="x14">
            <control shapeId="22540" r:id="rId15" name="Case d'option 12">
              <controlPr defaultSize="0" autoFill="0" autoLine="0" autoPict="0" altText="">
                <anchor moveWithCells="1">
                  <from>
                    <xdr:col>10</xdr:col>
                    <xdr:colOff>257175</xdr:colOff>
                    <xdr:row>37</xdr:row>
                    <xdr:rowOff>104775</xdr:rowOff>
                  </from>
                  <to>
                    <xdr:col>11</xdr:col>
                    <xdr:colOff>228600</xdr:colOff>
                    <xdr:row>38</xdr:row>
                    <xdr:rowOff>161925</xdr:rowOff>
                  </to>
                </anchor>
              </controlPr>
            </control>
          </mc:Choice>
        </mc:AlternateContent>
        <mc:AlternateContent xmlns:mc="http://schemas.openxmlformats.org/markup-compatibility/2006">
          <mc:Choice Requires="x14">
            <control shapeId="22541" r:id="rId16" name="Case d'option 13">
              <controlPr defaultSize="0" autoFill="0" autoLine="0" autoPict="0" altText="">
                <anchor moveWithCells="1">
                  <from>
                    <xdr:col>10</xdr:col>
                    <xdr:colOff>276225</xdr:colOff>
                    <xdr:row>40</xdr:row>
                    <xdr:rowOff>66675</xdr:rowOff>
                  </from>
                  <to>
                    <xdr:col>11</xdr:col>
                    <xdr:colOff>247650</xdr:colOff>
                    <xdr:row>41</xdr:row>
                    <xdr:rowOff>123825</xdr:rowOff>
                  </to>
                </anchor>
              </controlPr>
            </control>
          </mc:Choice>
        </mc:AlternateContent>
        <mc:AlternateContent xmlns:mc="http://schemas.openxmlformats.org/markup-compatibility/2006">
          <mc:Choice Requires="x14">
            <control shapeId="22542" r:id="rId17" name="Case d'option 14">
              <controlPr defaultSize="0" autoFill="0" autoLine="0" autoPict="0" altText="">
                <anchor moveWithCells="1">
                  <from>
                    <xdr:col>2</xdr:col>
                    <xdr:colOff>123825</xdr:colOff>
                    <xdr:row>6</xdr:row>
                    <xdr:rowOff>133350</xdr:rowOff>
                  </from>
                  <to>
                    <xdr:col>3</xdr:col>
                    <xdr:colOff>352425</xdr:colOff>
                    <xdr:row>7</xdr:row>
                    <xdr:rowOff>190500</xdr:rowOff>
                  </to>
                </anchor>
              </controlPr>
            </control>
          </mc:Choice>
        </mc:AlternateContent>
        <mc:AlternateContent xmlns:mc="http://schemas.openxmlformats.org/markup-compatibility/2006">
          <mc:Choice Requires="x14">
            <control shapeId="22543" r:id="rId18" name="Case d'option 15">
              <controlPr defaultSize="0" autoFill="0" autoLine="0" autoPict="0" altText="">
                <anchor moveWithCells="1">
                  <from>
                    <xdr:col>2</xdr:col>
                    <xdr:colOff>123825</xdr:colOff>
                    <xdr:row>8</xdr:row>
                    <xdr:rowOff>76200</xdr:rowOff>
                  </from>
                  <to>
                    <xdr:col>3</xdr:col>
                    <xdr:colOff>352425</xdr:colOff>
                    <xdr:row>9</xdr:row>
                    <xdr:rowOff>85725</xdr:rowOff>
                  </to>
                </anchor>
              </controlPr>
            </control>
          </mc:Choice>
        </mc:AlternateContent>
        <mc:AlternateContent xmlns:mc="http://schemas.openxmlformats.org/markup-compatibility/2006">
          <mc:Choice Requires="x14">
            <control shapeId="22544" r:id="rId19" name="Case d'option 16">
              <controlPr defaultSize="0" autoFill="0" autoLine="0" autoPict="0" altText="">
                <anchor moveWithCells="1">
                  <from>
                    <xdr:col>2</xdr:col>
                    <xdr:colOff>142875</xdr:colOff>
                    <xdr:row>10</xdr:row>
                    <xdr:rowOff>19050</xdr:rowOff>
                  </from>
                  <to>
                    <xdr:col>3</xdr:col>
                    <xdr:colOff>371475</xdr:colOff>
                    <xdr:row>11</xdr:row>
                    <xdr:rowOff>28575</xdr:rowOff>
                  </to>
                </anchor>
              </controlPr>
            </control>
          </mc:Choice>
        </mc:AlternateContent>
        <mc:AlternateContent xmlns:mc="http://schemas.openxmlformats.org/markup-compatibility/2006">
          <mc:Choice Requires="x14">
            <control shapeId="22545" r:id="rId20" name="Case d'option 17">
              <controlPr defaultSize="0" autoFill="0" autoLine="0" autoPict="0" altText="">
                <anchor moveWithCells="1">
                  <from>
                    <xdr:col>2</xdr:col>
                    <xdr:colOff>142875</xdr:colOff>
                    <xdr:row>12</xdr:row>
                    <xdr:rowOff>28575</xdr:rowOff>
                  </from>
                  <to>
                    <xdr:col>3</xdr:col>
                    <xdr:colOff>371475</xdr:colOff>
                    <xdr:row>13</xdr:row>
                    <xdr:rowOff>38100</xdr:rowOff>
                  </to>
                </anchor>
              </controlPr>
            </control>
          </mc:Choice>
        </mc:AlternateContent>
        <mc:AlternateContent xmlns:mc="http://schemas.openxmlformats.org/markup-compatibility/2006">
          <mc:Choice Requires="x14">
            <control shapeId="22546" r:id="rId21" name="Case d'option 18">
              <controlPr defaultSize="0" autoFill="0" autoLine="0" autoPict="0" altText="">
                <anchor moveWithCells="1">
                  <from>
                    <xdr:col>2</xdr:col>
                    <xdr:colOff>133350</xdr:colOff>
                    <xdr:row>14</xdr:row>
                    <xdr:rowOff>0</xdr:rowOff>
                  </from>
                  <to>
                    <xdr:col>3</xdr:col>
                    <xdr:colOff>361950</xdr:colOff>
                    <xdr:row>15</xdr:row>
                    <xdr:rowOff>9525</xdr:rowOff>
                  </to>
                </anchor>
              </controlPr>
            </control>
          </mc:Choice>
        </mc:AlternateContent>
        <mc:AlternateContent xmlns:mc="http://schemas.openxmlformats.org/markup-compatibility/2006">
          <mc:Choice Requires="x14">
            <control shapeId="22547" r:id="rId22" name="Case d'option 19">
              <controlPr defaultSize="0" autoFill="0" autoLine="0" autoPict="0" altText="">
                <anchor moveWithCells="1">
                  <from>
                    <xdr:col>2</xdr:col>
                    <xdr:colOff>142875</xdr:colOff>
                    <xdr:row>16</xdr:row>
                    <xdr:rowOff>133350</xdr:rowOff>
                  </from>
                  <to>
                    <xdr:col>3</xdr:col>
                    <xdr:colOff>371475</xdr:colOff>
                    <xdr:row>17</xdr:row>
                    <xdr:rowOff>190500</xdr:rowOff>
                  </to>
                </anchor>
              </controlPr>
            </control>
          </mc:Choice>
        </mc:AlternateContent>
        <mc:AlternateContent xmlns:mc="http://schemas.openxmlformats.org/markup-compatibility/2006">
          <mc:Choice Requires="x14">
            <control shapeId="22548" r:id="rId23" name="Case d'option 20">
              <controlPr defaultSize="0" autoFill="0" autoLine="0" autoPict="0" altText="">
                <anchor moveWithCells="1">
                  <from>
                    <xdr:col>2</xdr:col>
                    <xdr:colOff>142875</xdr:colOff>
                    <xdr:row>19</xdr:row>
                    <xdr:rowOff>133350</xdr:rowOff>
                  </from>
                  <to>
                    <xdr:col>3</xdr:col>
                    <xdr:colOff>371475</xdr:colOff>
                    <xdr:row>20</xdr:row>
                    <xdr:rowOff>190500</xdr:rowOff>
                  </to>
                </anchor>
              </controlPr>
            </control>
          </mc:Choice>
        </mc:AlternateContent>
        <mc:AlternateContent xmlns:mc="http://schemas.openxmlformats.org/markup-compatibility/2006">
          <mc:Choice Requires="x14">
            <control shapeId="22549" r:id="rId24" name="Case d'option 21">
              <controlPr defaultSize="0" autoFill="0" autoLine="0" autoPict="0" altText="">
                <anchor moveWithCells="1">
                  <from>
                    <xdr:col>2</xdr:col>
                    <xdr:colOff>152400</xdr:colOff>
                    <xdr:row>23</xdr:row>
                    <xdr:rowOff>76200</xdr:rowOff>
                  </from>
                  <to>
                    <xdr:col>3</xdr:col>
                    <xdr:colOff>381000</xdr:colOff>
                    <xdr:row>24</xdr:row>
                    <xdr:rowOff>133350</xdr:rowOff>
                  </to>
                </anchor>
              </controlPr>
            </control>
          </mc:Choice>
        </mc:AlternateContent>
        <mc:AlternateContent xmlns:mc="http://schemas.openxmlformats.org/markup-compatibility/2006">
          <mc:Choice Requires="x14">
            <control shapeId="22550" r:id="rId25" name="Case d'option 22">
              <controlPr defaultSize="0" autoFill="0" autoLine="0" autoPict="0" altText="">
                <anchor moveWithCells="1">
                  <from>
                    <xdr:col>2</xdr:col>
                    <xdr:colOff>171450</xdr:colOff>
                    <xdr:row>26</xdr:row>
                    <xdr:rowOff>95250</xdr:rowOff>
                  </from>
                  <to>
                    <xdr:col>3</xdr:col>
                    <xdr:colOff>400050</xdr:colOff>
                    <xdr:row>27</xdr:row>
                    <xdr:rowOff>152400</xdr:rowOff>
                  </to>
                </anchor>
              </controlPr>
            </control>
          </mc:Choice>
        </mc:AlternateContent>
        <mc:AlternateContent xmlns:mc="http://schemas.openxmlformats.org/markup-compatibility/2006">
          <mc:Choice Requires="x14">
            <control shapeId="22551" r:id="rId26" name="Case d'option 23">
              <controlPr defaultSize="0" autoFill="0" autoLine="0" autoPict="0" altText="">
                <anchor moveWithCells="1">
                  <from>
                    <xdr:col>2</xdr:col>
                    <xdr:colOff>180975</xdr:colOff>
                    <xdr:row>30</xdr:row>
                    <xdr:rowOff>28575</xdr:rowOff>
                  </from>
                  <to>
                    <xdr:col>3</xdr:col>
                    <xdr:colOff>409575</xdr:colOff>
                    <xdr:row>31</xdr:row>
                    <xdr:rowOff>85725</xdr:rowOff>
                  </to>
                </anchor>
              </controlPr>
            </control>
          </mc:Choice>
        </mc:AlternateContent>
        <mc:AlternateContent xmlns:mc="http://schemas.openxmlformats.org/markup-compatibility/2006">
          <mc:Choice Requires="x14">
            <control shapeId="22552" r:id="rId27" name="Case d'option 24">
              <controlPr defaultSize="0" autoFill="0" autoLine="0" autoPict="0" altText="">
                <anchor moveWithCells="1">
                  <from>
                    <xdr:col>2</xdr:col>
                    <xdr:colOff>152400</xdr:colOff>
                    <xdr:row>33</xdr:row>
                    <xdr:rowOff>152400</xdr:rowOff>
                  </from>
                  <to>
                    <xdr:col>3</xdr:col>
                    <xdr:colOff>381000</xdr:colOff>
                    <xdr:row>35</xdr:row>
                    <xdr:rowOff>19050</xdr:rowOff>
                  </to>
                </anchor>
              </controlPr>
            </control>
          </mc:Choice>
        </mc:AlternateContent>
        <mc:AlternateContent xmlns:mc="http://schemas.openxmlformats.org/markup-compatibility/2006">
          <mc:Choice Requires="x14">
            <control shapeId="22553" r:id="rId28" name="Case d'option 25">
              <controlPr defaultSize="0" autoFill="0" autoLine="0" autoPict="0" altText="">
                <anchor moveWithCells="1">
                  <from>
                    <xdr:col>2</xdr:col>
                    <xdr:colOff>180975</xdr:colOff>
                    <xdr:row>37</xdr:row>
                    <xdr:rowOff>76200</xdr:rowOff>
                  </from>
                  <to>
                    <xdr:col>3</xdr:col>
                    <xdr:colOff>409575</xdr:colOff>
                    <xdr:row>38</xdr:row>
                    <xdr:rowOff>133350</xdr:rowOff>
                  </to>
                </anchor>
              </controlPr>
            </control>
          </mc:Choice>
        </mc:AlternateContent>
        <mc:AlternateContent xmlns:mc="http://schemas.openxmlformats.org/markup-compatibility/2006">
          <mc:Choice Requires="x14">
            <control shapeId="22554" r:id="rId29" name="Case d'option 26">
              <controlPr defaultSize="0" autoFill="0" autoLine="0" autoPict="0" altText="">
                <anchor moveWithCells="1">
                  <from>
                    <xdr:col>2</xdr:col>
                    <xdr:colOff>190500</xdr:colOff>
                    <xdr:row>40</xdr:row>
                    <xdr:rowOff>0</xdr:rowOff>
                  </from>
                  <to>
                    <xdr:col>3</xdr:col>
                    <xdr:colOff>419100</xdr:colOff>
                    <xdr:row>41</xdr:row>
                    <xdr:rowOff>57150</xdr:rowOff>
                  </to>
                </anchor>
              </controlPr>
            </control>
          </mc:Choice>
        </mc:AlternateContent>
        <mc:AlternateContent xmlns:mc="http://schemas.openxmlformats.org/markup-compatibility/2006">
          <mc:Choice Requires="x14">
            <control shapeId="22555" r:id="rId30" name="Button 27">
              <controlPr defaultSize="0" print="0" autoFill="0" autoPict="0" macro="[0]!interpretation_present">
                <anchor moveWithCells="1" sizeWithCells="1">
                  <from>
                    <xdr:col>12</xdr:col>
                    <xdr:colOff>657225</xdr:colOff>
                    <xdr:row>15</xdr:row>
                    <xdr:rowOff>28575</xdr:rowOff>
                  </from>
                  <to>
                    <xdr:col>13</xdr:col>
                    <xdr:colOff>704850</xdr:colOff>
                    <xdr:row>16</xdr:row>
                    <xdr:rowOff>95250</xdr:rowOff>
                  </to>
                </anchor>
              </controlPr>
            </control>
          </mc:Choice>
        </mc:AlternateContent>
        <mc:AlternateContent xmlns:mc="http://schemas.openxmlformats.org/markup-compatibility/2006">
          <mc:Choice Requires="x14">
            <control shapeId="22556" r:id="rId31" name="Button 28">
              <controlPr defaultSize="0" print="0" autoFill="0" autoPict="0" macro="[0]!Accueil">
                <anchor moveWithCells="1" sizeWithCells="1">
                  <from>
                    <xdr:col>12</xdr:col>
                    <xdr:colOff>657225</xdr:colOff>
                    <xdr:row>12</xdr:row>
                    <xdr:rowOff>161925</xdr:rowOff>
                  </from>
                  <to>
                    <xdr:col>13</xdr:col>
                    <xdr:colOff>714375</xdr:colOff>
                    <xdr:row>14</xdr:row>
                    <xdr:rowOff>28575</xdr:rowOff>
                  </to>
                </anchor>
              </controlPr>
            </control>
          </mc:Choice>
        </mc:AlternateContent>
        <mc:AlternateContent xmlns:mc="http://schemas.openxmlformats.org/markup-compatibility/2006">
          <mc:Choice Requires="x14">
            <control shapeId="22557" r:id="rId32" name="Button 29">
              <controlPr defaultSize="0" print="0" autoFill="0" autoPict="0" macro="[0]!Par_couleur">
                <anchor moveWithCells="1" sizeWithCells="1">
                  <from>
                    <xdr:col>12</xdr:col>
                    <xdr:colOff>657225</xdr:colOff>
                    <xdr:row>17</xdr:row>
                    <xdr:rowOff>28575</xdr:rowOff>
                  </from>
                  <to>
                    <xdr:col>13</xdr:col>
                    <xdr:colOff>704850</xdr:colOff>
                    <xdr:row>18</xdr:row>
                    <xdr:rowOff>95250</xdr:rowOff>
                  </to>
                </anchor>
              </controlPr>
            </control>
          </mc:Choice>
        </mc:AlternateContent>
        <mc:AlternateContent xmlns:mc="http://schemas.openxmlformats.org/markup-compatibility/2006">
          <mc:Choice Requires="x14">
            <control shapeId="22558" r:id="rId33" name="Button 30">
              <controlPr defaultSize="0" print="0" autoFill="0" autoPict="0" macro="[0]!Mot_cle">
                <anchor moveWithCells="1" sizeWithCells="1">
                  <from>
                    <xdr:col>12</xdr:col>
                    <xdr:colOff>657225</xdr:colOff>
                    <xdr:row>19</xdr:row>
                    <xdr:rowOff>95250</xdr:rowOff>
                  </from>
                  <to>
                    <xdr:col>13</xdr:col>
                    <xdr:colOff>704850</xdr:colOff>
                    <xdr:row>20</xdr:row>
                    <xdr:rowOff>161925</xdr:rowOff>
                  </to>
                </anchor>
              </controlPr>
            </control>
          </mc:Choice>
        </mc:AlternateContent>
        <mc:AlternateContent xmlns:mc="http://schemas.openxmlformats.org/markup-compatibility/2006">
          <mc:Choice Requires="x14">
            <control shapeId="22559" r:id="rId34" name="Button 31">
              <controlPr defaultSize="0" print="0" autoFill="0" autoPict="0" macro="[0]!Organes_Calme_Reactivite">
                <anchor moveWithCells="1" sizeWithCells="1">
                  <from>
                    <xdr:col>12</xdr:col>
                    <xdr:colOff>666750</xdr:colOff>
                    <xdr:row>21</xdr:row>
                    <xdr:rowOff>161925</xdr:rowOff>
                  </from>
                  <to>
                    <xdr:col>13</xdr:col>
                    <xdr:colOff>714375</xdr:colOff>
                    <xdr:row>23</xdr:row>
                    <xdr:rowOff>38100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31"/>
  <dimension ref="A1:AR220"/>
  <sheetViews>
    <sheetView workbookViewId="0">
      <selection sqref="A1:XFD1048576"/>
    </sheetView>
  </sheetViews>
  <sheetFormatPr baseColWidth="10" defaultRowHeight="15" x14ac:dyDescent="0.25"/>
  <cols>
    <col min="1" max="1" width="8" style="333" customWidth="1"/>
    <col min="2" max="2" width="11" style="333" customWidth="1"/>
    <col min="3" max="3" width="20.140625" style="333" customWidth="1"/>
    <col min="4" max="4" width="42.42578125" style="333" customWidth="1"/>
    <col min="5" max="5" width="43" style="333" customWidth="1"/>
    <col min="6" max="6" width="39.42578125" style="333" customWidth="1"/>
    <col min="7" max="7" width="42.140625" style="333" customWidth="1"/>
    <col min="8" max="8" width="11.42578125" style="333"/>
    <col min="9" max="9" width="15.42578125" style="333" customWidth="1"/>
    <col min="10" max="11" width="11.42578125" style="333"/>
    <col min="12" max="12" width="8" style="395" customWidth="1"/>
    <col min="13" max="13" width="11" style="395" customWidth="1"/>
    <col min="14" max="14" width="20.140625" style="395" customWidth="1"/>
    <col min="15" max="15" width="42.42578125" style="395" customWidth="1"/>
    <col min="16" max="16" width="43" style="395" customWidth="1"/>
    <col min="17" max="17" width="39.42578125" style="395" customWidth="1"/>
    <col min="18" max="18" width="42.140625" style="395" customWidth="1"/>
    <col min="19" max="19" width="11.42578125" style="395"/>
    <col min="20" max="20" width="15.42578125" style="395" customWidth="1"/>
    <col min="21" max="22" width="11.42578125" style="395"/>
    <col min="23" max="23" width="8" style="333" customWidth="1"/>
    <col min="24" max="24" width="11" style="333" customWidth="1"/>
    <col min="25" max="25" width="20.140625" style="333" customWidth="1"/>
    <col min="26" max="26" width="42.42578125" style="333" customWidth="1"/>
    <col min="27" max="27" width="43" style="333" customWidth="1"/>
    <col min="28" max="28" width="39.42578125" style="333" customWidth="1"/>
    <col min="29" max="29" width="42.140625" style="333" customWidth="1"/>
    <col min="30" max="30" width="11.42578125" style="333"/>
    <col min="31" max="31" width="15.42578125" style="333" customWidth="1"/>
    <col min="32" max="33" width="11.42578125" style="333"/>
    <col min="34" max="34" width="8" style="395" customWidth="1"/>
    <col min="35" max="35" width="11" style="395" customWidth="1"/>
    <col min="36" max="36" width="20.140625" style="395" customWidth="1"/>
    <col min="37" max="37" width="42.42578125" style="395" customWidth="1"/>
    <col min="38" max="38" width="43" style="395" customWidth="1"/>
    <col min="39" max="39" width="39.42578125" style="395" customWidth="1"/>
    <col min="40" max="40" width="42.140625" style="395" customWidth="1"/>
    <col min="41" max="41" width="11.42578125" style="395"/>
    <col min="42" max="42" width="15.42578125" style="395" customWidth="1"/>
    <col min="43" max="44" width="11.42578125" style="395"/>
    <col min="45" max="16384" width="11.42578125" style="333"/>
  </cols>
  <sheetData>
    <row r="1" spans="1:44" ht="30" x14ac:dyDescent="0.25">
      <c r="A1" s="299" t="s">
        <v>1100</v>
      </c>
      <c r="B1" s="299" t="s">
        <v>1</v>
      </c>
      <c r="C1" s="299" t="s">
        <v>2</v>
      </c>
      <c r="D1" s="334" t="s">
        <v>143</v>
      </c>
      <c r="E1" s="334" t="s">
        <v>144</v>
      </c>
      <c r="F1" s="334" t="s">
        <v>145</v>
      </c>
      <c r="G1" s="461" t="s">
        <v>146</v>
      </c>
      <c r="H1" s="299" t="s">
        <v>3</v>
      </c>
      <c r="I1" s="299" t="s">
        <v>4</v>
      </c>
      <c r="J1" s="333" t="s">
        <v>2627</v>
      </c>
      <c r="K1" s="299" t="s">
        <v>2628</v>
      </c>
      <c r="L1" s="387" t="s">
        <v>1100</v>
      </c>
      <c r="M1" s="387" t="s">
        <v>1</v>
      </c>
      <c r="N1" s="387" t="s">
        <v>2</v>
      </c>
      <c r="O1" s="388" t="s">
        <v>143</v>
      </c>
      <c r="P1" s="388" t="s">
        <v>144</v>
      </c>
      <c r="Q1" s="388" t="s">
        <v>145</v>
      </c>
      <c r="R1" s="471" t="s">
        <v>146</v>
      </c>
      <c r="S1" s="387" t="s">
        <v>3</v>
      </c>
      <c r="T1" s="387" t="s">
        <v>4</v>
      </c>
      <c r="U1" s="395" t="s">
        <v>2627</v>
      </c>
      <c r="V1" s="387" t="s">
        <v>2628</v>
      </c>
      <c r="W1" s="299" t="s">
        <v>1100</v>
      </c>
      <c r="X1" s="299" t="s">
        <v>1</v>
      </c>
      <c r="Y1" s="299" t="s">
        <v>2</v>
      </c>
      <c r="Z1" s="299" t="s">
        <v>143</v>
      </c>
      <c r="AA1" s="299" t="s">
        <v>144</v>
      </c>
      <c r="AB1" s="299" t="s">
        <v>145</v>
      </c>
      <c r="AC1" s="299" t="s">
        <v>146</v>
      </c>
      <c r="AD1" s="299" t="s">
        <v>3</v>
      </c>
      <c r="AE1" s="299" t="s">
        <v>4</v>
      </c>
      <c r="AF1" s="333" t="s">
        <v>2627</v>
      </c>
      <c r="AG1" s="299" t="s">
        <v>2628</v>
      </c>
      <c r="AH1" s="387" t="s">
        <v>1100</v>
      </c>
      <c r="AI1" s="387" t="s">
        <v>1</v>
      </c>
      <c r="AJ1" s="299" t="s">
        <v>2</v>
      </c>
      <c r="AK1" s="299" t="s">
        <v>143</v>
      </c>
      <c r="AL1" s="299" t="s">
        <v>144</v>
      </c>
      <c r="AM1" s="299" t="s">
        <v>145</v>
      </c>
      <c r="AN1" s="299" t="s">
        <v>146</v>
      </c>
      <c r="AO1" s="387" t="s">
        <v>3</v>
      </c>
      <c r="AP1" s="387" t="s">
        <v>4</v>
      </c>
      <c r="AQ1" s="395" t="s">
        <v>2627</v>
      </c>
      <c r="AR1" s="387" t="s">
        <v>2628</v>
      </c>
    </row>
    <row r="2" spans="1:44" ht="47.25" x14ac:dyDescent="0.25">
      <c r="A2" s="299">
        <v>10</v>
      </c>
      <c r="B2" s="299" t="str">
        <f>IF(Accueil!$H$49=1,M2,IF(Accueil!$H$49=2,X2,IF(Accueil!$H$49=3,AI2,M2)))</f>
        <v>Noir</v>
      </c>
      <c r="C2" s="299" t="str">
        <f>IF(Accueil!$H$49=1,N2,IF(Accueil!$H$49=2,Y2,IF(Accueil!$H$49=3,AJ2,N2)))</f>
        <v>extrémité du pied</v>
      </c>
      <c r="D2" s="299" t="str">
        <f>IF(Accueil!$H$49=1,O2,IF(Accueil!$H$49=2,Z2,IF(Accueil!$H$49=3,AK2,O2)))</f>
        <v>besoin de se surpasser / besoin de se prouver / manager aimant prendre des risques</v>
      </c>
      <c r="E2" s="299" t="str">
        <f>IF(Accueil!$H$49=1,P2,IF(Accueil!$H$49=2,AA2,IF(Accueil!$H$49=3,AL2,P2)))</f>
        <v>incapacité d’agir / manque de courage</v>
      </c>
      <c r="F2" s="299" t="str">
        <f>IF(Accueil!$H$49=1,Q2,IF(Accueil!$H$49=2,AB2,IF(Accueil!$H$49=3,AM2,Q2)))</f>
        <v>conscient de ses limites / passer à l'action quand c'est nécessaire</v>
      </c>
      <c r="G2" s="299" t="str">
        <f>IF(Accueil!$H$49=1,R2,IF(Accueil!$H$49=2,AC2,IF(Accueil!$H$49=3,AN2,R2)))</f>
        <v>envie de dépasser ses limites / débuts difficiles et risqués</v>
      </c>
      <c r="H2" s="462" t="s">
        <v>7</v>
      </c>
      <c r="I2" s="333">
        <v>1</v>
      </c>
      <c r="J2" s="463">
        <v>0</v>
      </c>
      <c r="K2" s="299" t="s">
        <v>2629</v>
      </c>
      <c r="L2" s="387">
        <v>10</v>
      </c>
      <c r="M2" s="387" t="s">
        <v>5</v>
      </c>
      <c r="N2" s="387" t="s">
        <v>6</v>
      </c>
      <c r="O2" s="388" t="s">
        <v>1818</v>
      </c>
      <c r="P2" s="388" t="s">
        <v>1102</v>
      </c>
      <c r="Q2" s="388" t="s">
        <v>1103</v>
      </c>
      <c r="R2" s="471" t="s">
        <v>1819</v>
      </c>
      <c r="S2" s="472" t="s">
        <v>7</v>
      </c>
      <c r="T2" s="395">
        <v>1</v>
      </c>
      <c r="U2" s="473">
        <v>0</v>
      </c>
      <c r="V2" s="387" t="s">
        <v>2629</v>
      </c>
      <c r="W2" s="299">
        <v>10</v>
      </c>
      <c r="X2" s="299" t="s">
        <v>5</v>
      </c>
      <c r="Y2" s="508" t="s">
        <v>2717</v>
      </c>
      <c r="Z2" s="299" t="s">
        <v>4124</v>
      </c>
      <c r="AA2" s="299" t="s">
        <v>4125</v>
      </c>
      <c r="AB2" s="299" t="s">
        <v>4126</v>
      </c>
      <c r="AC2" s="299" t="s">
        <v>4127</v>
      </c>
      <c r="AD2" s="462" t="s">
        <v>7</v>
      </c>
      <c r="AE2" s="333">
        <v>1</v>
      </c>
      <c r="AF2" s="463">
        <v>0</v>
      </c>
      <c r="AG2" s="299" t="s">
        <v>2629</v>
      </c>
      <c r="AH2" s="387">
        <v>10</v>
      </c>
      <c r="AI2" s="387" t="s">
        <v>5</v>
      </c>
      <c r="AJ2" s="508" t="s">
        <v>2717</v>
      </c>
      <c r="AK2" s="299" t="s">
        <v>4124</v>
      </c>
      <c r="AL2" s="299" t="s">
        <v>4125</v>
      </c>
      <c r="AM2" s="299" t="s">
        <v>4126</v>
      </c>
      <c r="AN2" s="299" t="s">
        <v>4127</v>
      </c>
      <c r="AO2" s="472" t="s">
        <v>7</v>
      </c>
      <c r="AP2" s="395">
        <v>1</v>
      </c>
      <c r="AQ2" s="473">
        <v>0</v>
      </c>
      <c r="AR2" s="387" t="s">
        <v>2629</v>
      </c>
    </row>
    <row r="3" spans="1:44" ht="47.25" x14ac:dyDescent="0.25">
      <c r="A3" s="299">
        <v>20</v>
      </c>
      <c r="B3" s="299" t="str">
        <f>IF(Accueil!$H$49=1,M3,IF(Accueil!$H$49=2,X3,IF(Accueil!$H$49=3,AI3,M3)))</f>
        <v>Noir</v>
      </c>
      <c r="C3" s="299" t="str">
        <f>IF(Accueil!$H$49=1,N3,IF(Accueil!$H$49=2,Y3,IF(Accueil!$H$49=3,AJ3,N3)))</f>
        <v>phalange distale</v>
      </c>
      <c r="D3" s="299" t="str">
        <f>IF(Accueil!$H$49=1,O3,IF(Accueil!$H$49=2,Z3,IF(Accueil!$H$49=3,AK3,O3)))</f>
        <v>besoin d’affronter la concurrence</v>
      </c>
      <c r="E3" s="299" t="str">
        <f>IF(Accueil!$H$49=1,P3,IF(Accueil!$H$49=2,AA3,IF(Accueil!$H$49=3,AL3,P3)))</f>
        <v>se sentir menacé / chercher à se protéger / se mettre en retrait / éviter la confrontation</v>
      </c>
      <c r="F3" s="299" t="str">
        <f>IF(Accueil!$H$49=1,Q3,IF(Accueil!$H$49=2,AB3,IF(Accueil!$H$49=3,AM3,Q3)))</f>
        <v>certitude d’y parvenir / absence de doutes</v>
      </c>
      <c r="G3" s="299" t="str">
        <f>IF(Accueil!$H$49=1,R3,IF(Accueil!$H$49=2,AC3,IF(Accueil!$H$49=3,AN3,R3)))</f>
        <v>devoir agir pour défendre l'entreprise ou garantir sa survie / impitoyable pour la concurrence</v>
      </c>
      <c r="H3" s="462" t="s">
        <v>7</v>
      </c>
      <c r="I3" s="333">
        <f>IF(B3=B2,I2,I2+1)</f>
        <v>1</v>
      </c>
      <c r="J3" s="463">
        <v>1</v>
      </c>
      <c r="K3" s="299" t="s">
        <v>2629</v>
      </c>
      <c r="L3" s="387">
        <v>20</v>
      </c>
      <c r="M3" s="387" t="s">
        <v>5</v>
      </c>
      <c r="N3" s="387" t="s">
        <v>8</v>
      </c>
      <c r="O3" s="388" t="s">
        <v>873</v>
      </c>
      <c r="P3" s="388" t="s">
        <v>1106</v>
      </c>
      <c r="Q3" s="388" t="s">
        <v>1820</v>
      </c>
      <c r="R3" s="471" t="s">
        <v>1821</v>
      </c>
      <c r="S3" s="472" t="s">
        <v>7</v>
      </c>
      <c r="T3" s="395">
        <f>IF(M3=M2,T2,T2+1)</f>
        <v>1</v>
      </c>
      <c r="U3" s="473">
        <v>1</v>
      </c>
      <c r="V3" s="387" t="s">
        <v>2629</v>
      </c>
      <c r="W3" s="299">
        <v>20</v>
      </c>
      <c r="X3" s="299" t="s">
        <v>5</v>
      </c>
      <c r="Y3" s="508" t="s">
        <v>2722</v>
      </c>
      <c r="Z3" s="299" t="s">
        <v>4128</v>
      </c>
      <c r="AA3" s="299" t="s">
        <v>4129</v>
      </c>
      <c r="AB3" s="299" t="s">
        <v>4130</v>
      </c>
      <c r="AC3" s="299" t="s">
        <v>4131</v>
      </c>
      <c r="AD3" s="462" t="s">
        <v>7</v>
      </c>
      <c r="AE3" s="333">
        <f>IF(X3=X2,AE2,AE2+1)</f>
        <v>1</v>
      </c>
      <c r="AF3" s="463">
        <v>1</v>
      </c>
      <c r="AG3" s="299" t="s">
        <v>2629</v>
      </c>
      <c r="AH3" s="387">
        <v>20</v>
      </c>
      <c r="AI3" s="387" t="s">
        <v>5</v>
      </c>
      <c r="AJ3" s="508" t="s">
        <v>2722</v>
      </c>
      <c r="AK3" s="299" t="s">
        <v>4128</v>
      </c>
      <c r="AL3" s="299" t="s">
        <v>4129</v>
      </c>
      <c r="AM3" s="299" t="s">
        <v>4130</v>
      </c>
      <c r="AN3" s="299" t="s">
        <v>4131</v>
      </c>
      <c r="AO3" s="472" t="s">
        <v>7</v>
      </c>
      <c r="AP3" s="395">
        <f>IF(AI3=AI2,AP2,AP2+1)</f>
        <v>1</v>
      </c>
      <c r="AQ3" s="473">
        <v>1</v>
      </c>
      <c r="AR3" s="387" t="s">
        <v>2629</v>
      </c>
    </row>
    <row r="4" spans="1:44" ht="31.5" x14ac:dyDescent="0.25">
      <c r="A4" s="299">
        <v>30</v>
      </c>
      <c r="B4" s="299" t="str">
        <f>IF(Accueil!$H$49=1,M4,IF(Accueil!$H$49=2,X4,IF(Accueil!$H$49=3,AI4,M4)))</f>
        <v>Noir</v>
      </c>
      <c r="C4" s="299" t="str">
        <f>IF(Accueil!$H$49=1,N4,IF(Accueil!$H$49=2,Y4,IF(Accueil!$H$49=3,AJ4,N4)))</f>
        <v>phalange moyenne</v>
      </c>
      <c r="D4" s="299" t="str">
        <f>IF(Accueil!$H$49=1,O4,IF(Accueil!$H$49=2,Z4,IF(Accueil!$H$49=3,AK4,O4)))</f>
        <v>besoin de durabilité / besoin de sécuriser les données sensibles</v>
      </c>
      <c r="E4" s="299" t="str">
        <f>IF(Accueil!$H$49=1,P4,IF(Accueil!$H$49=2,AA4,IF(Accueil!$H$49=3,AL4,P4)))</f>
        <v>problèmes de sécurité</v>
      </c>
      <c r="F4" s="299" t="str">
        <f>IF(Accueil!$H$49=1,Q4,IF(Accueil!$H$49=2,AB4,IF(Accueil!$H$49=3,AM4,Q4)))</f>
        <v>entreprise et employés en sécurité</v>
      </c>
      <c r="G4" s="299" t="str">
        <f>IF(Accueil!$H$49=1,R4,IF(Accueil!$H$49=2,AC4,IF(Accueil!$H$49=3,AN4,R4)))</f>
        <v>être sous tension / devoir faire un travail dangereux / mobbing</v>
      </c>
      <c r="H4" s="462" t="s">
        <v>10</v>
      </c>
      <c r="I4" s="333">
        <f t="shared" ref="I4:I67" si="0">IF(B4=B3,I3,I3+1)</f>
        <v>1</v>
      </c>
      <c r="J4" s="463">
        <v>2</v>
      </c>
      <c r="K4" s="299" t="s">
        <v>2629</v>
      </c>
      <c r="L4" s="387">
        <v>30</v>
      </c>
      <c r="M4" s="387" t="s">
        <v>5</v>
      </c>
      <c r="N4" s="387" t="s">
        <v>9</v>
      </c>
      <c r="O4" s="388" t="s">
        <v>1822</v>
      </c>
      <c r="P4" s="388" t="s">
        <v>874</v>
      </c>
      <c r="Q4" s="388" t="s">
        <v>875</v>
      </c>
      <c r="R4" s="471" t="s">
        <v>1823</v>
      </c>
      <c r="S4" s="472" t="s">
        <v>10</v>
      </c>
      <c r="T4" s="395">
        <f t="shared" ref="T4:T13" si="1">IF(M4=M3,T3,T3+1)</f>
        <v>1</v>
      </c>
      <c r="U4" s="473">
        <v>2</v>
      </c>
      <c r="V4" s="387" t="s">
        <v>2629</v>
      </c>
      <c r="W4" s="299">
        <v>30</v>
      </c>
      <c r="X4" s="299" t="s">
        <v>5</v>
      </c>
      <c r="Y4" s="508" t="s">
        <v>2727</v>
      </c>
      <c r="Z4" s="299" t="s">
        <v>4132</v>
      </c>
      <c r="AA4" s="299" t="s">
        <v>4133</v>
      </c>
      <c r="AB4" s="299" t="s">
        <v>4134</v>
      </c>
      <c r="AC4" s="299" t="s">
        <v>4135</v>
      </c>
      <c r="AD4" s="462" t="s">
        <v>10</v>
      </c>
      <c r="AE4" s="333">
        <f t="shared" ref="AE4:AE13" si="2">IF(X4=X3,AE3,AE3+1)</f>
        <v>1</v>
      </c>
      <c r="AF4" s="463">
        <v>2</v>
      </c>
      <c r="AG4" s="299" t="s">
        <v>2629</v>
      </c>
      <c r="AH4" s="387">
        <v>30</v>
      </c>
      <c r="AI4" s="387" t="s">
        <v>5</v>
      </c>
      <c r="AJ4" s="508" t="s">
        <v>2727</v>
      </c>
      <c r="AK4" s="299" t="s">
        <v>4132</v>
      </c>
      <c r="AL4" s="299" t="s">
        <v>4133</v>
      </c>
      <c r="AM4" s="299" t="s">
        <v>4134</v>
      </c>
      <c r="AN4" s="299" t="s">
        <v>4135</v>
      </c>
      <c r="AO4" s="472" t="s">
        <v>10</v>
      </c>
      <c r="AP4" s="395">
        <f t="shared" ref="AP4:AP13" si="3">IF(AI4=AI3,AP3,AP3+1)</f>
        <v>1</v>
      </c>
      <c r="AQ4" s="473">
        <v>2</v>
      </c>
      <c r="AR4" s="387" t="s">
        <v>2629</v>
      </c>
    </row>
    <row r="5" spans="1:44" ht="47.25" x14ac:dyDescent="0.25">
      <c r="A5" s="299">
        <v>40</v>
      </c>
      <c r="B5" s="299" t="str">
        <f>IF(Accueil!$H$49=1,M5,IF(Accueil!$H$49=2,X5,IF(Accueil!$H$49=3,AI5,M5)))</f>
        <v>Noir</v>
      </c>
      <c r="C5" s="299" t="str">
        <f>IF(Accueil!$H$49=1,N5,IF(Accueil!$H$49=2,Y5,IF(Accueil!$H$49=3,AJ5,N5)))</f>
        <v>phalange proximale</v>
      </c>
      <c r="D5" s="299" t="str">
        <f>IF(Accueil!$H$49=1,O5,IF(Accueil!$H$49=2,Z5,IF(Accueil!$H$49=3,AK5,O5)))</f>
        <v>besoin de produire / besoin d'avoir du stock</v>
      </c>
      <c r="E5" s="299" t="str">
        <f>IF(Accueil!$H$49=1,P5,IF(Accueil!$H$49=2,AA5,IF(Accueil!$H$49=3,AL5,P5)))</f>
        <v>peur de la faillite / situstion de crise / problème d'approvisionnement / machines en panne</v>
      </c>
      <c r="F5" s="299" t="str">
        <f>IF(Accueil!$H$49=1,Q5,IF(Accueil!$H$49=2,AB5,IF(Accueil!$H$49=3,AM5,Q5)))</f>
        <v>avoir confiance dans la suite / autonomie / durabilité / pérennité à long terme</v>
      </c>
      <c r="G5" s="299" t="str">
        <f>IF(Accueil!$H$49=1,R5,IF(Accueil!$H$49=2,AC5,IF(Accueil!$H$49=3,AN5,R5)))</f>
        <v>lutter pour la pérennité de l'entreprise</v>
      </c>
      <c r="H5" s="462" t="s">
        <v>10</v>
      </c>
      <c r="I5" s="333">
        <f t="shared" si="0"/>
        <v>1</v>
      </c>
      <c r="J5" s="463">
        <v>3</v>
      </c>
      <c r="K5" s="299" t="s">
        <v>2629</v>
      </c>
      <c r="L5" s="387">
        <v>40</v>
      </c>
      <c r="M5" s="387" t="s">
        <v>5</v>
      </c>
      <c r="N5" s="387" t="s">
        <v>11</v>
      </c>
      <c r="O5" s="388" t="s">
        <v>1824</v>
      </c>
      <c r="P5" s="388" t="s">
        <v>1825</v>
      </c>
      <c r="Q5" s="388" t="s">
        <v>1826</v>
      </c>
      <c r="R5" s="471" t="s">
        <v>876</v>
      </c>
      <c r="S5" s="472" t="s">
        <v>10</v>
      </c>
      <c r="T5" s="395">
        <f t="shared" si="1"/>
        <v>1</v>
      </c>
      <c r="U5" s="473">
        <v>3</v>
      </c>
      <c r="V5" s="387" t="s">
        <v>2629</v>
      </c>
      <c r="W5" s="299">
        <v>40</v>
      </c>
      <c r="X5" s="299" t="s">
        <v>5</v>
      </c>
      <c r="Y5" s="508" t="s">
        <v>2732</v>
      </c>
      <c r="Z5" s="299" t="s">
        <v>4136</v>
      </c>
      <c r="AA5" s="299" t="s">
        <v>4137</v>
      </c>
      <c r="AB5" s="299" t="s">
        <v>4138</v>
      </c>
      <c r="AC5" s="299" t="s">
        <v>4139</v>
      </c>
      <c r="AD5" s="462" t="s">
        <v>10</v>
      </c>
      <c r="AE5" s="333">
        <f t="shared" si="2"/>
        <v>1</v>
      </c>
      <c r="AF5" s="463">
        <v>3</v>
      </c>
      <c r="AG5" s="299" t="s">
        <v>2629</v>
      </c>
      <c r="AH5" s="387">
        <v>40</v>
      </c>
      <c r="AI5" s="387" t="s">
        <v>5</v>
      </c>
      <c r="AJ5" s="508" t="s">
        <v>2732</v>
      </c>
      <c r="AK5" s="299" t="s">
        <v>4136</v>
      </c>
      <c r="AL5" s="299" t="s">
        <v>4137</v>
      </c>
      <c r="AM5" s="299" t="s">
        <v>4138</v>
      </c>
      <c r="AN5" s="299" t="s">
        <v>4139</v>
      </c>
      <c r="AO5" s="472" t="s">
        <v>10</v>
      </c>
      <c r="AP5" s="395">
        <f t="shared" si="3"/>
        <v>1</v>
      </c>
      <c r="AQ5" s="473">
        <v>3</v>
      </c>
      <c r="AR5" s="387" t="s">
        <v>2629</v>
      </c>
    </row>
    <row r="6" spans="1:44" ht="47.25" x14ac:dyDescent="0.25">
      <c r="A6" s="299">
        <v>50</v>
      </c>
      <c r="B6" s="299" t="str">
        <f>IF(Accueil!$H$49=1,M6,IF(Accueil!$H$49=2,X6,IF(Accueil!$H$49=3,AI6,M6)))</f>
        <v>Noir</v>
      </c>
      <c r="C6" s="299" t="str">
        <f>IF(Accueil!$H$49=1,N6,IF(Accueil!$H$49=2,Y6,IF(Accueil!$H$49=3,AJ6,N6)))</f>
        <v>voûte plantaire</v>
      </c>
      <c r="D6" s="299" t="str">
        <f>IF(Accueil!$H$49=1,O6,IF(Accueil!$H$49=2,Z6,IF(Accueil!$H$49=3,AK6,O6)))</f>
        <v>besoin d'une bonne logistique / besoin de s'implanter à quelque part / besoin d'un bureau à soi</v>
      </c>
      <c r="E6" s="299" t="str">
        <f>IF(Accueil!$H$49=1,P6,IF(Accueil!$H$49=2,AA6,IF(Accueil!$H$49=3,AL6,P6)))</f>
        <v>sensation de subir la concurrence / production délocalisée / coworking</v>
      </c>
      <c r="F6" s="299" t="str">
        <f>IF(Accueil!$H$49=1,Q6,IF(Accueil!$H$49=2,AB6,IF(Accueil!$H$49=3,AM6,Q6)))</f>
        <v>disposer des bonnes ressources / des bons outils de travail / mandats aboutissant à des réalisations concrètes</v>
      </c>
      <c r="G6" s="299" t="str">
        <f>IF(Accueil!$H$49=1,R6,IF(Accueil!$H$49=2,AC6,IF(Accueil!$H$49=3,AN6,R6)))</f>
        <v>envie de quitter l'entreprise / envie de délocaliser la production / turn over élevé</v>
      </c>
      <c r="H6" s="462" t="s">
        <v>7</v>
      </c>
      <c r="I6" s="333">
        <f t="shared" si="0"/>
        <v>1</v>
      </c>
      <c r="J6" s="463">
        <v>4</v>
      </c>
      <c r="K6" s="299" t="s">
        <v>2629</v>
      </c>
      <c r="L6" s="387">
        <v>50</v>
      </c>
      <c r="M6" s="387" t="s">
        <v>5</v>
      </c>
      <c r="N6" s="387" t="s">
        <v>12</v>
      </c>
      <c r="O6" s="388" t="s">
        <v>1827</v>
      </c>
      <c r="P6" s="388" t="s">
        <v>1828</v>
      </c>
      <c r="Q6" s="388" t="s">
        <v>1829</v>
      </c>
      <c r="R6" s="471" t="s">
        <v>1830</v>
      </c>
      <c r="S6" s="472" t="s">
        <v>7</v>
      </c>
      <c r="T6" s="395">
        <f t="shared" si="1"/>
        <v>1</v>
      </c>
      <c r="U6" s="473">
        <v>4</v>
      </c>
      <c r="V6" s="387" t="s">
        <v>2629</v>
      </c>
      <c r="W6" s="299">
        <v>50</v>
      </c>
      <c r="X6" s="299" t="s">
        <v>5</v>
      </c>
      <c r="Y6" s="508" t="s">
        <v>2737</v>
      </c>
      <c r="Z6" s="299" t="s">
        <v>4140</v>
      </c>
      <c r="AA6" s="299" t="s">
        <v>4141</v>
      </c>
      <c r="AB6" s="299" t="s">
        <v>4142</v>
      </c>
      <c r="AC6" s="299" t="s">
        <v>4143</v>
      </c>
      <c r="AD6" s="462" t="s">
        <v>7</v>
      </c>
      <c r="AE6" s="333">
        <f t="shared" si="2"/>
        <v>1</v>
      </c>
      <c r="AF6" s="463">
        <v>4</v>
      </c>
      <c r="AG6" s="299" t="s">
        <v>2629</v>
      </c>
      <c r="AH6" s="387">
        <v>50</v>
      </c>
      <c r="AI6" s="387" t="s">
        <v>5</v>
      </c>
      <c r="AJ6" s="508" t="s">
        <v>2737</v>
      </c>
      <c r="AK6" s="299" t="s">
        <v>4140</v>
      </c>
      <c r="AL6" s="299" t="s">
        <v>4141</v>
      </c>
      <c r="AM6" s="299" t="s">
        <v>4142</v>
      </c>
      <c r="AN6" s="299" t="s">
        <v>4143</v>
      </c>
      <c r="AO6" s="472" t="s">
        <v>7</v>
      </c>
      <c r="AP6" s="395">
        <f t="shared" si="3"/>
        <v>1</v>
      </c>
      <c r="AQ6" s="473">
        <v>4</v>
      </c>
      <c r="AR6" s="387" t="s">
        <v>2629</v>
      </c>
    </row>
    <row r="7" spans="1:44" ht="31.5" x14ac:dyDescent="0.25">
      <c r="A7" s="299">
        <v>60</v>
      </c>
      <c r="B7" s="299" t="str">
        <f>IF(Accueil!$H$49=1,M7,IF(Accueil!$H$49=2,X7,IF(Accueil!$H$49=3,AI7,M7)))</f>
        <v>Noir</v>
      </c>
      <c r="C7" s="299" t="str">
        <f>IF(Accueil!$H$49=1,N7,IF(Accueil!$H$49=2,Y7,IF(Accueil!$H$49=3,AJ7,N7)))</f>
        <v>talon</v>
      </c>
      <c r="D7" s="299" t="str">
        <f>IF(Accueil!$H$49=1,O7,IF(Accueil!$H$49=2,Z7,IF(Accueil!$H$49=3,AK7,O7)))</f>
        <v>besoin de réalisations stables / besoin de production et de ventes stables</v>
      </c>
      <c r="E7" s="299" t="str">
        <f>IF(Accueil!$H$49=1,P7,IF(Accueil!$H$49=2,AA7,IF(Accueil!$H$49=3,AL7,P7)))</f>
        <v>ne pas assumer certains risques</v>
      </c>
      <c r="F7" s="299" t="str">
        <f>IF(Accueil!$H$49=1,Q7,IF(Accueil!$H$49=2,AB7,IF(Accueil!$H$49=3,AM7,Q7)))</f>
        <v>capacité à passer facilement du projet à sa réalisation</v>
      </c>
      <c r="G7" s="299" t="str">
        <f>IF(Accueil!$H$49=1,R7,IF(Accueil!$H$49=2,AC7,IF(Accueil!$H$49=3,AN7,R7)))</f>
        <v>envie de délocaliser / de changer de bâtiment</v>
      </c>
      <c r="H7" s="462" t="s">
        <v>7</v>
      </c>
      <c r="I7" s="333">
        <f t="shared" si="0"/>
        <v>1</v>
      </c>
      <c r="J7" s="463">
        <v>5</v>
      </c>
      <c r="K7" s="299" t="s">
        <v>2629</v>
      </c>
      <c r="L7" s="387">
        <v>60</v>
      </c>
      <c r="M7" s="387" t="s">
        <v>5</v>
      </c>
      <c r="N7" s="387" t="s">
        <v>13</v>
      </c>
      <c r="O7" s="388" t="s">
        <v>1831</v>
      </c>
      <c r="P7" s="388" t="s">
        <v>877</v>
      </c>
      <c r="Q7" s="388" t="s">
        <v>878</v>
      </c>
      <c r="R7" s="471" t="s">
        <v>1832</v>
      </c>
      <c r="S7" s="472" t="s">
        <v>7</v>
      </c>
      <c r="T7" s="395">
        <f t="shared" si="1"/>
        <v>1</v>
      </c>
      <c r="U7" s="473">
        <v>5</v>
      </c>
      <c r="V7" s="387" t="s">
        <v>2629</v>
      </c>
      <c r="W7" s="299">
        <v>60</v>
      </c>
      <c r="X7" s="299" t="s">
        <v>5</v>
      </c>
      <c r="Y7" s="508" t="s">
        <v>2742</v>
      </c>
      <c r="Z7" s="299" t="s">
        <v>4144</v>
      </c>
      <c r="AA7" s="299" t="s">
        <v>4145</v>
      </c>
      <c r="AB7" s="299" t="s">
        <v>4146</v>
      </c>
      <c r="AC7" s="299" t="s">
        <v>4147</v>
      </c>
      <c r="AD7" s="462" t="s">
        <v>7</v>
      </c>
      <c r="AE7" s="333">
        <f t="shared" si="2"/>
        <v>1</v>
      </c>
      <c r="AF7" s="463">
        <v>5</v>
      </c>
      <c r="AG7" s="299" t="s">
        <v>2629</v>
      </c>
      <c r="AH7" s="387">
        <v>60</v>
      </c>
      <c r="AI7" s="387" t="s">
        <v>5</v>
      </c>
      <c r="AJ7" s="508" t="s">
        <v>2742</v>
      </c>
      <c r="AK7" s="299" t="s">
        <v>4144</v>
      </c>
      <c r="AL7" s="299" t="s">
        <v>4145</v>
      </c>
      <c r="AM7" s="299" t="s">
        <v>4146</v>
      </c>
      <c r="AN7" s="299" t="s">
        <v>4147</v>
      </c>
      <c r="AO7" s="472" t="s">
        <v>7</v>
      </c>
      <c r="AP7" s="395">
        <f t="shared" si="3"/>
        <v>1</v>
      </c>
      <c r="AQ7" s="473">
        <v>5</v>
      </c>
      <c r="AR7" s="387" t="s">
        <v>2629</v>
      </c>
    </row>
    <row r="8" spans="1:44" ht="45" x14ac:dyDescent="0.25">
      <c r="A8" s="299">
        <v>70</v>
      </c>
      <c r="B8" s="299" t="str">
        <f>IF(Accueil!$H$49=1,M8,IF(Accueil!$H$49=2,X8,IF(Accueil!$H$49=3,AI8,M8)))</f>
        <v>Noir</v>
      </c>
      <c r="C8" s="299" t="str">
        <f>IF(Accueil!$H$49=1,N8,IF(Accueil!$H$49=2,Y8,IF(Accueil!$H$49=3,AJ8,N8)))</f>
        <v>astragale</v>
      </c>
      <c r="D8" s="299" t="str">
        <f>IF(Accueil!$H$49=1,O8,IF(Accueil!$H$49=2,Z8,IF(Accueil!$H$49=3,AK8,O8)))</f>
        <v>besoin de s'appuyer sur une personne (collègue / manager) fiable</v>
      </c>
      <c r="E8" s="299" t="str">
        <f>IF(Accueil!$H$49=1,P8,IF(Accueil!$H$49=2,AA8,IF(Accueil!$H$49=3,AL8,P8)))</f>
        <v>self-control pour ne pas montrer son stress et ses peurs</v>
      </c>
      <c r="F8" s="299" t="str">
        <f>IF(Accueil!$H$49=1,Q8,IF(Accueil!$H$49=2,AB8,IF(Accueil!$H$49=3,AM8,Q8)))</f>
        <v>communication sincère à tous les niveaux / bonne organisation du travail</v>
      </c>
      <c r="G8" s="299" t="str">
        <f>IF(Accueil!$H$49=1,R8,IF(Accueil!$H$49=2,AC8,IF(Accueil!$H$49=3,AN8,R8)))</f>
        <v>envie de se défouler pour décompresser après le travail / marché de niche</v>
      </c>
      <c r="H8" s="462" t="s">
        <v>10</v>
      </c>
      <c r="I8" s="333">
        <f t="shared" si="0"/>
        <v>1</v>
      </c>
      <c r="J8" s="463">
        <v>6</v>
      </c>
      <c r="K8" s="299" t="s">
        <v>2629</v>
      </c>
      <c r="L8" s="387">
        <v>70</v>
      </c>
      <c r="M8" s="387" t="s">
        <v>5</v>
      </c>
      <c r="N8" s="387" t="s">
        <v>14</v>
      </c>
      <c r="O8" s="388" t="s">
        <v>1833</v>
      </c>
      <c r="P8" s="388" t="s">
        <v>879</v>
      </c>
      <c r="Q8" s="388" t="s">
        <v>1834</v>
      </c>
      <c r="R8" s="471" t="s">
        <v>1835</v>
      </c>
      <c r="S8" s="472" t="s">
        <v>10</v>
      </c>
      <c r="T8" s="395">
        <f t="shared" si="1"/>
        <v>1</v>
      </c>
      <c r="U8" s="473">
        <v>6</v>
      </c>
      <c r="V8" s="387" t="s">
        <v>2629</v>
      </c>
      <c r="W8" s="299">
        <v>70</v>
      </c>
      <c r="X8" s="299" t="s">
        <v>5</v>
      </c>
      <c r="Y8" s="508" t="s">
        <v>2747</v>
      </c>
      <c r="Z8" s="299" t="s">
        <v>4148</v>
      </c>
      <c r="AA8" s="299" t="s">
        <v>4149</v>
      </c>
      <c r="AB8" s="299" t="s">
        <v>4150</v>
      </c>
      <c r="AC8" s="299" t="s">
        <v>4151</v>
      </c>
      <c r="AD8" s="462" t="s">
        <v>10</v>
      </c>
      <c r="AE8" s="333">
        <f t="shared" si="2"/>
        <v>1</v>
      </c>
      <c r="AF8" s="463">
        <v>6</v>
      </c>
      <c r="AG8" s="299" t="s">
        <v>2629</v>
      </c>
      <c r="AH8" s="387">
        <v>70</v>
      </c>
      <c r="AI8" s="387" t="s">
        <v>5</v>
      </c>
      <c r="AJ8" s="508" t="s">
        <v>2747</v>
      </c>
      <c r="AK8" s="299" t="s">
        <v>4148</v>
      </c>
      <c r="AL8" s="299" t="s">
        <v>4149</v>
      </c>
      <c r="AM8" s="299" t="s">
        <v>4150</v>
      </c>
      <c r="AN8" s="299" t="s">
        <v>4151</v>
      </c>
      <c r="AO8" s="472" t="s">
        <v>10</v>
      </c>
      <c r="AP8" s="395">
        <f t="shared" si="3"/>
        <v>1</v>
      </c>
      <c r="AQ8" s="473">
        <v>6</v>
      </c>
      <c r="AR8" s="387" t="s">
        <v>2629</v>
      </c>
    </row>
    <row r="9" spans="1:44" ht="31.5" x14ac:dyDescent="0.25">
      <c r="A9" s="299">
        <v>80</v>
      </c>
      <c r="B9" s="299" t="str">
        <f>IF(Accueil!$H$49=1,M9,IF(Accueil!$H$49=2,X9,IF(Accueil!$H$49=3,AI9,M9)))</f>
        <v>Noir</v>
      </c>
      <c r="C9" s="299" t="str">
        <f>IF(Accueil!$H$49=1,N9,IF(Accueil!$H$49=2,Y9,IF(Accueil!$H$49=3,AJ9,N9)))</f>
        <v>cou-de-pied</v>
      </c>
      <c r="D9" s="299" t="str">
        <f>IF(Accueil!$H$49=1,O9,IF(Accueil!$H$49=2,Z9,IF(Accueil!$H$49=3,AK9,O9)))</f>
        <v>besoin de solidarité / besoin de stabilité du personnel</v>
      </c>
      <c r="E9" s="299" t="str">
        <f>IF(Accueil!$H$49=1,P9,IF(Accueil!$H$49=2,AA9,IF(Accueil!$H$49=3,AL9,P9)))</f>
        <v>solitude imposée ou mal vécue / avancement refusé / turn over élevé</v>
      </c>
      <c r="F9" s="299" t="str">
        <f>IF(Accueil!$H$49=1,Q9,IF(Accueil!$H$49=2,AB9,IF(Accueil!$H$49=3,AM9,Q9)))</f>
        <v>sentiment d’être bien dans son entreprise</v>
      </c>
      <c r="G9" s="299" t="str">
        <f>IF(Accueil!$H$49=1,R9,IF(Accueil!$H$49=2,AC9,IF(Accueil!$H$49=3,AN9,R9)))</f>
        <v>devoir travailler seul / aimer faire autrement que les autres</v>
      </c>
      <c r="H9" s="462" t="s">
        <v>7</v>
      </c>
      <c r="I9" s="333">
        <f t="shared" si="0"/>
        <v>1</v>
      </c>
      <c r="J9" s="463">
        <v>7</v>
      </c>
      <c r="K9" s="299" t="s">
        <v>2629</v>
      </c>
      <c r="L9" s="387">
        <v>80</v>
      </c>
      <c r="M9" s="387" t="s">
        <v>5</v>
      </c>
      <c r="N9" s="387" t="s">
        <v>15</v>
      </c>
      <c r="O9" s="388" t="s">
        <v>1836</v>
      </c>
      <c r="P9" s="388" t="s">
        <v>1837</v>
      </c>
      <c r="Q9" s="388" t="s">
        <v>880</v>
      </c>
      <c r="R9" s="471" t="s">
        <v>1838</v>
      </c>
      <c r="S9" s="472" t="s">
        <v>7</v>
      </c>
      <c r="T9" s="395">
        <f t="shared" si="1"/>
        <v>1</v>
      </c>
      <c r="U9" s="473">
        <v>7</v>
      </c>
      <c r="V9" s="387" t="s">
        <v>2629</v>
      </c>
      <c r="W9" s="299">
        <v>80</v>
      </c>
      <c r="X9" s="299" t="s">
        <v>5</v>
      </c>
      <c r="Y9" s="508" t="s">
        <v>2752</v>
      </c>
      <c r="Z9" s="299" t="s">
        <v>4152</v>
      </c>
      <c r="AA9" s="299" t="s">
        <v>4153</v>
      </c>
      <c r="AB9" s="299" t="s">
        <v>4154</v>
      </c>
      <c r="AC9" s="299" t="s">
        <v>4155</v>
      </c>
      <c r="AD9" s="462" t="s">
        <v>7</v>
      </c>
      <c r="AE9" s="333">
        <f t="shared" si="2"/>
        <v>1</v>
      </c>
      <c r="AF9" s="463">
        <v>7</v>
      </c>
      <c r="AG9" s="299" t="s">
        <v>2629</v>
      </c>
      <c r="AH9" s="387">
        <v>80</v>
      </c>
      <c r="AI9" s="387" t="s">
        <v>5</v>
      </c>
      <c r="AJ9" s="508" t="s">
        <v>2752</v>
      </c>
      <c r="AK9" s="299" t="s">
        <v>4152</v>
      </c>
      <c r="AL9" s="299" t="s">
        <v>4153</v>
      </c>
      <c r="AM9" s="299" t="s">
        <v>4154</v>
      </c>
      <c r="AN9" s="299" t="s">
        <v>4155</v>
      </c>
      <c r="AO9" s="472" t="s">
        <v>7</v>
      </c>
      <c r="AP9" s="395">
        <f t="shared" si="3"/>
        <v>1</v>
      </c>
      <c r="AQ9" s="473">
        <v>7</v>
      </c>
      <c r="AR9" s="387" t="s">
        <v>2629</v>
      </c>
    </row>
    <row r="10" spans="1:44" ht="47.25" x14ac:dyDescent="0.25">
      <c r="A10" s="299">
        <v>90</v>
      </c>
      <c r="B10" s="299" t="str">
        <f>IF(Accueil!$H$49=1,M10,IF(Accueil!$H$49=2,X10,IF(Accueil!$H$49=3,AI10,M10)))</f>
        <v>Noir</v>
      </c>
      <c r="C10" s="299" t="str">
        <f>IF(Accueil!$H$49=1,N10,IF(Accueil!$H$49=2,Y10,IF(Accueil!$H$49=3,AJ10,N10)))</f>
        <v>malléole</v>
      </c>
      <c r="D10" s="299" t="str">
        <f>IF(Accueil!$H$49=1,O10,IF(Accueil!$H$49=2,Z10,IF(Accueil!$H$49=3,AK10,O10)))</f>
        <v xml:space="preserve">besoin de soutien mutuel / besoin de choisir et de décider </v>
      </c>
      <c r="E10" s="299" t="str">
        <f>IF(Accueil!$H$49=1,P10,IF(Accueil!$H$49=2,AA10,IF(Accueil!$H$49=3,AL10,P10)))</f>
        <v>manque de soutien des investisseurs</v>
      </c>
      <c r="F10" s="299" t="str">
        <f>IF(Accueil!$H$49=1,Q10,IF(Accueil!$H$49=2,AB10,IF(Accueil!$H$49=3,AM10,Q10)))</f>
        <v xml:space="preserve">se sentir soutenu / avoir une direction dans la vie </v>
      </c>
      <c r="G10" s="299" t="str">
        <f>IF(Accueil!$H$49=1,R10,IF(Accueil!$H$49=2,AC10,IF(Accueil!$H$49=3,AN10,R10)))</f>
        <v>devoir soutenir ses collègues ou ses employés / devoir suivre une tradition familiale</v>
      </c>
      <c r="H10" s="462" t="s">
        <v>10</v>
      </c>
      <c r="I10" s="333">
        <f t="shared" si="0"/>
        <v>1</v>
      </c>
      <c r="J10" s="463">
        <v>8</v>
      </c>
      <c r="K10" s="299" t="s">
        <v>2629</v>
      </c>
      <c r="L10" s="387">
        <v>90</v>
      </c>
      <c r="M10" s="387" t="s">
        <v>5</v>
      </c>
      <c r="N10" s="387" t="s">
        <v>16</v>
      </c>
      <c r="O10" s="388" t="s">
        <v>1839</v>
      </c>
      <c r="P10" s="388" t="s">
        <v>881</v>
      </c>
      <c r="Q10" s="388" t="s">
        <v>1133</v>
      </c>
      <c r="R10" s="471" t="s">
        <v>1840</v>
      </c>
      <c r="S10" s="472" t="s">
        <v>10</v>
      </c>
      <c r="T10" s="395">
        <f t="shared" si="1"/>
        <v>1</v>
      </c>
      <c r="U10" s="473">
        <v>8</v>
      </c>
      <c r="V10" s="387" t="s">
        <v>2629</v>
      </c>
      <c r="W10" s="299">
        <v>90</v>
      </c>
      <c r="X10" s="299" t="s">
        <v>5</v>
      </c>
      <c r="Y10" s="508" t="s">
        <v>2757</v>
      </c>
      <c r="Z10" s="299" t="s">
        <v>4156</v>
      </c>
      <c r="AA10" s="299" t="s">
        <v>4157</v>
      </c>
      <c r="AB10" s="299" t="s">
        <v>4158</v>
      </c>
      <c r="AC10" s="299" t="s">
        <v>4159</v>
      </c>
      <c r="AD10" s="462" t="s">
        <v>10</v>
      </c>
      <c r="AE10" s="333">
        <f t="shared" si="2"/>
        <v>1</v>
      </c>
      <c r="AF10" s="463">
        <v>8</v>
      </c>
      <c r="AG10" s="299" t="s">
        <v>2629</v>
      </c>
      <c r="AH10" s="387">
        <v>90</v>
      </c>
      <c r="AI10" s="387" t="s">
        <v>5</v>
      </c>
      <c r="AJ10" s="508" t="s">
        <v>2757</v>
      </c>
      <c r="AK10" s="299" t="s">
        <v>4156</v>
      </c>
      <c r="AL10" s="299" t="s">
        <v>4157</v>
      </c>
      <c r="AM10" s="299" t="s">
        <v>4158</v>
      </c>
      <c r="AN10" s="299" t="s">
        <v>4159</v>
      </c>
      <c r="AO10" s="472" t="s">
        <v>10</v>
      </c>
      <c r="AP10" s="395">
        <f t="shared" si="3"/>
        <v>1</v>
      </c>
      <c r="AQ10" s="473">
        <v>8</v>
      </c>
      <c r="AR10" s="387" t="s">
        <v>2629</v>
      </c>
    </row>
    <row r="11" spans="1:44" ht="31.5" x14ac:dyDescent="0.25">
      <c r="A11" s="299">
        <v>100</v>
      </c>
      <c r="B11" s="299" t="str">
        <f>IF(Accueil!$H$49=1,M11,IF(Accueil!$H$49=2,X11,IF(Accueil!$H$49=3,AI11,M11)))</f>
        <v>Brun</v>
      </c>
      <c r="C11" s="299" t="str">
        <f>IF(Accueil!$H$49=1,N11,IF(Accueil!$H$49=2,Y11,IF(Accueil!$H$49=3,AJ11,N11)))</f>
        <v>tendon d'Achille</v>
      </c>
      <c r="D11" s="299" t="str">
        <f>IF(Accueil!$H$49=1,O11,IF(Accueil!$H$49=2,Z11,IF(Accueil!$H$49=3,AK11,O11)))</f>
        <v xml:space="preserve">besoin de stabilité / besoin de réalisations concrètes / capacité à supporter </v>
      </c>
      <c r="E11" s="299" t="str">
        <f>IF(Accueil!$H$49=1,P11,IF(Accueil!$H$49=2,AA11,IF(Accueil!$H$49=3,AL11,P11)))</f>
        <v>rupture ou manque de contact avec la maison mère ou les filiales</v>
      </c>
      <c r="F11" s="299" t="str">
        <f>IF(Accueil!$H$49=1,Q11,IF(Accueil!$H$49=2,AB11,IF(Accueil!$H$49=3,AM11,Q11)))</f>
        <v>capacité à réaliser ses rêves</v>
      </c>
      <c r="G11" s="299" t="str">
        <f>IF(Accueil!$H$49=1,R11,IF(Accueil!$H$49=2,AC11,IF(Accueil!$H$49=3,AN11,R11)))</f>
        <v>subir du mobbing / devoir se séparer d'une personne</v>
      </c>
      <c r="H11" s="462" t="s">
        <v>10</v>
      </c>
      <c r="I11" s="333">
        <f t="shared" si="0"/>
        <v>2</v>
      </c>
      <c r="J11" s="463">
        <v>9</v>
      </c>
      <c r="K11" s="299" t="s">
        <v>2629</v>
      </c>
      <c r="L11" s="387">
        <v>100</v>
      </c>
      <c r="M11" s="387" t="s">
        <v>17</v>
      </c>
      <c r="N11" s="387" t="s">
        <v>18</v>
      </c>
      <c r="O11" s="388" t="s">
        <v>1841</v>
      </c>
      <c r="P11" s="388" t="s">
        <v>882</v>
      </c>
      <c r="Q11" s="388" t="s">
        <v>883</v>
      </c>
      <c r="R11" s="471" t="s">
        <v>1842</v>
      </c>
      <c r="S11" s="472" t="s">
        <v>10</v>
      </c>
      <c r="T11" s="395">
        <f t="shared" si="1"/>
        <v>2</v>
      </c>
      <c r="U11" s="473">
        <v>9</v>
      </c>
      <c r="V11" s="387" t="s">
        <v>2629</v>
      </c>
      <c r="W11" s="299">
        <v>100</v>
      </c>
      <c r="X11" s="299" t="s">
        <v>17</v>
      </c>
      <c r="Y11" s="508" t="s">
        <v>2762</v>
      </c>
      <c r="Z11" s="299" t="s">
        <v>4160</v>
      </c>
      <c r="AA11" s="299" t="s">
        <v>4161</v>
      </c>
      <c r="AB11" s="299" t="s">
        <v>4162</v>
      </c>
      <c r="AC11" s="299" t="s">
        <v>4163</v>
      </c>
      <c r="AD11" s="462" t="s">
        <v>10</v>
      </c>
      <c r="AE11" s="333">
        <f t="shared" si="2"/>
        <v>2</v>
      </c>
      <c r="AF11" s="463">
        <v>9</v>
      </c>
      <c r="AG11" s="299" t="s">
        <v>2629</v>
      </c>
      <c r="AH11" s="387">
        <v>100</v>
      </c>
      <c r="AI11" s="387" t="s">
        <v>17</v>
      </c>
      <c r="AJ11" s="508" t="s">
        <v>2762</v>
      </c>
      <c r="AK11" s="299" t="s">
        <v>4160</v>
      </c>
      <c r="AL11" s="299" t="s">
        <v>4161</v>
      </c>
      <c r="AM11" s="299" t="s">
        <v>4162</v>
      </c>
      <c r="AN11" s="299" t="s">
        <v>4163</v>
      </c>
      <c r="AO11" s="472" t="s">
        <v>10</v>
      </c>
      <c r="AP11" s="395">
        <f t="shared" si="3"/>
        <v>2</v>
      </c>
      <c r="AQ11" s="473">
        <v>9</v>
      </c>
      <c r="AR11" s="387" t="s">
        <v>2629</v>
      </c>
    </row>
    <row r="12" spans="1:44" ht="31.5" x14ac:dyDescent="0.25">
      <c r="A12" s="299">
        <v>110</v>
      </c>
      <c r="B12" s="299" t="str">
        <f>IF(Accueil!$H$49=1,M12,IF(Accueil!$H$49=2,X12,IF(Accueil!$H$49=3,AI12,M12)))</f>
        <v>Brun</v>
      </c>
      <c r="C12" s="299" t="str">
        <f>IF(Accueil!$H$49=1,N12,IF(Accueil!$H$49=2,Y12,IF(Accueil!$H$49=3,AJ12,N12)))</f>
        <v>tibia/péroné</v>
      </c>
      <c r="D12" s="299" t="str">
        <f>IF(Accueil!$H$49=1,O12,IF(Accueil!$H$49=2,Z12,IF(Accueil!$H$49=3,AK12,O12)))</f>
        <v>besoin de mettre en place une meilleure structure ou une logistique</v>
      </c>
      <c r="E12" s="299" t="str">
        <f>IF(Accueil!$H$49=1,P12,IF(Accueil!$H$49=2,AA12,IF(Accueil!$H$49=3,AL12,P12)))</f>
        <v>sentiment de subir / se sentir dévalorisé ou impuissant</v>
      </c>
      <c r="F12" s="299" t="str">
        <f>IF(Accueil!$H$49=1,Q12,IF(Accueil!$H$49=2,AB12,IF(Accueil!$H$49=3,AM12,Q12)))</f>
        <v>réalisation de soi / indépendance / grand potentiel de réalisation</v>
      </c>
      <c r="G12" s="299" t="str">
        <f>IF(Accueil!$H$49=1,R12,IF(Accueil!$H$49=2,AC12,IF(Accueil!$H$49=3,AN12,R12)))</f>
        <v>générer des tensions vis à vis des autres entreprises</v>
      </c>
      <c r="H12" s="462" t="s">
        <v>7</v>
      </c>
      <c r="I12" s="333">
        <f t="shared" si="0"/>
        <v>2</v>
      </c>
      <c r="J12" s="463">
        <v>10</v>
      </c>
      <c r="K12" s="299" t="s">
        <v>2629</v>
      </c>
      <c r="L12" s="387">
        <v>110</v>
      </c>
      <c r="M12" s="387" t="s">
        <v>17</v>
      </c>
      <c r="N12" s="387" t="s">
        <v>19</v>
      </c>
      <c r="O12" s="388" t="s">
        <v>1843</v>
      </c>
      <c r="P12" s="388" t="s">
        <v>1140</v>
      </c>
      <c r="Q12" s="388" t="s">
        <v>1141</v>
      </c>
      <c r="R12" s="471" t="s">
        <v>884</v>
      </c>
      <c r="S12" s="472" t="s">
        <v>7</v>
      </c>
      <c r="T12" s="395">
        <f t="shared" si="1"/>
        <v>2</v>
      </c>
      <c r="U12" s="473">
        <v>10</v>
      </c>
      <c r="V12" s="387" t="s">
        <v>2629</v>
      </c>
      <c r="W12" s="299">
        <v>110</v>
      </c>
      <c r="X12" s="299" t="s">
        <v>17</v>
      </c>
      <c r="Y12" s="508" t="s">
        <v>2767</v>
      </c>
      <c r="Z12" s="299" t="s">
        <v>4164</v>
      </c>
      <c r="AA12" s="299" t="s">
        <v>4165</v>
      </c>
      <c r="AB12" s="299" t="s">
        <v>4166</v>
      </c>
      <c r="AC12" s="299" t="s">
        <v>4167</v>
      </c>
      <c r="AD12" s="462" t="s">
        <v>7</v>
      </c>
      <c r="AE12" s="333">
        <f t="shared" si="2"/>
        <v>2</v>
      </c>
      <c r="AF12" s="463">
        <v>10</v>
      </c>
      <c r="AG12" s="299" t="s">
        <v>2629</v>
      </c>
      <c r="AH12" s="387">
        <v>110</v>
      </c>
      <c r="AI12" s="387" t="s">
        <v>17</v>
      </c>
      <c r="AJ12" s="508" t="s">
        <v>2767</v>
      </c>
      <c r="AK12" s="299" t="s">
        <v>4164</v>
      </c>
      <c r="AL12" s="299" t="s">
        <v>4165</v>
      </c>
      <c r="AM12" s="299" t="s">
        <v>4166</v>
      </c>
      <c r="AN12" s="299" t="s">
        <v>4167</v>
      </c>
      <c r="AO12" s="472" t="s">
        <v>7</v>
      </c>
      <c r="AP12" s="395">
        <f t="shared" si="3"/>
        <v>2</v>
      </c>
      <c r="AQ12" s="473">
        <v>10</v>
      </c>
      <c r="AR12" s="387" t="s">
        <v>2629</v>
      </c>
    </row>
    <row r="13" spans="1:44" ht="47.25" x14ac:dyDescent="0.25">
      <c r="A13" s="299">
        <v>120</v>
      </c>
      <c r="B13" s="299" t="str">
        <f>IF(Accueil!$H$49=1,M13,IF(Accueil!$H$49=2,X13,IF(Accueil!$H$49=3,AI13,M13)))</f>
        <v>Brun</v>
      </c>
      <c r="C13" s="299" t="str">
        <f>IF(Accueil!$H$49=1,N13,IF(Accueil!$H$49=2,Y13,IF(Accueil!$H$49=3,AJ13,N13)))</f>
        <v>mollet/veines</v>
      </c>
      <c r="D13" s="299" t="str">
        <f>IF(Accueil!$H$49=1,O13,IF(Accueil!$H$49=2,Z13,IF(Accueil!$H$49=3,AK13,O13)))</f>
        <v>attaché aux valeurs de l'entreprise / se mettre la pression pour l'entreprise / secret bien gardé</v>
      </c>
      <c r="E13" s="299" t="str">
        <f>IF(Accueil!$H$49=1,P13,IF(Accueil!$H$49=2,AA13,IF(Accueil!$H$49=3,AL13,P13)))</f>
        <v>manque de retour dans les investissements / faible sentiment d'appartenance / turn over élevé / mauvais service après-vente</v>
      </c>
      <c r="F13" s="299" t="str">
        <f>IF(Accueil!$H$49=1,Q13,IF(Accueil!$H$49=2,AB13,IF(Accueil!$H$49=3,AM13,Q13)))</f>
        <v>équilibre financier / retours positifs / équilibre dans les relations au sein de l'entreprise / turn over faible</v>
      </c>
      <c r="G13" s="299" t="str">
        <f>IF(Accueil!$H$49=1,R13,IF(Accueil!$H$49=2,AC13,IF(Accueil!$H$49=3,AN13,R13)))</f>
        <v>envie de couper des liens toxiques avec l'entreprise / ancien patron qui s'accroche à son poste / turn over très élevé</v>
      </c>
      <c r="H13" s="462" t="s">
        <v>10</v>
      </c>
      <c r="I13" s="333">
        <f t="shared" si="0"/>
        <v>2</v>
      </c>
      <c r="J13" s="463">
        <v>11</v>
      </c>
      <c r="K13" s="299" t="s">
        <v>2629</v>
      </c>
      <c r="L13" s="387">
        <v>120</v>
      </c>
      <c r="M13" s="387" t="s">
        <v>17</v>
      </c>
      <c r="N13" s="387" t="s">
        <v>20</v>
      </c>
      <c r="O13" s="388" t="s">
        <v>1844</v>
      </c>
      <c r="P13" s="388" t="s">
        <v>1845</v>
      </c>
      <c r="Q13" s="388" t="s">
        <v>1846</v>
      </c>
      <c r="R13" s="471" t="s">
        <v>1847</v>
      </c>
      <c r="S13" s="472" t="s">
        <v>10</v>
      </c>
      <c r="T13" s="395">
        <f t="shared" si="1"/>
        <v>2</v>
      </c>
      <c r="U13" s="473">
        <v>11</v>
      </c>
      <c r="V13" s="387" t="s">
        <v>2629</v>
      </c>
      <c r="W13" s="299">
        <v>120</v>
      </c>
      <c r="X13" s="299" t="s">
        <v>17</v>
      </c>
      <c r="Y13" s="508" t="s">
        <v>2772</v>
      </c>
      <c r="Z13" s="299" t="s">
        <v>4168</v>
      </c>
      <c r="AA13" s="299" t="s">
        <v>4169</v>
      </c>
      <c r="AB13" s="299" t="s">
        <v>4170</v>
      </c>
      <c r="AC13" s="299" t="s">
        <v>4171</v>
      </c>
      <c r="AD13" s="462" t="s">
        <v>10</v>
      </c>
      <c r="AE13" s="333">
        <f t="shared" si="2"/>
        <v>2</v>
      </c>
      <c r="AF13" s="463">
        <v>11</v>
      </c>
      <c r="AG13" s="299" t="s">
        <v>2629</v>
      </c>
      <c r="AH13" s="387">
        <v>120</v>
      </c>
      <c r="AI13" s="387" t="s">
        <v>17</v>
      </c>
      <c r="AJ13" s="508" t="s">
        <v>2772</v>
      </c>
      <c r="AK13" s="299" t="s">
        <v>4168</v>
      </c>
      <c r="AL13" s="299" t="s">
        <v>4169</v>
      </c>
      <c r="AM13" s="299" t="s">
        <v>4170</v>
      </c>
      <c r="AN13" s="299" t="s">
        <v>4171</v>
      </c>
      <c r="AO13" s="472" t="s">
        <v>10</v>
      </c>
      <c r="AP13" s="395">
        <f t="shared" si="3"/>
        <v>2</v>
      </c>
      <c r="AQ13" s="473">
        <v>11</v>
      </c>
      <c r="AR13" s="387" t="s">
        <v>2629</v>
      </c>
    </row>
    <row r="14" spans="1:44" ht="31.5" x14ac:dyDescent="0.25">
      <c r="A14" s="299">
        <v>130</v>
      </c>
      <c r="B14" s="299" t="str">
        <f>IF(Accueil!$H$49=1,M14,IF(Accueil!$H$49=2,X14,IF(Accueil!$H$49=3,AI14,M14)))</f>
        <v>Bordeaux</v>
      </c>
      <c r="C14" s="299" t="str">
        <f>IF(Accueil!$H$49=1,N14,IF(Accueil!$H$49=2,Y14,IF(Accueil!$H$49=3,AJ14,N14)))</f>
        <v>ligaments croisés</v>
      </c>
      <c r="D14" s="299" t="str">
        <f>IF(Accueil!$H$49=1,O14,IF(Accueil!$H$49=2,Z14,IF(Accueil!$H$49=3,AK14,O14)))</f>
        <v>besoin de stabilité / besoin de sécurité financière</v>
      </c>
      <c r="E14" s="299" t="str">
        <f>IF(Accueil!$H$49=1,P14,IF(Accueil!$H$49=2,AA14,IF(Accueil!$H$49=3,AL14,P14)))</f>
        <v>refus de l'autorité du manager / pas en ordre avec les autorités</v>
      </c>
      <c r="F14" s="299" t="str">
        <f>IF(Accueil!$H$49=1,Q14,IF(Accueil!$H$49=2,AB14,IF(Accueil!$H$49=3,AM14,Q14)))</f>
        <v xml:space="preserve">adaptation / flexibilité / renoncer s'il le faut </v>
      </c>
      <c r="G14" s="299" t="str">
        <f>IF(Accueil!$H$49=1,R14,IF(Accueil!$H$49=2,AC14,IF(Accueil!$H$49=3,AN14,R14)))</f>
        <v>conflit avec la direction / la hiérarchie</v>
      </c>
      <c r="H14" s="462" t="s">
        <v>7</v>
      </c>
      <c r="I14" s="333">
        <f>IF(B14=B13,I13,I13+1)</f>
        <v>3</v>
      </c>
      <c r="J14" s="463">
        <v>12</v>
      </c>
      <c r="K14" s="299" t="s">
        <v>2629</v>
      </c>
      <c r="L14" s="387">
        <v>130</v>
      </c>
      <c r="M14" s="387" t="s">
        <v>21</v>
      </c>
      <c r="N14" s="387" t="s">
        <v>22</v>
      </c>
      <c r="O14" s="388" t="s">
        <v>1848</v>
      </c>
      <c r="P14" s="388" t="s">
        <v>1849</v>
      </c>
      <c r="Q14" s="388" t="s">
        <v>1850</v>
      </c>
      <c r="R14" s="471" t="s">
        <v>1851</v>
      </c>
      <c r="S14" s="472" t="s">
        <v>7</v>
      </c>
      <c r="T14" s="395">
        <f>IF(M14=M13,T13,T13+1)</f>
        <v>3</v>
      </c>
      <c r="U14" s="473">
        <v>12</v>
      </c>
      <c r="V14" s="387" t="s">
        <v>2629</v>
      </c>
      <c r="W14" s="299">
        <v>130</v>
      </c>
      <c r="X14" s="299" t="s">
        <v>21</v>
      </c>
      <c r="Y14" s="508" t="s">
        <v>2777</v>
      </c>
      <c r="Z14" s="299" t="s">
        <v>4172</v>
      </c>
      <c r="AA14" s="299" t="s">
        <v>4173</v>
      </c>
      <c r="AB14" s="299" t="s">
        <v>2780</v>
      </c>
      <c r="AC14" s="299" t="s">
        <v>4174</v>
      </c>
      <c r="AD14" s="462" t="s">
        <v>7</v>
      </c>
      <c r="AE14" s="333">
        <f>IF(X14=X13,AE13,AE13+1)</f>
        <v>3</v>
      </c>
      <c r="AF14" s="463">
        <v>12</v>
      </c>
      <c r="AG14" s="299" t="s">
        <v>2629</v>
      </c>
      <c r="AH14" s="387">
        <v>130</v>
      </c>
      <c r="AI14" s="387" t="s">
        <v>21</v>
      </c>
      <c r="AJ14" s="508" t="s">
        <v>2777</v>
      </c>
      <c r="AK14" s="299" t="s">
        <v>4172</v>
      </c>
      <c r="AL14" s="299" t="s">
        <v>4173</v>
      </c>
      <c r="AM14" s="299" t="s">
        <v>2780</v>
      </c>
      <c r="AN14" s="299" t="s">
        <v>4174</v>
      </c>
      <c r="AO14" s="472" t="s">
        <v>7</v>
      </c>
      <c r="AP14" s="395">
        <f>IF(AI14=AI13,AP13,AP13+1)</f>
        <v>3</v>
      </c>
      <c r="AQ14" s="473">
        <v>12</v>
      </c>
      <c r="AR14" s="387" t="s">
        <v>2629</v>
      </c>
    </row>
    <row r="15" spans="1:44" ht="45" x14ac:dyDescent="0.25">
      <c r="A15" s="299">
        <v>140</v>
      </c>
      <c r="B15" s="299" t="str">
        <f>IF(Accueil!$H$49=1,M15,IF(Accueil!$H$49=2,X15,IF(Accueil!$H$49=3,AI15,M15)))</f>
        <v>Bordeaux</v>
      </c>
      <c r="C15" s="299" t="str">
        <f>IF(Accueil!$H$49=1,N15,IF(Accueil!$H$49=2,Y15,IF(Accueil!$H$49=3,AJ15,N15)))</f>
        <v>rotule</v>
      </c>
      <c r="D15" s="299" t="str">
        <f>IF(Accueil!$H$49=1,O15,IF(Accueil!$H$49=2,Z15,IF(Accueil!$H$49=3,AK15,O15)))</f>
        <v>besoin de résister à une crise passagère</v>
      </c>
      <c r="E15" s="299" t="str">
        <f>IF(Accueil!$H$49=1,P15,IF(Accueil!$H$49=2,AA15,IF(Accueil!$H$49=3,AL15,P15)))</f>
        <v>soumis voire même humilié par le manager ou les collègues</v>
      </c>
      <c r="F15" s="299" t="str">
        <f>IF(Accueil!$H$49=1,Q15,IF(Accueil!$H$49=2,AB15,IF(Accueil!$H$49=3,AM15,Q15)))</f>
        <v>être en paix avec la direction d'entreprise / avec le manager</v>
      </c>
      <c r="G15" s="299" t="str">
        <f>IF(Accueil!$H$49=1,R15,IF(Accueil!$H$49=2,AC15,IF(Accueil!$H$49=3,AN15,R15)))</f>
        <v>conflit avec la structure hiérarchique</v>
      </c>
      <c r="H15" s="462" t="s">
        <v>7</v>
      </c>
      <c r="I15" s="333">
        <f>IF(B15=B14,I14,I14+1)</f>
        <v>3</v>
      </c>
      <c r="J15" s="463">
        <v>14</v>
      </c>
      <c r="K15" s="299" t="s">
        <v>2629</v>
      </c>
      <c r="L15" s="387">
        <v>140</v>
      </c>
      <c r="M15" s="387" t="s">
        <v>21</v>
      </c>
      <c r="N15" s="387" t="s">
        <v>23</v>
      </c>
      <c r="O15" s="388" t="s">
        <v>1852</v>
      </c>
      <c r="P15" s="388" t="s">
        <v>885</v>
      </c>
      <c r="Q15" s="388" t="s">
        <v>1853</v>
      </c>
      <c r="R15" s="471" t="s">
        <v>886</v>
      </c>
      <c r="S15" s="472" t="s">
        <v>7</v>
      </c>
      <c r="T15" s="395">
        <f>IF(M15=M14,T14,T14+1)</f>
        <v>3</v>
      </c>
      <c r="U15" s="473">
        <v>14</v>
      </c>
      <c r="V15" s="387" t="s">
        <v>2629</v>
      </c>
      <c r="W15" s="299">
        <v>140</v>
      </c>
      <c r="X15" s="299" t="s">
        <v>21</v>
      </c>
      <c r="Y15" s="508" t="s">
        <v>2782</v>
      </c>
      <c r="Z15" s="299" t="s">
        <v>4175</v>
      </c>
      <c r="AA15" s="299" t="s">
        <v>4176</v>
      </c>
      <c r="AB15" s="299" t="s">
        <v>4177</v>
      </c>
      <c r="AC15" s="299" t="s">
        <v>4178</v>
      </c>
      <c r="AD15" s="462" t="s">
        <v>7</v>
      </c>
      <c r="AE15" s="333">
        <f>IF(X15=X14,AE14,AE14+1)</f>
        <v>3</v>
      </c>
      <c r="AF15" s="463">
        <v>14</v>
      </c>
      <c r="AG15" s="299" t="s">
        <v>2629</v>
      </c>
      <c r="AH15" s="387">
        <v>140</v>
      </c>
      <c r="AI15" s="387" t="s">
        <v>21</v>
      </c>
      <c r="AJ15" s="508" t="s">
        <v>2782</v>
      </c>
      <c r="AK15" s="299" t="s">
        <v>4175</v>
      </c>
      <c r="AL15" s="299" t="s">
        <v>4176</v>
      </c>
      <c r="AM15" s="299" t="s">
        <v>4177</v>
      </c>
      <c r="AN15" s="299" t="s">
        <v>4178</v>
      </c>
      <c r="AO15" s="472" t="s">
        <v>7</v>
      </c>
      <c r="AP15" s="395">
        <f>IF(AI15=AI14,AP14,AP14+1)</f>
        <v>3</v>
      </c>
      <c r="AQ15" s="473">
        <v>14</v>
      </c>
      <c r="AR15" s="387" t="s">
        <v>2629</v>
      </c>
    </row>
    <row r="16" spans="1:44" ht="31.5" x14ac:dyDescent="0.25">
      <c r="A16" s="299">
        <v>150</v>
      </c>
      <c r="B16" s="299" t="str">
        <f>IF(Accueil!$H$49=1,M16,IF(Accueil!$H$49=2,X16,IF(Accueil!$H$49=3,AI16,M16)))</f>
        <v>Bordeaux</v>
      </c>
      <c r="C16" s="299" t="str">
        <f>IF(Accueil!$H$49=1,N16,IF(Accueil!$H$49=2,Y16,IF(Accueil!$H$49=3,AJ16,N16)))</f>
        <v>arrière du genou</v>
      </c>
      <c r="D16" s="299" t="str">
        <f>IF(Accueil!$H$49=1,O16,IF(Accueil!$H$49=2,Z16,IF(Accueil!$H$49=3,AK16,O16)))</f>
        <v>besoin de régler des arrièrés ou un passé problématique</v>
      </c>
      <c r="E16" s="299" t="str">
        <f>IF(Accueil!$H$49=1,P16,IF(Accueil!$H$49=2,AA16,IF(Accueil!$H$49=3,AL16,P16)))</f>
        <v>refus de l'autorité du manager / ne pas supporter les tracasseries avec les autorités</v>
      </c>
      <c r="F16" s="299" t="str">
        <f>IF(Accueil!$H$49=1,Q16,IF(Accueil!$H$49=2,AB16,IF(Accueil!$H$49=3,AM16,Q16)))</f>
        <v xml:space="preserve">fluidité dans le travail / bonne relation entre le haut et le bas </v>
      </c>
      <c r="G16" s="299" t="str">
        <f>IF(Accueil!$H$49=1,R16,IF(Accueil!$H$49=2,AC16,IF(Accueil!$H$49=3,AN16,R16)))</f>
        <v>conflit ancien avec la direction / la hiérarchie</v>
      </c>
      <c r="H16" s="462" t="s">
        <v>10</v>
      </c>
      <c r="I16" s="333">
        <f>IF(B16=B14,I14,I14+1)</f>
        <v>3</v>
      </c>
      <c r="J16" s="463">
        <v>13</v>
      </c>
      <c r="K16" s="299" t="s">
        <v>2629</v>
      </c>
      <c r="L16" s="387">
        <v>150</v>
      </c>
      <c r="M16" s="387" t="s">
        <v>21</v>
      </c>
      <c r="N16" s="387" t="s">
        <v>24</v>
      </c>
      <c r="O16" s="388" t="s">
        <v>887</v>
      </c>
      <c r="P16" s="388" t="s">
        <v>1854</v>
      </c>
      <c r="Q16" s="388" t="s">
        <v>1855</v>
      </c>
      <c r="R16" s="471" t="s">
        <v>1856</v>
      </c>
      <c r="S16" s="472" t="s">
        <v>10</v>
      </c>
      <c r="T16" s="395">
        <f>IF(M16=M14,T14,T14+1)</f>
        <v>3</v>
      </c>
      <c r="U16" s="473">
        <v>13</v>
      </c>
      <c r="V16" s="387" t="s">
        <v>2629</v>
      </c>
      <c r="W16" s="299">
        <v>150</v>
      </c>
      <c r="X16" s="299" t="s">
        <v>21</v>
      </c>
      <c r="Y16" s="508" t="s">
        <v>2787</v>
      </c>
      <c r="Z16" s="299" t="s">
        <v>4179</v>
      </c>
      <c r="AA16" s="299" t="s">
        <v>4180</v>
      </c>
      <c r="AB16" s="299" t="s">
        <v>4181</v>
      </c>
      <c r="AC16" s="299" t="s">
        <v>4182</v>
      </c>
      <c r="AD16" s="462" t="s">
        <v>10</v>
      </c>
      <c r="AE16" s="333">
        <f>IF(X16=X14,AE14,AE14+1)</f>
        <v>3</v>
      </c>
      <c r="AF16" s="463">
        <v>13</v>
      </c>
      <c r="AG16" s="299" t="s">
        <v>2629</v>
      </c>
      <c r="AH16" s="387">
        <v>150</v>
      </c>
      <c r="AI16" s="387" t="s">
        <v>21</v>
      </c>
      <c r="AJ16" s="508" t="s">
        <v>2787</v>
      </c>
      <c r="AK16" s="299" t="s">
        <v>4179</v>
      </c>
      <c r="AL16" s="299" t="s">
        <v>4180</v>
      </c>
      <c r="AM16" s="299" t="s">
        <v>4181</v>
      </c>
      <c r="AN16" s="299" t="s">
        <v>4182</v>
      </c>
      <c r="AO16" s="472" t="s">
        <v>10</v>
      </c>
      <c r="AP16" s="395">
        <f>IF(AI16=AI14,AP14,AP14+1)</f>
        <v>3</v>
      </c>
      <c r="AQ16" s="473">
        <v>13</v>
      </c>
      <c r="AR16" s="387" t="s">
        <v>2629</v>
      </c>
    </row>
    <row r="17" spans="1:44" ht="45" x14ac:dyDescent="0.25">
      <c r="A17" s="299">
        <v>160</v>
      </c>
      <c r="B17" s="299" t="str">
        <f>IF(Accueil!$H$49=1,M17,IF(Accueil!$H$49=2,X17,IF(Accueil!$H$49=3,AI17,M17)))</f>
        <v>Bordeaux</v>
      </c>
      <c r="C17" s="299" t="str">
        <f>IF(Accueil!$H$49=1,N17,IF(Accueil!$H$49=2,Y17,IF(Accueil!$H$49=3,AJ17,N17)))</f>
        <v>cuisse</v>
      </c>
      <c r="D17" s="299" t="str">
        <f>IF(Accueil!$H$49=1,O17,IF(Accueil!$H$49=2,Z17,IF(Accueil!$H$49=3,AK17,O17)))</f>
        <v>besoin de prendre ses responsbilités / assumer pour son personnel</v>
      </c>
      <c r="E17" s="299" t="str">
        <f>IF(Accueil!$H$49=1,P17,IF(Accueil!$H$49=2,AA17,IF(Accueil!$H$49=3,AL17,P17)))</f>
        <v>diminuer les charges / vouloir moins de responsabilités</v>
      </c>
      <c r="F17" s="299" t="str">
        <f>IF(Accueil!$H$49=1,Q17,IF(Accueil!$H$49=2,AB17,IF(Accueil!$H$49=3,AM17,Q17)))</f>
        <v>responsabilité individuelle encouragée / structure hiérarchique souple</v>
      </c>
      <c r="G17" s="299" t="str">
        <f>IF(Accueil!$H$49=1,R17,IF(Accueil!$H$49=2,AC17,IF(Accueil!$H$49=3,AN17,R17)))</f>
        <v>trop responsable / trop d'obligations / structure hiérarchique rigide</v>
      </c>
      <c r="H17" s="462" t="s">
        <v>7</v>
      </c>
      <c r="I17" s="333" t="e">
        <f>IF(B17=#REF!,#REF!,#REF!+1)</f>
        <v>#REF!</v>
      </c>
      <c r="J17" s="463">
        <v>15</v>
      </c>
      <c r="K17" s="299" t="s">
        <v>2629</v>
      </c>
      <c r="L17" s="387">
        <v>160</v>
      </c>
      <c r="M17" s="387" t="s">
        <v>21</v>
      </c>
      <c r="N17" s="387" t="s">
        <v>25</v>
      </c>
      <c r="O17" s="388" t="s">
        <v>1857</v>
      </c>
      <c r="P17" s="388" t="s">
        <v>1858</v>
      </c>
      <c r="Q17" s="388" t="s">
        <v>1859</v>
      </c>
      <c r="R17" s="471" t="s">
        <v>1860</v>
      </c>
      <c r="S17" s="472" t="s">
        <v>7</v>
      </c>
      <c r="T17" s="395" t="e">
        <f>IF(M17=#REF!,#REF!,#REF!+1)</f>
        <v>#REF!</v>
      </c>
      <c r="U17" s="473">
        <v>15</v>
      </c>
      <c r="V17" s="387" t="s">
        <v>2629</v>
      </c>
      <c r="W17" s="299">
        <v>160</v>
      </c>
      <c r="X17" s="299" t="s">
        <v>21</v>
      </c>
      <c r="Y17" s="508" t="s">
        <v>2791</v>
      </c>
      <c r="Z17" s="299" t="s">
        <v>4183</v>
      </c>
      <c r="AA17" s="299" t="s">
        <v>4184</v>
      </c>
      <c r="AB17" s="299" t="s">
        <v>4185</v>
      </c>
      <c r="AC17" s="299" t="s">
        <v>4186</v>
      </c>
      <c r="AD17" s="462" t="s">
        <v>7</v>
      </c>
      <c r="AE17" s="333" t="e">
        <f>IF(X17=#REF!,#REF!,#REF!+1)</f>
        <v>#REF!</v>
      </c>
      <c r="AF17" s="463">
        <v>15</v>
      </c>
      <c r="AG17" s="299" t="s">
        <v>2629</v>
      </c>
      <c r="AH17" s="387">
        <v>160</v>
      </c>
      <c r="AI17" s="387" t="s">
        <v>21</v>
      </c>
      <c r="AJ17" s="508" t="s">
        <v>2791</v>
      </c>
      <c r="AK17" s="299" t="s">
        <v>4183</v>
      </c>
      <c r="AL17" s="299" t="s">
        <v>4184</v>
      </c>
      <c r="AM17" s="299" t="s">
        <v>4185</v>
      </c>
      <c r="AN17" s="299" t="s">
        <v>4186</v>
      </c>
      <c r="AO17" s="472" t="s">
        <v>7</v>
      </c>
      <c r="AP17" s="395" t="e">
        <f>IF(AI17=#REF!,#REF!,#REF!+1)</f>
        <v>#REF!</v>
      </c>
      <c r="AQ17" s="473">
        <v>15</v>
      </c>
      <c r="AR17" s="387" t="s">
        <v>2629</v>
      </c>
    </row>
    <row r="18" spans="1:44" ht="31.5" x14ac:dyDescent="0.25">
      <c r="A18" s="299">
        <v>170</v>
      </c>
      <c r="B18" s="299" t="str">
        <f>IF(Accueil!$H$49=1,M18,IF(Accueil!$H$49=2,X18,IF(Accueil!$H$49=3,AI18,M18)))</f>
        <v>Ecarlate</v>
      </c>
      <c r="C18" s="299" t="str">
        <f>IF(Accueil!$H$49=1,N18,IF(Accueil!$H$49=2,Y18,IF(Accueil!$H$49=3,AJ18,N18)))</f>
        <v>testicule/doigts</v>
      </c>
      <c r="D18" s="299" t="str">
        <f>IF(Accueil!$H$49=1,O18,IF(Accueil!$H$49=2,Z18,IF(Accueil!$H$49=3,AK18,O18)))</f>
        <v xml:space="preserve">besoin de créer une nouvelle entreprise / besoin d'exprimer son potentiel </v>
      </c>
      <c r="E18" s="299" t="str">
        <f>IF(Accueil!$H$49=1,P18,IF(Accueil!$H$49=2,AA18,IF(Accueil!$H$49=3,AL18,P18)))</f>
        <v>potentiel non exploité / projets en panne / repli sur soi</v>
      </c>
      <c r="F18" s="299" t="str">
        <f>IF(Accueil!$H$49=1,Q18,IF(Accueil!$H$49=2,AB18,IF(Accueil!$H$49=3,AM18,Q18)))</f>
        <v>créativité mise en valeur et menant à des réalisations concrètes</v>
      </c>
      <c r="G18" s="299" t="str">
        <f>IF(Accueil!$H$49=1,R18,IF(Accueil!$H$49=2,AC18,IF(Accueil!$H$49=3,AN18,R18)))</f>
        <v>fuite en avant avec les projets / dispersion dans la créativité</v>
      </c>
      <c r="H18" s="462" t="s">
        <v>7</v>
      </c>
      <c r="I18" s="333" t="e">
        <f t="shared" si="0"/>
        <v>#REF!</v>
      </c>
      <c r="J18" s="463">
        <v>16</v>
      </c>
      <c r="K18" s="299" t="s">
        <v>2629</v>
      </c>
      <c r="L18" s="387">
        <v>170</v>
      </c>
      <c r="M18" s="387" t="s">
        <v>26</v>
      </c>
      <c r="N18" s="387" t="s">
        <v>27</v>
      </c>
      <c r="O18" s="388" t="s">
        <v>1861</v>
      </c>
      <c r="P18" s="388" t="s">
        <v>1862</v>
      </c>
      <c r="Q18" s="388" t="s">
        <v>888</v>
      </c>
      <c r="R18" s="471" t="s">
        <v>1164</v>
      </c>
      <c r="S18" s="472" t="s">
        <v>7</v>
      </c>
      <c r="T18" s="395" t="e">
        <f t="shared" ref="T18:T26" si="4">IF(M18=M17,T17,T17+1)</f>
        <v>#REF!</v>
      </c>
      <c r="U18" s="473">
        <v>16</v>
      </c>
      <c r="V18" s="387" t="s">
        <v>2629</v>
      </c>
      <c r="W18" s="299">
        <v>170</v>
      </c>
      <c r="X18" s="299" t="s">
        <v>26</v>
      </c>
      <c r="Y18" s="508" t="s">
        <v>2796</v>
      </c>
      <c r="Z18" s="299" t="s">
        <v>4187</v>
      </c>
      <c r="AA18" s="299" t="s">
        <v>4188</v>
      </c>
      <c r="AB18" s="299" t="s">
        <v>4189</v>
      </c>
      <c r="AC18" s="299" t="s">
        <v>4190</v>
      </c>
      <c r="AD18" s="462" t="s">
        <v>7</v>
      </c>
      <c r="AE18" s="333" t="e">
        <f t="shared" ref="AE18:AE26" si="5">IF(X18=X17,AE17,AE17+1)</f>
        <v>#REF!</v>
      </c>
      <c r="AF18" s="463">
        <v>16</v>
      </c>
      <c r="AG18" s="299" t="s">
        <v>2629</v>
      </c>
      <c r="AH18" s="387">
        <v>170</v>
      </c>
      <c r="AI18" s="387" t="s">
        <v>26</v>
      </c>
      <c r="AJ18" s="508" t="s">
        <v>2796</v>
      </c>
      <c r="AK18" s="299" t="s">
        <v>4187</v>
      </c>
      <c r="AL18" s="299" t="s">
        <v>4188</v>
      </c>
      <c r="AM18" s="299" t="s">
        <v>4189</v>
      </c>
      <c r="AN18" s="299" t="s">
        <v>4190</v>
      </c>
      <c r="AO18" s="472" t="s">
        <v>7</v>
      </c>
      <c r="AP18" s="395" t="e">
        <f t="shared" ref="AP18:AP26" si="6">IF(AI18=AI17,AP17,AP17+1)</f>
        <v>#REF!</v>
      </c>
      <c r="AQ18" s="473">
        <v>16</v>
      </c>
      <c r="AR18" s="387" t="s">
        <v>2629</v>
      </c>
    </row>
    <row r="19" spans="1:44" ht="47.25" x14ac:dyDescent="0.25">
      <c r="A19" s="299">
        <v>180</v>
      </c>
      <c r="B19" s="299" t="str">
        <f>IF(Accueil!$H$49=1,M19,IF(Accueil!$H$49=2,X19,IF(Accueil!$H$49=3,AI19,M19)))</f>
        <v>Ecarlate</v>
      </c>
      <c r="C19" s="299" t="str">
        <f>IF(Accueil!$H$49=1,N19,IF(Accueil!$H$49=2,Y19,IF(Accueil!$H$49=3,AJ19,N19)))</f>
        <v>périnée</v>
      </c>
      <c r="D19" s="299" t="str">
        <f>IF(Accueil!$H$49=1,O19,IF(Accueil!$H$49=2,Z19,IF(Accueil!$H$49=3,AK19,O19)))</f>
        <v>besoin d'avoir du plaisir dans son travail</v>
      </c>
      <c r="E19" s="299" t="str">
        <f>IF(Accueil!$H$49=1,P19,IF(Accueil!$H$49=2,AA19,IF(Accueil!$H$49=3,AL19,P19)))</f>
        <v>le plaisir passe bien après le travail / prendre peu de vacances</v>
      </c>
      <c r="F19" s="299" t="str">
        <f>IF(Accueil!$H$49=1,Q19,IF(Accueil!$H$49=2,AB19,IF(Accueil!$H$49=3,AM19,Q19)))</f>
        <v>prendre du temps pour soi / faire des pauses / prendre des vacances / horaire libre</v>
      </c>
      <c r="G19" s="299" t="str">
        <f>IF(Accueil!$H$49=1,R19,IF(Accueil!$H$49=2,AC19,IF(Accueil!$H$49=3,AN19,R19)))</f>
        <v>équipement non adapté ou non ergonomique / rôles pas clairs / diktat du bonheur au travail</v>
      </c>
      <c r="H19" s="462" t="s">
        <v>10</v>
      </c>
      <c r="I19" s="333" t="e">
        <f t="shared" si="0"/>
        <v>#REF!</v>
      </c>
      <c r="J19" s="463">
        <v>17</v>
      </c>
      <c r="K19" s="299" t="s">
        <v>2629</v>
      </c>
      <c r="L19" s="387">
        <v>180</v>
      </c>
      <c r="M19" s="387" t="s">
        <v>26</v>
      </c>
      <c r="N19" s="387" t="s">
        <v>28</v>
      </c>
      <c r="O19" s="388" t="s">
        <v>889</v>
      </c>
      <c r="P19" s="388" t="s">
        <v>1863</v>
      </c>
      <c r="Q19" s="388" t="s">
        <v>1864</v>
      </c>
      <c r="R19" s="471" t="s">
        <v>1865</v>
      </c>
      <c r="S19" s="472" t="s">
        <v>10</v>
      </c>
      <c r="T19" s="395" t="e">
        <f t="shared" si="4"/>
        <v>#REF!</v>
      </c>
      <c r="U19" s="473">
        <v>17</v>
      </c>
      <c r="V19" s="387" t="s">
        <v>2629</v>
      </c>
      <c r="W19" s="299">
        <v>180</v>
      </c>
      <c r="X19" s="299" t="s">
        <v>26</v>
      </c>
      <c r="Y19" s="508" t="s">
        <v>2801</v>
      </c>
      <c r="Z19" s="299" t="s">
        <v>4191</v>
      </c>
      <c r="AA19" s="299" t="s">
        <v>4192</v>
      </c>
      <c r="AB19" s="299" t="s">
        <v>4193</v>
      </c>
      <c r="AC19" s="299" t="s">
        <v>4194</v>
      </c>
      <c r="AD19" s="462" t="s">
        <v>10</v>
      </c>
      <c r="AE19" s="333" t="e">
        <f t="shared" si="5"/>
        <v>#REF!</v>
      </c>
      <c r="AF19" s="463">
        <v>17</v>
      </c>
      <c r="AG19" s="299" t="s">
        <v>2629</v>
      </c>
      <c r="AH19" s="387">
        <v>180</v>
      </c>
      <c r="AI19" s="387" t="s">
        <v>26</v>
      </c>
      <c r="AJ19" s="508" t="s">
        <v>2801</v>
      </c>
      <c r="AK19" s="299" t="s">
        <v>4191</v>
      </c>
      <c r="AL19" s="299" t="s">
        <v>4192</v>
      </c>
      <c r="AM19" s="299" t="s">
        <v>4193</v>
      </c>
      <c r="AN19" s="299" t="s">
        <v>4194</v>
      </c>
      <c r="AO19" s="472" t="s">
        <v>10</v>
      </c>
      <c r="AP19" s="395" t="e">
        <f t="shared" si="6"/>
        <v>#REF!</v>
      </c>
      <c r="AQ19" s="473">
        <v>17</v>
      </c>
      <c r="AR19" s="387" t="s">
        <v>2629</v>
      </c>
    </row>
    <row r="20" spans="1:44" ht="60" x14ac:dyDescent="0.25">
      <c r="A20" s="299">
        <v>190</v>
      </c>
      <c r="B20" s="299" t="str">
        <f>IF(Accueil!$H$49=1,M20,IF(Accueil!$H$49=2,X20,IF(Accueil!$H$49=3,AI20,M20)))</f>
        <v>Rouge</v>
      </c>
      <c r="C20" s="299" t="str">
        <f>IF(Accueil!$H$49=1,N20,IF(Accueil!$H$49=2,Y20,IF(Accueil!$H$49=3,AJ20,N20)))</f>
        <v>anus/rectum/main</v>
      </c>
      <c r="D20" s="299" t="str">
        <f>IF(Accueil!$H$49=1,O20,IF(Accueil!$H$49=2,Z20,IF(Accueil!$H$49=3,AK20,O20)))</f>
        <v>ne pas réinvestir les bénéfices / besoin d'épargner / besoin de faire des réserves</v>
      </c>
      <c r="E20" s="299" t="str">
        <f>IF(Accueil!$H$49=1,P20,IF(Accueil!$H$49=2,AA20,IF(Accueil!$H$49=3,AL20,P20)))</f>
        <v>pas assez de rentrées d'argent / bénéfice en baisse / baisse de confiance</v>
      </c>
      <c r="F20" s="299" t="str">
        <f>IF(Accueil!$H$49=1,Q20,IF(Accueil!$H$49=2,AB20,IF(Accueil!$H$49=3,AM20,Q20)))</f>
        <v>situation financière stable / comptes équilibrés / seuil de rentabilité atteint</v>
      </c>
      <c r="G20" s="299" t="str">
        <f>IF(Accueil!$H$49=1,R20,IF(Accueil!$H$49=2,AC20,IF(Accueil!$H$49=3,AN20,R20)))</f>
        <v>rester par devoir ou loyauté envers l'entreprise / ne pas admettre ses erreurs / abus de pouvoir / devoir faire du chiffre</v>
      </c>
      <c r="H20" s="462" t="s">
        <v>10</v>
      </c>
      <c r="I20" s="333" t="e">
        <f t="shared" si="0"/>
        <v>#REF!</v>
      </c>
      <c r="J20" s="463">
        <v>18</v>
      </c>
      <c r="K20" s="299" t="s">
        <v>2629</v>
      </c>
      <c r="L20" s="387">
        <v>190</v>
      </c>
      <c r="M20" s="387" t="s">
        <v>29</v>
      </c>
      <c r="N20" s="387" t="s">
        <v>30</v>
      </c>
      <c r="O20" s="388" t="s">
        <v>1866</v>
      </c>
      <c r="P20" s="388" t="s">
        <v>1867</v>
      </c>
      <c r="Q20" s="388" t="s">
        <v>1868</v>
      </c>
      <c r="R20" s="471" t="s">
        <v>1869</v>
      </c>
      <c r="S20" s="472" t="s">
        <v>10</v>
      </c>
      <c r="T20" s="395" t="e">
        <f t="shared" si="4"/>
        <v>#REF!</v>
      </c>
      <c r="U20" s="473">
        <v>18</v>
      </c>
      <c r="V20" s="387" t="s">
        <v>2629</v>
      </c>
      <c r="W20" s="299">
        <v>190</v>
      </c>
      <c r="X20" s="299" t="s">
        <v>29</v>
      </c>
      <c r="Y20" s="508" t="s">
        <v>2806</v>
      </c>
      <c r="Z20" s="299" t="s">
        <v>4195</v>
      </c>
      <c r="AA20" s="299" t="s">
        <v>4196</v>
      </c>
      <c r="AB20" s="299" t="s">
        <v>4197</v>
      </c>
      <c r="AC20" s="299" t="s">
        <v>4198</v>
      </c>
      <c r="AD20" s="462" t="s">
        <v>10</v>
      </c>
      <c r="AE20" s="333" t="e">
        <f t="shared" si="5"/>
        <v>#REF!</v>
      </c>
      <c r="AF20" s="463">
        <v>18</v>
      </c>
      <c r="AG20" s="299" t="s">
        <v>2629</v>
      </c>
      <c r="AH20" s="387">
        <v>190</v>
      </c>
      <c r="AI20" s="387" t="s">
        <v>29</v>
      </c>
      <c r="AJ20" s="508" t="s">
        <v>2806</v>
      </c>
      <c r="AK20" s="299" t="s">
        <v>4195</v>
      </c>
      <c r="AL20" s="299" t="s">
        <v>4196</v>
      </c>
      <c r="AM20" s="299" t="s">
        <v>4197</v>
      </c>
      <c r="AN20" s="299" t="s">
        <v>4198</v>
      </c>
      <c r="AO20" s="472" t="s">
        <v>10</v>
      </c>
      <c r="AP20" s="395" t="e">
        <f t="shared" si="6"/>
        <v>#REF!</v>
      </c>
      <c r="AQ20" s="473">
        <v>18</v>
      </c>
      <c r="AR20" s="387" t="s">
        <v>2629</v>
      </c>
    </row>
    <row r="21" spans="1:44" ht="47.25" x14ac:dyDescent="0.25">
      <c r="A21" s="299">
        <v>200</v>
      </c>
      <c r="B21" s="299" t="str">
        <f>IF(Accueil!$H$49=1,M21,IF(Accueil!$H$49=2,X21,IF(Accueil!$H$49=3,AI21,M21)))</f>
        <v>Rouge</v>
      </c>
      <c r="C21" s="299" t="str">
        <f>IF(Accueil!$H$49=1,N21,IF(Accueil!$H$49=2,Y21,IF(Accueil!$H$49=3,AJ21,N21)))</f>
        <v>côlon sigmoïde</v>
      </c>
      <c r="D21" s="299" t="str">
        <f>IF(Accueil!$H$49=1,O21,IF(Accueil!$H$49=2,Z21,IF(Accueil!$H$49=3,AK21,O21)))</f>
        <v>besoin de liquidités / besoin de fonds nouveaux / besoin d'être valorisé / besoin de faire du profit / surendettement</v>
      </c>
      <c r="E21" s="299" t="str">
        <f>IF(Accueil!$H$49=1,P21,IF(Accueil!$H$49=2,AA21,IF(Accueil!$H$49=3,AL21,P21)))</f>
        <v>dévalorisation / indifférence / mauvais traitements / salaire trop bas / endettement</v>
      </c>
      <c r="F21" s="299" t="str">
        <f>IF(Accueil!$H$49=1,Q21,IF(Accueil!$H$49=2,AB21,IF(Accueil!$H$49=3,AM21,Q21)))</f>
        <v>savoir-faire reconnu / bon salaire / satisfaction / bonheur au travail / rentabilité</v>
      </c>
      <c r="G21" s="299" t="str">
        <f>IF(Accueil!$H$49=1,R21,IF(Accueil!$H$49=2,AC21,IF(Accueil!$H$49=3,AN21,R21)))</f>
        <v>problème de liquidités / licenciement avec effet immédiat / devoir faire du chiffre d'affaire</v>
      </c>
      <c r="H21" s="462" t="s">
        <v>10</v>
      </c>
      <c r="I21" s="333" t="e">
        <f t="shared" si="0"/>
        <v>#REF!</v>
      </c>
      <c r="J21" s="463">
        <v>19</v>
      </c>
      <c r="K21" s="299" t="s">
        <v>2629</v>
      </c>
      <c r="L21" s="387">
        <v>200</v>
      </c>
      <c r="M21" s="387" t="s">
        <v>29</v>
      </c>
      <c r="N21" s="387" t="s">
        <v>31</v>
      </c>
      <c r="O21" s="388" t="s">
        <v>1870</v>
      </c>
      <c r="P21" s="388" t="s">
        <v>1871</v>
      </c>
      <c r="Q21" s="388" t="s">
        <v>1872</v>
      </c>
      <c r="R21" s="471" t="s">
        <v>1873</v>
      </c>
      <c r="S21" s="472" t="s">
        <v>10</v>
      </c>
      <c r="T21" s="395" t="e">
        <f t="shared" si="4"/>
        <v>#REF!</v>
      </c>
      <c r="U21" s="473">
        <v>19</v>
      </c>
      <c r="V21" s="387" t="s">
        <v>2629</v>
      </c>
      <c r="W21" s="299">
        <v>200</v>
      </c>
      <c r="X21" s="299" t="s">
        <v>29</v>
      </c>
      <c r="Y21" s="508" t="s">
        <v>2811</v>
      </c>
      <c r="Z21" s="299" t="s">
        <v>4199</v>
      </c>
      <c r="AA21" s="299" t="s">
        <v>4200</v>
      </c>
      <c r="AB21" s="299" t="s">
        <v>4201</v>
      </c>
      <c r="AC21" s="299" t="s">
        <v>4202</v>
      </c>
      <c r="AD21" s="462" t="s">
        <v>10</v>
      </c>
      <c r="AE21" s="333" t="e">
        <f t="shared" si="5"/>
        <v>#REF!</v>
      </c>
      <c r="AF21" s="463">
        <v>19</v>
      </c>
      <c r="AG21" s="299" t="s">
        <v>2629</v>
      </c>
      <c r="AH21" s="387">
        <v>200</v>
      </c>
      <c r="AI21" s="387" t="s">
        <v>29</v>
      </c>
      <c r="AJ21" s="508" t="s">
        <v>2811</v>
      </c>
      <c r="AK21" s="299" t="s">
        <v>4199</v>
      </c>
      <c r="AL21" s="299" t="s">
        <v>4200</v>
      </c>
      <c r="AM21" s="299" t="s">
        <v>4201</v>
      </c>
      <c r="AN21" s="299" t="s">
        <v>4202</v>
      </c>
      <c r="AO21" s="472" t="s">
        <v>10</v>
      </c>
      <c r="AP21" s="395" t="e">
        <f t="shared" si="6"/>
        <v>#REF!</v>
      </c>
      <c r="AQ21" s="473">
        <v>19</v>
      </c>
      <c r="AR21" s="387" t="s">
        <v>2629</v>
      </c>
    </row>
    <row r="22" spans="1:44" ht="63" x14ac:dyDescent="0.25">
      <c r="A22" s="299">
        <v>210</v>
      </c>
      <c r="B22" s="299" t="str">
        <f>IF(Accueil!$H$49=1,M22,IF(Accueil!$H$49=2,X22,IF(Accueil!$H$49=3,AI22,M22)))</f>
        <v>Rouge</v>
      </c>
      <c r="C22" s="299" t="str">
        <f>IF(Accueil!$H$49=1,N22,IF(Accueil!$H$49=2,Y22,IF(Accueil!$H$49=3,AJ22,N22)))</f>
        <v>coccyx3</v>
      </c>
      <c r="D22" s="299" t="str">
        <f>IF(Accueil!$H$49=1,O22,IF(Accueil!$H$49=2,Z22,IF(Accueil!$H$49=3,AK22,O22)))</f>
        <v>besoin de suivre une tradition familiale / poids du passif de l'entreprise / stagnation professionnelle</v>
      </c>
      <c r="E22" s="299" t="str">
        <f>IF(Accueil!$H$49=1,P22,IF(Accueil!$H$49=2,AA22,IF(Accueil!$H$49=3,AL22,P22)))</f>
        <v>manque de contact avec l'entreprise / télétravail / insatisfaction / débuts difficiles / disparition d'un co-fondateur</v>
      </c>
      <c r="F22" s="299" t="str">
        <f>IF(Accueil!$H$49=1,Q22,IF(Accueil!$H$49=2,AB22,IF(Accueil!$H$49=3,AM22,Q22)))</f>
        <v>assumer sa différence / assumer son travail de manière indépendante / structure adaptée aux conditions actuelles</v>
      </c>
      <c r="G22" s="299" t="str">
        <f>IF(Accueil!$H$49=1,R22,IF(Accueil!$H$49=2,AC22,IF(Accueil!$H$49=3,AN22,R22)))</f>
        <v>conflit avec les autres / subir une pression / limité par une structure ancienne non adaptée</v>
      </c>
      <c r="H22" s="462" t="s">
        <v>10</v>
      </c>
      <c r="I22" s="333" t="e">
        <f t="shared" si="0"/>
        <v>#REF!</v>
      </c>
      <c r="J22" s="463">
        <v>20</v>
      </c>
      <c r="K22" s="299" t="s">
        <v>2629</v>
      </c>
      <c r="L22" s="387">
        <v>210</v>
      </c>
      <c r="M22" s="387" t="s">
        <v>29</v>
      </c>
      <c r="N22" s="387" t="s">
        <v>32</v>
      </c>
      <c r="O22" s="388" t="s">
        <v>1874</v>
      </c>
      <c r="P22" s="388" t="s">
        <v>1875</v>
      </c>
      <c r="Q22" s="388" t="s">
        <v>1876</v>
      </c>
      <c r="R22" s="471" t="s">
        <v>1877</v>
      </c>
      <c r="S22" s="472" t="s">
        <v>10</v>
      </c>
      <c r="T22" s="395" t="e">
        <f t="shared" si="4"/>
        <v>#REF!</v>
      </c>
      <c r="U22" s="473">
        <v>20</v>
      </c>
      <c r="V22" s="387" t="s">
        <v>2629</v>
      </c>
      <c r="W22" s="299">
        <v>210</v>
      </c>
      <c r="X22" s="299" t="s">
        <v>29</v>
      </c>
      <c r="Y22" s="508" t="s">
        <v>2816</v>
      </c>
      <c r="Z22" s="299" t="s">
        <v>4203</v>
      </c>
      <c r="AA22" s="299" t="s">
        <v>4204</v>
      </c>
      <c r="AB22" s="299" t="s">
        <v>4205</v>
      </c>
      <c r="AC22" s="299" t="s">
        <v>4206</v>
      </c>
      <c r="AD22" s="462" t="s">
        <v>10</v>
      </c>
      <c r="AE22" s="333" t="e">
        <f t="shared" si="5"/>
        <v>#REF!</v>
      </c>
      <c r="AF22" s="463">
        <v>20</v>
      </c>
      <c r="AG22" s="299" t="s">
        <v>2629</v>
      </c>
      <c r="AH22" s="387">
        <v>210</v>
      </c>
      <c r="AI22" s="387" t="s">
        <v>29</v>
      </c>
      <c r="AJ22" s="508" t="s">
        <v>2816</v>
      </c>
      <c r="AK22" s="299" t="s">
        <v>4203</v>
      </c>
      <c r="AL22" s="299" t="s">
        <v>4204</v>
      </c>
      <c r="AM22" s="299" t="s">
        <v>4205</v>
      </c>
      <c r="AN22" s="299" t="s">
        <v>4206</v>
      </c>
      <c r="AO22" s="472" t="s">
        <v>10</v>
      </c>
      <c r="AP22" s="395" t="e">
        <f t="shared" si="6"/>
        <v>#REF!</v>
      </c>
      <c r="AQ22" s="473">
        <v>20</v>
      </c>
      <c r="AR22" s="387" t="s">
        <v>2629</v>
      </c>
    </row>
    <row r="23" spans="1:44" ht="47.25" x14ac:dyDescent="0.25">
      <c r="A23" s="299">
        <v>220</v>
      </c>
      <c r="B23" s="299" t="str">
        <f>IF(Accueil!$H$49=1,M23,IF(Accueil!$H$49=2,X23,IF(Accueil!$H$49=3,AI23,M23)))</f>
        <v>Rouge</v>
      </c>
      <c r="C23" s="299" t="str">
        <f>IF(Accueil!$H$49=1,N23,IF(Accueil!$H$49=2,Y23,IF(Accueil!$H$49=3,AJ23,N23)))</f>
        <v>coccyx2</v>
      </c>
      <c r="D23" s="299" t="str">
        <f>IF(Accueil!$H$49=1,O23,IF(Accueil!$H$49=2,Z23,IF(Accueil!$H$49=3,AK23,O23)))</f>
        <v>reprise ou rachat en suspend / stagnation en tant qu'employé</v>
      </c>
      <c r="E23" s="299" t="str">
        <f>IF(Accueil!$H$49=1,P23,IF(Accueil!$H$49=2,AA23,IF(Accueil!$H$49=3,AL23,P23)))</f>
        <v>peur d'être exclu / peur d'être seul pour assumer / soucis financiers / soucis avec le personnel</v>
      </c>
      <c r="F23" s="299" t="str">
        <f>IF(Accueil!$H$49=1,Q23,IF(Accueil!$H$49=2,AB23,IF(Accueil!$H$49=3,AM23,Q23)))</f>
        <v>jouir des acquis (structure / patrimoine / savoir-faire personnel) / finances saines</v>
      </c>
      <c r="G23" s="299" t="str">
        <f>IF(Accueil!$H$49=1,R23,IF(Accueil!$H$49=2,AC23,IF(Accueil!$H$49=3,AN23,R23)))</f>
        <v>devoir aller de l'avant / envie de concrétiser / devoir faire du chiffre</v>
      </c>
      <c r="H23" s="462" t="s">
        <v>10</v>
      </c>
      <c r="I23" s="333" t="e">
        <f t="shared" si="0"/>
        <v>#REF!</v>
      </c>
      <c r="J23" s="463">
        <v>21</v>
      </c>
      <c r="K23" s="299" t="s">
        <v>2629</v>
      </c>
      <c r="L23" s="387">
        <v>220</v>
      </c>
      <c r="M23" s="387" t="s">
        <v>29</v>
      </c>
      <c r="N23" s="387" t="s">
        <v>33</v>
      </c>
      <c r="O23" s="388" t="s">
        <v>1878</v>
      </c>
      <c r="P23" s="388" t="s">
        <v>1879</v>
      </c>
      <c r="Q23" s="388" t="s">
        <v>1880</v>
      </c>
      <c r="R23" s="471" t="s">
        <v>1881</v>
      </c>
      <c r="S23" s="472" t="s">
        <v>10</v>
      </c>
      <c r="T23" s="395" t="e">
        <f t="shared" si="4"/>
        <v>#REF!</v>
      </c>
      <c r="U23" s="473">
        <v>21</v>
      </c>
      <c r="V23" s="387" t="s">
        <v>2629</v>
      </c>
      <c r="W23" s="299">
        <v>220</v>
      </c>
      <c r="X23" s="299" t="s">
        <v>29</v>
      </c>
      <c r="Y23" s="508" t="s">
        <v>2821</v>
      </c>
      <c r="Z23" s="299" t="s">
        <v>4207</v>
      </c>
      <c r="AA23" s="299" t="s">
        <v>4208</v>
      </c>
      <c r="AB23" s="299" t="s">
        <v>4209</v>
      </c>
      <c r="AC23" s="299" t="s">
        <v>4210</v>
      </c>
      <c r="AD23" s="462" t="s">
        <v>10</v>
      </c>
      <c r="AE23" s="333" t="e">
        <f t="shared" si="5"/>
        <v>#REF!</v>
      </c>
      <c r="AF23" s="463">
        <v>21</v>
      </c>
      <c r="AG23" s="299" t="s">
        <v>2629</v>
      </c>
      <c r="AH23" s="387">
        <v>220</v>
      </c>
      <c r="AI23" s="387" t="s">
        <v>29</v>
      </c>
      <c r="AJ23" s="508" t="s">
        <v>2821</v>
      </c>
      <c r="AK23" s="299" t="s">
        <v>4207</v>
      </c>
      <c r="AL23" s="299" t="s">
        <v>4208</v>
      </c>
      <c r="AM23" s="299" t="s">
        <v>4209</v>
      </c>
      <c r="AN23" s="299" t="s">
        <v>4210</v>
      </c>
      <c r="AO23" s="472" t="s">
        <v>10</v>
      </c>
      <c r="AP23" s="395" t="e">
        <f t="shared" si="6"/>
        <v>#REF!</v>
      </c>
      <c r="AQ23" s="473">
        <v>21</v>
      </c>
      <c r="AR23" s="387" t="s">
        <v>2629</v>
      </c>
    </row>
    <row r="24" spans="1:44" ht="47.25" x14ac:dyDescent="0.25">
      <c r="A24" s="299">
        <v>230</v>
      </c>
      <c r="B24" s="299" t="str">
        <f>IF(Accueil!$H$49=1,M24,IF(Accueil!$H$49=2,X24,IF(Accueil!$H$49=3,AI24,M24)))</f>
        <v>Rouge</v>
      </c>
      <c r="C24" s="299" t="str">
        <f>IF(Accueil!$H$49=1,N24,IF(Accueil!$H$49=2,Y24,IF(Accueil!$H$49=3,AJ24,N24)))</f>
        <v>coccyx1</v>
      </c>
      <c r="D24" s="299" t="str">
        <f>IF(Accueil!$H$49=1,O24,IF(Accueil!$H$49=2,Z24,IF(Accueil!$H$49=3,AK24,O24)))</f>
        <v xml:space="preserve">besoin d'avoir sa place / besoin de répondre à ses attentes </v>
      </c>
      <c r="E24" s="299" t="str">
        <f>IF(Accueil!$H$49=1,P24,IF(Accueil!$H$49=2,AA24,IF(Accueil!$H$49=3,AL24,P24)))</f>
        <v>absence momentanée de direction d'entreprise / travail sans intérêt</v>
      </c>
      <c r="F24" s="299" t="str">
        <f>IF(Accueil!$H$49=1,Q24,IF(Accueil!$H$49=2,AB24,IF(Accueil!$H$49=3,AM24,Q24)))</f>
        <v>se sentir aimé / le travail répond à vos attentes</v>
      </c>
      <c r="G24" s="299" t="str">
        <f>IF(Accueil!$H$49=1,R24,IF(Accueil!$H$49=2,AC24,IF(Accueil!$H$49=3,AN24,R24)))</f>
        <v>contrariété et frustrations professionnelles / zone d'ombre concernant la création de l'entreprise</v>
      </c>
      <c r="H24" s="462" t="s">
        <v>10</v>
      </c>
      <c r="I24" s="333" t="e">
        <f t="shared" si="0"/>
        <v>#REF!</v>
      </c>
      <c r="J24" s="463">
        <v>22</v>
      </c>
      <c r="K24" s="299" t="s">
        <v>2629</v>
      </c>
      <c r="L24" s="387">
        <v>230</v>
      </c>
      <c r="M24" s="387" t="s">
        <v>29</v>
      </c>
      <c r="N24" s="387" t="s">
        <v>34</v>
      </c>
      <c r="O24" s="388" t="s">
        <v>1185</v>
      </c>
      <c r="P24" s="388" t="s">
        <v>1882</v>
      </c>
      <c r="Q24" s="388" t="s">
        <v>1883</v>
      </c>
      <c r="R24" s="471" t="s">
        <v>1884</v>
      </c>
      <c r="S24" s="472" t="s">
        <v>10</v>
      </c>
      <c r="T24" s="395" t="e">
        <f t="shared" si="4"/>
        <v>#REF!</v>
      </c>
      <c r="U24" s="473">
        <v>22</v>
      </c>
      <c r="V24" s="387" t="s">
        <v>2629</v>
      </c>
      <c r="W24" s="299">
        <v>230</v>
      </c>
      <c r="X24" s="299" t="s">
        <v>29</v>
      </c>
      <c r="Y24" s="508" t="s">
        <v>2826</v>
      </c>
      <c r="Z24" s="299" t="s">
        <v>4211</v>
      </c>
      <c r="AA24" s="299" t="s">
        <v>4212</v>
      </c>
      <c r="AB24" s="299" t="s">
        <v>4213</v>
      </c>
      <c r="AC24" s="299" t="s">
        <v>4214</v>
      </c>
      <c r="AD24" s="462" t="s">
        <v>10</v>
      </c>
      <c r="AE24" s="333" t="e">
        <f t="shared" si="5"/>
        <v>#REF!</v>
      </c>
      <c r="AF24" s="463">
        <v>22</v>
      </c>
      <c r="AG24" s="299" t="s">
        <v>2629</v>
      </c>
      <c r="AH24" s="387">
        <v>230</v>
      </c>
      <c r="AI24" s="387" t="s">
        <v>29</v>
      </c>
      <c r="AJ24" s="508" t="s">
        <v>2826</v>
      </c>
      <c r="AK24" s="299" t="s">
        <v>4211</v>
      </c>
      <c r="AL24" s="299" t="s">
        <v>4212</v>
      </c>
      <c r="AM24" s="299" t="s">
        <v>4213</v>
      </c>
      <c r="AN24" s="299" t="s">
        <v>4214</v>
      </c>
      <c r="AO24" s="472" t="s">
        <v>10</v>
      </c>
      <c r="AP24" s="395" t="e">
        <f t="shared" si="6"/>
        <v>#REF!</v>
      </c>
      <c r="AQ24" s="473">
        <v>22</v>
      </c>
      <c r="AR24" s="387" t="s">
        <v>2629</v>
      </c>
    </row>
    <row r="25" spans="1:44" ht="47.25" x14ac:dyDescent="0.25">
      <c r="A25" s="299">
        <v>240</v>
      </c>
      <c r="B25" s="299" t="str">
        <f>IF(Accueil!$H$49=1,M25,IF(Accueil!$H$49=2,X25,IF(Accueil!$H$49=3,AI25,M25)))</f>
        <v>Orange</v>
      </c>
      <c r="C25" s="299" t="str">
        <f>IF(Accueil!$H$49=1,N25,IF(Accueil!$H$49=2,Y25,IF(Accueil!$H$49=3,AJ25,N25)))</f>
        <v>prostate/poignet</v>
      </c>
      <c r="D25" s="299" t="str">
        <f>IF(Accueil!$H$49=1,O25,IF(Accueil!$H$49=2,Z25,IF(Accueil!$H$49=3,AK25,O25)))</f>
        <v xml:space="preserve">besoin d'aller de l'avant / besoin de concrétiser / besoin de réaliser son potentiel ou ses projets </v>
      </c>
      <c r="E25" s="299" t="str">
        <f>IF(Accueil!$H$49=1,P25,IF(Accueil!$H$49=2,AA25,IF(Accueil!$H$49=3,AL25,P25)))</f>
        <v>devoir obéir / isolement ou maltraitance du personnel / absence de projets / manque d'enthousiasme / auto-punition</v>
      </c>
      <c r="F25" s="299" t="str">
        <f>IF(Accueil!$H$49=1,Q25,IF(Accueil!$H$49=2,AB25,IF(Accueil!$H$49=3,AM25,Q25)))</f>
        <v xml:space="preserve">potentiel exprimé / enthousiasme / horaire libre / savoir charmer et séduire ses employés ou ses clients </v>
      </c>
      <c r="G25" s="299" t="str">
        <f>IF(Accueil!$H$49=1,R25,IF(Accueil!$H$49=2,AC25,IF(Accueil!$H$49=3,AN25,R25)))</f>
        <v>difficulté à concrétiser / projets en stagnation / enthousiasme excessif / devoir séduire ses employés ou ses clients</v>
      </c>
      <c r="H25" s="462" t="s">
        <v>7</v>
      </c>
      <c r="I25" s="333" t="e">
        <f t="shared" si="0"/>
        <v>#REF!</v>
      </c>
      <c r="J25" s="463">
        <v>23</v>
      </c>
      <c r="K25" s="299" t="s">
        <v>2629</v>
      </c>
      <c r="L25" s="387">
        <v>240</v>
      </c>
      <c r="M25" s="387" t="s">
        <v>35</v>
      </c>
      <c r="N25" s="387" t="s">
        <v>36</v>
      </c>
      <c r="O25" s="388" t="s">
        <v>1885</v>
      </c>
      <c r="P25" s="388" t="s">
        <v>1886</v>
      </c>
      <c r="Q25" s="388" t="s">
        <v>1887</v>
      </c>
      <c r="R25" s="471" t="s">
        <v>1888</v>
      </c>
      <c r="S25" s="472" t="s">
        <v>7</v>
      </c>
      <c r="T25" s="395" t="e">
        <f t="shared" si="4"/>
        <v>#REF!</v>
      </c>
      <c r="U25" s="473">
        <v>23</v>
      </c>
      <c r="V25" s="387" t="s">
        <v>2629</v>
      </c>
      <c r="W25" s="299">
        <v>240</v>
      </c>
      <c r="X25" s="299" t="s">
        <v>35</v>
      </c>
      <c r="Y25" s="508" t="s">
        <v>2831</v>
      </c>
      <c r="Z25" s="299" t="s">
        <v>4215</v>
      </c>
      <c r="AA25" s="299" t="s">
        <v>4216</v>
      </c>
      <c r="AB25" s="299" t="s">
        <v>4217</v>
      </c>
      <c r="AC25" s="299" t="s">
        <v>4218</v>
      </c>
      <c r="AD25" s="462" t="s">
        <v>7</v>
      </c>
      <c r="AE25" s="333" t="e">
        <f t="shared" si="5"/>
        <v>#REF!</v>
      </c>
      <c r="AF25" s="463">
        <v>23</v>
      </c>
      <c r="AG25" s="299" t="s">
        <v>2629</v>
      </c>
      <c r="AH25" s="387">
        <v>240</v>
      </c>
      <c r="AI25" s="387" t="s">
        <v>35</v>
      </c>
      <c r="AJ25" s="508" t="s">
        <v>2831</v>
      </c>
      <c r="AK25" s="299" t="s">
        <v>4215</v>
      </c>
      <c r="AL25" s="299" t="s">
        <v>4216</v>
      </c>
      <c r="AM25" s="299" t="s">
        <v>4217</v>
      </c>
      <c r="AN25" s="299" t="s">
        <v>4218</v>
      </c>
      <c r="AO25" s="472" t="s">
        <v>7</v>
      </c>
      <c r="AP25" s="395" t="e">
        <f t="shared" si="6"/>
        <v>#REF!</v>
      </c>
      <c r="AQ25" s="473">
        <v>23</v>
      </c>
      <c r="AR25" s="387" t="s">
        <v>2629</v>
      </c>
    </row>
    <row r="26" spans="1:44" ht="47.25" x14ac:dyDescent="0.25">
      <c r="A26" s="299">
        <v>250</v>
      </c>
      <c r="B26" s="299" t="str">
        <f>IF(Accueil!$H$49=1,M26,IF(Accueil!$H$49=2,X26,IF(Accueil!$H$49=3,AI26,M26)))</f>
        <v>Orange</v>
      </c>
      <c r="C26" s="299" t="str">
        <f>IF(Accueil!$H$49=1,N26,IF(Accueil!$H$49=2,Y26,IF(Accueil!$H$49=3,AJ26,N26)))</f>
        <v>appendice</v>
      </c>
      <c r="D26" s="299" t="str">
        <f>IF(Accueil!$H$49=1,O26,IF(Accueil!$H$49=2,Z26,IF(Accueil!$H$49=3,AK26,O26)))</f>
        <v xml:space="preserve">besoin de reporter un choix à faire / besoin de franchir une étape </v>
      </c>
      <c r="E26" s="299" t="str">
        <f>IF(Accueil!$H$49=1,P26,IF(Accueil!$H$49=2,AA26,IF(Accueil!$H$49=3,AL26,P26)))</f>
        <v>être dans une impasse / pas eu le choix / grêve prolongée / pas eu l’argent espéré</v>
      </c>
      <c r="F26" s="299" t="str">
        <f>IF(Accueil!$H$49=1,Q26,IF(Accueil!$H$49=2,AB26,IF(Accueil!$H$49=3,AM26,Q26)))</f>
        <v>spontanéité / capacité à répondre à ses propres attentes / accepter toute situation</v>
      </c>
      <c r="G26" s="299" t="str">
        <f>IF(Accueil!$H$49=1,R26,IF(Accueil!$H$49=2,AC26,IF(Accueil!$H$49=3,AN26,R26)))</f>
        <v>vouloir fuir une situation sans issue / contrariété avec un membre du personnel</v>
      </c>
      <c r="H26" s="462" t="s">
        <v>7</v>
      </c>
      <c r="I26" s="333" t="e">
        <f t="shared" si="0"/>
        <v>#REF!</v>
      </c>
      <c r="J26" s="463">
        <v>24</v>
      </c>
      <c r="K26" s="299" t="s">
        <v>2629</v>
      </c>
      <c r="L26" s="387">
        <v>250</v>
      </c>
      <c r="M26" s="387" t="s">
        <v>35</v>
      </c>
      <c r="N26" s="387" t="s">
        <v>37</v>
      </c>
      <c r="O26" s="388" t="s">
        <v>1193</v>
      </c>
      <c r="P26" s="388" t="s">
        <v>1889</v>
      </c>
      <c r="Q26" s="388" t="s">
        <v>1890</v>
      </c>
      <c r="R26" s="471" t="s">
        <v>1891</v>
      </c>
      <c r="S26" s="472" t="s">
        <v>7</v>
      </c>
      <c r="T26" s="395" t="e">
        <f t="shared" si="4"/>
        <v>#REF!</v>
      </c>
      <c r="U26" s="473">
        <v>24</v>
      </c>
      <c r="V26" s="387" t="s">
        <v>2629</v>
      </c>
      <c r="W26" s="299">
        <v>250</v>
      </c>
      <c r="X26" s="299" t="s">
        <v>35</v>
      </c>
      <c r="Y26" s="508" t="s">
        <v>2836</v>
      </c>
      <c r="Z26" s="299" t="s">
        <v>4219</v>
      </c>
      <c r="AA26" s="299" t="s">
        <v>4220</v>
      </c>
      <c r="AB26" s="299" t="s">
        <v>4221</v>
      </c>
      <c r="AC26" s="299" t="s">
        <v>4222</v>
      </c>
      <c r="AD26" s="462" t="s">
        <v>7</v>
      </c>
      <c r="AE26" s="333" t="e">
        <f t="shared" si="5"/>
        <v>#REF!</v>
      </c>
      <c r="AF26" s="463">
        <v>24</v>
      </c>
      <c r="AG26" s="299" t="s">
        <v>2629</v>
      </c>
      <c r="AH26" s="387">
        <v>250</v>
      </c>
      <c r="AI26" s="387" t="s">
        <v>35</v>
      </c>
      <c r="AJ26" s="508" t="s">
        <v>2836</v>
      </c>
      <c r="AK26" s="299" t="s">
        <v>4219</v>
      </c>
      <c r="AL26" s="299" t="s">
        <v>4220</v>
      </c>
      <c r="AM26" s="299" t="s">
        <v>4221</v>
      </c>
      <c r="AN26" s="299" t="s">
        <v>4222</v>
      </c>
      <c r="AO26" s="472" t="s">
        <v>7</v>
      </c>
      <c r="AP26" s="395" t="e">
        <f t="shared" si="6"/>
        <v>#REF!</v>
      </c>
      <c r="AQ26" s="473">
        <v>24</v>
      </c>
      <c r="AR26" s="387" t="s">
        <v>2629</v>
      </c>
    </row>
    <row r="27" spans="1:44" ht="63" x14ac:dyDescent="0.25">
      <c r="A27" s="335">
        <v>260</v>
      </c>
      <c r="B27" s="299" t="str">
        <f>IF(Accueil!$H$49=1,M27,IF(Accueil!$H$49=2,X27,IF(Accueil!$H$49=3,AI27,M27)))</f>
        <v>Orange</v>
      </c>
      <c r="C27" s="299" t="str">
        <f>IF(Accueil!$H$49=1,N27,IF(Accueil!$H$49=2,Y27,IF(Accueil!$H$49=3,AJ27,N27)))</f>
        <v>vessie</v>
      </c>
      <c r="D27" s="299" t="str">
        <f>IF(Accueil!$H$49=1,O27,IF(Accueil!$H$49=2,Z27,IF(Accueil!$H$49=3,AK27,O27)))</f>
        <v>besoin de se poser quelque part / contrarié dans ses attentes / peur face à la hiérarchie</v>
      </c>
      <c r="E27" s="299" t="str">
        <f>IF(Accueil!$H$49=1,P27,IF(Accueil!$H$49=2,AA27,IF(Accueil!$H$49=3,AL27,P27)))</f>
        <v>pas à sa place dans l'entreprise / perdu sa place / grève / débrayage / arrivées en retard ou absences fréquentes</v>
      </c>
      <c r="F27" s="299" t="str">
        <f>IF(Accueil!$H$49=1,Q27,IF(Accueil!$H$49=2,AB27,IF(Accueil!$H$49=3,AM27,Q27)))</f>
        <v>se sentir bien à sa place de travail / se sentir utile / chacun à sa juste place</v>
      </c>
      <c r="G27" s="299" t="str">
        <f>IF(Accueil!$H$49=1,R27,IF(Accueil!$H$49=2,AC27,IF(Accueil!$H$49=3,AN27,R27)))</f>
        <v>refuser tout changementl / refus de se remettre en question /  vouloir la place d'un autre / conflit avec un associé ou un collègue</v>
      </c>
      <c r="H27" s="301"/>
      <c r="I27" s="301"/>
      <c r="J27" s="465"/>
      <c r="K27" s="299" t="s">
        <v>2629</v>
      </c>
      <c r="L27" s="399">
        <v>260</v>
      </c>
      <c r="M27" s="399" t="s">
        <v>35</v>
      </c>
      <c r="N27" s="401" t="s">
        <v>38</v>
      </c>
      <c r="O27" s="399" t="s">
        <v>1892</v>
      </c>
      <c r="P27" s="399" t="s">
        <v>1893</v>
      </c>
      <c r="Q27" s="399" t="s">
        <v>1894</v>
      </c>
      <c r="R27" s="474" t="s">
        <v>1895</v>
      </c>
      <c r="S27" s="394"/>
      <c r="T27" s="394"/>
      <c r="U27" s="475"/>
      <c r="V27" s="387" t="s">
        <v>2629</v>
      </c>
      <c r="W27" s="335">
        <v>260</v>
      </c>
      <c r="X27" s="335" t="s">
        <v>35</v>
      </c>
      <c r="Y27" s="508" t="s">
        <v>2841</v>
      </c>
      <c r="Z27" s="464" t="s">
        <v>4223</v>
      </c>
      <c r="AA27" s="464" t="s">
        <v>4224</v>
      </c>
      <c r="AB27" s="464" t="s">
        <v>4225</v>
      </c>
      <c r="AC27" s="464" t="s">
        <v>4226</v>
      </c>
      <c r="AD27" s="301"/>
      <c r="AE27" s="301"/>
      <c r="AF27" s="465"/>
      <c r="AG27" s="299" t="s">
        <v>2629</v>
      </c>
      <c r="AH27" s="399">
        <v>260</v>
      </c>
      <c r="AI27" s="399" t="s">
        <v>35</v>
      </c>
      <c r="AJ27" s="508" t="s">
        <v>2841</v>
      </c>
      <c r="AK27" s="464" t="s">
        <v>4223</v>
      </c>
      <c r="AL27" s="464" t="s">
        <v>4224</v>
      </c>
      <c r="AM27" s="464" t="s">
        <v>4225</v>
      </c>
      <c r="AN27" s="464" t="s">
        <v>4226</v>
      </c>
      <c r="AO27" s="394"/>
      <c r="AP27" s="394"/>
      <c r="AQ27" s="475"/>
      <c r="AR27" s="387" t="s">
        <v>2629</v>
      </c>
    </row>
    <row r="28" spans="1:44" ht="60" x14ac:dyDescent="0.25">
      <c r="A28" s="299">
        <v>270</v>
      </c>
      <c r="B28" s="299" t="str">
        <f>IF(Accueil!$H$49=1,M28,IF(Accueil!$H$49=2,X28,IF(Accueil!$H$49=3,AI28,M28)))</f>
        <v>Orange</v>
      </c>
      <c r="C28" s="299" t="str">
        <f>IF(Accueil!$H$49=1,N28,IF(Accueil!$H$49=2,Y28,IF(Accueil!$H$49=3,AJ28,N28)))</f>
        <v>utérus/avant-bras</v>
      </c>
      <c r="D28" s="299" t="str">
        <f>IF(Accueil!$H$49=1,O28,IF(Accueil!$H$49=2,Z28,IF(Accueil!$H$49=3,AK28,O28)))</f>
        <v xml:space="preserve">besoin d'aller de l'avant / besoin de concrétiser / besoin de réaliser son potentiel ou ses projets </v>
      </c>
      <c r="E28" s="299" t="str">
        <f>IF(Accueil!$H$49=1,P28,IF(Accueil!$H$49=2,AA28,IF(Accueil!$H$49=3,AL28,P28)))</f>
        <v>devoir obéir / isolement ou maltraitance du personnel / absence de projets / manque d'enthousiasme / auto-punition</v>
      </c>
      <c r="F28" s="299" t="str">
        <f>IF(Accueil!$H$49=1,Q28,IF(Accueil!$H$49=2,AB28,IF(Accueil!$H$49=3,AM28,Q28)))</f>
        <v xml:space="preserve">potentiel exprimé / enthousiasme / horaire libre / savoir charmer et séduire ses employés ou ses clients </v>
      </c>
      <c r="G28" s="299" t="str">
        <f>IF(Accueil!$H$49=1,R28,IF(Accueil!$H$49=2,AC28,IF(Accueil!$H$49=3,AN28,R28)))</f>
        <v>difficulté à concrétiser / projets en stagnation / enthousiasme excessif / devoir séduire ses employés ou ses clients</v>
      </c>
      <c r="H28" s="462" t="s">
        <v>7</v>
      </c>
      <c r="I28" s="333" t="e">
        <f>IF(B28=#REF!,#REF!,#REF!+1)</f>
        <v>#REF!</v>
      </c>
      <c r="J28" s="463">
        <v>26</v>
      </c>
      <c r="K28" s="299" t="s">
        <v>2629</v>
      </c>
      <c r="L28" s="387">
        <v>270</v>
      </c>
      <c r="M28" s="387" t="s">
        <v>35</v>
      </c>
      <c r="N28" s="387" t="s">
        <v>39</v>
      </c>
      <c r="O28" s="388" t="s">
        <v>1885</v>
      </c>
      <c r="P28" s="388" t="s">
        <v>1886</v>
      </c>
      <c r="Q28" s="388" t="s">
        <v>1887</v>
      </c>
      <c r="R28" s="471" t="s">
        <v>1888</v>
      </c>
      <c r="S28" s="472" t="s">
        <v>7</v>
      </c>
      <c r="T28" s="395" t="e">
        <f>IF(M28=#REF!,#REF!,#REF!+1)</f>
        <v>#REF!</v>
      </c>
      <c r="U28" s="473">
        <v>26</v>
      </c>
      <c r="V28" s="387" t="s">
        <v>2629</v>
      </c>
      <c r="W28" s="299">
        <v>270</v>
      </c>
      <c r="X28" s="299" t="s">
        <v>35</v>
      </c>
      <c r="Y28" s="508" t="s">
        <v>2846</v>
      </c>
      <c r="Z28" s="299" t="s">
        <v>4227</v>
      </c>
      <c r="AA28" s="299" t="s">
        <v>4228</v>
      </c>
      <c r="AB28" s="299" t="s">
        <v>4229</v>
      </c>
      <c r="AC28" s="299" t="s">
        <v>4230</v>
      </c>
      <c r="AD28" s="462" t="s">
        <v>7</v>
      </c>
      <c r="AE28" s="333" t="e">
        <f>IF(X28=#REF!,#REF!,#REF!+1)</f>
        <v>#REF!</v>
      </c>
      <c r="AF28" s="463">
        <v>26</v>
      </c>
      <c r="AG28" s="299" t="s">
        <v>2629</v>
      </c>
      <c r="AH28" s="387">
        <v>270</v>
      </c>
      <c r="AI28" s="387" t="s">
        <v>35</v>
      </c>
      <c r="AJ28" s="508" t="s">
        <v>2846</v>
      </c>
      <c r="AK28" s="299" t="s">
        <v>4227</v>
      </c>
      <c r="AL28" s="299" t="s">
        <v>4228</v>
      </c>
      <c r="AM28" s="299" t="s">
        <v>4229</v>
      </c>
      <c r="AN28" s="299" t="s">
        <v>4230</v>
      </c>
      <c r="AO28" s="472" t="s">
        <v>7</v>
      </c>
      <c r="AP28" s="395" t="e">
        <f>IF(AI28=#REF!,#REF!,#REF!+1)</f>
        <v>#REF!</v>
      </c>
      <c r="AQ28" s="473">
        <v>26</v>
      </c>
      <c r="AR28" s="387" t="s">
        <v>2629</v>
      </c>
    </row>
    <row r="29" spans="1:44" ht="47.25" x14ac:dyDescent="0.25">
      <c r="A29" s="299">
        <v>280</v>
      </c>
      <c r="B29" s="299" t="str">
        <f>IF(Accueil!$H$49=1,M29,IF(Accueil!$H$49=2,X29,IF(Accueil!$H$49=3,AI29,M29)))</f>
        <v>Orange</v>
      </c>
      <c r="C29" s="299" t="str">
        <f>IF(Accueil!$H$49=1,N29,IF(Accueil!$H$49=2,Y29,IF(Accueil!$H$49=3,AJ29,N29)))</f>
        <v>côlon asc.t et desc.</v>
      </c>
      <c r="D29" s="299" t="str">
        <f>IF(Accueil!$H$49=1,O29,IF(Accueil!$H$49=2,Z29,IF(Accueil!$H$49=3,AK29,O29)))</f>
        <v>besoin de lâcher des structures anciennes</v>
      </c>
      <c r="E29" s="299" t="str">
        <f>IF(Accueil!$H$49=1,P29,IF(Accueil!$H$49=2,AA29,IF(Accueil!$H$49=3,AL29,P29)))</f>
        <v>autosabotage / se sentir persécuté pour ses idées / générer des dépendances toxiques / ambiance pourrie</v>
      </c>
      <c r="F29" s="299" t="str">
        <f>IF(Accueil!$H$49=1,Q29,IF(Accueil!$H$49=2,AB29,IF(Accueil!$H$49=3,AM29,Q29)))</f>
        <v>bonne ambiance de travail / bons rapports de travail avec les collègues et la hiérarchie</v>
      </c>
      <c r="G29" s="299" t="str">
        <f>IF(Accueil!$H$49=1,R29,IF(Accueil!$H$49=2,AC29,IF(Accueil!$H$49=3,AN29,R29)))</f>
        <v>devoir supporter les conflits et les critiques / dépendance toxique avec la hiérarchie / ambiance électrique</v>
      </c>
      <c r="H29" s="462" t="s">
        <v>7</v>
      </c>
      <c r="I29" s="333" t="e">
        <f t="shared" si="0"/>
        <v>#REF!</v>
      </c>
      <c r="J29" s="463">
        <v>27</v>
      </c>
      <c r="K29" s="299" t="s">
        <v>2629</v>
      </c>
      <c r="L29" s="387">
        <v>280</v>
      </c>
      <c r="M29" s="387" t="s">
        <v>35</v>
      </c>
      <c r="N29" s="387" t="s">
        <v>323</v>
      </c>
      <c r="O29" s="388" t="s">
        <v>890</v>
      </c>
      <c r="P29" s="388" t="s">
        <v>1896</v>
      </c>
      <c r="Q29" s="388" t="s">
        <v>1897</v>
      </c>
      <c r="R29" s="471" t="s">
        <v>1898</v>
      </c>
      <c r="S29" s="472" t="s">
        <v>7</v>
      </c>
      <c r="T29" s="395" t="e">
        <f t="shared" ref="T29:T36" si="7">IF(M29=M28,T28,T28+1)</f>
        <v>#REF!</v>
      </c>
      <c r="U29" s="473">
        <v>27</v>
      </c>
      <c r="V29" s="387" t="s">
        <v>2629</v>
      </c>
      <c r="W29" s="299">
        <v>280</v>
      </c>
      <c r="X29" s="299" t="s">
        <v>35</v>
      </c>
      <c r="Y29" s="508" t="s">
        <v>2850</v>
      </c>
      <c r="Z29" s="299" t="s">
        <v>4231</v>
      </c>
      <c r="AA29" s="299" t="s">
        <v>4232</v>
      </c>
      <c r="AB29" s="299" t="s">
        <v>4233</v>
      </c>
      <c r="AC29" s="299" t="s">
        <v>4234</v>
      </c>
      <c r="AD29" s="462" t="s">
        <v>7</v>
      </c>
      <c r="AE29" s="333" t="e">
        <f t="shared" ref="AE29:AE36" si="8">IF(X29=X28,AE28,AE28+1)</f>
        <v>#REF!</v>
      </c>
      <c r="AF29" s="463">
        <v>27</v>
      </c>
      <c r="AG29" s="299" t="s">
        <v>2629</v>
      </c>
      <c r="AH29" s="387">
        <v>280</v>
      </c>
      <c r="AI29" s="387" t="s">
        <v>35</v>
      </c>
      <c r="AJ29" s="508" t="s">
        <v>2850</v>
      </c>
      <c r="AK29" s="299" t="s">
        <v>4231</v>
      </c>
      <c r="AL29" s="299" t="s">
        <v>4232</v>
      </c>
      <c r="AM29" s="299" t="s">
        <v>4233</v>
      </c>
      <c r="AN29" s="299" t="s">
        <v>4234</v>
      </c>
      <c r="AO29" s="472" t="s">
        <v>7</v>
      </c>
      <c r="AP29" s="395" t="e">
        <f t="shared" ref="AP29:AP36" si="9">IF(AI29=AI28,AP28,AP28+1)</f>
        <v>#REF!</v>
      </c>
      <c r="AQ29" s="473">
        <v>27</v>
      </c>
      <c r="AR29" s="387" t="s">
        <v>2629</v>
      </c>
    </row>
    <row r="30" spans="1:44" ht="60" x14ac:dyDescent="0.25">
      <c r="A30" s="299">
        <v>290</v>
      </c>
      <c r="B30" s="299" t="str">
        <f>IF(Accueil!$H$49=1,M30,IF(Accueil!$H$49=2,X30,IF(Accueil!$H$49=3,AI30,M30)))</f>
        <v>Orange</v>
      </c>
      <c r="C30" s="299" t="str">
        <f>IF(Accueil!$H$49=1,N30,IF(Accueil!$H$49=2,Y30,IF(Accueil!$H$49=3,AJ30,N30)))</f>
        <v>S5</v>
      </c>
      <c r="D30" s="299" t="str">
        <f>IF(Accueil!$H$49=1,O30,IF(Accueil!$H$49=2,Z30,IF(Accueil!$H$49=3,AK30,O30)))</f>
        <v xml:space="preserve">besoin de stabilité / de sécurité / besoin d'un bon salaire / faire des heures supplémentaires </v>
      </c>
      <c r="E30" s="299" t="str">
        <f>IF(Accueil!$H$49=1,P30,IF(Accueil!$H$49=2,AA30,IF(Accueil!$H$49=3,AL30,P30)))</f>
        <v>manque d'enthousiasme et de temps / peur de passer à côté d'une place ou d'un salaire plus intéressant</v>
      </c>
      <c r="F30" s="299" t="str">
        <f>IF(Accueil!$H$49=1,Q30,IF(Accueil!$H$49=2,AB30,IF(Accueil!$H$49=3,AM30,Q30)))</f>
        <v xml:space="preserve">stabilité et sécurité assurées / savoir aussi prendre du temps pour soi </v>
      </c>
      <c r="G30" s="299" t="str">
        <f>IF(Accueil!$H$49=1,R30,IF(Accueil!$H$49=2,AC30,IF(Accueil!$H$49=3,AN30,R30)))</f>
        <v>fuite en avant / dispersion / devoir assumer seul sa sécurité financière / sentiment de mériter une autre place</v>
      </c>
      <c r="H30" s="462" t="s">
        <v>10</v>
      </c>
      <c r="I30" s="333" t="e">
        <f t="shared" si="0"/>
        <v>#REF!</v>
      </c>
      <c r="J30" s="463">
        <v>28</v>
      </c>
      <c r="K30" s="299" t="s">
        <v>2629</v>
      </c>
      <c r="L30" s="387">
        <v>290</v>
      </c>
      <c r="M30" s="387" t="s">
        <v>35</v>
      </c>
      <c r="N30" s="387" t="s">
        <v>41</v>
      </c>
      <c r="O30" s="388" t="s">
        <v>1899</v>
      </c>
      <c r="P30" s="388" t="s">
        <v>1900</v>
      </c>
      <c r="Q30" s="388" t="s">
        <v>1901</v>
      </c>
      <c r="R30" s="471" t="s">
        <v>1902</v>
      </c>
      <c r="S30" s="472" t="s">
        <v>10</v>
      </c>
      <c r="T30" s="395" t="e">
        <f t="shared" si="7"/>
        <v>#REF!</v>
      </c>
      <c r="U30" s="473">
        <v>28</v>
      </c>
      <c r="V30" s="387" t="s">
        <v>2629</v>
      </c>
      <c r="W30" s="299">
        <v>290</v>
      </c>
      <c r="X30" s="299" t="s">
        <v>35</v>
      </c>
      <c r="Y30" s="299" t="s">
        <v>41</v>
      </c>
      <c r="Z30" s="299" t="s">
        <v>4235</v>
      </c>
      <c r="AA30" s="299" t="s">
        <v>4236</v>
      </c>
      <c r="AB30" s="299" t="s">
        <v>4237</v>
      </c>
      <c r="AC30" s="299" t="s">
        <v>4238</v>
      </c>
      <c r="AD30" s="462" t="s">
        <v>10</v>
      </c>
      <c r="AE30" s="333" t="e">
        <f t="shared" si="8"/>
        <v>#REF!</v>
      </c>
      <c r="AF30" s="463">
        <v>28</v>
      </c>
      <c r="AG30" s="299" t="s">
        <v>2629</v>
      </c>
      <c r="AH30" s="387">
        <v>290</v>
      </c>
      <c r="AI30" s="387" t="s">
        <v>35</v>
      </c>
      <c r="AJ30" s="299" t="s">
        <v>41</v>
      </c>
      <c r="AK30" s="299" t="s">
        <v>4235</v>
      </c>
      <c r="AL30" s="299" t="s">
        <v>4236</v>
      </c>
      <c r="AM30" s="299" t="s">
        <v>4237</v>
      </c>
      <c r="AN30" s="299" t="s">
        <v>4238</v>
      </c>
      <c r="AO30" s="472" t="s">
        <v>10</v>
      </c>
      <c r="AP30" s="395" t="e">
        <f t="shared" si="9"/>
        <v>#REF!</v>
      </c>
      <c r="AQ30" s="473">
        <v>28</v>
      </c>
      <c r="AR30" s="387" t="s">
        <v>2629</v>
      </c>
    </row>
    <row r="31" spans="1:44" ht="63" x14ac:dyDescent="0.25">
      <c r="A31" s="299">
        <v>300</v>
      </c>
      <c r="B31" s="299" t="str">
        <f>IF(Accueil!$H$49=1,M31,IF(Accueil!$H$49=2,X31,IF(Accueil!$H$49=3,AI31,M31)))</f>
        <v>Orange</v>
      </c>
      <c r="C31" s="299" t="str">
        <f>IF(Accueil!$H$49=1,N31,IF(Accueil!$H$49=2,Y31,IF(Accueil!$H$49=3,AJ31,N31)))</f>
        <v>S4</v>
      </c>
      <c r="D31" s="299" t="str">
        <f>IF(Accueil!$H$49=1,O31,IF(Accueil!$H$49=2,Z31,IF(Accueil!$H$49=3,AK31,O31)))</f>
        <v>besoin de prendre de la distance avec les collègues / besoin de vacances</v>
      </c>
      <c r="E31" s="299" t="str">
        <f>IF(Accueil!$H$49=1,P31,IF(Accueil!$H$49=2,AA31,IF(Accueil!$H$49=3,AL31,P31)))</f>
        <v>manque de temps pour soi / ne pas partir en vacances  / ne pas compenser les heures supplémentaires</v>
      </c>
      <c r="F31" s="299" t="str">
        <f>IF(Accueil!$H$49=1,Q31,IF(Accueil!$H$49=2,AB31,IF(Accueil!$H$49=3,AM31,Q31)))</f>
        <v>savoir prendre du temps pour soi / ne pas entretenir de liens toxiques</v>
      </c>
      <c r="G31" s="299" t="str">
        <f>IF(Accueil!$H$49=1,R31,IF(Accueil!$H$49=2,AC31,IF(Accueil!$H$49=3,AN31,R31)))</f>
        <v>incapacité à se libérer d'une emprise / entretenir des liens toxiques / dépendance vis à vis de fournisseurs ou des sous-traitants</v>
      </c>
      <c r="H31" s="462" t="s">
        <v>10</v>
      </c>
      <c r="I31" s="333" t="e">
        <f t="shared" si="0"/>
        <v>#REF!</v>
      </c>
      <c r="J31" s="463">
        <v>29</v>
      </c>
      <c r="K31" s="299" t="s">
        <v>2629</v>
      </c>
      <c r="L31" s="387">
        <v>300</v>
      </c>
      <c r="M31" s="387" t="s">
        <v>35</v>
      </c>
      <c r="N31" s="387" t="s">
        <v>42</v>
      </c>
      <c r="O31" s="388" t="s">
        <v>1903</v>
      </c>
      <c r="P31" s="388" t="s">
        <v>1904</v>
      </c>
      <c r="Q31" s="388" t="s">
        <v>1214</v>
      </c>
      <c r="R31" s="471" t="s">
        <v>1905</v>
      </c>
      <c r="S31" s="472" t="s">
        <v>10</v>
      </c>
      <c r="T31" s="395" t="e">
        <f t="shared" si="7"/>
        <v>#REF!</v>
      </c>
      <c r="U31" s="473">
        <v>29</v>
      </c>
      <c r="V31" s="387" t="s">
        <v>2629</v>
      </c>
      <c r="W31" s="299">
        <v>300</v>
      </c>
      <c r="X31" s="299" t="s">
        <v>35</v>
      </c>
      <c r="Y31" s="299" t="s">
        <v>42</v>
      </c>
      <c r="Z31" s="299" t="s">
        <v>4239</v>
      </c>
      <c r="AA31" s="299" t="s">
        <v>4240</v>
      </c>
      <c r="AB31" s="299" t="s">
        <v>2861</v>
      </c>
      <c r="AC31" s="299" t="s">
        <v>4241</v>
      </c>
      <c r="AD31" s="462" t="s">
        <v>10</v>
      </c>
      <c r="AE31" s="333" t="e">
        <f t="shared" si="8"/>
        <v>#REF!</v>
      </c>
      <c r="AF31" s="463">
        <v>29</v>
      </c>
      <c r="AG31" s="299" t="s">
        <v>2629</v>
      </c>
      <c r="AH31" s="387">
        <v>300</v>
      </c>
      <c r="AI31" s="387" t="s">
        <v>35</v>
      </c>
      <c r="AJ31" s="299" t="s">
        <v>42</v>
      </c>
      <c r="AK31" s="299" t="s">
        <v>4239</v>
      </c>
      <c r="AL31" s="299" t="s">
        <v>4240</v>
      </c>
      <c r="AM31" s="299" t="s">
        <v>2861</v>
      </c>
      <c r="AN31" s="299" t="s">
        <v>4241</v>
      </c>
      <c r="AO31" s="472" t="s">
        <v>10</v>
      </c>
      <c r="AP31" s="395" t="e">
        <f t="shared" si="9"/>
        <v>#REF!</v>
      </c>
      <c r="AQ31" s="473">
        <v>29</v>
      </c>
      <c r="AR31" s="387" t="s">
        <v>2629</v>
      </c>
    </row>
    <row r="32" spans="1:44" ht="47.25" x14ac:dyDescent="0.25">
      <c r="A32" s="299">
        <v>310</v>
      </c>
      <c r="B32" s="299" t="str">
        <f>IF(Accueil!$H$49=1,M32,IF(Accueil!$H$49=2,X32,IF(Accueil!$H$49=3,AI32,M32)))</f>
        <v>Orange</v>
      </c>
      <c r="C32" s="299" t="str">
        <f>IF(Accueil!$H$49=1,N32,IF(Accueil!$H$49=2,Y32,IF(Accueil!$H$49=3,AJ32,N32)))</f>
        <v>S3</v>
      </c>
      <c r="D32" s="299" t="str">
        <f>IF(Accueil!$H$49=1,O32,IF(Accueil!$H$49=2,Z32,IF(Accueil!$H$49=3,AK32,O32)))</f>
        <v>besoin d'être différent des autres / besoin d'avoir son espace à soi</v>
      </c>
      <c r="E32" s="299" t="str">
        <f>IF(Accueil!$H$49=1,P32,IF(Accueil!$H$49=2,AA32,IF(Accueil!$H$49=3,AL32,P32)))</f>
        <v>être incompris / ne pas se sentir à sa juste place / vivre de l'insécurité / suicide au travail</v>
      </c>
      <c r="F32" s="299" t="str">
        <f>IF(Accueil!$H$49=1,Q32,IF(Accueil!$H$49=2,AB32,IF(Accueil!$H$49=3,AM32,Q32)))</f>
        <v>assumer sa différence / être à sa juste place / aimer son travail</v>
      </c>
      <c r="G32" s="299" t="str">
        <f>IF(Accueil!$H$49=1,R32,IF(Accueil!$H$49=2,AC32,IF(Accueil!$H$49=3,AN32,R32)))</f>
        <v>contrariété / frustrations / conflit avec les collègues / harcellement</v>
      </c>
      <c r="H32" s="462" t="s">
        <v>10</v>
      </c>
      <c r="I32" s="333" t="e">
        <f t="shared" si="0"/>
        <v>#REF!</v>
      </c>
      <c r="J32" s="463">
        <v>30</v>
      </c>
      <c r="K32" s="299" t="s">
        <v>2629</v>
      </c>
      <c r="L32" s="387">
        <v>310</v>
      </c>
      <c r="M32" s="387" t="s">
        <v>35</v>
      </c>
      <c r="N32" s="387" t="s">
        <v>43</v>
      </c>
      <c r="O32" s="388" t="s">
        <v>1906</v>
      </c>
      <c r="P32" s="388" t="s">
        <v>1907</v>
      </c>
      <c r="Q32" s="388" t="s">
        <v>1908</v>
      </c>
      <c r="R32" s="471" t="s">
        <v>1909</v>
      </c>
      <c r="S32" s="472" t="s">
        <v>10</v>
      </c>
      <c r="T32" s="395" t="e">
        <f t="shared" si="7"/>
        <v>#REF!</v>
      </c>
      <c r="U32" s="473">
        <v>30</v>
      </c>
      <c r="V32" s="387" t="s">
        <v>2629</v>
      </c>
      <c r="W32" s="299">
        <v>310</v>
      </c>
      <c r="X32" s="299" t="s">
        <v>35</v>
      </c>
      <c r="Y32" s="299" t="s">
        <v>43</v>
      </c>
      <c r="Z32" s="299" t="s">
        <v>4242</v>
      </c>
      <c r="AA32" s="299" t="s">
        <v>4243</v>
      </c>
      <c r="AB32" s="299" t="s">
        <v>4244</v>
      </c>
      <c r="AC32" s="299" t="s">
        <v>4245</v>
      </c>
      <c r="AD32" s="462" t="s">
        <v>10</v>
      </c>
      <c r="AE32" s="333" t="e">
        <f t="shared" si="8"/>
        <v>#REF!</v>
      </c>
      <c r="AF32" s="463">
        <v>30</v>
      </c>
      <c r="AG32" s="299" t="s">
        <v>2629</v>
      </c>
      <c r="AH32" s="387">
        <v>310</v>
      </c>
      <c r="AI32" s="387" t="s">
        <v>35</v>
      </c>
      <c r="AJ32" s="299" t="s">
        <v>43</v>
      </c>
      <c r="AK32" s="299" t="s">
        <v>4242</v>
      </c>
      <c r="AL32" s="299" t="s">
        <v>4243</v>
      </c>
      <c r="AM32" s="299" t="s">
        <v>4244</v>
      </c>
      <c r="AN32" s="299" t="s">
        <v>4245</v>
      </c>
      <c r="AO32" s="472" t="s">
        <v>10</v>
      </c>
      <c r="AP32" s="395" t="e">
        <f t="shared" si="9"/>
        <v>#REF!</v>
      </c>
      <c r="AQ32" s="473">
        <v>30</v>
      </c>
      <c r="AR32" s="387" t="s">
        <v>2629</v>
      </c>
    </row>
    <row r="33" spans="1:44" ht="47.25" x14ac:dyDescent="0.25">
      <c r="A33" s="299">
        <v>320</v>
      </c>
      <c r="B33" s="299" t="str">
        <f>IF(Accueil!$H$49=1,M33,IF(Accueil!$H$49=2,X33,IF(Accueil!$H$49=3,AI33,M33)))</f>
        <v>Orange</v>
      </c>
      <c r="C33" s="299" t="str">
        <f>IF(Accueil!$H$49=1,N33,IF(Accueil!$H$49=2,Y33,IF(Accueil!$H$49=3,AJ33,N33)))</f>
        <v>S2</v>
      </c>
      <c r="D33" s="299" t="str">
        <f>IF(Accueil!$H$49=1,O33,IF(Accueil!$H$49=2,Z33,IF(Accueil!$H$49=3,AK33,O33)))</f>
        <v xml:space="preserve">besoin de se sortir d'une situation / besoin d'indépendance </v>
      </c>
      <c r="E33" s="299" t="str">
        <f>IF(Accueil!$H$49=1,P33,IF(Accueil!$H$49=2,AA33,IF(Accueil!$H$49=3,AL33,P33)))</f>
        <v>pas assez d'argent / endettement / ne pas trouver d'issue / manque de décision claire / perte d'un employé</v>
      </c>
      <c r="F33" s="299" t="str">
        <f>IF(Accueil!$H$49=1,Q33,IF(Accueil!$H$49=2,AB33,IF(Accueil!$H$49=3,AM33,Q33)))</f>
        <v>prendre des décisions claires / finances saines</v>
      </c>
      <c r="G33" s="299" t="str">
        <f>IF(Accueil!$H$49=1,R33,IF(Accueil!$H$49=2,AC33,IF(Accueil!$H$49=3,AN33,R33)))</f>
        <v>argent sale / dumping salarial / devoir de l'argent (intérêts / hypothèques / etc)</v>
      </c>
      <c r="H33" s="462" t="s">
        <v>10</v>
      </c>
      <c r="I33" s="333" t="e">
        <f t="shared" si="0"/>
        <v>#REF!</v>
      </c>
      <c r="J33" s="463">
        <v>31</v>
      </c>
      <c r="K33" s="299" t="s">
        <v>2629</v>
      </c>
      <c r="L33" s="387">
        <v>320</v>
      </c>
      <c r="M33" s="387" t="s">
        <v>35</v>
      </c>
      <c r="N33" s="387" t="s">
        <v>44</v>
      </c>
      <c r="O33" s="388" t="s">
        <v>1910</v>
      </c>
      <c r="P33" s="388" t="s">
        <v>1911</v>
      </c>
      <c r="Q33" s="388" t="s">
        <v>1912</v>
      </c>
      <c r="R33" s="471" t="s">
        <v>1913</v>
      </c>
      <c r="S33" s="472" t="s">
        <v>10</v>
      </c>
      <c r="T33" s="395" t="e">
        <f t="shared" si="7"/>
        <v>#REF!</v>
      </c>
      <c r="U33" s="473">
        <v>31</v>
      </c>
      <c r="V33" s="387" t="s">
        <v>2629</v>
      </c>
      <c r="W33" s="299">
        <v>320</v>
      </c>
      <c r="X33" s="299" t="s">
        <v>35</v>
      </c>
      <c r="Y33" s="299" t="s">
        <v>44</v>
      </c>
      <c r="Z33" s="299" t="s">
        <v>4246</v>
      </c>
      <c r="AA33" s="299" t="s">
        <v>4247</v>
      </c>
      <c r="AB33" s="299" t="s">
        <v>4248</v>
      </c>
      <c r="AC33" s="299" t="s">
        <v>4249</v>
      </c>
      <c r="AD33" s="462" t="s">
        <v>10</v>
      </c>
      <c r="AE33" s="333" t="e">
        <f t="shared" si="8"/>
        <v>#REF!</v>
      </c>
      <c r="AF33" s="463">
        <v>31</v>
      </c>
      <c r="AG33" s="299" t="s">
        <v>2629</v>
      </c>
      <c r="AH33" s="387">
        <v>320</v>
      </c>
      <c r="AI33" s="387" t="s">
        <v>35</v>
      </c>
      <c r="AJ33" s="299" t="s">
        <v>44</v>
      </c>
      <c r="AK33" s="299" t="s">
        <v>4246</v>
      </c>
      <c r="AL33" s="299" t="s">
        <v>4247</v>
      </c>
      <c r="AM33" s="299" t="s">
        <v>4248</v>
      </c>
      <c r="AN33" s="299" t="s">
        <v>4249</v>
      </c>
      <c r="AO33" s="472" t="s">
        <v>10</v>
      </c>
      <c r="AP33" s="395" t="e">
        <f t="shared" si="9"/>
        <v>#REF!</v>
      </c>
      <c r="AQ33" s="473">
        <v>31</v>
      </c>
      <c r="AR33" s="387" t="s">
        <v>2629</v>
      </c>
    </row>
    <row r="34" spans="1:44" ht="47.25" x14ac:dyDescent="0.25">
      <c r="A34" s="299">
        <v>330</v>
      </c>
      <c r="B34" s="299" t="str">
        <f>IF(Accueil!$H$49=1,M34,IF(Accueil!$H$49=2,X34,IF(Accueil!$H$49=3,AI34,M34)))</f>
        <v>Orange</v>
      </c>
      <c r="C34" s="299" t="str">
        <f>IF(Accueil!$H$49=1,N34,IF(Accueil!$H$49=2,Y34,IF(Accueil!$H$49=3,AJ34,N34)))</f>
        <v>S1</v>
      </c>
      <c r="D34" s="299" t="str">
        <f>IF(Accueil!$H$49=1,O34,IF(Accueil!$H$49=2,Z34,IF(Accueil!$H$49=3,AK34,O34)))</f>
        <v>besoin d'avoir des projets / besoin d'avoir assez d'argent / besoin de faire un budget</v>
      </c>
      <c r="E34" s="299" t="str">
        <f>IF(Accueil!$H$49=1,P34,IF(Accueil!$H$49=2,AA34,IF(Accueil!$H$49=3,AL34,P34)))</f>
        <v>manque de projets / dépendance / harcèlement sexuel / pas eu le budget espéré</v>
      </c>
      <c r="F34" s="299" t="str">
        <f>IF(Accueil!$H$49=1,Q34,IF(Accueil!$H$49=2,AB34,IF(Accueil!$H$49=3,AM34,Q34)))</f>
        <v>rapports de travail respectueux / surtout dans les rapports homme /femme</v>
      </c>
      <c r="G34" s="299" t="str">
        <f>IF(Accueil!$H$49=1,R34,IF(Accueil!$H$49=2,AC34,IF(Accueil!$H$49=3,AN34,R34)))</f>
        <v>harceler les autres via les réseaux sociaux / harcellement sexuel / dépendances toxiques</v>
      </c>
      <c r="H34" s="462" t="s">
        <v>10</v>
      </c>
      <c r="I34" s="333" t="e">
        <f t="shared" si="0"/>
        <v>#REF!</v>
      </c>
      <c r="J34" s="463">
        <v>32</v>
      </c>
      <c r="K34" s="299" t="s">
        <v>2629</v>
      </c>
      <c r="L34" s="387">
        <v>330</v>
      </c>
      <c r="M34" s="387" t="s">
        <v>35</v>
      </c>
      <c r="N34" s="387" t="s">
        <v>45</v>
      </c>
      <c r="O34" s="388" t="s">
        <v>1914</v>
      </c>
      <c r="P34" s="388" t="s">
        <v>1915</v>
      </c>
      <c r="Q34" s="388" t="s">
        <v>1916</v>
      </c>
      <c r="R34" s="471" t="s">
        <v>1917</v>
      </c>
      <c r="S34" s="472" t="s">
        <v>10</v>
      </c>
      <c r="T34" s="395" t="e">
        <f t="shared" si="7"/>
        <v>#REF!</v>
      </c>
      <c r="U34" s="473">
        <v>32</v>
      </c>
      <c r="V34" s="387" t="s">
        <v>2629</v>
      </c>
      <c r="W34" s="299">
        <v>330</v>
      </c>
      <c r="X34" s="299" t="s">
        <v>35</v>
      </c>
      <c r="Y34" s="299" t="s">
        <v>45</v>
      </c>
      <c r="Z34" s="299" t="s">
        <v>4250</v>
      </c>
      <c r="AA34" s="299" t="s">
        <v>4251</v>
      </c>
      <c r="AB34" s="299" t="s">
        <v>4252</v>
      </c>
      <c r="AC34" s="299" t="s">
        <v>4253</v>
      </c>
      <c r="AD34" s="462" t="s">
        <v>10</v>
      </c>
      <c r="AE34" s="333" t="e">
        <f t="shared" si="8"/>
        <v>#REF!</v>
      </c>
      <c r="AF34" s="463">
        <v>32</v>
      </c>
      <c r="AG34" s="299" t="s">
        <v>2629</v>
      </c>
      <c r="AH34" s="387">
        <v>330</v>
      </c>
      <c r="AI34" s="387" t="s">
        <v>35</v>
      </c>
      <c r="AJ34" s="299" t="s">
        <v>45</v>
      </c>
      <c r="AK34" s="299" t="s">
        <v>4250</v>
      </c>
      <c r="AL34" s="299" t="s">
        <v>4251</v>
      </c>
      <c r="AM34" s="299" t="s">
        <v>4252</v>
      </c>
      <c r="AN34" s="299" t="s">
        <v>4253</v>
      </c>
      <c r="AO34" s="472" t="s">
        <v>10</v>
      </c>
      <c r="AP34" s="395" t="e">
        <f t="shared" si="9"/>
        <v>#REF!</v>
      </c>
      <c r="AQ34" s="473">
        <v>32</v>
      </c>
      <c r="AR34" s="387" t="s">
        <v>2629</v>
      </c>
    </row>
    <row r="35" spans="1:44" ht="60" x14ac:dyDescent="0.25">
      <c r="A35" s="299">
        <v>340</v>
      </c>
      <c r="B35" s="299" t="str">
        <f>IF(Accueil!$H$49=1,M35,IF(Accueil!$H$49=2,X35,IF(Accueil!$H$49=3,AI35,M35)))</f>
        <v>Jaune</v>
      </c>
      <c r="C35" s="299" t="str">
        <f>IF(Accueil!$H$49=1,N35,IF(Accueil!$H$49=2,Y35,IF(Accueil!$H$49=3,AJ35,N35)))</f>
        <v>ovaire/bras</v>
      </c>
      <c r="D35" s="299" t="str">
        <f>IF(Accueil!$H$49=1,O35,IF(Accueil!$H$49=2,Z35,IF(Accueil!$H$49=3,AK35,O35)))</f>
        <v>besoin d'exprimer son potentiel de créativité / valeur ajoutée / bénéfices / profit</v>
      </c>
      <c r="E35" s="299" t="str">
        <f>IF(Accueil!$H$49=1,P35,IF(Accueil!$H$49=2,AA35,IF(Accueil!$H$49=3,AL35,P35)))</f>
        <v>potentiel réprimé / projets en panne / fin de production d'un produit / en finir avec une tradition / abandon d'un projet</v>
      </c>
      <c r="F35" s="299" t="str">
        <f>IF(Accueil!$H$49=1,Q35,IF(Accueil!$H$49=2,AB35,IF(Accueil!$H$49=3,AM35,Q35)))</f>
        <v>créativité / innovation / juste répartion des bénéfices / carnet de commandes plein</v>
      </c>
      <c r="G35" s="299" t="str">
        <f>IF(Accueil!$H$49=1,R35,IF(Accueil!$H$49=2,AC35,IF(Accueil!$H$49=3,AN35,R35)))</f>
        <v>créativité excessive / dispersion dans les projets / devoir trouver des mandats / donner ou accepter des pots de vin</v>
      </c>
      <c r="H35" s="462" t="s">
        <v>7</v>
      </c>
      <c r="I35" s="333" t="e">
        <f t="shared" si="0"/>
        <v>#REF!</v>
      </c>
      <c r="J35" s="463">
        <v>33</v>
      </c>
      <c r="K35" s="299" t="s">
        <v>2629</v>
      </c>
      <c r="L35" s="387">
        <v>340</v>
      </c>
      <c r="M35" s="387" t="s">
        <v>46</v>
      </c>
      <c r="N35" s="387" t="s">
        <v>47</v>
      </c>
      <c r="O35" s="388" t="s">
        <v>1918</v>
      </c>
      <c r="P35" s="388" t="s">
        <v>1919</v>
      </c>
      <c r="Q35" s="388" t="s">
        <v>1920</v>
      </c>
      <c r="R35" s="471" t="s">
        <v>1921</v>
      </c>
      <c r="S35" s="472" t="s">
        <v>7</v>
      </c>
      <c r="T35" s="395" t="e">
        <f t="shared" si="7"/>
        <v>#REF!</v>
      </c>
      <c r="U35" s="473">
        <v>33</v>
      </c>
      <c r="V35" s="387" t="s">
        <v>2629</v>
      </c>
      <c r="W35" s="299">
        <v>340</v>
      </c>
      <c r="X35" s="299" t="s">
        <v>46</v>
      </c>
      <c r="Y35" s="508" t="s">
        <v>2875</v>
      </c>
      <c r="Z35" s="299" t="s">
        <v>4254</v>
      </c>
      <c r="AA35" s="299" t="s">
        <v>4255</v>
      </c>
      <c r="AB35" s="299" t="s">
        <v>4256</v>
      </c>
      <c r="AC35" s="299" t="s">
        <v>4257</v>
      </c>
      <c r="AD35" s="462" t="s">
        <v>7</v>
      </c>
      <c r="AE35" s="333" t="e">
        <f t="shared" si="8"/>
        <v>#REF!</v>
      </c>
      <c r="AF35" s="463">
        <v>33</v>
      </c>
      <c r="AG35" s="299" t="s">
        <v>2629</v>
      </c>
      <c r="AH35" s="387">
        <v>340</v>
      </c>
      <c r="AI35" s="387" t="s">
        <v>46</v>
      </c>
      <c r="AJ35" s="508" t="s">
        <v>2875</v>
      </c>
      <c r="AK35" s="299" t="s">
        <v>4254</v>
      </c>
      <c r="AL35" s="299" t="s">
        <v>4255</v>
      </c>
      <c r="AM35" s="299" t="s">
        <v>4256</v>
      </c>
      <c r="AN35" s="299" t="s">
        <v>4257</v>
      </c>
      <c r="AO35" s="472" t="s">
        <v>7</v>
      </c>
      <c r="AP35" s="395" t="e">
        <f t="shared" si="9"/>
        <v>#REF!</v>
      </c>
      <c r="AQ35" s="473">
        <v>33</v>
      </c>
      <c r="AR35" s="387" t="s">
        <v>2629</v>
      </c>
    </row>
    <row r="36" spans="1:44" s="467" customFormat="1" ht="47.25" x14ac:dyDescent="0.25">
      <c r="A36" s="466">
        <v>350</v>
      </c>
      <c r="B36" s="299" t="str">
        <f>IF(Accueil!$H$49=1,M36,IF(Accueil!$H$49=2,X36,IF(Accueil!$H$49=3,AI36,M36)))</f>
        <v>Orange</v>
      </c>
      <c r="C36" s="299" t="str">
        <f>IF(Accueil!$H$49=1,N36,IF(Accueil!$H$49=2,Y36,IF(Accueil!$H$49=3,AJ36,N36)))</f>
        <v>intestin grêle</v>
      </c>
      <c r="D36" s="299" t="str">
        <f>IF(Accueil!$H$49=1,O36,IF(Accueil!$H$49=2,Z36,IF(Accueil!$H$49=3,AK36,O36)))</f>
        <v xml:space="preserve">besoin de contrôler / besoin de décider / reporter une décision à plus tard </v>
      </c>
      <c r="E36" s="299" t="str">
        <f>IF(Accueil!$H$49=1,P36,IF(Accueil!$H$49=2,AA36,IF(Accueil!$H$49=3,AL36,P36)))</f>
        <v>manque de confiance en soi / ne pas accepter la situation</v>
      </c>
      <c r="F36" s="299" t="str">
        <f>IF(Accueil!$H$49=1,Q36,IF(Accueil!$H$49=2,AB36,IF(Accueil!$H$49=3,AM36,Q36)))</f>
        <v>capacité à faire des choix justes / ne plus tout contrôler / faire confiance à son instinct</v>
      </c>
      <c r="G36" s="299" t="str">
        <f>IF(Accueil!$H$49=1,R36,IF(Accueil!$H$49=2,AC36,IF(Accueil!$H$49=3,AN36,R36)))</f>
        <v>dispersion / contrariété / en conflit avec vos propres valeurs (éthiques ou sociales)</v>
      </c>
      <c r="H36" s="466" t="s">
        <v>7</v>
      </c>
      <c r="I36" s="467" t="e">
        <f t="shared" si="0"/>
        <v>#REF!</v>
      </c>
      <c r="J36" s="468">
        <v>25</v>
      </c>
      <c r="K36" s="299" t="s">
        <v>2629</v>
      </c>
      <c r="L36" s="398">
        <v>350</v>
      </c>
      <c r="M36" s="387" t="s">
        <v>35</v>
      </c>
      <c r="N36" s="387" t="s">
        <v>48</v>
      </c>
      <c r="O36" s="388" t="s">
        <v>1228</v>
      </c>
      <c r="P36" s="388" t="s">
        <v>1229</v>
      </c>
      <c r="Q36" s="388" t="s">
        <v>1230</v>
      </c>
      <c r="R36" s="471" t="s">
        <v>1922</v>
      </c>
      <c r="S36" s="398" t="s">
        <v>7</v>
      </c>
      <c r="T36" s="476" t="e">
        <f t="shared" si="7"/>
        <v>#REF!</v>
      </c>
      <c r="U36" s="477">
        <v>25</v>
      </c>
      <c r="V36" s="387" t="s">
        <v>2629</v>
      </c>
      <c r="W36" s="466">
        <v>350</v>
      </c>
      <c r="X36" s="299" t="s">
        <v>35</v>
      </c>
      <c r="Y36" s="508" t="s">
        <v>2880</v>
      </c>
      <c r="Z36" s="299" t="s">
        <v>4258</v>
      </c>
      <c r="AA36" s="299" t="s">
        <v>3311</v>
      </c>
      <c r="AB36" s="299" t="s">
        <v>2883</v>
      </c>
      <c r="AC36" s="299" t="s">
        <v>4259</v>
      </c>
      <c r="AD36" s="466" t="s">
        <v>7</v>
      </c>
      <c r="AE36" s="467" t="e">
        <f t="shared" si="8"/>
        <v>#REF!</v>
      </c>
      <c r="AF36" s="468">
        <v>25</v>
      </c>
      <c r="AG36" s="299" t="s">
        <v>2629</v>
      </c>
      <c r="AH36" s="398">
        <v>350</v>
      </c>
      <c r="AI36" s="387" t="s">
        <v>35</v>
      </c>
      <c r="AJ36" s="508" t="s">
        <v>2880</v>
      </c>
      <c r="AK36" s="299" t="s">
        <v>4258</v>
      </c>
      <c r="AL36" s="299" t="s">
        <v>3311</v>
      </c>
      <c r="AM36" s="299" t="s">
        <v>2883</v>
      </c>
      <c r="AN36" s="299" t="s">
        <v>4259</v>
      </c>
      <c r="AO36" s="398" t="s">
        <v>7</v>
      </c>
      <c r="AP36" s="476" t="e">
        <f t="shared" si="9"/>
        <v>#REF!</v>
      </c>
      <c r="AQ36" s="477">
        <v>25</v>
      </c>
      <c r="AR36" s="387" t="s">
        <v>2629</v>
      </c>
    </row>
    <row r="37" spans="1:44" ht="47.25" x14ac:dyDescent="0.25">
      <c r="A37" s="299">
        <v>360</v>
      </c>
      <c r="B37" s="299" t="str">
        <f>IF(Accueil!$H$49=1,M37,IF(Accueil!$H$49=2,X37,IF(Accueil!$H$49=3,AI37,M37)))</f>
        <v>Jaune</v>
      </c>
      <c r="C37" s="299" t="str">
        <f>IF(Accueil!$H$49=1,N37,IF(Accueil!$H$49=2,Y37,IF(Accueil!$H$49=3,AJ37,N37)))</f>
        <v>côlon transverse</v>
      </c>
      <c r="D37" s="299" t="str">
        <f>IF(Accueil!$H$49=1,O37,IF(Accueil!$H$49=2,Z37,IF(Accueil!$H$49=3,AK37,O37)))</f>
        <v>besoin d’avoir sa place sur le marché / besoin d'assumer un rôle social / besoin d'une convention collective</v>
      </c>
      <c r="E37" s="299" t="str">
        <f>IF(Accueil!$H$49=1,P37,IF(Accueil!$H$49=2,AA37,IF(Accueil!$H$49=3,AL37,P37)))</f>
        <v>manque de confiance en soi / avoir fait des mauvais choix / chômage partiel / abandon d'un projet</v>
      </c>
      <c r="F37" s="299" t="str">
        <f>IF(Accueil!$H$49=1,Q37,IF(Accueil!$H$49=2,AB37,IF(Accueil!$H$49=3,AM37,Q37)))</f>
        <v>positionnement adapté / savoir faire le juste choix / respect des autres / convention collective</v>
      </c>
      <c r="G37" s="299" t="str">
        <f>IF(Accueil!$H$49=1,R37,IF(Accueil!$H$49=2,AC37,IF(Accueil!$H$49=3,AN37,R37)))</f>
        <v>dispersion / peur de devoir faire un choix / devoir lutter pour sa place ou sa réputation / se battre pour une convention collective</v>
      </c>
      <c r="H37" s="462" t="s">
        <v>7</v>
      </c>
      <c r="I37" s="333" t="e">
        <f>IF(B37=B35,I35,I35+1)</f>
        <v>#REF!</v>
      </c>
      <c r="J37" s="463">
        <v>34</v>
      </c>
      <c r="K37" s="299" t="s">
        <v>2629</v>
      </c>
      <c r="L37" s="387">
        <v>360</v>
      </c>
      <c r="M37" s="387" t="s">
        <v>46</v>
      </c>
      <c r="N37" s="387" t="s">
        <v>49</v>
      </c>
      <c r="O37" s="388" t="s">
        <v>1923</v>
      </c>
      <c r="P37" s="388" t="s">
        <v>1924</v>
      </c>
      <c r="Q37" s="388" t="s">
        <v>1925</v>
      </c>
      <c r="R37" s="471" t="s">
        <v>1926</v>
      </c>
      <c r="S37" s="472" t="s">
        <v>7</v>
      </c>
      <c r="T37" s="395" t="e">
        <f>IF(M37=M35,T35,T35+1)</f>
        <v>#REF!</v>
      </c>
      <c r="U37" s="473">
        <v>34</v>
      </c>
      <c r="V37" s="387" t="s">
        <v>2629</v>
      </c>
      <c r="W37" s="299">
        <v>360</v>
      </c>
      <c r="X37" s="299" t="s">
        <v>46</v>
      </c>
      <c r="Y37" s="508" t="s">
        <v>2885</v>
      </c>
      <c r="Z37" s="299" t="s">
        <v>4260</v>
      </c>
      <c r="AA37" s="299" t="s">
        <v>4261</v>
      </c>
      <c r="AB37" s="299" t="s">
        <v>4262</v>
      </c>
      <c r="AC37" s="299" t="s">
        <v>4263</v>
      </c>
      <c r="AD37" s="462" t="s">
        <v>7</v>
      </c>
      <c r="AE37" s="333" t="e">
        <f>IF(X37=X35,AE35,AE35+1)</f>
        <v>#REF!</v>
      </c>
      <c r="AF37" s="463">
        <v>34</v>
      </c>
      <c r="AG37" s="299" t="s">
        <v>2629</v>
      </c>
      <c r="AH37" s="387">
        <v>360</v>
      </c>
      <c r="AI37" s="387" t="s">
        <v>46</v>
      </c>
      <c r="AJ37" s="508" t="s">
        <v>2885</v>
      </c>
      <c r="AK37" s="299" t="s">
        <v>4260</v>
      </c>
      <c r="AL37" s="299" t="s">
        <v>4261</v>
      </c>
      <c r="AM37" s="299" t="s">
        <v>4262</v>
      </c>
      <c r="AN37" s="299" t="s">
        <v>4263</v>
      </c>
      <c r="AO37" s="472" t="s">
        <v>7</v>
      </c>
      <c r="AP37" s="395" t="e">
        <f>IF(AI37=AI35,AP35,AP35+1)</f>
        <v>#REF!</v>
      </c>
      <c r="AQ37" s="473">
        <v>34</v>
      </c>
      <c r="AR37" s="387" t="s">
        <v>2629</v>
      </c>
    </row>
    <row r="38" spans="1:44" ht="47.25" x14ac:dyDescent="0.25">
      <c r="A38" s="299">
        <v>370</v>
      </c>
      <c r="B38" s="299" t="str">
        <f>IF(Accueil!$H$49=1,M38,IF(Accueil!$H$49=2,X38,IF(Accueil!$H$49=3,AI38,M38)))</f>
        <v>Jaune</v>
      </c>
      <c r="C38" s="299" t="str">
        <f>IF(Accueil!$H$49=1,N38,IF(Accueil!$H$49=2,Y38,IF(Accueil!$H$49=3,AJ38,N38)))</f>
        <v>nombril</v>
      </c>
      <c r="D38" s="299" t="str">
        <f>IF(Accueil!$H$49=1,O38,IF(Accueil!$H$49=2,Z38,IF(Accueil!$H$49=3,AK38,O38)))</f>
        <v xml:space="preserve">besoin d'avoir sa part du marché / besoin d'une place de travail </v>
      </c>
      <c r="E38" s="299" t="str">
        <f>IF(Accueil!$H$49=1,P38,IF(Accueil!$H$49=2,AA38,IF(Accueil!$H$49=3,AL38,P38)))</f>
        <v>problématique de place de travail / licenciement / difficulté à faire des choix / travail au noir / chômage</v>
      </c>
      <c r="F38" s="299" t="str">
        <f>IF(Accueil!$H$49=1,Q38,IF(Accueil!$H$49=2,AB38,IF(Accueil!$H$49=3,AM38,Q38)))</f>
        <v>égo équilibré / être à sa juste place / marketing respectueuxet non invasif</v>
      </c>
      <c r="G38" s="299" t="str">
        <f>IF(Accueil!$H$49=1,R38,IF(Accueil!$H$49=2,AC38,IF(Accueil!$H$49=3,AN38,R38)))</f>
        <v>marketing agressif / se battre contre la concurrence / se battre pour s'imposer / primes trop élevées</v>
      </c>
      <c r="H38" s="462" t="s">
        <v>7</v>
      </c>
      <c r="I38" s="333" t="e">
        <f t="shared" si="0"/>
        <v>#REF!</v>
      </c>
      <c r="J38" s="463">
        <v>35</v>
      </c>
      <c r="K38" s="299" t="s">
        <v>2629</v>
      </c>
      <c r="L38" s="387">
        <v>370</v>
      </c>
      <c r="M38" s="387" t="s">
        <v>46</v>
      </c>
      <c r="N38" s="387" t="s">
        <v>50</v>
      </c>
      <c r="O38" s="388" t="s">
        <v>1927</v>
      </c>
      <c r="P38" s="388" t="s">
        <v>1928</v>
      </c>
      <c r="Q38" s="388" t="s">
        <v>1929</v>
      </c>
      <c r="R38" s="471" t="s">
        <v>1930</v>
      </c>
      <c r="S38" s="472" t="s">
        <v>7</v>
      </c>
      <c r="T38" s="395" t="e">
        <f>IF(M38=M37,T37,T37+1)</f>
        <v>#REF!</v>
      </c>
      <c r="U38" s="473">
        <v>35</v>
      </c>
      <c r="V38" s="387" t="s">
        <v>2629</v>
      </c>
      <c r="W38" s="299">
        <v>370</v>
      </c>
      <c r="X38" s="299" t="s">
        <v>46</v>
      </c>
      <c r="Y38" s="508" t="s">
        <v>2890</v>
      </c>
      <c r="Z38" s="299" t="s">
        <v>4264</v>
      </c>
      <c r="AA38" s="299" t="s">
        <v>4265</v>
      </c>
      <c r="AB38" s="299" t="s">
        <v>4266</v>
      </c>
      <c r="AC38" s="299" t="s">
        <v>4267</v>
      </c>
      <c r="AD38" s="462" t="s">
        <v>7</v>
      </c>
      <c r="AE38" s="333" t="e">
        <f>IF(X38=X37,AE37,AE37+1)</f>
        <v>#REF!</v>
      </c>
      <c r="AF38" s="463">
        <v>35</v>
      </c>
      <c r="AG38" s="299" t="s">
        <v>2629</v>
      </c>
      <c r="AH38" s="387">
        <v>370</v>
      </c>
      <c r="AI38" s="387" t="s">
        <v>46</v>
      </c>
      <c r="AJ38" s="508" t="s">
        <v>2890</v>
      </c>
      <c r="AK38" s="299" t="s">
        <v>4264</v>
      </c>
      <c r="AL38" s="299" t="s">
        <v>4265</v>
      </c>
      <c r="AM38" s="299" t="s">
        <v>4266</v>
      </c>
      <c r="AN38" s="299" t="s">
        <v>4267</v>
      </c>
      <c r="AO38" s="472" t="s">
        <v>7</v>
      </c>
      <c r="AP38" s="395" t="e">
        <f>IF(AI38=AI37,AP37,AP37+1)</f>
        <v>#REF!</v>
      </c>
      <c r="AQ38" s="473">
        <v>35</v>
      </c>
      <c r="AR38" s="387" t="s">
        <v>2629</v>
      </c>
    </row>
    <row r="39" spans="1:44" ht="63" x14ac:dyDescent="0.25">
      <c r="A39" s="299">
        <v>380</v>
      </c>
      <c r="B39" s="299" t="str">
        <f>IF(Accueil!$H$49=1,M39,IF(Accueil!$H$49=2,X39,IF(Accueil!$H$49=3,AI39,M39)))</f>
        <v>Jaune</v>
      </c>
      <c r="C39" s="299" t="str">
        <f>IF(Accueil!$H$49=1,N39,IF(Accueil!$H$49=2,Y39,IF(Accueil!$H$49=3,AJ39,N39)))</f>
        <v>estomac</v>
      </c>
      <c r="D39" s="299" t="str">
        <f>IF(Accueil!$H$49=1,O39,IF(Accueil!$H$49=2,Z39,IF(Accueil!$H$49=3,AK39,O39)))</f>
        <v>besoin d'une place de travail / besoin de faire sa place dans l'entreprise</v>
      </c>
      <c r="E39" s="299" t="str">
        <f>IF(Accueil!$H$49=1,P39,IF(Accueil!$H$49=2,AA39,IF(Accueil!$H$49=3,AL39,P39)))</f>
        <v>travail temporaire ou sous payé / chômage partiel</v>
      </c>
      <c r="F39" s="299" t="str">
        <f>IF(Accueil!$H$49=1,Q39,IF(Accueil!$H$49=2,AB39,IF(Accueil!$H$49=3,AM39,Q39)))</f>
        <v>satisfaction / sentiment de sécurité / possibilité de formation continue</v>
      </c>
      <c r="G39" s="299" t="str">
        <f>IF(Accueil!$H$49=1,R39,IF(Accueil!$H$49=2,AC39,IF(Accueil!$H$49=3,AN39,R39)))</f>
        <v>agressivité vis à vis de la concurrence / envahir le marché avec ses produits / payer pour des avantages / se battre pour sa place</v>
      </c>
      <c r="H39" s="462" t="s">
        <v>7</v>
      </c>
      <c r="I39" s="333" t="e">
        <f t="shared" si="0"/>
        <v>#REF!</v>
      </c>
      <c r="J39" s="463">
        <v>36</v>
      </c>
      <c r="K39" s="299" t="s">
        <v>2629</v>
      </c>
      <c r="L39" s="387">
        <v>380</v>
      </c>
      <c r="M39" s="387" t="s">
        <v>46</v>
      </c>
      <c r="N39" s="387" t="s">
        <v>51</v>
      </c>
      <c r="O39" s="388" t="s">
        <v>1931</v>
      </c>
      <c r="P39" s="388" t="s">
        <v>1932</v>
      </c>
      <c r="Q39" s="388" t="s">
        <v>1933</v>
      </c>
      <c r="R39" s="471" t="s">
        <v>1934</v>
      </c>
      <c r="S39" s="472" t="s">
        <v>7</v>
      </c>
      <c r="T39" s="395" t="e">
        <f>IF(M39=M38,T38,T38+1)</f>
        <v>#REF!</v>
      </c>
      <c r="U39" s="473">
        <v>36</v>
      </c>
      <c r="V39" s="387" t="s">
        <v>2629</v>
      </c>
      <c r="W39" s="299">
        <v>380</v>
      </c>
      <c r="X39" s="299" t="s">
        <v>46</v>
      </c>
      <c r="Y39" s="508" t="s">
        <v>2895</v>
      </c>
      <c r="Z39" s="299" t="s">
        <v>4268</v>
      </c>
      <c r="AA39" s="299" t="s">
        <v>4269</v>
      </c>
      <c r="AB39" s="299" t="s">
        <v>4270</v>
      </c>
      <c r="AC39" s="299" t="s">
        <v>4271</v>
      </c>
      <c r="AD39" s="462" t="s">
        <v>7</v>
      </c>
      <c r="AE39" s="333" t="e">
        <f>IF(X39=X38,AE38,AE38+1)</f>
        <v>#REF!</v>
      </c>
      <c r="AF39" s="463">
        <v>36</v>
      </c>
      <c r="AG39" s="299" t="s">
        <v>2629</v>
      </c>
      <c r="AH39" s="387">
        <v>380</v>
      </c>
      <c r="AI39" s="387" t="s">
        <v>46</v>
      </c>
      <c r="AJ39" s="508" t="s">
        <v>2895</v>
      </c>
      <c r="AK39" s="299" t="s">
        <v>4268</v>
      </c>
      <c r="AL39" s="299" t="s">
        <v>4269</v>
      </c>
      <c r="AM39" s="299" t="s">
        <v>4270</v>
      </c>
      <c r="AN39" s="299" t="s">
        <v>4271</v>
      </c>
      <c r="AO39" s="472" t="s">
        <v>7</v>
      </c>
      <c r="AP39" s="395" t="e">
        <f>IF(AI39=AI38,AP38,AP38+1)</f>
        <v>#REF!</v>
      </c>
      <c r="AQ39" s="473">
        <v>36</v>
      </c>
      <c r="AR39" s="387" t="s">
        <v>2629</v>
      </c>
    </row>
    <row r="40" spans="1:44" ht="47.25" x14ac:dyDescent="0.25">
      <c r="A40" s="299">
        <v>390</v>
      </c>
      <c r="B40" s="299" t="str">
        <f>IF(Accueil!$H$49=1,M40,IF(Accueil!$H$49=2,X40,IF(Accueil!$H$49=3,AI40,M40)))</f>
        <v>Jaune</v>
      </c>
      <c r="C40" s="299" t="str">
        <f>IF(Accueil!$H$49=1,N40,IF(Accueil!$H$49=2,Y40,IF(Accueil!$H$49=3,AJ40,N40)))</f>
        <v>pancréas</v>
      </c>
      <c r="D40" s="299" t="str">
        <f>IF(Accueil!$H$49=1,O40,IF(Accueil!$H$49=2,Z40,IF(Accueil!$H$49=3,AK40,O40)))</f>
        <v>travailler sans compter ses heures / boureau du travail</v>
      </c>
      <c r="E40" s="299" t="str">
        <f>IF(Accueil!$H$49=1,P40,IF(Accueil!$H$49=2,AA40,IF(Accueil!$H$49=3,AL40,P40)))</f>
        <v>restrictions budgétaires ou salariales / manager absent / plan d'austérité</v>
      </c>
      <c r="F40" s="299" t="str">
        <f>IF(Accueil!$H$49=1,Q40,IF(Accueil!$H$49=2,AB40,IF(Accueil!$H$49=3,AM40,Q40)))</f>
        <v>se ménager du temps de repos / savoir reprendre ses heures supplémentaires / horaire libre</v>
      </c>
      <c r="G40" s="299" t="str">
        <f>IF(Accueil!$H$49=1,R40,IF(Accueil!$H$49=2,AC40,IF(Accueil!$H$49=3,AN40,R40)))</f>
        <v>affrontement avec la hiérarchie / jouer avec le prix des actions / prise de risque au niveau boursier</v>
      </c>
      <c r="H40" s="462" t="s">
        <v>7</v>
      </c>
      <c r="I40" s="333" t="e">
        <f t="shared" si="0"/>
        <v>#REF!</v>
      </c>
      <c r="J40" s="463">
        <v>43</v>
      </c>
      <c r="K40" s="299" t="s">
        <v>2629</v>
      </c>
      <c r="L40" s="387">
        <v>390</v>
      </c>
      <c r="M40" s="387" t="s">
        <v>46</v>
      </c>
      <c r="N40" s="387" t="s">
        <v>52</v>
      </c>
      <c r="O40" s="388" t="s">
        <v>1935</v>
      </c>
      <c r="P40" s="388" t="s">
        <v>1936</v>
      </c>
      <c r="Q40" s="388" t="s">
        <v>1937</v>
      </c>
      <c r="R40" s="471" t="s">
        <v>1938</v>
      </c>
      <c r="S40" s="472" t="s">
        <v>7</v>
      </c>
      <c r="T40" s="395" t="e">
        <f>IF(M40=M39,T39,T39+1)</f>
        <v>#REF!</v>
      </c>
      <c r="U40" s="473">
        <v>43</v>
      </c>
      <c r="V40" s="387" t="s">
        <v>2629</v>
      </c>
      <c r="W40" s="299">
        <v>390</v>
      </c>
      <c r="X40" s="299" t="s">
        <v>46</v>
      </c>
      <c r="Y40" s="508" t="s">
        <v>2900</v>
      </c>
      <c r="Z40" s="299" t="s">
        <v>4272</v>
      </c>
      <c r="AA40" s="299" t="s">
        <v>4273</v>
      </c>
      <c r="AB40" s="299" t="s">
        <v>4274</v>
      </c>
      <c r="AC40" s="299" t="s">
        <v>4275</v>
      </c>
      <c r="AD40" s="462" t="s">
        <v>7</v>
      </c>
      <c r="AE40" s="333" t="e">
        <f>IF(X40=X39,AE39,AE39+1)</f>
        <v>#REF!</v>
      </c>
      <c r="AF40" s="463">
        <v>43</v>
      </c>
      <c r="AG40" s="299" t="s">
        <v>2629</v>
      </c>
      <c r="AH40" s="387">
        <v>390</v>
      </c>
      <c r="AI40" s="387" t="s">
        <v>46</v>
      </c>
      <c r="AJ40" s="508" t="s">
        <v>2900</v>
      </c>
      <c r="AK40" s="299" t="s">
        <v>4272</v>
      </c>
      <c r="AL40" s="299" t="s">
        <v>4273</v>
      </c>
      <c r="AM40" s="299" t="s">
        <v>4274</v>
      </c>
      <c r="AN40" s="299" t="s">
        <v>4275</v>
      </c>
      <c r="AO40" s="472" t="s">
        <v>7</v>
      </c>
      <c r="AP40" s="395" t="e">
        <f>IF(AI40=AI39,AP39,AP39+1)</f>
        <v>#REF!</v>
      </c>
      <c r="AQ40" s="473">
        <v>43</v>
      </c>
      <c r="AR40" s="387" t="s">
        <v>2629</v>
      </c>
    </row>
    <row r="41" spans="1:44" ht="47.25" x14ac:dyDescent="0.25">
      <c r="A41" s="299">
        <v>400</v>
      </c>
      <c r="B41" s="299" t="str">
        <f>IF(Accueil!$H$49=1,M41,IF(Accueil!$H$49=2,X41,IF(Accueil!$H$49=3,AI41,M41)))</f>
        <v>Jaune</v>
      </c>
      <c r="C41" s="299" t="str">
        <f>IF(Accueil!$H$49=1,N41,IF(Accueil!$H$49=2,Y41,IF(Accueil!$H$49=3,AJ41,N41)))</f>
        <v>L5</v>
      </c>
      <c r="D41" s="299" t="str">
        <f>IF(Accueil!$H$49=1,O41,IF(Accueil!$H$49=2,Z41,IF(Accueil!$H$49=3,AK41,O41)))</f>
        <v xml:space="preserve">besoin d'être valorisé / besoin d'être différent </v>
      </c>
      <c r="E41" s="299" t="str">
        <f>IF(Accueil!$H$49=1,P41,IF(Accueil!$H$49=2,AA41,IF(Accueil!$H$49=3,AL41,P41)))</f>
        <v>indifférence / frustrations / stagnation / manque d'enthousiasme</v>
      </c>
      <c r="F41" s="299" t="str">
        <f>IF(Accueil!$H$49=1,Q41,IF(Accueil!$H$49=2,AB41,IF(Accueil!$H$49=3,AM41,Q41)))</f>
        <v>être valorisé / plein de gratitude envers les autres / satisfait de son salaire</v>
      </c>
      <c r="G41" s="299" t="str">
        <f>IF(Accueil!$H$49=1,R41,IF(Accueil!$H$49=2,AC41,IF(Accueil!$H$49=3,AN41,R41)))</f>
        <v>devoir lancer un projet / trop d'enthousiasme / investissements exagérés</v>
      </c>
      <c r="H41" s="462" t="s">
        <v>10</v>
      </c>
      <c r="I41" s="333" t="e">
        <f>IF(B41=B39,I39,I39+1)</f>
        <v>#REF!</v>
      </c>
      <c r="J41" s="463">
        <v>37</v>
      </c>
      <c r="K41" s="299" t="s">
        <v>2629</v>
      </c>
      <c r="L41" s="387">
        <v>400</v>
      </c>
      <c r="M41" s="387" t="s">
        <v>46</v>
      </c>
      <c r="N41" s="387" t="s">
        <v>53</v>
      </c>
      <c r="O41" s="388" t="s">
        <v>1939</v>
      </c>
      <c r="P41" s="388" t="s">
        <v>1940</v>
      </c>
      <c r="Q41" s="388" t="s">
        <v>1941</v>
      </c>
      <c r="R41" s="471" t="s">
        <v>1942</v>
      </c>
      <c r="S41" s="472" t="s">
        <v>10</v>
      </c>
      <c r="T41" s="395" t="e">
        <f>IF(M41=M39,T39,T39+1)</f>
        <v>#REF!</v>
      </c>
      <c r="U41" s="473">
        <v>37</v>
      </c>
      <c r="V41" s="387" t="s">
        <v>2629</v>
      </c>
      <c r="W41" s="299">
        <v>400</v>
      </c>
      <c r="X41" s="299" t="s">
        <v>46</v>
      </c>
      <c r="Y41" s="509" t="s">
        <v>53</v>
      </c>
      <c r="Z41" s="299" t="s">
        <v>4276</v>
      </c>
      <c r="AA41" s="299" t="s">
        <v>4277</v>
      </c>
      <c r="AB41" s="299" t="s">
        <v>4278</v>
      </c>
      <c r="AC41" s="299" t="s">
        <v>4279</v>
      </c>
      <c r="AD41" s="462" t="s">
        <v>10</v>
      </c>
      <c r="AE41" s="333" t="e">
        <f>IF(X41=X39,AE39,AE39+1)</f>
        <v>#REF!</v>
      </c>
      <c r="AF41" s="463">
        <v>37</v>
      </c>
      <c r="AG41" s="299" t="s">
        <v>2629</v>
      </c>
      <c r="AH41" s="387">
        <v>400</v>
      </c>
      <c r="AI41" s="387" t="s">
        <v>46</v>
      </c>
      <c r="AJ41" s="509" t="s">
        <v>53</v>
      </c>
      <c r="AK41" s="299" t="s">
        <v>4276</v>
      </c>
      <c r="AL41" s="299" t="s">
        <v>4277</v>
      </c>
      <c r="AM41" s="299" t="s">
        <v>4278</v>
      </c>
      <c r="AN41" s="299" t="s">
        <v>4279</v>
      </c>
      <c r="AO41" s="472" t="s">
        <v>10</v>
      </c>
      <c r="AP41" s="395" t="e">
        <f>IF(AI41=AI39,AP39,AP39+1)</f>
        <v>#REF!</v>
      </c>
      <c r="AQ41" s="473">
        <v>37</v>
      </c>
      <c r="AR41" s="387" t="s">
        <v>2629</v>
      </c>
    </row>
    <row r="42" spans="1:44" ht="47.25" x14ac:dyDescent="0.25">
      <c r="A42" s="299">
        <v>410</v>
      </c>
      <c r="B42" s="299" t="str">
        <f>IF(Accueil!$H$49=1,M42,IF(Accueil!$H$49=2,X42,IF(Accueil!$H$49=3,AI42,M42)))</f>
        <v>Jaune</v>
      </c>
      <c r="C42" s="299" t="str">
        <f>IF(Accueil!$H$49=1,N42,IF(Accueil!$H$49=2,Y42,IF(Accueil!$H$49=3,AJ42,N42)))</f>
        <v>L4</v>
      </c>
      <c r="D42" s="299" t="str">
        <f>IF(Accueil!$H$49=1,O42,IF(Accueil!$H$49=2,Z42,IF(Accueil!$H$49=3,AK42,O42)))</f>
        <v>besoin de liberté / besoin d'autonomie et de marge de manœuvre / besoin de respect réciproque</v>
      </c>
      <c r="E42" s="299" t="str">
        <f>IF(Accueil!$H$49=1,P42,IF(Accueil!$H$49=2,AA42,IF(Accueil!$H$49=3,AL42,P42)))</f>
        <v>évincement / exclusion / stagnation professionnelle / pas de marge de manœuvre</v>
      </c>
      <c r="F42" s="299" t="str">
        <f>IF(Accueil!$H$49=1,Q42,IF(Accueil!$H$49=2,AB42,IF(Accueil!$H$49=3,AM42,Q42)))</f>
        <v xml:space="preserve">se sentir soutenu / respecté / en sécurité / bonne protection juidique / horaire libre </v>
      </c>
      <c r="G42" s="299" t="str">
        <f>IF(Accueil!$H$49=1,R42,IF(Accueil!$H$49=2,AC42,IF(Accueil!$H$49=3,AN42,R42)))</f>
        <v>vouloir davantage d'autonomie / conflit au niveau des heures de travail ou du salaire</v>
      </c>
      <c r="H42" s="462" t="s">
        <v>10</v>
      </c>
      <c r="I42" s="333" t="e">
        <f t="shared" si="0"/>
        <v>#REF!</v>
      </c>
      <c r="J42" s="463">
        <v>38</v>
      </c>
      <c r="K42" s="299" t="s">
        <v>2629</v>
      </c>
      <c r="L42" s="387">
        <v>410</v>
      </c>
      <c r="M42" s="387" t="s">
        <v>46</v>
      </c>
      <c r="N42" s="387" t="s">
        <v>54</v>
      </c>
      <c r="O42" s="388" t="s">
        <v>1943</v>
      </c>
      <c r="P42" s="388" t="s">
        <v>1944</v>
      </c>
      <c r="Q42" s="388" t="s">
        <v>1945</v>
      </c>
      <c r="R42" s="471" t="s">
        <v>1946</v>
      </c>
      <c r="S42" s="472" t="s">
        <v>10</v>
      </c>
      <c r="T42" s="395" t="e">
        <f>IF(M42=M41,T41,T41+1)</f>
        <v>#REF!</v>
      </c>
      <c r="U42" s="473">
        <v>38</v>
      </c>
      <c r="V42" s="387" t="s">
        <v>2629</v>
      </c>
      <c r="W42" s="299">
        <v>410</v>
      </c>
      <c r="X42" s="299" t="s">
        <v>46</v>
      </c>
      <c r="Y42" s="509" t="s">
        <v>54</v>
      </c>
      <c r="Z42" s="299" t="s">
        <v>4280</v>
      </c>
      <c r="AA42" s="299" t="s">
        <v>4281</v>
      </c>
      <c r="AB42" s="299" t="s">
        <v>4282</v>
      </c>
      <c r="AC42" s="299" t="s">
        <v>4283</v>
      </c>
      <c r="AD42" s="462" t="s">
        <v>10</v>
      </c>
      <c r="AE42" s="333" t="e">
        <f>IF(X42=X41,AE41,AE41+1)</f>
        <v>#REF!</v>
      </c>
      <c r="AF42" s="463">
        <v>38</v>
      </c>
      <c r="AG42" s="299" t="s">
        <v>2629</v>
      </c>
      <c r="AH42" s="387">
        <v>410</v>
      </c>
      <c r="AI42" s="387" t="s">
        <v>46</v>
      </c>
      <c r="AJ42" s="509" t="s">
        <v>54</v>
      </c>
      <c r="AK42" s="299" t="s">
        <v>4280</v>
      </c>
      <c r="AL42" s="299" t="s">
        <v>4281</v>
      </c>
      <c r="AM42" s="299" t="s">
        <v>4282</v>
      </c>
      <c r="AN42" s="299" t="s">
        <v>4283</v>
      </c>
      <c r="AO42" s="472" t="s">
        <v>10</v>
      </c>
      <c r="AP42" s="395" t="e">
        <f>IF(AI42=AI41,AP41,AP41+1)</f>
        <v>#REF!</v>
      </c>
      <c r="AQ42" s="473">
        <v>38</v>
      </c>
      <c r="AR42" s="387" t="s">
        <v>2629</v>
      </c>
    </row>
    <row r="43" spans="1:44" ht="63" x14ac:dyDescent="0.25">
      <c r="A43" s="299">
        <v>420</v>
      </c>
      <c r="B43" s="299" t="str">
        <f>IF(Accueil!$H$49=1,M43,IF(Accueil!$H$49=2,X43,IF(Accueil!$H$49=3,AI43,M43)))</f>
        <v>Jaune</v>
      </c>
      <c r="C43" s="299" t="str">
        <f>IF(Accueil!$H$49=1,N43,IF(Accueil!$H$49=2,Y43,IF(Accueil!$H$49=3,AJ43,N43)))</f>
        <v>L3</v>
      </c>
      <c r="D43" s="299" t="str">
        <f>IF(Accueil!$H$49=1,O43,IF(Accueil!$H$49=2,Z43,IF(Accueil!$H$49=3,AK43,O43)))</f>
        <v xml:space="preserve">besoin d'être soutenu / besoin d'aide </v>
      </c>
      <c r="E43" s="299" t="str">
        <f>IF(Accueil!$H$49=1,P43,IF(Accueil!$H$49=2,AA43,IF(Accueil!$H$49=3,AL43,P43)))</f>
        <v>peur de ne pas y arriver / peur de ne pas être soutenu ou respecté / trahison / licenciement abusif / vol ou pertes de données</v>
      </c>
      <c r="F43" s="299" t="str">
        <f>IF(Accueil!$H$49=1,Q43,IF(Accueil!$H$49=2,AB43,IF(Accueil!$H$49=3,AM43,Q43)))</f>
        <v>savoir apaiser les conflits / être conciliant</v>
      </c>
      <c r="G43" s="299" t="str">
        <f>IF(Accueil!$H$49=1,R43,IF(Accueil!$H$49=2,AC43,IF(Accueil!$H$49=3,AN43,R43)))</f>
        <v>en conflit avec d'autres personnes / générer des tensions / licencier abusivement</v>
      </c>
      <c r="H43" s="462" t="s">
        <v>10</v>
      </c>
      <c r="I43" s="333" t="e">
        <f t="shared" si="0"/>
        <v>#REF!</v>
      </c>
      <c r="J43" s="463">
        <v>39</v>
      </c>
      <c r="K43" s="299" t="s">
        <v>2629</v>
      </c>
      <c r="L43" s="387">
        <v>420</v>
      </c>
      <c r="M43" s="387" t="s">
        <v>46</v>
      </c>
      <c r="N43" s="387" t="s">
        <v>55</v>
      </c>
      <c r="O43" s="388" t="s">
        <v>1256</v>
      </c>
      <c r="P43" s="388" t="s">
        <v>1947</v>
      </c>
      <c r="Q43" s="388" t="s">
        <v>1948</v>
      </c>
      <c r="R43" s="471" t="s">
        <v>1949</v>
      </c>
      <c r="S43" s="472" t="s">
        <v>10</v>
      </c>
      <c r="T43" s="395" t="e">
        <f>IF(M43=M42,T42,T42+1)</f>
        <v>#REF!</v>
      </c>
      <c r="U43" s="473">
        <v>39</v>
      </c>
      <c r="V43" s="387" t="s">
        <v>2629</v>
      </c>
      <c r="W43" s="299">
        <v>420</v>
      </c>
      <c r="X43" s="299" t="s">
        <v>46</v>
      </c>
      <c r="Y43" s="509" t="s">
        <v>55</v>
      </c>
      <c r="Z43" s="299" t="s">
        <v>4284</v>
      </c>
      <c r="AA43" s="299" t="s">
        <v>4285</v>
      </c>
      <c r="AB43" s="299" t="s">
        <v>4286</v>
      </c>
      <c r="AC43" s="299" t="s">
        <v>4287</v>
      </c>
      <c r="AD43" s="462" t="s">
        <v>10</v>
      </c>
      <c r="AE43" s="333" t="e">
        <f>IF(X43=X42,AE42,AE42+1)</f>
        <v>#REF!</v>
      </c>
      <c r="AF43" s="463">
        <v>39</v>
      </c>
      <c r="AG43" s="299" t="s">
        <v>2629</v>
      </c>
      <c r="AH43" s="387">
        <v>420</v>
      </c>
      <c r="AI43" s="387" t="s">
        <v>46</v>
      </c>
      <c r="AJ43" s="509" t="s">
        <v>55</v>
      </c>
      <c r="AK43" s="299" t="s">
        <v>4284</v>
      </c>
      <c r="AL43" s="299" t="s">
        <v>4285</v>
      </c>
      <c r="AM43" s="299" t="s">
        <v>4286</v>
      </c>
      <c r="AN43" s="299" t="s">
        <v>4287</v>
      </c>
      <c r="AO43" s="472" t="s">
        <v>10</v>
      </c>
      <c r="AP43" s="395" t="e">
        <f>IF(AI43=AI42,AP42,AP42+1)</f>
        <v>#REF!</v>
      </c>
      <c r="AQ43" s="473">
        <v>39</v>
      </c>
      <c r="AR43" s="387" t="s">
        <v>2629</v>
      </c>
    </row>
    <row r="44" spans="1:44" ht="47.25" x14ac:dyDescent="0.25">
      <c r="A44" s="299">
        <v>430</v>
      </c>
      <c r="B44" s="299" t="str">
        <f>IF(Accueil!$H$49=1,M44,IF(Accueil!$H$49=2,X44,IF(Accueil!$H$49=3,AI44,M44)))</f>
        <v>Jaune</v>
      </c>
      <c r="C44" s="299" t="str">
        <f>IF(Accueil!$H$49=1,N44,IF(Accueil!$H$49=2,Y44,IF(Accueil!$H$49=3,AJ44,N44)))</f>
        <v>L2</v>
      </c>
      <c r="D44" s="299" t="str">
        <f>IF(Accueil!$H$49=1,O44,IF(Accueil!$H$49=2,Z44,IF(Accueil!$H$49=3,AK44,O44)))</f>
        <v xml:space="preserve">besoin de s'amuser / besoin d'être accepté ou respecté </v>
      </c>
      <c r="E44" s="299" t="str">
        <f>IF(Accueil!$H$49=1,P44,IF(Accueil!$H$49=2,AA44,IF(Accueil!$H$49=3,AL44,P44)))</f>
        <v>manquer de confiance en soi / manque de valorisation ou de respect / licencié pour faute grave</v>
      </c>
      <c r="F44" s="299" t="str">
        <f>IF(Accueil!$H$49=1,Q44,IF(Accueil!$H$49=2,AB44,IF(Accueil!$H$49=3,AM44,Q44)))</f>
        <v>passionné par son travail / travail valorisant / être dynamique</v>
      </c>
      <c r="G44" s="299" t="str">
        <f>IF(Accueil!$H$49=1,R44,IF(Accueil!$H$49=2,AC44,IF(Accueil!$H$49=3,AN44,R44)))</f>
        <v>se battre pour être respecté / abuser de son autorité / licencier abusivement</v>
      </c>
      <c r="H44" s="462" t="s">
        <v>10</v>
      </c>
      <c r="I44" s="333" t="e">
        <f t="shared" si="0"/>
        <v>#REF!</v>
      </c>
      <c r="J44" s="463">
        <v>40</v>
      </c>
      <c r="K44" s="299" t="s">
        <v>2629</v>
      </c>
      <c r="L44" s="387">
        <v>430</v>
      </c>
      <c r="M44" s="387" t="s">
        <v>46</v>
      </c>
      <c r="N44" s="387" t="s">
        <v>56</v>
      </c>
      <c r="O44" s="388" t="s">
        <v>1260</v>
      </c>
      <c r="P44" s="388" t="s">
        <v>1950</v>
      </c>
      <c r="Q44" s="388" t="s">
        <v>1951</v>
      </c>
      <c r="R44" s="471" t="s">
        <v>1952</v>
      </c>
      <c r="S44" s="472" t="s">
        <v>10</v>
      </c>
      <c r="T44" s="395" t="e">
        <f>IF(M44=M43,T43,T43+1)</f>
        <v>#REF!</v>
      </c>
      <c r="U44" s="473">
        <v>40</v>
      </c>
      <c r="V44" s="387" t="s">
        <v>2629</v>
      </c>
      <c r="W44" s="299">
        <v>430</v>
      </c>
      <c r="X44" s="299" t="s">
        <v>46</v>
      </c>
      <c r="Y44" s="509" t="s">
        <v>56</v>
      </c>
      <c r="Z44" s="299" t="s">
        <v>4288</v>
      </c>
      <c r="AA44" s="299" t="s">
        <v>4289</v>
      </c>
      <c r="AB44" s="299" t="s">
        <v>4290</v>
      </c>
      <c r="AC44" s="299" t="s">
        <v>4291</v>
      </c>
      <c r="AD44" s="462" t="s">
        <v>10</v>
      </c>
      <c r="AE44" s="333" t="e">
        <f>IF(X44=X43,AE43,AE43+1)</f>
        <v>#REF!</v>
      </c>
      <c r="AF44" s="463">
        <v>40</v>
      </c>
      <c r="AG44" s="299" t="s">
        <v>2629</v>
      </c>
      <c r="AH44" s="387">
        <v>430</v>
      </c>
      <c r="AI44" s="387" t="s">
        <v>46</v>
      </c>
      <c r="AJ44" s="509" t="s">
        <v>56</v>
      </c>
      <c r="AK44" s="299" t="s">
        <v>4288</v>
      </c>
      <c r="AL44" s="299" t="s">
        <v>4289</v>
      </c>
      <c r="AM44" s="299" t="s">
        <v>4290</v>
      </c>
      <c r="AN44" s="299" t="s">
        <v>4291</v>
      </c>
      <c r="AO44" s="472" t="s">
        <v>10</v>
      </c>
      <c r="AP44" s="395" t="e">
        <f>IF(AI44=AI43,AP43,AP43+1)</f>
        <v>#REF!</v>
      </c>
      <c r="AQ44" s="473">
        <v>40</v>
      </c>
      <c r="AR44" s="387" t="s">
        <v>2629</v>
      </c>
    </row>
    <row r="45" spans="1:44" ht="47.25" x14ac:dyDescent="0.25">
      <c r="A45" s="299">
        <v>440</v>
      </c>
      <c r="B45" s="299" t="str">
        <f>IF(Accueil!$H$49=1,M45,IF(Accueil!$H$49=2,X45,IF(Accueil!$H$49=3,AI45,M45)))</f>
        <v>Jaune</v>
      </c>
      <c r="C45" s="299" t="str">
        <f>IF(Accueil!$H$49=1,N45,IF(Accueil!$H$49=2,Y45,IF(Accueil!$H$49=3,AJ45,N45)))</f>
        <v>L1</v>
      </c>
      <c r="D45" s="299" t="str">
        <f>IF(Accueil!$H$49=1,O45,IF(Accueil!$H$49=2,Z45,IF(Accueil!$H$49=3,AK45,O45)))</f>
        <v xml:space="preserve">besoin de répondre à ses besoins ou à ses attentes / besoin de décider et changer les choses </v>
      </c>
      <c r="E45" s="299" t="str">
        <f>IF(Accueil!$H$49=1,P45,IF(Accueil!$H$49=2,AA45,IF(Accueil!$H$49=3,AL45,P45)))</f>
        <v>peur du mauvais choix / dureté de la part des autres / faire des heures supplémentaires non payées</v>
      </c>
      <c r="F45" s="299" t="str">
        <f>IF(Accueil!$H$49=1,Q45,IF(Accueil!$H$49=2,AB45,IF(Accueil!$H$49=3,AM45,Q45)))</f>
        <v>se ménager du temps de repos / savoir reprendre ses heures supplémentaires / horaire libre</v>
      </c>
      <c r="G45" s="299" t="str">
        <f>IF(Accueil!$H$49=1,R45,IF(Accueil!$H$49=2,AC45,IF(Accueil!$H$49=3,AN45,R45)))</f>
        <v xml:space="preserve">exiger des heures supplémentaires non payées / imposer un horaire </v>
      </c>
      <c r="H45" s="462" t="s">
        <v>10</v>
      </c>
      <c r="I45" s="333" t="e">
        <f t="shared" si="0"/>
        <v>#REF!</v>
      </c>
      <c r="J45" s="463">
        <v>41</v>
      </c>
      <c r="K45" s="299" t="s">
        <v>2629</v>
      </c>
      <c r="L45" s="387">
        <v>440</v>
      </c>
      <c r="M45" s="387" t="s">
        <v>46</v>
      </c>
      <c r="N45" s="387" t="s">
        <v>57</v>
      </c>
      <c r="O45" s="388" t="s">
        <v>1953</v>
      </c>
      <c r="P45" s="388" t="s">
        <v>1954</v>
      </c>
      <c r="Q45" s="388" t="s">
        <v>1937</v>
      </c>
      <c r="R45" s="471" t="s">
        <v>1955</v>
      </c>
      <c r="S45" s="472" t="s">
        <v>10</v>
      </c>
      <c r="T45" s="395" t="e">
        <f>IF(M45=M44,T44,T44+1)</f>
        <v>#REF!</v>
      </c>
      <c r="U45" s="473">
        <v>41</v>
      </c>
      <c r="V45" s="387" t="s">
        <v>2629</v>
      </c>
      <c r="W45" s="299">
        <v>440</v>
      </c>
      <c r="X45" s="299" t="s">
        <v>46</v>
      </c>
      <c r="Y45" s="509" t="s">
        <v>57</v>
      </c>
      <c r="Z45" s="299" t="s">
        <v>4292</v>
      </c>
      <c r="AA45" s="299" t="s">
        <v>4293</v>
      </c>
      <c r="AB45" s="299" t="s">
        <v>4294</v>
      </c>
      <c r="AC45" s="299" t="s">
        <v>4295</v>
      </c>
      <c r="AD45" s="462" t="s">
        <v>10</v>
      </c>
      <c r="AE45" s="333" t="e">
        <f>IF(X45=X44,AE44,AE44+1)</f>
        <v>#REF!</v>
      </c>
      <c r="AF45" s="463">
        <v>41</v>
      </c>
      <c r="AG45" s="299" t="s">
        <v>2629</v>
      </c>
      <c r="AH45" s="387">
        <v>440</v>
      </c>
      <c r="AI45" s="387" t="s">
        <v>46</v>
      </c>
      <c r="AJ45" s="509" t="s">
        <v>57</v>
      </c>
      <c r="AK45" s="299" t="s">
        <v>4292</v>
      </c>
      <c r="AL45" s="299" t="s">
        <v>4293</v>
      </c>
      <c r="AM45" s="299" t="s">
        <v>4294</v>
      </c>
      <c r="AN45" s="299" t="s">
        <v>4295</v>
      </c>
      <c r="AO45" s="472" t="s">
        <v>10</v>
      </c>
      <c r="AP45" s="395" t="e">
        <f>IF(AI45=AI44,AP44,AP44+1)</f>
        <v>#REF!</v>
      </c>
      <c r="AQ45" s="473">
        <v>41</v>
      </c>
      <c r="AR45" s="387" t="s">
        <v>2629</v>
      </c>
    </row>
    <row r="46" spans="1:44" ht="63" x14ac:dyDescent="0.25">
      <c r="A46" s="299">
        <v>450</v>
      </c>
      <c r="B46" s="299" t="str">
        <f>IF(Accueil!$H$49=1,M46,IF(Accueil!$H$49=2,X46,IF(Accueil!$H$49=3,AI46,M46)))</f>
        <v>Vert Pomme</v>
      </c>
      <c r="C46" s="299" t="str">
        <f>IF(Accueil!$H$49=1,N46,IF(Accueil!$H$49=2,Y46,IF(Accueil!$H$49=3,AJ46,N46)))</f>
        <v>rate</v>
      </c>
      <c r="D46" s="299" t="str">
        <f>IF(Accueil!$H$49=1,O46,IF(Accueil!$H$49=2,Z46,IF(Accueil!$H$49=3,AK46,O46)))</f>
        <v>besoin de terminer quelque chose / se mettre des exigences</v>
      </c>
      <c r="E46" s="299" t="str">
        <f>IF(Accueil!$H$49=1,P46,IF(Accueil!$H$49=2,AA46,IF(Accueil!$H$49=3,AL46,P46)))</f>
        <v>peur de l'échec ou peur du succès / peur de passer à côté de quelque chose / dévalorisation / manager absent</v>
      </c>
      <c r="F46" s="299" t="str">
        <f>IF(Accueil!$H$49=1,Q46,IF(Accueil!$H$49=2,AB46,IF(Accueil!$H$49=3,AM46,Q46)))</f>
        <v>être à la hauteur / efficace et dynamique / apprécier le succès / confiance en soi et dans l'entreprise</v>
      </c>
      <c r="G46" s="299" t="str">
        <f>IF(Accueil!$H$49=1,R46,IF(Accueil!$H$49=2,AC46,IF(Accueil!$H$49=3,AN46,R46)))</f>
        <v>devoir terminer quelque chose / exigences trop élevées / chantage / ne pas faire confiance / méfiance vis à vis de la concurrence</v>
      </c>
      <c r="H46" s="462" t="s">
        <v>7</v>
      </c>
      <c r="I46" s="333" t="e">
        <f t="shared" si="0"/>
        <v>#REF!</v>
      </c>
      <c r="J46" s="463">
        <v>42</v>
      </c>
      <c r="K46" s="299" t="s">
        <v>2629</v>
      </c>
      <c r="L46" s="387">
        <v>450</v>
      </c>
      <c r="M46" s="387" t="s">
        <v>58</v>
      </c>
      <c r="N46" s="387" t="s">
        <v>59</v>
      </c>
      <c r="O46" s="388" t="s">
        <v>1956</v>
      </c>
      <c r="P46" s="388" t="s">
        <v>1957</v>
      </c>
      <c r="Q46" s="388" t="s">
        <v>1958</v>
      </c>
      <c r="R46" s="471" t="s">
        <v>1959</v>
      </c>
      <c r="S46" s="472" t="s">
        <v>7</v>
      </c>
      <c r="T46" s="395" t="e">
        <f>IF(M46=M45,T45,T45+1)</f>
        <v>#REF!</v>
      </c>
      <c r="U46" s="473">
        <v>42</v>
      </c>
      <c r="V46" s="387" t="s">
        <v>2629</v>
      </c>
      <c r="W46" s="299">
        <v>450</v>
      </c>
      <c r="X46" s="299" t="s">
        <v>58</v>
      </c>
      <c r="Y46" s="508" t="s">
        <v>2925</v>
      </c>
      <c r="Z46" s="299" t="s">
        <v>3375</v>
      </c>
      <c r="AA46" s="299" t="s">
        <v>4296</v>
      </c>
      <c r="AB46" s="299" t="s">
        <v>4297</v>
      </c>
      <c r="AC46" s="299" t="s">
        <v>4298</v>
      </c>
      <c r="AD46" s="462" t="s">
        <v>7</v>
      </c>
      <c r="AE46" s="333" t="e">
        <f>IF(X46=X45,AE45,AE45+1)</f>
        <v>#REF!</v>
      </c>
      <c r="AF46" s="463">
        <v>42</v>
      </c>
      <c r="AG46" s="299" t="s">
        <v>2629</v>
      </c>
      <c r="AH46" s="387">
        <v>450</v>
      </c>
      <c r="AI46" s="387" t="s">
        <v>58</v>
      </c>
      <c r="AJ46" s="508" t="s">
        <v>2925</v>
      </c>
      <c r="AK46" s="299" t="s">
        <v>3375</v>
      </c>
      <c r="AL46" s="299" t="s">
        <v>4296</v>
      </c>
      <c r="AM46" s="299" t="s">
        <v>4297</v>
      </c>
      <c r="AN46" s="299" t="s">
        <v>4298</v>
      </c>
      <c r="AO46" s="472" t="s">
        <v>7</v>
      </c>
      <c r="AP46" s="395" t="e">
        <f>IF(AI46=AI45,AP45,AP45+1)</f>
        <v>#REF!</v>
      </c>
      <c r="AQ46" s="473">
        <v>42</v>
      </c>
      <c r="AR46" s="387" t="s">
        <v>2629</v>
      </c>
    </row>
    <row r="47" spans="1:44" ht="47.25" x14ac:dyDescent="0.25">
      <c r="A47" s="299">
        <v>460</v>
      </c>
      <c r="B47" s="299" t="str">
        <f>IF(Accueil!$H$49=1,M47,IF(Accueil!$H$49=2,X47,IF(Accueil!$H$49=3,AI47,M47)))</f>
        <v>Vert Pomme</v>
      </c>
      <c r="C47" s="299" t="str">
        <f>IF(Accueil!$H$49=1,N47,IF(Accueil!$H$49=2,Y47,IF(Accueil!$H$49=3,AJ47,N47)))</f>
        <v>vésicule biliaire</v>
      </c>
      <c r="D47" s="299" t="str">
        <f>IF(Accueil!$H$49=1,O47,IF(Accueil!$H$49=2,Z47,IF(Accueil!$H$49=3,AK47,O47)))</f>
        <v>besoin de travailler / besoin d'exprimer son talent</v>
      </c>
      <c r="E47" s="299" t="str">
        <f>IF(Accueil!$H$49=1,P47,IF(Accueil!$H$49=2,AA47,IF(Accueil!$H$49=3,AL47,P47)))</f>
        <v>manque de courage et d'audace / ne pas faire face à la quantité de travail / négativisme / soucis financiers</v>
      </c>
      <c r="F47" s="299" t="str">
        <f>IF(Accueil!$H$49=1,Q47,IF(Accueil!$H$49=2,AB47,IF(Accueil!$H$49=3,AM47,Q47)))</f>
        <v>courage / audace / efficience / positivisme / retours positifs</v>
      </c>
      <c r="G47" s="299" t="str">
        <f>IF(Accueil!$H$49=1,R47,IF(Accueil!$H$49=2,AC47,IF(Accueil!$H$49=3,AN47,R47)))</f>
        <v>talent réprimé / devoir toujours se battre / travail excessif / imposer des cadences trop élevées</v>
      </c>
      <c r="H47" s="462" t="s">
        <v>7</v>
      </c>
      <c r="I47" s="333" t="e">
        <f>IF(B47=#REF!,#REF!,#REF!+1)</f>
        <v>#REF!</v>
      </c>
      <c r="J47" s="463">
        <v>44</v>
      </c>
      <c r="K47" s="299" t="s">
        <v>2629</v>
      </c>
      <c r="L47" s="387">
        <v>460</v>
      </c>
      <c r="M47" s="387" t="s">
        <v>58</v>
      </c>
      <c r="N47" s="387" t="s">
        <v>60</v>
      </c>
      <c r="O47" s="388" t="s">
        <v>1960</v>
      </c>
      <c r="P47" s="388" t="s">
        <v>1961</v>
      </c>
      <c r="Q47" s="388" t="s">
        <v>1962</v>
      </c>
      <c r="R47" s="471" t="s">
        <v>1963</v>
      </c>
      <c r="S47" s="472" t="s">
        <v>7</v>
      </c>
      <c r="T47" s="395" t="e">
        <f>IF(M47=#REF!,#REF!,#REF!+1)</f>
        <v>#REF!</v>
      </c>
      <c r="U47" s="473">
        <v>44</v>
      </c>
      <c r="V47" s="387" t="s">
        <v>2629</v>
      </c>
      <c r="W47" s="299">
        <v>460</v>
      </c>
      <c r="X47" s="299" t="s">
        <v>58</v>
      </c>
      <c r="Y47" s="508" t="s">
        <v>2930</v>
      </c>
      <c r="Z47" s="299" t="s">
        <v>4299</v>
      </c>
      <c r="AA47" s="299" t="s">
        <v>4300</v>
      </c>
      <c r="AB47" s="299" t="s">
        <v>4301</v>
      </c>
      <c r="AC47" s="299" t="s">
        <v>4302</v>
      </c>
      <c r="AD47" s="462" t="s">
        <v>7</v>
      </c>
      <c r="AE47" s="333" t="e">
        <f>IF(X47=#REF!,#REF!,#REF!+1)</f>
        <v>#REF!</v>
      </c>
      <c r="AF47" s="463">
        <v>44</v>
      </c>
      <c r="AG47" s="299" t="s">
        <v>2629</v>
      </c>
      <c r="AH47" s="387">
        <v>460</v>
      </c>
      <c r="AI47" s="387" t="s">
        <v>58</v>
      </c>
      <c r="AJ47" s="508" t="s">
        <v>2930</v>
      </c>
      <c r="AK47" s="299" t="s">
        <v>4299</v>
      </c>
      <c r="AL47" s="299" t="s">
        <v>4300</v>
      </c>
      <c r="AM47" s="299" t="s">
        <v>4301</v>
      </c>
      <c r="AN47" s="299" t="s">
        <v>4302</v>
      </c>
      <c r="AO47" s="472" t="s">
        <v>7</v>
      </c>
      <c r="AP47" s="395" t="e">
        <f>IF(AI47=#REF!,#REF!,#REF!+1)</f>
        <v>#REF!</v>
      </c>
      <c r="AQ47" s="473">
        <v>44</v>
      </c>
      <c r="AR47" s="387" t="s">
        <v>2629</v>
      </c>
    </row>
    <row r="48" spans="1:44" ht="47.25" x14ac:dyDescent="0.25">
      <c r="A48" s="299">
        <v>470</v>
      </c>
      <c r="B48" s="299" t="str">
        <f>IF(Accueil!$H$49=1,M48,IF(Accueil!$H$49=2,X48,IF(Accueil!$H$49=3,AI48,M48)))</f>
        <v>Vert Pomme</v>
      </c>
      <c r="C48" s="299" t="str">
        <f>IF(Accueil!$H$49=1,N48,IF(Accueil!$H$49=2,Y48,IF(Accueil!$H$49=3,AJ48,N48)))</f>
        <v>foie</v>
      </c>
      <c r="D48" s="299" t="str">
        <f>IF(Accueil!$H$49=1,O48,IF(Accueil!$H$49=2,Z48,IF(Accueil!$H$49=3,AK48,O48)))</f>
        <v>besoin de se positionner / de mettre une limite avec les autres / besoin de faire des stock / amasser inutilement</v>
      </c>
      <c r="E48" s="299" t="str">
        <f>IF(Accueil!$H$49=1,P48,IF(Accueil!$H$49=2,AA48,IF(Accueil!$H$49=3,AL48,P48)))</f>
        <v>s'interdire d'être en colère / ne pas mettre de limite / vivre des injustices / confronté à une concurrence déloyale</v>
      </c>
      <c r="F48" s="299" t="str">
        <f>IF(Accueil!$H$49=1,Q48,IF(Accueil!$H$49=2,AB48,IF(Accueil!$H$49=3,AM48,Q48)))</f>
        <v>calme intérieur / positionnement adapté / savoir dire non / savoir mettre une limite</v>
      </c>
      <c r="G48" s="299" t="str">
        <f>IF(Accueil!$H$49=1,R48,IF(Accueil!$H$49=2,AC48,IF(Accueil!$H$49=3,AN48,R48)))</f>
        <v>ne pas faire face à ses problèmes personnels / stress élevé / conflits internes / risques psycho-sociaux</v>
      </c>
      <c r="H48" s="462" t="s">
        <v>7</v>
      </c>
      <c r="I48" s="333" t="e">
        <f t="shared" si="0"/>
        <v>#REF!</v>
      </c>
      <c r="J48" s="463">
        <v>45</v>
      </c>
      <c r="K48" s="299" t="s">
        <v>2629</v>
      </c>
      <c r="L48" s="387">
        <v>470</v>
      </c>
      <c r="M48" s="387" t="s">
        <v>58</v>
      </c>
      <c r="N48" s="387" t="s">
        <v>61</v>
      </c>
      <c r="O48" s="388" t="s">
        <v>1964</v>
      </c>
      <c r="P48" s="388" t="s">
        <v>1965</v>
      </c>
      <c r="Q48" s="388" t="s">
        <v>1276</v>
      </c>
      <c r="R48" s="471" t="s">
        <v>1966</v>
      </c>
      <c r="S48" s="472" t="s">
        <v>7</v>
      </c>
      <c r="T48" s="395" t="e">
        <f t="shared" ref="T48:T61" si="10">IF(M48=M47,T47,T47+1)</f>
        <v>#REF!</v>
      </c>
      <c r="U48" s="473">
        <v>45</v>
      </c>
      <c r="V48" s="387" t="s">
        <v>2629</v>
      </c>
      <c r="W48" s="299">
        <v>470</v>
      </c>
      <c r="X48" s="299" t="s">
        <v>58</v>
      </c>
      <c r="Y48" s="508" t="s">
        <v>2935</v>
      </c>
      <c r="Z48" s="299" t="s">
        <v>4303</v>
      </c>
      <c r="AA48" s="299" t="s">
        <v>4304</v>
      </c>
      <c r="AB48" s="299" t="s">
        <v>2938</v>
      </c>
      <c r="AC48" s="299" t="s">
        <v>4305</v>
      </c>
      <c r="AD48" s="462" t="s">
        <v>7</v>
      </c>
      <c r="AE48" s="333" t="e">
        <f t="shared" ref="AE48:AE61" si="11">IF(X48=X47,AE47,AE47+1)</f>
        <v>#REF!</v>
      </c>
      <c r="AF48" s="463">
        <v>45</v>
      </c>
      <c r="AG48" s="299" t="s">
        <v>2629</v>
      </c>
      <c r="AH48" s="387">
        <v>470</v>
      </c>
      <c r="AI48" s="387" t="s">
        <v>58</v>
      </c>
      <c r="AJ48" s="508" t="s">
        <v>2935</v>
      </c>
      <c r="AK48" s="299" t="s">
        <v>4303</v>
      </c>
      <c r="AL48" s="299" t="s">
        <v>4304</v>
      </c>
      <c r="AM48" s="299" t="s">
        <v>2938</v>
      </c>
      <c r="AN48" s="299" t="s">
        <v>4305</v>
      </c>
      <c r="AO48" s="472" t="s">
        <v>7</v>
      </c>
      <c r="AP48" s="395" t="e">
        <f t="shared" ref="AP48:AP61" si="12">IF(AI48=AI47,AP47,AP47+1)</f>
        <v>#REF!</v>
      </c>
      <c r="AQ48" s="473">
        <v>45</v>
      </c>
      <c r="AR48" s="387" t="s">
        <v>2629</v>
      </c>
    </row>
    <row r="49" spans="1:44" ht="63" x14ac:dyDescent="0.25">
      <c r="A49" s="299">
        <v>480</v>
      </c>
      <c r="B49" s="299" t="str">
        <f>IF(Accueil!$H$49=1,M49,IF(Accueil!$H$49=2,X49,IF(Accueil!$H$49=3,AI49,M49)))</f>
        <v>Vert Pomme</v>
      </c>
      <c r="C49" s="299" t="str">
        <f>IF(Accueil!$H$49=1,N49,IF(Accueil!$H$49=2,Y49,IF(Accueil!$H$49=3,AJ49,N49)))</f>
        <v>rein</v>
      </c>
      <c r="D49" s="299" t="str">
        <f>IF(Accueil!$H$49=1,O49,IF(Accueil!$H$49=2,Z49,IF(Accueil!$H$49=3,AK49,O49)))</f>
        <v xml:space="preserve">besoin d'être soutenu / besoin d'aide </v>
      </c>
      <c r="E49" s="299" t="str">
        <f>IF(Accueil!$H$49=1,P49,IF(Accueil!$H$49=2,AA49,IF(Accueil!$H$49=3,AL49,P49)))</f>
        <v>peur de ne pas y arriver / peur de ne pas être soutenu ou respecté / soucis financiers / manque de liquidités / concurrence déloyale</v>
      </c>
      <c r="F49" s="299" t="str">
        <f>IF(Accueil!$H$49=1,Q49,IF(Accueil!$H$49=2,AB49,IF(Accueil!$H$49=3,AM49,Q49)))</f>
        <v xml:space="preserve">apaiser les conflits / conciliant / capacité à pardonner / se sentir soutenu et respecté </v>
      </c>
      <c r="G49" s="299" t="str">
        <f>IF(Accueil!$H$49=1,R49,IF(Accueil!$H$49=2,AC49,IF(Accueil!$H$49=3,AN49,R49)))</f>
        <v>conflits internes / ne pas respecter les autres / mobbing / devoir délocaliser</v>
      </c>
      <c r="H49" s="462" t="s">
        <v>10</v>
      </c>
      <c r="I49" s="333" t="e">
        <f t="shared" si="0"/>
        <v>#REF!</v>
      </c>
      <c r="J49" s="463">
        <v>46</v>
      </c>
      <c r="K49" s="299" t="s">
        <v>2629</v>
      </c>
      <c r="L49" s="387">
        <v>480</v>
      </c>
      <c r="M49" s="387" t="s">
        <v>58</v>
      </c>
      <c r="N49" s="387" t="s">
        <v>62</v>
      </c>
      <c r="O49" s="388" t="s">
        <v>1256</v>
      </c>
      <c r="P49" s="388" t="s">
        <v>1967</v>
      </c>
      <c r="Q49" s="388" t="s">
        <v>1278</v>
      </c>
      <c r="R49" s="471" t="s">
        <v>1968</v>
      </c>
      <c r="S49" s="472" t="s">
        <v>10</v>
      </c>
      <c r="T49" s="395" t="e">
        <f t="shared" si="10"/>
        <v>#REF!</v>
      </c>
      <c r="U49" s="473">
        <v>46</v>
      </c>
      <c r="V49" s="387" t="s">
        <v>2629</v>
      </c>
      <c r="W49" s="299">
        <v>480</v>
      </c>
      <c r="X49" s="299" t="s">
        <v>58</v>
      </c>
      <c r="Y49" s="508" t="s">
        <v>2940</v>
      </c>
      <c r="Z49" s="299" t="s">
        <v>4284</v>
      </c>
      <c r="AA49" s="299" t="s">
        <v>4306</v>
      </c>
      <c r="AB49" s="299" t="s">
        <v>4307</v>
      </c>
      <c r="AC49" s="299" t="s">
        <v>4308</v>
      </c>
      <c r="AD49" s="462" t="s">
        <v>10</v>
      </c>
      <c r="AE49" s="333" t="e">
        <f t="shared" si="11"/>
        <v>#REF!</v>
      </c>
      <c r="AF49" s="463">
        <v>46</v>
      </c>
      <c r="AG49" s="299" t="s">
        <v>2629</v>
      </c>
      <c r="AH49" s="387">
        <v>480</v>
      </c>
      <c r="AI49" s="387" t="s">
        <v>58</v>
      </c>
      <c r="AJ49" s="508" t="s">
        <v>2940</v>
      </c>
      <c r="AK49" s="299" t="s">
        <v>4284</v>
      </c>
      <c r="AL49" s="299" t="s">
        <v>4306</v>
      </c>
      <c r="AM49" s="299" t="s">
        <v>4307</v>
      </c>
      <c r="AN49" s="299" t="s">
        <v>4308</v>
      </c>
      <c r="AO49" s="472" t="s">
        <v>10</v>
      </c>
      <c r="AP49" s="395" t="e">
        <f t="shared" si="12"/>
        <v>#REF!</v>
      </c>
      <c r="AQ49" s="473">
        <v>46</v>
      </c>
      <c r="AR49" s="387" t="s">
        <v>2629</v>
      </c>
    </row>
    <row r="50" spans="1:44" ht="31.5" x14ac:dyDescent="0.25">
      <c r="A50" s="299">
        <v>490</v>
      </c>
      <c r="B50" s="299" t="str">
        <f>IF(Accueil!$H$49=1,M50,IF(Accueil!$H$49=2,X50,IF(Accueil!$H$49=3,AI50,M50)))</f>
        <v>Vert Pomme</v>
      </c>
      <c r="C50" s="299" t="str">
        <f>IF(Accueil!$H$49=1,N50,IF(Accueil!$H$49=2,Y50,IF(Accueil!$H$49=3,AJ50,N50)))</f>
        <v>surrénales</v>
      </c>
      <c r="D50" s="299" t="str">
        <f>IF(Accueil!$H$49=1,O50,IF(Accueil!$H$49=2,Z50,IF(Accueil!$H$49=3,AK50,O50)))</f>
        <v>beaucoup d’émotions fortes et de stress</v>
      </c>
      <c r="E50" s="299" t="str">
        <f>IF(Accueil!$H$49=1,P50,IF(Accueil!$H$49=2,AA50,IF(Accueil!$H$49=3,AL50,P50)))</f>
        <v>se sentir victime / subir du mobbing / stressé / burn out</v>
      </c>
      <c r="F50" s="299" t="str">
        <f>IF(Accueil!$H$49=1,Q50,IF(Accueil!$H$49=2,AB50,IF(Accueil!$H$49=3,AM50,Q50)))</f>
        <v>bonne gestion du stress et des peurs</v>
      </c>
      <c r="G50" s="299" t="str">
        <f>IF(Accueil!$H$49=1,R50,IF(Accueil!$H$49=2,AC50,IF(Accueil!$H$49=3,AN50,R50)))</f>
        <v>entreprise en sursis / risques à assumer / concurrence excessive</v>
      </c>
      <c r="H50" s="462" t="s">
        <v>10</v>
      </c>
      <c r="I50" s="333" t="e">
        <f t="shared" si="0"/>
        <v>#REF!</v>
      </c>
      <c r="J50" s="463">
        <v>47</v>
      </c>
      <c r="K50" s="299" t="s">
        <v>2629</v>
      </c>
      <c r="L50" s="387">
        <v>490</v>
      </c>
      <c r="M50" s="387" t="s">
        <v>58</v>
      </c>
      <c r="N50" s="387" t="s">
        <v>63</v>
      </c>
      <c r="O50" s="388" t="s">
        <v>891</v>
      </c>
      <c r="P50" s="388" t="s">
        <v>1969</v>
      </c>
      <c r="Q50" s="388" t="s">
        <v>155</v>
      </c>
      <c r="R50" s="471" t="s">
        <v>1970</v>
      </c>
      <c r="S50" s="472" t="s">
        <v>10</v>
      </c>
      <c r="T50" s="395" t="e">
        <f t="shared" si="10"/>
        <v>#REF!</v>
      </c>
      <c r="U50" s="473">
        <v>47</v>
      </c>
      <c r="V50" s="387" t="s">
        <v>2629</v>
      </c>
      <c r="W50" s="299">
        <v>490</v>
      </c>
      <c r="X50" s="299" t="s">
        <v>58</v>
      </c>
      <c r="Y50" s="508" t="s">
        <v>2945</v>
      </c>
      <c r="Z50" s="299" t="s">
        <v>4309</v>
      </c>
      <c r="AA50" s="299" t="s">
        <v>4310</v>
      </c>
      <c r="AB50" s="299" t="s">
        <v>2948</v>
      </c>
      <c r="AC50" s="299" t="s">
        <v>4311</v>
      </c>
      <c r="AD50" s="462" t="s">
        <v>10</v>
      </c>
      <c r="AE50" s="333" t="e">
        <f t="shared" si="11"/>
        <v>#REF!</v>
      </c>
      <c r="AF50" s="463">
        <v>47</v>
      </c>
      <c r="AG50" s="299" t="s">
        <v>2629</v>
      </c>
      <c r="AH50" s="387">
        <v>490</v>
      </c>
      <c r="AI50" s="387" t="s">
        <v>58</v>
      </c>
      <c r="AJ50" s="508" t="s">
        <v>2945</v>
      </c>
      <c r="AK50" s="299" t="s">
        <v>4309</v>
      </c>
      <c r="AL50" s="299" t="s">
        <v>4310</v>
      </c>
      <c r="AM50" s="299" t="s">
        <v>2948</v>
      </c>
      <c r="AN50" s="299" t="s">
        <v>4311</v>
      </c>
      <c r="AO50" s="472" t="s">
        <v>10</v>
      </c>
      <c r="AP50" s="395" t="e">
        <f t="shared" si="12"/>
        <v>#REF!</v>
      </c>
      <c r="AQ50" s="473">
        <v>47</v>
      </c>
      <c r="AR50" s="387" t="s">
        <v>2629</v>
      </c>
    </row>
    <row r="51" spans="1:44" ht="60" x14ac:dyDescent="0.25">
      <c r="A51" s="299">
        <v>500</v>
      </c>
      <c r="B51" s="299" t="str">
        <f>IF(Accueil!$H$49=1,M51,IF(Accueil!$H$49=2,X51,IF(Accueil!$H$49=3,AI51,M51)))</f>
        <v>Vert Pomme</v>
      </c>
      <c r="C51" s="299" t="str">
        <f>IF(Accueil!$H$49=1,N51,IF(Accueil!$H$49=2,Y51,IF(Accueil!$H$49=3,AJ51,N51)))</f>
        <v>D12</v>
      </c>
      <c r="D51" s="299" t="str">
        <f>IF(Accueil!$H$49=1,O51,IF(Accueil!$H$49=2,Z51,IF(Accueil!$H$49=3,AK51,O51)))</f>
        <v xml:space="preserve">besoin d'avoir son espace vital et sa liberté de choix / besoin de reconnaissance sociale / envie d'une prime </v>
      </c>
      <c r="E51" s="299" t="str">
        <f>IF(Accueil!$H$49=1,P51,IF(Accueil!$H$49=2,AA51,IF(Accueil!$H$49=3,AL51,P51)))</f>
        <v>manque de confiance en soi / pas à la hauteur de la mission confiée / faillite / peur d'être trahi ou volé</v>
      </c>
      <c r="F51" s="299" t="str">
        <f>IF(Accueil!$H$49=1,Q51,IF(Accueil!$H$49=2,AB51,IF(Accueil!$H$49=3,AM51,Q51)))</f>
        <v>réussite professionnelle / reconnaissance à l'échelon local ou nationnal / actions se portant bien</v>
      </c>
      <c r="G51" s="299" t="str">
        <f>IF(Accueil!$H$49=1,R51,IF(Accueil!$H$49=2,AC51,IF(Accueil!$H$49=3,AN51,R51)))</f>
        <v>contrarié dans ses attentes / conflit avec la hiérarchie / besoin excessif d'être reconnu / subir une OPA / objectifs exagérés</v>
      </c>
      <c r="H51" s="462" t="s">
        <v>10</v>
      </c>
      <c r="I51" s="333" t="e">
        <f t="shared" si="0"/>
        <v>#REF!</v>
      </c>
      <c r="J51" s="463">
        <v>48</v>
      </c>
      <c r="K51" s="299" t="s">
        <v>2629</v>
      </c>
      <c r="L51" s="387">
        <v>500</v>
      </c>
      <c r="M51" s="387" t="s">
        <v>58</v>
      </c>
      <c r="N51" s="387" t="s">
        <v>64</v>
      </c>
      <c r="O51" s="388" t="s">
        <v>1971</v>
      </c>
      <c r="P51" s="388" t="s">
        <v>1972</v>
      </c>
      <c r="Q51" s="388" t="s">
        <v>1973</v>
      </c>
      <c r="R51" s="471" t="s">
        <v>1974</v>
      </c>
      <c r="S51" s="472" t="s">
        <v>10</v>
      </c>
      <c r="T51" s="395" t="e">
        <f t="shared" si="10"/>
        <v>#REF!</v>
      </c>
      <c r="U51" s="473">
        <v>48</v>
      </c>
      <c r="V51" s="387" t="s">
        <v>2629</v>
      </c>
      <c r="W51" s="299">
        <v>500</v>
      </c>
      <c r="X51" s="299" t="s">
        <v>58</v>
      </c>
      <c r="Y51" s="509" t="s">
        <v>64</v>
      </c>
      <c r="Z51" s="299" t="s">
        <v>4312</v>
      </c>
      <c r="AA51" s="299" t="s">
        <v>4313</v>
      </c>
      <c r="AB51" s="299" t="s">
        <v>4314</v>
      </c>
      <c r="AC51" s="299" t="s">
        <v>4315</v>
      </c>
      <c r="AD51" s="462" t="s">
        <v>10</v>
      </c>
      <c r="AE51" s="333" t="e">
        <f t="shared" si="11"/>
        <v>#REF!</v>
      </c>
      <c r="AF51" s="463">
        <v>48</v>
      </c>
      <c r="AG51" s="299" t="s">
        <v>2629</v>
      </c>
      <c r="AH51" s="387">
        <v>500</v>
      </c>
      <c r="AI51" s="387" t="s">
        <v>58</v>
      </c>
      <c r="AJ51" s="509" t="s">
        <v>64</v>
      </c>
      <c r="AK51" s="299" t="s">
        <v>4312</v>
      </c>
      <c r="AL51" s="299" t="s">
        <v>4313</v>
      </c>
      <c r="AM51" s="299" t="s">
        <v>4314</v>
      </c>
      <c r="AN51" s="299" t="s">
        <v>4315</v>
      </c>
      <c r="AO51" s="472" t="s">
        <v>10</v>
      </c>
      <c r="AP51" s="395" t="e">
        <f t="shared" si="12"/>
        <v>#REF!</v>
      </c>
      <c r="AQ51" s="473">
        <v>48</v>
      </c>
      <c r="AR51" s="387" t="s">
        <v>2629</v>
      </c>
    </row>
    <row r="52" spans="1:44" ht="47.25" x14ac:dyDescent="0.25">
      <c r="A52" s="299">
        <v>510</v>
      </c>
      <c r="B52" s="299" t="str">
        <f>IF(Accueil!$H$49=1,M52,IF(Accueil!$H$49=2,X52,IF(Accueil!$H$49=3,AI52,M52)))</f>
        <v>Vert Pomme</v>
      </c>
      <c r="C52" s="299" t="str">
        <f>IF(Accueil!$H$49=1,N52,IF(Accueil!$H$49=2,Y52,IF(Accueil!$H$49=3,AJ52,N52)))</f>
        <v>D11</v>
      </c>
      <c r="D52" s="299" t="str">
        <f>IF(Accueil!$H$49=1,O52,IF(Accueil!$H$49=2,Z52,IF(Accueil!$H$49=3,AK52,O52)))</f>
        <v xml:space="preserve">besoin de soutien / besoin de compréhension </v>
      </c>
      <c r="E52" s="299" t="str">
        <f>IF(Accueil!$H$49=1,P52,IF(Accueil!$H$49=2,AA52,IF(Accueil!$H$49=3,AL52,P52)))</f>
        <v>se couper de l'entourage / peur de l'échec ou peur du succès / peur de passer à côté / transfert à la concurrence</v>
      </c>
      <c r="F52" s="299" t="str">
        <f>IF(Accueil!$H$49=1,Q52,IF(Accueil!$H$49=2,AB52,IF(Accueil!$H$49=3,AM52,Q52)))</f>
        <v>être valorisé ou soutenu par son entourage / être à la hauteur</v>
      </c>
      <c r="G52" s="299" t="str">
        <f>IF(Accueil!$H$49=1,R52,IF(Accueil!$H$49=2,AC52,IF(Accueil!$H$49=3,AN52,R52)))</f>
        <v>faire du lèche-bottes / liens professionnels toxiques / refuser la réalité / subir une OPA / manager autoritaire</v>
      </c>
      <c r="H52" s="462" t="s">
        <v>10</v>
      </c>
      <c r="I52" s="333" t="e">
        <f t="shared" si="0"/>
        <v>#REF!</v>
      </c>
      <c r="J52" s="463">
        <v>49</v>
      </c>
      <c r="K52" s="299" t="s">
        <v>2629</v>
      </c>
      <c r="L52" s="387">
        <v>510</v>
      </c>
      <c r="M52" s="387" t="s">
        <v>58</v>
      </c>
      <c r="N52" s="387" t="s">
        <v>65</v>
      </c>
      <c r="O52" s="388" t="s">
        <v>1285</v>
      </c>
      <c r="P52" s="388" t="s">
        <v>1975</v>
      </c>
      <c r="Q52" s="388" t="s">
        <v>1287</v>
      </c>
      <c r="R52" s="471" t="s">
        <v>1976</v>
      </c>
      <c r="S52" s="472" t="s">
        <v>10</v>
      </c>
      <c r="T52" s="395" t="e">
        <f t="shared" si="10"/>
        <v>#REF!</v>
      </c>
      <c r="U52" s="473">
        <v>49</v>
      </c>
      <c r="V52" s="387" t="s">
        <v>2629</v>
      </c>
      <c r="W52" s="299">
        <v>510</v>
      </c>
      <c r="X52" s="299" t="s">
        <v>58</v>
      </c>
      <c r="Y52" s="509" t="s">
        <v>65</v>
      </c>
      <c r="Z52" s="299" t="s">
        <v>4316</v>
      </c>
      <c r="AA52" s="299" t="s">
        <v>4317</v>
      </c>
      <c r="AB52" s="299" t="s">
        <v>4318</v>
      </c>
      <c r="AC52" s="299" t="s">
        <v>4319</v>
      </c>
      <c r="AD52" s="462" t="s">
        <v>10</v>
      </c>
      <c r="AE52" s="333" t="e">
        <f t="shared" si="11"/>
        <v>#REF!</v>
      </c>
      <c r="AF52" s="463">
        <v>49</v>
      </c>
      <c r="AG52" s="299" t="s">
        <v>2629</v>
      </c>
      <c r="AH52" s="387">
        <v>510</v>
      </c>
      <c r="AI52" s="387" t="s">
        <v>58</v>
      </c>
      <c r="AJ52" s="509" t="s">
        <v>65</v>
      </c>
      <c r="AK52" s="299" t="s">
        <v>4316</v>
      </c>
      <c r="AL52" s="299" t="s">
        <v>4317</v>
      </c>
      <c r="AM52" s="299" t="s">
        <v>4318</v>
      </c>
      <c r="AN52" s="299" t="s">
        <v>4319</v>
      </c>
      <c r="AO52" s="472" t="s">
        <v>10</v>
      </c>
      <c r="AP52" s="395" t="e">
        <f t="shared" si="12"/>
        <v>#REF!</v>
      </c>
      <c r="AQ52" s="473">
        <v>49</v>
      </c>
      <c r="AR52" s="387" t="s">
        <v>2629</v>
      </c>
    </row>
    <row r="53" spans="1:44" ht="47.25" x14ac:dyDescent="0.25">
      <c r="A53" s="299">
        <v>520</v>
      </c>
      <c r="B53" s="299" t="str">
        <f>IF(Accueil!$H$49=1,M53,IF(Accueil!$H$49=2,X53,IF(Accueil!$H$49=3,AI53,M53)))</f>
        <v>Vert Pomme</v>
      </c>
      <c r="C53" s="299" t="str">
        <f>IF(Accueil!$H$49=1,N53,IF(Accueil!$H$49=2,Y53,IF(Accueil!$H$49=3,AJ53,N53)))</f>
        <v>D10</v>
      </c>
      <c r="D53" s="299" t="str">
        <f>IF(Accueil!$H$49=1,O53,IF(Accueil!$H$49=2,Z53,IF(Accueil!$H$49=3,AK53,O53)))</f>
        <v xml:space="preserve">besoin d'avoir sa place / besoin de prendre part aux décisions </v>
      </c>
      <c r="E53" s="299" t="str">
        <f>IF(Accueil!$H$49=1,P53,IF(Accueil!$H$49=2,AA53,IF(Accueil!$H$49=3,AL53,P53)))</f>
        <v>avoir perdu sa place  ou son rôle / couper les liens avec l'entreprise / ne voir que le négatif / ne rien décider / grêve</v>
      </c>
      <c r="F53" s="299" t="str">
        <f>IF(Accueil!$H$49=1,Q53,IF(Accueil!$H$49=2,AB53,IF(Accueil!$H$49=3,AM53,Q53)))</f>
        <v>être à sa place et utile / se sentir soutenu / avoir le courage de décider</v>
      </c>
      <c r="G53" s="299" t="str">
        <f>IF(Accueil!$H$49=1,R53,IF(Accueil!$H$49=2,AC53,IF(Accueil!$H$49=3,AN53,R53)))</f>
        <v>plein de soucis / lutte pour une place dans l'entreprise / rancune</v>
      </c>
      <c r="H53" s="462" t="s">
        <v>10</v>
      </c>
      <c r="I53" s="333" t="e">
        <f t="shared" si="0"/>
        <v>#REF!</v>
      </c>
      <c r="J53" s="463">
        <v>50</v>
      </c>
      <c r="K53" s="299" t="s">
        <v>2629</v>
      </c>
      <c r="L53" s="387">
        <v>520</v>
      </c>
      <c r="M53" s="387" t="s">
        <v>58</v>
      </c>
      <c r="N53" s="387" t="s">
        <v>66</v>
      </c>
      <c r="O53" s="388" t="s">
        <v>1977</v>
      </c>
      <c r="P53" s="388" t="s">
        <v>1978</v>
      </c>
      <c r="Q53" s="388" t="s">
        <v>1979</v>
      </c>
      <c r="R53" s="471" t="s">
        <v>1980</v>
      </c>
      <c r="S53" s="472" t="s">
        <v>10</v>
      </c>
      <c r="T53" s="395" t="e">
        <f t="shared" si="10"/>
        <v>#REF!</v>
      </c>
      <c r="U53" s="473">
        <v>50</v>
      </c>
      <c r="V53" s="387" t="s">
        <v>2629</v>
      </c>
      <c r="W53" s="299">
        <v>520</v>
      </c>
      <c r="X53" s="299" t="s">
        <v>58</v>
      </c>
      <c r="Y53" s="509" t="s">
        <v>66</v>
      </c>
      <c r="Z53" s="299" t="s">
        <v>4320</v>
      </c>
      <c r="AA53" s="299" t="s">
        <v>4321</v>
      </c>
      <c r="AB53" s="299" t="s">
        <v>4322</v>
      </c>
      <c r="AC53" s="299" t="s">
        <v>4323</v>
      </c>
      <c r="AD53" s="462" t="s">
        <v>10</v>
      </c>
      <c r="AE53" s="333" t="e">
        <f t="shared" si="11"/>
        <v>#REF!</v>
      </c>
      <c r="AF53" s="463">
        <v>50</v>
      </c>
      <c r="AG53" s="299" t="s">
        <v>2629</v>
      </c>
      <c r="AH53" s="387">
        <v>520</v>
      </c>
      <c r="AI53" s="387" t="s">
        <v>58</v>
      </c>
      <c r="AJ53" s="509" t="s">
        <v>66</v>
      </c>
      <c r="AK53" s="299" t="s">
        <v>4320</v>
      </c>
      <c r="AL53" s="299" t="s">
        <v>4321</v>
      </c>
      <c r="AM53" s="299" t="s">
        <v>4322</v>
      </c>
      <c r="AN53" s="299" t="s">
        <v>4323</v>
      </c>
      <c r="AO53" s="472" t="s">
        <v>10</v>
      </c>
      <c r="AP53" s="395" t="e">
        <f t="shared" si="12"/>
        <v>#REF!</v>
      </c>
      <c r="AQ53" s="473">
        <v>50</v>
      </c>
      <c r="AR53" s="387" t="s">
        <v>2629</v>
      </c>
    </row>
    <row r="54" spans="1:44" ht="47.25" x14ac:dyDescent="0.25">
      <c r="A54" s="299">
        <v>530</v>
      </c>
      <c r="B54" s="299" t="str">
        <f>IF(Accueil!$H$49=1,M54,IF(Accueil!$H$49=2,X54,IF(Accueil!$H$49=3,AI54,M54)))</f>
        <v>Vert Pomme</v>
      </c>
      <c r="C54" s="299" t="str">
        <f>IF(Accueil!$H$49=1,N54,IF(Accueil!$H$49=2,Y54,IF(Accueil!$H$49=3,AJ54,N54)))</f>
        <v>D9</v>
      </c>
      <c r="D54" s="299" t="str">
        <f>IF(Accueil!$H$49=1,O54,IF(Accueil!$H$49=2,Z54,IF(Accueil!$H$49=3,AK54,O54)))</f>
        <v>besoin de positionnement / d'être à la hauteur / d'une direction à prendre</v>
      </c>
      <c r="E54" s="299" t="str">
        <f>IF(Accueil!$H$49=1,P54,IF(Accueil!$H$49=2,AA54,IF(Accueil!$H$49=3,AL54,P54)))</f>
        <v>questionnement pour la suite / peur du mauvais choix / manque d'audace</v>
      </c>
      <c r="F54" s="299" t="str">
        <f>IF(Accueil!$H$49=1,Q54,IF(Accueil!$H$49=2,AB54,IF(Accueil!$H$49=3,AM54,Q54)))</f>
        <v>calme intérieur / savoir se positionner pour la suite</v>
      </c>
      <c r="G54" s="299" t="str">
        <f>IF(Accueil!$H$49=1,R54,IF(Accueil!$H$49=2,AC54,IF(Accueil!$H$49=3,AN54,R54)))</f>
        <v>colère non exprimée / vouloir faire autre chose que le reste de l'entreprise / abus de pouvoir</v>
      </c>
      <c r="H54" s="462" t="s">
        <v>10</v>
      </c>
      <c r="I54" s="333" t="e">
        <f t="shared" si="0"/>
        <v>#REF!</v>
      </c>
      <c r="J54" s="463">
        <v>51</v>
      </c>
      <c r="K54" s="299" t="s">
        <v>2629</v>
      </c>
      <c r="L54" s="387">
        <v>530</v>
      </c>
      <c r="M54" s="387" t="s">
        <v>58</v>
      </c>
      <c r="N54" s="387" t="s">
        <v>67</v>
      </c>
      <c r="O54" s="388" t="s">
        <v>1981</v>
      </c>
      <c r="P54" s="388" t="s">
        <v>1982</v>
      </c>
      <c r="Q54" s="388" t="s">
        <v>1983</v>
      </c>
      <c r="R54" s="471" t="s">
        <v>1984</v>
      </c>
      <c r="S54" s="472" t="s">
        <v>10</v>
      </c>
      <c r="T54" s="395" t="e">
        <f t="shared" si="10"/>
        <v>#REF!</v>
      </c>
      <c r="U54" s="473">
        <v>51</v>
      </c>
      <c r="V54" s="387" t="s">
        <v>2629</v>
      </c>
      <c r="W54" s="299">
        <v>530</v>
      </c>
      <c r="X54" s="299" t="s">
        <v>58</v>
      </c>
      <c r="Y54" s="509" t="s">
        <v>67</v>
      </c>
      <c r="Z54" s="299" t="s">
        <v>4324</v>
      </c>
      <c r="AA54" s="299" t="s">
        <v>4325</v>
      </c>
      <c r="AB54" s="299" t="s">
        <v>4326</v>
      </c>
      <c r="AC54" s="299" t="s">
        <v>4327</v>
      </c>
      <c r="AD54" s="462" t="s">
        <v>10</v>
      </c>
      <c r="AE54" s="333" t="e">
        <f t="shared" si="11"/>
        <v>#REF!</v>
      </c>
      <c r="AF54" s="463">
        <v>51</v>
      </c>
      <c r="AG54" s="299" t="s">
        <v>2629</v>
      </c>
      <c r="AH54" s="387">
        <v>530</v>
      </c>
      <c r="AI54" s="387" t="s">
        <v>58</v>
      </c>
      <c r="AJ54" s="509" t="s">
        <v>67</v>
      </c>
      <c r="AK54" s="299" t="s">
        <v>4324</v>
      </c>
      <c r="AL54" s="299" t="s">
        <v>4325</v>
      </c>
      <c r="AM54" s="299" t="s">
        <v>4326</v>
      </c>
      <c r="AN54" s="299" t="s">
        <v>4327</v>
      </c>
      <c r="AO54" s="472" t="s">
        <v>10</v>
      </c>
      <c r="AP54" s="395" t="e">
        <f t="shared" si="12"/>
        <v>#REF!</v>
      </c>
      <c r="AQ54" s="473">
        <v>51</v>
      </c>
      <c r="AR54" s="387" t="s">
        <v>2629</v>
      </c>
    </row>
    <row r="55" spans="1:44" ht="47.25" x14ac:dyDescent="0.25">
      <c r="A55" s="299">
        <v>540</v>
      </c>
      <c r="B55" s="299" t="str">
        <f>IF(Accueil!$H$49=1,M55,IF(Accueil!$H$49=2,X55,IF(Accueil!$H$49=3,AI55,M55)))</f>
        <v>Vert</v>
      </c>
      <c r="C55" s="299" t="str">
        <f>IF(Accueil!$H$49=1,N55,IF(Accueil!$H$49=2,Y55,IF(Accueil!$H$49=3,AJ55,N55)))</f>
        <v>poitrine</v>
      </c>
      <c r="D55" s="299" t="str">
        <f>IF(Accueil!$H$49=1,O55,IF(Accueil!$H$49=2,Z55,IF(Accueil!$H$49=3,AK55,O55)))</f>
        <v>besoin d'être actif / besoin de s'engager / besoin de prendre sa place sociale / engagement social</v>
      </c>
      <c r="E55" s="299" t="str">
        <f>IF(Accueil!$H$49=1,P55,IF(Accueil!$H$49=2,AA55,IF(Accueil!$H$49=3,AL55,P55)))</f>
        <v>prendre de la distance / envie de déléguer / ne plus vouloir assumer sa fonction / débrayage</v>
      </c>
      <c r="F55" s="299" t="str">
        <f>IF(Accueil!$H$49=1,Q55,IF(Accueil!$H$49=2,AB55,IF(Accueil!$H$49=3,AM55,Q55)))</f>
        <v>liberté d'engagement / savoir déléguer si nécessaire</v>
      </c>
      <c r="G55" s="299" t="str">
        <f>IF(Accueil!$H$49=1,R55,IF(Accueil!$H$49=2,AC55,IF(Accueil!$H$49=3,AN55,R55)))</f>
        <v>trop engagé / angoisser / lutter pour sa place / refus de s'engager davantage</v>
      </c>
      <c r="H55" s="462" t="s">
        <v>7</v>
      </c>
      <c r="I55" s="333" t="e">
        <f t="shared" si="0"/>
        <v>#REF!</v>
      </c>
      <c r="J55" s="463">
        <v>52</v>
      </c>
      <c r="K55" s="299" t="s">
        <v>2629</v>
      </c>
      <c r="L55" s="387">
        <v>540</v>
      </c>
      <c r="M55" s="387" t="s">
        <v>68</v>
      </c>
      <c r="N55" s="387" t="s">
        <v>69</v>
      </c>
      <c r="O55" s="388" t="s">
        <v>1985</v>
      </c>
      <c r="P55" s="388" t="s">
        <v>1986</v>
      </c>
      <c r="Q55" s="388" t="s">
        <v>1987</v>
      </c>
      <c r="R55" s="471" t="s">
        <v>1988</v>
      </c>
      <c r="S55" s="472" t="s">
        <v>7</v>
      </c>
      <c r="T55" s="395" t="e">
        <f t="shared" si="10"/>
        <v>#REF!</v>
      </c>
      <c r="U55" s="473">
        <v>52</v>
      </c>
      <c r="V55" s="387" t="s">
        <v>2629</v>
      </c>
      <c r="W55" s="299">
        <v>540</v>
      </c>
      <c r="X55" s="299" t="s">
        <v>68</v>
      </c>
      <c r="Y55" s="508" t="s">
        <v>2966</v>
      </c>
      <c r="Z55" s="299" t="s">
        <v>4328</v>
      </c>
      <c r="AA55" s="299" t="s">
        <v>4329</v>
      </c>
      <c r="AB55" s="299" t="s">
        <v>4330</v>
      </c>
      <c r="AC55" s="299" t="s">
        <v>4331</v>
      </c>
      <c r="AD55" s="462" t="s">
        <v>7</v>
      </c>
      <c r="AE55" s="333" t="e">
        <f t="shared" si="11"/>
        <v>#REF!</v>
      </c>
      <c r="AF55" s="463">
        <v>52</v>
      </c>
      <c r="AG55" s="299" t="s">
        <v>2629</v>
      </c>
      <c r="AH55" s="387">
        <v>540</v>
      </c>
      <c r="AI55" s="387" t="s">
        <v>68</v>
      </c>
      <c r="AJ55" s="508" t="s">
        <v>2966</v>
      </c>
      <c r="AK55" s="299" t="s">
        <v>4328</v>
      </c>
      <c r="AL55" s="299" t="s">
        <v>4329</v>
      </c>
      <c r="AM55" s="299" t="s">
        <v>4330</v>
      </c>
      <c r="AN55" s="299" t="s">
        <v>4331</v>
      </c>
      <c r="AO55" s="472" t="s">
        <v>7</v>
      </c>
      <c r="AP55" s="395" t="e">
        <f t="shared" si="12"/>
        <v>#REF!</v>
      </c>
      <c r="AQ55" s="473">
        <v>52</v>
      </c>
      <c r="AR55" s="387" t="s">
        <v>2629</v>
      </c>
    </row>
    <row r="56" spans="1:44" ht="31.5" x14ac:dyDescent="0.25">
      <c r="A56" s="299">
        <v>550</v>
      </c>
      <c r="B56" s="299" t="str">
        <f>IF(Accueil!$H$49=1,M56,IF(Accueil!$H$49=2,X56,IF(Accueil!$H$49=3,AI56,M56)))</f>
        <v>Vert</v>
      </c>
      <c r="C56" s="299" t="str">
        <f>IF(Accueil!$H$49=1,N56,IF(Accueil!$H$49=2,Y56,IF(Accueil!$H$49=3,AJ56,N56)))</f>
        <v>diaphragme</v>
      </c>
      <c r="D56" s="299" t="str">
        <f>IF(Accueil!$H$49=1,O56,IF(Accueil!$H$49=2,Z56,IF(Accueil!$H$49=3,AK56,O56)))</f>
        <v>besoin de garder son énergie ou son argent pour quelque chose d'autre</v>
      </c>
      <c r="E56" s="299" t="str">
        <f>IF(Accueil!$H$49=1,P56,IF(Accueil!$H$49=2,AA56,IF(Accueil!$H$49=3,AL56,P56)))</f>
        <v>subir les tensions internes / repli sur soi pour survivre</v>
      </c>
      <c r="F56" s="299" t="str">
        <f>IF(Accueil!$H$49=1,Q56,IF(Accueil!$H$49=2,AB56,IF(Accueil!$H$49=3,AM56,Q56)))</f>
        <v>bonnes relations sociales</v>
      </c>
      <c r="G56" s="299" t="str">
        <f>IF(Accueil!$H$49=1,R56,IF(Accueil!$H$49=2,AC56,IF(Accueil!$H$49=3,AN56,R56)))</f>
        <v>trop de tensions internes / pression du manager sur le personnel</v>
      </c>
      <c r="H56" s="462" t="s">
        <v>7</v>
      </c>
      <c r="I56" s="333" t="e">
        <f t="shared" si="0"/>
        <v>#REF!</v>
      </c>
      <c r="J56" s="463">
        <v>53</v>
      </c>
      <c r="K56" s="299" t="s">
        <v>2629</v>
      </c>
      <c r="L56" s="387">
        <v>550</v>
      </c>
      <c r="M56" s="387" t="s">
        <v>68</v>
      </c>
      <c r="N56" s="387" t="s">
        <v>70</v>
      </c>
      <c r="O56" s="388" t="s">
        <v>892</v>
      </c>
      <c r="P56" s="388" t="s">
        <v>1989</v>
      </c>
      <c r="Q56" s="388" t="s">
        <v>893</v>
      </c>
      <c r="R56" s="471" t="s">
        <v>1990</v>
      </c>
      <c r="S56" s="472" t="s">
        <v>7</v>
      </c>
      <c r="T56" s="395" t="e">
        <f t="shared" si="10"/>
        <v>#REF!</v>
      </c>
      <c r="U56" s="473">
        <v>53</v>
      </c>
      <c r="V56" s="387" t="s">
        <v>2629</v>
      </c>
      <c r="W56" s="299">
        <v>550</v>
      </c>
      <c r="X56" s="299" t="s">
        <v>68</v>
      </c>
      <c r="Y56" s="508" t="s">
        <v>2971</v>
      </c>
      <c r="Z56" s="299" t="s">
        <v>4332</v>
      </c>
      <c r="AA56" s="299" t="s">
        <v>4333</v>
      </c>
      <c r="AB56" s="299" t="s">
        <v>4334</v>
      </c>
      <c r="AC56" s="299" t="s">
        <v>4335</v>
      </c>
      <c r="AD56" s="462" t="s">
        <v>7</v>
      </c>
      <c r="AE56" s="333" t="e">
        <f t="shared" si="11"/>
        <v>#REF!</v>
      </c>
      <c r="AF56" s="463">
        <v>53</v>
      </c>
      <c r="AG56" s="299" t="s">
        <v>2629</v>
      </c>
      <c r="AH56" s="387">
        <v>550</v>
      </c>
      <c r="AI56" s="387" t="s">
        <v>68</v>
      </c>
      <c r="AJ56" s="508" t="s">
        <v>2971</v>
      </c>
      <c r="AK56" s="299" t="s">
        <v>4332</v>
      </c>
      <c r="AL56" s="299" t="s">
        <v>4333</v>
      </c>
      <c r="AM56" s="299" t="s">
        <v>4334</v>
      </c>
      <c r="AN56" s="299" t="s">
        <v>4335</v>
      </c>
      <c r="AO56" s="472" t="s">
        <v>7</v>
      </c>
      <c r="AP56" s="395" t="e">
        <f t="shared" si="12"/>
        <v>#REF!</v>
      </c>
      <c r="AQ56" s="473">
        <v>53</v>
      </c>
      <c r="AR56" s="387" t="s">
        <v>2629</v>
      </c>
    </row>
    <row r="57" spans="1:44" ht="47.25" x14ac:dyDescent="0.25">
      <c r="A57" s="299">
        <v>560</v>
      </c>
      <c r="B57" s="299" t="str">
        <f>IF(Accueil!$H$49=1,M57,IF(Accueil!$H$49=2,X57,IF(Accueil!$H$49=3,AI57,M57)))</f>
        <v>Vert</v>
      </c>
      <c r="C57" s="299" t="str">
        <f>IF(Accueil!$H$49=1,N57,IF(Accueil!$H$49=2,Y57,IF(Accueil!$H$49=3,AJ57,N57)))</f>
        <v>aorte descendante</v>
      </c>
      <c r="D57" s="299" t="str">
        <f>IF(Accueil!$H$49=1,O57,IF(Accueil!$H$49=2,Z57,IF(Accueil!$H$49=3,AK57,O57)))</f>
        <v>dynamisme / besoin de liens professionnels</v>
      </c>
      <c r="E57" s="299" t="str">
        <f>IF(Accueil!$H$49=1,P57,IF(Accueil!$H$49=2,AA57,IF(Accueil!$H$49=3,AL57,P57)))</f>
        <v>sentiement de vide dans les relations / pas de relations entre le haut et le bas</v>
      </c>
      <c r="F57" s="299" t="str">
        <f>IF(Accueil!$H$49=1,Q57,IF(Accueil!$H$49=2,AB57,IF(Accueil!$H$49=3,AM57,Q57)))</f>
        <v>relations professionnelles sincères / ambiance détendue / non formelle</v>
      </c>
      <c r="G57" s="299" t="str">
        <f>IF(Accueil!$H$49=1,R57,IF(Accueil!$H$49=2,AC57,IF(Accueil!$H$49=3,AN57,R57)))</f>
        <v>vouloir absolument maintenir des liens professionnels / ambiance formelle et protocolaire / pression sur le personnel</v>
      </c>
      <c r="H57" s="462" t="s">
        <v>7</v>
      </c>
      <c r="I57" s="333" t="e">
        <f t="shared" si="0"/>
        <v>#REF!</v>
      </c>
      <c r="J57" s="463">
        <v>54</v>
      </c>
      <c r="K57" s="299" t="s">
        <v>2629</v>
      </c>
      <c r="L57" s="387">
        <v>560</v>
      </c>
      <c r="M57" s="387" t="s">
        <v>68</v>
      </c>
      <c r="N57" s="387" t="s">
        <v>71</v>
      </c>
      <c r="O57" s="388" t="s">
        <v>1991</v>
      </c>
      <c r="P57" s="388" t="s">
        <v>1992</v>
      </c>
      <c r="Q57" s="388" t="s">
        <v>1993</v>
      </c>
      <c r="R57" s="471" t="s">
        <v>1994</v>
      </c>
      <c r="S57" s="472" t="s">
        <v>7</v>
      </c>
      <c r="T57" s="395" t="e">
        <f t="shared" si="10"/>
        <v>#REF!</v>
      </c>
      <c r="U57" s="473">
        <v>54</v>
      </c>
      <c r="V57" s="387" t="s">
        <v>2629</v>
      </c>
      <c r="W57" s="299">
        <v>560</v>
      </c>
      <c r="X57" s="299" t="s">
        <v>68</v>
      </c>
      <c r="Y57" s="508" t="s">
        <v>2976</v>
      </c>
      <c r="Z57" s="299" t="s">
        <v>4336</v>
      </c>
      <c r="AA57" s="299" t="s">
        <v>4337</v>
      </c>
      <c r="AB57" s="299" t="s">
        <v>4338</v>
      </c>
      <c r="AC57" s="299" t="s">
        <v>4339</v>
      </c>
      <c r="AD57" s="462" t="s">
        <v>7</v>
      </c>
      <c r="AE57" s="333" t="e">
        <f t="shared" si="11"/>
        <v>#REF!</v>
      </c>
      <c r="AF57" s="463">
        <v>54</v>
      </c>
      <c r="AG57" s="299" t="s">
        <v>2629</v>
      </c>
      <c r="AH57" s="387">
        <v>560</v>
      </c>
      <c r="AI57" s="387" t="s">
        <v>68</v>
      </c>
      <c r="AJ57" s="508" t="s">
        <v>2976</v>
      </c>
      <c r="AK57" s="299" t="s">
        <v>4336</v>
      </c>
      <c r="AL57" s="299" t="s">
        <v>4337</v>
      </c>
      <c r="AM57" s="299" t="s">
        <v>4338</v>
      </c>
      <c r="AN57" s="299" t="s">
        <v>4339</v>
      </c>
      <c r="AO57" s="472" t="s">
        <v>7</v>
      </c>
      <c r="AP57" s="395" t="e">
        <f t="shared" si="12"/>
        <v>#REF!</v>
      </c>
      <c r="AQ57" s="473">
        <v>54</v>
      </c>
      <c r="AR57" s="387" t="s">
        <v>2629</v>
      </c>
    </row>
    <row r="58" spans="1:44" ht="47.25" x14ac:dyDescent="0.25">
      <c r="A58" s="299">
        <v>570</v>
      </c>
      <c r="B58" s="299" t="str">
        <f>IF(Accueil!$H$49=1,M58,IF(Accueil!$H$49=2,X58,IF(Accueil!$H$49=3,AI58,M58)))</f>
        <v>Vert</v>
      </c>
      <c r="C58" s="299" t="str">
        <f>IF(Accueil!$H$49=1,N58,IF(Accueil!$H$49=2,Y58,IF(Accueil!$H$49=3,AJ58,N58)))</f>
        <v>D8</v>
      </c>
      <c r="D58" s="299" t="str">
        <f>IF(Accueil!$H$49=1,O58,IF(Accueil!$H$49=2,Z58,IF(Accueil!$H$49=3,AK58,O58)))</f>
        <v xml:space="preserve">besoin de régler des problèmes </v>
      </c>
      <c r="E58" s="299" t="str">
        <f>IF(Accueil!$H$49=1,P58,IF(Accueil!$H$49=2,AA58,IF(Accueil!$H$49=3,AL58,P58)))</f>
        <v>manque de confiance / sentiment de ne pas être à la hauteur / peur de l'échec / manager absent</v>
      </c>
      <c r="F58" s="299" t="str">
        <f>IF(Accueil!$H$49=1,Q58,IF(Accueil!$H$49=2,AB58,IF(Accueil!$H$49=3,AM58,Q58)))</f>
        <v>capacité à diminuer les tensions entre les gens / confiance réciproque</v>
      </c>
      <c r="G58" s="299" t="str">
        <f>IF(Accueil!$H$49=1,R58,IF(Accueil!$H$49=2,AC58,IF(Accueil!$H$49=3,AN58,R58)))</f>
        <v>stress / agitation / situation professionnelle conflictuelle</v>
      </c>
      <c r="H58" s="462" t="s">
        <v>10</v>
      </c>
      <c r="I58" s="333" t="e">
        <f t="shared" si="0"/>
        <v>#REF!</v>
      </c>
      <c r="J58" s="463">
        <v>55</v>
      </c>
      <c r="K58" s="299" t="s">
        <v>2629</v>
      </c>
      <c r="L58" s="387">
        <v>570</v>
      </c>
      <c r="M58" s="387" t="s">
        <v>68</v>
      </c>
      <c r="N58" s="387" t="s">
        <v>72</v>
      </c>
      <c r="O58" s="388" t="s">
        <v>894</v>
      </c>
      <c r="P58" s="388" t="s">
        <v>1995</v>
      </c>
      <c r="Q58" s="388" t="s">
        <v>1996</v>
      </c>
      <c r="R58" s="471" t="s">
        <v>1997</v>
      </c>
      <c r="S58" s="472" t="s">
        <v>10</v>
      </c>
      <c r="T58" s="395" t="e">
        <f t="shared" si="10"/>
        <v>#REF!</v>
      </c>
      <c r="U58" s="473">
        <v>55</v>
      </c>
      <c r="V58" s="387" t="s">
        <v>2629</v>
      </c>
      <c r="W58" s="299">
        <v>570</v>
      </c>
      <c r="X58" s="299" t="s">
        <v>68</v>
      </c>
      <c r="Y58" s="509" t="s">
        <v>72</v>
      </c>
      <c r="Z58" s="299" t="s">
        <v>4340</v>
      </c>
      <c r="AA58" s="299" t="s">
        <v>4341</v>
      </c>
      <c r="AB58" s="299" t="s">
        <v>4342</v>
      </c>
      <c r="AC58" s="299" t="s">
        <v>4343</v>
      </c>
      <c r="AD58" s="462" t="s">
        <v>10</v>
      </c>
      <c r="AE58" s="333" t="e">
        <f t="shared" si="11"/>
        <v>#REF!</v>
      </c>
      <c r="AF58" s="463">
        <v>55</v>
      </c>
      <c r="AG58" s="299" t="s">
        <v>2629</v>
      </c>
      <c r="AH58" s="387">
        <v>570</v>
      </c>
      <c r="AI58" s="387" t="s">
        <v>68</v>
      </c>
      <c r="AJ58" s="509" t="s">
        <v>72</v>
      </c>
      <c r="AK58" s="299" t="s">
        <v>4340</v>
      </c>
      <c r="AL58" s="299" t="s">
        <v>4341</v>
      </c>
      <c r="AM58" s="299" t="s">
        <v>4342</v>
      </c>
      <c r="AN58" s="299" t="s">
        <v>4343</v>
      </c>
      <c r="AO58" s="472" t="s">
        <v>10</v>
      </c>
      <c r="AP58" s="395" t="e">
        <f t="shared" si="12"/>
        <v>#REF!</v>
      </c>
      <c r="AQ58" s="473">
        <v>55</v>
      </c>
      <c r="AR58" s="387" t="s">
        <v>2629</v>
      </c>
    </row>
    <row r="59" spans="1:44" ht="63" x14ac:dyDescent="0.25">
      <c r="A59" s="299">
        <v>580</v>
      </c>
      <c r="B59" s="299" t="str">
        <f>IF(Accueil!$H$49=1,M59,IF(Accueil!$H$49=2,X59,IF(Accueil!$H$49=3,AI59,M59)))</f>
        <v>Vert</v>
      </c>
      <c r="C59" s="299" t="str">
        <f>IF(Accueil!$H$49=1,N59,IF(Accueil!$H$49=2,Y59,IF(Accueil!$H$49=3,AJ59,N59)))</f>
        <v>D7</v>
      </c>
      <c r="D59" s="299" t="str">
        <f>IF(Accueil!$H$49=1,O59,IF(Accueil!$H$49=2,Z59,IF(Accueil!$H$49=3,AK59,O59)))</f>
        <v>besoin d'avoir le contrôle sur son travail / se donner les moyens pour réaliser ses projets</v>
      </c>
      <c r="E59" s="299" t="str">
        <f>IF(Accueil!$H$49=1,P59,IF(Accueil!$H$49=2,AA59,IF(Accueil!$H$49=3,AL59,P59)))</f>
        <v>se faire imposer des décisions / subir du contrôle / découragement / perdu le contrôle de la situation / manque de moyens</v>
      </c>
      <c r="F59" s="299" t="str">
        <f>IF(Accueil!$H$49=1,Q59,IF(Accueil!$H$49=2,AB59,IF(Accueil!$H$49=3,AM59,Q59)))</f>
        <v>ambiance zen / personnalité équilibrée / capacité d'adaptation à l'autre / savoir-être</v>
      </c>
      <c r="G59" s="299" t="str">
        <f>IF(Accueil!$H$49=1,R59,IF(Accueil!$H$49=2,AC59,IF(Accueil!$H$49=3,AN59,R59)))</f>
        <v>égo fort / frustrations / imposer et contrôler</v>
      </c>
      <c r="H59" s="462" t="s">
        <v>10</v>
      </c>
      <c r="I59" s="333" t="e">
        <f t="shared" si="0"/>
        <v>#REF!</v>
      </c>
      <c r="J59" s="463">
        <v>56</v>
      </c>
      <c r="K59" s="299" t="s">
        <v>2629</v>
      </c>
      <c r="L59" s="387">
        <v>580</v>
      </c>
      <c r="M59" s="387" t="s">
        <v>68</v>
      </c>
      <c r="N59" s="387" t="s">
        <v>73</v>
      </c>
      <c r="O59" s="388" t="s">
        <v>1998</v>
      </c>
      <c r="P59" s="388" t="s">
        <v>1999</v>
      </c>
      <c r="Q59" s="388" t="s">
        <v>2000</v>
      </c>
      <c r="R59" s="471" t="s">
        <v>2001</v>
      </c>
      <c r="S59" s="472" t="s">
        <v>10</v>
      </c>
      <c r="T59" s="395" t="e">
        <f t="shared" si="10"/>
        <v>#REF!</v>
      </c>
      <c r="U59" s="473">
        <v>56</v>
      </c>
      <c r="V59" s="387" t="s">
        <v>2629</v>
      </c>
      <c r="W59" s="299">
        <v>580</v>
      </c>
      <c r="X59" s="299" t="s">
        <v>68</v>
      </c>
      <c r="Y59" s="509" t="s">
        <v>73</v>
      </c>
      <c r="Z59" s="299" t="s">
        <v>4344</v>
      </c>
      <c r="AA59" s="299" t="s">
        <v>4345</v>
      </c>
      <c r="AB59" s="299" t="s">
        <v>4346</v>
      </c>
      <c r="AC59" s="299" t="s">
        <v>4347</v>
      </c>
      <c r="AD59" s="462" t="s">
        <v>10</v>
      </c>
      <c r="AE59" s="333" t="e">
        <f t="shared" si="11"/>
        <v>#REF!</v>
      </c>
      <c r="AF59" s="463">
        <v>56</v>
      </c>
      <c r="AG59" s="299" t="s">
        <v>2629</v>
      </c>
      <c r="AH59" s="387">
        <v>580</v>
      </c>
      <c r="AI59" s="387" t="s">
        <v>68</v>
      </c>
      <c r="AJ59" s="509" t="s">
        <v>73</v>
      </c>
      <c r="AK59" s="299" t="s">
        <v>4344</v>
      </c>
      <c r="AL59" s="299" t="s">
        <v>4345</v>
      </c>
      <c r="AM59" s="299" t="s">
        <v>4346</v>
      </c>
      <c r="AN59" s="299" t="s">
        <v>4347</v>
      </c>
      <c r="AO59" s="472" t="s">
        <v>10</v>
      </c>
      <c r="AP59" s="395" t="e">
        <f t="shared" si="12"/>
        <v>#REF!</v>
      </c>
      <c r="AQ59" s="473">
        <v>56</v>
      </c>
      <c r="AR59" s="387" t="s">
        <v>2629</v>
      </c>
    </row>
    <row r="60" spans="1:44" ht="47.25" x14ac:dyDescent="0.25">
      <c r="A60" s="299">
        <v>590</v>
      </c>
      <c r="B60" s="299" t="str">
        <f>IF(Accueil!$H$49=1,M60,IF(Accueil!$H$49=2,X60,IF(Accueil!$H$49=3,AI60,M60)))</f>
        <v>Vert</v>
      </c>
      <c r="C60" s="299" t="str">
        <f>IF(Accueil!$H$49=1,N60,IF(Accueil!$H$49=2,Y60,IF(Accueil!$H$49=3,AJ60,N60)))</f>
        <v>D6</v>
      </c>
      <c r="D60" s="299" t="str">
        <f>IF(Accueil!$H$49=1,O60,IF(Accueil!$H$49=2,Z60,IF(Accueil!$H$49=3,AK60,O60)))</f>
        <v>besoin de passer à l'action / besoin de se faire respecter / besoin de donner une bonne image de soi</v>
      </c>
      <c r="E60" s="299" t="str">
        <f>IF(Accueil!$H$49=1,P60,IF(Accueil!$H$49=2,AA60,IF(Accueil!$H$49=3,AL60,P60)))</f>
        <v>ne pas se sentir à la hauteur / peur de ne pas plaire à la direction / manager exigeant</v>
      </c>
      <c r="F60" s="299" t="str">
        <f>IF(Accueil!$H$49=1,Q60,IF(Accueil!$H$49=2,AB60,IF(Accueil!$H$49=3,AM60,Q60)))</f>
        <v>être à la hauteur / être authentique / éthique professionnelle</v>
      </c>
      <c r="G60" s="299" t="str">
        <f>IF(Accueil!$H$49=1,R60,IF(Accueil!$H$49=2,AC60,IF(Accueil!$H$49=3,AN60,R60)))</f>
        <v>égo fort / tout faire pour plaire à la direction ou se faire respecter / donner une fausse image de soi ou de l'entreprise</v>
      </c>
      <c r="H60" s="462" t="s">
        <v>10</v>
      </c>
      <c r="I60" s="333" t="e">
        <f t="shared" si="0"/>
        <v>#REF!</v>
      </c>
      <c r="J60" s="463">
        <v>57</v>
      </c>
      <c r="K60" s="299" t="s">
        <v>2629</v>
      </c>
      <c r="L60" s="387">
        <v>590</v>
      </c>
      <c r="M60" s="387" t="s">
        <v>68</v>
      </c>
      <c r="N60" s="387" t="s">
        <v>74</v>
      </c>
      <c r="O60" s="388" t="s">
        <v>2002</v>
      </c>
      <c r="P60" s="388" t="s">
        <v>2003</v>
      </c>
      <c r="Q60" s="388" t="s">
        <v>2004</v>
      </c>
      <c r="R60" s="471" t="s">
        <v>2005</v>
      </c>
      <c r="S60" s="472" t="s">
        <v>10</v>
      </c>
      <c r="T60" s="395" t="e">
        <f t="shared" si="10"/>
        <v>#REF!</v>
      </c>
      <c r="U60" s="473">
        <v>57</v>
      </c>
      <c r="V60" s="387" t="s">
        <v>2629</v>
      </c>
      <c r="W60" s="299">
        <v>590</v>
      </c>
      <c r="X60" s="299" t="s">
        <v>68</v>
      </c>
      <c r="Y60" s="509" t="s">
        <v>74</v>
      </c>
      <c r="Z60" s="299" t="s">
        <v>4348</v>
      </c>
      <c r="AA60" s="299" t="s">
        <v>4349</v>
      </c>
      <c r="AB60" s="299" t="s">
        <v>4350</v>
      </c>
      <c r="AC60" s="299" t="s">
        <v>4351</v>
      </c>
      <c r="AD60" s="462" t="s">
        <v>10</v>
      </c>
      <c r="AE60" s="333" t="e">
        <f t="shared" si="11"/>
        <v>#REF!</v>
      </c>
      <c r="AF60" s="463">
        <v>57</v>
      </c>
      <c r="AG60" s="299" t="s">
        <v>2629</v>
      </c>
      <c r="AH60" s="387">
        <v>590</v>
      </c>
      <c r="AI60" s="387" t="s">
        <v>68</v>
      </c>
      <c r="AJ60" s="509" t="s">
        <v>74</v>
      </c>
      <c r="AK60" s="299" t="s">
        <v>4348</v>
      </c>
      <c r="AL60" s="299" t="s">
        <v>4349</v>
      </c>
      <c r="AM60" s="299" t="s">
        <v>4350</v>
      </c>
      <c r="AN60" s="299" t="s">
        <v>4351</v>
      </c>
      <c r="AO60" s="472" t="s">
        <v>10</v>
      </c>
      <c r="AP60" s="395" t="e">
        <f t="shared" si="12"/>
        <v>#REF!</v>
      </c>
      <c r="AQ60" s="473">
        <v>57</v>
      </c>
      <c r="AR60" s="387" t="s">
        <v>2629</v>
      </c>
    </row>
    <row r="61" spans="1:44" ht="31.5" x14ac:dyDescent="0.25">
      <c r="A61" s="299">
        <v>600</v>
      </c>
      <c r="B61" s="299" t="str">
        <f>IF(Accueil!$H$49=1,M61,IF(Accueil!$H$49=2,X61,IF(Accueil!$H$49=3,AI61,M61)))</f>
        <v>Vert</v>
      </c>
      <c r="C61" s="299" t="str">
        <f>IF(Accueil!$H$49=1,N61,IF(Accueil!$H$49=2,Y61,IF(Accueil!$H$49=3,AJ61,N61)))</f>
        <v>cœur/nœud septal</v>
      </c>
      <c r="D61" s="299" t="str">
        <f>IF(Accueil!$H$49=1,O61,IF(Accueil!$H$49=2,Z61,IF(Accueil!$H$49=3,AK61,O61)))</f>
        <v xml:space="preserve">besoin d'en faire trop / besoin de se mettre la pression / être plein d'obligations </v>
      </c>
      <c r="E61" s="299" t="str">
        <f>IF(Accueil!$H$49=1,P61,IF(Accueil!$H$49=2,AA61,IF(Accueil!$H$49=3,AL61,P61)))</f>
        <v>moins se mettre la pression / débrayer / sentiment d'être dépassé</v>
      </c>
      <c r="F61" s="299" t="str">
        <f>IF(Accueil!$H$49=1,Q61,IF(Accueil!$H$49=2,AB61,IF(Accueil!$H$49=3,AM61,Q61)))</f>
        <v>bonne humeur générale / collaboration / entre-aide / travail d'équipe</v>
      </c>
      <c r="G61" s="299" t="str">
        <f>IF(Accueil!$H$49=1,R61,IF(Accueil!$H$49=2,AC61,IF(Accueil!$H$49=3,AN61,R61)))</f>
        <v>se mettre ou subir une pression excessive / se sentir stressé</v>
      </c>
      <c r="H61" s="462" t="s">
        <v>7</v>
      </c>
      <c r="I61" s="333" t="e">
        <f t="shared" si="0"/>
        <v>#REF!</v>
      </c>
      <c r="J61" s="463">
        <v>59</v>
      </c>
      <c r="K61" s="299" t="s">
        <v>2629</v>
      </c>
      <c r="L61" s="387">
        <v>600</v>
      </c>
      <c r="M61" s="387" t="s">
        <v>68</v>
      </c>
      <c r="N61" s="387" t="s">
        <v>75</v>
      </c>
      <c r="O61" s="388" t="s">
        <v>2006</v>
      </c>
      <c r="P61" s="388" t="s">
        <v>2007</v>
      </c>
      <c r="Q61" s="388" t="s">
        <v>2008</v>
      </c>
      <c r="R61" s="471" t="s">
        <v>2009</v>
      </c>
      <c r="S61" s="472" t="s">
        <v>7</v>
      </c>
      <c r="T61" s="395" t="e">
        <f t="shared" si="10"/>
        <v>#REF!</v>
      </c>
      <c r="U61" s="473">
        <v>59</v>
      </c>
      <c r="V61" s="387" t="s">
        <v>2629</v>
      </c>
      <c r="W61" s="299">
        <v>600</v>
      </c>
      <c r="X61" s="299" t="s">
        <v>68</v>
      </c>
      <c r="Y61" s="508" t="s">
        <v>2993</v>
      </c>
      <c r="Z61" s="299" t="s">
        <v>4352</v>
      </c>
      <c r="AA61" s="299" t="s">
        <v>4353</v>
      </c>
      <c r="AB61" s="299" t="s">
        <v>4354</v>
      </c>
      <c r="AC61" s="299" t="s">
        <v>4355</v>
      </c>
      <c r="AD61" s="462" t="s">
        <v>7</v>
      </c>
      <c r="AE61" s="333" t="e">
        <f t="shared" si="11"/>
        <v>#REF!</v>
      </c>
      <c r="AF61" s="463">
        <v>59</v>
      </c>
      <c r="AG61" s="299" t="s">
        <v>2629</v>
      </c>
      <c r="AH61" s="387">
        <v>600</v>
      </c>
      <c r="AI61" s="387" t="s">
        <v>68</v>
      </c>
      <c r="AJ61" s="508" t="s">
        <v>2993</v>
      </c>
      <c r="AK61" s="299" t="s">
        <v>4352</v>
      </c>
      <c r="AL61" s="299" t="s">
        <v>4353</v>
      </c>
      <c r="AM61" s="299" t="s">
        <v>4354</v>
      </c>
      <c r="AN61" s="299" t="s">
        <v>4355</v>
      </c>
      <c r="AO61" s="472" t="s">
        <v>7</v>
      </c>
      <c r="AP61" s="395" t="e">
        <f t="shared" si="12"/>
        <v>#REF!</v>
      </c>
      <c r="AQ61" s="473">
        <v>59</v>
      </c>
      <c r="AR61" s="387" t="s">
        <v>2629</v>
      </c>
    </row>
    <row r="62" spans="1:44" ht="47.25" x14ac:dyDescent="0.25">
      <c r="A62" s="299">
        <v>610</v>
      </c>
      <c r="B62" s="299" t="str">
        <f>IF(Accueil!$H$49=1,M62,IF(Accueil!$H$49=2,X62,IF(Accueil!$H$49=3,AI62,M62)))</f>
        <v>Vert</v>
      </c>
      <c r="C62" s="299" t="str">
        <f>IF(Accueil!$H$49=1,N62,IF(Accueil!$H$49=2,Y62,IF(Accueil!$H$49=3,AJ62,N62)))</f>
        <v>cœur/nœud sinusal</v>
      </c>
      <c r="D62" s="299" t="str">
        <f>IF(Accueil!$H$49=1,O62,IF(Accueil!$H$49=2,Z62,IF(Accueil!$H$49=3,AK62,O62)))</f>
        <v xml:space="preserve">besoin de se mettre la pression / besoin de partager le travail </v>
      </c>
      <c r="E62" s="299" t="str">
        <f>IF(Accueil!$H$49=1,P62,IF(Accueil!$H$49=2,AA62,IF(Accueil!$H$49=3,AL62,P62)))</f>
        <v>manque de flexibilité / manque de souplesse / baisser le rythme / sentiment d'inutilité / absentéisme</v>
      </c>
      <c r="F62" s="299" t="str">
        <f>IF(Accueil!$H$49=1,Q62,IF(Accueil!$H$49=2,AB62,IF(Accueil!$H$49=3,AM62,Q62)))</f>
        <v xml:space="preserve">adaptation aux événements / calme / tranquillité </v>
      </c>
      <c r="G62" s="299" t="str">
        <f>IF(Accueil!$H$49=1,R62,IF(Accueil!$H$49=2,AC62,IF(Accueil!$H$49=3,AN62,R62)))</f>
        <v>se stresser / se mettre la pression / besoin excessif de travailler</v>
      </c>
      <c r="H62" s="462" t="s">
        <v>7</v>
      </c>
      <c r="I62" s="333" t="e">
        <f>IF(B62=B60,I60,I60+1)</f>
        <v>#REF!</v>
      </c>
      <c r="J62" s="463">
        <v>58</v>
      </c>
      <c r="K62" s="299" t="s">
        <v>2629</v>
      </c>
      <c r="L62" s="387">
        <v>610</v>
      </c>
      <c r="M62" s="387" t="s">
        <v>68</v>
      </c>
      <c r="N62" s="387" t="s">
        <v>76</v>
      </c>
      <c r="O62" s="388" t="s">
        <v>2010</v>
      </c>
      <c r="P62" s="388" t="s">
        <v>2011</v>
      </c>
      <c r="Q62" s="388" t="s">
        <v>1322</v>
      </c>
      <c r="R62" s="471" t="s">
        <v>2012</v>
      </c>
      <c r="S62" s="472" t="s">
        <v>7</v>
      </c>
      <c r="T62" s="395" t="e">
        <f>IF(M62=M60,T60,T60+1)</f>
        <v>#REF!</v>
      </c>
      <c r="U62" s="473">
        <v>58</v>
      </c>
      <c r="V62" s="387" t="s">
        <v>2629</v>
      </c>
      <c r="W62" s="299">
        <v>610</v>
      </c>
      <c r="X62" s="299" t="s">
        <v>68</v>
      </c>
      <c r="Y62" s="508" t="s">
        <v>2998</v>
      </c>
      <c r="Z62" s="299" t="s">
        <v>4356</v>
      </c>
      <c r="AA62" s="299" t="s">
        <v>4357</v>
      </c>
      <c r="AB62" s="299" t="s">
        <v>3001</v>
      </c>
      <c r="AC62" s="299" t="s">
        <v>4358</v>
      </c>
      <c r="AD62" s="462" t="s">
        <v>7</v>
      </c>
      <c r="AE62" s="333" t="e">
        <f>IF(X62=X60,AE60,AE60+1)</f>
        <v>#REF!</v>
      </c>
      <c r="AF62" s="463">
        <v>58</v>
      </c>
      <c r="AG62" s="299" t="s">
        <v>2629</v>
      </c>
      <c r="AH62" s="387">
        <v>610</v>
      </c>
      <c r="AI62" s="387" t="s">
        <v>68</v>
      </c>
      <c r="AJ62" s="508" t="s">
        <v>2998</v>
      </c>
      <c r="AK62" s="299" t="s">
        <v>4356</v>
      </c>
      <c r="AL62" s="299" t="s">
        <v>4357</v>
      </c>
      <c r="AM62" s="299" t="s">
        <v>3001</v>
      </c>
      <c r="AN62" s="299" t="s">
        <v>4358</v>
      </c>
      <c r="AO62" s="472" t="s">
        <v>7</v>
      </c>
      <c r="AP62" s="395" t="e">
        <f>IF(AI62=AI60,AP60,AP60+1)</f>
        <v>#REF!</v>
      </c>
      <c r="AQ62" s="473">
        <v>58</v>
      </c>
      <c r="AR62" s="387" t="s">
        <v>2629</v>
      </c>
    </row>
    <row r="63" spans="1:44" ht="31.5" x14ac:dyDescent="0.25">
      <c r="A63" s="299">
        <v>620</v>
      </c>
      <c r="B63" s="299" t="str">
        <f>IF(Accueil!$H$49=1,M63,IF(Accueil!$H$49=2,X63,IF(Accueil!$H$49=3,AI63,M63)))</f>
        <v>Vert</v>
      </c>
      <c r="C63" s="299" t="str">
        <f>IF(Accueil!$H$49=1,N63,IF(Accueil!$H$49=2,Y63,IF(Accueil!$H$49=3,AJ63,N63)))</f>
        <v>péricarde</v>
      </c>
      <c r="D63" s="299" t="str">
        <f>IF(Accueil!$H$49=1,O63,IF(Accueil!$H$49=2,Z63,IF(Accueil!$H$49=3,AK63,O63)))</f>
        <v>besoin de se sentir en sécurité émotionnelle / besoin de relâcher</v>
      </c>
      <c r="E63" s="299" t="str">
        <f>IF(Accueil!$H$49=1,P63,IF(Accueil!$H$49=2,AA63,IF(Accueil!$H$49=3,AL63,P63)))</f>
        <v>se couper des autres / se couper de ses émotions</v>
      </c>
      <c r="F63" s="299" t="str">
        <f>IF(Accueil!$H$49=1,Q63,IF(Accueil!$H$49=2,AB63,IF(Accueil!$H$49=3,AM63,Q63)))</f>
        <v>manager ayant du cœur / sécurité émotionnelle / cohésion sociale</v>
      </c>
      <c r="G63" s="299" t="str">
        <f>IF(Accueil!$H$49=1,R63,IF(Accueil!$H$49=2,AC63,IF(Accueil!$H$49=3,AN63,R63)))</f>
        <v>encaisser / se sentir agressé / être saturé d’émotions / manager agressif</v>
      </c>
      <c r="H63" s="462" t="s">
        <v>7</v>
      </c>
      <c r="I63" s="333" t="e">
        <f>IF(B63=#REF!,#REF!,#REF!+1)</f>
        <v>#REF!</v>
      </c>
      <c r="J63" s="463">
        <v>60</v>
      </c>
      <c r="K63" s="299" t="s">
        <v>2629</v>
      </c>
      <c r="L63" s="387">
        <v>620</v>
      </c>
      <c r="M63" s="387" t="s">
        <v>68</v>
      </c>
      <c r="N63" s="387" t="s">
        <v>77</v>
      </c>
      <c r="O63" s="388" t="s">
        <v>1324</v>
      </c>
      <c r="P63" s="388" t="s">
        <v>2013</v>
      </c>
      <c r="Q63" s="388" t="s">
        <v>2014</v>
      </c>
      <c r="R63" s="471" t="s">
        <v>2015</v>
      </c>
      <c r="S63" s="472" t="s">
        <v>7</v>
      </c>
      <c r="T63" s="395" t="e">
        <f>IF(M63=#REF!,#REF!,#REF!+1)</f>
        <v>#REF!</v>
      </c>
      <c r="U63" s="473">
        <v>60</v>
      </c>
      <c r="V63" s="387" t="s">
        <v>2629</v>
      </c>
      <c r="W63" s="299">
        <v>620</v>
      </c>
      <c r="X63" s="299" t="s">
        <v>68</v>
      </c>
      <c r="Y63" s="508" t="s">
        <v>3003</v>
      </c>
      <c r="Z63" s="299" t="s">
        <v>4359</v>
      </c>
      <c r="AA63" s="299" t="s">
        <v>4360</v>
      </c>
      <c r="AB63" s="299" t="s">
        <v>4361</v>
      </c>
      <c r="AC63" s="299" t="s">
        <v>4362</v>
      </c>
      <c r="AD63" s="462" t="s">
        <v>7</v>
      </c>
      <c r="AE63" s="333" t="e">
        <f>IF(X63=#REF!,#REF!,#REF!+1)</f>
        <v>#REF!</v>
      </c>
      <c r="AF63" s="463">
        <v>60</v>
      </c>
      <c r="AG63" s="299" t="s">
        <v>2629</v>
      </c>
      <c r="AH63" s="387">
        <v>620</v>
      </c>
      <c r="AI63" s="387" t="s">
        <v>68</v>
      </c>
      <c r="AJ63" s="508" t="s">
        <v>3003</v>
      </c>
      <c r="AK63" s="299" t="s">
        <v>4359</v>
      </c>
      <c r="AL63" s="299" t="s">
        <v>4360</v>
      </c>
      <c r="AM63" s="299" t="s">
        <v>4361</v>
      </c>
      <c r="AN63" s="299" t="s">
        <v>4362</v>
      </c>
      <c r="AO63" s="472" t="s">
        <v>7</v>
      </c>
      <c r="AP63" s="395" t="e">
        <f>IF(AI63=#REF!,#REF!,#REF!+1)</f>
        <v>#REF!</v>
      </c>
      <c r="AQ63" s="473">
        <v>60</v>
      </c>
      <c r="AR63" s="387" t="s">
        <v>2629</v>
      </c>
    </row>
    <row r="64" spans="1:44" ht="45" x14ac:dyDescent="0.25">
      <c r="A64" s="299">
        <v>630</v>
      </c>
      <c r="B64" s="299" t="str">
        <f>IF(Accueil!$H$49=1,M64,IF(Accueil!$H$49=2,X64,IF(Accueil!$H$49=3,AI64,M64)))</f>
        <v>Turquoise</v>
      </c>
      <c r="C64" s="299" t="str">
        <f>IF(Accueil!$H$49=1,N64,IF(Accueil!$H$49=2,Y64,IF(Accueil!$H$49=3,AJ64,N64)))</f>
        <v>poumon</v>
      </c>
      <c r="D64" s="299" t="str">
        <f>IF(Accueil!$H$49=1,O64,IF(Accueil!$H$49=2,Z64,IF(Accueil!$H$49=3,AK64,O64)))</f>
        <v>besoin d'espace suffisant / besoin d'une part du marché</v>
      </c>
      <c r="E64" s="299" t="str">
        <f>IF(Accueil!$H$49=1,P64,IF(Accueil!$H$49=2,AA64,IF(Accueil!$H$49=3,AL64,P64)))</f>
        <v>être dans sa bulle / se faire bouffer / introversion / espace de travail trop petit</v>
      </c>
      <c r="F64" s="299" t="str">
        <f>IF(Accueil!$H$49=1,Q64,IF(Accueil!$H$49=2,AB64,IF(Accueil!$H$49=3,AM64,Q64)))</f>
        <v>avoir assez d'espace / intimité respectée</v>
      </c>
      <c r="G64" s="299" t="str">
        <f>IF(Accueil!$H$49=1,R64,IF(Accueil!$H$49=2,AC64,IF(Accueil!$H$49=3,AN64,R64)))</f>
        <v>se battre pour un peu d'intimité / envahissement générant de l'angoisse</v>
      </c>
      <c r="H64" s="462" t="s">
        <v>7</v>
      </c>
      <c r="I64" s="333" t="e">
        <f t="shared" si="0"/>
        <v>#REF!</v>
      </c>
      <c r="J64" s="463">
        <v>61</v>
      </c>
      <c r="K64" s="299" t="s">
        <v>2629</v>
      </c>
      <c r="L64" s="387">
        <v>630</v>
      </c>
      <c r="M64" s="387" t="s">
        <v>78</v>
      </c>
      <c r="N64" s="387" t="s">
        <v>79</v>
      </c>
      <c r="O64" s="388" t="s">
        <v>2016</v>
      </c>
      <c r="P64" s="388" t="s">
        <v>2017</v>
      </c>
      <c r="Q64" s="388" t="s">
        <v>2018</v>
      </c>
      <c r="R64" s="471" t="s">
        <v>2019</v>
      </c>
      <c r="S64" s="472" t="s">
        <v>7</v>
      </c>
      <c r="T64" s="395" t="e">
        <f t="shared" ref="T64:T75" si="13">IF(M64=M63,T63,T63+1)</f>
        <v>#REF!</v>
      </c>
      <c r="U64" s="473">
        <v>61</v>
      </c>
      <c r="V64" s="387" t="s">
        <v>2629</v>
      </c>
      <c r="W64" s="299">
        <v>630</v>
      </c>
      <c r="X64" s="299" t="s">
        <v>78</v>
      </c>
      <c r="Y64" s="508" t="s">
        <v>3008</v>
      </c>
      <c r="Z64" s="299" t="s">
        <v>4363</v>
      </c>
      <c r="AA64" s="299" t="s">
        <v>4364</v>
      </c>
      <c r="AB64" s="299" t="s">
        <v>4365</v>
      </c>
      <c r="AC64" s="299" t="s">
        <v>4366</v>
      </c>
      <c r="AD64" s="462" t="s">
        <v>7</v>
      </c>
      <c r="AE64" s="333" t="e">
        <f t="shared" ref="AE64:AE75" si="14">IF(X64=X63,AE63,AE63+1)</f>
        <v>#REF!</v>
      </c>
      <c r="AF64" s="463">
        <v>61</v>
      </c>
      <c r="AG64" s="299" t="s">
        <v>2629</v>
      </c>
      <c r="AH64" s="387">
        <v>630</v>
      </c>
      <c r="AI64" s="387" t="s">
        <v>78</v>
      </c>
      <c r="AJ64" s="508" t="s">
        <v>3008</v>
      </c>
      <c r="AK64" s="299" t="s">
        <v>4363</v>
      </c>
      <c r="AL64" s="299" t="s">
        <v>4364</v>
      </c>
      <c r="AM64" s="299" t="s">
        <v>4365</v>
      </c>
      <c r="AN64" s="299" t="s">
        <v>4366</v>
      </c>
      <c r="AO64" s="472" t="s">
        <v>7</v>
      </c>
      <c r="AP64" s="395" t="e">
        <f t="shared" ref="AP64:AP75" si="15">IF(AI64=AI63,AP63,AP63+1)</f>
        <v>#REF!</v>
      </c>
      <c r="AQ64" s="473">
        <v>61</v>
      </c>
      <c r="AR64" s="387" t="s">
        <v>2629</v>
      </c>
    </row>
    <row r="65" spans="1:44" ht="47.25" x14ac:dyDescent="0.25">
      <c r="A65" s="299">
        <v>640</v>
      </c>
      <c r="B65" s="299" t="str">
        <f>IF(Accueil!$H$49=1,M65,IF(Accueil!$H$49=2,X65,IF(Accueil!$H$49=3,AI65,M65)))</f>
        <v>Turquoise</v>
      </c>
      <c r="C65" s="299" t="str">
        <f>IF(Accueil!$H$49=1,N65,IF(Accueil!$H$49=2,Y65,IF(Accueil!$H$49=3,AJ65,N65)))</f>
        <v>thymus</v>
      </c>
      <c r="D65" s="299" t="str">
        <f>IF(Accueil!$H$49=1,O65,IF(Accueil!$H$49=2,Z65,IF(Accueil!$H$49=3,AK65,O65)))</f>
        <v>besoin de se protéger de l'environnement ou des autres</v>
      </c>
      <c r="E65" s="299" t="str">
        <f>IF(Accueil!$H$49=1,P65,IF(Accueil!$H$49=2,AA65,IF(Accueil!$H$49=3,AL65,P65)))</f>
        <v>ne pas fixer de limite / ne pas dire non / subir l'environnement de travail</v>
      </c>
      <c r="F65" s="299" t="str">
        <f>IF(Accueil!$H$49=1,Q65,IF(Accueil!$H$49=2,AB65,IF(Accueil!$H$49=3,AM65,Q65)))</f>
        <v>environnement de travail sain / relations humaines agréables</v>
      </c>
      <c r="G65" s="299" t="str">
        <f>IF(Accueil!$H$49=1,R65,IF(Accueil!$H$49=2,AC65,IF(Accueil!$H$49=3,AN65,R65)))</f>
        <v>devoir se protéger / se sentir agressé par l'environnement de travail (pollutions diverses)</v>
      </c>
      <c r="H65" s="462" t="s">
        <v>7</v>
      </c>
      <c r="I65" s="333" t="e">
        <f t="shared" si="0"/>
        <v>#REF!</v>
      </c>
      <c r="J65" s="463">
        <v>62</v>
      </c>
      <c r="K65" s="299" t="s">
        <v>2629</v>
      </c>
      <c r="L65" s="387">
        <v>640</v>
      </c>
      <c r="M65" s="387" t="s">
        <v>78</v>
      </c>
      <c r="N65" s="387" t="s">
        <v>80</v>
      </c>
      <c r="O65" s="388" t="s">
        <v>2020</v>
      </c>
      <c r="P65" s="388" t="s">
        <v>2021</v>
      </c>
      <c r="Q65" s="388" t="s">
        <v>2022</v>
      </c>
      <c r="R65" s="471" t="s">
        <v>2023</v>
      </c>
      <c r="S65" s="472" t="s">
        <v>7</v>
      </c>
      <c r="T65" s="395" t="e">
        <f t="shared" si="13"/>
        <v>#REF!</v>
      </c>
      <c r="U65" s="473">
        <v>62</v>
      </c>
      <c r="V65" s="387" t="s">
        <v>2629</v>
      </c>
      <c r="W65" s="299">
        <v>640</v>
      </c>
      <c r="X65" s="299" t="s">
        <v>78</v>
      </c>
      <c r="Y65" s="508" t="s">
        <v>3013</v>
      </c>
      <c r="Z65" s="299" t="s">
        <v>3447</v>
      </c>
      <c r="AA65" s="299" t="s">
        <v>4367</v>
      </c>
      <c r="AB65" s="299" t="s">
        <v>4368</v>
      </c>
      <c r="AC65" s="299" t="s">
        <v>4369</v>
      </c>
      <c r="AD65" s="462" t="s">
        <v>7</v>
      </c>
      <c r="AE65" s="333" t="e">
        <f t="shared" si="14"/>
        <v>#REF!</v>
      </c>
      <c r="AF65" s="463">
        <v>62</v>
      </c>
      <c r="AG65" s="299" t="s">
        <v>2629</v>
      </c>
      <c r="AH65" s="387">
        <v>640</v>
      </c>
      <c r="AI65" s="387" t="s">
        <v>78</v>
      </c>
      <c r="AJ65" s="508" t="s">
        <v>3013</v>
      </c>
      <c r="AK65" s="299" t="s">
        <v>3447</v>
      </c>
      <c r="AL65" s="299" t="s">
        <v>4367</v>
      </c>
      <c r="AM65" s="299" t="s">
        <v>4368</v>
      </c>
      <c r="AN65" s="299" t="s">
        <v>4369</v>
      </c>
      <c r="AO65" s="472" t="s">
        <v>7</v>
      </c>
      <c r="AP65" s="395" t="e">
        <f t="shared" si="15"/>
        <v>#REF!</v>
      </c>
      <c r="AQ65" s="473">
        <v>62</v>
      </c>
      <c r="AR65" s="387" t="s">
        <v>2629</v>
      </c>
    </row>
    <row r="66" spans="1:44" ht="47.25" x14ac:dyDescent="0.25">
      <c r="A66" s="299">
        <v>650</v>
      </c>
      <c r="B66" s="299" t="str">
        <f>IF(Accueil!$H$49=1,M66,IF(Accueil!$H$49=2,X66,IF(Accueil!$H$49=3,AI66,M66)))</f>
        <v>Turquoise</v>
      </c>
      <c r="C66" s="299" t="str">
        <f>IF(Accueil!$H$49=1,N66,IF(Accueil!$H$49=2,Y66,IF(Accueil!$H$49=3,AJ66,N66)))</f>
        <v>D5</v>
      </c>
      <c r="D66" s="299" t="str">
        <f>IF(Accueil!$H$49=1,O66,IF(Accueil!$H$49=2,Z66,IF(Accueil!$H$49=3,AK66,O66)))</f>
        <v xml:space="preserve">contrôle émotionnel / contrôle sur la qualité / se sacrifier pour les autres </v>
      </c>
      <c r="E66" s="299" t="str">
        <f>IF(Accueil!$H$49=1,P66,IF(Accueil!$H$49=2,AA66,IF(Accueil!$H$49=3,AL66,P66)))</f>
        <v>envie de décompresser / moins s'engager / trop d'exigeances / besoin de vacances</v>
      </c>
      <c r="F66" s="299" t="str">
        <f>IF(Accueil!$H$49=1,Q66,IF(Accueil!$H$49=2,AB66,IF(Accueil!$H$49=3,AM66,Q66)))</f>
        <v xml:space="preserve">ne pas se mettre la pression / savoir déléguer / retours positifs / miser sur la qualité </v>
      </c>
      <c r="G66" s="299" t="str">
        <f>IF(Accueil!$H$49=1,R66,IF(Accueil!$H$49=2,AC66,IF(Accueil!$H$49=3,AN66,R66)))</f>
        <v>se mettre la pression / vouloir tout contrôler / s'engager pleinement / manager trop exigeant</v>
      </c>
      <c r="H66" s="462" t="s">
        <v>10</v>
      </c>
      <c r="I66" s="333" t="e">
        <f t="shared" si="0"/>
        <v>#REF!</v>
      </c>
      <c r="J66" s="463">
        <v>63</v>
      </c>
      <c r="K66" s="299" t="s">
        <v>2629</v>
      </c>
      <c r="L66" s="387">
        <v>650</v>
      </c>
      <c r="M66" s="387" t="s">
        <v>78</v>
      </c>
      <c r="N66" s="387" t="s">
        <v>81</v>
      </c>
      <c r="O66" s="388" t="s">
        <v>2024</v>
      </c>
      <c r="P66" s="388" t="s">
        <v>2025</v>
      </c>
      <c r="Q66" s="388" t="s">
        <v>2026</v>
      </c>
      <c r="R66" s="471" t="s">
        <v>2027</v>
      </c>
      <c r="S66" s="472" t="s">
        <v>10</v>
      </c>
      <c r="T66" s="395" t="e">
        <f t="shared" si="13"/>
        <v>#REF!</v>
      </c>
      <c r="U66" s="473">
        <v>63</v>
      </c>
      <c r="V66" s="387" t="s">
        <v>2629</v>
      </c>
      <c r="W66" s="299">
        <v>650</v>
      </c>
      <c r="X66" s="299" t="s">
        <v>78</v>
      </c>
      <c r="Y66" s="509" t="s">
        <v>81</v>
      </c>
      <c r="Z66" s="299" t="s">
        <v>4370</v>
      </c>
      <c r="AA66" s="299" t="s">
        <v>4371</v>
      </c>
      <c r="AB66" s="299" t="s">
        <v>4372</v>
      </c>
      <c r="AC66" s="299" t="s">
        <v>4373</v>
      </c>
      <c r="AD66" s="462" t="s">
        <v>10</v>
      </c>
      <c r="AE66" s="333" t="e">
        <f t="shared" si="14"/>
        <v>#REF!</v>
      </c>
      <c r="AF66" s="463">
        <v>63</v>
      </c>
      <c r="AG66" s="299" t="s">
        <v>2629</v>
      </c>
      <c r="AH66" s="387">
        <v>650</v>
      </c>
      <c r="AI66" s="387" t="s">
        <v>78</v>
      </c>
      <c r="AJ66" s="509" t="s">
        <v>81</v>
      </c>
      <c r="AK66" s="299" t="s">
        <v>4370</v>
      </c>
      <c r="AL66" s="299" t="s">
        <v>4371</v>
      </c>
      <c r="AM66" s="299" t="s">
        <v>4372</v>
      </c>
      <c r="AN66" s="299" t="s">
        <v>4373</v>
      </c>
      <c r="AO66" s="472" t="s">
        <v>10</v>
      </c>
      <c r="AP66" s="395" t="e">
        <f t="shared" si="15"/>
        <v>#REF!</v>
      </c>
      <c r="AQ66" s="473">
        <v>63</v>
      </c>
      <c r="AR66" s="387" t="s">
        <v>2629</v>
      </c>
    </row>
    <row r="67" spans="1:44" ht="47.25" x14ac:dyDescent="0.25">
      <c r="A67" s="299">
        <v>660</v>
      </c>
      <c r="B67" s="299" t="str">
        <f>IF(Accueil!$H$49=1,M67,IF(Accueil!$H$49=2,X67,IF(Accueil!$H$49=3,AI67,M67)))</f>
        <v>Turquoise</v>
      </c>
      <c r="C67" s="299" t="str">
        <f>IF(Accueil!$H$49=1,N67,IF(Accueil!$H$49=2,Y67,IF(Accueil!$H$49=3,AJ67,N67)))</f>
        <v>D4</v>
      </c>
      <c r="D67" s="299" t="str">
        <f>IF(Accueil!$H$49=1,O67,IF(Accueil!$H$49=2,Z67,IF(Accueil!$H$49=3,AK67,O67)))</f>
        <v xml:space="preserve">besoins non comblés / besoin de retenir ses émotions / besoin d'un médiateur pour régler des conflits </v>
      </c>
      <c r="E67" s="299" t="str">
        <f>IF(Accueil!$H$49=1,P67,IF(Accueil!$H$49=2,AA67,IF(Accueil!$H$49=3,AL67,P67)))</f>
        <v>manque d'amour / besoins non comblés / peur des conflits / absence de médiateur</v>
      </c>
      <c r="F67" s="299" t="str">
        <f>IF(Accueil!$H$49=1,Q67,IF(Accueil!$H$49=2,AB67,IF(Accueil!$H$49=3,AM67,Q67)))</f>
        <v>harmonie dans les rapports de travail / exprimer ses émotions / bons rapports homme/femme / médiation</v>
      </c>
      <c r="G67" s="299" t="str">
        <f>IF(Accueil!$H$49=1,R67,IF(Accueil!$H$49=2,AC67,IF(Accueil!$H$49=3,AN67,R67)))</f>
        <v>conflits / frustrations / intolérance / colères contenues / refus des compromis</v>
      </c>
      <c r="H67" s="462" t="s">
        <v>10</v>
      </c>
      <c r="I67" s="333" t="e">
        <f t="shared" si="0"/>
        <v>#REF!</v>
      </c>
      <c r="J67" s="463">
        <v>64</v>
      </c>
      <c r="K67" s="299" t="s">
        <v>2629</v>
      </c>
      <c r="L67" s="387">
        <v>660</v>
      </c>
      <c r="M67" s="387" t="s">
        <v>78</v>
      </c>
      <c r="N67" s="387" t="s">
        <v>82</v>
      </c>
      <c r="O67" s="388" t="s">
        <v>2028</v>
      </c>
      <c r="P67" s="388" t="s">
        <v>2029</v>
      </c>
      <c r="Q67" s="388" t="s">
        <v>2030</v>
      </c>
      <c r="R67" s="471" t="s">
        <v>2031</v>
      </c>
      <c r="S67" s="472" t="s">
        <v>10</v>
      </c>
      <c r="T67" s="395" t="e">
        <f t="shared" si="13"/>
        <v>#REF!</v>
      </c>
      <c r="U67" s="473">
        <v>64</v>
      </c>
      <c r="V67" s="387" t="s">
        <v>2629</v>
      </c>
      <c r="W67" s="299">
        <v>660</v>
      </c>
      <c r="X67" s="299" t="s">
        <v>78</v>
      </c>
      <c r="Y67" s="509" t="s">
        <v>82</v>
      </c>
      <c r="Z67" s="299" t="s">
        <v>4374</v>
      </c>
      <c r="AA67" s="299" t="s">
        <v>4375</v>
      </c>
      <c r="AB67" s="299" t="s">
        <v>4376</v>
      </c>
      <c r="AC67" s="299" t="s">
        <v>4377</v>
      </c>
      <c r="AD67" s="462" t="s">
        <v>10</v>
      </c>
      <c r="AE67" s="333" t="e">
        <f t="shared" si="14"/>
        <v>#REF!</v>
      </c>
      <c r="AF67" s="463">
        <v>64</v>
      </c>
      <c r="AG67" s="299" t="s">
        <v>2629</v>
      </c>
      <c r="AH67" s="387">
        <v>660</v>
      </c>
      <c r="AI67" s="387" t="s">
        <v>78</v>
      </c>
      <c r="AJ67" s="509" t="s">
        <v>82</v>
      </c>
      <c r="AK67" s="299" t="s">
        <v>4374</v>
      </c>
      <c r="AL67" s="299" t="s">
        <v>4375</v>
      </c>
      <c r="AM67" s="299" t="s">
        <v>4376</v>
      </c>
      <c r="AN67" s="299" t="s">
        <v>4377</v>
      </c>
      <c r="AO67" s="472" t="s">
        <v>10</v>
      </c>
      <c r="AP67" s="395" t="e">
        <f t="shared" si="15"/>
        <v>#REF!</v>
      </c>
      <c r="AQ67" s="473">
        <v>64</v>
      </c>
      <c r="AR67" s="387" t="s">
        <v>2629</v>
      </c>
    </row>
    <row r="68" spans="1:44" ht="47.25" x14ac:dyDescent="0.25">
      <c r="A68" s="299">
        <v>670</v>
      </c>
      <c r="B68" s="299" t="str">
        <f>IF(Accueil!$H$49=1,M68,IF(Accueil!$H$49=2,X68,IF(Accueil!$H$49=3,AI68,M68)))</f>
        <v>Turquoise</v>
      </c>
      <c r="C68" s="299" t="str">
        <f>IF(Accueil!$H$49=1,N68,IF(Accueil!$H$49=2,Y68,IF(Accueil!$H$49=3,AJ68,N68)))</f>
        <v>D3</v>
      </c>
      <c r="D68" s="299" t="str">
        <f>IF(Accueil!$H$49=1,O68,IF(Accueil!$H$49=2,Z68,IF(Accueil!$H$49=3,AK68,O68)))</f>
        <v xml:space="preserve">besoin de fixer une limite / de dire non </v>
      </c>
      <c r="E68" s="299" t="str">
        <f>IF(Accueil!$H$49=1,P68,IF(Accueil!$H$49=2,AA68,IF(Accueil!$H$49=3,AL68,P68)))</f>
        <v>autosabotage / se limiter volontairement</v>
      </c>
      <c r="F68" s="299" t="str">
        <f>IF(Accueil!$H$49=1,Q68,IF(Accueil!$H$49=2,AB68,IF(Accueil!$H$49=3,AM68,Q68)))</f>
        <v xml:space="preserve">équilibre entre soi et les autres / respect des autres / bonne gestion des conflits </v>
      </c>
      <c r="G68" s="299" t="str">
        <f>IF(Accueil!$H$49=1,R68,IF(Accueil!$H$49=2,AC68,IF(Accueil!$H$49=3,AN68,R68)))</f>
        <v>être envahi / besoin de respirer / d'espace pour soi</v>
      </c>
      <c r="H68" s="462" t="s">
        <v>10</v>
      </c>
      <c r="I68" s="333" t="e">
        <f t="shared" ref="I68:I131" si="16">IF(B68=B67,I67,I67+1)</f>
        <v>#REF!</v>
      </c>
      <c r="J68" s="463">
        <v>65</v>
      </c>
      <c r="K68" s="299" t="s">
        <v>2629</v>
      </c>
      <c r="L68" s="387">
        <v>670</v>
      </c>
      <c r="M68" s="387" t="s">
        <v>78</v>
      </c>
      <c r="N68" s="387" t="s">
        <v>83</v>
      </c>
      <c r="O68" s="388" t="s">
        <v>2032</v>
      </c>
      <c r="P68" s="388" t="s">
        <v>2033</v>
      </c>
      <c r="Q68" s="388" t="s">
        <v>1344</v>
      </c>
      <c r="R68" s="471" t="s">
        <v>1345</v>
      </c>
      <c r="S68" s="472" t="s">
        <v>10</v>
      </c>
      <c r="T68" s="395" t="e">
        <f t="shared" si="13"/>
        <v>#REF!</v>
      </c>
      <c r="U68" s="473">
        <v>65</v>
      </c>
      <c r="V68" s="387" t="s">
        <v>2629</v>
      </c>
      <c r="W68" s="299">
        <v>670</v>
      </c>
      <c r="X68" s="299" t="s">
        <v>78</v>
      </c>
      <c r="Y68" s="509" t="s">
        <v>83</v>
      </c>
      <c r="Z68" s="299" t="s">
        <v>4378</v>
      </c>
      <c r="AA68" s="299" t="s">
        <v>4379</v>
      </c>
      <c r="AB68" s="299" t="s">
        <v>4380</v>
      </c>
      <c r="AC68" s="299" t="s">
        <v>4381</v>
      </c>
      <c r="AD68" s="462" t="s">
        <v>10</v>
      </c>
      <c r="AE68" s="333" t="e">
        <f t="shared" si="14"/>
        <v>#REF!</v>
      </c>
      <c r="AF68" s="463">
        <v>65</v>
      </c>
      <c r="AG68" s="299" t="s">
        <v>2629</v>
      </c>
      <c r="AH68" s="387">
        <v>670</v>
      </c>
      <c r="AI68" s="387" t="s">
        <v>78</v>
      </c>
      <c r="AJ68" s="509" t="s">
        <v>83</v>
      </c>
      <c r="AK68" s="299" t="s">
        <v>4378</v>
      </c>
      <c r="AL68" s="299" t="s">
        <v>4379</v>
      </c>
      <c r="AM68" s="299" t="s">
        <v>4380</v>
      </c>
      <c r="AN68" s="299" t="s">
        <v>4381</v>
      </c>
      <c r="AO68" s="472" t="s">
        <v>10</v>
      </c>
      <c r="AP68" s="395" t="e">
        <f t="shared" si="15"/>
        <v>#REF!</v>
      </c>
      <c r="AQ68" s="473">
        <v>65</v>
      </c>
      <c r="AR68" s="387" t="s">
        <v>2629</v>
      </c>
    </row>
    <row r="69" spans="1:44" ht="31.5" x14ac:dyDescent="0.25">
      <c r="A69" s="299">
        <v>680</v>
      </c>
      <c r="B69" s="299" t="str">
        <f>IF(Accueil!$H$49=1,M69,IF(Accueil!$H$49=2,X69,IF(Accueil!$H$49=3,AI69,M69)))</f>
        <v>Turquoise</v>
      </c>
      <c r="C69" s="299" t="str">
        <f>IF(Accueil!$H$49=1,N69,IF(Accueil!$H$49=2,Y69,IF(Accueil!$H$49=3,AJ69,N69)))</f>
        <v>D2</v>
      </c>
      <c r="D69" s="299" t="str">
        <f>IF(Accueil!$H$49=1,O69,IF(Accueil!$H$49=2,Z69,IF(Accueil!$H$49=3,AK69,O69)))</f>
        <v xml:space="preserve">besoin de prendre sur soi / d'être responsable </v>
      </c>
      <c r="E69" s="299" t="str">
        <f>IF(Accueil!$H$49=1,P69,IF(Accueil!$H$49=2,AA69,IF(Accueil!$H$49=3,AL69,P69)))</f>
        <v>manque de soutien par la hiérarchie</v>
      </c>
      <c r="F69" s="299" t="str">
        <f>IF(Accueil!$H$49=1,Q69,IF(Accueil!$H$49=2,AB69,IF(Accueil!$H$49=3,AM69,Q69)))</f>
        <v>collaboration / entre-aide / travail en équipe</v>
      </c>
      <c r="G69" s="299" t="str">
        <f>IF(Accueil!$H$49=1,R69,IF(Accueil!$H$49=2,AC69,IF(Accueil!$H$49=3,AN69,R69)))</f>
        <v>trop assumer / tenir le coup / encaisser</v>
      </c>
      <c r="H69" s="462" t="s">
        <v>10</v>
      </c>
      <c r="I69" s="333" t="e">
        <f t="shared" si="16"/>
        <v>#REF!</v>
      </c>
      <c r="J69" s="463">
        <v>66</v>
      </c>
      <c r="K69" s="299" t="s">
        <v>2629</v>
      </c>
      <c r="L69" s="387">
        <v>680</v>
      </c>
      <c r="M69" s="387" t="s">
        <v>78</v>
      </c>
      <c r="N69" s="387" t="s">
        <v>84</v>
      </c>
      <c r="O69" s="388" t="s">
        <v>2034</v>
      </c>
      <c r="P69" s="388" t="s">
        <v>895</v>
      </c>
      <c r="Q69" s="388" t="s">
        <v>2035</v>
      </c>
      <c r="R69" s="471" t="s">
        <v>1348</v>
      </c>
      <c r="S69" s="472" t="s">
        <v>10</v>
      </c>
      <c r="T69" s="395" t="e">
        <f t="shared" si="13"/>
        <v>#REF!</v>
      </c>
      <c r="U69" s="473">
        <v>66</v>
      </c>
      <c r="V69" s="387" t="s">
        <v>2629</v>
      </c>
      <c r="W69" s="299">
        <v>680</v>
      </c>
      <c r="X69" s="299" t="s">
        <v>78</v>
      </c>
      <c r="Y69" s="509" t="s">
        <v>84</v>
      </c>
      <c r="Z69" s="299" t="s">
        <v>4382</v>
      </c>
      <c r="AA69" s="299" t="s">
        <v>4383</v>
      </c>
      <c r="AB69" s="299" t="s">
        <v>4384</v>
      </c>
      <c r="AC69" s="299" t="s">
        <v>4385</v>
      </c>
      <c r="AD69" s="462" t="s">
        <v>10</v>
      </c>
      <c r="AE69" s="333" t="e">
        <f t="shared" si="14"/>
        <v>#REF!</v>
      </c>
      <c r="AF69" s="463">
        <v>66</v>
      </c>
      <c r="AG69" s="299" t="s">
        <v>2629</v>
      </c>
      <c r="AH69" s="387">
        <v>680</v>
      </c>
      <c r="AI69" s="387" t="s">
        <v>78</v>
      </c>
      <c r="AJ69" s="509" t="s">
        <v>84</v>
      </c>
      <c r="AK69" s="299" t="s">
        <v>4382</v>
      </c>
      <c r="AL69" s="299" t="s">
        <v>4383</v>
      </c>
      <c r="AM69" s="299" t="s">
        <v>4384</v>
      </c>
      <c r="AN69" s="299" t="s">
        <v>4385</v>
      </c>
      <c r="AO69" s="472" t="s">
        <v>10</v>
      </c>
      <c r="AP69" s="395" t="e">
        <f t="shared" si="15"/>
        <v>#REF!</v>
      </c>
      <c r="AQ69" s="473">
        <v>66</v>
      </c>
      <c r="AR69" s="387" t="s">
        <v>2629</v>
      </c>
    </row>
    <row r="70" spans="1:44" ht="47.25" x14ac:dyDescent="0.25">
      <c r="A70" s="299">
        <v>690</v>
      </c>
      <c r="B70" s="299" t="str">
        <f>IF(Accueil!$H$49=1,M70,IF(Accueil!$H$49=2,X70,IF(Accueil!$H$49=3,AI70,M70)))</f>
        <v>Turquoise</v>
      </c>
      <c r="C70" s="299" t="str">
        <f>IF(Accueil!$H$49=1,N70,IF(Accueil!$H$49=2,Y70,IF(Accueil!$H$49=3,AJ70,N70)))</f>
        <v>D1</v>
      </c>
      <c r="D70" s="299" t="str">
        <f>IF(Accueil!$H$49=1,O70,IF(Accueil!$H$49=2,Z70,IF(Accueil!$H$49=3,AK70,O70)))</f>
        <v>besoin de mettre une limite et de se séparer des secteurs non rentables</v>
      </c>
      <c r="E70" s="299" t="str">
        <f>IF(Accueil!$H$49=1,P70,IF(Accueil!$H$49=2,AA70,IF(Accueil!$H$49=3,AL70,P70)))</f>
        <v>antécédants de faillite et d'échecs / se séparer d'un secteur non viable ou problématique</v>
      </c>
      <c r="F70" s="299" t="str">
        <f>IF(Accueil!$H$49=1,Q70,IF(Accueil!$H$49=2,AB70,IF(Accueil!$H$49=3,AM70,Q70)))</f>
        <v xml:space="preserve">savoir renoncer quand c'est nécessaire ou se séparer de ce qui ne va pas </v>
      </c>
      <c r="G70" s="299" t="str">
        <f>IF(Accueil!$H$49=1,R70,IF(Accueil!$H$49=2,AC70,IF(Accueil!$H$49=3,AN70,R70)))</f>
        <v>conflit d'intérêts / persister dans une voie non viable</v>
      </c>
      <c r="H70" s="462" t="s">
        <v>10</v>
      </c>
      <c r="I70" s="333" t="e">
        <f t="shared" si="16"/>
        <v>#REF!</v>
      </c>
      <c r="J70" s="463">
        <v>67</v>
      </c>
      <c r="K70" s="299" t="s">
        <v>2629</v>
      </c>
      <c r="L70" s="387">
        <v>690</v>
      </c>
      <c r="M70" s="387" t="s">
        <v>78</v>
      </c>
      <c r="N70" s="387" t="s">
        <v>85</v>
      </c>
      <c r="O70" s="388" t="s">
        <v>2036</v>
      </c>
      <c r="P70" s="388" t="s">
        <v>2037</v>
      </c>
      <c r="Q70" s="388" t="s">
        <v>896</v>
      </c>
      <c r="R70" s="471" t="s">
        <v>2038</v>
      </c>
      <c r="S70" s="472" t="s">
        <v>10</v>
      </c>
      <c r="T70" s="395" t="e">
        <f t="shared" si="13"/>
        <v>#REF!</v>
      </c>
      <c r="U70" s="473">
        <v>67</v>
      </c>
      <c r="V70" s="387" t="s">
        <v>2629</v>
      </c>
      <c r="W70" s="299">
        <v>690</v>
      </c>
      <c r="X70" s="299" t="s">
        <v>78</v>
      </c>
      <c r="Y70" s="509" t="s">
        <v>85</v>
      </c>
      <c r="Z70" s="299" t="s">
        <v>4386</v>
      </c>
      <c r="AA70" s="299" t="s">
        <v>4387</v>
      </c>
      <c r="AB70" s="299" t="s">
        <v>4388</v>
      </c>
      <c r="AC70" s="299" t="s">
        <v>4389</v>
      </c>
      <c r="AD70" s="462" t="s">
        <v>10</v>
      </c>
      <c r="AE70" s="333" t="e">
        <f t="shared" si="14"/>
        <v>#REF!</v>
      </c>
      <c r="AF70" s="463">
        <v>67</v>
      </c>
      <c r="AG70" s="299" t="s">
        <v>2629</v>
      </c>
      <c r="AH70" s="387">
        <v>690</v>
      </c>
      <c r="AI70" s="387" t="s">
        <v>78</v>
      </c>
      <c r="AJ70" s="509" t="s">
        <v>85</v>
      </c>
      <c r="AK70" s="299" t="s">
        <v>4386</v>
      </c>
      <c r="AL70" s="299" t="s">
        <v>4387</v>
      </c>
      <c r="AM70" s="299" t="s">
        <v>4388</v>
      </c>
      <c r="AN70" s="299" t="s">
        <v>4389</v>
      </c>
      <c r="AO70" s="472" t="s">
        <v>10</v>
      </c>
      <c r="AP70" s="395" t="e">
        <f t="shared" si="15"/>
        <v>#REF!</v>
      </c>
      <c r="AQ70" s="473">
        <v>67</v>
      </c>
      <c r="AR70" s="387" t="s">
        <v>2629</v>
      </c>
    </row>
    <row r="71" spans="1:44" ht="31.5" x14ac:dyDescent="0.25">
      <c r="A71" s="299">
        <v>700</v>
      </c>
      <c r="B71" s="299" t="str">
        <f>IF(Accueil!$H$49=1,M71,IF(Accueil!$H$49=2,X71,IF(Accueil!$H$49=3,AI71,M71)))</f>
        <v>Turquoise</v>
      </c>
      <c r="C71" s="299" t="str">
        <f>IF(Accueil!$H$49=1,N71,IF(Accueil!$H$49=2,Y71,IF(Accueil!$H$49=3,AJ71,N71)))</f>
        <v>clavicule/épaule</v>
      </c>
      <c r="D71" s="299" t="str">
        <f>IF(Accueil!$H$49=1,O71,IF(Accueil!$H$49=2,Z71,IF(Accueil!$H$49=3,AK71,O71)))</f>
        <v xml:space="preserve">besoin d'aller de l'avant / besoin de prendre ses responsabilités </v>
      </c>
      <c r="E71" s="299" t="str">
        <f>IF(Accueil!$H$49=1,P71,IF(Accueil!$H$49=2,AA71,IF(Accueil!$H$49=3,AL71,P71)))</f>
        <v>manque de confiance dans la hiérarchie</v>
      </c>
      <c r="F71" s="299" t="str">
        <f>IF(Accueil!$H$49=1,Q71,IF(Accueil!$H$49=2,AB71,IF(Accueil!$H$49=3,AM71,Q71)))</f>
        <v>confiance mutuelle / savoir déléguer les responsabilités</v>
      </c>
      <c r="G71" s="299" t="str">
        <f>IF(Accueil!$H$49=1,R71,IF(Accueil!$H$49=2,AC71,IF(Accueil!$H$49=3,AN71,R71)))</f>
        <v>devoir agir / responsabilités excessives / trop d'heures supplémentaires</v>
      </c>
      <c r="H71" s="462" t="s">
        <v>7</v>
      </c>
      <c r="I71" s="333" t="e">
        <f t="shared" si="16"/>
        <v>#REF!</v>
      </c>
      <c r="J71" s="463">
        <v>68</v>
      </c>
      <c r="K71" s="299" t="s">
        <v>2629</v>
      </c>
      <c r="L71" s="387">
        <v>700</v>
      </c>
      <c r="M71" s="387" t="s">
        <v>78</v>
      </c>
      <c r="N71" s="387" t="s">
        <v>86</v>
      </c>
      <c r="O71" s="388" t="s">
        <v>2039</v>
      </c>
      <c r="P71" s="388" t="s">
        <v>897</v>
      </c>
      <c r="Q71" s="388" t="s">
        <v>2040</v>
      </c>
      <c r="R71" s="471" t="s">
        <v>2041</v>
      </c>
      <c r="S71" s="472" t="s">
        <v>7</v>
      </c>
      <c r="T71" s="395" t="e">
        <f t="shared" si="13"/>
        <v>#REF!</v>
      </c>
      <c r="U71" s="473">
        <v>68</v>
      </c>
      <c r="V71" s="387" t="s">
        <v>2629</v>
      </c>
      <c r="W71" s="299">
        <v>700</v>
      </c>
      <c r="X71" s="299" t="s">
        <v>78</v>
      </c>
      <c r="Y71" s="508" t="s">
        <v>3037</v>
      </c>
      <c r="Z71" s="299" t="s">
        <v>4390</v>
      </c>
      <c r="AA71" s="299" t="s">
        <v>4391</v>
      </c>
      <c r="AB71" s="299" t="s">
        <v>4392</v>
      </c>
      <c r="AC71" s="299" t="s">
        <v>4393</v>
      </c>
      <c r="AD71" s="462" t="s">
        <v>7</v>
      </c>
      <c r="AE71" s="333" t="e">
        <f t="shared" si="14"/>
        <v>#REF!</v>
      </c>
      <c r="AF71" s="463">
        <v>68</v>
      </c>
      <c r="AG71" s="299" t="s">
        <v>2629</v>
      </c>
      <c r="AH71" s="387">
        <v>700</v>
      </c>
      <c r="AI71" s="387" t="s">
        <v>78</v>
      </c>
      <c r="AJ71" s="508" t="s">
        <v>3037</v>
      </c>
      <c r="AK71" s="299" t="s">
        <v>4390</v>
      </c>
      <c r="AL71" s="299" t="s">
        <v>4391</v>
      </c>
      <c r="AM71" s="299" t="s">
        <v>4392</v>
      </c>
      <c r="AN71" s="299" t="s">
        <v>4393</v>
      </c>
      <c r="AO71" s="472" t="s">
        <v>7</v>
      </c>
      <c r="AP71" s="395" t="e">
        <f t="shared" si="15"/>
        <v>#REF!</v>
      </c>
      <c r="AQ71" s="473">
        <v>68</v>
      </c>
      <c r="AR71" s="387" t="s">
        <v>2629</v>
      </c>
    </row>
    <row r="72" spans="1:44" ht="31.5" x14ac:dyDescent="0.25">
      <c r="A72" s="299">
        <v>710</v>
      </c>
      <c r="B72" s="299" t="str">
        <f>IF(Accueil!$H$49=1,M72,IF(Accueil!$H$49=2,X72,IF(Accueil!$H$49=3,AI72,M72)))</f>
        <v>Turquoise</v>
      </c>
      <c r="C72" s="299" t="str">
        <f>IF(Accueil!$H$49=1,N72,IF(Accueil!$H$49=2,Y72,IF(Accueil!$H$49=3,AJ72,N72)))</f>
        <v>œsophage/trachée</v>
      </c>
      <c r="D72" s="299" t="str">
        <f>IF(Accueil!$H$49=1,O72,IF(Accueil!$H$49=2,Z72,IF(Accueil!$H$49=3,AK72,O72)))</f>
        <v>besoin d'intégrer les expériences / besoin de rebondir après un échec</v>
      </c>
      <c r="E72" s="299" t="str">
        <f>IF(Accueil!$H$49=1,P72,IF(Accueil!$H$49=2,AA72,IF(Accueil!$H$49=3,AL72,P72)))</f>
        <v>paralysé par un échec / éviter les confrontations</v>
      </c>
      <c r="F72" s="299" t="str">
        <f>IF(Accueil!$H$49=1,Q72,IF(Accueil!$H$49=2,AB72,IF(Accueil!$H$49=3,AM72,Q72)))</f>
        <v>grandir de ses erreurs / être un pionnier / capacité d'adaptation / résilience</v>
      </c>
      <c r="G72" s="299" t="str">
        <f>IF(Accueil!$H$49=1,R72,IF(Accueil!$H$49=2,AC72,IF(Accueil!$H$49=3,AN72,R72)))</f>
        <v>résistance au changement / ressasser le passé / ruminer ses erreurs</v>
      </c>
      <c r="H72" s="462" t="s">
        <v>7</v>
      </c>
      <c r="I72" s="333" t="e">
        <f t="shared" si="16"/>
        <v>#REF!</v>
      </c>
      <c r="J72" s="463">
        <v>69</v>
      </c>
      <c r="K72" s="299" t="s">
        <v>2629</v>
      </c>
      <c r="L72" s="387">
        <v>710</v>
      </c>
      <c r="M72" s="387" t="s">
        <v>78</v>
      </c>
      <c r="N72" s="387" t="s">
        <v>87</v>
      </c>
      <c r="O72" s="388" t="s">
        <v>2042</v>
      </c>
      <c r="P72" s="388" t="s">
        <v>2043</v>
      </c>
      <c r="Q72" s="388" t="s">
        <v>2044</v>
      </c>
      <c r="R72" s="471" t="s">
        <v>2045</v>
      </c>
      <c r="S72" s="472" t="s">
        <v>7</v>
      </c>
      <c r="T72" s="395" t="e">
        <f t="shared" si="13"/>
        <v>#REF!</v>
      </c>
      <c r="U72" s="473">
        <v>69</v>
      </c>
      <c r="V72" s="387" t="s">
        <v>2629</v>
      </c>
      <c r="W72" s="299">
        <v>710</v>
      </c>
      <c r="X72" s="299" t="s">
        <v>78</v>
      </c>
      <c r="Y72" s="508" t="s">
        <v>3042</v>
      </c>
      <c r="Z72" s="299" t="s">
        <v>4394</v>
      </c>
      <c r="AA72" s="299" t="s">
        <v>4395</v>
      </c>
      <c r="AB72" s="299" t="s">
        <v>4396</v>
      </c>
      <c r="AC72" s="299" t="s">
        <v>4397</v>
      </c>
      <c r="AD72" s="462" t="s">
        <v>7</v>
      </c>
      <c r="AE72" s="333" t="e">
        <f t="shared" si="14"/>
        <v>#REF!</v>
      </c>
      <c r="AF72" s="463">
        <v>69</v>
      </c>
      <c r="AG72" s="299" t="s">
        <v>2629</v>
      </c>
      <c r="AH72" s="387">
        <v>710</v>
      </c>
      <c r="AI72" s="387" t="s">
        <v>78</v>
      </c>
      <c r="AJ72" s="508" t="s">
        <v>3042</v>
      </c>
      <c r="AK72" s="299" t="s">
        <v>4394</v>
      </c>
      <c r="AL72" s="299" t="s">
        <v>4395</v>
      </c>
      <c r="AM72" s="299" t="s">
        <v>4396</v>
      </c>
      <c r="AN72" s="299" t="s">
        <v>4397</v>
      </c>
      <c r="AO72" s="472" t="s">
        <v>7</v>
      </c>
      <c r="AP72" s="395" t="e">
        <f t="shared" si="15"/>
        <v>#REF!</v>
      </c>
      <c r="AQ72" s="473">
        <v>69</v>
      </c>
      <c r="AR72" s="387" t="s">
        <v>2629</v>
      </c>
    </row>
    <row r="73" spans="1:44" ht="63" x14ac:dyDescent="0.25">
      <c r="A73" s="299">
        <v>720</v>
      </c>
      <c r="B73" s="299" t="str">
        <f>IF(Accueil!$H$49=1,M73,IF(Accueil!$H$49=2,X73,IF(Accueil!$H$49=3,AI73,M73)))</f>
        <v>Cyan</v>
      </c>
      <c r="C73" s="299" t="str">
        <f>IF(Accueil!$H$49=1,N73,IF(Accueil!$H$49=2,Y73,IF(Accueil!$H$49=3,AJ73,N73)))</f>
        <v>C7</v>
      </c>
      <c r="D73" s="299" t="str">
        <f>IF(Accueil!$H$49=1,O73,IF(Accueil!$H$49=2,Z73,IF(Accueil!$H$49=3,AK73,O73)))</f>
        <v>tenir sa parole / ambition / besoin d'ouverture</v>
      </c>
      <c r="E73" s="299" t="str">
        <f>IF(Accueil!$H$49=1,P73,IF(Accueil!$H$49=2,AA73,IF(Accueil!$H$49=3,AL73,P73)))</f>
        <v>manque d'ambition / avoir abandonné sa carrière / repli sur soi / autarcie</v>
      </c>
      <c r="F73" s="299" t="str">
        <f>IF(Accueil!$H$49=1,Q73,IF(Accueil!$H$49=2,AB73,IF(Accueil!$H$49=3,AM73,Q73)))</f>
        <v>esprit de tolérance et d'ouverture /  alliances / coopération / traduction dans d'autre langues</v>
      </c>
      <c r="G73" s="299" t="str">
        <f>IF(Accueil!$H$49=1,R73,IF(Accueil!$H$49=2,AC73,IF(Accueil!$H$49=3,AN73,R73)))</f>
        <v>vouloir tout décider et avoir le dernier mot / ne pas respecter le point de vue des collègues ou du manager / ne rien respecter</v>
      </c>
      <c r="H73" s="462" t="s">
        <v>10</v>
      </c>
      <c r="I73" s="333" t="e">
        <f t="shared" si="16"/>
        <v>#REF!</v>
      </c>
      <c r="J73" s="463">
        <v>70</v>
      </c>
      <c r="K73" s="299" t="s">
        <v>2629</v>
      </c>
      <c r="L73" s="387">
        <v>720</v>
      </c>
      <c r="M73" s="387" t="s">
        <v>88</v>
      </c>
      <c r="N73" s="387" t="s">
        <v>89</v>
      </c>
      <c r="O73" s="388" t="s">
        <v>2046</v>
      </c>
      <c r="P73" s="388" t="s">
        <v>2047</v>
      </c>
      <c r="Q73" s="388" t="s">
        <v>2048</v>
      </c>
      <c r="R73" s="471" t="s">
        <v>2049</v>
      </c>
      <c r="S73" s="472" t="s">
        <v>10</v>
      </c>
      <c r="T73" s="395" t="e">
        <f t="shared" si="13"/>
        <v>#REF!</v>
      </c>
      <c r="U73" s="473">
        <v>70</v>
      </c>
      <c r="V73" s="387" t="s">
        <v>2629</v>
      </c>
      <c r="W73" s="299">
        <v>720</v>
      </c>
      <c r="X73" s="299" t="s">
        <v>88</v>
      </c>
      <c r="Y73" s="509" t="s">
        <v>89</v>
      </c>
      <c r="Z73" s="299" t="s">
        <v>4398</v>
      </c>
      <c r="AA73" s="299" t="s">
        <v>4399</v>
      </c>
      <c r="AB73" s="299" t="s">
        <v>4400</v>
      </c>
      <c r="AC73" s="299" t="s">
        <v>4401</v>
      </c>
      <c r="AD73" s="462" t="s">
        <v>10</v>
      </c>
      <c r="AE73" s="333" t="e">
        <f t="shared" si="14"/>
        <v>#REF!</v>
      </c>
      <c r="AF73" s="463">
        <v>70</v>
      </c>
      <c r="AG73" s="299" t="s">
        <v>2629</v>
      </c>
      <c r="AH73" s="387">
        <v>720</v>
      </c>
      <c r="AI73" s="387" t="s">
        <v>88</v>
      </c>
      <c r="AJ73" s="509" t="s">
        <v>89</v>
      </c>
      <c r="AK73" s="299" t="s">
        <v>4398</v>
      </c>
      <c r="AL73" s="299" t="s">
        <v>4399</v>
      </c>
      <c r="AM73" s="299" t="s">
        <v>4400</v>
      </c>
      <c r="AN73" s="299" t="s">
        <v>4401</v>
      </c>
      <c r="AO73" s="472" t="s">
        <v>10</v>
      </c>
      <c r="AP73" s="395" t="e">
        <f t="shared" si="15"/>
        <v>#REF!</v>
      </c>
      <c r="AQ73" s="473">
        <v>70</v>
      </c>
      <c r="AR73" s="387" t="s">
        <v>2629</v>
      </c>
    </row>
    <row r="74" spans="1:44" ht="47.25" x14ac:dyDescent="0.25">
      <c r="A74" s="299">
        <v>730</v>
      </c>
      <c r="B74" s="299" t="str">
        <f>IF(Accueil!$H$49=1,M74,IF(Accueil!$H$49=2,X74,IF(Accueil!$H$49=3,AI74,M74)))</f>
        <v>Cyan</v>
      </c>
      <c r="C74" s="299" t="str">
        <f>IF(Accueil!$H$49=1,N74,IF(Accueil!$H$49=2,Y74,IF(Accueil!$H$49=3,AJ74,N74)))</f>
        <v>C6</v>
      </c>
      <c r="D74" s="299" t="str">
        <f>IF(Accueil!$H$49=1,O74,IF(Accueil!$H$49=2,Z74,IF(Accueil!$H$49=3,AK74,O74)))</f>
        <v>besoin d'exprimer sa créativité / besoin de plus de temps</v>
      </c>
      <c r="E74" s="299" t="str">
        <f>IF(Accueil!$H$49=1,P74,IF(Accueil!$H$49=2,AA74,IF(Accueil!$H$49=3,AL74,P74)))</f>
        <v>avoir vécu des injustices / créativité non exprimée / pas le temps</v>
      </c>
      <c r="F74" s="299" t="str">
        <f>IF(Accueil!$H$49=1,Q74,IF(Accueil!$H$49=2,AB74,IF(Accueil!$H$49=3,AM74,Q74)))</f>
        <v xml:space="preserve">charge de travail acceptable / stress géré / avoir du temps pour la créativité </v>
      </c>
      <c r="G74" s="299" t="str">
        <f>IF(Accueil!$H$49=1,R74,IF(Accueil!$H$49=2,AC74,IF(Accueil!$H$49=3,AN74,R74)))</f>
        <v>vouloir aller toujours plus vite / stress / surcharge de travail / bouillonnement mental / créativité excessive</v>
      </c>
      <c r="H74" s="462" t="s">
        <v>10</v>
      </c>
      <c r="I74" s="333" t="e">
        <f t="shared" si="16"/>
        <v>#REF!</v>
      </c>
      <c r="J74" s="463">
        <v>71</v>
      </c>
      <c r="K74" s="299" t="s">
        <v>2629</v>
      </c>
      <c r="L74" s="387">
        <v>730</v>
      </c>
      <c r="M74" s="387" t="s">
        <v>88</v>
      </c>
      <c r="N74" s="387" t="s">
        <v>90</v>
      </c>
      <c r="O74" s="388" t="s">
        <v>2050</v>
      </c>
      <c r="P74" s="388" t="s">
        <v>2051</v>
      </c>
      <c r="Q74" s="388" t="s">
        <v>2052</v>
      </c>
      <c r="R74" s="471" t="s">
        <v>2053</v>
      </c>
      <c r="S74" s="472" t="s">
        <v>10</v>
      </c>
      <c r="T74" s="395" t="e">
        <f t="shared" si="13"/>
        <v>#REF!</v>
      </c>
      <c r="U74" s="473">
        <v>71</v>
      </c>
      <c r="V74" s="387" t="s">
        <v>2629</v>
      </c>
      <c r="W74" s="299">
        <v>730</v>
      </c>
      <c r="X74" s="299" t="s">
        <v>88</v>
      </c>
      <c r="Y74" s="509" t="s">
        <v>90</v>
      </c>
      <c r="Z74" s="299" t="s">
        <v>4402</v>
      </c>
      <c r="AA74" s="299" t="s">
        <v>4403</v>
      </c>
      <c r="AB74" s="299" t="s">
        <v>4404</v>
      </c>
      <c r="AC74" s="299" t="s">
        <v>4405</v>
      </c>
      <c r="AD74" s="462" t="s">
        <v>10</v>
      </c>
      <c r="AE74" s="333" t="e">
        <f t="shared" si="14"/>
        <v>#REF!</v>
      </c>
      <c r="AF74" s="463">
        <v>71</v>
      </c>
      <c r="AG74" s="299" t="s">
        <v>2629</v>
      </c>
      <c r="AH74" s="387">
        <v>730</v>
      </c>
      <c r="AI74" s="387" t="s">
        <v>88</v>
      </c>
      <c r="AJ74" s="509" t="s">
        <v>90</v>
      </c>
      <c r="AK74" s="299" t="s">
        <v>4402</v>
      </c>
      <c r="AL74" s="299" t="s">
        <v>4403</v>
      </c>
      <c r="AM74" s="299" t="s">
        <v>4404</v>
      </c>
      <c r="AN74" s="299" t="s">
        <v>4405</v>
      </c>
      <c r="AO74" s="472" t="s">
        <v>10</v>
      </c>
      <c r="AP74" s="395" t="e">
        <f t="shared" si="15"/>
        <v>#REF!</v>
      </c>
      <c r="AQ74" s="473">
        <v>71</v>
      </c>
      <c r="AR74" s="387" t="s">
        <v>2629</v>
      </c>
    </row>
    <row r="75" spans="1:44" ht="60" x14ac:dyDescent="0.25">
      <c r="A75" s="299">
        <v>740</v>
      </c>
      <c r="B75" s="299" t="str">
        <f>IF(Accueil!$H$49=1,M75,IF(Accueil!$H$49=2,X75,IF(Accueil!$H$49=3,AI75,M75)))</f>
        <v>Cyan</v>
      </c>
      <c r="C75" s="299" t="str">
        <f>IF(Accueil!$H$49=1,N75,IF(Accueil!$H$49=2,Y75,IF(Accueil!$H$49=3,AJ75,N75)))</f>
        <v>thyroïde</v>
      </c>
      <c r="D75" s="299" t="str">
        <f>IF(Accueil!$H$49=1,O75,IF(Accueil!$H$49=2,Z75,IF(Accueil!$H$49=3,AK75,O75)))</f>
        <v xml:space="preserve">besoin d'exprimer ce qui est important ou de clarifier certaines choses /  besoin de plus de temps / reporter / délai dépassé </v>
      </c>
      <c r="E75" s="299" t="str">
        <f>IF(Accueil!$H$49=1,P75,IF(Accueil!$H$49=2,AA75,IF(Accueil!$H$49=3,AL75,P75)))</f>
        <v>non-dits / prise de retard / manque de communication à l'interne</v>
      </c>
      <c r="F75" s="299" t="str">
        <f>IF(Accueil!$H$49=1,Q75,IF(Accueil!$H$49=2,AB75,IF(Accueil!$H$49=3,AM75,Q75)))</f>
        <v>pouvoir exprimer ses sentiments et ce qui est important / honnêteté / savoir prendre le temps / respect des délais</v>
      </c>
      <c r="G75" s="299" t="str">
        <f>IF(Accueil!$H$49=1,R75,IF(Accueil!$H$49=2,AC75,IF(Accueil!$H$49=3,AN75,R75)))</f>
        <v>augmenter la cadence de travail / stress / devoir faire le travail d'un absent / délais repoussés ou non respectés</v>
      </c>
      <c r="H75" s="462" t="s">
        <v>7</v>
      </c>
      <c r="I75" s="333" t="e">
        <f t="shared" si="16"/>
        <v>#REF!</v>
      </c>
      <c r="J75" s="463">
        <v>72</v>
      </c>
      <c r="K75" s="299" t="s">
        <v>2629</v>
      </c>
      <c r="L75" s="387">
        <v>740</v>
      </c>
      <c r="M75" s="387" t="s">
        <v>88</v>
      </c>
      <c r="N75" s="387" t="s">
        <v>91</v>
      </c>
      <c r="O75" s="388" t="s">
        <v>2054</v>
      </c>
      <c r="P75" s="388" t="s">
        <v>2055</v>
      </c>
      <c r="Q75" s="388" t="s">
        <v>2056</v>
      </c>
      <c r="R75" s="471" t="s">
        <v>2057</v>
      </c>
      <c r="S75" s="472" t="s">
        <v>7</v>
      </c>
      <c r="T75" s="395" t="e">
        <f t="shared" si="13"/>
        <v>#REF!</v>
      </c>
      <c r="U75" s="473">
        <v>72</v>
      </c>
      <c r="V75" s="387" t="s">
        <v>2629</v>
      </c>
      <c r="W75" s="299">
        <v>740</v>
      </c>
      <c r="X75" s="299" t="s">
        <v>88</v>
      </c>
      <c r="Y75" s="508" t="s">
        <v>3055</v>
      </c>
      <c r="Z75" s="299" t="s">
        <v>4406</v>
      </c>
      <c r="AA75" s="299" t="s">
        <v>4407</v>
      </c>
      <c r="AB75" s="299" t="s">
        <v>4408</v>
      </c>
      <c r="AC75" s="299" t="s">
        <v>4409</v>
      </c>
      <c r="AD75" s="462" t="s">
        <v>7</v>
      </c>
      <c r="AE75" s="333" t="e">
        <f t="shared" si="14"/>
        <v>#REF!</v>
      </c>
      <c r="AF75" s="463">
        <v>72</v>
      </c>
      <c r="AG75" s="299" t="s">
        <v>2629</v>
      </c>
      <c r="AH75" s="387">
        <v>740</v>
      </c>
      <c r="AI75" s="387" t="s">
        <v>88</v>
      </c>
      <c r="AJ75" s="508" t="s">
        <v>3055</v>
      </c>
      <c r="AK75" s="299" t="s">
        <v>4406</v>
      </c>
      <c r="AL75" s="299" t="s">
        <v>4407</v>
      </c>
      <c r="AM75" s="299" t="s">
        <v>4408</v>
      </c>
      <c r="AN75" s="299" t="s">
        <v>4409</v>
      </c>
      <c r="AO75" s="472" t="s">
        <v>7</v>
      </c>
      <c r="AP75" s="395" t="e">
        <f t="shared" si="15"/>
        <v>#REF!</v>
      </c>
      <c r="AQ75" s="473">
        <v>72</v>
      </c>
      <c r="AR75" s="387" t="s">
        <v>2629</v>
      </c>
    </row>
    <row r="76" spans="1:44" ht="60" x14ac:dyDescent="0.25">
      <c r="A76" s="299">
        <v>750</v>
      </c>
      <c r="B76" s="299" t="str">
        <f>IF(Accueil!$H$49=1,M76,IF(Accueil!$H$49=2,X76,IF(Accueil!$H$49=3,AI76,M76)))</f>
        <v>Cyan</v>
      </c>
      <c r="C76" s="299" t="str">
        <f>IF(Accueil!$H$49=1,N76,IF(Accueil!$H$49=2,Y76,IF(Accueil!$H$49=3,AJ76,N76)))</f>
        <v>larynx</v>
      </c>
      <c r="D76" s="299" t="str">
        <f>IF(Accueil!$H$49=1,O76,IF(Accueil!$H$49=2,Z76,IF(Accueil!$H$49=3,AK76,O76)))</f>
        <v xml:space="preserve">besoin de liberté / besion d'autonomie </v>
      </c>
      <c r="E76" s="299" t="str">
        <f>IF(Accueil!$H$49=1,P76,IF(Accueil!$H$49=2,AA76,IF(Accueil!$H$49=3,AL76,P76)))</f>
        <v>non-dits / se sentir étouffé / pas libre / plein d'obligations / métier choisi par les parents / tenu au secret professionnel</v>
      </c>
      <c r="F76" s="299" t="str">
        <f>IF(Accueil!$H$49=1,Q76,IF(Accueil!$H$49=2,AB76,IF(Accueil!$H$49=3,AM76,Q76)))</f>
        <v xml:space="preserve">indépendance / marge de manoeuvre / sincérité / vocation / mobilisation des ressources humaines </v>
      </c>
      <c r="G76" s="299" t="str">
        <f>IF(Accueil!$H$49=1,R76,IF(Accueil!$H$49=2,AC76,IF(Accueil!$H$49=3,AN76,R76)))</f>
        <v>devoir se battre pour plus de liberté / devoir choisir un autre métier / mensonges délibérés</v>
      </c>
      <c r="H76" s="462" t="s">
        <v>7</v>
      </c>
      <c r="I76" s="333" t="e">
        <f>IF(B76=#REF!,#REF!,#REF!+1)</f>
        <v>#REF!</v>
      </c>
      <c r="J76" s="463">
        <v>74</v>
      </c>
      <c r="K76" s="299" t="s">
        <v>2629</v>
      </c>
      <c r="L76" s="387">
        <v>750</v>
      </c>
      <c r="M76" s="387" t="s">
        <v>88</v>
      </c>
      <c r="N76" s="387" t="s">
        <v>92</v>
      </c>
      <c r="O76" s="388" t="s">
        <v>2058</v>
      </c>
      <c r="P76" s="388" t="s">
        <v>2059</v>
      </c>
      <c r="Q76" s="388" t="s">
        <v>2060</v>
      </c>
      <c r="R76" s="471" t="s">
        <v>2061</v>
      </c>
      <c r="S76" s="472" t="s">
        <v>7</v>
      </c>
      <c r="T76" s="395" t="e">
        <f>IF(M76=#REF!,#REF!,#REF!+1)</f>
        <v>#REF!</v>
      </c>
      <c r="U76" s="473">
        <v>74</v>
      </c>
      <c r="V76" s="387" t="s">
        <v>2629</v>
      </c>
      <c r="W76" s="299">
        <v>750</v>
      </c>
      <c r="X76" s="299" t="s">
        <v>88</v>
      </c>
      <c r="Y76" s="508" t="s">
        <v>3060</v>
      </c>
      <c r="Z76" s="299" t="s">
        <v>4410</v>
      </c>
      <c r="AA76" s="299" t="s">
        <v>4411</v>
      </c>
      <c r="AB76" s="299" t="s">
        <v>4412</v>
      </c>
      <c r="AC76" s="299" t="s">
        <v>4413</v>
      </c>
      <c r="AD76" s="462" t="s">
        <v>7</v>
      </c>
      <c r="AE76" s="333" t="e">
        <f>IF(X76=#REF!,#REF!,#REF!+1)</f>
        <v>#REF!</v>
      </c>
      <c r="AF76" s="463">
        <v>74</v>
      </c>
      <c r="AG76" s="299" t="s">
        <v>2629</v>
      </c>
      <c r="AH76" s="387">
        <v>750</v>
      </c>
      <c r="AI76" s="387" t="s">
        <v>88</v>
      </c>
      <c r="AJ76" s="508" t="s">
        <v>3060</v>
      </c>
      <c r="AK76" s="299" t="s">
        <v>4410</v>
      </c>
      <c r="AL76" s="299" t="s">
        <v>4411</v>
      </c>
      <c r="AM76" s="299" t="s">
        <v>4412</v>
      </c>
      <c r="AN76" s="299" t="s">
        <v>4413</v>
      </c>
      <c r="AO76" s="472" t="s">
        <v>7</v>
      </c>
      <c r="AP76" s="395" t="e">
        <f>IF(AI76=#REF!,#REF!,#REF!+1)</f>
        <v>#REF!</v>
      </c>
      <c r="AQ76" s="473">
        <v>74</v>
      </c>
      <c r="AR76" s="387" t="s">
        <v>2629</v>
      </c>
    </row>
    <row r="77" spans="1:44" ht="47.25" x14ac:dyDescent="0.25">
      <c r="A77" s="299">
        <v>760</v>
      </c>
      <c r="B77" s="299" t="str">
        <f>IF(Accueil!$H$49=1,M77,IF(Accueil!$H$49=2,X77,IF(Accueil!$H$49=3,AI77,M77)))</f>
        <v>Cyan</v>
      </c>
      <c r="C77" s="299" t="str">
        <f>IF(Accueil!$H$49=1,N77,IF(Accueil!$H$49=2,Y77,IF(Accueil!$H$49=3,AJ77,N77)))</f>
        <v>C5</v>
      </c>
      <c r="D77" s="299" t="str">
        <f>IF(Accueil!$H$49=1,O77,IF(Accueil!$H$49=2,Z77,IF(Accueil!$H$49=3,AK77,O77)))</f>
        <v xml:space="preserve">besoin de trouver une solution ou sa voie </v>
      </c>
      <c r="E77" s="299" t="str">
        <f>IF(Accueil!$H$49=1,P77,IF(Accueil!$H$49=2,AA77,IF(Accueil!$H$49=3,AL77,P77)))</f>
        <v>manque de décision / sentiment d'infériorité / pas trouvé de solution / ne pas suivre sa voie ou sa vocation</v>
      </c>
      <c r="F77" s="299" t="str">
        <f>IF(Accueil!$H$49=1,Q77,IF(Accueil!$H$49=2,AB77,IF(Accueil!$H$49=3,AM77,Q77)))</f>
        <v xml:space="preserve">lâcher-prise / écoute intérieure / honnêteté envers soi et les autres / suivre sa vocation </v>
      </c>
      <c r="G77" s="299" t="str">
        <f>IF(Accueil!$H$49=1,R77,IF(Accueil!$H$49=2,AC77,IF(Accueil!$H$49=3,AN77,R77)))</f>
        <v>refuser de suivre les conseils des autres / tourner en rond / refuser de suivre sa vocation</v>
      </c>
      <c r="H77" s="462" t="s">
        <v>10</v>
      </c>
      <c r="I77" s="333" t="e">
        <f t="shared" si="16"/>
        <v>#REF!</v>
      </c>
      <c r="J77" s="463">
        <v>75</v>
      </c>
      <c r="K77" s="299" t="s">
        <v>2629</v>
      </c>
      <c r="L77" s="387">
        <v>760</v>
      </c>
      <c r="M77" s="387" t="s">
        <v>88</v>
      </c>
      <c r="N77" s="387" t="s">
        <v>93</v>
      </c>
      <c r="O77" s="388" t="s">
        <v>898</v>
      </c>
      <c r="P77" s="388" t="s">
        <v>2062</v>
      </c>
      <c r="Q77" s="388" t="s">
        <v>2063</v>
      </c>
      <c r="R77" s="471" t="s">
        <v>2064</v>
      </c>
      <c r="S77" s="472" t="s">
        <v>10</v>
      </c>
      <c r="T77" s="395" t="e">
        <f t="shared" ref="T77:T92" si="17">IF(M77=M76,T76,T76+1)</f>
        <v>#REF!</v>
      </c>
      <c r="U77" s="473">
        <v>75</v>
      </c>
      <c r="V77" s="387" t="s">
        <v>2629</v>
      </c>
      <c r="W77" s="299">
        <v>760</v>
      </c>
      <c r="X77" s="299" t="s">
        <v>88</v>
      </c>
      <c r="Y77" s="508" t="s">
        <v>93</v>
      </c>
      <c r="Z77" s="299" t="s">
        <v>4414</v>
      </c>
      <c r="AA77" s="299" t="s">
        <v>4415</v>
      </c>
      <c r="AB77" s="299" t="s">
        <v>4416</v>
      </c>
      <c r="AC77" s="299" t="s">
        <v>4417</v>
      </c>
      <c r="AD77" s="462" t="s">
        <v>10</v>
      </c>
      <c r="AE77" s="333" t="e">
        <f t="shared" ref="AE77:AE92" si="18">IF(X77=X76,AE76,AE76+1)</f>
        <v>#REF!</v>
      </c>
      <c r="AF77" s="463">
        <v>75</v>
      </c>
      <c r="AG77" s="299" t="s">
        <v>2629</v>
      </c>
      <c r="AH77" s="387">
        <v>760</v>
      </c>
      <c r="AI77" s="387" t="s">
        <v>88</v>
      </c>
      <c r="AJ77" s="508" t="s">
        <v>93</v>
      </c>
      <c r="AK77" s="299" t="s">
        <v>4414</v>
      </c>
      <c r="AL77" s="299" t="s">
        <v>4415</v>
      </c>
      <c r="AM77" s="299" t="s">
        <v>4416</v>
      </c>
      <c r="AN77" s="299" t="s">
        <v>4417</v>
      </c>
      <c r="AO77" s="472" t="s">
        <v>10</v>
      </c>
      <c r="AP77" s="395" t="e">
        <f t="shared" ref="AP77:AP92" si="19">IF(AI77=AI76,AP76,AP76+1)</f>
        <v>#REF!</v>
      </c>
      <c r="AQ77" s="473">
        <v>75</v>
      </c>
      <c r="AR77" s="387" t="s">
        <v>2629</v>
      </c>
    </row>
    <row r="78" spans="1:44" ht="31.5" x14ac:dyDescent="0.25">
      <c r="A78" s="299">
        <v>770</v>
      </c>
      <c r="B78" s="299" t="str">
        <f>IF(Accueil!$H$49=1,M78,IF(Accueil!$H$49=2,X78,IF(Accueil!$H$49=3,AI78,M78)))</f>
        <v>Cyan</v>
      </c>
      <c r="C78" s="299" t="str">
        <f>IF(Accueil!$H$49=1,N78,IF(Accueil!$H$49=2,Y78,IF(Accueil!$H$49=3,AJ78,N78)))</f>
        <v>ganglions</v>
      </c>
      <c r="D78" s="299" t="str">
        <f>IF(Accueil!$H$49=1,O78,IF(Accueil!$H$49=2,Z78,IF(Accueil!$H$49=3,AK78,O78)))</f>
        <v xml:space="preserve">besoin de se sentir protégé et en sécurité </v>
      </c>
      <c r="E78" s="299" t="str">
        <f>IF(Accueil!$H$49=1,P78,IF(Accueil!$H$49=2,AA78,IF(Accueil!$H$49=3,AL78,P78)))</f>
        <v xml:space="preserve">absentéisme pour maladie </v>
      </c>
      <c r="F78" s="299" t="str">
        <f>IF(Accueil!$H$49=1,Q78,IF(Accueil!$H$49=2,AB78,IF(Accueil!$H$49=3,AM78,Q78)))</f>
        <v>se sentir en sécurité / peu d'absentéisme</v>
      </c>
      <c r="G78" s="299" t="str">
        <f>IF(Accueil!$H$49=1,R78,IF(Accueil!$H$49=2,AC78,IF(Accueil!$H$49=3,AN78,R78)))</f>
        <v>devoir se battre / devoir se protéger</v>
      </c>
      <c r="H78" s="462" t="s">
        <v>7</v>
      </c>
      <c r="I78" s="333" t="e">
        <f t="shared" si="16"/>
        <v>#REF!</v>
      </c>
      <c r="J78" s="463">
        <v>76</v>
      </c>
      <c r="K78" s="299" t="s">
        <v>2629</v>
      </c>
      <c r="L78" s="387">
        <v>770</v>
      </c>
      <c r="M78" s="387" t="s">
        <v>88</v>
      </c>
      <c r="N78" s="387" t="s">
        <v>94</v>
      </c>
      <c r="O78" s="388" t="s">
        <v>1378</v>
      </c>
      <c r="P78" s="388" t="s">
        <v>899</v>
      </c>
      <c r="Q78" s="388" t="s">
        <v>2065</v>
      </c>
      <c r="R78" s="471" t="s">
        <v>1381</v>
      </c>
      <c r="S78" s="472" t="s">
        <v>7</v>
      </c>
      <c r="T78" s="395" t="e">
        <f t="shared" si="17"/>
        <v>#REF!</v>
      </c>
      <c r="U78" s="473">
        <v>76</v>
      </c>
      <c r="V78" s="387" t="s">
        <v>2629</v>
      </c>
      <c r="W78" s="299">
        <v>770</v>
      </c>
      <c r="X78" s="299" t="s">
        <v>88</v>
      </c>
      <c r="Y78" s="508" t="s">
        <v>3069</v>
      </c>
      <c r="Z78" s="299" t="s">
        <v>4418</v>
      </c>
      <c r="AA78" s="299" t="s">
        <v>4419</v>
      </c>
      <c r="AB78" s="299" t="s">
        <v>4420</v>
      </c>
      <c r="AC78" s="299" t="s">
        <v>3073</v>
      </c>
      <c r="AD78" s="462" t="s">
        <v>7</v>
      </c>
      <c r="AE78" s="333" t="e">
        <f t="shared" si="18"/>
        <v>#REF!</v>
      </c>
      <c r="AF78" s="463">
        <v>76</v>
      </c>
      <c r="AG78" s="299" t="s">
        <v>2629</v>
      </c>
      <c r="AH78" s="387">
        <v>770</v>
      </c>
      <c r="AI78" s="387" t="s">
        <v>88</v>
      </c>
      <c r="AJ78" s="508" t="s">
        <v>3069</v>
      </c>
      <c r="AK78" s="299" t="s">
        <v>4418</v>
      </c>
      <c r="AL78" s="299" t="s">
        <v>4419</v>
      </c>
      <c r="AM78" s="299" t="s">
        <v>4420</v>
      </c>
      <c r="AN78" s="299" t="s">
        <v>3073</v>
      </c>
      <c r="AO78" s="472" t="s">
        <v>7</v>
      </c>
      <c r="AP78" s="395" t="e">
        <f t="shared" si="19"/>
        <v>#REF!</v>
      </c>
      <c r="AQ78" s="473">
        <v>76</v>
      </c>
      <c r="AR78" s="387" t="s">
        <v>2629</v>
      </c>
    </row>
    <row r="79" spans="1:44" ht="47.25" x14ac:dyDescent="0.25">
      <c r="A79" s="299">
        <v>780</v>
      </c>
      <c r="B79" s="299" t="str">
        <f>IF(Accueil!$H$49=1,M79,IF(Accueil!$H$49=2,X79,IF(Accueil!$H$49=3,AI79,M79)))</f>
        <v>Bleu</v>
      </c>
      <c r="C79" s="299" t="str">
        <f>IF(Accueil!$H$49=1,N79,IF(Accueil!$H$49=2,Y79,IF(Accueil!$H$49=3,AJ79,N79)))</f>
        <v>menton</v>
      </c>
      <c r="D79" s="299" t="str">
        <f>IF(Accueil!$H$49=1,O79,IF(Accueil!$H$49=2,Z79,IF(Accueil!$H$49=3,AK79,O79)))</f>
        <v xml:space="preserve">besoin de commander / avoir une forte volonté / profil de manager </v>
      </c>
      <c r="E79" s="299" t="str">
        <f>IF(Accueil!$H$49=1,P79,IF(Accueil!$H$49=2,AA79,IF(Accueil!$H$49=3,AL79,P79)))</f>
        <v>manque de volonté / apathie / suivre le mouvement / se sentir exploité</v>
      </c>
      <c r="F79" s="299" t="str">
        <f>IF(Accueil!$H$49=1,Q79,IF(Accueil!$H$49=2,AB79,IF(Accueil!$H$49=3,AM79,Q79)))</f>
        <v>autorité naturelle / inspirer confiance / capacité à convaincre / bon vendeur</v>
      </c>
      <c r="G79" s="299" t="str">
        <f>IF(Accueil!$H$49=1,R79,IF(Accueil!$H$49=2,AC79,IF(Accueil!$H$49=3,AN79,R79)))</f>
        <v>stress / peurs / insécurité / tenir tête / vouloir tout diriger / chef n'inspirant pas confiance / vendeur agressif</v>
      </c>
      <c r="H79" s="462" t="s">
        <v>7</v>
      </c>
      <c r="I79" s="333" t="e">
        <f t="shared" si="16"/>
        <v>#REF!</v>
      </c>
      <c r="J79" s="463">
        <v>77</v>
      </c>
      <c r="K79" s="299" t="s">
        <v>2629</v>
      </c>
      <c r="L79" s="387">
        <v>780</v>
      </c>
      <c r="M79" s="387" t="s">
        <v>95</v>
      </c>
      <c r="N79" s="387" t="s">
        <v>96</v>
      </c>
      <c r="O79" s="388" t="s">
        <v>2066</v>
      </c>
      <c r="P79" s="388" t="s">
        <v>2067</v>
      </c>
      <c r="Q79" s="388" t="s">
        <v>2068</v>
      </c>
      <c r="R79" s="471" t="s">
        <v>2069</v>
      </c>
      <c r="S79" s="472" t="s">
        <v>7</v>
      </c>
      <c r="T79" s="395" t="e">
        <f t="shared" si="17"/>
        <v>#REF!</v>
      </c>
      <c r="U79" s="473">
        <v>77</v>
      </c>
      <c r="V79" s="387" t="s">
        <v>2629</v>
      </c>
      <c r="W79" s="299">
        <v>780</v>
      </c>
      <c r="X79" s="299" t="s">
        <v>95</v>
      </c>
      <c r="Y79" s="508" t="s">
        <v>3074</v>
      </c>
      <c r="Z79" s="299" t="s">
        <v>4421</v>
      </c>
      <c r="AA79" s="299" t="s">
        <v>4422</v>
      </c>
      <c r="AB79" s="299" t="s">
        <v>4423</v>
      </c>
      <c r="AC79" s="299" t="s">
        <v>4424</v>
      </c>
      <c r="AD79" s="462" t="s">
        <v>7</v>
      </c>
      <c r="AE79" s="333" t="e">
        <f t="shared" si="18"/>
        <v>#REF!</v>
      </c>
      <c r="AF79" s="463">
        <v>77</v>
      </c>
      <c r="AG79" s="299" t="s">
        <v>2629</v>
      </c>
      <c r="AH79" s="387">
        <v>780</v>
      </c>
      <c r="AI79" s="387" t="s">
        <v>95</v>
      </c>
      <c r="AJ79" s="508" t="s">
        <v>3074</v>
      </c>
      <c r="AK79" s="299" t="s">
        <v>4421</v>
      </c>
      <c r="AL79" s="299" t="s">
        <v>4422</v>
      </c>
      <c r="AM79" s="299" t="s">
        <v>4423</v>
      </c>
      <c r="AN79" s="299" t="s">
        <v>4424</v>
      </c>
      <c r="AO79" s="472" t="s">
        <v>7</v>
      </c>
      <c r="AP79" s="395" t="e">
        <f t="shared" si="19"/>
        <v>#REF!</v>
      </c>
      <c r="AQ79" s="473">
        <v>77</v>
      </c>
      <c r="AR79" s="387" t="s">
        <v>2629</v>
      </c>
    </row>
    <row r="80" spans="1:44" ht="47.25" x14ac:dyDescent="0.25">
      <c r="A80" s="299">
        <v>790</v>
      </c>
      <c r="B80" s="299" t="str">
        <f>IF(Accueil!$H$49=1,M80,IF(Accueil!$H$49=2,X80,IF(Accueil!$H$49=3,AI80,M80)))</f>
        <v>Bleu</v>
      </c>
      <c r="C80" s="299" t="str">
        <f>IF(Accueil!$H$49=1,N80,IF(Accueil!$H$49=2,Y80,IF(Accueil!$H$49=3,AJ80,N80)))</f>
        <v>dents</v>
      </c>
      <c r="D80" s="299" t="str">
        <f>IF(Accueil!$H$49=1,O80,IF(Accueil!$H$49=2,Z80,IF(Accueil!$H$49=3,AK80,O80)))</f>
        <v xml:space="preserve">besoin de prendre sa place / besoin de maintenir sa position </v>
      </c>
      <c r="E80" s="299" t="str">
        <f>IF(Accueil!$H$49=1,P80,IF(Accueil!$H$49=2,AA80,IF(Accueil!$H$49=3,AL80,P80)))</f>
        <v>lâcher le morceau / subir un compromis / sentiment d'être mis de côté ou non considéré</v>
      </c>
      <c r="F80" s="299" t="str">
        <f>IF(Accueil!$H$49=1,Q80,IF(Accueil!$H$49=2,AB80,IF(Accueil!$H$49=3,AM80,Q80)))</f>
        <v xml:space="preserve">rester neutre / conserver sa place / proposer ou accepter un compromis </v>
      </c>
      <c r="G80" s="299" t="str">
        <f>IF(Accueil!$H$49=1,R80,IF(Accueil!$H$49=2,AC80,IF(Accueil!$H$49=3,AN80,R80)))</f>
        <v>devoir défendre sa place ou sa position / lutte de pouvoir au sein de l'entreprise</v>
      </c>
      <c r="H80" s="462" t="s">
        <v>7</v>
      </c>
      <c r="I80" s="333" t="e">
        <f t="shared" si="16"/>
        <v>#REF!</v>
      </c>
      <c r="J80" s="463">
        <v>78</v>
      </c>
      <c r="K80" s="299" t="s">
        <v>2629</v>
      </c>
      <c r="L80" s="387">
        <v>790</v>
      </c>
      <c r="M80" s="387" t="s">
        <v>95</v>
      </c>
      <c r="N80" s="387" t="s">
        <v>97</v>
      </c>
      <c r="O80" s="388" t="s">
        <v>2070</v>
      </c>
      <c r="P80" s="388" t="s">
        <v>2071</v>
      </c>
      <c r="Q80" s="388" t="s">
        <v>2072</v>
      </c>
      <c r="R80" s="471" t="s">
        <v>2073</v>
      </c>
      <c r="S80" s="472" t="s">
        <v>7</v>
      </c>
      <c r="T80" s="395" t="e">
        <f t="shared" si="17"/>
        <v>#REF!</v>
      </c>
      <c r="U80" s="473">
        <v>78</v>
      </c>
      <c r="V80" s="387" t="s">
        <v>2629</v>
      </c>
      <c r="W80" s="299">
        <v>790</v>
      </c>
      <c r="X80" s="299" t="s">
        <v>95</v>
      </c>
      <c r="Y80" s="508" t="s">
        <v>3079</v>
      </c>
      <c r="Z80" s="299" t="s">
        <v>4425</v>
      </c>
      <c r="AA80" s="299" t="s">
        <v>4426</v>
      </c>
      <c r="AB80" s="299" t="s">
        <v>4427</v>
      </c>
      <c r="AC80" s="299" t="s">
        <v>4428</v>
      </c>
      <c r="AD80" s="462" t="s">
        <v>7</v>
      </c>
      <c r="AE80" s="333" t="e">
        <f t="shared" si="18"/>
        <v>#REF!</v>
      </c>
      <c r="AF80" s="463">
        <v>78</v>
      </c>
      <c r="AG80" s="299" t="s">
        <v>2629</v>
      </c>
      <c r="AH80" s="387">
        <v>790</v>
      </c>
      <c r="AI80" s="387" t="s">
        <v>95</v>
      </c>
      <c r="AJ80" s="508" t="s">
        <v>3079</v>
      </c>
      <c r="AK80" s="299" t="s">
        <v>4425</v>
      </c>
      <c r="AL80" s="299" t="s">
        <v>4426</v>
      </c>
      <c r="AM80" s="299" t="s">
        <v>4427</v>
      </c>
      <c r="AN80" s="299" t="s">
        <v>4428</v>
      </c>
      <c r="AO80" s="472" t="s">
        <v>7</v>
      </c>
      <c r="AP80" s="395" t="e">
        <f t="shared" si="19"/>
        <v>#REF!</v>
      </c>
      <c r="AQ80" s="473">
        <v>78</v>
      </c>
      <c r="AR80" s="387" t="s">
        <v>2629</v>
      </c>
    </row>
    <row r="81" spans="1:44" ht="63" x14ac:dyDescent="0.25">
      <c r="A81" s="299">
        <v>800</v>
      </c>
      <c r="B81" s="299" t="str">
        <f>IF(Accueil!$H$49=1,M81,IF(Accueil!$H$49=2,X81,IF(Accueil!$H$49=3,AI81,M81)))</f>
        <v>Bleu</v>
      </c>
      <c r="C81" s="299" t="str">
        <f>IF(Accueil!$H$49=1,N81,IF(Accueil!$H$49=2,Y81,IF(Accueil!$H$49=3,AJ81,N81)))</f>
        <v>bouche/langue</v>
      </c>
      <c r="D81" s="299" t="str">
        <f>IF(Accueil!$H$49=1,O81,IF(Accueil!$H$49=2,Z81,IF(Accueil!$H$49=3,AK81,O81)))</f>
        <v>rétention d'information à tous les niveaux / rumeurs / mensonges / besoin d'une sortie d'entreprise</v>
      </c>
      <c r="E81" s="299" t="str">
        <f>IF(Accueil!$H$49=1,P81,IF(Accueil!$H$49=2,AA81,IF(Accueil!$H$49=3,AL81,P81)))</f>
        <v>garder le silence / manque de communication interne / manque de transparence / pas de sortie d'entreprise</v>
      </c>
      <c r="F81" s="299" t="str">
        <f>IF(Accueil!$H$49=1,Q81,IF(Accueil!$H$49=2,AB81,IF(Accueil!$H$49=3,AM81,Q81)))</f>
        <v>sincérité / transparence / marketing / plan de communication / langues étrangères / web / réseaux sociaux / sortie d'entreprise</v>
      </c>
      <c r="G81" s="299" t="str">
        <f>IF(Accueil!$H$49=1,R81,IF(Accueil!$H$49=2,AC81,IF(Accueil!$H$49=3,AN81,R81)))</f>
        <v>conflits internes non exprimés / volonté de cacher certaines choses / sortie d'entreprise repoussée / manager trop sérieux</v>
      </c>
      <c r="H81" s="462" t="s">
        <v>7</v>
      </c>
      <c r="I81" s="333" t="e">
        <f t="shared" si="16"/>
        <v>#REF!</v>
      </c>
      <c r="J81" s="463">
        <v>79</v>
      </c>
      <c r="K81" s="299" t="s">
        <v>2629</v>
      </c>
      <c r="L81" s="387">
        <v>800</v>
      </c>
      <c r="M81" s="387" t="s">
        <v>95</v>
      </c>
      <c r="N81" s="387" t="s">
        <v>98</v>
      </c>
      <c r="O81" s="388" t="s">
        <v>2074</v>
      </c>
      <c r="P81" s="388" t="s">
        <v>2075</v>
      </c>
      <c r="Q81" s="388" t="s">
        <v>2076</v>
      </c>
      <c r="R81" s="471" t="s">
        <v>2077</v>
      </c>
      <c r="S81" s="472" t="s">
        <v>7</v>
      </c>
      <c r="T81" s="395" t="e">
        <f t="shared" si="17"/>
        <v>#REF!</v>
      </c>
      <c r="U81" s="473">
        <v>79</v>
      </c>
      <c r="V81" s="387" t="s">
        <v>2629</v>
      </c>
      <c r="W81" s="299">
        <v>800</v>
      </c>
      <c r="X81" s="299" t="s">
        <v>95</v>
      </c>
      <c r="Y81" s="508" t="s">
        <v>3084</v>
      </c>
      <c r="Z81" s="299" t="s">
        <v>4429</v>
      </c>
      <c r="AA81" s="299" t="s">
        <v>4430</v>
      </c>
      <c r="AB81" s="299" t="s">
        <v>4431</v>
      </c>
      <c r="AC81" s="299" t="s">
        <v>4432</v>
      </c>
      <c r="AD81" s="462" t="s">
        <v>7</v>
      </c>
      <c r="AE81" s="333" t="e">
        <f t="shared" si="18"/>
        <v>#REF!</v>
      </c>
      <c r="AF81" s="463">
        <v>79</v>
      </c>
      <c r="AG81" s="299" t="s">
        <v>2629</v>
      </c>
      <c r="AH81" s="387">
        <v>800</v>
      </c>
      <c r="AI81" s="387" t="s">
        <v>95</v>
      </c>
      <c r="AJ81" s="508" t="s">
        <v>3084</v>
      </c>
      <c r="AK81" s="299" t="s">
        <v>4429</v>
      </c>
      <c r="AL81" s="299" t="s">
        <v>4430</v>
      </c>
      <c r="AM81" s="299" t="s">
        <v>4431</v>
      </c>
      <c r="AN81" s="299" t="s">
        <v>4432</v>
      </c>
      <c r="AO81" s="472" t="s">
        <v>7</v>
      </c>
      <c r="AP81" s="395" t="e">
        <f t="shared" si="19"/>
        <v>#REF!</v>
      </c>
      <c r="AQ81" s="473">
        <v>79</v>
      </c>
      <c r="AR81" s="387" t="s">
        <v>2629</v>
      </c>
    </row>
    <row r="82" spans="1:44" ht="60" x14ac:dyDescent="0.25">
      <c r="A82" s="299">
        <v>810</v>
      </c>
      <c r="B82" s="299" t="str">
        <f>IF(Accueil!$H$49=1,M82,IF(Accueil!$H$49=2,X82,IF(Accueil!$H$49=3,AI82,M82)))</f>
        <v>Bleu</v>
      </c>
      <c r="C82" s="299" t="str">
        <f>IF(Accueil!$H$49=1,N82,IF(Accueil!$H$49=2,Y82,IF(Accueil!$H$49=3,AJ82,N82)))</f>
        <v>C4</v>
      </c>
      <c r="D82" s="299" t="str">
        <f>IF(Accueil!$H$49=1,O82,IF(Accueil!$H$49=2,Z82,IF(Accueil!$H$49=3,AK82,O82)))</f>
        <v xml:space="preserve">besoin d'en faire trop et culpabiliser si l'on en fait pas assez </v>
      </c>
      <c r="E82" s="299" t="str">
        <f>IF(Accueil!$H$49=1,P82,IF(Accueil!$H$49=2,AA82,IF(Accueil!$H$49=3,AL82,P82)))</f>
        <v>peur de ne pas en faire assez / ne pas voir ses priorités / nostalgie / rester accroché au passé</v>
      </c>
      <c r="F82" s="299" t="str">
        <f>IF(Accueil!$H$49=1,Q82,IF(Accueil!$H$49=2,AB82,IF(Accueil!$H$49=3,AM82,Q82)))</f>
        <v>voir ses priorités / avoir du recul / capacité à rire de soi / boîte à idée / écoute de chacun</v>
      </c>
      <c r="G82" s="299" t="str">
        <f>IF(Accueil!$H$49=1,R82,IF(Accueil!$H$49=2,AC82,IF(Accueil!$H$49=3,AN82,R82)))</f>
        <v>chacun rumine dans son coin / déni de la situation</v>
      </c>
      <c r="H82" s="462" t="s">
        <v>10</v>
      </c>
      <c r="I82" s="333" t="e">
        <f t="shared" si="16"/>
        <v>#REF!</v>
      </c>
      <c r="J82" s="463">
        <v>80</v>
      </c>
      <c r="K82" s="299" t="s">
        <v>2629</v>
      </c>
      <c r="L82" s="387">
        <v>810</v>
      </c>
      <c r="M82" s="387" t="s">
        <v>95</v>
      </c>
      <c r="N82" s="387" t="s">
        <v>99</v>
      </c>
      <c r="O82" s="388" t="s">
        <v>2078</v>
      </c>
      <c r="P82" s="388" t="s">
        <v>2079</v>
      </c>
      <c r="Q82" s="388" t="s">
        <v>2080</v>
      </c>
      <c r="R82" s="471" t="s">
        <v>2081</v>
      </c>
      <c r="S82" s="472" t="s">
        <v>10</v>
      </c>
      <c r="T82" s="395" t="e">
        <f t="shared" si="17"/>
        <v>#REF!</v>
      </c>
      <c r="U82" s="473">
        <v>80</v>
      </c>
      <c r="V82" s="387" t="s">
        <v>2629</v>
      </c>
      <c r="W82" s="299">
        <v>810</v>
      </c>
      <c r="X82" s="299" t="s">
        <v>95</v>
      </c>
      <c r="Y82" s="508" t="s">
        <v>99</v>
      </c>
      <c r="Z82" s="299" t="s">
        <v>4433</v>
      </c>
      <c r="AA82" s="299" t="s">
        <v>4434</v>
      </c>
      <c r="AB82" s="299" t="s">
        <v>4435</v>
      </c>
      <c r="AC82" s="299" t="s">
        <v>4436</v>
      </c>
      <c r="AD82" s="462" t="s">
        <v>10</v>
      </c>
      <c r="AE82" s="333" t="e">
        <f t="shared" si="18"/>
        <v>#REF!</v>
      </c>
      <c r="AF82" s="463">
        <v>80</v>
      </c>
      <c r="AG82" s="299" t="s">
        <v>2629</v>
      </c>
      <c r="AH82" s="387">
        <v>810</v>
      </c>
      <c r="AI82" s="387" t="s">
        <v>95</v>
      </c>
      <c r="AJ82" s="508" t="s">
        <v>99</v>
      </c>
      <c r="AK82" s="299" t="s">
        <v>4433</v>
      </c>
      <c r="AL82" s="299" t="s">
        <v>4434</v>
      </c>
      <c r="AM82" s="299" t="s">
        <v>4435</v>
      </c>
      <c r="AN82" s="299" t="s">
        <v>4436</v>
      </c>
      <c r="AO82" s="472" t="s">
        <v>10</v>
      </c>
      <c r="AP82" s="395" t="e">
        <f t="shared" si="19"/>
        <v>#REF!</v>
      </c>
      <c r="AQ82" s="473">
        <v>80</v>
      </c>
      <c r="AR82" s="387" t="s">
        <v>2629</v>
      </c>
    </row>
    <row r="83" spans="1:44" ht="47.25" x14ac:dyDescent="0.25">
      <c r="A83" s="299">
        <v>820</v>
      </c>
      <c r="B83" s="299" t="str">
        <f>IF(Accueil!$H$49=1,M83,IF(Accueil!$H$49=2,X83,IF(Accueil!$H$49=3,AI83,M83)))</f>
        <v>Bleu</v>
      </c>
      <c r="C83" s="299" t="str">
        <f>IF(Accueil!$H$49=1,N83,IF(Accueil!$H$49=2,Y83,IF(Accueil!$H$49=3,AJ83,N83)))</f>
        <v>machoire</v>
      </c>
      <c r="D83" s="299" t="str">
        <f>IF(Accueil!$H$49=1,O83,IF(Accueil!$H$49=2,Z83,IF(Accueil!$H$49=3,AK83,O83)))</f>
        <v xml:space="preserve">besoin de faire sa place ou de récupérer sa position de leader / besoin de tenir le coup / besoin d'être le meilleur </v>
      </c>
      <c r="E83" s="299" t="str">
        <f>IF(Accueil!$H$49=1,P83,IF(Accueil!$H$49=2,AA83,IF(Accueil!$H$49=3,AL83,P83)))</f>
        <v>se faire prendre sa place / se faire bouffer par la concurrence / renoncer</v>
      </c>
      <c r="F83" s="299" t="str">
        <f>IF(Accueil!$H$49=1,Q83,IF(Accueil!$H$49=2,AB83,IF(Accueil!$H$49=3,AM83,Q83)))</f>
        <v>savoir renoncer / être pleinement à sa place / ne pas se prendre trop au sérieux</v>
      </c>
      <c r="G83" s="299" t="str">
        <f>IF(Accueil!$H$49=1,R83,IF(Accueil!$H$49=2,AC83,IF(Accueil!$H$49=3,AN83,R83)))</f>
        <v>serrer les dents / vouloir être le meilleur / ne jamais lâcher le morceau / acharnement au travail / matériel obsolète</v>
      </c>
      <c r="H83" s="462" t="s">
        <v>7</v>
      </c>
      <c r="I83" s="333" t="e">
        <f t="shared" si="16"/>
        <v>#REF!</v>
      </c>
      <c r="J83" s="463">
        <v>81</v>
      </c>
      <c r="K83" s="299" t="s">
        <v>2629</v>
      </c>
      <c r="L83" s="387">
        <v>820</v>
      </c>
      <c r="M83" s="387" t="s">
        <v>95</v>
      </c>
      <c r="N83" s="387" t="s">
        <v>100</v>
      </c>
      <c r="O83" s="388" t="s">
        <v>2082</v>
      </c>
      <c r="P83" s="388" t="s">
        <v>2083</v>
      </c>
      <c r="Q83" s="388" t="s">
        <v>2084</v>
      </c>
      <c r="R83" s="471" t="s">
        <v>2085</v>
      </c>
      <c r="S83" s="472" t="s">
        <v>7</v>
      </c>
      <c r="T83" s="395" t="e">
        <f t="shared" si="17"/>
        <v>#REF!</v>
      </c>
      <c r="U83" s="473">
        <v>81</v>
      </c>
      <c r="V83" s="387" t="s">
        <v>2629</v>
      </c>
      <c r="W83" s="299">
        <v>820</v>
      </c>
      <c r="X83" s="299" t="s">
        <v>95</v>
      </c>
      <c r="Y83" s="508" t="s">
        <v>3093</v>
      </c>
      <c r="Z83" s="299" t="s">
        <v>4437</v>
      </c>
      <c r="AA83" s="299" t="s">
        <v>4438</v>
      </c>
      <c r="AB83" s="299" t="s">
        <v>4439</v>
      </c>
      <c r="AC83" s="299" t="s">
        <v>4440</v>
      </c>
      <c r="AD83" s="462" t="s">
        <v>7</v>
      </c>
      <c r="AE83" s="333" t="e">
        <f t="shared" si="18"/>
        <v>#REF!</v>
      </c>
      <c r="AF83" s="463">
        <v>81</v>
      </c>
      <c r="AG83" s="299" t="s">
        <v>2629</v>
      </c>
      <c r="AH83" s="387">
        <v>820</v>
      </c>
      <c r="AI83" s="387" t="s">
        <v>95</v>
      </c>
      <c r="AJ83" s="508" t="s">
        <v>3093</v>
      </c>
      <c r="AK83" s="299" t="s">
        <v>4437</v>
      </c>
      <c r="AL83" s="299" t="s">
        <v>4438</v>
      </c>
      <c r="AM83" s="299" t="s">
        <v>4439</v>
      </c>
      <c r="AN83" s="299" t="s">
        <v>4440</v>
      </c>
      <c r="AO83" s="472" t="s">
        <v>7</v>
      </c>
      <c r="AP83" s="395" t="e">
        <f t="shared" si="19"/>
        <v>#REF!</v>
      </c>
      <c r="AQ83" s="473">
        <v>81</v>
      </c>
      <c r="AR83" s="387" t="s">
        <v>2629</v>
      </c>
    </row>
    <row r="84" spans="1:44" ht="45" x14ac:dyDescent="0.25">
      <c r="A84" s="299">
        <v>830</v>
      </c>
      <c r="B84" s="299" t="str">
        <f>IF(Accueil!$H$49=1,M84,IF(Accueil!$H$49=2,X84,IF(Accueil!$H$49=3,AI84,M84)))</f>
        <v>Bleu</v>
      </c>
      <c r="C84" s="299" t="str">
        <f>IF(Accueil!$H$49=1,N84,IF(Accueil!$H$49=2,Y84,IF(Accueil!$H$49=3,AJ84,N84)))</f>
        <v>sinus</v>
      </c>
      <c r="D84" s="299" t="str">
        <f>IF(Accueil!$H$49=1,O84,IF(Accueil!$H$49=2,Z84,IF(Accueil!$H$49=3,AK84,O84)))</f>
        <v>besoin d'avoir son espace vital / besoin d'intimité</v>
      </c>
      <c r="E84" s="299" t="str">
        <f>IF(Accueil!$H$49=1,P84,IF(Accueil!$H$49=2,AA84,IF(Accueil!$H$49=3,AL84,P84)))</f>
        <v>perte de repères / perdu son intimité (open space) / se sentir observé</v>
      </c>
      <c r="F84" s="299" t="str">
        <f>IF(Accueil!$H$49=1,Q84,IF(Accueil!$H$49=2,AB84,IF(Accueil!$H$49=3,AM84,Q84)))</f>
        <v>avoir son espace / avoir son intimité</v>
      </c>
      <c r="G84" s="299" t="str">
        <f>IF(Accueil!$H$49=1,R84,IF(Accueil!$H$49=2,AC84,IF(Accueil!$H$49=3,AN84,R84)))</f>
        <v>devoir défendre son espace de travail / stress d'être filmé en permanence</v>
      </c>
      <c r="H84" s="462" t="s">
        <v>7</v>
      </c>
      <c r="I84" s="333" t="e">
        <f t="shared" si="16"/>
        <v>#REF!</v>
      </c>
      <c r="J84" s="463">
        <v>82</v>
      </c>
      <c r="K84" s="299" t="s">
        <v>2629</v>
      </c>
      <c r="L84" s="387">
        <v>830</v>
      </c>
      <c r="M84" s="387" t="s">
        <v>95</v>
      </c>
      <c r="N84" s="387" t="s">
        <v>324</v>
      </c>
      <c r="O84" s="388" t="s">
        <v>2086</v>
      </c>
      <c r="P84" s="388" t="s">
        <v>2087</v>
      </c>
      <c r="Q84" s="388" t="s">
        <v>2088</v>
      </c>
      <c r="R84" s="471" t="s">
        <v>2089</v>
      </c>
      <c r="S84" s="472" t="s">
        <v>7</v>
      </c>
      <c r="T84" s="395" t="e">
        <f t="shared" si="17"/>
        <v>#REF!</v>
      </c>
      <c r="U84" s="473">
        <v>82</v>
      </c>
      <c r="V84" s="387" t="s">
        <v>2629</v>
      </c>
      <c r="W84" s="299">
        <v>830</v>
      </c>
      <c r="X84" s="299" t="s">
        <v>95</v>
      </c>
      <c r="Y84" s="508" t="s">
        <v>3098</v>
      </c>
      <c r="Z84" s="299" t="s">
        <v>4441</v>
      </c>
      <c r="AA84" s="299" t="s">
        <v>4442</v>
      </c>
      <c r="AB84" s="299" t="s">
        <v>4443</v>
      </c>
      <c r="AC84" s="299" t="s">
        <v>4444</v>
      </c>
      <c r="AD84" s="462" t="s">
        <v>7</v>
      </c>
      <c r="AE84" s="333" t="e">
        <f t="shared" si="18"/>
        <v>#REF!</v>
      </c>
      <c r="AF84" s="463">
        <v>82</v>
      </c>
      <c r="AG84" s="299" t="s">
        <v>2629</v>
      </c>
      <c r="AH84" s="387">
        <v>830</v>
      </c>
      <c r="AI84" s="387" t="s">
        <v>95</v>
      </c>
      <c r="AJ84" s="508" t="s">
        <v>3098</v>
      </c>
      <c r="AK84" s="299" t="s">
        <v>4441</v>
      </c>
      <c r="AL84" s="299" t="s">
        <v>4442</v>
      </c>
      <c r="AM84" s="299" t="s">
        <v>4443</v>
      </c>
      <c r="AN84" s="299" t="s">
        <v>4444</v>
      </c>
      <c r="AO84" s="472" t="s">
        <v>7</v>
      </c>
      <c r="AP84" s="395" t="e">
        <f t="shared" si="19"/>
        <v>#REF!</v>
      </c>
      <c r="AQ84" s="473">
        <v>82</v>
      </c>
      <c r="AR84" s="387" t="s">
        <v>2629</v>
      </c>
    </row>
    <row r="85" spans="1:44" ht="47.25" x14ac:dyDescent="0.25">
      <c r="A85" s="299">
        <v>840</v>
      </c>
      <c r="B85" s="299" t="str">
        <f>IF(Accueil!$H$49=1,M85,IF(Accueil!$H$49=2,X85,IF(Accueil!$H$49=3,AI85,M85)))</f>
        <v>Bleu</v>
      </c>
      <c r="C85" s="299" t="str">
        <f>IF(Accueil!$H$49=1,N85,IF(Accueil!$H$49=2,Y85,IF(Accueil!$H$49=3,AJ85,N85)))</f>
        <v>nez</v>
      </c>
      <c r="D85" s="299" t="str">
        <f>IF(Accueil!$H$49=1,O85,IF(Accueil!$H$49=2,Z85,IF(Accueil!$H$49=3,AK85,O85)))</f>
        <v xml:space="preserve">besoin de se sentir en sécurité / intuition active </v>
      </c>
      <c r="E85" s="299" t="str">
        <f>IF(Accueil!$H$49=1,P85,IF(Accueil!$H$49=2,AA85,IF(Accueil!$H$49=3,AL85,P85)))</f>
        <v>être influencé / ne pas sentir le vent tourner / pris au dépourvu</v>
      </c>
      <c r="F85" s="299" t="str">
        <f>IF(Accueil!$H$49=1,Q85,IF(Accueil!$H$49=2,AB85,IF(Accueil!$H$49=3,AM85,Q85)))</f>
        <v xml:space="preserve">confiance naturelle dans les autres / team bulding / bonne intuition / avoir fin nez </v>
      </c>
      <c r="G85" s="299" t="str">
        <f>IF(Accueil!$H$49=1,R85,IF(Accueil!$H$49=2,AC85,IF(Accueil!$H$49=3,AN85,R85)))</f>
        <v>être sur la défensive</v>
      </c>
      <c r="H85" s="462" t="s">
        <v>7</v>
      </c>
      <c r="I85" s="333" t="e">
        <f t="shared" si="16"/>
        <v>#REF!</v>
      </c>
      <c r="J85" s="463">
        <v>83</v>
      </c>
      <c r="K85" s="299" t="s">
        <v>2629</v>
      </c>
      <c r="L85" s="387">
        <v>840</v>
      </c>
      <c r="M85" s="387" t="s">
        <v>95</v>
      </c>
      <c r="N85" s="387" t="s">
        <v>102</v>
      </c>
      <c r="O85" s="388" t="s">
        <v>1403</v>
      </c>
      <c r="P85" s="388" t="s">
        <v>2090</v>
      </c>
      <c r="Q85" s="388" t="s">
        <v>2091</v>
      </c>
      <c r="R85" s="471" t="s">
        <v>900</v>
      </c>
      <c r="S85" s="472" t="s">
        <v>7</v>
      </c>
      <c r="T85" s="395" t="e">
        <f t="shared" si="17"/>
        <v>#REF!</v>
      </c>
      <c r="U85" s="473">
        <v>83</v>
      </c>
      <c r="V85" s="387" t="s">
        <v>2629</v>
      </c>
      <c r="W85" s="299">
        <v>840</v>
      </c>
      <c r="X85" s="299" t="s">
        <v>95</v>
      </c>
      <c r="Y85" s="508" t="s">
        <v>3103</v>
      </c>
      <c r="Z85" s="299" t="s">
        <v>4445</v>
      </c>
      <c r="AA85" s="299" t="s">
        <v>4446</v>
      </c>
      <c r="AB85" s="299" t="s">
        <v>4447</v>
      </c>
      <c r="AC85" s="299" t="s">
        <v>4448</v>
      </c>
      <c r="AD85" s="462" t="s">
        <v>7</v>
      </c>
      <c r="AE85" s="333" t="e">
        <f t="shared" si="18"/>
        <v>#REF!</v>
      </c>
      <c r="AF85" s="463">
        <v>83</v>
      </c>
      <c r="AG85" s="299" t="s">
        <v>2629</v>
      </c>
      <c r="AH85" s="387">
        <v>840</v>
      </c>
      <c r="AI85" s="387" t="s">
        <v>95</v>
      </c>
      <c r="AJ85" s="508" t="s">
        <v>3103</v>
      </c>
      <c r="AK85" s="299" t="s">
        <v>4445</v>
      </c>
      <c r="AL85" s="299" t="s">
        <v>4446</v>
      </c>
      <c r="AM85" s="299" t="s">
        <v>4447</v>
      </c>
      <c r="AN85" s="299" t="s">
        <v>4448</v>
      </c>
      <c r="AO85" s="472" t="s">
        <v>7</v>
      </c>
      <c r="AP85" s="395" t="e">
        <f t="shared" si="19"/>
        <v>#REF!</v>
      </c>
      <c r="AQ85" s="473">
        <v>83</v>
      </c>
      <c r="AR85" s="387" t="s">
        <v>2629</v>
      </c>
    </row>
    <row r="86" spans="1:44" ht="45" x14ac:dyDescent="0.25">
      <c r="A86" s="299">
        <v>850</v>
      </c>
      <c r="B86" s="299" t="str">
        <f>IF(Accueil!$H$49=1,M86,IF(Accueil!$H$49=2,X86,IF(Accueil!$H$49=3,AI86,M86)))</f>
        <v>Bleu</v>
      </c>
      <c r="C86" s="299" t="str">
        <f>IF(Accueil!$H$49=1,N86,IF(Accueil!$H$49=2,Y86,IF(Accueil!$H$49=3,AJ86,N86)))</f>
        <v>oreille</v>
      </c>
      <c r="D86" s="299" t="str">
        <f>IF(Accueil!$H$49=1,O86,IF(Accueil!$H$49=2,Z86,IF(Accueil!$H$49=3,AK86,O86)))</f>
        <v>besoin d'être à l'écoute de soi et des autres</v>
      </c>
      <c r="E86" s="299" t="str">
        <f>IF(Accueil!$H$49=1,P86,IF(Accueil!$H$49=2,AA86,IF(Accueil!$H$49=3,AL86,P86)))</f>
        <v>ne pas s'écouter / ne pas écouter les autres / besoin de silence</v>
      </c>
      <c r="F86" s="299" t="str">
        <f>IF(Accueil!$H$49=1,Q86,IF(Accueil!$H$49=2,AB86,IF(Accueil!$H$49=3,AM86,Q86)))</f>
        <v>équilibre dans l'écoute de soi et des autres / confident</v>
      </c>
      <c r="G86" s="299" t="str">
        <f>IF(Accueil!$H$49=1,R86,IF(Accueil!$H$49=2,AC86,IF(Accueil!$H$49=3,AN86,R86)))</f>
        <v>être à l'affût / refuser d'écouter / nuisances sonores</v>
      </c>
      <c r="H86" s="462" t="s">
        <v>7</v>
      </c>
      <c r="I86" s="333" t="e">
        <f t="shared" si="16"/>
        <v>#REF!</v>
      </c>
      <c r="J86" s="463">
        <v>84</v>
      </c>
      <c r="K86" s="299" t="s">
        <v>2629</v>
      </c>
      <c r="L86" s="387">
        <v>850</v>
      </c>
      <c r="M86" s="387" t="s">
        <v>95</v>
      </c>
      <c r="N86" s="387" t="s">
        <v>103</v>
      </c>
      <c r="O86" s="388" t="s">
        <v>901</v>
      </c>
      <c r="P86" s="388" t="s">
        <v>1407</v>
      </c>
      <c r="Q86" s="388" t="s">
        <v>2092</v>
      </c>
      <c r="R86" s="471" t="s">
        <v>2093</v>
      </c>
      <c r="S86" s="472" t="s">
        <v>7</v>
      </c>
      <c r="T86" s="395" t="e">
        <f t="shared" si="17"/>
        <v>#REF!</v>
      </c>
      <c r="U86" s="473">
        <v>84</v>
      </c>
      <c r="V86" s="387" t="s">
        <v>2629</v>
      </c>
      <c r="W86" s="299">
        <v>850</v>
      </c>
      <c r="X86" s="299" t="s">
        <v>95</v>
      </c>
      <c r="Y86" s="508" t="s">
        <v>3108</v>
      </c>
      <c r="Z86" s="299" t="s">
        <v>4449</v>
      </c>
      <c r="AA86" s="299" t="s">
        <v>3523</v>
      </c>
      <c r="AB86" s="299" t="s">
        <v>4450</v>
      </c>
      <c r="AC86" s="299" t="s">
        <v>4451</v>
      </c>
      <c r="AD86" s="462" t="s">
        <v>7</v>
      </c>
      <c r="AE86" s="333" t="e">
        <f t="shared" si="18"/>
        <v>#REF!</v>
      </c>
      <c r="AF86" s="463">
        <v>84</v>
      </c>
      <c r="AG86" s="299" t="s">
        <v>2629</v>
      </c>
      <c r="AH86" s="387">
        <v>850</v>
      </c>
      <c r="AI86" s="387" t="s">
        <v>95</v>
      </c>
      <c r="AJ86" s="508" t="s">
        <v>3108</v>
      </c>
      <c r="AK86" s="299" t="s">
        <v>4449</v>
      </c>
      <c r="AL86" s="299" t="s">
        <v>3523</v>
      </c>
      <c r="AM86" s="299" t="s">
        <v>4450</v>
      </c>
      <c r="AN86" s="299" t="s">
        <v>4451</v>
      </c>
      <c r="AO86" s="472" t="s">
        <v>7</v>
      </c>
      <c r="AP86" s="395" t="e">
        <f t="shared" si="19"/>
        <v>#REF!</v>
      </c>
      <c r="AQ86" s="473">
        <v>84</v>
      </c>
      <c r="AR86" s="387" t="s">
        <v>2629</v>
      </c>
    </row>
    <row r="87" spans="1:44" ht="31.5" x14ac:dyDescent="0.25">
      <c r="A87" s="299">
        <v>860</v>
      </c>
      <c r="B87" s="299" t="str">
        <f>IF(Accueil!$H$49=1,M87,IF(Accueil!$H$49=2,X87,IF(Accueil!$H$49=3,AI87,M87)))</f>
        <v>Bleu</v>
      </c>
      <c r="C87" s="299" t="str">
        <f>IF(Accueil!$H$49=1,N87,IF(Accueil!$H$49=2,Y87,IF(Accueil!$H$49=3,AJ87,N87)))</f>
        <v>C3</v>
      </c>
      <c r="D87" s="299" t="str">
        <f>IF(Accueil!$H$49=1,O87,IF(Accueil!$H$49=2,Z87,IF(Accueil!$H$49=3,AK87,O87)))</f>
        <v xml:space="preserve">besoin d'être dans sa bulle / aimer travailler seul / freelance </v>
      </c>
      <c r="E87" s="299" t="str">
        <f>IF(Accueil!$H$49=1,P87,IF(Accueil!$H$49=2,AA87,IF(Accueil!$H$49=3,AL87,P87)))</f>
        <v>ne pas s'écouter ou être écouté / peu de contact avec l'entreprise</v>
      </c>
      <c r="F87" s="299" t="str">
        <f>IF(Accueil!$H$49=1,Q87,IF(Accueil!$H$49=2,AB87,IF(Accueil!$H$49=3,AM87,Q87)))</f>
        <v>team bulding / travail d'équipe / bonne collaboration</v>
      </c>
      <c r="G87" s="299" t="str">
        <f>IF(Accueil!$H$49=1,R87,IF(Accueil!$H$49=2,AC87,IF(Accueil!$H$49=3,AN87,R87)))</f>
        <v>être sur ses gardes</v>
      </c>
      <c r="H87" s="462" t="s">
        <v>10</v>
      </c>
      <c r="I87" s="333" t="e">
        <f t="shared" si="16"/>
        <v>#REF!</v>
      </c>
      <c r="J87" s="463">
        <v>85</v>
      </c>
      <c r="K87" s="299" t="s">
        <v>2629</v>
      </c>
      <c r="L87" s="387">
        <v>860</v>
      </c>
      <c r="M87" s="387" t="s">
        <v>95</v>
      </c>
      <c r="N87" s="387" t="s">
        <v>104</v>
      </c>
      <c r="O87" s="388" t="s">
        <v>2094</v>
      </c>
      <c r="P87" s="388" t="s">
        <v>2095</v>
      </c>
      <c r="Q87" s="388" t="s">
        <v>2096</v>
      </c>
      <c r="R87" s="471" t="s">
        <v>902</v>
      </c>
      <c r="S87" s="472" t="s">
        <v>10</v>
      </c>
      <c r="T87" s="395" t="e">
        <f t="shared" si="17"/>
        <v>#REF!</v>
      </c>
      <c r="U87" s="473">
        <v>85</v>
      </c>
      <c r="V87" s="387" t="s">
        <v>2629</v>
      </c>
      <c r="W87" s="299">
        <v>860</v>
      </c>
      <c r="X87" s="299" t="s">
        <v>95</v>
      </c>
      <c r="Y87" s="509" t="s">
        <v>104</v>
      </c>
      <c r="Z87" s="299" t="s">
        <v>4452</v>
      </c>
      <c r="AA87" s="299" t="s">
        <v>4453</v>
      </c>
      <c r="AB87" s="299" t="s">
        <v>4454</v>
      </c>
      <c r="AC87" s="299" t="s">
        <v>4455</v>
      </c>
      <c r="AD87" s="462" t="s">
        <v>10</v>
      </c>
      <c r="AE87" s="333" t="e">
        <f t="shared" si="18"/>
        <v>#REF!</v>
      </c>
      <c r="AF87" s="463">
        <v>85</v>
      </c>
      <c r="AG87" s="299" t="s">
        <v>2629</v>
      </c>
      <c r="AH87" s="387">
        <v>860</v>
      </c>
      <c r="AI87" s="387" t="s">
        <v>95</v>
      </c>
      <c r="AJ87" s="509" t="s">
        <v>104</v>
      </c>
      <c r="AK87" s="299" t="s">
        <v>4452</v>
      </c>
      <c r="AL87" s="299" t="s">
        <v>4453</v>
      </c>
      <c r="AM87" s="299" t="s">
        <v>4454</v>
      </c>
      <c r="AN87" s="299" t="s">
        <v>4455</v>
      </c>
      <c r="AO87" s="472" t="s">
        <v>10</v>
      </c>
      <c r="AP87" s="395" t="e">
        <f t="shared" si="19"/>
        <v>#REF!</v>
      </c>
      <c r="AQ87" s="473">
        <v>85</v>
      </c>
      <c r="AR87" s="387" t="s">
        <v>2629</v>
      </c>
    </row>
    <row r="88" spans="1:44" ht="47.25" x14ac:dyDescent="0.25">
      <c r="A88" s="299">
        <v>870</v>
      </c>
      <c r="B88" s="299" t="str">
        <f>IF(Accueil!$H$49=1,M88,IF(Accueil!$H$49=2,X88,IF(Accueil!$H$49=3,AI88,M88)))</f>
        <v>Bleu</v>
      </c>
      <c r="C88" s="299" t="str">
        <f>IF(Accueil!$H$49=1,N88,IF(Accueil!$H$49=2,Y88,IF(Accueil!$H$49=3,AJ88,N88)))</f>
        <v>C2</v>
      </c>
      <c r="D88" s="299" t="str">
        <f>IF(Accueil!$H$49=1,O88,IF(Accueil!$H$49=2,Z88,IF(Accueil!$H$49=3,AK88,O88)))</f>
        <v>besoin d'un rôle clair et de tâches bien définies</v>
      </c>
      <c r="E88" s="299" t="str">
        <f>IF(Accueil!$H$49=1,P88,IF(Accueil!$H$49=2,AA88,IF(Accueil!$H$49=3,AL88,P88)))</f>
        <v>manque de clarté dans les tâches à accomplir / objectif pas clair / ne pas avoir pu suivre sa vocation</v>
      </c>
      <c r="F88" s="299" t="str">
        <f>IF(Accueil!$H$49=1,Q88,IF(Accueil!$H$49=2,AB88,IF(Accueil!$H$49=3,AM88,Q88)))</f>
        <v>objectif clair / clarté dans les tâches à accomplir / compréhension du management</v>
      </c>
      <c r="G88" s="299" t="str">
        <f>IF(Accueil!$H$49=1,R88,IF(Accueil!$H$49=2,AC88,IF(Accueil!$H$49=3,AN88,R88)))</f>
        <v>questionnement pour la suite / dispersion / management brouillon</v>
      </c>
      <c r="H88" s="462" t="s">
        <v>10</v>
      </c>
      <c r="I88" s="333" t="e">
        <f t="shared" si="16"/>
        <v>#REF!</v>
      </c>
      <c r="J88" s="463">
        <v>86</v>
      </c>
      <c r="K88" s="299" t="s">
        <v>2629</v>
      </c>
      <c r="L88" s="387">
        <v>870</v>
      </c>
      <c r="M88" s="387" t="s">
        <v>95</v>
      </c>
      <c r="N88" s="387" t="s">
        <v>105</v>
      </c>
      <c r="O88" s="388" t="s">
        <v>903</v>
      </c>
      <c r="P88" s="388" t="s">
        <v>2097</v>
      </c>
      <c r="Q88" s="388" t="s">
        <v>2098</v>
      </c>
      <c r="R88" s="471" t="s">
        <v>2099</v>
      </c>
      <c r="S88" s="472" t="s">
        <v>10</v>
      </c>
      <c r="T88" s="395" t="e">
        <f t="shared" si="17"/>
        <v>#REF!</v>
      </c>
      <c r="U88" s="473">
        <v>86</v>
      </c>
      <c r="V88" s="387" t="s">
        <v>2629</v>
      </c>
      <c r="W88" s="299">
        <v>870</v>
      </c>
      <c r="X88" s="299" t="s">
        <v>95</v>
      </c>
      <c r="Y88" s="509" t="s">
        <v>105</v>
      </c>
      <c r="Z88" s="299" t="s">
        <v>4456</v>
      </c>
      <c r="AA88" s="299" t="s">
        <v>4457</v>
      </c>
      <c r="AB88" s="299" t="s">
        <v>4458</v>
      </c>
      <c r="AC88" s="299" t="s">
        <v>4459</v>
      </c>
      <c r="AD88" s="462" t="s">
        <v>10</v>
      </c>
      <c r="AE88" s="333" t="e">
        <f t="shared" si="18"/>
        <v>#REF!</v>
      </c>
      <c r="AF88" s="463">
        <v>86</v>
      </c>
      <c r="AG88" s="299" t="s">
        <v>2629</v>
      </c>
      <c r="AH88" s="387">
        <v>870</v>
      </c>
      <c r="AI88" s="387" t="s">
        <v>95</v>
      </c>
      <c r="AJ88" s="509" t="s">
        <v>105</v>
      </c>
      <c r="AK88" s="299" t="s">
        <v>4456</v>
      </c>
      <c r="AL88" s="299" t="s">
        <v>4457</v>
      </c>
      <c r="AM88" s="299" t="s">
        <v>4458</v>
      </c>
      <c r="AN88" s="299" t="s">
        <v>4459</v>
      </c>
      <c r="AO88" s="472" t="s">
        <v>10</v>
      </c>
      <c r="AP88" s="395" t="e">
        <f t="shared" si="19"/>
        <v>#REF!</v>
      </c>
      <c r="AQ88" s="473">
        <v>86</v>
      </c>
      <c r="AR88" s="387" t="s">
        <v>2629</v>
      </c>
    </row>
    <row r="89" spans="1:44" ht="47.25" x14ac:dyDescent="0.25">
      <c r="A89" s="299">
        <v>880</v>
      </c>
      <c r="B89" s="299" t="str">
        <f>IF(Accueil!$H$49=1,M89,IF(Accueil!$H$49=2,X89,IF(Accueil!$H$49=3,AI89,M89)))</f>
        <v>Indigo</v>
      </c>
      <c r="C89" s="299" t="str">
        <f>IF(Accueil!$H$49=1,N89,IF(Accueil!$H$49=2,Y89,IF(Accueil!$H$49=3,AJ89,N89)))</f>
        <v>C1</v>
      </c>
      <c r="D89" s="299" t="str">
        <f>IF(Accueil!$H$49=1,O89,IF(Accueil!$H$49=2,Z89,IF(Accueil!$H$49=3,AK89,O89)))</f>
        <v>besoin d'assumer des charges et des responsabilités / besoin d'avoir un but à atteindre</v>
      </c>
      <c r="E89" s="299" t="str">
        <f>IF(Accueil!$H$49=1,P89,IF(Accueil!$H$49=2,AA89,IF(Accueil!$H$49=3,AL89,P89)))</f>
        <v>se mettre moins de charges / ne plus se fixer d'objectif contraignant / absence d'objectif</v>
      </c>
      <c r="F89" s="299" t="str">
        <f>IF(Accueil!$H$49=1,Q89,IF(Accueil!$H$49=2,AB89,IF(Accueil!$H$49=3,AM89,Q89)))</f>
        <v>voir les choses sous un angle différent / accepter d'autres points de vue / gestion du stress</v>
      </c>
      <c r="G89" s="299" t="str">
        <f>IF(Accueil!$H$49=1,R89,IF(Accueil!$H$49=2,AC89,IF(Accueil!$H$49=3,AN89,R89)))</f>
        <v>devoir assumer / ne pas vouloir changer d'avis / tenir tête / se mette des objectifs contraignants</v>
      </c>
      <c r="H89" s="462" t="s">
        <v>10</v>
      </c>
      <c r="I89" s="333" t="e">
        <f t="shared" si="16"/>
        <v>#REF!</v>
      </c>
      <c r="J89" s="463">
        <v>87</v>
      </c>
      <c r="K89" s="299" t="s">
        <v>2629</v>
      </c>
      <c r="L89" s="387">
        <v>880</v>
      </c>
      <c r="M89" s="387" t="s">
        <v>106</v>
      </c>
      <c r="N89" s="387" t="s">
        <v>107</v>
      </c>
      <c r="O89" s="388" t="s">
        <v>2100</v>
      </c>
      <c r="P89" s="388" t="s">
        <v>2101</v>
      </c>
      <c r="Q89" s="388" t="s">
        <v>2102</v>
      </c>
      <c r="R89" s="471" t="s">
        <v>2103</v>
      </c>
      <c r="S89" s="472" t="s">
        <v>10</v>
      </c>
      <c r="T89" s="395" t="e">
        <f t="shared" si="17"/>
        <v>#REF!</v>
      </c>
      <c r="U89" s="473">
        <v>87</v>
      </c>
      <c r="V89" s="387" t="s">
        <v>2629</v>
      </c>
      <c r="W89" s="299">
        <v>880</v>
      </c>
      <c r="X89" s="299" t="s">
        <v>106</v>
      </c>
      <c r="Y89" s="509" t="s">
        <v>107</v>
      </c>
      <c r="Z89" s="299" t="s">
        <v>4460</v>
      </c>
      <c r="AA89" s="299" t="s">
        <v>4461</v>
      </c>
      <c r="AB89" s="299" t="s">
        <v>4462</v>
      </c>
      <c r="AC89" s="299" t="s">
        <v>4463</v>
      </c>
      <c r="AD89" s="462" t="s">
        <v>10</v>
      </c>
      <c r="AE89" s="333" t="e">
        <f t="shared" si="18"/>
        <v>#REF!</v>
      </c>
      <c r="AF89" s="463">
        <v>87</v>
      </c>
      <c r="AG89" s="299" t="s">
        <v>2629</v>
      </c>
      <c r="AH89" s="387">
        <v>880</v>
      </c>
      <c r="AI89" s="387" t="s">
        <v>106</v>
      </c>
      <c r="AJ89" s="509" t="s">
        <v>107</v>
      </c>
      <c r="AK89" s="299" t="s">
        <v>4460</v>
      </c>
      <c r="AL89" s="299" t="s">
        <v>4461</v>
      </c>
      <c r="AM89" s="299" t="s">
        <v>4462</v>
      </c>
      <c r="AN89" s="299" t="s">
        <v>4463</v>
      </c>
      <c r="AO89" s="472" t="s">
        <v>10</v>
      </c>
      <c r="AP89" s="395" t="e">
        <f t="shared" si="19"/>
        <v>#REF!</v>
      </c>
      <c r="AQ89" s="473">
        <v>87</v>
      </c>
      <c r="AR89" s="387" t="s">
        <v>2629</v>
      </c>
    </row>
    <row r="90" spans="1:44" ht="31.5" x14ac:dyDescent="0.25">
      <c r="A90" s="299">
        <v>890</v>
      </c>
      <c r="B90" s="299" t="str">
        <f>IF(Accueil!$H$49=1,M90,IF(Accueil!$H$49=2,X90,IF(Accueil!$H$49=3,AI90,M90)))</f>
        <v>Indigo</v>
      </c>
      <c r="C90" s="299" t="str">
        <f>IF(Accueil!$H$49=1,N90,IF(Accueil!$H$49=2,Y90,IF(Accueil!$H$49=3,AJ90,N90)))</f>
        <v>cervelet</v>
      </c>
      <c r="D90" s="299" t="str">
        <f>IF(Accueil!$H$49=1,O90,IF(Accueil!$H$49=2,Z90,IF(Accueil!$H$49=3,AK90,O90)))</f>
        <v>besoin de s'adapter / être attentif</v>
      </c>
      <c r="E90" s="299" t="str">
        <f>IF(Accueil!$H$49=1,P90,IF(Accueil!$H$49=2,AA90,IF(Accueil!$H$49=3,AL90,P90)))</f>
        <v>rigidité mentale / peur des accidents / négligence</v>
      </c>
      <c r="F90" s="299" t="str">
        <f>IF(Accueil!$H$49=1,Q90,IF(Accueil!$H$49=2,AB90,IF(Accueil!$H$49=3,AM90,Q90)))</f>
        <v>attentif et présent / savoir s'adapter et improviser rapidement</v>
      </c>
      <c r="G90" s="299" t="str">
        <f>IF(Accueil!$H$49=1,R90,IF(Accueil!$H$49=2,AC90,IF(Accueil!$H$49=3,AN90,R90)))</f>
        <v>stress / dépassé par les événements / risque de négligence</v>
      </c>
      <c r="H90" s="462" t="s">
        <v>10</v>
      </c>
      <c r="I90" s="333" t="e">
        <f t="shared" si="16"/>
        <v>#REF!</v>
      </c>
      <c r="J90" s="463">
        <v>88</v>
      </c>
      <c r="K90" s="299" t="s">
        <v>2629</v>
      </c>
      <c r="L90" s="387">
        <v>890</v>
      </c>
      <c r="M90" s="387" t="s">
        <v>106</v>
      </c>
      <c r="N90" s="387" t="s">
        <v>108</v>
      </c>
      <c r="O90" s="388" t="s">
        <v>2104</v>
      </c>
      <c r="P90" s="388" t="s">
        <v>2105</v>
      </c>
      <c r="Q90" s="388" t="s">
        <v>2106</v>
      </c>
      <c r="R90" s="471" t="s">
        <v>2107</v>
      </c>
      <c r="S90" s="472" t="s">
        <v>10</v>
      </c>
      <c r="T90" s="395" t="e">
        <f t="shared" si="17"/>
        <v>#REF!</v>
      </c>
      <c r="U90" s="473">
        <v>88</v>
      </c>
      <c r="V90" s="387" t="s">
        <v>2629</v>
      </c>
      <c r="W90" s="299">
        <v>890</v>
      </c>
      <c r="X90" s="299" t="s">
        <v>106</v>
      </c>
      <c r="Y90" s="508" t="s">
        <v>3125</v>
      </c>
      <c r="Z90" s="299" t="s">
        <v>4464</v>
      </c>
      <c r="AA90" s="299" t="s">
        <v>4465</v>
      </c>
      <c r="AB90" s="299" t="s">
        <v>4466</v>
      </c>
      <c r="AC90" s="299" t="s">
        <v>4467</v>
      </c>
      <c r="AD90" s="462" t="s">
        <v>10</v>
      </c>
      <c r="AE90" s="333" t="e">
        <f t="shared" si="18"/>
        <v>#REF!</v>
      </c>
      <c r="AF90" s="463">
        <v>88</v>
      </c>
      <c r="AG90" s="299" t="s">
        <v>2629</v>
      </c>
      <c r="AH90" s="387">
        <v>890</v>
      </c>
      <c r="AI90" s="387" t="s">
        <v>106</v>
      </c>
      <c r="AJ90" s="508" t="s">
        <v>3125</v>
      </c>
      <c r="AK90" s="299" t="s">
        <v>4464</v>
      </c>
      <c r="AL90" s="299" t="s">
        <v>4465</v>
      </c>
      <c r="AM90" s="299" t="s">
        <v>4466</v>
      </c>
      <c r="AN90" s="299" t="s">
        <v>4467</v>
      </c>
      <c r="AO90" s="472" t="s">
        <v>10</v>
      </c>
      <c r="AP90" s="395" t="e">
        <f t="shared" si="19"/>
        <v>#REF!</v>
      </c>
      <c r="AQ90" s="473">
        <v>88</v>
      </c>
      <c r="AR90" s="387" t="s">
        <v>2629</v>
      </c>
    </row>
    <row r="91" spans="1:44" ht="47.25" x14ac:dyDescent="0.25">
      <c r="A91" s="299">
        <v>900</v>
      </c>
      <c r="B91" s="299" t="str">
        <f>IF(Accueil!$H$49=1,M91,IF(Accueil!$H$49=2,X91,IF(Accueil!$H$49=3,AI91,M91)))</f>
        <v>Indigo</v>
      </c>
      <c r="C91" s="299" t="str">
        <f>IF(Accueil!$H$49=1,N91,IF(Accueil!$H$49=2,Y91,IF(Accueil!$H$49=3,AJ91,N91)))</f>
        <v>lobe occipital</v>
      </c>
      <c r="D91" s="299" t="str">
        <f>IF(Accueil!$H$49=1,O91,IF(Accueil!$H$49=2,Z91,IF(Accueil!$H$49=3,AK91,O91)))</f>
        <v>besoin de prendre du recul / besoin de voir toutes les possibilités / intuition active</v>
      </c>
      <c r="E91" s="299" t="str">
        <f>IF(Accueil!$H$49=1,P91,IF(Accueil!$H$49=2,AA91,IF(Accueil!$H$49=3,AL91,P91)))</f>
        <v>ne pas aimer le changement / nostalgie / ne pas voir de solution ou d'autres possibilités</v>
      </c>
      <c r="F91" s="299" t="str">
        <f>IF(Accueil!$H$49=1,Q91,IF(Accueil!$H$49=2,AB91,IF(Accueil!$H$49=3,AM91,Q91)))</f>
        <v>avoir du recul / adaptation /  relativiser / ouverture d'esprit / intuition / imagination / innovant</v>
      </c>
      <c r="G91" s="299" t="str">
        <f>IF(Accueil!$H$49=1,R91,IF(Accueil!$H$49=2,AC91,IF(Accueil!$H$49=3,AN91,R91)))</f>
        <v>fuite en avant / hyperactivité / parer au plus pressé / peur de ne plus tout contrôler</v>
      </c>
      <c r="H91" s="462" t="s">
        <v>10</v>
      </c>
      <c r="I91" s="333" t="e">
        <f t="shared" si="16"/>
        <v>#REF!</v>
      </c>
      <c r="J91" s="463">
        <v>89</v>
      </c>
      <c r="K91" s="299" t="s">
        <v>2629</v>
      </c>
      <c r="L91" s="387">
        <v>900</v>
      </c>
      <c r="M91" s="387" t="s">
        <v>106</v>
      </c>
      <c r="N91" s="387" t="s">
        <v>109</v>
      </c>
      <c r="O91" s="388" t="s">
        <v>1423</v>
      </c>
      <c r="P91" s="388" t="s">
        <v>2108</v>
      </c>
      <c r="Q91" s="388" t="s">
        <v>2109</v>
      </c>
      <c r="R91" s="471" t="s">
        <v>2110</v>
      </c>
      <c r="S91" s="472" t="s">
        <v>10</v>
      </c>
      <c r="T91" s="395" t="e">
        <f t="shared" si="17"/>
        <v>#REF!</v>
      </c>
      <c r="U91" s="473">
        <v>89</v>
      </c>
      <c r="V91" s="387" t="s">
        <v>2629</v>
      </c>
      <c r="W91" s="299">
        <v>900</v>
      </c>
      <c r="X91" s="299" t="s">
        <v>106</v>
      </c>
      <c r="Y91" s="508" t="s">
        <v>3130</v>
      </c>
      <c r="Z91" s="299" t="s">
        <v>3541</v>
      </c>
      <c r="AA91" s="299" t="s">
        <v>4468</v>
      </c>
      <c r="AB91" s="299" t="s">
        <v>4469</v>
      </c>
      <c r="AC91" s="299" t="s">
        <v>4470</v>
      </c>
      <c r="AD91" s="462" t="s">
        <v>10</v>
      </c>
      <c r="AE91" s="333" t="e">
        <f t="shared" si="18"/>
        <v>#REF!</v>
      </c>
      <c r="AF91" s="463">
        <v>89</v>
      </c>
      <c r="AG91" s="299" t="s">
        <v>2629</v>
      </c>
      <c r="AH91" s="387">
        <v>900</v>
      </c>
      <c r="AI91" s="387" t="s">
        <v>106</v>
      </c>
      <c r="AJ91" s="508" t="s">
        <v>3130</v>
      </c>
      <c r="AK91" s="299" t="s">
        <v>3541</v>
      </c>
      <c r="AL91" s="299" t="s">
        <v>4468</v>
      </c>
      <c r="AM91" s="299" t="s">
        <v>4469</v>
      </c>
      <c r="AN91" s="299" t="s">
        <v>4470</v>
      </c>
      <c r="AO91" s="472" t="s">
        <v>10</v>
      </c>
      <c r="AP91" s="395" t="e">
        <f t="shared" si="19"/>
        <v>#REF!</v>
      </c>
      <c r="AQ91" s="473">
        <v>89</v>
      </c>
      <c r="AR91" s="387" t="s">
        <v>2629</v>
      </c>
    </row>
    <row r="92" spans="1:44" ht="47.25" x14ac:dyDescent="0.25">
      <c r="A92" s="299">
        <v>910</v>
      </c>
      <c r="B92" s="299" t="str">
        <f>IF(Accueil!$H$49=1,M92,IF(Accueil!$H$49=2,X92,IF(Accueil!$H$49=3,AI92,M92)))</f>
        <v>Indigo</v>
      </c>
      <c r="C92" s="299" t="str">
        <f>IF(Accueil!$H$49=1,N92,IF(Accueil!$H$49=2,Y92,IF(Accueil!$H$49=3,AJ92,N92)))</f>
        <v>épiphyse</v>
      </c>
      <c r="D92" s="299" t="str">
        <f>IF(Accueil!$H$49=1,O92,IF(Accueil!$H$49=2,Z92,IF(Accueil!$H$49=3,AK92,O92)))</f>
        <v>besoin de voir ses priorités / besoin de prendre du recul / besoin d'être patient / besoin de brainstorming</v>
      </c>
      <c r="E92" s="299" t="str">
        <f>IF(Accueil!$H$49=1,P92,IF(Accueil!$H$49=2,AA92,IF(Accueil!$H$49=3,AL92,P92)))</f>
        <v>ne pas aimer le changement / ne pas voir les dysfonctionnements</v>
      </c>
      <c r="F92" s="299" t="str">
        <f>IF(Accueil!$H$49=1,Q92,IF(Accueil!$H$49=2,AB92,IF(Accueil!$H$49=3,AM92,Q92)))</f>
        <v xml:space="preserve">capacité d'adaptation / flexibilité / capacité de synthèse / patience / vision globale </v>
      </c>
      <c r="G92" s="299" t="str">
        <f>IF(Accueil!$H$49=1,R92,IF(Accueil!$H$49=2,AC92,IF(Accueil!$H$49=3,AN92,R92)))</f>
        <v>fuite en avant / hyperactivité / parer au plus pressé / impatience / fuir la réalité</v>
      </c>
      <c r="H92" s="462" t="s">
        <v>10</v>
      </c>
      <c r="I92" s="333" t="e">
        <f t="shared" si="16"/>
        <v>#REF!</v>
      </c>
      <c r="J92" s="463">
        <v>90</v>
      </c>
      <c r="K92" s="299" t="s">
        <v>2629</v>
      </c>
      <c r="L92" s="387">
        <v>910</v>
      </c>
      <c r="M92" s="387" t="s">
        <v>106</v>
      </c>
      <c r="N92" s="387" t="s">
        <v>110</v>
      </c>
      <c r="O92" s="388" t="s">
        <v>2111</v>
      </c>
      <c r="P92" s="388" t="s">
        <v>2112</v>
      </c>
      <c r="Q92" s="388" t="s">
        <v>2113</v>
      </c>
      <c r="R92" s="471" t="s">
        <v>2114</v>
      </c>
      <c r="S92" s="472" t="s">
        <v>10</v>
      </c>
      <c r="T92" s="395" t="e">
        <f t="shared" si="17"/>
        <v>#REF!</v>
      </c>
      <c r="U92" s="473">
        <v>90</v>
      </c>
      <c r="V92" s="387" t="s">
        <v>2629</v>
      </c>
      <c r="W92" s="299">
        <v>910</v>
      </c>
      <c r="X92" s="299" t="s">
        <v>106</v>
      </c>
      <c r="Y92" s="508" t="s">
        <v>3135</v>
      </c>
      <c r="Z92" s="299" t="s">
        <v>4471</v>
      </c>
      <c r="AA92" s="299" t="s">
        <v>4472</v>
      </c>
      <c r="AB92" s="299" t="s">
        <v>4473</v>
      </c>
      <c r="AC92" s="299" t="s">
        <v>4474</v>
      </c>
      <c r="AD92" s="462" t="s">
        <v>10</v>
      </c>
      <c r="AE92" s="333" t="e">
        <f t="shared" si="18"/>
        <v>#REF!</v>
      </c>
      <c r="AF92" s="463">
        <v>90</v>
      </c>
      <c r="AG92" s="299" t="s">
        <v>2629</v>
      </c>
      <c r="AH92" s="387">
        <v>910</v>
      </c>
      <c r="AI92" s="387" t="s">
        <v>106</v>
      </c>
      <c r="AJ92" s="508" t="s">
        <v>3135</v>
      </c>
      <c r="AK92" s="299" t="s">
        <v>4471</v>
      </c>
      <c r="AL92" s="299" t="s">
        <v>4472</v>
      </c>
      <c r="AM92" s="299" t="s">
        <v>4473</v>
      </c>
      <c r="AN92" s="299" t="s">
        <v>4474</v>
      </c>
      <c r="AO92" s="472" t="s">
        <v>10</v>
      </c>
      <c r="AP92" s="395" t="e">
        <f t="shared" si="19"/>
        <v>#REF!</v>
      </c>
      <c r="AQ92" s="473">
        <v>90</v>
      </c>
      <c r="AR92" s="387" t="s">
        <v>2629</v>
      </c>
    </row>
    <row r="93" spans="1:44" ht="15.75" x14ac:dyDescent="0.25">
      <c r="A93" s="299">
        <v>920</v>
      </c>
      <c r="B93" s="299" t="str">
        <f>IF(Accueil!$H$49=1,M93,IF(Accueil!$H$49=2,X93,IF(Accueil!$H$49=3,AI93,M93)))</f>
        <v>Indigo</v>
      </c>
      <c r="C93" s="299" t="str">
        <f>IF(Accueil!$H$49=1,N93,IF(Accueil!$H$49=2,Y93,IF(Accueil!$H$49=3,AJ93,N93)))</f>
        <v>amygdale (cerveau)</v>
      </c>
      <c r="D93" s="299" t="str">
        <f>IF(Accueil!$H$49=1,O93,IF(Accueil!$H$49=2,Z93,IF(Accueil!$H$49=3,AK93,O93)))</f>
        <v xml:space="preserve">besoin d’émotions </v>
      </c>
      <c r="E93" s="299" t="str">
        <f>IF(Accueil!$H$49=1,P93,IF(Accueil!$H$49=2,AA93,IF(Accueil!$H$49=3,AL93,P93)))</f>
        <v>difficulté à apprendre ou à mémoriser</v>
      </c>
      <c r="F93" s="299" t="str">
        <f>IF(Accueil!$H$49=1,Q93,IF(Accueil!$H$49=2,AB93,IF(Accueil!$H$49=3,AM93,Q93)))</f>
        <v>bon discernement / self-contrôle</v>
      </c>
      <c r="G93" s="299" t="str">
        <f>IF(Accueil!$H$49=1,R93,IF(Accueil!$H$49=2,AC93,IF(Accueil!$H$49=3,AN93,R93)))</f>
        <v>anxiété en public</v>
      </c>
      <c r="H93" s="462" t="s">
        <v>7</v>
      </c>
      <c r="I93" s="333" t="e">
        <f>IF(B93=B91,I91,I91+1)</f>
        <v>#REF!</v>
      </c>
      <c r="J93" s="463">
        <v>91</v>
      </c>
      <c r="K93" s="299" t="s">
        <v>2629</v>
      </c>
      <c r="L93" s="387">
        <v>920</v>
      </c>
      <c r="M93" s="387" t="s">
        <v>106</v>
      </c>
      <c r="N93" s="387" t="s">
        <v>111</v>
      </c>
      <c r="O93" s="388" t="s">
        <v>904</v>
      </c>
      <c r="P93" s="388" t="s">
        <v>905</v>
      </c>
      <c r="Q93" s="388" t="s">
        <v>2115</v>
      </c>
      <c r="R93" s="471" t="s">
        <v>906</v>
      </c>
      <c r="S93" s="472" t="s">
        <v>7</v>
      </c>
      <c r="T93" s="395" t="e">
        <f>IF(M93=M91,T91,T91+1)</f>
        <v>#REF!</v>
      </c>
      <c r="U93" s="473">
        <v>91</v>
      </c>
      <c r="V93" s="387" t="s">
        <v>2629</v>
      </c>
      <c r="W93" s="299">
        <v>920</v>
      </c>
      <c r="X93" s="299" t="s">
        <v>106</v>
      </c>
      <c r="Y93" s="508" t="s">
        <v>3140</v>
      </c>
      <c r="Z93" s="299" t="s">
        <v>4475</v>
      </c>
      <c r="AA93" s="299" t="s">
        <v>4476</v>
      </c>
      <c r="AB93" s="299" t="s">
        <v>4477</v>
      </c>
      <c r="AC93" s="299" t="s">
        <v>4478</v>
      </c>
      <c r="AD93" s="462" t="s">
        <v>7</v>
      </c>
      <c r="AE93" s="333" t="e">
        <f>IF(X93=X91,AE91,AE91+1)</f>
        <v>#REF!</v>
      </c>
      <c r="AF93" s="463">
        <v>91</v>
      </c>
      <c r="AG93" s="299" t="s">
        <v>2629</v>
      </c>
      <c r="AH93" s="387">
        <v>920</v>
      </c>
      <c r="AI93" s="387" t="s">
        <v>106</v>
      </c>
      <c r="AJ93" s="508" t="s">
        <v>3140</v>
      </c>
      <c r="AK93" s="299" t="s">
        <v>4475</v>
      </c>
      <c r="AL93" s="299" t="s">
        <v>4476</v>
      </c>
      <c r="AM93" s="299" t="s">
        <v>4477</v>
      </c>
      <c r="AN93" s="299" t="s">
        <v>4478</v>
      </c>
      <c r="AO93" s="472" t="s">
        <v>7</v>
      </c>
      <c r="AP93" s="395" t="e">
        <f>IF(AI93=AI91,AP91,AP91+1)</f>
        <v>#REF!</v>
      </c>
      <c r="AQ93" s="473">
        <v>91</v>
      </c>
      <c r="AR93" s="387" t="s">
        <v>2629</v>
      </c>
    </row>
    <row r="94" spans="1:44" ht="31.5" x14ac:dyDescent="0.25">
      <c r="A94" s="299">
        <v>930</v>
      </c>
      <c r="B94" s="299" t="str">
        <f>IF(Accueil!$H$49=1,M94,IF(Accueil!$H$49=2,X94,IF(Accueil!$H$49=3,AI94,M94)))</f>
        <v>Indigo</v>
      </c>
      <c r="C94" s="299" t="str">
        <f>IF(Accueil!$H$49=1,N94,IF(Accueil!$H$49=2,Y94,IF(Accueil!$H$49=3,AJ94,N94)))</f>
        <v>tempe</v>
      </c>
      <c r="D94" s="299" t="str">
        <f>IF(Accueil!$H$49=1,O94,IF(Accueil!$H$49=2,Z94,IF(Accueil!$H$49=3,AK94,O94)))</f>
        <v>se mette la pression pour l'entreprise / besoin de changement</v>
      </c>
      <c r="E94" s="299" t="str">
        <f>IF(Accueil!$H$49=1,P94,IF(Accueil!$H$49=2,AA94,IF(Accueil!$H$49=3,AL94,P94)))</f>
        <v>envie de décompresser / refus du changement</v>
      </c>
      <c r="F94" s="299" t="str">
        <f>IF(Accueil!$H$49=1,Q94,IF(Accueil!$H$49=2,AB94,IF(Accueil!$H$49=3,AM94,Q94)))</f>
        <v xml:space="preserve">ne pas se mettre la pression / s'adapter </v>
      </c>
      <c r="G94" s="299" t="str">
        <f>IF(Accueil!$H$49=1,R94,IF(Accueil!$H$49=2,AC94,IF(Accueil!$H$49=3,AN94,R94)))</f>
        <v>se mettre la pression / obligé de changer</v>
      </c>
      <c r="H94" s="462" t="s">
        <v>7</v>
      </c>
      <c r="I94" s="333" t="e">
        <f>IF(B94=B92,I92,I92+1)</f>
        <v>#REF!</v>
      </c>
      <c r="J94" s="463">
        <v>91</v>
      </c>
      <c r="K94" s="299" t="s">
        <v>2629</v>
      </c>
      <c r="L94" s="387">
        <v>930</v>
      </c>
      <c r="M94" s="387" t="s">
        <v>106</v>
      </c>
      <c r="N94" s="387" t="s">
        <v>112</v>
      </c>
      <c r="O94" s="388" t="s">
        <v>2116</v>
      </c>
      <c r="P94" s="388" t="s">
        <v>1435</v>
      </c>
      <c r="Q94" s="388" t="s">
        <v>1436</v>
      </c>
      <c r="R94" s="471" t="s">
        <v>1437</v>
      </c>
      <c r="S94" s="472" t="s">
        <v>7</v>
      </c>
      <c r="T94" s="395" t="e">
        <f>IF(M94=M92,T92,T92+1)</f>
        <v>#REF!</v>
      </c>
      <c r="U94" s="473">
        <v>91</v>
      </c>
      <c r="V94" s="387" t="s">
        <v>2629</v>
      </c>
      <c r="W94" s="299">
        <v>930</v>
      </c>
      <c r="X94" s="299" t="s">
        <v>106</v>
      </c>
      <c r="Y94" s="508" t="s">
        <v>3144</v>
      </c>
      <c r="Z94" s="299" t="s">
        <v>4479</v>
      </c>
      <c r="AA94" s="299" t="s">
        <v>4480</v>
      </c>
      <c r="AB94" s="299" t="s">
        <v>3147</v>
      </c>
      <c r="AC94" s="299" t="s">
        <v>4481</v>
      </c>
      <c r="AD94" s="462" t="s">
        <v>7</v>
      </c>
      <c r="AE94" s="333" t="e">
        <f>IF(X94=X92,AE92,AE92+1)</f>
        <v>#REF!</v>
      </c>
      <c r="AF94" s="463">
        <v>91</v>
      </c>
      <c r="AG94" s="299" t="s">
        <v>2629</v>
      </c>
      <c r="AH94" s="387">
        <v>930</v>
      </c>
      <c r="AI94" s="387" t="s">
        <v>106</v>
      </c>
      <c r="AJ94" s="508" t="s">
        <v>3144</v>
      </c>
      <c r="AK94" s="299" t="s">
        <v>4479</v>
      </c>
      <c r="AL94" s="299" t="s">
        <v>4480</v>
      </c>
      <c r="AM94" s="299" t="s">
        <v>3147</v>
      </c>
      <c r="AN94" s="299" t="s">
        <v>4481</v>
      </c>
      <c r="AO94" s="472" t="s">
        <v>7</v>
      </c>
      <c r="AP94" s="395" t="e">
        <f>IF(AI94=AI92,AP92,AP92+1)</f>
        <v>#REF!</v>
      </c>
      <c r="AQ94" s="473">
        <v>91</v>
      </c>
      <c r="AR94" s="387" t="s">
        <v>2629</v>
      </c>
    </row>
    <row r="95" spans="1:44" ht="31.5" x14ac:dyDescent="0.25">
      <c r="A95" s="299">
        <v>940</v>
      </c>
      <c r="B95" s="299" t="str">
        <f>IF(Accueil!$H$49=1,M95,IF(Accueil!$H$49=2,X95,IF(Accueil!$H$49=3,AI95,M95)))</f>
        <v>Indigo</v>
      </c>
      <c r="C95" s="299" t="str">
        <f>IF(Accueil!$H$49=1,N95,IF(Accueil!$H$49=2,Y95,IF(Accueil!$H$49=3,AJ95,N95)))</f>
        <v>œil</v>
      </c>
      <c r="D95" s="299" t="str">
        <f>IF(Accueil!$H$49=1,O95,IF(Accueil!$H$49=2,Z95,IF(Accueil!$H$49=3,AK95,O95)))</f>
        <v>besoin de voir les possibilités / importance du visuel dans le marketing</v>
      </c>
      <c r="E95" s="299" t="str">
        <f>IF(Accueil!$H$49=1,P95,IF(Accueil!$H$49=2,AA95,IF(Accueil!$H$49=3,AL95,P95)))</f>
        <v>se couper du monde / ne pas voir ce qui arrive / ne pas vouloir voir certaines choses</v>
      </c>
      <c r="F95" s="299" t="str">
        <f>IF(Accueil!$H$49=1,Q95,IF(Accueil!$H$49=2,AB95,IF(Accueil!$H$49=3,AM95,Q95)))</f>
        <v>regard objectif / attentif / importance du marketing</v>
      </c>
      <c r="G95" s="299" t="str">
        <f>IF(Accueil!$H$49=1,R95,IF(Accueil!$H$49=2,AC95,IF(Accueil!$H$49=3,AN95,R95)))</f>
        <v>refus de ce qui arrive / donner trop d'importance à l'image</v>
      </c>
      <c r="H95" s="462" t="s">
        <v>7</v>
      </c>
      <c r="I95" s="333" t="e">
        <f t="shared" si="16"/>
        <v>#REF!</v>
      </c>
      <c r="J95" s="463">
        <v>92</v>
      </c>
      <c r="K95" s="299" t="s">
        <v>2629</v>
      </c>
      <c r="L95" s="387">
        <v>940</v>
      </c>
      <c r="M95" s="387" t="s">
        <v>106</v>
      </c>
      <c r="N95" s="387" t="s">
        <v>113</v>
      </c>
      <c r="O95" s="388" t="s">
        <v>2117</v>
      </c>
      <c r="P95" s="388" t="s">
        <v>1439</v>
      </c>
      <c r="Q95" s="388" t="s">
        <v>2118</v>
      </c>
      <c r="R95" s="471" t="s">
        <v>2119</v>
      </c>
      <c r="S95" s="472" t="s">
        <v>7</v>
      </c>
      <c r="T95" s="395" t="e">
        <f t="shared" ref="T95:T158" si="20">IF(M95=M94,T94,T94+1)</f>
        <v>#REF!</v>
      </c>
      <c r="U95" s="473">
        <v>92</v>
      </c>
      <c r="V95" s="387" t="s">
        <v>2629</v>
      </c>
      <c r="W95" s="299">
        <v>940</v>
      </c>
      <c r="X95" s="299" t="s">
        <v>106</v>
      </c>
      <c r="Y95" s="508" t="s">
        <v>3149</v>
      </c>
      <c r="Z95" s="299" t="s">
        <v>4482</v>
      </c>
      <c r="AA95" s="299" t="s">
        <v>4483</v>
      </c>
      <c r="AB95" s="299" t="s">
        <v>4484</v>
      </c>
      <c r="AC95" s="299" t="s">
        <v>4485</v>
      </c>
      <c r="AD95" s="462" t="s">
        <v>7</v>
      </c>
      <c r="AE95" s="333" t="e">
        <f t="shared" ref="AE95:AE158" si="21">IF(X95=X94,AE94,AE94+1)</f>
        <v>#REF!</v>
      </c>
      <c r="AF95" s="463">
        <v>92</v>
      </c>
      <c r="AG95" s="299" t="s">
        <v>2629</v>
      </c>
      <c r="AH95" s="387">
        <v>940</v>
      </c>
      <c r="AI95" s="387" t="s">
        <v>106</v>
      </c>
      <c r="AJ95" s="508" t="s">
        <v>3149</v>
      </c>
      <c r="AK95" s="299" t="s">
        <v>4482</v>
      </c>
      <c r="AL95" s="299" t="s">
        <v>4483</v>
      </c>
      <c r="AM95" s="299" t="s">
        <v>4484</v>
      </c>
      <c r="AN95" s="299" t="s">
        <v>4485</v>
      </c>
      <c r="AO95" s="472" t="s">
        <v>7</v>
      </c>
      <c r="AP95" s="395" t="e">
        <f t="shared" ref="AP95:AP158" si="22">IF(AI95=AI94,AP94,AP94+1)</f>
        <v>#REF!</v>
      </c>
      <c r="AQ95" s="473">
        <v>92</v>
      </c>
      <c r="AR95" s="387" t="s">
        <v>2629</v>
      </c>
    </row>
    <row r="96" spans="1:44" ht="47.25" x14ac:dyDescent="0.25">
      <c r="A96" s="299">
        <v>950</v>
      </c>
      <c r="B96" s="299" t="str">
        <f>IF(Accueil!$H$49=1,M96,IF(Accueil!$H$49=2,X96,IF(Accueil!$H$49=3,AI96,M96)))</f>
        <v>Indigo</v>
      </c>
      <c r="C96" s="299" t="str">
        <f>IF(Accueil!$H$49=1,N96,IF(Accueil!$H$49=2,Y96,IF(Accueil!$H$49=3,AJ96,N96)))</f>
        <v>sourcil</v>
      </c>
      <c r="D96" s="299" t="str">
        <f>IF(Accueil!$H$49=1,O96,IF(Accueil!$H$49=2,Z96,IF(Accueil!$H$49=3,AK96,O96)))</f>
        <v xml:space="preserve">besoin de se concentrer sur un objectif à atteindre </v>
      </c>
      <c r="E96" s="299" t="str">
        <f>IF(Accueil!$H$49=1,P96,IF(Accueil!$H$49=2,AA96,IF(Accueil!$H$49=3,AL96,P96)))</f>
        <v>ne plus vouloir d'objectif / ne pas voir ses problèmes</v>
      </c>
      <c r="F96" s="299" t="str">
        <f>IF(Accueil!$H$49=1,Q96,IF(Accueil!$H$49=2,AB96,IF(Accueil!$H$49=3,AM96,Q96)))</f>
        <v xml:space="preserve">ne pas générer d'attentes exagérées  </v>
      </c>
      <c r="G96" s="299" t="str">
        <f>IF(Accueil!$H$49=1,R96,IF(Accueil!$H$49=2,AC96,IF(Accueil!$H$49=3,AN96,R96)))</f>
        <v>devoir régler des problèmes / focalisation sur les problèmes / se battre pour atteindre un objectif</v>
      </c>
      <c r="H96" s="462" t="s">
        <v>7</v>
      </c>
      <c r="I96" s="333" t="e">
        <f t="shared" si="16"/>
        <v>#REF!</v>
      </c>
      <c r="J96" s="463">
        <v>93</v>
      </c>
      <c r="K96" s="299" t="s">
        <v>2629</v>
      </c>
      <c r="L96" s="387">
        <v>950</v>
      </c>
      <c r="M96" s="387" t="s">
        <v>106</v>
      </c>
      <c r="N96" s="387" t="s">
        <v>114</v>
      </c>
      <c r="O96" s="388" t="s">
        <v>178</v>
      </c>
      <c r="P96" s="388" t="s">
        <v>1442</v>
      </c>
      <c r="Q96" s="388" t="s">
        <v>907</v>
      </c>
      <c r="R96" s="471" t="s">
        <v>2120</v>
      </c>
      <c r="S96" s="472" t="s">
        <v>7</v>
      </c>
      <c r="T96" s="395" t="e">
        <f t="shared" si="20"/>
        <v>#REF!</v>
      </c>
      <c r="U96" s="473">
        <v>93</v>
      </c>
      <c r="V96" s="387" t="s">
        <v>2629</v>
      </c>
      <c r="W96" s="299">
        <v>950</v>
      </c>
      <c r="X96" s="299" t="s">
        <v>106</v>
      </c>
      <c r="Y96" s="508" t="s">
        <v>3154</v>
      </c>
      <c r="Z96" s="299" t="s">
        <v>4486</v>
      </c>
      <c r="AA96" s="299" t="s">
        <v>4487</v>
      </c>
      <c r="AB96" s="299" t="s">
        <v>4488</v>
      </c>
      <c r="AC96" s="299" t="s">
        <v>4489</v>
      </c>
      <c r="AD96" s="462" t="s">
        <v>7</v>
      </c>
      <c r="AE96" s="333" t="e">
        <f t="shared" si="21"/>
        <v>#REF!</v>
      </c>
      <c r="AF96" s="463">
        <v>93</v>
      </c>
      <c r="AG96" s="299" t="s">
        <v>2629</v>
      </c>
      <c r="AH96" s="387">
        <v>950</v>
      </c>
      <c r="AI96" s="387" t="s">
        <v>106</v>
      </c>
      <c r="AJ96" s="508" t="s">
        <v>3154</v>
      </c>
      <c r="AK96" s="299" t="s">
        <v>4486</v>
      </c>
      <c r="AL96" s="299" t="s">
        <v>4487</v>
      </c>
      <c r="AM96" s="299" t="s">
        <v>4488</v>
      </c>
      <c r="AN96" s="299" t="s">
        <v>4489</v>
      </c>
      <c r="AO96" s="472" t="s">
        <v>7</v>
      </c>
      <c r="AP96" s="395" t="e">
        <f t="shared" si="22"/>
        <v>#REF!</v>
      </c>
      <c r="AQ96" s="473">
        <v>93</v>
      </c>
      <c r="AR96" s="387" t="s">
        <v>2629</v>
      </c>
    </row>
    <row r="97" spans="1:44" ht="31.5" x14ac:dyDescent="0.25">
      <c r="A97" s="299">
        <v>960</v>
      </c>
      <c r="B97" s="299" t="str">
        <f>IF(Accueil!$H$49=1,M97,IF(Accueil!$H$49=2,X97,IF(Accueil!$H$49=3,AI97,M97)))</f>
        <v>Indigo</v>
      </c>
      <c r="C97" s="299" t="str">
        <f>IF(Accueil!$H$49=1,N97,IF(Accueil!$H$49=2,Y97,IF(Accueil!$H$49=3,AJ97,N97)))</f>
        <v>front</v>
      </c>
      <c r="D97" s="299" t="str">
        <f>IF(Accueil!$H$49=1,O97,IF(Accueil!$H$49=2,Z97,IF(Accueil!$H$49=3,AK97,O97)))</f>
        <v>besoin de tenir face à l'extérieur ou face aux autres</v>
      </c>
      <c r="E97" s="299" t="str">
        <f>IF(Accueil!$H$49=1,P97,IF(Accueil!$H$49=2,AA97,IF(Accueil!$H$49=3,AL97,P97)))</f>
        <v>peur de la réalité / renoncer à affronter</v>
      </c>
      <c r="F97" s="299" t="str">
        <f>IF(Accueil!$H$49=1,Q97,IF(Accueil!$H$49=2,AB97,IF(Accueil!$H$49=3,AM97,Q97)))</f>
        <v>capacité à accepter des compromis</v>
      </c>
      <c r="G97" s="299" t="str">
        <f>IF(Accueil!$H$49=1,R97,IF(Accueil!$H$49=2,AC97,IF(Accueil!$H$49=3,AN97,R97)))</f>
        <v>tenir tête / maintenir ses décisions à tout prix</v>
      </c>
      <c r="H97" s="462" t="s">
        <v>7</v>
      </c>
      <c r="I97" s="333" t="e">
        <f t="shared" si="16"/>
        <v>#REF!</v>
      </c>
      <c r="J97" s="463">
        <v>94</v>
      </c>
      <c r="K97" s="299" t="s">
        <v>2629</v>
      </c>
      <c r="L97" s="387">
        <v>960</v>
      </c>
      <c r="M97" s="387" t="s">
        <v>106</v>
      </c>
      <c r="N97" s="387" t="s">
        <v>115</v>
      </c>
      <c r="O97" s="388" t="s">
        <v>908</v>
      </c>
      <c r="P97" s="388" t="s">
        <v>1446</v>
      </c>
      <c r="Q97" s="388" t="s">
        <v>909</v>
      </c>
      <c r="R97" s="471" t="s">
        <v>2121</v>
      </c>
      <c r="S97" s="472" t="s">
        <v>7</v>
      </c>
      <c r="T97" s="395" t="e">
        <f t="shared" si="20"/>
        <v>#REF!</v>
      </c>
      <c r="U97" s="473">
        <v>94</v>
      </c>
      <c r="V97" s="387" t="s">
        <v>2629</v>
      </c>
      <c r="W97" s="299">
        <v>960</v>
      </c>
      <c r="X97" s="299" t="s">
        <v>106</v>
      </c>
      <c r="Y97" s="508" t="s">
        <v>3159</v>
      </c>
      <c r="Z97" s="299" t="s">
        <v>4490</v>
      </c>
      <c r="AA97" s="299" t="s">
        <v>4491</v>
      </c>
      <c r="AB97" s="299" t="s">
        <v>4492</v>
      </c>
      <c r="AC97" s="299" t="s">
        <v>4493</v>
      </c>
      <c r="AD97" s="462" t="s">
        <v>7</v>
      </c>
      <c r="AE97" s="333" t="e">
        <f t="shared" si="21"/>
        <v>#REF!</v>
      </c>
      <c r="AF97" s="463">
        <v>94</v>
      </c>
      <c r="AG97" s="299" t="s">
        <v>2629</v>
      </c>
      <c r="AH97" s="387">
        <v>960</v>
      </c>
      <c r="AI97" s="387" t="s">
        <v>106</v>
      </c>
      <c r="AJ97" s="508" t="s">
        <v>3159</v>
      </c>
      <c r="AK97" s="299" t="s">
        <v>4490</v>
      </c>
      <c r="AL97" s="299" t="s">
        <v>4491</v>
      </c>
      <c r="AM97" s="299" t="s">
        <v>4492</v>
      </c>
      <c r="AN97" s="299" t="s">
        <v>4493</v>
      </c>
      <c r="AO97" s="472" t="s">
        <v>7</v>
      </c>
      <c r="AP97" s="395" t="e">
        <f t="shared" si="22"/>
        <v>#REF!</v>
      </c>
      <c r="AQ97" s="473">
        <v>94</v>
      </c>
      <c r="AR97" s="387" t="s">
        <v>2629</v>
      </c>
    </row>
    <row r="98" spans="1:44" ht="47.25" x14ac:dyDescent="0.25">
      <c r="A98" s="299">
        <v>970</v>
      </c>
      <c r="B98" s="299" t="str">
        <f>IF(Accueil!$H$49=1,M98,IF(Accueil!$H$49=2,X98,IF(Accueil!$H$49=3,AI98,M98)))</f>
        <v>Indigo</v>
      </c>
      <c r="C98" s="299" t="str">
        <f>IF(Accueil!$H$49=1,N98,IF(Accueil!$H$49=2,Y98,IF(Accueil!$H$49=3,AJ98,N98)))</f>
        <v>hypophyse</v>
      </c>
      <c r="D98" s="299" t="str">
        <f>IF(Accueil!$H$49=1,O98,IF(Accueil!$H$49=2,Z98,IF(Accueil!$H$49=3,AK98,O98)))</f>
        <v>besoin d'analyser et d'organiser / chercher à attirer l'attention du manager / besoin de problèmes à régler</v>
      </c>
      <c r="E98" s="299" t="str">
        <f>IF(Accueil!$H$49=1,P98,IF(Accueil!$H$49=2,AA98,IF(Accueil!$H$49=3,AL98,P98)))</f>
        <v>peur de l'inconnu / négligence / manque de discernement / manque de planification</v>
      </c>
      <c r="F98" s="299" t="str">
        <f>IF(Accueil!$H$49=1,Q98,IF(Accueil!$H$49=2,AB98,IF(Accueil!$H$49=3,AM98,Q98)))</f>
        <v xml:space="preserve">capacité de discernement / pensées structurées / capacité d'analyse et de planification / prévoyant </v>
      </c>
      <c r="G98" s="299" t="str">
        <f>IF(Accueil!$H$49=1,R98,IF(Accueil!$H$49=2,AC98,IF(Accueil!$H$49=3,AN98,R98)))</f>
        <v>hyperactivité / prise de tête / obsessions / doutes / focalisation sur les problèmes</v>
      </c>
      <c r="H98" s="462" t="s">
        <v>7</v>
      </c>
      <c r="I98" s="333" t="e">
        <f t="shared" si="16"/>
        <v>#REF!</v>
      </c>
      <c r="J98" s="463">
        <v>95</v>
      </c>
      <c r="K98" s="299" t="s">
        <v>2629</v>
      </c>
      <c r="L98" s="387">
        <v>970</v>
      </c>
      <c r="M98" s="387" t="s">
        <v>106</v>
      </c>
      <c r="N98" s="387" t="s">
        <v>116</v>
      </c>
      <c r="O98" s="388" t="s">
        <v>2122</v>
      </c>
      <c r="P98" s="388" t="s">
        <v>2123</v>
      </c>
      <c r="Q98" s="388" t="s">
        <v>2124</v>
      </c>
      <c r="R98" s="471" t="s">
        <v>1452</v>
      </c>
      <c r="S98" s="472" t="s">
        <v>7</v>
      </c>
      <c r="T98" s="395" t="e">
        <f t="shared" si="20"/>
        <v>#REF!</v>
      </c>
      <c r="U98" s="473">
        <v>95</v>
      </c>
      <c r="V98" s="387" t="s">
        <v>2629</v>
      </c>
      <c r="W98" s="299">
        <v>970</v>
      </c>
      <c r="X98" s="299" t="s">
        <v>106</v>
      </c>
      <c r="Y98" s="508" t="s">
        <v>3164</v>
      </c>
      <c r="Z98" s="299" t="s">
        <v>4494</v>
      </c>
      <c r="AA98" s="299" t="s">
        <v>4495</v>
      </c>
      <c r="AB98" s="299" t="s">
        <v>4496</v>
      </c>
      <c r="AC98" s="299" t="s">
        <v>4497</v>
      </c>
      <c r="AD98" s="462" t="s">
        <v>7</v>
      </c>
      <c r="AE98" s="333" t="e">
        <f t="shared" si="21"/>
        <v>#REF!</v>
      </c>
      <c r="AF98" s="463">
        <v>95</v>
      </c>
      <c r="AG98" s="299" t="s">
        <v>2629</v>
      </c>
      <c r="AH98" s="387">
        <v>970</v>
      </c>
      <c r="AI98" s="387" t="s">
        <v>106</v>
      </c>
      <c r="AJ98" s="508" t="s">
        <v>3164</v>
      </c>
      <c r="AK98" s="299" t="s">
        <v>4494</v>
      </c>
      <c r="AL98" s="299" t="s">
        <v>4495</v>
      </c>
      <c r="AM98" s="299" t="s">
        <v>4496</v>
      </c>
      <c r="AN98" s="299" t="s">
        <v>4497</v>
      </c>
      <c r="AO98" s="472" t="s">
        <v>7</v>
      </c>
      <c r="AP98" s="395" t="e">
        <f t="shared" si="22"/>
        <v>#REF!</v>
      </c>
      <c r="AQ98" s="473">
        <v>95</v>
      </c>
      <c r="AR98" s="387" t="s">
        <v>2629</v>
      </c>
    </row>
    <row r="99" spans="1:44" ht="31.5" x14ac:dyDescent="0.25">
      <c r="A99" s="299">
        <v>980</v>
      </c>
      <c r="B99" s="299" t="str">
        <f>IF(Accueil!$H$49=1,M99,IF(Accueil!$H$49=2,X99,IF(Accueil!$H$49=3,AI99,M99)))</f>
        <v>Indigo</v>
      </c>
      <c r="C99" s="299" t="str">
        <f>IF(Accueil!$H$49=1,N99,IF(Accueil!$H$49=2,Y99,IF(Accueil!$H$49=3,AJ99,N99)))</f>
        <v>hypothalamus</v>
      </c>
      <c r="D99" s="299" t="str">
        <f>IF(Accueil!$H$49=1,O99,IF(Accueil!$H$49=2,Z99,IF(Accueil!$H$49=3,AK99,O99)))</f>
        <v>capacité de décision / besoin d'être le leader</v>
      </c>
      <c r="E99" s="299" t="str">
        <f>IF(Accueil!$H$49=1,P99,IF(Accueil!$H$49=2,AA99,IF(Accueil!$H$49=3,AL99,P99)))</f>
        <v>laisser faire / indécision / suivre les autres</v>
      </c>
      <c r="F99" s="299" t="str">
        <f>IF(Accueil!$H$49=1,Q99,IF(Accueil!$H$49=2,AB99,IF(Accueil!$H$49=3,AM99,Q99)))</f>
        <v xml:space="preserve">sagesse / gestion des conflits / leader / stratège </v>
      </c>
      <c r="G99" s="299" t="str">
        <f>IF(Accueil!$H$49=1,R99,IF(Accueil!$H$49=2,AC99,IF(Accueil!$H$49=3,AN99,R99)))</f>
        <v>vouloir tout contrôler / besoin d’être un leader / générer des conflits / tenir tête</v>
      </c>
      <c r="H99" s="462" t="s">
        <v>7</v>
      </c>
      <c r="I99" s="333" t="e">
        <f t="shared" si="16"/>
        <v>#REF!</v>
      </c>
      <c r="J99" s="463">
        <v>96</v>
      </c>
      <c r="K99" s="299" t="s">
        <v>2629</v>
      </c>
      <c r="L99" s="387">
        <v>980</v>
      </c>
      <c r="M99" s="387" t="s">
        <v>106</v>
      </c>
      <c r="N99" s="387" t="s">
        <v>117</v>
      </c>
      <c r="O99" s="388" t="s">
        <v>2125</v>
      </c>
      <c r="P99" s="388" t="s">
        <v>1454</v>
      </c>
      <c r="Q99" s="388" t="s">
        <v>2126</v>
      </c>
      <c r="R99" s="471" t="s">
        <v>1456</v>
      </c>
      <c r="S99" s="472" t="s">
        <v>7</v>
      </c>
      <c r="T99" s="395" t="e">
        <f t="shared" si="20"/>
        <v>#REF!</v>
      </c>
      <c r="U99" s="473">
        <v>96</v>
      </c>
      <c r="V99" s="387" t="s">
        <v>2629</v>
      </c>
      <c r="W99" s="299">
        <v>980</v>
      </c>
      <c r="X99" s="299" t="s">
        <v>106</v>
      </c>
      <c r="Y99" s="508" t="s">
        <v>3169</v>
      </c>
      <c r="Z99" s="299" t="s">
        <v>4498</v>
      </c>
      <c r="AA99" s="299" t="s">
        <v>3570</v>
      </c>
      <c r="AB99" s="299" t="s">
        <v>4499</v>
      </c>
      <c r="AC99" s="299" t="s">
        <v>4500</v>
      </c>
      <c r="AD99" s="462" t="s">
        <v>7</v>
      </c>
      <c r="AE99" s="333" t="e">
        <f t="shared" si="21"/>
        <v>#REF!</v>
      </c>
      <c r="AF99" s="463">
        <v>96</v>
      </c>
      <c r="AG99" s="299" t="s">
        <v>2629</v>
      </c>
      <c r="AH99" s="387">
        <v>980</v>
      </c>
      <c r="AI99" s="387" t="s">
        <v>106</v>
      </c>
      <c r="AJ99" s="508" t="s">
        <v>3169</v>
      </c>
      <c r="AK99" s="299" t="s">
        <v>4498</v>
      </c>
      <c r="AL99" s="299" t="s">
        <v>3570</v>
      </c>
      <c r="AM99" s="299" t="s">
        <v>4499</v>
      </c>
      <c r="AN99" s="299" t="s">
        <v>4500</v>
      </c>
      <c r="AO99" s="472" t="s">
        <v>7</v>
      </c>
      <c r="AP99" s="395" t="e">
        <f t="shared" si="22"/>
        <v>#REF!</v>
      </c>
      <c r="AQ99" s="473">
        <v>96</v>
      </c>
      <c r="AR99" s="387" t="s">
        <v>2629</v>
      </c>
    </row>
    <row r="100" spans="1:44" ht="47.25" x14ac:dyDescent="0.25">
      <c r="A100" s="299">
        <v>990</v>
      </c>
      <c r="B100" s="299" t="str">
        <f>IF(Accueil!$H$49=1,M100,IF(Accueil!$H$49=2,X100,IF(Accueil!$H$49=3,AI100,M100)))</f>
        <v>Indigo</v>
      </c>
      <c r="C100" s="299" t="str">
        <f>IF(Accueil!$H$49=1,N100,IF(Accueil!$H$49=2,Y100,IF(Accueil!$H$49=3,AJ100,N100)))</f>
        <v>lobe temporal</v>
      </c>
      <c r="D100" s="299" t="str">
        <f>IF(Accueil!$H$49=1,O100,IF(Accueil!$H$49=2,Z100,IF(Accueil!$H$49=3,AK100,O100)))</f>
        <v>besoin d'archiver le savoir-faire / importance du passé de l'entreprise et de l'historique</v>
      </c>
      <c r="E100" s="299" t="str">
        <f>IF(Accueil!$H$49=1,P100,IF(Accueil!$H$49=2,AA100,IF(Accueil!$H$49=3,AL100,P100)))</f>
        <v>se séparer des archives / couper avec le passé / oublier le savoir-faire</v>
      </c>
      <c r="F100" s="299" t="str">
        <f>IF(Accueil!$H$49=1,Q100,IF(Accueil!$H$49=2,AB100,IF(Accueil!$H$49=3,AM100,Q100)))</f>
        <v>tenir compte du passé de l'entreprise / du savoir-faire anscestral</v>
      </c>
      <c r="G100" s="299" t="str">
        <f>IF(Accueil!$H$49=1,R100,IF(Accueil!$H$49=2,AC100,IF(Accueil!$H$49=3,AN100,R100)))</f>
        <v>refus de l'historique ou au contraire trop attaché au passé</v>
      </c>
      <c r="H100" s="462" t="s">
        <v>7</v>
      </c>
      <c r="I100" s="333" t="e">
        <f t="shared" si="16"/>
        <v>#REF!</v>
      </c>
      <c r="J100" s="463">
        <v>97</v>
      </c>
      <c r="K100" s="299" t="s">
        <v>2629</v>
      </c>
      <c r="L100" s="387">
        <v>990</v>
      </c>
      <c r="M100" s="387" t="s">
        <v>106</v>
      </c>
      <c r="N100" s="387" t="s">
        <v>118</v>
      </c>
      <c r="O100" s="388" t="s">
        <v>2127</v>
      </c>
      <c r="P100" s="388" t="s">
        <v>2128</v>
      </c>
      <c r="Q100" s="388" t="s">
        <v>2129</v>
      </c>
      <c r="R100" s="471" t="s">
        <v>910</v>
      </c>
      <c r="S100" s="472" t="s">
        <v>7</v>
      </c>
      <c r="T100" s="395" t="e">
        <f t="shared" si="20"/>
        <v>#REF!</v>
      </c>
      <c r="U100" s="473">
        <v>97</v>
      </c>
      <c r="V100" s="387" t="s">
        <v>2629</v>
      </c>
      <c r="W100" s="299">
        <v>990</v>
      </c>
      <c r="X100" s="299" t="s">
        <v>106</v>
      </c>
      <c r="Y100" s="508" t="s">
        <v>3174</v>
      </c>
      <c r="Z100" s="299" t="s">
        <v>4501</v>
      </c>
      <c r="AA100" s="299" t="s">
        <v>4502</v>
      </c>
      <c r="AB100" s="299" t="s">
        <v>4503</v>
      </c>
      <c r="AC100" s="299" t="s">
        <v>4504</v>
      </c>
      <c r="AD100" s="462" t="s">
        <v>7</v>
      </c>
      <c r="AE100" s="333" t="e">
        <f t="shared" si="21"/>
        <v>#REF!</v>
      </c>
      <c r="AF100" s="463">
        <v>97</v>
      </c>
      <c r="AG100" s="299" t="s">
        <v>2629</v>
      </c>
      <c r="AH100" s="387">
        <v>990</v>
      </c>
      <c r="AI100" s="387" t="s">
        <v>106</v>
      </c>
      <c r="AJ100" s="508" t="s">
        <v>3174</v>
      </c>
      <c r="AK100" s="299" t="s">
        <v>4501</v>
      </c>
      <c r="AL100" s="299" t="s">
        <v>4502</v>
      </c>
      <c r="AM100" s="299" t="s">
        <v>4503</v>
      </c>
      <c r="AN100" s="299" t="s">
        <v>4504</v>
      </c>
      <c r="AO100" s="472" t="s">
        <v>7</v>
      </c>
      <c r="AP100" s="395" t="e">
        <f t="shared" si="22"/>
        <v>#REF!</v>
      </c>
      <c r="AQ100" s="473">
        <v>97</v>
      </c>
      <c r="AR100" s="387" t="s">
        <v>2629</v>
      </c>
    </row>
    <row r="101" spans="1:44" ht="47.25" x14ac:dyDescent="0.25">
      <c r="A101" s="299">
        <v>1000</v>
      </c>
      <c r="B101" s="299" t="str">
        <f>IF(Accueil!$H$49=1,M101,IF(Accueil!$H$49=2,X101,IF(Accueil!$H$49=3,AI101,M101)))</f>
        <v>Pourpre</v>
      </c>
      <c r="C101" s="299" t="str">
        <f>IF(Accueil!$H$49=1,N101,IF(Accueil!$H$49=2,Y101,IF(Accueil!$H$49=3,AJ101,N101)))</f>
        <v>lobe pariétal</v>
      </c>
      <c r="D101" s="299" t="str">
        <f>IF(Accueil!$H$49=1,O101,IF(Accueil!$H$49=2,Z101,IF(Accueil!$H$49=3,AK101,O101)))</f>
        <v>besoin d'avoir une vision à long terme / besoin d'être clair pour la suite</v>
      </c>
      <c r="E101" s="299" t="str">
        <f>IF(Accueil!$H$49=1,P101,IF(Accueil!$H$49=2,AA101,IF(Accueil!$H$49=3,AL101,P101)))</f>
        <v>manque de confiance pour la suite /  coupé de la hiéarchie / mort du manager / gestion à court terme / manques dans le R&amp;D</v>
      </c>
      <c r="F101" s="299" t="str">
        <f>IF(Accueil!$H$49=1,Q101,IF(Accueil!$H$49=2,AB101,IF(Accueil!$H$49=3,AM101,Q101)))</f>
        <v>confiance dans le futur / bonne gestion du développement / stratégie à long terme</v>
      </c>
      <c r="G101" s="299" t="str">
        <f>IF(Accueil!$H$49=1,R101,IF(Accueil!$H$49=2,AC101,IF(Accueil!$H$49=3,AN101,R101)))</f>
        <v>peurs pour la suite / confusion dans la vision à long terme / accorder trop d'importance au R&amp;D</v>
      </c>
      <c r="H101" s="462" t="s">
        <v>10</v>
      </c>
      <c r="I101" s="333" t="e">
        <f t="shared" si="16"/>
        <v>#REF!</v>
      </c>
      <c r="J101" s="463">
        <v>98</v>
      </c>
      <c r="K101" s="299" t="s">
        <v>2629</v>
      </c>
      <c r="L101" s="387">
        <v>1000</v>
      </c>
      <c r="M101" s="387" t="s">
        <v>119</v>
      </c>
      <c r="N101" s="387" t="s">
        <v>120</v>
      </c>
      <c r="O101" s="388" t="s">
        <v>2130</v>
      </c>
      <c r="P101" s="388" t="s">
        <v>2131</v>
      </c>
      <c r="Q101" s="388" t="s">
        <v>2132</v>
      </c>
      <c r="R101" s="471" t="s">
        <v>2133</v>
      </c>
      <c r="S101" s="472" t="s">
        <v>10</v>
      </c>
      <c r="T101" s="395" t="e">
        <f t="shared" si="20"/>
        <v>#REF!</v>
      </c>
      <c r="U101" s="473">
        <v>98</v>
      </c>
      <c r="V101" s="387" t="s">
        <v>2629</v>
      </c>
      <c r="W101" s="299">
        <v>1000</v>
      </c>
      <c r="X101" s="299" t="s">
        <v>119</v>
      </c>
      <c r="Y101" s="508" t="s">
        <v>3179</v>
      </c>
      <c r="Z101" s="299" t="s">
        <v>4505</v>
      </c>
      <c r="AA101" s="299" t="s">
        <v>4506</v>
      </c>
      <c r="AB101" s="299" t="s">
        <v>4507</v>
      </c>
      <c r="AC101" s="299" t="s">
        <v>4508</v>
      </c>
      <c r="AD101" s="462" t="s">
        <v>10</v>
      </c>
      <c r="AE101" s="333" t="e">
        <f t="shared" si="21"/>
        <v>#REF!</v>
      </c>
      <c r="AF101" s="463">
        <v>98</v>
      </c>
      <c r="AG101" s="299" t="s">
        <v>2629</v>
      </c>
      <c r="AH101" s="387">
        <v>1000</v>
      </c>
      <c r="AI101" s="387" t="s">
        <v>119</v>
      </c>
      <c r="AJ101" s="508" t="s">
        <v>3179</v>
      </c>
      <c r="AK101" s="299" t="s">
        <v>4505</v>
      </c>
      <c r="AL101" s="299" t="s">
        <v>4506</v>
      </c>
      <c r="AM101" s="299" t="s">
        <v>4507</v>
      </c>
      <c r="AN101" s="299" t="s">
        <v>4508</v>
      </c>
      <c r="AO101" s="472" t="s">
        <v>10</v>
      </c>
      <c r="AP101" s="395" t="e">
        <f t="shared" si="22"/>
        <v>#REF!</v>
      </c>
      <c r="AQ101" s="473">
        <v>98</v>
      </c>
      <c r="AR101" s="387" t="s">
        <v>2629</v>
      </c>
    </row>
    <row r="102" spans="1:44" ht="47.25" x14ac:dyDescent="0.25">
      <c r="A102" s="299">
        <v>1010</v>
      </c>
      <c r="B102" s="299" t="str">
        <f>IF(Accueil!$H$49=1,M102,IF(Accueil!$H$49=2,X102,IF(Accueil!$H$49=3,AI102,M102)))</f>
        <v>Pourpre</v>
      </c>
      <c r="C102" s="299" t="str">
        <f>IF(Accueil!$H$49=1,N102,IF(Accueil!$H$49=2,Y102,IF(Accueil!$H$49=3,AJ102,N102)))</f>
        <v>corps calleux</v>
      </c>
      <c r="D102" s="299" t="str">
        <f>IF(Accueil!$H$49=1,O102,IF(Accueil!$H$49=2,Z102,IF(Accueil!$H$49=3,AK102,O102)))</f>
        <v>besoin d’avoir le contrôle sur tout le processus de production / besoin d'une éthique</v>
      </c>
      <c r="E102" s="299" t="str">
        <f>IF(Accueil!$H$49=1,P102,IF(Accueil!$H$49=2,AA102,IF(Accueil!$H$49=3,AL102,P102)))</f>
        <v>manque de cohérence entre les échelons / manque de durabilité ou de qualité des produits</v>
      </c>
      <c r="F102" s="299" t="str">
        <f>IF(Accueil!$H$49=1,Q102,IF(Accueil!$H$49=2,AB102,IF(Accueil!$H$49=3,AM102,Q102)))</f>
        <v xml:space="preserve">cohérence / avoir une éthique / privilégier la durabilité et la qualité / </v>
      </c>
      <c r="G102" s="299" t="str">
        <f>IF(Accueil!$H$49=1,R102,IF(Accueil!$H$49=2,AC102,IF(Accueil!$H$49=3,AN102,R102)))</f>
        <v>excès de contrôle sur le bottom / perfectionnisme</v>
      </c>
      <c r="H102" s="462" t="s">
        <v>10</v>
      </c>
      <c r="I102" s="333" t="e">
        <f t="shared" si="16"/>
        <v>#REF!</v>
      </c>
      <c r="J102" s="463">
        <v>99</v>
      </c>
      <c r="K102" s="299" t="s">
        <v>2629</v>
      </c>
      <c r="L102" s="387">
        <v>1010</v>
      </c>
      <c r="M102" s="387" t="s">
        <v>119</v>
      </c>
      <c r="N102" s="387" t="s">
        <v>121</v>
      </c>
      <c r="O102" s="388" t="s">
        <v>2134</v>
      </c>
      <c r="P102" s="388" t="s">
        <v>2135</v>
      </c>
      <c r="Q102" s="388" t="s">
        <v>2136</v>
      </c>
      <c r="R102" s="471" t="s">
        <v>2137</v>
      </c>
      <c r="S102" s="472" t="s">
        <v>10</v>
      </c>
      <c r="T102" s="395" t="e">
        <f t="shared" si="20"/>
        <v>#REF!</v>
      </c>
      <c r="U102" s="473">
        <v>99</v>
      </c>
      <c r="V102" s="387" t="s">
        <v>2629</v>
      </c>
      <c r="W102" s="299">
        <v>1010</v>
      </c>
      <c r="X102" s="299" t="s">
        <v>119</v>
      </c>
      <c r="Y102" s="508" t="s">
        <v>3184</v>
      </c>
      <c r="Z102" s="299" t="s">
        <v>4509</v>
      </c>
      <c r="AA102" s="299" t="s">
        <v>4510</v>
      </c>
      <c r="AB102" s="299" t="s">
        <v>4511</v>
      </c>
      <c r="AC102" s="299" t="s">
        <v>4512</v>
      </c>
      <c r="AD102" s="462" t="s">
        <v>10</v>
      </c>
      <c r="AE102" s="333" t="e">
        <f t="shared" si="21"/>
        <v>#REF!</v>
      </c>
      <c r="AF102" s="463">
        <v>99</v>
      </c>
      <c r="AG102" s="299" t="s">
        <v>2629</v>
      </c>
      <c r="AH102" s="387">
        <v>1010</v>
      </c>
      <c r="AI102" s="387" t="s">
        <v>119</v>
      </c>
      <c r="AJ102" s="508" t="s">
        <v>3184</v>
      </c>
      <c r="AK102" s="299" t="s">
        <v>4509</v>
      </c>
      <c r="AL102" s="299" t="s">
        <v>4510</v>
      </c>
      <c r="AM102" s="299" t="s">
        <v>4511</v>
      </c>
      <c r="AN102" s="299" t="s">
        <v>4512</v>
      </c>
      <c r="AO102" s="472" t="s">
        <v>10</v>
      </c>
      <c r="AP102" s="395" t="e">
        <f t="shared" si="22"/>
        <v>#REF!</v>
      </c>
      <c r="AQ102" s="473">
        <v>99</v>
      </c>
      <c r="AR102" s="387" t="s">
        <v>2629</v>
      </c>
    </row>
    <row r="103" spans="1:44" ht="47.25" x14ac:dyDescent="0.25">
      <c r="A103" s="299">
        <v>1020</v>
      </c>
      <c r="B103" s="299" t="str">
        <f>IF(Accueil!$H$49=1,M103,IF(Accueil!$H$49=2,X103,IF(Accueil!$H$49=3,AI103,M103)))</f>
        <v>Pourpre</v>
      </c>
      <c r="C103" s="299" t="str">
        <f>IF(Accueil!$H$49=1,N103,IF(Accueil!$H$49=2,Y103,IF(Accueil!$H$49=3,AJ103,N103)))</f>
        <v>thalamus</v>
      </c>
      <c r="D103" s="299" t="str">
        <f>IF(Accueil!$H$49=1,O103,IF(Accueil!$H$49=2,Z103,IF(Accueil!$H$49=3,AK103,O103)))</f>
        <v>besoin de collaboration avec d'autres partenaires / besoin de s'adapter au marché</v>
      </c>
      <c r="E103" s="299" t="str">
        <f>IF(Accueil!$H$49=1,P103,IF(Accueil!$H$49=2,AA103,IF(Accueil!$H$49=3,AL103,P103)))</f>
        <v>manque de collaboration / petit réseau de partenaires / ne pas s'adapeter au marché</v>
      </c>
      <c r="F103" s="299" t="str">
        <f>IF(Accueil!$H$49=1,Q103,IF(Accueil!$H$49=2,AB103,IF(Accueil!$H$49=3,AM103,Q103)))</f>
        <v>réseau d'indépendants / coopération à tous les échelons / adaptation au marché et à la clientèle</v>
      </c>
      <c r="G103" s="299" t="str">
        <f>IF(Accueil!$H$49=1,R103,IF(Accueil!$H$49=2,AC103,IF(Accueil!$H$49=3,AN103,R103)))</f>
        <v>vouloir trop s'adapter au marché / effet de mode / imposer de la collaboration</v>
      </c>
      <c r="H103" s="462" t="s">
        <v>7</v>
      </c>
      <c r="I103" s="333" t="e">
        <f t="shared" si="16"/>
        <v>#REF!</v>
      </c>
      <c r="J103" s="463">
        <v>100</v>
      </c>
      <c r="K103" s="299" t="s">
        <v>2629</v>
      </c>
      <c r="L103" s="387">
        <v>1020</v>
      </c>
      <c r="M103" s="387" t="s">
        <v>119</v>
      </c>
      <c r="N103" s="387" t="s">
        <v>122</v>
      </c>
      <c r="O103" s="388" t="s">
        <v>2138</v>
      </c>
      <c r="P103" s="388" t="s">
        <v>2139</v>
      </c>
      <c r="Q103" s="388" t="s">
        <v>2140</v>
      </c>
      <c r="R103" s="471" t="s">
        <v>2141</v>
      </c>
      <c r="S103" s="472" t="s">
        <v>7</v>
      </c>
      <c r="T103" s="395" t="e">
        <f t="shared" si="20"/>
        <v>#REF!</v>
      </c>
      <c r="U103" s="473">
        <v>100</v>
      </c>
      <c r="V103" s="387" t="s">
        <v>2629</v>
      </c>
      <c r="W103" s="299">
        <v>1020</v>
      </c>
      <c r="X103" s="299" t="s">
        <v>119</v>
      </c>
      <c r="Y103" s="508" t="s">
        <v>3189</v>
      </c>
      <c r="Z103" s="299" t="s">
        <v>4513</v>
      </c>
      <c r="AA103" s="299" t="s">
        <v>4514</v>
      </c>
      <c r="AB103" s="299" t="s">
        <v>4515</v>
      </c>
      <c r="AC103" s="299" t="s">
        <v>4516</v>
      </c>
      <c r="AD103" s="462" t="s">
        <v>7</v>
      </c>
      <c r="AE103" s="333" t="e">
        <f t="shared" si="21"/>
        <v>#REF!</v>
      </c>
      <c r="AF103" s="463">
        <v>100</v>
      </c>
      <c r="AG103" s="299" t="s">
        <v>2629</v>
      </c>
      <c r="AH103" s="387">
        <v>1020</v>
      </c>
      <c r="AI103" s="387" t="s">
        <v>119</v>
      </c>
      <c r="AJ103" s="508" t="s">
        <v>3189</v>
      </c>
      <c r="AK103" s="299" t="s">
        <v>4513</v>
      </c>
      <c r="AL103" s="299" t="s">
        <v>4514</v>
      </c>
      <c r="AM103" s="299" t="s">
        <v>4515</v>
      </c>
      <c r="AN103" s="299" t="s">
        <v>4516</v>
      </c>
      <c r="AO103" s="472" t="s">
        <v>7</v>
      </c>
      <c r="AP103" s="395" t="e">
        <f t="shared" si="22"/>
        <v>#REF!</v>
      </c>
      <c r="AQ103" s="473">
        <v>100</v>
      </c>
      <c r="AR103" s="387" t="s">
        <v>2629</v>
      </c>
    </row>
    <row r="104" spans="1:44" ht="47.25" x14ac:dyDescent="0.25">
      <c r="A104" s="299">
        <v>1030</v>
      </c>
      <c r="B104" s="299" t="str">
        <f>IF(Accueil!$H$49=1,M104,IF(Accueil!$H$49=2,X104,IF(Accueil!$H$49=3,AI104,M104)))</f>
        <v>Magenta</v>
      </c>
      <c r="C104" s="299" t="str">
        <f>IF(Accueil!$H$49=1,N104,IF(Accueil!$H$49=2,Y104,IF(Accueil!$H$49=3,AJ104,N104)))</f>
        <v>lobe préfrontal</v>
      </c>
      <c r="D104" s="299" t="str">
        <f>IF(Accueil!$H$49=1,O104,IF(Accueil!$H$49=2,Z104,IF(Accueil!$H$49=3,AK104,O104)))</f>
        <v>besoin de voir plus grand / besoin de penser autrement / besoin de véhiculer une image forte</v>
      </c>
      <c r="E104" s="299" t="str">
        <f>IF(Accueil!$H$49=1,P104,IF(Accueil!$H$49=2,AA104,IF(Accueil!$H$49=3,AL104,P104)))</f>
        <v>peurs / ne pas aimer l’inconnu / manque d'identité propre / raison sociale pas claire</v>
      </c>
      <c r="F104" s="299" t="str">
        <f>IF(Accueil!$H$49=1,Q104,IF(Accueil!$H$49=2,AB104,IF(Accueil!$H$49=3,AM104,Q104)))</f>
        <v>entreprise ayant une identité claire / logo fort / importance de la marque</v>
      </c>
      <c r="G104" s="299" t="str">
        <f>IF(Accueil!$H$49=1,R104,IF(Accueil!$H$49=2,AC104,IF(Accueil!$H$49=3,AN104,R104)))</f>
        <v xml:space="preserve">ne pas s'adapter / incohérence entre l'image véhiculée et la réalité / besoin de copier un logo connu </v>
      </c>
      <c r="H104" s="462" t="s">
        <v>125</v>
      </c>
      <c r="I104" s="333" t="e">
        <f t="shared" si="16"/>
        <v>#REF!</v>
      </c>
      <c r="J104" s="463">
        <v>101</v>
      </c>
      <c r="K104" s="299" t="s">
        <v>2629</v>
      </c>
      <c r="L104" s="387">
        <v>1030</v>
      </c>
      <c r="M104" s="387" t="s">
        <v>123</v>
      </c>
      <c r="N104" s="387" t="s">
        <v>124</v>
      </c>
      <c r="O104" s="388" t="s">
        <v>2142</v>
      </c>
      <c r="P104" s="388" t="s">
        <v>2143</v>
      </c>
      <c r="Q104" s="388" t="s">
        <v>2144</v>
      </c>
      <c r="R104" s="471" t="s">
        <v>2145</v>
      </c>
      <c r="S104" s="472" t="s">
        <v>125</v>
      </c>
      <c r="T104" s="395" t="e">
        <f t="shared" si="20"/>
        <v>#REF!</v>
      </c>
      <c r="U104" s="473">
        <v>101</v>
      </c>
      <c r="V104" s="387" t="s">
        <v>2629</v>
      </c>
      <c r="W104" s="299">
        <v>1030</v>
      </c>
      <c r="X104" s="299" t="s">
        <v>123</v>
      </c>
      <c r="Y104" s="508" t="s">
        <v>3194</v>
      </c>
      <c r="Z104" s="299" t="s">
        <v>4517</v>
      </c>
      <c r="AA104" s="299" t="s">
        <v>4518</v>
      </c>
      <c r="AB104" s="299" t="s">
        <v>4519</v>
      </c>
      <c r="AC104" s="299" t="s">
        <v>4520</v>
      </c>
      <c r="AD104" s="462" t="s">
        <v>125</v>
      </c>
      <c r="AE104" s="333" t="e">
        <f t="shared" si="21"/>
        <v>#REF!</v>
      </c>
      <c r="AF104" s="463">
        <v>101</v>
      </c>
      <c r="AG104" s="299" t="s">
        <v>2629</v>
      </c>
      <c r="AH104" s="387">
        <v>1030</v>
      </c>
      <c r="AI104" s="387" t="s">
        <v>123</v>
      </c>
      <c r="AJ104" s="508" t="s">
        <v>3194</v>
      </c>
      <c r="AK104" s="299" t="s">
        <v>4517</v>
      </c>
      <c r="AL104" s="299" t="s">
        <v>4518</v>
      </c>
      <c r="AM104" s="299" t="s">
        <v>4519</v>
      </c>
      <c r="AN104" s="299" t="s">
        <v>4520</v>
      </c>
      <c r="AO104" s="472" t="s">
        <v>125</v>
      </c>
      <c r="AP104" s="395" t="e">
        <f t="shared" si="22"/>
        <v>#REF!</v>
      </c>
      <c r="AQ104" s="473">
        <v>101</v>
      </c>
      <c r="AR104" s="387" t="s">
        <v>2629</v>
      </c>
    </row>
    <row r="105" spans="1:44" ht="47.25" x14ac:dyDescent="0.25">
      <c r="A105" s="299">
        <v>1040</v>
      </c>
      <c r="B105" s="299" t="str">
        <f>IF(Accueil!$H$49=1,M105,IF(Accueil!$H$49=2,X105,IF(Accueil!$H$49=3,AI105,M105)))</f>
        <v>Magenta</v>
      </c>
      <c r="C105" s="299" t="str">
        <f>IF(Accueil!$H$49=1,N105,IF(Accueil!$H$49=2,Y105,IF(Accueil!$H$49=3,AJ105,N105)))</f>
        <v>cortex moteur</v>
      </c>
      <c r="D105" s="299" t="str">
        <f>IF(Accueil!$H$49=1,O105,IF(Accueil!$H$49=2,Z105,IF(Accueil!$H$49=3,AK105,O105)))</f>
        <v>besoin de changer régulièrement le nom de l'entreprise ou de changer de produits</v>
      </c>
      <c r="E105" s="299" t="str">
        <f>IF(Accueil!$H$49=1,P105,IF(Accueil!$H$49=2,AA105,IF(Accueil!$H$49=3,AL105,P105)))</f>
        <v>peur du changement / rêves personnels abandonnés / avoir toujours les mêmes produits</v>
      </c>
      <c r="F105" s="299" t="str">
        <f>IF(Accueil!$H$49=1,Q105,IF(Accueil!$H$49=2,AB105,IF(Accueil!$H$49=3,AM105,Q105)))</f>
        <v>continuité dans le changement / réaliser ses rêves personnels / optimisme</v>
      </c>
      <c r="G105" s="299" t="str">
        <f>IF(Accueil!$H$49=1,R105,IF(Accueil!$H$49=2,AC105,IF(Accueil!$H$49=3,AN105,R105)))</f>
        <v>résistance au changement ou au contraire changer tout le temps de nom ou de produits / pessimisme</v>
      </c>
      <c r="H105" s="462" t="s">
        <v>7</v>
      </c>
      <c r="I105" s="333" t="e">
        <f t="shared" si="16"/>
        <v>#REF!</v>
      </c>
      <c r="J105" s="463">
        <v>102</v>
      </c>
      <c r="K105" s="299" t="s">
        <v>2629</v>
      </c>
      <c r="L105" s="387">
        <v>1040</v>
      </c>
      <c r="M105" s="387" t="s">
        <v>123</v>
      </c>
      <c r="N105" s="387" t="s">
        <v>126</v>
      </c>
      <c r="O105" s="388" t="s">
        <v>2146</v>
      </c>
      <c r="P105" s="388" t="s">
        <v>2147</v>
      </c>
      <c r="Q105" s="388" t="s">
        <v>2148</v>
      </c>
      <c r="R105" s="471" t="s">
        <v>2149</v>
      </c>
      <c r="S105" s="472" t="s">
        <v>7</v>
      </c>
      <c r="T105" s="395" t="e">
        <f t="shared" si="20"/>
        <v>#REF!</v>
      </c>
      <c r="U105" s="473">
        <v>102</v>
      </c>
      <c r="V105" s="387" t="s">
        <v>2629</v>
      </c>
      <c r="W105" s="299">
        <v>1040</v>
      </c>
      <c r="X105" s="299" t="s">
        <v>123</v>
      </c>
      <c r="Y105" s="508" t="s">
        <v>3199</v>
      </c>
      <c r="Z105" s="299" t="s">
        <v>4521</v>
      </c>
      <c r="AA105" s="299" t="s">
        <v>4522</v>
      </c>
      <c r="AB105" s="299" t="s">
        <v>3202</v>
      </c>
      <c r="AC105" s="299" t="s">
        <v>4523</v>
      </c>
      <c r="AD105" s="462" t="s">
        <v>7</v>
      </c>
      <c r="AE105" s="333" t="e">
        <f t="shared" si="21"/>
        <v>#REF!</v>
      </c>
      <c r="AF105" s="463">
        <v>102</v>
      </c>
      <c r="AG105" s="299" t="s">
        <v>2629</v>
      </c>
      <c r="AH105" s="387">
        <v>1040</v>
      </c>
      <c r="AI105" s="387" t="s">
        <v>123</v>
      </c>
      <c r="AJ105" s="508" t="s">
        <v>3199</v>
      </c>
      <c r="AK105" s="299" t="s">
        <v>4521</v>
      </c>
      <c r="AL105" s="299" t="s">
        <v>4522</v>
      </c>
      <c r="AM105" s="299" t="s">
        <v>3202</v>
      </c>
      <c r="AN105" s="299" t="s">
        <v>4523</v>
      </c>
      <c r="AO105" s="472" t="s">
        <v>7</v>
      </c>
      <c r="AP105" s="395" t="e">
        <f t="shared" si="22"/>
        <v>#REF!</v>
      </c>
      <c r="AQ105" s="473">
        <v>102</v>
      </c>
      <c r="AR105" s="387" t="s">
        <v>2629</v>
      </c>
    </row>
    <row r="106" spans="1:44" ht="47.25" x14ac:dyDescent="0.25">
      <c r="A106" s="299">
        <v>1050</v>
      </c>
      <c r="B106" s="299" t="str">
        <f>IF(Accueil!$H$49=1,M106,IF(Accueil!$H$49=2,X106,IF(Accueil!$H$49=3,AI106,M106)))</f>
        <v>Magenta</v>
      </c>
      <c r="C106" s="299" t="str">
        <f>IF(Accueil!$H$49=1,N106,IF(Accueil!$H$49=2,Y106,IF(Accueil!$H$49=3,AJ106,N106)))</f>
        <v>cortex somato-sensitif</v>
      </c>
      <c r="D106" s="299" t="str">
        <f>IF(Accueil!$H$49=1,O106,IF(Accueil!$H$49=2,Z106,IF(Accueil!$H$49=3,AK106,O106)))</f>
        <v>besoin de contrôler les autres / besoin d'attirer l'attention du manager</v>
      </c>
      <c r="E106" s="299" t="str">
        <f>IF(Accueil!$H$49=1,P106,IF(Accueil!$H$49=2,AA106,IF(Accueil!$H$49=3,AL106,P106)))</f>
        <v>peur de perdre le contrôle sur le personnel ou sur le produit final / ne pas faire confiance</v>
      </c>
      <c r="F106" s="299" t="str">
        <f>IF(Accueil!$H$49=1,Q106,IF(Accueil!$H$49=2,AB106,IF(Accueil!$H$49=3,AM106,Q106)))</f>
        <v>contrôle des processus de fabrication du début jusqu'à la fin / maintenir le cap de l'idée à sa réalisation</v>
      </c>
      <c r="G106" s="299" t="str">
        <f>IF(Accueil!$H$49=1,R106,IF(Accueil!$H$49=2,AC106,IF(Accueil!$H$49=3,AN106,R106)))</f>
        <v>brasser du vent / dispersion / hyperactivité pour se donner de l'importance</v>
      </c>
      <c r="H106" s="462" t="s">
        <v>10</v>
      </c>
      <c r="I106" s="333" t="e">
        <f t="shared" si="16"/>
        <v>#REF!</v>
      </c>
      <c r="J106" s="463">
        <v>103</v>
      </c>
      <c r="K106" s="299" t="s">
        <v>2629</v>
      </c>
      <c r="L106" s="387">
        <v>1050</v>
      </c>
      <c r="M106" s="387" t="s">
        <v>123</v>
      </c>
      <c r="N106" s="387" t="s">
        <v>127</v>
      </c>
      <c r="O106" s="388" t="s">
        <v>2150</v>
      </c>
      <c r="P106" s="388" t="s">
        <v>2151</v>
      </c>
      <c r="Q106" s="388" t="s">
        <v>2152</v>
      </c>
      <c r="R106" s="471" t="s">
        <v>2153</v>
      </c>
      <c r="S106" s="472" t="s">
        <v>10</v>
      </c>
      <c r="T106" s="395" t="e">
        <f t="shared" si="20"/>
        <v>#REF!</v>
      </c>
      <c r="U106" s="473">
        <v>103</v>
      </c>
      <c r="V106" s="387" t="s">
        <v>2629</v>
      </c>
      <c r="W106" s="299">
        <v>1050</v>
      </c>
      <c r="X106" s="299" t="s">
        <v>123</v>
      </c>
      <c r="Y106" s="508" t="s">
        <v>3204</v>
      </c>
      <c r="Z106" s="299" t="s">
        <v>4524</v>
      </c>
      <c r="AA106" s="299" t="s">
        <v>4525</v>
      </c>
      <c r="AB106" s="299" t="s">
        <v>4526</v>
      </c>
      <c r="AC106" s="299" t="s">
        <v>4527</v>
      </c>
      <c r="AD106" s="462" t="s">
        <v>10</v>
      </c>
      <c r="AE106" s="333" t="e">
        <f t="shared" si="21"/>
        <v>#REF!</v>
      </c>
      <c r="AF106" s="463">
        <v>103</v>
      </c>
      <c r="AG106" s="299" t="s">
        <v>2629</v>
      </c>
      <c r="AH106" s="387">
        <v>1050</v>
      </c>
      <c r="AI106" s="387" t="s">
        <v>123</v>
      </c>
      <c r="AJ106" s="508" t="s">
        <v>3204</v>
      </c>
      <c r="AK106" s="299" t="s">
        <v>4524</v>
      </c>
      <c r="AL106" s="299" t="s">
        <v>4525</v>
      </c>
      <c r="AM106" s="299" t="s">
        <v>4526</v>
      </c>
      <c r="AN106" s="299" t="s">
        <v>4527</v>
      </c>
      <c r="AO106" s="472" t="s">
        <v>10</v>
      </c>
      <c r="AP106" s="395" t="e">
        <f t="shared" si="22"/>
        <v>#REF!</v>
      </c>
      <c r="AQ106" s="473">
        <v>103</v>
      </c>
      <c r="AR106" s="387" t="s">
        <v>2629</v>
      </c>
    </row>
    <row r="107" spans="1:44" ht="47.25" x14ac:dyDescent="0.25">
      <c r="A107" s="299">
        <v>1060</v>
      </c>
      <c r="B107" s="299" t="str">
        <f>IF(Accueil!$H$49=1,M107,IF(Accueil!$H$49=2,X107,IF(Accueil!$H$49=3,AI107,M107)))</f>
        <v>Magenta</v>
      </c>
      <c r="C107" s="299" t="str">
        <f>IF(Accueil!$H$49=1,N107,IF(Accueil!$H$49=2,Y107,IF(Accueil!$H$49=3,AJ107,N107)))</f>
        <v>fontanelle</v>
      </c>
      <c r="D107" s="299" t="str">
        <f>IF(Accueil!$H$49=1,O107,IF(Accueil!$H$49=2,Z107,IF(Accueil!$H$49=3,AK107,O107)))</f>
        <v xml:space="preserve">besoin de trouver un sens à son travail ou une dimension plus éthique / sens de l'innovation </v>
      </c>
      <c r="E107" s="299" t="str">
        <f>IF(Accueil!$H$49=1,P107,IF(Accueil!$H$49=2,AA107,IF(Accueil!$H$49=3,AL107,P107)))</f>
        <v>travail n'ayant plus de sens / manque de motivation</v>
      </c>
      <c r="F107" s="299" t="str">
        <f>IF(Accueil!$H$49=1,Q107,IF(Accueil!$H$49=2,AB107,IF(Accueil!$H$49=3,AM107,Q107)))</f>
        <v>leader avec une autorité naturelle / innovation /  le travail donne un sens à la vie / savoir motiver</v>
      </c>
      <c r="G107" s="299" t="str">
        <f>IF(Accueil!$H$49=1,R107,IF(Accueil!$H$49=2,AC107,IF(Accueil!$H$49=3,AN107,R107)))</f>
        <v>motivation excessive / manager autoritaire ou manipulateur</v>
      </c>
      <c r="H107" s="462" t="s">
        <v>129</v>
      </c>
      <c r="I107" s="333" t="e">
        <f t="shared" si="16"/>
        <v>#REF!</v>
      </c>
      <c r="J107" s="463">
        <v>104</v>
      </c>
      <c r="K107" s="299" t="s">
        <v>2629</v>
      </c>
      <c r="L107" s="387">
        <v>1060</v>
      </c>
      <c r="M107" s="387" t="s">
        <v>123</v>
      </c>
      <c r="N107" s="387" t="s">
        <v>128</v>
      </c>
      <c r="O107" s="388" t="s">
        <v>2154</v>
      </c>
      <c r="P107" s="388" t="s">
        <v>2155</v>
      </c>
      <c r="Q107" s="388" t="s">
        <v>2156</v>
      </c>
      <c r="R107" s="471" t="s">
        <v>2157</v>
      </c>
      <c r="S107" s="472" t="s">
        <v>129</v>
      </c>
      <c r="T107" s="395" t="e">
        <f t="shared" si="20"/>
        <v>#REF!</v>
      </c>
      <c r="U107" s="473">
        <v>104</v>
      </c>
      <c r="V107" s="387" t="s">
        <v>2629</v>
      </c>
      <c r="W107" s="299">
        <v>1060</v>
      </c>
      <c r="X107" s="299" t="s">
        <v>123</v>
      </c>
      <c r="Y107" s="508" t="s">
        <v>3209</v>
      </c>
      <c r="Z107" s="299" t="s">
        <v>4528</v>
      </c>
      <c r="AA107" s="299" t="s">
        <v>4529</v>
      </c>
      <c r="AB107" s="299" t="s">
        <v>4530</v>
      </c>
      <c r="AC107" s="299" t="s">
        <v>4531</v>
      </c>
      <c r="AD107" s="462" t="s">
        <v>129</v>
      </c>
      <c r="AE107" s="333" t="e">
        <f t="shared" si="21"/>
        <v>#REF!</v>
      </c>
      <c r="AF107" s="463">
        <v>104</v>
      </c>
      <c r="AG107" s="299" t="s">
        <v>2629</v>
      </c>
      <c r="AH107" s="387">
        <v>1060</v>
      </c>
      <c r="AI107" s="387" t="s">
        <v>123</v>
      </c>
      <c r="AJ107" s="508" t="s">
        <v>3209</v>
      </c>
      <c r="AK107" s="299" t="s">
        <v>4528</v>
      </c>
      <c r="AL107" s="299" t="s">
        <v>4529</v>
      </c>
      <c r="AM107" s="299" t="s">
        <v>4530</v>
      </c>
      <c r="AN107" s="299" t="s">
        <v>4531</v>
      </c>
      <c r="AO107" s="472" t="s">
        <v>129</v>
      </c>
      <c r="AP107" s="395" t="e">
        <f t="shared" si="22"/>
        <v>#REF!</v>
      </c>
      <c r="AQ107" s="473">
        <v>104</v>
      </c>
      <c r="AR107" s="387" t="s">
        <v>2629</v>
      </c>
    </row>
    <row r="108" spans="1:44" ht="47.25" x14ac:dyDescent="0.25">
      <c r="A108" s="299">
        <v>1070</v>
      </c>
      <c r="B108" s="299" t="str">
        <f>IF(Accueil!$H$49=1,M108,IF(Accueil!$H$49=2,X108,IF(Accueil!$H$49=3,AI108,M108)))</f>
        <v>Noir</v>
      </c>
      <c r="C108" s="299" t="str">
        <f>IF(Accueil!$H$49=1,N108,IF(Accueil!$H$49=2,Y108,IF(Accueil!$H$49=3,AJ108,N108)))</f>
        <v>rose</v>
      </c>
      <c r="D108" s="299" t="str">
        <f>IF(Accueil!$H$49=1,O108,IF(Accueil!$H$49=2,Z108,IF(Accueil!$H$49=3,AK108,O108)))</f>
        <v>besoin de réféchir pour la suite</v>
      </c>
      <c r="E108" s="299" t="str">
        <f>IF(Accueil!$H$49=1,P108,IF(Accueil!$H$49=2,AA108,IF(Accueil!$H$49=3,AL108,P108)))</f>
        <v>sentiment de vide dans le travail / qu'il n'a pas de sens / bore-out</v>
      </c>
      <c r="F108" s="299" t="str">
        <f>IF(Accueil!$H$49=1,Q108,IF(Accueil!$H$49=2,AB108,IF(Accueil!$H$49=3,AM108,Q108)))</f>
        <v>rester centré sur la suite que l'on s'est choisie à moyen terme / mais s'adapter si nécessaire</v>
      </c>
      <c r="G108" s="299" t="str">
        <f>IF(Accueil!$H$49=1,R108,IF(Accueil!$H$49=2,AC108,IF(Accueil!$H$49=3,AN108,R108)))</f>
        <v>agir dans l'urgence / dispersion pour se sentir utile</v>
      </c>
      <c r="H108" s="462" t="s">
        <v>129</v>
      </c>
      <c r="I108" s="333" t="e">
        <f t="shared" si="16"/>
        <v>#REF!</v>
      </c>
      <c r="J108" s="463">
        <v>105</v>
      </c>
      <c r="K108" s="299" t="s">
        <v>2629</v>
      </c>
      <c r="L108" s="387">
        <v>1070</v>
      </c>
      <c r="M108" s="388" t="s">
        <v>5</v>
      </c>
      <c r="N108" s="387" t="s">
        <v>130</v>
      </c>
      <c r="O108" s="388" t="s">
        <v>182</v>
      </c>
      <c r="P108" s="388" t="s">
        <v>2158</v>
      </c>
      <c r="Q108" s="388" t="s">
        <v>2159</v>
      </c>
      <c r="R108" s="471" t="s">
        <v>2160</v>
      </c>
      <c r="S108" s="472" t="s">
        <v>129</v>
      </c>
      <c r="T108" s="395" t="e">
        <f t="shared" si="20"/>
        <v>#REF!</v>
      </c>
      <c r="U108" s="473">
        <v>105</v>
      </c>
      <c r="V108" s="387" t="s">
        <v>2629</v>
      </c>
      <c r="W108" s="299">
        <v>1070</v>
      </c>
      <c r="X108" s="334" t="s">
        <v>5</v>
      </c>
      <c r="Y108" s="508" t="s">
        <v>3601</v>
      </c>
      <c r="Z108" s="299" t="s">
        <v>4532</v>
      </c>
      <c r="AA108" s="299" t="s">
        <v>4533</v>
      </c>
      <c r="AB108" s="299" t="s">
        <v>4534</v>
      </c>
      <c r="AC108" s="299" t="s">
        <v>4535</v>
      </c>
      <c r="AD108" s="462" t="s">
        <v>129</v>
      </c>
      <c r="AE108" s="333" t="e">
        <f t="shared" si="21"/>
        <v>#REF!</v>
      </c>
      <c r="AF108" s="463">
        <v>105</v>
      </c>
      <c r="AG108" s="299" t="s">
        <v>2629</v>
      </c>
      <c r="AH108" s="387">
        <v>1070</v>
      </c>
      <c r="AI108" s="388" t="s">
        <v>5</v>
      </c>
      <c r="AJ108" s="508" t="s">
        <v>3601</v>
      </c>
      <c r="AK108" s="299" t="s">
        <v>4532</v>
      </c>
      <c r="AL108" s="299" t="s">
        <v>4533</v>
      </c>
      <c r="AM108" s="299" t="s">
        <v>4534</v>
      </c>
      <c r="AN108" s="299" t="s">
        <v>4535</v>
      </c>
      <c r="AO108" s="472" t="s">
        <v>129</v>
      </c>
      <c r="AP108" s="395" t="e">
        <f t="shared" si="22"/>
        <v>#REF!</v>
      </c>
      <c r="AQ108" s="473">
        <v>105</v>
      </c>
      <c r="AR108" s="387" t="s">
        <v>2629</v>
      </c>
    </row>
    <row r="109" spans="1:44" ht="47.25" x14ac:dyDescent="0.25">
      <c r="A109" s="299">
        <v>1080</v>
      </c>
      <c r="B109" s="299" t="str">
        <f>IF(Accueil!$H$49=1,M109,IF(Accueil!$H$49=2,X109,IF(Accueil!$H$49=3,AI109,M109)))</f>
        <v>Noir</v>
      </c>
      <c r="C109" s="299" t="str">
        <f>IF(Accueil!$H$49=1,N109,IF(Accueil!$H$49=2,Y109,IF(Accueil!$H$49=3,AJ109,N109)))</f>
        <v>rose</v>
      </c>
      <c r="D109" s="299" t="str">
        <f>IF(Accueil!$H$49=1,O109,IF(Accueil!$H$49=2,Z109,IF(Accueil!$H$49=3,AK109,O109)))</f>
        <v>besoin de constance et de stabilité dans les choses à faire</v>
      </c>
      <c r="E109" s="299" t="str">
        <f>IF(Accueil!$H$49=1,P109,IF(Accueil!$H$49=2,AA109,IF(Accueil!$H$49=3,AL109,P109)))</f>
        <v>envie de ne rien faire / démotivation</v>
      </c>
      <c r="F109" s="299" t="str">
        <f>IF(Accueil!$H$49=1,Q109,IF(Accueil!$H$49=2,AB109,IF(Accueil!$H$49=3,AM109,Q109)))</f>
        <v>constance / motivation / bonne gestion du temps</v>
      </c>
      <c r="G109" s="299" t="str">
        <f>IF(Accueil!$H$49=1,R109,IF(Accueil!$H$49=2,AC109,IF(Accueil!$H$49=3,AN109,R109)))</f>
        <v>sentiment de ne jamais avoir assez de temps / dispersion dans les activités / frustrations</v>
      </c>
      <c r="H109" s="462" t="s">
        <v>7</v>
      </c>
      <c r="I109" s="333" t="e">
        <f t="shared" si="16"/>
        <v>#REF!</v>
      </c>
      <c r="J109" s="463">
        <v>106</v>
      </c>
      <c r="K109" s="299" t="s">
        <v>2629</v>
      </c>
      <c r="L109" s="387">
        <v>1080</v>
      </c>
      <c r="M109" s="388" t="s">
        <v>5</v>
      </c>
      <c r="N109" s="387" t="s">
        <v>130</v>
      </c>
      <c r="O109" s="388" t="s">
        <v>183</v>
      </c>
      <c r="P109" s="388" t="s">
        <v>1489</v>
      </c>
      <c r="Q109" s="388" t="s">
        <v>2161</v>
      </c>
      <c r="R109" s="471" t="s">
        <v>2162</v>
      </c>
      <c r="S109" s="472" t="s">
        <v>7</v>
      </c>
      <c r="T109" s="395" t="e">
        <f t="shared" si="20"/>
        <v>#REF!</v>
      </c>
      <c r="U109" s="473">
        <v>106</v>
      </c>
      <c r="V109" s="387" t="s">
        <v>2629</v>
      </c>
      <c r="W109" s="299">
        <v>1080</v>
      </c>
      <c r="X109" s="334" t="s">
        <v>5</v>
      </c>
      <c r="Y109" s="508" t="s">
        <v>3601</v>
      </c>
      <c r="Z109" s="299" t="s">
        <v>4536</v>
      </c>
      <c r="AA109" s="299" t="s">
        <v>4537</v>
      </c>
      <c r="AB109" s="299" t="s">
        <v>3608</v>
      </c>
      <c r="AC109" s="299" t="s">
        <v>4538</v>
      </c>
      <c r="AD109" s="462" t="s">
        <v>7</v>
      </c>
      <c r="AE109" s="333" t="e">
        <f t="shared" si="21"/>
        <v>#REF!</v>
      </c>
      <c r="AF109" s="463">
        <v>106</v>
      </c>
      <c r="AG109" s="299" t="s">
        <v>2629</v>
      </c>
      <c r="AH109" s="387">
        <v>1080</v>
      </c>
      <c r="AI109" s="388" t="s">
        <v>5</v>
      </c>
      <c r="AJ109" s="508" t="s">
        <v>3601</v>
      </c>
      <c r="AK109" s="299" t="s">
        <v>4536</v>
      </c>
      <c r="AL109" s="299" t="s">
        <v>4537</v>
      </c>
      <c r="AM109" s="299" t="s">
        <v>3608</v>
      </c>
      <c r="AN109" s="299" t="s">
        <v>4538</v>
      </c>
      <c r="AO109" s="472" t="s">
        <v>7</v>
      </c>
      <c r="AP109" s="395" t="e">
        <f t="shared" si="22"/>
        <v>#REF!</v>
      </c>
      <c r="AQ109" s="473">
        <v>106</v>
      </c>
      <c r="AR109" s="387" t="s">
        <v>2629</v>
      </c>
    </row>
    <row r="110" spans="1:44" ht="47.25" x14ac:dyDescent="0.25">
      <c r="A110" s="299">
        <v>1090</v>
      </c>
      <c r="B110" s="299" t="str">
        <f>IF(Accueil!$H$49=1,M110,IF(Accueil!$H$49=2,X110,IF(Accueil!$H$49=3,AI110,M110)))</f>
        <v>Noir</v>
      </c>
      <c r="C110" s="299" t="str">
        <f>IF(Accueil!$H$49=1,N110,IF(Accueil!$H$49=2,Y110,IF(Accueil!$H$49=3,AJ110,N110)))</f>
        <v>rose</v>
      </c>
      <c r="D110" s="299" t="str">
        <f>IF(Accueil!$H$49=1,O110,IF(Accueil!$H$49=2,Z110,IF(Accueil!$H$49=3,AK110,O110)))</f>
        <v>besoin de choses concrètes pour le futur</v>
      </c>
      <c r="E110" s="299" t="str">
        <f>IF(Accueil!$H$49=1,P110,IF(Accueil!$H$49=2,AA110,IF(Accueil!$H$49=3,AL110,P110)))</f>
        <v>aimer fuir dans les réseaux sociaux / être hors réalité économique / idées non réalisables</v>
      </c>
      <c r="F110" s="299" t="str">
        <f>IF(Accueil!$H$49=1,Q110,IF(Accueil!$H$49=2,AB110,IF(Accueil!$H$49=3,AM110,Q110)))</f>
        <v>être dans la réalité concrête / capacité à réaliser ses idées / contacts sociaux personnels</v>
      </c>
      <c r="G110" s="299" t="str">
        <f>IF(Accueil!$H$49=1,R110,IF(Accueil!$H$49=2,AC110,IF(Accueil!$H$49=3,AN110,R110)))</f>
        <v>vouloir échapper à la réalité économique / idées farfelues et irréalisables</v>
      </c>
      <c r="H110" s="462" t="s">
        <v>129</v>
      </c>
      <c r="I110" s="333" t="e">
        <f t="shared" si="16"/>
        <v>#REF!</v>
      </c>
      <c r="J110" s="463">
        <v>107</v>
      </c>
      <c r="K110" s="299" t="s">
        <v>2629</v>
      </c>
      <c r="L110" s="387">
        <v>1090</v>
      </c>
      <c r="M110" s="388" t="s">
        <v>5</v>
      </c>
      <c r="N110" s="387" t="s">
        <v>130</v>
      </c>
      <c r="O110" s="388" t="s">
        <v>184</v>
      </c>
      <c r="P110" s="388" t="s">
        <v>2163</v>
      </c>
      <c r="Q110" s="388" t="s">
        <v>2164</v>
      </c>
      <c r="R110" s="471" t="s">
        <v>2165</v>
      </c>
      <c r="S110" s="472" t="s">
        <v>129</v>
      </c>
      <c r="T110" s="395" t="e">
        <f t="shared" si="20"/>
        <v>#REF!</v>
      </c>
      <c r="U110" s="473">
        <v>107</v>
      </c>
      <c r="V110" s="387" t="s">
        <v>2629</v>
      </c>
      <c r="W110" s="299">
        <v>1090</v>
      </c>
      <c r="X110" s="334" t="s">
        <v>5</v>
      </c>
      <c r="Y110" s="508" t="s">
        <v>3601</v>
      </c>
      <c r="Z110" s="299" t="s">
        <v>3610</v>
      </c>
      <c r="AA110" s="299" t="s">
        <v>4539</v>
      </c>
      <c r="AB110" s="299" t="s">
        <v>4540</v>
      </c>
      <c r="AC110" s="299" t="s">
        <v>4541</v>
      </c>
      <c r="AD110" s="462" t="s">
        <v>129</v>
      </c>
      <c r="AE110" s="333" t="e">
        <f t="shared" si="21"/>
        <v>#REF!</v>
      </c>
      <c r="AF110" s="463">
        <v>107</v>
      </c>
      <c r="AG110" s="299" t="s">
        <v>2629</v>
      </c>
      <c r="AH110" s="387">
        <v>1090</v>
      </c>
      <c r="AI110" s="388" t="s">
        <v>5</v>
      </c>
      <c r="AJ110" s="508" t="s">
        <v>3601</v>
      </c>
      <c r="AK110" s="299" t="s">
        <v>3610</v>
      </c>
      <c r="AL110" s="299" t="s">
        <v>4539</v>
      </c>
      <c r="AM110" s="299" t="s">
        <v>4540</v>
      </c>
      <c r="AN110" s="299" t="s">
        <v>4541</v>
      </c>
      <c r="AO110" s="472" t="s">
        <v>129</v>
      </c>
      <c r="AP110" s="395" t="e">
        <f t="shared" si="22"/>
        <v>#REF!</v>
      </c>
      <c r="AQ110" s="473">
        <v>107</v>
      </c>
      <c r="AR110" s="387" t="s">
        <v>2629</v>
      </c>
    </row>
    <row r="111" spans="1:44" ht="47.25" x14ac:dyDescent="0.25">
      <c r="A111" s="299">
        <v>1100</v>
      </c>
      <c r="B111" s="299" t="str">
        <f>IF(Accueil!$H$49=1,M111,IF(Accueil!$H$49=2,X111,IF(Accueil!$H$49=3,AI111,M111)))</f>
        <v>Brun</v>
      </c>
      <c r="C111" s="299" t="str">
        <f>IF(Accueil!$H$49=1,N111,IF(Accueil!$H$49=2,Y111,IF(Accueil!$H$49=3,AJ111,N111)))</f>
        <v>rose</v>
      </c>
      <c r="D111" s="299" t="str">
        <f>IF(Accueil!$H$49=1,O111,IF(Accueil!$H$49=2,Z111,IF(Accueil!$H$49=3,AK111,O111)))</f>
        <v>besoin d'exprimer son potentiel de céativité</v>
      </c>
      <c r="E111" s="299" t="str">
        <f>IF(Accueil!$H$49=1,P111,IF(Accueil!$H$49=2,AA111,IF(Accueil!$H$49=3,AL111,P111)))</f>
        <v>manque d'espace pour exprimer sa créativité</v>
      </c>
      <c r="F111" s="299" t="str">
        <f>IF(Accueil!$H$49=1,Q111,IF(Accueil!$H$49=2,AB111,IF(Accueil!$H$49=3,AM111,Q111)))</f>
        <v>gestion des possibles / être flexible avec ses propres besoins / gérer les frustrations</v>
      </c>
      <c r="G111" s="299" t="str">
        <f>IF(Accueil!$H$49=1,R111,IF(Accueil!$H$49=2,AC111,IF(Accueil!$H$49=3,AN111,R111)))</f>
        <v>créativité excessive / trop vouloir être différent des autres</v>
      </c>
      <c r="H111" s="462" t="s">
        <v>10</v>
      </c>
      <c r="I111" s="333" t="e">
        <f t="shared" si="16"/>
        <v>#REF!</v>
      </c>
      <c r="J111" s="463">
        <v>108</v>
      </c>
      <c r="K111" s="299" t="s">
        <v>2630</v>
      </c>
      <c r="L111" s="387">
        <v>1100</v>
      </c>
      <c r="M111" s="388" t="s">
        <v>17</v>
      </c>
      <c r="N111" s="387" t="s">
        <v>130</v>
      </c>
      <c r="O111" s="388" t="s">
        <v>185</v>
      </c>
      <c r="P111" s="388" t="s">
        <v>186</v>
      </c>
      <c r="Q111" s="388" t="s">
        <v>1495</v>
      </c>
      <c r="R111" s="471" t="s">
        <v>2166</v>
      </c>
      <c r="S111" s="472" t="s">
        <v>10</v>
      </c>
      <c r="T111" s="395" t="e">
        <f t="shared" si="20"/>
        <v>#REF!</v>
      </c>
      <c r="U111" s="473">
        <v>108</v>
      </c>
      <c r="V111" s="387" t="s">
        <v>2630</v>
      </c>
      <c r="W111" s="299">
        <v>1100</v>
      </c>
      <c r="X111" s="334" t="s">
        <v>17</v>
      </c>
      <c r="Y111" s="508" t="s">
        <v>3601</v>
      </c>
      <c r="Z111" s="299" t="s">
        <v>3614</v>
      </c>
      <c r="AA111" s="299" t="s">
        <v>4542</v>
      </c>
      <c r="AB111" s="299" t="s">
        <v>4543</v>
      </c>
      <c r="AC111" s="299" t="s">
        <v>4544</v>
      </c>
      <c r="AD111" s="462" t="s">
        <v>10</v>
      </c>
      <c r="AE111" s="333" t="e">
        <f t="shared" si="21"/>
        <v>#REF!</v>
      </c>
      <c r="AF111" s="463">
        <v>108</v>
      </c>
      <c r="AG111" s="299" t="s">
        <v>2630</v>
      </c>
      <c r="AH111" s="387">
        <v>1100</v>
      </c>
      <c r="AI111" s="388" t="s">
        <v>17</v>
      </c>
      <c r="AJ111" s="508" t="s">
        <v>3601</v>
      </c>
      <c r="AK111" s="299" t="s">
        <v>3614</v>
      </c>
      <c r="AL111" s="299" t="s">
        <v>4542</v>
      </c>
      <c r="AM111" s="299" t="s">
        <v>4543</v>
      </c>
      <c r="AN111" s="299" t="s">
        <v>4544</v>
      </c>
      <c r="AO111" s="472" t="s">
        <v>10</v>
      </c>
      <c r="AP111" s="395" t="e">
        <f t="shared" si="22"/>
        <v>#REF!</v>
      </c>
      <c r="AQ111" s="473">
        <v>108</v>
      </c>
      <c r="AR111" s="387" t="s">
        <v>2630</v>
      </c>
    </row>
    <row r="112" spans="1:44" ht="45" x14ac:dyDescent="0.25">
      <c r="A112" s="299">
        <v>1110</v>
      </c>
      <c r="B112" s="299" t="str">
        <f>IF(Accueil!$H$49=1,M112,IF(Accueil!$H$49=2,X112,IF(Accueil!$H$49=3,AI112,M112)))</f>
        <v>Brun</v>
      </c>
      <c r="C112" s="299" t="str">
        <f>IF(Accueil!$H$49=1,N112,IF(Accueil!$H$49=2,Y112,IF(Accueil!$H$49=3,AJ112,N112)))</f>
        <v>rose</v>
      </c>
      <c r="D112" s="299" t="str">
        <f>IF(Accueil!$H$49=1,O112,IF(Accueil!$H$49=2,Z112,IF(Accueil!$H$49=3,AK112,O112)))</f>
        <v>besoin de rentabiliser avant de passer à la suite</v>
      </c>
      <c r="E112" s="299" t="str">
        <f>IF(Accueil!$H$49=1,P112,IF(Accueil!$H$49=2,AA112,IF(Accueil!$H$49=3,AL112,P112)))</f>
        <v xml:space="preserve">ne pas vouloir passer à la suite / expérience non digérée </v>
      </c>
      <c r="F112" s="299" t="str">
        <f>IF(Accueil!$H$49=1,Q112,IF(Accueil!$H$49=2,AB112,IF(Accueil!$H$49=3,AM112,Q112)))</f>
        <v>être en phase avec la suite logique des événements / prêt à passer à la suite</v>
      </c>
      <c r="G112" s="299" t="str">
        <f>IF(Accueil!$H$49=1,R112,IF(Accueil!$H$49=2,AC112,IF(Accueil!$H$49=3,AN112,R112)))</f>
        <v>dispersion dans les objectifs / refuser la suite naturelle des événements</v>
      </c>
      <c r="H112" s="462" t="s">
        <v>129</v>
      </c>
      <c r="I112" s="333" t="e">
        <f t="shared" si="16"/>
        <v>#REF!</v>
      </c>
      <c r="J112" s="463">
        <v>109</v>
      </c>
      <c r="K112" s="299" t="s">
        <v>2630</v>
      </c>
      <c r="L112" s="387">
        <v>1110</v>
      </c>
      <c r="M112" s="387" t="s">
        <v>17</v>
      </c>
      <c r="N112" s="387" t="s">
        <v>130</v>
      </c>
      <c r="O112" s="388" t="s">
        <v>911</v>
      </c>
      <c r="P112" s="388" t="s">
        <v>1498</v>
      </c>
      <c r="Q112" s="388" t="s">
        <v>1499</v>
      </c>
      <c r="R112" s="471" t="s">
        <v>2167</v>
      </c>
      <c r="S112" s="472" t="s">
        <v>129</v>
      </c>
      <c r="T112" s="395" t="e">
        <f t="shared" si="20"/>
        <v>#REF!</v>
      </c>
      <c r="U112" s="473">
        <v>109</v>
      </c>
      <c r="V112" s="387" t="s">
        <v>2630</v>
      </c>
      <c r="W112" s="299">
        <v>1110</v>
      </c>
      <c r="X112" s="299" t="s">
        <v>17</v>
      </c>
      <c r="Y112" s="299" t="s">
        <v>3601</v>
      </c>
      <c r="Z112" s="299" t="s">
        <v>4545</v>
      </c>
      <c r="AA112" s="299" t="s">
        <v>3619</v>
      </c>
      <c r="AB112" s="299" t="s">
        <v>4546</v>
      </c>
      <c r="AC112" s="299" t="s">
        <v>4547</v>
      </c>
      <c r="AD112" s="462" t="s">
        <v>129</v>
      </c>
      <c r="AE112" s="333" t="e">
        <f t="shared" si="21"/>
        <v>#REF!</v>
      </c>
      <c r="AF112" s="463">
        <v>109</v>
      </c>
      <c r="AG112" s="299" t="s">
        <v>2630</v>
      </c>
      <c r="AH112" s="387">
        <v>1110</v>
      </c>
      <c r="AI112" s="387" t="s">
        <v>17</v>
      </c>
      <c r="AJ112" s="299" t="s">
        <v>3601</v>
      </c>
      <c r="AK112" s="299" t="s">
        <v>4545</v>
      </c>
      <c r="AL112" s="299" t="s">
        <v>3619</v>
      </c>
      <c r="AM112" s="299" t="s">
        <v>4546</v>
      </c>
      <c r="AN112" s="299" t="s">
        <v>4547</v>
      </c>
      <c r="AO112" s="472" t="s">
        <v>129</v>
      </c>
      <c r="AP112" s="395" t="e">
        <f t="shared" si="22"/>
        <v>#REF!</v>
      </c>
      <c r="AQ112" s="473">
        <v>109</v>
      </c>
      <c r="AR112" s="387" t="s">
        <v>2630</v>
      </c>
    </row>
    <row r="113" spans="1:44" ht="47.25" x14ac:dyDescent="0.25">
      <c r="A113" s="299">
        <v>1120</v>
      </c>
      <c r="B113" s="299" t="str">
        <f>IF(Accueil!$H$49=1,M113,IF(Accueil!$H$49=2,X113,IF(Accueil!$H$49=3,AI113,M113)))</f>
        <v>Bordeaux</v>
      </c>
      <c r="C113" s="299" t="str">
        <f>IF(Accueil!$H$49=1,N113,IF(Accueil!$H$49=2,Y113,IF(Accueil!$H$49=3,AJ113,N113)))</f>
        <v>rose</v>
      </c>
      <c r="D113" s="299" t="str">
        <f>IF(Accueil!$H$49=1,O113,IF(Accueil!$H$49=2,Z113,IF(Accueil!$H$49=3,AK113,O113)))</f>
        <v>besoin immédiat de sécurité émotionnelle et matérielle / constance dans les produits et dans le personnel</v>
      </c>
      <c r="E113" s="299" t="str">
        <f>IF(Accueil!$H$49=1,P113,IF(Accueil!$H$49=2,AA113,IF(Accueil!$H$49=3,AL113,P113)))</f>
        <v>attachement aux produits ou à son personnel / aimer ce qui ne change pas</v>
      </c>
      <c r="F113" s="299" t="str">
        <f>IF(Accueil!$H$49=1,Q113,IF(Accueil!$H$49=2,AB113,IF(Accueil!$H$49=3,AM113,Q113)))</f>
        <v>capacité à poser des actions concrètes / capacité à adapter les produits et le personnel si nécessaire</v>
      </c>
      <c r="G113" s="299" t="str">
        <f>IF(Accueil!$H$49=1,R113,IF(Accueil!$H$49=2,AC113,IF(Accueil!$H$49=3,AN113,R113)))</f>
        <v>résistance face à tout changements dans l'entreprise</v>
      </c>
      <c r="H113" s="462" t="s">
        <v>7</v>
      </c>
      <c r="I113" s="333" t="e">
        <f t="shared" si="16"/>
        <v>#REF!</v>
      </c>
      <c r="J113" s="463">
        <v>110</v>
      </c>
      <c r="K113" s="299" t="s">
        <v>2630</v>
      </c>
      <c r="L113" s="387">
        <v>1120</v>
      </c>
      <c r="M113" s="387" t="s">
        <v>21</v>
      </c>
      <c r="N113" s="387" t="s">
        <v>130</v>
      </c>
      <c r="O113" s="388" t="s">
        <v>2168</v>
      </c>
      <c r="P113" s="388" t="s">
        <v>2169</v>
      </c>
      <c r="Q113" s="388" t="s">
        <v>2170</v>
      </c>
      <c r="R113" s="471" t="s">
        <v>912</v>
      </c>
      <c r="S113" s="472" t="s">
        <v>7</v>
      </c>
      <c r="T113" s="395" t="e">
        <f t="shared" si="20"/>
        <v>#REF!</v>
      </c>
      <c r="U113" s="473">
        <v>110</v>
      </c>
      <c r="V113" s="387" t="s">
        <v>2630</v>
      </c>
      <c r="W113" s="299">
        <v>1120</v>
      </c>
      <c r="X113" s="299" t="s">
        <v>21</v>
      </c>
      <c r="Y113" s="299" t="s">
        <v>3601</v>
      </c>
      <c r="Z113" s="299" t="s">
        <v>4548</v>
      </c>
      <c r="AA113" s="299" t="s">
        <v>4549</v>
      </c>
      <c r="AB113" s="299" t="s">
        <v>4550</v>
      </c>
      <c r="AC113" s="299" t="s">
        <v>4551</v>
      </c>
      <c r="AD113" s="462" t="s">
        <v>7</v>
      </c>
      <c r="AE113" s="333" t="e">
        <f t="shared" si="21"/>
        <v>#REF!</v>
      </c>
      <c r="AF113" s="463">
        <v>110</v>
      </c>
      <c r="AG113" s="299" t="s">
        <v>2630</v>
      </c>
      <c r="AH113" s="387">
        <v>1120</v>
      </c>
      <c r="AI113" s="387" t="s">
        <v>21</v>
      </c>
      <c r="AJ113" s="299" t="s">
        <v>3601</v>
      </c>
      <c r="AK113" s="299" t="s">
        <v>4548</v>
      </c>
      <c r="AL113" s="299" t="s">
        <v>4549</v>
      </c>
      <c r="AM113" s="299" t="s">
        <v>4550</v>
      </c>
      <c r="AN113" s="299" t="s">
        <v>4551</v>
      </c>
      <c r="AO113" s="472" t="s">
        <v>7</v>
      </c>
      <c r="AP113" s="395" t="e">
        <f t="shared" si="22"/>
        <v>#REF!</v>
      </c>
      <c r="AQ113" s="473">
        <v>110</v>
      </c>
      <c r="AR113" s="387" t="s">
        <v>2630</v>
      </c>
    </row>
    <row r="114" spans="1:44" ht="47.25" x14ac:dyDescent="0.25">
      <c r="A114" s="299">
        <v>1130</v>
      </c>
      <c r="B114" s="299" t="str">
        <f>IF(Accueil!$H$49=1,M114,IF(Accueil!$H$49=2,X114,IF(Accueil!$H$49=3,AI114,M114)))</f>
        <v>Bordeaux</v>
      </c>
      <c r="C114" s="299" t="str">
        <f>IF(Accueil!$H$49=1,N114,IF(Accueil!$H$49=2,Y114,IF(Accueil!$H$49=3,AJ114,N114)))</f>
        <v>rose</v>
      </c>
      <c r="D114" s="299" t="str">
        <f>IF(Accueil!$H$49=1,O114,IF(Accueil!$H$49=2,Z114,IF(Accueil!$H$49=3,AK114,O114)))</f>
        <v>besoin d'évoluer pour conserver son marché / besoin de s'adapter à l'évolution technologique</v>
      </c>
      <c r="E114" s="299" t="str">
        <f>IF(Accueil!$H$49=1,P114,IF(Accueil!$H$49=2,AA114,IF(Accueil!$H$49=3,AL114,P114)))</f>
        <v>ne pas évoluer / manque de formation continue / ne pas suivre l'évolution technologique</v>
      </c>
      <c r="F114" s="299" t="str">
        <f>IF(Accueil!$H$49=1,Q114,IF(Accueil!$H$49=2,AB114,IF(Accueil!$H$49=3,AM114,Q114)))</f>
        <v>formation continue du personnel au sein de l'entreprise / adaptation à l'évolution technologique</v>
      </c>
      <c r="G114" s="299" t="str">
        <f>IF(Accueil!$H$49=1,R114,IF(Accueil!$H$49=2,AC114,IF(Accueil!$H$49=3,AN114,R114)))</f>
        <v>se mettre la pression pour évoluer / obliger le personnel à s'adapter à l'évolution technologique / fuite en avant</v>
      </c>
      <c r="H114" s="462" t="s">
        <v>129</v>
      </c>
      <c r="I114" s="333" t="e">
        <f t="shared" si="16"/>
        <v>#REF!</v>
      </c>
      <c r="J114" s="463">
        <v>111</v>
      </c>
      <c r="K114" s="299" t="s">
        <v>2630</v>
      </c>
      <c r="L114" s="387">
        <v>1130</v>
      </c>
      <c r="M114" s="387" t="s">
        <v>21</v>
      </c>
      <c r="N114" s="387" t="s">
        <v>130</v>
      </c>
      <c r="O114" s="388" t="s">
        <v>2171</v>
      </c>
      <c r="P114" s="388" t="s">
        <v>2172</v>
      </c>
      <c r="Q114" s="388" t="s">
        <v>2173</v>
      </c>
      <c r="R114" s="471" t="s">
        <v>2174</v>
      </c>
      <c r="S114" s="472" t="s">
        <v>129</v>
      </c>
      <c r="T114" s="395" t="e">
        <f t="shared" si="20"/>
        <v>#REF!</v>
      </c>
      <c r="U114" s="473">
        <v>111</v>
      </c>
      <c r="V114" s="387" t="s">
        <v>2630</v>
      </c>
      <c r="W114" s="299">
        <v>1130</v>
      </c>
      <c r="X114" s="299" t="s">
        <v>21</v>
      </c>
      <c r="Y114" s="299" t="s">
        <v>3601</v>
      </c>
      <c r="Z114" s="299" t="s">
        <v>4552</v>
      </c>
      <c r="AA114" s="299" t="s">
        <v>4553</v>
      </c>
      <c r="AB114" s="299" t="s">
        <v>4554</v>
      </c>
      <c r="AC114" s="299" t="s">
        <v>4555</v>
      </c>
      <c r="AD114" s="462" t="s">
        <v>129</v>
      </c>
      <c r="AE114" s="333" t="e">
        <f t="shared" si="21"/>
        <v>#REF!</v>
      </c>
      <c r="AF114" s="463">
        <v>111</v>
      </c>
      <c r="AG114" s="299" t="s">
        <v>2630</v>
      </c>
      <c r="AH114" s="387">
        <v>1130</v>
      </c>
      <c r="AI114" s="387" t="s">
        <v>21</v>
      </c>
      <c r="AJ114" s="299" t="s">
        <v>3601</v>
      </c>
      <c r="AK114" s="299" t="s">
        <v>4552</v>
      </c>
      <c r="AL114" s="299" t="s">
        <v>4553</v>
      </c>
      <c r="AM114" s="299" t="s">
        <v>4554</v>
      </c>
      <c r="AN114" s="299" t="s">
        <v>4555</v>
      </c>
      <c r="AO114" s="472" t="s">
        <v>129</v>
      </c>
      <c r="AP114" s="395" t="e">
        <f t="shared" si="22"/>
        <v>#REF!</v>
      </c>
      <c r="AQ114" s="473">
        <v>111</v>
      </c>
      <c r="AR114" s="387" t="s">
        <v>2630</v>
      </c>
    </row>
    <row r="115" spans="1:44" ht="47.25" x14ac:dyDescent="0.25">
      <c r="A115" s="299">
        <v>1140</v>
      </c>
      <c r="B115" s="299" t="str">
        <f>IF(Accueil!$H$49=1,M115,IF(Accueil!$H$49=2,X115,IF(Accueil!$H$49=3,AI115,M115)))</f>
        <v>Ecarlate</v>
      </c>
      <c r="C115" s="299" t="str">
        <f>IF(Accueil!$H$49=1,N115,IF(Accueil!$H$49=2,Y115,IF(Accueil!$H$49=3,AJ115,N115)))</f>
        <v>rose</v>
      </c>
      <c r="D115" s="299" t="str">
        <f>IF(Accueil!$H$49=1,O115,IF(Accueil!$H$49=2,Z115,IF(Accueil!$H$49=3,AK115,O115)))</f>
        <v>besoin de voir la suite / besoin de digérer le passé</v>
      </c>
      <c r="E115" s="299" t="str">
        <f>IF(Accueil!$H$49=1,P115,IF(Accueil!$H$49=2,AA115,IF(Accueil!$H$49=3,AL115,P115)))</f>
        <v>ne pas voir la suite / ne voir que le beau côté des choses / manque de discernement</v>
      </c>
      <c r="F115" s="299" t="str">
        <f>IF(Accueil!$H$49=1,Q115,IF(Accueil!$H$49=2,AB115,IF(Accueil!$H$49=3,AM115,Q115)))</f>
        <v>visionnaire / vision objective sur la réalité / capacité à observer des opportunités</v>
      </c>
      <c r="G115" s="299" t="str">
        <f>IF(Accueil!$H$49=1,R115,IF(Accueil!$H$49=2,AC115,IF(Accueil!$H$49=3,AN115,R115)))</f>
        <v>refus de voir certaines réalités / incapacité à dissocier réalité et imaginaire</v>
      </c>
      <c r="H115" s="462" t="s">
        <v>10</v>
      </c>
      <c r="I115" s="333" t="e">
        <f t="shared" si="16"/>
        <v>#REF!</v>
      </c>
      <c r="J115" s="463">
        <v>112</v>
      </c>
      <c r="K115" s="299" t="s">
        <v>2630</v>
      </c>
      <c r="L115" s="387">
        <v>1140</v>
      </c>
      <c r="M115" s="387" t="s">
        <v>26</v>
      </c>
      <c r="N115" s="387" t="s">
        <v>130</v>
      </c>
      <c r="O115" s="388" t="s">
        <v>1508</v>
      </c>
      <c r="P115" s="388" t="s">
        <v>1509</v>
      </c>
      <c r="Q115" s="388" t="s">
        <v>2175</v>
      </c>
      <c r="R115" s="471" t="s">
        <v>2176</v>
      </c>
      <c r="S115" s="472" t="s">
        <v>10</v>
      </c>
      <c r="T115" s="395" t="e">
        <f t="shared" si="20"/>
        <v>#REF!</v>
      </c>
      <c r="U115" s="473">
        <v>112</v>
      </c>
      <c r="V115" s="387" t="s">
        <v>2630</v>
      </c>
      <c r="W115" s="299">
        <v>1140</v>
      </c>
      <c r="X115" s="299" t="s">
        <v>26</v>
      </c>
      <c r="Y115" s="299" t="s">
        <v>3601</v>
      </c>
      <c r="Z115" s="299" t="s">
        <v>4556</v>
      </c>
      <c r="AA115" s="299" t="s">
        <v>4557</v>
      </c>
      <c r="AB115" s="299" t="s">
        <v>4558</v>
      </c>
      <c r="AC115" s="299" t="s">
        <v>4559</v>
      </c>
      <c r="AD115" s="462" t="s">
        <v>10</v>
      </c>
      <c r="AE115" s="333" t="e">
        <f t="shared" si="21"/>
        <v>#REF!</v>
      </c>
      <c r="AF115" s="463">
        <v>112</v>
      </c>
      <c r="AG115" s="299" t="s">
        <v>2630</v>
      </c>
      <c r="AH115" s="387">
        <v>1140</v>
      </c>
      <c r="AI115" s="387" t="s">
        <v>26</v>
      </c>
      <c r="AJ115" s="299" t="s">
        <v>3601</v>
      </c>
      <c r="AK115" s="299" t="s">
        <v>4556</v>
      </c>
      <c r="AL115" s="299" t="s">
        <v>4557</v>
      </c>
      <c r="AM115" s="299" t="s">
        <v>4558</v>
      </c>
      <c r="AN115" s="299" t="s">
        <v>4559</v>
      </c>
      <c r="AO115" s="472" t="s">
        <v>10</v>
      </c>
      <c r="AP115" s="395" t="e">
        <f t="shared" si="22"/>
        <v>#REF!</v>
      </c>
      <c r="AQ115" s="473">
        <v>112</v>
      </c>
      <c r="AR115" s="387" t="s">
        <v>2630</v>
      </c>
    </row>
    <row r="116" spans="1:44" ht="31.5" x14ac:dyDescent="0.25">
      <c r="A116" s="299">
        <v>1150</v>
      </c>
      <c r="B116" s="299" t="str">
        <f>IF(Accueil!$H$49=1,M116,IF(Accueil!$H$49=2,X116,IF(Accueil!$H$49=3,AI116,M116)))</f>
        <v>Ecarlate</v>
      </c>
      <c r="C116" s="299" t="str">
        <f>IF(Accueil!$H$49=1,N116,IF(Accueil!$H$49=2,Y116,IF(Accueil!$H$49=3,AJ116,N116)))</f>
        <v>rose</v>
      </c>
      <c r="D116" s="299" t="str">
        <f>IF(Accueil!$H$49=1,O116,IF(Accueil!$H$49=2,Z116,IF(Accueil!$H$49=3,AK116,O116)))</f>
        <v>besoin de se libérer du passé / besoin de passer à la suite</v>
      </c>
      <c r="E116" s="299" t="str">
        <f>IF(Accueil!$H$49=1,P116,IF(Accueil!$H$49=2,AA116,IF(Accueil!$H$49=3,AL116,P116)))</f>
        <v>fuir la réalité ou le passé / laisser faire / se laisser porter</v>
      </c>
      <c r="F116" s="299" t="str">
        <f>IF(Accueil!$H$49=1,Q116,IF(Accueil!$H$49=2,AB116,IF(Accueil!$H$49=3,AM116,Q116)))</f>
        <v xml:space="preserve">libre de son passé </v>
      </c>
      <c r="G116" s="299" t="str">
        <f>IF(Accueil!$H$49=1,R116,IF(Accueil!$H$49=2,AC116,IF(Accueil!$H$49=3,AN116,R116)))</f>
        <v>trop se focaliser sur les problèmes du passé</v>
      </c>
      <c r="H116" s="462" t="s">
        <v>129</v>
      </c>
      <c r="I116" s="333" t="e">
        <f t="shared" si="16"/>
        <v>#REF!</v>
      </c>
      <c r="J116" s="463">
        <v>113</v>
      </c>
      <c r="K116" s="299" t="s">
        <v>2630</v>
      </c>
      <c r="L116" s="387">
        <v>1150</v>
      </c>
      <c r="M116" s="387" t="s">
        <v>26</v>
      </c>
      <c r="N116" s="387" t="s">
        <v>130</v>
      </c>
      <c r="O116" s="388" t="s">
        <v>1512</v>
      </c>
      <c r="P116" s="388" t="s">
        <v>1513</v>
      </c>
      <c r="Q116" s="388" t="s">
        <v>913</v>
      </c>
      <c r="R116" s="471" t="s">
        <v>914</v>
      </c>
      <c r="S116" s="472" t="s">
        <v>129</v>
      </c>
      <c r="T116" s="395" t="e">
        <f t="shared" si="20"/>
        <v>#REF!</v>
      </c>
      <c r="U116" s="473">
        <v>113</v>
      </c>
      <c r="V116" s="387" t="s">
        <v>2630</v>
      </c>
      <c r="W116" s="299">
        <v>1150</v>
      </c>
      <c r="X116" s="299" t="s">
        <v>26</v>
      </c>
      <c r="Y116" s="299" t="s">
        <v>3601</v>
      </c>
      <c r="Z116" s="299" t="s">
        <v>4560</v>
      </c>
      <c r="AA116" s="299" t="s">
        <v>4561</v>
      </c>
      <c r="AB116" s="299" t="s">
        <v>4562</v>
      </c>
      <c r="AC116" s="299" t="s">
        <v>4563</v>
      </c>
      <c r="AD116" s="462" t="s">
        <v>129</v>
      </c>
      <c r="AE116" s="333" t="e">
        <f t="shared" si="21"/>
        <v>#REF!</v>
      </c>
      <c r="AF116" s="463">
        <v>113</v>
      </c>
      <c r="AG116" s="299" t="s">
        <v>2630</v>
      </c>
      <c r="AH116" s="387">
        <v>1150</v>
      </c>
      <c r="AI116" s="387" t="s">
        <v>26</v>
      </c>
      <c r="AJ116" s="299" t="s">
        <v>3601</v>
      </c>
      <c r="AK116" s="299" t="s">
        <v>4560</v>
      </c>
      <c r="AL116" s="299" t="s">
        <v>4561</v>
      </c>
      <c r="AM116" s="299" t="s">
        <v>4562</v>
      </c>
      <c r="AN116" s="299" t="s">
        <v>4563</v>
      </c>
      <c r="AO116" s="472" t="s">
        <v>129</v>
      </c>
      <c r="AP116" s="395" t="e">
        <f t="shared" si="22"/>
        <v>#REF!</v>
      </c>
      <c r="AQ116" s="473">
        <v>113</v>
      </c>
      <c r="AR116" s="387" t="s">
        <v>2630</v>
      </c>
    </row>
    <row r="117" spans="1:44" ht="47.25" x14ac:dyDescent="0.25">
      <c r="A117" s="299">
        <v>1160</v>
      </c>
      <c r="B117" s="299" t="str">
        <f>IF(Accueil!$H$49=1,M117,IF(Accueil!$H$49=2,X117,IF(Accueil!$H$49=3,AI117,M117)))</f>
        <v>Rouge</v>
      </c>
      <c r="C117" s="299" t="str">
        <f>IF(Accueil!$H$49=1,N117,IF(Accueil!$H$49=2,Y117,IF(Accueil!$H$49=3,AJ117,N117)))</f>
        <v>rose</v>
      </c>
      <c r="D117" s="299" t="str">
        <f>IF(Accueil!$H$49=1,O117,IF(Accueil!$H$49=2,Z117,IF(Accueil!$H$49=3,AK117,O117)))</f>
        <v>besoin de voir et de structurer la suite (plan d’action / méthode / structure)</v>
      </c>
      <c r="E117" s="299" t="str">
        <f>IF(Accueil!$H$49=1,P117,IF(Accueil!$H$49=2,AA117,IF(Accueil!$H$49=3,AL117,P117)))</f>
        <v>passivité / subir les autres / se sentir manipulé / pensées négatives</v>
      </c>
      <c r="F117" s="299" t="str">
        <f>IF(Accueil!$H$49=1,Q117,IF(Accueil!$H$49=2,AB117,IF(Accueil!$H$49=3,AM117,Q117)))</f>
        <v>manager conciliant et respectueux / se donner les moyens pour travailler dans de bonnes conditions</v>
      </c>
      <c r="G117" s="299" t="str">
        <f>IF(Accueil!$H$49=1,R117,IF(Accueil!$H$49=2,AC117,IF(Accueil!$H$49=3,AN117,R117)))</f>
        <v>méfiance vis à vis de autorités / penser que tout le monde est contre vous</v>
      </c>
      <c r="H117" s="299" t="s">
        <v>7</v>
      </c>
      <c r="I117" s="333" t="e">
        <f t="shared" si="16"/>
        <v>#REF!</v>
      </c>
      <c r="J117" s="463">
        <v>114</v>
      </c>
      <c r="K117" s="299" t="s">
        <v>2630</v>
      </c>
      <c r="L117" s="387">
        <v>1160</v>
      </c>
      <c r="M117" s="387" t="s">
        <v>29</v>
      </c>
      <c r="N117" s="387" t="s">
        <v>130</v>
      </c>
      <c r="O117" s="388" t="s">
        <v>1516</v>
      </c>
      <c r="P117" s="388" t="s">
        <v>2177</v>
      </c>
      <c r="Q117" s="388" t="s">
        <v>2178</v>
      </c>
      <c r="R117" s="471" t="s">
        <v>2179</v>
      </c>
      <c r="S117" s="387" t="s">
        <v>7</v>
      </c>
      <c r="T117" s="395" t="e">
        <f t="shared" si="20"/>
        <v>#REF!</v>
      </c>
      <c r="U117" s="473">
        <v>114</v>
      </c>
      <c r="V117" s="387" t="s">
        <v>2630</v>
      </c>
      <c r="W117" s="299">
        <v>1160</v>
      </c>
      <c r="X117" s="299" t="s">
        <v>29</v>
      </c>
      <c r="Y117" s="299" t="s">
        <v>3601</v>
      </c>
      <c r="Z117" s="299" t="s">
        <v>4564</v>
      </c>
      <c r="AA117" s="299" t="s">
        <v>4565</v>
      </c>
      <c r="AB117" s="299" t="s">
        <v>4566</v>
      </c>
      <c r="AC117" s="299" t="s">
        <v>4567</v>
      </c>
      <c r="AD117" s="299" t="s">
        <v>7</v>
      </c>
      <c r="AE117" s="333" t="e">
        <f t="shared" si="21"/>
        <v>#REF!</v>
      </c>
      <c r="AF117" s="463">
        <v>114</v>
      </c>
      <c r="AG117" s="299" t="s">
        <v>2630</v>
      </c>
      <c r="AH117" s="387">
        <v>1160</v>
      </c>
      <c r="AI117" s="387" t="s">
        <v>29</v>
      </c>
      <c r="AJ117" s="299" t="s">
        <v>3601</v>
      </c>
      <c r="AK117" s="299" t="s">
        <v>4564</v>
      </c>
      <c r="AL117" s="299" t="s">
        <v>4565</v>
      </c>
      <c r="AM117" s="299" t="s">
        <v>4566</v>
      </c>
      <c r="AN117" s="299" t="s">
        <v>4567</v>
      </c>
      <c r="AO117" s="387" t="s">
        <v>7</v>
      </c>
      <c r="AP117" s="395" t="e">
        <f t="shared" si="22"/>
        <v>#REF!</v>
      </c>
      <c r="AQ117" s="473">
        <v>114</v>
      </c>
      <c r="AR117" s="387" t="s">
        <v>2630</v>
      </c>
    </row>
    <row r="118" spans="1:44" ht="47.25" x14ac:dyDescent="0.25">
      <c r="A118" s="299">
        <v>1170</v>
      </c>
      <c r="B118" s="299" t="str">
        <f>IF(Accueil!$H$49=1,M118,IF(Accueil!$H$49=2,X118,IF(Accueil!$H$49=3,AI118,M118)))</f>
        <v>Rouge</v>
      </c>
      <c r="C118" s="299" t="str">
        <f>IF(Accueil!$H$49=1,N118,IF(Accueil!$H$49=2,Y118,IF(Accueil!$H$49=3,AJ118,N118)))</f>
        <v>rose</v>
      </c>
      <c r="D118" s="299" t="str">
        <f>IF(Accueil!$H$49=1,O118,IF(Accueil!$H$49=2,Z118,IF(Accueil!$H$49=3,AK118,O118)))</f>
        <v xml:space="preserve">besoin de posséder des biens matériels / besoin de faire un bilan objectif et passer à autre chose </v>
      </c>
      <c r="E118" s="299" t="str">
        <f>IF(Accueil!$H$49=1,P118,IF(Accueil!$H$49=2,AA118,IF(Accueil!$H$49=3,AL118,P118)))</f>
        <v>se contenter de peu / soucieux de l'écologie / ne pas vouloir passer à autre chose</v>
      </c>
      <c r="F118" s="299" t="str">
        <f>IF(Accueil!$H$49=1,Q118,IF(Accueil!$H$49=2,AB118,IF(Accueil!$H$49=3,AM118,Q118)))</f>
        <v>non-jugements de soi et des autres / respecteux des ressources</v>
      </c>
      <c r="G118" s="299" t="str">
        <f>IF(Accueil!$H$49=1,R118,IF(Accueil!$H$49=2,AC118,IF(Accueil!$H$49=3,AN118,R118)))</f>
        <v>se sentir jugé par les autres / sentiment d'injustice / gaspillage des ressources / refus de changer</v>
      </c>
      <c r="H118" s="462" t="s">
        <v>129</v>
      </c>
      <c r="I118" s="333" t="e">
        <f t="shared" si="16"/>
        <v>#REF!</v>
      </c>
      <c r="J118" s="463">
        <v>115</v>
      </c>
      <c r="K118" s="299" t="s">
        <v>2630</v>
      </c>
      <c r="L118" s="387">
        <v>1170</v>
      </c>
      <c r="M118" s="387" t="s">
        <v>29</v>
      </c>
      <c r="N118" s="387" t="s">
        <v>130</v>
      </c>
      <c r="O118" s="388" t="s">
        <v>2180</v>
      </c>
      <c r="P118" s="388" t="s">
        <v>2181</v>
      </c>
      <c r="Q118" s="388" t="s">
        <v>2182</v>
      </c>
      <c r="R118" s="471" t="s">
        <v>2183</v>
      </c>
      <c r="S118" s="472" t="s">
        <v>129</v>
      </c>
      <c r="T118" s="395" t="e">
        <f t="shared" si="20"/>
        <v>#REF!</v>
      </c>
      <c r="U118" s="473">
        <v>115</v>
      </c>
      <c r="V118" s="387" t="s">
        <v>2630</v>
      </c>
      <c r="W118" s="299">
        <v>1170</v>
      </c>
      <c r="X118" s="299" t="s">
        <v>29</v>
      </c>
      <c r="Y118" s="299" t="s">
        <v>3601</v>
      </c>
      <c r="Z118" s="299" t="s">
        <v>4568</v>
      </c>
      <c r="AA118" s="299" t="s">
        <v>4569</v>
      </c>
      <c r="AB118" s="299" t="s">
        <v>4570</v>
      </c>
      <c r="AC118" s="299" t="s">
        <v>4571</v>
      </c>
      <c r="AD118" s="462" t="s">
        <v>129</v>
      </c>
      <c r="AE118" s="333" t="e">
        <f t="shared" si="21"/>
        <v>#REF!</v>
      </c>
      <c r="AF118" s="463">
        <v>115</v>
      </c>
      <c r="AG118" s="299" t="s">
        <v>2630</v>
      </c>
      <c r="AH118" s="387">
        <v>1170</v>
      </c>
      <c r="AI118" s="387" t="s">
        <v>29</v>
      </c>
      <c r="AJ118" s="299" t="s">
        <v>3601</v>
      </c>
      <c r="AK118" s="299" t="s">
        <v>4568</v>
      </c>
      <c r="AL118" s="299" t="s">
        <v>4569</v>
      </c>
      <c r="AM118" s="299" t="s">
        <v>4570</v>
      </c>
      <c r="AN118" s="299" t="s">
        <v>4571</v>
      </c>
      <c r="AO118" s="472" t="s">
        <v>129</v>
      </c>
      <c r="AP118" s="395" t="e">
        <f t="shared" si="22"/>
        <v>#REF!</v>
      </c>
      <c r="AQ118" s="473">
        <v>115</v>
      </c>
      <c r="AR118" s="387" t="s">
        <v>2630</v>
      </c>
    </row>
    <row r="119" spans="1:44" ht="47.25" x14ac:dyDescent="0.25">
      <c r="A119" s="299">
        <v>1180</v>
      </c>
      <c r="B119" s="299" t="str">
        <f>IF(Accueil!$H$49=1,M119,IF(Accueil!$H$49=2,X119,IF(Accueil!$H$49=3,AI119,M119)))</f>
        <v>Orange</v>
      </c>
      <c r="C119" s="299" t="str">
        <f>IF(Accueil!$H$49=1,N119,IF(Accueil!$H$49=2,Y119,IF(Accueil!$H$49=3,AJ119,N119)))</f>
        <v>cuivre</v>
      </c>
      <c r="D119" s="299" t="str">
        <f>IF(Accueil!$H$49=1,O119,IF(Accueil!$H$49=2,Z119,IF(Accueil!$H$49=3,AK119,O119)))</f>
        <v xml:space="preserve">besoin d'exprimer son potentiel et son individualité </v>
      </c>
      <c r="E119" s="299" t="str">
        <f>IF(Accueil!$H$49=1,P119,IF(Accueil!$H$49=2,AA119,IF(Accueil!$H$49=3,AL119,P119)))</f>
        <v>se faire bouffer son espace / sous l'infuence des autres / potentiel réprimé</v>
      </c>
      <c r="F119" s="299" t="str">
        <f>IF(Accueil!$H$49=1,Q119,IF(Accueil!$H$49=2,AB119,IF(Accueil!$H$49=3,AM119,Q119)))</f>
        <v>sortir de la pression du collectif</v>
      </c>
      <c r="G119" s="299" t="str">
        <f>IF(Accueil!$H$49=1,R119,IF(Accueil!$H$49=2,AC119,IF(Accueil!$H$49=3,AN119,R119)))</f>
        <v>individualisme / défendre sa place / prendre beaucoup d'espace au détriment des autres</v>
      </c>
      <c r="H119" s="462" t="s">
        <v>10</v>
      </c>
      <c r="I119" s="333" t="e">
        <f t="shared" si="16"/>
        <v>#REF!</v>
      </c>
      <c r="J119" s="463">
        <v>116</v>
      </c>
      <c r="K119" s="299" t="s">
        <v>2630</v>
      </c>
      <c r="L119" s="387">
        <v>1180</v>
      </c>
      <c r="M119" s="387" t="s">
        <v>35</v>
      </c>
      <c r="N119" s="387" t="s">
        <v>131</v>
      </c>
      <c r="O119" s="388" t="s">
        <v>2184</v>
      </c>
      <c r="P119" s="388" t="s">
        <v>2185</v>
      </c>
      <c r="Q119" s="388" t="s">
        <v>915</v>
      </c>
      <c r="R119" s="471" t="s">
        <v>2186</v>
      </c>
      <c r="S119" s="472" t="s">
        <v>10</v>
      </c>
      <c r="T119" s="395" t="e">
        <f t="shared" si="20"/>
        <v>#REF!</v>
      </c>
      <c r="U119" s="473">
        <v>116</v>
      </c>
      <c r="V119" s="387" t="s">
        <v>2630</v>
      </c>
      <c r="W119" s="299">
        <v>1180</v>
      </c>
      <c r="X119" s="299" t="s">
        <v>35</v>
      </c>
      <c r="Y119" s="299" t="s">
        <v>3646</v>
      </c>
      <c r="Z119" s="299" t="s">
        <v>4572</v>
      </c>
      <c r="AA119" s="299" t="s">
        <v>4573</v>
      </c>
      <c r="AB119" s="299" t="s">
        <v>4574</v>
      </c>
      <c r="AC119" s="299" t="s">
        <v>4575</v>
      </c>
      <c r="AD119" s="462" t="s">
        <v>10</v>
      </c>
      <c r="AE119" s="333" t="e">
        <f t="shared" si="21"/>
        <v>#REF!</v>
      </c>
      <c r="AF119" s="463">
        <v>116</v>
      </c>
      <c r="AG119" s="299" t="s">
        <v>2630</v>
      </c>
      <c r="AH119" s="387">
        <v>1180</v>
      </c>
      <c r="AI119" s="387" t="s">
        <v>35</v>
      </c>
      <c r="AJ119" s="299" t="s">
        <v>3646</v>
      </c>
      <c r="AK119" s="299" t="s">
        <v>4572</v>
      </c>
      <c r="AL119" s="299" t="s">
        <v>4573</v>
      </c>
      <c r="AM119" s="299" t="s">
        <v>4574</v>
      </c>
      <c r="AN119" s="299" t="s">
        <v>4575</v>
      </c>
      <c r="AO119" s="472" t="s">
        <v>10</v>
      </c>
      <c r="AP119" s="395" t="e">
        <f t="shared" si="22"/>
        <v>#REF!</v>
      </c>
      <c r="AQ119" s="473">
        <v>116</v>
      </c>
      <c r="AR119" s="387" t="s">
        <v>2630</v>
      </c>
    </row>
    <row r="120" spans="1:44" ht="31.5" x14ac:dyDescent="0.25">
      <c r="A120" s="299">
        <v>1190</v>
      </c>
      <c r="B120" s="299" t="str">
        <f>IF(Accueil!$H$49=1,M120,IF(Accueil!$H$49=2,X120,IF(Accueil!$H$49=3,AI120,M120)))</f>
        <v>Orange</v>
      </c>
      <c r="C120" s="299" t="str">
        <f>IF(Accueil!$H$49=1,N120,IF(Accueil!$H$49=2,Y120,IF(Accueil!$H$49=3,AJ120,N120)))</f>
        <v>cuivre</v>
      </c>
      <c r="D120" s="299" t="str">
        <f>IF(Accueil!$H$49=1,O120,IF(Accueil!$H$49=2,Z120,IF(Accueil!$H$49=3,AK120,O120)))</f>
        <v>voir des opportunités / aimer l'inspiration du moment</v>
      </c>
      <c r="E120" s="299" t="str">
        <f>IF(Accueil!$H$49=1,P120,IF(Accueil!$H$49=2,AA120,IF(Accueil!$H$49=3,AL120,P120)))</f>
        <v>relâcher / se détendre</v>
      </c>
      <c r="F120" s="299" t="str">
        <f>IF(Accueil!$H$49=1,Q120,IF(Accueil!$H$49=2,AB120,IF(Accueil!$H$49=3,AM120,Q120)))</f>
        <v>ne plus tout contrôler / se laisser inspirer par les opportunités</v>
      </c>
      <c r="G120" s="299" t="str">
        <f>IF(Accueil!$H$49=1,R120,IF(Accueil!$H$49=2,AC120,IF(Accueil!$H$49=3,AN120,R120)))</f>
        <v>incapacité à s’arrêter ou à relâcher / réactivité à ce qui ne bouge pas</v>
      </c>
      <c r="H120" s="462" t="s">
        <v>10</v>
      </c>
      <c r="I120" s="333" t="e">
        <f t="shared" si="16"/>
        <v>#REF!</v>
      </c>
      <c r="J120" s="463">
        <v>117</v>
      </c>
      <c r="K120" s="299" t="s">
        <v>2630</v>
      </c>
      <c r="L120" s="387">
        <v>1190</v>
      </c>
      <c r="M120" s="387" t="s">
        <v>35</v>
      </c>
      <c r="N120" s="387" t="s">
        <v>131</v>
      </c>
      <c r="O120" s="388" t="s">
        <v>2187</v>
      </c>
      <c r="P120" s="388" t="s">
        <v>2188</v>
      </c>
      <c r="Q120" s="388" t="s">
        <v>2189</v>
      </c>
      <c r="R120" s="471" t="s">
        <v>1531</v>
      </c>
      <c r="S120" s="472" t="s">
        <v>10</v>
      </c>
      <c r="T120" s="395" t="e">
        <f t="shared" si="20"/>
        <v>#REF!</v>
      </c>
      <c r="U120" s="473">
        <v>117</v>
      </c>
      <c r="V120" s="387" t="s">
        <v>2630</v>
      </c>
      <c r="W120" s="299">
        <v>1190</v>
      </c>
      <c r="X120" s="299" t="s">
        <v>35</v>
      </c>
      <c r="Y120" s="299" t="s">
        <v>3646</v>
      </c>
      <c r="Z120" s="299" t="s">
        <v>4576</v>
      </c>
      <c r="AA120" s="299" t="s">
        <v>4577</v>
      </c>
      <c r="AB120" s="299" t="s">
        <v>4578</v>
      </c>
      <c r="AC120" s="299" t="s">
        <v>4579</v>
      </c>
      <c r="AD120" s="462" t="s">
        <v>10</v>
      </c>
      <c r="AE120" s="333" t="e">
        <f t="shared" si="21"/>
        <v>#REF!</v>
      </c>
      <c r="AF120" s="463">
        <v>117</v>
      </c>
      <c r="AG120" s="299" t="s">
        <v>2630</v>
      </c>
      <c r="AH120" s="387">
        <v>1190</v>
      </c>
      <c r="AI120" s="387" t="s">
        <v>35</v>
      </c>
      <c r="AJ120" s="299" t="s">
        <v>3646</v>
      </c>
      <c r="AK120" s="299" t="s">
        <v>4576</v>
      </c>
      <c r="AL120" s="299" t="s">
        <v>4577</v>
      </c>
      <c r="AM120" s="299" t="s">
        <v>4578</v>
      </c>
      <c r="AN120" s="299" t="s">
        <v>4579</v>
      </c>
      <c r="AO120" s="472" t="s">
        <v>10</v>
      </c>
      <c r="AP120" s="395" t="e">
        <f t="shared" si="22"/>
        <v>#REF!</v>
      </c>
      <c r="AQ120" s="473">
        <v>117</v>
      </c>
      <c r="AR120" s="387" t="s">
        <v>2630</v>
      </c>
    </row>
    <row r="121" spans="1:44" ht="31.5" x14ac:dyDescent="0.25">
      <c r="A121" s="299">
        <v>1200</v>
      </c>
      <c r="B121" s="299" t="str">
        <f>IF(Accueil!$H$49=1,M121,IF(Accueil!$H$49=2,X121,IF(Accueil!$H$49=3,AI121,M121)))</f>
        <v>Orange</v>
      </c>
      <c r="C121" s="299" t="str">
        <f>IF(Accueil!$H$49=1,N121,IF(Accueil!$H$49=2,Y121,IF(Accueil!$H$49=3,AJ121,N121)))</f>
        <v>cuivre</v>
      </c>
      <c r="D121" s="299" t="str">
        <f>IF(Accueil!$H$49=1,O121,IF(Accueil!$H$49=2,Z121,IF(Accueil!$H$49=3,AK121,O121)))</f>
        <v xml:space="preserve">besoin d'avoir sa place sociale / besoin de tout avoir immédiatement </v>
      </c>
      <c r="E121" s="299" t="str">
        <f>IF(Accueil!$H$49=1,P121,IF(Accueil!$H$49=2,AA121,IF(Accueil!$H$49=3,AL121,P121)))</f>
        <v>ne pas avoir sa place sociale / ne pas être soutenu par la société</v>
      </c>
      <c r="F121" s="299" t="str">
        <f>IF(Accueil!$H$49=1,Q121,IF(Accueil!$H$49=2,AB121,IF(Accueil!$H$49=3,AM121,Q121)))</f>
        <v>avoir sa place sur le plan collectif / être soutenu par la société</v>
      </c>
      <c r="G121" s="299" t="str">
        <f>IF(Accueil!$H$49=1,R121,IF(Accueil!$H$49=2,AC121,IF(Accueil!$H$49=3,AN121,R121)))</f>
        <v xml:space="preserve">refus d'être soutenu (état / banque / etc.) </v>
      </c>
      <c r="H121" s="462" t="s">
        <v>10</v>
      </c>
      <c r="I121" s="333" t="e">
        <f t="shared" si="16"/>
        <v>#REF!</v>
      </c>
      <c r="J121" s="463">
        <v>118</v>
      </c>
      <c r="K121" s="299" t="s">
        <v>2630</v>
      </c>
      <c r="L121" s="387">
        <v>1200</v>
      </c>
      <c r="M121" s="387" t="s">
        <v>35</v>
      </c>
      <c r="N121" s="387" t="s">
        <v>131</v>
      </c>
      <c r="O121" s="388" t="s">
        <v>1532</v>
      </c>
      <c r="P121" s="388" t="s">
        <v>2190</v>
      </c>
      <c r="Q121" s="388" t="s">
        <v>2191</v>
      </c>
      <c r="R121" s="471" t="s">
        <v>2192</v>
      </c>
      <c r="S121" s="472" t="s">
        <v>10</v>
      </c>
      <c r="T121" s="395" t="e">
        <f t="shared" si="20"/>
        <v>#REF!</v>
      </c>
      <c r="U121" s="473">
        <v>118</v>
      </c>
      <c r="V121" s="387" t="s">
        <v>2630</v>
      </c>
      <c r="W121" s="299">
        <v>1200</v>
      </c>
      <c r="X121" s="299" t="s">
        <v>35</v>
      </c>
      <c r="Y121" s="299" t="s">
        <v>3646</v>
      </c>
      <c r="Z121" s="299" t="s">
        <v>4580</v>
      </c>
      <c r="AA121" s="299" t="s">
        <v>4581</v>
      </c>
      <c r="AB121" s="299" t="s">
        <v>4582</v>
      </c>
      <c r="AC121" s="299" t="s">
        <v>4583</v>
      </c>
      <c r="AD121" s="462" t="s">
        <v>10</v>
      </c>
      <c r="AE121" s="333" t="e">
        <f t="shared" si="21"/>
        <v>#REF!</v>
      </c>
      <c r="AF121" s="463">
        <v>118</v>
      </c>
      <c r="AG121" s="299" t="s">
        <v>2630</v>
      </c>
      <c r="AH121" s="387">
        <v>1200</v>
      </c>
      <c r="AI121" s="387" t="s">
        <v>35</v>
      </c>
      <c r="AJ121" s="299" t="s">
        <v>3646</v>
      </c>
      <c r="AK121" s="299" t="s">
        <v>4580</v>
      </c>
      <c r="AL121" s="299" t="s">
        <v>4581</v>
      </c>
      <c r="AM121" s="299" t="s">
        <v>4582</v>
      </c>
      <c r="AN121" s="299" t="s">
        <v>4583</v>
      </c>
      <c r="AO121" s="472" t="s">
        <v>10</v>
      </c>
      <c r="AP121" s="395" t="e">
        <f t="shared" si="22"/>
        <v>#REF!</v>
      </c>
      <c r="AQ121" s="473">
        <v>118</v>
      </c>
      <c r="AR121" s="387" t="s">
        <v>2630</v>
      </c>
    </row>
    <row r="122" spans="1:44" ht="47.25" x14ac:dyDescent="0.25">
      <c r="A122" s="299">
        <v>1210</v>
      </c>
      <c r="B122" s="299" t="str">
        <f>IF(Accueil!$H$49=1,M122,IF(Accueil!$H$49=2,X122,IF(Accueil!$H$49=3,AI122,M122)))</f>
        <v>Orange</v>
      </c>
      <c r="C122" s="299" t="str">
        <f>IF(Accueil!$H$49=1,N122,IF(Accueil!$H$49=2,Y122,IF(Accueil!$H$49=3,AJ122,N122)))</f>
        <v>cuivre</v>
      </c>
      <c r="D122" s="299" t="str">
        <f>IF(Accueil!$H$49=1,O122,IF(Accueil!$H$49=2,Z122,IF(Accueil!$H$49=3,AK122,O122)))</f>
        <v xml:space="preserve">besoin de communiquer avec tous </v>
      </c>
      <c r="E122" s="299" t="str">
        <f>IF(Accueil!$H$49=1,P122,IF(Accueil!$H$49=2,AA122,IF(Accueil!$H$49=3,AL122,P122)))</f>
        <v>se sentir influencé par les pensées des autres / ne pas collaborer / préférer se retrouver seul face à soi-même</v>
      </c>
      <c r="F122" s="299" t="str">
        <f>IF(Accueil!$H$49=1,Q122,IF(Accueil!$H$49=2,AB122,IF(Accueil!$H$49=3,AM122,Q122)))</f>
        <v>collaboration et communication facile avec les autres / capacité à collaborer et à faire confiance</v>
      </c>
      <c r="G122" s="299" t="str">
        <f>IF(Accueil!$H$49=1,R122,IF(Accueil!$H$49=2,AC122,IF(Accueil!$H$49=3,AN122,R122)))</f>
        <v xml:space="preserve">difficulté à collaborer / ne faire confiance à personne / finir par être tout seul </v>
      </c>
      <c r="H122" s="462" t="s">
        <v>129</v>
      </c>
      <c r="I122" s="333" t="e">
        <f t="shared" si="16"/>
        <v>#REF!</v>
      </c>
      <c r="J122" s="463">
        <v>119</v>
      </c>
      <c r="K122" s="299" t="s">
        <v>2630</v>
      </c>
      <c r="L122" s="387">
        <v>1210</v>
      </c>
      <c r="M122" s="387" t="s">
        <v>35</v>
      </c>
      <c r="N122" s="387" t="s">
        <v>131</v>
      </c>
      <c r="O122" s="388" t="s">
        <v>916</v>
      </c>
      <c r="P122" s="388" t="s">
        <v>2193</v>
      </c>
      <c r="Q122" s="388" t="s">
        <v>2194</v>
      </c>
      <c r="R122" s="471" t="s">
        <v>2195</v>
      </c>
      <c r="S122" s="472" t="s">
        <v>129</v>
      </c>
      <c r="T122" s="395" t="e">
        <f t="shared" si="20"/>
        <v>#REF!</v>
      </c>
      <c r="U122" s="473">
        <v>119</v>
      </c>
      <c r="V122" s="387" t="s">
        <v>2630</v>
      </c>
      <c r="W122" s="299">
        <v>1210</v>
      </c>
      <c r="X122" s="299" t="s">
        <v>35</v>
      </c>
      <c r="Y122" s="299" t="s">
        <v>3646</v>
      </c>
      <c r="Z122" s="299" t="s">
        <v>4584</v>
      </c>
      <c r="AA122" s="299" t="s">
        <v>4585</v>
      </c>
      <c r="AB122" s="299" t="s">
        <v>4586</v>
      </c>
      <c r="AC122" s="299" t="s">
        <v>4587</v>
      </c>
      <c r="AD122" s="462" t="s">
        <v>129</v>
      </c>
      <c r="AE122" s="333" t="e">
        <f t="shared" si="21"/>
        <v>#REF!</v>
      </c>
      <c r="AF122" s="463">
        <v>119</v>
      </c>
      <c r="AG122" s="299" t="s">
        <v>2630</v>
      </c>
      <c r="AH122" s="387">
        <v>1210</v>
      </c>
      <c r="AI122" s="387" t="s">
        <v>35</v>
      </c>
      <c r="AJ122" s="299" t="s">
        <v>3646</v>
      </c>
      <c r="AK122" s="299" t="s">
        <v>4584</v>
      </c>
      <c r="AL122" s="299" t="s">
        <v>4585</v>
      </c>
      <c r="AM122" s="299" t="s">
        <v>4586</v>
      </c>
      <c r="AN122" s="299" t="s">
        <v>4587</v>
      </c>
      <c r="AO122" s="472" t="s">
        <v>129</v>
      </c>
      <c r="AP122" s="395" t="e">
        <f t="shared" si="22"/>
        <v>#REF!</v>
      </c>
      <c r="AQ122" s="473">
        <v>119</v>
      </c>
      <c r="AR122" s="387" t="s">
        <v>2630</v>
      </c>
    </row>
    <row r="123" spans="1:44" ht="45" x14ac:dyDescent="0.25">
      <c r="A123" s="299">
        <v>1220</v>
      </c>
      <c r="B123" s="299" t="str">
        <f>IF(Accueil!$H$49=1,M123,IF(Accueil!$H$49=2,X123,IF(Accueil!$H$49=3,AI123,M123)))</f>
        <v>Jaune</v>
      </c>
      <c r="C123" s="299" t="str">
        <f>IF(Accueil!$H$49=1,N123,IF(Accueil!$H$49=2,Y123,IF(Accueil!$H$49=3,AJ123,N123)))</f>
        <v>bronze</v>
      </c>
      <c r="D123" s="299" t="str">
        <f>IF(Accueil!$H$49=1,O123,IF(Accueil!$H$49=2,Z123,IF(Accueil!$H$49=3,AK123,O123)))</f>
        <v>besoin d'agir (par devoir ou par obligation) / forte volonté</v>
      </c>
      <c r="E123" s="299" t="str">
        <f>IF(Accueil!$H$49=1,P123,IF(Accueil!$H$49=2,AA123,IF(Accueil!$H$49=3,AL123,P123)))</f>
        <v>absence de participation / désintérêt pour certaines choses</v>
      </c>
      <c r="F123" s="299" t="str">
        <f>IF(Accueil!$H$49=1,Q123,IF(Accueil!$H$49=2,AB123,IF(Accueil!$H$49=3,AM123,Q123)))</f>
        <v>bonne collaboration / mise en commun des forces à disposition / bonne humeur</v>
      </c>
      <c r="G123" s="299" t="str">
        <f>IF(Accueil!$H$49=1,R123,IF(Accueil!$H$49=2,AC123,IF(Accueil!$H$49=3,AN123,R123)))</f>
        <v>enthousiasme excessif / dispersion dans la création / trop de pensées non concrètes</v>
      </c>
      <c r="H123" s="462" t="s">
        <v>7</v>
      </c>
      <c r="I123" s="333" t="e">
        <f t="shared" si="16"/>
        <v>#REF!</v>
      </c>
      <c r="J123" s="463">
        <v>120</v>
      </c>
      <c r="K123" s="299" t="s">
        <v>2630</v>
      </c>
      <c r="L123" s="387">
        <v>1220</v>
      </c>
      <c r="M123" s="387" t="s">
        <v>46</v>
      </c>
      <c r="N123" s="387" t="s">
        <v>132</v>
      </c>
      <c r="O123" s="388" t="s">
        <v>1539</v>
      </c>
      <c r="P123" s="388" t="s">
        <v>1540</v>
      </c>
      <c r="Q123" s="388" t="s">
        <v>1541</v>
      </c>
      <c r="R123" s="471" t="s">
        <v>1542</v>
      </c>
      <c r="S123" s="472" t="s">
        <v>7</v>
      </c>
      <c r="T123" s="395" t="e">
        <f t="shared" si="20"/>
        <v>#REF!</v>
      </c>
      <c r="U123" s="473">
        <v>120</v>
      </c>
      <c r="V123" s="387" t="s">
        <v>2630</v>
      </c>
      <c r="W123" s="299">
        <v>1220</v>
      </c>
      <c r="X123" s="299" t="s">
        <v>46</v>
      </c>
      <c r="Y123" s="299" t="s">
        <v>3663</v>
      </c>
      <c r="Z123" s="299" t="s">
        <v>4588</v>
      </c>
      <c r="AA123" s="299" t="s">
        <v>3665</v>
      </c>
      <c r="AB123" s="299" t="s">
        <v>4589</v>
      </c>
      <c r="AC123" s="299" t="s">
        <v>3667</v>
      </c>
      <c r="AD123" s="462" t="s">
        <v>7</v>
      </c>
      <c r="AE123" s="333" t="e">
        <f t="shared" si="21"/>
        <v>#REF!</v>
      </c>
      <c r="AF123" s="463">
        <v>120</v>
      </c>
      <c r="AG123" s="299" t="s">
        <v>2630</v>
      </c>
      <c r="AH123" s="387">
        <v>1220</v>
      </c>
      <c r="AI123" s="387" t="s">
        <v>46</v>
      </c>
      <c r="AJ123" s="299" t="s">
        <v>3663</v>
      </c>
      <c r="AK123" s="299" t="s">
        <v>4588</v>
      </c>
      <c r="AL123" s="299" t="s">
        <v>3665</v>
      </c>
      <c r="AM123" s="299" t="s">
        <v>4589</v>
      </c>
      <c r="AN123" s="299" t="s">
        <v>3667</v>
      </c>
      <c r="AO123" s="472" t="s">
        <v>7</v>
      </c>
      <c r="AP123" s="395" t="e">
        <f t="shared" si="22"/>
        <v>#REF!</v>
      </c>
      <c r="AQ123" s="473">
        <v>120</v>
      </c>
      <c r="AR123" s="387" t="s">
        <v>2630</v>
      </c>
    </row>
    <row r="124" spans="1:44" ht="47.25" x14ac:dyDescent="0.25">
      <c r="A124" s="299">
        <v>1230</v>
      </c>
      <c r="B124" s="299" t="str">
        <f>IF(Accueil!$H$49=1,M124,IF(Accueil!$H$49=2,X124,IF(Accueil!$H$49=3,AI124,M124)))</f>
        <v>Jaune</v>
      </c>
      <c r="C124" s="299" t="str">
        <f>IF(Accueil!$H$49=1,N124,IF(Accueil!$H$49=2,Y124,IF(Accueil!$H$49=3,AJ124,N124)))</f>
        <v>bronze</v>
      </c>
      <c r="D124" s="299" t="str">
        <f>IF(Accueil!$H$49=1,O124,IF(Accueil!$H$49=2,Z124,IF(Accueil!$H$49=3,AK124,O124)))</f>
        <v>présence en soi / être sans peurs</v>
      </c>
      <c r="E124" s="299" t="str">
        <f>IF(Accueil!$H$49=1,P124,IF(Accueil!$H$49=2,AA124,IF(Accueil!$H$49=3,AL124,P124)))</f>
        <v>ne pas agir / manque de positionnement / peur de décider</v>
      </c>
      <c r="F124" s="299" t="str">
        <f>IF(Accueil!$H$49=1,Q124,IF(Accueil!$H$49=2,AB124,IF(Accueil!$H$49=3,AM124,Q124)))</f>
        <v>management calme mais ferme / management juste et adapté en toute circonstance</v>
      </c>
      <c r="G124" s="299" t="str">
        <f>IF(Accueil!$H$49=1,R124,IF(Accueil!$H$49=2,AC124,IF(Accueil!$H$49=3,AN124,R124)))</f>
        <v>envie d’agir ou de réagir / de pouvoir décider / maintenir ses décisions</v>
      </c>
      <c r="H124" s="462" t="s">
        <v>7</v>
      </c>
      <c r="I124" s="333" t="e">
        <f t="shared" si="16"/>
        <v>#REF!</v>
      </c>
      <c r="J124" s="463">
        <v>121</v>
      </c>
      <c r="K124" s="299" t="s">
        <v>2630</v>
      </c>
      <c r="L124" s="387">
        <v>1230</v>
      </c>
      <c r="M124" s="387" t="s">
        <v>46</v>
      </c>
      <c r="N124" s="387" t="s">
        <v>132</v>
      </c>
      <c r="O124" s="388" t="s">
        <v>2196</v>
      </c>
      <c r="P124" s="388" t="s">
        <v>2197</v>
      </c>
      <c r="Q124" s="388" t="s">
        <v>2198</v>
      </c>
      <c r="R124" s="471" t="s">
        <v>1546</v>
      </c>
      <c r="S124" s="472" t="s">
        <v>7</v>
      </c>
      <c r="T124" s="395" t="e">
        <f t="shared" si="20"/>
        <v>#REF!</v>
      </c>
      <c r="U124" s="473">
        <v>121</v>
      </c>
      <c r="V124" s="387" t="s">
        <v>2630</v>
      </c>
      <c r="W124" s="299">
        <v>1230</v>
      </c>
      <c r="X124" s="299" t="s">
        <v>46</v>
      </c>
      <c r="Y124" s="299" t="s">
        <v>3663</v>
      </c>
      <c r="Z124" s="299" t="s">
        <v>4590</v>
      </c>
      <c r="AA124" s="299" t="s">
        <v>4591</v>
      </c>
      <c r="AB124" s="299" t="s">
        <v>4592</v>
      </c>
      <c r="AC124" s="299" t="s">
        <v>4593</v>
      </c>
      <c r="AD124" s="462" t="s">
        <v>7</v>
      </c>
      <c r="AE124" s="333" t="e">
        <f t="shared" si="21"/>
        <v>#REF!</v>
      </c>
      <c r="AF124" s="463">
        <v>121</v>
      </c>
      <c r="AG124" s="299" t="s">
        <v>2630</v>
      </c>
      <c r="AH124" s="387">
        <v>1230</v>
      </c>
      <c r="AI124" s="387" t="s">
        <v>46</v>
      </c>
      <c r="AJ124" s="299" t="s">
        <v>3663</v>
      </c>
      <c r="AK124" s="299" t="s">
        <v>4590</v>
      </c>
      <c r="AL124" s="299" t="s">
        <v>4591</v>
      </c>
      <c r="AM124" s="299" t="s">
        <v>4592</v>
      </c>
      <c r="AN124" s="299" t="s">
        <v>4593</v>
      </c>
      <c r="AO124" s="472" t="s">
        <v>7</v>
      </c>
      <c r="AP124" s="395" t="e">
        <f t="shared" si="22"/>
        <v>#REF!</v>
      </c>
      <c r="AQ124" s="473">
        <v>121</v>
      </c>
      <c r="AR124" s="387" t="s">
        <v>2630</v>
      </c>
    </row>
    <row r="125" spans="1:44" ht="60" x14ac:dyDescent="0.25">
      <c r="A125" s="299">
        <v>1240</v>
      </c>
      <c r="B125" s="299" t="str">
        <f>IF(Accueil!$H$49=1,M125,IF(Accueil!$H$49=2,X125,IF(Accueil!$H$49=3,AI125,M125)))</f>
        <v>Jaune</v>
      </c>
      <c r="C125" s="299" t="str">
        <f>IF(Accueil!$H$49=1,N125,IF(Accueil!$H$49=2,Y125,IF(Accueil!$H$49=3,AJ125,N125)))</f>
        <v>bronze</v>
      </c>
      <c r="D125" s="299" t="str">
        <f>IF(Accueil!$H$49=1,O125,IF(Accueil!$H$49=2,Z125,IF(Accueil!$H$49=3,AK125,O125)))</f>
        <v>besoin de mettre une limite incontestable / affirmer son pouvoir sur les autres</v>
      </c>
      <c r="E125" s="299" t="str">
        <f>IF(Accueil!$H$49=1,P125,IF(Accueil!$H$49=2,AA125,IF(Accueil!$H$49=3,AL125,P125)))</f>
        <v>calme dans la tête / ne plus agir momentanément</v>
      </c>
      <c r="F125" s="299" t="str">
        <f>IF(Accueil!$H$49=1,Q125,IF(Accueil!$H$49=2,AB125,IF(Accueil!$H$49=3,AM125,Q125)))</f>
        <v>action sur les autres par le simple fait de rester centré / ne pas être influencé ou destabilisé par les autres</v>
      </c>
      <c r="G125" s="299" t="str">
        <f>IF(Accueil!$H$49=1,R125,IF(Accueil!$H$49=2,AC125,IF(Accueil!$H$49=3,AN125,R125)))</f>
        <v>ne pas supporter les contraintes extérieures / bouillonnement intérieur</v>
      </c>
      <c r="H125" s="462" t="s">
        <v>7</v>
      </c>
      <c r="I125" s="333" t="e">
        <f t="shared" si="16"/>
        <v>#REF!</v>
      </c>
      <c r="J125" s="463">
        <v>122</v>
      </c>
      <c r="K125" s="299" t="s">
        <v>2630</v>
      </c>
      <c r="L125" s="387">
        <v>1240</v>
      </c>
      <c r="M125" s="387" t="s">
        <v>46</v>
      </c>
      <c r="N125" s="387" t="s">
        <v>132</v>
      </c>
      <c r="O125" s="388" t="s">
        <v>2199</v>
      </c>
      <c r="P125" s="388" t="s">
        <v>2200</v>
      </c>
      <c r="Q125" s="388" t="s">
        <v>2201</v>
      </c>
      <c r="R125" s="471" t="s">
        <v>2202</v>
      </c>
      <c r="S125" s="472" t="s">
        <v>7</v>
      </c>
      <c r="T125" s="395" t="e">
        <f t="shared" si="20"/>
        <v>#REF!</v>
      </c>
      <c r="U125" s="473">
        <v>122</v>
      </c>
      <c r="V125" s="387" t="s">
        <v>2630</v>
      </c>
      <c r="W125" s="299">
        <v>1240</v>
      </c>
      <c r="X125" s="299" t="s">
        <v>46</v>
      </c>
      <c r="Y125" s="299" t="s">
        <v>3663</v>
      </c>
      <c r="Z125" s="299" t="s">
        <v>4594</v>
      </c>
      <c r="AA125" s="299" t="s">
        <v>4595</v>
      </c>
      <c r="AB125" s="299" t="s">
        <v>4596</v>
      </c>
      <c r="AC125" s="299" t="s">
        <v>4597</v>
      </c>
      <c r="AD125" s="462" t="s">
        <v>7</v>
      </c>
      <c r="AE125" s="333" t="e">
        <f t="shared" si="21"/>
        <v>#REF!</v>
      </c>
      <c r="AF125" s="463">
        <v>122</v>
      </c>
      <c r="AG125" s="299" t="s">
        <v>2630</v>
      </c>
      <c r="AH125" s="387">
        <v>1240</v>
      </c>
      <c r="AI125" s="387" t="s">
        <v>46</v>
      </c>
      <c r="AJ125" s="299" t="s">
        <v>3663</v>
      </c>
      <c r="AK125" s="299" t="s">
        <v>4594</v>
      </c>
      <c r="AL125" s="299" t="s">
        <v>4595</v>
      </c>
      <c r="AM125" s="299" t="s">
        <v>4596</v>
      </c>
      <c r="AN125" s="299" t="s">
        <v>4597</v>
      </c>
      <c r="AO125" s="472" t="s">
        <v>7</v>
      </c>
      <c r="AP125" s="395" t="e">
        <f t="shared" si="22"/>
        <v>#REF!</v>
      </c>
      <c r="AQ125" s="473">
        <v>122</v>
      </c>
      <c r="AR125" s="387" t="s">
        <v>2630</v>
      </c>
    </row>
    <row r="126" spans="1:44" ht="31.5" x14ac:dyDescent="0.25">
      <c r="A126" s="299">
        <v>1250</v>
      </c>
      <c r="B126" s="299" t="str">
        <f>IF(Accueil!$H$49=1,M126,IF(Accueil!$H$49=2,X126,IF(Accueil!$H$49=3,AI126,M126)))</f>
        <v>Jaune</v>
      </c>
      <c r="C126" s="299" t="str">
        <f>IF(Accueil!$H$49=1,N126,IF(Accueil!$H$49=2,Y126,IF(Accueil!$H$49=3,AJ126,N126)))</f>
        <v>bronze</v>
      </c>
      <c r="D126" s="299" t="str">
        <f>IF(Accueil!$H$49=1,O126,IF(Accueil!$H$49=2,Z126,IF(Accueil!$H$49=3,AK126,O126)))</f>
        <v>besoin de gérer des informations</v>
      </c>
      <c r="E126" s="299" t="str">
        <f>IF(Accueil!$H$49=1,P126,IF(Accueil!$H$49=2,AA126,IF(Accueil!$H$49=3,AL126,P126)))</f>
        <v>calme dans la tête / ne plus se disperser</v>
      </c>
      <c r="F126" s="299" t="str">
        <f>IF(Accueil!$H$49=1,Q126,IF(Accueil!$H$49=2,AB126,IF(Accueil!$H$49=3,AM126,Q126)))</f>
        <v>mental efficace / bonne capacité à prévoir et organiser</v>
      </c>
      <c r="G126" s="299" t="str">
        <f>IF(Accueil!$H$49=1,R126,IF(Accueil!$H$49=2,AC126,IF(Accueil!$H$49=3,AN126,R126)))</f>
        <v>dispersion ou distraction / submergé par les informations / déconnecté de la réalité</v>
      </c>
      <c r="H126" s="462" t="s">
        <v>129</v>
      </c>
      <c r="I126" s="333" t="e">
        <f t="shared" si="16"/>
        <v>#REF!</v>
      </c>
      <c r="J126" s="463">
        <v>123</v>
      </c>
      <c r="K126" s="299" t="s">
        <v>2630</v>
      </c>
      <c r="L126" s="387">
        <v>1250</v>
      </c>
      <c r="M126" s="387" t="s">
        <v>46</v>
      </c>
      <c r="N126" s="387" t="s">
        <v>132</v>
      </c>
      <c r="O126" s="388" t="s">
        <v>917</v>
      </c>
      <c r="P126" s="388" t="s">
        <v>2203</v>
      </c>
      <c r="Q126" s="388" t="s">
        <v>2204</v>
      </c>
      <c r="R126" s="471" t="s">
        <v>1554</v>
      </c>
      <c r="S126" s="472" t="s">
        <v>129</v>
      </c>
      <c r="T126" s="395" t="e">
        <f t="shared" si="20"/>
        <v>#REF!</v>
      </c>
      <c r="U126" s="473">
        <v>123</v>
      </c>
      <c r="V126" s="387" t="s">
        <v>2630</v>
      </c>
      <c r="W126" s="299">
        <v>1250</v>
      </c>
      <c r="X126" s="299" t="s">
        <v>46</v>
      </c>
      <c r="Y126" s="299" t="s">
        <v>3663</v>
      </c>
      <c r="Z126" s="299" t="s">
        <v>4598</v>
      </c>
      <c r="AA126" s="299" t="s">
        <v>4599</v>
      </c>
      <c r="AB126" s="299" t="s">
        <v>4600</v>
      </c>
      <c r="AC126" s="299" t="s">
        <v>4601</v>
      </c>
      <c r="AD126" s="462" t="s">
        <v>129</v>
      </c>
      <c r="AE126" s="333" t="e">
        <f t="shared" si="21"/>
        <v>#REF!</v>
      </c>
      <c r="AF126" s="463">
        <v>123</v>
      </c>
      <c r="AG126" s="299" t="s">
        <v>2630</v>
      </c>
      <c r="AH126" s="387">
        <v>1250</v>
      </c>
      <c r="AI126" s="387" t="s">
        <v>46</v>
      </c>
      <c r="AJ126" s="299" t="s">
        <v>3663</v>
      </c>
      <c r="AK126" s="299" t="s">
        <v>4598</v>
      </c>
      <c r="AL126" s="299" t="s">
        <v>4599</v>
      </c>
      <c r="AM126" s="299" t="s">
        <v>4600</v>
      </c>
      <c r="AN126" s="299" t="s">
        <v>4601</v>
      </c>
      <c r="AO126" s="472" t="s">
        <v>129</v>
      </c>
      <c r="AP126" s="395" t="e">
        <f t="shared" si="22"/>
        <v>#REF!</v>
      </c>
      <c r="AQ126" s="473">
        <v>123</v>
      </c>
      <c r="AR126" s="387" t="s">
        <v>2630</v>
      </c>
    </row>
    <row r="127" spans="1:44" ht="60" x14ac:dyDescent="0.25">
      <c r="A127" s="299">
        <v>1260</v>
      </c>
      <c r="B127" s="299" t="str">
        <f>IF(Accueil!$H$49=1,M127,IF(Accueil!$H$49=2,X127,IF(Accueil!$H$49=3,AI127,M127)))</f>
        <v>Jaune</v>
      </c>
      <c r="C127" s="299" t="str">
        <f>IF(Accueil!$H$49=1,N127,IF(Accueil!$H$49=2,Y127,IF(Accueil!$H$49=3,AJ127,N127)))</f>
        <v>bronze</v>
      </c>
      <c r="D127" s="299" t="str">
        <f>IF(Accueil!$H$49=1,O127,IF(Accueil!$H$49=2,Z127,IF(Accueil!$H$49=3,AK127,O127)))</f>
        <v>besoin d'affirmer son autorité</v>
      </c>
      <c r="E127" s="299" t="str">
        <f>IF(Accueil!$H$49=1,P127,IF(Accueil!$H$49=2,AA127,IF(Accueil!$H$49=3,AL127,P127)))</f>
        <v>subir une autorité injuste ou manipulatrice</v>
      </c>
      <c r="F127" s="299" t="str">
        <f>IF(Accueil!$H$49=1,Q127,IF(Accueil!$H$49=2,AB127,IF(Accueil!$H$49=3,AM127,Q127)))</f>
        <v>sortir des jeux de pouvoir / capacité à saisir les bonnes opportunités / management pragmatique</v>
      </c>
      <c r="G127" s="299" t="str">
        <f>IF(Accueil!$H$49=1,R127,IF(Accueil!$H$49=2,AC127,IF(Accueil!$H$49=3,AN127,R127)))</f>
        <v>besoin d'avoir raison / tenir sa position à tout prix / ne pas supporter d'être contredit</v>
      </c>
      <c r="H127" s="462" t="s">
        <v>10</v>
      </c>
      <c r="I127" s="333" t="e">
        <f t="shared" si="16"/>
        <v>#REF!</v>
      </c>
      <c r="J127" s="463">
        <v>124</v>
      </c>
      <c r="K127" s="299" t="s">
        <v>2630</v>
      </c>
      <c r="L127" s="387">
        <v>1260</v>
      </c>
      <c r="M127" s="387" t="s">
        <v>46</v>
      </c>
      <c r="N127" s="387" t="s">
        <v>132</v>
      </c>
      <c r="O127" s="388" t="s">
        <v>189</v>
      </c>
      <c r="P127" s="388" t="s">
        <v>190</v>
      </c>
      <c r="Q127" s="388" t="s">
        <v>2205</v>
      </c>
      <c r="R127" s="471" t="s">
        <v>1556</v>
      </c>
      <c r="S127" s="472" t="s">
        <v>10</v>
      </c>
      <c r="T127" s="395" t="e">
        <f t="shared" si="20"/>
        <v>#REF!</v>
      </c>
      <c r="U127" s="473">
        <v>124</v>
      </c>
      <c r="V127" s="387" t="s">
        <v>2630</v>
      </c>
      <c r="W127" s="299">
        <v>1260</v>
      </c>
      <c r="X127" s="299" t="s">
        <v>46</v>
      </c>
      <c r="Y127" s="299" t="s">
        <v>3663</v>
      </c>
      <c r="Z127" s="299" t="s">
        <v>3680</v>
      </c>
      <c r="AA127" s="299" t="s">
        <v>4602</v>
      </c>
      <c r="AB127" s="299" t="s">
        <v>4603</v>
      </c>
      <c r="AC127" s="299" t="s">
        <v>4604</v>
      </c>
      <c r="AD127" s="462" t="s">
        <v>10</v>
      </c>
      <c r="AE127" s="333" t="e">
        <f t="shared" si="21"/>
        <v>#REF!</v>
      </c>
      <c r="AF127" s="463">
        <v>124</v>
      </c>
      <c r="AG127" s="299" t="s">
        <v>2630</v>
      </c>
      <c r="AH127" s="387">
        <v>1260</v>
      </c>
      <c r="AI127" s="387" t="s">
        <v>46</v>
      </c>
      <c r="AJ127" s="299" t="s">
        <v>3663</v>
      </c>
      <c r="AK127" s="299" t="s">
        <v>3680</v>
      </c>
      <c r="AL127" s="299" t="s">
        <v>4602</v>
      </c>
      <c r="AM127" s="299" t="s">
        <v>4603</v>
      </c>
      <c r="AN127" s="299" t="s">
        <v>4604</v>
      </c>
      <c r="AO127" s="472" t="s">
        <v>10</v>
      </c>
      <c r="AP127" s="395" t="e">
        <f t="shared" si="22"/>
        <v>#REF!</v>
      </c>
      <c r="AQ127" s="473">
        <v>124</v>
      </c>
      <c r="AR127" s="387" t="s">
        <v>2630</v>
      </c>
    </row>
    <row r="128" spans="1:44" ht="47.25" x14ac:dyDescent="0.25">
      <c r="A128" s="299">
        <v>1270</v>
      </c>
      <c r="B128" s="299" t="str">
        <f>IF(Accueil!$H$49=1,M128,IF(Accueil!$H$49=2,X128,IF(Accueil!$H$49=3,AI128,M128)))</f>
        <v>Jaune</v>
      </c>
      <c r="C128" s="299" t="str">
        <f>IF(Accueil!$H$49=1,N128,IF(Accueil!$H$49=2,Y128,IF(Accueil!$H$49=3,AJ128,N128)))</f>
        <v>bronze</v>
      </c>
      <c r="D128" s="299" t="str">
        <f>IF(Accueil!$H$49=1,O128,IF(Accueil!$H$49=2,Z128,IF(Accueil!$H$49=3,AK128,O128)))</f>
        <v>besoin de se positionner et ne plus se laisser faire</v>
      </c>
      <c r="E128" s="299" t="str">
        <f>IF(Accueil!$H$49=1,P128,IF(Accueil!$H$49=2,AA128,IF(Accueil!$H$49=3,AL128,P128)))</f>
        <v>être influençable et suivre les autres / subir un rapport de force</v>
      </c>
      <c r="F128" s="299" t="str">
        <f>IF(Accueil!$H$49=1,Q128,IF(Accueil!$H$49=2,AB128,IF(Accueil!$H$49=3,AM128,Q128)))</f>
        <v>respectueux envers les autres et le monde / capacité à jouer toutes sortes de rôles</v>
      </c>
      <c r="G128" s="299" t="str">
        <f>IF(Accueil!$H$49=1,R128,IF(Accueil!$H$49=2,AC128,IF(Accueil!$H$49=3,AN128,R128)))</f>
        <v xml:space="preserve">être confronté ou aimer se confronter à d’autres / aimer les rapports de force </v>
      </c>
      <c r="H128" s="462" t="s">
        <v>10</v>
      </c>
      <c r="I128" s="333" t="e">
        <f t="shared" si="16"/>
        <v>#REF!</v>
      </c>
      <c r="J128" s="463">
        <v>125</v>
      </c>
      <c r="K128" s="299" t="s">
        <v>2630</v>
      </c>
      <c r="L128" s="387">
        <v>1270</v>
      </c>
      <c r="M128" s="387" t="s">
        <v>46</v>
      </c>
      <c r="N128" s="387" t="s">
        <v>132</v>
      </c>
      <c r="O128" s="388" t="s">
        <v>918</v>
      </c>
      <c r="P128" s="388" t="s">
        <v>2206</v>
      </c>
      <c r="Q128" s="388" t="s">
        <v>1559</v>
      </c>
      <c r="R128" s="471" t="s">
        <v>2207</v>
      </c>
      <c r="S128" s="472" t="s">
        <v>10</v>
      </c>
      <c r="T128" s="395" t="e">
        <f t="shared" si="20"/>
        <v>#REF!</v>
      </c>
      <c r="U128" s="473">
        <v>125</v>
      </c>
      <c r="V128" s="387" t="s">
        <v>2630</v>
      </c>
      <c r="W128" s="299">
        <v>1270</v>
      </c>
      <c r="X128" s="299" t="s">
        <v>46</v>
      </c>
      <c r="Y128" s="299" t="s">
        <v>3663</v>
      </c>
      <c r="Z128" s="299" t="s">
        <v>4605</v>
      </c>
      <c r="AA128" s="299" t="s">
        <v>4606</v>
      </c>
      <c r="AB128" s="299" t="s">
        <v>4607</v>
      </c>
      <c r="AC128" s="299" t="s">
        <v>4608</v>
      </c>
      <c r="AD128" s="462" t="s">
        <v>10</v>
      </c>
      <c r="AE128" s="333" t="e">
        <f t="shared" si="21"/>
        <v>#REF!</v>
      </c>
      <c r="AF128" s="463">
        <v>125</v>
      </c>
      <c r="AG128" s="299" t="s">
        <v>2630</v>
      </c>
      <c r="AH128" s="387">
        <v>1270</v>
      </c>
      <c r="AI128" s="387" t="s">
        <v>46</v>
      </c>
      <c r="AJ128" s="299" t="s">
        <v>3663</v>
      </c>
      <c r="AK128" s="299" t="s">
        <v>4605</v>
      </c>
      <c r="AL128" s="299" t="s">
        <v>4606</v>
      </c>
      <c r="AM128" s="299" t="s">
        <v>4607</v>
      </c>
      <c r="AN128" s="299" t="s">
        <v>4608</v>
      </c>
      <c r="AO128" s="472" t="s">
        <v>10</v>
      </c>
      <c r="AP128" s="395" t="e">
        <f t="shared" si="22"/>
        <v>#REF!</v>
      </c>
      <c r="AQ128" s="473">
        <v>125</v>
      </c>
      <c r="AR128" s="387" t="s">
        <v>2630</v>
      </c>
    </row>
    <row r="129" spans="1:44" ht="47.25" x14ac:dyDescent="0.25">
      <c r="A129" s="299">
        <v>1280</v>
      </c>
      <c r="B129" s="299" t="str">
        <f>IF(Accueil!$H$49=1,M129,IF(Accueil!$H$49=2,X129,IF(Accueil!$H$49=3,AI129,M129)))</f>
        <v>Vert pomme</v>
      </c>
      <c r="C129" s="299" t="str">
        <f>IF(Accueil!$H$49=1,N129,IF(Accueil!$H$49=2,Y129,IF(Accueil!$H$49=3,AJ129,N129)))</f>
        <v>bronze</v>
      </c>
      <c r="D129" s="299" t="str">
        <f>IF(Accueil!$H$49=1,O129,IF(Accueil!$H$49=2,Z129,IF(Accueil!$H$49=3,AK129,O129)))</f>
        <v>besoin d'agrandir son cercle d'influence et sa clientèle / besoin d' étoffer sa gamme de produits / agrandir l'entreprise</v>
      </c>
      <c r="E129" s="299" t="str">
        <f>IF(Accueil!$H$49=1,P129,IF(Accueil!$H$49=2,AA129,IF(Accueil!$H$49=3,AL129,P129)))</f>
        <v>perte de confiance / vivre de la déception / ne plus se sentir à la hauteur</v>
      </c>
      <c r="F129" s="299" t="str">
        <f>IF(Accueil!$H$49=1,Q129,IF(Accueil!$H$49=2,AB129,IF(Accueil!$H$49=3,AM129,Q129)))</f>
        <v>respect de soi et des autres / connaître ses limites ou celles des autres</v>
      </c>
      <c r="G129" s="299" t="str">
        <f>IF(Accueil!$H$49=1,R129,IF(Accueil!$H$49=2,AC129,IF(Accueil!$H$49=3,AN129,R129)))</f>
        <v>tester les limites / besoin de dépasser les limites / parfois irrespectueusement</v>
      </c>
      <c r="H129" s="462" t="s">
        <v>10</v>
      </c>
      <c r="I129" s="333" t="e">
        <f t="shared" si="16"/>
        <v>#REF!</v>
      </c>
      <c r="J129" s="463">
        <v>126</v>
      </c>
      <c r="K129" s="299" t="s">
        <v>2630</v>
      </c>
      <c r="L129" s="387">
        <v>1280</v>
      </c>
      <c r="M129" s="387" t="s">
        <v>133</v>
      </c>
      <c r="N129" s="387" t="s">
        <v>132</v>
      </c>
      <c r="O129" s="388" t="s">
        <v>2208</v>
      </c>
      <c r="P129" s="388" t="s">
        <v>2209</v>
      </c>
      <c r="Q129" s="388" t="s">
        <v>1562</v>
      </c>
      <c r="R129" s="471" t="s">
        <v>2210</v>
      </c>
      <c r="S129" s="472" t="s">
        <v>10</v>
      </c>
      <c r="T129" s="395" t="e">
        <f t="shared" si="20"/>
        <v>#REF!</v>
      </c>
      <c r="U129" s="473">
        <v>126</v>
      </c>
      <c r="V129" s="387" t="s">
        <v>2630</v>
      </c>
      <c r="W129" s="299">
        <v>1280</v>
      </c>
      <c r="X129" s="299" t="s">
        <v>133</v>
      </c>
      <c r="Y129" s="299" t="s">
        <v>3663</v>
      </c>
      <c r="Z129" s="299" t="s">
        <v>4609</v>
      </c>
      <c r="AA129" s="299" t="s">
        <v>4610</v>
      </c>
      <c r="AB129" s="299" t="s">
        <v>4611</v>
      </c>
      <c r="AC129" s="299" t="s">
        <v>4612</v>
      </c>
      <c r="AD129" s="462" t="s">
        <v>10</v>
      </c>
      <c r="AE129" s="333" t="e">
        <f t="shared" si="21"/>
        <v>#REF!</v>
      </c>
      <c r="AF129" s="463">
        <v>126</v>
      </c>
      <c r="AG129" s="299" t="s">
        <v>2630</v>
      </c>
      <c r="AH129" s="387">
        <v>1280</v>
      </c>
      <c r="AI129" s="387" t="s">
        <v>133</v>
      </c>
      <c r="AJ129" s="299" t="s">
        <v>3663</v>
      </c>
      <c r="AK129" s="299" t="s">
        <v>4609</v>
      </c>
      <c r="AL129" s="299" t="s">
        <v>4610</v>
      </c>
      <c r="AM129" s="299" t="s">
        <v>4611</v>
      </c>
      <c r="AN129" s="299" t="s">
        <v>4612</v>
      </c>
      <c r="AO129" s="472" t="s">
        <v>10</v>
      </c>
      <c r="AP129" s="395" t="e">
        <f t="shared" si="22"/>
        <v>#REF!</v>
      </c>
      <c r="AQ129" s="473">
        <v>126</v>
      </c>
      <c r="AR129" s="387" t="s">
        <v>2630</v>
      </c>
    </row>
    <row r="130" spans="1:44" ht="31.5" x14ac:dyDescent="0.25">
      <c r="A130" s="299">
        <v>1290</v>
      </c>
      <c r="B130" s="299" t="str">
        <f>IF(Accueil!$H$49=1,M130,IF(Accueil!$H$49=2,X130,IF(Accueil!$H$49=3,AI130,M130)))</f>
        <v>Vert pomme</v>
      </c>
      <c r="C130" s="299" t="str">
        <f>IF(Accueil!$H$49=1,N130,IF(Accueil!$H$49=2,Y130,IF(Accueil!$H$49=3,AJ130,N130)))</f>
        <v>bronze</v>
      </c>
      <c r="D130" s="299" t="str">
        <f>IF(Accueil!$H$49=1,O130,IF(Accueil!$H$49=2,Z130,IF(Accueil!$H$49=3,AK130,O130)))</f>
        <v>besoin de prendre des décisions / besoin d'une remise en ordre</v>
      </c>
      <c r="E130" s="299" t="str">
        <f>IF(Accueil!$H$49=1,P130,IF(Accueil!$H$49=2,AA130,IF(Accueil!$H$49=3,AL130,P130)))</f>
        <v>offrir de la place à des moments plus calmes / plus tranquilles</v>
      </c>
      <c r="F130" s="299" t="str">
        <f>IF(Accueil!$H$49=1,Q130,IF(Accueil!$H$49=2,AB130,IF(Accueil!$H$49=3,AM130,Q130)))</f>
        <v>manager ou employé calme et ordré / manager inspirant confiance</v>
      </c>
      <c r="G130" s="299" t="str">
        <f>IF(Accueil!$H$49=1,R130,IF(Accueil!$H$49=2,AC130,IF(Accueil!$H$49=3,AN130,R130)))</f>
        <v>envie de s’activer pour passer à autre chose ou faire de l’ordre dans l'entreprise</v>
      </c>
      <c r="H130" s="462" t="s">
        <v>129</v>
      </c>
      <c r="I130" s="333" t="e">
        <f t="shared" si="16"/>
        <v>#REF!</v>
      </c>
      <c r="J130" s="463">
        <v>127</v>
      </c>
      <c r="K130" s="299" t="s">
        <v>2630</v>
      </c>
      <c r="L130" s="387">
        <v>1290</v>
      </c>
      <c r="M130" s="387" t="s">
        <v>133</v>
      </c>
      <c r="N130" s="387" t="s">
        <v>132</v>
      </c>
      <c r="O130" s="388" t="s">
        <v>2211</v>
      </c>
      <c r="P130" s="388" t="s">
        <v>2212</v>
      </c>
      <c r="Q130" s="388" t="s">
        <v>2213</v>
      </c>
      <c r="R130" s="471" t="s">
        <v>919</v>
      </c>
      <c r="S130" s="472" t="s">
        <v>129</v>
      </c>
      <c r="T130" s="395" t="e">
        <f t="shared" si="20"/>
        <v>#REF!</v>
      </c>
      <c r="U130" s="473">
        <v>127</v>
      </c>
      <c r="V130" s="387" t="s">
        <v>2630</v>
      </c>
      <c r="W130" s="299">
        <v>1290</v>
      </c>
      <c r="X130" s="299" t="s">
        <v>133</v>
      </c>
      <c r="Y130" s="299" t="s">
        <v>3663</v>
      </c>
      <c r="Z130" s="299" t="s">
        <v>4613</v>
      </c>
      <c r="AA130" s="299" t="s">
        <v>4614</v>
      </c>
      <c r="AB130" s="299" t="s">
        <v>4615</v>
      </c>
      <c r="AC130" s="299" t="s">
        <v>4616</v>
      </c>
      <c r="AD130" s="462" t="s">
        <v>129</v>
      </c>
      <c r="AE130" s="333" t="e">
        <f t="shared" si="21"/>
        <v>#REF!</v>
      </c>
      <c r="AF130" s="463">
        <v>127</v>
      </c>
      <c r="AG130" s="299" t="s">
        <v>2630</v>
      </c>
      <c r="AH130" s="387">
        <v>1290</v>
      </c>
      <c r="AI130" s="387" t="s">
        <v>133</v>
      </c>
      <c r="AJ130" s="299" t="s">
        <v>3663</v>
      </c>
      <c r="AK130" s="299" t="s">
        <v>4613</v>
      </c>
      <c r="AL130" s="299" t="s">
        <v>4614</v>
      </c>
      <c r="AM130" s="299" t="s">
        <v>4615</v>
      </c>
      <c r="AN130" s="299" t="s">
        <v>4616</v>
      </c>
      <c r="AO130" s="472" t="s">
        <v>129</v>
      </c>
      <c r="AP130" s="395" t="e">
        <f t="shared" si="22"/>
        <v>#REF!</v>
      </c>
      <c r="AQ130" s="473">
        <v>127</v>
      </c>
      <c r="AR130" s="387" t="s">
        <v>2630</v>
      </c>
    </row>
    <row r="131" spans="1:44" ht="31.5" x14ac:dyDescent="0.25">
      <c r="A131" s="299">
        <v>1300</v>
      </c>
      <c r="B131" s="299" t="str">
        <f>IF(Accueil!$H$49=1,M131,IF(Accueil!$H$49=2,X131,IF(Accueil!$H$49=3,AI131,M131)))</f>
        <v>Vert</v>
      </c>
      <c r="C131" s="299" t="str">
        <f>IF(Accueil!$H$49=1,N131,IF(Accueil!$H$49=2,Y131,IF(Accueil!$H$49=3,AJ131,N131)))</f>
        <v>argent</v>
      </c>
      <c r="D131" s="299" t="str">
        <f>IF(Accueil!$H$49=1,O131,IF(Accueil!$H$49=2,Z131,IF(Accueil!$H$49=3,AK131,O131)))</f>
        <v>besoin d'agir de manière visible pour les autres</v>
      </c>
      <c r="E131" s="299" t="str">
        <f>IF(Accueil!$H$49=1,P131,IF(Accueil!$H$49=2,AA131,IF(Accueil!$H$49=3,AL131,P131)))</f>
        <v>peur de déranger / rester dans son coin</v>
      </c>
      <c r="F131" s="299" t="str">
        <f>IF(Accueil!$H$49=1,Q131,IF(Accueil!$H$49=2,AB131,IF(Accueil!$H$49=3,AM131,Q131)))</f>
        <v>calme intérieur / moment d'introspection</v>
      </c>
      <c r="G131" s="299" t="str">
        <f>IF(Accueil!$H$49=1,R131,IF(Accueil!$H$49=2,AC131,IF(Accueil!$H$49=3,AN131,R131)))</f>
        <v>besoin de se décharger ou de se défouler sur les autres ou de se défouler</v>
      </c>
      <c r="H131" s="462" t="s">
        <v>7</v>
      </c>
      <c r="I131" s="333" t="e">
        <f t="shared" si="16"/>
        <v>#REF!</v>
      </c>
      <c r="J131" s="463">
        <v>128</v>
      </c>
      <c r="K131" s="299" t="s">
        <v>2630</v>
      </c>
      <c r="L131" s="387">
        <v>1300</v>
      </c>
      <c r="M131" s="387" t="s">
        <v>68</v>
      </c>
      <c r="N131" s="387" t="s">
        <v>134</v>
      </c>
      <c r="O131" s="388" t="s">
        <v>920</v>
      </c>
      <c r="P131" s="388" t="s">
        <v>1569</v>
      </c>
      <c r="Q131" s="388" t="s">
        <v>2214</v>
      </c>
      <c r="R131" s="471" t="s">
        <v>921</v>
      </c>
      <c r="S131" s="472" t="s">
        <v>7</v>
      </c>
      <c r="T131" s="395" t="e">
        <f t="shared" si="20"/>
        <v>#REF!</v>
      </c>
      <c r="U131" s="473">
        <v>128</v>
      </c>
      <c r="V131" s="387" t="s">
        <v>2630</v>
      </c>
      <c r="W131" s="299">
        <v>1300</v>
      </c>
      <c r="X131" s="299" t="s">
        <v>68</v>
      </c>
      <c r="Y131" s="299" t="s">
        <v>3696</v>
      </c>
      <c r="Z131" s="299" t="s">
        <v>4617</v>
      </c>
      <c r="AA131" s="299" t="s">
        <v>3698</v>
      </c>
      <c r="AB131" s="299" t="s">
        <v>4618</v>
      </c>
      <c r="AC131" s="299" t="s">
        <v>4619</v>
      </c>
      <c r="AD131" s="462" t="s">
        <v>7</v>
      </c>
      <c r="AE131" s="333" t="e">
        <f t="shared" si="21"/>
        <v>#REF!</v>
      </c>
      <c r="AF131" s="463">
        <v>128</v>
      </c>
      <c r="AG131" s="299" t="s">
        <v>2630</v>
      </c>
      <c r="AH131" s="387">
        <v>1300</v>
      </c>
      <c r="AI131" s="387" t="s">
        <v>68</v>
      </c>
      <c r="AJ131" s="299" t="s">
        <v>3696</v>
      </c>
      <c r="AK131" s="299" t="s">
        <v>4617</v>
      </c>
      <c r="AL131" s="299" t="s">
        <v>3698</v>
      </c>
      <c r="AM131" s="299" t="s">
        <v>4618</v>
      </c>
      <c r="AN131" s="299" t="s">
        <v>4619</v>
      </c>
      <c r="AO131" s="472" t="s">
        <v>7</v>
      </c>
      <c r="AP131" s="395" t="e">
        <f t="shared" si="22"/>
        <v>#REF!</v>
      </c>
      <c r="AQ131" s="473">
        <v>128</v>
      </c>
      <c r="AR131" s="387" t="s">
        <v>2630</v>
      </c>
    </row>
    <row r="132" spans="1:44" ht="31.5" x14ac:dyDescent="0.25">
      <c r="A132" s="299">
        <v>1310</v>
      </c>
      <c r="B132" s="299" t="str">
        <f>IF(Accueil!$H$49=1,M132,IF(Accueil!$H$49=2,X132,IF(Accueil!$H$49=3,AI132,M132)))</f>
        <v>Vert</v>
      </c>
      <c r="C132" s="299" t="str">
        <f>IF(Accueil!$H$49=1,N132,IF(Accueil!$H$49=2,Y132,IF(Accueil!$H$49=3,AJ132,N132)))</f>
        <v>argent</v>
      </c>
      <c r="D132" s="299" t="str">
        <f>IF(Accueil!$H$49=1,O132,IF(Accueil!$H$49=2,Z132,IF(Accueil!$H$49=3,AK132,O132)))</f>
        <v>besoin d'être efficace et organisé / besoin d'avoir une direction claire</v>
      </c>
      <c r="E132" s="299" t="str">
        <f>IF(Accueil!$H$49=1,P132,IF(Accueil!$H$49=2,AA132,IF(Accueil!$H$49=3,AL132,P132)))</f>
        <v>se laisser guider / moins décider / sabotage mental</v>
      </c>
      <c r="F132" s="299" t="str">
        <f>IF(Accueil!$H$49=1,Q132,IF(Accueil!$H$49=2,AB132,IF(Accueil!$H$49=3,AM132,Q132)))</f>
        <v>libre d’engagement professionnel / ne pas s'investir plus que nécessaire</v>
      </c>
      <c r="G132" s="299" t="str">
        <f>IF(Accueil!$H$49=1,R132,IF(Accueil!$H$49=2,AC132,IF(Accueil!$H$49=3,AN132,R132)))</f>
        <v>être dans l’action / besoin d’agir et de s’engager à fond</v>
      </c>
      <c r="H132" s="462" t="s">
        <v>7</v>
      </c>
      <c r="I132" s="333" t="e">
        <f t="shared" ref="I132:I195" si="23">IF(B132=B131,I131,I131+1)</f>
        <v>#REF!</v>
      </c>
      <c r="J132" s="463">
        <v>129</v>
      </c>
      <c r="K132" s="299" t="s">
        <v>2630</v>
      </c>
      <c r="L132" s="387">
        <v>1310</v>
      </c>
      <c r="M132" s="387" t="s">
        <v>68</v>
      </c>
      <c r="N132" s="387" t="s">
        <v>134</v>
      </c>
      <c r="O132" s="388" t="s">
        <v>2215</v>
      </c>
      <c r="P132" s="388" t="s">
        <v>1573</v>
      </c>
      <c r="Q132" s="388" t="s">
        <v>2216</v>
      </c>
      <c r="R132" s="471" t="s">
        <v>2217</v>
      </c>
      <c r="S132" s="472" t="s">
        <v>7</v>
      </c>
      <c r="T132" s="395" t="e">
        <f t="shared" si="20"/>
        <v>#REF!</v>
      </c>
      <c r="U132" s="473">
        <v>129</v>
      </c>
      <c r="V132" s="387" t="s">
        <v>2630</v>
      </c>
      <c r="W132" s="299">
        <v>1310</v>
      </c>
      <c r="X132" s="299" t="s">
        <v>68</v>
      </c>
      <c r="Y132" s="299" t="s">
        <v>3696</v>
      </c>
      <c r="Z132" s="299" t="s">
        <v>4620</v>
      </c>
      <c r="AA132" s="299" t="s">
        <v>4621</v>
      </c>
      <c r="AB132" s="299" t="s">
        <v>4622</v>
      </c>
      <c r="AC132" s="299" t="s">
        <v>4623</v>
      </c>
      <c r="AD132" s="462" t="s">
        <v>7</v>
      </c>
      <c r="AE132" s="333" t="e">
        <f t="shared" si="21"/>
        <v>#REF!</v>
      </c>
      <c r="AF132" s="463">
        <v>129</v>
      </c>
      <c r="AG132" s="299" t="s">
        <v>2630</v>
      </c>
      <c r="AH132" s="387">
        <v>1310</v>
      </c>
      <c r="AI132" s="387" t="s">
        <v>68</v>
      </c>
      <c r="AJ132" s="299" t="s">
        <v>3696</v>
      </c>
      <c r="AK132" s="299" t="s">
        <v>4620</v>
      </c>
      <c r="AL132" s="299" t="s">
        <v>4621</v>
      </c>
      <c r="AM132" s="299" t="s">
        <v>4622</v>
      </c>
      <c r="AN132" s="299" t="s">
        <v>4623</v>
      </c>
      <c r="AO132" s="472" t="s">
        <v>7</v>
      </c>
      <c r="AP132" s="395" t="e">
        <f t="shared" si="22"/>
        <v>#REF!</v>
      </c>
      <c r="AQ132" s="473">
        <v>129</v>
      </c>
      <c r="AR132" s="387" t="s">
        <v>2630</v>
      </c>
    </row>
    <row r="133" spans="1:44" ht="31.5" x14ac:dyDescent="0.25">
      <c r="A133" s="299">
        <v>1320</v>
      </c>
      <c r="B133" s="299" t="str">
        <f>IF(Accueil!$H$49=1,M133,IF(Accueil!$H$49=2,X133,IF(Accueil!$H$49=3,AI133,M133)))</f>
        <v>Vert</v>
      </c>
      <c r="C133" s="299" t="str">
        <f>IF(Accueil!$H$49=1,N133,IF(Accueil!$H$49=2,Y133,IF(Accueil!$H$49=3,AJ133,N133)))</f>
        <v>argent</v>
      </c>
      <c r="D133" s="299" t="str">
        <f>IF(Accueil!$H$49=1,O133,IF(Accueil!$H$49=2,Z133,IF(Accueil!$H$49=3,AK133,O133)))</f>
        <v>besoin de déléguer / mais ne pas le faire</v>
      </c>
      <c r="E133" s="299" t="str">
        <f>IF(Accueil!$H$49=1,P133,IF(Accueil!$H$49=2,AA133,IF(Accueil!$H$49=3,AL133,P133)))</f>
        <v>désengagement / plus envie de s'investir dans son travail</v>
      </c>
      <c r="F133" s="299" t="str">
        <f>IF(Accueil!$H$49=1,Q133,IF(Accueil!$H$49=2,AB133,IF(Accueil!$H$49=3,AM133,Q133)))</f>
        <v>savoir respecter ses limites / savoir déléguer</v>
      </c>
      <c r="G133" s="299" t="str">
        <f>IF(Accueil!$H$49=1,R133,IF(Accueil!$H$49=2,AC133,IF(Accueil!$H$49=3,AN133,R133)))</f>
        <v>vouloir tout faire soi-même</v>
      </c>
      <c r="H133" s="462" t="s">
        <v>7</v>
      </c>
      <c r="I133" s="333" t="e">
        <f t="shared" si="23"/>
        <v>#REF!</v>
      </c>
      <c r="J133" s="463">
        <v>130</v>
      </c>
      <c r="K133" s="299" t="s">
        <v>2630</v>
      </c>
      <c r="L133" s="387">
        <v>1320</v>
      </c>
      <c r="M133" s="387" t="s">
        <v>68</v>
      </c>
      <c r="N133" s="387" t="s">
        <v>134</v>
      </c>
      <c r="O133" s="388" t="s">
        <v>1576</v>
      </c>
      <c r="P133" s="388" t="s">
        <v>2218</v>
      </c>
      <c r="Q133" s="388" t="s">
        <v>1578</v>
      </c>
      <c r="R133" s="471" t="s">
        <v>192</v>
      </c>
      <c r="S133" s="472" t="s">
        <v>7</v>
      </c>
      <c r="T133" s="395" t="e">
        <f t="shared" si="20"/>
        <v>#REF!</v>
      </c>
      <c r="U133" s="473">
        <v>130</v>
      </c>
      <c r="V133" s="387" t="s">
        <v>2630</v>
      </c>
      <c r="W133" s="299">
        <v>1320</v>
      </c>
      <c r="X133" s="299" t="s">
        <v>68</v>
      </c>
      <c r="Y133" s="299" t="s">
        <v>3696</v>
      </c>
      <c r="Z133" s="299" t="s">
        <v>3705</v>
      </c>
      <c r="AA133" s="299" t="s">
        <v>4624</v>
      </c>
      <c r="AB133" s="299" t="s">
        <v>4625</v>
      </c>
      <c r="AC133" s="299" t="s">
        <v>3708</v>
      </c>
      <c r="AD133" s="462" t="s">
        <v>7</v>
      </c>
      <c r="AE133" s="333" t="e">
        <f t="shared" si="21"/>
        <v>#REF!</v>
      </c>
      <c r="AF133" s="463">
        <v>130</v>
      </c>
      <c r="AG133" s="299" t="s">
        <v>2630</v>
      </c>
      <c r="AH133" s="387">
        <v>1320</v>
      </c>
      <c r="AI133" s="387" t="s">
        <v>68</v>
      </c>
      <c r="AJ133" s="299" t="s">
        <v>3696</v>
      </c>
      <c r="AK133" s="299" t="s">
        <v>3705</v>
      </c>
      <c r="AL133" s="299" t="s">
        <v>4624</v>
      </c>
      <c r="AM133" s="299" t="s">
        <v>4625</v>
      </c>
      <c r="AN133" s="299" t="s">
        <v>3708</v>
      </c>
      <c r="AO133" s="472" t="s">
        <v>7</v>
      </c>
      <c r="AP133" s="395" t="e">
        <f t="shared" si="22"/>
        <v>#REF!</v>
      </c>
      <c r="AQ133" s="473">
        <v>130</v>
      </c>
      <c r="AR133" s="387" t="s">
        <v>2630</v>
      </c>
    </row>
    <row r="134" spans="1:44" ht="47.25" x14ac:dyDescent="0.25">
      <c r="A134" s="299">
        <v>1330</v>
      </c>
      <c r="B134" s="299" t="str">
        <f>IF(Accueil!$H$49=1,M134,IF(Accueil!$H$49=2,X134,IF(Accueil!$H$49=3,AI134,M134)))</f>
        <v>Vert</v>
      </c>
      <c r="C134" s="299" t="str">
        <f>IF(Accueil!$H$49=1,N134,IF(Accueil!$H$49=2,Y134,IF(Accueil!$H$49=3,AJ134,N134)))</f>
        <v>argent</v>
      </c>
      <c r="D134" s="299" t="str">
        <f>IF(Accueil!$H$49=1,O134,IF(Accueil!$H$49=2,Z134,IF(Accueil!$H$49=3,AK134,O134)))</f>
        <v>besoin d'une présence féminine / besoin d'un coach / stimer avoir une responsabilité sociale</v>
      </c>
      <c r="E134" s="299" t="str">
        <f>IF(Accueil!$H$49=1,P134,IF(Accueil!$H$49=2,AA134,IF(Accueil!$H$49=3,AL134,P134)))</f>
        <v>personnel se sentant rassuré / management bienveillant</v>
      </c>
      <c r="F134" s="299" t="str">
        <f>IF(Accueil!$H$49=1,Q134,IF(Accueil!$H$49=2,AB134,IF(Accueil!$H$49=3,AM134,Q134)))</f>
        <v>manager bienveillant et réconfortant / présence féminine dans le conseil d'administration / responsabilité sociale</v>
      </c>
      <c r="G134" s="299" t="str">
        <f>IF(Accueil!$H$49=1,R134,IF(Accueil!$H$49=2,AC134,IF(Accueil!$H$49=3,AN134,R134)))</f>
        <v>manager dur envers son personnel / tendance à l'autoritarisme / manque de bienveillance</v>
      </c>
      <c r="H134" s="462" t="s">
        <v>129</v>
      </c>
      <c r="I134" s="333" t="e">
        <f t="shared" si="23"/>
        <v>#REF!</v>
      </c>
      <c r="J134" s="463">
        <v>131</v>
      </c>
      <c r="K134" s="299" t="s">
        <v>2630</v>
      </c>
      <c r="L134" s="387">
        <v>1330</v>
      </c>
      <c r="M134" s="387" t="s">
        <v>68</v>
      </c>
      <c r="N134" s="387" t="s">
        <v>134</v>
      </c>
      <c r="O134" s="388" t="s">
        <v>2219</v>
      </c>
      <c r="P134" s="388" t="s">
        <v>2220</v>
      </c>
      <c r="Q134" s="388" t="s">
        <v>2221</v>
      </c>
      <c r="R134" s="471" t="s">
        <v>2222</v>
      </c>
      <c r="S134" s="472" t="s">
        <v>129</v>
      </c>
      <c r="T134" s="395" t="e">
        <f t="shared" si="20"/>
        <v>#REF!</v>
      </c>
      <c r="U134" s="473">
        <v>131</v>
      </c>
      <c r="V134" s="387" t="s">
        <v>2630</v>
      </c>
      <c r="W134" s="299">
        <v>1330</v>
      </c>
      <c r="X134" s="299" t="s">
        <v>68</v>
      </c>
      <c r="Y134" s="299" t="s">
        <v>3696</v>
      </c>
      <c r="Z134" s="299" t="s">
        <v>4626</v>
      </c>
      <c r="AA134" s="299" t="s">
        <v>4627</v>
      </c>
      <c r="AB134" s="299" t="s">
        <v>4628</v>
      </c>
      <c r="AC134" s="299" t="s">
        <v>4629</v>
      </c>
      <c r="AD134" s="462" t="s">
        <v>129</v>
      </c>
      <c r="AE134" s="333" t="e">
        <f t="shared" si="21"/>
        <v>#REF!</v>
      </c>
      <c r="AF134" s="463">
        <v>131</v>
      </c>
      <c r="AG134" s="299" t="s">
        <v>2630</v>
      </c>
      <c r="AH134" s="387">
        <v>1330</v>
      </c>
      <c r="AI134" s="387" t="s">
        <v>68</v>
      </c>
      <c r="AJ134" s="299" t="s">
        <v>3696</v>
      </c>
      <c r="AK134" s="299" t="s">
        <v>4626</v>
      </c>
      <c r="AL134" s="299" t="s">
        <v>4627</v>
      </c>
      <c r="AM134" s="299" t="s">
        <v>4628</v>
      </c>
      <c r="AN134" s="299" t="s">
        <v>4629</v>
      </c>
      <c r="AO134" s="472" t="s">
        <v>129</v>
      </c>
      <c r="AP134" s="395" t="e">
        <f t="shared" si="22"/>
        <v>#REF!</v>
      </c>
      <c r="AQ134" s="473">
        <v>131</v>
      </c>
      <c r="AR134" s="387" t="s">
        <v>2630</v>
      </c>
    </row>
    <row r="135" spans="1:44" ht="31.5" x14ac:dyDescent="0.25">
      <c r="A135" s="299">
        <v>1340</v>
      </c>
      <c r="B135" s="299" t="str">
        <f>IF(Accueil!$H$49=1,M135,IF(Accueil!$H$49=2,X135,IF(Accueil!$H$49=3,AI135,M135)))</f>
        <v>Turquoise</v>
      </c>
      <c r="C135" s="299" t="str">
        <f>IF(Accueil!$H$49=1,N135,IF(Accueil!$H$49=2,Y135,IF(Accueil!$H$49=3,AJ135,N135)))</f>
        <v>argent</v>
      </c>
      <c r="D135" s="299" t="str">
        <f>IF(Accueil!$H$49=1,O135,IF(Accueil!$H$49=2,Z135,IF(Accueil!$H$49=3,AK135,O135)))</f>
        <v>besoin de se protéger de l'environnement et des conditions de travail</v>
      </c>
      <c r="E135" s="299" t="str">
        <f>IF(Accueil!$H$49=1,P135,IF(Accueil!$H$49=2,AA135,IF(Accueil!$H$49=3,AL135,P135)))</f>
        <v>subir l'environnement et les conditions de travail</v>
      </c>
      <c r="F135" s="299" t="str">
        <f>IF(Accueil!$H$49=1,Q135,IF(Accueil!$H$49=2,AB135,IF(Accueil!$H$49=3,AM135,Q135)))</f>
        <v>manager ou personnel attentif aux nuisances dans le travail</v>
      </c>
      <c r="G135" s="299" t="str">
        <f>IF(Accueil!$H$49=1,R135,IF(Accueil!$H$49=2,AC135,IF(Accueil!$H$49=3,AN135,R135)))</f>
        <v>se sentir agressé par l'environnement et les conditions de travail</v>
      </c>
      <c r="H135" s="462" t="s">
        <v>10</v>
      </c>
      <c r="I135" s="333" t="e">
        <f t="shared" si="23"/>
        <v>#REF!</v>
      </c>
      <c r="J135" s="463">
        <v>132</v>
      </c>
      <c r="K135" s="299" t="s">
        <v>2630</v>
      </c>
      <c r="L135" s="387">
        <v>1340</v>
      </c>
      <c r="M135" s="387" t="s">
        <v>78</v>
      </c>
      <c r="N135" s="387" t="s">
        <v>134</v>
      </c>
      <c r="O135" s="388" t="s">
        <v>2223</v>
      </c>
      <c r="P135" s="388" t="s">
        <v>922</v>
      </c>
      <c r="Q135" s="388" t="s">
        <v>923</v>
      </c>
      <c r="R135" s="471" t="s">
        <v>924</v>
      </c>
      <c r="S135" s="472" t="s">
        <v>10</v>
      </c>
      <c r="T135" s="395" t="e">
        <f t="shared" si="20"/>
        <v>#REF!</v>
      </c>
      <c r="U135" s="473">
        <v>132</v>
      </c>
      <c r="V135" s="387" t="s">
        <v>2630</v>
      </c>
      <c r="W135" s="299">
        <v>1340</v>
      </c>
      <c r="X135" s="299" t="s">
        <v>78</v>
      </c>
      <c r="Y135" s="299" t="s">
        <v>3696</v>
      </c>
      <c r="Z135" s="299" t="s">
        <v>4630</v>
      </c>
      <c r="AA135" s="299" t="s">
        <v>4631</v>
      </c>
      <c r="AB135" s="299" t="s">
        <v>4632</v>
      </c>
      <c r="AC135" s="299" t="s">
        <v>4633</v>
      </c>
      <c r="AD135" s="462" t="s">
        <v>10</v>
      </c>
      <c r="AE135" s="333" t="e">
        <f t="shared" si="21"/>
        <v>#REF!</v>
      </c>
      <c r="AF135" s="463">
        <v>132</v>
      </c>
      <c r="AG135" s="299" t="s">
        <v>2630</v>
      </c>
      <c r="AH135" s="387">
        <v>1340</v>
      </c>
      <c r="AI135" s="387" t="s">
        <v>78</v>
      </c>
      <c r="AJ135" s="299" t="s">
        <v>3696</v>
      </c>
      <c r="AK135" s="299" t="s">
        <v>4630</v>
      </c>
      <c r="AL135" s="299" t="s">
        <v>4631</v>
      </c>
      <c r="AM135" s="299" t="s">
        <v>4632</v>
      </c>
      <c r="AN135" s="299" t="s">
        <v>4633</v>
      </c>
      <c r="AO135" s="472" t="s">
        <v>10</v>
      </c>
      <c r="AP135" s="395" t="e">
        <f t="shared" si="22"/>
        <v>#REF!</v>
      </c>
      <c r="AQ135" s="473">
        <v>132</v>
      </c>
      <c r="AR135" s="387" t="s">
        <v>2630</v>
      </c>
    </row>
    <row r="136" spans="1:44" ht="45" x14ac:dyDescent="0.25">
      <c r="A136" s="299">
        <v>1350</v>
      </c>
      <c r="B136" s="299" t="str">
        <f>IF(Accueil!$H$49=1,M136,IF(Accueil!$H$49=2,X136,IF(Accueil!$H$49=3,AI136,M136)))</f>
        <v>Turquoise</v>
      </c>
      <c r="C136" s="299" t="str">
        <f>IF(Accueil!$H$49=1,N136,IF(Accueil!$H$49=2,Y136,IF(Accueil!$H$49=3,AJ136,N136)))</f>
        <v>argent</v>
      </c>
      <c r="D136" s="299" t="str">
        <f>IF(Accueil!$H$49=1,O136,IF(Accueil!$H$49=2,Z136,IF(Accueil!$H$49=3,AK136,O136)))</f>
        <v>besoin de s'occuper des autres et de leur bien-être</v>
      </c>
      <c r="E136" s="299" t="str">
        <f>IF(Accueil!$H$49=1,P136,IF(Accueil!$H$49=2,AA136,IF(Accueil!$H$49=3,AL136,P136)))</f>
        <v>ne s'occuper que de soi / prendre de la distance avec les autres</v>
      </c>
      <c r="F136" s="299" t="str">
        <f>IF(Accueil!$H$49=1,Q136,IF(Accueil!$H$49=2,AB136,IF(Accueil!$H$49=3,AM136,Q136)))</f>
        <v xml:space="preserve">manager attentionné </v>
      </c>
      <c r="G136" s="299" t="str">
        <f>IF(Accueil!$H$49=1,R136,IF(Accueil!$H$49=2,AC136,IF(Accueil!$H$49=3,AN136,R136)))</f>
        <v>trop s'occuper des autres / tendance à materner le personnel ou les clients</v>
      </c>
      <c r="H136" s="462" t="s">
        <v>10</v>
      </c>
      <c r="I136" s="333" t="e">
        <f t="shared" si="23"/>
        <v>#REF!</v>
      </c>
      <c r="J136" s="463">
        <v>133</v>
      </c>
      <c r="K136" s="299" t="s">
        <v>2630</v>
      </c>
      <c r="L136" s="387">
        <v>1350</v>
      </c>
      <c r="M136" s="387" t="s">
        <v>78</v>
      </c>
      <c r="N136" s="387" t="s">
        <v>134</v>
      </c>
      <c r="O136" s="388" t="s">
        <v>2224</v>
      </c>
      <c r="P136" s="388" t="s">
        <v>2225</v>
      </c>
      <c r="Q136" s="388" t="s">
        <v>925</v>
      </c>
      <c r="R136" s="471" t="s">
        <v>2226</v>
      </c>
      <c r="S136" s="472" t="s">
        <v>10</v>
      </c>
      <c r="T136" s="395" t="e">
        <f t="shared" si="20"/>
        <v>#REF!</v>
      </c>
      <c r="U136" s="473">
        <v>133</v>
      </c>
      <c r="V136" s="387" t="s">
        <v>2630</v>
      </c>
      <c r="W136" s="299">
        <v>1350</v>
      </c>
      <c r="X136" s="299" t="s">
        <v>78</v>
      </c>
      <c r="Y136" s="299" t="s">
        <v>3696</v>
      </c>
      <c r="Z136" s="299" t="s">
        <v>4634</v>
      </c>
      <c r="AA136" s="299" t="s">
        <v>4635</v>
      </c>
      <c r="AB136" s="299" t="s">
        <v>4636</v>
      </c>
      <c r="AC136" s="299" t="s">
        <v>4637</v>
      </c>
      <c r="AD136" s="462" t="s">
        <v>10</v>
      </c>
      <c r="AE136" s="333" t="e">
        <f t="shared" si="21"/>
        <v>#REF!</v>
      </c>
      <c r="AF136" s="463">
        <v>133</v>
      </c>
      <c r="AG136" s="299" t="s">
        <v>2630</v>
      </c>
      <c r="AH136" s="387">
        <v>1350</v>
      </c>
      <c r="AI136" s="387" t="s">
        <v>78</v>
      </c>
      <c r="AJ136" s="299" t="s">
        <v>3696</v>
      </c>
      <c r="AK136" s="299" t="s">
        <v>4634</v>
      </c>
      <c r="AL136" s="299" t="s">
        <v>4635</v>
      </c>
      <c r="AM136" s="299" t="s">
        <v>4636</v>
      </c>
      <c r="AN136" s="299" t="s">
        <v>4637</v>
      </c>
      <c r="AO136" s="472" t="s">
        <v>10</v>
      </c>
      <c r="AP136" s="395" t="e">
        <f t="shared" si="22"/>
        <v>#REF!</v>
      </c>
      <c r="AQ136" s="473">
        <v>133</v>
      </c>
      <c r="AR136" s="387" t="s">
        <v>2630</v>
      </c>
    </row>
    <row r="137" spans="1:44" ht="31.5" x14ac:dyDescent="0.25">
      <c r="A137" s="299">
        <v>1360</v>
      </c>
      <c r="B137" s="299" t="str">
        <f>IF(Accueil!$H$49=1,M137,IF(Accueil!$H$49=2,X137,IF(Accueil!$H$49=3,AI137,M137)))</f>
        <v>Turquoise</v>
      </c>
      <c r="C137" s="299" t="str">
        <f>IF(Accueil!$H$49=1,N137,IF(Accueil!$H$49=2,Y137,IF(Accueil!$H$49=3,AJ137,N137)))</f>
        <v>argent</v>
      </c>
      <c r="D137" s="299" t="str">
        <f>IF(Accueil!$H$49=1,O137,IF(Accueil!$H$49=2,Z137,IF(Accueil!$H$49=3,AK137,O137)))</f>
        <v>besoin d'être responsable de quelqu'un</v>
      </c>
      <c r="E137" s="299" t="str">
        <f>IF(Accueil!$H$49=1,P137,IF(Accueil!$H$49=2,AA137,IF(Accueil!$H$49=3,AL137,P137)))</f>
        <v>ne s'occuper que de soi / ne pas vouloir de responsabilités</v>
      </c>
      <c r="F137" s="299" t="str">
        <f>IF(Accueil!$H$49=1,Q137,IF(Accueil!$H$49=2,AB137,IF(Accueil!$H$49=3,AM137,Q137)))</f>
        <v>utiliser ses propres ressources / ne pas dépendre des autres</v>
      </c>
      <c r="G137" s="299" t="str">
        <f>IF(Accueil!$H$49=1,R137,IF(Accueil!$H$49=2,AC137,IF(Accueil!$H$49=3,AN137,R137)))</f>
        <v>se sentir responsable des autres</v>
      </c>
      <c r="H137" s="462" t="s">
        <v>10</v>
      </c>
      <c r="I137" s="333" t="e">
        <f t="shared" si="23"/>
        <v>#REF!</v>
      </c>
      <c r="J137" s="463">
        <v>134</v>
      </c>
      <c r="K137" s="299" t="s">
        <v>2630</v>
      </c>
      <c r="L137" s="387">
        <v>1360</v>
      </c>
      <c r="M137" s="387" t="s">
        <v>78</v>
      </c>
      <c r="N137" s="387" t="s">
        <v>134</v>
      </c>
      <c r="O137" s="388" t="s">
        <v>196</v>
      </c>
      <c r="P137" s="388" t="s">
        <v>1588</v>
      </c>
      <c r="Q137" s="388" t="s">
        <v>2227</v>
      </c>
      <c r="R137" s="471" t="s">
        <v>197</v>
      </c>
      <c r="S137" s="472" t="s">
        <v>10</v>
      </c>
      <c r="T137" s="395" t="e">
        <f t="shared" si="20"/>
        <v>#REF!</v>
      </c>
      <c r="U137" s="473">
        <v>134</v>
      </c>
      <c r="V137" s="387" t="s">
        <v>2630</v>
      </c>
      <c r="W137" s="299">
        <v>1360</v>
      </c>
      <c r="X137" s="299" t="s">
        <v>78</v>
      </c>
      <c r="Y137" s="299" t="s">
        <v>3696</v>
      </c>
      <c r="Z137" s="299" t="s">
        <v>3721</v>
      </c>
      <c r="AA137" s="299" t="s">
        <v>4638</v>
      </c>
      <c r="AB137" s="299" t="s">
        <v>4639</v>
      </c>
      <c r="AC137" s="299" t="s">
        <v>3724</v>
      </c>
      <c r="AD137" s="462" t="s">
        <v>10</v>
      </c>
      <c r="AE137" s="333" t="e">
        <f t="shared" si="21"/>
        <v>#REF!</v>
      </c>
      <c r="AF137" s="463">
        <v>134</v>
      </c>
      <c r="AG137" s="299" t="s">
        <v>2630</v>
      </c>
      <c r="AH137" s="387">
        <v>1360</v>
      </c>
      <c r="AI137" s="387" t="s">
        <v>78</v>
      </c>
      <c r="AJ137" s="299" t="s">
        <v>3696</v>
      </c>
      <c r="AK137" s="299" t="s">
        <v>3721</v>
      </c>
      <c r="AL137" s="299" t="s">
        <v>4638</v>
      </c>
      <c r="AM137" s="299" t="s">
        <v>4639</v>
      </c>
      <c r="AN137" s="299" t="s">
        <v>3724</v>
      </c>
      <c r="AO137" s="472" t="s">
        <v>10</v>
      </c>
      <c r="AP137" s="395" t="e">
        <f t="shared" si="22"/>
        <v>#REF!</v>
      </c>
      <c r="AQ137" s="473">
        <v>134</v>
      </c>
      <c r="AR137" s="387" t="s">
        <v>2630</v>
      </c>
    </row>
    <row r="138" spans="1:44" ht="63" x14ac:dyDescent="0.25">
      <c r="A138" s="299">
        <v>1370</v>
      </c>
      <c r="B138" s="299" t="str">
        <f>IF(Accueil!$H$49=1,M138,IF(Accueil!$H$49=2,X138,IF(Accueil!$H$49=3,AI138,M138)))</f>
        <v>Turquoise</v>
      </c>
      <c r="C138" s="299" t="str">
        <f>IF(Accueil!$H$49=1,N138,IF(Accueil!$H$49=2,Y138,IF(Accueil!$H$49=3,AJ138,N138)))</f>
        <v>argent</v>
      </c>
      <c r="D138" s="299" t="str">
        <f>IF(Accueil!$H$49=1,O138,IF(Accueil!$H$49=2,Z138,IF(Accueil!$H$49=3,AK138,O138)))</f>
        <v>besoin d'être l'autorité et intouchable / besoin de ne pas être contesté / avoir des paroles justes et percutantes</v>
      </c>
      <c r="E138" s="299" t="str">
        <f>IF(Accueil!$H$49=1,P138,IF(Accueil!$H$49=2,AA138,IF(Accueil!$H$49=3,AL138,P138)))</f>
        <v>se laisser vivre / se laisser guider</v>
      </c>
      <c r="F138" s="299" t="str">
        <f>IF(Accueil!$H$49=1,Q138,IF(Accueil!$H$49=2,AB138,IF(Accueil!$H$49=3,AM138,Q138)))</f>
        <v>manager crédible et légitime / manager ayant du cœur / amangement calme et juste / rechercher l’harmonie et du bien-être</v>
      </c>
      <c r="G138" s="299" t="str">
        <f>IF(Accueil!$H$49=1,R138,IF(Accueil!$H$49=2,AC138,IF(Accueil!$H$49=3,AN138,R138)))</f>
        <v>autoritarisme / besoin d’être un leader</v>
      </c>
      <c r="H138" s="462" t="s">
        <v>129</v>
      </c>
      <c r="I138" s="333" t="e">
        <f t="shared" si="23"/>
        <v>#REF!</v>
      </c>
      <c r="J138" s="463">
        <v>135</v>
      </c>
      <c r="K138" s="299" t="s">
        <v>2630</v>
      </c>
      <c r="L138" s="387">
        <v>1370</v>
      </c>
      <c r="M138" s="387" t="s">
        <v>78</v>
      </c>
      <c r="N138" s="387" t="s">
        <v>134</v>
      </c>
      <c r="O138" s="388" t="s">
        <v>2228</v>
      </c>
      <c r="P138" s="388" t="s">
        <v>1591</v>
      </c>
      <c r="Q138" s="388" t="s">
        <v>2229</v>
      </c>
      <c r="R138" s="471" t="s">
        <v>1593</v>
      </c>
      <c r="S138" s="472" t="s">
        <v>129</v>
      </c>
      <c r="T138" s="395" t="e">
        <f t="shared" si="20"/>
        <v>#REF!</v>
      </c>
      <c r="U138" s="473">
        <v>135</v>
      </c>
      <c r="V138" s="387" t="s">
        <v>2630</v>
      </c>
      <c r="W138" s="299">
        <v>1370</v>
      </c>
      <c r="X138" s="299" t="s">
        <v>78</v>
      </c>
      <c r="Y138" s="299" t="s">
        <v>3696</v>
      </c>
      <c r="Z138" s="299" t="s">
        <v>4640</v>
      </c>
      <c r="AA138" s="299" t="s">
        <v>4641</v>
      </c>
      <c r="AB138" s="299" t="s">
        <v>4642</v>
      </c>
      <c r="AC138" s="299" t="s">
        <v>3728</v>
      </c>
      <c r="AD138" s="462" t="s">
        <v>129</v>
      </c>
      <c r="AE138" s="333" t="e">
        <f t="shared" si="21"/>
        <v>#REF!</v>
      </c>
      <c r="AF138" s="463">
        <v>135</v>
      </c>
      <c r="AG138" s="299" t="s">
        <v>2630</v>
      </c>
      <c r="AH138" s="387">
        <v>1370</v>
      </c>
      <c r="AI138" s="387" t="s">
        <v>78</v>
      </c>
      <c r="AJ138" s="299" t="s">
        <v>3696</v>
      </c>
      <c r="AK138" s="299" t="s">
        <v>4640</v>
      </c>
      <c r="AL138" s="299" t="s">
        <v>4641</v>
      </c>
      <c r="AM138" s="299" t="s">
        <v>4642</v>
      </c>
      <c r="AN138" s="299" t="s">
        <v>3728</v>
      </c>
      <c r="AO138" s="472" t="s">
        <v>129</v>
      </c>
      <c r="AP138" s="395" t="e">
        <f t="shared" si="22"/>
        <v>#REF!</v>
      </c>
      <c r="AQ138" s="473">
        <v>135</v>
      </c>
      <c r="AR138" s="387" t="s">
        <v>2630</v>
      </c>
    </row>
    <row r="139" spans="1:44" ht="47.25" x14ac:dyDescent="0.25">
      <c r="A139" s="299">
        <v>1380</v>
      </c>
      <c r="B139" s="299" t="str">
        <f>IF(Accueil!$H$49=1,M139,IF(Accueil!$H$49=2,X139,IF(Accueil!$H$49=3,AI139,M139)))</f>
        <v>Cyan</v>
      </c>
      <c r="C139" s="299" t="str">
        <f>IF(Accueil!$H$49=1,N139,IF(Accueil!$H$49=2,Y139,IF(Accueil!$H$49=3,AJ139,N139)))</f>
        <v>Or</v>
      </c>
      <c r="D139" s="299" t="str">
        <f>IF(Accueil!$H$49=1,O139,IF(Accueil!$H$49=2,Z139,IF(Accueil!$H$49=3,AK139,O139)))</f>
        <v>besoin de se mettre la pression pour affirmer son autorité</v>
      </c>
      <c r="E139" s="299" t="str">
        <f>IF(Accueil!$H$49=1,P139,IF(Accueil!$H$49=2,AA139,IF(Accueil!$H$49=3,AL139,P139)))</f>
        <v>introversion / être influencé par les autres / suivre</v>
      </c>
      <c r="F139" s="299" t="str">
        <f>IF(Accueil!$H$49=1,Q139,IF(Accueil!$H$49=2,AB139,IF(Accueil!$H$49=3,AM139,Q139)))</f>
        <v>manager ou entreprise donnant l'exemple et conscient de le rayonner autour de soi</v>
      </c>
      <c r="G139" s="299" t="str">
        <f>IF(Accueil!$H$49=1,R139,IF(Accueil!$H$49=2,AC139,IF(Accueil!$H$49=3,AN139,R139)))</f>
        <v>se mettre la pression pour montrer qui commande</v>
      </c>
      <c r="H139" s="462" t="s">
        <v>7</v>
      </c>
      <c r="I139" s="333" t="e">
        <f t="shared" si="23"/>
        <v>#REF!</v>
      </c>
      <c r="J139" s="463">
        <v>136</v>
      </c>
      <c r="K139" s="299" t="s">
        <v>2630</v>
      </c>
      <c r="L139" s="387">
        <v>1380</v>
      </c>
      <c r="M139" s="387" t="s">
        <v>88</v>
      </c>
      <c r="N139" s="387" t="s">
        <v>135</v>
      </c>
      <c r="O139" s="388" t="s">
        <v>198</v>
      </c>
      <c r="P139" s="388" t="s">
        <v>1594</v>
      </c>
      <c r="Q139" s="388" t="s">
        <v>926</v>
      </c>
      <c r="R139" s="471" t="s">
        <v>199</v>
      </c>
      <c r="S139" s="472" t="s">
        <v>7</v>
      </c>
      <c r="T139" s="395" t="e">
        <f t="shared" si="20"/>
        <v>#REF!</v>
      </c>
      <c r="U139" s="473">
        <v>136</v>
      </c>
      <c r="V139" s="387" t="s">
        <v>2630</v>
      </c>
      <c r="W139" s="299">
        <v>1380</v>
      </c>
      <c r="X139" s="299" t="s">
        <v>88</v>
      </c>
      <c r="Y139" s="299" t="s">
        <v>4643</v>
      </c>
      <c r="Z139" s="299" t="s">
        <v>4644</v>
      </c>
      <c r="AA139" s="299" t="s">
        <v>4645</v>
      </c>
      <c r="AB139" s="299" t="s">
        <v>4646</v>
      </c>
      <c r="AC139" s="299" t="s">
        <v>4647</v>
      </c>
      <c r="AD139" s="462" t="s">
        <v>7</v>
      </c>
      <c r="AE139" s="333" t="e">
        <f t="shared" si="21"/>
        <v>#REF!</v>
      </c>
      <c r="AF139" s="463">
        <v>136</v>
      </c>
      <c r="AG139" s="299" t="s">
        <v>2630</v>
      </c>
      <c r="AH139" s="387">
        <v>1380</v>
      </c>
      <c r="AI139" s="387" t="s">
        <v>88</v>
      </c>
      <c r="AJ139" s="299" t="s">
        <v>4643</v>
      </c>
      <c r="AK139" s="299" t="s">
        <v>4644</v>
      </c>
      <c r="AL139" s="299" t="s">
        <v>4645</v>
      </c>
      <c r="AM139" s="299" t="s">
        <v>4646</v>
      </c>
      <c r="AN139" s="299" t="s">
        <v>4647</v>
      </c>
      <c r="AO139" s="472" t="s">
        <v>7</v>
      </c>
      <c r="AP139" s="395" t="e">
        <f t="shared" si="22"/>
        <v>#REF!</v>
      </c>
      <c r="AQ139" s="473">
        <v>136</v>
      </c>
      <c r="AR139" s="387" t="s">
        <v>2630</v>
      </c>
    </row>
    <row r="140" spans="1:44" ht="31.5" x14ac:dyDescent="0.25">
      <c r="A140" s="299">
        <v>1390</v>
      </c>
      <c r="B140" s="299" t="str">
        <f>IF(Accueil!$H$49=1,M140,IF(Accueil!$H$49=2,X140,IF(Accueil!$H$49=3,AI140,M140)))</f>
        <v>Cyan</v>
      </c>
      <c r="C140" s="299" t="str">
        <f>IF(Accueil!$H$49=1,N140,IF(Accueil!$H$49=2,Y140,IF(Accueil!$H$49=3,AJ140,N140)))</f>
        <v>Or</v>
      </c>
      <c r="D140" s="299" t="str">
        <f>IF(Accueil!$H$49=1,O140,IF(Accueil!$H$49=2,Z140,IF(Accueil!$H$49=3,AK140,O140)))</f>
        <v>besoin de défendre une cause / besoin d'agir pour l'entreprise ou la société</v>
      </c>
      <c r="E140" s="299" t="str">
        <f>IF(Accueil!$H$49=1,P140,IF(Accueil!$H$49=2,AA140,IF(Accueil!$H$49=3,AL140,P140)))</f>
        <v>introversion / se retirer du monde professionnel</v>
      </c>
      <c r="F140" s="299" t="str">
        <f>IF(Accueil!$H$49=1,Q140,IF(Accueil!$H$49=2,AB140,IF(Accueil!$H$49=3,AM140,Q140)))</f>
        <v>accepter et suivre sa destinée / ne défendre aucune cause</v>
      </c>
      <c r="G140" s="299" t="str">
        <f>IF(Accueil!$H$49=1,R140,IF(Accueil!$H$49=2,AC140,IF(Accueil!$H$49=3,AN140,R140)))</f>
        <v>se sentir investi d'une mission / vouloir entraîner les autres avec soi</v>
      </c>
      <c r="H140" s="462" t="s">
        <v>7</v>
      </c>
      <c r="I140" s="333" t="e">
        <f t="shared" si="23"/>
        <v>#REF!</v>
      </c>
      <c r="J140" s="463">
        <v>137</v>
      </c>
      <c r="K140" s="299" t="s">
        <v>2630</v>
      </c>
      <c r="L140" s="387">
        <v>1390</v>
      </c>
      <c r="M140" s="387" t="s">
        <v>88</v>
      </c>
      <c r="N140" s="387" t="s">
        <v>135</v>
      </c>
      <c r="O140" s="388" t="s">
        <v>2230</v>
      </c>
      <c r="P140" s="388" t="s">
        <v>2231</v>
      </c>
      <c r="Q140" s="388" t="s">
        <v>1598</v>
      </c>
      <c r="R140" s="471" t="s">
        <v>2232</v>
      </c>
      <c r="S140" s="472" t="s">
        <v>7</v>
      </c>
      <c r="T140" s="395" t="e">
        <f t="shared" si="20"/>
        <v>#REF!</v>
      </c>
      <c r="U140" s="473">
        <v>137</v>
      </c>
      <c r="V140" s="387" t="s">
        <v>2630</v>
      </c>
      <c r="W140" s="299">
        <v>1390</v>
      </c>
      <c r="X140" s="299" t="s">
        <v>88</v>
      </c>
      <c r="Y140" s="299" t="s">
        <v>4643</v>
      </c>
      <c r="Z140" s="299" t="s">
        <v>4648</v>
      </c>
      <c r="AA140" s="299" t="s">
        <v>4649</v>
      </c>
      <c r="AB140" s="299" t="s">
        <v>3736</v>
      </c>
      <c r="AC140" s="299" t="s">
        <v>4650</v>
      </c>
      <c r="AD140" s="462" t="s">
        <v>7</v>
      </c>
      <c r="AE140" s="333" t="e">
        <f t="shared" si="21"/>
        <v>#REF!</v>
      </c>
      <c r="AF140" s="463">
        <v>137</v>
      </c>
      <c r="AG140" s="299" t="s">
        <v>2630</v>
      </c>
      <c r="AH140" s="387">
        <v>1390</v>
      </c>
      <c r="AI140" s="387" t="s">
        <v>88</v>
      </c>
      <c r="AJ140" s="299" t="s">
        <v>4643</v>
      </c>
      <c r="AK140" s="299" t="s">
        <v>4648</v>
      </c>
      <c r="AL140" s="299" t="s">
        <v>4649</v>
      </c>
      <c r="AM140" s="299" t="s">
        <v>3736</v>
      </c>
      <c r="AN140" s="299" t="s">
        <v>4650</v>
      </c>
      <c r="AO140" s="472" t="s">
        <v>7</v>
      </c>
      <c r="AP140" s="395" t="e">
        <f t="shared" si="22"/>
        <v>#REF!</v>
      </c>
      <c r="AQ140" s="473">
        <v>137</v>
      </c>
      <c r="AR140" s="387" t="s">
        <v>2630</v>
      </c>
    </row>
    <row r="141" spans="1:44" ht="31.5" x14ac:dyDescent="0.25">
      <c r="A141" s="299">
        <v>1400</v>
      </c>
      <c r="B141" s="299" t="str">
        <f>IF(Accueil!$H$49=1,M141,IF(Accueil!$H$49=2,X141,IF(Accueil!$H$49=3,AI141,M141)))</f>
        <v>Cyan</v>
      </c>
      <c r="C141" s="299" t="str">
        <f>IF(Accueil!$H$49=1,N141,IF(Accueil!$H$49=2,Y141,IF(Accueil!$H$49=3,AJ141,N141)))</f>
        <v>Or</v>
      </c>
      <c r="D141" s="299" t="str">
        <f>IF(Accueil!$H$49=1,O141,IF(Accueil!$H$49=2,Z141,IF(Accueil!$H$49=3,AK141,O141)))</f>
        <v>besoin d'aller jusqu'au bout</v>
      </c>
      <c r="E141" s="299" t="str">
        <f>IF(Accueil!$H$49=1,P141,IF(Accueil!$H$49=2,AA141,IF(Accueil!$H$49=3,AL141,P141)))</f>
        <v>ne jamais aller jusqu'au bout / abandonner en cours de route / se laisser influencer</v>
      </c>
      <c r="F141" s="299" t="str">
        <f>IF(Accueil!$H$49=1,Q141,IF(Accueil!$H$49=2,AB141,IF(Accueil!$H$49=3,AM141,Q141)))</f>
        <v>manager imperturbable et non influençable</v>
      </c>
      <c r="G141" s="299" t="str">
        <f>IF(Accueil!$H$49=1,R141,IF(Accueil!$H$49=2,AC141,IF(Accueil!$H$49=3,AN141,R141)))</f>
        <v>tenacité / ne pas relâcher avant d'y être arrivé</v>
      </c>
      <c r="H141" s="462" t="s">
        <v>7</v>
      </c>
      <c r="I141" s="333" t="e">
        <f t="shared" si="23"/>
        <v>#REF!</v>
      </c>
      <c r="J141" s="463">
        <v>138</v>
      </c>
      <c r="K141" s="299" t="s">
        <v>2630</v>
      </c>
      <c r="L141" s="387">
        <v>1400</v>
      </c>
      <c r="M141" s="387" t="s">
        <v>88</v>
      </c>
      <c r="N141" s="387" t="s">
        <v>135</v>
      </c>
      <c r="O141" s="388" t="s">
        <v>200</v>
      </c>
      <c r="P141" s="388" t="s">
        <v>1600</v>
      </c>
      <c r="Q141" s="388" t="s">
        <v>2233</v>
      </c>
      <c r="R141" s="471" t="s">
        <v>1602</v>
      </c>
      <c r="S141" s="472" t="s">
        <v>7</v>
      </c>
      <c r="T141" s="395" t="e">
        <f t="shared" si="20"/>
        <v>#REF!</v>
      </c>
      <c r="U141" s="473">
        <v>138</v>
      </c>
      <c r="V141" s="387" t="s">
        <v>2630</v>
      </c>
      <c r="W141" s="299">
        <v>1400</v>
      </c>
      <c r="X141" s="299" t="s">
        <v>88</v>
      </c>
      <c r="Y141" s="299" t="s">
        <v>4643</v>
      </c>
      <c r="Z141" s="299" t="s">
        <v>3738</v>
      </c>
      <c r="AA141" s="299" t="s">
        <v>4651</v>
      </c>
      <c r="AB141" s="299" t="s">
        <v>4652</v>
      </c>
      <c r="AC141" s="299" t="s">
        <v>3741</v>
      </c>
      <c r="AD141" s="462" t="s">
        <v>7</v>
      </c>
      <c r="AE141" s="333" t="e">
        <f t="shared" si="21"/>
        <v>#REF!</v>
      </c>
      <c r="AF141" s="463">
        <v>138</v>
      </c>
      <c r="AG141" s="299" t="s">
        <v>2630</v>
      </c>
      <c r="AH141" s="387">
        <v>1400</v>
      </c>
      <c r="AI141" s="387" t="s">
        <v>88</v>
      </c>
      <c r="AJ141" s="299" t="s">
        <v>4643</v>
      </c>
      <c r="AK141" s="299" t="s">
        <v>3738</v>
      </c>
      <c r="AL141" s="299" t="s">
        <v>4651</v>
      </c>
      <c r="AM141" s="299" t="s">
        <v>4652</v>
      </c>
      <c r="AN141" s="299" t="s">
        <v>3741</v>
      </c>
      <c r="AO141" s="472" t="s">
        <v>7</v>
      </c>
      <c r="AP141" s="395" t="e">
        <f t="shared" si="22"/>
        <v>#REF!</v>
      </c>
      <c r="AQ141" s="473">
        <v>138</v>
      </c>
      <c r="AR141" s="387" t="s">
        <v>2630</v>
      </c>
    </row>
    <row r="142" spans="1:44" ht="47.25" x14ac:dyDescent="0.25">
      <c r="A142" s="299">
        <v>1410</v>
      </c>
      <c r="B142" s="299" t="str">
        <f>IF(Accueil!$H$49=1,M142,IF(Accueil!$H$49=2,X142,IF(Accueil!$H$49=3,AI142,M142)))</f>
        <v>Cyan</v>
      </c>
      <c r="C142" s="299" t="str">
        <f>IF(Accueil!$H$49=1,N142,IF(Accueil!$H$49=2,Y142,IF(Accueil!$H$49=3,AJ142,N142)))</f>
        <v>Or</v>
      </c>
      <c r="D142" s="299" t="str">
        <f>IF(Accueil!$H$49=1,O142,IF(Accueil!$H$49=2,Z142,IF(Accueil!$H$49=3,AK142,O142)))</f>
        <v>besoin d'être une force tranquille / avoir des pensées constructives et concrètes / besoin de constance</v>
      </c>
      <c r="E142" s="299" t="str">
        <f>IF(Accueil!$H$49=1,P142,IF(Accueil!$H$49=2,AA142,IF(Accueil!$H$49=3,AL142,P142)))</f>
        <v>être dans sa bulle pour se sentir en sécurité</v>
      </c>
      <c r="F142" s="299" t="str">
        <f>IF(Accueil!$H$49=1,Q142,IF(Accueil!$H$49=2,AB142,IF(Accueil!$H$49=3,AM142,Q142)))</f>
        <v>manager sage et authentique / coaching avisé / respect de la direction</v>
      </c>
      <c r="G142" s="299" t="str">
        <f>IF(Accueil!$H$49=1,R142,IF(Accueil!$H$49=2,AC142,IF(Accueil!$H$49=3,AN142,R142)))</f>
        <v xml:space="preserve">engagement pour une remise en ordre / audit à répétition / coaching inaproprié / syndicalisme actif </v>
      </c>
      <c r="H142" s="462" t="s">
        <v>129</v>
      </c>
      <c r="I142" s="333" t="e">
        <f t="shared" si="23"/>
        <v>#REF!</v>
      </c>
      <c r="J142" s="463">
        <v>139</v>
      </c>
      <c r="K142" s="299" t="s">
        <v>2630</v>
      </c>
      <c r="L142" s="387">
        <v>1410</v>
      </c>
      <c r="M142" s="387" t="s">
        <v>88</v>
      </c>
      <c r="N142" s="387" t="s">
        <v>135</v>
      </c>
      <c r="O142" s="388" t="s">
        <v>2234</v>
      </c>
      <c r="P142" s="388" t="s">
        <v>927</v>
      </c>
      <c r="Q142" s="388" t="s">
        <v>2235</v>
      </c>
      <c r="R142" s="471" t="s">
        <v>2236</v>
      </c>
      <c r="S142" s="472" t="s">
        <v>129</v>
      </c>
      <c r="T142" s="395" t="e">
        <f t="shared" si="20"/>
        <v>#REF!</v>
      </c>
      <c r="U142" s="473">
        <v>139</v>
      </c>
      <c r="V142" s="387" t="s">
        <v>2630</v>
      </c>
      <c r="W142" s="299">
        <v>1410</v>
      </c>
      <c r="X142" s="299" t="s">
        <v>88</v>
      </c>
      <c r="Y142" s="299" t="s">
        <v>4643</v>
      </c>
      <c r="Z142" s="299" t="s">
        <v>4653</v>
      </c>
      <c r="AA142" s="299" t="s">
        <v>4654</v>
      </c>
      <c r="AB142" s="299" t="s">
        <v>4655</v>
      </c>
      <c r="AC142" s="299" t="s">
        <v>4656</v>
      </c>
      <c r="AD142" s="462" t="s">
        <v>129</v>
      </c>
      <c r="AE142" s="333" t="e">
        <f t="shared" si="21"/>
        <v>#REF!</v>
      </c>
      <c r="AF142" s="463">
        <v>139</v>
      </c>
      <c r="AG142" s="299" t="s">
        <v>2630</v>
      </c>
      <c r="AH142" s="387">
        <v>1410</v>
      </c>
      <c r="AI142" s="387" t="s">
        <v>88</v>
      </c>
      <c r="AJ142" s="299" t="s">
        <v>4643</v>
      </c>
      <c r="AK142" s="299" t="s">
        <v>4653</v>
      </c>
      <c r="AL142" s="299" t="s">
        <v>4654</v>
      </c>
      <c r="AM142" s="299" t="s">
        <v>4655</v>
      </c>
      <c r="AN142" s="299" t="s">
        <v>4656</v>
      </c>
      <c r="AO142" s="472" t="s">
        <v>129</v>
      </c>
      <c r="AP142" s="395" t="e">
        <f t="shared" si="22"/>
        <v>#REF!</v>
      </c>
      <c r="AQ142" s="473">
        <v>139</v>
      </c>
      <c r="AR142" s="387" t="s">
        <v>2630</v>
      </c>
    </row>
    <row r="143" spans="1:44" ht="31.5" x14ac:dyDescent="0.25">
      <c r="A143" s="299">
        <v>1420</v>
      </c>
      <c r="B143" s="299" t="str">
        <f>IF(Accueil!$H$49=1,M143,IF(Accueil!$H$49=2,X143,IF(Accueil!$H$49=3,AI143,M143)))</f>
        <v>Bleu</v>
      </c>
      <c r="C143" s="299" t="str">
        <f>IF(Accueil!$H$49=1,N143,IF(Accueil!$H$49=2,Y143,IF(Accueil!$H$49=3,AJ143,N143)))</f>
        <v>Or</v>
      </c>
      <c r="D143" s="299" t="str">
        <f>IF(Accueil!$H$49=1,O143,IF(Accueil!$H$49=2,Z143,IF(Accueil!$H$49=3,AK143,O143)))</f>
        <v>besoin de mettre une limite avec les autres</v>
      </c>
      <c r="E143" s="299" t="str">
        <f>IF(Accueil!$H$49=1,P143,IF(Accueil!$H$49=2,AA143,IF(Accueil!$H$49=3,AL143,P143)))</f>
        <v>être perturbé par les autres</v>
      </c>
      <c r="F143" s="299" t="str">
        <f>IF(Accueil!$H$49=1,Q143,IF(Accueil!$H$49=2,AB143,IF(Accueil!$H$49=3,AM143,Q143)))</f>
        <v>juste limite avec les autres / ouverture aux autres</v>
      </c>
      <c r="G143" s="299" t="str">
        <f>IF(Accueil!$H$49=1,R143,IF(Accueil!$H$49=2,AC143,IF(Accueil!$H$49=3,AN143,R143)))</f>
        <v>devoir se protéger des autres / irrespect et agressivité</v>
      </c>
      <c r="H143" s="462" t="s">
        <v>10</v>
      </c>
      <c r="I143" s="333" t="e">
        <f t="shared" si="23"/>
        <v>#REF!</v>
      </c>
      <c r="J143" s="463">
        <v>140</v>
      </c>
      <c r="K143" s="299" t="s">
        <v>2630</v>
      </c>
      <c r="L143" s="387">
        <v>1420</v>
      </c>
      <c r="M143" s="387" t="s">
        <v>95</v>
      </c>
      <c r="N143" s="387" t="s">
        <v>135</v>
      </c>
      <c r="O143" s="388" t="s">
        <v>202</v>
      </c>
      <c r="P143" s="388" t="s">
        <v>928</v>
      </c>
      <c r="Q143" s="388" t="s">
        <v>2237</v>
      </c>
      <c r="R143" s="471" t="s">
        <v>2238</v>
      </c>
      <c r="S143" s="472" t="s">
        <v>10</v>
      </c>
      <c r="T143" s="395" t="e">
        <f t="shared" si="20"/>
        <v>#REF!</v>
      </c>
      <c r="U143" s="473">
        <v>140</v>
      </c>
      <c r="V143" s="387" t="s">
        <v>2630</v>
      </c>
      <c r="W143" s="299">
        <v>1420</v>
      </c>
      <c r="X143" s="299" t="s">
        <v>95</v>
      </c>
      <c r="Y143" s="299" t="s">
        <v>4643</v>
      </c>
      <c r="Z143" s="299" t="s">
        <v>3746</v>
      </c>
      <c r="AA143" s="299" t="s">
        <v>4657</v>
      </c>
      <c r="AB143" s="299" t="s">
        <v>4658</v>
      </c>
      <c r="AC143" s="299" t="s">
        <v>4659</v>
      </c>
      <c r="AD143" s="462" t="s">
        <v>10</v>
      </c>
      <c r="AE143" s="333" t="e">
        <f t="shared" si="21"/>
        <v>#REF!</v>
      </c>
      <c r="AF143" s="463">
        <v>140</v>
      </c>
      <c r="AG143" s="299" t="s">
        <v>2630</v>
      </c>
      <c r="AH143" s="387">
        <v>1420</v>
      </c>
      <c r="AI143" s="387" t="s">
        <v>95</v>
      </c>
      <c r="AJ143" s="299" t="s">
        <v>4643</v>
      </c>
      <c r="AK143" s="299" t="s">
        <v>3746</v>
      </c>
      <c r="AL143" s="299" t="s">
        <v>4657</v>
      </c>
      <c r="AM143" s="299" t="s">
        <v>4658</v>
      </c>
      <c r="AN143" s="299" t="s">
        <v>4659</v>
      </c>
      <c r="AO143" s="472" t="s">
        <v>10</v>
      </c>
      <c r="AP143" s="395" t="e">
        <f t="shared" si="22"/>
        <v>#REF!</v>
      </c>
      <c r="AQ143" s="473">
        <v>140</v>
      </c>
      <c r="AR143" s="387" t="s">
        <v>2630</v>
      </c>
    </row>
    <row r="144" spans="1:44" ht="47.25" x14ac:dyDescent="0.25">
      <c r="A144" s="299">
        <v>1430</v>
      </c>
      <c r="B144" s="299" t="str">
        <f>IF(Accueil!$H$49=1,M144,IF(Accueil!$H$49=2,X144,IF(Accueil!$H$49=3,AI144,M144)))</f>
        <v>Bleu</v>
      </c>
      <c r="C144" s="299" t="str">
        <f>IF(Accueil!$H$49=1,N144,IF(Accueil!$H$49=2,Y144,IF(Accueil!$H$49=3,AJ144,N144)))</f>
        <v>Or</v>
      </c>
      <c r="D144" s="299" t="str">
        <f>IF(Accueil!$H$49=1,O144,IF(Accueil!$H$49=2,Z144,IF(Accueil!$H$49=3,AK144,O144)))</f>
        <v>besoin d'être libre de s’exprimer / être plein d'énergie</v>
      </c>
      <c r="E144" s="299" t="str">
        <f>IF(Accueil!$H$49=1,P144,IF(Accueil!$H$49=2,AA144,IF(Accueil!$H$49=3,AL144,P144)))</f>
        <v>introversion / s'interdire de rayonner sur l'extérieur</v>
      </c>
      <c r="F144" s="299" t="str">
        <f>IF(Accueil!$H$49=1,Q144,IF(Accueil!$H$49=2,AB144,IF(Accueil!$H$49=3,AM144,Q144)))</f>
        <v>rayonnement de l'entreprise loin à la ronde / leader charismatique</v>
      </c>
      <c r="G144" s="299" t="str">
        <f>IF(Accueil!$H$49=1,R144,IF(Accueil!$H$49=2,AC144,IF(Accueil!$H$49=3,AN144,R144)))</f>
        <v>stratégie de communication exagérée et envahissante / brasser du vent / parler pour ne rien dire</v>
      </c>
      <c r="H144" s="462" t="s">
        <v>10</v>
      </c>
      <c r="I144" s="333" t="e">
        <f t="shared" si="23"/>
        <v>#REF!</v>
      </c>
      <c r="J144" s="463">
        <v>141</v>
      </c>
      <c r="K144" s="299" t="s">
        <v>2630</v>
      </c>
      <c r="L144" s="387">
        <v>1430</v>
      </c>
      <c r="M144" s="387" t="s">
        <v>95</v>
      </c>
      <c r="N144" s="387" t="s">
        <v>135</v>
      </c>
      <c r="O144" s="388" t="s">
        <v>1609</v>
      </c>
      <c r="P144" s="388" t="s">
        <v>2239</v>
      </c>
      <c r="Q144" s="388" t="s">
        <v>2240</v>
      </c>
      <c r="R144" s="471" t="s">
        <v>2241</v>
      </c>
      <c r="S144" s="472" t="s">
        <v>10</v>
      </c>
      <c r="T144" s="395" t="e">
        <f t="shared" si="20"/>
        <v>#REF!</v>
      </c>
      <c r="U144" s="473">
        <v>141</v>
      </c>
      <c r="V144" s="387" t="s">
        <v>2630</v>
      </c>
      <c r="W144" s="299">
        <v>1430</v>
      </c>
      <c r="X144" s="299" t="s">
        <v>95</v>
      </c>
      <c r="Y144" s="299" t="s">
        <v>4643</v>
      </c>
      <c r="Z144" s="299" t="s">
        <v>4660</v>
      </c>
      <c r="AA144" s="299" t="s">
        <v>4661</v>
      </c>
      <c r="AB144" s="299" t="s">
        <v>4662</v>
      </c>
      <c r="AC144" s="299" t="s">
        <v>4663</v>
      </c>
      <c r="AD144" s="462" t="s">
        <v>10</v>
      </c>
      <c r="AE144" s="333" t="e">
        <f t="shared" si="21"/>
        <v>#REF!</v>
      </c>
      <c r="AF144" s="463">
        <v>141</v>
      </c>
      <c r="AG144" s="299" t="s">
        <v>2630</v>
      </c>
      <c r="AH144" s="387">
        <v>1430</v>
      </c>
      <c r="AI144" s="387" t="s">
        <v>95</v>
      </c>
      <c r="AJ144" s="299" t="s">
        <v>4643</v>
      </c>
      <c r="AK144" s="299" t="s">
        <v>4660</v>
      </c>
      <c r="AL144" s="299" t="s">
        <v>4661</v>
      </c>
      <c r="AM144" s="299" t="s">
        <v>4662</v>
      </c>
      <c r="AN144" s="299" t="s">
        <v>4663</v>
      </c>
      <c r="AO144" s="472" t="s">
        <v>10</v>
      </c>
      <c r="AP144" s="395" t="e">
        <f t="shared" si="22"/>
        <v>#REF!</v>
      </c>
      <c r="AQ144" s="473">
        <v>141</v>
      </c>
      <c r="AR144" s="387" t="s">
        <v>2630</v>
      </c>
    </row>
    <row r="145" spans="1:44" ht="47.25" x14ac:dyDescent="0.25">
      <c r="A145" s="299">
        <v>1440</v>
      </c>
      <c r="B145" s="299" t="str">
        <f>IF(Accueil!$H$49=1,M145,IF(Accueil!$H$49=2,X145,IF(Accueil!$H$49=3,AI145,M145)))</f>
        <v>Bleu</v>
      </c>
      <c r="C145" s="299" t="str">
        <f>IF(Accueil!$H$49=1,N145,IF(Accueil!$H$49=2,Y145,IF(Accueil!$H$49=3,AJ145,N145)))</f>
        <v>Or</v>
      </c>
      <c r="D145" s="299" t="str">
        <f>IF(Accueil!$H$49=1,O145,IF(Accueil!$H$49=2,Z145,IF(Accueil!$H$49=3,AK145,O145)))</f>
        <v>besoin d'exprimer ses idées</v>
      </c>
      <c r="E145" s="299" t="str">
        <f>IF(Accueil!$H$49=1,P145,IF(Accueil!$H$49=2,AA145,IF(Accueil!$H$49=3,AL145,P145)))</f>
        <v>ne pas écouter les autres / manque de curiosité</v>
      </c>
      <c r="F145" s="299" t="str">
        <f>IF(Accueil!$H$49=1,Q145,IF(Accueil!$H$49=2,AB145,IF(Accueil!$H$49=3,AM145,Q145)))</f>
        <v>entreprise ouverte sur le monde / marchés étrangers / manager tolérant et conciliant</v>
      </c>
      <c r="G145" s="299" t="str">
        <f>IF(Accueil!$H$49=1,R145,IF(Accueil!$H$49=2,AC145,IF(Accueil!$H$49=3,AN145,R145)))</f>
        <v>devoir défendre ses idées / agressivité</v>
      </c>
      <c r="H145" s="462" t="s">
        <v>10</v>
      </c>
      <c r="I145" s="333" t="e">
        <f t="shared" si="23"/>
        <v>#REF!</v>
      </c>
      <c r="J145" s="463">
        <v>142</v>
      </c>
      <c r="K145" s="299" t="s">
        <v>2630</v>
      </c>
      <c r="L145" s="387">
        <v>1440</v>
      </c>
      <c r="M145" s="387" t="s">
        <v>95</v>
      </c>
      <c r="N145" s="387" t="s">
        <v>135</v>
      </c>
      <c r="O145" s="388" t="s">
        <v>203</v>
      </c>
      <c r="P145" s="388" t="s">
        <v>1613</v>
      </c>
      <c r="Q145" s="388" t="s">
        <v>2242</v>
      </c>
      <c r="R145" s="471" t="s">
        <v>2243</v>
      </c>
      <c r="S145" s="472" t="s">
        <v>10</v>
      </c>
      <c r="T145" s="395" t="e">
        <f t="shared" si="20"/>
        <v>#REF!</v>
      </c>
      <c r="U145" s="473">
        <v>142</v>
      </c>
      <c r="V145" s="387" t="s">
        <v>2630</v>
      </c>
      <c r="W145" s="299">
        <v>1440</v>
      </c>
      <c r="X145" s="299" t="s">
        <v>95</v>
      </c>
      <c r="Y145" s="299" t="s">
        <v>4643</v>
      </c>
      <c r="Z145" s="299" t="s">
        <v>3754</v>
      </c>
      <c r="AA145" s="299" t="s">
        <v>3755</v>
      </c>
      <c r="AB145" s="299" t="s">
        <v>4664</v>
      </c>
      <c r="AC145" s="299" t="s">
        <v>4665</v>
      </c>
      <c r="AD145" s="462" t="s">
        <v>10</v>
      </c>
      <c r="AE145" s="333" t="e">
        <f t="shared" si="21"/>
        <v>#REF!</v>
      </c>
      <c r="AF145" s="463">
        <v>142</v>
      </c>
      <c r="AG145" s="299" t="s">
        <v>2630</v>
      </c>
      <c r="AH145" s="387">
        <v>1440</v>
      </c>
      <c r="AI145" s="387" t="s">
        <v>95</v>
      </c>
      <c r="AJ145" s="299" t="s">
        <v>4643</v>
      </c>
      <c r="AK145" s="299" t="s">
        <v>3754</v>
      </c>
      <c r="AL145" s="299" t="s">
        <v>3755</v>
      </c>
      <c r="AM145" s="299" t="s">
        <v>4664</v>
      </c>
      <c r="AN145" s="299" t="s">
        <v>4665</v>
      </c>
      <c r="AO145" s="472" t="s">
        <v>10</v>
      </c>
      <c r="AP145" s="395" t="e">
        <f t="shared" si="22"/>
        <v>#REF!</v>
      </c>
      <c r="AQ145" s="473">
        <v>142</v>
      </c>
      <c r="AR145" s="387" t="s">
        <v>2630</v>
      </c>
    </row>
    <row r="146" spans="1:44" ht="15.75" x14ac:dyDescent="0.25">
      <c r="A146" s="299">
        <v>1450</v>
      </c>
      <c r="B146" s="299" t="str">
        <f>IF(Accueil!$H$49=1,M146,IF(Accueil!$H$49=2,X146,IF(Accueil!$H$49=3,AI146,M146)))</f>
        <v>Bleu</v>
      </c>
      <c r="C146" s="299" t="str">
        <f>IF(Accueil!$H$49=1,N146,IF(Accueil!$H$49=2,Y146,IF(Accueil!$H$49=3,AJ146,N146)))</f>
        <v>Or</v>
      </c>
      <c r="D146" s="299" t="str">
        <f>IF(Accueil!$H$49=1,O146,IF(Accueil!$H$49=2,Z146,IF(Accueil!$H$49=3,AK146,O146)))</f>
        <v>besoin d'agir concrètement</v>
      </c>
      <c r="E146" s="299" t="str">
        <f>IF(Accueil!$H$49=1,P146,IF(Accueil!$H$49=2,AA146,IF(Accueil!$H$49=3,AL146,P146)))</f>
        <v>être en retrait / en observation et à l'écoute</v>
      </c>
      <c r="F146" s="299" t="str">
        <f>IF(Accueil!$H$49=1,Q146,IF(Accueil!$H$49=2,AB146,IF(Accueil!$H$49=3,AM146,Q146)))</f>
        <v>recevoir tout ce dont on a besoin</v>
      </c>
      <c r="G146" s="299" t="str">
        <f>IF(Accueil!$H$49=1,R146,IF(Accueil!$H$49=2,AC146,IF(Accueil!$H$49=3,AN146,R146)))</f>
        <v>éparpillement</v>
      </c>
      <c r="H146" s="462" t="s">
        <v>129</v>
      </c>
      <c r="I146" s="333" t="e">
        <f t="shared" si="23"/>
        <v>#REF!</v>
      </c>
      <c r="J146" s="463">
        <v>143</v>
      </c>
      <c r="K146" s="299" t="s">
        <v>2630</v>
      </c>
      <c r="L146" s="387">
        <v>1450</v>
      </c>
      <c r="M146" s="387" t="s">
        <v>95</v>
      </c>
      <c r="N146" s="387" t="s">
        <v>135</v>
      </c>
      <c r="O146" s="388" t="s">
        <v>929</v>
      </c>
      <c r="P146" s="388" t="s">
        <v>1617</v>
      </c>
      <c r="Q146" s="388" t="s">
        <v>930</v>
      </c>
      <c r="R146" s="471" t="s">
        <v>931</v>
      </c>
      <c r="S146" s="472" t="s">
        <v>129</v>
      </c>
      <c r="T146" s="395" t="e">
        <f t="shared" si="20"/>
        <v>#REF!</v>
      </c>
      <c r="U146" s="473">
        <v>143</v>
      </c>
      <c r="V146" s="387" t="s">
        <v>2630</v>
      </c>
      <c r="W146" s="299">
        <v>1450</v>
      </c>
      <c r="X146" s="299" t="s">
        <v>95</v>
      </c>
      <c r="Y146" s="299" t="s">
        <v>4643</v>
      </c>
      <c r="Z146" s="299" t="s">
        <v>4666</v>
      </c>
      <c r="AA146" s="299" t="s">
        <v>4667</v>
      </c>
      <c r="AB146" s="299" t="s">
        <v>4668</v>
      </c>
      <c r="AC146" s="299" t="s">
        <v>4669</v>
      </c>
      <c r="AD146" s="462" t="s">
        <v>129</v>
      </c>
      <c r="AE146" s="333" t="e">
        <f t="shared" si="21"/>
        <v>#REF!</v>
      </c>
      <c r="AF146" s="463">
        <v>143</v>
      </c>
      <c r="AG146" s="299" t="s">
        <v>2630</v>
      </c>
      <c r="AH146" s="387">
        <v>1450</v>
      </c>
      <c r="AI146" s="387" t="s">
        <v>95</v>
      </c>
      <c r="AJ146" s="299" t="s">
        <v>4643</v>
      </c>
      <c r="AK146" s="299" t="s">
        <v>4666</v>
      </c>
      <c r="AL146" s="299" t="s">
        <v>4667</v>
      </c>
      <c r="AM146" s="299" t="s">
        <v>4668</v>
      </c>
      <c r="AN146" s="299" t="s">
        <v>4669</v>
      </c>
      <c r="AO146" s="472" t="s">
        <v>129</v>
      </c>
      <c r="AP146" s="395" t="e">
        <f t="shared" si="22"/>
        <v>#REF!</v>
      </c>
      <c r="AQ146" s="473">
        <v>143</v>
      </c>
      <c r="AR146" s="387" t="s">
        <v>2630</v>
      </c>
    </row>
    <row r="147" spans="1:44" ht="31.5" x14ac:dyDescent="0.25">
      <c r="A147" s="299">
        <v>1460</v>
      </c>
      <c r="B147" s="299" t="str">
        <f>IF(Accueil!$H$49=1,M147,IF(Accueil!$H$49=2,X147,IF(Accueil!$H$49=3,AI147,M147)))</f>
        <v>Indigo</v>
      </c>
      <c r="C147" s="299" t="str">
        <f>IF(Accueil!$H$49=1,N147,IF(Accueil!$H$49=2,Y147,IF(Accueil!$H$49=3,AJ147,N147)))</f>
        <v>Cristal</v>
      </c>
      <c r="D147" s="299" t="str">
        <f>IF(Accueil!$H$49=1,O147,IF(Accueil!$H$49=2,Z147,IF(Accueil!$H$49=3,AK147,O147)))</f>
        <v>besoin de connaître / besoin d'apprendre</v>
      </c>
      <c r="E147" s="299" t="str">
        <f>IF(Accueil!$H$49=1,P147,IF(Accueil!$H$49=2,AA147,IF(Accueil!$H$49=3,AL147,P147)))</f>
        <v>manque de curiosité</v>
      </c>
      <c r="F147" s="299" t="str">
        <f>IF(Accueil!$H$49=1,Q147,IF(Accueil!$H$49=2,AB147,IF(Accueil!$H$49=3,AM147,Q147)))</f>
        <v>savoir intuitif / facilité à trouver les informations utiles</v>
      </c>
      <c r="G147" s="299" t="str">
        <f>IF(Accueil!$H$49=1,R147,IF(Accueil!$H$49=2,AC147,IF(Accueil!$H$49=3,AN147,R147)))</f>
        <v>avide d'informations / besoin frénétique de rester informé</v>
      </c>
      <c r="H147" s="462" t="s">
        <v>7</v>
      </c>
      <c r="I147" s="333" t="e">
        <f t="shared" si="23"/>
        <v>#REF!</v>
      </c>
      <c r="J147" s="463">
        <v>144</v>
      </c>
      <c r="K147" s="299" t="s">
        <v>2630</v>
      </c>
      <c r="L147" s="387">
        <v>1460</v>
      </c>
      <c r="M147" s="387" t="s">
        <v>106</v>
      </c>
      <c r="N147" s="387" t="s">
        <v>136</v>
      </c>
      <c r="O147" s="388" t="s">
        <v>2244</v>
      </c>
      <c r="P147" s="388" t="s">
        <v>204</v>
      </c>
      <c r="Q147" s="388" t="s">
        <v>2245</v>
      </c>
      <c r="R147" s="471" t="s">
        <v>2246</v>
      </c>
      <c r="S147" s="472" t="s">
        <v>7</v>
      </c>
      <c r="T147" s="395" t="e">
        <f t="shared" si="20"/>
        <v>#REF!</v>
      </c>
      <c r="U147" s="473">
        <v>144</v>
      </c>
      <c r="V147" s="387" t="s">
        <v>2630</v>
      </c>
      <c r="W147" s="299">
        <v>1460</v>
      </c>
      <c r="X147" s="299" t="s">
        <v>106</v>
      </c>
      <c r="Y147" s="299" t="s">
        <v>4670</v>
      </c>
      <c r="Z147" s="299" t="s">
        <v>3762</v>
      </c>
      <c r="AA147" s="299" t="s">
        <v>3763</v>
      </c>
      <c r="AB147" s="299" t="s">
        <v>4671</v>
      </c>
      <c r="AC147" s="299" t="s">
        <v>4672</v>
      </c>
      <c r="AD147" s="462" t="s">
        <v>7</v>
      </c>
      <c r="AE147" s="333" t="e">
        <f t="shared" si="21"/>
        <v>#REF!</v>
      </c>
      <c r="AF147" s="463">
        <v>144</v>
      </c>
      <c r="AG147" s="299" t="s">
        <v>2630</v>
      </c>
      <c r="AH147" s="387">
        <v>1460</v>
      </c>
      <c r="AI147" s="387" t="s">
        <v>106</v>
      </c>
      <c r="AJ147" s="299" t="s">
        <v>4670</v>
      </c>
      <c r="AK147" s="299" t="s">
        <v>3762</v>
      </c>
      <c r="AL147" s="299" t="s">
        <v>3763</v>
      </c>
      <c r="AM147" s="299" t="s">
        <v>4671</v>
      </c>
      <c r="AN147" s="299" t="s">
        <v>4672</v>
      </c>
      <c r="AO147" s="472" t="s">
        <v>7</v>
      </c>
      <c r="AP147" s="395" t="e">
        <f t="shared" si="22"/>
        <v>#REF!</v>
      </c>
      <c r="AQ147" s="473">
        <v>144</v>
      </c>
      <c r="AR147" s="387" t="s">
        <v>2630</v>
      </c>
    </row>
    <row r="148" spans="1:44" ht="47.25" x14ac:dyDescent="0.25">
      <c r="A148" s="299">
        <v>1470</v>
      </c>
      <c r="B148" s="299" t="str">
        <f>IF(Accueil!$H$49=1,M148,IF(Accueil!$H$49=2,X148,IF(Accueil!$H$49=3,AI148,M148)))</f>
        <v>Indigo</v>
      </c>
      <c r="C148" s="299" t="str">
        <f>IF(Accueil!$H$49=1,N148,IF(Accueil!$H$49=2,Y148,IF(Accueil!$H$49=3,AJ148,N148)))</f>
        <v>Cristal</v>
      </c>
      <c r="D148" s="299" t="str">
        <f>IF(Accueil!$H$49=1,O148,IF(Accueil!$H$49=2,Z148,IF(Accueil!$H$49=3,AK148,O148)))</f>
        <v xml:space="preserve">besoin d'outil informatiques efficaces pour la communication </v>
      </c>
      <c r="E148" s="299" t="str">
        <f>IF(Accueil!$H$49=1,P148,IF(Accueil!$H$49=2,AA148,IF(Accueil!$H$49=3,AL148,P148)))</f>
        <v>manque de gestion de l'information / manque de moyens informatiques</v>
      </c>
      <c r="F148" s="299" t="str">
        <f>IF(Accueil!$H$49=1,Q148,IF(Accueil!$H$49=2,AB148,IF(Accueil!$H$49=3,AM148,Q148)))</f>
        <v>maîtrise de l'informatique et bonne gestion de l’information</v>
      </c>
      <c r="G148" s="299" t="str">
        <f>IF(Accueil!$H$49=1,R148,IF(Accueil!$H$49=2,AC148,IF(Accueil!$H$49=3,AN148,R148)))</f>
        <v>mental partant dans tous les sens / dispersion de l'information / saturé d'informations inutiles</v>
      </c>
      <c r="H148" s="462" t="s">
        <v>7</v>
      </c>
      <c r="I148" s="333" t="e">
        <f t="shared" si="23"/>
        <v>#REF!</v>
      </c>
      <c r="J148" s="463">
        <v>145</v>
      </c>
      <c r="K148" s="299" t="s">
        <v>2630</v>
      </c>
      <c r="L148" s="387">
        <v>1470</v>
      </c>
      <c r="M148" s="387" t="s">
        <v>106</v>
      </c>
      <c r="N148" s="387" t="s">
        <v>136</v>
      </c>
      <c r="O148" s="388" t="s">
        <v>932</v>
      </c>
      <c r="P148" s="388" t="s">
        <v>2247</v>
      </c>
      <c r="Q148" s="388" t="s">
        <v>933</v>
      </c>
      <c r="R148" s="471" t="s">
        <v>2248</v>
      </c>
      <c r="S148" s="472" t="s">
        <v>7</v>
      </c>
      <c r="T148" s="395" t="e">
        <f t="shared" si="20"/>
        <v>#REF!</v>
      </c>
      <c r="U148" s="473">
        <v>145</v>
      </c>
      <c r="V148" s="387" t="s">
        <v>2630</v>
      </c>
      <c r="W148" s="299">
        <v>1470</v>
      </c>
      <c r="X148" s="299" t="s">
        <v>106</v>
      </c>
      <c r="Y148" s="299" t="s">
        <v>4670</v>
      </c>
      <c r="Z148" s="299" t="s">
        <v>4673</v>
      </c>
      <c r="AA148" s="299" t="s">
        <v>4674</v>
      </c>
      <c r="AB148" s="299" t="s">
        <v>4675</v>
      </c>
      <c r="AC148" s="299" t="s">
        <v>4676</v>
      </c>
      <c r="AD148" s="462" t="s">
        <v>7</v>
      </c>
      <c r="AE148" s="333" t="e">
        <f t="shared" si="21"/>
        <v>#REF!</v>
      </c>
      <c r="AF148" s="463">
        <v>145</v>
      </c>
      <c r="AG148" s="299" t="s">
        <v>2630</v>
      </c>
      <c r="AH148" s="387">
        <v>1470</v>
      </c>
      <c r="AI148" s="387" t="s">
        <v>106</v>
      </c>
      <c r="AJ148" s="299" t="s">
        <v>4670</v>
      </c>
      <c r="AK148" s="299" t="s">
        <v>4673</v>
      </c>
      <c r="AL148" s="299" t="s">
        <v>4674</v>
      </c>
      <c r="AM148" s="299" t="s">
        <v>4675</v>
      </c>
      <c r="AN148" s="299" t="s">
        <v>4676</v>
      </c>
      <c r="AO148" s="472" t="s">
        <v>7</v>
      </c>
      <c r="AP148" s="395" t="e">
        <f t="shared" si="22"/>
        <v>#REF!</v>
      </c>
      <c r="AQ148" s="473">
        <v>145</v>
      </c>
      <c r="AR148" s="387" t="s">
        <v>2630</v>
      </c>
    </row>
    <row r="149" spans="1:44" ht="47.25" x14ac:dyDescent="0.25">
      <c r="A149" s="299">
        <v>1480</v>
      </c>
      <c r="B149" s="299" t="str">
        <f>IF(Accueil!$H$49=1,M149,IF(Accueil!$H$49=2,X149,IF(Accueil!$H$49=3,AI149,M149)))</f>
        <v>Indigo</v>
      </c>
      <c r="C149" s="299" t="str">
        <f>IF(Accueil!$H$49=1,N149,IF(Accueil!$H$49=2,Y149,IF(Accueil!$H$49=3,AJ149,N149)))</f>
        <v>Cristal</v>
      </c>
      <c r="D149" s="299" t="str">
        <f>IF(Accueil!$H$49=1,O149,IF(Accueil!$H$49=2,Z149,IF(Accueil!$H$49=3,AK149,O149)))</f>
        <v>besoin de structurer l'information</v>
      </c>
      <c r="E149" s="299" t="str">
        <f>IF(Accueil!$H$49=1,P149,IF(Accueil!$H$49=2,AA149,IF(Accueil!$H$49=3,AL149,P149)))</f>
        <v>manque de structure au niveau de l'information</v>
      </c>
      <c r="F149" s="299" t="str">
        <f>IF(Accueil!$H$49=1,Q149,IF(Accueil!$H$49=2,AB149,IF(Accueil!$H$49=3,AM149,Q149)))</f>
        <v>capacité à synthétiser l'information et à la difuser de manière ciblée et efficace</v>
      </c>
      <c r="G149" s="299" t="str">
        <f>IF(Accueil!$H$49=1,R149,IF(Accueil!$H$49=2,AC149,IF(Accueil!$H$49=3,AN149,R149)))</f>
        <v>mental partant dans tous les sens / dispersion de l'information / saturé d'informations inutiles</v>
      </c>
      <c r="H149" s="299" t="s">
        <v>7</v>
      </c>
      <c r="I149" s="333" t="e">
        <f t="shared" si="23"/>
        <v>#REF!</v>
      </c>
      <c r="J149" s="463">
        <v>146</v>
      </c>
      <c r="K149" s="299" t="s">
        <v>2630</v>
      </c>
      <c r="L149" s="387">
        <v>1480</v>
      </c>
      <c r="M149" s="387" t="s">
        <v>106</v>
      </c>
      <c r="N149" s="387" t="s">
        <v>136</v>
      </c>
      <c r="O149" s="388" t="s">
        <v>206</v>
      </c>
      <c r="P149" s="388" t="s">
        <v>934</v>
      </c>
      <c r="Q149" s="388" t="s">
        <v>935</v>
      </c>
      <c r="R149" s="471" t="s">
        <v>2248</v>
      </c>
      <c r="S149" s="387" t="s">
        <v>7</v>
      </c>
      <c r="T149" s="395" t="e">
        <f t="shared" si="20"/>
        <v>#REF!</v>
      </c>
      <c r="U149" s="473">
        <v>146</v>
      </c>
      <c r="V149" s="387" t="s">
        <v>2630</v>
      </c>
      <c r="W149" s="299">
        <v>1480</v>
      </c>
      <c r="X149" s="299" t="s">
        <v>106</v>
      </c>
      <c r="Y149" s="299" t="s">
        <v>4670</v>
      </c>
      <c r="Z149" s="299" t="s">
        <v>3770</v>
      </c>
      <c r="AA149" s="299" t="s">
        <v>4677</v>
      </c>
      <c r="AB149" s="299" t="s">
        <v>4678</v>
      </c>
      <c r="AC149" s="299" t="s">
        <v>4676</v>
      </c>
      <c r="AD149" s="299" t="s">
        <v>7</v>
      </c>
      <c r="AE149" s="333" t="e">
        <f t="shared" si="21"/>
        <v>#REF!</v>
      </c>
      <c r="AF149" s="463">
        <v>146</v>
      </c>
      <c r="AG149" s="299" t="s">
        <v>2630</v>
      </c>
      <c r="AH149" s="387">
        <v>1480</v>
      </c>
      <c r="AI149" s="387" t="s">
        <v>106</v>
      </c>
      <c r="AJ149" s="299" t="s">
        <v>4670</v>
      </c>
      <c r="AK149" s="299" t="s">
        <v>3770</v>
      </c>
      <c r="AL149" s="299" t="s">
        <v>4677</v>
      </c>
      <c r="AM149" s="299" t="s">
        <v>4678</v>
      </c>
      <c r="AN149" s="299" t="s">
        <v>4676</v>
      </c>
      <c r="AO149" s="387" t="s">
        <v>7</v>
      </c>
      <c r="AP149" s="395" t="e">
        <f t="shared" si="22"/>
        <v>#REF!</v>
      </c>
      <c r="AQ149" s="473">
        <v>146</v>
      </c>
      <c r="AR149" s="387" t="s">
        <v>2630</v>
      </c>
    </row>
    <row r="150" spans="1:44" ht="47.25" x14ac:dyDescent="0.25">
      <c r="A150" s="299">
        <v>1490</v>
      </c>
      <c r="B150" s="299" t="str">
        <f>IF(Accueil!$H$49=1,M150,IF(Accueil!$H$49=2,X150,IF(Accueil!$H$49=3,AI150,M150)))</f>
        <v>Indigo</v>
      </c>
      <c r="C150" s="299" t="str">
        <f>IF(Accueil!$H$49=1,N150,IF(Accueil!$H$49=2,Y150,IF(Accueil!$H$49=3,AJ150,N150)))</f>
        <v>Cristal</v>
      </c>
      <c r="D150" s="299" t="str">
        <f>IF(Accueil!$H$49=1,O150,IF(Accueil!$H$49=2,Z150,IF(Accueil!$H$49=3,AK150,O150)))</f>
        <v>besoin de détachement / besoin de prendre de la distance avec l'entreprise</v>
      </c>
      <c r="E150" s="299" t="str">
        <f>IF(Accueil!$H$49=1,P150,IF(Accueil!$H$49=2,AA150,IF(Accueil!$H$49=3,AL150,P150)))</f>
        <v>être calme pour un moment d'introspection</v>
      </c>
      <c r="F150" s="299" t="str">
        <f>IF(Accueil!$H$49=1,Q150,IF(Accueil!$H$49=2,AB150,IF(Accueil!$H$49=3,AM150,Q150)))</f>
        <v>moment d'introspection et de lâcher-prise pour avoir les idées plus claires pour la suite</v>
      </c>
      <c r="G150" s="299" t="str">
        <f>IF(Accueil!$H$49=1,R150,IF(Accueil!$H$49=2,AC150,IF(Accueil!$H$49=3,AN150,R150)))</f>
        <v>se prendre la tête pour le futur / partir dans toutes les directions / confusion dans la vision à long terme</v>
      </c>
      <c r="H150" s="299" t="s">
        <v>129</v>
      </c>
      <c r="I150" s="333" t="e">
        <f t="shared" si="23"/>
        <v>#REF!</v>
      </c>
      <c r="J150" s="463">
        <v>147</v>
      </c>
      <c r="K150" s="299" t="s">
        <v>2630</v>
      </c>
      <c r="L150" s="387">
        <v>1490</v>
      </c>
      <c r="M150" s="387" t="s">
        <v>106</v>
      </c>
      <c r="N150" s="387" t="s">
        <v>136</v>
      </c>
      <c r="O150" s="388" t="s">
        <v>2249</v>
      </c>
      <c r="P150" s="388" t="s">
        <v>936</v>
      </c>
      <c r="Q150" s="388" t="s">
        <v>937</v>
      </c>
      <c r="R150" s="471" t="s">
        <v>2250</v>
      </c>
      <c r="S150" s="387" t="s">
        <v>129</v>
      </c>
      <c r="T150" s="395" t="e">
        <f t="shared" si="20"/>
        <v>#REF!</v>
      </c>
      <c r="U150" s="473">
        <v>147</v>
      </c>
      <c r="V150" s="387" t="s">
        <v>2630</v>
      </c>
      <c r="W150" s="299">
        <v>1490</v>
      </c>
      <c r="X150" s="299" t="s">
        <v>106</v>
      </c>
      <c r="Y150" s="299" t="s">
        <v>4670</v>
      </c>
      <c r="Z150" s="299" t="s">
        <v>4679</v>
      </c>
      <c r="AA150" s="299" t="s">
        <v>4680</v>
      </c>
      <c r="AB150" s="299" t="s">
        <v>4681</v>
      </c>
      <c r="AC150" s="299" t="s">
        <v>4682</v>
      </c>
      <c r="AD150" s="299" t="s">
        <v>129</v>
      </c>
      <c r="AE150" s="333" t="e">
        <f t="shared" si="21"/>
        <v>#REF!</v>
      </c>
      <c r="AF150" s="463">
        <v>147</v>
      </c>
      <c r="AG150" s="299" t="s">
        <v>2630</v>
      </c>
      <c r="AH150" s="387">
        <v>1490</v>
      </c>
      <c r="AI150" s="387" t="s">
        <v>106</v>
      </c>
      <c r="AJ150" s="299" t="s">
        <v>4670</v>
      </c>
      <c r="AK150" s="299" t="s">
        <v>4679</v>
      </c>
      <c r="AL150" s="299" t="s">
        <v>4680</v>
      </c>
      <c r="AM150" s="299" t="s">
        <v>4681</v>
      </c>
      <c r="AN150" s="299" t="s">
        <v>4682</v>
      </c>
      <c r="AO150" s="387" t="s">
        <v>129</v>
      </c>
      <c r="AP150" s="395" t="e">
        <f t="shared" si="22"/>
        <v>#REF!</v>
      </c>
      <c r="AQ150" s="473">
        <v>147</v>
      </c>
      <c r="AR150" s="387" t="s">
        <v>2630</v>
      </c>
    </row>
    <row r="151" spans="1:44" ht="47.25" x14ac:dyDescent="0.25">
      <c r="A151" s="299">
        <v>1500</v>
      </c>
      <c r="B151" s="299" t="str">
        <f>IF(Accueil!$H$49=1,M151,IF(Accueil!$H$49=2,X151,IF(Accueil!$H$49=3,AI151,M151)))</f>
        <v>Pourpre</v>
      </c>
      <c r="C151" s="299" t="str">
        <f>IF(Accueil!$H$49=1,N151,IF(Accueil!$H$49=2,Y151,IF(Accueil!$H$49=3,AJ151,N151)))</f>
        <v>Cristal</v>
      </c>
      <c r="D151" s="299" t="str">
        <f>IF(Accueil!$H$49=1,O151,IF(Accueil!$H$49=2,Z151,IF(Accueil!$H$49=3,AK151,O151)))</f>
        <v>besoin d'apprendre de ses erreurs et de ses expériences</v>
      </c>
      <c r="E151" s="299" t="str">
        <f>IF(Accueil!$H$49=1,P151,IF(Accueil!$H$49=2,AA151,IF(Accueil!$H$49=3,AL151,P151)))</f>
        <v>comprendre les erreurs mais ne rien changer / ne retirer aucun bénéfice concret de ses échecs</v>
      </c>
      <c r="F151" s="299" t="str">
        <f>IF(Accueil!$H$49=1,Q151,IF(Accueil!$H$49=2,AB151,IF(Accueil!$H$49=3,AM151,Q151)))</f>
        <v xml:space="preserve">apprendre de ses erreurs et changer </v>
      </c>
      <c r="G151" s="299" t="str">
        <f>IF(Accueil!$H$49=1,R151,IF(Accueil!$H$49=2,AC151,IF(Accueil!$H$49=3,AN151,R151)))</f>
        <v>ne pas vouloir apprendre de ses erreurs / rester dans le vieux schéma de croyance</v>
      </c>
      <c r="H151" s="299" t="s">
        <v>10</v>
      </c>
      <c r="I151" s="333" t="e">
        <f t="shared" si="23"/>
        <v>#REF!</v>
      </c>
      <c r="J151" s="463">
        <v>148</v>
      </c>
      <c r="K151" s="299" t="s">
        <v>2630</v>
      </c>
      <c r="L151" s="387">
        <v>1500</v>
      </c>
      <c r="M151" s="387" t="s">
        <v>119</v>
      </c>
      <c r="N151" s="387" t="s">
        <v>136</v>
      </c>
      <c r="O151" s="388" t="s">
        <v>938</v>
      </c>
      <c r="P151" s="388" t="s">
        <v>2251</v>
      </c>
      <c r="Q151" s="388" t="s">
        <v>939</v>
      </c>
      <c r="R151" s="471" t="s">
        <v>2252</v>
      </c>
      <c r="S151" s="387" t="s">
        <v>10</v>
      </c>
      <c r="T151" s="395" t="e">
        <f t="shared" si="20"/>
        <v>#REF!</v>
      </c>
      <c r="U151" s="473">
        <v>148</v>
      </c>
      <c r="V151" s="387" t="s">
        <v>2630</v>
      </c>
      <c r="W151" s="299">
        <v>1500</v>
      </c>
      <c r="X151" s="299" t="s">
        <v>119</v>
      </c>
      <c r="Y151" s="299" t="s">
        <v>4670</v>
      </c>
      <c r="Z151" s="299" t="s">
        <v>4683</v>
      </c>
      <c r="AA151" s="299" t="s">
        <v>4684</v>
      </c>
      <c r="AB151" s="299" t="s">
        <v>4685</v>
      </c>
      <c r="AC151" s="299" t="s">
        <v>4686</v>
      </c>
      <c r="AD151" s="299" t="s">
        <v>10</v>
      </c>
      <c r="AE151" s="333" t="e">
        <f t="shared" si="21"/>
        <v>#REF!</v>
      </c>
      <c r="AF151" s="463">
        <v>148</v>
      </c>
      <c r="AG151" s="299" t="s">
        <v>2630</v>
      </c>
      <c r="AH151" s="387">
        <v>1500</v>
      </c>
      <c r="AI151" s="387" t="s">
        <v>119</v>
      </c>
      <c r="AJ151" s="299" t="s">
        <v>4670</v>
      </c>
      <c r="AK151" s="299" t="s">
        <v>4683</v>
      </c>
      <c r="AL151" s="299" t="s">
        <v>4684</v>
      </c>
      <c r="AM151" s="299" t="s">
        <v>4685</v>
      </c>
      <c r="AN151" s="299" t="s">
        <v>4686</v>
      </c>
      <c r="AO151" s="387" t="s">
        <v>10</v>
      </c>
      <c r="AP151" s="395" t="e">
        <f t="shared" si="22"/>
        <v>#REF!</v>
      </c>
      <c r="AQ151" s="473">
        <v>148</v>
      </c>
      <c r="AR151" s="387" t="s">
        <v>2630</v>
      </c>
    </row>
    <row r="152" spans="1:44" ht="31.5" x14ac:dyDescent="0.25">
      <c r="A152" s="299">
        <v>1510</v>
      </c>
      <c r="B152" s="299" t="str">
        <f>IF(Accueil!$H$49=1,M152,IF(Accueil!$H$49=2,X152,IF(Accueil!$H$49=3,AI152,M152)))</f>
        <v>Pourpre</v>
      </c>
      <c r="C152" s="299" t="str">
        <f>IF(Accueil!$H$49=1,N152,IF(Accueil!$H$49=2,Y152,IF(Accueil!$H$49=3,AJ152,N152)))</f>
        <v>Cristal</v>
      </c>
      <c r="D152" s="299" t="str">
        <f>IF(Accueil!$H$49=1,O152,IF(Accueil!$H$49=2,Z152,IF(Accueil!$H$49=3,AK152,O152)))</f>
        <v>besoin de faire le calme dans sa tête / besoin de méditer</v>
      </c>
      <c r="E152" s="299" t="str">
        <f>IF(Accueil!$H$49=1,P152,IF(Accueil!$H$49=2,AA152,IF(Accueil!$H$49=3,AL152,P152)))</f>
        <v>être déconnecté de son corps / ne pas en ressentir les besoins</v>
      </c>
      <c r="F152" s="299" t="str">
        <f>IF(Accueil!$H$49=1,Q152,IF(Accueil!$H$49=2,AB152,IF(Accueil!$H$49=3,AM152,Q152)))</f>
        <v>lâcher-prise / méditation pleine conscience pour se régénérer</v>
      </c>
      <c r="G152" s="299" t="str">
        <f>IF(Accueil!$H$49=1,R152,IF(Accueil!$H$49=2,AC152,IF(Accueil!$H$49=3,AN152,R152)))</f>
        <v>ne pas respecter les limites de son corps / négliger les besoins du personnel</v>
      </c>
      <c r="H152" s="299" t="s">
        <v>10</v>
      </c>
      <c r="I152" s="333" t="e">
        <f t="shared" si="23"/>
        <v>#REF!</v>
      </c>
      <c r="J152" s="463">
        <v>149</v>
      </c>
      <c r="K152" s="299" t="s">
        <v>2630</v>
      </c>
      <c r="L152" s="387">
        <v>1510</v>
      </c>
      <c r="M152" s="387" t="s">
        <v>119</v>
      </c>
      <c r="N152" s="387" t="s">
        <v>136</v>
      </c>
      <c r="O152" s="388" t="s">
        <v>2253</v>
      </c>
      <c r="P152" s="388" t="s">
        <v>2254</v>
      </c>
      <c r="Q152" s="388" t="s">
        <v>2255</v>
      </c>
      <c r="R152" s="471" t="s">
        <v>2256</v>
      </c>
      <c r="S152" s="387" t="s">
        <v>10</v>
      </c>
      <c r="T152" s="395" t="e">
        <f t="shared" si="20"/>
        <v>#REF!</v>
      </c>
      <c r="U152" s="473">
        <v>149</v>
      </c>
      <c r="V152" s="387" t="s">
        <v>2630</v>
      </c>
      <c r="W152" s="299">
        <v>1510</v>
      </c>
      <c r="X152" s="299" t="s">
        <v>119</v>
      </c>
      <c r="Y152" s="299" t="s">
        <v>4670</v>
      </c>
      <c r="Z152" s="299" t="s">
        <v>4687</v>
      </c>
      <c r="AA152" s="299" t="s">
        <v>4688</v>
      </c>
      <c r="AB152" s="299" t="s">
        <v>4689</v>
      </c>
      <c r="AC152" s="299" t="s">
        <v>4690</v>
      </c>
      <c r="AD152" s="299" t="s">
        <v>10</v>
      </c>
      <c r="AE152" s="333" t="e">
        <f t="shared" si="21"/>
        <v>#REF!</v>
      </c>
      <c r="AF152" s="463">
        <v>149</v>
      </c>
      <c r="AG152" s="299" t="s">
        <v>2630</v>
      </c>
      <c r="AH152" s="387">
        <v>1510</v>
      </c>
      <c r="AI152" s="387" t="s">
        <v>119</v>
      </c>
      <c r="AJ152" s="299" t="s">
        <v>4670</v>
      </c>
      <c r="AK152" s="299" t="s">
        <v>4687</v>
      </c>
      <c r="AL152" s="299" t="s">
        <v>4688</v>
      </c>
      <c r="AM152" s="299" t="s">
        <v>4689</v>
      </c>
      <c r="AN152" s="299" t="s">
        <v>4690</v>
      </c>
      <c r="AO152" s="387" t="s">
        <v>10</v>
      </c>
      <c r="AP152" s="395" t="e">
        <f t="shared" si="22"/>
        <v>#REF!</v>
      </c>
      <c r="AQ152" s="473">
        <v>149</v>
      </c>
      <c r="AR152" s="387" t="s">
        <v>2630</v>
      </c>
    </row>
    <row r="153" spans="1:44" ht="47.25" x14ac:dyDescent="0.25">
      <c r="A153" s="299">
        <v>1520</v>
      </c>
      <c r="B153" s="299" t="str">
        <f>IF(Accueil!$H$49=1,M153,IF(Accueil!$H$49=2,X153,IF(Accueil!$H$49=3,AI153,M153)))</f>
        <v>Pourpre</v>
      </c>
      <c r="C153" s="299" t="str">
        <f>IF(Accueil!$H$49=1,N153,IF(Accueil!$H$49=2,Y153,IF(Accueil!$H$49=3,AJ153,N153)))</f>
        <v>Cristal</v>
      </c>
      <c r="D153" s="299" t="str">
        <f>IF(Accueil!$H$49=1,O153,IF(Accueil!$H$49=2,Z153,IF(Accueil!$H$49=3,AK153,O153)))</f>
        <v>besoin d'être une autorité exemplaire / besoin d'écouter son cœur</v>
      </c>
      <c r="E153" s="299" t="str">
        <f>IF(Accueil!$H$49=1,P153,IF(Accueil!$H$49=2,AA153,IF(Accueil!$H$49=3,AL153,P153)))</f>
        <v>ne pas écouter son cœur / absence de sentiment</v>
      </c>
      <c r="F153" s="299" t="str">
        <f>IF(Accueil!$H$49=1,Q153,IF(Accueil!$H$49=2,AB153,IF(Accueil!$H$49=3,AM153,Q153)))</f>
        <v>écoute du cœur / être un leader charismatique / manager crédible et légitime</v>
      </c>
      <c r="G153" s="299" t="str">
        <f>IF(Accueil!$H$49=1,R153,IF(Accueil!$H$49=2,AC153,IF(Accueil!$H$49=3,AN153,R153)))</f>
        <v>négliger les besoins du cœur / diriger les autres sans cœur</v>
      </c>
      <c r="H153" s="299" t="s">
        <v>10</v>
      </c>
      <c r="I153" s="333" t="e">
        <f t="shared" si="23"/>
        <v>#REF!</v>
      </c>
      <c r="J153" s="463">
        <v>150</v>
      </c>
      <c r="K153" s="299" t="s">
        <v>2630</v>
      </c>
      <c r="L153" s="387">
        <v>1520</v>
      </c>
      <c r="M153" s="387" t="s">
        <v>119</v>
      </c>
      <c r="N153" s="387" t="s">
        <v>136</v>
      </c>
      <c r="O153" s="388" t="s">
        <v>1637</v>
      </c>
      <c r="P153" s="388" t="s">
        <v>2257</v>
      </c>
      <c r="Q153" s="388" t="s">
        <v>2258</v>
      </c>
      <c r="R153" s="471" t="s">
        <v>1639</v>
      </c>
      <c r="S153" s="387" t="s">
        <v>10</v>
      </c>
      <c r="T153" s="395" t="e">
        <f t="shared" si="20"/>
        <v>#REF!</v>
      </c>
      <c r="U153" s="473">
        <v>150</v>
      </c>
      <c r="V153" s="387" t="s">
        <v>2630</v>
      </c>
      <c r="W153" s="299">
        <v>1520</v>
      </c>
      <c r="X153" s="299" t="s">
        <v>119</v>
      </c>
      <c r="Y153" s="299" t="s">
        <v>4670</v>
      </c>
      <c r="Z153" s="299" t="s">
        <v>3786</v>
      </c>
      <c r="AA153" s="299" t="s">
        <v>4691</v>
      </c>
      <c r="AB153" s="299" t="s">
        <v>4692</v>
      </c>
      <c r="AC153" s="299" t="s">
        <v>4693</v>
      </c>
      <c r="AD153" s="299" t="s">
        <v>10</v>
      </c>
      <c r="AE153" s="333" t="e">
        <f t="shared" si="21"/>
        <v>#REF!</v>
      </c>
      <c r="AF153" s="463">
        <v>150</v>
      </c>
      <c r="AG153" s="299" t="s">
        <v>2630</v>
      </c>
      <c r="AH153" s="387">
        <v>1520</v>
      </c>
      <c r="AI153" s="387" t="s">
        <v>119</v>
      </c>
      <c r="AJ153" s="299" t="s">
        <v>4670</v>
      </c>
      <c r="AK153" s="299" t="s">
        <v>3786</v>
      </c>
      <c r="AL153" s="299" t="s">
        <v>4691</v>
      </c>
      <c r="AM153" s="299" t="s">
        <v>4692</v>
      </c>
      <c r="AN153" s="299" t="s">
        <v>4693</v>
      </c>
      <c r="AO153" s="387" t="s">
        <v>10</v>
      </c>
      <c r="AP153" s="395" t="e">
        <f t="shared" si="22"/>
        <v>#REF!</v>
      </c>
      <c r="AQ153" s="473">
        <v>150</v>
      </c>
      <c r="AR153" s="387" t="s">
        <v>2630</v>
      </c>
    </row>
    <row r="154" spans="1:44" ht="47.25" x14ac:dyDescent="0.25">
      <c r="A154" s="299">
        <v>1530</v>
      </c>
      <c r="B154" s="299" t="str">
        <f>IF(Accueil!$H$49=1,M154,IF(Accueil!$H$49=2,X154,IF(Accueil!$H$49=3,AI154,M154)))</f>
        <v>Pourpre</v>
      </c>
      <c r="C154" s="299" t="str">
        <f>IF(Accueil!$H$49=1,N154,IF(Accueil!$H$49=2,Y154,IF(Accueil!$H$49=3,AJ154,N154)))</f>
        <v>Cristal</v>
      </c>
      <c r="D154" s="299" t="str">
        <f>IF(Accueil!$H$49=1,O154,IF(Accueil!$H$49=2,Z154,IF(Accueil!$H$49=3,AK154,O154)))</f>
        <v>besoin de faire une pause / cesser de reporter les vacances à plus tard</v>
      </c>
      <c r="E154" s="299" t="str">
        <f>IF(Accueil!$H$49=1,P154,IF(Accueil!$H$49=2,AA154,IF(Accueil!$H$49=3,AL154,P154)))</f>
        <v>très actif pour remplir le vide / peur de perdre des acquis</v>
      </c>
      <c r="F154" s="299" t="str">
        <f>IF(Accueil!$H$49=1,Q154,IF(Accueil!$H$49=2,AB154,IF(Accueil!$H$49=3,AM154,Q154)))</f>
        <v>capacité à se remettre en question</v>
      </c>
      <c r="G154" s="299" t="str">
        <f>IF(Accueil!$H$49=1,R154,IF(Accueil!$H$49=2,AC154,IF(Accueil!$H$49=3,AN154,R154)))</f>
        <v>besoin d'assurer la pérennité de l'entreprise quitte à remettre en question des acquis</v>
      </c>
      <c r="H154" s="299" t="s">
        <v>129</v>
      </c>
      <c r="I154" s="333" t="e">
        <f t="shared" si="23"/>
        <v>#REF!</v>
      </c>
      <c r="J154" s="463">
        <v>151</v>
      </c>
      <c r="K154" s="299" t="s">
        <v>2630</v>
      </c>
      <c r="L154" s="387">
        <v>1530</v>
      </c>
      <c r="M154" s="387" t="s">
        <v>119</v>
      </c>
      <c r="N154" s="387" t="s">
        <v>136</v>
      </c>
      <c r="O154" s="388" t="s">
        <v>2259</v>
      </c>
      <c r="P154" s="388" t="s">
        <v>2260</v>
      </c>
      <c r="Q154" s="388" t="s">
        <v>940</v>
      </c>
      <c r="R154" s="471" t="s">
        <v>941</v>
      </c>
      <c r="S154" s="387" t="s">
        <v>129</v>
      </c>
      <c r="T154" s="395" t="e">
        <f t="shared" si="20"/>
        <v>#REF!</v>
      </c>
      <c r="U154" s="473">
        <v>151</v>
      </c>
      <c r="V154" s="387" t="s">
        <v>2630</v>
      </c>
      <c r="W154" s="299">
        <v>1530</v>
      </c>
      <c r="X154" s="299" t="s">
        <v>119</v>
      </c>
      <c r="Y154" s="299" t="s">
        <v>4670</v>
      </c>
      <c r="Z154" s="299" t="s">
        <v>4694</v>
      </c>
      <c r="AA154" s="299" t="s">
        <v>4695</v>
      </c>
      <c r="AB154" s="299" t="s">
        <v>4696</v>
      </c>
      <c r="AC154" s="299" t="s">
        <v>4697</v>
      </c>
      <c r="AD154" s="299" t="s">
        <v>129</v>
      </c>
      <c r="AE154" s="333" t="e">
        <f t="shared" si="21"/>
        <v>#REF!</v>
      </c>
      <c r="AF154" s="463">
        <v>151</v>
      </c>
      <c r="AG154" s="299" t="s">
        <v>2630</v>
      </c>
      <c r="AH154" s="387">
        <v>1530</v>
      </c>
      <c r="AI154" s="387" t="s">
        <v>119</v>
      </c>
      <c r="AJ154" s="299" t="s">
        <v>4670</v>
      </c>
      <c r="AK154" s="299" t="s">
        <v>4694</v>
      </c>
      <c r="AL154" s="299" t="s">
        <v>4695</v>
      </c>
      <c r="AM154" s="299" t="s">
        <v>4696</v>
      </c>
      <c r="AN154" s="299" t="s">
        <v>4697</v>
      </c>
      <c r="AO154" s="387" t="s">
        <v>129</v>
      </c>
      <c r="AP154" s="395" t="e">
        <f t="shared" si="22"/>
        <v>#REF!</v>
      </c>
      <c r="AQ154" s="473">
        <v>151</v>
      </c>
      <c r="AR154" s="387" t="s">
        <v>2630</v>
      </c>
    </row>
    <row r="155" spans="1:44" ht="31.5" x14ac:dyDescent="0.25">
      <c r="A155" s="299">
        <v>1540</v>
      </c>
      <c r="B155" s="299" t="str">
        <f>IF(Accueil!$H$49=1,M155,IF(Accueil!$H$49=2,X155,IF(Accueil!$H$49=3,AI155,M155)))</f>
        <v>Magenta</v>
      </c>
      <c r="C155" s="299" t="str">
        <f>IF(Accueil!$H$49=1,N155,IF(Accueil!$H$49=2,Y155,IF(Accueil!$H$49=3,AJ155,N155)))</f>
        <v>diamant</v>
      </c>
      <c r="D155" s="299" t="str">
        <f>IF(Accueil!$H$49=1,O155,IF(Accueil!$H$49=2,Z155,IF(Accueil!$H$49=3,AK155,O155)))</f>
        <v>besoin de voir tous les possibles / lucidité</v>
      </c>
      <c r="E155" s="299" t="str">
        <f>IF(Accueil!$H$49=1,P155,IF(Accueil!$H$49=2,AA155,IF(Accueil!$H$49=3,AL155,P155)))</f>
        <v>se concentrer sur une seule chose à la fois</v>
      </c>
      <c r="F155" s="299" t="str">
        <f>IF(Accueil!$H$49=1,Q155,IF(Accueil!$H$49=2,AB155,IF(Accueil!$H$49=3,AM155,Q155)))</f>
        <v>sortir des conditionnements / percevoir la direction adéquate</v>
      </c>
      <c r="G155" s="299" t="str">
        <f>IF(Accueil!$H$49=1,R155,IF(Accueil!$H$49=2,AC155,IF(Accueil!$H$49=3,AN155,R155)))</f>
        <v>besoin de repousser les limites / de se dépasser</v>
      </c>
      <c r="H155" s="299" t="s">
        <v>7</v>
      </c>
      <c r="I155" s="333" t="e">
        <f t="shared" si="23"/>
        <v>#REF!</v>
      </c>
      <c r="J155" s="463">
        <v>152</v>
      </c>
      <c r="K155" s="299" t="s">
        <v>2630</v>
      </c>
      <c r="L155" s="387">
        <v>1540</v>
      </c>
      <c r="M155" s="387" t="s">
        <v>123</v>
      </c>
      <c r="N155" s="387" t="s">
        <v>137</v>
      </c>
      <c r="O155" s="388" t="s">
        <v>1644</v>
      </c>
      <c r="P155" s="388" t="s">
        <v>942</v>
      </c>
      <c r="Q155" s="388" t="s">
        <v>2261</v>
      </c>
      <c r="R155" s="471" t="s">
        <v>1647</v>
      </c>
      <c r="S155" s="387" t="s">
        <v>7</v>
      </c>
      <c r="T155" s="395" t="e">
        <f t="shared" si="20"/>
        <v>#REF!</v>
      </c>
      <c r="U155" s="473">
        <v>152</v>
      </c>
      <c r="V155" s="387" t="s">
        <v>2630</v>
      </c>
      <c r="W155" s="299">
        <v>1540</v>
      </c>
      <c r="X155" s="299" t="s">
        <v>123</v>
      </c>
      <c r="Y155" s="299" t="s">
        <v>4698</v>
      </c>
      <c r="Z155" s="299" t="s">
        <v>3795</v>
      </c>
      <c r="AA155" s="299" t="s">
        <v>4699</v>
      </c>
      <c r="AB155" s="299" t="s">
        <v>4700</v>
      </c>
      <c r="AC155" s="299" t="s">
        <v>4701</v>
      </c>
      <c r="AD155" s="299" t="s">
        <v>7</v>
      </c>
      <c r="AE155" s="333" t="e">
        <f t="shared" si="21"/>
        <v>#REF!</v>
      </c>
      <c r="AF155" s="463">
        <v>152</v>
      </c>
      <c r="AG155" s="299" t="s">
        <v>2630</v>
      </c>
      <c r="AH155" s="387">
        <v>1540</v>
      </c>
      <c r="AI155" s="387" t="s">
        <v>123</v>
      </c>
      <c r="AJ155" s="299" t="s">
        <v>4698</v>
      </c>
      <c r="AK155" s="299" t="s">
        <v>3795</v>
      </c>
      <c r="AL155" s="299" t="s">
        <v>4699</v>
      </c>
      <c r="AM155" s="299" t="s">
        <v>4700</v>
      </c>
      <c r="AN155" s="299" t="s">
        <v>4701</v>
      </c>
      <c r="AO155" s="387" t="s">
        <v>7</v>
      </c>
      <c r="AP155" s="395" t="e">
        <f t="shared" si="22"/>
        <v>#REF!</v>
      </c>
      <c r="AQ155" s="473">
        <v>152</v>
      </c>
      <c r="AR155" s="387" t="s">
        <v>2630</v>
      </c>
    </row>
    <row r="156" spans="1:44" ht="31.5" x14ac:dyDescent="0.25">
      <c r="A156" s="299">
        <v>1550</v>
      </c>
      <c r="B156" s="299" t="str">
        <f>IF(Accueil!$H$49=1,M156,IF(Accueil!$H$49=2,X156,IF(Accueil!$H$49=3,AI156,M156)))</f>
        <v>Magenta</v>
      </c>
      <c r="C156" s="299" t="str">
        <f>IF(Accueil!$H$49=1,N156,IF(Accueil!$H$49=2,Y156,IF(Accueil!$H$49=3,AJ156,N156)))</f>
        <v>diamant</v>
      </c>
      <c r="D156" s="299" t="str">
        <f>IF(Accueil!$H$49=1,O156,IF(Accueil!$H$49=2,Z156,IF(Accueil!$H$49=3,AK156,O156)))</f>
        <v>présence en soi / sensation de puissance</v>
      </c>
      <c r="E156" s="299" t="str">
        <f>IF(Accueil!$H$49=1,P156,IF(Accueil!$H$49=2,AA156,IF(Accueil!$H$49=3,AL156,P156)))</f>
        <v>ne pas être dans la réalité</v>
      </c>
      <c r="F156" s="299" t="str">
        <f>IF(Accueil!$H$49=1,Q156,IF(Accueil!$H$49=2,AB156,IF(Accueil!$H$49=3,AM156,Q156)))</f>
        <v>être soi-même</v>
      </c>
      <c r="G156" s="299" t="str">
        <f>IF(Accueil!$H$49=1,R156,IF(Accueil!$H$49=2,AC156,IF(Accueil!$H$49=3,AN156,R156)))</f>
        <v>vouloir se faire remarquer / attirer l'attention</v>
      </c>
      <c r="H156" s="299" t="s">
        <v>129</v>
      </c>
      <c r="I156" s="333" t="e">
        <f t="shared" si="23"/>
        <v>#REF!</v>
      </c>
      <c r="J156" s="463">
        <v>153</v>
      </c>
      <c r="K156" s="299" t="s">
        <v>2630</v>
      </c>
      <c r="L156" s="387">
        <v>1550</v>
      </c>
      <c r="M156" s="387" t="s">
        <v>123</v>
      </c>
      <c r="N156" s="387" t="s">
        <v>137</v>
      </c>
      <c r="O156" s="388" t="s">
        <v>2262</v>
      </c>
      <c r="P156" s="388" t="s">
        <v>943</v>
      </c>
      <c r="Q156" s="388" t="s">
        <v>944</v>
      </c>
      <c r="R156" s="471" t="s">
        <v>2263</v>
      </c>
      <c r="S156" s="387" t="s">
        <v>129</v>
      </c>
      <c r="T156" s="395" t="e">
        <f t="shared" si="20"/>
        <v>#REF!</v>
      </c>
      <c r="U156" s="473">
        <v>153</v>
      </c>
      <c r="V156" s="387" t="s">
        <v>2630</v>
      </c>
      <c r="W156" s="299">
        <v>1550</v>
      </c>
      <c r="X156" s="299" t="s">
        <v>123</v>
      </c>
      <c r="Y156" s="299" t="s">
        <v>4698</v>
      </c>
      <c r="Z156" s="299" t="s">
        <v>4702</v>
      </c>
      <c r="AA156" s="299" t="s">
        <v>4703</v>
      </c>
      <c r="AB156" s="299" t="s">
        <v>4704</v>
      </c>
      <c r="AC156" s="299" t="s">
        <v>4705</v>
      </c>
      <c r="AD156" s="299" t="s">
        <v>129</v>
      </c>
      <c r="AE156" s="333" t="e">
        <f t="shared" si="21"/>
        <v>#REF!</v>
      </c>
      <c r="AF156" s="463">
        <v>153</v>
      </c>
      <c r="AG156" s="299" t="s">
        <v>2630</v>
      </c>
      <c r="AH156" s="387">
        <v>1550</v>
      </c>
      <c r="AI156" s="387" t="s">
        <v>123</v>
      </c>
      <c r="AJ156" s="299" t="s">
        <v>4698</v>
      </c>
      <c r="AK156" s="299" t="s">
        <v>4702</v>
      </c>
      <c r="AL156" s="299" t="s">
        <v>4703</v>
      </c>
      <c r="AM156" s="299" t="s">
        <v>4704</v>
      </c>
      <c r="AN156" s="299" t="s">
        <v>4705</v>
      </c>
      <c r="AO156" s="387" t="s">
        <v>129</v>
      </c>
      <c r="AP156" s="395" t="e">
        <f t="shared" si="22"/>
        <v>#REF!</v>
      </c>
      <c r="AQ156" s="473">
        <v>153</v>
      </c>
      <c r="AR156" s="387" t="s">
        <v>2630</v>
      </c>
    </row>
    <row r="157" spans="1:44" ht="47.25" x14ac:dyDescent="0.25">
      <c r="A157" s="299">
        <v>1560</v>
      </c>
      <c r="B157" s="299" t="str">
        <f>IF(Accueil!$H$49=1,M157,IF(Accueil!$H$49=2,X157,IF(Accueil!$H$49=3,AI157,M157)))</f>
        <v>Noir</v>
      </c>
      <c r="C157" s="299" t="str">
        <f>IF(Accueil!$H$49=1,N157,IF(Accueil!$H$49=2,Y157,IF(Accueil!$H$49=3,AJ157,N157)))</f>
        <v>diamant</v>
      </c>
      <c r="D157" s="299" t="str">
        <f>IF(Accueil!$H$49=1,O157,IF(Accueil!$H$49=2,Z157,IF(Accueil!$H$49=3,AK157,O157)))</f>
        <v>besoin de se sentir en totale sécurité / bon firewall</v>
      </c>
      <c r="E157" s="299" t="str">
        <f>IF(Accueil!$H$49=1,P157,IF(Accueil!$H$49=2,AA157,IF(Accueil!$H$49=3,AL157,P157)))</f>
        <v>manque de protection / subir des attaques informatiques / se faire hacker</v>
      </c>
      <c r="F157" s="299" t="str">
        <f>IF(Accueil!$H$49=1,Q157,IF(Accueil!$H$49=2,AB157,IF(Accueil!$H$49=3,AM157,Q157)))</f>
        <v>percevoir les dangers en général / se prémunir des attaques informatiques</v>
      </c>
      <c r="G157" s="299" t="str">
        <f>IF(Accueil!$H$49=1,R157,IF(Accueil!$H$49=2,AC157,IF(Accueil!$H$49=3,AN157,R157)))</f>
        <v>percevoir tout ce qui dérange / mise en évidence des incohérences dans l'entreprise / vigilance extrême</v>
      </c>
      <c r="H157" s="299" t="s">
        <v>10</v>
      </c>
      <c r="I157" s="333" t="e">
        <f t="shared" si="23"/>
        <v>#REF!</v>
      </c>
      <c r="J157" s="463">
        <v>154</v>
      </c>
      <c r="K157" s="299" t="s">
        <v>2631</v>
      </c>
      <c r="L157" s="387">
        <v>1560</v>
      </c>
      <c r="M157" s="387" t="s">
        <v>5</v>
      </c>
      <c r="N157" s="387" t="s">
        <v>137</v>
      </c>
      <c r="O157" s="388" t="s">
        <v>2264</v>
      </c>
      <c r="P157" s="388" t="s">
        <v>2265</v>
      </c>
      <c r="Q157" s="388" t="s">
        <v>2266</v>
      </c>
      <c r="R157" s="471" t="s">
        <v>2267</v>
      </c>
      <c r="S157" s="387" t="s">
        <v>10</v>
      </c>
      <c r="T157" s="395" t="e">
        <f t="shared" si="20"/>
        <v>#REF!</v>
      </c>
      <c r="U157" s="473">
        <v>154</v>
      </c>
      <c r="V157" s="387" t="s">
        <v>2631</v>
      </c>
      <c r="W157" s="299">
        <v>1560</v>
      </c>
      <c r="X157" s="299" t="s">
        <v>5</v>
      </c>
      <c r="Y157" s="299" t="s">
        <v>4698</v>
      </c>
      <c r="Z157" s="299" t="s">
        <v>4706</v>
      </c>
      <c r="AA157" s="299" t="s">
        <v>4707</v>
      </c>
      <c r="AB157" s="299" t="s">
        <v>4708</v>
      </c>
      <c r="AC157" s="299" t="s">
        <v>4709</v>
      </c>
      <c r="AD157" s="299" t="s">
        <v>10</v>
      </c>
      <c r="AE157" s="333" t="e">
        <f t="shared" si="21"/>
        <v>#REF!</v>
      </c>
      <c r="AF157" s="463">
        <v>154</v>
      </c>
      <c r="AG157" s="299" t="s">
        <v>2631</v>
      </c>
      <c r="AH157" s="387">
        <v>1560</v>
      </c>
      <c r="AI157" s="387" t="s">
        <v>5</v>
      </c>
      <c r="AJ157" s="299" t="s">
        <v>4698</v>
      </c>
      <c r="AK157" s="299" t="s">
        <v>4706</v>
      </c>
      <c r="AL157" s="299" t="s">
        <v>4707</v>
      </c>
      <c r="AM157" s="299" t="s">
        <v>4708</v>
      </c>
      <c r="AN157" s="299" t="s">
        <v>4709</v>
      </c>
      <c r="AO157" s="387" t="s">
        <v>10</v>
      </c>
      <c r="AP157" s="395" t="e">
        <f t="shared" si="22"/>
        <v>#REF!</v>
      </c>
      <c r="AQ157" s="473">
        <v>154</v>
      </c>
      <c r="AR157" s="387" t="s">
        <v>2631</v>
      </c>
    </row>
    <row r="158" spans="1:44" ht="47.25" x14ac:dyDescent="0.25">
      <c r="A158" s="299">
        <v>1570</v>
      </c>
      <c r="B158" s="299" t="str">
        <f>IF(Accueil!$H$49=1,M158,IF(Accueil!$H$49=2,X158,IF(Accueil!$H$49=3,AI158,M158)))</f>
        <v>Noir</v>
      </c>
      <c r="C158" s="299" t="str">
        <f>IF(Accueil!$H$49=1,N158,IF(Accueil!$H$49=2,Y158,IF(Accueil!$H$49=3,AJ158,N158)))</f>
        <v>diamant</v>
      </c>
      <c r="D158" s="299" t="str">
        <f>IF(Accueil!$H$49=1,O158,IF(Accueil!$H$49=2,Z158,IF(Accueil!$H$49=3,AK158,O158)))</f>
        <v>besoin de disposer des informations utiles et concrêtes pour la suite / voir à moyen terme</v>
      </c>
      <c r="E158" s="299" t="str">
        <f>IF(Accueil!$H$49=1,P158,IF(Accueil!$H$49=2,AA158,IF(Accueil!$H$49=3,AL158,P158)))</f>
        <v>introspection pour observer ce qui ne va pas</v>
      </c>
      <c r="F158" s="299" t="str">
        <f>IF(Accueil!$H$49=1,Q158,IF(Accueil!$H$49=2,AB158,IF(Accueil!$H$49=3,AM158,Q158)))</f>
        <v>savoir observer et décoder les informations utiles</v>
      </c>
      <c r="G158" s="299" t="str">
        <f>IF(Accueil!$H$49=1,R158,IF(Accueil!$H$49=2,AC158,IF(Accueil!$H$49=3,AN158,R158)))</f>
        <v>résistance avant de passer à un niveau plus élevé / vouloir changer les autres</v>
      </c>
      <c r="H158" s="299" t="s">
        <v>129</v>
      </c>
      <c r="I158" s="333" t="e">
        <f t="shared" si="23"/>
        <v>#REF!</v>
      </c>
      <c r="J158" s="463">
        <v>155</v>
      </c>
      <c r="K158" s="299" t="s">
        <v>2631</v>
      </c>
      <c r="L158" s="387">
        <v>1570</v>
      </c>
      <c r="M158" s="387" t="s">
        <v>5</v>
      </c>
      <c r="N158" s="387" t="s">
        <v>137</v>
      </c>
      <c r="O158" s="388" t="s">
        <v>2268</v>
      </c>
      <c r="P158" s="388" t="s">
        <v>945</v>
      </c>
      <c r="Q158" s="388" t="s">
        <v>2269</v>
      </c>
      <c r="R158" s="471" t="s">
        <v>2270</v>
      </c>
      <c r="S158" s="387" t="s">
        <v>129</v>
      </c>
      <c r="T158" s="395" t="e">
        <f t="shared" si="20"/>
        <v>#REF!</v>
      </c>
      <c r="U158" s="473">
        <v>155</v>
      </c>
      <c r="V158" s="387" t="s">
        <v>2631</v>
      </c>
      <c r="W158" s="299">
        <v>1570</v>
      </c>
      <c r="X158" s="299" t="s">
        <v>5</v>
      </c>
      <c r="Y158" s="299" t="s">
        <v>4698</v>
      </c>
      <c r="Z158" s="299" t="s">
        <v>4710</v>
      </c>
      <c r="AA158" s="299" t="s">
        <v>4711</v>
      </c>
      <c r="AB158" s="299" t="s">
        <v>4712</v>
      </c>
      <c r="AC158" s="299" t="s">
        <v>4713</v>
      </c>
      <c r="AD158" s="299" t="s">
        <v>129</v>
      </c>
      <c r="AE158" s="333" t="e">
        <f t="shared" si="21"/>
        <v>#REF!</v>
      </c>
      <c r="AF158" s="463">
        <v>155</v>
      </c>
      <c r="AG158" s="299" t="s">
        <v>2631</v>
      </c>
      <c r="AH158" s="387">
        <v>1570</v>
      </c>
      <c r="AI158" s="387" t="s">
        <v>5</v>
      </c>
      <c r="AJ158" s="299" t="s">
        <v>4698</v>
      </c>
      <c r="AK158" s="299" t="s">
        <v>4710</v>
      </c>
      <c r="AL158" s="299" t="s">
        <v>4711</v>
      </c>
      <c r="AM158" s="299" t="s">
        <v>4712</v>
      </c>
      <c r="AN158" s="299" t="s">
        <v>4713</v>
      </c>
      <c r="AO158" s="387" t="s">
        <v>129</v>
      </c>
      <c r="AP158" s="395" t="e">
        <f t="shared" si="22"/>
        <v>#REF!</v>
      </c>
      <c r="AQ158" s="473">
        <v>155</v>
      </c>
      <c r="AR158" s="387" t="s">
        <v>2631</v>
      </c>
    </row>
    <row r="159" spans="1:44" ht="31.5" x14ac:dyDescent="0.25">
      <c r="A159" s="299">
        <v>1580</v>
      </c>
      <c r="B159" s="299" t="str">
        <f>IF(Accueil!$H$49=1,M159,IF(Accueil!$H$49=2,X159,IF(Accueil!$H$49=3,AI159,M159)))</f>
        <v>Brun</v>
      </c>
      <c r="C159" s="299" t="str">
        <f>IF(Accueil!$H$49=1,N159,IF(Accueil!$H$49=2,Y159,IF(Accueil!$H$49=3,AJ159,N159)))</f>
        <v>Blanc irisé</v>
      </c>
      <c r="D159" s="299" t="str">
        <f>IF(Accueil!$H$49=1,O159,IF(Accueil!$H$49=2,Z159,IF(Accueil!$H$49=3,AK159,O159)))</f>
        <v>besoin de prendre du recul sur le passé</v>
      </c>
      <c r="E159" s="299" t="str">
        <f>IF(Accueil!$H$49=1,P159,IF(Accueil!$H$49=2,AA159,IF(Accueil!$H$49=3,AL159,P159)))</f>
        <v>être dépendant des autres ou de ses antécédants professionnels</v>
      </c>
      <c r="F159" s="299" t="str">
        <f>IF(Accueil!$H$49=1,Q159,IF(Accueil!$H$49=2,AB159,IF(Accueil!$H$49=3,AM159,Q159)))</f>
        <v>autonomie énergétique vis à vis des autres</v>
      </c>
      <c r="G159" s="299" t="str">
        <f>IF(Accueil!$H$49=1,R159,IF(Accueil!$H$49=2,AC159,IF(Accueil!$H$49=3,AN159,R159)))</f>
        <v>fuite en avant / tensions vis à vis des autres</v>
      </c>
      <c r="H159" s="299" t="s">
        <v>7</v>
      </c>
      <c r="I159" s="333" t="e">
        <f t="shared" si="23"/>
        <v>#REF!</v>
      </c>
      <c r="J159" s="463">
        <v>156</v>
      </c>
      <c r="K159" s="299" t="s">
        <v>2631</v>
      </c>
      <c r="L159" s="387">
        <v>1580</v>
      </c>
      <c r="M159" s="387" t="s">
        <v>17</v>
      </c>
      <c r="N159" s="387" t="s">
        <v>138</v>
      </c>
      <c r="O159" s="388" t="s">
        <v>213</v>
      </c>
      <c r="P159" s="388" t="s">
        <v>946</v>
      </c>
      <c r="Q159" s="388" t="s">
        <v>215</v>
      </c>
      <c r="R159" s="471" t="s">
        <v>1659</v>
      </c>
      <c r="S159" s="387" t="s">
        <v>7</v>
      </c>
      <c r="T159" s="395" t="e">
        <f t="shared" ref="T159:T216" si="24">IF(M159=M158,T158,T158+1)</f>
        <v>#REF!</v>
      </c>
      <c r="U159" s="473">
        <v>156</v>
      </c>
      <c r="V159" s="387" t="s">
        <v>2631</v>
      </c>
      <c r="W159" s="299">
        <v>1580</v>
      </c>
      <c r="X159" s="299" t="s">
        <v>17</v>
      </c>
      <c r="Y159" s="299" t="s">
        <v>4714</v>
      </c>
      <c r="Z159" s="299" t="s">
        <v>3812</v>
      </c>
      <c r="AA159" s="299" t="s">
        <v>4715</v>
      </c>
      <c r="AB159" s="299" t="s">
        <v>3814</v>
      </c>
      <c r="AC159" s="299" t="s">
        <v>3815</v>
      </c>
      <c r="AD159" s="299" t="s">
        <v>7</v>
      </c>
      <c r="AE159" s="333" t="e">
        <f t="shared" ref="AE159:AE216" si="25">IF(X159=X158,AE158,AE158+1)</f>
        <v>#REF!</v>
      </c>
      <c r="AF159" s="463">
        <v>156</v>
      </c>
      <c r="AG159" s="299" t="s">
        <v>2631</v>
      </c>
      <c r="AH159" s="387">
        <v>1580</v>
      </c>
      <c r="AI159" s="387" t="s">
        <v>17</v>
      </c>
      <c r="AJ159" s="299" t="s">
        <v>4714</v>
      </c>
      <c r="AK159" s="299" t="s">
        <v>3812</v>
      </c>
      <c r="AL159" s="299" t="s">
        <v>4715</v>
      </c>
      <c r="AM159" s="299" t="s">
        <v>3814</v>
      </c>
      <c r="AN159" s="299" t="s">
        <v>3815</v>
      </c>
      <c r="AO159" s="387" t="s">
        <v>7</v>
      </c>
      <c r="AP159" s="395" t="e">
        <f t="shared" ref="AP159:AP216" si="26">IF(AI159=AI158,AP158,AP158+1)</f>
        <v>#REF!</v>
      </c>
      <c r="AQ159" s="473">
        <v>156</v>
      </c>
      <c r="AR159" s="387" t="s">
        <v>2631</v>
      </c>
    </row>
    <row r="160" spans="1:44" ht="47.25" x14ac:dyDescent="0.25">
      <c r="A160" s="299">
        <v>1590</v>
      </c>
      <c r="B160" s="299" t="str">
        <f>IF(Accueil!$H$49=1,M160,IF(Accueil!$H$49=2,X160,IF(Accueil!$H$49=3,AI160,M160)))</f>
        <v>Brun</v>
      </c>
      <c r="C160" s="299" t="str">
        <f>IF(Accueil!$H$49=1,N160,IF(Accueil!$H$49=2,Y160,IF(Accueil!$H$49=3,AJ160,N160)))</f>
        <v>Blanc irisé</v>
      </c>
      <c r="D160" s="299" t="str">
        <f>IF(Accueil!$H$49=1,O160,IF(Accueil!$H$49=2,Z160,IF(Accueil!$H$49=3,AK160,O160)))</f>
        <v>besoin prendre du recul pour écouter les besoins du personnel et diminuer les tensions</v>
      </c>
      <c r="E160" s="299" t="str">
        <f>IF(Accueil!$H$49=1,P160,IF(Accueil!$H$49=2,AA160,IF(Accueil!$H$49=3,AL160,P160)))</f>
        <v>constater les manques / vivre des frustations et des tensions</v>
      </c>
      <c r="F160" s="299" t="str">
        <f>IF(Accueil!$H$49=1,Q160,IF(Accueil!$H$49=2,AB160,IF(Accueil!$H$49=3,AM160,Q160)))</f>
        <v>capacité à prendre du recul pour déterminer les vrais besoins</v>
      </c>
      <c r="G160" s="299" t="str">
        <f>IF(Accueil!$H$49=1,R160,IF(Accueil!$H$49=2,AC160,IF(Accueil!$H$49=3,AN160,R160)))</f>
        <v>envie de répondre immédiatement à toute demande</v>
      </c>
      <c r="H160" s="299" t="s">
        <v>129</v>
      </c>
      <c r="I160" s="333" t="e">
        <f t="shared" si="23"/>
        <v>#REF!</v>
      </c>
      <c r="J160" s="463">
        <v>157</v>
      </c>
      <c r="K160" s="299" t="s">
        <v>2631</v>
      </c>
      <c r="L160" s="387">
        <v>1590</v>
      </c>
      <c r="M160" s="387" t="s">
        <v>17</v>
      </c>
      <c r="N160" s="387" t="s">
        <v>138</v>
      </c>
      <c r="O160" s="388" t="s">
        <v>947</v>
      </c>
      <c r="P160" s="388" t="s">
        <v>1660</v>
      </c>
      <c r="Q160" s="388" t="s">
        <v>948</v>
      </c>
      <c r="R160" s="471" t="s">
        <v>949</v>
      </c>
      <c r="S160" s="387" t="s">
        <v>129</v>
      </c>
      <c r="T160" s="395" t="e">
        <f t="shared" si="24"/>
        <v>#REF!</v>
      </c>
      <c r="U160" s="473">
        <v>157</v>
      </c>
      <c r="V160" s="387" t="s">
        <v>2631</v>
      </c>
      <c r="W160" s="299">
        <v>1590</v>
      </c>
      <c r="X160" s="299" t="s">
        <v>17</v>
      </c>
      <c r="Y160" s="299" t="s">
        <v>4714</v>
      </c>
      <c r="Z160" s="299" t="s">
        <v>4716</v>
      </c>
      <c r="AA160" s="299" t="s">
        <v>3817</v>
      </c>
      <c r="AB160" s="299" t="s">
        <v>4717</v>
      </c>
      <c r="AC160" s="299" t="s">
        <v>4718</v>
      </c>
      <c r="AD160" s="299" t="s">
        <v>129</v>
      </c>
      <c r="AE160" s="333" t="e">
        <f t="shared" si="25"/>
        <v>#REF!</v>
      </c>
      <c r="AF160" s="463">
        <v>157</v>
      </c>
      <c r="AG160" s="299" t="s">
        <v>2631</v>
      </c>
      <c r="AH160" s="387">
        <v>1590</v>
      </c>
      <c r="AI160" s="387" t="s">
        <v>17</v>
      </c>
      <c r="AJ160" s="299" t="s">
        <v>4714</v>
      </c>
      <c r="AK160" s="299" t="s">
        <v>4716</v>
      </c>
      <c r="AL160" s="299" t="s">
        <v>3817</v>
      </c>
      <c r="AM160" s="299" t="s">
        <v>4717</v>
      </c>
      <c r="AN160" s="299" t="s">
        <v>4718</v>
      </c>
      <c r="AO160" s="387" t="s">
        <v>129</v>
      </c>
      <c r="AP160" s="395" t="e">
        <f t="shared" si="26"/>
        <v>#REF!</v>
      </c>
      <c r="AQ160" s="473">
        <v>157</v>
      </c>
      <c r="AR160" s="387" t="s">
        <v>2631</v>
      </c>
    </row>
    <row r="161" spans="1:44" ht="31.5" x14ac:dyDescent="0.25">
      <c r="A161" s="299">
        <v>1600</v>
      </c>
      <c r="B161" s="299" t="str">
        <f>IF(Accueil!$H$49=1,M161,IF(Accueil!$H$49=2,X161,IF(Accueil!$H$49=3,AI161,M161)))</f>
        <v>Bordeaux</v>
      </c>
      <c r="C161" s="299" t="str">
        <f>IF(Accueil!$H$49=1,N161,IF(Accueil!$H$49=2,Y161,IF(Accueil!$H$49=3,AJ161,N161)))</f>
        <v>Blanc irisé</v>
      </c>
      <c r="D161" s="299" t="str">
        <f>IF(Accueil!$H$49=1,O161,IF(Accueil!$H$49=2,Z161,IF(Accueil!$H$49=3,AK161,O161)))</f>
        <v>besoin d'être plein d'énergie pour la suite</v>
      </c>
      <c r="E161" s="299" t="str">
        <f>IF(Accueil!$H$49=1,P161,IF(Accueil!$H$49=2,AA161,IF(Accueil!$H$49=3,AL161,P161)))</f>
        <v>stagner professionnellement / ne plus avoir d'énergie</v>
      </c>
      <c r="F161" s="299" t="str">
        <f>IF(Accueil!$H$49=1,Q161,IF(Accueil!$H$49=2,AB161,IF(Accueil!$H$49=3,AM161,Q161)))</f>
        <v>être dans le flow</v>
      </c>
      <c r="G161" s="299" t="str">
        <f>IF(Accueil!$H$49=1,R161,IF(Accueil!$H$49=2,AC161,IF(Accueil!$H$49=3,AN161,R161)))</f>
        <v>aller à contre-courant du flow / se heurter à pleins de difficultés</v>
      </c>
      <c r="H161" s="299" t="s">
        <v>10</v>
      </c>
      <c r="I161" s="333" t="e">
        <f t="shared" si="23"/>
        <v>#REF!</v>
      </c>
      <c r="J161" s="463">
        <v>158</v>
      </c>
      <c r="K161" s="299" t="s">
        <v>2631</v>
      </c>
      <c r="L161" s="387">
        <v>1600</v>
      </c>
      <c r="M161" s="387" t="s">
        <v>21</v>
      </c>
      <c r="N161" s="387" t="s">
        <v>138</v>
      </c>
      <c r="O161" s="388" t="s">
        <v>219</v>
      </c>
      <c r="P161" s="388" t="s">
        <v>2271</v>
      </c>
      <c r="Q161" s="388" t="s">
        <v>950</v>
      </c>
      <c r="R161" s="471" t="s">
        <v>2272</v>
      </c>
      <c r="S161" s="387" t="s">
        <v>10</v>
      </c>
      <c r="T161" s="395" t="e">
        <f t="shared" si="24"/>
        <v>#REF!</v>
      </c>
      <c r="U161" s="473">
        <v>158</v>
      </c>
      <c r="V161" s="387" t="s">
        <v>2631</v>
      </c>
      <c r="W161" s="299">
        <v>1600</v>
      </c>
      <c r="X161" s="299" t="s">
        <v>21</v>
      </c>
      <c r="Y161" s="299" t="s">
        <v>4714</v>
      </c>
      <c r="Z161" s="299" t="s">
        <v>4719</v>
      </c>
      <c r="AA161" s="299" t="s">
        <v>4720</v>
      </c>
      <c r="AB161" s="299" t="s">
        <v>4721</v>
      </c>
      <c r="AC161" s="299" t="s">
        <v>4722</v>
      </c>
      <c r="AD161" s="299" t="s">
        <v>10</v>
      </c>
      <c r="AE161" s="333" t="e">
        <f t="shared" si="25"/>
        <v>#REF!</v>
      </c>
      <c r="AF161" s="463">
        <v>158</v>
      </c>
      <c r="AG161" s="299" t="s">
        <v>2631</v>
      </c>
      <c r="AH161" s="387">
        <v>1600</v>
      </c>
      <c r="AI161" s="387" t="s">
        <v>21</v>
      </c>
      <c r="AJ161" s="299" t="s">
        <v>4714</v>
      </c>
      <c r="AK161" s="299" t="s">
        <v>4719</v>
      </c>
      <c r="AL161" s="299" t="s">
        <v>4720</v>
      </c>
      <c r="AM161" s="299" t="s">
        <v>4721</v>
      </c>
      <c r="AN161" s="299" t="s">
        <v>4722</v>
      </c>
      <c r="AO161" s="387" t="s">
        <v>10</v>
      </c>
      <c r="AP161" s="395" t="e">
        <f t="shared" si="26"/>
        <v>#REF!</v>
      </c>
      <c r="AQ161" s="473">
        <v>158</v>
      </c>
      <c r="AR161" s="387" t="s">
        <v>2631</v>
      </c>
    </row>
    <row r="162" spans="1:44" ht="47.25" x14ac:dyDescent="0.25">
      <c r="A162" s="299">
        <v>1610</v>
      </c>
      <c r="B162" s="299" t="str">
        <f>IF(Accueil!$H$49=1,M162,IF(Accueil!$H$49=2,X162,IF(Accueil!$H$49=3,AI162,M162)))</f>
        <v>Bordeaux</v>
      </c>
      <c r="C162" s="299" t="str">
        <f>IF(Accueil!$H$49=1,N162,IF(Accueil!$H$49=2,Y162,IF(Accueil!$H$49=3,AJ162,N162)))</f>
        <v>Blanc irisé</v>
      </c>
      <c r="D162" s="299" t="str">
        <f>IF(Accueil!$H$49=1,O162,IF(Accueil!$H$49=2,Z162,IF(Accueil!$H$49=3,AK162,O162)))</f>
        <v>besoin d'être en accord avec ce que l'on fait / être totalement absorbé par ce que l'on fait</v>
      </c>
      <c r="E162" s="299" t="str">
        <f>IF(Accueil!$H$49=1,P162,IF(Accueil!$H$49=2,AA162,IF(Accueil!$H$49=3,AL162,P162)))</f>
        <v>ne pas être en accord avec ce que l'on fait / refuser une succession</v>
      </c>
      <c r="F162" s="299" t="str">
        <f>IF(Accueil!$H$49=1,Q162,IF(Accueil!$H$49=2,AB162,IF(Accueil!$H$49=3,AM162,Q162)))</f>
        <v>véritable esprit d'entreprise / profiter d'une succession</v>
      </c>
      <c r="G162" s="299" t="str">
        <f>IF(Accueil!$H$49=1,R162,IF(Accueil!$H$49=2,AC162,IF(Accueil!$H$49=3,AN162,R162)))</f>
        <v>aller jusqu’au bout sans se préoccuper des obstacles / devoir gérer une succession</v>
      </c>
      <c r="H162" s="299" t="s">
        <v>129</v>
      </c>
      <c r="I162" s="333" t="e">
        <f t="shared" si="23"/>
        <v>#REF!</v>
      </c>
      <c r="J162" s="463">
        <v>159</v>
      </c>
      <c r="K162" s="299" t="s">
        <v>2631</v>
      </c>
      <c r="L162" s="387">
        <v>1610</v>
      </c>
      <c r="M162" s="387" t="s">
        <v>21</v>
      </c>
      <c r="N162" s="387" t="s">
        <v>138</v>
      </c>
      <c r="O162" s="388" t="s">
        <v>2273</v>
      </c>
      <c r="P162" s="388" t="s">
        <v>2274</v>
      </c>
      <c r="Q162" s="388" t="s">
        <v>2275</v>
      </c>
      <c r="R162" s="471" t="s">
        <v>2276</v>
      </c>
      <c r="S162" s="387" t="s">
        <v>129</v>
      </c>
      <c r="T162" s="395" t="e">
        <f t="shared" si="24"/>
        <v>#REF!</v>
      </c>
      <c r="U162" s="473">
        <v>159</v>
      </c>
      <c r="V162" s="387" t="s">
        <v>2631</v>
      </c>
      <c r="W162" s="299">
        <v>1610</v>
      </c>
      <c r="X162" s="299" t="s">
        <v>21</v>
      </c>
      <c r="Y162" s="299" t="s">
        <v>4714</v>
      </c>
      <c r="Z162" s="299" t="s">
        <v>4723</v>
      </c>
      <c r="AA162" s="299" t="s">
        <v>4724</v>
      </c>
      <c r="AB162" s="299" t="s">
        <v>4725</v>
      </c>
      <c r="AC162" s="299" t="s">
        <v>4726</v>
      </c>
      <c r="AD162" s="299" t="s">
        <v>129</v>
      </c>
      <c r="AE162" s="333" t="e">
        <f t="shared" si="25"/>
        <v>#REF!</v>
      </c>
      <c r="AF162" s="463">
        <v>159</v>
      </c>
      <c r="AG162" s="299" t="s">
        <v>2631</v>
      </c>
      <c r="AH162" s="387">
        <v>1610</v>
      </c>
      <c r="AI162" s="387" t="s">
        <v>21</v>
      </c>
      <c r="AJ162" s="299" t="s">
        <v>4714</v>
      </c>
      <c r="AK162" s="299" t="s">
        <v>4723</v>
      </c>
      <c r="AL162" s="299" t="s">
        <v>4724</v>
      </c>
      <c r="AM162" s="299" t="s">
        <v>4725</v>
      </c>
      <c r="AN162" s="299" t="s">
        <v>4726</v>
      </c>
      <c r="AO162" s="387" t="s">
        <v>129</v>
      </c>
      <c r="AP162" s="395" t="e">
        <f t="shared" si="26"/>
        <v>#REF!</v>
      </c>
      <c r="AQ162" s="473">
        <v>159</v>
      </c>
      <c r="AR162" s="387" t="s">
        <v>2631</v>
      </c>
    </row>
    <row r="163" spans="1:44" ht="47.25" x14ac:dyDescent="0.25">
      <c r="A163" s="299">
        <v>1620</v>
      </c>
      <c r="B163" s="299" t="str">
        <f>IF(Accueil!$H$49=1,M163,IF(Accueil!$H$49=2,X163,IF(Accueil!$H$49=3,AI163,M163)))</f>
        <v>Ecarlate</v>
      </c>
      <c r="C163" s="299" t="str">
        <f>IF(Accueil!$H$49=1,N163,IF(Accueil!$H$49=2,Y163,IF(Accueil!$H$49=3,AJ163,N163)))</f>
        <v>Blanc irisé</v>
      </c>
      <c r="D163" s="299" t="str">
        <f>IF(Accueil!$H$49=1,O163,IF(Accueil!$H$49=2,Z163,IF(Accueil!$H$49=3,AK163,O163)))</f>
        <v>besoin de s'engager pleinement / d'utiliser sa force de travail</v>
      </c>
      <c r="E163" s="299" t="str">
        <f>IF(Accueil!$H$49=1,P163,IF(Accueil!$H$49=2,AA163,IF(Accueil!$H$49=3,AL163,P163)))</f>
        <v>capacité à observer / à prendre du recul et écouter les différents besoins</v>
      </c>
      <c r="F163" s="299" t="str">
        <f>IF(Accueil!$H$49=1,Q163,IF(Accueil!$H$49=2,AB163,IF(Accueil!$H$49=3,AM163,Q163)))</f>
        <v>détermination et force intérieure / répondre à ses besoins sur tous les plans</v>
      </c>
      <c r="G163" s="299" t="str">
        <f>IF(Accueil!$H$49=1,R163,IF(Accueil!$H$49=2,AC163,IF(Accueil!$H$49=3,AN163,R163)))</f>
        <v>besoin d’être le pouvoir décisionnel sur soi et sur les autres / d'être un leader</v>
      </c>
      <c r="H163" s="299" t="s">
        <v>7</v>
      </c>
      <c r="I163" s="333" t="e">
        <f t="shared" si="23"/>
        <v>#REF!</v>
      </c>
      <c r="J163" s="463">
        <v>160</v>
      </c>
      <c r="K163" s="299" t="s">
        <v>2631</v>
      </c>
      <c r="L163" s="387">
        <v>1620</v>
      </c>
      <c r="M163" s="387" t="s">
        <v>26</v>
      </c>
      <c r="N163" s="387" t="s">
        <v>138</v>
      </c>
      <c r="O163" s="388" t="s">
        <v>2277</v>
      </c>
      <c r="P163" s="388" t="s">
        <v>1668</v>
      </c>
      <c r="Q163" s="388" t="s">
        <v>1669</v>
      </c>
      <c r="R163" s="471" t="s">
        <v>2278</v>
      </c>
      <c r="S163" s="387" t="s">
        <v>7</v>
      </c>
      <c r="T163" s="395" t="e">
        <f t="shared" si="24"/>
        <v>#REF!</v>
      </c>
      <c r="U163" s="473">
        <v>160</v>
      </c>
      <c r="V163" s="387" t="s">
        <v>2631</v>
      </c>
      <c r="W163" s="299">
        <v>1620</v>
      </c>
      <c r="X163" s="299" t="s">
        <v>26</v>
      </c>
      <c r="Y163" s="299" t="s">
        <v>4714</v>
      </c>
      <c r="Z163" s="299" t="s">
        <v>4727</v>
      </c>
      <c r="AA163" s="299" t="s">
        <v>4728</v>
      </c>
      <c r="AB163" s="299" t="s">
        <v>4729</v>
      </c>
      <c r="AC163" s="299" t="s">
        <v>4730</v>
      </c>
      <c r="AD163" s="299" t="s">
        <v>7</v>
      </c>
      <c r="AE163" s="333" t="e">
        <f t="shared" si="25"/>
        <v>#REF!</v>
      </c>
      <c r="AF163" s="463">
        <v>160</v>
      </c>
      <c r="AG163" s="299" t="s">
        <v>2631</v>
      </c>
      <c r="AH163" s="387">
        <v>1620</v>
      </c>
      <c r="AI163" s="387" t="s">
        <v>26</v>
      </c>
      <c r="AJ163" s="299" t="s">
        <v>4714</v>
      </c>
      <c r="AK163" s="299" t="s">
        <v>4727</v>
      </c>
      <c r="AL163" s="299" t="s">
        <v>4728</v>
      </c>
      <c r="AM163" s="299" t="s">
        <v>4729</v>
      </c>
      <c r="AN163" s="299" t="s">
        <v>4730</v>
      </c>
      <c r="AO163" s="387" t="s">
        <v>7</v>
      </c>
      <c r="AP163" s="395" t="e">
        <f t="shared" si="26"/>
        <v>#REF!</v>
      </c>
      <c r="AQ163" s="473">
        <v>160</v>
      </c>
      <c r="AR163" s="387" t="s">
        <v>2631</v>
      </c>
    </row>
    <row r="164" spans="1:44" ht="31.5" x14ac:dyDescent="0.25">
      <c r="A164" s="299">
        <v>1630</v>
      </c>
      <c r="B164" s="299" t="str">
        <f>IF(Accueil!$H$49=1,M164,IF(Accueil!$H$49=2,X164,IF(Accueil!$H$49=3,AI164,M164)))</f>
        <v>Ecarlate</v>
      </c>
      <c r="C164" s="299" t="str">
        <f>IF(Accueil!$H$49=1,N164,IF(Accueil!$H$49=2,Y164,IF(Accueil!$H$49=3,AJ164,N164)))</f>
        <v>Blanc irisé</v>
      </c>
      <c r="D164" s="299" t="str">
        <f>IF(Accueil!$H$49=1,O164,IF(Accueil!$H$49=2,Z164,IF(Accueil!$H$49=3,AK164,O164)))</f>
        <v>besoin de percevoir ce qui ne va pas / bon sens de l'orientation</v>
      </c>
      <c r="E164" s="299" t="str">
        <f>IF(Accueil!$H$49=1,P164,IF(Accueil!$H$49=2,AA164,IF(Accueil!$H$49=3,AL164,P164)))</f>
        <v>ne pas voir les problèmes / ne pas voir la suite</v>
      </c>
      <c r="F164" s="299" t="str">
        <f>IF(Accueil!$H$49=1,Q164,IF(Accueil!$H$49=2,AB164,IF(Accueil!$H$49=3,AM164,Q164)))</f>
        <v>visionnaire / direction claire pour la suite / suivre la ligne directrice</v>
      </c>
      <c r="G164" s="299" t="str">
        <f>IF(Accueil!$H$49=1,R164,IF(Accueil!$H$49=2,AC164,IF(Accueil!$H$49=3,AN164,R164)))</f>
        <v>naïveté / confusion sur la suite / dévier de la route que l'on s'était fixée</v>
      </c>
      <c r="H164" s="299" t="s">
        <v>129</v>
      </c>
      <c r="I164" s="333" t="e">
        <f t="shared" si="23"/>
        <v>#REF!</v>
      </c>
      <c r="J164" s="463">
        <v>161</v>
      </c>
      <c r="K164" s="299" t="s">
        <v>2631</v>
      </c>
      <c r="L164" s="387">
        <v>1630</v>
      </c>
      <c r="M164" s="387" t="s">
        <v>26</v>
      </c>
      <c r="N164" s="387" t="s">
        <v>138</v>
      </c>
      <c r="O164" s="388" t="s">
        <v>2279</v>
      </c>
      <c r="P164" s="388" t="s">
        <v>2280</v>
      </c>
      <c r="Q164" s="388" t="s">
        <v>2281</v>
      </c>
      <c r="R164" s="471" t="s">
        <v>2282</v>
      </c>
      <c r="S164" s="387" t="s">
        <v>129</v>
      </c>
      <c r="T164" s="395" t="e">
        <f t="shared" si="24"/>
        <v>#REF!</v>
      </c>
      <c r="U164" s="473">
        <v>161</v>
      </c>
      <c r="V164" s="387" t="s">
        <v>2631</v>
      </c>
      <c r="W164" s="299">
        <v>1630</v>
      </c>
      <c r="X164" s="299" t="s">
        <v>26</v>
      </c>
      <c r="Y164" s="299" t="s">
        <v>4714</v>
      </c>
      <c r="Z164" s="299" t="s">
        <v>4731</v>
      </c>
      <c r="AA164" s="299" t="s">
        <v>4732</v>
      </c>
      <c r="AB164" s="299" t="s">
        <v>4733</v>
      </c>
      <c r="AC164" s="299" t="s">
        <v>4734</v>
      </c>
      <c r="AD164" s="299" t="s">
        <v>129</v>
      </c>
      <c r="AE164" s="333" t="e">
        <f t="shared" si="25"/>
        <v>#REF!</v>
      </c>
      <c r="AF164" s="463">
        <v>161</v>
      </c>
      <c r="AG164" s="299" t="s">
        <v>2631</v>
      </c>
      <c r="AH164" s="387">
        <v>1630</v>
      </c>
      <c r="AI164" s="387" t="s">
        <v>26</v>
      </c>
      <c r="AJ164" s="299" t="s">
        <v>4714</v>
      </c>
      <c r="AK164" s="299" t="s">
        <v>4731</v>
      </c>
      <c r="AL164" s="299" t="s">
        <v>4732</v>
      </c>
      <c r="AM164" s="299" t="s">
        <v>4733</v>
      </c>
      <c r="AN164" s="299" t="s">
        <v>4734</v>
      </c>
      <c r="AO164" s="387" t="s">
        <v>129</v>
      </c>
      <c r="AP164" s="395" t="e">
        <f t="shared" si="26"/>
        <v>#REF!</v>
      </c>
      <c r="AQ164" s="473">
        <v>161</v>
      </c>
      <c r="AR164" s="387" t="s">
        <v>2631</v>
      </c>
    </row>
    <row r="165" spans="1:44" ht="45" x14ac:dyDescent="0.25">
      <c r="A165" s="299">
        <v>1640</v>
      </c>
      <c r="B165" s="299" t="str">
        <f>IF(Accueil!$H$49=1,M165,IF(Accueil!$H$49=2,X165,IF(Accueil!$H$49=3,AI165,M165)))</f>
        <v>Rouge</v>
      </c>
      <c r="C165" s="299" t="str">
        <f>IF(Accueil!$H$49=1,N165,IF(Accueil!$H$49=2,Y165,IF(Accueil!$H$49=3,AJ165,N165)))</f>
        <v>Blanc irisé</v>
      </c>
      <c r="D165" s="299" t="str">
        <f>IF(Accueil!$H$49=1,O165,IF(Accueil!$H$49=2,Z165,IF(Accueil!$H$49=3,AK165,O165)))</f>
        <v>besoin de se positionner</v>
      </c>
      <c r="E165" s="299" t="str">
        <f>IF(Accueil!$H$49=1,P165,IF(Accueil!$H$49=2,AA165,IF(Accueil!$H$49=3,AL165,P165)))</f>
        <v>se laisser aller / se laisser porter</v>
      </c>
      <c r="F165" s="299" t="str">
        <f>IF(Accueil!$H$49=1,Q165,IF(Accueil!$H$49=2,AB165,IF(Accueil!$H$49=3,AM165,Q165)))</f>
        <v>n'agir que si c'est utile / disponible mais sans y mettre de l'émotionnel</v>
      </c>
      <c r="G165" s="299" t="str">
        <f>IF(Accueil!$H$49=1,R165,IF(Accueil!$H$49=2,AC165,IF(Accueil!$H$49=3,AN165,R165)))</f>
        <v>dépasser ses limites / s'épuiser inutilement</v>
      </c>
      <c r="H165" s="299" t="s">
        <v>10</v>
      </c>
      <c r="I165" s="333" t="e">
        <f t="shared" si="23"/>
        <v>#REF!</v>
      </c>
      <c r="J165" s="463">
        <v>162</v>
      </c>
      <c r="K165" s="299" t="s">
        <v>2631</v>
      </c>
      <c r="L165" s="387">
        <v>1640</v>
      </c>
      <c r="M165" s="387" t="s">
        <v>29</v>
      </c>
      <c r="N165" s="387" t="s">
        <v>138</v>
      </c>
      <c r="O165" s="388" t="s">
        <v>222</v>
      </c>
      <c r="P165" s="388" t="s">
        <v>1674</v>
      </c>
      <c r="Q165" s="388" t="s">
        <v>2283</v>
      </c>
      <c r="R165" s="471" t="s">
        <v>2284</v>
      </c>
      <c r="S165" s="387" t="s">
        <v>10</v>
      </c>
      <c r="T165" s="395" t="e">
        <f t="shared" si="24"/>
        <v>#REF!</v>
      </c>
      <c r="U165" s="473">
        <v>162</v>
      </c>
      <c r="V165" s="387" t="s">
        <v>2631</v>
      </c>
      <c r="W165" s="299">
        <v>1640</v>
      </c>
      <c r="X165" s="299" t="s">
        <v>29</v>
      </c>
      <c r="Y165" s="299" t="s">
        <v>4714</v>
      </c>
      <c r="Z165" s="299" t="s">
        <v>4735</v>
      </c>
      <c r="AA165" s="299" t="s">
        <v>3837</v>
      </c>
      <c r="AB165" s="299" t="s">
        <v>4736</v>
      </c>
      <c r="AC165" s="299" t="s">
        <v>4737</v>
      </c>
      <c r="AD165" s="299" t="s">
        <v>10</v>
      </c>
      <c r="AE165" s="333" t="e">
        <f t="shared" si="25"/>
        <v>#REF!</v>
      </c>
      <c r="AF165" s="463">
        <v>162</v>
      </c>
      <c r="AG165" s="299" t="s">
        <v>2631</v>
      </c>
      <c r="AH165" s="387">
        <v>1640</v>
      </c>
      <c r="AI165" s="387" t="s">
        <v>29</v>
      </c>
      <c r="AJ165" s="299" t="s">
        <v>4714</v>
      </c>
      <c r="AK165" s="299" t="s">
        <v>4735</v>
      </c>
      <c r="AL165" s="299" t="s">
        <v>3837</v>
      </c>
      <c r="AM165" s="299" t="s">
        <v>4736</v>
      </c>
      <c r="AN165" s="299" t="s">
        <v>4737</v>
      </c>
      <c r="AO165" s="387" t="s">
        <v>10</v>
      </c>
      <c r="AP165" s="395" t="e">
        <f t="shared" si="26"/>
        <v>#REF!</v>
      </c>
      <c r="AQ165" s="473">
        <v>162</v>
      </c>
      <c r="AR165" s="387" t="s">
        <v>2631</v>
      </c>
    </row>
    <row r="166" spans="1:44" ht="31.5" x14ac:dyDescent="0.25">
      <c r="A166" s="299">
        <v>1650</v>
      </c>
      <c r="B166" s="299" t="str">
        <f>IF(Accueil!$H$49=1,M166,IF(Accueil!$H$49=2,X166,IF(Accueil!$H$49=3,AI166,M166)))</f>
        <v>Rouge</v>
      </c>
      <c r="C166" s="299" t="str">
        <f>IF(Accueil!$H$49=1,N166,IF(Accueil!$H$49=2,Y166,IF(Accueil!$H$49=3,AJ166,N166)))</f>
        <v>Blanc irisé</v>
      </c>
      <c r="D166" s="299" t="str">
        <f>IF(Accueil!$H$49=1,O166,IF(Accueil!$H$49=2,Z166,IF(Accueil!$H$49=3,AK166,O166)))</f>
        <v>besoin de passer à l'action</v>
      </c>
      <c r="E166" s="299" t="str">
        <f>IF(Accueil!$H$49=1,P166,IF(Accueil!$H$49=2,AA166,IF(Accueil!$H$49=3,AL166,P166)))</f>
        <v>envie de rien / apathie / démotivation</v>
      </c>
      <c r="F166" s="299" t="str">
        <f>IF(Accueil!$H$49=1,Q166,IF(Accueil!$H$49=2,AB166,IF(Accueil!$H$49=3,AM166,Q166)))</f>
        <v>être prêt / disponible pour des actions utiles</v>
      </c>
      <c r="G166" s="299" t="str">
        <f>IF(Accueil!$H$49=1,R166,IF(Accueil!$H$49=2,AC166,IF(Accueil!$H$49=3,AN166,R166)))</f>
        <v>se mettre la pression pour des actions inutiles / stress</v>
      </c>
      <c r="H166" s="299" t="s">
        <v>129</v>
      </c>
      <c r="I166" s="333" t="e">
        <f t="shared" si="23"/>
        <v>#REF!</v>
      </c>
      <c r="J166" s="463">
        <v>163</v>
      </c>
      <c r="K166" s="299" t="s">
        <v>2631</v>
      </c>
      <c r="L166" s="387">
        <v>1650</v>
      </c>
      <c r="M166" s="387" t="s">
        <v>29</v>
      </c>
      <c r="N166" s="387" t="s">
        <v>138</v>
      </c>
      <c r="O166" s="388" t="s">
        <v>951</v>
      </c>
      <c r="P166" s="388" t="s">
        <v>1678</v>
      </c>
      <c r="Q166" s="388" t="s">
        <v>1679</v>
      </c>
      <c r="R166" s="471" t="s">
        <v>2285</v>
      </c>
      <c r="S166" s="387" t="s">
        <v>129</v>
      </c>
      <c r="T166" s="395" t="e">
        <f t="shared" si="24"/>
        <v>#REF!</v>
      </c>
      <c r="U166" s="473">
        <v>163</v>
      </c>
      <c r="V166" s="387" t="s">
        <v>2631</v>
      </c>
      <c r="W166" s="299">
        <v>1650</v>
      </c>
      <c r="X166" s="299" t="s">
        <v>29</v>
      </c>
      <c r="Y166" s="299" t="s">
        <v>4714</v>
      </c>
      <c r="Z166" s="299" t="s">
        <v>4738</v>
      </c>
      <c r="AA166" s="299" t="s">
        <v>4739</v>
      </c>
      <c r="AB166" s="299" t="s">
        <v>4740</v>
      </c>
      <c r="AC166" s="299" t="s">
        <v>4741</v>
      </c>
      <c r="AD166" s="299" t="s">
        <v>129</v>
      </c>
      <c r="AE166" s="333" t="e">
        <f t="shared" si="25"/>
        <v>#REF!</v>
      </c>
      <c r="AF166" s="463">
        <v>163</v>
      </c>
      <c r="AG166" s="299" t="s">
        <v>2631</v>
      </c>
      <c r="AH166" s="387">
        <v>1650</v>
      </c>
      <c r="AI166" s="387" t="s">
        <v>29</v>
      </c>
      <c r="AJ166" s="299" t="s">
        <v>4714</v>
      </c>
      <c r="AK166" s="299" t="s">
        <v>4738</v>
      </c>
      <c r="AL166" s="299" t="s">
        <v>4739</v>
      </c>
      <c r="AM166" s="299" t="s">
        <v>4740</v>
      </c>
      <c r="AN166" s="299" t="s">
        <v>4741</v>
      </c>
      <c r="AO166" s="387" t="s">
        <v>129</v>
      </c>
      <c r="AP166" s="395" t="e">
        <f t="shared" si="26"/>
        <v>#REF!</v>
      </c>
      <c r="AQ166" s="473">
        <v>163</v>
      </c>
      <c r="AR166" s="387" t="s">
        <v>2631</v>
      </c>
    </row>
    <row r="167" spans="1:44" ht="31.5" x14ac:dyDescent="0.25">
      <c r="A167" s="299">
        <v>1660</v>
      </c>
      <c r="B167" s="299" t="str">
        <f>IF(Accueil!$H$49=1,M167,IF(Accueil!$H$49=2,X167,IF(Accueil!$H$49=3,AI167,M167)))</f>
        <v>Orange</v>
      </c>
      <c r="C167" s="299" t="str">
        <f>IF(Accueil!$H$49=1,N167,IF(Accueil!$H$49=2,Y167,IF(Accueil!$H$49=3,AJ167,N167)))</f>
        <v>Blanc irisé</v>
      </c>
      <c r="D167" s="299" t="str">
        <f>IF(Accueil!$H$49=1,O167,IF(Accueil!$H$49=2,Z167,IF(Accueil!$H$49=3,AK167,O167)))</f>
        <v>besoin d'agir de manière indépendante</v>
      </c>
      <c r="E167" s="299" t="str">
        <f>IF(Accueil!$H$49=1,P167,IF(Accueil!$H$49=2,AA167,IF(Accueil!$H$49=3,AL167,P167)))</f>
        <v>avoir moins de responsabilités ou les reporter à plus tard</v>
      </c>
      <c r="F167" s="299" t="str">
        <f>IF(Accueil!$H$49=1,Q167,IF(Accueil!$H$49=2,AB167,IF(Accueil!$H$49=3,AM167,Q167)))</f>
        <v>agir en fonction de ce que l'on est</v>
      </c>
      <c r="G167" s="299" t="str">
        <f>IF(Accueil!$H$49=1,R167,IF(Accueil!$H$49=2,AC167,IF(Accueil!$H$49=3,AN167,R167)))</f>
        <v>esprit de provocation</v>
      </c>
      <c r="H167" s="299" t="s">
        <v>7</v>
      </c>
      <c r="I167" s="333" t="e">
        <f t="shared" si="23"/>
        <v>#REF!</v>
      </c>
      <c r="J167" s="463">
        <v>164</v>
      </c>
      <c r="K167" s="299" t="s">
        <v>2631</v>
      </c>
      <c r="L167" s="387">
        <v>1660</v>
      </c>
      <c r="M167" s="387" t="s">
        <v>35</v>
      </c>
      <c r="N167" s="387" t="s">
        <v>138</v>
      </c>
      <c r="O167" s="388" t="s">
        <v>223</v>
      </c>
      <c r="P167" s="388" t="s">
        <v>952</v>
      </c>
      <c r="Q167" s="388" t="s">
        <v>224</v>
      </c>
      <c r="R167" s="471" t="s">
        <v>225</v>
      </c>
      <c r="S167" s="387" t="s">
        <v>7</v>
      </c>
      <c r="T167" s="395" t="e">
        <f t="shared" si="24"/>
        <v>#REF!</v>
      </c>
      <c r="U167" s="473">
        <v>164</v>
      </c>
      <c r="V167" s="387" t="s">
        <v>2631</v>
      </c>
      <c r="W167" s="299">
        <v>1660</v>
      </c>
      <c r="X167" s="299" t="s">
        <v>35</v>
      </c>
      <c r="Y167" s="299" t="s">
        <v>4714</v>
      </c>
      <c r="Z167" s="299" t="s">
        <v>3844</v>
      </c>
      <c r="AA167" s="299" t="s">
        <v>4742</v>
      </c>
      <c r="AB167" s="299" t="s">
        <v>3846</v>
      </c>
      <c r="AC167" s="299" t="s">
        <v>3847</v>
      </c>
      <c r="AD167" s="299" t="s">
        <v>7</v>
      </c>
      <c r="AE167" s="333" t="e">
        <f t="shared" si="25"/>
        <v>#REF!</v>
      </c>
      <c r="AF167" s="463">
        <v>164</v>
      </c>
      <c r="AG167" s="299" t="s">
        <v>2631</v>
      </c>
      <c r="AH167" s="387">
        <v>1660</v>
      </c>
      <c r="AI167" s="387" t="s">
        <v>35</v>
      </c>
      <c r="AJ167" s="299" t="s">
        <v>4714</v>
      </c>
      <c r="AK167" s="299" t="s">
        <v>3844</v>
      </c>
      <c r="AL167" s="299" t="s">
        <v>4742</v>
      </c>
      <c r="AM167" s="299" t="s">
        <v>3846</v>
      </c>
      <c r="AN167" s="299" t="s">
        <v>3847</v>
      </c>
      <c r="AO167" s="387" t="s">
        <v>7</v>
      </c>
      <c r="AP167" s="395" t="e">
        <f t="shared" si="26"/>
        <v>#REF!</v>
      </c>
      <c r="AQ167" s="473">
        <v>164</v>
      </c>
      <c r="AR167" s="387" t="s">
        <v>2631</v>
      </c>
    </row>
    <row r="168" spans="1:44" ht="31.5" x14ac:dyDescent="0.25">
      <c r="A168" s="299">
        <v>1670</v>
      </c>
      <c r="B168" s="299" t="str">
        <f>IF(Accueil!$H$49=1,M168,IF(Accueil!$H$49=2,X168,IF(Accueil!$H$49=3,AI168,M168)))</f>
        <v>Orange</v>
      </c>
      <c r="C168" s="299" t="str">
        <f>IF(Accueil!$H$49=1,N168,IF(Accueil!$H$49=2,Y168,IF(Accueil!$H$49=3,AJ168,N168)))</f>
        <v>Blanc irisé</v>
      </c>
      <c r="D168" s="299" t="str">
        <f>IF(Accueil!$H$49=1,O168,IF(Accueil!$H$49=2,Z168,IF(Accueil!$H$49=3,AK168,O168)))</f>
        <v>besoin de se sentir en sécurité / être attentif aux bruits étranges</v>
      </c>
      <c r="E168" s="299" t="str">
        <f>IF(Accueil!$H$49=1,P168,IF(Accueil!$H$49=2,AA168,IF(Accueil!$H$49=3,AL168,P168)))</f>
        <v>n'écouter que ce que l'on veut bien entendre / apprécier le silence</v>
      </c>
      <c r="F168" s="299" t="str">
        <f>IF(Accueil!$H$49=1,Q168,IF(Accueil!$H$49=2,AB168,IF(Accueil!$H$49=3,AM168,Q168)))</f>
        <v>besoin d'une ambiance musicale / avoir une oreille attentive</v>
      </c>
      <c r="G168" s="299" t="str">
        <f>IF(Accueil!$H$49=1,R168,IF(Accueil!$H$49=2,AC168,IF(Accueil!$H$49=3,AN168,R168)))</f>
        <v>subir des nuisances sonores / ne pas écouter les autres</v>
      </c>
      <c r="H168" s="299" t="s">
        <v>129</v>
      </c>
      <c r="I168" s="333" t="e">
        <f t="shared" si="23"/>
        <v>#REF!</v>
      </c>
      <c r="J168" s="463">
        <v>165</v>
      </c>
      <c r="K168" s="299" t="s">
        <v>2631</v>
      </c>
      <c r="L168" s="387">
        <v>1670</v>
      </c>
      <c r="M168" s="387" t="s">
        <v>35</v>
      </c>
      <c r="N168" s="387" t="s">
        <v>138</v>
      </c>
      <c r="O168" s="388" t="s">
        <v>2286</v>
      </c>
      <c r="P168" s="388" t="s">
        <v>2287</v>
      </c>
      <c r="Q168" s="388" t="s">
        <v>2288</v>
      </c>
      <c r="R168" s="471" t="s">
        <v>2289</v>
      </c>
      <c r="S168" s="387" t="s">
        <v>129</v>
      </c>
      <c r="T168" s="395" t="e">
        <f t="shared" si="24"/>
        <v>#REF!</v>
      </c>
      <c r="U168" s="473">
        <v>165</v>
      </c>
      <c r="V168" s="387" t="s">
        <v>2631</v>
      </c>
      <c r="W168" s="299">
        <v>1670</v>
      </c>
      <c r="X168" s="299" t="s">
        <v>35</v>
      </c>
      <c r="Y168" s="299" t="s">
        <v>4714</v>
      </c>
      <c r="Z168" s="299" t="s">
        <v>4743</v>
      </c>
      <c r="AA168" s="299" t="s">
        <v>4744</v>
      </c>
      <c r="AB168" s="299" t="s">
        <v>4745</v>
      </c>
      <c r="AC168" s="299" t="s">
        <v>4746</v>
      </c>
      <c r="AD168" s="299" t="s">
        <v>129</v>
      </c>
      <c r="AE168" s="333" t="e">
        <f t="shared" si="25"/>
        <v>#REF!</v>
      </c>
      <c r="AF168" s="463">
        <v>165</v>
      </c>
      <c r="AG168" s="299" t="s">
        <v>2631</v>
      </c>
      <c r="AH168" s="387">
        <v>1670</v>
      </c>
      <c r="AI168" s="387" t="s">
        <v>35</v>
      </c>
      <c r="AJ168" s="299" t="s">
        <v>4714</v>
      </c>
      <c r="AK168" s="299" t="s">
        <v>4743</v>
      </c>
      <c r="AL168" s="299" t="s">
        <v>4744</v>
      </c>
      <c r="AM168" s="299" t="s">
        <v>4745</v>
      </c>
      <c r="AN168" s="299" t="s">
        <v>4746</v>
      </c>
      <c r="AO168" s="387" t="s">
        <v>129</v>
      </c>
      <c r="AP168" s="395" t="e">
        <f t="shared" si="26"/>
        <v>#REF!</v>
      </c>
      <c r="AQ168" s="473">
        <v>165</v>
      </c>
      <c r="AR168" s="387" t="s">
        <v>2631</v>
      </c>
    </row>
    <row r="169" spans="1:44" ht="47.25" x14ac:dyDescent="0.25">
      <c r="A169" s="299">
        <v>1680</v>
      </c>
      <c r="B169" s="299" t="str">
        <f>IF(Accueil!$H$49=1,M169,IF(Accueil!$H$49=2,X169,IF(Accueil!$H$49=3,AI169,M169)))</f>
        <v>Jaune</v>
      </c>
      <c r="C169" s="299" t="str">
        <f>IF(Accueil!$H$49=1,N169,IF(Accueil!$H$49=2,Y169,IF(Accueil!$H$49=3,AJ169,N169)))</f>
        <v>Blanc irisé</v>
      </c>
      <c r="D169" s="299" t="str">
        <f>IF(Accueil!$H$49=1,O169,IF(Accueil!$H$49=2,Z169,IF(Accueil!$H$49=3,AK169,O169)))</f>
        <v>besoin d'innover</v>
      </c>
      <c r="E169" s="299" t="str">
        <f>IF(Accueil!$H$49=1,P169,IF(Accueil!$H$49=2,AA169,IF(Accueil!$H$49=3,AL169,P169)))</f>
        <v>être influencé par les pensées des autres</v>
      </c>
      <c r="F169" s="299" t="str">
        <f>IF(Accueil!$H$49=1,Q169,IF(Accueil!$H$49=2,AB169,IF(Accueil!$H$49=3,AM169,Q169)))</f>
        <v>s'adapter à la façon de penser des autres / écoute des autres au-delà des paroles</v>
      </c>
      <c r="G169" s="299" t="str">
        <f>IF(Accueil!$H$49=1,R169,IF(Accueil!$H$49=2,AC169,IF(Accueil!$H$49=3,AN169,R169)))</f>
        <v>refus de penser comme les autres</v>
      </c>
      <c r="H169" s="299" t="s">
        <v>10</v>
      </c>
      <c r="I169" s="333" t="e">
        <f t="shared" si="23"/>
        <v>#REF!</v>
      </c>
      <c r="J169" s="463">
        <v>166</v>
      </c>
      <c r="K169" s="299" t="s">
        <v>2631</v>
      </c>
      <c r="L169" s="387">
        <v>1680</v>
      </c>
      <c r="M169" s="387" t="s">
        <v>46</v>
      </c>
      <c r="N169" s="387" t="s">
        <v>138</v>
      </c>
      <c r="O169" s="388" t="s">
        <v>953</v>
      </c>
      <c r="P169" s="388" t="s">
        <v>228</v>
      </c>
      <c r="Q169" s="388" t="s">
        <v>1685</v>
      </c>
      <c r="R169" s="471" t="s">
        <v>229</v>
      </c>
      <c r="S169" s="387" t="s">
        <v>10</v>
      </c>
      <c r="T169" s="395" t="e">
        <f t="shared" si="24"/>
        <v>#REF!</v>
      </c>
      <c r="U169" s="473">
        <v>166</v>
      </c>
      <c r="V169" s="387" t="s">
        <v>2631</v>
      </c>
      <c r="W169" s="299">
        <v>1680</v>
      </c>
      <c r="X169" s="299" t="s">
        <v>46</v>
      </c>
      <c r="Y169" s="299" t="s">
        <v>4714</v>
      </c>
      <c r="Z169" s="299" t="s">
        <v>4747</v>
      </c>
      <c r="AA169" s="299" t="s">
        <v>4748</v>
      </c>
      <c r="AB169" s="299" t="s">
        <v>4749</v>
      </c>
      <c r="AC169" s="299" t="s">
        <v>4750</v>
      </c>
      <c r="AD169" s="299" t="s">
        <v>10</v>
      </c>
      <c r="AE169" s="333" t="e">
        <f t="shared" si="25"/>
        <v>#REF!</v>
      </c>
      <c r="AF169" s="463">
        <v>166</v>
      </c>
      <c r="AG169" s="299" t="s">
        <v>2631</v>
      </c>
      <c r="AH169" s="387">
        <v>1680</v>
      </c>
      <c r="AI169" s="387" t="s">
        <v>46</v>
      </c>
      <c r="AJ169" s="299" t="s">
        <v>4714</v>
      </c>
      <c r="AK169" s="299" t="s">
        <v>4747</v>
      </c>
      <c r="AL169" s="299" t="s">
        <v>4748</v>
      </c>
      <c r="AM169" s="299" t="s">
        <v>4749</v>
      </c>
      <c r="AN169" s="299" t="s">
        <v>4750</v>
      </c>
      <c r="AO169" s="387" t="s">
        <v>10</v>
      </c>
      <c r="AP169" s="395" t="e">
        <f t="shared" si="26"/>
        <v>#REF!</v>
      </c>
      <c r="AQ169" s="473">
        <v>166</v>
      </c>
      <c r="AR169" s="387" t="s">
        <v>2631</v>
      </c>
    </row>
    <row r="170" spans="1:44" ht="31.5" x14ac:dyDescent="0.25">
      <c r="A170" s="299">
        <v>1690</v>
      </c>
      <c r="B170" s="299" t="str">
        <f>IF(Accueil!$H$49=1,M170,IF(Accueil!$H$49=2,X170,IF(Accueil!$H$49=3,AI170,M170)))</f>
        <v>Jaune</v>
      </c>
      <c r="C170" s="299" t="str">
        <f>IF(Accueil!$H$49=1,N170,IF(Accueil!$H$49=2,Y170,IF(Accueil!$H$49=3,AJ170,N170)))</f>
        <v>Blanc irisé</v>
      </c>
      <c r="D170" s="299" t="str">
        <f>IF(Accueil!$H$49=1,O170,IF(Accueil!$H$49=2,Z170,IF(Accueil!$H$49=3,AK170,O170)))</f>
        <v>besoin de sortir des limitations / besoin de sortirdes règles imposées ou du carcan</v>
      </c>
      <c r="E170" s="299" t="str">
        <f>IF(Accueil!$H$49=1,P170,IF(Accueil!$H$49=2,AA170,IF(Accueil!$H$49=3,AL170,P170)))</f>
        <v>se sentir enfermé / subir des règles contraignantes et imposées</v>
      </c>
      <c r="F170" s="299" t="str">
        <f>IF(Accueil!$H$49=1,Q170,IF(Accueil!$H$49=2,AB170,IF(Accueil!$H$49=3,AM170,Q170)))</f>
        <v>savoir dédramatiser / jouer avec les règles / avoir de bonnes idées</v>
      </c>
      <c r="G170" s="299" t="str">
        <f>IF(Accueil!$H$49=1,R170,IF(Accueil!$H$49=2,AC170,IF(Accueil!$H$49=3,AN170,R170)))</f>
        <v>trop d'obligations / submergé d'informations / avoir des éclairs de génie</v>
      </c>
      <c r="H170" s="299" t="s">
        <v>129</v>
      </c>
      <c r="I170" s="333" t="e">
        <f t="shared" si="23"/>
        <v>#REF!</v>
      </c>
      <c r="J170" s="463">
        <v>167</v>
      </c>
      <c r="K170" s="299" t="s">
        <v>2631</v>
      </c>
      <c r="L170" s="387">
        <v>1690</v>
      </c>
      <c r="M170" s="387" t="s">
        <v>46</v>
      </c>
      <c r="N170" s="387" t="s">
        <v>138</v>
      </c>
      <c r="O170" s="388" t="s">
        <v>2290</v>
      </c>
      <c r="P170" s="388" t="s">
        <v>2291</v>
      </c>
      <c r="Q170" s="388" t="s">
        <v>2292</v>
      </c>
      <c r="R170" s="471" t="s">
        <v>1690</v>
      </c>
      <c r="S170" s="387" t="s">
        <v>129</v>
      </c>
      <c r="T170" s="395" t="e">
        <f t="shared" si="24"/>
        <v>#REF!</v>
      </c>
      <c r="U170" s="473">
        <v>167</v>
      </c>
      <c r="V170" s="387" t="s">
        <v>2631</v>
      </c>
      <c r="W170" s="299">
        <v>1690</v>
      </c>
      <c r="X170" s="299" t="s">
        <v>46</v>
      </c>
      <c r="Y170" s="299" t="s">
        <v>4714</v>
      </c>
      <c r="Z170" s="299" t="s">
        <v>4751</v>
      </c>
      <c r="AA170" s="299" t="s">
        <v>4752</v>
      </c>
      <c r="AB170" s="299" t="s">
        <v>4753</v>
      </c>
      <c r="AC170" s="299" t="s">
        <v>4754</v>
      </c>
      <c r="AD170" s="299" t="s">
        <v>129</v>
      </c>
      <c r="AE170" s="333" t="e">
        <f t="shared" si="25"/>
        <v>#REF!</v>
      </c>
      <c r="AF170" s="463">
        <v>167</v>
      </c>
      <c r="AG170" s="299" t="s">
        <v>2631</v>
      </c>
      <c r="AH170" s="387">
        <v>1690</v>
      </c>
      <c r="AI170" s="387" t="s">
        <v>46</v>
      </c>
      <c r="AJ170" s="299" t="s">
        <v>4714</v>
      </c>
      <c r="AK170" s="299" t="s">
        <v>4751</v>
      </c>
      <c r="AL170" s="299" t="s">
        <v>4752</v>
      </c>
      <c r="AM170" s="299" t="s">
        <v>4753</v>
      </c>
      <c r="AN170" s="299" t="s">
        <v>4754</v>
      </c>
      <c r="AO170" s="387" t="s">
        <v>129</v>
      </c>
      <c r="AP170" s="395" t="e">
        <f t="shared" si="26"/>
        <v>#REF!</v>
      </c>
      <c r="AQ170" s="473">
        <v>167</v>
      </c>
      <c r="AR170" s="387" t="s">
        <v>2631</v>
      </c>
    </row>
    <row r="171" spans="1:44" ht="63" x14ac:dyDescent="0.25">
      <c r="A171" s="299">
        <v>1700</v>
      </c>
      <c r="B171" s="299" t="str">
        <f>IF(Accueil!$H$49=1,M171,IF(Accueil!$H$49=2,X171,IF(Accueil!$H$49=3,AI171,M171)))</f>
        <v>Vert pomme</v>
      </c>
      <c r="C171" s="299" t="str">
        <f>IF(Accueil!$H$49=1,N171,IF(Accueil!$H$49=2,Y171,IF(Accueil!$H$49=3,AJ171,N171)))</f>
        <v>Blanc nacré</v>
      </c>
      <c r="D171" s="299" t="str">
        <f>IF(Accueil!$H$49=1,O171,IF(Accueil!$H$49=2,Z171,IF(Accueil!$H$49=3,AK171,O171)))</f>
        <v>besoin d'assumer pour se sentir utile / éco-responsable et commerce équitable / besoin d'un idéal et d'un rôle social</v>
      </c>
      <c r="E171" s="299" t="str">
        <f>IF(Accueil!$H$49=1,P171,IF(Accueil!$H$49=2,AA171,IF(Accueil!$H$49=3,AL171,P171)))</f>
        <v>se retirer de la vie active / se sentir inutile</v>
      </c>
      <c r="F171" s="299" t="str">
        <f>IF(Accueil!$H$49=1,Q171,IF(Accueil!$H$49=2,AB171,IF(Accueil!$H$49=3,AM171,Q171)))</f>
        <v>intelligence au service de l'entreprise / commerce équitable / idéaux / rôle social / développement durable</v>
      </c>
      <c r="G171" s="299" t="str">
        <f>IF(Accueil!$H$49=1,R171,IF(Accueil!$H$49=2,AC171,IF(Accueil!$H$49=3,AN171,R171)))</f>
        <v>générer des douleurs inutiles / détruire pour exister / pas conscient des conséquences de certaines décisions ou actes</v>
      </c>
      <c r="H171" s="299" t="s">
        <v>7</v>
      </c>
      <c r="I171" s="333" t="e">
        <f t="shared" si="23"/>
        <v>#REF!</v>
      </c>
      <c r="J171" s="463">
        <v>168</v>
      </c>
      <c r="K171" s="299" t="s">
        <v>2631</v>
      </c>
      <c r="L171" s="387">
        <v>1700</v>
      </c>
      <c r="M171" s="387" t="s">
        <v>133</v>
      </c>
      <c r="N171" s="387" t="s">
        <v>139</v>
      </c>
      <c r="O171" s="388" t="s">
        <v>2293</v>
      </c>
      <c r="P171" s="388" t="s">
        <v>2294</v>
      </c>
      <c r="Q171" s="388" t="s">
        <v>2295</v>
      </c>
      <c r="R171" s="471" t="s">
        <v>2296</v>
      </c>
      <c r="S171" s="387" t="s">
        <v>7</v>
      </c>
      <c r="T171" s="395" t="e">
        <f t="shared" si="24"/>
        <v>#REF!</v>
      </c>
      <c r="U171" s="473">
        <v>168</v>
      </c>
      <c r="V171" s="387" t="s">
        <v>2631</v>
      </c>
      <c r="W171" s="299">
        <v>1700</v>
      </c>
      <c r="X171" s="299" t="s">
        <v>133</v>
      </c>
      <c r="Y171" s="299" t="s">
        <v>4755</v>
      </c>
      <c r="Z171" s="299" t="s">
        <v>4756</v>
      </c>
      <c r="AA171" s="299" t="s">
        <v>4757</v>
      </c>
      <c r="AB171" s="299" t="s">
        <v>4758</v>
      </c>
      <c r="AC171" s="299" t="s">
        <v>4759</v>
      </c>
      <c r="AD171" s="299" t="s">
        <v>7</v>
      </c>
      <c r="AE171" s="333" t="e">
        <f t="shared" si="25"/>
        <v>#REF!</v>
      </c>
      <c r="AF171" s="463">
        <v>168</v>
      </c>
      <c r="AG171" s="299" t="s">
        <v>2631</v>
      </c>
      <c r="AH171" s="387">
        <v>1700</v>
      </c>
      <c r="AI171" s="387" t="s">
        <v>133</v>
      </c>
      <c r="AJ171" s="299" t="s">
        <v>4755</v>
      </c>
      <c r="AK171" s="299" t="s">
        <v>4756</v>
      </c>
      <c r="AL171" s="299" t="s">
        <v>4757</v>
      </c>
      <c r="AM171" s="299" t="s">
        <v>4758</v>
      </c>
      <c r="AN171" s="299" t="s">
        <v>4759</v>
      </c>
      <c r="AO171" s="387" t="s">
        <v>7</v>
      </c>
      <c r="AP171" s="395" t="e">
        <f t="shared" si="26"/>
        <v>#REF!</v>
      </c>
      <c r="AQ171" s="473">
        <v>168</v>
      </c>
      <c r="AR171" s="387" t="s">
        <v>2631</v>
      </c>
    </row>
    <row r="172" spans="1:44" ht="47.25" x14ac:dyDescent="0.25">
      <c r="A172" s="299">
        <v>1710</v>
      </c>
      <c r="B172" s="299" t="str">
        <f>IF(Accueil!$H$49=1,M172,IF(Accueil!$H$49=2,X172,IF(Accueil!$H$49=3,AI172,M172)))</f>
        <v>Vert pomme</v>
      </c>
      <c r="C172" s="299" t="str">
        <f>IF(Accueil!$H$49=1,N172,IF(Accueil!$H$49=2,Y172,IF(Accueil!$H$49=3,AJ172,N172)))</f>
        <v>Blanc nacré</v>
      </c>
      <c r="D172" s="299" t="str">
        <f>IF(Accueil!$H$49=1,O172,IF(Accueil!$H$49=2,Z172,IF(Accueil!$H$49=3,AK172,O172)))</f>
        <v>besoin de temps et d'espace pour soi / besoin de temps et d'espace pour créer et innover</v>
      </c>
      <c r="E172" s="299" t="str">
        <f>IF(Accueil!$H$49=1,P172,IF(Accueil!$H$49=2,AA172,IF(Accueil!$H$49=3,AL172,P172)))</f>
        <v>manque d'espace personnel / manque d'espace pour travailler</v>
      </c>
      <c r="F172" s="299" t="str">
        <f>IF(Accueil!$H$49=1,Q172,IF(Accueil!$H$49=2,AB172,IF(Accueil!$H$49=3,AM172,Q172)))</f>
        <v>enthousiasme de création et d'innovation</v>
      </c>
      <c r="G172" s="299" t="str">
        <f>IF(Accueil!$H$49=1,R172,IF(Accueil!$H$49=2,AC172,IF(Accueil!$H$49=3,AN172,R172)))</f>
        <v>se sentir obligé / vivre de la contrariété et des frustrations</v>
      </c>
      <c r="H172" s="299" t="s">
        <v>129</v>
      </c>
      <c r="I172" s="333" t="e">
        <f t="shared" si="23"/>
        <v>#REF!</v>
      </c>
      <c r="J172" s="463">
        <v>169</v>
      </c>
      <c r="K172" s="299" t="s">
        <v>2631</v>
      </c>
      <c r="L172" s="387">
        <v>1710</v>
      </c>
      <c r="M172" s="387" t="s">
        <v>133</v>
      </c>
      <c r="N172" s="387" t="s">
        <v>139</v>
      </c>
      <c r="O172" s="388" t="s">
        <v>2297</v>
      </c>
      <c r="P172" s="388" t="s">
        <v>2298</v>
      </c>
      <c r="Q172" s="388" t="s">
        <v>954</v>
      </c>
      <c r="R172" s="471" t="s">
        <v>1695</v>
      </c>
      <c r="S172" s="387" t="s">
        <v>129</v>
      </c>
      <c r="T172" s="395" t="e">
        <f t="shared" si="24"/>
        <v>#REF!</v>
      </c>
      <c r="U172" s="473">
        <v>169</v>
      </c>
      <c r="V172" s="387" t="s">
        <v>2631</v>
      </c>
      <c r="W172" s="299">
        <v>1710</v>
      </c>
      <c r="X172" s="299" t="s">
        <v>133</v>
      </c>
      <c r="Y172" s="299" t="s">
        <v>4755</v>
      </c>
      <c r="Z172" s="299" t="s">
        <v>4760</v>
      </c>
      <c r="AA172" s="299" t="s">
        <v>4761</v>
      </c>
      <c r="AB172" s="299" t="s">
        <v>4762</v>
      </c>
      <c r="AC172" s="299" t="s">
        <v>4763</v>
      </c>
      <c r="AD172" s="299" t="s">
        <v>129</v>
      </c>
      <c r="AE172" s="333" t="e">
        <f t="shared" si="25"/>
        <v>#REF!</v>
      </c>
      <c r="AF172" s="463">
        <v>169</v>
      </c>
      <c r="AG172" s="299" t="s">
        <v>2631</v>
      </c>
      <c r="AH172" s="387">
        <v>1710</v>
      </c>
      <c r="AI172" s="387" t="s">
        <v>133</v>
      </c>
      <c r="AJ172" s="299" t="s">
        <v>4755</v>
      </c>
      <c r="AK172" s="299" t="s">
        <v>4760</v>
      </c>
      <c r="AL172" s="299" t="s">
        <v>4761</v>
      </c>
      <c r="AM172" s="299" t="s">
        <v>4762</v>
      </c>
      <c r="AN172" s="299" t="s">
        <v>4763</v>
      </c>
      <c r="AO172" s="387" t="s">
        <v>129</v>
      </c>
      <c r="AP172" s="395" t="e">
        <f t="shared" si="26"/>
        <v>#REF!</v>
      </c>
      <c r="AQ172" s="473">
        <v>169</v>
      </c>
      <c r="AR172" s="387" t="s">
        <v>2631</v>
      </c>
    </row>
    <row r="173" spans="1:44" ht="47.25" x14ac:dyDescent="0.25">
      <c r="A173" s="299">
        <v>1720</v>
      </c>
      <c r="B173" s="299" t="str">
        <f>IF(Accueil!$H$49=1,M173,IF(Accueil!$H$49=2,X173,IF(Accueil!$H$49=3,AI173,M173)))</f>
        <v>Vert</v>
      </c>
      <c r="C173" s="299" t="str">
        <f>IF(Accueil!$H$49=1,N173,IF(Accueil!$H$49=2,Y173,IF(Accueil!$H$49=3,AJ173,N173)))</f>
        <v>Blanc nacré</v>
      </c>
      <c r="D173" s="299" t="str">
        <f>IF(Accueil!$H$49=1,O173,IF(Accueil!$H$49=2,Z173,IF(Accueil!$H$49=3,AK173,O173)))</f>
        <v>aller au-devant des besoins de son entreprise</v>
      </c>
      <c r="E173" s="299" t="str">
        <f>IF(Accueil!$H$49=1,P173,IF(Accueil!$H$49=2,AA173,IF(Accueil!$H$49=3,AL173,P173)))</f>
        <v>réprimer ses émotions / ne pas accepter les règles et les lois</v>
      </c>
      <c r="F173" s="299" t="str">
        <f>IF(Accueil!$H$49=1,Q173,IF(Accueil!$H$49=2,AB173,IF(Accueil!$H$49=3,AM173,Q173)))</f>
        <v>autosuffisance / suivre l'ordre naturel des choses / accepter les règles et les lois</v>
      </c>
      <c r="G173" s="299" t="str">
        <f>IF(Accueil!$H$49=1,R173,IF(Accueil!$H$49=2,AC173,IF(Accueil!$H$49=3,AN173,R173)))</f>
        <v>résistance face à l'ordre inutile et imposé / s'imposer des règles et des contraintes</v>
      </c>
      <c r="H173" s="299" t="s">
        <v>10</v>
      </c>
      <c r="I173" s="333" t="e">
        <f t="shared" si="23"/>
        <v>#REF!</v>
      </c>
      <c r="J173" s="463">
        <v>170</v>
      </c>
      <c r="K173" s="299" t="s">
        <v>2631</v>
      </c>
      <c r="L173" s="387">
        <v>1720</v>
      </c>
      <c r="M173" s="387" t="s">
        <v>68</v>
      </c>
      <c r="N173" s="387" t="s">
        <v>139</v>
      </c>
      <c r="O173" s="388" t="s">
        <v>955</v>
      </c>
      <c r="P173" s="388" t="s">
        <v>2299</v>
      </c>
      <c r="Q173" s="388" t="s">
        <v>2300</v>
      </c>
      <c r="R173" s="471" t="s">
        <v>1697</v>
      </c>
      <c r="S173" s="387" t="s">
        <v>10</v>
      </c>
      <c r="T173" s="395" t="e">
        <f t="shared" si="24"/>
        <v>#REF!</v>
      </c>
      <c r="U173" s="473">
        <v>170</v>
      </c>
      <c r="V173" s="387" t="s">
        <v>2631</v>
      </c>
      <c r="W173" s="299">
        <v>1720</v>
      </c>
      <c r="X173" s="299" t="s">
        <v>68</v>
      </c>
      <c r="Y173" s="299" t="s">
        <v>4755</v>
      </c>
      <c r="Z173" s="299" t="s">
        <v>4764</v>
      </c>
      <c r="AA173" s="299" t="s">
        <v>4765</v>
      </c>
      <c r="AB173" s="299" t="s">
        <v>4766</v>
      </c>
      <c r="AC173" s="299" t="s">
        <v>4767</v>
      </c>
      <c r="AD173" s="299" t="s">
        <v>10</v>
      </c>
      <c r="AE173" s="333" t="e">
        <f t="shared" si="25"/>
        <v>#REF!</v>
      </c>
      <c r="AF173" s="463">
        <v>170</v>
      </c>
      <c r="AG173" s="299" t="s">
        <v>2631</v>
      </c>
      <c r="AH173" s="387">
        <v>1720</v>
      </c>
      <c r="AI173" s="387" t="s">
        <v>68</v>
      </c>
      <c r="AJ173" s="299" t="s">
        <v>4755</v>
      </c>
      <c r="AK173" s="299" t="s">
        <v>4764</v>
      </c>
      <c r="AL173" s="299" t="s">
        <v>4765</v>
      </c>
      <c r="AM173" s="299" t="s">
        <v>4766</v>
      </c>
      <c r="AN173" s="299" t="s">
        <v>4767</v>
      </c>
      <c r="AO173" s="387" t="s">
        <v>10</v>
      </c>
      <c r="AP173" s="395" t="e">
        <f t="shared" si="26"/>
        <v>#REF!</v>
      </c>
      <c r="AQ173" s="473">
        <v>170</v>
      </c>
      <c r="AR173" s="387" t="s">
        <v>2631</v>
      </c>
    </row>
    <row r="174" spans="1:44" ht="31.5" x14ac:dyDescent="0.25">
      <c r="A174" s="299">
        <v>1730</v>
      </c>
      <c r="B174" s="299" t="str">
        <f>IF(Accueil!$H$49=1,M174,IF(Accueil!$H$49=2,X174,IF(Accueil!$H$49=3,AI174,M174)))</f>
        <v>Vert</v>
      </c>
      <c r="C174" s="299" t="str">
        <f>IF(Accueil!$H$49=1,N174,IF(Accueil!$H$49=2,Y174,IF(Accueil!$H$49=3,AJ174,N174)))</f>
        <v>Blanc nacré</v>
      </c>
      <c r="D174" s="299" t="str">
        <f>IF(Accueil!$H$49=1,O174,IF(Accueil!$H$49=2,Z174,IF(Accueil!$H$49=3,AK174,O174)))</f>
        <v>besoin d'émotions</v>
      </c>
      <c r="E174" s="299" t="str">
        <f>IF(Accueil!$H$49=1,P174,IF(Accueil!$H$49=2,AA174,IF(Accueil!$H$49=3,AL174,P174)))</f>
        <v>réprimer ses émotions / garder pour soi</v>
      </c>
      <c r="F174" s="299" t="str">
        <f>IF(Accueil!$H$49=1,Q174,IF(Accueil!$H$49=2,AB174,IF(Accueil!$H$49=3,AM174,Q174)))</f>
        <v>capacité à laisser les émotions s'exprimer</v>
      </c>
      <c r="G174" s="299" t="str">
        <f>IF(Accueil!$H$49=1,R174,IF(Accueil!$H$49=2,AC174,IF(Accueil!$H$49=3,AN174,R174)))</f>
        <v>générer des tensions émotionnelles</v>
      </c>
      <c r="H174" s="299" t="s">
        <v>129</v>
      </c>
      <c r="I174" s="333" t="e">
        <f t="shared" si="23"/>
        <v>#REF!</v>
      </c>
      <c r="J174" s="463">
        <v>171</v>
      </c>
      <c r="K174" s="299" t="s">
        <v>2631</v>
      </c>
      <c r="L174" s="387">
        <v>1730</v>
      </c>
      <c r="M174" s="387" t="s">
        <v>68</v>
      </c>
      <c r="N174" s="387" t="s">
        <v>139</v>
      </c>
      <c r="O174" s="388" t="s">
        <v>956</v>
      </c>
      <c r="P174" s="388" t="s">
        <v>2301</v>
      </c>
      <c r="Q174" s="388" t="s">
        <v>957</v>
      </c>
      <c r="R174" s="471" t="s">
        <v>958</v>
      </c>
      <c r="S174" s="387" t="s">
        <v>129</v>
      </c>
      <c r="T174" s="395" t="e">
        <f t="shared" si="24"/>
        <v>#REF!</v>
      </c>
      <c r="U174" s="473">
        <v>171</v>
      </c>
      <c r="V174" s="387" t="s">
        <v>2631</v>
      </c>
      <c r="W174" s="299">
        <v>1730</v>
      </c>
      <c r="X174" s="299" t="s">
        <v>68</v>
      </c>
      <c r="Y174" s="299" t="s">
        <v>4755</v>
      </c>
      <c r="Z174" s="299" t="s">
        <v>4475</v>
      </c>
      <c r="AA174" s="299" t="s">
        <v>4768</v>
      </c>
      <c r="AB174" s="299" t="s">
        <v>4769</v>
      </c>
      <c r="AC174" s="299" t="s">
        <v>4770</v>
      </c>
      <c r="AD174" s="299" t="s">
        <v>129</v>
      </c>
      <c r="AE174" s="333" t="e">
        <f t="shared" si="25"/>
        <v>#REF!</v>
      </c>
      <c r="AF174" s="463">
        <v>171</v>
      </c>
      <c r="AG174" s="299" t="s">
        <v>2631</v>
      </c>
      <c r="AH174" s="387">
        <v>1730</v>
      </c>
      <c r="AI174" s="387" t="s">
        <v>68</v>
      </c>
      <c r="AJ174" s="299" t="s">
        <v>4755</v>
      </c>
      <c r="AK174" s="299" t="s">
        <v>4475</v>
      </c>
      <c r="AL174" s="299" t="s">
        <v>4768</v>
      </c>
      <c r="AM174" s="299" t="s">
        <v>4769</v>
      </c>
      <c r="AN174" s="299" t="s">
        <v>4770</v>
      </c>
      <c r="AO174" s="387" t="s">
        <v>129</v>
      </c>
      <c r="AP174" s="395" t="e">
        <f t="shared" si="26"/>
        <v>#REF!</v>
      </c>
      <c r="AQ174" s="473">
        <v>171</v>
      </c>
      <c r="AR174" s="387" t="s">
        <v>2631</v>
      </c>
    </row>
    <row r="175" spans="1:44" ht="31.5" x14ac:dyDescent="0.25">
      <c r="A175" s="299">
        <v>1740</v>
      </c>
      <c r="B175" s="299" t="str">
        <f>IF(Accueil!$H$49=1,M175,IF(Accueil!$H$49=2,X175,IF(Accueil!$H$49=3,AI175,M175)))</f>
        <v>Turquoise</v>
      </c>
      <c r="C175" s="299" t="str">
        <f>IF(Accueil!$H$49=1,N175,IF(Accueil!$H$49=2,Y175,IF(Accueil!$H$49=3,AJ175,N175)))</f>
        <v>Blanc nacré</v>
      </c>
      <c r="D175" s="299" t="str">
        <f>IF(Accueil!$H$49=1,O175,IF(Accueil!$H$49=2,Z175,IF(Accueil!$H$49=3,AK175,O175)))</f>
        <v>besoin de stabilité psychologique et matérielle</v>
      </c>
      <c r="E175" s="299" t="str">
        <f>IF(Accueil!$H$49=1,P175,IF(Accueil!$H$49=2,AA175,IF(Accueil!$H$49=3,AL175,P175)))</f>
        <v>ne plus se battre pour son travail / vivre de l'instabilité</v>
      </c>
      <c r="F175" s="299" t="str">
        <f>IF(Accueil!$H$49=1,Q175,IF(Accueil!$H$49=2,AB175,IF(Accueil!$H$49=3,AM175,Q175)))</f>
        <v>stabilité psychologique et matérielle</v>
      </c>
      <c r="G175" s="299" t="str">
        <f>IF(Accueil!$H$49=1,R175,IF(Accueil!$H$49=2,AC175,IF(Accueil!$H$49=3,AN175,R175)))</f>
        <v>devoir toujours résister / se battre contre l'ordre des choses</v>
      </c>
      <c r="H175" s="299" t="s">
        <v>7</v>
      </c>
      <c r="I175" s="333" t="e">
        <f t="shared" si="23"/>
        <v>#REF!</v>
      </c>
      <c r="J175" s="463">
        <v>172</v>
      </c>
      <c r="K175" s="299" t="s">
        <v>2631</v>
      </c>
      <c r="L175" s="387">
        <v>1740</v>
      </c>
      <c r="M175" s="387" t="s">
        <v>78</v>
      </c>
      <c r="N175" s="387" t="s">
        <v>139</v>
      </c>
      <c r="O175" s="388" t="s">
        <v>959</v>
      </c>
      <c r="P175" s="388" t="s">
        <v>2302</v>
      </c>
      <c r="Q175" s="388" t="s">
        <v>960</v>
      </c>
      <c r="R175" s="471" t="s">
        <v>1703</v>
      </c>
      <c r="S175" s="387" t="s">
        <v>7</v>
      </c>
      <c r="T175" s="395" t="e">
        <f t="shared" si="24"/>
        <v>#REF!</v>
      </c>
      <c r="U175" s="473">
        <v>172</v>
      </c>
      <c r="V175" s="387" t="s">
        <v>2631</v>
      </c>
      <c r="W175" s="299">
        <v>1740</v>
      </c>
      <c r="X175" s="299" t="s">
        <v>78</v>
      </c>
      <c r="Y175" s="299" t="s">
        <v>4755</v>
      </c>
      <c r="Z175" s="299" t="s">
        <v>4771</v>
      </c>
      <c r="AA175" s="299" t="s">
        <v>4772</v>
      </c>
      <c r="AB175" s="299" t="s">
        <v>4773</v>
      </c>
      <c r="AC175" s="299" t="s">
        <v>4774</v>
      </c>
      <c r="AD175" s="299" t="s">
        <v>7</v>
      </c>
      <c r="AE175" s="333" t="e">
        <f t="shared" si="25"/>
        <v>#REF!</v>
      </c>
      <c r="AF175" s="463">
        <v>172</v>
      </c>
      <c r="AG175" s="299" t="s">
        <v>2631</v>
      </c>
      <c r="AH175" s="387">
        <v>1740</v>
      </c>
      <c r="AI175" s="387" t="s">
        <v>78</v>
      </c>
      <c r="AJ175" s="299" t="s">
        <v>4755</v>
      </c>
      <c r="AK175" s="299" t="s">
        <v>4771</v>
      </c>
      <c r="AL175" s="299" t="s">
        <v>4772</v>
      </c>
      <c r="AM175" s="299" t="s">
        <v>4773</v>
      </c>
      <c r="AN175" s="299" t="s">
        <v>4774</v>
      </c>
      <c r="AO175" s="387" t="s">
        <v>7</v>
      </c>
      <c r="AP175" s="395" t="e">
        <f t="shared" si="26"/>
        <v>#REF!</v>
      </c>
      <c r="AQ175" s="473">
        <v>172</v>
      </c>
      <c r="AR175" s="387" t="s">
        <v>2631</v>
      </c>
    </row>
    <row r="176" spans="1:44" ht="31.5" x14ac:dyDescent="0.25">
      <c r="A176" s="299">
        <v>1750</v>
      </c>
      <c r="B176" s="299" t="str">
        <f>IF(Accueil!$H$49=1,M176,IF(Accueil!$H$49=2,X176,IF(Accueil!$H$49=3,AI176,M176)))</f>
        <v>Turquoise</v>
      </c>
      <c r="C176" s="299" t="str">
        <f>IF(Accueil!$H$49=1,N176,IF(Accueil!$H$49=2,Y176,IF(Accueil!$H$49=3,AJ176,N176)))</f>
        <v>Blanc nacré</v>
      </c>
      <c r="D176" s="299" t="str">
        <f>IF(Accueil!$H$49=1,O176,IF(Accueil!$H$49=2,Z176,IF(Accueil!$H$49=3,AK176,O176)))</f>
        <v xml:space="preserve">besoin de se remettre en question / besoin d'être apprécié </v>
      </c>
      <c r="E176" s="299" t="str">
        <f>IF(Accueil!$H$49=1,P176,IF(Accueil!$H$49=2,AA176,IF(Accueil!$H$49=3,AL176,P176)))</f>
        <v>se sentir sans défense / ne pas se remettre en question</v>
      </c>
      <c r="F176" s="299" t="str">
        <f>IF(Accueil!$H$49=1,Q176,IF(Accueil!$H$49=2,AB176,IF(Accueil!$H$49=3,AM176,Q176)))</f>
        <v>se remettre en question / se sentir apprécié</v>
      </c>
      <c r="G176" s="299" t="str">
        <f>IF(Accueil!$H$49=1,R176,IF(Accueil!$H$49=2,AC176,IF(Accueil!$H$49=3,AN176,R176)))</f>
        <v>refuser de se remettre en question</v>
      </c>
      <c r="H176" s="299" t="s">
        <v>129</v>
      </c>
      <c r="I176" s="333" t="e">
        <f t="shared" si="23"/>
        <v>#REF!</v>
      </c>
      <c r="J176" s="463">
        <v>173</v>
      </c>
      <c r="K176" s="299" t="s">
        <v>2631</v>
      </c>
      <c r="L176" s="387">
        <v>1750</v>
      </c>
      <c r="M176" s="387" t="s">
        <v>78</v>
      </c>
      <c r="N176" s="387" t="s">
        <v>139</v>
      </c>
      <c r="O176" s="388" t="s">
        <v>2303</v>
      </c>
      <c r="P176" s="388" t="s">
        <v>2304</v>
      </c>
      <c r="Q176" s="388" t="s">
        <v>2305</v>
      </c>
      <c r="R176" s="471" t="s">
        <v>961</v>
      </c>
      <c r="S176" s="387" t="s">
        <v>129</v>
      </c>
      <c r="T176" s="395" t="e">
        <f t="shared" si="24"/>
        <v>#REF!</v>
      </c>
      <c r="U176" s="473">
        <v>173</v>
      </c>
      <c r="V176" s="387" t="s">
        <v>2631</v>
      </c>
      <c r="W176" s="299">
        <v>1750</v>
      </c>
      <c r="X176" s="299" t="s">
        <v>78</v>
      </c>
      <c r="Y176" s="299" t="s">
        <v>4755</v>
      </c>
      <c r="Z176" s="299" t="s">
        <v>4775</v>
      </c>
      <c r="AA176" s="299" t="s">
        <v>4776</v>
      </c>
      <c r="AB176" s="299" t="s">
        <v>4777</v>
      </c>
      <c r="AC176" s="299" t="s">
        <v>4778</v>
      </c>
      <c r="AD176" s="299" t="s">
        <v>129</v>
      </c>
      <c r="AE176" s="333" t="e">
        <f t="shared" si="25"/>
        <v>#REF!</v>
      </c>
      <c r="AF176" s="463">
        <v>173</v>
      </c>
      <c r="AG176" s="299" t="s">
        <v>2631</v>
      </c>
      <c r="AH176" s="387">
        <v>1750</v>
      </c>
      <c r="AI176" s="387" t="s">
        <v>78</v>
      </c>
      <c r="AJ176" s="299" t="s">
        <v>4755</v>
      </c>
      <c r="AK176" s="299" t="s">
        <v>4775</v>
      </c>
      <c r="AL176" s="299" t="s">
        <v>4776</v>
      </c>
      <c r="AM176" s="299" t="s">
        <v>4777</v>
      </c>
      <c r="AN176" s="299" t="s">
        <v>4778</v>
      </c>
      <c r="AO176" s="387" t="s">
        <v>129</v>
      </c>
      <c r="AP176" s="395" t="e">
        <f t="shared" si="26"/>
        <v>#REF!</v>
      </c>
      <c r="AQ176" s="473">
        <v>173</v>
      </c>
      <c r="AR176" s="387" t="s">
        <v>2631</v>
      </c>
    </row>
    <row r="177" spans="1:44" ht="47.25" x14ac:dyDescent="0.25">
      <c r="A177" s="299">
        <v>1760</v>
      </c>
      <c r="B177" s="299" t="str">
        <f>IF(Accueil!$H$49=1,M177,IF(Accueil!$H$49=2,X177,IF(Accueil!$H$49=3,AI177,M177)))</f>
        <v>Cyan</v>
      </c>
      <c r="C177" s="299" t="str">
        <f>IF(Accueil!$H$49=1,N177,IF(Accueil!$H$49=2,Y177,IF(Accueil!$H$49=3,AJ177,N177)))</f>
        <v>Blanc nacré</v>
      </c>
      <c r="D177" s="299" t="str">
        <f>IF(Accueil!$H$49=1,O177,IF(Accueil!$H$49=2,Z177,IF(Accueil!$H$49=3,AK177,O177)))</f>
        <v>besoin d'avoir sa place / d'être utile</v>
      </c>
      <c r="E177" s="299" t="str">
        <f>IF(Accueil!$H$49=1,P177,IF(Accueil!$H$49=2,AA177,IF(Accueil!$H$49=3,AL177,P177)))</f>
        <v>sentiment d'être inutile / sentiment de ne pas être au bon endroit ou à sa juste place</v>
      </c>
      <c r="F177" s="299" t="str">
        <f>IF(Accueil!$H$49=1,Q177,IF(Accueil!$H$49=2,AB177,IF(Accueil!$H$49=3,AM177,Q177)))</f>
        <v>aller de l'avant tout en écoutant son corps / ne pas forcément répondre à toutes les attentes</v>
      </c>
      <c r="G177" s="299" t="str">
        <f>IF(Accueil!$H$49=1,R177,IF(Accueil!$H$49=2,AC177,IF(Accueil!$H$49=3,AN177,R177)))</f>
        <v>prendre des responsabilités ou jouer un rôle pour justifier sa place / son utilité</v>
      </c>
      <c r="H177" s="299" t="s">
        <v>10</v>
      </c>
      <c r="I177" s="333" t="e">
        <f t="shared" si="23"/>
        <v>#REF!</v>
      </c>
      <c r="J177" s="463">
        <v>174</v>
      </c>
      <c r="K177" s="299" t="s">
        <v>2631</v>
      </c>
      <c r="L177" s="387">
        <v>1760</v>
      </c>
      <c r="M177" s="387" t="s">
        <v>88</v>
      </c>
      <c r="N177" s="387" t="s">
        <v>139</v>
      </c>
      <c r="O177" s="388" t="s">
        <v>2306</v>
      </c>
      <c r="P177" s="388" t="s">
        <v>2307</v>
      </c>
      <c r="Q177" s="388" t="s">
        <v>2308</v>
      </c>
      <c r="R177" s="471" t="s">
        <v>2309</v>
      </c>
      <c r="S177" s="387" t="s">
        <v>10</v>
      </c>
      <c r="T177" s="395" t="e">
        <f t="shared" si="24"/>
        <v>#REF!</v>
      </c>
      <c r="U177" s="473">
        <v>174</v>
      </c>
      <c r="V177" s="387" t="s">
        <v>2631</v>
      </c>
      <c r="W177" s="299">
        <v>1760</v>
      </c>
      <c r="X177" s="299" t="s">
        <v>88</v>
      </c>
      <c r="Y177" s="299" t="s">
        <v>4755</v>
      </c>
      <c r="Z177" s="299" t="s">
        <v>4779</v>
      </c>
      <c r="AA177" s="299" t="s">
        <v>4780</v>
      </c>
      <c r="AB177" s="299" t="s">
        <v>4781</v>
      </c>
      <c r="AC177" s="299" t="s">
        <v>4782</v>
      </c>
      <c r="AD177" s="299" t="s">
        <v>10</v>
      </c>
      <c r="AE177" s="333" t="e">
        <f t="shared" si="25"/>
        <v>#REF!</v>
      </c>
      <c r="AF177" s="463">
        <v>174</v>
      </c>
      <c r="AG177" s="299" t="s">
        <v>2631</v>
      </c>
      <c r="AH177" s="387">
        <v>1760</v>
      </c>
      <c r="AI177" s="387" t="s">
        <v>88</v>
      </c>
      <c r="AJ177" s="299" t="s">
        <v>4755</v>
      </c>
      <c r="AK177" s="299" t="s">
        <v>4779</v>
      </c>
      <c r="AL177" s="299" t="s">
        <v>4780</v>
      </c>
      <c r="AM177" s="299" t="s">
        <v>4781</v>
      </c>
      <c r="AN177" s="299" t="s">
        <v>4782</v>
      </c>
      <c r="AO177" s="387" t="s">
        <v>10</v>
      </c>
      <c r="AP177" s="395" t="e">
        <f t="shared" si="26"/>
        <v>#REF!</v>
      </c>
      <c r="AQ177" s="473">
        <v>174</v>
      </c>
      <c r="AR177" s="387" t="s">
        <v>2631</v>
      </c>
    </row>
    <row r="178" spans="1:44" ht="31.5" x14ac:dyDescent="0.25">
      <c r="A178" s="299">
        <v>1770</v>
      </c>
      <c r="B178" s="299" t="str">
        <f>IF(Accueil!$H$49=1,M178,IF(Accueil!$H$49=2,X178,IF(Accueil!$H$49=3,AI178,M178)))</f>
        <v>Cyan</v>
      </c>
      <c r="C178" s="299" t="str">
        <f>IF(Accueil!$H$49=1,N178,IF(Accueil!$H$49=2,Y178,IF(Accueil!$H$49=3,AJ178,N178)))</f>
        <v>Blanc nacré</v>
      </c>
      <c r="D178" s="299" t="str">
        <f>IF(Accueil!$H$49=1,O178,IF(Accueil!$H$49=2,Z178,IF(Accueil!$H$49=3,AK178,O178)))</f>
        <v>besoin d'endurer pour avoir sa place</v>
      </c>
      <c r="E178" s="299" t="str">
        <f>IF(Accueil!$H$49=1,P178,IF(Accueil!$H$49=2,AA178,IF(Accueil!$H$49=3,AL178,P178)))</f>
        <v>peur de se mettre des charges</v>
      </c>
      <c r="F178" s="299" t="str">
        <f>IF(Accueil!$H$49=1,Q178,IF(Accueil!$H$49=2,AB178,IF(Accueil!$H$49=3,AM178,Q178)))</f>
        <v>leadership / manager encourageant et motivant</v>
      </c>
      <c r="G178" s="299" t="str">
        <f>IF(Accueil!$H$49=1,R178,IF(Accueil!$H$49=2,AC178,IF(Accueil!$H$49=3,AN178,R178)))</f>
        <v>prendre sur soi pour faire avancer les choses</v>
      </c>
      <c r="H178" s="299" t="s">
        <v>129</v>
      </c>
      <c r="I178" s="333" t="e">
        <f t="shared" si="23"/>
        <v>#REF!</v>
      </c>
      <c r="J178" s="463">
        <v>175</v>
      </c>
      <c r="K178" s="299" t="s">
        <v>2631</v>
      </c>
      <c r="L178" s="387">
        <v>1770</v>
      </c>
      <c r="M178" s="387" t="s">
        <v>88</v>
      </c>
      <c r="N178" s="387" t="s">
        <v>139</v>
      </c>
      <c r="O178" s="388" t="s">
        <v>237</v>
      </c>
      <c r="P178" s="388" t="s">
        <v>962</v>
      </c>
      <c r="Q178" s="388" t="s">
        <v>2310</v>
      </c>
      <c r="R178" s="471" t="s">
        <v>238</v>
      </c>
      <c r="S178" s="387" t="s">
        <v>129</v>
      </c>
      <c r="T178" s="395" t="e">
        <f t="shared" si="24"/>
        <v>#REF!</v>
      </c>
      <c r="U178" s="473">
        <v>175</v>
      </c>
      <c r="V178" s="387" t="s">
        <v>2631</v>
      </c>
      <c r="W178" s="299">
        <v>1770</v>
      </c>
      <c r="X178" s="299" t="s">
        <v>88</v>
      </c>
      <c r="Y178" s="299" t="s">
        <v>4755</v>
      </c>
      <c r="Z178" s="299" t="s">
        <v>4783</v>
      </c>
      <c r="AA178" s="299" t="s">
        <v>4784</v>
      </c>
      <c r="AB178" s="299" t="s">
        <v>4785</v>
      </c>
      <c r="AC178" s="299" t="s">
        <v>4786</v>
      </c>
      <c r="AD178" s="299" t="s">
        <v>129</v>
      </c>
      <c r="AE178" s="333" t="e">
        <f t="shared" si="25"/>
        <v>#REF!</v>
      </c>
      <c r="AF178" s="463">
        <v>175</v>
      </c>
      <c r="AG178" s="299" t="s">
        <v>2631</v>
      </c>
      <c r="AH178" s="387">
        <v>1770</v>
      </c>
      <c r="AI178" s="387" t="s">
        <v>88</v>
      </c>
      <c r="AJ178" s="299" t="s">
        <v>4755</v>
      </c>
      <c r="AK178" s="299" t="s">
        <v>4783</v>
      </c>
      <c r="AL178" s="299" t="s">
        <v>4784</v>
      </c>
      <c r="AM178" s="299" t="s">
        <v>4785</v>
      </c>
      <c r="AN178" s="299" t="s">
        <v>4786</v>
      </c>
      <c r="AO178" s="387" t="s">
        <v>129</v>
      </c>
      <c r="AP178" s="395" t="e">
        <f t="shared" si="26"/>
        <v>#REF!</v>
      </c>
      <c r="AQ178" s="473">
        <v>175</v>
      </c>
      <c r="AR178" s="387" t="s">
        <v>2631</v>
      </c>
    </row>
    <row r="179" spans="1:44" ht="31.5" x14ac:dyDescent="0.25">
      <c r="A179" s="299">
        <v>1780</v>
      </c>
      <c r="B179" s="299" t="str">
        <f>IF(Accueil!$H$49=1,M179,IF(Accueil!$H$49=2,X179,IF(Accueil!$H$49=3,AI179,M179)))</f>
        <v>Bleu</v>
      </c>
      <c r="C179" s="299" t="str">
        <f>IF(Accueil!$H$49=1,N179,IF(Accueil!$H$49=2,Y179,IF(Accueil!$H$49=3,AJ179,N179)))</f>
        <v>Blanc nacré</v>
      </c>
      <c r="D179" s="299" t="str">
        <f>IF(Accueil!$H$49=1,O179,IF(Accueil!$H$49=2,Z179,IF(Accueil!$H$49=3,AK179,O179)))</f>
        <v>besoin de montrer son individualité</v>
      </c>
      <c r="E179" s="299" t="str">
        <f>IF(Accueil!$H$49=1,P179,IF(Accueil!$H$49=2,AA179,IF(Accueil!$H$49=3,AL179,P179)))</f>
        <v>se laisser vivre / ne rien imposer aux autres</v>
      </c>
      <c r="F179" s="299" t="str">
        <f>IF(Accueil!$H$49=1,Q179,IF(Accueil!$H$49=2,AB179,IF(Accueil!$H$49=3,AM179,Q179)))</f>
        <v>faire ce qui est juste de faire pour soi</v>
      </c>
      <c r="G179" s="299" t="str">
        <f>IF(Accueil!$H$49=1,R179,IF(Accueil!$H$49=2,AC179,IF(Accueil!$H$49=3,AN179,R179)))</f>
        <v>s'imposer aux autres / besoin excessif de faire</v>
      </c>
      <c r="H179" s="299" t="s">
        <v>7</v>
      </c>
      <c r="I179" s="333" t="e">
        <f t="shared" si="23"/>
        <v>#REF!</v>
      </c>
      <c r="J179" s="463">
        <v>176</v>
      </c>
      <c r="K179" s="299" t="s">
        <v>2631</v>
      </c>
      <c r="L179" s="387">
        <v>1780</v>
      </c>
      <c r="M179" s="387" t="s">
        <v>95</v>
      </c>
      <c r="N179" s="387" t="s">
        <v>139</v>
      </c>
      <c r="O179" s="388" t="s">
        <v>963</v>
      </c>
      <c r="P179" s="388" t="s">
        <v>1715</v>
      </c>
      <c r="Q179" s="388" t="s">
        <v>239</v>
      </c>
      <c r="R179" s="471" t="s">
        <v>1716</v>
      </c>
      <c r="S179" s="387" t="s">
        <v>7</v>
      </c>
      <c r="T179" s="395" t="e">
        <f t="shared" si="24"/>
        <v>#REF!</v>
      </c>
      <c r="U179" s="473">
        <v>176</v>
      </c>
      <c r="V179" s="387" t="s">
        <v>2631</v>
      </c>
      <c r="W179" s="299">
        <v>1780</v>
      </c>
      <c r="X179" s="299" t="s">
        <v>95</v>
      </c>
      <c r="Y179" s="299" t="s">
        <v>4755</v>
      </c>
      <c r="Z179" s="299" t="s">
        <v>4787</v>
      </c>
      <c r="AA179" s="299" t="s">
        <v>4788</v>
      </c>
      <c r="AB179" s="299" t="s">
        <v>4789</v>
      </c>
      <c r="AC179" s="299" t="s">
        <v>3896</v>
      </c>
      <c r="AD179" s="299" t="s">
        <v>7</v>
      </c>
      <c r="AE179" s="333" t="e">
        <f t="shared" si="25"/>
        <v>#REF!</v>
      </c>
      <c r="AF179" s="463">
        <v>176</v>
      </c>
      <c r="AG179" s="299" t="s">
        <v>2631</v>
      </c>
      <c r="AH179" s="387">
        <v>1780</v>
      </c>
      <c r="AI179" s="387" t="s">
        <v>95</v>
      </c>
      <c r="AJ179" s="299" t="s">
        <v>4755</v>
      </c>
      <c r="AK179" s="299" t="s">
        <v>4787</v>
      </c>
      <c r="AL179" s="299" t="s">
        <v>4788</v>
      </c>
      <c r="AM179" s="299" t="s">
        <v>4789</v>
      </c>
      <c r="AN179" s="299" t="s">
        <v>3896</v>
      </c>
      <c r="AO179" s="387" t="s">
        <v>7</v>
      </c>
      <c r="AP179" s="395" t="e">
        <f t="shared" si="26"/>
        <v>#REF!</v>
      </c>
      <c r="AQ179" s="473">
        <v>176</v>
      </c>
      <c r="AR179" s="387" t="s">
        <v>2631</v>
      </c>
    </row>
    <row r="180" spans="1:44" ht="31.5" x14ac:dyDescent="0.25">
      <c r="A180" s="299">
        <v>1790</v>
      </c>
      <c r="B180" s="299" t="str">
        <f>IF(Accueil!$H$49=1,M180,IF(Accueil!$H$49=2,X180,IF(Accueil!$H$49=3,AI180,M180)))</f>
        <v>Bleu</v>
      </c>
      <c r="C180" s="299" t="str">
        <f>IF(Accueil!$H$49=1,N180,IF(Accueil!$H$49=2,Y180,IF(Accueil!$H$49=3,AJ180,N180)))</f>
        <v>Blanc nacré</v>
      </c>
      <c r="D180" s="299" t="str">
        <f>IF(Accueil!$H$49=1,O180,IF(Accueil!$H$49=2,Z180,IF(Accueil!$H$49=3,AK180,O180)))</f>
        <v>besoin de répondre à ses attentes / besoin de combler ses besoins</v>
      </c>
      <c r="E180" s="299" t="str">
        <f>IF(Accueil!$H$49=1,P180,IF(Accueil!$H$49=2,AA180,IF(Accueil!$H$49=3,AL180,P180)))</f>
        <v>n'agir que si l'on est sûr de son choix</v>
      </c>
      <c r="F180" s="299" t="str">
        <f>IF(Accueil!$H$49=1,Q180,IF(Accueil!$H$49=2,AB180,IF(Accueil!$H$49=3,AM180,Q180)))</f>
        <v>joie communicative / aimer les choses simples</v>
      </c>
      <c r="G180" s="299" t="str">
        <f>IF(Accueil!$H$49=1,R180,IF(Accueil!$H$49=2,AC180,IF(Accueil!$H$49=3,AN180,R180)))</f>
        <v>la rage comme moteur pour avancer</v>
      </c>
      <c r="H180" s="299" t="s">
        <v>129</v>
      </c>
      <c r="I180" s="333" t="e">
        <f t="shared" si="23"/>
        <v>#REF!</v>
      </c>
      <c r="J180" s="463">
        <v>177</v>
      </c>
      <c r="K180" s="299" t="s">
        <v>2631</v>
      </c>
      <c r="L180" s="387">
        <v>1790</v>
      </c>
      <c r="M180" s="387" t="s">
        <v>95</v>
      </c>
      <c r="N180" s="387" t="s">
        <v>139</v>
      </c>
      <c r="O180" s="388" t="s">
        <v>1717</v>
      </c>
      <c r="P180" s="388" t="s">
        <v>240</v>
      </c>
      <c r="Q180" s="388" t="s">
        <v>2311</v>
      </c>
      <c r="R180" s="471" t="s">
        <v>964</v>
      </c>
      <c r="S180" s="387" t="s">
        <v>129</v>
      </c>
      <c r="T180" s="395" t="e">
        <f t="shared" si="24"/>
        <v>#REF!</v>
      </c>
      <c r="U180" s="473">
        <v>177</v>
      </c>
      <c r="V180" s="387" t="s">
        <v>2631</v>
      </c>
      <c r="W180" s="299">
        <v>1790</v>
      </c>
      <c r="X180" s="299" t="s">
        <v>95</v>
      </c>
      <c r="Y180" s="299" t="s">
        <v>4755</v>
      </c>
      <c r="Z180" s="299" t="s">
        <v>3897</v>
      </c>
      <c r="AA180" s="299" t="s">
        <v>4790</v>
      </c>
      <c r="AB180" s="299" t="s">
        <v>4791</v>
      </c>
      <c r="AC180" s="299" t="s">
        <v>4792</v>
      </c>
      <c r="AD180" s="299" t="s">
        <v>129</v>
      </c>
      <c r="AE180" s="333" t="e">
        <f t="shared" si="25"/>
        <v>#REF!</v>
      </c>
      <c r="AF180" s="463">
        <v>177</v>
      </c>
      <c r="AG180" s="299" t="s">
        <v>2631</v>
      </c>
      <c r="AH180" s="387">
        <v>1790</v>
      </c>
      <c r="AI180" s="387" t="s">
        <v>95</v>
      </c>
      <c r="AJ180" s="299" t="s">
        <v>4755</v>
      </c>
      <c r="AK180" s="299" t="s">
        <v>3897</v>
      </c>
      <c r="AL180" s="299" t="s">
        <v>4790</v>
      </c>
      <c r="AM180" s="299" t="s">
        <v>4791</v>
      </c>
      <c r="AN180" s="299" t="s">
        <v>4792</v>
      </c>
      <c r="AO180" s="387" t="s">
        <v>129</v>
      </c>
      <c r="AP180" s="395" t="e">
        <f t="shared" si="26"/>
        <v>#REF!</v>
      </c>
      <c r="AQ180" s="473">
        <v>177</v>
      </c>
      <c r="AR180" s="387" t="s">
        <v>2631</v>
      </c>
    </row>
    <row r="181" spans="1:44" ht="15.75" x14ac:dyDescent="0.25">
      <c r="A181" s="299">
        <v>1800</v>
      </c>
      <c r="B181" s="299" t="str">
        <f>IF(Accueil!$H$49=1,M181,IF(Accueil!$H$49=2,X181,IF(Accueil!$H$49=3,AI181,M181)))</f>
        <v>Indigo</v>
      </c>
      <c r="C181" s="299" t="str">
        <f>IF(Accueil!$H$49=1,N181,IF(Accueil!$H$49=2,Y181,IF(Accueil!$H$49=3,AJ181,N181)))</f>
        <v>Blanc nacré</v>
      </c>
      <c r="D181" s="299" t="str">
        <f>IF(Accueil!$H$49=1,O181,IF(Accueil!$H$49=2,Z181,IF(Accueil!$H$49=3,AK181,O181)))</f>
        <v>besoin d'être dur avec soi</v>
      </c>
      <c r="E181" s="299" t="str">
        <f>IF(Accueil!$H$49=1,P181,IF(Accueil!$H$49=2,AA181,IF(Accueil!$H$49=3,AL181,P181)))</f>
        <v>s'autosaboter</v>
      </c>
      <c r="F181" s="299" t="str">
        <f>IF(Accueil!$H$49=1,Q181,IF(Accueil!$H$49=2,AB181,IF(Accueil!$H$49=3,AM181,Q181)))</f>
        <v>s'accepter tel que l'on est</v>
      </c>
      <c r="G181" s="299" t="str">
        <f>IF(Accueil!$H$49=1,R181,IF(Accueil!$H$49=2,AC181,IF(Accueil!$H$49=3,AN181,R181)))</f>
        <v>autosatisfaction / prétentieux</v>
      </c>
      <c r="H181" s="299" t="s">
        <v>10</v>
      </c>
      <c r="I181" s="333" t="e">
        <f t="shared" si="23"/>
        <v>#REF!</v>
      </c>
      <c r="J181" s="463">
        <v>178</v>
      </c>
      <c r="K181" s="299" t="s">
        <v>2631</v>
      </c>
      <c r="L181" s="387">
        <v>1800</v>
      </c>
      <c r="M181" s="387" t="s">
        <v>106</v>
      </c>
      <c r="N181" s="387" t="s">
        <v>139</v>
      </c>
      <c r="O181" s="388" t="s">
        <v>965</v>
      </c>
      <c r="P181" s="388" t="s">
        <v>966</v>
      </c>
      <c r="Q181" s="388" t="s">
        <v>967</v>
      </c>
      <c r="R181" s="471" t="s">
        <v>2312</v>
      </c>
      <c r="S181" s="387" t="s">
        <v>10</v>
      </c>
      <c r="T181" s="395" t="e">
        <f t="shared" si="24"/>
        <v>#REF!</v>
      </c>
      <c r="U181" s="473">
        <v>178</v>
      </c>
      <c r="V181" s="387" t="s">
        <v>2631</v>
      </c>
      <c r="W181" s="299">
        <v>1800</v>
      </c>
      <c r="X181" s="299" t="s">
        <v>106</v>
      </c>
      <c r="Y181" s="299" t="s">
        <v>4755</v>
      </c>
      <c r="Z181" s="299" t="s">
        <v>4793</v>
      </c>
      <c r="AA181" s="299" t="s">
        <v>4794</v>
      </c>
      <c r="AB181" s="299" t="s">
        <v>4795</v>
      </c>
      <c r="AC181" s="299" t="s">
        <v>4796</v>
      </c>
      <c r="AD181" s="299" t="s">
        <v>10</v>
      </c>
      <c r="AE181" s="333" t="e">
        <f t="shared" si="25"/>
        <v>#REF!</v>
      </c>
      <c r="AF181" s="463">
        <v>178</v>
      </c>
      <c r="AG181" s="299" t="s">
        <v>2631</v>
      </c>
      <c r="AH181" s="387">
        <v>1800</v>
      </c>
      <c r="AI181" s="387" t="s">
        <v>106</v>
      </c>
      <c r="AJ181" s="299" t="s">
        <v>4755</v>
      </c>
      <c r="AK181" s="299" t="s">
        <v>4793</v>
      </c>
      <c r="AL181" s="299" t="s">
        <v>4794</v>
      </c>
      <c r="AM181" s="299" t="s">
        <v>4795</v>
      </c>
      <c r="AN181" s="299" t="s">
        <v>4796</v>
      </c>
      <c r="AO181" s="387" t="s">
        <v>10</v>
      </c>
      <c r="AP181" s="395" t="e">
        <f t="shared" si="26"/>
        <v>#REF!</v>
      </c>
      <c r="AQ181" s="473">
        <v>178</v>
      </c>
      <c r="AR181" s="387" t="s">
        <v>2631</v>
      </c>
    </row>
    <row r="182" spans="1:44" ht="47.25" x14ac:dyDescent="0.25">
      <c r="A182" s="299">
        <v>1810</v>
      </c>
      <c r="B182" s="299" t="str">
        <f>IF(Accueil!$H$49=1,M182,IF(Accueil!$H$49=2,X182,IF(Accueil!$H$49=3,AI182,M182)))</f>
        <v>Indigo</v>
      </c>
      <c r="C182" s="299" t="str">
        <f>IF(Accueil!$H$49=1,N182,IF(Accueil!$H$49=2,Y182,IF(Accueil!$H$49=3,AJ182,N182)))</f>
        <v>Blanc nacré</v>
      </c>
      <c r="D182" s="299" t="str">
        <f>IF(Accueil!$H$49=1,O182,IF(Accueil!$H$49=2,Z182,IF(Accueil!$H$49=3,AK182,O182)))</f>
        <v>besoin d'être soutenu par ses partenaires / besoin d'une remise en ordre interne</v>
      </c>
      <c r="E182" s="299" t="str">
        <f>IF(Accueil!$H$49=1,P182,IF(Accueil!$H$49=2,AA182,IF(Accueil!$H$49=3,AL182,P182)))</f>
        <v>se sentir dévalorisé / être tout en bas d'un marketing de réseau ou de la hiérarchie</v>
      </c>
      <c r="F182" s="299" t="str">
        <f>IF(Accueil!$H$49=1,Q182,IF(Accueil!$H$49=2,AB182,IF(Accueil!$H$49=3,AM182,Q182)))</f>
        <v>se sentir valorisé et en retirer une force inépuisable</v>
      </c>
      <c r="G182" s="299" t="str">
        <f>IF(Accueil!$H$49=1,R182,IF(Accueil!$H$49=2,AC182,IF(Accueil!$H$49=3,AN182,R182)))</f>
        <v>abuser de son pouvoir dans un but personnel / dévaloriser l'autre pour y arriver / marketing agressif</v>
      </c>
      <c r="H182" s="299" t="s">
        <v>129</v>
      </c>
      <c r="I182" s="333" t="e">
        <f t="shared" si="23"/>
        <v>#REF!</v>
      </c>
      <c r="J182" s="463">
        <v>179</v>
      </c>
      <c r="K182" s="299" t="s">
        <v>2631</v>
      </c>
      <c r="L182" s="387">
        <v>1810</v>
      </c>
      <c r="M182" s="387" t="s">
        <v>106</v>
      </c>
      <c r="N182" s="387" t="s">
        <v>139</v>
      </c>
      <c r="O182" s="388" t="s">
        <v>2313</v>
      </c>
      <c r="P182" s="388" t="s">
        <v>2314</v>
      </c>
      <c r="Q182" s="388" t="s">
        <v>2315</v>
      </c>
      <c r="R182" s="471" t="s">
        <v>2316</v>
      </c>
      <c r="S182" s="387" t="s">
        <v>129</v>
      </c>
      <c r="T182" s="395" t="e">
        <f t="shared" si="24"/>
        <v>#REF!</v>
      </c>
      <c r="U182" s="473">
        <v>179</v>
      </c>
      <c r="V182" s="387" t="s">
        <v>2631</v>
      </c>
      <c r="W182" s="299">
        <v>1810</v>
      </c>
      <c r="X182" s="299" t="s">
        <v>106</v>
      </c>
      <c r="Y182" s="299" t="s">
        <v>4755</v>
      </c>
      <c r="Z182" s="299" t="s">
        <v>4797</v>
      </c>
      <c r="AA182" s="299" t="s">
        <v>4798</v>
      </c>
      <c r="AB182" s="299" t="s">
        <v>4799</v>
      </c>
      <c r="AC182" s="299" t="s">
        <v>4800</v>
      </c>
      <c r="AD182" s="299" t="s">
        <v>129</v>
      </c>
      <c r="AE182" s="333" t="e">
        <f t="shared" si="25"/>
        <v>#REF!</v>
      </c>
      <c r="AF182" s="463">
        <v>179</v>
      </c>
      <c r="AG182" s="299" t="s">
        <v>2631</v>
      </c>
      <c r="AH182" s="387">
        <v>1810</v>
      </c>
      <c r="AI182" s="387" t="s">
        <v>106</v>
      </c>
      <c r="AJ182" s="299" t="s">
        <v>4755</v>
      </c>
      <c r="AK182" s="299" t="s">
        <v>4797</v>
      </c>
      <c r="AL182" s="299" t="s">
        <v>4798</v>
      </c>
      <c r="AM182" s="299" t="s">
        <v>4799</v>
      </c>
      <c r="AN182" s="299" t="s">
        <v>4800</v>
      </c>
      <c r="AO182" s="387" t="s">
        <v>129</v>
      </c>
      <c r="AP182" s="395" t="e">
        <f t="shared" si="26"/>
        <v>#REF!</v>
      </c>
      <c r="AQ182" s="473">
        <v>179</v>
      </c>
      <c r="AR182" s="387" t="s">
        <v>2631</v>
      </c>
    </row>
    <row r="183" spans="1:44" ht="47.25" x14ac:dyDescent="0.25">
      <c r="A183" s="299">
        <v>1820</v>
      </c>
      <c r="B183" s="299" t="str">
        <f>IF(Accueil!$H$49=1,M183,IF(Accueil!$H$49=2,X183,IF(Accueil!$H$49=3,AI183,M183)))</f>
        <v>Pourpre</v>
      </c>
      <c r="C183" s="299" t="str">
        <f>IF(Accueil!$H$49=1,N183,IF(Accueil!$H$49=2,Y183,IF(Accueil!$H$49=3,AJ183,N183)))</f>
        <v>Blanc opalescent</v>
      </c>
      <c r="D183" s="299" t="str">
        <f>IF(Accueil!$H$49=1,O183,IF(Accueil!$H$49=2,Z183,IF(Accueil!$H$49=3,AK183,O183)))</f>
        <v>besoin de créer une grande famille / besoin d'être bien implanté localement</v>
      </c>
      <c r="E183" s="299" t="str">
        <f>IF(Accueil!$H$49=1,P183,IF(Accueil!$H$49=2,AA183,IF(Accueil!$H$49=3,AL183,P183)))</f>
        <v>liens coupés avec l'entreprise / le travail ne nourit plus les aspirations profondes</v>
      </c>
      <c r="F183" s="299" t="str">
        <f>IF(Accueil!$H$49=1,Q183,IF(Accueil!$H$49=2,AB183,IF(Accueil!$H$49=3,AM183,Q183)))</f>
        <v>entreprise bien implantée / entreprise faisant partie du patrimoine local / côté familal / travail ayant du sens</v>
      </c>
      <c r="G183" s="299" t="str">
        <f>IF(Accueil!$H$49=1,R183,IF(Accueil!$H$49=2,AC183,IF(Accueil!$H$49=3,AN183,R183)))</f>
        <v>devoir remplir une mission / faire croire que l'on est une grande famille / avoir des visée sur l'internationnal</v>
      </c>
      <c r="H183" s="299" t="s">
        <v>7</v>
      </c>
      <c r="I183" s="333" t="e">
        <f t="shared" si="23"/>
        <v>#REF!</v>
      </c>
      <c r="J183" s="463">
        <v>180</v>
      </c>
      <c r="K183" s="299" t="s">
        <v>2631</v>
      </c>
      <c r="L183" s="387">
        <v>1820</v>
      </c>
      <c r="M183" s="387" t="s">
        <v>119</v>
      </c>
      <c r="N183" s="387" t="s">
        <v>140</v>
      </c>
      <c r="O183" s="388" t="s">
        <v>2317</v>
      </c>
      <c r="P183" s="388" t="s">
        <v>2318</v>
      </c>
      <c r="Q183" s="388" t="s">
        <v>2319</v>
      </c>
      <c r="R183" s="471" t="s">
        <v>2320</v>
      </c>
      <c r="S183" s="387" t="s">
        <v>7</v>
      </c>
      <c r="T183" s="395" t="e">
        <f t="shared" si="24"/>
        <v>#REF!</v>
      </c>
      <c r="U183" s="473">
        <v>180</v>
      </c>
      <c r="V183" s="387" t="s">
        <v>2631</v>
      </c>
      <c r="W183" s="299">
        <v>1820</v>
      </c>
      <c r="X183" s="299" t="s">
        <v>119</v>
      </c>
      <c r="Y183" s="299" t="s">
        <v>4801</v>
      </c>
      <c r="Z183" s="299" t="s">
        <v>4802</v>
      </c>
      <c r="AA183" s="299" t="s">
        <v>4803</v>
      </c>
      <c r="AB183" s="299" t="s">
        <v>4804</v>
      </c>
      <c r="AC183" s="299" t="s">
        <v>4805</v>
      </c>
      <c r="AD183" s="299" t="s">
        <v>7</v>
      </c>
      <c r="AE183" s="333" t="e">
        <f t="shared" si="25"/>
        <v>#REF!</v>
      </c>
      <c r="AF183" s="463">
        <v>180</v>
      </c>
      <c r="AG183" s="299" t="s">
        <v>2631</v>
      </c>
      <c r="AH183" s="387">
        <v>1820</v>
      </c>
      <c r="AI183" s="387" t="s">
        <v>119</v>
      </c>
      <c r="AJ183" s="299" t="s">
        <v>4801</v>
      </c>
      <c r="AK183" s="299" t="s">
        <v>4802</v>
      </c>
      <c r="AL183" s="299" t="s">
        <v>4803</v>
      </c>
      <c r="AM183" s="299" t="s">
        <v>4804</v>
      </c>
      <c r="AN183" s="299" t="s">
        <v>4805</v>
      </c>
      <c r="AO183" s="387" t="s">
        <v>7</v>
      </c>
      <c r="AP183" s="395" t="e">
        <f t="shared" si="26"/>
        <v>#REF!</v>
      </c>
      <c r="AQ183" s="473">
        <v>180</v>
      </c>
      <c r="AR183" s="387" t="s">
        <v>2631</v>
      </c>
    </row>
    <row r="184" spans="1:44" ht="47.25" x14ac:dyDescent="0.25">
      <c r="A184" s="299">
        <v>1830</v>
      </c>
      <c r="B184" s="299" t="str">
        <f>IF(Accueil!$H$49=1,M184,IF(Accueil!$H$49=2,X184,IF(Accueil!$H$49=3,AI184,M184)))</f>
        <v>Pourpre</v>
      </c>
      <c r="C184" s="299" t="str">
        <f>IF(Accueil!$H$49=1,N184,IF(Accueil!$H$49=2,Y184,IF(Accueil!$H$49=3,AJ184,N184)))</f>
        <v>Blanc opalescent</v>
      </c>
      <c r="D184" s="299" t="str">
        <f>IF(Accueil!$H$49=1,O184,IF(Accueil!$H$49=2,Z184,IF(Accueil!$H$49=3,AK184,O184)))</f>
        <v>besoin de créer des liens sociaux pour se sentir compris</v>
      </c>
      <c r="E184" s="299" t="str">
        <f>IF(Accueil!$H$49=1,P184,IF(Accueil!$H$49=2,AA184,IF(Accueil!$H$49=3,AL184,P184)))</f>
        <v>sentiment d'être un étranger pour son entreprise / incompréhension / insécurité chronique</v>
      </c>
      <c r="F184" s="299" t="str">
        <f>IF(Accueil!$H$49=1,Q184,IF(Accueil!$H$49=2,AB184,IF(Accueil!$H$49=3,AM184,Q184)))</f>
        <v>sentiment d'être au bon endroit et entouré des bonnes personnes</v>
      </c>
      <c r="G184" s="299" t="str">
        <f>IF(Accueil!$H$49=1,R184,IF(Accueil!$H$49=2,AC184,IF(Accueil!$H$49=3,AN184,R184)))</f>
        <v>manipuler pour convaincre / manager manipulateur / marketing agressif</v>
      </c>
      <c r="H184" s="462" t="s">
        <v>129</v>
      </c>
      <c r="I184" s="333" t="e">
        <f t="shared" si="23"/>
        <v>#REF!</v>
      </c>
      <c r="J184" s="463">
        <v>181</v>
      </c>
      <c r="K184" s="299" t="s">
        <v>2631</v>
      </c>
      <c r="L184" s="387">
        <v>1830</v>
      </c>
      <c r="M184" s="387" t="s">
        <v>119</v>
      </c>
      <c r="N184" s="387" t="s">
        <v>140</v>
      </c>
      <c r="O184" s="388" t="s">
        <v>968</v>
      </c>
      <c r="P184" s="388" t="s">
        <v>2321</v>
      </c>
      <c r="Q184" s="388" t="s">
        <v>245</v>
      </c>
      <c r="R184" s="471" t="s">
        <v>2322</v>
      </c>
      <c r="S184" s="472" t="s">
        <v>129</v>
      </c>
      <c r="T184" s="395" t="e">
        <f t="shared" si="24"/>
        <v>#REF!</v>
      </c>
      <c r="U184" s="473">
        <v>181</v>
      </c>
      <c r="V184" s="387" t="s">
        <v>2631</v>
      </c>
      <c r="W184" s="299">
        <v>1830</v>
      </c>
      <c r="X184" s="299" t="s">
        <v>119</v>
      </c>
      <c r="Y184" s="299" t="s">
        <v>4801</v>
      </c>
      <c r="Z184" s="299" t="s">
        <v>4806</v>
      </c>
      <c r="AA184" s="299" t="s">
        <v>4807</v>
      </c>
      <c r="AB184" s="299" t="s">
        <v>4808</v>
      </c>
      <c r="AC184" s="299" t="s">
        <v>4809</v>
      </c>
      <c r="AD184" s="462" t="s">
        <v>129</v>
      </c>
      <c r="AE184" s="333" t="e">
        <f t="shared" si="25"/>
        <v>#REF!</v>
      </c>
      <c r="AF184" s="463">
        <v>181</v>
      </c>
      <c r="AG184" s="299" t="s">
        <v>2631</v>
      </c>
      <c r="AH184" s="387">
        <v>1830</v>
      </c>
      <c r="AI184" s="387" t="s">
        <v>119</v>
      </c>
      <c r="AJ184" s="299" t="s">
        <v>4801</v>
      </c>
      <c r="AK184" s="299" t="s">
        <v>4806</v>
      </c>
      <c r="AL184" s="299" t="s">
        <v>4807</v>
      </c>
      <c r="AM184" s="299" t="s">
        <v>4808</v>
      </c>
      <c r="AN184" s="299" t="s">
        <v>4809</v>
      </c>
      <c r="AO184" s="472" t="s">
        <v>129</v>
      </c>
      <c r="AP184" s="395" t="e">
        <f t="shared" si="26"/>
        <v>#REF!</v>
      </c>
      <c r="AQ184" s="473">
        <v>181</v>
      </c>
      <c r="AR184" s="387" t="s">
        <v>2631</v>
      </c>
    </row>
    <row r="185" spans="1:44" ht="31.5" x14ac:dyDescent="0.25">
      <c r="A185" s="299">
        <v>1840</v>
      </c>
      <c r="B185" s="299" t="str">
        <f>IF(Accueil!$H$49=1,M185,IF(Accueil!$H$49=2,X185,IF(Accueil!$H$49=3,AI185,M185)))</f>
        <v>Magenta</v>
      </c>
      <c r="C185" s="299" t="str">
        <f>IF(Accueil!$H$49=1,N185,IF(Accueil!$H$49=2,Y185,IF(Accueil!$H$49=3,AJ185,N185)))</f>
        <v>Blanc opalescent</v>
      </c>
      <c r="D185" s="299" t="str">
        <f>IF(Accueil!$H$49=1,O185,IF(Accueil!$H$49=2,Z185,IF(Accueil!$H$49=3,AK185,O185)))</f>
        <v>besoin de se confronter à des situations difficiles</v>
      </c>
      <c r="E185" s="299" t="str">
        <f>IF(Accueil!$H$49=1,P185,IF(Accueil!$H$49=2,AA185,IF(Accueil!$H$49=3,AL185,P185)))</f>
        <v>ne pas écouter son instinct</v>
      </c>
      <c r="F185" s="299" t="str">
        <f>IF(Accueil!$H$49=1,Q185,IF(Accueil!$H$49=2,AB185,IF(Accueil!$H$49=3,AM185,Q185)))</f>
        <v>certitude instinctive / leadership</v>
      </c>
      <c r="G185" s="299" t="str">
        <f>IF(Accueil!$H$49=1,R185,IF(Accueil!$H$49=2,AC185,IF(Accueil!$H$49=3,AN185,R185)))</f>
        <v>reporter à plus tard l'inéluctable</v>
      </c>
      <c r="H185" s="462" t="s">
        <v>10</v>
      </c>
      <c r="I185" s="333" t="e">
        <f t="shared" si="23"/>
        <v>#REF!</v>
      </c>
      <c r="J185" s="463">
        <v>182</v>
      </c>
      <c r="K185" s="299" t="s">
        <v>2631</v>
      </c>
      <c r="L185" s="387">
        <v>1840</v>
      </c>
      <c r="M185" s="387" t="s">
        <v>123</v>
      </c>
      <c r="N185" s="387" t="s">
        <v>140</v>
      </c>
      <c r="O185" s="388" t="s">
        <v>969</v>
      </c>
      <c r="P185" s="388" t="s">
        <v>970</v>
      </c>
      <c r="Q185" s="388" t="s">
        <v>2323</v>
      </c>
      <c r="R185" s="471" t="s">
        <v>248</v>
      </c>
      <c r="S185" s="472" t="s">
        <v>10</v>
      </c>
      <c r="T185" s="395" t="e">
        <f t="shared" si="24"/>
        <v>#REF!</v>
      </c>
      <c r="U185" s="473">
        <v>182</v>
      </c>
      <c r="V185" s="387" t="s">
        <v>2631</v>
      </c>
      <c r="W185" s="299">
        <v>1840</v>
      </c>
      <c r="X185" s="299" t="s">
        <v>123</v>
      </c>
      <c r="Y185" s="299" t="s">
        <v>4801</v>
      </c>
      <c r="Z185" s="299" t="s">
        <v>4810</v>
      </c>
      <c r="AA185" s="299" t="s">
        <v>4811</v>
      </c>
      <c r="AB185" s="299" t="s">
        <v>4812</v>
      </c>
      <c r="AC185" s="299" t="s">
        <v>4813</v>
      </c>
      <c r="AD185" s="462" t="s">
        <v>10</v>
      </c>
      <c r="AE185" s="333" t="e">
        <f t="shared" si="25"/>
        <v>#REF!</v>
      </c>
      <c r="AF185" s="463">
        <v>182</v>
      </c>
      <c r="AG185" s="299" t="s">
        <v>2631</v>
      </c>
      <c r="AH185" s="387">
        <v>1840</v>
      </c>
      <c r="AI185" s="387" t="s">
        <v>123</v>
      </c>
      <c r="AJ185" s="299" t="s">
        <v>4801</v>
      </c>
      <c r="AK185" s="299" t="s">
        <v>4810</v>
      </c>
      <c r="AL185" s="299" t="s">
        <v>4811</v>
      </c>
      <c r="AM185" s="299" t="s">
        <v>4812</v>
      </c>
      <c r="AN185" s="299" t="s">
        <v>4813</v>
      </c>
      <c r="AO185" s="472" t="s">
        <v>10</v>
      </c>
      <c r="AP185" s="395" t="e">
        <f t="shared" si="26"/>
        <v>#REF!</v>
      </c>
      <c r="AQ185" s="473">
        <v>182</v>
      </c>
      <c r="AR185" s="387" t="s">
        <v>2631</v>
      </c>
    </row>
    <row r="186" spans="1:44" ht="31.5" x14ac:dyDescent="0.25">
      <c r="A186" s="299">
        <v>1850</v>
      </c>
      <c r="B186" s="299" t="str">
        <f>IF(Accueil!$H$49=1,M186,IF(Accueil!$H$49=2,X186,IF(Accueil!$H$49=3,AI186,M186)))</f>
        <v>Magenta</v>
      </c>
      <c r="C186" s="299" t="str">
        <f>IF(Accueil!$H$49=1,N186,IF(Accueil!$H$49=2,Y186,IF(Accueil!$H$49=3,AJ186,N186)))</f>
        <v>Blanc opalescent</v>
      </c>
      <c r="D186" s="299" t="str">
        <f>IF(Accueil!$H$49=1,O186,IF(Accueil!$H$49=2,Z186,IF(Accueil!$H$49=3,AK186,O186)))</f>
        <v>besoin de trouver un associé / besoin de réaliser ses rêves</v>
      </c>
      <c r="E186" s="299" t="str">
        <f>IF(Accueil!$H$49=1,P186,IF(Accueil!$H$49=2,AA186,IF(Accueil!$H$49=3,AL186,P186)))</f>
        <v>réprimer ce à quoi l'on aspire le plus / faire une croix sur ses rêves</v>
      </c>
      <c r="F186" s="299" t="str">
        <f>IF(Accueil!$H$49=1,Q186,IF(Accueil!$H$49=2,AB186,IF(Accueil!$H$49=3,AM186,Q186)))</f>
        <v>pouvoir s'adapter à tout / avoir trouvé un bon coach</v>
      </c>
      <c r="G186" s="299" t="str">
        <f>IF(Accueil!$H$49=1,R186,IF(Accueil!$H$49=2,AC186,IF(Accueil!$H$49=3,AN186,R186)))</f>
        <v>résistance à toute évolution /  devoir mettre une limite ferme à certaines choses</v>
      </c>
      <c r="H186" s="462" t="s">
        <v>129</v>
      </c>
      <c r="I186" s="333" t="e">
        <f t="shared" si="23"/>
        <v>#REF!</v>
      </c>
      <c r="J186" s="463">
        <v>183</v>
      </c>
      <c r="K186" s="299" t="s">
        <v>2631</v>
      </c>
      <c r="L186" s="387">
        <v>1850</v>
      </c>
      <c r="M186" s="387" t="s">
        <v>123</v>
      </c>
      <c r="N186" s="387" t="s">
        <v>140</v>
      </c>
      <c r="O186" s="388" t="s">
        <v>2324</v>
      </c>
      <c r="P186" s="388" t="s">
        <v>2325</v>
      </c>
      <c r="Q186" s="388" t="s">
        <v>2326</v>
      </c>
      <c r="R186" s="471" t="s">
        <v>2327</v>
      </c>
      <c r="S186" s="472" t="s">
        <v>129</v>
      </c>
      <c r="T186" s="395" t="e">
        <f t="shared" si="24"/>
        <v>#REF!</v>
      </c>
      <c r="U186" s="473">
        <v>183</v>
      </c>
      <c r="V186" s="387" t="s">
        <v>2631</v>
      </c>
      <c r="W186" s="299">
        <v>1850</v>
      </c>
      <c r="X186" s="299" t="s">
        <v>123</v>
      </c>
      <c r="Y186" s="299" t="s">
        <v>4801</v>
      </c>
      <c r="Z186" s="299" t="s">
        <v>4814</v>
      </c>
      <c r="AA186" s="299" t="s">
        <v>4815</v>
      </c>
      <c r="AB186" s="299" t="s">
        <v>4816</v>
      </c>
      <c r="AC186" s="299" t="s">
        <v>4817</v>
      </c>
      <c r="AD186" s="462" t="s">
        <v>129</v>
      </c>
      <c r="AE186" s="333" t="e">
        <f t="shared" si="25"/>
        <v>#REF!</v>
      </c>
      <c r="AF186" s="463">
        <v>183</v>
      </c>
      <c r="AG186" s="299" t="s">
        <v>2631</v>
      </c>
      <c r="AH186" s="387">
        <v>1850</v>
      </c>
      <c r="AI186" s="387" t="s">
        <v>123</v>
      </c>
      <c r="AJ186" s="299" t="s">
        <v>4801</v>
      </c>
      <c r="AK186" s="299" t="s">
        <v>4814</v>
      </c>
      <c r="AL186" s="299" t="s">
        <v>4815</v>
      </c>
      <c r="AM186" s="299" t="s">
        <v>4816</v>
      </c>
      <c r="AN186" s="299" t="s">
        <v>4817</v>
      </c>
      <c r="AO186" s="472" t="s">
        <v>129</v>
      </c>
      <c r="AP186" s="395" t="e">
        <f t="shared" si="26"/>
        <v>#REF!</v>
      </c>
      <c r="AQ186" s="473">
        <v>183</v>
      </c>
      <c r="AR186" s="387" t="s">
        <v>2631</v>
      </c>
    </row>
    <row r="187" spans="1:44" ht="31.5" x14ac:dyDescent="0.25">
      <c r="A187" s="299">
        <v>1860</v>
      </c>
      <c r="B187" s="299" t="str">
        <f>IF(Accueil!$H$49=1,M187,IF(Accueil!$H$49=2,X187,IF(Accueil!$H$49=3,AI187,M187)))</f>
        <v>Noir</v>
      </c>
      <c r="C187" s="299" t="str">
        <f>IF(Accueil!$H$49=1,N187,IF(Accueil!$H$49=2,Y187,IF(Accueil!$H$49=3,AJ187,N187)))</f>
        <v>Blanc opalescent</v>
      </c>
      <c r="D187" s="299" t="str">
        <f>IF(Accueil!$H$49=1,O187,IF(Accueil!$H$49=2,Z187,IF(Accueil!$H$49=3,AK187,O187)))</f>
        <v xml:space="preserve">besoin de digérer une expérience difficile / besoin de tirer parti d'un essai </v>
      </c>
      <c r="E187" s="299" t="str">
        <f>IF(Accueil!$H$49=1,P187,IF(Accueil!$H$49=2,AA187,IF(Accueil!$H$49=3,AL187,P187)))</f>
        <v>se fermer à ce qui vient de l'extérieur</v>
      </c>
      <c r="F187" s="299" t="str">
        <f>IF(Accueil!$H$49=1,Q187,IF(Accueil!$H$49=2,AB187,IF(Accueil!$H$49=3,AM187,Q187)))</f>
        <v>capacité à profiter des expériences vécues pour se construire</v>
      </c>
      <c r="G187" s="299" t="str">
        <f>IF(Accueil!$H$49=1,R187,IF(Accueil!$H$49=2,AC187,IF(Accueil!$H$49=3,AN187,R187)))</f>
        <v>ne pas s'adapter / résister et supporter ce qui vient de l'extérieur</v>
      </c>
      <c r="H187" s="462" t="s">
        <v>7</v>
      </c>
      <c r="I187" s="333" t="e">
        <f t="shared" si="23"/>
        <v>#REF!</v>
      </c>
      <c r="J187" s="463">
        <v>184</v>
      </c>
      <c r="K187" s="299" t="s">
        <v>2632</v>
      </c>
      <c r="L187" s="387">
        <v>1860</v>
      </c>
      <c r="M187" s="387" t="s">
        <v>5</v>
      </c>
      <c r="N187" s="387" t="s">
        <v>140</v>
      </c>
      <c r="O187" s="388" t="s">
        <v>2328</v>
      </c>
      <c r="P187" s="388" t="s">
        <v>250</v>
      </c>
      <c r="Q187" s="388" t="s">
        <v>251</v>
      </c>
      <c r="R187" s="471" t="s">
        <v>1736</v>
      </c>
      <c r="S187" s="472" t="s">
        <v>7</v>
      </c>
      <c r="T187" s="395" t="e">
        <f t="shared" si="24"/>
        <v>#REF!</v>
      </c>
      <c r="U187" s="473">
        <v>184</v>
      </c>
      <c r="V187" s="387" t="s">
        <v>2632</v>
      </c>
      <c r="W187" s="299">
        <v>1860</v>
      </c>
      <c r="X187" s="299" t="s">
        <v>5</v>
      </c>
      <c r="Y187" s="299" t="s">
        <v>4801</v>
      </c>
      <c r="Z187" s="299" t="s">
        <v>4818</v>
      </c>
      <c r="AA187" s="299" t="s">
        <v>4819</v>
      </c>
      <c r="AB187" s="299" t="s">
        <v>4820</v>
      </c>
      <c r="AC187" s="299" t="s">
        <v>3929</v>
      </c>
      <c r="AD187" s="462" t="s">
        <v>7</v>
      </c>
      <c r="AE187" s="333" t="e">
        <f t="shared" si="25"/>
        <v>#REF!</v>
      </c>
      <c r="AF187" s="463">
        <v>184</v>
      </c>
      <c r="AG187" s="299" t="s">
        <v>2632</v>
      </c>
      <c r="AH187" s="387">
        <v>1860</v>
      </c>
      <c r="AI187" s="387" t="s">
        <v>5</v>
      </c>
      <c r="AJ187" s="299" t="s">
        <v>4801</v>
      </c>
      <c r="AK187" s="299" t="s">
        <v>4818</v>
      </c>
      <c r="AL187" s="299" t="s">
        <v>4819</v>
      </c>
      <c r="AM187" s="299" t="s">
        <v>4820</v>
      </c>
      <c r="AN187" s="299" t="s">
        <v>3929</v>
      </c>
      <c r="AO187" s="472" t="s">
        <v>7</v>
      </c>
      <c r="AP187" s="395" t="e">
        <f t="shared" si="26"/>
        <v>#REF!</v>
      </c>
      <c r="AQ187" s="473">
        <v>184</v>
      </c>
      <c r="AR187" s="387" t="s">
        <v>2632</v>
      </c>
    </row>
    <row r="188" spans="1:44" ht="31.5" x14ac:dyDescent="0.25">
      <c r="A188" s="299">
        <v>1870</v>
      </c>
      <c r="B188" s="299" t="str">
        <f>IF(Accueil!$H$49=1,M188,IF(Accueil!$H$49=2,X188,IF(Accueil!$H$49=3,AI188,M188)))</f>
        <v>Noir</v>
      </c>
      <c r="C188" s="299" t="str">
        <f>IF(Accueil!$H$49=1,N188,IF(Accueil!$H$49=2,Y188,IF(Accueil!$H$49=3,AJ188,N188)))</f>
        <v>Blanc opalescent</v>
      </c>
      <c r="D188" s="299" t="str">
        <f>IF(Accueil!$H$49=1,O188,IF(Accueil!$H$49=2,Z188,IF(Accueil!$H$49=3,AK188,O188)))</f>
        <v>besoin de sécurité et de stabilité / besoin de tout assumer</v>
      </c>
      <c r="E188" s="299" t="str">
        <f>IF(Accueil!$H$49=1,P188,IF(Accueil!$H$49=2,AA188,IF(Accueil!$H$49=3,AL188,P188)))</f>
        <v>manque ou perte d'enthousiasme</v>
      </c>
      <c r="F188" s="299" t="str">
        <f>IF(Accueil!$H$49=1,Q188,IF(Accueil!$H$49=2,AB188,IF(Accueil!$H$49=3,AM188,Q188)))</f>
        <v>faire uniquement ce qui a du sens pour soi</v>
      </c>
      <c r="G188" s="299" t="str">
        <f>IF(Accueil!$H$49=1,R188,IF(Accueil!$H$49=2,AC188,IF(Accueil!$H$49=3,AN188,R188)))</f>
        <v>dispersion et excès d'enthousiasme</v>
      </c>
      <c r="H188" s="462" t="s">
        <v>129</v>
      </c>
      <c r="I188" s="333" t="e">
        <f t="shared" si="23"/>
        <v>#REF!</v>
      </c>
      <c r="J188" s="463">
        <v>185</v>
      </c>
      <c r="K188" s="299" t="s">
        <v>2632</v>
      </c>
      <c r="L188" s="387">
        <v>1870</v>
      </c>
      <c r="M188" s="387" t="s">
        <v>5</v>
      </c>
      <c r="N188" s="387" t="s">
        <v>140</v>
      </c>
      <c r="O188" s="388" t="s">
        <v>1737</v>
      </c>
      <c r="P188" s="388" t="s">
        <v>252</v>
      </c>
      <c r="Q188" s="388" t="s">
        <v>253</v>
      </c>
      <c r="R188" s="471" t="s">
        <v>254</v>
      </c>
      <c r="S188" s="472" t="s">
        <v>129</v>
      </c>
      <c r="T188" s="395" t="e">
        <f t="shared" si="24"/>
        <v>#REF!</v>
      </c>
      <c r="U188" s="473">
        <v>185</v>
      </c>
      <c r="V188" s="387" t="s">
        <v>2632</v>
      </c>
      <c r="W188" s="299">
        <v>1870</v>
      </c>
      <c r="X188" s="299" t="s">
        <v>5</v>
      </c>
      <c r="Y188" s="299" t="s">
        <v>4801</v>
      </c>
      <c r="Z188" s="299" t="s">
        <v>3930</v>
      </c>
      <c r="AA188" s="299" t="s">
        <v>3931</v>
      </c>
      <c r="AB188" s="299" t="s">
        <v>4821</v>
      </c>
      <c r="AC188" s="299" t="s">
        <v>3933</v>
      </c>
      <c r="AD188" s="462" t="s">
        <v>129</v>
      </c>
      <c r="AE188" s="333" t="e">
        <f t="shared" si="25"/>
        <v>#REF!</v>
      </c>
      <c r="AF188" s="463">
        <v>185</v>
      </c>
      <c r="AG188" s="299" t="s">
        <v>2632</v>
      </c>
      <c r="AH188" s="387">
        <v>1870</v>
      </c>
      <c r="AI188" s="387" t="s">
        <v>5</v>
      </c>
      <c r="AJ188" s="299" t="s">
        <v>4801</v>
      </c>
      <c r="AK188" s="299" t="s">
        <v>3930</v>
      </c>
      <c r="AL188" s="299" t="s">
        <v>3931</v>
      </c>
      <c r="AM188" s="299" t="s">
        <v>4821</v>
      </c>
      <c r="AN188" s="299" t="s">
        <v>3933</v>
      </c>
      <c r="AO188" s="472" t="s">
        <v>129</v>
      </c>
      <c r="AP188" s="395" t="e">
        <f t="shared" si="26"/>
        <v>#REF!</v>
      </c>
      <c r="AQ188" s="473">
        <v>185</v>
      </c>
      <c r="AR188" s="387" t="s">
        <v>2632</v>
      </c>
    </row>
    <row r="189" spans="1:44" ht="31.5" x14ac:dyDescent="0.25">
      <c r="A189" s="299">
        <v>1880</v>
      </c>
      <c r="B189" s="299" t="str">
        <f>IF(Accueil!$H$49=1,M189,IF(Accueil!$H$49=2,X189,IF(Accueil!$H$49=3,AI189,M189)))</f>
        <v>Brun</v>
      </c>
      <c r="C189" s="299" t="str">
        <f>IF(Accueil!$H$49=1,N189,IF(Accueil!$H$49=2,Y189,IF(Accueil!$H$49=3,AJ189,N189)))</f>
        <v>Blanc opalescent</v>
      </c>
      <c r="D189" s="299" t="str">
        <f>IF(Accueil!$H$49=1,O189,IF(Accueil!$H$49=2,Z189,IF(Accueil!$H$49=3,AK189,O189)))</f>
        <v>besoin d'exprimer sa différence / besoin d'assumer son existence</v>
      </c>
      <c r="E189" s="299" t="str">
        <f>IF(Accueil!$H$49=1,P189,IF(Accueil!$H$49=2,AA189,IF(Accueil!$H$49=3,AL189,P189)))</f>
        <v>se retrouver seul dans la voie choisie</v>
      </c>
      <c r="F189" s="299" t="str">
        <f>IF(Accueil!$H$49=1,Q189,IF(Accueil!$H$49=2,AB189,IF(Accueil!$H$49=3,AM189,Q189)))</f>
        <v>créer sa voie / suivre ses rêves</v>
      </c>
      <c r="G189" s="299" t="str">
        <f>IF(Accueil!$H$49=1,R189,IF(Accueil!$H$49=2,AC189,IF(Accueil!$H$49=3,AN189,R189)))</f>
        <v>refus de se laisser imposer sa conduite / être à contre-courant</v>
      </c>
      <c r="H189" s="462" t="s">
        <v>10</v>
      </c>
      <c r="I189" s="333" t="e">
        <f t="shared" si="23"/>
        <v>#REF!</v>
      </c>
      <c r="J189" s="463">
        <v>186</v>
      </c>
      <c r="K189" s="299" t="s">
        <v>2632</v>
      </c>
      <c r="L189" s="387">
        <v>1880</v>
      </c>
      <c r="M189" s="387" t="s">
        <v>17</v>
      </c>
      <c r="N189" s="387" t="s">
        <v>140</v>
      </c>
      <c r="O189" s="388" t="s">
        <v>1738</v>
      </c>
      <c r="P189" s="388" t="s">
        <v>971</v>
      </c>
      <c r="Q189" s="388" t="s">
        <v>1740</v>
      </c>
      <c r="R189" s="471" t="s">
        <v>2329</v>
      </c>
      <c r="S189" s="472" t="s">
        <v>10</v>
      </c>
      <c r="T189" s="395" t="e">
        <f t="shared" si="24"/>
        <v>#REF!</v>
      </c>
      <c r="U189" s="473">
        <v>186</v>
      </c>
      <c r="V189" s="387" t="s">
        <v>2632</v>
      </c>
      <c r="W189" s="299">
        <v>1880</v>
      </c>
      <c r="X189" s="299" t="s">
        <v>17</v>
      </c>
      <c r="Y189" s="299" t="s">
        <v>4801</v>
      </c>
      <c r="Z189" s="299" t="s">
        <v>4822</v>
      </c>
      <c r="AA189" s="299" t="s">
        <v>4823</v>
      </c>
      <c r="AB189" s="299" t="s">
        <v>4824</v>
      </c>
      <c r="AC189" s="299" t="s">
        <v>4825</v>
      </c>
      <c r="AD189" s="462" t="s">
        <v>10</v>
      </c>
      <c r="AE189" s="333" t="e">
        <f t="shared" si="25"/>
        <v>#REF!</v>
      </c>
      <c r="AF189" s="463">
        <v>186</v>
      </c>
      <c r="AG189" s="299" t="s">
        <v>2632</v>
      </c>
      <c r="AH189" s="387">
        <v>1880</v>
      </c>
      <c r="AI189" s="387" t="s">
        <v>17</v>
      </c>
      <c r="AJ189" s="299" t="s">
        <v>4801</v>
      </c>
      <c r="AK189" s="299" t="s">
        <v>4822</v>
      </c>
      <c r="AL189" s="299" t="s">
        <v>4823</v>
      </c>
      <c r="AM189" s="299" t="s">
        <v>4824</v>
      </c>
      <c r="AN189" s="299" t="s">
        <v>4825</v>
      </c>
      <c r="AO189" s="472" t="s">
        <v>10</v>
      </c>
      <c r="AP189" s="395" t="e">
        <f t="shared" si="26"/>
        <v>#REF!</v>
      </c>
      <c r="AQ189" s="473">
        <v>186</v>
      </c>
      <c r="AR189" s="387" t="s">
        <v>2632</v>
      </c>
    </row>
    <row r="190" spans="1:44" ht="45" x14ac:dyDescent="0.25">
      <c r="A190" s="299">
        <v>1890</v>
      </c>
      <c r="B190" s="299" t="str">
        <f>IF(Accueil!$H$49=1,M190,IF(Accueil!$H$49=2,X190,IF(Accueil!$H$49=3,AI190,M190)))</f>
        <v>Brun</v>
      </c>
      <c r="C190" s="299" t="str">
        <f>IF(Accueil!$H$49=1,N190,IF(Accueil!$H$49=2,Y190,IF(Accueil!$H$49=3,AJ190,N190)))</f>
        <v>Blanc opalescent</v>
      </c>
      <c r="D190" s="299" t="str">
        <f>IF(Accueil!$H$49=1,O190,IF(Accueil!$H$49=2,Z190,IF(Accueil!$H$49=3,AK190,O190)))</f>
        <v>besoin d'avoir une base solide / besoin de réaliser concrètement</v>
      </c>
      <c r="E190" s="299" t="str">
        <f>IF(Accueil!$H$49=1,P190,IF(Accueil!$H$49=2,AA190,IF(Accueil!$H$49=3,AL190,P190)))</f>
        <v>instabilité / insécurité chronique / difficulté à passer à l'étape de réalisation</v>
      </c>
      <c r="F190" s="299" t="str">
        <f>IF(Accueil!$H$49=1,Q190,IF(Accueil!$H$49=2,AB190,IF(Accueil!$H$49=3,AM190,Q190)))</f>
        <v>capacité à réaliser ses idées / capacité à créer sa propre sécurité</v>
      </c>
      <c r="G190" s="299" t="str">
        <f>IF(Accueil!$H$49=1,R190,IF(Accueil!$H$49=2,AC190,IF(Accueil!$H$49=3,AN190,R190)))</f>
        <v>devoir assurer ses arrières et être son propre soutien / être sur tous les fronts</v>
      </c>
      <c r="H190" s="462" t="s">
        <v>129</v>
      </c>
      <c r="I190" s="333" t="e">
        <f t="shared" si="23"/>
        <v>#REF!</v>
      </c>
      <c r="J190" s="463">
        <v>187</v>
      </c>
      <c r="K190" s="299" t="s">
        <v>2632</v>
      </c>
      <c r="L190" s="387">
        <v>1890</v>
      </c>
      <c r="M190" s="387" t="s">
        <v>17</v>
      </c>
      <c r="N190" s="387" t="s">
        <v>140</v>
      </c>
      <c r="O190" s="388" t="s">
        <v>1742</v>
      </c>
      <c r="P190" s="388" t="s">
        <v>2330</v>
      </c>
      <c r="Q190" s="388" t="s">
        <v>2331</v>
      </c>
      <c r="R190" s="471" t="s">
        <v>1745</v>
      </c>
      <c r="S190" s="472" t="s">
        <v>129</v>
      </c>
      <c r="T190" s="395" t="e">
        <f t="shared" si="24"/>
        <v>#REF!</v>
      </c>
      <c r="U190" s="473">
        <v>187</v>
      </c>
      <c r="V190" s="387" t="s">
        <v>2632</v>
      </c>
      <c r="W190" s="299">
        <v>1890</v>
      </c>
      <c r="X190" s="299" t="s">
        <v>17</v>
      </c>
      <c r="Y190" s="299" t="s">
        <v>4801</v>
      </c>
      <c r="Z190" s="299" t="s">
        <v>4826</v>
      </c>
      <c r="AA190" s="299" t="s">
        <v>4827</v>
      </c>
      <c r="AB190" s="299" t="s">
        <v>4828</v>
      </c>
      <c r="AC190" s="299" t="s">
        <v>4829</v>
      </c>
      <c r="AD190" s="462" t="s">
        <v>129</v>
      </c>
      <c r="AE190" s="333" t="e">
        <f t="shared" si="25"/>
        <v>#REF!</v>
      </c>
      <c r="AF190" s="463">
        <v>187</v>
      </c>
      <c r="AG190" s="299" t="s">
        <v>2632</v>
      </c>
      <c r="AH190" s="387">
        <v>1890</v>
      </c>
      <c r="AI190" s="387" t="s">
        <v>17</v>
      </c>
      <c r="AJ190" s="299" t="s">
        <v>4801</v>
      </c>
      <c r="AK190" s="299" t="s">
        <v>4826</v>
      </c>
      <c r="AL190" s="299" t="s">
        <v>4827</v>
      </c>
      <c r="AM190" s="299" t="s">
        <v>4828</v>
      </c>
      <c r="AN190" s="299" t="s">
        <v>4829</v>
      </c>
      <c r="AO190" s="472" t="s">
        <v>129</v>
      </c>
      <c r="AP190" s="395" t="e">
        <f t="shared" si="26"/>
        <v>#REF!</v>
      </c>
      <c r="AQ190" s="473">
        <v>187</v>
      </c>
      <c r="AR190" s="387" t="s">
        <v>2632</v>
      </c>
    </row>
    <row r="191" spans="1:44" ht="47.25" x14ac:dyDescent="0.25">
      <c r="A191" s="299">
        <v>1900</v>
      </c>
      <c r="B191" s="299" t="str">
        <f>IF(Accueil!$H$49=1,M191,IF(Accueil!$H$49=2,X191,IF(Accueil!$H$49=3,AI191,M191)))</f>
        <v>Bordeaux</v>
      </c>
      <c r="C191" s="299" t="str">
        <f>IF(Accueil!$H$49=1,N191,IF(Accueil!$H$49=2,Y191,IF(Accueil!$H$49=3,AJ191,N191)))</f>
        <v>Blanc opalescent</v>
      </c>
      <c r="D191" s="299" t="str">
        <f>IF(Accueil!$H$49=1,O191,IF(Accueil!$H$49=2,Z191,IF(Accueil!$H$49=3,AK191,O191)))</f>
        <v>besoin d'exprimer sa créativité / besoin de transmettre ses connaissances</v>
      </c>
      <c r="E191" s="299" t="str">
        <f>IF(Accueil!$H$49=1,P191,IF(Accueil!$H$49=2,AA191,IF(Accueil!$H$49=3,AL191,P191)))</f>
        <v>solitude / potentiel de créativité non exprimé ou réprimé</v>
      </c>
      <c r="F191" s="299" t="str">
        <f>IF(Accueil!$H$49=1,Q191,IF(Accueil!$H$49=2,AB191,IF(Accueil!$H$49=3,AM191,Q191)))</f>
        <v>capacité à réaliser et à diffuser son potentiel / capacité à transmettre ses connaissances</v>
      </c>
      <c r="G191" s="299" t="str">
        <f>IF(Accueil!$H$49=1,R191,IF(Accueil!$H$49=2,AC191,IF(Accueil!$H$49=3,AN191,R191)))</f>
        <v>besoin excessif de transmettre sa création à la collectivité ou l'humanité / de laisser une trace</v>
      </c>
      <c r="H191" s="462" t="s">
        <v>10</v>
      </c>
      <c r="I191" s="333" t="e">
        <f t="shared" si="23"/>
        <v>#REF!</v>
      </c>
      <c r="J191" s="463">
        <v>188</v>
      </c>
      <c r="K191" s="299" t="s">
        <v>2632</v>
      </c>
      <c r="L191" s="387">
        <v>1900</v>
      </c>
      <c r="M191" s="387" t="s">
        <v>21</v>
      </c>
      <c r="N191" s="387" t="s">
        <v>140</v>
      </c>
      <c r="O191" s="388" t="s">
        <v>1746</v>
      </c>
      <c r="P191" s="388" t="s">
        <v>1747</v>
      </c>
      <c r="Q191" s="388" t="s">
        <v>2332</v>
      </c>
      <c r="R191" s="471" t="s">
        <v>2333</v>
      </c>
      <c r="S191" s="472" t="s">
        <v>10</v>
      </c>
      <c r="T191" s="395" t="e">
        <f t="shared" si="24"/>
        <v>#REF!</v>
      </c>
      <c r="U191" s="473">
        <v>188</v>
      </c>
      <c r="V191" s="387" t="s">
        <v>2632</v>
      </c>
      <c r="W191" s="299">
        <v>1900</v>
      </c>
      <c r="X191" s="299" t="s">
        <v>21</v>
      </c>
      <c r="Y191" s="299" t="s">
        <v>4801</v>
      </c>
      <c r="Z191" s="299" t="s">
        <v>4830</v>
      </c>
      <c r="AA191" s="299" t="s">
        <v>3943</v>
      </c>
      <c r="AB191" s="299" t="s">
        <v>4831</v>
      </c>
      <c r="AC191" s="299" t="s">
        <v>4832</v>
      </c>
      <c r="AD191" s="462" t="s">
        <v>10</v>
      </c>
      <c r="AE191" s="333" t="e">
        <f t="shared" si="25"/>
        <v>#REF!</v>
      </c>
      <c r="AF191" s="463">
        <v>188</v>
      </c>
      <c r="AG191" s="299" t="s">
        <v>2632</v>
      </c>
      <c r="AH191" s="387">
        <v>1900</v>
      </c>
      <c r="AI191" s="387" t="s">
        <v>21</v>
      </c>
      <c r="AJ191" s="299" t="s">
        <v>4801</v>
      </c>
      <c r="AK191" s="299" t="s">
        <v>4830</v>
      </c>
      <c r="AL191" s="299" t="s">
        <v>3943</v>
      </c>
      <c r="AM191" s="299" t="s">
        <v>4831</v>
      </c>
      <c r="AN191" s="299" t="s">
        <v>4832</v>
      </c>
      <c r="AO191" s="472" t="s">
        <v>10</v>
      </c>
      <c r="AP191" s="395" t="e">
        <f t="shared" si="26"/>
        <v>#REF!</v>
      </c>
      <c r="AQ191" s="473">
        <v>188</v>
      </c>
      <c r="AR191" s="387" t="s">
        <v>2632</v>
      </c>
    </row>
    <row r="192" spans="1:44" ht="47.25" x14ac:dyDescent="0.25">
      <c r="A192" s="299">
        <v>1910</v>
      </c>
      <c r="B192" s="299" t="str">
        <f>IF(Accueil!$H$49=1,M192,IF(Accueil!$H$49=2,X192,IF(Accueil!$H$49=3,AI192,M192)))</f>
        <v>Bordeaux</v>
      </c>
      <c r="C192" s="299" t="str">
        <f>IF(Accueil!$H$49=1,N192,IF(Accueil!$H$49=2,Y192,IF(Accueil!$H$49=3,AJ192,N192)))</f>
        <v>Blanc opalescent</v>
      </c>
      <c r="D192" s="299" t="str">
        <f>IF(Accueil!$H$49=1,O192,IF(Accueil!$H$49=2,Z192,IF(Accueil!$H$49=3,AK192,O192)))</f>
        <v>besoin de concrétiser dans de la matière / aimer le concret et le solide</v>
      </c>
      <c r="E192" s="299" t="str">
        <f>IF(Accueil!$H$49=1,P192,IF(Accueil!$H$49=2,AA192,IF(Accueil!$H$49=3,AL192,P192)))</f>
        <v>être partagé dans des choix professionnels et reporter son action à plus tard / procrastination</v>
      </c>
      <c r="F192" s="299" t="str">
        <f>IF(Accueil!$H$49=1,Q192,IF(Accueil!$H$49=2,AB192,IF(Accueil!$H$49=3,AM192,Q192)))</f>
        <v>s'exprimer sans filtre / faire les choses de manière naturelle</v>
      </c>
      <c r="G192" s="299" t="str">
        <f>IF(Accueil!$H$49=1,R192,IF(Accueil!$H$49=2,AC192,IF(Accueil!$H$49=3,AN192,R192)))</f>
        <v>refus de toute autorité / stress de devoir passer à un acte concret</v>
      </c>
      <c r="H192" s="462" t="s">
        <v>129</v>
      </c>
      <c r="I192" s="333" t="e">
        <f t="shared" si="23"/>
        <v>#REF!</v>
      </c>
      <c r="J192" s="463">
        <v>189</v>
      </c>
      <c r="K192" s="299" t="s">
        <v>2632</v>
      </c>
      <c r="L192" s="387">
        <v>1910</v>
      </c>
      <c r="M192" s="387" t="s">
        <v>21</v>
      </c>
      <c r="N192" s="387" t="s">
        <v>140</v>
      </c>
      <c r="O192" s="388" t="s">
        <v>2334</v>
      </c>
      <c r="P192" s="388" t="s">
        <v>2335</v>
      </c>
      <c r="Q192" s="388" t="s">
        <v>1750</v>
      </c>
      <c r="R192" s="471" t="s">
        <v>1751</v>
      </c>
      <c r="S192" s="472" t="s">
        <v>129</v>
      </c>
      <c r="T192" s="395" t="e">
        <f t="shared" si="24"/>
        <v>#REF!</v>
      </c>
      <c r="U192" s="473">
        <v>189</v>
      </c>
      <c r="V192" s="387" t="s">
        <v>2632</v>
      </c>
      <c r="W192" s="299">
        <v>1910</v>
      </c>
      <c r="X192" s="299" t="s">
        <v>21</v>
      </c>
      <c r="Y192" s="299" t="s">
        <v>4801</v>
      </c>
      <c r="Z192" s="299" t="s">
        <v>4833</v>
      </c>
      <c r="AA192" s="299" t="s">
        <v>4834</v>
      </c>
      <c r="AB192" s="299" t="s">
        <v>4835</v>
      </c>
      <c r="AC192" s="299" t="s">
        <v>4836</v>
      </c>
      <c r="AD192" s="462" t="s">
        <v>129</v>
      </c>
      <c r="AE192" s="333" t="e">
        <f t="shared" si="25"/>
        <v>#REF!</v>
      </c>
      <c r="AF192" s="463">
        <v>189</v>
      </c>
      <c r="AG192" s="299" t="s">
        <v>2632</v>
      </c>
      <c r="AH192" s="387">
        <v>1910</v>
      </c>
      <c r="AI192" s="387" t="s">
        <v>21</v>
      </c>
      <c r="AJ192" s="299" t="s">
        <v>4801</v>
      </c>
      <c r="AK192" s="299" t="s">
        <v>4833</v>
      </c>
      <c r="AL192" s="299" t="s">
        <v>4834</v>
      </c>
      <c r="AM192" s="299" t="s">
        <v>4835</v>
      </c>
      <c r="AN192" s="299" t="s">
        <v>4836</v>
      </c>
      <c r="AO192" s="472" t="s">
        <v>129</v>
      </c>
      <c r="AP192" s="395" t="e">
        <f t="shared" si="26"/>
        <v>#REF!</v>
      </c>
      <c r="AQ192" s="473">
        <v>189</v>
      </c>
      <c r="AR192" s="387" t="s">
        <v>2632</v>
      </c>
    </row>
    <row r="193" spans="1:44" ht="45" x14ac:dyDescent="0.25">
      <c r="A193" s="299">
        <v>1920</v>
      </c>
      <c r="B193" s="299" t="str">
        <f>IF(Accueil!$H$49=1,M193,IF(Accueil!$H$49=2,X193,IF(Accueil!$H$49=3,AI193,M193)))</f>
        <v>Ecarlate</v>
      </c>
      <c r="C193" s="299" t="str">
        <f>IF(Accueil!$H$49=1,N193,IF(Accueil!$H$49=2,Y193,IF(Accueil!$H$49=3,AJ193,N193)))</f>
        <v>Blanc opalescent</v>
      </c>
      <c r="D193" s="299" t="str">
        <f>IF(Accueil!$H$49=1,O193,IF(Accueil!$H$49=2,Z193,IF(Accueil!$H$49=3,AK193,O193)))</f>
        <v>besoin de trouver sa place sur le marché</v>
      </c>
      <c r="E193" s="299" t="str">
        <f>IF(Accueil!$H$49=1,P193,IF(Accueil!$H$49=2,AA193,IF(Accueil!$H$49=3,AL193,P193)))</f>
        <v>subir une autorité ou un management injuste</v>
      </c>
      <c r="F193" s="299" t="str">
        <f>IF(Accueil!$H$49=1,Q193,IF(Accueil!$H$49=2,AB193,IF(Accueil!$H$49=3,AM193,Q193)))</f>
        <v>capacité d'être partout à sa place / sentiment d'être bien avec les autres</v>
      </c>
      <c r="G193" s="299" t="str">
        <f>IF(Accueil!$H$49=1,R193,IF(Accueil!$H$49=2,AC193,IF(Accueil!$H$49=3,AN193,R193)))</f>
        <v>se battre pour avoir sa place sur le marché</v>
      </c>
      <c r="H193" s="462" t="s">
        <v>10</v>
      </c>
      <c r="I193" s="333" t="e">
        <f t="shared" si="23"/>
        <v>#REF!</v>
      </c>
      <c r="J193" s="463">
        <v>190</v>
      </c>
      <c r="K193" s="299" t="s">
        <v>2632</v>
      </c>
      <c r="L193" s="387">
        <v>1920</v>
      </c>
      <c r="M193" s="387" t="s">
        <v>26</v>
      </c>
      <c r="N193" s="387" t="s">
        <v>140</v>
      </c>
      <c r="O193" s="388" t="s">
        <v>972</v>
      </c>
      <c r="P193" s="388" t="s">
        <v>973</v>
      </c>
      <c r="Q193" s="388" t="s">
        <v>1753</v>
      </c>
      <c r="R193" s="471" t="s">
        <v>974</v>
      </c>
      <c r="S193" s="472" t="s">
        <v>10</v>
      </c>
      <c r="T193" s="395" t="e">
        <f t="shared" si="24"/>
        <v>#REF!</v>
      </c>
      <c r="U193" s="473">
        <v>190</v>
      </c>
      <c r="V193" s="387" t="s">
        <v>2632</v>
      </c>
      <c r="W193" s="299">
        <v>1920</v>
      </c>
      <c r="X193" s="299" t="s">
        <v>26</v>
      </c>
      <c r="Y193" s="299" t="s">
        <v>4801</v>
      </c>
      <c r="Z193" s="299" t="s">
        <v>4837</v>
      </c>
      <c r="AA193" s="299" t="s">
        <v>4838</v>
      </c>
      <c r="AB193" s="299" t="s">
        <v>4839</v>
      </c>
      <c r="AC193" s="299" t="s">
        <v>4840</v>
      </c>
      <c r="AD193" s="462" t="s">
        <v>10</v>
      </c>
      <c r="AE193" s="333" t="e">
        <f t="shared" si="25"/>
        <v>#REF!</v>
      </c>
      <c r="AF193" s="463">
        <v>190</v>
      </c>
      <c r="AG193" s="299" t="s">
        <v>2632</v>
      </c>
      <c r="AH193" s="387">
        <v>1920</v>
      </c>
      <c r="AI193" s="387" t="s">
        <v>26</v>
      </c>
      <c r="AJ193" s="299" t="s">
        <v>4801</v>
      </c>
      <c r="AK193" s="299" t="s">
        <v>4837</v>
      </c>
      <c r="AL193" s="299" t="s">
        <v>4838</v>
      </c>
      <c r="AM193" s="299" t="s">
        <v>4839</v>
      </c>
      <c r="AN193" s="299" t="s">
        <v>4840</v>
      </c>
      <c r="AO193" s="472" t="s">
        <v>10</v>
      </c>
      <c r="AP193" s="395" t="e">
        <f t="shared" si="26"/>
        <v>#REF!</v>
      </c>
      <c r="AQ193" s="473">
        <v>190</v>
      </c>
      <c r="AR193" s="387" t="s">
        <v>2632</v>
      </c>
    </row>
    <row r="194" spans="1:44" ht="45" x14ac:dyDescent="0.25">
      <c r="A194" s="299">
        <v>1930</v>
      </c>
      <c r="B194" s="299" t="str">
        <f>IF(Accueil!$H$49=1,M194,IF(Accueil!$H$49=2,X194,IF(Accueil!$H$49=3,AI194,M194)))</f>
        <v>Ecarlate</v>
      </c>
      <c r="C194" s="299" t="str">
        <f>IF(Accueil!$H$49=1,N194,IF(Accueil!$H$49=2,Y194,IF(Accueil!$H$49=3,AJ194,N194)))</f>
        <v>Blanc opalescent</v>
      </c>
      <c r="D194" s="299" t="str">
        <f>IF(Accueil!$H$49=1,O194,IF(Accueil!$H$49=2,Z194,IF(Accueil!$H$49=3,AK194,O194)))</f>
        <v>besoin d'agir pour avoir sa place et pour se sentir utile</v>
      </c>
      <c r="E194" s="299" t="str">
        <f>IF(Accueil!$H$49=1,P194,IF(Accueil!$H$49=2,AA194,IF(Accueil!$H$49=3,AL194,P194)))</f>
        <v>abandonner ou renoncer à sa place</v>
      </c>
      <c r="F194" s="299" t="str">
        <f>IF(Accueil!$H$49=1,Q194,IF(Accueil!$H$49=2,AB194,IF(Accueil!$H$49=3,AM194,Q194)))</f>
        <v>être à sa juste place au sein de la création / vivre en harmonie avec tout</v>
      </c>
      <c r="G194" s="299" t="str">
        <f>IF(Accueil!$H$49=1,R194,IF(Accueil!$H$49=2,AC194,IF(Accueil!$H$49=3,AN194,R194)))</f>
        <v>se confronter à plus fort que soi / se trouver face à une concurrence redoutable</v>
      </c>
      <c r="H194" s="462" t="s">
        <v>129</v>
      </c>
      <c r="I194" s="333" t="e">
        <f t="shared" si="23"/>
        <v>#REF!</v>
      </c>
      <c r="J194" s="463">
        <v>191</v>
      </c>
      <c r="K194" s="299" t="s">
        <v>2632</v>
      </c>
      <c r="L194" s="387">
        <v>1930</v>
      </c>
      <c r="M194" s="387" t="s">
        <v>26</v>
      </c>
      <c r="N194" s="387" t="s">
        <v>140</v>
      </c>
      <c r="O194" s="388" t="s">
        <v>975</v>
      </c>
      <c r="P194" s="388" t="s">
        <v>976</v>
      </c>
      <c r="Q194" s="388" t="s">
        <v>1756</v>
      </c>
      <c r="R194" s="471" t="s">
        <v>2336</v>
      </c>
      <c r="S194" s="472" t="s">
        <v>129</v>
      </c>
      <c r="T194" s="395" t="e">
        <f t="shared" si="24"/>
        <v>#REF!</v>
      </c>
      <c r="U194" s="473">
        <v>191</v>
      </c>
      <c r="V194" s="387" t="s">
        <v>2632</v>
      </c>
      <c r="W194" s="299">
        <v>1930</v>
      </c>
      <c r="X194" s="299" t="s">
        <v>26</v>
      </c>
      <c r="Y194" s="299" t="s">
        <v>4801</v>
      </c>
      <c r="Z194" s="299" t="s">
        <v>4841</v>
      </c>
      <c r="AA194" s="299" t="s">
        <v>4842</v>
      </c>
      <c r="AB194" s="299" t="s">
        <v>4843</v>
      </c>
      <c r="AC194" s="299" t="s">
        <v>4844</v>
      </c>
      <c r="AD194" s="462" t="s">
        <v>129</v>
      </c>
      <c r="AE194" s="333" t="e">
        <f t="shared" si="25"/>
        <v>#REF!</v>
      </c>
      <c r="AF194" s="463">
        <v>191</v>
      </c>
      <c r="AG194" s="299" t="s">
        <v>2632</v>
      </c>
      <c r="AH194" s="387">
        <v>1930</v>
      </c>
      <c r="AI194" s="387" t="s">
        <v>26</v>
      </c>
      <c r="AJ194" s="299" t="s">
        <v>4801</v>
      </c>
      <c r="AK194" s="299" t="s">
        <v>4841</v>
      </c>
      <c r="AL194" s="299" t="s">
        <v>4842</v>
      </c>
      <c r="AM194" s="299" t="s">
        <v>4843</v>
      </c>
      <c r="AN194" s="299" t="s">
        <v>4844</v>
      </c>
      <c r="AO194" s="472" t="s">
        <v>129</v>
      </c>
      <c r="AP194" s="395" t="e">
        <f t="shared" si="26"/>
        <v>#REF!</v>
      </c>
      <c r="AQ194" s="473">
        <v>191</v>
      </c>
      <c r="AR194" s="387" t="s">
        <v>2632</v>
      </c>
    </row>
    <row r="195" spans="1:44" ht="31.5" x14ac:dyDescent="0.25">
      <c r="A195" s="299">
        <v>1940</v>
      </c>
      <c r="B195" s="299" t="str">
        <f>IF(Accueil!$H$49=1,M195,IF(Accueil!$H$49=2,X195,IF(Accueil!$H$49=3,AI195,M195)))</f>
        <v>Rouge</v>
      </c>
      <c r="C195" s="299" t="str">
        <f>IF(Accueil!$H$49=1,N195,IF(Accueil!$H$49=2,Y195,IF(Accueil!$H$49=3,AJ195,N195)))</f>
        <v>Blanc  scintillant</v>
      </c>
      <c r="D195" s="299" t="str">
        <f>IF(Accueil!$H$49=1,O195,IF(Accueil!$H$49=2,Z195,IF(Accueil!$H$49=3,AK195,O195)))</f>
        <v>Besoin de fêter un succès commercial</v>
      </c>
      <c r="E195" s="299" t="str">
        <f>IF(Accueil!$H$49=1,P195,IF(Accueil!$H$49=2,AA195,IF(Accueil!$H$49=3,AL195,P195)))</f>
        <v>sentiment de ne pas être payé assez / sentiment d'ingratitude</v>
      </c>
      <c r="F195" s="299" t="str">
        <f>IF(Accueil!$H$49=1,Q195,IF(Accueil!$H$49=2,AB195,IF(Accueil!$H$49=3,AM195,Q195)))</f>
        <v>stabilité intérieure / gratitude envers la vie</v>
      </c>
      <c r="G195" s="299" t="str">
        <f>IF(Accueil!$H$49=1,R195,IF(Accueil!$H$49=2,AC195,IF(Accueil!$H$49=3,AN195,R195)))</f>
        <v>se battre pour avoir plus / individualisme excessif</v>
      </c>
      <c r="H195" s="462" t="s">
        <v>7</v>
      </c>
      <c r="I195" s="333" t="e">
        <f t="shared" si="23"/>
        <v>#REF!</v>
      </c>
      <c r="J195" s="463">
        <v>192</v>
      </c>
      <c r="K195" s="299" t="s">
        <v>2632</v>
      </c>
      <c r="L195" s="387">
        <v>1940</v>
      </c>
      <c r="M195" s="387" t="s">
        <v>29</v>
      </c>
      <c r="N195" s="387" t="s">
        <v>141</v>
      </c>
      <c r="O195" s="388" t="s">
        <v>977</v>
      </c>
      <c r="P195" s="388" t="s">
        <v>2337</v>
      </c>
      <c r="Q195" s="388" t="s">
        <v>1759</v>
      </c>
      <c r="R195" s="471" t="s">
        <v>1760</v>
      </c>
      <c r="S195" s="472" t="s">
        <v>7</v>
      </c>
      <c r="T195" s="395" t="e">
        <f t="shared" si="24"/>
        <v>#REF!</v>
      </c>
      <c r="U195" s="473">
        <v>192</v>
      </c>
      <c r="V195" s="387" t="s">
        <v>2632</v>
      </c>
      <c r="W195" s="299">
        <v>1940</v>
      </c>
      <c r="X195" s="299" t="s">
        <v>29</v>
      </c>
      <c r="Y195" s="299" t="s">
        <v>4845</v>
      </c>
      <c r="Z195" s="299" t="s">
        <v>4846</v>
      </c>
      <c r="AA195" s="299" t="s">
        <v>4847</v>
      </c>
      <c r="AB195" s="299" t="s">
        <v>4848</v>
      </c>
      <c r="AC195" s="299" t="s">
        <v>3962</v>
      </c>
      <c r="AD195" s="462" t="s">
        <v>7</v>
      </c>
      <c r="AE195" s="333" t="e">
        <f t="shared" si="25"/>
        <v>#REF!</v>
      </c>
      <c r="AF195" s="463">
        <v>192</v>
      </c>
      <c r="AG195" s="299" t="s">
        <v>2632</v>
      </c>
      <c r="AH195" s="387">
        <v>1940</v>
      </c>
      <c r="AI195" s="387" t="s">
        <v>29</v>
      </c>
      <c r="AJ195" s="299" t="s">
        <v>4845</v>
      </c>
      <c r="AK195" s="299" t="s">
        <v>4846</v>
      </c>
      <c r="AL195" s="299" t="s">
        <v>4847</v>
      </c>
      <c r="AM195" s="299" t="s">
        <v>4848</v>
      </c>
      <c r="AN195" s="299" t="s">
        <v>3962</v>
      </c>
      <c r="AO195" s="472" t="s">
        <v>7</v>
      </c>
      <c r="AP195" s="395" t="e">
        <f t="shared" si="26"/>
        <v>#REF!</v>
      </c>
      <c r="AQ195" s="473">
        <v>192</v>
      </c>
      <c r="AR195" s="387" t="s">
        <v>2632</v>
      </c>
    </row>
    <row r="196" spans="1:44" ht="31.5" x14ac:dyDescent="0.25">
      <c r="A196" s="299">
        <v>1950</v>
      </c>
      <c r="B196" s="299" t="str">
        <f>IF(Accueil!$H$49=1,M196,IF(Accueil!$H$49=2,X196,IF(Accueil!$H$49=3,AI196,M196)))</f>
        <v>Rouge</v>
      </c>
      <c r="C196" s="299" t="str">
        <f>IF(Accueil!$H$49=1,N196,IF(Accueil!$H$49=2,Y196,IF(Accueil!$H$49=3,AJ196,N196)))</f>
        <v>Blanc  scintillant</v>
      </c>
      <c r="D196" s="299" t="str">
        <f>IF(Accueil!$H$49=1,O196,IF(Accueil!$H$49=2,Z196,IF(Accueil!$H$49=3,AK196,O196)))</f>
        <v>besoin de changer d'entreprise ou de fonction</v>
      </c>
      <c r="E196" s="299" t="str">
        <f>IF(Accueil!$H$49=1,P196,IF(Accueil!$H$49=2,AA196,IF(Accueil!$H$49=3,AL196,P196)))</f>
        <v>subir l'existence / encaisser / sentiment de ne pas être respecté</v>
      </c>
      <c r="F196" s="299" t="str">
        <f>IF(Accueil!$H$49=1,Q196,IF(Accueil!$H$49=2,AB196,IF(Accueil!$H$49=3,AM196,Q196)))</f>
        <v>être respecté et reconnu par la direction</v>
      </c>
      <c r="G196" s="299" t="str">
        <f>IF(Accueil!$H$49=1,R196,IF(Accueil!$H$49=2,AC196,IF(Accueil!$H$49=3,AN196,R196)))</f>
        <v>besoin excessif d'être respecté et reconnu par la direction</v>
      </c>
      <c r="H196" s="462" t="s">
        <v>129</v>
      </c>
      <c r="I196" s="333" t="e">
        <f t="shared" ref="I196:I216" si="27">IF(B196=B195,I195,I195+1)</f>
        <v>#REF!</v>
      </c>
      <c r="J196" s="463">
        <v>193</v>
      </c>
      <c r="K196" s="299" t="s">
        <v>2632</v>
      </c>
      <c r="L196" s="387">
        <v>1950</v>
      </c>
      <c r="M196" s="387" t="s">
        <v>29</v>
      </c>
      <c r="N196" s="387" t="s">
        <v>141</v>
      </c>
      <c r="O196" s="388" t="s">
        <v>978</v>
      </c>
      <c r="P196" s="388" t="s">
        <v>1762</v>
      </c>
      <c r="Q196" s="388" t="s">
        <v>979</v>
      </c>
      <c r="R196" s="471" t="s">
        <v>980</v>
      </c>
      <c r="S196" s="472" t="s">
        <v>129</v>
      </c>
      <c r="T196" s="395" t="e">
        <f t="shared" si="24"/>
        <v>#REF!</v>
      </c>
      <c r="U196" s="473">
        <v>193</v>
      </c>
      <c r="V196" s="387" t="s">
        <v>2632</v>
      </c>
      <c r="W196" s="299">
        <v>1950</v>
      </c>
      <c r="X196" s="299" t="s">
        <v>29</v>
      </c>
      <c r="Y196" s="299" t="s">
        <v>4845</v>
      </c>
      <c r="Z196" s="299" t="s">
        <v>4849</v>
      </c>
      <c r="AA196" s="299" t="s">
        <v>4850</v>
      </c>
      <c r="AB196" s="299" t="s">
        <v>4851</v>
      </c>
      <c r="AC196" s="299" t="s">
        <v>4852</v>
      </c>
      <c r="AD196" s="462" t="s">
        <v>129</v>
      </c>
      <c r="AE196" s="333" t="e">
        <f t="shared" si="25"/>
        <v>#REF!</v>
      </c>
      <c r="AF196" s="463">
        <v>193</v>
      </c>
      <c r="AG196" s="299" t="s">
        <v>2632</v>
      </c>
      <c r="AH196" s="387">
        <v>1950</v>
      </c>
      <c r="AI196" s="387" t="s">
        <v>29</v>
      </c>
      <c r="AJ196" s="299" t="s">
        <v>4845</v>
      </c>
      <c r="AK196" s="299" t="s">
        <v>4849</v>
      </c>
      <c r="AL196" s="299" t="s">
        <v>4850</v>
      </c>
      <c r="AM196" s="299" t="s">
        <v>4851</v>
      </c>
      <c r="AN196" s="299" t="s">
        <v>4852</v>
      </c>
      <c r="AO196" s="472" t="s">
        <v>129</v>
      </c>
      <c r="AP196" s="395" t="e">
        <f t="shared" si="26"/>
        <v>#REF!</v>
      </c>
      <c r="AQ196" s="473">
        <v>193</v>
      </c>
      <c r="AR196" s="387" t="s">
        <v>2632</v>
      </c>
    </row>
    <row r="197" spans="1:44" ht="31.5" x14ac:dyDescent="0.25">
      <c r="A197" s="299">
        <v>1960</v>
      </c>
      <c r="B197" s="299" t="str">
        <f>IF(Accueil!$H$49=1,M197,IF(Accueil!$H$49=2,X197,IF(Accueil!$H$49=3,AI197,M197)))</f>
        <v>Orange</v>
      </c>
      <c r="C197" s="299" t="str">
        <f>IF(Accueil!$H$49=1,N197,IF(Accueil!$H$49=2,Y197,IF(Accueil!$H$49=3,AJ197,N197)))</f>
        <v>Blanc scintillant</v>
      </c>
      <c r="D197" s="299" t="str">
        <f>IF(Accueil!$H$49=1,O197,IF(Accueil!$H$49=2,Z197,IF(Accueil!$H$49=3,AK197,O197)))</f>
        <v>besoin de changer de travail</v>
      </c>
      <c r="E197" s="299" t="str">
        <f>IF(Accueil!$H$49=1,P197,IF(Accueil!$H$49=2,AA197,IF(Accueil!$H$49=3,AL197,P197)))</f>
        <v>négativisme / sentiment de subir le même sort que les autres</v>
      </c>
      <c r="F197" s="299" t="str">
        <f>IF(Accueil!$H$49=1,Q197,IF(Accueil!$H$49=2,AB197,IF(Accueil!$H$49=3,AM197,Q197)))</f>
        <v>en paix avec les tâches à faire / humilité</v>
      </c>
      <c r="G197" s="299" t="str">
        <f>IF(Accueil!$H$49=1,R197,IF(Accueil!$H$49=2,AC197,IF(Accueil!$H$49=3,AN197,R197)))</f>
        <v>conflit sur la vision à long terme</v>
      </c>
      <c r="H197" s="462" t="s">
        <v>10</v>
      </c>
      <c r="I197" s="333" t="e">
        <f t="shared" si="27"/>
        <v>#REF!</v>
      </c>
      <c r="J197" s="463">
        <v>194</v>
      </c>
      <c r="K197" s="299" t="s">
        <v>2632</v>
      </c>
      <c r="L197" s="387">
        <v>1960</v>
      </c>
      <c r="M197" s="387" t="s">
        <v>35</v>
      </c>
      <c r="N197" s="387" t="s">
        <v>142</v>
      </c>
      <c r="O197" s="388" t="s">
        <v>981</v>
      </c>
      <c r="P197" s="388" t="s">
        <v>2338</v>
      </c>
      <c r="Q197" s="388" t="s">
        <v>2339</v>
      </c>
      <c r="R197" s="471" t="s">
        <v>982</v>
      </c>
      <c r="S197" s="472" t="s">
        <v>10</v>
      </c>
      <c r="T197" s="395" t="e">
        <f t="shared" si="24"/>
        <v>#REF!</v>
      </c>
      <c r="U197" s="473">
        <v>194</v>
      </c>
      <c r="V197" s="387" t="s">
        <v>2632</v>
      </c>
      <c r="W197" s="299">
        <v>1960</v>
      </c>
      <c r="X197" s="299" t="s">
        <v>35</v>
      </c>
      <c r="Y197" s="299" t="s">
        <v>4845</v>
      </c>
      <c r="Z197" s="299" t="s">
        <v>4853</v>
      </c>
      <c r="AA197" s="299" t="s">
        <v>4854</v>
      </c>
      <c r="AB197" s="299" t="s">
        <v>4855</v>
      </c>
      <c r="AC197" s="299" t="s">
        <v>4856</v>
      </c>
      <c r="AD197" s="462" t="s">
        <v>10</v>
      </c>
      <c r="AE197" s="333" t="e">
        <f t="shared" si="25"/>
        <v>#REF!</v>
      </c>
      <c r="AF197" s="463">
        <v>194</v>
      </c>
      <c r="AG197" s="299" t="s">
        <v>2632</v>
      </c>
      <c r="AH197" s="387">
        <v>1960</v>
      </c>
      <c r="AI197" s="387" t="s">
        <v>35</v>
      </c>
      <c r="AJ197" s="299" t="s">
        <v>4845</v>
      </c>
      <c r="AK197" s="299" t="s">
        <v>4853</v>
      </c>
      <c r="AL197" s="299" t="s">
        <v>4854</v>
      </c>
      <c r="AM197" s="299" t="s">
        <v>4855</v>
      </c>
      <c r="AN197" s="299" t="s">
        <v>4856</v>
      </c>
      <c r="AO197" s="472" t="s">
        <v>10</v>
      </c>
      <c r="AP197" s="395" t="e">
        <f t="shared" si="26"/>
        <v>#REF!</v>
      </c>
      <c r="AQ197" s="473">
        <v>194</v>
      </c>
      <c r="AR197" s="387" t="s">
        <v>2632</v>
      </c>
    </row>
    <row r="198" spans="1:44" ht="47.25" x14ac:dyDescent="0.25">
      <c r="A198" s="299">
        <v>1970</v>
      </c>
      <c r="B198" s="299" t="str">
        <f>IF(Accueil!$H$49=1,M198,IF(Accueil!$H$49=2,X198,IF(Accueil!$H$49=3,AI198,M198)))</f>
        <v>Orange</v>
      </c>
      <c r="C198" s="299" t="str">
        <f>IF(Accueil!$H$49=1,N198,IF(Accueil!$H$49=2,Y198,IF(Accueil!$H$49=3,AJ198,N198)))</f>
        <v>Blanc scintillant</v>
      </c>
      <c r="D198" s="299" t="str">
        <f>IF(Accueil!$H$49=1,O198,IF(Accueil!$H$49=2,Z198,IF(Accueil!$H$49=3,AK198,O198)))</f>
        <v>besoin de participer à l'harmonie des rapports de force de l'entreprise</v>
      </c>
      <c r="E198" s="299" t="str">
        <f>IF(Accueil!$H$49=1,P198,IF(Accueil!$H$49=2,AA198,IF(Accueil!$H$49=3,AL198,P198)))</f>
        <v>impuissance face aux déséquilibres et aux injustices</v>
      </c>
      <c r="F198" s="299" t="str">
        <f>IF(Accueil!$H$49=1,Q198,IF(Accueil!$H$49=2,AB198,IF(Accueil!$H$49=3,AM198,Q198)))</f>
        <v>ne pas être dans le jugement / rester neutre / ne pas prende partis / savoir calmer le jeu</v>
      </c>
      <c r="G198" s="299" t="str">
        <f>IF(Accueil!$H$49=1,R198,IF(Accueil!$H$49=2,AC198,IF(Accueil!$H$49=3,AN198,R198)))</f>
        <v>confits et tensions chroniques dans l'entreprise / générer soi-même des déséquilibres</v>
      </c>
      <c r="H198" s="299" t="s">
        <v>129</v>
      </c>
      <c r="I198" s="333" t="e">
        <f t="shared" si="27"/>
        <v>#REF!</v>
      </c>
      <c r="J198" s="463">
        <v>195</v>
      </c>
      <c r="K198" s="299" t="s">
        <v>2632</v>
      </c>
      <c r="L198" s="387">
        <v>1970</v>
      </c>
      <c r="M198" s="387" t="s">
        <v>35</v>
      </c>
      <c r="N198" s="387" t="s">
        <v>142</v>
      </c>
      <c r="O198" s="388" t="s">
        <v>983</v>
      </c>
      <c r="P198" s="388" t="s">
        <v>262</v>
      </c>
      <c r="Q198" s="388" t="s">
        <v>2340</v>
      </c>
      <c r="R198" s="471" t="s">
        <v>2341</v>
      </c>
      <c r="S198" s="387" t="s">
        <v>129</v>
      </c>
      <c r="T198" s="395" t="e">
        <f t="shared" si="24"/>
        <v>#REF!</v>
      </c>
      <c r="U198" s="473">
        <v>195</v>
      </c>
      <c r="V198" s="387" t="s">
        <v>2632</v>
      </c>
      <c r="W198" s="299">
        <v>1970</v>
      </c>
      <c r="X198" s="299" t="s">
        <v>35</v>
      </c>
      <c r="Y198" s="299" t="s">
        <v>4845</v>
      </c>
      <c r="Z198" s="299" t="s">
        <v>4857</v>
      </c>
      <c r="AA198" s="299" t="s">
        <v>4858</v>
      </c>
      <c r="AB198" s="299" t="s">
        <v>4859</v>
      </c>
      <c r="AC198" s="299" t="s">
        <v>4860</v>
      </c>
      <c r="AD198" s="299" t="s">
        <v>129</v>
      </c>
      <c r="AE198" s="333" t="e">
        <f t="shared" si="25"/>
        <v>#REF!</v>
      </c>
      <c r="AF198" s="463">
        <v>195</v>
      </c>
      <c r="AG198" s="299" t="s">
        <v>2632</v>
      </c>
      <c r="AH198" s="387">
        <v>1970</v>
      </c>
      <c r="AI198" s="387" t="s">
        <v>35</v>
      </c>
      <c r="AJ198" s="299" t="s">
        <v>4845</v>
      </c>
      <c r="AK198" s="299" t="s">
        <v>4857</v>
      </c>
      <c r="AL198" s="299" t="s">
        <v>4858</v>
      </c>
      <c r="AM198" s="299" t="s">
        <v>4859</v>
      </c>
      <c r="AN198" s="299" t="s">
        <v>4860</v>
      </c>
      <c r="AO198" s="387" t="s">
        <v>129</v>
      </c>
      <c r="AP198" s="395" t="e">
        <f t="shared" si="26"/>
        <v>#REF!</v>
      </c>
      <c r="AQ198" s="473">
        <v>195</v>
      </c>
      <c r="AR198" s="387" t="s">
        <v>2632</v>
      </c>
    </row>
    <row r="199" spans="1:44" ht="47.25" x14ac:dyDescent="0.25">
      <c r="A199" s="299">
        <v>1980</v>
      </c>
      <c r="B199" s="299" t="str">
        <f>IF(Accueil!$H$49=1,M199,IF(Accueil!$H$49=2,X199,IF(Accueil!$H$49=3,AI199,M199)))</f>
        <v>Jaune</v>
      </c>
      <c r="C199" s="299" t="str">
        <f>IF(Accueil!$H$49=1,N199,IF(Accueil!$H$49=2,Y199,IF(Accueil!$H$49=3,AJ199,N199)))</f>
        <v>Blanc scintillant</v>
      </c>
      <c r="D199" s="299" t="str">
        <f>IF(Accueil!$H$49=1,O199,IF(Accueil!$H$49=2,Z199,IF(Accueil!$H$49=3,AK199,O199)))</f>
        <v>besoin de mettre en œuvre son idéal ou ses valeurs</v>
      </c>
      <c r="E199" s="299" t="str">
        <f>IF(Accueil!$H$49=1,P199,IF(Accueil!$H$49=2,AA199,IF(Accueil!$H$49=3,AL199,P199)))</f>
        <v>se limiter volontairement ou se sentir limité</v>
      </c>
      <c r="F199" s="299" t="str">
        <f>IF(Accueil!$H$49=1,Q199,IF(Accueil!$H$49=2,AB199,IF(Accueil!$H$49=3,AM199,Q199)))</f>
        <v>efficience / se contenter de peu / fonctionner avec ce que l'on a / ne pas renier ses valeurs</v>
      </c>
      <c r="G199" s="299" t="str">
        <f>IF(Accueil!$H$49=1,R199,IF(Accueil!$H$49=2,AC199,IF(Accueil!$H$49=3,AN199,R199)))</f>
        <v>imposer ses idées / conflit avec la direction en place / conflit dans les idéaux et les valeurs</v>
      </c>
      <c r="H199" s="462" t="s">
        <v>7</v>
      </c>
      <c r="I199" s="333" t="e">
        <f t="shared" si="27"/>
        <v>#REF!</v>
      </c>
      <c r="J199" s="463">
        <v>196</v>
      </c>
      <c r="K199" s="299" t="s">
        <v>2632</v>
      </c>
      <c r="L199" s="387">
        <v>1980</v>
      </c>
      <c r="M199" s="387" t="s">
        <v>46</v>
      </c>
      <c r="N199" s="387" t="s">
        <v>142</v>
      </c>
      <c r="O199" s="388" t="s">
        <v>2342</v>
      </c>
      <c r="P199" s="388" t="s">
        <v>263</v>
      </c>
      <c r="Q199" s="388" t="s">
        <v>2343</v>
      </c>
      <c r="R199" s="471" t="s">
        <v>2344</v>
      </c>
      <c r="S199" s="472" t="s">
        <v>7</v>
      </c>
      <c r="T199" s="395" t="e">
        <f t="shared" si="24"/>
        <v>#REF!</v>
      </c>
      <c r="U199" s="473">
        <v>196</v>
      </c>
      <c r="V199" s="387" t="s">
        <v>2632</v>
      </c>
      <c r="W199" s="299">
        <v>1980</v>
      </c>
      <c r="X199" s="299" t="s">
        <v>46</v>
      </c>
      <c r="Y199" s="299" t="s">
        <v>4845</v>
      </c>
      <c r="Z199" s="299" t="s">
        <v>4861</v>
      </c>
      <c r="AA199" s="299" t="s">
        <v>4862</v>
      </c>
      <c r="AB199" s="299" t="s">
        <v>4863</v>
      </c>
      <c r="AC199" s="299" t="s">
        <v>4864</v>
      </c>
      <c r="AD199" s="462" t="s">
        <v>7</v>
      </c>
      <c r="AE199" s="333" t="e">
        <f t="shared" si="25"/>
        <v>#REF!</v>
      </c>
      <c r="AF199" s="463">
        <v>196</v>
      </c>
      <c r="AG199" s="299" t="s">
        <v>2632</v>
      </c>
      <c r="AH199" s="387">
        <v>1980</v>
      </c>
      <c r="AI199" s="387" t="s">
        <v>46</v>
      </c>
      <c r="AJ199" s="299" t="s">
        <v>4845</v>
      </c>
      <c r="AK199" s="299" t="s">
        <v>4861</v>
      </c>
      <c r="AL199" s="299" t="s">
        <v>4862</v>
      </c>
      <c r="AM199" s="299" t="s">
        <v>4863</v>
      </c>
      <c r="AN199" s="299" t="s">
        <v>4864</v>
      </c>
      <c r="AO199" s="472" t="s">
        <v>7</v>
      </c>
      <c r="AP199" s="395" t="e">
        <f t="shared" si="26"/>
        <v>#REF!</v>
      </c>
      <c r="AQ199" s="473">
        <v>196</v>
      </c>
      <c r="AR199" s="387" t="s">
        <v>2632</v>
      </c>
    </row>
    <row r="200" spans="1:44" ht="47.25" x14ac:dyDescent="0.25">
      <c r="A200" s="299">
        <v>1990</v>
      </c>
      <c r="B200" s="299" t="str">
        <f>IF(Accueil!$H$49=1,M200,IF(Accueil!$H$49=2,X200,IF(Accueil!$H$49=3,AI200,M200)))</f>
        <v>Jaune</v>
      </c>
      <c r="C200" s="299" t="str">
        <f>IF(Accueil!$H$49=1,N200,IF(Accueil!$H$49=2,Y200,IF(Accueil!$H$49=3,AJ200,N200)))</f>
        <v>Blanc scintillant</v>
      </c>
      <c r="D200" s="299" t="str">
        <f>IF(Accueil!$H$49=1,O200,IF(Accueil!$H$49=2,Z200,IF(Accueil!$H$49=3,AK200,O200)))</f>
        <v>besoin de faire de l'ordre pour diminuer les charges / besoin de reprendre le contrôle de sa vie</v>
      </c>
      <c r="E200" s="299" t="str">
        <f>IF(Accueil!$H$49=1,P200,IF(Accueil!$H$49=2,AA200,IF(Accueil!$H$49=3,AL200,P200)))</f>
        <v>subir les charges données par le collectif / limités par ses propres peurs</v>
      </c>
      <c r="F200" s="299" t="str">
        <f>IF(Accueil!$H$49=1,Q200,IF(Accueil!$H$49=2,AB200,IF(Accueil!$H$49=3,AM200,Q200)))</f>
        <v>capacité à sortir des charges du collectif et à être soutenu et porté par le collectif</v>
      </c>
      <c r="G200" s="299" t="str">
        <f>IF(Accueil!$H$49=1,R200,IF(Accueil!$H$49=2,AC200,IF(Accueil!$H$49=3,AN200,R200)))</f>
        <v>devoir prendre sur soi pour soutenir les autres</v>
      </c>
      <c r="H200" s="462" t="s">
        <v>129</v>
      </c>
      <c r="I200" s="333" t="e">
        <f t="shared" si="27"/>
        <v>#REF!</v>
      </c>
      <c r="J200" s="463">
        <v>197</v>
      </c>
      <c r="K200" s="299" t="s">
        <v>2632</v>
      </c>
      <c r="L200" s="387">
        <v>1990</v>
      </c>
      <c r="M200" s="387" t="s">
        <v>46</v>
      </c>
      <c r="N200" s="387" t="s">
        <v>142</v>
      </c>
      <c r="O200" s="388" t="s">
        <v>1773</v>
      </c>
      <c r="P200" s="388" t="s">
        <v>2345</v>
      </c>
      <c r="Q200" s="388" t="s">
        <v>264</v>
      </c>
      <c r="R200" s="471" t="s">
        <v>984</v>
      </c>
      <c r="S200" s="472" t="s">
        <v>129</v>
      </c>
      <c r="T200" s="395" t="e">
        <f t="shared" si="24"/>
        <v>#REF!</v>
      </c>
      <c r="U200" s="473">
        <v>197</v>
      </c>
      <c r="V200" s="387" t="s">
        <v>2632</v>
      </c>
      <c r="W200" s="299">
        <v>1990</v>
      </c>
      <c r="X200" s="299" t="s">
        <v>46</v>
      </c>
      <c r="Y200" s="299" t="s">
        <v>4845</v>
      </c>
      <c r="Z200" s="299" t="s">
        <v>4865</v>
      </c>
      <c r="AA200" s="299" t="s">
        <v>4866</v>
      </c>
      <c r="AB200" s="299" t="s">
        <v>4867</v>
      </c>
      <c r="AC200" s="299" t="s">
        <v>4868</v>
      </c>
      <c r="AD200" s="462" t="s">
        <v>129</v>
      </c>
      <c r="AE200" s="333" t="e">
        <f t="shared" si="25"/>
        <v>#REF!</v>
      </c>
      <c r="AF200" s="463">
        <v>197</v>
      </c>
      <c r="AG200" s="299" t="s">
        <v>2632</v>
      </c>
      <c r="AH200" s="387">
        <v>1990</v>
      </c>
      <c r="AI200" s="387" t="s">
        <v>46</v>
      </c>
      <c r="AJ200" s="299" t="s">
        <v>4845</v>
      </c>
      <c r="AK200" s="299" t="s">
        <v>4865</v>
      </c>
      <c r="AL200" s="299" t="s">
        <v>4866</v>
      </c>
      <c r="AM200" s="299" t="s">
        <v>4867</v>
      </c>
      <c r="AN200" s="299" t="s">
        <v>4868</v>
      </c>
      <c r="AO200" s="472" t="s">
        <v>129</v>
      </c>
      <c r="AP200" s="395" t="e">
        <f t="shared" si="26"/>
        <v>#REF!</v>
      </c>
      <c r="AQ200" s="473">
        <v>197</v>
      </c>
      <c r="AR200" s="387" t="s">
        <v>2632</v>
      </c>
    </row>
    <row r="201" spans="1:44" ht="45" x14ac:dyDescent="0.25">
      <c r="A201" s="299">
        <v>2000</v>
      </c>
      <c r="B201" s="299" t="str">
        <f>IF(Accueil!$H$49=1,M201,IF(Accueil!$H$49=2,X201,IF(Accueil!$H$49=3,AI201,M201)))</f>
        <v>Vert pomme</v>
      </c>
      <c r="C201" s="299" t="str">
        <f>IF(Accueil!$H$49=1,N201,IF(Accueil!$H$49=2,Y201,IF(Accueil!$H$49=3,AJ201,N201)))</f>
        <v>Blanc scintillant</v>
      </c>
      <c r="D201" s="299" t="str">
        <f>IF(Accueil!$H$49=1,O201,IF(Accueil!$H$49=2,Z201,IF(Accueil!$H$49=3,AK201,O201)))</f>
        <v>beoin de se recentrer sur l'essentiel et sur ses valeurs</v>
      </c>
      <c r="E201" s="299" t="str">
        <f>IF(Accueil!$H$49=1,P201,IF(Accueil!$H$49=2,AA201,IF(Accueil!$H$49=3,AL201,P201)))</f>
        <v>submergé par la situation / manque de ressources / perte de moyens</v>
      </c>
      <c r="F201" s="299" t="str">
        <f>IF(Accueil!$H$49=1,Q201,IF(Accueil!$H$49=2,AB201,IF(Accueil!$H$49=3,AM201,Q201)))</f>
        <v>capactié à retrouver le calme en restant centré sur soi</v>
      </c>
      <c r="G201" s="299" t="str">
        <f>IF(Accueil!$H$49=1,R201,IF(Accueil!$H$49=2,AC201,IF(Accueil!$H$49=3,AN201,R201)))</f>
        <v>avoir le personnel contre soi / devoir faire face aux imprévus</v>
      </c>
      <c r="H201" s="462" t="s">
        <v>10</v>
      </c>
      <c r="I201" s="333" t="e">
        <f t="shared" si="27"/>
        <v>#REF!</v>
      </c>
      <c r="J201" s="463">
        <v>198</v>
      </c>
      <c r="K201" s="299" t="s">
        <v>2632</v>
      </c>
      <c r="L201" s="387">
        <v>2000</v>
      </c>
      <c r="M201" s="387" t="s">
        <v>133</v>
      </c>
      <c r="N201" s="387" t="s">
        <v>142</v>
      </c>
      <c r="O201" s="388" t="s">
        <v>2346</v>
      </c>
      <c r="P201" s="388" t="s">
        <v>1778</v>
      </c>
      <c r="Q201" s="388" t="s">
        <v>265</v>
      </c>
      <c r="R201" s="471" t="s">
        <v>2347</v>
      </c>
      <c r="S201" s="472" t="s">
        <v>10</v>
      </c>
      <c r="T201" s="395" t="e">
        <f t="shared" si="24"/>
        <v>#REF!</v>
      </c>
      <c r="U201" s="473">
        <v>198</v>
      </c>
      <c r="V201" s="387" t="s">
        <v>2632</v>
      </c>
      <c r="W201" s="299">
        <v>2000</v>
      </c>
      <c r="X201" s="299" t="s">
        <v>133</v>
      </c>
      <c r="Y201" s="299" t="s">
        <v>4845</v>
      </c>
      <c r="Z201" s="299" t="s">
        <v>4869</v>
      </c>
      <c r="AA201" s="299" t="s">
        <v>4870</v>
      </c>
      <c r="AB201" s="299" t="s">
        <v>4871</v>
      </c>
      <c r="AC201" s="299" t="s">
        <v>4872</v>
      </c>
      <c r="AD201" s="462" t="s">
        <v>10</v>
      </c>
      <c r="AE201" s="333" t="e">
        <f t="shared" si="25"/>
        <v>#REF!</v>
      </c>
      <c r="AF201" s="463">
        <v>198</v>
      </c>
      <c r="AG201" s="299" t="s">
        <v>2632</v>
      </c>
      <c r="AH201" s="387">
        <v>2000</v>
      </c>
      <c r="AI201" s="387" t="s">
        <v>133</v>
      </c>
      <c r="AJ201" s="299" t="s">
        <v>4845</v>
      </c>
      <c r="AK201" s="299" t="s">
        <v>4869</v>
      </c>
      <c r="AL201" s="299" t="s">
        <v>4870</v>
      </c>
      <c r="AM201" s="299" t="s">
        <v>4871</v>
      </c>
      <c r="AN201" s="299" t="s">
        <v>4872</v>
      </c>
      <c r="AO201" s="472" t="s">
        <v>10</v>
      </c>
      <c r="AP201" s="395" t="e">
        <f t="shared" si="26"/>
        <v>#REF!</v>
      </c>
      <c r="AQ201" s="473">
        <v>198</v>
      </c>
      <c r="AR201" s="387" t="s">
        <v>2632</v>
      </c>
    </row>
    <row r="202" spans="1:44" ht="45" x14ac:dyDescent="0.25">
      <c r="A202" s="299">
        <v>2010</v>
      </c>
      <c r="B202" s="299" t="str">
        <f>IF(Accueil!$H$49=1,M202,IF(Accueil!$H$49=2,X202,IF(Accueil!$H$49=3,AI202,M202)))</f>
        <v>Vert pomme</v>
      </c>
      <c r="C202" s="299" t="str">
        <f>IF(Accueil!$H$49=1,N202,IF(Accueil!$H$49=2,Y202,IF(Accueil!$H$49=3,AJ202,N202)))</f>
        <v>Blanc scintillant</v>
      </c>
      <c r="D202" s="299" t="str">
        <f>IF(Accueil!$H$49=1,O202,IF(Accueil!$H$49=2,Z202,IF(Accueil!$H$49=3,AK202,O202)))</f>
        <v>besoin d'un espace de liberté</v>
      </c>
      <c r="E202" s="299" t="str">
        <f>IF(Accueil!$H$49=1,P202,IF(Accueil!$H$49=2,AA202,IF(Accueil!$H$49=3,AL202,P202)))</f>
        <v>liberté individuelle restreinte / espace de liberté limité</v>
      </c>
      <c r="F202" s="299" t="str">
        <f>IF(Accueil!$H$49=1,Q202,IF(Accueil!$H$49=2,AB202,IF(Accueil!$H$49=3,AM202,Q202)))</f>
        <v>grand espace de liberté</v>
      </c>
      <c r="G202" s="299" t="str">
        <f>IF(Accueil!$H$49=1,R202,IF(Accueil!$H$49=2,AC202,IF(Accueil!$H$49=3,AN202,R202)))</f>
        <v>refus de se laisser imposer par les autres / devoir défendre sa marge de manœuvre</v>
      </c>
      <c r="H202" s="462" t="s">
        <v>129</v>
      </c>
      <c r="I202" s="333" t="e">
        <f t="shared" si="27"/>
        <v>#REF!</v>
      </c>
      <c r="J202" s="463">
        <v>199</v>
      </c>
      <c r="K202" s="299" t="s">
        <v>2632</v>
      </c>
      <c r="L202" s="387">
        <v>2010</v>
      </c>
      <c r="M202" s="387" t="s">
        <v>133</v>
      </c>
      <c r="N202" s="387" t="s">
        <v>142</v>
      </c>
      <c r="O202" s="388" t="s">
        <v>266</v>
      </c>
      <c r="P202" s="388" t="s">
        <v>1780</v>
      </c>
      <c r="Q202" s="388" t="s">
        <v>267</v>
      </c>
      <c r="R202" s="471" t="s">
        <v>2348</v>
      </c>
      <c r="S202" s="472" t="s">
        <v>129</v>
      </c>
      <c r="T202" s="395" t="e">
        <f t="shared" si="24"/>
        <v>#REF!</v>
      </c>
      <c r="U202" s="473">
        <v>199</v>
      </c>
      <c r="V202" s="387" t="s">
        <v>2632</v>
      </c>
      <c r="W202" s="299">
        <v>2010</v>
      </c>
      <c r="X202" s="299" t="s">
        <v>133</v>
      </c>
      <c r="Y202" s="299" t="s">
        <v>4845</v>
      </c>
      <c r="Z202" s="299" t="s">
        <v>3987</v>
      </c>
      <c r="AA202" s="299" t="s">
        <v>3988</v>
      </c>
      <c r="AB202" s="299" t="s">
        <v>3989</v>
      </c>
      <c r="AC202" s="299" t="s">
        <v>4873</v>
      </c>
      <c r="AD202" s="462" t="s">
        <v>129</v>
      </c>
      <c r="AE202" s="333" t="e">
        <f t="shared" si="25"/>
        <v>#REF!</v>
      </c>
      <c r="AF202" s="463">
        <v>199</v>
      </c>
      <c r="AG202" s="299" t="s">
        <v>2632</v>
      </c>
      <c r="AH202" s="387">
        <v>2010</v>
      </c>
      <c r="AI202" s="387" t="s">
        <v>133</v>
      </c>
      <c r="AJ202" s="299" t="s">
        <v>4845</v>
      </c>
      <c r="AK202" s="299" t="s">
        <v>3987</v>
      </c>
      <c r="AL202" s="299" t="s">
        <v>3988</v>
      </c>
      <c r="AM202" s="299" t="s">
        <v>3989</v>
      </c>
      <c r="AN202" s="299" t="s">
        <v>4873</v>
      </c>
      <c r="AO202" s="472" t="s">
        <v>129</v>
      </c>
      <c r="AP202" s="395" t="e">
        <f t="shared" si="26"/>
        <v>#REF!</v>
      </c>
      <c r="AQ202" s="473">
        <v>199</v>
      </c>
      <c r="AR202" s="387" t="s">
        <v>2632</v>
      </c>
    </row>
    <row r="203" spans="1:44" ht="45" x14ac:dyDescent="0.25">
      <c r="A203" s="299">
        <v>2020</v>
      </c>
      <c r="B203" s="299" t="str">
        <f>IF(Accueil!$H$49=1,M203,IF(Accueil!$H$49=2,X203,IF(Accueil!$H$49=3,AI203,M203)))</f>
        <v>Vert</v>
      </c>
      <c r="C203" s="299" t="str">
        <f>IF(Accueil!$H$49=1,N203,IF(Accueil!$H$49=2,Y203,IF(Accueil!$H$49=3,AJ203,N203)))</f>
        <v>Blanc scintillant</v>
      </c>
      <c r="D203" s="299" t="str">
        <f>IF(Accueil!$H$49=1,O203,IF(Accueil!$H$49=2,Z203,IF(Accueil!$H$49=3,AK203,O203)))</f>
        <v>besoin de s'identifier à un rôle clair</v>
      </c>
      <c r="E203" s="299" t="str">
        <f>IF(Accueil!$H$49=1,P203,IF(Accueil!$H$49=2,AA203,IF(Accueil!$H$49=3,AL203,P203)))</f>
        <v>avoir mis une partie de soi de côté / sentiment d'inexister pour les autres</v>
      </c>
      <c r="F203" s="299" t="str">
        <f>IF(Accueil!$H$49=1,Q203,IF(Accueil!$H$49=2,AB203,IF(Accueil!$H$49=3,AM203,Q203)))</f>
        <v>être clair sur qui l'on est / ne pas générer de dépendances sur aucun plan</v>
      </c>
      <c r="G203" s="299" t="str">
        <f>IF(Accueil!$H$49=1,R203,IF(Accueil!$H$49=2,AC203,IF(Accueil!$H$49=3,AN203,R203)))</f>
        <v>générer des dépendances affectives  / rôle exagéré ou inapproprié du manager</v>
      </c>
      <c r="H203" s="462" t="s">
        <v>7</v>
      </c>
      <c r="I203" s="333" t="e">
        <f t="shared" si="27"/>
        <v>#REF!</v>
      </c>
      <c r="J203" s="463">
        <v>200</v>
      </c>
      <c r="K203" s="299" t="s">
        <v>2632</v>
      </c>
      <c r="L203" s="387">
        <v>2020</v>
      </c>
      <c r="M203" s="387" t="s">
        <v>68</v>
      </c>
      <c r="N203" s="478" t="s">
        <v>142</v>
      </c>
      <c r="O203" s="399" t="s">
        <v>268</v>
      </c>
      <c r="P203" s="399" t="s">
        <v>1782</v>
      </c>
      <c r="Q203" s="399" t="s">
        <v>1783</v>
      </c>
      <c r="R203" s="471" t="s">
        <v>2349</v>
      </c>
      <c r="S203" s="472" t="s">
        <v>7</v>
      </c>
      <c r="T203" s="395" t="e">
        <f t="shared" si="24"/>
        <v>#REF!</v>
      </c>
      <c r="U203" s="473">
        <v>200</v>
      </c>
      <c r="V203" s="387" t="s">
        <v>2632</v>
      </c>
      <c r="W203" s="299">
        <v>2020</v>
      </c>
      <c r="X203" s="299" t="s">
        <v>68</v>
      </c>
      <c r="Y203" s="299" t="s">
        <v>4845</v>
      </c>
      <c r="Z203" s="469" t="s">
        <v>4874</v>
      </c>
      <c r="AA203" s="464" t="s">
        <v>4875</v>
      </c>
      <c r="AB203" s="464" t="s">
        <v>4876</v>
      </c>
      <c r="AC203" s="464" t="s">
        <v>4877</v>
      </c>
      <c r="AD203" s="462" t="s">
        <v>7</v>
      </c>
      <c r="AE203" s="333" t="e">
        <f t="shared" si="25"/>
        <v>#REF!</v>
      </c>
      <c r="AF203" s="463">
        <v>200</v>
      </c>
      <c r="AG203" s="299" t="s">
        <v>2632</v>
      </c>
      <c r="AH203" s="387">
        <v>2020</v>
      </c>
      <c r="AI203" s="387" t="s">
        <v>68</v>
      </c>
      <c r="AJ203" s="299" t="s">
        <v>4845</v>
      </c>
      <c r="AK203" s="469" t="s">
        <v>4874</v>
      </c>
      <c r="AL203" s="464" t="s">
        <v>4875</v>
      </c>
      <c r="AM203" s="464" t="s">
        <v>4876</v>
      </c>
      <c r="AN203" s="464" t="s">
        <v>4877</v>
      </c>
      <c r="AO203" s="472" t="s">
        <v>7</v>
      </c>
      <c r="AP203" s="395" t="e">
        <f t="shared" si="26"/>
        <v>#REF!</v>
      </c>
      <c r="AQ203" s="473">
        <v>200</v>
      </c>
      <c r="AR203" s="387" t="s">
        <v>2632</v>
      </c>
    </row>
    <row r="204" spans="1:44" ht="47.25" x14ac:dyDescent="0.25">
      <c r="A204" s="470">
        <v>2030</v>
      </c>
      <c r="B204" s="299" t="str">
        <f>IF(Accueil!$H$49=1,M204,IF(Accueil!$H$49=2,X204,IF(Accueil!$H$49=3,AI204,M204)))</f>
        <v>Vert</v>
      </c>
      <c r="C204" s="299" t="str">
        <f>IF(Accueil!$H$49=1,N204,IF(Accueil!$H$49=2,Y204,IF(Accueil!$H$49=3,AJ204,N204)))</f>
        <v>Blanc scintillant</v>
      </c>
      <c r="D204" s="299" t="str">
        <f>IF(Accueil!$H$49=1,O204,IF(Accueil!$H$49=2,Z204,IF(Accueil!$H$49=3,AK204,O204)))</f>
        <v>besoin d'agir et de décider pour aller de l'avant / besoin d'oppotunités</v>
      </c>
      <c r="E204" s="299" t="str">
        <f>IF(Accueil!$H$49=1,P204,IF(Accueil!$H$49=2,AA204,IF(Accueil!$H$49=3,AL204,P204)))</f>
        <v>ne pas voir les opportunités qui se présentent / sentiment de passer à côté à chaque fois</v>
      </c>
      <c r="F204" s="299" t="str">
        <f>IF(Accueil!$H$49=1,Q204,IF(Accueil!$H$49=2,AB204,IF(Accueil!$H$49=3,AM204,Q204)))</f>
        <v>en phase avec sa destinée / utiliser les opportunités pour décider et avancer</v>
      </c>
      <c r="G204" s="299" t="str">
        <f>IF(Accueil!$H$49=1,R204,IF(Accueil!$H$49=2,AC204,IF(Accueil!$H$49=3,AN204,R204)))</f>
        <v>forcer le destin pour avancer / utiliser des pots-de-vin / manipuler pour arriver à ses fins</v>
      </c>
      <c r="H204" s="462" t="s">
        <v>129</v>
      </c>
      <c r="I204" s="333" t="e">
        <f t="shared" si="27"/>
        <v>#REF!</v>
      </c>
      <c r="J204" s="463">
        <v>201</v>
      </c>
      <c r="K204" s="299" t="s">
        <v>2632</v>
      </c>
      <c r="L204" s="400">
        <v>2030</v>
      </c>
      <c r="M204" s="400" t="s">
        <v>68</v>
      </c>
      <c r="N204" s="401" t="s">
        <v>142</v>
      </c>
      <c r="O204" s="399" t="s">
        <v>2350</v>
      </c>
      <c r="P204" s="399" t="s">
        <v>2351</v>
      </c>
      <c r="Q204" s="399" t="s">
        <v>2352</v>
      </c>
      <c r="R204" s="471" t="s">
        <v>2353</v>
      </c>
      <c r="S204" s="472" t="s">
        <v>129</v>
      </c>
      <c r="T204" s="395" t="e">
        <f t="shared" si="24"/>
        <v>#REF!</v>
      </c>
      <c r="U204" s="473">
        <v>201</v>
      </c>
      <c r="V204" s="387" t="s">
        <v>2632</v>
      </c>
      <c r="W204" s="470">
        <v>2030</v>
      </c>
      <c r="X204" s="470" t="s">
        <v>68</v>
      </c>
      <c r="Y204" s="470" t="s">
        <v>4845</v>
      </c>
      <c r="Z204" s="464" t="s">
        <v>4878</v>
      </c>
      <c r="AA204" s="464" t="s">
        <v>4879</v>
      </c>
      <c r="AB204" s="464" t="s">
        <v>4880</v>
      </c>
      <c r="AC204" s="464" t="s">
        <v>4881</v>
      </c>
      <c r="AD204" s="462" t="s">
        <v>129</v>
      </c>
      <c r="AE204" s="333" t="e">
        <f t="shared" si="25"/>
        <v>#REF!</v>
      </c>
      <c r="AF204" s="463">
        <v>201</v>
      </c>
      <c r="AG204" s="299" t="s">
        <v>2632</v>
      </c>
      <c r="AH204" s="400">
        <v>2030</v>
      </c>
      <c r="AI204" s="400" t="s">
        <v>68</v>
      </c>
      <c r="AJ204" s="470" t="s">
        <v>4845</v>
      </c>
      <c r="AK204" s="464" t="s">
        <v>4878</v>
      </c>
      <c r="AL204" s="464" t="s">
        <v>4879</v>
      </c>
      <c r="AM204" s="464" t="s">
        <v>4880</v>
      </c>
      <c r="AN204" s="464" t="s">
        <v>4881</v>
      </c>
      <c r="AO204" s="472" t="s">
        <v>129</v>
      </c>
      <c r="AP204" s="395" t="e">
        <f t="shared" si="26"/>
        <v>#REF!</v>
      </c>
      <c r="AQ204" s="473">
        <v>201</v>
      </c>
      <c r="AR204" s="387" t="s">
        <v>2632</v>
      </c>
    </row>
    <row r="205" spans="1:44" ht="31.5" x14ac:dyDescent="0.25">
      <c r="A205" s="470">
        <v>2040</v>
      </c>
      <c r="B205" s="299" t="str">
        <f>IF(Accueil!$H$49=1,M205,IF(Accueil!$H$49=2,X205,IF(Accueil!$H$49=3,AI205,M205)))</f>
        <v>Turquoise</v>
      </c>
      <c r="C205" s="299" t="str">
        <f>IF(Accueil!$H$49=1,N205,IF(Accueil!$H$49=2,Y205,IF(Accueil!$H$49=3,AJ205,N205)))</f>
        <v>Blanc scintillant</v>
      </c>
      <c r="D205" s="299" t="str">
        <f>IF(Accueil!$H$49=1,O205,IF(Accueil!$H$49=2,Z205,IF(Accueil!$H$49=3,AK205,O205)))</f>
        <v>besoin de montrer aux autres qui l'on est et ce que l'on fait pour se sentir utile</v>
      </c>
      <c r="E205" s="299" t="str">
        <f>IF(Accueil!$H$49=1,P205,IF(Accueil!$H$49=2,AA205,IF(Accueil!$H$49=3,AL205,P205)))</f>
        <v>angoisse existentielle / repli sur soi / peur de la faillite</v>
      </c>
      <c r="F205" s="299" t="str">
        <f>IF(Accueil!$H$49=1,Q205,IF(Accueil!$H$49=2,AB205,IF(Accueil!$H$49=3,AM205,Q205)))</f>
        <v>sentir à l'avance les besoins de l'entreprise ou du personnel</v>
      </c>
      <c r="G205" s="299" t="str">
        <f>IF(Accueil!$H$49=1,R205,IF(Accueil!$H$49=2,AC205,IF(Accueil!$H$49=3,AN205,R205)))</f>
        <v>générer des actions inutiles pour se sentir exister</v>
      </c>
      <c r="H205" s="462" t="s">
        <v>10</v>
      </c>
      <c r="I205" s="333" t="e">
        <f t="shared" si="27"/>
        <v>#REF!</v>
      </c>
      <c r="J205" s="463">
        <v>202</v>
      </c>
      <c r="K205" s="299" t="s">
        <v>2632</v>
      </c>
      <c r="L205" s="400">
        <v>2040</v>
      </c>
      <c r="M205" s="400" t="s">
        <v>78</v>
      </c>
      <c r="N205" s="478" t="s">
        <v>142</v>
      </c>
      <c r="O205" s="399" t="s">
        <v>985</v>
      </c>
      <c r="P205" s="399" t="s">
        <v>2354</v>
      </c>
      <c r="Q205" s="399" t="s">
        <v>2355</v>
      </c>
      <c r="R205" s="471" t="s">
        <v>986</v>
      </c>
      <c r="S205" s="472" t="s">
        <v>10</v>
      </c>
      <c r="T205" s="395" t="e">
        <f t="shared" si="24"/>
        <v>#REF!</v>
      </c>
      <c r="U205" s="473">
        <v>202</v>
      </c>
      <c r="V205" s="387" t="s">
        <v>2632</v>
      </c>
      <c r="W205" s="470">
        <v>2040</v>
      </c>
      <c r="X205" s="470" t="s">
        <v>78</v>
      </c>
      <c r="Y205" s="470" t="s">
        <v>4845</v>
      </c>
      <c r="Z205" s="469" t="s">
        <v>4882</v>
      </c>
      <c r="AA205" s="464" t="s">
        <v>4883</v>
      </c>
      <c r="AB205" s="464" t="s">
        <v>4884</v>
      </c>
      <c r="AC205" s="464" t="s">
        <v>4885</v>
      </c>
      <c r="AD205" s="462" t="s">
        <v>10</v>
      </c>
      <c r="AE205" s="333" t="e">
        <f t="shared" si="25"/>
        <v>#REF!</v>
      </c>
      <c r="AF205" s="463">
        <v>202</v>
      </c>
      <c r="AG205" s="299" t="s">
        <v>2632</v>
      </c>
      <c r="AH205" s="400">
        <v>2040</v>
      </c>
      <c r="AI205" s="400" t="s">
        <v>78</v>
      </c>
      <c r="AJ205" s="470" t="s">
        <v>4845</v>
      </c>
      <c r="AK205" s="469" t="s">
        <v>4882</v>
      </c>
      <c r="AL205" s="464" t="s">
        <v>4883</v>
      </c>
      <c r="AM205" s="464" t="s">
        <v>4884</v>
      </c>
      <c r="AN205" s="464" t="s">
        <v>4885</v>
      </c>
      <c r="AO205" s="472" t="s">
        <v>10</v>
      </c>
      <c r="AP205" s="395" t="e">
        <f t="shared" si="26"/>
        <v>#REF!</v>
      </c>
      <c r="AQ205" s="473">
        <v>202</v>
      </c>
      <c r="AR205" s="387" t="s">
        <v>2632</v>
      </c>
    </row>
    <row r="206" spans="1:44" ht="47.25" x14ac:dyDescent="0.25">
      <c r="A206" s="470">
        <v>2050</v>
      </c>
      <c r="B206" s="299" t="str">
        <f>IF(Accueil!$H$49=1,M206,IF(Accueil!$H$49=2,X206,IF(Accueil!$H$49=3,AI206,M206)))</f>
        <v>Turquoise</v>
      </c>
      <c r="C206" s="299" t="str">
        <f>IF(Accueil!$H$49=1,N206,IF(Accueil!$H$49=2,Y206,IF(Accueil!$H$49=3,AJ206,N206)))</f>
        <v>Blanc scintillant</v>
      </c>
      <c r="D206" s="299" t="str">
        <f>IF(Accueil!$H$49=1,O206,IF(Accueil!$H$49=2,Z206,IF(Accueil!$H$49=3,AK206,O206)))</f>
        <v>besoin de retrouver sa capacité d'innover / besoin de trouver un associé  / besoin de se sentir accompagné par un coach</v>
      </c>
      <c r="E206" s="299" t="str">
        <f>IF(Accueil!$H$49=1,P206,IF(Accueil!$H$49=2,AA206,IF(Accueil!$H$49=3,AL206,P206)))</f>
        <v xml:space="preserve">coupé de sa capacité d'innover / être un adulte responsable et conscient / ne pas être naïf </v>
      </c>
      <c r="F206" s="299" t="str">
        <f>IF(Accueil!$H$49=1,Q206,IF(Accueil!$H$49=2,AB206,IF(Accueil!$H$49=3,AM206,Q206)))</f>
        <v>innover / être suivi par un coach</v>
      </c>
      <c r="G206" s="299" t="str">
        <f>IF(Accueil!$H$49=1,R206,IF(Accueil!$H$49=2,AC206,IF(Accueil!$H$49=3,AN206,R206)))</f>
        <v>réprimer sa capacité d'innover / faire croire que tout va pour le mieux</v>
      </c>
      <c r="H206" s="462" t="s">
        <v>129</v>
      </c>
      <c r="I206" s="333" t="e">
        <f t="shared" si="27"/>
        <v>#REF!</v>
      </c>
      <c r="J206" s="463">
        <v>203</v>
      </c>
      <c r="K206" s="299" t="s">
        <v>2632</v>
      </c>
      <c r="L206" s="400">
        <v>2050</v>
      </c>
      <c r="M206" s="400" t="s">
        <v>78</v>
      </c>
      <c r="N206" s="478" t="s">
        <v>142</v>
      </c>
      <c r="O206" s="399" t="s">
        <v>2356</v>
      </c>
      <c r="P206" s="399" t="s">
        <v>2357</v>
      </c>
      <c r="Q206" s="399" t="s">
        <v>2358</v>
      </c>
      <c r="R206" s="471" t="s">
        <v>2359</v>
      </c>
      <c r="S206" s="472" t="s">
        <v>129</v>
      </c>
      <c r="T206" s="395" t="e">
        <f t="shared" si="24"/>
        <v>#REF!</v>
      </c>
      <c r="U206" s="473">
        <v>203</v>
      </c>
      <c r="V206" s="387" t="s">
        <v>2632</v>
      </c>
      <c r="W206" s="470">
        <v>2050</v>
      </c>
      <c r="X206" s="470" t="s">
        <v>78</v>
      </c>
      <c r="Y206" s="470" t="s">
        <v>4845</v>
      </c>
      <c r="Z206" s="469" t="s">
        <v>4886</v>
      </c>
      <c r="AA206" s="464" t="s">
        <v>4887</v>
      </c>
      <c r="AB206" s="464" t="s">
        <v>4888</v>
      </c>
      <c r="AC206" s="464" t="s">
        <v>4889</v>
      </c>
      <c r="AD206" s="462" t="s">
        <v>129</v>
      </c>
      <c r="AE206" s="333" t="e">
        <f t="shared" si="25"/>
        <v>#REF!</v>
      </c>
      <c r="AF206" s="463">
        <v>203</v>
      </c>
      <c r="AG206" s="299" t="s">
        <v>2632</v>
      </c>
      <c r="AH206" s="400">
        <v>2050</v>
      </c>
      <c r="AI206" s="400" t="s">
        <v>78</v>
      </c>
      <c r="AJ206" s="470" t="s">
        <v>4845</v>
      </c>
      <c r="AK206" s="469" t="s">
        <v>4886</v>
      </c>
      <c r="AL206" s="464" t="s">
        <v>4887</v>
      </c>
      <c r="AM206" s="464" t="s">
        <v>4888</v>
      </c>
      <c r="AN206" s="464" t="s">
        <v>4889</v>
      </c>
      <c r="AO206" s="472" t="s">
        <v>129</v>
      </c>
      <c r="AP206" s="395" t="e">
        <f t="shared" si="26"/>
        <v>#REF!</v>
      </c>
      <c r="AQ206" s="473">
        <v>203</v>
      </c>
      <c r="AR206" s="387" t="s">
        <v>2632</v>
      </c>
    </row>
    <row r="207" spans="1:44" ht="31.5" x14ac:dyDescent="0.25">
      <c r="A207" s="470">
        <v>2060</v>
      </c>
      <c r="B207" s="299" t="str">
        <f>IF(Accueil!$H$49=1,M207,IF(Accueil!$H$49=2,X207,IF(Accueil!$H$49=3,AI207,M207)))</f>
        <v>Cyan</v>
      </c>
      <c r="C207" s="299" t="str">
        <f>IF(Accueil!$H$49=1,N207,IF(Accueil!$H$49=2,Y207,IF(Accueil!$H$49=3,AJ207,N207)))</f>
        <v>Blanc scintillant</v>
      </c>
      <c r="D207" s="299" t="str">
        <f>IF(Accueil!$H$49=1,O207,IF(Accueil!$H$49=2,Z207,IF(Accueil!$H$49=3,AK207,O207)))</f>
        <v>besoin de s'engager pleinement dans l'entreprise</v>
      </c>
      <c r="E207" s="299" t="str">
        <f>IF(Accueil!$H$49=1,P207,IF(Accueil!$H$49=2,AA207,IF(Accueil!$H$49=3,AL207,P207)))</f>
        <v>souffrance d'être dans cette entreprise</v>
      </c>
      <c r="F207" s="299" t="str">
        <f>IF(Accueil!$H$49=1,Q207,IF(Accueil!$H$49=2,AB207,IF(Accueil!$H$49=3,AM207,Q207)))</f>
        <v>s'engager pleinement dans l'entreprise</v>
      </c>
      <c r="G207" s="299" t="str">
        <f>IF(Accueil!$H$49=1,R207,IF(Accueil!$H$49=2,AC207,IF(Accueil!$H$49=3,AN207,R207)))</f>
        <v>refus de travailler dans une entreprise familiale ou d'en reprendre la direction</v>
      </c>
      <c r="H207" s="462" t="s">
        <v>7</v>
      </c>
      <c r="I207" s="333" t="e">
        <f t="shared" si="27"/>
        <v>#REF!</v>
      </c>
      <c r="J207" s="463">
        <v>204</v>
      </c>
      <c r="K207" s="299" t="s">
        <v>2632</v>
      </c>
      <c r="L207" s="400">
        <v>2060</v>
      </c>
      <c r="M207" s="387" t="s">
        <v>88</v>
      </c>
      <c r="N207" s="478" t="s">
        <v>142</v>
      </c>
      <c r="O207" s="399" t="s">
        <v>987</v>
      </c>
      <c r="P207" s="399" t="s">
        <v>988</v>
      </c>
      <c r="Q207" s="399" t="s">
        <v>989</v>
      </c>
      <c r="R207" s="471" t="s">
        <v>990</v>
      </c>
      <c r="S207" s="472" t="s">
        <v>7</v>
      </c>
      <c r="T207" s="395" t="e">
        <f t="shared" si="24"/>
        <v>#REF!</v>
      </c>
      <c r="U207" s="473">
        <v>204</v>
      </c>
      <c r="V207" s="387" t="s">
        <v>2632</v>
      </c>
      <c r="W207" s="470">
        <v>2060</v>
      </c>
      <c r="X207" s="299" t="s">
        <v>88</v>
      </c>
      <c r="Y207" s="299" t="s">
        <v>4845</v>
      </c>
      <c r="Z207" s="469" t="s">
        <v>4890</v>
      </c>
      <c r="AA207" s="464" t="s">
        <v>4891</v>
      </c>
      <c r="AB207" s="464" t="s">
        <v>4892</v>
      </c>
      <c r="AC207" s="464" t="s">
        <v>4893</v>
      </c>
      <c r="AD207" s="462" t="s">
        <v>7</v>
      </c>
      <c r="AE207" s="333" t="e">
        <f t="shared" si="25"/>
        <v>#REF!</v>
      </c>
      <c r="AF207" s="463">
        <v>204</v>
      </c>
      <c r="AG207" s="299" t="s">
        <v>2632</v>
      </c>
      <c r="AH207" s="400">
        <v>2060</v>
      </c>
      <c r="AI207" s="387" t="s">
        <v>88</v>
      </c>
      <c r="AJ207" s="299" t="s">
        <v>4845</v>
      </c>
      <c r="AK207" s="469" t="s">
        <v>4890</v>
      </c>
      <c r="AL207" s="464" t="s">
        <v>4891</v>
      </c>
      <c r="AM207" s="464" t="s">
        <v>4892</v>
      </c>
      <c r="AN207" s="464" t="s">
        <v>4893</v>
      </c>
      <c r="AO207" s="472" t="s">
        <v>7</v>
      </c>
      <c r="AP207" s="395" t="e">
        <f t="shared" si="26"/>
        <v>#REF!</v>
      </c>
      <c r="AQ207" s="473">
        <v>204</v>
      </c>
      <c r="AR207" s="387" t="s">
        <v>2632</v>
      </c>
    </row>
    <row r="208" spans="1:44" ht="31.5" x14ac:dyDescent="0.25">
      <c r="A208" s="470">
        <v>2070</v>
      </c>
      <c r="B208" s="299" t="str">
        <f>IF(Accueil!$H$49=1,M208,IF(Accueil!$H$49=2,X208,IF(Accueil!$H$49=3,AI208,M208)))</f>
        <v>Cyan</v>
      </c>
      <c r="C208" s="299" t="str">
        <f>IF(Accueil!$H$49=1,N208,IF(Accueil!$H$49=2,Y208,IF(Accueil!$H$49=3,AJ208,N208)))</f>
        <v>Blanc scintillant</v>
      </c>
      <c r="D208" s="299" t="str">
        <f>IF(Accueil!$H$49=1,O208,IF(Accueil!$H$49=2,Z208,IF(Accueil!$H$49=3,AK208,O208)))</f>
        <v xml:space="preserve">besoin d'évoluer / besoin d'assouvir ses attentes </v>
      </c>
      <c r="E208" s="299" t="str">
        <f>IF(Accueil!$H$49=1,P208,IF(Accueil!$H$49=2,AA208,IF(Accueil!$H$49=3,AL208,P208)))</f>
        <v>remettre à plus tard ses attentes et son besoin d'évoluer</v>
      </c>
      <c r="F208" s="299" t="str">
        <f>IF(Accueil!$H$49=1,Q208,IF(Accueil!$H$49=2,AB208,IF(Accueil!$H$49=3,AM208,Q208)))</f>
        <v>utiliser pleinement ce travail pour évoluer</v>
      </c>
      <c r="G208" s="299" t="str">
        <f>IF(Accueil!$H$49=1,R208,IF(Accueil!$H$49=2,AC208,IF(Accueil!$H$49=3,AN208,R208)))</f>
        <v>refus de se transformer / refus d'évoluer</v>
      </c>
      <c r="H208" s="462" t="s">
        <v>10</v>
      </c>
      <c r="I208" s="333" t="e">
        <f t="shared" si="27"/>
        <v>#REF!</v>
      </c>
      <c r="J208" s="463">
        <v>205</v>
      </c>
      <c r="K208" s="299" t="s">
        <v>2632</v>
      </c>
      <c r="L208" s="400">
        <v>2070</v>
      </c>
      <c r="M208" s="387" t="s">
        <v>88</v>
      </c>
      <c r="N208" s="387" t="s">
        <v>142</v>
      </c>
      <c r="O208" s="388" t="s">
        <v>2360</v>
      </c>
      <c r="P208" s="388" t="s">
        <v>991</v>
      </c>
      <c r="Q208" s="388" t="s">
        <v>992</v>
      </c>
      <c r="R208" s="471" t="s">
        <v>2361</v>
      </c>
      <c r="S208" s="472" t="s">
        <v>10</v>
      </c>
      <c r="T208" s="395" t="e">
        <f t="shared" si="24"/>
        <v>#REF!</v>
      </c>
      <c r="U208" s="473">
        <v>205</v>
      </c>
      <c r="V208" s="387" t="s">
        <v>2632</v>
      </c>
      <c r="W208" s="470">
        <v>2070</v>
      </c>
      <c r="X208" s="299" t="s">
        <v>88</v>
      </c>
      <c r="Y208" s="299" t="s">
        <v>4845</v>
      </c>
      <c r="Z208" s="299" t="s">
        <v>4894</v>
      </c>
      <c r="AA208" s="299" t="s">
        <v>4895</v>
      </c>
      <c r="AB208" s="299" t="s">
        <v>4896</v>
      </c>
      <c r="AC208" s="299" t="s">
        <v>4897</v>
      </c>
      <c r="AD208" s="462" t="s">
        <v>10</v>
      </c>
      <c r="AE208" s="333" t="e">
        <f t="shared" si="25"/>
        <v>#REF!</v>
      </c>
      <c r="AF208" s="463">
        <v>205</v>
      </c>
      <c r="AG208" s="299" t="s">
        <v>2632</v>
      </c>
      <c r="AH208" s="400">
        <v>2070</v>
      </c>
      <c r="AI208" s="387" t="s">
        <v>88</v>
      </c>
      <c r="AJ208" s="299" t="s">
        <v>4845</v>
      </c>
      <c r="AK208" s="299" t="s">
        <v>4894</v>
      </c>
      <c r="AL208" s="299" t="s">
        <v>4895</v>
      </c>
      <c r="AM208" s="299" t="s">
        <v>4896</v>
      </c>
      <c r="AN208" s="299" t="s">
        <v>4897</v>
      </c>
      <c r="AO208" s="472" t="s">
        <v>10</v>
      </c>
      <c r="AP208" s="395" t="e">
        <f t="shared" si="26"/>
        <v>#REF!</v>
      </c>
      <c r="AQ208" s="473">
        <v>205</v>
      </c>
      <c r="AR208" s="387" t="s">
        <v>2632</v>
      </c>
    </row>
    <row r="209" spans="1:44" ht="47.25" x14ac:dyDescent="0.25">
      <c r="A209" s="470">
        <v>2080</v>
      </c>
      <c r="B209" s="299" t="str">
        <f>IF(Accueil!$H$49=1,M209,IF(Accueil!$H$49=2,X209,IF(Accueil!$H$49=3,AI209,M209)))</f>
        <v>Bleu</v>
      </c>
      <c r="C209" s="299" t="str">
        <f>IF(Accueil!$H$49=1,N209,IF(Accueil!$H$49=2,Y209,IF(Accueil!$H$49=3,AJ209,N209)))</f>
        <v>Blanc scintillant</v>
      </c>
      <c r="D209" s="299" t="str">
        <f>IF(Accueil!$H$49=1,O209,IF(Accueil!$H$49=2,Z209,IF(Accueil!$H$49=3,AK209,O209)))</f>
        <v>besoin de se sentir dans une grande famille</v>
      </c>
      <c r="E209" s="299" t="str">
        <f>IF(Accueil!$H$49=1,P209,IF(Accueil!$H$49=2,AA209,IF(Accueil!$H$49=3,AL209,P209)))</f>
        <v>sentiment d'être isolé / manque de liens affectifs au sein de l'entreprise</v>
      </c>
      <c r="F209" s="299" t="str">
        <f>IF(Accueil!$H$49=1,Q209,IF(Accueil!$H$49=2,AB209,IF(Accueil!$H$49=3,AM209,Q209)))</f>
        <v>sentiment de se sentir dans une grande famille</v>
      </c>
      <c r="G209" s="299" t="str">
        <f>IF(Accueil!$H$49=1,R209,IF(Accueil!$H$49=2,AC209,IF(Accueil!$H$49=3,AN209,R209)))</f>
        <v>refus de liens affectifs avec le personnel / le travail remplace la famille / ne pas mélanger vie familiale et professionnelle</v>
      </c>
      <c r="H209" s="462" t="s">
        <v>129</v>
      </c>
      <c r="I209" s="333" t="e">
        <f t="shared" si="27"/>
        <v>#REF!</v>
      </c>
      <c r="J209" s="463">
        <v>206</v>
      </c>
      <c r="K209" s="299" t="s">
        <v>2632</v>
      </c>
      <c r="L209" s="400">
        <v>2080</v>
      </c>
      <c r="M209" s="387" t="s">
        <v>95</v>
      </c>
      <c r="N209" s="387" t="s">
        <v>142</v>
      </c>
      <c r="O209" s="388" t="s">
        <v>993</v>
      </c>
      <c r="P209" s="388" t="s">
        <v>2362</v>
      </c>
      <c r="Q209" s="388" t="s">
        <v>994</v>
      </c>
      <c r="R209" s="471" t="s">
        <v>2363</v>
      </c>
      <c r="S209" s="472" t="s">
        <v>129</v>
      </c>
      <c r="T209" s="395" t="e">
        <f t="shared" si="24"/>
        <v>#REF!</v>
      </c>
      <c r="U209" s="473">
        <v>206</v>
      </c>
      <c r="V209" s="387" t="s">
        <v>2632</v>
      </c>
      <c r="W209" s="470">
        <v>2080</v>
      </c>
      <c r="X209" s="299" t="s">
        <v>95</v>
      </c>
      <c r="Y209" s="299" t="s">
        <v>4845</v>
      </c>
      <c r="Z209" s="299" t="s">
        <v>4898</v>
      </c>
      <c r="AA209" s="299" t="s">
        <v>4899</v>
      </c>
      <c r="AB209" s="299" t="s">
        <v>4900</v>
      </c>
      <c r="AC209" s="299" t="s">
        <v>4901</v>
      </c>
      <c r="AD209" s="462" t="s">
        <v>129</v>
      </c>
      <c r="AE209" s="333" t="e">
        <f t="shared" si="25"/>
        <v>#REF!</v>
      </c>
      <c r="AF209" s="463">
        <v>206</v>
      </c>
      <c r="AG209" s="299" t="s">
        <v>2632</v>
      </c>
      <c r="AH209" s="400">
        <v>2080</v>
      </c>
      <c r="AI209" s="387" t="s">
        <v>95</v>
      </c>
      <c r="AJ209" s="299" t="s">
        <v>4845</v>
      </c>
      <c r="AK209" s="299" t="s">
        <v>4898</v>
      </c>
      <c r="AL209" s="299" t="s">
        <v>4899</v>
      </c>
      <c r="AM209" s="299" t="s">
        <v>4900</v>
      </c>
      <c r="AN209" s="299" t="s">
        <v>4901</v>
      </c>
      <c r="AO209" s="472" t="s">
        <v>129</v>
      </c>
      <c r="AP209" s="395" t="e">
        <f t="shared" si="26"/>
        <v>#REF!</v>
      </c>
      <c r="AQ209" s="473">
        <v>206</v>
      </c>
      <c r="AR209" s="387" t="s">
        <v>2632</v>
      </c>
    </row>
    <row r="210" spans="1:44" ht="31.5" x14ac:dyDescent="0.25">
      <c r="A210" s="470">
        <v>2090</v>
      </c>
      <c r="B210" s="299" t="str">
        <f>IF(Accueil!$H$49=1,M210,IF(Accueil!$H$49=2,X210,IF(Accueil!$H$49=3,AI210,M210)))</f>
        <v>Bleu</v>
      </c>
      <c r="C210" s="299" t="str">
        <f>IF(Accueil!$H$49=1,N210,IF(Accueil!$H$49=2,Y210,IF(Accueil!$H$49=3,AJ210,N210)))</f>
        <v>Blanc scintillant</v>
      </c>
      <c r="D210" s="299" t="str">
        <f>IF(Accueil!$H$49=1,O210,IF(Accueil!$H$49=2,Z210,IF(Accueil!$H$49=3,AK210,O210)))</f>
        <v>besoin de concrétiser ses rêves</v>
      </c>
      <c r="E210" s="299" t="str">
        <f>IF(Accueil!$H$49=1,P210,IF(Accueil!$H$49=2,AA210,IF(Accueil!$H$49=3,AL210,P210)))</f>
        <v>manque de volonté pour concrétiser ses idées</v>
      </c>
      <c r="F210" s="299" t="str">
        <f>IF(Accueil!$H$49=1,Q210,IF(Accueil!$H$49=2,AB210,IF(Accueil!$H$49=3,AM210,Q210)))</f>
        <v>capacité à réaliser ses rêves</v>
      </c>
      <c r="G210" s="299" t="str">
        <f>IF(Accueil!$H$49=1,R210,IF(Accueil!$H$49=2,AC210,IF(Accueil!$H$49=3,AN210,R210)))</f>
        <v>management obsolète / rencontrer des résistances</v>
      </c>
      <c r="H210" s="462" t="s">
        <v>7</v>
      </c>
      <c r="I210" s="333" t="e">
        <f t="shared" si="27"/>
        <v>#REF!</v>
      </c>
      <c r="J210" s="463">
        <v>207</v>
      </c>
      <c r="K210" s="299" t="s">
        <v>2632</v>
      </c>
      <c r="L210" s="400">
        <v>2090</v>
      </c>
      <c r="M210" s="387" t="s">
        <v>95</v>
      </c>
      <c r="N210" s="387" t="s">
        <v>142</v>
      </c>
      <c r="O210" s="388" t="s">
        <v>275</v>
      </c>
      <c r="P210" s="388" t="s">
        <v>995</v>
      </c>
      <c r="Q210" s="388" t="s">
        <v>883</v>
      </c>
      <c r="R210" s="471" t="s">
        <v>2364</v>
      </c>
      <c r="S210" s="472" t="s">
        <v>7</v>
      </c>
      <c r="T210" s="395" t="e">
        <f t="shared" si="24"/>
        <v>#REF!</v>
      </c>
      <c r="U210" s="473">
        <v>207</v>
      </c>
      <c r="V210" s="387" t="s">
        <v>2632</v>
      </c>
      <c r="W210" s="470">
        <v>2090</v>
      </c>
      <c r="X210" s="299" t="s">
        <v>95</v>
      </c>
      <c r="Y210" s="299" t="s">
        <v>4845</v>
      </c>
      <c r="Z210" s="299" t="s">
        <v>4019</v>
      </c>
      <c r="AA210" s="299" t="s">
        <v>4902</v>
      </c>
      <c r="AB210" s="299" t="s">
        <v>4162</v>
      </c>
      <c r="AC210" s="299" t="s">
        <v>4903</v>
      </c>
      <c r="AD210" s="462" t="s">
        <v>7</v>
      </c>
      <c r="AE210" s="333" t="e">
        <f t="shared" si="25"/>
        <v>#REF!</v>
      </c>
      <c r="AF210" s="463">
        <v>207</v>
      </c>
      <c r="AG210" s="299" t="s">
        <v>2632</v>
      </c>
      <c r="AH210" s="400">
        <v>2090</v>
      </c>
      <c r="AI210" s="387" t="s">
        <v>95</v>
      </c>
      <c r="AJ210" s="299" t="s">
        <v>4845</v>
      </c>
      <c r="AK210" s="299" t="s">
        <v>4019</v>
      </c>
      <c r="AL210" s="299" t="s">
        <v>4902</v>
      </c>
      <c r="AM210" s="299" t="s">
        <v>4162</v>
      </c>
      <c r="AN210" s="299" t="s">
        <v>4903</v>
      </c>
      <c r="AO210" s="472" t="s">
        <v>7</v>
      </c>
      <c r="AP210" s="395" t="e">
        <f t="shared" si="26"/>
        <v>#REF!</v>
      </c>
      <c r="AQ210" s="473">
        <v>207</v>
      </c>
      <c r="AR210" s="387" t="s">
        <v>2632</v>
      </c>
    </row>
    <row r="211" spans="1:44" ht="47.25" x14ac:dyDescent="0.25">
      <c r="A211" s="470">
        <v>2100</v>
      </c>
      <c r="B211" s="299" t="str">
        <f>IF(Accueil!$H$49=1,M211,IF(Accueil!$H$49=2,X211,IF(Accueil!$H$49=3,AI211,M211)))</f>
        <v>Indigo</v>
      </c>
      <c r="C211" s="299" t="str">
        <f>IF(Accueil!$H$49=1,N211,IF(Accueil!$H$49=2,Y211,IF(Accueil!$H$49=3,AJ211,N211)))</f>
        <v>Blanc scintillant</v>
      </c>
      <c r="D211" s="299" t="str">
        <f>IF(Accueil!$H$49=1,O211,IF(Accueil!$H$49=2,Z211,IF(Accueil!$H$49=3,AK211,O211)))</f>
        <v>besoin de toute son énergie pour un défi / besoin de transmettre son savoir-faire</v>
      </c>
      <c r="E211" s="299" t="str">
        <f>IF(Accueil!$H$49=1,P211,IF(Accueil!$H$49=2,AA211,IF(Accueil!$H$49=3,AL211,P211)))</f>
        <v>être dans la survie / ne pas accepter de vivre cette expérience</v>
      </c>
      <c r="F211" s="299" t="str">
        <f>IF(Accueil!$H$49=1,Q211,IF(Accueil!$H$49=2,AB211,IF(Accueil!$H$49=3,AM211,Q211)))</f>
        <v>partager son expérience de vie ou transmettre sa connaissance / former le personnel ou des apprentis</v>
      </c>
      <c r="G211" s="299" t="str">
        <f>IF(Accueil!$H$49=1,R211,IF(Accueil!$H$49=2,AC211,IF(Accueil!$H$49=3,AN211,R211)))</f>
        <v>résister aux nouvelles expériences ou tout faire pour les reporter / refus de transmettre son expérience</v>
      </c>
      <c r="H211" s="462" t="s">
        <v>129</v>
      </c>
      <c r="I211" s="333" t="e">
        <f t="shared" si="27"/>
        <v>#REF!</v>
      </c>
      <c r="J211" s="463">
        <v>208</v>
      </c>
      <c r="K211" s="299" t="s">
        <v>2632</v>
      </c>
      <c r="L211" s="400">
        <v>2100</v>
      </c>
      <c r="M211" s="387" t="s">
        <v>106</v>
      </c>
      <c r="N211" s="387" t="s">
        <v>142</v>
      </c>
      <c r="O211" s="388" t="s">
        <v>2365</v>
      </c>
      <c r="P211" s="388" t="s">
        <v>1805</v>
      </c>
      <c r="Q211" s="388" t="s">
        <v>2366</v>
      </c>
      <c r="R211" s="471" t="s">
        <v>2367</v>
      </c>
      <c r="S211" s="472" t="s">
        <v>129</v>
      </c>
      <c r="T211" s="395" t="e">
        <f t="shared" si="24"/>
        <v>#REF!</v>
      </c>
      <c r="U211" s="473">
        <v>208</v>
      </c>
      <c r="V211" s="387" t="s">
        <v>2632</v>
      </c>
      <c r="W211" s="470">
        <v>2100</v>
      </c>
      <c r="X211" s="299" t="s">
        <v>106</v>
      </c>
      <c r="Y211" s="299" t="s">
        <v>4845</v>
      </c>
      <c r="Z211" s="299" t="s">
        <v>4904</v>
      </c>
      <c r="AA211" s="299" t="s">
        <v>4905</v>
      </c>
      <c r="AB211" s="299" t="s">
        <v>4906</v>
      </c>
      <c r="AC211" s="299" t="s">
        <v>4907</v>
      </c>
      <c r="AD211" s="462" t="s">
        <v>129</v>
      </c>
      <c r="AE211" s="333" t="e">
        <f t="shared" si="25"/>
        <v>#REF!</v>
      </c>
      <c r="AF211" s="463">
        <v>208</v>
      </c>
      <c r="AG211" s="299" t="s">
        <v>2632</v>
      </c>
      <c r="AH211" s="400">
        <v>2100</v>
      </c>
      <c r="AI211" s="387" t="s">
        <v>106</v>
      </c>
      <c r="AJ211" s="299" t="s">
        <v>4845</v>
      </c>
      <c r="AK211" s="299" t="s">
        <v>4904</v>
      </c>
      <c r="AL211" s="299" t="s">
        <v>4905</v>
      </c>
      <c r="AM211" s="299" t="s">
        <v>4906</v>
      </c>
      <c r="AN211" s="299" t="s">
        <v>4907</v>
      </c>
      <c r="AO211" s="472" t="s">
        <v>129</v>
      </c>
      <c r="AP211" s="395" t="e">
        <f t="shared" si="26"/>
        <v>#REF!</v>
      </c>
      <c r="AQ211" s="473">
        <v>208</v>
      </c>
      <c r="AR211" s="387" t="s">
        <v>2632</v>
      </c>
    </row>
    <row r="212" spans="1:44" ht="47.25" x14ac:dyDescent="0.25">
      <c r="A212" s="470">
        <v>2110</v>
      </c>
      <c r="B212" s="299" t="str">
        <f>IF(Accueil!$H$49=1,M212,IF(Accueil!$H$49=2,X212,IF(Accueil!$H$49=3,AI212,M212)))</f>
        <v>Indigo</v>
      </c>
      <c r="C212" s="299" t="str">
        <f>IF(Accueil!$H$49=1,N212,IF(Accueil!$H$49=2,Y212,IF(Accueil!$H$49=3,AJ212,N212)))</f>
        <v>Blanc scintillant</v>
      </c>
      <c r="D212" s="299" t="str">
        <f>IF(Accueil!$H$49=1,O212,IF(Accueil!$H$49=2,Z212,IF(Accueil!$H$49=3,AK212,O212)))</f>
        <v>besoin de participer pleinement à la vie de l'entreprise</v>
      </c>
      <c r="E212" s="299" t="str">
        <f>IF(Accueil!$H$49=1,P212,IF(Accueil!$H$49=2,AA212,IF(Accueil!$H$49=3,AL212,P212)))</f>
        <v>ne pas investir dans certains secteurs de l'entreprise / participer peu à la vie de l'entreprise</v>
      </c>
      <c r="F212" s="299" t="str">
        <f>IF(Accueil!$H$49=1,Q212,IF(Accueil!$H$49=2,AB212,IF(Accueil!$H$49=3,AM212,Q212)))</f>
        <v>accepter les autres tels qu'ils sont</v>
      </c>
      <c r="G212" s="299" t="str">
        <f>IF(Accueil!$H$49=1,R212,IF(Accueil!$H$49=2,AC212,IF(Accueil!$H$49=3,AN212,R212)))</f>
        <v>refus de certains secteurs de l'entreprise / mettre certains secteurs ou certaines personnes à l'écart des décisions</v>
      </c>
      <c r="H212" s="462" t="s">
        <v>10</v>
      </c>
      <c r="I212" s="333" t="e">
        <f t="shared" si="27"/>
        <v>#REF!</v>
      </c>
      <c r="J212" s="463">
        <v>209</v>
      </c>
      <c r="K212" s="299" t="s">
        <v>2632</v>
      </c>
      <c r="L212" s="400">
        <v>2110</v>
      </c>
      <c r="M212" s="387" t="s">
        <v>106</v>
      </c>
      <c r="N212" s="387" t="s">
        <v>142</v>
      </c>
      <c r="O212" s="388" t="s">
        <v>996</v>
      </c>
      <c r="P212" s="388" t="s">
        <v>2368</v>
      </c>
      <c r="Q212" s="388" t="s">
        <v>997</v>
      </c>
      <c r="R212" s="471" t="s">
        <v>2369</v>
      </c>
      <c r="S212" s="472" t="s">
        <v>10</v>
      </c>
      <c r="T212" s="395" t="e">
        <f t="shared" si="24"/>
        <v>#REF!</v>
      </c>
      <c r="U212" s="473">
        <v>209</v>
      </c>
      <c r="V212" s="387" t="s">
        <v>2632</v>
      </c>
      <c r="W212" s="470">
        <v>2110</v>
      </c>
      <c r="X212" s="299" t="s">
        <v>106</v>
      </c>
      <c r="Y212" s="299" t="s">
        <v>4845</v>
      </c>
      <c r="Z212" s="299" t="s">
        <v>4908</v>
      </c>
      <c r="AA212" s="299" t="s">
        <v>4909</v>
      </c>
      <c r="AB212" s="299" t="s">
        <v>4910</v>
      </c>
      <c r="AC212" s="299" t="s">
        <v>4911</v>
      </c>
      <c r="AD212" s="462" t="s">
        <v>10</v>
      </c>
      <c r="AE212" s="333" t="e">
        <f t="shared" si="25"/>
        <v>#REF!</v>
      </c>
      <c r="AF212" s="463">
        <v>209</v>
      </c>
      <c r="AG212" s="299" t="s">
        <v>2632</v>
      </c>
      <c r="AH212" s="400">
        <v>2110</v>
      </c>
      <c r="AI212" s="387" t="s">
        <v>106</v>
      </c>
      <c r="AJ212" s="299" t="s">
        <v>4845</v>
      </c>
      <c r="AK212" s="299" t="s">
        <v>4908</v>
      </c>
      <c r="AL212" s="299" t="s">
        <v>4909</v>
      </c>
      <c r="AM212" s="299" t="s">
        <v>4910</v>
      </c>
      <c r="AN212" s="299" t="s">
        <v>4911</v>
      </c>
      <c r="AO212" s="472" t="s">
        <v>10</v>
      </c>
      <c r="AP212" s="395" t="e">
        <f t="shared" si="26"/>
        <v>#REF!</v>
      </c>
      <c r="AQ212" s="473">
        <v>209</v>
      </c>
      <c r="AR212" s="387" t="s">
        <v>2632</v>
      </c>
    </row>
    <row r="213" spans="1:44" ht="31.5" x14ac:dyDescent="0.25">
      <c r="A213" s="470">
        <v>2120</v>
      </c>
      <c r="B213" s="299" t="str">
        <f>IF(Accueil!$H$49=1,M213,IF(Accueil!$H$49=2,X213,IF(Accueil!$H$49=3,AI213,M213)))</f>
        <v>Pourpre</v>
      </c>
      <c r="C213" s="299" t="str">
        <f>IF(Accueil!$H$49=1,N213,IF(Accueil!$H$49=2,Y213,IF(Accueil!$H$49=3,AJ213,N213)))</f>
        <v>Blanc scintillant</v>
      </c>
      <c r="D213" s="299" t="str">
        <f>IF(Accueil!$H$49=1,O213,IF(Accueil!$H$49=2,Z213,IF(Accueil!$H$49=3,AK213,O213)))</f>
        <v>besoin d'utiliser son énergie à limiter les conflits et la misère dans le monde</v>
      </c>
      <c r="E213" s="299" t="str">
        <f>IF(Accueil!$H$49=1,P213,IF(Accueil!$H$49=2,AA213,IF(Accueil!$H$49=3,AL213,P213)))</f>
        <v>prendre sur soi les malheurs du monde</v>
      </c>
      <c r="F213" s="299" t="str">
        <f>IF(Accueil!$H$49=1,Q213,IF(Accueil!$H$49=2,AB213,IF(Accueil!$H$49=3,AM213,Q213)))</f>
        <v>ne pas être déstabilisé par la misère dans le monde / œuvrer avec justesse</v>
      </c>
      <c r="G213" s="299" t="str">
        <f>IF(Accueil!$H$49=1,R213,IF(Accueil!$H$49=2,AC213,IF(Accueil!$H$49=3,AN213,R213)))</f>
        <v>se donner la mission de combattre la misère dans le monde</v>
      </c>
      <c r="H213" s="462" t="s">
        <v>129</v>
      </c>
      <c r="I213" s="333" t="e">
        <f t="shared" si="27"/>
        <v>#REF!</v>
      </c>
      <c r="J213" s="463">
        <v>210</v>
      </c>
      <c r="K213" s="299" t="s">
        <v>2632</v>
      </c>
      <c r="L213" s="400">
        <v>2120</v>
      </c>
      <c r="M213" s="400" t="s">
        <v>119</v>
      </c>
      <c r="N213" s="387" t="s">
        <v>142</v>
      </c>
      <c r="O213" s="388" t="s">
        <v>282</v>
      </c>
      <c r="P213" s="388" t="s">
        <v>998</v>
      </c>
      <c r="Q213" s="388" t="s">
        <v>2370</v>
      </c>
      <c r="R213" s="471" t="s">
        <v>999</v>
      </c>
      <c r="S213" s="472" t="s">
        <v>129</v>
      </c>
      <c r="T213" s="395" t="e">
        <f t="shared" si="24"/>
        <v>#REF!</v>
      </c>
      <c r="U213" s="473">
        <v>210</v>
      </c>
      <c r="V213" s="387" t="s">
        <v>2632</v>
      </c>
      <c r="W213" s="470">
        <v>2120</v>
      </c>
      <c r="X213" s="470" t="s">
        <v>119</v>
      </c>
      <c r="Y213" s="470" t="s">
        <v>4845</v>
      </c>
      <c r="Z213" s="299" t="s">
        <v>4031</v>
      </c>
      <c r="AA213" s="299" t="s">
        <v>4912</v>
      </c>
      <c r="AB213" s="299" t="s">
        <v>4913</v>
      </c>
      <c r="AC213" s="299" t="s">
        <v>4914</v>
      </c>
      <c r="AD213" s="462" t="s">
        <v>129</v>
      </c>
      <c r="AE213" s="333" t="e">
        <f t="shared" si="25"/>
        <v>#REF!</v>
      </c>
      <c r="AF213" s="463">
        <v>210</v>
      </c>
      <c r="AG213" s="299" t="s">
        <v>2632</v>
      </c>
      <c r="AH213" s="400">
        <v>2120</v>
      </c>
      <c r="AI213" s="400" t="s">
        <v>119</v>
      </c>
      <c r="AJ213" s="470" t="s">
        <v>4845</v>
      </c>
      <c r="AK213" s="299" t="s">
        <v>4031</v>
      </c>
      <c r="AL213" s="299" t="s">
        <v>4912</v>
      </c>
      <c r="AM213" s="299" t="s">
        <v>4913</v>
      </c>
      <c r="AN213" s="299" t="s">
        <v>4914</v>
      </c>
      <c r="AO213" s="472" t="s">
        <v>129</v>
      </c>
      <c r="AP213" s="395" t="e">
        <f t="shared" si="26"/>
        <v>#REF!</v>
      </c>
      <c r="AQ213" s="473">
        <v>210</v>
      </c>
      <c r="AR213" s="387" t="s">
        <v>2632</v>
      </c>
    </row>
    <row r="214" spans="1:44" ht="47.25" x14ac:dyDescent="0.25">
      <c r="A214" s="470">
        <v>2130</v>
      </c>
      <c r="B214" s="299" t="str">
        <f>IF(Accueil!$H$49=1,M214,IF(Accueil!$H$49=2,X214,IF(Accueil!$H$49=3,AI214,M214)))</f>
        <v>Pourpre</v>
      </c>
      <c r="C214" s="299" t="str">
        <f>IF(Accueil!$H$49=1,N214,IF(Accueil!$H$49=2,Y214,IF(Accueil!$H$49=3,AJ214,N214)))</f>
        <v>Blanc scintillant</v>
      </c>
      <c r="D214" s="299" t="str">
        <f>IF(Accueil!$H$49=1,O214,IF(Accueil!$H$49=2,Z214,IF(Accueil!$H$49=3,AK214,O214)))</f>
        <v>besoin d'apprendre de ses erreurs et en bénéficier durablement</v>
      </c>
      <c r="E214" s="299" t="str">
        <f>IF(Accueil!$H$49=1,P214,IF(Accueil!$H$49=2,AA214,IF(Accueil!$H$49=3,AL214,P214)))</f>
        <v>ne pas apprendre de ses erreurs / pas de bénéfice durable</v>
      </c>
      <c r="F214" s="299" t="str">
        <f>IF(Accueil!$H$49=1,Q214,IF(Accueil!$H$49=2,AB214,IF(Accueil!$H$49=3,AM214,Q214)))</f>
        <v>capacité à intégrer durablement dans l'enteprise les bonus d'une expérience (bonne ou pas)</v>
      </c>
      <c r="G214" s="299" t="str">
        <f>IF(Accueil!$H$49=1,R214,IF(Accueil!$H$49=2,AC214,IF(Accueil!$H$49=3,AN214,R214)))</f>
        <v>résister aux transformations nécessaires / se complaire dans ses erreurs</v>
      </c>
      <c r="H214" s="462" t="s">
        <v>7</v>
      </c>
      <c r="I214" s="333" t="e">
        <f t="shared" si="27"/>
        <v>#REF!</v>
      </c>
      <c r="J214" s="463">
        <v>211</v>
      </c>
      <c r="K214" s="299" t="s">
        <v>2632</v>
      </c>
      <c r="L214" s="400">
        <v>2130</v>
      </c>
      <c r="M214" s="400" t="s">
        <v>119</v>
      </c>
      <c r="N214" s="387" t="s">
        <v>142</v>
      </c>
      <c r="O214" s="388" t="s">
        <v>1000</v>
      </c>
      <c r="P214" s="388" t="s">
        <v>2371</v>
      </c>
      <c r="Q214" s="388" t="s">
        <v>1001</v>
      </c>
      <c r="R214" s="471" t="s">
        <v>2372</v>
      </c>
      <c r="S214" s="472" t="s">
        <v>7</v>
      </c>
      <c r="T214" s="395" t="e">
        <f t="shared" si="24"/>
        <v>#REF!</v>
      </c>
      <c r="U214" s="473">
        <v>211</v>
      </c>
      <c r="V214" s="387" t="s">
        <v>2632</v>
      </c>
      <c r="W214" s="470">
        <v>2130</v>
      </c>
      <c r="X214" s="470" t="s">
        <v>119</v>
      </c>
      <c r="Y214" s="470" t="s">
        <v>4845</v>
      </c>
      <c r="Z214" s="299" t="s">
        <v>4915</v>
      </c>
      <c r="AA214" s="299" t="s">
        <v>4916</v>
      </c>
      <c r="AB214" s="299" t="s">
        <v>4917</v>
      </c>
      <c r="AC214" s="299" t="s">
        <v>4918</v>
      </c>
      <c r="AD214" s="462" t="s">
        <v>7</v>
      </c>
      <c r="AE214" s="333" t="e">
        <f t="shared" si="25"/>
        <v>#REF!</v>
      </c>
      <c r="AF214" s="463">
        <v>211</v>
      </c>
      <c r="AG214" s="299" t="s">
        <v>2632</v>
      </c>
      <c r="AH214" s="400">
        <v>2130</v>
      </c>
      <c r="AI214" s="400" t="s">
        <v>119</v>
      </c>
      <c r="AJ214" s="470" t="s">
        <v>4845</v>
      </c>
      <c r="AK214" s="299" t="s">
        <v>4915</v>
      </c>
      <c r="AL214" s="299" t="s">
        <v>4916</v>
      </c>
      <c r="AM214" s="299" t="s">
        <v>4917</v>
      </c>
      <c r="AN214" s="299" t="s">
        <v>4918</v>
      </c>
      <c r="AO214" s="472" t="s">
        <v>7</v>
      </c>
      <c r="AP214" s="395" t="e">
        <f t="shared" si="26"/>
        <v>#REF!</v>
      </c>
      <c r="AQ214" s="473">
        <v>211</v>
      </c>
      <c r="AR214" s="387" t="s">
        <v>2632</v>
      </c>
    </row>
    <row r="215" spans="1:44" ht="31.5" x14ac:dyDescent="0.25">
      <c r="A215" s="470">
        <v>2140</v>
      </c>
      <c r="B215" s="299" t="str">
        <f>IF(Accueil!$H$49=1,M215,IF(Accueil!$H$49=2,X215,IF(Accueil!$H$49=3,AI215,M215)))</f>
        <v>Magenta</v>
      </c>
      <c r="C215" s="299" t="str">
        <f>IF(Accueil!$H$49=1,N215,IF(Accueil!$H$49=2,Y215,IF(Accueil!$H$49=3,AJ215,N215)))</f>
        <v>Blanc scintillant</v>
      </c>
      <c r="D215" s="299" t="str">
        <f>IF(Accueil!$H$49=1,O215,IF(Accueil!$H$49=2,Z215,IF(Accueil!$H$49=3,AK215,O215)))</f>
        <v xml:space="preserve">besoin d'offrir de la stabilité / de la sécurité sur tous les plans </v>
      </c>
      <c r="E215" s="299" t="str">
        <f>IF(Accueil!$H$49=1,P215,IF(Accueil!$H$49=2,AA215,IF(Accueil!$H$49=3,AL215,P215)))</f>
        <v>ne vouloir prendre aucune responsabilité / instabilité et insécurité chronique</v>
      </c>
      <c r="F215" s="299" t="str">
        <f>IF(Accueil!$H$49=1,Q215,IF(Accueil!$H$49=2,AB215,IF(Accueil!$H$49=3,AM215,Q215)))</f>
        <v>n'être responsable que de son propre travail</v>
      </c>
      <c r="G215" s="299" t="str">
        <f>IF(Accueil!$H$49=1,R215,IF(Accueil!$H$49=2,AC215,IF(Accueil!$H$49=3,AN215,R215)))</f>
        <v>se sentir responsable de tout ce qui arrive dans l'entreprise</v>
      </c>
      <c r="H215" s="462" t="s">
        <v>129</v>
      </c>
      <c r="I215" s="333" t="e">
        <f t="shared" si="27"/>
        <v>#REF!</v>
      </c>
      <c r="J215" s="463">
        <v>212</v>
      </c>
      <c r="K215" s="299" t="s">
        <v>2632</v>
      </c>
      <c r="L215" s="400">
        <v>2140</v>
      </c>
      <c r="M215" s="400" t="s">
        <v>123</v>
      </c>
      <c r="N215" s="401" t="s">
        <v>142</v>
      </c>
      <c r="O215" s="399" t="s">
        <v>2373</v>
      </c>
      <c r="P215" s="399" t="s">
        <v>1812</v>
      </c>
      <c r="Q215" s="399" t="s">
        <v>1002</v>
      </c>
      <c r="R215" s="471" t="s">
        <v>1003</v>
      </c>
      <c r="S215" s="472" t="s">
        <v>129</v>
      </c>
      <c r="T215" s="395" t="e">
        <f t="shared" si="24"/>
        <v>#REF!</v>
      </c>
      <c r="U215" s="473">
        <v>212</v>
      </c>
      <c r="V215" s="387" t="s">
        <v>2632</v>
      </c>
      <c r="W215" s="470">
        <v>2140</v>
      </c>
      <c r="X215" s="470" t="s">
        <v>123</v>
      </c>
      <c r="Y215" s="470" t="s">
        <v>4845</v>
      </c>
      <c r="Z215" s="464" t="s">
        <v>4919</v>
      </c>
      <c r="AA215" s="464" t="s">
        <v>4920</v>
      </c>
      <c r="AB215" s="464" t="s">
        <v>4921</v>
      </c>
      <c r="AC215" s="464" t="s">
        <v>4922</v>
      </c>
      <c r="AD215" s="462" t="s">
        <v>129</v>
      </c>
      <c r="AE215" s="333" t="e">
        <f t="shared" si="25"/>
        <v>#REF!</v>
      </c>
      <c r="AF215" s="463">
        <v>212</v>
      </c>
      <c r="AG215" s="299" t="s">
        <v>2632</v>
      </c>
      <c r="AH215" s="400">
        <v>2140</v>
      </c>
      <c r="AI215" s="400" t="s">
        <v>123</v>
      </c>
      <c r="AJ215" s="470" t="s">
        <v>4845</v>
      </c>
      <c r="AK215" s="464" t="s">
        <v>4919</v>
      </c>
      <c r="AL215" s="464" t="s">
        <v>4920</v>
      </c>
      <c r="AM215" s="464" t="s">
        <v>4921</v>
      </c>
      <c r="AN215" s="464" t="s">
        <v>4922</v>
      </c>
      <c r="AO215" s="472" t="s">
        <v>129</v>
      </c>
      <c r="AP215" s="395" t="e">
        <f t="shared" si="26"/>
        <v>#REF!</v>
      </c>
      <c r="AQ215" s="473">
        <v>212</v>
      </c>
      <c r="AR215" s="387" t="s">
        <v>2632</v>
      </c>
    </row>
    <row r="216" spans="1:44" ht="30" x14ac:dyDescent="0.25">
      <c r="A216" s="470">
        <v>2150</v>
      </c>
      <c r="B216" s="299" t="str">
        <f>IF(Accueil!$H$49=1,M216,IF(Accueil!$H$49=2,X216,IF(Accueil!$H$49=3,AI216,M216)))</f>
        <v>Magenta</v>
      </c>
      <c r="C216" s="299" t="str">
        <f>IF(Accueil!$H$49=1,N216,IF(Accueil!$H$49=2,Y216,IF(Accueil!$H$49=3,AJ216,N216)))</f>
        <v>Blanc  scintillant</v>
      </c>
      <c r="D216" s="299" t="str">
        <f>IF(Accueil!$H$49=1,O216,IF(Accueil!$H$49=2,Z216,IF(Accueil!$H$49=3,AK216,O216)))</f>
        <v>besoin de faire sauter les structures</v>
      </c>
      <c r="E216" s="299" t="str">
        <f>IF(Accueil!$H$49=1,P216,IF(Accueil!$H$49=2,AA216,IF(Accueil!$H$49=3,AL216,P216)))</f>
        <v>peur de lâcher de vieux schémas</v>
      </c>
      <c r="F216" s="299" t="str">
        <f>IF(Accueil!$H$49=1,Q216,IF(Accueil!$H$49=2,AB216,IF(Accueil!$H$49=3,AM216,Q216)))</f>
        <v>ne pas se prendre trop au sérieux</v>
      </c>
      <c r="G216" s="299" t="str">
        <f>IF(Accueil!$H$49=1,R216,IF(Accueil!$H$49=2,AC216,IF(Accueil!$H$49=3,AN216,R216)))</f>
        <v>vouloir changer le monde</v>
      </c>
      <c r="H216" s="462" t="s">
        <v>10</v>
      </c>
      <c r="I216" s="333" t="e">
        <f t="shared" si="27"/>
        <v>#REF!</v>
      </c>
      <c r="J216" s="463">
        <v>213</v>
      </c>
      <c r="K216" s="299" t="s">
        <v>2632</v>
      </c>
      <c r="L216" s="400">
        <v>2150</v>
      </c>
      <c r="M216" s="400" t="s">
        <v>123</v>
      </c>
      <c r="N216" s="387" t="s">
        <v>141</v>
      </c>
      <c r="O216" s="388" t="s">
        <v>1004</v>
      </c>
      <c r="P216" s="388" t="s">
        <v>1005</v>
      </c>
      <c r="Q216" s="388" t="s">
        <v>1006</v>
      </c>
      <c r="R216" s="471" t="s">
        <v>1007</v>
      </c>
      <c r="S216" s="472" t="s">
        <v>10</v>
      </c>
      <c r="T216" s="395" t="e">
        <f t="shared" si="24"/>
        <v>#REF!</v>
      </c>
      <c r="U216" s="473">
        <v>213</v>
      </c>
      <c r="V216" s="387" t="s">
        <v>2632</v>
      </c>
      <c r="W216" s="470">
        <v>2150</v>
      </c>
      <c r="X216" s="470" t="s">
        <v>123</v>
      </c>
      <c r="Y216" s="470" t="s">
        <v>4845</v>
      </c>
      <c r="Z216" s="299" t="s">
        <v>4923</v>
      </c>
      <c r="AA216" s="299" t="s">
        <v>4924</v>
      </c>
      <c r="AB216" s="299" t="s">
        <v>4925</v>
      </c>
      <c r="AC216" s="299" t="s">
        <v>4926</v>
      </c>
      <c r="AD216" s="462" t="s">
        <v>10</v>
      </c>
      <c r="AE216" s="333" t="e">
        <f t="shared" si="25"/>
        <v>#REF!</v>
      </c>
      <c r="AF216" s="463">
        <v>213</v>
      </c>
      <c r="AG216" s="299" t="s">
        <v>2632</v>
      </c>
      <c r="AH216" s="400">
        <v>2150</v>
      </c>
      <c r="AI216" s="400" t="s">
        <v>123</v>
      </c>
      <c r="AJ216" s="470" t="s">
        <v>4845</v>
      </c>
      <c r="AK216" s="299" t="s">
        <v>4923</v>
      </c>
      <c r="AL216" s="299" t="s">
        <v>4924</v>
      </c>
      <c r="AM216" s="299" t="s">
        <v>4925</v>
      </c>
      <c r="AN216" s="299" t="s">
        <v>4926</v>
      </c>
      <c r="AO216" s="472" t="s">
        <v>10</v>
      </c>
      <c r="AP216" s="395" t="e">
        <f t="shared" si="26"/>
        <v>#REF!</v>
      </c>
      <c r="AQ216" s="473">
        <v>213</v>
      </c>
      <c r="AR216" s="387" t="s">
        <v>2632</v>
      </c>
    </row>
    <row r="220" spans="1:44" x14ac:dyDescent="0.25">
      <c r="E220" s="333" t="s">
        <v>1008</v>
      </c>
      <c r="P220" s="395" t="s">
        <v>1008</v>
      </c>
      <c r="AA220" s="333" t="s">
        <v>1008</v>
      </c>
      <c r="AL220" s="395" t="s">
        <v>1008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32"/>
  <dimension ref="A1:AR217"/>
  <sheetViews>
    <sheetView workbookViewId="0">
      <selection sqref="A1:XFD1048576"/>
    </sheetView>
  </sheetViews>
  <sheetFormatPr baseColWidth="10" defaultRowHeight="15" x14ac:dyDescent="0.25"/>
  <cols>
    <col min="1" max="2" width="11" style="481" customWidth="1"/>
    <col min="3" max="3" width="24.7109375" style="481" customWidth="1"/>
    <col min="4" max="4" width="43" style="481" customWidth="1"/>
    <col min="5" max="5" width="39.42578125" style="481" customWidth="1"/>
    <col min="6" max="6" width="42.140625" style="481" customWidth="1"/>
    <col min="7" max="7" width="46.28515625" style="481" customWidth="1"/>
    <col min="8" max="8" width="7.5703125" style="481" customWidth="1"/>
    <col min="9" max="9" width="15.42578125" style="333" customWidth="1"/>
    <col min="10" max="11" width="11.42578125" style="333"/>
    <col min="12" max="13" width="11" style="395" customWidth="1"/>
    <col min="14" max="14" width="24.7109375" style="395" customWidth="1"/>
    <col min="15" max="15" width="43" style="395" customWidth="1"/>
    <col min="16" max="16" width="39.42578125" style="395" customWidth="1"/>
    <col min="17" max="17" width="42.140625" style="395" customWidth="1"/>
    <col min="18" max="18" width="46.28515625" style="395" customWidth="1"/>
    <col min="19" max="19" width="7.5703125" style="395" customWidth="1"/>
    <col min="20" max="20" width="15.42578125" style="395" customWidth="1"/>
    <col min="21" max="22" width="11.42578125" style="395"/>
    <col min="23" max="24" width="11" style="481" customWidth="1"/>
    <col min="25" max="25" width="24.7109375" style="481" customWidth="1"/>
    <col min="26" max="26" width="43" style="481" customWidth="1"/>
    <col min="27" max="27" width="39.42578125" style="481" customWidth="1"/>
    <col min="28" max="28" width="42.140625" style="481" customWidth="1"/>
    <col min="29" max="29" width="46.28515625" style="481" customWidth="1"/>
    <col min="30" max="30" width="7.5703125" style="481" customWidth="1"/>
    <col min="31" max="31" width="15.42578125" style="333" customWidth="1"/>
    <col min="32" max="33" width="11.42578125" style="333"/>
    <col min="34" max="35" width="11" style="395" customWidth="1"/>
    <col min="36" max="36" width="24.7109375" style="395" customWidth="1"/>
    <col min="37" max="37" width="43" style="395" customWidth="1"/>
    <col min="38" max="38" width="39.42578125" style="395" customWidth="1"/>
    <col min="39" max="39" width="42.140625" style="395" customWidth="1"/>
    <col min="40" max="40" width="46.28515625" style="395" customWidth="1"/>
    <col min="41" max="41" width="7.5703125" style="395" customWidth="1"/>
    <col min="42" max="42" width="15.42578125" style="395" customWidth="1"/>
    <col min="43" max="44" width="11.42578125" style="395"/>
    <col min="45" max="16384" width="11.42578125" style="481"/>
  </cols>
  <sheetData>
    <row r="1" spans="1:44" ht="18" customHeight="1" x14ac:dyDescent="0.25">
      <c r="A1" s="479" t="s">
        <v>0</v>
      </c>
      <c r="B1" s="479" t="s">
        <v>1</v>
      </c>
      <c r="C1" s="479" t="s">
        <v>2</v>
      </c>
      <c r="D1" s="479" t="s">
        <v>143</v>
      </c>
      <c r="E1" s="479" t="s">
        <v>144</v>
      </c>
      <c r="F1" s="479" t="s">
        <v>145</v>
      </c>
      <c r="G1" s="479" t="s">
        <v>146</v>
      </c>
      <c r="H1" s="479" t="s">
        <v>3</v>
      </c>
      <c r="I1" s="299" t="s">
        <v>4</v>
      </c>
      <c r="J1" s="333" t="s">
        <v>2627</v>
      </c>
      <c r="K1" s="299" t="s">
        <v>2628</v>
      </c>
      <c r="L1" s="486" t="s">
        <v>0</v>
      </c>
      <c r="M1" s="486" t="s">
        <v>1</v>
      </c>
      <c r="N1" s="486" t="s">
        <v>2</v>
      </c>
      <c r="O1" s="486" t="s">
        <v>143</v>
      </c>
      <c r="P1" s="486" t="s">
        <v>144</v>
      </c>
      <c r="Q1" s="486" t="s">
        <v>145</v>
      </c>
      <c r="R1" s="486" t="s">
        <v>146</v>
      </c>
      <c r="S1" s="486" t="s">
        <v>3</v>
      </c>
      <c r="T1" s="387" t="s">
        <v>4</v>
      </c>
      <c r="U1" s="395" t="s">
        <v>2627</v>
      </c>
      <c r="V1" s="387" t="s">
        <v>2628</v>
      </c>
      <c r="W1" s="479" t="s">
        <v>0</v>
      </c>
      <c r="X1" s="479" t="s">
        <v>1</v>
      </c>
      <c r="Y1" s="509" t="s">
        <v>2</v>
      </c>
      <c r="Z1" s="509" t="s">
        <v>143</v>
      </c>
      <c r="AA1" s="509" t="s">
        <v>144</v>
      </c>
      <c r="AB1" s="509" t="s">
        <v>145</v>
      </c>
      <c r="AC1" s="509" t="s">
        <v>146</v>
      </c>
      <c r="AD1" s="479" t="s">
        <v>3</v>
      </c>
      <c r="AE1" s="299" t="s">
        <v>4</v>
      </c>
      <c r="AF1" s="333" t="s">
        <v>2627</v>
      </c>
      <c r="AG1" s="299" t="s">
        <v>2628</v>
      </c>
      <c r="AH1" s="486" t="s">
        <v>0</v>
      </c>
      <c r="AI1" s="486" t="s">
        <v>1</v>
      </c>
      <c r="AJ1" s="486" t="s">
        <v>2</v>
      </c>
      <c r="AK1" s="486" t="s">
        <v>143</v>
      </c>
      <c r="AL1" s="486" t="s">
        <v>144</v>
      </c>
      <c r="AM1" s="486" t="s">
        <v>145</v>
      </c>
      <c r="AN1" s="486" t="s">
        <v>146</v>
      </c>
      <c r="AO1" s="486" t="s">
        <v>3</v>
      </c>
      <c r="AP1" s="387" t="s">
        <v>4</v>
      </c>
      <c r="AQ1" s="395" t="s">
        <v>2627</v>
      </c>
      <c r="AR1" s="387" t="s">
        <v>2628</v>
      </c>
    </row>
    <row r="2" spans="1:44" ht="18" customHeight="1" x14ac:dyDescent="0.25">
      <c r="A2" s="480">
        <v>10</v>
      </c>
      <c r="B2" s="479" t="str">
        <f>IF(Accueil!$H$49=1,M2,IF(Accueil!$H$49=2,X2,IF(Accueil!$H$49=3,AI2,M2)))</f>
        <v>Noir</v>
      </c>
      <c r="C2" s="479" t="str">
        <f>IF(Accueil!$H$49=1,N2,IF(Accueil!$H$49=2,Y2,IF(Accueil!$H$49=3,AJ2,N2)))</f>
        <v>extrémité du pied</v>
      </c>
      <c r="D2" s="479" t="str">
        <f>IF(Accueil!$H$49=1,O2,IF(Accueil!$H$49=2,Z2,IF(Accueil!$H$49=3,AK2,O2)))</f>
        <v>mémoire de personne courageuse / mémoire de guerrier solitaire</v>
      </c>
      <c r="E2" s="479" t="str">
        <f>IF(Accueil!$H$49=1,P2,IF(Accueil!$H$49=2,AA2,IF(Accueil!$H$49=3,AL2,P2)))</f>
        <v>fuir un conflit / désertion</v>
      </c>
      <c r="F2" s="479" t="str">
        <f>IF(Accueil!$H$49=1,Q2,IF(Accueil!$H$49=2,AB2,IF(Accueil!$H$49=3,AM2,Q2)))</f>
        <v>acte de bravoure / intrépide</v>
      </c>
      <c r="G2" s="479" t="str">
        <f>IF(Accueil!$H$49=1,R2,IF(Accueil!$H$49=2,AC2,IF(Accueil!$H$49=3,AN2,R2)))</f>
        <v>prise de risques exagérée / tête brûlée / casse-cou</v>
      </c>
      <c r="H2" s="482" t="s">
        <v>7</v>
      </c>
      <c r="I2" s="333">
        <v>1</v>
      </c>
      <c r="J2" s="463">
        <v>0</v>
      </c>
      <c r="K2" s="299" t="s">
        <v>2629</v>
      </c>
      <c r="L2" s="487">
        <v>10</v>
      </c>
      <c r="M2" s="486" t="s">
        <v>5</v>
      </c>
      <c r="N2" s="486" t="s">
        <v>6</v>
      </c>
      <c r="O2" s="486" t="s">
        <v>2374</v>
      </c>
      <c r="P2" s="486" t="s">
        <v>2375</v>
      </c>
      <c r="Q2" s="486" t="s">
        <v>2376</v>
      </c>
      <c r="R2" s="486" t="s">
        <v>2377</v>
      </c>
      <c r="S2" s="488" t="s">
        <v>7</v>
      </c>
      <c r="T2" s="395">
        <v>1</v>
      </c>
      <c r="U2" s="473">
        <v>0</v>
      </c>
      <c r="V2" s="387" t="s">
        <v>2629</v>
      </c>
      <c r="W2" s="480">
        <v>10</v>
      </c>
      <c r="X2" s="508" t="s">
        <v>4110</v>
      </c>
      <c r="Y2" s="508" t="s">
        <v>2717</v>
      </c>
      <c r="Z2" s="509" t="s">
        <v>2718</v>
      </c>
      <c r="AA2" s="509" t="s">
        <v>2719</v>
      </c>
      <c r="AB2" s="509" t="s">
        <v>2720</v>
      </c>
      <c r="AC2" s="509" t="s">
        <v>2721</v>
      </c>
      <c r="AD2" s="482" t="s">
        <v>7</v>
      </c>
      <c r="AE2" s="333">
        <v>1</v>
      </c>
      <c r="AF2" s="463">
        <v>0</v>
      </c>
      <c r="AG2" s="299" t="s">
        <v>2629</v>
      </c>
      <c r="AH2" s="487">
        <v>10</v>
      </c>
      <c r="AI2" s="486" t="s">
        <v>5</v>
      </c>
      <c r="AJ2" s="486" t="s">
        <v>6</v>
      </c>
      <c r="AK2" s="486" t="s">
        <v>2374</v>
      </c>
      <c r="AL2" s="486" t="s">
        <v>2375</v>
      </c>
      <c r="AM2" s="486" t="s">
        <v>2376</v>
      </c>
      <c r="AN2" s="486" t="s">
        <v>2377</v>
      </c>
      <c r="AO2" s="488" t="s">
        <v>7</v>
      </c>
      <c r="AP2" s="395">
        <v>1</v>
      </c>
      <c r="AQ2" s="473">
        <v>0</v>
      </c>
      <c r="AR2" s="387" t="s">
        <v>2629</v>
      </c>
    </row>
    <row r="3" spans="1:44" ht="18" customHeight="1" x14ac:dyDescent="0.25">
      <c r="A3" s="480">
        <v>20</v>
      </c>
      <c r="B3" s="479" t="str">
        <f>IF(Accueil!$H$49=1,M3,IF(Accueil!$H$49=2,X3,IF(Accueil!$H$49=3,AI3,M3)))</f>
        <v>Noir</v>
      </c>
      <c r="C3" s="479" t="str">
        <f>IF(Accueil!$H$49=1,N3,IF(Accueil!$H$49=2,Y3,IF(Accueil!$H$49=3,AJ3,N3)))</f>
        <v>phalange distale</v>
      </c>
      <c r="D3" s="479" t="str">
        <f>IF(Accueil!$H$49=1,O3,IF(Accueil!$H$49=2,Z3,IF(Accueil!$H$49=3,AK3,O3)))</f>
        <v>mémoire d'homme ou de femme d'action</v>
      </c>
      <c r="E3" s="479" t="str">
        <f>IF(Accueil!$H$49=1,P3,IF(Accueil!$H$49=2,AA3,IF(Accueil!$H$49=3,AL3,P3)))</f>
        <v>échapper à une bataille / fuir un conflit</v>
      </c>
      <c r="F3" s="479" t="str">
        <f>IF(Accueil!$H$49=1,Q3,IF(Accueil!$H$49=2,AB3,IF(Accueil!$H$49=3,AM3,Q3)))</f>
        <v>puissance implacable / certitude d’y parvenir / absence de doutes</v>
      </c>
      <c r="G3" s="479" t="str">
        <f>IF(Accueil!$H$49=1,R3,IF(Accueil!$H$49=2,AC3,IF(Accueil!$H$49=3,AN3,R3)))</f>
        <v>absence de pitié / être impitoyable / agir pour se défendre ou survivre</v>
      </c>
      <c r="H3" s="482" t="s">
        <v>7</v>
      </c>
      <c r="I3" s="333">
        <f>IF(B3=B2,I2,I2+1)</f>
        <v>1</v>
      </c>
      <c r="J3" s="463">
        <v>1</v>
      </c>
      <c r="K3" s="299" t="s">
        <v>2629</v>
      </c>
      <c r="L3" s="487">
        <v>20</v>
      </c>
      <c r="M3" s="486" t="s">
        <v>5</v>
      </c>
      <c r="N3" s="486" t="s">
        <v>8</v>
      </c>
      <c r="O3" s="486" t="s">
        <v>792</v>
      </c>
      <c r="P3" s="486" t="s">
        <v>2378</v>
      </c>
      <c r="Q3" s="486" t="s">
        <v>1107</v>
      </c>
      <c r="R3" s="486" t="s">
        <v>1108</v>
      </c>
      <c r="S3" s="488" t="s">
        <v>7</v>
      </c>
      <c r="T3" s="395">
        <f>IF(M3=M2,T2,T2+1)</f>
        <v>1</v>
      </c>
      <c r="U3" s="473">
        <v>1</v>
      </c>
      <c r="V3" s="387" t="s">
        <v>2629</v>
      </c>
      <c r="W3" s="480">
        <v>20</v>
      </c>
      <c r="X3" s="508" t="s">
        <v>4110</v>
      </c>
      <c r="Y3" s="508" t="s">
        <v>2722</v>
      </c>
      <c r="Z3" s="509" t="s">
        <v>2723</v>
      </c>
      <c r="AA3" s="509" t="s">
        <v>2724</v>
      </c>
      <c r="AB3" s="509" t="s">
        <v>2725</v>
      </c>
      <c r="AC3" s="509" t="s">
        <v>2726</v>
      </c>
      <c r="AD3" s="482" t="s">
        <v>7</v>
      </c>
      <c r="AE3" s="333">
        <f>IF(X3=X2,AE2,AE2+1)</f>
        <v>1</v>
      </c>
      <c r="AF3" s="463">
        <v>1</v>
      </c>
      <c r="AG3" s="299" t="s">
        <v>2629</v>
      </c>
      <c r="AH3" s="487">
        <v>20</v>
      </c>
      <c r="AI3" s="486" t="s">
        <v>5</v>
      </c>
      <c r="AJ3" s="486" t="s">
        <v>8</v>
      </c>
      <c r="AK3" s="486" t="s">
        <v>792</v>
      </c>
      <c r="AL3" s="486" t="s">
        <v>2378</v>
      </c>
      <c r="AM3" s="486" t="s">
        <v>1107</v>
      </c>
      <c r="AN3" s="486" t="s">
        <v>1108</v>
      </c>
      <c r="AO3" s="488" t="s">
        <v>7</v>
      </c>
      <c r="AP3" s="395">
        <f>IF(AI3=AI2,AP2,AP2+1)</f>
        <v>1</v>
      </c>
      <c r="AQ3" s="473">
        <v>1</v>
      </c>
      <c r="AR3" s="387" t="s">
        <v>2629</v>
      </c>
    </row>
    <row r="4" spans="1:44" ht="18" customHeight="1" x14ac:dyDescent="0.25">
      <c r="A4" s="480">
        <v>30</v>
      </c>
      <c r="B4" s="479" t="str">
        <f>IF(Accueil!$H$49=1,M4,IF(Accueil!$H$49=2,X4,IF(Accueil!$H$49=3,AI4,M4)))</f>
        <v>Noir</v>
      </c>
      <c r="C4" s="479" t="str">
        <f>IF(Accueil!$H$49=1,N4,IF(Accueil!$H$49=2,Y4,IF(Accueil!$H$49=3,AJ4,N4)))</f>
        <v>phalange moyenne</v>
      </c>
      <c r="D4" s="479" t="str">
        <f>IF(Accueil!$H$49=1,O4,IF(Accueil!$H$49=2,Z4,IF(Accueil!$H$49=3,AK4,O4)))</f>
        <v>besoin de découvrir de nouveaux territoires / mémoire de guerrier</v>
      </c>
      <c r="E4" s="479" t="str">
        <f>IF(Accueil!$H$49=1,P4,IF(Accueil!$H$49=2,AA4,IF(Accueil!$H$49=3,AL4,P4)))</f>
        <v>mort dans une catastrophe naturelle / perdu son bouclier ou son arme</v>
      </c>
      <c r="F4" s="479" t="str">
        <f>IF(Accueil!$H$49=1,Q4,IF(Accueil!$H$49=2,AB4,IF(Accueil!$H$49=3,AM4,Q4)))</f>
        <v>être posé dans son corps / bonne protection énergétique</v>
      </c>
      <c r="G4" s="479" t="str">
        <f>IF(Accueil!$H$49=1,R4,IF(Accueil!$H$49=2,AC4,IF(Accueil!$H$49=3,AN4,R4)))</f>
        <v>sentiment d'être persécuté</v>
      </c>
      <c r="H4" s="482" t="s">
        <v>10</v>
      </c>
      <c r="I4" s="333">
        <f t="shared" ref="I4:I13" si="0">IF(B4=B3,I3,I3+1)</f>
        <v>1</v>
      </c>
      <c r="J4" s="463">
        <v>2</v>
      </c>
      <c r="K4" s="299" t="s">
        <v>2629</v>
      </c>
      <c r="L4" s="487">
        <v>30</v>
      </c>
      <c r="M4" s="486" t="s">
        <v>5</v>
      </c>
      <c r="N4" s="486" t="s">
        <v>9</v>
      </c>
      <c r="O4" s="486" t="s">
        <v>2379</v>
      </c>
      <c r="P4" s="486" t="s">
        <v>2380</v>
      </c>
      <c r="Q4" s="486" t="s">
        <v>1111</v>
      </c>
      <c r="R4" s="486" t="s">
        <v>793</v>
      </c>
      <c r="S4" s="488" t="s">
        <v>10</v>
      </c>
      <c r="T4" s="395">
        <f t="shared" ref="T4:T13" si="1">IF(M4=M3,T3,T3+1)</f>
        <v>1</v>
      </c>
      <c r="U4" s="473">
        <v>2</v>
      </c>
      <c r="V4" s="387" t="s">
        <v>2629</v>
      </c>
      <c r="W4" s="480">
        <v>30</v>
      </c>
      <c r="X4" s="508" t="s">
        <v>4110</v>
      </c>
      <c r="Y4" s="508" t="s">
        <v>2727</v>
      </c>
      <c r="Z4" s="509" t="s">
        <v>2728</v>
      </c>
      <c r="AA4" s="509" t="s">
        <v>2729</v>
      </c>
      <c r="AB4" s="509" t="s">
        <v>2730</v>
      </c>
      <c r="AC4" s="509" t="s">
        <v>2731</v>
      </c>
      <c r="AD4" s="482" t="s">
        <v>10</v>
      </c>
      <c r="AE4" s="333">
        <f t="shared" ref="AE4:AE13" si="2">IF(X4=X3,AE3,AE3+1)</f>
        <v>1</v>
      </c>
      <c r="AF4" s="463">
        <v>2</v>
      </c>
      <c r="AG4" s="299" t="s">
        <v>2629</v>
      </c>
      <c r="AH4" s="487">
        <v>30</v>
      </c>
      <c r="AI4" s="486" t="s">
        <v>5</v>
      </c>
      <c r="AJ4" s="486" t="s">
        <v>9</v>
      </c>
      <c r="AK4" s="486" t="s">
        <v>2379</v>
      </c>
      <c r="AL4" s="486" t="s">
        <v>2380</v>
      </c>
      <c r="AM4" s="486" t="s">
        <v>1111</v>
      </c>
      <c r="AN4" s="486" t="s">
        <v>793</v>
      </c>
      <c r="AO4" s="488" t="s">
        <v>10</v>
      </c>
      <c r="AP4" s="395">
        <f t="shared" ref="AP4:AP13" si="3">IF(AI4=AI3,AP3,AP3+1)</f>
        <v>1</v>
      </c>
      <c r="AQ4" s="473">
        <v>2</v>
      </c>
      <c r="AR4" s="387" t="s">
        <v>2629</v>
      </c>
    </row>
    <row r="5" spans="1:44" ht="18" customHeight="1" x14ac:dyDescent="0.25">
      <c r="A5" s="480">
        <v>40</v>
      </c>
      <c r="B5" s="479" t="str">
        <f>IF(Accueil!$H$49=1,M5,IF(Accueil!$H$49=2,X5,IF(Accueil!$H$49=3,AI5,M5)))</f>
        <v>Noir</v>
      </c>
      <c r="C5" s="479" t="str">
        <f>IF(Accueil!$H$49=1,N5,IF(Accueil!$H$49=2,Y5,IF(Accueil!$H$49=3,AJ5,N5)))</f>
        <v>phalange proximale</v>
      </c>
      <c r="D5" s="479" t="str">
        <f>IF(Accueil!$H$49=1,O5,IF(Accueil!$H$49=2,Z5,IF(Accueil!$H$49=3,AK5,O5)))</f>
        <v>besoin de se sentir vivant</v>
      </c>
      <c r="E5" s="479" t="str">
        <f>IF(Accueil!$H$49=1,P5,IF(Accueil!$H$49=2,AA5,IF(Accueil!$H$49=3,AL5,P5)))</f>
        <v>mort dans un conflit / mort de faim</v>
      </c>
      <c r="F5" s="479" t="str">
        <f>IF(Accueil!$H$49=1,Q5,IF(Accueil!$H$49=2,AB5,IF(Accueil!$H$49=3,AM5,Q5)))</f>
        <v>sérénité / plénitude / capacité à s’abandonner</v>
      </c>
      <c r="G5" s="479" t="str">
        <f>IF(Accueil!$H$49=1,R5,IF(Accueil!$H$49=2,AC5,IF(Accueil!$H$49=3,AN5,R5)))</f>
        <v>lutte pour (sur)vivre</v>
      </c>
      <c r="H5" s="482" t="s">
        <v>10</v>
      </c>
      <c r="I5" s="333">
        <f t="shared" si="0"/>
        <v>1</v>
      </c>
      <c r="J5" s="463">
        <v>3</v>
      </c>
      <c r="K5" s="299" t="s">
        <v>2629</v>
      </c>
      <c r="L5" s="487">
        <v>40</v>
      </c>
      <c r="M5" s="486" t="s">
        <v>5</v>
      </c>
      <c r="N5" s="486" t="s">
        <v>11</v>
      </c>
      <c r="O5" s="486" t="s">
        <v>147</v>
      </c>
      <c r="P5" s="486" t="s">
        <v>2381</v>
      </c>
      <c r="Q5" s="486" t="s">
        <v>1114</v>
      </c>
      <c r="R5" s="486" t="s">
        <v>794</v>
      </c>
      <c r="S5" s="488" t="s">
        <v>10</v>
      </c>
      <c r="T5" s="395">
        <f t="shared" si="1"/>
        <v>1</v>
      </c>
      <c r="U5" s="473">
        <v>3</v>
      </c>
      <c r="V5" s="387" t="s">
        <v>2629</v>
      </c>
      <c r="W5" s="480">
        <v>40</v>
      </c>
      <c r="X5" s="508" t="s">
        <v>4110</v>
      </c>
      <c r="Y5" s="508" t="s">
        <v>2732</v>
      </c>
      <c r="Z5" s="509" t="s">
        <v>2733</v>
      </c>
      <c r="AA5" s="509" t="s">
        <v>2734</v>
      </c>
      <c r="AB5" s="509" t="s">
        <v>2735</v>
      </c>
      <c r="AC5" s="509" t="s">
        <v>2736</v>
      </c>
      <c r="AD5" s="482" t="s">
        <v>10</v>
      </c>
      <c r="AE5" s="333">
        <f t="shared" si="2"/>
        <v>1</v>
      </c>
      <c r="AF5" s="463">
        <v>3</v>
      </c>
      <c r="AG5" s="299" t="s">
        <v>2629</v>
      </c>
      <c r="AH5" s="487">
        <v>40</v>
      </c>
      <c r="AI5" s="486" t="s">
        <v>5</v>
      </c>
      <c r="AJ5" s="486" t="s">
        <v>11</v>
      </c>
      <c r="AK5" s="486" t="s">
        <v>147</v>
      </c>
      <c r="AL5" s="486" t="s">
        <v>2381</v>
      </c>
      <c r="AM5" s="486" t="s">
        <v>1114</v>
      </c>
      <c r="AN5" s="486" t="s">
        <v>794</v>
      </c>
      <c r="AO5" s="488" t="s">
        <v>10</v>
      </c>
      <c r="AP5" s="395">
        <f t="shared" si="3"/>
        <v>1</v>
      </c>
      <c r="AQ5" s="473">
        <v>3</v>
      </c>
      <c r="AR5" s="387" t="s">
        <v>2629</v>
      </c>
    </row>
    <row r="6" spans="1:44" ht="18" customHeight="1" x14ac:dyDescent="0.25">
      <c r="A6" s="480">
        <v>50</v>
      </c>
      <c r="B6" s="479" t="str">
        <f>IF(Accueil!$H$49=1,M6,IF(Accueil!$H$49=2,X6,IF(Accueil!$H$49=3,AI6,M6)))</f>
        <v>Noir</v>
      </c>
      <c r="C6" s="479" t="str">
        <f>IF(Accueil!$H$49=1,N6,IF(Accueil!$H$49=2,Y6,IF(Accueil!$H$49=3,AJ6,N6)))</f>
        <v>voûte plantaire</v>
      </c>
      <c r="D6" s="479" t="str">
        <f>IF(Accueil!$H$49=1,O6,IF(Accueil!$H$49=2,Z6,IF(Accueil!$H$49=3,AK6,O6)))</f>
        <v>besoin de sentir le contact avec le sol / fusionnel avec la mère / besoin de se poser à un endroit / besoin de croire en soi</v>
      </c>
      <c r="E6" s="479" t="str">
        <f>IF(Accueil!$H$49=1,P6,IF(Accueil!$H$49=2,AA6,IF(Accueil!$H$49=3,AL6,P6)))</f>
        <v>mort par torture / coupé de son pays d'origine / expatriation</v>
      </c>
      <c r="F6" s="479" t="str">
        <f>IF(Accueil!$H$49=1,Q6,IF(Accueil!$H$49=2,AB6,IF(Accueil!$H$49=3,AM6,Q6)))</f>
        <v>être dans le concret de la matière / calme et posé</v>
      </c>
      <c r="G6" s="479" t="str">
        <f>IF(Accueil!$H$49=1,R6,IF(Accueil!$H$49=2,AC6,IF(Accueil!$H$49=3,AN6,R6)))</f>
        <v>état de survie / réfugié / migrant</v>
      </c>
      <c r="H6" s="482" t="s">
        <v>7</v>
      </c>
      <c r="I6" s="333">
        <f t="shared" si="0"/>
        <v>1</v>
      </c>
      <c r="J6" s="463">
        <v>4</v>
      </c>
      <c r="K6" s="299" t="s">
        <v>2629</v>
      </c>
      <c r="L6" s="487">
        <v>50</v>
      </c>
      <c r="M6" s="486" t="s">
        <v>5</v>
      </c>
      <c r="N6" s="486" t="s">
        <v>12</v>
      </c>
      <c r="O6" s="486" t="s">
        <v>2382</v>
      </c>
      <c r="P6" s="486" t="s">
        <v>2383</v>
      </c>
      <c r="Q6" s="486" t="s">
        <v>1118</v>
      </c>
      <c r="R6" s="486" t="s">
        <v>2384</v>
      </c>
      <c r="S6" s="488" t="s">
        <v>7</v>
      </c>
      <c r="T6" s="395">
        <f t="shared" si="1"/>
        <v>1</v>
      </c>
      <c r="U6" s="473">
        <v>4</v>
      </c>
      <c r="V6" s="387" t="s">
        <v>2629</v>
      </c>
      <c r="W6" s="480">
        <v>50</v>
      </c>
      <c r="X6" s="508" t="s">
        <v>4110</v>
      </c>
      <c r="Y6" s="508" t="s">
        <v>2737</v>
      </c>
      <c r="Z6" s="509" t="s">
        <v>2738</v>
      </c>
      <c r="AA6" s="509" t="s">
        <v>2739</v>
      </c>
      <c r="AB6" s="509" t="s">
        <v>2740</v>
      </c>
      <c r="AC6" s="509" t="s">
        <v>2741</v>
      </c>
      <c r="AD6" s="482" t="s">
        <v>7</v>
      </c>
      <c r="AE6" s="333">
        <f t="shared" si="2"/>
        <v>1</v>
      </c>
      <c r="AF6" s="463">
        <v>4</v>
      </c>
      <c r="AG6" s="299" t="s">
        <v>2629</v>
      </c>
      <c r="AH6" s="487">
        <v>50</v>
      </c>
      <c r="AI6" s="486" t="s">
        <v>5</v>
      </c>
      <c r="AJ6" s="486" t="s">
        <v>12</v>
      </c>
      <c r="AK6" s="486" t="s">
        <v>2382</v>
      </c>
      <c r="AL6" s="486" t="s">
        <v>2383</v>
      </c>
      <c r="AM6" s="486" t="s">
        <v>1118</v>
      </c>
      <c r="AN6" s="486" t="s">
        <v>2384</v>
      </c>
      <c r="AO6" s="488" t="s">
        <v>7</v>
      </c>
      <c r="AP6" s="395">
        <f t="shared" si="3"/>
        <v>1</v>
      </c>
      <c r="AQ6" s="473">
        <v>4</v>
      </c>
      <c r="AR6" s="387" t="s">
        <v>2629</v>
      </c>
    </row>
    <row r="7" spans="1:44" ht="18" customHeight="1" x14ac:dyDescent="0.25">
      <c r="A7" s="480">
        <v>60</v>
      </c>
      <c r="B7" s="479" t="str">
        <f>IF(Accueil!$H$49=1,M7,IF(Accueil!$H$49=2,X7,IF(Accueil!$H$49=3,AI7,M7)))</f>
        <v>Noir</v>
      </c>
      <c r="C7" s="479" t="str">
        <f>IF(Accueil!$H$49=1,N7,IF(Accueil!$H$49=2,Y7,IF(Accueil!$H$49=3,AJ7,N7)))</f>
        <v>talon</v>
      </c>
      <c r="D7" s="479" t="str">
        <f>IF(Accueil!$H$49=1,O7,IF(Accueil!$H$49=2,Z7,IF(Accueil!$H$49=3,AK7,O7)))</f>
        <v>besoin de vivre en immitant les autres / besoin d'avoir un patrimoine / traîner un boulet du passé / se remettre en question</v>
      </c>
      <c r="E7" s="479" t="str">
        <f>IF(Accueil!$H$49=1,P7,IF(Accueil!$H$49=2,AA7,IF(Accueil!$H$49=3,AL7,P7)))</f>
        <v>blessé à mort dans un combat / pas eu d'héritage / peur de la maladie / incompris</v>
      </c>
      <c r="F7" s="479" t="str">
        <f>IF(Accueil!$H$49=1,Q7,IF(Accueil!$H$49=2,AB7,IF(Accueil!$H$49=3,AM7,Q7)))</f>
        <v xml:space="preserve">réaliser ses rêves / force et pouvoir intérieur </v>
      </c>
      <c r="G7" s="479" t="str">
        <f>IF(Accueil!$H$49=1,R7,IF(Accueil!$H$49=2,AC7,IF(Accueil!$H$49=3,AN7,R7)))</f>
        <v>vampirisé par un ancêtre / avoir dû fuir / devoir se remettre en question</v>
      </c>
      <c r="H7" s="482" t="s">
        <v>7</v>
      </c>
      <c r="I7" s="333">
        <f t="shared" si="0"/>
        <v>1</v>
      </c>
      <c r="J7" s="463">
        <v>5</v>
      </c>
      <c r="K7" s="299" t="s">
        <v>2629</v>
      </c>
      <c r="L7" s="487">
        <v>60</v>
      </c>
      <c r="M7" s="486" t="s">
        <v>5</v>
      </c>
      <c r="N7" s="486" t="s">
        <v>13</v>
      </c>
      <c r="O7" s="486" t="s">
        <v>2385</v>
      </c>
      <c r="P7" s="486" t="s">
        <v>2386</v>
      </c>
      <c r="Q7" s="486" t="s">
        <v>1122</v>
      </c>
      <c r="R7" s="486" t="s">
        <v>2387</v>
      </c>
      <c r="S7" s="488" t="s">
        <v>7</v>
      </c>
      <c r="T7" s="395">
        <f t="shared" si="1"/>
        <v>1</v>
      </c>
      <c r="U7" s="473">
        <v>5</v>
      </c>
      <c r="V7" s="387" t="s">
        <v>2629</v>
      </c>
      <c r="W7" s="480">
        <v>60</v>
      </c>
      <c r="X7" s="508" t="s">
        <v>4110</v>
      </c>
      <c r="Y7" s="508" t="s">
        <v>2742</v>
      </c>
      <c r="Z7" s="509" t="s">
        <v>2743</v>
      </c>
      <c r="AA7" s="509" t="s">
        <v>2744</v>
      </c>
      <c r="AB7" s="509" t="s">
        <v>2745</v>
      </c>
      <c r="AC7" s="509" t="s">
        <v>2746</v>
      </c>
      <c r="AD7" s="482" t="s">
        <v>7</v>
      </c>
      <c r="AE7" s="333">
        <f t="shared" si="2"/>
        <v>1</v>
      </c>
      <c r="AF7" s="463">
        <v>5</v>
      </c>
      <c r="AG7" s="299" t="s">
        <v>2629</v>
      </c>
      <c r="AH7" s="487">
        <v>60</v>
      </c>
      <c r="AI7" s="486" t="s">
        <v>5</v>
      </c>
      <c r="AJ7" s="486" t="s">
        <v>13</v>
      </c>
      <c r="AK7" s="486" t="s">
        <v>2385</v>
      </c>
      <c r="AL7" s="486" t="s">
        <v>2386</v>
      </c>
      <c r="AM7" s="486" t="s">
        <v>1122</v>
      </c>
      <c r="AN7" s="486" t="s">
        <v>2387</v>
      </c>
      <c r="AO7" s="488" t="s">
        <v>7</v>
      </c>
      <c r="AP7" s="395">
        <f t="shared" si="3"/>
        <v>1</v>
      </c>
      <c r="AQ7" s="473">
        <v>5</v>
      </c>
      <c r="AR7" s="387" t="s">
        <v>2629</v>
      </c>
    </row>
    <row r="8" spans="1:44" ht="18" customHeight="1" x14ac:dyDescent="0.25">
      <c r="A8" s="480">
        <v>70</v>
      </c>
      <c r="B8" s="479" t="str">
        <f>IF(Accueil!$H$49=1,M8,IF(Accueil!$H$49=2,X8,IF(Accueil!$H$49=3,AI8,M8)))</f>
        <v>Noir</v>
      </c>
      <c r="C8" s="479" t="str">
        <f>IF(Accueil!$H$49=1,N8,IF(Accueil!$H$49=2,Y8,IF(Accueil!$H$49=3,AJ8,N8)))</f>
        <v>astragale</v>
      </c>
      <c r="D8" s="479" t="str">
        <f>IF(Accueil!$H$49=1,O8,IF(Accueil!$H$49=2,Z8,IF(Accueil!$H$49=3,AK8,O8)))</f>
        <v>recherche d'un conjoint sur qui s'appuyer / héritage bloqué lié aux grands-parents</v>
      </c>
      <c r="E8" s="479" t="str">
        <f>IF(Accueil!$H$49=1,P8,IF(Accueil!$H$49=2,AA8,IF(Accueil!$H$49=3,AL8,P8)))</f>
        <v>déménagements fréquents</v>
      </c>
      <c r="F8" s="479" t="str">
        <f>IF(Accueil!$H$49=1,Q8,IF(Accueil!$H$49=2,AB8,IF(Accueil!$H$49=3,AM8,Q8)))</f>
        <v>état d’être sans retenue ou limitation / simplicité naturelle</v>
      </c>
      <c r="G8" s="479" t="str">
        <f>IF(Accueil!$H$49=1,R8,IF(Accueil!$H$49=2,AC8,IF(Accueil!$H$49=3,AN8,R8)))</f>
        <v>devoir s'expatrier / fuir son pays / sa ville</v>
      </c>
      <c r="H8" s="482" t="s">
        <v>10</v>
      </c>
      <c r="I8" s="333">
        <f t="shared" si="0"/>
        <v>1</v>
      </c>
      <c r="J8" s="463">
        <v>6</v>
      </c>
      <c r="K8" s="299" t="s">
        <v>2629</v>
      </c>
      <c r="L8" s="487">
        <v>70</v>
      </c>
      <c r="M8" s="486" t="s">
        <v>5</v>
      </c>
      <c r="N8" s="486" t="s">
        <v>14</v>
      </c>
      <c r="O8" s="486" t="s">
        <v>2388</v>
      </c>
      <c r="P8" s="486" t="s">
        <v>795</v>
      </c>
      <c r="Q8" s="486" t="s">
        <v>1125</v>
      </c>
      <c r="R8" s="486" t="s">
        <v>2389</v>
      </c>
      <c r="S8" s="488" t="s">
        <v>10</v>
      </c>
      <c r="T8" s="395">
        <f t="shared" si="1"/>
        <v>1</v>
      </c>
      <c r="U8" s="473">
        <v>6</v>
      </c>
      <c r="V8" s="387" t="s">
        <v>2629</v>
      </c>
      <c r="W8" s="480">
        <v>70</v>
      </c>
      <c r="X8" s="508" t="s">
        <v>4110</v>
      </c>
      <c r="Y8" s="508" t="s">
        <v>2747</v>
      </c>
      <c r="Z8" s="509" t="s">
        <v>2748</v>
      </c>
      <c r="AA8" s="509" t="s">
        <v>2749</v>
      </c>
      <c r="AB8" s="509" t="s">
        <v>2750</v>
      </c>
      <c r="AC8" s="509" t="s">
        <v>2751</v>
      </c>
      <c r="AD8" s="482" t="s">
        <v>10</v>
      </c>
      <c r="AE8" s="333">
        <f t="shared" si="2"/>
        <v>1</v>
      </c>
      <c r="AF8" s="463">
        <v>6</v>
      </c>
      <c r="AG8" s="299" t="s">
        <v>2629</v>
      </c>
      <c r="AH8" s="487">
        <v>70</v>
      </c>
      <c r="AI8" s="486" t="s">
        <v>5</v>
      </c>
      <c r="AJ8" s="486" t="s">
        <v>14</v>
      </c>
      <c r="AK8" s="486" t="s">
        <v>2388</v>
      </c>
      <c r="AL8" s="486" t="s">
        <v>795</v>
      </c>
      <c r="AM8" s="486" t="s">
        <v>1125</v>
      </c>
      <c r="AN8" s="486" t="s">
        <v>2389</v>
      </c>
      <c r="AO8" s="488" t="s">
        <v>10</v>
      </c>
      <c r="AP8" s="395">
        <f t="shared" si="3"/>
        <v>1</v>
      </c>
      <c r="AQ8" s="473">
        <v>6</v>
      </c>
      <c r="AR8" s="387" t="s">
        <v>2629</v>
      </c>
    </row>
    <row r="9" spans="1:44" ht="18" customHeight="1" x14ac:dyDescent="0.25">
      <c r="A9" s="480">
        <v>80</v>
      </c>
      <c r="B9" s="479" t="str">
        <f>IF(Accueil!$H$49=1,M9,IF(Accueil!$H$49=2,X9,IF(Accueil!$H$49=3,AI9,M9)))</f>
        <v>Noir</v>
      </c>
      <c r="C9" s="479" t="str">
        <f>IF(Accueil!$H$49=1,N9,IF(Accueil!$H$49=2,Y9,IF(Accueil!$H$49=3,AJ9,N9)))</f>
        <v>cou-de-pied</v>
      </c>
      <c r="D9" s="479" t="str">
        <f>IF(Accueil!$H$49=1,O9,IF(Accueil!$H$49=2,Z9,IF(Accueil!$H$49=3,AK9,O9)))</f>
        <v>mémoires de soldat manoeuvrant en formation / force du clan / mémoire de berger</v>
      </c>
      <c r="E9" s="479" t="str">
        <f>IF(Accueil!$H$49=1,P9,IF(Accueil!$H$49=2,AA9,IF(Accueil!$H$49=3,AL9,P9)))</f>
        <v>mort abandonné par les siens</v>
      </c>
      <c r="F9" s="479" t="str">
        <f>IF(Accueil!$H$49=1,Q9,IF(Accueil!$H$49=2,AB9,IF(Accueil!$H$49=3,AM9,Q9)))</f>
        <v>sentiment d’appartenance / être bien dans sa famille</v>
      </c>
      <c r="G9" s="479" t="str">
        <f>IF(Accueil!$H$49=1,R9,IF(Accueil!$H$49=2,AC9,IF(Accueil!$H$49=3,AN9,R9)))</f>
        <v>fuir sa mère</v>
      </c>
      <c r="H9" s="482" t="s">
        <v>7</v>
      </c>
      <c r="I9" s="333">
        <f t="shared" si="0"/>
        <v>1</v>
      </c>
      <c r="J9" s="463">
        <v>7</v>
      </c>
      <c r="K9" s="299" t="s">
        <v>2629</v>
      </c>
      <c r="L9" s="487">
        <v>80</v>
      </c>
      <c r="M9" s="486" t="s">
        <v>5</v>
      </c>
      <c r="N9" s="486" t="s">
        <v>15</v>
      </c>
      <c r="O9" s="486" t="s">
        <v>2390</v>
      </c>
      <c r="P9" s="486" t="s">
        <v>796</v>
      </c>
      <c r="Q9" s="486" t="s">
        <v>1129</v>
      </c>
      <c r="R9" s="486" t="s">
        <v>797</v>
      </c>
      <c r="S9" s="488" t="s">
        <v>7</v>
      </c>
      <c r="T9" s="395">
        <f t="shared" si="1"/>
        <v>1</v>
      </c>
      <c r="U9" s="473">
        <v>7</v>
      </c>
      <c r="V9" s="387" t="s">
        <v>2629</v>
      </c>
      <c r="W9" s="480">
        <v>80</v>
      </c>
      <c r="X9" s="508" t="s">
        <v>4110</v>
      </c>
      <c r="Y9" s="508" t="s">
        <v>2752</v>
      </c>
      <c r="Z9" s="509" t="s">
        <v>2753</v>
      </c>
      <c r="AA9" s="509" t="s">
        <v>2754</v>
      </c>
      <c r="AB9" s="509" t="s">
        <v>2755</v>
      </c>
      <c r="AC9" s="509" t="s">
        <v>2756</v>
      </c>
      <c r="AD9" s="482" t="s">
        <v>7</v>
      </c>
      <c r="AE9" s="333">
        <f t="shared" si="2"/>
        <v>1</v>
      </c>
      <c r="AF9" s="463">
        <v>7</v>
      </c>
      <c r="AG9" s="299" t="s">
        <v>2629</v>
      </c>
      <c r="AH9" s="487">
        <v>80</v>
      </c>
      <c r="AI9" s="486" t="s">
        <v>5</v>
      </c>
      <c r="AJ9" s="486" t="s">
        <v>15</v>
      </c>
      <c r="AK9" s="486" t="s">
        <v>2390</v>
      </c>
      <c r="AL9" s="486" t="s">
        <v>796</v>
      </c>
      <c r="AM9" s="486" t="s">
        <v>1129</v>
      </c>
      <c r="AN9" s="486" t="s">
        <v>797</v>
      </c>
      <c r="AO9" s="488" t="s">
        <v>7</v>
      </c>
      <c r="AP9" s="395">
        <f t="shared" si="3"/>
        <v>1</v>
      </c>
      <c r="AQ9" s="473">
        <v>7</v>
      </c>
      <c r="AR9" s="387" t="s">
        <v>2629</v>
      </c>
    </row>
    <row r="10" spans="1:44" ht="18" customHeight="1" x14ac:dyDescent="0.25">
      <c r="A10" s="480">
        <v>90</v>
      </c>
      <c r="B10" s="479" t="str">
        <f>IF(Accueil!$H$49=1,M10,IF(Accueil!$H$49=2,X10,IF(Accueil!$H$49=3,AI10,M10)))</f>
        <v>Noir</v>
      </c>
      <c r="C10" s="479" t="str">
        <f>IF(Accueil!$H$49=1,N10,IF(Accueil!$H$49=2,Y10,IF(Accueil!$H$49=3,AJ10,N10)))</f>
        <v>malléole</v>
      </c>
      <c r="D10" s="479" t="str">
        <f>IF(Accueil!$H$49=1,O10,IF(Accueil!$H$49=2,Z10,IF(Accueil!$H$49=3,AK10,O10)))</f>
        <v>mémoire de commandant militaire / de patriarche</v>
      </c>
      <c r="E10" s="479" t="str">
        <f>IF(Accueil!$H$49=1,P10,IF(Accueil!$H$49=2,AA10,IF(Accueil!$H$49=3,AL10,P10)))</f>
        <v>abandonné par ses alliés /  famille inexistante / éclatée ou dispersée</v>
      </c>
      <c r="F10" s="479" t="str">
        <f>IF(Accueil!$H$49=1,Q10,IF(Accueil!$H$49=2,AB10,IF(Accueil!$H$49=3,AM10,Q10)))</f>
        <v xml:space="preserve">se sentir soutenu / avoir une direction dans la vie </v>
      </c>
      <c r="G10" s="479" t="str">
        <f>IF(Accueil!$H$49=1,R10,IF(Accueil!$H$49=2,AC10,IF(Accueil!$H$49=3,AN10,R10)))</f>
        <v>devoir suivre une tradition familiale</v>
      </c>
      <c r="H10" s="482" t="s">
        <v>10</v>
      </c>
      <c r="I10" s="333">
        <f t="shared" si="0"/>
        <v>1</v>
      </c>
      <c r="J10" s="463">
        <v>8</v>
      </c>
      <c r="K10" s="299" t="s">
        <v>2629</v>
      </c>
      <c r="L10" s="487">
        <v>90</v>
      </c>
      <c r="M10" s="486" t="s">
        <v>5</v>
      </c>
      <c r="N10" s="486" t="s">
        <v>16</v>
      </c>
      <c r="O10" s="486" t="s">
        <v>2391</v>
      </c>
      <c r="P10" s="486" t="s">
        <v>2392</v>
      </c>
      <c r="Q10" s="486" t="s">
        <v>1133</v>
      </c>
      <c r="R10" s="486" t="s">
        <v>798</v>
      </c>
      <c r="S10" s="488" t="s">
        <v>10</v>
      </c>
      <c r="T10" s="395">
        <f t="shared" si="1"/>
        <v>1</v>
      </c>
      <c r="U10" s="473">
        <v>8</v>
      </c>
      <c r="V10" s="387" t="s">
        <v>2629</v>
      </c>
      <c r="W10" s="480">
        <v>90</v>
      </c>
      <c r="X10" s="508" t="s">
        <v>4110</v>
      </c>
      <c r="Y10" s="508" t="s">
        <v>2757</v>
      </c>
      <c r="Z10" s="509" t="s">
        <v>2758</v>
      </c>
      <c r="AA10" s="509" t="s">
        <v>2759</v>
      </c>
      <c r="AB10" s="509" t="s">
        <v>2760</v>
      </c>
      <c r="AC10" s="509" t="s">
        <v>2761</v>
      </c>
      <c r="AD10" s="482" t="s">
        <v>10</v>
      </c>
      <c r="AE10" s="333">
        <f t="shared" si="2"/>
        <v>1</v>
      </c>
      <c r="AF10" s="463">
        <v>8</v>
      </c>
      <c r="AG10" s="299" t="s">
        <v>2629</v>
      </c>
      <c r="AH10" s="487">
        <v>90</v>
      </c>
      <c r="AI10" s="486" t="s">
        <v>5</v>
      </c>
      <c r="AJ10" s="486" t="s">
        <v>16</v>
      </c>
      <c r="AK10" s="486" t="s">
        <v>2391</v>
      </c>
      <c r="AL10" s="486" t="s">
        <v>2392</v>
      </c>
      <c r="AM10" s="486" t="s">
        <v>1133</v>
      </c>
      <c r="AN10" s="486" t="s">
        <v>798</v>
      </c>
      <c r="AO10" s="488" t="s">
        <v>10</v>
      </c>
      <c r="AP10" s="395">
        <f t="shared" si="3"/>
        <v>1</v>
      </c>
      <c r="AQ10" s="473">
        <v>8</v>
      </c>
      <c r="AR10" s="387" t="s">
        <v>2629</v>
      </c>
    </row>
    <row r="11" spans="1:44" ht="18" customHeight="1" x14ac:dyDescent="0.25">
      <c r="A11" s="480">
        <v>100</v>
      </c>
      <c r="B11" s="479" t="str">
        <f>IF(Accueil!$H$49=1,M11,IF(Accueil!$H$49=2,X11,IF(Accueil!$H$49=3,AI11,M11)))</f>
        <v>Brun</v>
      </c>
      <c r="C11" s="479" t="str">
        <f>IF(Accueil!$H$49=1,N11,IF(Accueil!$H$49=2,Y11,IF(Accueil!$H$49=3,AJ11,N11)))</f>
        <v>tendon d'Achille</v>
      </c>
      <c r="D11" s="479" t="str">
        <f>IF(Accueil!$H$49=1,O11,IF(Accueil!$H$49=2,Z11,IF(Accueil!$H$49=3,AK11,O11)))</f>
        <v>besoin d'une promotion / d'accéder à un rang social plus élevé</v>
      </c>
      <c r="E11" s="479" t="str">
        <f>IF(Accueil!$H$49=1,P11,IF(Accueil!$H$49=2,AA11,IF(Accueil!$H$49=3,AL11,P11)))</f>
        <v>tué par son enfant</v>
      </c>
      <c r="F11" s="479" t="str">
        <f>IF(Accueil!$H$49=1,Q11,IF(Accueil!$H$49=2,AB11,IF(Accueil!$H$49=3,AM11,Q11)))</f>
        <v>capacité à réaliser ses rêves / force intérieure</v>
      </c>
      <c r="G11" s="479" t="str">
        <f>IF(Accueil!$H$49=1,R11,IF(Accueil!$H$49=2,AC11,IF(Accueil!$H$49=3,AN11,R11)))</f>
        <v>rupture avec une personne ou une situation</v>
      </c>
      <c r="H11" s="482" t="s">
        <v>10</v>
      </c>
      <c r="I11" s="333">
        <f t="shared" si="0"/>
        <v>2</v>
      </c>
      <c r="J11" s="463">
        <v>9</v>
      </c>
      <c r="K11" s="299" t="s">
        <v>2629</v>
      </c>
      <c r="L11" s="487">
        <v>100</v>
      </c>
      <c r="M11" s="486" t="s">
        <v>17</v>
      </c>
      <c r="N11" s="486" t="s">
        <v>18</v>
      </c>
      <c r="O11" s="486" t="s">
        <v>2393</v>
      </c>
      <c r="P11" s="486" t="s">
        <v>799</v>
      </c>
      <c r="Q11" s="486" t="s">
        <v>2394</v>
      </c>
      <c r="R11" s="486" t="s">
        <v>800</v>
      </c>
      <c r="S11" s="488" t="s">
        <v>10</v>
      </c>
      <c r="T11" s="395">
        <f t="shared" si="1"/>
        <v>2</v>
      </c>
      <c r="U11" s="473">
        <v>9</v>
      </c>
      <c r="V11" s="387" t="s">
        <v>2629</v>
      </c>
      <c r="W11" s="480">
        <v>100</v>
      </c>
      <c r="X11" s="508" t="s">
        <v>4111</v>
      </c>
      <c r="Y11" s="508" t="s">
        <v>2762</v>
      </c>
      <c r="Z11" s="509" t="s">
        <v>2763</v>
      </c>
      <c r="AA11" s="509" t="s">
        <v>2764</v>
      </c>
      <c r="AB11" s="509" t="s">
        <v>2765</v>
      </c>
      <c r="AC11" s="509" t="s">
        <v>2766</v>
      </c>
      <c r="AD11" s="482" t="s">
        <v>10</v>
      </c>
      <c r="AE11" s="333">
        <f t="shared" si="2"/>
        <v>2</v>
      </c>
      <c r="AF11" s="463">
        <v>9</v>
      </c>
      <c r="AG11" s="299" t="s">
        <v>2629</v>
      </c>
      <c r="AH11" s="487">
        <v>100</v>
      </c>
      <c r="AI11" s="486" t="s">
        <v>17</v>
      </c>
      <c r="AJ11" s="486" t="s">
        <v>18</v>
      </c>
      <c r="AK11" s="486" t="s">
        <v>2393</v>
      </c>
      <c r="AL11" s="486" t="s">
        <v>799</v>
      </c>
      <c r="AM11" s="486" t="s">
        <v>2394</v>
      </c>
      <c r="AN11" s="486" t="s">
        <v>800</v>
      </c>
      <c r="AO11" s="488" t="s">
        <v>10</v>
      </c>
      <c r="AP11" s="395">
        <f t="shared" si="3"/>
        <v>2</v>
      </c>
      <c r="AQ11" s="473">
        <v>9</v>
      </c>
      <c r="AR11" s="387" t="s">
        <v>2629</v>
      </c>
    </row>
    <row r="12" spans="1:44" ht="18" customHeight="1" x14ac:dyDescent="0.25">
      <c r="A12" s="480">
        <v>110</v>
      </c>
      <c r="B12" s="479" t="str">
        <f>IF(Accueil!$H$49=1,M12,IF(Accueil!$H$49=2,X12,IF(Accueil!$H$49=3,AI12,M12)))</f>
        <v>Brun</v>
      </c>
      <c r="C12" s="479" t="str">
        <f>IF(Accueil!$H$49=1,N12,IF(Accueil!$H$49=2,Y12,IF(Accueil!$H$49=3,AJ12,N12)))</f>
        <v>tibia/péroné</v>
      </c>
      <c r="D12" s="479" t="str">
        <f>IF(Accueil!$H$49=1,O12,IF(Accueil!$H$49=2,Z12,IF(Accueil!$H$49=3,AK12,O12)))</f>
        <v>besoin de se défendre / mémoire de charpentier</v>
      </c>
      <c r="E12" s="479" t="str">
        <f>IF(Accueil!$H$49=1,P12,IF(Accueil!$H$49=2,AA12,IF(Accueil!$H$49=3,AL12,P12)))</f>
        <v>torturé / ne pas avoir pu se défendre</v>
      </c>
      <c r="F12" s="479" t="str">
        <f>IF(Accueil!$H$49=1,Q12,IF(Accueil!$H$49=2,AB12,IF(Accueil!$H$49=3,AM12,Q12)))</f>
        <v>réalisation de soi / indépendance / grand potentiel de réalisation</v>
      </c>
      <c r="G12" s="479" t="str">
        <f>IF(Accueil!$H$49=1,R12,IF(Accueil!$H$49=2,AC12,IF(Accueil!$H$49=3,AN12,R12)))</f>
        <v>générer des tensions vis à vis des autres</v>
      </c>
      <c r="H12" s="482" t="s">
        <v>7</v>
      </c>
      <c r="I12" s="333">
        <f t="shared" si="0"/>
        <v>2</v>
      </c>
      <c r="J12" s="463">
        <v>10</v>
      </c>
      <c r="K12" s="299" t="s">
        <v>2629</v>
      </c>
      <c r="L12" s="487">
        <v>110</v>
      </c>
      <c r="M12" s="486" t="s">
        <v>17</v>
      </c>
      <c r="N12" s="486" t="s">
        <v>19</v>
      </c>
      <c r="O12" s="486" t="s">
        <v>2395</v>
      </c>
      <c r="P12" s="486" t="s">
        <v>2396</v>
      </c>
      <c r="Q12" s="486" t="s">
        <v>1141</v>
      </c>
      <c r="R12" s="486" t="s">
        <v>149</v>
      </c>
      <c r="S12" s="488" t="s">
        <v>7</v>
      </c>
      <c r="T12" s="395">
        <f t="shared" si="1"/>
        <v>2</v>
      </c>
      <c r="U12" s="473">
        <v>10</v>
      </c>
      <c r="V12" s="387" t="s">
        <v>2629</v>
      </c>
      <c r="W12" s="480">
        <v>110</v>
      </c>
      <c r="X12" s="508" t="s">
        <v>4111</v>
      </c>
      <c r="Y12" s="508" t="s">
        <v>2767</v>
      </c>
      <c r="Z12" s="509" t="s">
        <v>2768</v>
      </c>
      <c r="AA12" s="509" t="s">
        <v>2769</v>
      </c>
      <c r="AB12" s="509" t="s">
        <v>2770</v>
      </c>
      <c r="AC12" s="509" t="s">
        <v>2771</v>
      </c>
      <c r="AD12" s="482" t="s">
        <v>7</v>
      </c>
      <c r="AE12" s="333">
        <f t="shared" si="2"/>
        <v>2</v>
      </c>
      <c r="AF12" s="463">
        <v>10</v>
      </c>
      <c r="AG12" s="299" t="s">
        <v>2629</v>
      </c>
      <c r="AH12" s="487">
        <v>110</v>
      </c>
      <c r="AI12" s="486" t="s">
        <v>17</v>
      </c>
      <c r="AJ12" s="486" t="s">
        <v>19</v>
      </c>
      <c r="AK12" s="486" t="s">
        <v>2395</v>
      </c>
      <c r="AL12" s="486" t="s">
        <v>2396</v>
      </c>
      <c r="AM12" s="486" t="s">
        <v>1141</v>
      </c>
      <c r="AN12" s="486" t="s">
        <v>149</v>
      </c>
      <c r="AO12" s="488" t="s">
        <v>7</v>
      </c>
      <c r="AP12" s="395">
        <f t="shared" si="3"/>
        <v>2</v>
      </c>
      <c r="AQ12" s="473">
        <v>10</v>
      </c>
      <c r="AR12" s="387" t="s">
        <v>2629</v>
      </c>
    </row>
    <row r="13" spans="1:44" ht="18" customHeight="1" x14ac:dyDescent="0.25">
      <c r="A13" s="480">
        <v>120</v>
      </c>
      <c r="B13" s="479" t="str">
        <f>IF(Accueil!$H$49=1,M13,IF(Accueil!$H$49=2,X13,IF(Accueil!$H$49=3,AI13,M13)))</f>
        <v>Brun</v>
      </c>
      <c r="C13" s="479" t="str">
        <f>IF(Accueil!$H$49=1,N13,IF(Accueil!$H$49=2,Y13,IF(Accueil!$H$49=3,AJ13,N13)))</f>
        <v>mollet/veines</v>
      </c>
      <c r="D13" s="479" t="str">
        <f>IF(Accueil!$H$49=1,O13,IF(Accueil!$H$49=2,Z13,IF(Accueil!$H$49=3,AK13,O13)))</f>
        <v>besoin d'être en communauté / secret de famille / trop attaché aux valeurs familliales</v>
      </c>
      <c r="E13" s="479" t="str">
        <f>IF(Accueil!$H$49=1,P13,IF(Accueil!$H$49=2,AA13,IF(Accueil!$H$49=3,AL13,P13)))</f>
        <v>exclusion du clan / mise à l'écart / bannissement</v>
      </c>
      <c r="F13" s="479" t="str">
        <f>IF(Accueil!$H$49=1,Q13,IF(Accueil!$H$49=2,AB13,IF(Accueil!$H$49=3,AM13,Q13)))</f>
        <v>équilibre entre donner et recevoir / équilibre dans les relations familiales</v>
      </c>
      <c r="G13" s="479" t="str">
        <f>IF(Accueil!$H$49=1,R13,IF(Accueil!$H$49=2,AC13,IF(Accueil!$H$49=3,AN13,R13)))</f>
        <v>vouloir couper les liens avec la communauté ou la famille / parasité par un ancêtre</v>
      </c>
      <c r="H13" s="482" t="s">
        <v>10</v>
      </c>
      <c r="I13" s="333">
        <f t="shared" si="0"/>
        <v>2</v>
      </c>
      <c r="J13" s="463">
        <v>11</v>
      </c>
      <c r="K13" s="299" t="s">
        <v>2629</v>
      </c>
      <c r="L13" s="487">
        <v>120</v>
      </c>
      <c r="M13" s="486" t="s">
        <v>17</v>
      </c>
      <c r="N13" s="486" t="s">
        <v>20</v>
      </c>
      <c r="O13" s="486" t="s">
        <v>2397</v>
      </c>
      <c r="P13" s="486" t="s">
        <v>2398</v>
      </c>
      <c r="Q13" s="486" t="s">
        <v>2399</v>
      </c>
      <c r="R13" s="486" t="s">
        <v>2400</v>
      </c>
      <c r="S13" s="488" t="s">
        <v>10</v>
      </c>
      <c r="T13" s="395">
        <f t="shared" si="1"/>
        <v>2</v>
      </c>
      <c r="U13" s="473">
        <v>11</v>
      </c>
      <c r="V13" s="387" t="s">
        <v>2629</v>
      </c>
      <c r="W13" s="480">
        <v>120</v>
      </c>
      <c r="X13" s="508" t="s">
        <v>4111</v>
      </c>
      <c r="Y13" s="508" t="s">
        <v>2772</v>
      </c>
      <c r="Z13" s="509" t="s">
        <v>2773</v>
      </c>
      <c r="AA13" s="509" t="s">
        <v>2774</v>
      </c>
      <c r="AB13" s="509" t="s">
        <v>2775</v>
      </c>
      <c r="AC13" s="509" t="s">
        <v>2776</v>
      </c>
      <c r="AD13" s="482" t="s">
        <v>10</v>
      </c>
      <c r="AE13" s="333">
        <f t="shared" si="2"/>
        <v>2</v>
      </c>
      <c r="AF13" s="463">
        <v>11</v>
      </c>
      <c r="AG13" s="299" t="s">
        <v>2629</v>
      </c>
      <c r="AH13" s="487">
        <v>120</v>
      </c>
      <c r="AI13" s="486" t="s">
        <v>17</v>
      </c>
      <c r="AJ13" s="486" t="s">
        <v>20</v>
      </c>
      <c r="AK13" s="486" t="s">
        <v>2397</v>
      </c>
      <c r="AL13" s="486" t="s">
        <v>2398</v>
      </c>
      <c r="AM13" s="486" t="s">
        <v>2399</v>
      </c>
      <c r="AN13" s="486" t="s">
        <v>2400</v>
      </c>
      <c r="AO13" s="488" t="s">
        <v>10</v>
      </c>
      <c r="AP13" s="395">
        <f t="shared" si="3"/>
        <v>2</v>
      </c>
      <c r="AQ13" s="473">
        <v>11</v>
      </c>
      <c r="AR13" s="387" t="s">
        <v>2629</v>
      </c>
    </row>
    <row r="14" spans="1:44" ht="18" customHeight="1" x14ac:dyDescent="0.25">
      <c r="A14" s="480">
        <v>130</v>
      </c>
      <c r="B14" s="479" t="str">
        <f>IF(Accueil!$H$49=1,M14,IF(Accueil!$H$49=2,X14,IF(Accueil!$H$49=3,AI14,M14)))</f>
        <v>Bordeaux</v>
      </c>
      <c r="C14" s="479" t="str">
        <f>IF(Accueil!$H$49=1,N14,IF(Accueil!$H$49=2,Y14,IF(Accueil!$H$49=3,AJ14,N14)))</f>
        <v>ligaments croisés</v>
      </c>
      <c r="D14" s="479" t="str">
        <f>IF(Accueil!$H$49=1,O14,IF(Accueil!$H$49=2,Z14,IF(Accueil!$H$49=3,AK14,O14)))</f>
        <v>besoin d'une sécurité matérielle</v>
      </c>
      <c r="E14" s="479" t="str">
        <f>IF(Accueil!$H$49=1,P14,IF(Accueil!$H$49=2,AA14,IF(Accueil!$H$49=3,AL14,P14)))</f>
        <v>excommunication / puni par l'autorité / emprisonnement</v>
      </c>
      <c r="F14" s="479" t="str">
        <f>IF(Accueil!$H$49=1,Q14,IF(Accueil!$H$49=2,AB14,IF(Accueil!$H$49=3,AM14,Q14)))</f>
        <v xml:space="preserve">adaptation / flexibilité / renoncement s'il le faut </v>
      </c>
      <c r="G14" s="479" t="str">
        <f>IF(Accueil!$H$49=1,R14,IF(Accueil!$H$49=2,AC14,IF(Accueil!$H$49=3,AN14,R14)))</f>
        <v>vécu traumatisant lié à la perte de la maison / devoir quitter sa maison</v>
      </c>
      <c r="H14" s="482" t="s">
        <v>7</v>
      </c>
      <c r="I14" s="333">
        <f>IF(B14=B13,I13,I13+1)</f>
        <v>3</v>
      </c>
      <c r="J14" s="463">
        <v>12</v>
      </c>
      <c r="K14" s="299" t="s">
        <v>2629</v>
      </c>
      <c r="L14" s="487">
        <v>130</v>
      </c>
      <c r="M14" s="486" t="s">
        <v>21</v>
      </c>
      <c r="N14" s="486" t="s">
        <v>22</v>
      </c>
      <c r="O14" s="486" t="s">
        <v>801</v>
      </c>
      <c r="P14" s="486" t="s">
        <v>2401</v>
      </c>
      <c r="Q14" s="486" t="s">
        <v>1148</v>
      </c>
      <c r="R14" s="486" t="s">
        <v>2402</v>
      </c>
      <c r="S14" s="488" t="s">
        <v>7</v>
      </c>
      <c r="T14" s="395">
        <f>IF(M14=M13,T13,T13+1)</f>
        <v>3</v>
      </c>
      <c r="U14" s="473">
        <v>12</v>
      </c>
      <c r="V14" s="387" t="s">
        <v>2629</v>
      </c>
      <c r="W14" s="480">
        <v>130</v>
      </c>
      <c r="X14" s="508" t="s">
        <v>4112</v>
      </c>
      <c r="Y14" s="508" t="s">
        <v>2777</v>
      </c>
      <c r="Z14" s="509" t="s">
        <v>2778</v>
      </c>
      <c r="AA14" s="509" t="s">
        <v>2779</v>
      </c>
      <c r="AB14" s="509" t="s">
        <v>2780</v>
      </c>
      <c r="AC14" s="509" t="s">
        <v>2781</v>
      </c>
      <c r="AD14" s="482" t="s">
        <v>7</v>
      </c>
      <c r="AE14" s="333">
        <f>IF(X14=X13,AE13,AE13+1)</f>
        <v>3</v>
      </c>
      <c r="AF14" s="463">
        <v>12</v>
      </c>
      <c r="AG14" s="299" t="s">
        <v>2629</v>
      </c>
      <c r="AH14" s="487">
        <v>130</v>
      </c>
      <c r="AI14" s="486" t="s">
        <v>21</v>
      </c>
      <c r="AJ14" s="486" t="s">
        <v>22</v>
      </c>
      <c r="AK14" s="486" t="s">
        <v>801</v>
      </c>
      <c r="AL14" s="486" t="s">
        <v>2401</v>
      </c>
      <c r="AM14" s="486" t="s">
        <v>1148</v>
      </c>
      <c r="AN14" s="486" t="s">
        <v>2402</v>
      </c>
      <c r="AO14" s="488" t="s">
        <v>7</v>
      </c>
      <c r="AP14" s="395">
        <f>IF(AI14=AI13,AP13,AP13+1)</f>
        <v>3</v>
      </c>
      <c r="AQ14" s="473">
        <v>12</v>
      </c>
      <c r="AR14" s="387" t="s">
        <v>2629</v>
      </c>
    </row>
    <row r="15" spans="1:44" ht="18" customHeight="1" x14ac:dyDescent="0.25">
      <c r="A15" s="480">
        <v>140</v>
      </c>
      <c r="B15" s="479" t="str">
        <f>IF(Accueil!$H$49=1,M15,IF(Accueil!$H$49=2,X15,IF(Accueil!$H$49=3,AI15,M15)))</f>
        <v>Bordeaux</v>
      </c>
      <c r="C15" s="479" t="str">
        <f>IF(Accueil!$H$49=1,N15,IF(Accueil!$H$49=2,Y15,IF(Accueil!$H$49=3,AJ15,N15)))</f>
        <v>rotule</v>
      </c>
      <c r="D15" s="479" t="str">
        <f>IF(Accueil!$H$49=1,O15,IF(Accueil!$H$49=2,Z15,IF(Accueil!$H$49=3,AK15,O15)))</f>
        <v>besoin de régler le passé familial</v>
      </c>
      <c r="E15" s="479" t="str">
        <f>IF(Accueil!$H$49=1,P15,IF(Accueil!$H$49=2,AA15,IF(Accueil!$H$49=3,AL15,P15)))</f>
        <v>soumis à une autorité / humilié</v>
      </c>
      <c r="F15" s="479" t="str">
        <f>IF(Accueil!$H$49=1,Q15,IF(Accueil!$H$49=2,AB15,IF(Accueil!$H$49=3,AM15,Q15)))</f>
        <v xml:space="preserve">humilité / être en paix avec l'autorité / avec ses parents </v>
      </c>
      <c r="G15" s="479" t="str">
        <f>IF(Accueil!$H$49=1,R15,IF(Accueil!$H$49=2,AC15,IF(Accueil!$H$49=3,AN15,R15)))</f>
        <v>refus du karma familal / abus du pouvoir en tant que figure d'autorité / mère autoritaire / humiliation / ne pas admettre ses erreurs</v>
      </c>
      <c r="H15" s="482" t="s">
        <v>7</v>
      </c>
      <c r="I15" s="333">
        <f>IF(B15=B14,I14,I14+1)</f>
        <v>3</v>
      </c>
      <c r="J15" s="463">
        <v>14</v>
      </c>
      <c r="K15" s="299" t="s">
        <v>2629</v>
      </c>
      <c r="L15" s="487">
        <v>140</v>
      </c>
      <c r="M15" s="486" t="s">
        <v>21</v>
      </c>
      <c r="N15" s="486" t="s">
        <v>23</v>
      </c>
      <c r="O15" s="486" t="s">
        <v>802</v>
      </c>
      <c r="P15" s="486" t="s">
        <v>2403</v>
      </c>
      <c r="Q15" s="486" t="s">
        <v>2404</v>
      </c>
      <c r="R15" s="486" t="s">
        <v>2405</v>
      </c>
      <c r="S15" s="488" t="s">
        <v>7</v>
      </c>
      <c r="T15" s="395">
        <f>IF(M15=M14,T14,T14+1)</f>
        <v>3</v>
      </c>
      <c r="U15" s="473">
        <v>14</v>
      </c>
      <c r="V15" s="387" t="s">
        <v>2629</v>
      </c>
      <c r="W15" s="480">
        <v>140</v>
      </c>
      <c r="X15" s="508" t="s">
        <v>4112</v>
      </c>
      <c r="Y15" s="508" t="s">
        <v>2782</v>
      </c>
      <c r="Z15" s="509" t="s">
        <v>2783</v>
      </c>
      <c r="AA15" s="509" t="s">
        <v>2784</v>
      </c>
      <c r="AB15" s="509" t="s">
        <v>2785</v>
      </c>
      <c r="AC15" s="509" t="s">
        <v>2786</v>
      </c>
      <c r="AD15" s="482" t="s">
        <v>7</v>
      </c>
      <c r="AE15" s="333">
        <f>IF(X15=X14,AE14,AE14+1)</f>
        <v>3</v>
      </c>
      <c r="AF15" s="463">
        <v>14</v>
      </c>
      <c r="AG15" s="299" t="s">
        <v>2629</v>
      </c>
      <c r="AH15" s="487">
        <v>140</v>
      </c>
      <c r="AI15" s="486" t="s">
        <v>21</v>
      </c>
      <c r="AJ15" s="486" t="s">
        <v>23</v>
      </c>
      <c r="AK15" s="486" t="s">
        <v>802</v>
      </c>
      <c r="AL15" s="486" t="s">
        <v>2403</v>
      </c>
      <c r="AM15" s="486" t="s">
        <v>2404</v>
      </c>
      <c r="AN15" s="486" t="s">
        <v>2405</v>
      </c>
      <c r="AO15" s="488" t="s">
        <v>7</v>
      </c>
      <c r="AP15" s="395">
        <f>IF(AI15=AI14,AP14,AP14+1)</f>
        <v>3</v>
      </c>
      <c r="AQ15" s="473">
        <v>14</v>
      </c>
      <c r="AR15" s="387" t="s">
        <v>2629</v>
      </c>
    </row>
    <row r="16" spans="1:44" ht="18" customHeight="1" x14ac:dyDescent="0.25">
      <c r="A16" s="480">
        <v>150</v>
      </c>
      <c r="B16" s="479" t="str">
        <f>IF(Accueil!$H$49=1,M16,IF(Accueil!$H$49=2,X16,IF(Accueil!$H$49=3,AI16,M16)))</f>
        <v>Bordeaux</v>
      </c>
      <c r="C16" s="479" t="str">
        <f>IF(Accueil!$H$49=1,N16,IF(Accueil!$H$49=2,Y16,IF(Accueil!$H$49=3,AJ16,N16)))</f>
        <v>arrière du genou</v>
      </c>
      <c r="D16" s="479" t="str">
        <f>IF(Accueil!$H$49=1,O16,IF(Accueil!$H$49=2,Z16,IF(Accueil!$H$49=3,AK16,O16)))</f>
        <v>besoin de régler le passé familial</v>
      </c>
      <c r="E16" s="479" t="str">
        <f>IF(Accueil!$H$49=1,P16,IF(Accueil!$H$49=2,AA16,IF(Accueil!$H$49=3,AL16,P16)))</f>
        <v>ne pas s'être soumis à une autorité</v>
      </c>
      <c r="F16" s="479" t="str">
        <f>IF(Accueil!$H$49=1,Q16,IF(Accueil!$H$49=2,AB16,IF(Accueil!$H$49=3,AM16,Q16)))</f>
        <v>laisser passer l'énergie / fluidité / en paix avec ses parents</v>
      </c>
      <c r="G16" s="479" t="str">
        <f>IF(Accueil!$H$49=1,R16,IF(Accueil!$H$49=2,AC16,IF(Accueil!$H$49=3,AN16,R16)))</f>
        <v>parents n'ayant pas réglé leur passé</v>
      </c>
      <c r="H16" s="482" t="s">
        <v>10</v>
      </c>
      <c r="I16" s="333">
        <f>IF(B16=B14,I14,I14+1)</f>
        <v>3</v>
      </c>
      <c r="J16" s="463">
        <v>13</v>
      </c>
      <c r="K16" s="299" t="s">
        <v>2629</v>
      </c>
      <c r="L16" s="487">
        <v>150</v>
      </c>
      <c r="M16" s="486" t="s">
        <v>21</v>
      </c>
      <c r="N16" s="486" t="s">
        <v>24</v>
      </c>
      <c r="O16" s="486" t="s">
        <v>802</v>
      </c>
      <c r="P16" s="486" t="s">
        <v>803</v>
      </c>
      <c r="Q16" s="486" t="s">
        <v>2406</v>
      </c>
      <c r="R16" s="486" t="s">
        <v>804</v>
      </c>
      <c r="S16" s="488" t="s">
        <v>10</v>
      </c>
      <c r="T16" s="395">
        <f>IF(M16=M14,T14,T14+1)</f>
        <v>3</v>
      </c>
      <c r="U16" s="473">
        <v>13</v>
      </c>
      <c r="V16" s="387" t="s">
        <v>2629</v>
      </c>
      <c r="W16" s="480">
        <v>150</v>
      </c>
      <c r="X16" s="508" t="s">
        <v>4112</v>
      </c>
      <c r="Y16" s="508" t="s">
        <v>2787</v>
      </c>
      <c r="Z16" s="509" t="s">
        <v>2783</v>
      </c>
      <c r="AA16" s="509" t="s">
        <v>2788</v>
      </c>
      <c r="AB16" s="509" t="s">
        <v>2789</v>
      </c>
      <c r="AC16" s="509" t="s">
        <v>2790</v>
      </c>
      <c r="AD16" s="482" t="s">
        <v>10</v>
      </c>
      <c r="AE16" s="333">
        <f>IF(X16=X14,AE14,AE14+1)</f>
        <v>3</v>
      </c>
      <c r="AF16" s="463">
        <v>13</v>
      </c>
      <c r="AG16" s="299" t="s">
        <v>2629</v>
      </c>
      <c r="AH16" s="487">
        <v>150</v>
      </c>
      <c r="AI16" s="486" t="s">
        <v>21</v>
      </c>
      <c r="AJ16" s="486" t="s">
        <v>24</v>
      </c>
      <c r="AK16" s="486" t="s">
        <v>802</v>
      </c>
      <c r="AL16" s="486" t="s">
        <v>803</v>
      </c>
      <c r="AM16" s="486" t="s">
        <v>2406</v>
      </c>
      <c r="AN16" s="486" t="s">
        <v>804</v>
      </c>
      <c r="AO16" s="488" t="s">
        <v>10</v>
      </c>
      <c r="AP16" s="395">
        <f>IF(AI16=AI14,AP14,AP14+1)</f>
        <v>3</v>
      </c>
      <c r="AQ16" s="473">
        <v>13</v>
      </c>
      <c r="AR16" s="387" t="s">
        <v>2629</v>
      </c>
    </row>
    <row r="17" spans="1:44" ht="18" customHeight="1" x14ac:dyDescent="0.25">
      <c r="A17" s="480">
        <v>160</v>
      </c>
      <c r="B17" s="479" t="str">
        <f>IF(Accueil!$H$49=1,M17,IF(Accueil!$H$49=2,X17,IF(Accueil!$H$49=3,AI17,M17)))</f>
        <v>Bordeaux</v>
      </c>
      <c r="C17" s="479" t="str">
        <f>IF(Accueil!$H$49=1,N17,IF(Accueil!$H$49=2,Y17,IF(Accueil!$H$49=3,AJ17,N17)))</f>
        <v>cuisse</v>
      </c>
      <c r="D17" s="479" t="str">
        <f>IF(Accueil!$H$49=1,O17,IF(Accueil!$H$49=2,Z17,IF(Accueil!$H$49=3,AK17,O17)))</f>
        <v>besoin d'un poste à responsabilité</v>
      </c>
      <c r="E17" s="479" t="str">
        <f>IF(Accueil!$H$49=1,P17,IF(Accueil!$H$49=2,AA17,IF(Accueil!$H$49=3,AL17,P17)))</f>
        <v>a préféré quitter le pouvoir / a abandonné sa fonction</v>
      </c>
      <c r="F17" s="479" t="str">
        <f>IF(Accueil!$H$49=1,Q17,IF(Accueil!$H$49=2,AB17,IF(Accueil!$H$49=3,AM17,Q17)))</f>
        <v xml:space="preserve">force tranquille / puissance </v>
      </c>
      <c r="G17" s="479" t="str">
        <f>IF(Accueil!$H$49=1,R17,IF(Accueil!$H$49=2,AC17,IF(Accueil!$H$49=3,AN17,R17)))</f>
        <v>trop responsable / trop d'obligations</v>
      </c>
      <c r="H17" s="482" t="s">
        <v>7</v>
      </c>
      <c r="I17" s="333">
        <f t="shared" ref="I17:I26" si="4">IF(B17=B15,I15,I15+1)</f>
        <v>3</v>
      </c>
      <c r="J17" s="463">
        <v>15</v>
      </c>
      <c r="K17" s="299" t="s">
        <v>2629</v>
      </c>
      <c r="L17" s="487">
        <v>160</v>
      </c>
      <c r="M17" s="486" t="s">
        <v>21</v>
      </c>
      <c r="N17" s="486" t="s">
        <v>25</v>
      </c>
      <c r="O17" s="486" t="s">
        <v>805</v>
      </c>
      <c r="P17" s="486" t="s">
        <v>2407</v>
      </c>
      <c r="Q17" s="486" t="s">
        <v>2408</v>
      </c>
      <c r="R17" s="486" t="s">
        <v>1161</v>
      </c>
      <c r="S17" s="488" t="s">
        <v>7</v>
      </c>
      <c r="T17" s="395">
        <f t="shared" ref="T17:T26" si="5">IF(M17=M15,T15,T15+1)</f>
        <v>3</v>
      </c>
      <c r="U17" s="473">
        <v>15</v>
      </c>
      <c r="V17" s="387" t="s">
        <v>2629</v>
      </c>
      <c r="W17" s="480">
        <v>160</v>
      </c>
      <c r="X17" s="508" t="s">
        <v>4112</v>
      </c>
      <c r="Y17" s="508" t="s">
        <v>2791</v>
      </c>
      <c r="Z17" s="509" t="s">
        <v>2792</v>
      </c>
      <c r="AA17" s="509" t="s">
        <v>2793</v>
      </c>
      <c r="AB17" s="509" t="s">
        <v>2794</v>
      </c>
      <c r="AC17" s="509" t="s">
        <v>2795</v>
      </c>
      <c r="AD17" s="482" t="s">
        <v>7</v>
      </c>
      <c r="AE17" s="333">
        <f t="shared" ref="AE17:AE26" si="6">IF(X17=X15,AE15,AE15+1)</f>
        <v>3</v>
      </c>
      <c r="AF17" s="463">
        <v>15</v>
      </c>
      <c r="AG17" s="299" t="s">
        <v>2629</v>
      </c>
      <c r="AH17" s="487">
        <v>160</v>
      </c>
      <c r="AI17" s="486" t="s">
        <v>21</v>
      </c>
      <c r="AJ17" s="486" t="s">
        <v>25</v>
      </c>
      <c r="AK17" s="486" t="s">
        <v>805</v>
      </c>
      <c r="AL17" s="486" t="s">
        <v>2407</v>
      </c>
      <c r="AM17" s="486" t="s">
        <v>2408</v>
      </c>
      <c r="AN17" s="486" t="s">
        <v>1161</v>
      </c>
      <c r="AO17" s="488" t="s">
        <v>7</v>
      </c>
      <c r="AP17" s="395">
        <f t="shared" ref="AP17:AP26" si="7">IF(AI17=AI15,AP15,AP15+1)</f>
        <v>3</v>
      </c>
      <c r="AQ17" s="473">
        <v>15</v>
      </c>
      <c r="AR17" s="387" t="s">
        <v>2629</v>
      </c>
    </row>
    <row r="18" spans="1:44" ht="18" customHeight="1" x14ac:dyDescent="0.25">
      <c r="A18" s="480">
        <v>170</v>
      </c>
      <c r="B18" s="479" t="str">
        <f>IF(Accueil!$H$49=1,M18,IF(Accueil!$H$49=2,X18,IF(Accueil!$H$49=3,AI18,M18)))</f>
        <v>Ecarlate</v>
      </c>
      <c r="C18" s="479" t="str">
        <f>IF(Accueil!$H$49=1,N18,IF(Accueil!$H$49=2,Y18,IF(Accueil!$H$49=3,AJ18,N18)))</f>
        <v>testicule/doigts</v>
      </c>
      <c r="D18" s="479" t="str">
        <f>IF(Accueil!$H$49=1,O18,IF(Accueil!$H$49=2,Z18,IF(Accueil!$H$49=3,AK18,O18)))</f>
        <v>besoin de construire / mémoires d'artisan / de  bâtisseur / de don juan</v>
      </c>
      <c r="E18" s="479" t="str">
        <f>IF(Accueil!$H$49=1,P18,IF(Accueil!$H$49=2,AA18,IF(Accueil!$H$49=3,AL18,P18)))</f>
        <v>se réfugier dans une grotte ou un monastère / refus d'affronter la réalité / puni pour vol / enfant illégitime</v>
      </c>
      <c r="F18" s="479" t="str">
        <f>IF(Accueil!$H$49=1,Q18,IF(Accueil!$H$49=2,AB18,IF(Accueil!$H$49=3,AM18,Q18)))</f>
        <v xml:space="preserve">créativité </v>
      </c>
      <c r="G18" s="479" t="str">
        <f>IF(Accueil!$H$49=1,R18,IF(Accueil!$H$49=2,AC18,IF(Accueil!$H$49=3,AN18,R18)))</f>
        <v>maltraité par son père ou sa mère</v>
      </c>
      <c r="H18" s="482" t="s">
        <v>7</v>
      </c>
      <c r="I18" s="333">
        <f t="shared" si="4"/>
        <v>4</v>
      </c>
      <c r="J18" s="463">
        <v>16</v>
      </c>
      <c r="K18" s="299" t="s">
        <v>2629</v>
      </c>
      <c r="L18" s="487">
        <v>170</v>
      </c>
      <c r="M18" s="486" t="s">
        <v>26</v>
      </c>
      <c r="N18" s="486" t="s">
        <v>27</v>
      </c>
      <c r="O18" s="486" t="s">
        <v>2409</v>
      </c>
      <c r="P18" s="486" t="s">
        <v>2410</v>
      </c>
      <c r="Q18" s="486" t="s">
        <v>806</v>
      </c>
      <c r="R18" s="486" t="s">
        <v>807</v>
      </c>
      <c r="S18" s="488" t="s">
        <v>7</v>
      </c>
      <c r="T18" s="395">
        <f t="shared" si="5"/>
        <v>4</v>
      </c>
      <c r="U18" s="473">
        <v>16</v>
      </c>
      <c r="V18" s="387" t="s">
        <v>2629</v>
      </c>
      <c r="W18" s="480">
        <v>170</v>
      </c>
      <c r="X18" s="508" t="s">
        <v>4113</v>
      </c>
      <c r="Y18" s="508" t="s">
        <v>2796</v>
      </c>
      <c r="Z18" s="509" t="s">
        <v>2797</v>
      </c>
      <c r="AA18" s="509" t="s">
        <v>2798</v>
      </c>
      <c r="AB18" s="509" t="s">
        <v>2799</v>
      </c>
      <c r="AC18" s="509" t="s">
        <v>2800</v>
      </c>
      <c r="AD18" s="482" t="s">
        <v>7</v>
      </c>
      <c r="AE18" s="333">
        <f t="shared" si="6"/>
        <v>4</v>
      </c>
      <c r="AF18" s="463">
        <v>16</v>
      </c>
      <c r="AG18" s="299" t="s">
        <v>2629</v>
      </c>
      <c r="AH18" s="487">
        <v>170</v>
      </c>
      <c r="AI18" s="486" t="s">
        <v>26</v>
      </c>
      <c r="AJ18" s="486" t="s">
        <v>27</v>
      </c>
      <c r="AK18" s="486" t="s">
        <v>2409</v>
      </c>
      <c r="AL18" s="486" t="s">
        <v>2410</v>
      </c>
      <c r="AM18" s="486" t="s">
        <v>806</v>
      </c>
      <c r="AN18" s="486" t="s">
        <v>807</v>
      </c>
      <c r="AO18" s="488" t="s">
        <v>7</v>
      </c>
      <c r="AP18" s="395">
        <f t="shared" si="7"/>
        <v>4</v>
      </c>
      <c r="AQ18" s="473">
        <v>16</v>
      </c>
      <c r="AR18" s="387" t="s">
        <v>2629</v>
      </c>
    </row>
    <row r="19" spans="1:44" ht="18" customHeight="1" x14ac:dyDescent="0.25">
      <c r="A19" s="480">
        <v>180</v>
      </c>
      <c r="B19" s="479" t="str">
        <f>IF(Accueil!$H$49=1,M19,IF(Accueil!$H$49=2,X19,IF(Accueil!$H$49=3,AI19,M19)))</f>
        <v>Ecarlate</v>
      </c>
      <c r="C19" s="479" t="str">
        <f>IF(Accueil!$H$49=1,N19,IF(Accueil!$H$49=2,Y19,IF(Accueil!$H$49=3,AJ19,N19)))</f>
        <v>périnée</v>
      </c>
      <c r="D19" s="479" t="str">
        <f>IF(Accueil!$H$49=1,O19,IF(Accueil!$H$49=2,Z19,IF(Accueil!$H$49=3,AK19,O19)))</f>
        <v>mémoires de courtisane</v>
      </c>
      <c r="E19" s="479" t="str">
        <f>IF(Accueil!$H$49=1,P19,IF(Accueil!$H$49=2,AA19,IF(Accueil!$H$49=3,AL19,P19)))</f>
        <v>autoflagellation / mémoire de pénitant</v>
      </c>
      <c r="F19" s="479" t="str">
        <f>IF(Accueil!$H$49=1,Q19,IF(Accueil!$H$49=2,AB19,IF(Accueil!$H$49=3,AM19,Q19)))</f>
        <v xml:space="preserve">capacité à relâcher / aimer son corps / s'offrir du plaisir </v>
      </c>
      <c r="G19" s="479" t="str">
        <f>IF(Accueil!$H$49=1,R19,IF(Accueil!$H$49=2,AC19,IF(Accueil!$H$49=3,AN19,R19)))</f>
        <v>conflit avec l'identité sexuelle</v>
      </c>
      <c r="H19" s="482" t="s">
        <v>10</v>
      </c>
      <c r="I19" s="333">
        <f t="shared" si="4"/>
        <v>4</v>
      </c>
      <c r="J19" s="463">
        <v>17</v>
      </c>
      <c r="K19" s="299" t="s">
        <v>2629</v>
      </c>
      <c r="L19" s="487">
        <v>180</v>
      </c>
      <c r="M19" s="486" t="s">
        <v>26</v>
      </c>
      <c r="N19" s="486" t="s">
        <v>28</v>
      </c>
      <c r="O19" s="486" t="s">
        <v>808</v>
      </c>
      <c r="P19" s="486" t="s">
        <v>2411</v>
      </c>
      <c r="Q19" s="486" t="s">
        <v>1167</v>
      </c>
      <c r="R19" s="486" t="s">
        <v>809</v>
      </c>
      <c r="S19" s="488" t="s">
        <v>10</v>
      </c>
      <c r="T19" s="395">
        <f t="shared" si="5"/>
        <v>4</v>
      </c>
      <c r="U19" s="473">
        <v>17</v>
      </c>
      <c r="V19" s="387" t="s">
        <v>2629</v>
      </c>
      <c r="W19" s="480">
        <v>180</v>
      </c>
      <c r="X19" s="508" t="s">
        <v>4113</v>
      </c>
      <c r="Y19" s="508" t="s">
        <v>2801</v>
      </c>
      <c r="Z19" s="509" t="s">
        <v>2802</v>
      </c>
      <c r="AA19" s="509" t="s">
        <v>2803</v>
      </c>
      <c r="AB19" s="509" t="s">
        <v>2804</v>
      </c>
      <c r="AC19" s="509" t="s">
        <v>2805</v>
      </c>
      <c r="AD19" s="482" t="s">
        <v>10</v>
      </c>
      <c r="AE19" s="333">
        <f t="shared" si="6"/>
        <v>4</v>
      </c>
      <c r="AF19" s="463">
        <v>17</v>
      </c>
      <c r="AG19" s="299" t="s">
        <v>2629</v>
      </c>
      <c r="AH19" s="487">
        <v>180</v>
      </c>
      <c r="AI19" s="486" t="s">
        <v>26</v>
      </c>
      <c r="AJ19" s="486" t="s">
        <v>28</v>
      </c>
      <c r="AK19" s="486" t="s">
        <v>808</v>
      </c>
      <c r="AL19" s="486" t="s">
        <v>2411</v>
      </c>
      <c r="AM19" s="486" t="s">
        <v>1167</v>
      </c>
      <c r="AN19" s="486" t="s">
        <v>809</v>
      </c>
      <c r="AO19" s="488" t="s">
        <v>10</v>
      </c>
      <c r="AP19" s="395">
        <f t="shared" si="7"/>
        <v>4</v>
      </c>
      <c r="AQ19" s="473">
        <v>17</v>
      </c>
      <c r="AR19" s="387" t="s">
        <v>2629</v>
      </c>
    </row>
    <row r="20" spans="1:44" ht="18" customHeight="1" x14ac:dyDescent="0.25">
      <c r="A20" s="480">
        <v>190</v>
      </c>
      <c r="B20" s="479" t="str">
        <f>IF(Accueil!$H$49=1,M20,IF(Accueil!$H$49=2,X20,IF(Accueil!$H$49=3,AI20,M20)))</f>
        <v>Rouge</v>
      </c>
      <c r="C20" s="479" t="str">
        <f>IF(Accueil!$H$49=1,N20,IF(Accueil!$H$49=2,Y20,IF(Accueil!$H$49=3,AJ20,N20)))</f>
        <v>anus/rectum/main</v>
      </c>
      <c r="D20" s="479" t="str">
        <f>IF(Accueil!$H$49=1,O20,IF(Accueil!$H$49=2,Z20,IF(Accueil!$H$49=3,AK20,O20)))</f>
        <v>besoin de retrouver son nom / de réhabiliter le nom de famille / besoin de beaucoup manger / bloqué par le passé familial</v>
      </c>
      <c r="E20" s="479" t="str">
        <f>IF(Accueil!$H$49=1,P20,IF(Accueil!$H$49=2,AA20,IF(Accueil!$H$49=3,AL20,P20)))</f>
        <v>mort par manque de nourriture / esclavage / perte du nom / naissance par le siège / enfant non désiré / ne pas faire confiance</v>
      </c>
      <c r="F20" s="479" t="str">
        <f>IF(Accueil!$H$49=1,Q20,IF(Accueil!$H$49=2,AB20,IF(Accueil!$H$49=3,AM20,Q20)))</f>
        <v>capacité à affronter les mémoires ancestrales / confiance dans les autres / loyauté</v>
      </c>
      <c r="G20" s="479" t="str">
        <f>IF(Accueil!$H$49=1,R20,IF(Accueil!$H$49=2,AC20,IF(Accueil!$H$49=3,AN20,R20)))</f>
        <v>envie de fuir mais rester à cause du passé familial / par devoir ou loyauté envers la famille / lien toxique avec un ancêtre</v>
      </c>
      <c r="H20" s="482" t="s">
        <v>10</v>
      </c>
      <c r="I20" s="333">
        <f t="shared" si="4"/>
        <v>5</v>
      </c>
      <c r="J20" s="463">
        <v>18</v>
      </c>
      <c r="K20" s="299" t="s">
        <v>2629</v>
      </c>
      <c r="L20" s="487">
        <v>190</v>
      </c>
      <c r="M20" s="486" t="s">
        <v>29</v>
      </c>
      <c r="N20" s="486" t="s">
        <v>30</v>
      </c>
      <c r="O20" s="486" t="s">
        <v>2412</v>
      </c>
      <c r="P20" s="486" t="s">
        <v>2413</v>
      </c>
      <c r="Q20" s="486" t="s">
        <v>2414</v>
      </c>
      <c r="R20" s="486" t="s">
        <v>2415</v>
      </c>
      <c r="S20" s="488" t="s">
        <v>10</v>
      </c>
      <c r="T20" s="395">
        <f t="shared" si="5"/>
        <v>5</v>
      </c>
      <c r="U20" s="473">
        <v>18</v>
      </c>
      <c r="V20" s="387" t="s">
        <v>2629</v>
      </c>
      <c r="W20" s="480">
        <v>190</v>
      </c>
      <c r="X20" s="508" t="s">
        <v>4114</v>
      </c>
      <c r="Y20" s="508" t="s">
        <v>2806</v>
      </c>
      <c r="Z20" s="509" t="s">
        <v>2807</v>
      </c>
      <c r="AA20" s="509" t="s">
        <v>2808</v>
      </c>
      <c r="AB20" s="509" t="s">
        <v>2809</v>
      </c>
      <c r="AC20" s="509" t="s">
        <v>2810</v>
      </c>
      <c r="AD20" s="482" t="s">
        <v>10</v>
      </c>
      <c r="AE20" s="333">
        <f t="shared" si="6"/>
        <v>5</v>
      </c>
      <c r="AF20" s="463">
        <v>18</v>
      </c>
      <c r="AG20" s="299" t="s">
        <v>2629</v>
      </c>
      <c r="AH20" s="487">
        <v>190</v>
      </c>
      <c r="AI20" s="486" t="s">
        <v>29</v>
      </c>
      <c r="AJ20" s="486" t="s">
        <v>30</v>
      </c>
      <c r="AK20" s="486" t="s">
        <v>2412</v>
      </c>
      <c r="AL20" s="486" t="s">
        <v>2413</v>
      </c>
      <c r="AM20" s="486" t="s">
        <v>2414</v>
      </c>
      <c r="AN20" s="486" t="s">
        <v>2415</v>
      </c>
      <c r="AO20" s="488" t="s">
        <v>10</v>
      </c>
      <c r="AP20" s="395">
        <f t="shared" si="7"/>
        <v>5</v>
      </c>
      <c r="AQ20" s="473">
        <v>18</v>
      </c>
      <c r="AR20" s="387" t="s">
        <v>2629</v>
      </c>
    </row>
    <row r="21" spans="1:44" ht="18" customHeight="1" x14ac:dyDescent="0.25">
      <c r="A21" s="480">
        <v>200</v>
      </c>
      <c r="B21" s="479" t="str">
        <f>IF(Accueil!$H$49=1,M21,IF(Accueil!$H$49=2,X21,IF(Accueil!$H$49=3,AI21,M21)))</f>
        <v>Rouge</v>
      </c>
      <c r="C21" s="479" t="str">
        <f>IF(Accueil!$H$49=1,N21,IF(Accueil!$H$49=2,Y21,IF(Accueil!$H$49=3,AJ21,N21)))</f>
        <v>côlon sigmoïde</v>
      </c>
      <c r="D21" s="479" t="str">
        <f>IF(Accueil!$H$49=1,O21,IF(Accueil!$H$49=2,Z21,IF(Accueil!$H$49=3,AK21,O21)))</f>
        <v>présence d'un jumeau (intra utérin) / perte d'un enfant / d'un frère ou d'une sœur / mis de coté dans l'enfance</v>
      </c>
      <c r="E21" s="479" t="str">
        <f>IF(Accueil!$H$49=1,P21,IF(Accueil!$H$49=2,AA21,IF(Accueil!$H$49=3,AL21,P21)))</f>
        <v>esclavage / maltraitance ou indifférence dans la petite enfance / perdu son innocence / enfant prématuré (manques)</v>
      </c>
      <c r="F21" s="479" t="str">
        <f>IF(Accueil!$H$49=1,Q21,IF(Accueil!$H$49=2,AB21,IF(Accueil!$H$49=3,AM21,Q21)))</f>
        <v>enfance heureuse</v>
      </c>
      <c r="G21" s="479" t="str">
        <f>IF(Accueil!$H$49=1,R21,IF(Accueil!$H$49=2,AC21,IF(Accueil!$H$49=3,AN21,R21)))</f>
        <v>perte d'un enfant à la naissance / conflit avec un frère ou une sœur / séparation brutale avec son conjoint ou son enfant</v>
      </c>
      <c r="H21" s="482" t="s">
        <v>10</v>
      </c>
      <c r="I21" s="333">
        <f t="shared" si="4"/>
        <v>5</v>
      </c>
      <c r="J21" s="463">
        <v>19</v>
      </c>
      <c r="K21" s="299" t="s">
        <v>2629</v>
      </c>
      <c r="L21" s="487">
        <v>200</v>
      </c>
      <c r="M21" s="486" t="s">
        <v>29</v>
      </c>
      <c r="N21" s="486" t="s">
        <v>31</v>
      </c>
      <c r="O21" s="486" t="s">
        <v>2416</v>
      </c>
      <c r="P21" s="486" t="s">
        <v>2417</v>
      </c>
      <c r="Q21" s="486" t="s">
        <v>810</v>
      </c>
      <c r="R21" s="486" t="s">
        <v>2418</v>
      </c>
      <c r="S21" s="488" t="s">
        <v>10</v>
      </c>
      <c r="T21" s="395">
        <f t="shared" si="5"/>
        <v>5</v>
      </c>
      <c r="U21" s="473">
        <v>19</v>
      </c>
      <c r="V21" s="387" t="s">
        <v>2629</v>
      </c>
      <c r="W21" s="480">
        <v>200</v>
      </c>
      <c r="X21" s="508" t="s">
        <v>4114</v>
      </c>
      <c r="Y21" s="508" t="s">
        <v>2811</v>
      </c>
      <c r="Z21" s="509" t="s">
        <v>2812</v>
      </c>
      <c r="AA21" s="509" t="s">
        <v>2813</v>
      </c>
      <c r="AB21" s="509" t="s">
        <v>2814</v>
      </c>
      <c r="AC21" s="509" t="s">
        <v>2815</v>
      </c>
      <c r="AD21" s="482" t="s">
        <v>10</v>
      </c>
      <c r="AE21" s="333">
        <f t="shared" si="6"/>
        <v>5</v>
      </c>
      <c r="AF21" s="463">
        <v>19</v>
      </c>
      <c r="AG21" s="299" t="s">
        <v>2629</v>
      </c>
      <c r="AH21" s="487">
        <v>200</v>
      </c>
      <c r="AI21" s="486" t="s">
        <v>29</v>
      </c>
      <c r="AJ21" s="486" t="s">
        <v>31</v>
      </c>
      <c r="AK21" s="486" t="s">
        <v>2416</v>
      </c>
      <c r="AL21" s="486" t="s">
        <v>2417</v>
      </c>
      <c r="AM21" s="486" t="s">
        <v>810</v>
      </c>
      <c r="AN21" s="486" t="s">
        <v>2418</v>
      </c>
      <c r="AO21" s="488" t="s">
        <v>10</v>
      </c>
      <c r="AP21" s="395">
        <f t="shared" si="7"/>
        <v>5</v>
      </c>
      <c r="AQ21" s="473">
        <v>19</v>
      </c>
      <c r="AR21" s="387" t="s">
        <v>2629</v>
      </c>
    </row>
    <row r="22" spans="1:44" ht="18" customHeight="1" x14ac:dyDescent="0.25">
      <c r="A22" s="480">
        <v>210</v>
      </c>
      <c r="B22" s="479" t="str">
        <f>IF(Accueil!$H$49=1,M22,IF(Accueil!$H$49=2,X22,IF(Accueil!$H$49=3,AI22,M22)))</f>
        <v>Rouge</v>
      </c>
      <c r="C22" s="479" t="str">
        <f>IF(Accueil!$H$49=1,N22,IF(Accueil!$H$49=2,Y22,IF(Accueil!$H$49=3,AJ22,N22)))</f>
        <v>coccyx3</v>
      </c>
      <c r="D22" s="479" t="str">
        <f>IF(Accueil!$H$49=1,O22,IF(Accueil!$H$49=2,Z22,IF(Accueil!$H$49=3,AK22,O22)))</f>
        <v>besoin de quitter son pays ou sa famille</v>
      </c>
      <c r="E22" s="479" t="str">
        <f>IF(Accueil!$H$49=1,P22,IF(Accueil!$H$49=2,AA22,IF(Accueil!$H$49=3,AL22,P22)))</f>
        <v>perdu sa mère / abandon / immigration / expatriation / naissance difficile / décès de la mère à la naissance</v>
      </c>
      <c r="F22" s="479" t="str">
        <f>IF(Accueil!$H$49=1,Q22,IF(Accueil!$H$49=2,AB22,IF(Accueil!$H$49=3,AM22,Q22)))</f>
        <v xml:space="preserve">assumer sa différence / son incarnation </v>
      </c>
      <c r="G22" s="479" t="str">
        <f>IF(Accueil!$H$49=1,R22,IF(Accueil!$H$49=2,AC22,IF(Accueil!$H$49=3,AN22,R22)))</f>
        <v>ancêtre accroché / passé familial limitatif / mère manipulatrice</v>
      </c>
      <c r="H22" s="482" t="s">
        <v>10</v>
      </c>
      <c r="I22" s="333">
        <f t="shared" si="4"/>
        <v>5</v>
      </c>
      <c r="J22" s="463">
        <v>20</v>
      </c>
      <c r="K22" s="299" t="s">
        <v>2629</v>
      </c>
      <c r="L22" s="487">
        <v>210</v>
      </c>
      <c r="M22" s="486" t="s">
        <v>29</v>
      </c>
      <c r="N22" s="486" t="s">
        <v>32</v>
      </c>
      <c r="O22" s="486" t="s">
        <v>811</v>
      </c>
      <c r="P22" s="486" t="s">
        <v>2419</v>
      </c>
      <c r="Q22" s="486" t="s">
        <v>1179</v>
      </c>
      <c r="R22" s="486" t="s">
        <v>2420</v>
      </c>
      <c r="S22" s="488" t="s">
        <v>10</v>
      </c>
      <c r="T22" s="395">
        <f t="shared" si="5"/>
        <v>5</v>
      </c>
      <c r="U22" s="473">
        <v>20</v>
      </c>
      <c r="V22" s="387" t="s">
        <v>2629</v>
      </c>
      <c r="W22" s="480">
        <v>210</v>
      </c>
      <c r="X22" s="508" t="s">
        <v>4114</v>
      </c>
      <c r="Y22" s="508" t="s">
        <v>2816</v>
      </c>
      <c r="Z22" s="509" t="s">
        <v>2817</v>
      </c>
      <c r="AA22" s="509" t="s">
        <v>2818</v>
      </c>
      <c r="AB22" s="509" t="s">
        <v>2819</v>
      </c>
      <c r="AC22" s="509" t="s">
        <v>2820</v>
      </c>
      <c r="AD22" s="482" t="s">
        <v>10</v>
      </c>
      <c r="AE22" s="333">
        <f t="shared" si="6"/>
        <v>5</v>
      </c>
      <c r="AF22" s="463">
        <v>20</v>
      </c>
      <c r="AG22" s="299" t="s">
        <v>2629</v>
      </c>
      <c r="AH22" s="487">
        <v>210</v>
      </c>
      <c r="AI22" s="486" t="s">
        <v>29</v>
      </c>
      <c r="AJ22" s="486" t="s">
        <v>32</v>
      </c>
      <c r="AK22" s="486" t="s">
        <v>811</v>
      </c>
      <c r="AL22" s="486" t="s">
        <v>2419</v>
      </c>
      <c r="AM22" s="486" t="s">
        <v>1179</v>
      </c>
      <c r="AN22" s="486" t="s">
        <v>2420</v>
      </c>
      <c r="AO22" s="488" t="s">
        <v>10</v>
      </c>
      <c r="AP22" s="395">
        <f t="shared" si="7"/>
        <v>5</v>
      </c>
      <c r="AQ22" s="473">
        <v>20</v>
      </c>
      <c r="AR22" s="387" t="s">
        <v>2629</v>
      </c>
    </row>
    <row r="23" spans="1:44" ht="18" customHeight="1" x14ac:dyDescent="0.25">
      <c r="A23" s="480">
        <v>220</v>
      </c>
      <c r="B23" s="479" t="str">
        <f>IF(Accueil!$H$49=1,M23,IF(Accueil!$H$49=2,X23,IF(Accueil!$H$49=3,AI23,M23)))</f>
        <v>Rouge</v>
      </c>
      <c r="C23" s="479" t="str">
        <f>IF(Accueil!$H$49=1,N23,IF(Accueil!$H$49=2,Y23,IF(Accueil!$H$49=3,AJ23,N23)))</f>
        <v>coccyx2</v>
      </c>
      <c r="D23" s="479" t="str">
        <f>IF(Accueil!$H$49=1,O23,IF(Accueil!$H$49=2,Z23,IF(Accueil!$H$49=3,AK23,O23)))</f>
        <v>héritage en suspend / envie d'enfant / mère étouffante</v>
      </c>
      <c r="E23" s="479" t="str">
        <f>IF(Accueil!$H$49=1,P23,IF(Accueil!$H$49=2,AA23,IF(Accueil!$H$49=3,AL23,P23)))</f>
        <v>exclusion du clan / fille-mère / pas eu d'héritage / pas eu d'enfant</v>
      </c>
      <c r="F23" s="479" t="str">
        <f>IF(Accueil!$H$49=1,Q23,IF(Accueil!$H$49=2,AB23,IF(Accueil!$H$49=3,AM23,Q23)))</f>
        <v>jouir du patrimoine légué par les ancêtres</v>
      </c>
      <c r="G23" s="479" t="str">
        <f>IF(Accueil!$H$49=1,R23,IF(Accueil!$H$49=2,AC23,IF(Accueil!$H$49=3,AN23,R23)))</f>
        <v>se battre pour son héritage / vouloir absolument un enfant / mère castratrice / vouloir quitter le clan</v>
      </c>
      <c r="H23" s="482" t="s">
        <v>10</v>
      </c>
      <c r="I23" s="333">
        <f t="shared" si="4"/>
        <v>5</v>
      </c>
      <c r="J23" s="463">
        <v>21</v>
      </c>
      <c r="K23" s="299" t="s">
        <v>2629</v>
      </c>
      <c r="L23" s="487">
        <v>220</v>
      </c>
      <c r="M23" s="486" t="s">
        <v>29</v>
      </c>
      <c r="N23" s="486" t="s">
        <v>33</v>
      </c>
      <c r="O23" s="486" t="s">
        <v>2421</v>
      </c>
      <c r="P23" s="486" t="s">
        <v>2422</v>
      </c>
      <c r="Q23" s="486" t="s">
        <v>812</v>
      </c>
      <c r="R23" s="486" t="s">
        <v>2423</v>
      </c>
      <c r="S23" s="488" t="s">
        <v>10</v>
      </c>
      <c r="T23" s="395">
        <f t="shared" si="5"/>
        <v>5</v>
      </c>
      <c r="U23" s="473">
        <v>21</v>
      </c>
      <c r="V23" s="387" t="s">
        <v>2629</v>
      </c>
      <c r="W23" s="480">
        <v>220</v>
      </c>
      <c r="X23" s="508" t="s">
        <v>4114</v>
      </c>
      <c r="Y23" s="508" t="s">
        <v>2821</v>
      </c>
      <c r="Z23" s="509" t="s">
        <v>2822</v>
      </c>
      <c r="AA23" s="509" t="s">
        <v>2823</v>
      </c>
      <c r="AB23" s="509" t="s">
        <v>2824</v>
      </c>
      <c r="AC23" s="509" t="s">
        <v>2825</v>
      </c>
      <c r="AD23" s="482" t="s">
        <v>10</v>
      </c>
      <c r="AE23" s="333">
        <f t="shared" si="6"/>
        <v>5</v>
      </c>
      <c r="AF23" s="463">
        <v>21</v>
      </c>
      <c r="AG23" s="299" t="s">
        <v>2629</v>
      </c>
      <c r="AH23" s="487">
        <v>220</v>
      </c>
      <c r="AI23" s="486" t="s">
        <v>29</v>
      </c>
      <c r="AJ23" s="486" t="s">
        <v>33</v>
      </c>
      <c r="AK23" s="486" t="s">
        <v>2421</v>
      </c>
      <c r="AL23" s="486" t="s">
        <v>2422</v>
      </c>
      <c r="AM23" s="486" t="s">
        <v>812</v>
      </c>
      <c r="AN23" s="486" t="s">
        <v>2423</v>
      </c>
      <c r="AO23" s="488" t="s">
        <v>10</v>
      </c>
      <c r="AP23" s="395">
        <f t="shared" si="7"/>
        <v>5</v>
      </c>
      <c r="AQ23" s="473">
        <v>21</v>
      </c>
      <c r="AR23" s="387" t="s">
        <v>2629</v>
      </c>
    </row>
    <row r="24" spans="1:44" ht="18" customHeight="1" x14ac:dyDescent="0.25">
      <c r="A24" s="480">
        <v>230</v>
      </c>
      <c r="B24" s="479" t="str">
        <f>IF(Accueil!$H$49=1,M24,IF(Accueil!$H$49=2,X24,IF(Accueil!$H$49=3,AI24,M24)))</f>
        <v>Rouge</v>
      </c>
      <c r="C24" s="479" t="str">
        <f>IF(Accueil!$H$49=1,N24,IF(Accueil!$H$49=2,Y24,IF(Accueil!$H$49=3,AJ24,N24)))</f>
        <v>coccyx1</v>
      </c>
      <c r="D24" s="479" t="str">
        <f>IF(Accueil!$H$49=1,O24,IF(Accueil!$H$49=2,Z24,IF(Accueil!$H$49=3,AK24,O24)))</f>
        <v>besoin d'être mère / mère envahissante</v>
      </c>
      <c r="E24" s="479" t="str">
        <f>IF(Accueil!$H$49=1,P24,IF(Accueil!$H$49=2,AA24,IF(Accueil!$H$49=3,AL24,P24)))</f>
        <v>élevé par une autre personne que sa mère / orphelin / mère absente un certain temps / placé en couveuse</v>
      </c>
      <c r="F24" s="479" t="str">
        <f>IF(Accueil!$H$49=1,Q24,IF(Accueil!$H$49=2,AB24,IF(Accueil!$H$49=3,AM24,Q24)))</f>
        <v>se sentir aimé / savoir répondre à ses attentes</v>
      </c>
      <c r="G24" s="479" t="str">
        <f>IF(Accueil!$H$49=1,R24,IF(Accueil!$H$49=2,AC24,IF(Accueil!$H$49=3,AN24,R24)))</f>
        <v>mère envahissante / zone d'ombre entourant votre naissance</v>
      </c>
      <c r="H24" s="482" t="s">
        <v>10</v>
      </c>
      <c r="I24" s="333">
        <f t="shared" si="4"/>
        <v>5</v>
      </c>
      <c r="J24" s="463">
        <v>22</v>
      </c>
      <c r="K24" s="299" t="s">
        <v>2629</v>
      </c>
      <c r="L24" s="487">
        <v>230</v>
      </c>
      <c r="M24" s="486" t="s">
        <v>29</v>
      </c>
      <c r="N24" s="486" t="s">
        <v>34</v>
      </c>
      <c r="O24" s="486" t="s">
        <v>2424</v>
      </c>
      <c r="P24" s="486" t="s">
        <v>2425</v>
      </c>
      <c r="Q24" s="486" t="s">
        <v>1187</v>
      </c>
      <c r="R24" s="486" t="s">
        <v>2426</v>
      </c>
      <c r="S24" s="488" t="s">
        <v>10</v>
      </c>
      <c r="T24" s="395">
        <f t="shared" si="5"/>
        <v>5</v>
      </c>
      <c r="U24" s="473">
        <v>22</v>
      </c>
      <c r="V24" s="387" t="s">
        <v>2629</v>
      </c>
      <c r="W24" s="480">
        <v>230</v>
      </c>
      <c r="X24" s="508" t="s">
        <v>4114</v>
      </c>
      <c r="Y24" s="508" t="s">
        <v>2826</v>
      </c>
      <c r="Z24" s="509" t="s">
        <v>2827</v>
      </c>
      <c r="AA24" s="509" t="s">
        <v>2828</v>
      </c>
      <c r="AB24" s="509" t="s">
        <v>2829</v>
      </c>
      <c r="AC24" s="509" t="s">
        <v>2830</v>
      </c>
      <c r="AD24" s="482" t="s">
        <v>10</v>
      </c>
      <c r="AE24" s="333">
        <f t="shared" si="6"/>
        <v>5</v>
      </c>
      <c r="AF24" s="463">
        <v>22</v>
      </c>
      <c r="AG24" s="299" t="s">
        <v>2629</v>
      </c>
      <c r="AH24" s="487">
        <v>230</v>
      </c>
      <c r="AI24" s="486" t="s">
        <v>29</v>
      </c>
      <c r="AJ24" s="486" t="s">
        <v>34</v>
      </c>
      <c r="AK24" s="486" t="s">
        <v>2424</v>
      </c>
      <c r="AL24" s="486" t="s">
        <v>2425</v>
      </c>
      <c r="AM24" s="486" t="s">
        <v>1187</v>
      </c>
      <c r="AN24" s="486" t="s">
        <v>2426</v>
      </c>
      <c r="AO24" s="488" t="s">
        <v>10</v>
      </c>
      <c r="AP24" s="395">
        <f t="shared" si="7"/>
        <v>5</v>
      </c>
      <c r="AQ24" s="473">
        <v>22</v>
      </c>
      <c r="AR24" s="387" t="s">
        <v>2629</v>
      </c>
    </row>
    <row r="25" spans="1:44" ht="18" customHeight="1" x14ac:dyDescent="0.25">
      <c r="A25" s="480">
        <v>240</v>
      </c>
      <c r="B25" s="479" t="str">
        <f>IF(Accueil!$H$49=1,M25,IF(Accueil!$H$49=2,X25,IF(Accueil!$H$49=3,AI25,M25)))</f>
        <v>Orange</v>
      </c>
      <c r="C25" s="479" t="str">
        <f>IF(Accueil!$H$49=1,N25,IF(Accueil!$H$49=2,Y25,IF(Accueil!$H$49=3,AJ25,N25)))</f>
        <v>prostate/poignet</v>
      </c>
      <c r="D25" s="479" t="str">
        <f>IF(Accueil!$H$49=1,O25,IF(Accueil!$H$49=2,Z25,IF(Accueil!$H$49=3,AK25,O25)))</f>
        <v>besoin de vivre une autre vie</v>
      </c>
      <c r="E25" s="479" t="str">
        <f>IF(Accueil!$H$49=1,P25,IF(Accueil!$H$49=2,AA25,IF(Accueil!$H$49=3,AL25,P25)))</f>
        <v>castration / maltraité par la hiérarchie (religieuse) / fatalisme / se punir soi-même / peur de vieillir</v>
      </c>
      <c r="F25" s="479" t="str">
        <f>IF(Accueil!$H$49=1,Q25,IF(Accueil!$H$49=2,AB25,IF(Accueil!$H$49=3,AM25,Q25)))</f>
        <v xml:space="preserve">potentiel exprimé / enthousiasme / sexualité équilibrée / charme et séduction </v>
      </c>
      <c r="G25" s="479" t="str">
        <f>IF(Accueil!$H$49=1,R25,IF(Accueil!$H$49=2,AC25,IF(Accueil!$H$49=3,AN25,R25)))</f>
        <v>mère castratrice</v>
      </c>
      <c r="H25" s="482" t="s">
        <v>7</v>
      </c>
      <c r="I25" s="333">
        <f t="shared" si="4"/>
        <v>6</v>
      </c>
      <c r="J25" s="463">
        <v>23</v>
      </c>
      <c r="K25" s="299" t="s">
        <v>2629</v>
      </c>
      <c r="L25" s="487">
        <v>240</v>
      </c>
      <c r="M25" s="486" t="s">
        <v>35</v>
      </c>
      <c r="N25" s="486" t="s">
        <v>36</v>
      </c>
      <c r="O25" s="486" t="s">
        <v>813</v>
      </c>
      <c r="P25" s="486" t="s">
        <v>2427</v>
      </c>
      <c r="Q25" s="486" t="s">
        <v>1191</v>
      </c>
      <c r="R25" s="486" t="s">
        <v>814</v>
      </c>
      <c r="S25" s="488" t="s">
        <v>7</v>
      </c>
      <c r="T25" s="395">
        <f t="shared" si="5"/>
        <v>6</v>
      </c>
      <c r="U25" s="473">
        <v>23</v>
      </c>
      <c r="V25" s="387" t="s">
        <v>2629</v>
      </c>
      <c r="W25" s="480">
        <v>240</v>
      </c>
      <c r="X25" s="508" t="s">
        <v>4115</v>
      </c>
      <c r="Y25" s="508" t="s">
        <v>2831</v>
      </c>
      <c r="Z25" s="509" t="s">
        <v>2832</v>
      </c>
      <c r="AA25" s="509" t="s">
        <v>2833</v>
      </c>
      <c r="AB25" s="509" t="s">
        <v>2834</v>
      </c>
      <c r="AC25" s="509" t="s">
        <v>2835</v>
      </c>
      <c r="AD25" s="482" t="s">
        <v>7</v>
      </c>
      <c r="AE25" s="333">
        <f t="shared" si="6"/>
        <v>6</v>
      </c>
      <c r="AF25" s="463">
        <v>23</v>
      </c>
      <c r="AG25" s="299" t="s">
        <v>2629</v>
      </c>
      <c r="AH25" s="487">
        <v>240</v>
      </c>
      <c r="AI25" s="486" t="s">
        <v>35</v>
      </c>
      <c r="AJ25" s="486" t="s">
        <v>36</v>
      </c>
      <c r="AK25" s="486" t="s">
        <v>813</v>
      </c>
      <c r="AL25" s="486" t="s">
        <v>2427</v>
      </c>
      <c r="AM25" s="486" t="s">
        <v>1191</v>
      </c>
      <c r="AN25" s="486" t="s">
        <v>814</v>
      </c>
      <c r="AO25" s="488" t="s">
        <v>7</v>
      </c>
      <c r="AP25" s="395">
        <f t="shared" si="7"/>
        <v>6</v>
      </c>
      <c r="AQ25" s="473">
        <v>23</v>
      </c>
      <c r="AR25" s="387" t="s">
        <v>2629</v>
      </c>
    </row>
    <row r="26" spans="1:44" ht="18" customHeight="1" x14ac:dyDescent="0.25">
      <c r="A26" s="480">
        <v>250</v>
      </c>
      <c r="B26" s="479" t="str">
        <f>IF(Accueil!$H$49=1,M26,IF(Accueil!$H$49=2,X26,IF(Accueil!$H$49=3,AI26,M26)))</f>
        <v>Orange</v>
      </c>
      <c r="C26" s="479" t="str">
        <f>IF(Accueil!$H$49=1,N26,IF(Accueil!$H$49=2,Y26,IF(Accueil!$H$49=3,AJ26,N26)))</f>
        <v>appendice</v>
      </c>
      <c r="D26" s="479" t="str">
        <f>IF(Accueil!$H$49=1,O26,IF(Accueil!$H$49=2,Z26,IF(Accueil!$H$49=3,AK26,O26)))</f>
        <v>besoin de de se sortir d'une situation</v>
      </c>
      <c r="E26" s="479" t="str">
        <f>IF(Accueil!$H$49=1,P26,IF(Accueil!$H$49=2,AA26,IF(Accueil!$H$49=3,AL26,P26)))</f>
        <v>suicide / par exemple suite à une faillite / perte du patrimoine / de tout l'argent</v>
      </c>
      <c r="F26" s="479" t="str">
        <f>IF(Accueil!$H$49=1,Q26,IF(Accueil!$H$49=2,AB26,IF(Accueil!$H$49=3,AM26,Q26)))</f>
        <v>spontanéité / capacité à répondre à ses attentes / à accepter toute situation</v>
      </c>
      <c r="G26" s="479" t="str">
        <f>IF(Accueil!$H$49=1,R26,IF(Accueil!$H$49=2,AC26,IF(Accueil!$H$49=3,AN26,R26)))</f>
        <v>vouloir fuir une situation désespérée / forte contrariété avec un membre de la famille</v>
      </c>
      <c r="H26" s="482" t="s">
        <v>7</v>
      </c>
      <c r="I26" s="333">
        <f t="shared" si="4"/>
        <v>6</v>
      </c>
      <c r="J26" s="463">
        <v>24</v>
      </c>
      <c r="K26" s="299" t="s">
        <v>2629</v>
      </c>
      <c r="L26" s="487">
        <v>250</v>
      </c>
      <c r="M26" s="486" t="s">
        <v>35</v>
      </c>
      <c r="N26" s="486" t="s">
        <v>37</v>
      </c>
      <c r="O26" s="486" t="s">
        <v>815</v>
      </c>
      <c r="P26" s="486" t="s">
        <v>2428</v>
      </c>
      <c r="Q26" s="486" t="s">
        <v>2429</v>
      </c>
      <c r="R26" s="486" t="s">
        <v>2430</v>
      </c>
      <c r="S26" s="488" t="s">
        <v>7</v>
      </c>
      <c r="T26" s="395">
        <f t="shared" si="5"/>
        <v>6</v>
      </c>
      <c r="U26" s="473">
        <v>24</v>
      </c>
      <c r="V26" s="387" t="s">
        <v>2629</v>
      </c>
      <c r="W26" s="480">
        <v>250</v>
      </c>
      <c r="X26" s="508" t="s">
        <v>4115</v>
      </c>
      <c r="Y26" s="508" t="s">
        <v>2836</v>
      </c>
      <c r="Z26" s="509" t="s">
        <v>2837</v>
      </c>
      <c r="AA26" s="509" t="s">
        <v>2838</v>
      </c>
      <c r="AB26" s="509" t="s">
        <v>2839</v>
      </c>
      <c r="AC26" s="509" t="s">
        <v>2840</v>
      </c>
      <c r="AD26" s="482" t="s">
        <v>7</v>
      </c>
      <c r="AE26" s="333">
        <f t="shared" si="6"/>
        <v>6</v>
      </c>
      <c r="AF26" s="463">
        <v>24</v>
      </c>
      <c r="AG26" s="299" t="s">
        <v>2629</v>
      </c>
      <c r="AH26" s="487">
        <v>250</v>
      </c>
      <c r="AI26" s="486" t="s">
        <v>35</v>
      </c>
      <c r="AJ26" s="486" t="s">
        <v>37</v>
      </c>
      <c r="AK26" s="486" t="s">
        <v>815</v>
      </c>
      <c r="AL26" s="486" t="s">
        <v>2428</v>
      </c>
      <c r="AM26" s="486" t="s">
        <v>2429</v>
      </c>
      <c r="AN26" s="486" t="s">
        <v>2430</v>
      </c>
      <c r="AO26" s="488" t="s">
        <v>7</v>
      </c>
      <c r="AP26" s="395">
        <f t="shared" si="7"/>
        <v>6</v>
      </c>
      <c r="AQ26" s="473">
        <v>24</v>
      </c>
      <c r="AR26" s="387" t="s">
        <v>2629</v>
      </c>
    </row>
    <row r="27" spans="1:44" ht="18" customHeight="1" x14ac:dyDescent="0.25">
      <c r="A27" s="480">
        <v>260</v>
      </c>
      <c r="B27" s="479" t="str">
        <f>IF(Accueil!$H$49=1,M27,IF(Accueil!$H$49=2,X27,IF(Accueil!$H$49=3,AI27,M27)))</f>
        <v>Orange</v>
      </c>
      <c r="C27" s="479" t="str">
        <f>IF(Accueil!$H$49=1,N27,IF(Accueil!$H$49=2,Y27,IF(Accueil!$H$49=3,AJ27,N27)))</f>
        <v>vessie</v>
      </c>
      <c r="D27" s="479" t="str">
        <f>IF(Accueil!$H$49=1,O27,IF(Accueil!$H$49=2,Z27,IF(Accueil!$H$49=3,AK27,O27)))</f>
        <v>beoin de se poser à quelque part / contrarié dans ses attentes / peur face à l'autorité parentale</v>
      </c>
      <c r="E27" s="479" t="str">
        <f>IF(Accueil!$H$49=1,P27,IF(Accueil!$H$49=2,AA27,IF(Accueil!$H$49=3,AL27,P27)))</f>
        <v>pas à sa place dans la famille / s'être senti en danger / expatriation / naître en retard</v>
      </c>
      <c r="F27" s="479" t="str">
        <f>IF(Accueil!$H$49=1,Q27,IF(Accueil!$H$49=2,AB27,IF(Accueil!$H$49=3,AM27,Q27)))</f>
        <v>être à sa juste place</v>
      </c>
      <c r="G27" s="479" t="str">
        <f>IF(Accueil!$H$49=1,R27,IF(Accueil!$H$49=2,AC27,IF(Accueil!$H$49=3,AN27,R27)))</f>
        <v>résistance à la transformation</v>
      </c>
      <c r="H27" s="482" t="s">
        <v>7</v>
      </c>
      <c r="I27" s="333">
        <f>IF(B27=B25,I25,I25+1)</f>
        <v>6</v>
      </c>
      <c r="J27" s="463">
        <v>25</v>
      </c>
      <c r="K27" s="299" t="s">
        <v>2629</v>
      </c>
      <c r="L27" s="487">
        <v>260</v>
      </c>
      <c r="M27" s="486" t="s">
        <v>35</v>
      </c>
      <c r="N27" s="486" t="s">
        <v>38</v>
      </c>
      <c r="O27" s="486" t="s">
        <v>2431</v>
      </c>
      <c r="P27" s="486" t="s">
        <v>2432</v>
      </c>
      <c r="Q27" s="486" t="s">
        <v>816</v>
      </c>
      <c r="R27" s="486" t="s">
        <v>817</v>
      </c>
      <c r="S27" s="488" t="s">
        <v>7</v>
      </c>
      <c r="T27" s="395">
        <f>IF(M27=M25,T25,T25+1)</f>
        <v>6</v>
      </c>
      <c r="U27" s="473">
        <v>25</v>
      </c>
      <c r="V27" s="387" t="s">
        <v>2629</v>
      </c>
      <c r="W27" s="480">
        <v>260</v>
      </c>
      <c r="X27" s="508" t="s">
        <v>4115</v>
      </c>
      <c r="Y27" s="508" t="s">
        <v>2841</v>
      </c>
      <c r="Z27" s="509" t="s">
        <v>2842</v>
      </c>
      <c r="AA27" s="509" t="s">
        <v>2843</v>
      </c>
      <c r="AB27" s="509" t="s">
        <v>2844</v>
      </c>
      <c r="AC27" s="509" t="s">
        <v>2845</v>
      </c>
      <c r="AD27" s="482" t="s">
        <v>7</v>
      </c>
      <c r="AE27" s="333">
        <f>IF(X27=X25,AE25,AE25+1)</f>
        <v>6</v>
      </c>
      <c r="AF27" s="463">
        <v>25</v>
      </c>
      <c r="AG27" s="299" t="s">
        <v>2629</v>
      </c>
      <c r="AH27" s="487">
        <v>260</v>
      </c>
      <c r="AI27" s="486" t="s">
        <v>35</v>
      </c>
      <c r="AJ27" s="486" t="s">
        <v>38</v>
      </c>
      <c r="AK27" s="486" t="s">
        <v>2431</v>
      </c>
      <c r="AL27" s="486" t="s">
        <v>2432</v>
      </c>
      <c r="AM27" s="486" t="s">
        <v>816</v>
      </c>
      <c r="AN27" s="486" t="s">
        <v>817</v>
      </c>
      <c r="AO27" s="488"/>
      <c r="AP27" s="395">
        <f>IF(AI27=AI25,AP25,AP25+1)</f>
        <v>6</v>
      </c>
      <c r="AQ27" s="475"/>
      <c r="AR27" s="387" t="s">
        <v>2629</v>
      </c>
    </row>
    <row r="28" spans="1:44" ht="18" customHeight="1" x14ac:dyDescent="0.25">
      <c r="A28" s="480">
        <v>270</v>
      </c>
      <c r="B28" s="479" t="str">
        <f>IF(Accueil!$H$49=1,M28,IF(Accueil!$H$49=2,X28,IF(Accueil!$H$49=3,AI28,M28)))</f>
        <v>Orange</v>
      </c>
      <c r="C28" s="479" t="str">
        <f>IF(Accueil!$H$49=1,N28,IF(Accueil!$H$49=2,Y28,IF(Accueil!$H$49=3,AJ28,N28)))</f>
        <v>utérus/avant-bras</v>
      </c>
      <c r="D28" s="479" t="str">
        <f>IF(Accueil!$H$49=1,O28,IF(Accueil!$H$49=2,Z28,IF(Accueil!$H$49=3,AK28,O28)))</f>
        <v>perdu un enfant / un fœtus / un frère ou une sœur</v>
      </c>
      <c r="E28" s="479" t="str">
        <f>IF(Accueil!$H$49=1,P28,IF(Accueil!$H$49=2,AA28,IF(Accueil!$H$49=3,AL28,P28)))</f>
        <v>asservissement / se punir soi-même / abus / dévalorisation dans l'enfance / ne pas avoir pu être mère</v>
      </c>
      <c r="F28" s="479" t="str">
        <f>IF(Accueil!$H$49=1,Q28,IF(Accueil!$H$49=2,AB28,IF(Accueil!$H$49=3,AM28,Q28)))</f>
        <v xml:space="preserve">potentiel exprimé / enthousiasme / sexualité équilibrée / charme et séduction  </v>
      </c>
      <c r="G28" s="479" t="str">
        <f>IF(Accueil!$H$49=1,R28,IF(Accueil!$H$49=2,AC28,IF(Accueil!$H$49=3,AN28,R28)))</f>
        <v>relations sexuelles forcées / mariage forcé / émotions fortes durant la grossesse / schizophrénie</v>
      </c>
      <c r="H28" s="482" t="s">
        <v>7</v>
      </c>
      <c r="I28" s="333">
        <f t="shared" ref="I28:I91" si="8">IF(B28=B26,I26,I26+1)</f>
        <v>6</v>
      </c>
      <c r="J28" s="463">
        <v>26</v>
      </c>
      <c r="K28" s="299" t="s">
        <v>2629</v>
      </c>
      <c r="L28" s="487">
        <v>270</v>
      </c>
      <c r="M28" s="486" t="s">
        <v>35</v>
      </c>
      <c r="N28" s="486" t="s">
        <v>39</v>
      </c>
      <c r="O28" s="486" t="s">
        <v>2433</v>
      </c>
      <c r="P28" s="486" t="s">
        <v>2434</v>
      </c>
      <c r="Q28" s="486" t="s">
        <v>1203</v>
      </c>
      <c r="R28" s="486" t="s">
        <v>2435</v>
      </c>
      <c r="S28" s="488" t="s">
        <v>7</v>
      </c>
      <c r="T28" s="395">
        <f t="shared" ref="T28:T91" si="9">IF(M28=M26,T26,T26+1)</f>
        <v>6</v>
      </c>
      <c r="U28" s="473">
        <v>26</v>
      </c>
      <c r="V28" s="387" t="s">
        <v>2629</v>
      </c>
      <c r="W28" s="480">
        <v>270</v>
      </c>
      <c r="X28" s="508" t="s">
        <v>4115</v>
      </c>
      <c r="Y28" s="508" t="s">
        <v>2846</v>
      </c>
      <c r="Z28" s="509" t="s">
        <v>2847</v>
      </c>
      <c r="AA28" s="509" t="s">
        <v>2848</v>
      </c>
      <c r="AB28" s="509" t="s">
        <v>2834</v>
      </c>
      <c r="AC28" s="509" t="s">
        <v>2849</v>
      </c>
      <c r="AD28" s="482" t="s">
        <v>7</v>
      </c>
      <c r="AE28" s="333">
        <f t="shared" ref="AE28:AE91" si="10">IF(X28=X26,AE26,AE26+1)</f>
        <v>6</v>
      </c>
      <c r="AF28" s="463">
        <v>26</v>
      </c>
      <c r="AG28" s="299" t="s">
        <v>2629</v>
      </c>
      <c r="AH28" s="487">
        <v>270</v>
      </c>
      <c r="AI28" s="486" t="s">
        <v>35</v>
      </c>
      <c r="AJ28" s="486" t="s">
        <v>39</v>
      </c>
      <c r="AK28" s="486" t="s">
        <v>2433</v>
      </c>
      <c r="AL28" s="486" t="s">
        <v>2434</v>
      </c>
      <c r="AM28" s="486" t="s">
        <v>1203</v>
      </c>
      <c r="AN28" s="486" t="s">
        <v>2435</v>
      </c>
      <c r="AO28" s="488" t="s">
        <v>7</v>
      </c>
      <c r="AP28" s="395">
        <f t="shared" ref="AP28:AP91" si="11">IF(AI28=AI26,AP26,AP26+1)</f>
        <v>6</v>
      </c>
      <c r="AQ28" s="473">
        <v>26</v>
      </c>
      <c r="AR28" s="387" t="s">
        <v>2629</v>
      </c>
    </row>
    <row r="29" spans="1:44" ht="18" customHeight="1" x14ac:dyDescent="0.25">
      <c r="A29" s="480">
        <v>280</v>
      </c>
      <c r="B29" s="479" t="str">
        <f>IF(Accueil!$H$49=1,M29,IF(Accueil!$H$49=2,X29,IF(Accueil!$H$49=3,AI29,M29)))</f>
        <v>Orange</v>
      </c>
      <c r="C29" s="479" t="str">
        <f>IF(Accueil!$H$49=1,N29,IF(Accueil!$H$49=2,Y29,IF(Accueil!$H$49=3,AJ29,N29)))</f>
        <v>côlon asc.t et desc.</v>
      </c>
      <c r="D29" s="479" t="str">
        <f>IF(Accueil!$H$49=1,O29,IF(Accueil!$H$49=2,Z29,IF(Accueil!$H$49=3,AK29,O29)))</f>
        <v>le non digéré de l'enfance / besoin  de lâcher prise avec le passé</v>
      </c>
      <c r="E29" s="479" t="str">
        <f>IF(Accueil!$H$49=1,P29,IF(Accueil!$H$49=2,AA29,IF(Accueil!$H$49=3,AL29,P29)))</f>
        <v>mort étripé / persécuté à cause de la religion / automutilation</v>
      </c>
      <c r="F29" s="479" t="str">
        <f>IF(Accueil!$H$49=1,Q29,IF(Accueil!$H$49=2,AB29,IF(Accueil!$H$49=3,AM29,Q29)))</f>
        <v>acceptation du vécu / capacité à (se) pardonner / résilience / indépendance affective</v>
      </c>
      <c r="G29" s="479" t="str">
        <f>IF(Accueil!$H$49=1,R29,IF(Accueil!$H$49=2,AC29,IF(Accueil!$H$49=3,AN29,R29)))</f>
        <v>vécu non-accepté de l'enfance / dépendance toxique avec la mère ou avec toute forme d'autorité</v>
      </c>
      <c r="H29" s="482" t="s">
        <v>7</v>
      </c>
      <c r="I29" s="333">
        <f t="shared" si="8"/>
        <v>6</v>
      </c>
      <c r="J29" s="463">
        <v>27</v>
      </c>
      <c r="K29" s="299" t="s">
        <v>2629</v>
      </c>
      <c r="L29" s="487">
        <v>280</v>
      </c>
      <c r="M29" s="486" t="s">
        <v>35</v>
      </c>
      <c r="N29" s="486" t="s">
        <v>323</v>
      </c>
      <c r="O29" s="486" t="s">
        <v>2436</v>
      </c>
      <c r="P29" s="486" t="s">
        <v>2437</v>
      </c>
      <c r="Q29" s="486" t="s">
        <v>1206</v>
      </c>
      <c r="R29" s="486" t="s">
        <v>2438</v>
      </c>
      <c r="S29" s="488" t="s">
        <v>7</v>
      </c>
      <c r="T29" s="395">
        <f t="shared" si="9"/>
        <v>6</v>
      </c>
      <c r="U29" s="473">
        <v>27</v>
      </c>
      <c r="V29" s="387" t="s">
        <v>2629</v>
      </c>
      <c r="W29" s="480">
        <v>280</v>
      </c>
      <c r="X29" s="508" t="s">
        <v>4115</v>
      </c>
      <c r="Y29" s="508" t="s">
        <v>2850</v>
      </c>
      <c r="Z29" s="509" t="s">
        <v>2851</v>
      </c>
      <c r="AA29" s="509" t="s">
        <v>2852</v>
      </c>
      <c r="AB29" s="509" t="s">
        <v>2853</v>
      </c>
      <c r="AC29" s="509" t="s">
        <v>2854</v>
      </c>
      <c r="AD29" s="482" t="s">
        <v>7</v>
      </c>
      <c r="AE29" s="333">
        <f t="shared" si="10"/>
        <v>6</v>
      </c>
      <c r="AF29" s="463">
        <v>27</v>
      </c>
      <c r="AG29" s="299" t="s">
        <v>2629</v>
      </c>
      <c r="AH29" s="487">
        <v>280</v>
      </c>
      <c r="AI29" s="486" t="s">
        <v>35</v>
      </c>
      <c r="AJ29" s="486" t="s">
        <v>323</v>
      </c>
      <c r="AK29" s="486" t="s">
        <v>2436</v>
      </c>
      <c r="AL29" s="486" t="s">
        <v>2437</v>
      </c>
      <c r="AM29" s="486" t="s">
        <v>1206</v>
      </c>
      <c r="AN29" s="486" t="s">
        <v>2438</v>
      </c>
      <c r="AO29" s="488" t="s">
        <v>7</v>
      </c>
      <c r="AP29" s="395">
        <f t="shared" si="11"/>
        <v>6</v>
      </c>
      <c r="AQ29" s="473">
        <v>27</v>
      </c>
      <c r="AR29" s="387" t="s">
        <v>2629</v>
      </c>
    </row>
    <row r="30" spans="1:44" ht="18" customHeight="1" x14ac:dyDescent="0.25">
      <c r="A30" s="480">
        <v>290</v>
      </c>
      <c r="B30" s="479" t="str">
        <f>IF(Accueil!$H$49=1,M30,IF(Accueil!$H$49=2,X30,IF(Accueil!$H$49=3,AI30,M30)))</f>
        <v>Orange</v>
      </c>
      <c r="C30" s="479" t="str">
        <f>IF(Accueil!$H$49=1,N30,IF(Accueil!$H$49=2,Y30,IF(Accueil!$H$49=3,AJ30,N30)))</f>
        <v>S5</v>
      </c>
      <c r="D30" s="479" t="str">
        <f>IF(Accueil!$H$49=1,O30,IF(Accueil!$H$49=2,Z30,IF(Accueil!$H$49=3,AK30,O30)))</f>
        <v>besoin de se sacrifier pour les autres</v>
      </c>
      <c r="E30" s="479" t="str">
        <f>IF(Accueil!$H$49=1,P30,IF(Accueil!$H$49=2,AA30,IF(Accueil!$H$49=3,AL30,P30)))</f>
        <v>peur de passer à côté de sa destinée / bloqué par son passé</v>
      </c>
      <c r="F30" s="479" t="str">
        <f>IF(Accueil!$H$49=1,Q30,IF(Accueil!$H$49=2,AB30,IF(Accueil!$H$49=3,AM30,Q30)))</f>
        <v xml:space="preserve">stabilité / sécurité / savoir prendre du temps pour soi </v>
      </c>
      <c r="G30" s="479" t="str">
        <f>IF(Accueil!$H$49=1,R30,IF(Accueil!$H$49=2,AC30,IF(Accueil!$H$49=3,AN30,R30)))</f>
        <v>avoir dû assumer des responsabilités trop tôt / refuser sa destinée</v>
      </c>
      <c r="H30" s="482" t="s">
        <v>10</v>
      </c>
      <c r="I30" s="333">
        <f t="shared" si="8"/>
        <v>6</v>
      </c>
      <c r="J30" s="463">
        <v>28</v>
      </c>
      <c r="K30" s="299" t="s">
        <v>2629</v>
      </c>
      <c r="L30" s="487">
        <v>290</v>
      </c>
      <c r="M30" s="486" t="s">
        <v>35</v>
      </c>
      <c r="N30" s="486" t="s">
        <v>41</v>
      </c>
      <c r="O30" s="486" t="s">
        <v>818</v>
      </c>
      <c r="P30" s="486" t="s">
        <v>2439</v>
      </c>
      <c r="Q30" s="486" t="s">
        <v>1210</v>
      </c>
      <c r="R30" s="486" t="s">
        <v>2440</v>
      </c>
      <c r="S30" s="488" t="s">
        <v>10</v>
      </c>
      <c r="T30" s="395">
        <f t="shared" si="9"/>
        <v>6</v>
      </c>
      <c r="U30" s="473">
        <v>28</v>
      </c>
      <c r="V30" s="387" t="s">
        <v>2629</v>
      </c>
      <c r="W30" s="480">
        <v>290</v>
      </c>
      <c r="X30" s="508" t="s">
        <v>4115</v>
      </c>
      <c r="Y30" s="509" t="s">
        <v>41</v>
      </c>
      <c r="Z30" s="509" t="s">
        <v>2855</v>
      </c>
      <c r="AA30" s="509" t="s">
        <v>2856</v>
      </c>
      <c r="AB30" s="509" t="s">
        <v>2857</v>
      </c>
      <c r="AC30" s="509" t="s">
        <v>2858</v>
      </c>
      <c r="AD30" s="482" t="s">
        <v>10</v>
      </c>
      <c r="AE30" s="333">
        <f t="shared" si="10"/>
        <v>6</v>
      </c>
      <c r="AF30" s="463">
        <v>28</v>
      </c>
      <c r="AG30" s="299" t="s">
        <v>2629</v>
      </c>
      <c r="AH30" s="487">
        <v>290</v>
      </c>
      <c r="AI30" s="486" t="s">
        <v>35</v>
      </c>
      <c r="AJ30" s="486" t="s">
        <v>41</v>
      </c>
      <c r="AK30" s="486" t="s">
        <v>818</v>
      </c>
      <c r="AL30" s="486" t="s">
        <v>2439</v>
      </c>
      <c r="AM30" s="486" t="s">
        <v>1210</v>
      </c>
      <c r="AN30" s="486" t="s">
        <v>2440</v>
      </c>
      <c r="AO30" s="488" t="s">
        <v>10</v>
      </c>
      <c r="AP30" s="395">
        <f t="shared" si="11"/>
        <v>6</v>
      </c>
      <c r="AQ30" s="473">
        <v>28</v>
      </c>
      <c r="AR30" s="387" t="s">
        <v>2629</v>
      </c>
    </row>
    <row r="31" spans="1:44" ht="18" customHeight="1" x14ac:dyDescent="0.25">
      <c r="A31" s="480">
        <v>300</v>
      </c>
      <c r="B31" s="479" t="str">
        <f>IF(Accueil!$H$49=1,M31,IF(Accueil!$H$49=2,X31,IF(Accueil!$H$49=3,AI31,M31)))</f>
        <v>Orange</v>
      </c>
      <c r="C31" s="479" t="str">
        <f>IF(Accueil!$H$49=1,N31,IF(Accueil!$H$49=2,Y31,IF(Accueil!$H$49=3,AJ31,N31)))</f>
        <v>S4</v>
      </c>
      <c r="D31" s="479" t="str">
        <f>IF(Accueil!$H$49=1,O31,IF(Accueil!$H$49=2,Z31,IF(Accueil!$H$49=3,AK31,O31)))</f>
        <v>mémoire d'artiste</v>
      </c>
      <c r="E31" s="479" t="str">
        <f>IF(Accueil!$H$49=1,P31,IF(Accueil!$H$49=2,AA31,IF(Accueil!$H$49=3,AL31,P31)))</f>
        <v>sentiment de ne pas avoir eu d'enfance / qu'on vous a volé votre enfance / abstinence sexuelle</v>
      </c>
      <c r="F31" s="479" t="str">
        <f>IF(Accueil!$H$49=1,Q31,IF(Accueil!$H$49=2,AB31,IF(Accueil!$H$49=3,AM31,Q31)))</f>
        <v>savoir prendre du temps pour soi / ne pas entretenir de liens toxiques</v>
      </c>
      <c r="G31" s="479" t="str">
        <f>IF(Accueil!$H$49=1,R31,IF(Accueil!$H$49=2,AC31,IF(Accueil!$H$49=3,AN31,R31)))</f>
        <v>mère toxique / sous l'emprise d'une personne</v>
      </c>
      <c r="H31" s="482" t="s">
        <v>10</v>
      </c>
      <c r="I31" s="333">
        <f t="shared" si="8"/>
        <v>6</v>
      </c>
      <c r="J31" s="463">
        <v>29</v>
      </c>
      <c r="K31" s="299" t="s">
        <v>2629</v>
      </c>
      <c r="L31" s="487">
        <v>300</v>
      </c>
      <c r="M31" s="486" t="s">
        <v>35</v>
      </c>
      <c r="N31" s="486" t="s">
        <v>42</v>
      </c>
      <c r="O31" s="486" t="s">
        <v>819</v>
      </c>
      <c r="P31" s="486" t="s">
        <v>2441</v>
      </c>
      <c r="Q31" s="486" t="s">
        <v>1214</v>
      </c>
      <c r="R31" s="486" t="s">
        <v>2442</v>
      </c>
      <c r="S31" s="488" t="s">
        <v>10</v>
      </c>
      <c r="T31" s="395">
        <f t="shared" si="9"/>
        <v>6</v>
      </c>
      <c r="U31" s="473">
        <v>29</v>
      </c>
      <c r="V31" s="387" t="s">
        <v>2629</v>
      </c>
      <c r="W31" s="480">
        <v>300</v>
      </c>
      <c r="X31" s="508" t="s">
        <v>4115</v>
      </c>
      <c r="Y31" s="509" t="s">
        <v>42</v>
      </c>
      <c r="Z31" s="509" t="s">
        <v>2859</v>
      </c>
      <c r="AA31" s="509" t="s">
        <v>2860</v>
      </c>
      <c r="AB31" s="509" t="s">
        <v>2861</v>
      </c>
      <c r="AC31" s="509" t="s">
        <v>2862</v>
      </c>
      <c r="AD31" s="482" t="s">
        <v>10</v>
      </c>
      <c r="AE31" s="333">
        <f t="shared" si="10"/>
        <v>6</v>
      </c>
      <c r="AF31" s="463">
        <v>29</v>
      </c>
      <c r="AG31" s="299" t="s">
        <v>2629</v>
      </c>
      <c r="AH31" s="487">
        <v>300</v>
      </c>
      <c r="AI31" s="486" t="s">
        <v>35</v>
      </c>
      <c r="AJ31" s="486" t="s">
        <v>42</v>
      </c>
      <c r="AK31" s="486" t="s">
        <v>819</v>
      </c>
      <c r="AL31" s="486" t="s">
        <v>2441</v>
      </c>
      <c r="AM31" s="486" t="s">
        <v>1214</v>
      </c>
      <c r="AN31" s="486" t="s">
        <v>2442</v>
      </c>
      <c r="AO31" s="488" t="s">
        <v>10</v>
      </c>
      <c r="AP31" s="395">
        <f t="shared" si="11"/>
        <v>6</v>
      </c>
      <c r="AQ31" s="473">
        <v>29</v>
      </c>
      <c r="AR31" s="387" t="s">
        <v>2629</v>
      </c>
    </row>
    <row r="32" spans="1:44" ht="18" customHeight="1" x14ac:dyDescent="0.25">
      <c r="A32" s="480">
        <v>310</v>
      </c>
      <c r="B32" s="479" t="str">
        <f>IF(Accueil!$H$49=1,M32,IF(Accueil!$H$49=2,X32,IF(Accueil!$H$49=3,AI32,M32)))</f>
        <v>Orange</v>
      </c>
      <c r="C32" s="479" t="str">
        <f>IF(Accueil!$H$49=1,N32,IF(Accueil!$H$49=2,Y32,IF(Accueil!$H$49=3,AJ32,N32)))</f>
        <v>S3</v>
      </c>
      <c r="D32" s="479" t="str">
        <f>IF(Accueil!$H$49=1,O32,IF(Accueil!$H$49=2,Z32,IF(Accueil!$H$49=3,AK32,O32)))</f>
        <v>enfant mort né / besoin d'être compris par les siens</v>
      </c>
      <c r="E32" s="479" t="str">
        <f>IF(Accueil!$H$49=1,P32,IF(Accueil!$H$49=2,AA32,IF(Accueil!$H$49=3,AL32,P32)))</f>
        <v>ne pas se sentir à sa place dans sa famille /  jumeau mort né / sentiment de ne pas vivre sa vie / mort par suicide</v>
      </c>
      <c r="F32" s="479" t="str">
        <f>IF(Accueil!$H$49=1,Q32,IF(Accueil!$H$49=2,AB32,IF(Accueil!$H$49=3,AM32,Q32)))</f>
        <v>assumer sa différence / être stable / à sa juste place</v>
      </c>
      <c r="G32" s="479" t="str">
        <f>IF(Accueil!$H$49=1,R32,IF(Accueil!$H$49=2,AC32,IF(Accueil!$H$49=3,AN32,R32)))</f>
        <v>conflit avec la fratrie / fœtus accroché / violence sexuelle</v>
      </c>
      <c r="H32" s="482" t="s">
        <v>10</v>
      </c>
      <c r="I32" s="333">
        <f t="shared" si="8"/>
        <v>6</v>
      </c>
      <c r="J32" s="463">
        <v>30</v>
      </c>
      <c r="K32" s="299" t="s">
        <v>2629</v>
      </c>
      <c r="L32" s="487">
        <v>310</v>
      </c>
      <c r="M32" s="486" t="s">
        <v>35</v>
      </c>
      <c r="N32" s="486" t="s">
        <v>43</v>
      </c>
      <c r="O32" s="486" t="s">
        <v>2443</v>
      </c>
      <c r="P32" s="486" t="s">
        <v>2444</v>
      </c>
      <c r="Q32" s="486" t="s">
        <v>1218</v>
      </c>
      <c r="R32" s="486" t="s">
        <v>2445</v>
      </c>
      <c r="S32" s="488" t="s">
        <v>10</v>
      </c>
      <c r="T32" s="395">
        <f t="shared" si="9"/>
        <v>6</v>
      </c>
      <c r="U32" s="473">
        <v>30</v>
      </c>
      <c r="V32" s="387" t="s">
        <v>2629</v>
      </c>
      <c r="W32" s="480">
        <v>310</v>
      </c>
      <c r="X32" s="508" t="s">
        <v>4115</v>
      </c>
      <c r="Y32" s="509" t="s">
        <v>43</v>
      </c>
      <c r="Z32" s="509" t="s">
        <v>2863</v>
      </c>
      <c r="AA32" s="509" t="s">
        <v>2864</v>
      </c>
      <c r="AB32" s="509" t="s">
        <v>2865</v>
      </c>
      <c r="AC32" s="509" t="s">
        <v>2866</v>
      </c>
      <c r="AD32" s="482" t="s">
        <v>10</v>
      </c>
      <c r="AE32" s="333">
        <f t="shared" si="10"/>
        <v>6</v>
      </c>
      <c r="AF32" s="463">
        <v>30</v>
      </c>
      <c r="AG32" s="299" t="s">
        <v>2629</v>
      </c>
      <c r="AH32" s="487">
        <v>310</v>
      </c>
      <c r="AI32" s="486" t="s">
        <v>35</v>
      </c>
      <c r="AJ32" s="486" t="s">
        <v>43</v>
      </c>
      <c r="AK32" s="486" t="s">
        <v>2443</v>
      </c>
      <c r="AL32" s="486" t="s">
        <v>2444</v>
      </c>
      <c r="AM32" s="486" t="s">
        <v>1218</v>
      </c>
      <c r="AN32" s="486" t="s">
        <v>2445</v>
      </c>
      <c r="AO32" s="488" t="s">
        <v>10</v>
      </c>
      <c r="AP32" s="395">
        <f t="shared" si="11"/>
        <v>6</v>
      </c>
      <c r="AQ32" s="473">
        <v>30</v>
      </c>
      <c r="AR32" s="387" t="s">
        <v>2629</v>
      </c>
    </row>
    <row r="33" spans="1:44" ht="18" customHeight="1" x14ac:dyDescent="0.25">
      <c r="A33" s="480">
        <v>320</v>
      </c>
      <c r="B33" s="479" t="str">
        <f>IF(Accueil!$H$49=1,M33,IF(Accueil!$H$49=2,X33,IF(Accueil!$H$49=3,AI33,M33)))</f>
        <v>Orange</v>
      </c>
      <c r="C33" s="479" t="str">
        <f>IF(Accueil!$H$49=1,N33,IF(Accueil!$H$49=2,Y33,IF(Accueil!$H$49=3,AJ33,N33)))</f>
        <v>S2</v>
      </c>
      <c r="D33" s="479" t="str">
        <f>IF(Accueil!$H$49=1,O33,IF(Accueil!$H$49=2,Z33,IF(Accueil!$H$49=3,AK33,O33)))</f>
        <v>besoin de vivre sa destinée / besoin de se sortir d'une situation</v>
      </c>
      <c r="E33" s="479" t="str">
        <f>IF(Accueil!$H$49=1,P33,IF(Accueil!$H$49=2,AA33,IF(Accueil!$H$49=3,AL33,P33)))</f>
        <v>pas assez d'argent / enfant non voulu</v>
      </c>
      <c r="F33" s="479" t="str">
        <f>IF(Accueil!$H$49=1,Q33,IF(Accueil!$H$49=2,AB33,IF(Accueil!$H$49=3,AM33,Q33)))</f>
        <v xml:space="preserve">résilience / décision claire / abondance </v>
      </c>
      <c r="G33" s="479" t="str">
        <f>IF(Accueil!$H$49=1,R33,IF(Accueil!$H$49=2,AC33,IF(Accueil!$H$49=3,AN33,R33)))</f>
        <v>problème avec l'argent /en colère contre sa destinée / devoir choisir entre deux destinées</v>
      </c>
      <c r="H33" s="482" t="s">
        <v>10</v>
      </c>
      <c r="I33" s="333">
        <f t="shared" si="8"/>
        <v>6</v>
      </c>
      <c r="J33" s="463">
        <v>31</v>
      </c>
      <c r="K33" s="299" t="s">
        <v>2629</v>
      </c>
      <c r="L33" s="487">
        <v>320</v>
      </c>
      <c r="M33" s="486" t="s">
        <v>35</v>
      </c>
      <c r="N33" s="486" t="s">
        <v>44</v>
      </c>
      <c r="O33" s="486" t="s">
        <v>2446</v>
      </c>
      <c r="P33" s="486" t="s">
        <v>2447</v>
      </c>
      <c r="Q33" s="486" t="s">
        <v>1220</v>
      </c>
      <c r="R33" s="486" t="s">
        <v>2448</v>
      </c>
      <c r="S33" s="488" t="s">
        <v>10</v>
      </c>
      <c r="T33" s="395">
        <f t="shared" si="9"/>
        <v>6</v>
      </c>
      <c r="U33" s="473">
        <v>31</v>
      </c>
      <c r="V33" s="387" t="s">
        <v>2629</v>
      </c>
      <c r="W33" s="480">
        <v>320</v>
      </c>
      <c r="X33" s="508" t="s">
        <v>4115</v>
      </c>
      <c r="Y33" s="509" t="s">
        <v>44</v>
      </c>
      <c r="Z33" s="509" t="s">
        <v>2867</v>
      </c>
      <c r="AA33" s="509" t="s">
        <v>2868</v>
      </c>
      <c r="AB33" s="509" t="s">
        <v>2869</v>
      </c>
      <c r="AC33" s="509" t="s">
        <v>2870</v>
      </c>
      <c r="AD33" s="482" t="s">
        <v>10</v>
      </c>
      <c r="AE33" s="333">
        <f t="shared" si="10"/>
        <v>6</v>
      </c>
      <c r="AF33" s="463">
        <v>31</v>
      </c>
      <c r="AG33" s="299" t="s">
        <v>2629</v>
      </c>
      <c r="AH33" s="487">
        <v>320</v>
      </c>
      <c r="AI33" s="486" t="s">
        <v>35</v>
      </c>
      <c r="AJ33" s="486" t="s">
        <v>44</v>
      </c>
      <c r="AK33" s="486" t="s">
        <v>2446</v>
      </c>
      <c r="AL33" s="486" t="s">
        <v>2447</v>
      </c>
      <c r="AM33" s="486" t="s">
        <v>1220</v>
      </c>
      <c r="AN33" s="486" t="s">
        <v>2448</v>
      </c>
      <c r="AO33" s="488" t="s">
        <v>10</v>
      </c>
      <c r="AP33" s="395">
        <f t="shared" si="11"/>
        <v>6</v>
      </c>
      <c r="AQ33" s="473">
        <v>31</v>
      </c>
      <c r="AR33" s="387" t="s">
        <v>2629</v>
      </c>
    </row>
    <row r="34" spans="1:44" ht="18" customHeight="1" x14ac:dyDescent="0.25">
      <c r="A34" s="480">
        <v>330</v>
      </c>
      <c r="B34" s="479" t="str">
        <f>IF(Accueil!$H$49=1,M34,IF(Accueil!$H$49=2,X34,IF(Accueil!$H$49=3,AI34,M34)))</f>
        <v>Orange</v>
      </c>
      <c r="C34" s="479" t="str">
        <f>IF(Accueil!$H$49=1,N34,IF(Accueil!$H$49=2,Y34,IF(Accueil!$H$49=3,AJ34,N34)))</f>
        <v>S1</v>
      </c>
      <c r="D34" s="479" t="str">
        <f>IF(Accueil!$H$49=1,O34,IF(Accueil!$H$49=2,Z34,IF(Accueil!$H$49=3,AK34,O34)))</f>
        <v>énergie sexuelle refoulée / mémoire de pauvreté / de paysan</v>
      </c>
      <c r="E34" s="479" t="str">
        <f>IF(Accueil!$H$49=1,P34,IF(Accueil!$H$49=2,AA34,IF(Accueil!$H$49=3,AL34,P34)))</f>
        <v>peur de la pauvreté / abus sexuel / inceste</v>
      </c>
      <c r="F34" s="479" t="str">
        <f>IF(Accueil!$H$49=1,Q34,IF(Accueil!$H$49=2,AB34,IF(Accueil!$H$49=3,AM34,Q34)))</f>
        <v>se laisser porter par la vie / sexualité équilibrée</v>
      </c>
      <c r="G34" s="479" t="str">
        <f>IF(Accueil!$H$49=1,R34,IF(Accueil!$H$49=2,AC34,IF(Accueil!$H$49=3,AN34,R34)))</f>
        <v>fuite dans le spirituel / refus des rapports sexuels</v>
      </c>
      <c r="H34" s="482" t="s">
        <v>10</v>
      </c>
      <c r="I34" s="333">
        <f t="shared" si="8"/>
        <v>6</v>
      </c>
      <c r="J34" s="463">
        <v>32</v>
      </c>
      <c r="K34" s="299" t="s">
        <v>2629</v>
      </c>
      <c r="L34" s="487">
        <v>330</v>
      </c>
      <c r="M34" s="486" t="s">
        <v>35</v>
      </c>
      <c r="N34" s="486" t="s">
        <v>45</v>
      </c>
      <c r="O34" s="486" t="s">
        <v>2449</v>
      </c>
      <c r="P34" s="486" t="s">
        <v>2450</v>
      </c>
      <c r="Q34" s="486" t="s">
        <v>2451</v>
      </c>
      <c r="R34" s="486" t="s">
        <v>2452</v>
      </c>
      <c r="S34" s="488" t="s">
        <v>10</v>
      </c>
      <c r="T34" s="395">
        <f t="shared" si="9"/>
        <v>6</v>
      </c>
      <c r="U34" s="473">
        <v>32</v>
      </c>
      <c r="V34" s="387" t="s">
        <v>2629</v>
      </c>
      <c r="W34" s="480">
        <v>330</v>
      </c>
      <c r="X34" s="508" t="s">
        <v>4115</v>
      </c>
      <c r="Y34" s="509" t="s">
        <v>45</v>
      </c>
      <c r="Z34" s="509" t="s">
        <v>2871</v>
      </c>
      <c r="AA34" s="509" t="s">
        <v>2872</v>
      </c>
      <c r="AB34" s="509" t="s">
        <v>2873</v>
      </c>
      <c r="AC34" s="509" t="s">
        <v>2874</v>
      </c>
      <c r="AD34" s="482" t="s">
        <v>10</v>
      </c>
      <c r="AE34" s="333">
        <f t="shared" si="10"/>
        <v>6</v>
      </c>
      <c r="AF34" s="463">
        <v>32</v>
      </c>
      <c r="AG34" s="299" t="s">
        <v>2629</v>
      </c>
      <c r="AH34" s="487">
        <v>330</v>
      </c>
      <c r="AI34" s="486" t="s">
        <v>35</v>
      </c>
      <c r="AJ34" s="486" t="s">
        <v>45</v>
      </c>
      <c r="AK34" s="486" t="s">
        <v>2449</v>
      </c>
      <c r="AL34" s="486" t="s">
        <v>2450</v>
      </c>
      <c r="AM34" s="486" t="s">
        <v>2451</v>
      </c>
      <c r="AN34" s="486" t="s">
        <v>2452</v>
      </c>
      <c r="AO34" s="488" t="s">
        <v>10</v>
      </c>
      <c r="AP34" s="395">
        <f t="shared" si="11"/>
        <v>6</v>
      </c>
      <c r="AQ34" s="473">
        <v>32</v>
      </c>
      <c r="AR34" s="387" t="s">
        <v>2629</v>
      </c>
    </row>
    <row r="35" spans="1:44" ht="18" customHeight="1" x14ac:dyDescent="0.25">
      <c r="A35" s="480">
        <v>340</v>
      </c>
      <c r="B35" s="479" t="str">
        <f>IF(Accueil!$H$49=1,M35,IF(Accueil!$H$49=2,X35,IF(Accueil!$H$49=3,AI35,M35)))</f>
        <v>Jaune</v>
      </c>
      <c r="C35" s="479" t="str">
        <f>IF(Accueil!$H$49=1,N35,IF(Accueil!$H$49=2,Y35,IF(Accueil!$H$49=3,AJ35,N35)))</f>
        <v>ovaire/bras</v>
      </c>
      <c r="D35" s="479" t="str">
        <f>IF(Accueil!$H$49=1,O35,IF(Accueil!$H$49=2,Z35,IF(Accueil!$H$49=3,AK35,O35)))</f>
        <v>mémoire d'artiste ou d'artisan / enfant perdu / mémoire de problèmes gynécologiques</v>
      </c>
      <c r="E35" s="479" t="str">
        <f>IF(Accueil!$H$49=1,P35,IF(Accueil!$H$49=2,AA35,IF(Accueil!$H$49=3,AL35,P35)))</f>
        <v>fin de lignée / problématique en tant que femme ou mère / pas eu sa place dans la famille</v>
      </c>
      <c r="F35" s="479" t="str">
        <f>IF(Accueil!$H$49=1,Q35,IF(Accueil!$H$49=2,AB35,IF(Accueil!$H$49=3,AM35,Q35)))</f>
        <v xml:space="preserve">créativité équilibrée </v>
      </c>
      <c r="G35" s="479" t="str">
        <f>IF(Accueil!$H$49=1,R35,IF(Accueil!$H$49=2,AC35,IF(Accueil!$H$49=3,AN35,R35)))</f>
        <v>créativité excessive / vouloir à tout prix un enfant</v>
      </c>
      <c r="H35" s="482" t="s">
        <v>7</v>
      </c>
      <c r="I35" s="333">
        <f t="shared" si="8"/>
        <v>7</v>
      </c>
      <c r="J35" s="463">
        <v>33</v>
      </c>
      <c r="K35" s="299" t="s">
        <v>2629</v>
      </c>
      <c r="L35" s="487">
        <v>340</v>
      </c>
      <c r="M35" s="486" t="s">
        <v>46</v>
      </c>
      <c r="N35" s="486" t="s">
        <v>47</v>
      </c>
      <c r="O35" s="486" t="s">
        <v>2453</v>
      </c>
      <c r="P35" s="486" t="s">
        <v>2454</v>
      </c>
      <c r="Q35" s="486" t="s">
        <v>150</v>
      </c>
      <c r="R35" s="486" t="s">
        <v>2455</v>
      </c>
      <c r="S35" s="488" t="s">
        <v>7</v>
      </c>
      <c r="T35" s="395">
        <f t="shared" si="9"/>
        <v>7</v>
      </c>
      <c r="U35" s="473">
        <v>33</v>
      </c>
      <c r="V35" s="387" t="s">
        <v>2629</v>
      </c>
      <c r="W35" s="480">
        <v>340</v>
      </c>
      <c r="X35" s="508" t="s">
        <v>4116</v>
      </c>
      <c r="Y35" s="508" t="s">
        <v>2875</v>
      </c>
      <c r="Z35" s="509" t="s">
        <v>2876</v>
      </c>
      <c r="AA35" s="509" t="s">
        <v>2877</v>
      </c>
      <c r="AB35" s="509" t="s">
        <v>2878</v>
      </c>
      <c r="AC35" s="509" t="s">
        <v>2879</v>
      </c>
      <c r="AD35" s="482" t="s">
        <v>7</v>
      </c>
      <c r="AE35" s="333">
        <f t="shared" si="10"/>
        <v>7</v>
      </c>
      <c r="AF35" s="463">
        <v>33</v>
      </c>
      <c r="AG35" s="299" t="s">
        <v>2629</v>
      </c>
      <c r="AH35" s="487">
        <v>340</v>
      </c>
      <c r="AI35" s="486" t="s">
        <v>46</v>
      </c>
      <c r="AJ35" s="486" t="s">
        <v>47</v>
      </c>
      <c r="AK35" s="486" t="s">
        <v>2453</v>
      </c>
      <c r="AL35" s="486" t="s">
        <v>2454</v>
      </c>
      <c r="AM35" s="486" t="s">
        <v>150</v>
      </c>
      <c r="AN35" s="486" t="s">
        <v>2455</v>
      </c>
      <c r="AO35" s="488" t="s">
        <v>7</v>
      </c>
      <c r="AP35" s="395">
        <f t="shared" si="11"/>
        <v>7</v>
      </c>
      <c r="AQ35" s="473">
        <v>33</v>
      </c>
      <c r="AR35" s="387" t="s">
        <v>2629</v>
      </c>
    </row>
    <row r="36" spans="1:44" ht="18" customHeight="1" x14ac:dyDescent="0.25">
      <c r="A36" s="480">
        <v>350</v>
      </c>
      <c r="B36" s="479" t="str">
        <f>IF(Accueil!$H$49=1,M36,IF(Accueil!$H$49=2,X36,IF(Accueil!$H$49=3,AI36,M36)))</f>
        <v>Orange</v>
      </c>
      <c r="C36" s="479" t="str">
        <f>IF(Accueil!$H$49=1,N36,IF(Accueil!$H$49=2,Y36,IF(Accueil!$H$49=3,AJ36,N36)))</f>
        <v>intestin grêle</v>
      </c>
      <c r="D36" s="479" t="str">
        <f>IF(Accueil!$H$49=1,O36,IF(Accueil!$H$49=2,Z36,IF(Accueil!$H$49=3,AK36,O36)))</f>
        <v>besoin de changer sa vie / besoin de mette de l'argent de côté pour assurer ses arrières</v>
      </c>
      <c r="E36" s="479" t="str">
        <f>IF(Accueil!$H$49=1,P36,IF(Accueil!$H$49=2,AA36,IF(Accueil!$H$49=3,AL36,P36)))</f>
        <v>erreur de commandement / refus de certaines expériences / perdu son argent / mis de côté / naissance sous anesthésie générale</v>
      </c>
      <c r="F36" s="479" t="str">
        <f>IF(Accueil!$H$49=1,Q36,IF(Accueil!$H$49=2,AB36,IF(Accueil!$H$49=3,AM36,Q36)))</f>
        <v>capacité à faire des choix justes / ne plus tout contrôler / faire confiance à son instinct</v>
      </c>
      <c r="G36" s="479" t="str">
        <f>IF(Accueil!$H$49=1,R36,IF(Accueil!$H$49=2,AC36,IF(Accueil!$H$49=3,AN36,R36)))</f>
        <v>refuser certaines expériences / en conflit avec ses valeurs / capacité à faire des choix justes / faire confiance à son instinct</v>
      </c>
      <c r="H36" s="483" t="s">
        <v>7</v>
      </c>
      <c r="I36" s="333">
        <f t="shared" si="8"/>
        <v>6</v>
      </c>
      <c r="J36" s="468">
        <v>25</v>
      </c>
      <c r="K36" s="299" t="s">
        <v>2629</v>
      </c>
      <c r="L36" s="487">
        <v>350</v>
      </c>
      <c r="M36" s="489" t="s">
        <v>35</v>
      </c>
      <c r="N36" s="489" t="s">
        <v>48</v>
      </c>
      <c r="O36" s="489" t="s">
        <v>2456</v>
      </c>
      <c r="P36" s="489" t="s">
        <v>2457</v>
      </c>
      <c r="Q36" s="489" t="s">
        <v>1230</v>
      </c>
      <c r="R36" s="489" t="s">
        <v>2458</v>
      </c>
      <c r="S36" s="489" t="s">
        <v>7</v>
      </c>
      <c r="T36" s="395">
        <f t="shared" si="9"/>
        <v>6</v>
      </c>
      <c r="U36" s="477">
        <v>25</v>
      </c>
      <c r="V36" s="387" t="s">
        <v>2629</v>
      </c>
      <c r="W36" s="480">
        <v>350</v>
      </c>
      <c r="X36" s="508" t="s">
        <v>4115</v>
      </c>
      <c r="Y36" s="508" t="s">
        <v>2880</v>
      </c>
      <c r="Z36" s="511" t="s">
        <v>2881</v>
      </c>
      <c r="AA36" s="511" t="s">
        <v>2882</v>
      </c>
      <c r="AB36" s="511" t="s">
        <v>2883</v>
      </c>
      <c r="AC36" s="511" t="s">
        <v>2884</v>
      </c>
      <c r="AD36" s="483" t="s">
        <v>7</v>
      </c>
      <c r="AE36" s="333">
        <f t="shared" si="10"/>
        <v>6</v>
      </c>
      <c r="AF36" s="468">
        <v>25</v>
      </c>
      <c r="AG36" s="299" t="s">
        <v>2629</v>
      </c>
      <c r="AH36" s="487">
        <v>350</v>
      </c>
      <c r="AI36" s="489" t="s">
        <v>35</v>
      </c>
      <c r="AJ36" s="489" t="s">
        <v>48</v>
      </c>
      <c r="AK36" s="489" t="s">
        <v>2456</v>
      </c>
      <c r="AL36" s="489" t="s">
        <v>2457</v>
      </c>
      <c r="AM36" s="489" t="s">
        <v>1230</v>
      </c>
      <c r="AN36" s="489" t="s">
        <v>2458</v>
      </c>
      <c r="AO36" s="489" t="s">
        <v>7</v>
      </c>
      <c r="AP36" s="395">
        <f t="shared" si="11"/>
        <v>6</v>
      </c>
      <c r="AQ36" s="477">
        <v>25</v>
      </c>
      <c r="AR36" s="387" t="s">
        <v>2629</v>
      </c>
    </row>
    <row r="37" spans="1:44" ht="18" customHeight="1" x14ac:dyDescent="0.25">
      <c r="A37" s="480">
        <v>360</v>
      </c>
      <c r="B37" s="479" t="str">
        <f>IF(Accueil!$H$49=1,M37,IF(Accueil!$H$49=2,X37,IF(Accueil!$H$49=3,AI37,M37)))</f>
        <v>Jaune</v>
      </c>
      <c r="C37" s="479" t="str">
        <f>IF(Accueil!$H$49=1,N37,IF(Accueil!$H$49=2,Y37,IF(Accueil!$H$49=3,AJ37,N37)))</f>
        <v>côlon transverse</v>
      </c>
      <c r="D37" s="479" t="str">
        <f>IF(Accueil!$H$49=1,O37,IF(Accueil!$H$49=2,Z37,IF(Accueil!$H$49=3,AK37,O37)))</f>
        <v>besoin d’avoir une bonne place sociale / mémoire de personnage ayant eu un rôle social</v>
      </c>
      <c r="E37" s="479" t="str">
        <f>IF(Accueil!$H$49=1,P37,IF(Accueil!$H$49=2,AA37,IF(Accueil!$H$49=3,AL37,P37)))</f>
        <v>ne pas avoir eu le choix / ne pas avoir pu choisir / avoir fait le mauvais choix / naissance provoquée</v>
      </c>
      <c r="F37" s="479" t="str">
        <f>IF(Accueil!$H$49=1,Q37,IF(Accueil!$H$49=2,AB37,IF(Accueil!$H$49=3,AM37,Q37)))</f>
        <v>affirmation de soi / positionnement adapté / savoir faire le juste choix / respect des autres</v>
      </c>
      <c r="G37" s="479" t="str">
        <f>IF(Accueil!$H$49=1,R37,IF(Accueil!$H$49=2,AC37,IF(Accueil!$H$49=3,AN37,R37)))</f>
        <v>devoir lutter pour sa place ou sa réputation</v>
      </c>
      <c r="H37" s="482" t="s">
        <v>7</v>
      </c>
      <c r="I37" s="333">
        <f t="shared" si="8"/>
        <v>7</v>
      </c>
      <c r="J37" s="463">
        <v>34</v>
      </c>
      <c r="K37" s="299" t="s">
        <v>2629</v>
      </c>
      <c r="L37" s="487">
        <v>360</v>
      </c>
      <c r="M37" s="486" t="s">
        <v>46</v>
      </c>
      <c r="N37" s="486" t="s">
        <v>49</v>
      </c>
      <c r="O37" s="486" t="s">
        <v>2459</v>
      </c>
      <c r="P37" s="486" t="s">
        <v>2460</v>
      </c>
      <c r="Q37" s="486" t="s">
        <v>1234</v>
      </c>
      <c r="R37" s="486" t="s">
        <v>820</v>
      </c>
      <c r="S37" s="488" t="s">
        <v>7</v>
      </c>
      <c r="T37" s="395">
        <f t="shared" si="9"/>
        <v>7</v>
      </c>
      <c r="U37" s="473">
        <v>34</v>
      </c>
      <c r="V37" s="387" t="s">
        <v>2629</v>
      </c>
      <c r="W37" s="480">
        <v>360</v>
      </c>
      <c r="X37" s="508" t="s">
        <v>4116</v>
      </c>
      <c r="Y37" s="508" t="s">
        <v>2885</v>
      </c>
      <c r="Z37" s="509" t="s">
        <v>2886</v>
      </c>
      <c r="AA37" s="509" t="s">
        <v>2887</v>
      </c>
      <c r="AB37" s="509" t="s">
        <v>2888</v>
      </c>
      <c r="AC37" s="509" t="s">
        <v>2889</v>
      </c>
      <c r="AD37" s="482" t="s">
        <v>7</v>
      </c>
      <c r="AE37" s="333">
        <f t="shared" si="10"/>
        <v>7</v>
      </c>
      <c r="AF37" s="463">
        <v>34</v>
      </c>
      <c r="AG37" s="299" t="s">
        <v>2629</v>
      </c>
      <c r="AH37" s="487">
        <v>360</v>
      </c>
      <c r="AI37" s="486" t="s">
        <v>46</v>
      </c>
      <c r="AJ37" s="486" t="s">
        <v>49</v>
      </c>
      <c r="AK37" s="486" t="s">
        <v>2459</v>
      </c>
      <c r="AL37" s="486" t="s">
        <v>2460</v>
      </c>
      <c r="AM37" s="486" t="s">
        <v>1234</v>
      </c>
      <c r="AN37" s="486" t="s">
        <v>820</v>
      </c>
      <c r="AO37" s="488" t="s">
        <v>7</v>
      </c>
      <c r="AP37" s="395">
        <f t="shared" si="11"/>
        <v>7</v>
      </c>
      <c r="AQ37" s="473">
        <v>34</v>
      </c>
      <c r="AR37" s="387" t="s">
        <v>2629</v>
      </c>
    </row>
    <row r="38" spans="1:44" ht="18" customHeight="1" x14ac:dyDescent="0.25">
      <c r="A38" s="480">
        <v>370</v>
      </c>
      <c r="B38" s="479" t="str">
        <f>IF(Accueil!$H$49=1,M38,IF(Accueil!$H$49=2,X38,IF(Accueil!$H$49=3,AI38,M38)))</f>
        <v>Jaune</v>
      </c>
      <c r="C38" s="479" t="str">
        <f>IF(Accueil!$H$49=1,N38,IF(Accueil!$H$49=2,Y38,IF(Accueil!$H$49=3,AJ38,N38)))</f>
        <v>nombril</v>
      </c>
      <c r="D38" s="479" t="str">
        <f>IF(Accueil!$H$49=1,O38,IF(Accueil!$H$49=2,Z38,IF(Accueil!$H$49=3,AK38,O38)))</f>
        <v xml:space="preserve">besoin de trouver sa place / mère envahissante </v>
      </c>
      <c r="E38" s="479" t="str">
        <f>IF(Accueil!$H$49=1,P38,IF(Accueil!$H$49=2,AA38,IF(Accueil!$H$49=3,AL38,P38)))</f>
        <v>décès de la mère / manque d'affection de la part de la mère</v>
      </c>
      <c r="F38" s="479" t="str">
        <f>IF(Accueil!$H$49=1,Q38,IF(Accueil!$H$49=2,AB38,IF(Accueil!$H$49=3,AM38,Q38)))</f>
        <v xml:space="preserve">égo équilibré / être à sa juste place / capacité à faire face à la réalité / être centré </v>
      </c>
      <c r="G38" s="479" t="str">
        <f>IF(Accueil!$H$49=1,R38,IF(Accueil!$H$49=2,AC38,IF(Accueil!$H$49=3,AN38,R38)))</f>
        <v>avoir dû défendre sa place sociale / passer sa vie à se battre / rejeté par sa mère / refus des mémoires maternelles</v>
      </c>
      <c r="H38" s="482" t="s">
        <v>7</v>
      </c>
      <c r="I38" s="333">
        <f t="shared" si="8"/>
        <v>7</v>
      </c>
      <c r="J38" s="463">
        <v>35</v>
      </c>
      <c r="K38" s="299" t="s">
        <v>2629</v>
      </c>
      <c r="L38" s="487">
        <v>370</v>
      </c>
      <c r="M38" s="486" t="s">
        <v>46</v>
      </c>
      <c r="N38" s="486" t="s">
        <v>50</v>
      </c>
      <c r="O38" s="486" t="s">
        <v>2461</v>
      </c>
      <c r="P38" s="486" t="s">
        <v>2462</v>
      </c>
      <c r="Q38" s="486" t="s">
        <v>1238</v>
      </c>
      <c r="R38" s="486" t="s">
        <v>2463</v>
      </c>
      <c r="S38" s="488" t="s">
        <v>7</v>
      </c>
      <c r="T38" s="395">
        <f t="shared" si="9"/>
        <v>7</v>
      </c>
      <c r="U38" s="473">
        <v>35</v>
      </c>
      <c r="V38" s="387" t="s">
        <v>2629</v>
      </c>
      <c r="W38" s="480">
        <v>370</v>
      </c>
      <c r="X38" s="508" t="s">
        <v>4116</v>
      </c>
      <c r="Y38" s="508" t="s">
        <v>2890</v>
      </c>
      <c r="Z38" s="509" t="s">
        <v>2891</v>
      </c>
      <c r="AA38" s="509" t="s">
        <v>2892</v>
      </c>
      <c r="AB38" s="509" t="s">
        <v>2893</v>
      </c>
      <c r="AC38" s="509" t="s">
        <v>2894</v>
      </c>
      <c r="AD38" s="482" t="s">
        <v>7</v>
      </c>
      <c r="AE38" s="333">
        <f t="shared" si="10"/>
        <v>7</v>
      </c>
      <c r="AF38" s="463">
        <v>35</v>
      </c>
      <c r="AG38" s="299" t="s">
        <v>2629</v>
      </c>
      <c r="AH38" s="487">
        <v>370</v>
      </c>
      <c r="AI38" s="486" t="s">
        <v>46</v>
      </c>
      <c r="AJ38" s="486" t="s">
        <v>50</v>
      </c>
      <c r="AK38" s="486" t="s">
        <v>2461</v>
      </c>
      <c r="AL38" s="486" t="s">
        <v>2462</v>
      </c>
      <c r="AM38" s="486" t="s">
        <v>1238</v>
      </c>
      <c r="AN38" s="486" t="s">
        <v>2463</v>
      </c>
      <c r="AO38" s="488" t="s">
        <v>7</v>
      </c>
      <c r="AP38" s="395">
        <f t="shared" si="11"/>
        <v>7</v>
      </c>
      <c r="AQ38" s="473">
        <v>35</v>
      </c>
      <c r="AR38" s="387" t="s">
        <v>2629</v>
      </c>
    </row>
    <row r="39" spans="1:44" ht="18" customHeight="1" x14ac:dyDescent="0.25">
      <c r="A39" s="480">
        <v>380</v>
      </c>
      <c r="B39" s="479" t="str">
        <f>IF(Accueil!$H$49=1,M39,IF(Accueil!$H$49=2,X39,IF(Accueil!$H$49=3,AI39,M39)))</f>
        <v>Jaune</v>
      </c>
      <c r="C39" s="479" t="str">
        <f>IF(Accueil!$H$49=1,N39,IF(Accueil!$H$49=2,Y39,IF(Accueil!$H$49=3,AJ39,N39)))</f>
        <v>estomac</v>
      </c>
      <c r="D39" s="479" t="str">
        <f>IF(Accueil!$H$49=1,O39,IF(Accueil!$H$49=2,Z39,IF(Accueil!$H$49=3,AK39,O39)))</f>
        <v xml:space="preserve">besoin de trouver sa place / mère envahissante </v>
      </c>
      <c r="E39" s="479" t="str">
        <f>IF(Accueil!$H$49=1,P39,IF(Accueil!$H$49=2,AA39,IF(Accueil!$H$49=3,AL39,P39)))</f>
        <v>famile nombreuse / ne pas avoir choisi cette vie / sentiment d'avoir été inutile ou manipulé / mort assassiné</v>
      </c>
      <c r="F39" s="479" t="str">
        <f>IF(Accueil!$H$49=1,Q39,IF(Accueil!$H$49=2,AB39,IF(Accueil!$H$49=3,AM39,Q39)))</f>
        <v>satisfaction / sentiment de sécurité et de plénitude / capacité à se réconcilier</v>
      </c>
      <c r="G39" s="479" t="str">
        <f>IF(Accueil!$H$49=1,R39,IF(Accueil!$H$49=2,AC39,IF(Accueil!$H$49=3,AN39,R39)))</f>
        <v>affrontement avec la mère / squatté par un jumeau mort né</v>
      </c>
      <c r="H39" s="482" t="s">
        <v>7</v>
      </c>
      <c r="I39" s="333">
        <f t="shared" si="8"/>
        <v>7</v>
      </c>
      <c r="J39" s="463">
        <v>36</v>
      </c>
      <c r="K39" s="299" t="s">
        <v>2629</v>
      </c>
      <c r="L39" s="487">
        <v>380</v>
      </c>
      <c r="M39" s="486" t="s">
        <v>46</v>
      </c>
      <c r="N39" s="486" t="s">
        <v>51</v>
      </c>
      <c r="O39" s="486" t="s">
        <v>2461</v>
      </c>
      <c r="P39" s="486" t="s">
        <v>2464</v>
      </c>
      <c r="Q39" s="486" t="s">
        <v>1242</v>
      </c>
      <c r="R39" s="486" t="s">
        <v>2465</v>
      </c>
      <c r="S39" s="488" t="s">
        <v>7</v>
      </c>
      <c r="T39" s="395">
        <f t="shared" si="9"/>
        <v>7</v>
      </c>
      <c r="U39" s="473">
        <v>36</v>
      </c>
      <c r="V39" s="387" t="s">
        <v>2629</v>
      </c>
      <c r="W39" s="480">
        <v>380</v>
      </c>
      <c r="X39" s="508" t="s">
        <v>4116</v>
      </c>
      <c r="Y39" s="508" t="s">
        <v>2895</v>
      </c>
      <c r="Z39" s="509" t="s">
        <v>2896</v>
      </c>
      <c r="AA39" s="509" t="s">
        <v>2897</v>
      </c>
      <c r="AB39" s="509" t="s">
        <v>2898</v>
      </c>
      <c r="AC39" s="509" t="s">
        <v>2899</v>
      </c>
      <c r="AD39" s="482" t="s">
        <v>7</v>
      </c>
      <c r="AE39" s="333">
        <f t="shared" si="10"/>
        <v>7</v>
      </c>
      <c r="AF39" s="463">
        <v>36</v>
      </c>
      <c r="AG39" s="299" t="s">
        <v>2629</v>
      </c>
      <c r="AH39" s="487">
        <v>380</v>
      </c>
      <c r="AI39" s="486" t="s">
        <v>46</v>
      </c>
      <c r="AJ39" s="486" t="s">
        <v>51</v>
      </c>
      <c r="AK39" s="486" t="s">
        <v>2461</v>
      </c>
      <c r="AL39" s="486" t="s">
        <v>2464</v>
      </c>
      <c r="AM39" s="486" t="s">
        <v>1242</v>
      </c>
      <c r="AN39" s="486" t="s">
        <v>2465</v>
      </c>
      <c r="AO39" s="488" t="s">
        <v>7</v>
      </c>
      <c r="AP39" s="395">
        <f t="shared" si="11"/>
        <v>7</v>
      </c>
      <c r="AQ39" s="473">
        <v>36</v>
      </c>
      <c r="AR39" s="387" t="s">
        <v>2629</v>
      </c>
    </row>
    <row r="40" spans="1:44" ht="18" customHeight="1" x14ac:dyDescent="0.25">
      <c r="A40" s="480">
        <v>390</v>
      </c>
      <c r="B40" s="479" t="str">
        <f>IF(Accueil!$H$49=1,M40,IF(Accueil!$H$49=2,X40,IF(Accueil!$H$49=3,AI40,M40)))</f>
        <v>Jaune</v>
      </c>
      <c r="C40" s="479" t="str">
        <f>IF(Accueil!$H$49=1,N40,IF(Accueil!$H$49=2,Y40,IF(Accueil!$H$49=3,AJ40,N40)))</f>
        <v>pancréas</v>
      </c>
      <c r="D40" s="479" t="str">
        <f>IF(Accueil!$H$49=1,O40,IF(Accueil!$H$49=2,Z40,IF(Accueil!$H$49=3,AK40,O40)))</f>
        <v>parents absents dans l'enfance / mémoire de résistant ou de religieux</v>
      </c>
      <c r="E40" s="479" t="str">
        <f>IF(Accueil!$H$49=1,P40,IF(Accueil!$H$49=2,AA40,IF(Accueil!$H$49=3,AL40,P40)))</f>
        <v>manque de tendresse / ascétisme / pénitence / austérité / père absent / autoritaire ou décédé trop tôt / mère dure</v>
      </c>
      <c r="F40" s="479" t="str">
        <f>IF(Accueil!$H$49=1,Q40,IF(Accueil!$H$49=2,AB40,IF(Accueil!$H$49=3,AM40,Q40)))</f>
        <v>douceur envers soi / joie exprimée / maîtrise de soi</v>
      </c>
      <c r="G40" s="479" t="str">
        <f>IF(Accueil!$H$49=1,R40,IF(Accueil!$H$49=2,AC40,IF(Accueil!$H$49=3,AN40,R40)))</f>
        <v>affrontement avec la mère ou mère autoritaire dans l'enfance / jouer avec la mort</v>
      </c>
      <c r="H40" s="482" t="s">
        <v>7</v>
      </c>
      <c r="I40" s="333">
        <f t="shared" si="8"/>
        <v>7</v>
      </c>
      <c r="J40" s="463">
        <v>43</v>
      </c>
      <c r="K40" s="299" t="s">
        <v>2629</v>
      </c>
      <c r="L40" s="487">
        <v>390</v>
      </c>
      <c r="M40" s="486" t="s">
        <v>46</v>
      </c>
      <c r="N40" s="486" t="s">
        <v>52</v>
      </c>
      <c r="O40" s="486" t="s">
        <v>2466</v>
      </c>
      <c r="P40" s="486" t="s">
        <v>2467</v>
      </c>
      <c r="Q40" s="486" t="s">
        <v>1246</v>
      </c>
      <c r="R40" s="486" t="s">
        <v>2468</v>
      </c>
      <c r="S40" s="488" t="s">
        <v>7</v>
      </c>
      <c r="T40" s="395">
        <f t="shared" si="9"/>
        <v>7</v>
      </c>
      <c r="U40" s="473">
        <v>43</v>
      </c>
      <c r="V40" s="387" t="s">
        <v>2629</v>
      </c>
      <c r="W40" s="480">
        <v>390</v>
      </c>
      <c r="X40" s="508" t="s">
        <v>4116</v>
      </c>
      <c r="Y40" s="508" t="s">
        <v>2900</v>
      </c>
      <c r="Z40" s="509" t="s">
        <v>2901</v>
      </c>
      <c r="AA40" s="509" t="s">
        <v>2902</v>
      </c>
      <c r="AB40" s="509" t="s">
        <v>2903</v>
      </c>
      <c r="AC40" s="509" t="s">
        <v>2904</v>
      </c>
      <c r="AD40" s="482" t="s">
        <v>7</v>
      </c>
      <c r="AE40" s="333">
        <f t="shared" si="10"/>
        <v>7</v>
      </c>
      <c r="AF40" s="463">
        <v>43</v>
      </c>
      <c r="AG40" s="299" t="s">
        <v>2629</v>
      </c>
      <c r="AH40" s="487">
        <v>390</v>
      </c>
      <c r="AI40" s="486" t="s">
        <v>46</v>
      </c>
      <c r="AJ40" s="486" t="s">
        <v>52</v>
      </c>
      <c r="AK40" s="486" t="s">
        <v>2466</v>
      </c>
      <c r="AL40" s="486" t="s">
        <v>2467</v>
      </c>
      <c r="AM40" s="486" t="s">
        <v>1246</v>
      </c>
      <c r="AN40" s="486" t="s">
        <v>2468</v>
      </c>
      <c r="AO40" s="488" t="s">
        <v>7</v>
      </c>
      <c r="AP40" s="395">
        <f t="shared" si="11"/>
        <v>7</v>
      </c>
      <c r="AQ40" s="473">
        <v>43</v>
      </c>
      <c r="AR40" s="387" t="s">
        <v>2629</v>
      </c>
    </row>
    <row r="41" spans="1:44" ht="18" customHeight="1" x14ac:dyDescent="0.25">
      <c r="A41" s="480">
        <v>400</v>
      </c>
      <c r="B41" s="479" t="str">
        <f>IF(Accueil!$H$49=1,M41,IF(Accueil!$H$49=2,X41,IF(Accueil!$H$49=3,AI41,M41)))</f>
        <v>Jaune</v>
      </c>
      <c r="C41" s="479" t="str">
        <f>IF(Accueil!$H$49=1,N41,IF(Accueil!$H$49=2,Y41,IF(Accueil!$H$49=3,AJ41,N41)))</f>
        <v>L5</v>
      </c>
      <c r="D41" s="479" t="str">
        <f>IF(Accueil!$H$49=1,O41,IF(Accueil!$H$49=2,Z41,IF(Accueil!$H$49=3,AK41,O41)))</f>
        <v xml:space="preserve">besoin d'être valorisé / besoin d'être différent </v>
      </c>
      <c r="E41" s="479" t="str">
        <f>IF(Accueil!$H$49=1,P41,IF(Accueil!$H$49=2,AA41,IF(Accueil!$H$49=3,AL41,P41)))</f>
        <v>parents indiférents / enfant non voulu / subir l'existence / soumission / victime d'un ancêtre</v>
      </c>
      <c r="F41" s="479" t="str">
        <f>IF(Accueil!$H$49=1,Q41,IF(Accueil!$H$49=2,AB41,IF(Accueil!$H$49=3,AM41,Q41)))</f>
        <v xml:space="preserve">être valorisé / plein de gratitude envers les autres et la vie </v>
      </c>
      <c r="G41" s="479" t="str">
        <f>IF(Accueil!$H$49=1,R41,IF(Accueil!$H$49=2,AC41,IF(Accueil!$H$49=3,AN41,R41)))</f>
        <v>se faire manipuler par un ancêtre</v>
      </c>
      <c r="H41" s="482" t="s">
        <v>10</v>
      </c>
      <c r="I41" s="333">
        <f t="shared" si="8"/>
        <v>7</v>
      </c>
      <c r="J41" s="463">
        <v>37</v>
      </c>
      <c r="K41" s="299" t="s">
        <v>2629</v>
      </c>
      <c r="L41" s="487">
        <v>400</v>
      </c>
      <c r="M41" s="486" t="s">
        <v>46</v>
      </c>
      <c r="N41" s="486" t="s">
        <v>53</v>
      </c>
      <c r="O41" s="486" t="s">
        <v>1939</v>
      </c>
      <c r="P41" s="486" t="s">
        <v>2469</v>
      </c>
      <c r="Q41" s="486" t="s">
        <v>2470</v>
      </c>
      <c r="R41" s="486" t="s">
        <v>821</v>
      </c>
      <c r="S41" s="488" t="s">
        <v>10</v>
      </c>
      <c r="T41" s="395">
        <f t="shared" si="9"/>
        <v>7</v>
      </c>
      <c r="U41" s="473">
        <v>37</v>
      </c>
      <c r="V41" s="387" t="s">
        <v>2629</v>
      </c>
      <c r="W41" s="480">
        <v>400</v>
      </c>
      <c r="X41" s="508" t="s">
        <v>4116</v>
      </c>
      <c r="Y41" s="509" t="s">
        <v>53</v>
      </c>
      <c r="Z41" s="509" t="s">
        <v>2905</v>
      </c>
      <c r="AA41" s="509" t="s">
        <v>2906</v>
      </c>
      <c r="AB41" s="509" t="s">
        <v>2907</v>
      </c>
      <c r="AC41" s="509" t="s">
        <v>2908</v>
      </c>
      <c r="AD41" s="482" t="s">
        <v>10</v>
      </c>
      <c r="AE41" s="333">
        <f t="shared" si="10"/>
        <v>7</v>
      </c>
      <c r="AF41" s="463">
        <v>37</v>
      </c>
      <c r="AG41" s="299" t="s">
        <v>2629</v>
      </c>
      <c r="AH41" s="487">
        <v>400</v>
      </c>
      <c r="AI41" s="486" t="s">
        <v>46</v>
      </c>
      <c r="AJ41" s="486" t="s">
        <v>53</v>
      </c>
      <c r="AK41" s="486" t="s">
        <v>1939</v>
      </c>
      <c r="AL41" s="486" t="s">
        <v>2469</v>
      </c>
      <c r="AM41" s="486" t="s">
        <v>2470</v>
      </c>
      <c r="AN41" s="486" t="s">
        <v>821</v>
      </c>
      <c r="AO41" s="488" t="s">
        <v>10</v>
      </c>
      <c r="AP41" s="395">
        <f t="shared" si="11"/>
        <v>7</v>
      </c>
      <c r="AQ41" s="473">
        <v>37</v>
      </c>
      <c r="AR41" s="387" t="s">
        <v>2629</v>
      </c>
    </row>
    <row r="42" spans="1:44" ht="18" customHeight="1" x14ac:dyDescent="0.25">
      <c r="A42" s="480">
        <v>410</v>
      </c>
      <c r="B42" s="479" t="str">
        <f>IF(Accueil!$H$49=1,M42,IF(Accueil!$H$49=2,X42,IF(Accueil!$H$49=3,AI42,M42)))</f>
        <v>Jaune</v>
      </c>
      <c r="C42" s="479" t="str">
        <f>IF(Accueil!$H$49=1,N42,IF(Accueil!$H$49=2,Y42,IF(Accueil!$H$49=3,AJ42,N42)))</f>
        <v>L4</v>
      </c>
      <c r="D42" s="479" t="str">
        <f>IF(Accueil!$H$49=1,O42,IF(Accueil!$H$49=2,Z42,IF(Accueil!$H$49=3,AK42,O42)))</f>
        <v>besoin de liberté</v>
      </c>
      <c r="E42" s="479" t="str">
        <f>IF(Accueil!$H$49=1,P42,IF(Accueil!$H$49=2,AA42,IF(Accueil!$H$49=3,AL42,P42)))</f>
        <v>exclusion / pas de soutien familal / maltraitance / mémoire de prisonnier</v>
      </c>
      <c r="F42" s="479" t="str">
        <f>IF(Accueil!$H$49=1,Q42,IF(Accueil!$H$49=2,AB42,IF(Accueil!$H$49=3,AM42,Q42)))</f>
        <v xml:space="preserve">se sentir soutenu / respecté / en sécurité </v>
      </c>
      <c r="G42" s="479" t="str">
        <f>IF(Accueil!$H$49=1,R42,IF(Accueil!$H$49=2,AC42,IF(Accueil!$H$49=3,AN42,R42)))</f>
        <v>se mettre la pression pour se libérer du passé</v>
      </c>
      <c r="H42" s="482" t="s">
        <v>10</v>
      </c>
      <c r="I42" s="333">
        <f t="shared" si="8"/>
        <v>7</v>
      </c>
      <c r="J42" s="463">
        <v>38</v>
      </c>
      <c r="K42" s="299" t="s">
        <v>2629</v>
      </c>
      <c r="L42" s="487">
        <v>410</v>
      </c>
      <c r="M42" s="486" t="s">
        <v>46</v>
      </c>
      <c r="N42" s="486" t="s">
        <v>54</v>
      </c>
      <c r="O42" s="486" t="s">
        <v>822</v>
      </c>
      <c r="P42" s="486" t="s">
        <v>2471</v>
      </c>
      <c r="Q42" s="486" t="s">
        <v>1254</v>
      </c>
      <c r="R42" s="486" t="s">
        <v>823</v>
      </c>
      <c r="S42" s="488" t="s">
        <v>10</v>
      </c>
      <c r="T42" s="395">
        <f t="shared" si="9"/>
        <v>7</v>
      </c>
      <c r="U42" s="473">
        <v>38</v>
      </c>
      <c r="V42" s="387" t="s">
        <v>2629</v>
      </c>
      <c r="W42" s="480">
        <v>410</v>
      </c>
      <c r="X42" s="508" t="s">
        <v>4116</v>
      </c>
      <c r="Y42" s="509" t="s">
        <v>54</v>
      </c>
      <c r="Z42" s="509" t="s">
        <v>2909</v>
      </c>
      <c r="AA42" s="509" t="s">
        <v>2910</v>
      </c>
      <c r="AB42" s="509" t="s">
        <v>2911</v>
      </c>
      <c r="AC42" s="509" t="s">
        <v>2912</v>
      </c>
      <c r="AD42" s="482" t="s">
        <v>10</v>
      </c>
      <c r="AE42" s="333">
        <f t="shared" si="10"/>
        <v>7</v>
      </c>
      <c r="AF42" s="463">
        <v>38</v>
      </c>
      <c r="AG42" s="299" t="s">
        <v>2629</v>
      </c>
      <c r="AH42" s="487">
        <v>410</v>
      </c>
      <c r="AI42" s="486" t="s">
        <v>46</v>
      </c>
      <c r="AJ42" s="486" t="s">
        <v>54</v>
      </c>
      <c r="AK42" s="486" t="s">
        <v>822</v>
      </c>
      <c r="AL42" s="486" t="s">
        <v>2471</v>
      </c>
      <c r="AM42" s="486" t="s">
        <v>1254</v>
      </c>
      <c r="AN42" s="486" t="s">
        <v>823</v>
      </c>
      <c r="AO42" s="488" t="s">
        <v>10</v>
      </c>
      <c r="AP42" s="395">
        <f t="shared" si="11"/>
        <v>7</v>
      </c>
      <c r="AQ42" s="473">
        <v>38</v>
      </c>
      <c r="AR42" s="387" t="s">
        <v>2629</v>
      </c>
    </row>
    <row r="43" spans="1:44" ht="18" customHeight="1" x14ac:dyDescent="0.25">
      <c r="A43" s="480">
        <v>420</v>
      </c>
      <c r="B43" s="479" t="str">
        <f>IF(Accueil!$H$49=1,M43,IF(Accueil!$H$49=2,X43,IF(Accueil!$H$49=3,AI43,M43)))</f>
        <v>Jaune</v>
      </c>
      <c r="C43" s="479" t="str">
        <f>IF(Accueil!$H$49=1,N43,IF(Accueil!$H$49=2,Y43,IF(Accueil!$H$49=3,AJ43,N43)))</f>
        <v>L3</v>
      </c>
      <c r="D43" s="479" t="str">
        <f>IF(Accueil!$H$49=1,O43,IF(Accueil!$H$49=2,Z43,IF(Accueil!$H$49=3,AK43,O43)))</f>
        <v xml:space="preserve">besoin d'être soutenu / besoin d'aide </v>
      </c>
      <c r="E43" s="479" t="str">
        <f>IF(Accueil!$H$49=1,P43,IF(Accueil!$H$49=2,AA43,IF(Accueil!$H$49=3,AL43,P43)))</f>
        <v>trahison / trahi par un parent</v>
      </c>
      <c r="F43" s="479" t="str">
        <f>IF(Accueil!$H$49=1,Q43,IF(Accueil!$H$49=2,AB43,IF(Accueil!$H$49=3,AM43,Q43)))</f>
        <v xml:space="preserve">savoir apaiser les conflits / être conciliant </v>
      </c>
      <c r="G43" s="479" t="str">
        <f>IF(Accueil!$H$49=1,R43,IF(Accueil!$H$49=2,AC43,IF(Accueil!$H$49=3,AN43,R43)))</f>
        <v>générer des conflit avec d'autres personnes</v>
      </c>
      <c r="H43" s="482" t="s">
        <v>10</v>
      </c>
      <c r="I43" s="333">
        <f t="shared" si="8"/>
        <v>7</v>
      </c>
      <c r="J43" s="463">
        <v>39</v>
      </c>
      <c r="K43" s="299" t="s">
        <v>2629</v>
      </c>
      <c r="L43" s="487">
        <v>420</v>
      </c>
      <c r="M43" s="486" t="s">
        <v>46</v>
      </c>
      <c r="N43" s="486" t="s">
        <v>55</v>
      </c>
      <c r="O43" s="486" t="s">
        <v>1256</v>
      </c>
      <c r="P43" s="486" t="s">
        <v>2472</v>
      </c>
      <c r="Q43" s="486" t="s">
        <v>1258</v>
      </c>
      <c r="R43" s="486" t="s">
        <v>824</v>
      </c>
      <c r="S43" s="488" t="s">
        <v>10</v>
      </c>
      <c r="T43" s="395">
        <f t="shared" si="9"/>
        <v>7</v>
      </c>
      <c r="U43" s="473">
        <v>39</v>
      </c>
      <c r="V43" s="387" t="s">
        <v>2629</v>
      </c>
      <c r="W43" s="480">
        <v>420</v>
      </c>
      <c r="X43" s="508" t="s">
        <v>4116</v>
      </c>
      <c r="Y43" s="509" t="s">
        <v>55</v>
      </c>
      <c r="Z43" s="509" t="s">
        <v>2913</v>
      </c>
      <c r="AA43" s="509" t="s">
        <v>2914</v>
      </c>
      <c r="AB43" s="509" t="s">
        <v>2915</v>
      </c>
      <c r="AC43" s="509" t="s">
        <v>2916</v>
      </c>
      <c r="AD43" s="482" t="s">
        <v>10</v>
      </c>
      <c r="AE43" s="333">
        <f t="shared" si="10"/>
        <v>7</v>
      </c>
      <c r="AF43" s="463">
        <v>39</v>
      </c>
      <c r="AG43" s="299" t="s">
        <v>2629</v>
      </c>
      <c r="AH43" s="487">
        <v>420</v>
      </c>
      <c r="AI43" s="486" t="s">
        <v>46</v>
      </c>
      <c r="AJ43" s="486" t="s">
        <v>55</v>
      </c>
      <c r="AK43" s="486" t="s">
        <v>1256</v>
      </c>
      <c r="AL43" s="486" t="s">
        <v>2472</v>
      </c>
      <c r="AM43" s="486" t="s">
        <v>1258</v>
      </c>
      <c r="AN43" s="486" t="s">
        <v>824</v>
      </c>
      <c r="AO43" s="488" t="s">
        <v>10</v>
      </c>
      <c r="AP43" s="395">
        <f t="shared" si="11"/>
        <v>7</v>
      </c>
      <c r="AQ43" s="473">
        <v>39</v>
      </c>
      <c r="AR43" s="387" t="s">
        <v>2629</v>
      </c>
    </row>
    <row r="44" spans="1:44" ht="18" customHeight="1" x14ac:dyDescent="0.25">
      <c r="A44" s="480">
        <v>430</v>
      </c>
      <c r="B44" s="479" t="str">
        <f>IF(Accueil!$H$49=1,M44,IF(Accueil!$H$49=2,X44,IF(Accueil!$H$49=3,AI44,M44)))</f>
        <v>Jaune</v>
      </c>
      <c r="C44" s="479" t="str">
        <f>IF(Accueil!$H$49=1,N44,IF(Accueil!$H$49=2,Y44,IF(Accueil!$H$49=3,AJ44,N44)))</f>
        <v>L2</v>
      </c>
      <c r="D44" s="479" t="str">
        <f>IF(Accueil!$H$49=1,O44,IF(Accueil!$H$49=2,Z44,IF(Accueil!$H$49=3,AK44,O44)))</f>
        <v>besoin de reprendre confiance en soi</v>
      </c>
      <c r="E44" s="479" t="str">
        <f>IF(Accueil!$H$49=1,P44,IF(Accueil!$H$49=2,AA44,IF(Accueil!$H$49=3,AL44,P44)))</f>
        <v>enfant non désiré / non respecté par les parents / avoir été une victime</v>
      </c>
      <c r="F44" s="479" t="str">
        <f>IF(Accueil!$H$49=1,Q44,IF(Accueil!$H$49=2,AB44,IF(Accueil!$H$49=3,AM44,Q44)))</f>
        <v>enfant intérieur calme et rassuré</v>
      </c>
      <c r="G44" s="479" t="str">
        <f>IF(Accueil!$H$49=1,R44,IF(Accueil!$H$49=2,AC44,IF(Accueil!$H$49=3,AN44,R44)))</f>
        <v xml:space="preserve">se battre pour être respecté / </v>
      </c>
      <c r="H44" s="482" t="s">
        <v>10</v>
      </c>
      <c r="I44" s="333">
        <f t="shared" si="8"/>
        <v>7</v>
      </c>
      <c r="J44" s="463">
        <v>40</v>
      </c>
      <c r="K44" s="299" t="s">
        <v>2629</v>
      </c>
      <c r="L44" s="487">
        <v>430</v>
      </c>
      <c r="M44" s="486" t="s">
        <v>46</v>
      </c>
      <c r="N44" s="486" t="s">
        <v>56</v>
      </c>
      <c r="O44" s="486" t="s">
        <v>825</v>
      </c>
      <c r="P44" s="486" t="s">
        <v>2473</v>
      </c>
      <c r="Q44" s="486" t="s">
        <v>152</v>
      </c>
      <c r="R44" s="486" t="s">
        <v>2474</v>
      </c>
      <c r="S44" s="488" t="s">
        <v>10</v>
      </c>
      <c r="T44" s="395">
        <f t="shared" si="9"/>
        <v>7</v>
      </c>
      <c r="U44" s="473">
        <v>40</v>
      </c>
      <c r="V44" s="387" t="s">
        <v>2629</v>
      </c>
      <c r="W44" s="480">
        <v>430</v>
      </c>
      <c r="X44" s="508" t="s">
        <v>4116</v>
      </c>
      <c r="Y44" s="509" t="s">
        <v>56</v>
      </c>
      <c r="Z44" s="509" t="s">
        <v>2917</v>
      </c>
      <c r="AA44" s="509" t="s">
        <v>2918</v>
      </c>
      <c r="AB44" s="509" t="s">
        <v>2919</v>
      </c>
      <c r="AC44" s="509" t="s">
        <v>2920</v>
      </c>
      <c r="AD44" s="482" t="s">
        <v>10</v>
      </c>
      <c r="AE44" s="333">
        <f t="shared" si="10"/>
        <v>7</v>
      </c>
      <c r="AF44" s="463">
        <v>40</v>
      </c>
      <c r="AG44" s="299" t="s">
        <v>2629</v>
      </c>
      <c r="AH44" s="487">
        <v>430</v>
      </c>
      <c r="AI44" s="486" t="s">
        <v>46</v>
      </c>
      <c r="AJ44" s="486" t="s">
        <v>56</v>
      </c>
      <c r="AK44" s="486" t="s">
        <v>825</v>
      </c>
      <c r="AL44" s="486" t="s">
        <v>2473</v>
      </c>
      <c r="AM44" s="486" t="s">
        <v>152</v>
      </c>
      <c r="AN44" s="486" t="s">
        <v>2474</v>
      </c>
      <c r="AO44" s="488" t="s">
        <v>10</v>
      </c>
      <c r="AP44" s="395">
        <f t="shared" si="11"/>
        <v>7</v>
      </c>
      <c r="AQ44" s="473">
        <v>40</v>
      </c>
      <c r="AR44" s="387" t="s">
        <v>2629</v>
      </c>
    </row>
    <row r="45" spans="1:44" ht="18" customHeight="1" x14ac:dyDescent="0.25">
      <c r="A45" s="480">
        <v>440</v>
      </c>
      <c r="B45" s="479" t="str">
        <f>IF(Accueil!$H$49=1,M45,IF(Accueil!$H$49=2,X45,IF(Accueil!$H$49=3,AI45,M45)))</f>
        <v>Jaune</v>
      </c>
      <c r="C45" s="479" t="str">
        <f>IF(Accueil!$H$49=1,N45,IF(Accueil!$H$49=2,Y45,IF(Accueil!$H$49=3,AJ45,N45)))</f>
        <v>L1</v>
      </c>
      <c r="D45" s="479" t="str">
        <f>IF(Accueil!$H$49=1,O45,IF(Accueil!$H$49=2,Z45,IF(Accueil!$H$49=3,AK45,O45)))</f>
        <v xml:space="preserve">besoin de changer les choses </v>
      </c>
      <c r="E45" s="479" t="str">
        <f>IF(Accueil!$H$49=1,P45,IF(Accueil!$H$49=2,AA45,IF(Accueil!$H$49=3,AL45,P45)))</f>
        <v>sentiment d'avoir fait un mauvais choix /</v>
      </c>
      <c r="F45" s="479" t="str">
        <f>IF(Accueil!$H$49=1,Q45,IF(Accueil!$H$49=2,AB45,IF(Accueil!$H$49=3,AM45,Q45)))</f>
        <v xml:space="preserve">douceur envers soi / résilience émotionelle </v>
      </c>
      <c r="G45" s="479" t="str">
        <f>IF(Accueil!$H$49=1,R45,IF(Accueil!$H$49=2,AC45,IF(Accueil!$H$49=3,AN45,R45)))</f>
        <v>émotions exprimées avec violence : rage / rancune / colère</v>
      </c>
      <c r="H45" s="482" t="s">
        <v>10</v>
      </c>
      <c r="I45" s="333">
        <f t="shared" si="8"/>
        <v>7</v>
      </c>
      <c r="J45" s="463">
        <v>41</v>
      </c>
      <c r="K45" s="299" t="s">
        <v>2629</v>
      </c>
      <c r="L45" s="487">
        <v>440</v>
      </c>
      <c r="M45" s="486" t="s">
        <v>46</v>
      </c>
      <c r="N45" s="486" t="s">
        <v>57</v>
      </c>
      <c r="O45" s="486" t="s">
        <v>826</v>
      </c>
      <c r="P45" s="486" t="s">
        <v>2475</v>
      </c>
      <c r="Q45" s="486" t="s">
        <v>2476</v>
      </c>
      <c r="R45" s="486" t="s">
        <v>2477</v>
      </c>
      <c r="S45" s="488" t="s">
        <v>10</v>
      </c>
      <c r="T45" s="395">
        <f t="shared" si="9"/>
        <v>7</v>
      </c>
      <c r="U45" s="473">
        <v>41</v>
      </c>
      <c r="V45" s="387" t="s">
        <v>2629</v>
      </c>
      <c r="W45" s="480">
        <v>440</v>
      </c>
      <c r="X45" s="508" t="s">
        <v>4116</v>
      </c>
      <c r="Y45" s="509" t="s">
        <v>57</v>
      </c>
      <c r="Z45" s="509" t="s">
        <v>2921</v>
      </c>
      <c r="AA45" s="509" t="s">
        <v>2922</v>
      </c>
      <c r="AB45" s="509" t="s">
        <v>2923</v>
      </c>
      <c r="AC45" s="509" t="s">
        <v>2924</v>
      </c>
      <c r="AD45" s="482" t="s">
        <v>10</v>
      </c>
      <c r="AE45" s="333">
        <f t="shared" si="10"/>
        <v>7</v>
      </c>
      <c r="AF45" s="463">
        <v>41</v>
      </c>
      <c r="AG45" s="299" t="s">
        <v>2629</v>
      </c>
      <c r="AH45" s="487">
        <v>440</v>
      </c>
      <c r="AI45" s="486" t="s">
        <v>46</v>
      </c>
      <c r="AJ45" s="486" t="s">
        <v>57</v>
      </c>
      <c r="AK45" s="486" t="s">
        <v>826</v>
      </c>
      <c r="AL45" s="486" t="s">
        <v>2475</v>
      </c>
      <c r="AM45" s="486" t="s">
        <v>2476</v>
      </c>
      <c r="AN45" s="486" t="s">
        <v>2477</v>
      </c>
      <c r="AO45" s="488" t="s">
        <v>10</v>
      </c>
      <c r="AP45" s="395">
        <f t="shared" si="11"/>
        <v>7</v>
      </c>
      <c r="AQ45" s="473">
        <v>41</v>
      </c>
      <c r="AR45" s="387" t="s">
        <v>2629</v>
      </c>
    </row>
    <row r="46" spans="1:44" ht="18" customHeight="1" x14ac:dyDescent="0.25">
      <c r="A46" s="480">
        <v>450</v>
      </c>
      <c r="B46" s="479" t="str">
        <f>IF(Accueil!$H$49=1,M46,IF(Accueil!$H$49=2,X46,IF(Accueil!$H$49=3,AI46,M46)))</f>
        <v>Vert Pomme</v>
      </c>
      <c r="C46" s="479" t="str">
        <f>IF(Accueil!$H$49=1,N46,IF(Accueil!$H$49=2,Y46,IF(Accueil!$H$49=3,AJ46,N46)))</f>
        <v>rate</v>
      </c>
      <c r="D46" s="479" t="str">
        <f>IF(Accueil!$H$49=1,O46,IF(Accueil!$H$49=2,Z46,IF(Accueil!$H$49=3,AK46,O46)))</f>
        <v>mémoire de religieux / avoir passé à côté de la vie</v>
      </c>
      <c r="E46" s="479" t="str">
        <f>IF(Accueil!$H$49=1,P46,IF(Accueil!$H$49=2,AA46,IF(Accueil!$H$49=3,AL46,P46)))</f>
        <v>dévaloisé par les parents / manque de confiance de la part des parents / parents exigents / mort par empoisonnement</v>
      </c>
      <c r="F46" s="479" t="str">
        <f>IF(Accueil!$H$49=1,Q46,IF(Accueil!$H$49=2,AB46,IF(Accueil!$H$49=3,AM46,Q46)))</f>
        <v xml:space="preserve">être à la hauteur / être sans attentes / apprécier le succès / confiance en soi </v>
      </c>
      <c r="G46" s="479" t="str">
        <f>IF(Accueil!$H$49=1,R46,IF(Accueil!$H$49=2,AC46,IF(Accueil!$H$49=3,AN46,R46)))</f>
        <v>ne pas avoir pu terminé quelque chose / ne faire confiance à personne / ancêtre accroché</v>
      </c>
      <c r="H46" s="482" t="s">
        <v>7</v>
      </c>
      <c r="I46" s="333">
        <f t="shared" si="8"/>
        <v>8</v>
      </c>
      <c r="J46" s="463">
        <v>42</v>
      </c>
      <c r="K46" s="299" t="s">
        <v>2629</v>
      </c>
      <c r="L46" s="487">
        <v>450</v>
      </c>
      <c r="M46" s="486" t="s">
        <v>58</v>
      </c>
      <c r="N46" s="486" t="s">
        <v>59</v>
      </c>
      <c r="O46" s="486" t="s">
        <v>2478</v>
      </c>
      <c r="P46" s="486" t="s">
        <v>2479</v>
      </c>
      <c r="Q46" s="486" t="s">
        <v>1268</v>
      </c>
      <c r="R46" s="486" t="s">
        <v>2480</v>
      </c>
      <c r="S46" s="488" t="s">
        <v>7</v>
      </c>
      <c r="T46" s="395">
        <f t="shared" si="9"/>
        <v>8</v>
      </c>
      <c r="U46" s="473">
        <v>42</v>
      </c>
      <c r="V46" s="387" t="s">
        <v>2629</v>
      </c>
      <c r="W46" s="480">
        <v>450</v>
      </c>
      <c r="X46" s="508" t="s">
        <v>4117</v>
      </c>
      <c r="Y46" s="508" t="s">
        <v>2925</v>
      </c>
      <c r="Z46" s="509" t="s">
        <v>2926</v>
      </c>
      <c r="AA46" s="509" t="s">
        <v>2927</v>
      </c>
      <c r="AB46" s="509" t="s">
        <v>2928</v>
      </c>
      <c r="AC46" s="509" t="s">
        <v>2929</v>
      </c>
      <c r="AD46" s="482" t="s">
        <v>7</v>
      </c>
      <c r="AE46" s="333">
        <f t="shared" si="10"/>
        <v>8</v>
      </c>
      <c r="AF46" s="463">
        <v>42</v>
      </c>
      <c r="AG46" s="299" t="s">
        <v>2629</v>
      </c>
      <c r="AH46" s="487">
        <v>450</v>
      </c>
      <c r="AI46" s="486" t="s">
        <v>58</v>
      </c>
      <c r="AJ46" s="486" t="s">
        <v>59</v>
      </c>
      <c r="AK46" s="486" t="s">
        <v>2478</v>
      </c>
      <c r="AL46" s="486" t="s">
        <v>2479</v>
      </c>
      <c r="AM46" s="486" t="s">
        <v>1268</v>
      </c>
      <c r="AN46" s="486" t="s">
        <v>2480</v>
      </c>
      <c r="AO46" s="488" t="s">
        <v>7</v>
      </c>
      <c r="AP46" s="395">
        <f t="shared" si="11"/>
        <v>8</v>
      </c>
      <c r="AQ46" s="473">
        <v>42</v>
      </c>
      <c r="AR46" s="387" t="s">
        <v>2629</v>
      </c>
    </row>
    <row r="47" spans="1:44" ht="18" customHeight="1" x14ac:dyDescent="0.25">
      <c r="A47" s="480">
        <v>460</v>
      </c>
      <c r="B47" s="479" t="str">
        <f>IF(Accueil!$H$49=1,M47,IF(Accueil!$H$49=2,X47,IF(Accueil!$H$49=3,AI47,M47)))</f>
        <v>Vert Pomme</v>
      </c>
      <c r="C47" s="479" t="str">
        <f>IF(Accueil!$H$49=1,N47,IF(Accueil!$H$49=2,Y47,IF(Accueil!$H$49=3,AJ47,N47)))</f>
        <v>vésicule biliaire</v>
      </c>
      <c r="D47" s="479" t="str">
        <f>IF(Accueil!$H$49=1,O47,IF(Accueil!$H$49=2,Z47,IF(Accueil!$H$49=3,AK47,O47)))</f>
        <v>besoin d'exprimer ses talents</v>
      </c>
      <c r="E47" s="479" t="str">
        <f>IF(Accueil!$H$49=1,P47,IF(Accueil!$H$49=2,AA47,IF(Accueil!$H$49=3,AL47,P47)))</f>
        <v>critiqué / pas eu le courage / négativisme / naissance par césarienne (tendance à abandonner) / placé en couveuse</v>
      </c>
      <c r="F47" s="479" t="str">
        <f>IF(Accueil!$H$49=1,Q47,IF(Accueil!$H$49=2,AB47,IF(Accueil!$H$49=3,AM47,Q47)))</f>
        <v>capacité de résilience émotionelle</v>
      </c>
      <c r="G47" s="479" t="str">
        <f>IF(Accueil!$H$49=1,R47,IF(Accueil!$H$49=2,AC47,IF(Accueil!$H$49=3,AN47,R47)))</f>
        <v>dettes karmiques non réglées / talent réprimé / devoir toujours se battre pour vivre / rancune</v>
      </c>
      <c r="H47" s="482" t="s">
        <v>7</v>
      </c>
      <c r="I47" s="333">
        <f t="shared" si="8"/>
        <v>8</v>
      </c>
      <c r="J47" s="463">
        <v>44</v>
      </c>
      <c r="K47" s="299" t="s">
        <v>2629</v>
      </c>
      <c r="L47" s="487">
        <v>460</v>
      </c>
      <c r="M47" s="486" t="s">
        <v>58</v>
      </c>
      <c r="N47" s="486" t="s">
        <v>60</v>
      </c>
      <c r="O47" s="486" t="s">
        <v>827</v>
      </c>
      <c r="P47" s="486" t="s">
        <v>2481</v>
      </c>
      <c r="Q47" s="486" t="s">
        <v>154</v>
      </c>
      <c r="R47" s="486" t="s">
        <v>2482</v>
      </c>
      <c r="S47" s="488" t="s">
        <v>7</v>
      </c>
      <c r="T47" s="395">
        <f t="shared" si="9"/>
        <v>8</v>
      </c>
      <c r="U47" s="473">
        <v>44</v>
      </c>
      <c r="V47" s="387" t="s">
        <v>2629</v>
      </c>
      <c r="W47" s="480">
        <v>460</v>
      </c>
      <c r="X47" s="508" t="s">
        <v>4117</v>
      </c>
      <c r="Y47" s="508" t="s">
        <v>2930</v>
      </c>
      <c r="Z47" s="509" t="s">
        <v>2931</v>
      </c>
      <c r="AA47" s="509" t="s">
        <v>2932</v>
      </c>
      <c r="AB47" s="509" t="s">
        <v>2933</v>
      </c>
      <c r="AC47" s="509" t="s">
        <v>2934</v>
      </c>
      <c r="AD47" s="482" t="s">
        <v>7</v>
      </c>
      <c r="AE47" s="333">
        <f t="shared" si="10"/>
        <v>8</v>
      </c>
      <c r="AF47" s="463">
        <v>44</v>
      </c>
      <c r="AG47" s="299" t="s">
        <v>2629</v>
      </c>
      <c r="AH47" s="487">
        <v>460</v>
      </c>
      <c r="AI47" s="486" t="s">
        <v>58</v>
      </c>
      <c r="AJ47" s="486" t="s">
        <v>60</v>
      </c>
      <c r="AK47" s="486" t="s">
        <v>827</v>
      </c>
      <c r="AL47" s="486" t="s">
        <v>2481</v>
      </c>
      <c r="AM47" s="486" t="s">
        <v>154</v>
      </c>
      <c r="AN47" s="486" t="s">
        <v>2482</v>
      </c>
      <c r="AO47" s="488" t="s">
        <v>7</v>
      </c>
      <c r="AP47" s="395">
        <f t="shared" si="11"/>
        <v>8</v>
      </c>
      <c r="AQ47" s="473">
        <v>44</v>
      </c>
      <c r="AR47" s="387" t="s">
        <v>2629</v>
      </c>
    </row>
    <row r="48" spans="1:44" ht="18" customHeight="1" x14ac:dyDescent="0.25">
      <c r="A48" s="480">
        <v>470</v>
      </c>
      <c r="B48" s="479" t="str">
        <f>IF(Accueil!$H$49=1,M48,IF(Accueil!$H$49=2,X48,IF(Accueil!$H$49=3,AI48,M48)))</f>
        <v>Vert Pomme</v>
      </c>
      <c r="C48" s="479" t="str">
        <f>IF(Accueil!$H$49=1,N48,IF(Accueil!$H$49=2,Y48,IF(Accueil!$H$49=3,AJ48,N48)))</f>
        <v>foie</v>
      </c>
      <c r="D48" s="479" t="str">
        <f>IF(Accueil!$H$49=1,O48,IF(Accueil!$H$49=2,Z48,IF(Accueil!$H$49=3,AK48,O48)))</f>
        <v>besoin de posséder / de matérialité / mémoire de marchand</v>
      </c>
      <c r="E48" s="479" t="str">
        <f>IF(Accueil!$H$49=1,P48,IF(Accueil!$H$49=2,AA48,IF(Accueil!$H$49=3,AL48,P48)))</f>
        <v>humiliation / injustice vécue / problème entre le bien et le mal / parent colérique ou alcolique / fatalisme</v>
      </c>
      <c r="F48" s="479" t="str">
        <f>IF(Accueil!$H$49=1,Q48,IF(Accueil!$H$49=2,AB48,IF(Accueil!$H$49=3,AM48,Q48)))</f>
        <v>calme intérieur / positionnement adapté / savoir dire non / savoir mettre une limite</v>
      </c>
      <c r="G48" s="479" t="str">
        <f>IF(Accueil!$H$49=1,R48,IF(Accueil!$H$49=2,AC48,IF(Accueil!$H$49=3,AN48,R48)))</f>
        <v>ne pas faire face à sa part sombre / veille colère / consumérisme</v>
      </c>
      <c r="H48" s="482" t="s">
        <v>7</v>
      </c>
      <c r="I48" s="333">
        <f t="shared" si="8"/>
        <v>8</v>
      </c>
      <c r="J48" s="463">
        <v>45</v>
      </c>
      <c r="K48" s="299" t="s">
        <v>2629</v>
      </c>
      <c r="L48" s="487">
        <v>470</v>
      </c>
      <c r="M48" s="486" t="s">
        <v>58</v>
      </c>
      <c r="N48" s="486" t="s">
        <v>61</v>
      </c>
      <c r="O48" s="486" t="s">
        <v>2483</v>
      </c>
      <c r="P48" s="486" t="s">
        <v>2484</v>
      </c>
      <c r="Q48" s="486" t="s">
        <v>1276</v>
      </c>
      <c r="R48" s="486" t="s">
        <v>2485</v>
      </c>
      <c r="S48" s="488" t="s">
        <v>7</v>
      </c>
      <c r="T48" s="395">
        <f t="shared" si="9"/>
        <v>8</v>
      </c>
      <c r="U48" s="473">
        <v>45</v>
      </c>
      <c r="V48" s="387" t="s">
        <v>2629</v>
      </c>
      <c r="W48" s="480">
        <v>470</v>
      </c>
      <c r="X48" s="508" t="s">
        <v>4117</v>
      </c>
      <c r="Y48" s="508" t="s">
        <v>2935</v>
      </c>
      <c r="Z48" s="509" t="s">
        <v>2936</v>
      </c>
      <c r="AA48" s="509" t="s">
        <v>2937</v>
      </c>
      <c r="AB48" s="509" t="s">
        <v>2938</v>
      </c>
      <c r="AC48" s="509" t="s">
        <v>2939</v>
      </c>
      <c r="AD48" s="482" t="s">
        <v>7</v>
      </c>
      <c r="AE48" s="333">
        <f t="shared" si="10"/>
        <v>8</v>
      </c>
      <c r="AF48" s="463">
        <v>45</v>
      </c>
      <c r="AG48" s="299" t="s">
        <v>2629</v>
      </c>
      <c r="AH48" s="487">
        <v>470</v>
      </c>
      <c r="AI48" s="486" t="s">
        <v>58</v>
      </c>
      <c r="AJ48" s="486" t="s">
        <v>61</v>
      </c>
      <c r="AK48" s="486" t="s">
        <v>2483</v>
      </c>
      <c r="AL48" s="486" t="s">
        <v>2484</v>
      </c>
      <c r="AM48" s="486" t="s">
        <v>1276</v>
      </c>
      <c r="AN48" s="486" t="s">
        <v>2485</v>
      </c>
      <c r="AO48" s="488" t="s">
        <v>7</v>
      </c>
      <c r="AP48" s="395">
        <f t="shared" si="11"/>
        <v>8</v>
      </c>
      <c r="AQ48" s="473">
        <v>45</v>
      </c>
      <c r="AR48" s="387" t="s">
        <v>2629</v>
      </c>
    </row>
    <row r="49" spans="1:44" ht="18" customHeight="1" x14ac:dyDescent="0.25">
      <c r="A49" s="480">
        <v>480</v>
      </c>
      <c r="B49" s="479" t="str">
        <f>IF(Accueil!$H$49=1,M49,IF(Accueil!$H$49=2,X49,IF(Accueil!$H$49=3,AI49,M49)))</f>
        <v>Vert Pomme</v>
      </c>
      <c r="C49" s="479" t="str">
        <f>IF(Accueil!$H$49=1,N49,IF(Accueil!$H$49=2,Y49,IF(Accueil!$H$49=3,AJ49,N49)))</f>
        <v>rein</v>
      </c>
      <c r="D49" s="479" t="str">
        <f>IF(Accueil!$H$49=1,O49,IF(Accueil!$H$49=2,Z49,IF(Accueil!$H$49=3,AK49,O49)))</f>
        <v>ancêtre accroché / émotions avant et pendant la naissance / peurs dans l'enfance</v>
      </c>
      <c r="E49" s="479" t="str">
        <f>IF(Accueil!$H$49=1,P49,IF(Accueil!$H$49=2,AA49,IF(Accueil!$H$49=3,AL49,P49)))</f>
        <v>non soutenu par les ancêtres / peurs ancestrales / clan familial restreint / a dû quitter la famille</v>
      </c>
      <c r="F49" s="479" t="str">
        <f>IF(Accueil!$H$49=1,Q49,IF(Accueil!$H$49=2,AB49,IF(Accueil!$H$49=3,AM49,Q49)))</f>
        <v>apaiser les conflits / conciliant / capacité à pardonner</v>
      </c>
      <c r="G49" s="479" t="str">
        <f>IF(Accueil!$H$49=1,R49,IF(Accueil!$H$49=2,AC49,IF(Accueil!$H$49=3,AN49,R49)))</f>
        <v>peurs ancestrales jamais affrontées / lien toxique avec la famille / émotions fortes vécues dans le ventre de la mère</v>
      </c>
      <c r="H49" s="482" t="s">
        <v>10</v>
      </c>
      <c r="I49" s="333">
        <f t="shared" si="8"/>
        <v>8</v>
      </c>
      <c r="J49" s="463">
        <v>46</v>
      </c>
      <c r="K49" s="299" t="s">
        <v>2629</v>
      </c>
      <c r="L49" s="487">
        <v>480</v>
      </c>
      <c r="M49" s="486" t="s">
        <v>58</v>
      </c>
      <c r="N49" s="486" t="s">
        <v>62</v>
      </c>
      <c r="O49" s="486" t="s">
        <v>2486</v>
      </c>
      <c r="P49" s="486" t="s">
        <v>2487</v>
      </c>
      <c r="Q49" s="486" t="s">
        <v>2488</v>
      </c>
      <c r="R49" s="486" t="s">
        <v>2489</v>
      </c>
      <c r="S49" s="488" t="s">
        <v>10</v>
      </c>
      <c r="T49" s="395">
        <f t="shared" si="9"/>
        <v>8</v>
      </c>
      <c r="U49" s="473">
        <v>46</v>
      </c>
      <c r="V49" s="387" t="s">
        <v>2629</v>
      </c>
      <c r="W49" s="480">
        <v>480</v>
      </c>
      <c r="X49" s="508" t="s">
        <v>4117</v>
      </c>
      <c r="Y49" s="508" t="s">
        <v>2940</v>
      </c>
      <c r="Z49" s="509" t="s">
        <v>2941</v>
      </c>
      <c r="AA49" s="509" t="s">
        <v>2942</v>
      </c>
      <c r="AB49" s="509" t="s">
        <v>2943</v>
      </c>
      <c r="AC49" s="509" t="s">
        <v>2944</v>
      </c>
      <c r="AD49" s="482" t="s">
        <v>10</v>
      </c>
      <c r="AE49" s="333">
        <f t="shared" si="10"/>
        <v>8</v>
      </c>
      <c r="AF49" s="463">
        <v>46</v>
      </c>
      <c r="AG49" s="299" t="s">
        <v>2629</v>
      </c>
      <c r="AH49" s="487">
        <v>480</v>
      </c>
      <c r="AI49" s="486" t="s">
        <v>58</v>
      </c>
      <c r="AJ49" s="486" t="s">
        <v>62</v>
      </c>
      <c r="AK49" s="486" t="s">
        <v>2486</v>
      </c>
      <c r="AL49" s="486" t="s">
        <v>2487</v>
      </c>
      <c r="AM49" s="486" t="s">
        <v>2488</v>
      </c>
      <c r="AN49" s="486" t="s">
        <v>2489</v>
      </c>
      <c r="AO49" s="488" t="s">
        <v>10</v>
      </c>
      <c r="AP49" s="395">
        <f t="shared" si="11"/>
        <v>8</v>
      </c>
      <c r="AQ49" s="473">
        <v>46</v>
      </c>
      <c r="AR49" s="387" t="s">
        <v>2629</v>
      </c>
    </row>
    <row r="50" spans="1:44" ht="18" customHeight="1" x14ac:dyDescent="0.25">
      <c r="A50" s="480">
        <v>490</v>
      </c>
      <c r="B50" s="479" t="str">
        <f>IF(Accueil!$H$49=1,M50,IF(Accueil!$H$49=2,X50,IF(Accueil!$H$49=3,AI50,M50)))</f>
        <v>Vert Pomme</v>
      </c>
      <c r="C50" s="479" t="str">
        <f>IF(Accueil!$H$49=1,N50,IF(Accueil!$H$49=2,Y50,IF(Accueil!$H$49=3,AJ50,N50)))</f>
        <v>surrénales</v>
      </c>
      <c r="D50" s="479" t="str">
        <f>IF(Accueil!$H$49=1,O50,IF(Accueil!$H$49=2,Z50,IF(Accueil!$H$49=3,AK50,O50)))</f>
        <v>vampirisé par un ancêtre</v>
      </c>
      <c r="E50" s="479" t="str">
        <f>IF(Accueil!$H$49=1,P50,IF(Accueil!$H$49=2,AA50,IF(Accueil!$H$49=3,AL50,P50)))</f>
        <v>survie / avoir été une victime / prématuré en couveuse</v>
      </c>
      <c r="F50" s="479" t="str">
        <f>IF(Accueil!$H$49=1,Q50,IF(Accueil!$H$49=2,AB50,IF(Accueil!$H$49=3,AM50,Q50)))</f>
        <v>bonne gestion du stress et des peurs</v>
      </c>
      <c r="G50" s="479" t="str">
        <f>IF(Accueil!$H$49=1,R50,IF(Accueil!$H$49=2,AC50,IF(Accueil!$H$49=3,AN50,R50)))</f>
        <v>naissance difficile / failli mourir à la naissance</v>
      </c>
      <c r="H50" s="482" t="s">
        <v>10</v>
      </c>
      <c r="I50" s="333">
        <f t="shared" si="8"/>
        <v>8</v>
      </c>
      <c r="J50" s="463">
        <v>47</v>
      </c>
      <c r="K50" s="299" t="s">
        <v>2629</v>
      </c>
      <c r="L50" s="487">
        <v>490</v>
      </c>
      <c r="M50" s="486" t="s">
        <v>58</v>
      </c>
      <c r="N50" s="486" t="s">
        <v>63</v>
      </c>
      <c r="O50" s="486" t="s">
        <v>828</v>
      </c>
      <c r="P50" s="486" t="s">
        <v>2490</v>
      </c>
      <c r="Q50" s="486" t="s">
        <v>155</v>
      </c>
      <c r="R50" s="486" t="s">
        <v>2491</v>
      </c>
      <c r="S50" s="488" t="s">
        <v>10</v>
      </c>
      <c r="T50" s="395">
        <f t="shared" si="9"/>
        <v>8</v>
      </c>
      <c r="U50" s="473">
        <v>47</v>
      </c>
      <c r="V50" s="387" t="s">
        <v>2629</v>
      </c>
      <c r="W50" s="480">
        <v>490</v>
      </c>
      <c r="X50" s="508" t="s">
        <v>4117</v>
      </c>
      <c r="Y50" s="508" t="s">
        <v>2945</v>
      </c>
      <c r="Z50" s="509" t="s">
        <v>2946</v>
      </c>
      <c r="AA50" s="509" t="s">
        <v>2947</v>
      </c>
      <c r="AB50" s="509" t="s">
        <v>2948</v>
      </c>
      <c r="AC50" s="509" t="s">
        <v>2949</v>
      </c>
      <c r="AD50" s="482" t="s">
        <v>10</v>
      </c>
      <c r="AE50" s="333">
        <f t="shared" si="10"/>
        <v>8</v>
      </c>
      <c r="AF50" s="463">
        <v>47</v>
      </c>
      <c r="AG50" s="299" t="s">
        <v>2629</v>
      </c>
      <c r="AH50" s="487">
        <v>490</v>
      </c>
      <c r="AI50" s="486" t="s">
        <v>58</v>
      </c>
      <c r="AJ50" s="486" t="s">
        <v>63</v>
      </c>
      <c r="AK50" s="486" t="s">
        <v>828</v>
      </c>
      <c r="AL50" s="486" t="s">
        <v>2490</v>
      </c>
      <c r="AM50" s="486" t="s">
        <v>155</v>
      </c>
      <c r="AN50" s="486" t="s">
        <v>2491</v>
      </c>
      <c r="AO50" s="488" t="s">
        <v>10</v>
      </c>
      <c r="AP50" s="395">
        <f t="shared" si="11"/>
        <v>8</v>
      </c>
      <c r="AQ50" s="473">
        <v>47</v>
      </c>
      <c r="AR50" s="387" t="s">
        <v>2629</v>
      </c>
    </row>
    <row r="51" spans="1:44" ht="18" customHeight="1" x14ac:dyDescent="0.25">
      <c r="A51" s="480">
        <v>500</v>
      </c>
      <c r="B51" s="479" t="str">
        <f>IF(Accueil!$H$49=1,M51,IF(Accueil!$H$49=2,X51,IF(Accueil!$H$49=3,AI51,M51)))</f>
        <v>Vert Pomme</v>
      </c>
      <c r="C51" s="479" t="str">
        <f>IF(Accueil!$H$49=1,N51,IF(Accueil!$H$49=2,Y51,IF(Accueil!$H$49=3,AJ51,N51)))</f>
        <v>D12</v>
      </c>
      <c r="D51" s="479" t="str">
        <f>IF(Accueil!$H$49=1,O51,IF(Accueil!$H$49=2,Z51,IF(Accueil!$H$49=3,AK51,O51)))</f>
        <v>besoin de reconaissance sociale / besoin de médaille / avoir été mis sur un piédestal / mémoire de chevalier</v>
      </c>
      <c r="E51" s="479" t="str">
        <f>IF(Accueil!$H$49=1,P51,IF(Accueil!$H$49=2,AA51,IF(Accueil!$H$49=3,AL51,P51)))</f>
        <v>enfant non reconnu ou ignoré / avoir été jugé ou trahi / pas à la hauteur de la mission / se laisser dicter sa vie / soumission</v>
      </c>
      <c r="F51" s="479" t="str">
        <f>IF(Accueil!$H$49=1,Q51,IF(Accueil!$H$49=2,AB51,IF(Accueil!$H$49=3,AM51,Q51)))</f>
        <v xml:space="preserve">inspirer confiance / reconnu </v>
      </c>
      <c r="G51" s="479" t="str">
        <f>IF(Accueil!$H$49=1,R51,IF(Accueil!$H$49=2,AC51,IF(Accueil!$H$49=3,AN51,R51)))</f>
        <v>contrarié dans ses attentes / lien conflictuel avec la mère</v>
      </c>
      <c r="H51" s="482" t="s">
        <v>10</v>
      </c>
      <c r="I51" s="333">
        <f t="shared" si="8"/>
        <v>8</v>
      </c>
      <c r="J51" s="463">
        <v>48</v>
      </c>
      <c r="K51" s="299" t="s">
        <v>2629</v>
      </c>
      <c r="L51" s="487">
        <v>500</v>
      </c>
      <c r="M51" s="486" t="s">
        <v>58</v>
      </c>
      <c r="N51" s="486" t="s">
        <v>64</v>
      </c>
      <c r="O51" s="486" t="s">
        <v>2492</v>
      </c>
      <c r="P51" s="486" t="s">
        <v>2493</v>
      </c>
      <c r="Q51" s="486" t="s">
        <v>2494</v>
      </c>
      <c r="R51" s="486" t="s">
        <v>2495</v>
      </c>
      <c r="S51" s="488" t="s">
        <v>10</v>
      </c>
      <c r="T51" s="395">
        <f t="shared" si="9"/>
        <v>8</v>
      </c>
      <c r="U51" s="473">
        <v>48</v>
      </c>
      <c r="V51" s="387" t="s">
        <v>2629</v>
      </c>
      <c r="W51" s="480">
        <v>500</v>
      </c>
      <c r="X51" s="508" t="s">
        <v>4117</v>
      </c>
      <c r="Y51" s="509" t="s">
        <v>64</v>
      </c>
      <c r="Z51" s="509" t="s">
        <v>2950</v>
      </c>
      <c r="AA51" s="509" t="s">
        <v>2951</v>
      </c>
      <c r="AB51" s="509" t="s">
        <v>2952</v>
      </c>
      <c r="AC51" s="509" t="s">
        <v>2953</v>
      </c>
      <c r="AD51" s="482" t="s">
        <v>10</v>
      </c>
      <c r="AE51" s="333">
        <f t="shared" si="10"/>
        <v>8</v>
      </c>
      <c r="AF51" s="463">
        <v>48</v>
      </c>
      <c r="AG51" s="299" t="s">
        <v>2629</v>
      </c>
      <c r="AH51" s="487">
        <v>500</v>
      </c>
      <c r="AI51" s="486" t="s">
        <v>58</v>
      </c>
      <c r="AJ51" s="486" t="s">
        <v>64</v>
      </c>
      <c r="AK51" s="486" t="s">
        <v>2492</v>
      </c>
      <c r="AL51" s="486" t="s">
        <v>2493</v>
      </c>
      <c r="AM51" s="486" t="s">
        <v>2494</v>
      </c>
      <c r="AN51" s="486" t="s">
        <v>2495</v>
      </c>
      <c r="AO51" s="488" t="s">
        <v>10</v>
      </c>
      <c r="AP51" s="395">
        <f t="shared" si="11"/>
        <v>8</v>
      </c>
      <c r="AQ51" s="473">
        <v>48</v>
      </c>
      <c r="AR51" s="387" t="s">
        <v>2629</v>
      </c>
    </row>
    <row r="52" spans="1:44" ht="18" customHeight="1" x14ac:dyDescent="0.25">
      <c r="A52" s="480">
        <v>510</v>
      </c>
      <c r="B52" s="479" t="str">
        <f>IF(Accueil!$H$49=1,M52,IF(Accueil!$H$49=2,X52,IF(Accueil!$H$49=3,AI52,M52)))</f>
        <v>Vert Pomme</v>
      </c>
      <c r="C52" s="479" t="str">
        <f>IF(Accueil!$H$49=1,N52,IF(Accueil!$H$49=2,Y52,IF(Accueil!$H$49=3,AJ52,N52)))</f>
        <v>D11</v>
      </c>
      <c r="D52" s="479" t="str">
        <f>IF(Accueil!$H$49=1,O52,IF(Accueil!$H$49=2,Z52,IF(Accueil!$H$49=3,AK52,O52)))</f>
        <v>besoin de s'isoler / non soutenu par la famille / mémoire d'ermite</v>
      </c>
      <c r="E52" s="479" t="str">
        <f>IF(Accueil!$H$49=1,P52,IF(Accueil!$H$49=2,AA52,IF(Accueil!$H$49=3,AL52,P52)))</f>
        <v>avoir vécu l'échec ou un trop grand succès / peur de passer à côté de la vie / sensibilité à fleur de peau</v>
      </c>
      <c r="F52" s="479" t="str">
        <f>IF(Accueil!$H$49=1,Q52,IF(Accueil!$H$49=2,AB52,IF(Accueil!$H$49=3,AM52,Q52)))</f>
        <v>être valorisé ou soutenu par son entourage / être à la hauteur</v>
      </c>
      <c r="G52" s="479" t="str">
        <f>IF(Accueil!$H$49=1,R52,IF(Accueil!$H$49=2,AC52,IF(Accueil!$H$49=3,AN52,R52)))</f>
        <v>liens familiaux toxiques / refuser la réalité de ce monde</v>
      </c>
      <c r="H52" s="482" t="s">
        <v>10</v>
      </c>
      <c r="I52" s="333">
        <f t="shared" si="8"/>
        <v>8</v>
      </c>
      <c r="J52" s="463">
        <v>49</v>
      </c>
      <c r="K52" s="299" t="s">
        <v>2629</v>
      </c>
      <c r="L52" s="487">
        <v>510</v>
      </c>
      <c r="M52" s="486" t="s">
        <v>58</v>
      </c>
      <c r="N52" s="486" t="s">
        <v>65</v>
      </c>
      <c r="O52" s="486" t="s">
        <v>2496</v>
      </c>
      <c r="P52" s="486" t="s">
        <v>2497</v>
      </c>
      <c r="Q52" s="486" t="s">
        <v>1287</v>
      </c>
      <c r="R52" s="486" t="s">
        <v>2498</v>
      </c>
      <c r="S52" s="488" t="s">
        <v>10</v>
      </c>
      <c r="T52" s="395">
        <f t="shared" si="9"/>
        <v>8</v>
      </c>
      <c r="U52" s="473">
        <v>49</v>
      </c>
      <c r="V52" s="387" t="s">
        <v>2629</v>
      </c>
      <c r="W52" s="480">
        <v>510</v>
      </c>
      <c r="X52" s="508" t="s">
        <v>4117</v>
      </c>
      <c r="Y52" s="509" t="s">
        <v>65</v>
      </c>
      <c r="Z52" s="509" t="s">
        <v>2954</v>
      </c>
      <c r="AA52" s="509" t="s">
        <v>2955</v>
      </c>
      <c r="AB52" s="509" t="s">
        <v>2956</v>
      </c>
      <c r="AC52" s="509" t="s">
        <v>2957</v>
      </c>
      <c r="AD52" s="482" t="s">
        <v>10</v>
      </c>
      <c r="AE52" s="333">
        <f t="shared" si="10"/>
        <v>8</v>
      </c>
      <c r="AF52" s="463">
        <v>49</v>
      </c>
      <c r="AG52" s="299" t="s">
        <v>2629</v>
      </c>
      <c r="AH52" s="487">
        <v>510</v>
      </c>
      <c r="AI52" s="486" t="s">
        <v>58</v>
      </c>
      <c r="AJ52" s="486" t="s">
        <v>65</v>
      </c>
      <c r="AK52" s="486" t="s">
        <v>2496</v>
      </c>
      <c r="AL52" s="486" t="s">
        <v>2497</v>
      </c>
      <c r="AM52" s="486" t="s">
        <v>1287</v>
      </c>
      <c r="AN52" s="486" t="s">
        <v>2498</v>
      </c>
      <c r="AO52" s="488" t="s">
        <v>10</v>
      </c>
      <c r="AP52" s="395">
        <f t="shared" si="11"/>
        <v>8</v>
      </c>
      <c r="AQ52" s="473">
        <v>49</v>
      </c>
      <c r="AR52" s="387" t="s">
        <v>2629</v>
      </c>
    </row>
    <row r="53" spans="1:44" ht="18" customHeight="1" x14ac:dyDescent="0.25">
      <c r="A53" s="480">
        <v>520</v>
      </c>
      <c r="B53" s="479" t="str">
        <f>IF(Accueil!$H$49=1,M53,IF(Accueil!$H$49=2,X53,IF(Accueil!$H$49=3,AI53,M53)))</f>
        <v>Vert Pomme</v>
      </c>
      <c r="C53" s="479" t="str">
        <f>IF(Accueil!$H$49=1,N53,IF(Accueil!$H$49=2,Y53,IF(Accueil!$H$49=3,AJ53,N53)))</f>
        <v>D10</v>
      </c>
      <c r="D53" s="479" t="str">
        <f>IF(Accueil!$H$49=1,O53,IF(Accueil!$H$49=2,Z53,IF(Accueil!$H$49=3,AK53,O53)))</f>
        <v>besoin d'avoir le contrôle sur sa vie / besoin d'avoir sa place dans la famille / mémoire de chevalier</v>
      </c>
      <c r="E53" s="479" t="str">
        <f>IF(Accueil!$H$49=1,P53,IF(Accueil!$H$49=2,AA53,IF(Accueil!$H$49=3,AL53,P53)))</f>
        <v>avoir perdu sa place / ne voir que le négatif / avoir coupé les liens avec la famille</v>
      </c>
      <c r="F53" s="479" t="str">
        <f>IF(Accueil!$H$49=1,Q53,IF(Accueil!$H$49=2,AB53,IF(Accueil!$H$49=3,AM53,Q53)))</f>
        <v>être à sa place / se sentir soutenu / avoir du courage</v>
      </c>
      <c r="G53" s="479" t="str">
        <f>IF(Accueil!$H$49=1,R53,IF(Accueil!$H$49=2,AC53,IF(Accueil!$H$49=3,AN53,R53)))</f>
        <v>rancune non réglée / lutter pour sa place dans la famille</v>
      </c>
      <c r="H53" s="482" t="s">
        <v>10</v>
      </c>
      <c r="I53" s="333">
        <f t="shared" si="8"/>
        <v>8</v>
      </c>
      <c r="J53" s="463">
        <v>50</v>
      </c>
      <c r="K53" s="299" t="s">
        <v>2629</v>
      </c>
      <c r="L53" s="487">
        <v>520</v>
      </c>
      <c r="M53" s="486" t="s">
        <v>58</v>
      </c>
      <c r="N53" s="486" t="s">
        <v>66</v>
      </c>
      <c r="O53" s="486" t="s">
        <v>2499</v>
      </c>
      <c r="P53" s="486" t="s">
        <v>2500</v>
      </c>
      <c r="Q53" s="486" t="s">
        <v>1291</v>
      </c>
      <c r="R53" s="486" t="s">
        <v>2501</v>
      </c>
      <c r="S53" s="488" t="s">
        <v>10</v>
      </c>
      <c r="T53" s="395">
        <f t="shared" si="9"/>
        <v>8</v>
      </c>
      <c r="U53" s="473">
        <v>50</v>
      </c>
      <c r="V53" s="387" t="s">
        <v>2629</v>
      </c>
      <c r="W53" s="480">
        <v>520</v>
      </c>
      <c r="X53" s="508" t="s">
        <v>4117</v>
      </c>
      <c r="Y53" s="509" t="s">
        <v>66</v>
      </c>
      <c r="Z53" s="509" t="s">
        <v>2958</v>
      </c>
      <c r="AA53" s="509" t="s">
        <v>2959</v>
      </c>
      <c r="AB53" s="509" t="s">
        <v>2960</v>
      </c>
      <c r="AC53" s="509" t="s">
        <v>2961</v>
      </c>
      <c r="AD53" s="482" t="s">
        <v>10</v>
      </c>
      <c r="AE53" s="333">
        <f t="shared" si="10"/>
        <v>8</v>
      </c>
      <c r="AF53" s="463">
        <v>50</v>
      </c>
      <c r="AG53" s="299" t="s">
        <v>2629</v>
      </c>
      <c r="AH53" s="487">
        <v>520</v>
      </c>
      <c r="AI53" s="486" t="s">
        <v>58</v>
      </c>
      <c r="AJ53" s="486" t="s">
        <v>66</v>
      </c>
      <c r="AK53" s="486" t="s">
        <v>2499</v>
      </c>
      <c r="AL53" s="486" t="s">
        <v>2500</v>
      </c>
      <c r="AM53" s="486" t="s">
        <v>1291</v>
      </c>
      <c r="AN53" s="486" t="s">
        <v>2501</v>
      </c>
      <c r="AO53" s="488" t="s">
        <v>10</v>
      </c>
      <c r="AP53" s="395">
        <f t="shared" si="11"/>
        <v>8</v>
      </c>
      <c r="AQ53" s="473">
        <v>50</v>
      </c>
      <c r="AR53" s="387" t="s">
        <v>2629</v>
      </c>
    </row>
    <row r="54" spans="1:44" ht="18" customHeight="1" x14ac:dyDescent="0.25">
      <c r="A54" s="480">
        <v>530</v>
      </c>
      <c r="B54" s="479" t="str">
        <f>IF(Accueil!$H$49=1,M54,IF(Accueil!$H$49=2,X54,IF(Accueil!$H$49=3,AI54,M54)))</f>
        <v>Vert Pomme</v>
      </c>
      <c r="C54" s="479" t="str">
        <f>IF(Accueil!$H$49=1,N54,IF(Accueil!$H$49=2,Y54,IF(Accueil!$H$49=3,AJ54,N54)))</f>
        <v>D9</v>
      </c>
      <c r="D54" s="479" t="str">
        <f>IF(Accueil!$H$49=1,O54,IF(Accueil!$H$49=2,Z54,IF(Accueil!$H$49=3,AK54,O54)))</f>
        <v>mémoire de personnage politique / personne ayant pris une autre direction que le reste de la famille</v>
      </c>
      <c r="E54" s="479" t="str">
        <f>IF(Accueil!$H$49=1,P54,IF(Accueil!$H$49=2,AA54,IF(Accueil!$H$49=3,AL54,P54)))</f>
        <v>victime / peur d'être abandonné ou rejeté / sentiment de honte / mort par suicide</v>
      </c>
      <c r="F54" s="479" t="str">
        <f>IF(Accueil!$H$49=1,Q54,IF(Accueil!$H$49=2,AB54,IF(Accueil!$H$49=3,AM54,Q54)))</f>
        <v xml:space="preserve">calme intérieur / tempérer sa colère </v>
      </c>
      <c r="G54" s="479" t="str">
        <f>IF(Accueil!$H$49=1,R54,IF(Accueil!$H$49=2,AC54,IF(Accueil!$H$49=3,AN54,R54)))</f>
        <v>vouloir faire autre chose que le reste de la fammille</v>
      </c>
      <c r="H54" s="482" t="s">
        <v>10</v>
      </c>
      <c r="I54" s="333">
        <f t="shared" si="8"/>
        <v>8</v>
      </c>
      <c r="J54" s="463">
        <v>51</v>
      </c>
      <c r="K54" s="299" t="s">
        <v>2629</v>
      </c>
      <c r="L54" s="487">
        <v>530</v>
      </c>
      <c r="M54" s="486" t="s">
        <v>58</v>
      </c>
      <c r="N54" s="486" t="s">
        <v>67</v>
      </c>
      <c r="O54" s="486" t="s">
        <v>2502</v>
      </c>
      <c r="P54" s="486" t="s">
        <v>2503</v>
      </c>
      <c r="Q54" s="486" t="s">
        <v>1295</v>
      </c>
      <c r="R54" s="486" t="s">
        <v>829</v>
      </c>
      <c r="S54" s="488" t="s">
        <v>10</v>
      </c>
      <c r="T54" s="395">
        <f t="shared" si="9"/>
        <v>8</v>
      </c>
      <c r="U54" s="473">
        <v>51</v>
      </c>
      <c r="V54" s="387" t="s">
        <v>2629</v>
      </c>
      <c r="W54" s="480">
        <v>530</v>
      </c>
      <c r="X54" s="508" t="s">
        <v>4117</v>
      </c>
      <c r="Y54" s="509" t="s">
        <v>67</v>
      </c>
      <c r="Z54" s="509" t="s">
        <v>2962</v>
      </c>
      <c r="AA54" s="509" t="s">
        <v>2963</v>
      </c>
      <c r="AB54" s="509" t="s">
        <v>2964</v>
      </c>
      <c r="AC54" s="509" t="s">
        <v>2965</v>
      </c>
      <c r="AD54" s="482" t="s">
        <v>10</v>
      </c>
      <c r="AE54" s="333">
        <f t="shared" si="10"/>
        <v>8</v>
      </c>
      <c r="AF54" s="463">
        <v>51</v>
      </c>
      <c r="AG54" s="299" t="s">
        <v>2629</v>
      </c>
      <c r="AH54" s="487">
        <v>530</v>
      </c>
      <c r="AI54" s="486" t="s">
        <v>58</v>
      </c>
      <c r="AJ54" s="486" t="s">
        <v>67</v>
      </c>
      <c r="AK54" s="486" t="s">
        <v>2502</v>
      </c>
      <c r="AL54" s="486" t="s">
        <v>2503</v>
      </c>
      <c r="AM54" s="486" t="s">
        <v>1295</v>
      </c>
      <c r="AN54" s="486" t="s">
        <v>829</v>
      </c>
      <c r="AO54" s="488" t="s">
        <v>10</v>
      </c>
      <c r="AP54" s="395">
        <f t="shared" si="11"/>
        <v>8</v>
      </c>
      <c r="AQ54" s="473">
        <v>51</v>
      </c>
      <c r="AR54" s="387" t="s">
        <v>2629</v>
      </c>
    </row>
    <row r="55" spans="1:44" ht="18" customHeight="1" x14ac:dyDescent="0.25">
      <c r="A55" s="480">
        <v>540</v>
      </c>
      <c r="B55" s="479" t="str">
        <f>IF(Accueil!$H$49=1,M55,IF(Accueil!$H$49=2,X55,IF(Accueil!$H$49=3,AI55,M55)))</f>
        <v>Vert</v>
      </c>
      <c r="C55" s="479" t="str">
        <f>IF(Accueil!$H$49=1,N55,IF(Accueil!$H$49=2,Y55,IF(Accueil!$H$49=3,AJ55,N55)))</f>
        <v>poitrine</v>
      </c>
      <c r="D55" s="479" t="str">
        <f>IF(Accueil!$H$49=1,O55,IF(Accueil!$H$49=2,Z55,IF(Accueil!$H$49=3,AK55,O55)))</f>
        <v>mémoire de personne très engagée socialement</v>
      </c>
      <c r="E55" s="479" t="str">
        <f>IF(Accueil!$H$49=1,P55,IF(Accueil!$H$49=2,AA55,IF(Accueil!$H$49=3,AL55,P55)))</f>
        <v xml:space="preserve">n'a pas pu assumer son rôle de mère / peur de s'engager </v>
      </c>
      <c r="F55" s="479" t="str">
        <f>IF(Accueil!$H$49=1,Q55,IF(Accueil!$H$49=2,AB55,IF(Accueil!$H$49=3,AM55,Q55)))</f>
        <v>être à sa juste place / liberté d'engagement / résilience émotionnelle / générosité</v>
      </c>
      <c r="G55" s="479" t="str">
        <f>IF(Accueil!$H$49=1,R55,IF(Accueil!$H$49=2,AC55,IF(Accueil!$H$49=3,AN55,R55)))</f>
        <v>engagement social important ou refus de s'engager et de servir</v>
      </c>
      <c r="H55" s="482" t="s">
        <v>7</v>
      </c>
      <c r="I55" s="333">
        <f t="shared" si="8"/>
        <v>9</v>
      </c>
      <c r="J55" s="463">
        <v>52</v>
      </c>
      <c r="K55" s="299" t="s">
        <v>2629</v>
      </c>
      <c r="L55" s="487">
        <v>540</v>
      </c>
      <c r="M55" s="486" t="s">
        <v>68</v>
      </c>
      <c r="N55" s="486" t="s">
        <v>69</v>
      </c>
      <c r="O55" s="486" t="s">
        <v>830</v>
      </c>
      <c r="P55" s="486" t="s">
        <v>2504</v>
      </c>
      <c r="Q55" s="486" t="s">
        <v>1298</v>
      </c>
      <c r="R55" s="486" t="s">
        <v>831</v>
      </c>
      <c r="S55" s="488" t="s">
        <v>7</v>
      </c>
      <c r="T55" s="395">
        <f t="shared" si="9"/>
        <v>9</v>
      </c>
      <c r="U55" s="473">
        <v>52</v>
      </c>
      <c r="V55" s="387" t="s">
        <v>2629</v>
      </c>
      <c r="W55" s="480">
        <v>540</v>
      </c>
      <c r="X55" s="508" t="s">
        <v>4118</v>
      </c>
      <c r="Y55" s="508" t="s">
        <v>2966</v>
      </c>
      <c r="Z55" s="509" t="s">
        <v>2967</v>
      </c>
      <c r="AA55" s="509" t="s">
        <v>2968</v>
      </c>
      <c r="AB55" s="509" t="s">
        <v>2969</v>
      </c>
      <c r="AC55" s="509" t="s">
        <v>2970</v>
      </c>
      <c r="AD55" s="482" t="s">
        <v>7</v>
      </c>
      <c r="AE55" s="333">
        <f t="shared" si="10"/>
        <v>9</v>
      </c>
      <c r="AF55" s="463">
        <v>52</v>
      </c>
      <c r="AG55" s="299" t="s">
        <v>2629</v>
      </c>
      <c r="AH55" s="487">
        <v>540</v>
      </c>
      <c r="AI55" s="486" t="s">
        <v>68</v>
      </c>
      <c r="AJ55" s="486" t="s">
        <v>69</v>
      </c>
      <c r="AK55" s="486" t="s">
        <v>830</v>
      </c>
      <c r="AL55" s="486" t="s">
        <v>2504</v>
      </c>
      <c r="AM55" s="486" t="s">
        <v>1298</v>
      </c>
      <c r="AN55" s="486" t="s">
        <v>831</v>
      </c>
      <c r="AO55" s="488" t="s">
        <v>7</v>
      </c>
      <c r="AP55" s="395">
        <f t="shared" si="11"/>
        <v>9</v>
      </c>
      <c r="AQ55" s="473">
        <v>52</v>
      </c>
      <c r="AR55" s="387" t="s">
        <v>2629</v>
      </c>
    </row>
    <row r="56" spans="1:44" ht="18" customHeight="1" x14ac:dyDescent="0.25">
      <c r="A56" s="480">
        <v>550</v>
      </c>
      <c r="B56" s="479" t="str">
        <f>IF(Accueil!$H$49=1,M56,IF(Accueil!$H$49=2,X56,IF(Accueil!$H$49=3,AI56,M56)))</f>
        <v>Vert</v>
      </c>
      <c r="C56" s="479" t="str">
        <f>IF(Accueil!$H$49=1,N56,IF(Accueil!$H$49=2,Y56,IF(Accueil!$H$49=3,AJ56,N56)))</f>
        <v>diaphragme</v>
      </c>
      <c r="D56" s="479" t="str">
        <f>IF(Accueil!$H$49=1,O56,IF(Accueil!$H$49=2,Z56,IF(Accueil!$H$49=3,AK56,O56)))</f>
        <v>non-dits par rapport à la famille</v>
      </c>
      <c r="E56" s="479" t="str">
        <f>IF(Accueil!$H$49=1,P56,IF(Accueil!$H$49=2,AA56,IF(Accueil!$H$49=3,AL56,P56)))</f>
        <v>subir les tensions familiales / repli sur soi pour survivre / mort par chagrin d'amour</v>
      </c>
      <c r="F56" s="479" t="str">
        <f>IF(Accueil!$H$49=1,Q56,IF(Accueil!$H$49=2,AB56,IF(Accueil!$H$49=3,AM56,Q56)))</f>
        <v xml:space="preserve">laisser passer les émotions / sentiment de paix intérieure / pardon </v>
      </c>
      <c r="G56" s="479" t="str">
        <f>IF(Accueil!$H$49=1,R56,IF(Accueil!$H$49=2,AC56,IF(Accueil!$H$49=3,AN56,R56)))</f>
        <v>conflit entre soi et le reste du monde</v>
      </c>
      <c r="H56" s="482" t="s">
        <v>7</v>
      </c>
      <c r="I56" s="333">
        <f t="shared" si="8"/>
        <v>9</v>
      </c>
      <c r="J56" s="463">
        <v>53</v>
      </c>
      <c r="K56" s="299" t="s">
        <v>2629</v>
      </c>
      <c r="L56" s="487">
        <v>550</v>
      </c>
      <c r="M56" s="486" t="s">
        <v>68</v>
      </c>
      <c r="N56" s="486" t="s">
        <v>70</v>
      </c>
      <c r="O56" s="486" t="s">
        <v>832</v>
      </c>
      <c r="P56" s="486" t="s">
        <v>2505</v>
      </c>
      <c r="Q56" s="486" t="s">
        <v>2506</v>
      </c>
      <c r="R56" s="486" t="s">
        <v>833</v>
      </c>
      <c r="S56" s="488" t="s">
        <v>7</v>
      </c>
      <c r="T56" s="395">
        <f t="shared" si="9"/>
        <v>9</v>
      </c>
      <c r="U56" s="473">
        <v>53</v>
      </c>
      <c r="V56" s="387" t="s">
        <v>2629</v>
      </c>
      <c r="W56" s="480">
        <v>550</v>
      </c>
      <c r="X56" s="508" t="s">
        <v>4118</v>
      </c>
      <c r="Y56" s="508" t="s">
        <v>2971</v>
      </c>
      <c r="Z56" s="509" t="s">
        <v>2972</v>
      </c>
      <c r="AA56" s="509" t="s">
        <v>2973</v>
      </c>
      <c r="AB56" s="509" t="s">
        <v>2974</v>
      </c>
      <c r="AC56" s="509" t="s">
        <v>2975</v>
      </c>
      <c r="AD56" s="482" t="s">
        <v>7</v>
      </c>
      <c r="AE56" s="333">
        <f t="shared" si="10"/>
        <v>9</v>
      </c>
      <c r="AF56" s="463">
        <v>53</v>
      </c>
      <c r="AG56" s="299" t="s">
        <v>2629</v>
      </c>
      <c r="AH56" s="487">
        <v>550</v>
      </c>
      <c r="AI56" s="486" t="s">
        <v>68</v>
      </c>
      <c r="AJ56" s="486" t="s">
        <v>70</v>
      </c>
      <c r="AK56" s="486" t="s">
        <v>832</v>
      </c>
      <c r="AL56" s="486" t="s">
        <v>2505</v>
      </c>
      <c r="AM56" s="486" t="s">
        <v>2506</v>
      </c>
      <c r="AN56" s="486" t="s">
        <v>833</v>
      </c>
      <c r="AO56" s="488" t="s">
        <v>7</v>
      </c>
      <c r="AP56" s="395">
        <f t="shared" si="11"/>
        <v>9</v>
      </c>
      <c r="AQ56" s="473">
        <v>53</v>
      </c>
      <c r="AR56" s="387" t="s">
        <v>2629</v>
      </c>
    </row>
    <row r="57" spans="1:44" ht="18" customHeight="1" x14ac:dyDescent="0.25">
      <c r="A57" s="480">
        <v>560</v>
      </c>
      <c r="B57" s="479" t="str">
        <f>IF(Accueil!$H$49=1,M57,IF(Accueil!$H$49=2,X57,IF(Accueil!$H$49=3,AI57,M57)))</f>
        <v>Vert</v>
      </c>
      <c r="C57" s="479" t="str">
        <f>IF(Accueil!$H$49=1,N57,IF(Accueil!$H$49=2,Y57,IF(Accueil!$H$49=3,AJ57,N57)))</f>
        <v>aorte descendante</v>
      </c>
      <c r="D57" s="479" t="str">
        <f>IF(Accueil!$H$49=1,O57,IF(Accueil!$H$49=2,Z57,IF(Accueil!$H$49=3,AK57,O57)))</f>
        <v>besoin de liens familaux forts</v>
      </c>
      <c r="E57" s="479" t="str">
        <f>IF(Accueil!$H$49=1,P57,IF(Accueil!$H$49=2,AA57,IF(Accueil!$H$49=3,AL57,P57)))</f>
        <v>mort en se vidant de son sang / sentiment de vide dans la famille</v>
      </c>
      <c r="F57" s="479" t="str">
        <f>IF(Accueil!$H$49=1,Q57,IF(Accueil!$H$49=2,AB57,IF(Accueil!$H$49=3,AM57,Q57)))</f>
        <v>calme / tranquillité / détente</v>
      </c>
      <c r="G57" s="479" t="str">
        <f>IF(Accueil!$H$49=1,R57,IF(Accueil!$H$49=2,AC57,IF(Accueil!$H$49=3,AN57,R57)))</f>
        <v>parasité par un ancêtre / vouloir absolument maintenir des liens familiaux</v>
      </c>
      <c r="H57" s="482" t="s">
        <v>7</v>
      </c>
      <c r="I57" s="333">
        <f t="shared" si="8"/>
        <v>9</v>
      </c>
      <c r="J57" s="463">
        <v>54</v>
      </c>
      <c r="K57" s="299" t="s">
        <v>2629</v>
      </c>
      <c r="L57" s="487">
        <v>560</v>
      </c>
      <c r="M57" s="486" t="s">
        <v>68</v>
      </c>
      <c r="N57" s="486" t="s">
        <v>71</v>
      </c>
      <c r="O57" s="486" t="s">
        <v>834</v>
      </c>
      <c r="P57" s="486" t="s">
        <v>2507</v>
      </c>
      <c r="Q57" s="486" t="s">
        <v>2508</v>
      </c>
      <c r="R57" s="486" t="s">
        <v>2509</v>
      </c>
      <c r="S57" s="488" t="s">
        <v>7</v>
      </c>
      <c r="T57" s="395">
        <f t="shared" si="9"/>
        <v>9</v>
      </c>
      <c r="U57" s="473">
        <v>54</v>
      </c>
      <c r="V57" s="387" t="s">
        <v>2629</v>
      </c>
      <c r="W57" s="480">
        <v>560</v>
      </c>
      <c r="X57" s="508" t="s">
        <v>4118</v>
      </c>
      <c r="Y57" s="508" t="s">
        <v>2976</v>
      </c>
      <c r="Z57" s="509" t="s">
        <v>2977</v>
      </c>
      <c r="AA57" s="509" t="s">
        <v>2978</v>
      </c>
      <c r="AB57" s="509" t="s">
        <v>2979</v>
      </c>
      <c r="AC57" s="509" t="s">
        <v>2980</v>
      </c>
      <c r="AD57" s="482" t="s">
        <v>7</v>
      </c>
      <c r="AE57" s="333">
        <f t="shared" si="10"/>
        <v>9</v>
      </c>
      <c r="AF57" s="463">
        <v>54</v>
      </c>
      <c r="AG57" s="299" t="s">
        <v>2629</v>
      </c>
      <c r="AH57" s="487">
        <v>560</v>
      </c>
      <c r="AI57" s="486" t="s">
        <v>68</v>
      </c>
      <c r="AJ57" s="486" t="s">
        <v>71</v>
      </c>
      <c r="AK57" s="486" t="s">
        <v>834</v>
      </c>
      <c r="AL57" s="486" t="s">
        <v>2507</v>
      </c>
      <c r="AM57" s="486" t="s">
        <v>2508</v>
      </c>
      <c r="AN57" s="486" t="s">
        <v>2509</v>
      </c>
      <c r="AO57" s="488" t="s">
        <v>7</v>
      </c>
      <c r="AP57" s="395">
        <f t="shared" si="11"/>
        <v>9</v>
      </c>
      <c r="AQ57" s="473">
        <v>54</v>
      </c>
      <c r="AR57" s="387" t="s">
        <v>2629</v>
      </c>
    </row>
    <row r="58" spans="1:44" ht="18" customHeight="1" x14ac:dyDescent="0.25">
      <c r="A58" s="480">
        <v>570</v>
      </c>
      <c r="B58" s="479" t="str">
        <f>IF(Accueil!$H$49=1,M58,IF(Accueil!$H$49=2,X58,IF(Accueil!$H$49=3,AI58,M58)))</f>
        <v>Vert</v>
      </c>
      <c r="C58" s="479" t="str">
        <f>IF(Accueil!$H$49=1,N58,IF(Accueil!$H$49=2,Y58,IF(Accueil!$H$49=3,AJ58,N58)))</f>
        <v>D8</v>
      </c>
      <c r="D58" s="479" t="str">
        <f>IF(Accueil!$H$49=1,O58,IF(Accueil!$H$49=2,Z58,IF(Accueil!$H$49=3,AK58,O58)))</f>
        <v>besoin de régler une problmatique familliale</v>
      </c>
      <c r="E58" s="479" t="str">
        <f>IF(Accueil!$H$49=1,P58,IF(Accueil!$H$49=2,AA58,IF(Accueil!$H$49=3,AL58,P58)))</f>
        <v>père absent dans l'enfance / peur de l'échec / mort par suicide</v>
      </c>
      <c r="F58" s="479" t="str">
        <f>IF(Accueil!$H$49=1,Q58,IF(Accueil!$H$49=2,AB58,IF(Accueil!$H$49=3,AM58,Q58)))</f>
        <v xml:space="preserve">diminuer les tensions / vivre l'harmonie / le bien-être / tendresse envers soi </v>
      </c>
      <c r="G58" s="479" t="str">
        <f>IF(Accueil!$H$49=1,R58,IF(Accueil!$H$49=2,AC58,IF(Accueil!$H$49=3,AN58,R58)))</f>
        <v>situation familliale conflictuelle</v>
      </c>
      <c r="H58" s="482" t="s">
        <v>10</v>
      </c>
      <c r="I58" s="333">
        <f t="shared" si="8"/>
        <v>9</v>
      </c>
      <c r="J58" s="463">
        <v>55</v>
      </c>
      <c r="K58" s="299" t="s">
        <v>2629</v>
      </c>
      <c r="L58" s="487">
        <v>570</v>
      </c>
      <c r="M58" s="486" t="s">
        <v>68</v>
      </c>
      <c r="N58" s="486" t="s">
        <v>72</v>
      </c>
      <c r="O58" s="486" t="s">
        <v>835</v>
      </c>
      <c r="P58" s="486" t="s">
        <v>2510</v>
      </c>
      <c r="Q58" s="486" t="s">
        <v>1308</v>
      </c>
      <c r="R58" s="486" t="s">
        <v>836</v>
      </c>
      <c r="S58" s="488" t="s">
        <v>10</v>
      </c>
      <c r="T58" s="395">
        <f t="shared" si="9"/>
        <v>9</v>
      </c>
      <c r="U58" s="473">
        <v>55</v>
      </c>
      <c r="V58" s="387" t="s">
        <v>2629</v>
      </c>
      <c r="W58" s="480">
        <v>570</v>
      </c>
      <c r="X58" s="508" t="s">
        <v>4118</v>
      </c>
      <c r="Y58" s="509" t="s">
        <v>72</v>
      </c>
      <c r="Z58" s="509" t="s">
        <v>2981</v>
      </c>
      <c r="AA58" s="509" t="s">
        <v>2982</v>
      </c>
      <c r="AB58" s="509" t="s">
        <v>2983</v>
      </c>
      <c r="AC58" s="509" t="s">
        <v>2984</v>
      </c>
      <c r="AD58" s="482" t="s">
        <v>10</v>
      </c>
      <c r="AE58" s="333">
        <f t="shared" si="10"/>
        <v>9</v>
      </c>
      <c r="AF58" s="463">
        <v>55</v>
      </c>
      <c r="AG58" s="299" t="s">
        <v>2629</v>
      </c>
      <c r="AH58" s="487">
        <v>570</v>
      </c>
      <c r="AI58" s="486" t="s">
        <v>68</v>
      </c>
      <c r="AJ58" s="486" t="s">
        <v>72</v>
      </c>
      <c r="AK58" s="486" t="s">
        <v>835</v>
      </c>
      <c r="AL58" s="486" t="s">
        <v>2510</v>
      </c>
      <c r="AM58" s="486" t="s">
        <v>1308</v>
      </c>
      <c r="AN58" s="486" t="s">
        <v>836</v>
      </c>
      <c r="AO58" s="488" t="s">
        <v>10</v>
      </c>
      <c r="AP58" s="395">
        <f t="shared" si="11"/>
        <v>9</v>
      </c>
      <c r="AQ58" s="473">
        <v>55</v>
      </c>
      <c r="AR58" s="387" t="s">
        <v>2629</v>
      </c>
    </row>
    <row r="59" spans="1:44" ht="18" customHeight="1" x14ac:dyDescent="0.25">
      <c r="A59" s="480">
        <v>580</v>
      </c>
      <c r="B59" s="479" t="str">
        <f>IF(Accueil!$H$49=1,M59,IF(Accueil!$H$49=2,X59,IF(Accueil!$H$49=3,AI59,M59)))</f>
        <v>Vert</v>
      </c>
      <c r="C59" s="479" t="str">
        <f>IF(Accueil!$H$49=1,N59,IF(Accueil!$H$49=2,Y59,IF(Accueil!$H$49=3,AJ59,N59)))</f>
        <v>D7</v>
      </c>
      <c r="D59" s="479" t="str">
        <f>IF(Accueil!$H$49=1,O59,IF(Accueil!$H$49=2,Z59,IF(Accueil!$H$49=3,AK59,O59)))</f>
        <v>mémoires de travailleur / d'ouvrier</v>
      </c>
      <c r="E59" s="479" t="str">
        <f>IF(Accueil!$H$49=1,P59,IF(Accueil!$H$49=2,AA59,IF(Accueil!$H$49=3,AL59,P59)))</f>
        <v>a perdu le contrôle de la situation / coup dans le dos / mort en fuyant / découragé</v>
      </c>
      <c r="F59" s="479" t="str">
        <f>IF(Accueil!$H$49=1,Q59,IF(Accueil!$H$49=2,AB59,IF(Accueil!$H$49=3,AM59,Q59)))</f>
        <v>zen / égo équilibré / personnalité équilibrée et calme / capacité à recevoir</v>
      </c>
      <c r="G59" s="479" t="str">
        <f>IF(Accueil!$H$49=1,R59,IF(Accueil!$H$49=2,AC59,IF(Accueil!$H$49=3,AN59,R59)))</f>
        <v>se sentir responsable des discordes familiales / obstination dans le travail</v>
      </c>
      <c r="H59" s="482" t="s">
        <v>10</v>
      </c>
      <c r="I59" s="333">
        <f t="shared" si="8"/>
        <v>9</v>
      </c>
      <c r="J59" s="463">
        <v>56</v>
      </c>
      <c r="K59" s="299" t="s">
        <v>2629</v>
      </c>
      <c r="L59" s="487">
        <v>580</v>
      </c>
      <c r="M59" s="486" t="s">
        <v>68</v>
      </c>
      <c r="N59" s="486" t="s">
        <v>73</v>
      </c>
      <c r="O59" s="486" t="s">
        <v>2511</v>
      </c>
      <c r="P59" s="486" t="s">
        <v>2512</v>
      </c>
      <c r="Q59" s="486" t="s">
        <v>1312</v>
      </c>
      <c r="R59" s="486" t="s">
        <v>2513</v>
      </c>
      <c r="S59" s="488" t="s">
        <v>10</v>
      </c>
      <c r="T59" s="395">
        <f t="shared" si="9"/>
        <v>9</v>
      </c>
      <c r="U59" s="473">
        <v>56</v>
      </c>
      <c r="V59" s="387" t="s">
        <v>2629</v>
      </c>
      <c r="W59" s="480">
        <v>580</v>
      </c>
      <c r="X59" s="508" t="s">
        <v>4118</v>
      </c>
      <c r="Y59" s="509" t="s">
        <v>73</v>
      </c>
      <c r="Z59" s="509" t="s">
        <v>2985</v>
      </c>
      <c r="AA59" s="509" t="s">
        <v>2986</v>
      </c>
      <c r="AB59" s="509" t="s">
        <v>2987</v>
      </c>
      <c r="AC59" s="509" t="s">
        <v>2988</v>
      </c>
      <c r="AD59" s="482" t="s">
        <v>10</v>
      </c>
      <c r="AE59" s="333">
        <f t="shared" si="10"/>
        <v>9</v>
      </c>
      <c r="AF59" s="463">
        <v>56</v>
      </c>
      <c r="AG59" s="299" t="s">
        <v>2629</v>
      </c>
      <c r="AH59" s="487">
        <v>580</v>
      </c>
      <c r="AI59" s="486" t="s">
        <v>68</v>
      </c>
      <c r="AJ59" s="486" t="s">
        <v>73</v>
      </c>
      <c r="AK59" s="486" t="s">
        <v>2511</v>
      </c>
      <c r="AL59" s="486" t="s">
        <v>2512</v>
      </c>
      <c r="AM59" s="486" t="s">
        <v>1312</v>
      </c>
      <c r="AN59" s="486" t="s">
        <v>2513</v>
      </c>
      <c r="AO59" s="488" t="s">
        <v>10</v>
      </c>
      <c r="AP59" s="395">
        <f t="shared" si="11"/>
        <v>9</v>
      </c>
      <c r="AQ59" s="473">
        <v>56</v>
      </c>
      <c r="AR59" s="387" t="s">
        <v>2629</v>
      </c>
    </row>
    <row r="60" spans="1:44" ht="18" customHeight="1" x14ac:dyDescent="0.25">
      <c r="A60" s="480">
        <v>590</v>
      </c>
      <c r="B60" s="479" t="str">
        <f>IF(Accueil!$H$49=1,M60,IF(Accueil!$H$49=2,X60,IF(Accueil!$H$49=3,AI60,M60)))</f>
        <v>Vert</v>
      </c>
      <c r="C60" s="479" t="str">
        <f>IF(Accueil!$H$49=1,N60,IF(Accueil!$H$49=2,Y60,IF(Accueil!$H$49=3,AJ60,N60)))</f>
        <v>D6</v>
      </c>
      <c r="D60" s="479" t="str">
        <f>IF(Accueil!$H$49=1,O60,IF(Accueil!$H$49=2,Z60,IF(Accueil!$H$49=3,AK60,O60)))</f>
        <v>besoin de se faire respecter / besoin de donner une bonne image de soi</v>
      </c>
      <c r="E60" s="479" t="str">
        <f>IF(Accueil!$H$49=1,P60,IF(Accueil!$H$49=2,AA60,IF(Accueil!$H$49=3,AL60,P60)))</f>
        <v>père exigeant / vouloir plaire à son père / non respecté</v>
      </c>
      <c r="F60" s="479" t="str">
        <f>IF(Accueil!$H$49=1,Q60,IF(Accueil!$H$49=2,AB60,IF(Accueil!$H$49=3,AM60,Q60)))</f>
        <v xml:space="preserve">zen / égo équilibré / personnalité équilibrée et calme </v>
      </c>
      <c r="G60" s="479" t="str">
        <f>IF(Accueil!$H$49=1,R60,IF(Accueil!$H$49=2,AC60,IF(Accueil!$H$49=3,AN60,R60)))</f>
        <v>tout faire pour être respecté / autoritarisme</v>
      </c>
      <c r="H60" s="482" t="s">
        <v>10</v>
      </c>
      <c r="I60" s="333">
        <f t="shared" si="8"/>
        <v>9</v>
      </c>
      <c r="J60" s="463">
        <v>57</v>
      </c>
      <c r="K60" s="299" t="s">
        <v>2629</v>
      </c>
      <c r="L60" s="487">
        <v>590</v>
      </c>
      <c r="M60" s="486" t="s">
        <v>68</v>
      </c>
      <c r="N60" s="486" t="s">
        <v>74</v>
      </c>
      <c r="O60" s="486" t="s">
        <v>2514</v>
      </c>
      <c r="P60" s="486" t="s">
        <v>2515</v>
      </c>
      <c r="Q60" s="486" t="s">
        <v>1316</v>
      </c>
      <c r="R60" s="486" t="s">
        <v>2516</v>
      </c>
      <c r="S60" s="488" t="s">
        <v>10</v>
      </c>
      <c r="T60" s="395">
        <f t="shared" si="9"/>
        <v>9</v>
      </c>
      <c r="U60" s="473">
        <v>57</v>
      </c>
      <c r="V60" s="387" t="s">
        <v>2629</v>
      </c>
      <c r="W60" s="480">
        <v>590</v>
      </c>
      <c r="X60" s="508" t="s">
        <v>4118</v>
      </c>
      <c r="Y60" s="509" t="s">
        <v>74</v>
      </c>
      <c r="Z60" s="509" t="s">
        <v>2989</v>
      </c>
      <c r="AA60" s="509" t="s">
        <v>2990</v>
      </c>
      <c r="AB60" s="509" t="s">
        <v>2991</v>
      </c>
      <c r="AC60" s="509" t="s">
        <v>2992</v>
      </c>
      <c r="AD60" s="482" t="s">
        <v>10</v>
      </c>
      <c r="AE60" s="333">
        <f t="shared" si="10"/>
        <v>9</v>
      </c>
      <c r="AF60" s="463">
        <v>57</v>
      </c>
      <c r="AG60" s="299" t="s">
        <v>2629</v>
      </c>
      <c r="AH60" s="487">
        <v>590</v>
      </c>
      <c r="AI60" s="486" t="s">
        <v>68</v>
      </c>
      <c r="AJ60" s="486" t="s">
        <v>74</v>
      </c>
      <c r="AK60" s="486" t="s">
        <v>2514</v>
      </c>
      <c r="AL60" s="486" t="s">
        <v>2515</v>
      </c>
      <c r="AM60" s="486" t="s">
        <v>1316</v>
      </c>
      <c r="AN60" s="486" t="s">
        <v>2516</v>
      </c>
      <c r="AO60" s="488" t="s">
        <v>10</v>
      </c>
      <c r="AP60" s="395">
        <f t="shared" si="11"/>
        <v>9</v>
      </c>
      <c r="AQ60" s="473">
        <v>57</v>
      </c>
      <c r="AR60" s="387" t="s">
        <v>2629</v>
      </c>
    </row>
    <row r="61" spans="1:44" ht="18" customHeight="1" x14ac:dyDescent="0.25">
      <c r="A61" s="480">
        <v>600</v>
      </c>
      <c r="B61" s="479" t="str">
        <f>IF(Accueil!$H$49=1,M61,IF(Accueil!$H$49=2,X61,IF(Accueil!$H$49=3,AI61,M61)))</f>
        <v>Vert</v>
      </c>
      <c r="C61" s="479" t="str">
        <f>IF(Accueil!$H$49=1,N61,IF(Accueil!$H$49=2,Y61,IF(Accueil!$H$49=3,AJ61,N61)))</f>
        <v>cœur/nœud septal</v>
      </c>
      <c r="D61" s="479" t="str">
        <f>IF(Accueil!$H$49=1,O61,IF(Accueil!$H$49=2,Z61,IF(Accueil!$H$49=3,AK61,O61)))</f>
        <v>s'être sacrifié pour ses parents / angoisse existentielle</v>
      </c>
      <c r="E61" s="479" t="str">
        <f>IF(Accueil!$H$49=1,P61,IF(Accueil!$H$49=2,AA61,IF(Accueil!$H$49=3,AL61,P61)))</f>
        <v>peur de s'engager / peur de la mort / sentiment d'incompétence</v>
      </c>
      <c r="F61" s="479" t="str">
        <f>IF(Accueil!$H$49=1,Q61,IF(Accueil!$H$49=2,AB61,IF(Accueil!$H$49=3,AM61,Q61)))</f>
        <v xml:space="preserve">être de bonne humeur / joie </v>
      </c>
      <c r="G61" s="479" t="str">
        <f>IF(Accueil!$H$49=1,R61,IF(Accueil!$H$49=2,AC61,IF(Accueil!$H$49=3,AN61,R61)))</f>
        <v>se mettre ou subir une pression excessive / se sentir agressé / devoir lutter</v>
      </c>
      <c r="H61" s="482" t="s">
        <v>7</v>
      </c>
      <c r="I61" s="333">
        <f t="shared" si="8"/>
        <v>9</v>
      </c>
      <c r="J61" s="463">
        <v>59</v>
      </c>
      <c r="K61" s="299" t="s">
        <v>2629</v>
      </c>
      <c r="L61" s="487">
        <v>600</v>
      </c>
      <c r="M61" s="486" t="s">
        <v>68</v>
      </c>
      <c r="N61" s="486" t="s">
        <v>75</v>
      </c>
      <c r="O61" s="486" t="s">
        <v>2517</v>
      </c>
      <c r="P61" s="486" t="s">
        <v>2518</v>
      </c>
      <c r="Q61" s="486" t="s">
        <v>1319</v>
      </c>
      <c r="R61" s="486" t="s">
        <v>1320</v>
      </c>
      <c r="S61" s="488" t="s">
        <v>7</v>
      </c>
      <c r="T61" s="395">
        <f t="shared" si="9"/>
        <v>9</v>
      </c>
      <c r="U61" s="473">
        <v>59</v>
      </c>
      <c r="V61" s="387" t="s">
        <v>2629</v>
      </c>
      <c r="W61" s="480">
        <v>600</v>
      </c>
      <c r="X61" s="508" t="s">
        <v>4118</v>
      </c>
      <c r="Y61" s="508" t="s">
        <v>2993</v>
      </c>
      <c r="Z61" s="509" t="s">
        <v>2994</v>
      </c>
      <c r="AA61" s="509" t="s">
        <v>2995</v>
      </c>
      <c r="AB61" s="509" t="s">
        <v>2996</v>
      </c>
      <c r="AC61" s="509" t="s">
        <v>2997</v>
      </c>
      <c r="AD61" s="482" t="s">
        <v>7</v>
      </c>
      <c r="AE61" s="333">
        <f t="shared" si="10"/>
        <v>9</v>
      </c>
      <c r="AF61" s="463">
        <v>59</v>
      </c>
      <c r="AG61" s="299" t="s">
        <v>2629</v>
      </c>
      <c r="AH61" s="487">
        <v>600</v>
      </c>
      <c r="AI61" s="486" t="s">
        <v>68</v>
      </c>
      <c r="AJ61" s="486" t="s">
        <v>75</v>
      </c>
      <c r="AK61" s="486" t="s">
        <v>2517</v>
      </c>
      <c r="AL61" s="486" t="s">
        <v>2518</v>
      </c>
      <c r="AM61" s="486" t="s">
        <v>1319</v>
      </c>
      <c r="AN61" s="486" t="s">
        <v>1320</v>
      </c>
      <c r="AO61" s="488" t="s">
        <v>7</v>
      </c>
      <c r="AP61" s="395">
        <f t="shared" si="11"/>
        <v>9</v>
      </c>
      <c r="AQ61" s="473">
        <v>59</v>
      </c>
      <c r="AR61" s="387" t="s">
        <v>2629</v>
      </c>
    </row>
    <row r="62" spans="1:44" ht="18" customHeight="1" x14ac:dyDescent="0.25">
      <c r="A62" s="480">
        <v>610</v>
      </c>
      <c r="B62" s="479" t="str">
        <f>IF(Accueil!$H$49=1,M62,IF(Accueil!$H$49=2,X62,IF(Accueil!$H$49=3,AI62,M62)))</f>
        <v>Vert</v>
      </c>
      <c r="C62" s="479" t="str">
        <f>IF(Accueil!$H$49=1,N62,IF(Accueil!$H$49=2,Y62,IF(Accueil!$H$49=3,AJ62,N62)))</f>
        <v>cœur/nœud sinusal</v>
      </c>
      <c r="D62" s="479" t="str">
        <f>IF(Accueil!$H$49=1,O62,IF(Accueil!$H$49=2,Z62,IF(Accueil!$H$49=3,AK62,O62)))</f>
        <v>pression familliale / attentes à combler / dépendances affectives avec la famille</v>
      </c>
      <c r="E62" s="479" t="str">
        <f>IF(Accueil!$H$49=1,P62,IF(Accueil!$H$49=2,AA62,IF(Accueil!$H$49=3,AL62,P62)))</f>
        <v>sacrifice pour une cause / ascétisme / pénitence / austérité</v>
      </c>
      <c r="F62" s="479" t="str">
        <f>IF(Accueil!$H$49=1,Q62,IF(Accueil!$H$49=2,AB62,IF(Accueil!$H$49=3,AM62,Q62)))</f>
        <v xml:space="preserve">adaptation aux événements / calme / tranquillité </v>
      </c>
      <c r="G62" s="479" t="str">
        <f>IF(Accueil!$H$49=1,R62,IF(Accueil!$H$49=2,AC62,IF(Accueil!$H$49=3,AN62,R62)))</f>
        <v>devoir combler une angoisse existentielle / prendre sur soi les malheurs du monde</v>
      </c>
      <c r="H62" s="482" t="s">
        <v>7</v>
      </c>
      <c r="I62" s="333">
        <f t="shared" si="8"/>
        <v>9</v>
      </c>
      <c r="J62" s="463">
        <v>58</v>
      </c>
      <c r="K62" s="299" t="s">
        <v>2629</v>
      </c>
      <c r="L62" s="487">
        <v>610</v>
      </c>
      <c r="M62" s="486" t="s">
        <v>68</v>
      </c>
      <c r="N62" s="486" t="s">
        <v>76</v>
      </c>
      <c r="O62" s="486" t="s">
        <v>2519</v>
      </c>
      <c r="P62" s="486" t="s">
        <v>2520</v>
      </c>
      <c r="Q62" s="486" t="s">
        <v>1322</v>
      </c>
      <c r="R62" s="486" t="s">
        <v>2521</v>
      </c>
      <c r="S62" s="488" t="s">
        <v>7</v>
      </c>
      <c r="T62" s="395">
        <f t="shared" si="9"/>
        <v>9</v>
      </c>
      <c r="U62" s="473">
        <v>58</v>
      </c>
      <c r="V62" s="387" t="s">
        <v>2629</v>
      </c>
      <c r="W62" s="480">
        <v>610</v>
      </c>
      <c r="X62" s="508" t="s">
        <v>4118</v>
      </c>
      <c r="Y62" s="508" t="s">
        <v>2998</v>
      </c>
      <c r="Z62" s="509" t="s">
        <v>2999</v>
      </c>
      <c r="AA62" s="509" t="s">
        <v>3000</v>
      </c>
      <c r="AB62" s="509" t="s">
        <v>3001</v>
      </c>
      <c r="AC62" s="509" t="s">
        <v>3002</v>
      </c>
      <c r="AD62" s="482" t="s">
        <v>7</v>
      </c>
      <c r="AE62" s="333">
        <f t="shared" si="10"/>
        <v>9</v>
      </c>
      <c r="AF62" s="463">
        <v>58</v>
      </c>
      <c r="AG62" s="299" t="s">
        <v>2629</v>
      </c>
      <c r="AH62" s="487">
        <v>610</v>
      </c>
      <c r="AI62" s="486" t="s">
        <v>68</v>
      </c>
      <c r="AJ62" s="486" t="s">
        <v>76</v>
      </c>
      <c r="AK62" s="486" t="s">
        <v>2519</v>
      </c>
      <c r="AL62" s="486" t="s">
        <v>2520</v>
      </c>
      <c r="AM62" s="486" t="s">
        <v>1322</v>
      </c>
      <c r="AN62" s="486" t="s">
        <v>2521</v>
      </c>
      <c r="AO62" s="488" t="s">
        <v>7</v>
      </c>
      <c r="AP62" s="395">
        <f t="shared" si="11"/>
        <v>9</v>
      </c>
      <c r="AQ62" s="473">
        <v>58</v>
      </c>
      <c r="AR62" s="387" t="s">
        <v>2629</v>
      </c>
    </row>
    <row r="63" spans="1:44" ht="18" customHeight="1" x14ac:dyDescent="0.25">
      <c r="A63" s="480">
        <v>620</v>
      </c>
      <c r="B63" s="479" t="str">
        <f>IF(Accueil!$H$49=1,M63,IF(Accueil!$H$49=2,X63,IF(Accueil!$H$49=3,AI63,M63)))</f>
        <v>Vert</v>
      </c>
      <c r="C63" s="479" t="str">
        <f>IF(Accueil!$H$49=1,N63,IF(Accueil!$H$49=2,Y63,IF(Accueil!$H$49=3,AJ63,N63)))</f>
        <v>péricarde</v>
      </c>
      <c r="D63" s="479" t="str">
        <f>IF(Accueil!$H$49=1,O63,IF(Accueil!$H$49=2,Z63,IF(Accueil!$H$49=3,AK63,O63)))</f>
        <v>besoin de la famille pour se sentir en sécurité émotionnelle</v>
      </c>
      <c r="E63" s="479" t="str">
        <f>IF(Accueil!$H$49=1,P63,IF(Accueil!$H$49=2,AA63,IF(Accueil!$H$49=3,AL63,P63)))</f>
        <v>décès récent d'un parent / manque d'amour de la part des parents</v>
      </c>
      <c r="F63" s="479" t="str">
        <f>IF(Accueil!$H$49=1,Q63,IF(Accueil!$H$49=2,AB63,IF(Accueil!$H$49=3,AM63,Q63)))</f>
        <v>intelligence du cœur / sécurité émotionnelle / générosité / compassion</v>
      </c>
      <c r="G63" s="479" t="str">
        <f>IF(Accueil!$H$49=1,R63,IF(Accueil!$H$49=2,AC63,IF(Accueil!$H$49=3,AN63,R63)))</f>
        <v>mère surprotectrice</v>
      </c>
      <c r="H63" s="482" t="s">
        <v>7</v>
      </c>
      <c r="I63" s="333">
        <f t="shared" si="8"/>
        <v>9</v>
      </c>
      <c r="J63" s="463">
        <v>60</v>
      </c>
      <c r="K63" s="299" t="s">
        <v>2629</v>
      </c>
      <c r="L63" s="487">
        <v>620</v>
      </c>
      <c r="M63" s="486" t="s">
        <v>68</v>
      </c>
      <c r="N63" s="486" t="s">
        <v>77</v>
      </c>
      <c r="O63" s="486" t="s">
        <v>837</v>
      </c>
      <c r="P63" s="486" t="s">
        <v>2522</v>
      </c>
      <c r="Q63" s="486" t="s">
        <v>1326</v>
      </c>
      <c r="R63" s="486" t="s">
        <v>838</v>
      </c>
      <c r="S63" s="488" t="s">
        <v>7</v>
      </c>
      <c r="T63" s="395">
        <f t="shared" si="9"/>
        <v>9</v>
      </c>
      <c r="U63" s="473">
        <v>60</v>
      </c>
      <c r="V63" s="387" t="s">
        <v>2629</v>
      </c>
      <c r="W63" s="480">
        <v>620</v>
      </c>
      <c r="X63" s="508" t="s">
        <v>4118</v>
      </c>
      <c r="Y63" s="508" t="s">
        <v>3003</v>
      </c>
      <c r="Z63" s="509" t="s">
        <v>3004</v>
      </c>
      <c r="AA63" s="509" t="s">
        <v>3005</v>
      </c>
      <c r="AB63" s="509" t="s">
        <v>3006</v>
      </c>
      <c r="AC63" s="509" t="s">
        <v>3007</v>
      </c>
      <c r="AD63" s="482" t="s">
        <v>7</v>
      </c>
      <c r="AE63" s="333">
        <f t="shared" si="10"/>
        <v>9</v>
      </c>
      <c r="AF63" s="463">
        <v>60</v>
      </c>
      <c r="AG63" s="299" t="s">
        <v>2629</v>
      </c>
      <c r="AH63" s="487">
        <v>620</v>
      </c>
      <c r="AI63" s="486" t="s">
        <v>68</v>
      </c>
      <c r="AJ63" s="486" t="s">
        <v>77</v>
      </c>
      <c r="AK63" s="486" t="s">
        <v>837</v>
      </c>
      <c r="AL63" s="486" t="s">
        <v>2522</v>
      </c>
      <c r="AM63" s="486" t="s">
        <v>1326</v>
      </c>
      <c r="AN63" s="486" t="s">
        <v>838</v>
      </c>
      <c r="AO63" s="488" t="s">
        <v>7</v>
      </c>
      <c r="AP63" s="395">
        <f t="shared" si="11"/>
        <v>9</v>
      </c>
      <c r="AQ63" s="473">
        <v>60</v>
      </c>
      <c r="AR63" s="387" t="s">
        <v>2629</v>
      </c>
    </row>
    <row r="64" spans="1:44" ht="18" customHeight="1" x14ac:dyDescent="0.25">
      <c r="A64" s="480">
        <v>630</v>
      </c>
      <c r="B64" s="479" t="str">
        <f>IF(Accueil!$H$49=1,M64,IF(Accueil!$H$49=2,X64,IF(Accueil!$H$49=3,AI64,M64)))</f>
        <v>Turquoise</v>
      </c>
      <c r="C64" s="479" t="str">
        <f>IF(Accueil!$H$49=1,N64,IF(Accueil!$H$49=2,Y64,IF(Accueil!$H$49=3,AJ64,N64)))</f>
        <v>poumon</v>
      </c>
      <c r="D64" s="479" t="str">
        <f>IF(Accueil!$H$49=1,O64,IF(Accueil!$H$49=2,Z64,IF(Accueil!$H$49=3,AK64,O64)))</f>
        <v>sentiment d'avoir été étouffé par ses parents / envahi par les émotions d'un ancêtre / besoin de s'isoler / asthme</v>
      </c>
      <c r="E64" s="479" t="str">
        <f>IF(Accueil!$H$49=1,P64,IF(Accueil!$H$49=2,AA64,IF(Accueil!$H$49=3,AL64,P64)))</f>
        <v>sentiment d'avoir été abandonné par ses parents / prématuré / mort noyé ou étouffé / fratrie nombreuse</v>
      </c>
      <c r="F64" s="479" t="str">
        <f>IF(Accueil!$H$49=1,Q64,IF(Accueil!$H$49=2,AB64,IF(Accueil!$H$49=3,AM64,Q64)))</f>
        <v xml:space="preserve">calmer les tensions et les conflits </v>
      </c>
      <c r="G64" s="479" t="str">
        <f>IF(Accueil!$H$49=1,R64,IF(Accueil!$H$49=2,AC64,IF(Accueil!$H$49=3,AN64,R64)))</f>
        <v>conflit intérieur / se battre pour plus de liberté / plus d'espace pour soi</v>
      </c>
      <c r="H64" s="482" t="s">
        <v>7</v>
      </c>
      <c r="I64" s="333">
        <f t="shared" si="8"/>
        <v>10</v>
      </c>
      <c r="J64" s="463">
        <v>61</v>
      </c>
      <c r="K64" s="299" t="s">
        <v>2629</v>
      </c>
      <c r="L64" s="487">
        <v>630</v>
      </c>
      <c r="M64" s="486" t="s">
        <v>78</v>
      </c>
      <c r="N64" s="486" t="s">
        <v>79</v>
      </c>
      <c r="O64" s="486" t="s">
        <v>2523</v>
      </c>
      <c r="P64" s="486" t="s">
        <v>2524</v>
      </c>
      <c r="Q64" s="486" t="s">
        <v>163</v>
      </c>
      <c r="R64" s="486" t="s">
        <v>2525</v>
      </c>
      <c r="S64" s="488" t="s">
        <v>7</v>
      </c>
      <c r="T64" s="395">
        <f t="shared" si="9"/>
        <v>10</v>
      </c>
      <c r="U64" s="473">
        <v>61</v>
      </c>
      <c r="V64" s="387" t="s">
        <v>2629</v>
      </c>
      <c r="W64" s="480">
        <v>630</v>
      </c>
      <c r="X64" s="508" t="s">
        <v>4119</v>
      </c>
      <c r="Y64" s="508" t="s">
        <v>3008</v>
      </c>
      <c r="Z64" s="509" t="s">
        <v>3009</v>
      </c>
      <c r="AA64" s="509" t="s">
        <v>3010</v>
      </c>
      <c r="AB64" s="509" t="s">
        <v>3011</v>
      </c>
      <c r="AC64" s="509" t="s">
        <v>3012</v>
      </c>
      <c r="AD64" s="482" t="s">
        <v>7</v>
      </c>
      <c r="AE64" s="333">
        <f t="shared" si="10"/>
        <v>10</v>
      </c>
      <c r="AF64" s="463">
        <v>61</v>
      </c>
      <c r="AG64" s="299" t="s">
        <v>2629</v>
      </c>
      <c r="AH64" s="487">
        <v>630</v>
      </c>
      <c r="AI64" s="486" t="s">
        <v>78</v>
      </c>
      <c r="AJ64" s="486" t="s">
        <v>79</v>
      </c>
      <c r="AK64" s="486" t="s">
        <v>2523</v>
      </c>
      <c r="AL64" s="486" t="s">
        <v>2524</v>
      </c>
      <c r="AM64" s="486" t="s">
        <v>163</v>
      </c>
      <c r="AN64" s="486" t="s">
        <v>2525</v>
      </c>
      <c r="AO64" s="488" t="s">
        <v>7</v>
      </c>
      <c r="AP64" s="395">
        <f t="shared" si="11"/>
        <v>10</v>
      </c>
      <c r="AQ64" s="473">
        <v>61</v>
      </c>
      <c r="AR64" s="387" t="s">
        <v>2629</v>
      </c>
    </row>
    <row r="65" spans="1:44" ht="18" customHeight="1" x14ac:dyDescent="0.25">
      <c r="A65" s="480">
        <v>640</v>
      </c>
      <c r="B65" s="479" t="str">
        <f>IF(Accueil!$H$49=1,M65,IF(Accueil!$H$49=2,X65,IF(Accueil!$H$49=3,AI65,M65)))</f>
        <v>Turquoise</v>
      </c>
      <c r="C65" s="479" t="str">
        <f>IF(Accueil!$H$49=1,N65,IF(Accueil!$H$49=2,Y65,IF(Accueil!$H$49=3,AJ65,N65)))</f>
        <v>thymus</v>
      </c>
      <c r="D65" s="479" t="str">
        <f>IF(Accueil!$H$49=1,O65,IF(Accueil!$H$49=2,Z65,IF(Accueil!$H$49=3,AK65,O65)))</f>
        <v>mémoire de personne ayant été particulièrement vulnérable</v>
      </c>
      <c r="E65" s="479" t="str">
        <f>IF(Accueil!$H$49=1,P65,IF(Accueil!$H$49=2,AA65,IF(Accueil!$H$49=3,AL65,P65)))</f>
        <v>somatisation des conflits familiaux / perte d'un membre de la famille / mort brûlé</v>
      </c>
      <c r="F65" s="479" t="str">
        <f>IF(Accueil!$H$49=1,Q65,IF(Accueil!$H$49=2,AB65,IF(Accueil!$H$49=3,AM65,Q65)))</f>
        <v>sentiment de paix intérieure / ne pas être influencé / tolérance</v>
      </c>
      <c r="G65" s="479" t="str">
        <f>IF(Accueil!$H$49=1,R65,IF(Accueil!$H$49=2,AC65,IF(Accueil!$H$49=3,AN65,R65)))</f>
        <v>devoir se protéger / se sentir agressé</v>
      </c>
      <c r="H65" s="482" t="s">
        <v>7</v>
      </c>
      <c r="I65" s="333">
        <f t="shared" si="8"/>
        <v>10</v>
      </c>
      <c r="J65" s="463">
        <v>62</v>
      </c>
      <c r="K65" s="299" t="s">
        <v>2629</v>
      </c>
      <c r="L65" s="487">
        <v>640</v>
      </c>
      <c r="M65" s="486" t="s">
        <v>78</v>
      </c>
      <c r="N65" s="486" t="s">
        <v>80</v>
      </c>
      <c r="O65" s="486" t="s">
        <v>839</v>
      </c>
      <c r="P65" s="486" t="s">
        <v>2526</v>
      </c>
      <c r="Q65" s="486" t="s">
        <v>1333</v>
      </c>
      <c r="R65" s="486" t="s">
        <v>1334</v>
      </c>
      <c r="S65" s="488" t="s">
        <v>7</v>
      </c>
      <c r="T65" s="395">
        <f t="shared" si="9"/>
        <v>10</v>
      </c>
      <c r="U65" s="473">
        <v>62</v>
      </c>
      <c r="V65" s="387" t="s">
        <v>2629</v>
      </c>
      <c r="W65" s="480">
        <v>640</v>
      </c>
      <c r="X65" s="508" t="s">
        <v>4119</v>
      </c>
      <c r="Y65" s="508" t="s">
        <v>3013</v>
      </c>
      <c r="Z65" s="509" t="s">
        <v>3014</v>
      </c>
      <c r="AA65" s="509" t="s">
        <v>3015</v>
      </c>
      <c r="AB65" s="509" t="s">
        <v>3016</v>
      </c>
      <c r="AC65" s="509" t="s">
        <v>3017</v>
      </c>
      <c r="AD65" s="482" t="s">
        <v>7</v>
      </c>
      <c r="AE65" s="333">
        <f t="shared" si="10"/>
        <v>10</v>
      </c>
      <c r="AF65" s="463">
        <v>62</v>
      </c>
      <c r="AG65" s="299" t="s">
        <v>2629</v>
      </c>
      <c r="AH65" s="487">
        <v>640</v>
      </c>
      <c r="AI65" s="486" t="s">
        <v>78</v>
      </c>
      <c r="AJ65" s="486" t="s">
        <v>80</v>
      </c>
      <c r="AK65" s="486" t="s">
        <v>839</v>
      </c>
      <c r="AL65" s="486" t="s">
        <v>2526</v>
      </c>
      <c r="AM65" s="486" t="s">
        <v>1333</v>
      </c>
      <c r="AN65" s="486" t="s">
        <v>1334</v>
      </c>
      <c r="AO65" s="488" t="s">
        <v>7</v>
      </c>
      <c r="AP65" s="395">
        <f t="shared" si="11"/>
        <v>10</v>
      </c>
      <c r="AQ65" s="473">
        <v>62</v>
      </c>
      <c r="AR65" s="387" t="s">
        <v>2629</v>
      </c>
    </row>
    <row r="66" spans="1:44" ht="18" customHeight="1" x14ac:dyDescent="0.25">
      <c r="A66" s="480">
        <v>650</v>
      </c>
      <c r="B66" s="479" t="str">
        <f>IF(Accueil!$H$49=1,M66,IF(Accueil!$H$49=2,X66,IF(Accueil!$H$49=3,AI66,M66)))</f>
        <v>Turquoise</v>
      </c>
      <c r="C66" s="479" t="str">
        <f>IF(Accueil!$H$49=1,N66,IF(Accueil!$H$49=2,Y66,IF(Accueil!$H$49=3,AJ66,N66)))</f>
        <v>D5</v>
      </c>
      <c r="D66" s="479" t="str">
        <f>IF(Accueil!$H$49=1,O66,IF(Accueil!$H$49=2,Z66,IF(Accueil!$H$49=3,AK66,O66)))</f>
        <v>mémoire de personne qui s'est sacrifiée pour les autres</v>
      </c>
      <c r="E66" s="479" t="str">
        <f>IF(Accueil!$H$49=1,P66,IF(Accueil!$H$49=2,AA66,IF(Accueil!$H$49=3,AL66,P66)))</f>
        <v>mémoire de faillite ou d'échec cuisant dans la famille / culpabilité d'avoir fait souffrir sa mère à la naissance</v>
      </c>
      <c r="F66" s="479" t="str">
        <f>IF(Accueil!$H$49=1,Q66,IF(Accueil!$H$49=2,AB66,IF(Accueil!$H$49=3,AM66,Q66)))</f>
        <v xml:space="preserve">ne pas se mettre la pression </v>
      </c>
      <c r="G66" s="479" t="str">
        <f>IF(Accueil!$H$49=1,R66,IF(Accueil!$H$49=2,AC66,IF(Accueil!$H$49=3,AN66,R66)))</f>
        <v>se mettre la pression pour la famille</v>
      </c>
      <c r="H66" s="482" t="s">
        <v>10</v>
      </c>
      <c r="I66" s="333">
        <f t="shared" si="8"/>
        <v>10</v>
      </c>
      <c r="J66" s="463">
        <v>63</v>
      </c>
      <c r="K66" s="299" t="s">
        <v>2629</v>
      </c>
      <c r="L66" s="487">
        <v>650</v>
      </c>
      <c r="M66" s="486" t="s">
        <v>78</v>
      </c>
      <c r="N66" s="486" t="s">
        <v>81</v>
      </c>
      <c r="O66" s="486" t="s">
        <v>840</v>
      </c>
      <c r="P66" s="486" t="s">
        <v>2527</v>
      </c>
      <c r="Q66" s="486" t="s">
        <v>165</v>
      </c>
      <c r="R66" s="486" t="s">
        <v>841</v>
      </c>
      <c r="S66" s="488" t="s">
        <v>10</v>
      </c>
      <c r="T66" s="395">
        <f t="shared" si="9"/>
        <v>10</v>
      </c>
      <c r="U66" s="473">
        <v>63</v>
      </c>
      <c r="V66" s="387" t="s">
        <v>2629</v>
      </c>
      <c r="W66" s="480">
        <v>650</v>
      </c>
      <c r="X66" s="508" t="s">
        <v>4119</v>
      </c>
      <c r="Y66" s="509" t="s">
        <v>81</v>
      </c>
      <c r="Z66" s="509" t="s">
        <v>3018</v>
      </c>
      <c r="AA66" s="509" t="s">
        <v>3019</v>
      </c>
      <c r="AB66" s="509" t="s">
        <v>3020</v>
      </c>
      <c r="AC66" s="509" t="s">
        <v>3021</v>
      </c>
      <c r="AD66" s="482" t="s">
        <v>10</v>
      </c>
      <c r="AE66" s="333">
        <f t="shared" si="10"/>
        <v>10</v>
      </c>
      <c r="AF66" s="463">
        <v>63</v>
      </c>
      <c r="AG66" s="299" t="s">
        <v>2629</v>
      </c>
      <c r="AH66" s="487">
        <v>650</v>
      </c>
      <c r="AI66" s="486" t="s">
        <v>78</v>
      </c>
      <c r="AJ66" s="486" t="s">
        <v>81</v>
      </c>
      <c r="AK66" s="486" t="s">
        <v>840</v>
      </c>
      <c r="AL66" s="486" t="s">
        <v>2527</v>
      </c>
      <c r="AM66" s="486" t="s">
        <v>165</v>
      </c>
      <c r="AN66" s="486" t="s">
        <v>841</v>
      </c>
      <c r="AO66" s="488" t="s">
        <v>10</v>
      </c>
      <c r="AP66" s="395">
        <f t="shared" si="11"/>
        <v>10</v>
      </c>
      <c r="AQ66" s="473">
        <v>63</v>
      </c>
      <c r="AR66" s="387" t="s">
        <v>2629</v>
      </c>
    </row>
    <row r="67" spans="1:44" ht="18" customHeight="1" x14ac:dyDescent="0.25">
      <c r="A67" s="480">
        <v>660</v>
      </c>
      <c r="B67" s="479" t="str">
        <f>IF(Accueil!$H$49=1,M67,IF(Accueil!$H$49=2,X67,IF(Accueil!$H$49=3,AI67,M67)))</f>
        <v>Turquoise</v>
      </c>
      <c r="C67" s="479" t="str">
        <f>IF(Accueil!$H$49=1,N67,IF(Accueil!$H$49=2,Y67,IF(Accueil!$H$49=3,AJ67,N67)))</f>
        <v>D4</v>
      </c>
      <c r="D67" s="479" t="str">
        <f>IF(Accueil!$H$49=1,O67,IF(Accueil!$H$49=2,Z67,IF(Accueil!$H$49=3,AK67,O67)))</f>
        <v>mémoire de besoins non comblés</v>
      </c>
      <c r="E67" s="479" t="str">
        <f>IF(Accueil!$H$49=1,P67,IF(Accueil!$H$49=2,AA67,IF(Accueil!$H$49=3,AL67,P67)))</f>
        <v>peur des conflits dans la famille / manque d'amour de la part des parents</v>
      </c>
      <c r="F67" s="479" t="str">
        <f>IF(Accueil!$H$49=1,Q67,IF(Accueil!$H$49=2,AB67,IF(Accueil!$H$49=3,AM67,Q67)))</f>
        <v xml:space="preserve">paix intérieure / harmonie / écoute du guide intérieur </v>
      </c>
      <c r="G67" s="479" t="str">
        <f>IF(Accueil!$H$49=1,R67,IF(Accueil!$H$49=2,AC67,IF(Accueil!$H$49=3,AN67,R67)))</f>
        <v>intolérance</v>
      </c>
      <c r="H67" s="482" t="s">
        <v>10</v>
      </c>
      <c r="I67" s="333">
        <f t="shared" si="8"/>
        <v>10</v>
      </c>
      <c r="J67" s="463">
        <v>64</v>
      </c>
      <c r="K67" s="299" t="s">
        <v>2629</v>
      </c>
      <c r="L67" s="487">
        <v>660</v>
      </c>
      <c r="M67" s="486" t="s">
        <v>78</v>
      </c>
      <c r="N67" s="486" t="s">
        <v>82</v>
      </c>
      <c r="O67" s="486" t="s">
        <v>842</v>
      </c>
      <c r="P67" s="486" t="s">
        <v>2528</v>
      </c>
      <c r="Q67" s="486" t="s">
        <v>1340</v>
      </c>
      <c r="R67" s="486" t="s">
        <v>843</v>
      </c>
      <c r="S67" s="488" t="s">
        <v>10</v>
      </c>
      <c r="T67" s="395">
        <f t="shared" si="9"/>
        <v>10</v>
      </c>
      <c r="U67" s="473">
        <v>64</v>
      </c>
      <c r="V67" s="387" t="s">
        <v>2629</v>
      </c>
      <c r="W67" s="480">
        <v>660</v>
      </c>
      <c r="X67" s="508" t="s">
        <v>4119</v>
      </c>
      <c r="Y67" s="509" t="s">
        <v>82</v>
      </c>
      <c r="Z67" s="509" t="s">
        <v>3022</v>
      </c>
      <c r="AA67" s="509" t="s">
        <v>3023</v>
      </c>
      <c r="AB67" s="509" t="s">
        <v>3024</v>
      </c>
      <c r="AC67" s="509" t="s">
        <v>3025</v>
      </c>
      <c r="AD67" s="482" t="s">
        <v>10</v>
      </c>
      <c r="AE67" s="333">
        <f t="shared" si="10"/>
        <v>10</v>
      </c>
      <c r="AF67" s="463">
        <v>64</v>
      </c>
      <c r="AG67" s="299" t="s">
        <v>2629</v>
      </c>
      <c r="AH67" s="487">
        <v>660</v>
      </c>
      <c r="AI67" s="486" t="s">
        <v>78</v>
      </c>
      <c r="AJ67" s="486" t="s">
        <v>82</v>
      </c>
      <c r="AK67" s="486" t="s">
        <v>842</v>
      </c>
      <c r="AL67" s="486" t="s">
        <v>2528</v>
      </c>
      <c r="AM67" s="486" t="s">
        <v>1340</v>
      </c>
      <c r="AN67" s="486" t="s">
        <v>843</v>
      </c>
      <c r="AO67" s="488" t="s">
        <v>10</v>
      </c>
      <c r="AP67" s="395">
        <f t="shared" si="11"/>
        <v>10</v>
      </c>
      <c r="AQ67" s="473">
        <v>64</v>
      </c>
      <c r="AR67" s="387" t="s">
        <v>2629</v>
      </c>
    </row>
    <row r="68" spans="1:44" ht="18" customHeight="1" x14ac:dyDescent="0.25">
      <c r="A68" s="480">
        <v>670</v>
      </c>
      <c r="B68" s="479" t="str">
        <f>IF(Accueil!$H$49=1,M68,IF(Accueil!$H$49=2,X68,IF(Accueil!$H$49=3,AI68,M68)))</f>
        <v>Turquoise</v>
      </c>
      <c r="C68" s="479" t="str">
        <f>IF(Accueil!$H$49=1,N68,IF(Accueil!$H$49=2,Y68,IF(Accueil!$H$49=3,AJ68,N68)))</f>
        <v>D3</v>
      </c>
      <c r="D68" s="479" t="str">
        <f>IF(Accueil!$H$49=1,O68,IF(Accueil!$H$49=2,Z68,IF(Accueil!$H$49=3,AK68,O68)))</f>
        <v>squatté par un ancêtre</v>
      </c>
      <c r="E68" s="479" t="str">
        <f>IF(Accueil!$H$49=1,P68,IF(Accueil!$H$49=2,AA68,IF(Accueil!$H$49=3,AL68,P68)))</f>
        <v>autosabotage / se limiter volontairement</v>
      </c>
      <c r="F68" s="479" t="str">
        <f>IF(Accueil!$H$49=1,Q68,IF(Accueil!$H$49=2,AB68,IF(Accueil!$H$49=3,AM68,Q68)))</f>
        <v xml:space="preserve">équilibre entre soi et les autres / respect des autres / bonne gestion des conflits </v>
      </c>
      <c r="G68" s="479" t="str">
        <f>IF(Accueil!$H$49=1,R68,IF(Accueil!$H$49=2,AC68,IF(Accueil!$H$49=3,AN68,R68)))</f>
        <v>squatté par un ancêtre</v>
      </c>
      <c r="H68" s="482" t="s">
        <v>10</v>
      </c>
      <c r="I68" s="333">
        <f t="shared" si="8"/>
        <v>10</v>
      </c>
      <c r="J68" s="463">
        <v>65</v>
      </c>
      <c r="K68" s="299" t="s">
        <v>2629</v>
      </c>
      <c r="L68" s="487">
        <v>670</v>
      </c>
      <c r="M68" s="486" t="s">
        <v>78</v>
      </c>
      <c r="N68" s="486" t="s">
        <v>83</v>
      </c>
      <c r="O68" s="486" t="s">
        <v>844</v>
      </c>
      <c r="P68" s="486" t="s">
        <v>2033</v>
      </c>
      <c r="Q68" s="486" t="s">
        <v>1344</v>
      </c>
      <c r="R68" s="486" t="s">
        <v>844</v>
      </c>
      <c r="S68" s="488" t="s">
        <v>10</v>
      </c>
      <c r="T68" s="395">
        <f t="shared" si="9"/>
        <v>10</v>
      </c>
      <c r="U68" s="473">
        <v>65</v>
      </c>
      <c r="V68" s="387" t="s">
        <v>2629</v>
      </c>
      <c r="W68" s="480">
        <v>670</v>
      </c>
      <c r="X68" s="508" t="s">
        <v>4119</v>
      </c>
      <c r="Y68" s="509" t="s">
        <v>83</v>
      </c>
      <c r="Z68" s="509" t="s">
        <v>3026</v>
      </c>
      <c r="AA68" s="509" t="s">
        <v>3027</v>
      </c>
      <c r="AB68" s="509" t="s">
        <v>3028</v>
      </c>
      <c r="AC68" s="509" t="s">
        <v>3026</v>
      </c>
      <c r="AD68" s="482" t="s">
        <v>10</v>
      </c>
      <c r="AE68" s="333">
        <f t="shared" si="10"/>
        <v>10</v>
      </c>
      <c r="AF68" s="463">
        <v>65</v>
      </c>
      <c r="AG68" s="299" t="s">
        <v>2629</v>
      </c>
      <c r="AH68" s="487">
        <v>670</v>
      </c>
      <c r="AI68" s="486" t="s">
        <v>78</v>
      </c>
      <c r="AJ68" s="486" t="s">
        <v>83</v>
      </c>
      <c r="AK68" s="486" t="s">
        <v>844</v>
      </c>
      <c r="AL68" s="486" t="s">
        <v>2033</v>
      </c>
      <c r="AM68" s="486" t="s">
        <v>1344</v>
      </c>
      <c r="AN68" s="486" t="s">
        <v>844</v>
      </c>
      <c r="AO68" s="488" t="s">
        <v>10</v>
      </c>
      <c r="AP68" s="395">
        <f t="shared" si="11"/>
        <v>10</v>
      </c>
      <c r="AQ68" s="473">
        <v>65</v>
      </c>
      <c r="AR68" s="387" t="s">
        <v>2629</v>
      </c>
    </row>
    <row r="69" spans="1:44" ht="18" customHeight="1" x14ac:dyDescent="0.25">
      <c r="A69" s="480">
        <v>680</v>
      </c>
      <c r="B69" s="479" t="str">
        <f>IF(Accueil!$H$49=1,M69,IF(Accueil!$H$49=2,X69,IF(Accueil!$H$49=3,AI69,M69)))</f>
        <v>Turquoise</v>
      </c>
      <c r="C69" s="479" t="str">
        <f>IF(Accueil!$H$49=1,N69,IF(Accueil!$H$49=2,Y69,IF(Accueil!$H$49=3,AJ69,N69)))</f>
        <v>D2</v>
      </c>
      <c r="D69" s="479" t="str">
        <f>IF(Accueil!$H$49=1,O69,IF(Accueil!$H$49=2,Z69,IF(Accueil!$H$49=3,AK69,O69)))</f>
        <v>mémoire de personne ayant pris sur elle la misère du monde / se sacrifier pour une cause</v>
      </c>
      <c r="E69" s="479" t="str">
        <f>IF(Accueil!$H$49=1,P69,IF(Accueil!$H$49=2,AA69,IF(Accueil!$H$49=3,AL69,P69)))</f>
        <v>père très exigeant</v>
      </c>
      <c r="F69" s="479" t="str">
        <f>IF(Accueil!$H$49=1,Q69,IF(Accueil!$H$49=2,AB69,IF(Accueil!$H$49=3,AM69,Q69)))</f>
        <v xml:space="preserve">se laisser vivre </v>
      </c>
      <c r="G69" s="479" t="str">
        <f>IF(Accueil!$H$49=1,R69,IF(Accueil!$H$49=2,AC69,IF(Accueil!$H$49=3,AN69,R69)))</f>
        <v>se sacrifier pour une cause / vouloir remplir une mission</v>
      </c>
      <c r="H69" s="482" t="s">
        <v>10</v>
      </c>
      <c r="I69" s="333">
        <f t="shared" si="8"/>
        <v>10</v>
      </c>
      <c r="J69" s="463">
        <v>66</v>
      </c>
      <c r="K69" s="299" t="s">
        <v>2629</v>
      </c>
      <c r="L69" s="487">
        <v>680</v>
      </c>
      <c r="M69" s="486" t="s">
        <v>78</v>
      </c>
      <c r="N69" s="486" t="s">
        <v>84</v>
      </c>
      <c r="O69" s="486" t="s">
        <v>2529</v>
      </c>
      <c r="P69" s="486" t="s">
        <v>845</v>
      </c>
      <c r="Q69" s="486" t="s">
        <v>167</v>
      </c>
      <c r="R69" s="486" t="s">
        <v>2530</v>
      </c>
      <c r="S69" s="488" t="s">
        <v>10</v>
      </c>
      <c r="T69" s="395">
        <f t="shared" si="9"/>
        <v>10</v>
      </c>
      <c r="U69" s="473">
        <v>66</v>
      </c>
      <c r="V69" s="387" t="s">
        <v>2629</v>
      </c>
      <c r="W69" s="480">
        <v>680</v>
      </c>
      <c r="X69" s="508" t="s">
        <v>4119</v>
      </c>
      <c r="Y69" s="509" t="s">
        <v>84</v>
      </c>
      <c r="Z69" s="509" t="s">
        <v>3029</v>
      </c>
      <c r="AA69" s="509" t="s">
        <v>3030</v>
      </c>
      <c r="AB69" s="509" t="s">
        <v>3031</v>
      </c>
      <c r="AC69" s="509" t="s">
        <v>3032</v>
      </c>
      <c r="AD69" s="482" t="s">
        <v>10</v>
      </c>
      <c r="AE69" s="333">
        <f t="shared" si="10"/>
        <v>10</v>
      </c>
      <c r="AF69" s="463">
        <v>66</v>
      </c>
      <c r="AG69" s="299" t="s">
        <v>2629</v>
      </c>
      <c r="AH69" s="487">
        <v>680</v>
      </c>
      <c r="AI69" s="486" t="s">
        <v>78</v>
      </c>
      <c r="AJ69" s="486" t="s">
        <v>84</v>
      </c>
      <c r="AK69" s="486" t="s">
        <v>2529</v>
      </c>
      <c r="AL69" s="486" t="s">
        <v>845</v>
      </c>
      <c r="AM69" s="486" t="s">
        <v>167</v>
      </c>
      <c r="AN69" s="486" t="s">
        <v>2530</v>
      </c>
      <c r="AO69" s="488" t="s">
        <v>10</v>
      </c>
      <c r="AP69" s="395">
        <f t="shared" si="11"/>
        <v>10</v>
      </c>
      <c r="AQ69" s="473">
        <v>66</v>
      </c>
      <c r="AR69" s="387" t="s">
        <v>2629</v>
      </c>
    </row>
    <row r="70" spans="1:44" ht="18" customHeight="1" x14ac:dyDescent="0.25">
      <c r="A70" s="480">
        <v>690</v>
      </c>
      <c r="B70" s="479" t="str">
        <f>IF(Accueil!$H$49=1,M70,IF(Accueil!$H$49=2,X70,IF(Accueil!$H$49=3,AI70,M70)))</f>
        <v>Turquoise</v>
      </c>
      <c r="C70" s="479" t="str">
        <f>IF(Accueil!$H$49=1,N70,IF(Accueil!$H$49=2,Y70,IF(Accueil!$H$49=3,AJ70,N70)))</f>
        <v>D1</v>
      </c>
      <c r="D70" s="479" t="str">
        <f>IF(Accueil!$H$49=1,O70,IF(Accueil!$H$49=2,Z70,IF(Accueil!$H$49=3,AK70,O70)))</f>
        <v>pas coupé un lien avec un ancêtre</v>
      </c>
      <c r="E70" s="479" t="str">
        <f>IF(Accueil!$H$49=1,P70,IF(Accueil!$H$49=2,AA70,IF(Accueil!$H$49=3,AL70,P70)))</f>
        <v>mal vécu le conflit entre les parents / deuil non fait d'un parent ou d'un enfant / mort étouffé ou écrasé / séparation mal vécue</v>
      </c>
      <c r="F70" s="479" t="str">
        <f>IF(Accueil!$H$49=1,Q70,IF(Accueil!$H$49=2,AB70,IF(Accueil!$H$49=3,AM70,Q70)))</f>
        <v xml:space="preserve">liberté / autonomie / à l'abri du besoin </v>
      </c>
      <c r="G70" s="479" t="str">
        <f>IF(Accueil!$H$49=1,R70,IF(Accueil!$H$49=2,AC70,IF(Accueil!$H$49=3,AN70,R70)))</f>
        <v>se sentir envahi / besoin de respirer / d'espace pour soi / ne plus vouloir porter un fardeau du passé</v>
      </c>
      <c r="H70" s="482" t="s">
        <v>10</v>
      </c>
      <c r="I70" s="333">
        <f t="shared" si="8"/>
        <v>10</v>
      </c>
      <c r="J70" s="463">
        <v>67</v>
      </c>
      <c r="K70" s="299" t="s">
        <v>2629</v>
      </c>
      <c r="L70" s="487">
        <v>690</v>
      </c>
      <c r="M70" s="486" t="s">
        <v>78</v>
      </c>
      <c r="N70" s="486" t="s">
        <v>85</v>
      </c>
      <c r="O70" s="486" t="s">
        <v>846</v>
      </c>
      <c r="P70" s="486" t="s">
        <v>2531</v>
      </c>
      <c r="Q70" s="486" t="s">
        <v>1351</v>
      </c>
      <c r="R70" s="486" t="s">
        <v>2532</v>
      </c>
      <c r="S70" s="488" t="s">
        <v>10</v>
      </c>
      <c r="T70" s="395">
        <f t="shared" si="9"/>
        <v>10</v>
      </c>
      <c r="U70" s="473">
        <v>67</v>
      </c>
      <c r="V70" s="387" t="s">
        <v>2629</v>
      </c>
      <c r="W70" s="480">
        <v>690</v>
      </c>
      <c r="X70" s="508" t="s">
        <v>4119</v>
      </c>
      <c r="Y70" s="509" t="s">
        <v>85</v>
      </c>
      <c r="Z70" s="509" t="s">
        <v>3033</v>
      </c>
      <c r="AA70" s="509" t="s">
        <v>3034</v>
      </c>
      <c r="AB70" s="509" t="s">
        <v>3035</v>
      </c>
      <c r="AC70" s="509" t="s">
        <v>3036</v>
      </c>
      <c r="AD70" s="482" t="s">
        <v>10</v>
      </c>
      <c r="AE70" s="333">
        <f t="shared" si="10"/>
        <v>10</v>
      </c>
      <c r="AF70" s="463">
        <v>67</v>
      </c>
      <c r="AG70" s="299" t="s">
        <v>2629</v>
      </c>
      <c r="AH70" s="487">
        <v>690</v>
      </c>
      <c r="AI70" s="486" t="s">
        <v>78</v>
      </c>
      <c r="AJ70" s="486" t="s">
        <v>85</v>
      </c>
      <c r="AK70" s="486" t="s">
        <v>846</v>
      </c>
      <c r="AL70" s="486" t="s">
        <v>2531</v>
      </c>
      <c r="AM70" s="486" t="s">
        <v>1351</v>
      </c>
      <c r="AN70" s="486" t="s">
        <v>2532</v>
      </c>
      <c r="AO70" s="488" t="s">
        <v>10</v>
      </c>
      <c r="AP70" s="395">
        <f t="shared" si="11"/>
        <v>10</v>
      </c>
      <c r="AQ70" s="473">
        <v>67</v>
      </c>
      <c r="AR70" s="387" t="s">
        <v>2629</v>
      </c>
    </row>
    <row r="71" spans="1:44" ht="18" customHeight="1" x14ac:dyDescent="0.25">
      <c r="A71" s="480">
        <v>700</v>
      </c>
      <c r="B71" s="479" t="str">
        <f>IF(Accueil!$H$49=1,M71,IF(Accueil!$H$49=2,X71,IF(Accueil!$H$49=3,AI71,M71)))</f>
        <v>Turquoise</v>
      </c>
      <c r="C71" s="479" t="str">
        <f>IF(Accueil!$H$49=1,N71,IF(Accueil!$H$49=2,Y71,IF(Accueil!$H$49=3,AJ71,N71)))</f>
        <v>clavicule/épaule</v>
      </c>
      <c r="D71" s="479" t="str">
        <f>IF(Accueil!$H$49=1,O71,IF(Accueil!$H$49=2,Z71,IF(Accueil!$H$49=3,AK71,O71)))</f>
        <v>mémoire de personne dont le pays a été envahi</v>
      </c>
      <c r="E71" s="479" t="str">
        <f>IF(Accueil!$H$49=1,P71,IF(Accueil!$H$49=2,AA71,IF(Accueil!$H$49=3,AL71,P71)))</f>
        <v>mémoire de révolte / de refus d'obéir / obligations parentales</v>
      </c>
      <c r="F71" s="479" t="str">
        <f>IF(Accueil!$H$49=1,Q71,IF(Accueil!$H$49=2,AB71,IF(Accueil!$H$49=3,AM71,Q71)))</f>
        <v xml:space="preserve">capacité à se libérer de ses tensions </v>
      </c>
      <c r="G71" s="479" t="str">
        <f>IF(Accueil!$H$49=1,R71,IF(Accueil!$H$49=2,AC71,IF(Accueil!$H$49=3,AN71,R71)))</f>
        <v>révolte active</v>
      </c>
      <c r="H71" s="482" t="s">
        <v>7</v>
      </c>
      <c r="I71" s="333">
        <f t="shared" si="8"/>
        <v>10</v>
      </c>
      <c r="J71" s="463">
        <v>68</v>
      </c>
      <c r="K71" s="299" t="s">
        <v>2629</v>
      </c>
      <c r="L71" s="487">
        <v>700</v>
      </c>
      <c r="M71" s="486" t="s">
        <v>78</v>
      </c>
      <c r="N71" s="486" t="s">
        <v>86</v>
      </c>
      <c r="O71" s="486" t="s">
        <v>847</v>
      </c>
      <c r="P71" s="486" t="s">
        <v>2533</v>
      </c>
      <c r="Q71" s="486" t="s">
        <v>168</v>
      </c>
      <c r="R71" s="486" t="s">
        <v>848</v>
      </c>
      <c r="S71" s="488" t="s">
        <v>7</v>
      </c>
      <c r="T71" s="395">
        <f t="shared" si="9"/>
        <v>10</v>
      </c>
      <c r="U71" s="473">
        <v>68</v>
      </c>
      <c r="V71" s="387" t="s">
        <v>2629</v>
      </c>
      <c r="W71" s="480">
        <v>700</v>
      </c>
      <c r="X71" s="508" t="s">
        <v>4119</v>
      </c>
      <c r="Y71" s="508" t="s">
        <v>3037</v>
      </c>
      <c r="Z71" s="509" t="s">
        <v>3038</v>
      </c>
      <c r="AA71" s="509" t="s">
        <v>3039</v>
      </c>
      <c r="AB71" s="509" t="s">
        <v>3040</v>
      </c>
      <c r="AC71" s="509" t="s">
        <v>3041</v>
      </c>
      <c r="AD71" s="482" t="s">
        <v>7</v>
      </c>
      <c r="AE71" s="333">
        <f t="shared" si="10"/>
        <v>10</v>
      </c>
      <c r="AF71" s="463">
        <v>68</v>
      </c>
      <c r="AG71" s="299" t="s">
        <v>2629</v>
      </c>
      <c r="AH71" s="487">
        <v>700</v>
      </c>
      <c r="AI71" s="486" t="s">
        <v>78</v>
      </c>
      <c r="AJ71" s="486" t="s">
        <v>86</v>
      </c>
      <c r="AK71" s="486" t="s">
        <v>847</v>
      </c>
      <c r="AL71" s="486" t="s">
        <v>2533</v>
      </c>
      <c r="AM71" s="486" t="s">
        <v>168</v>
      </c>
      <c r="AN71" s="486" t="s">
        <v>848</v>
      </c>
      <c r="AO71" s="488" t="s">
        <v>7</v>
      </c>
      <c r="AP71" s="395">
        <f t="shared" si="11"/>
        <v>10</v>
      </c>
      <c r="AQ71" s="473">
        <v>68</v>
      </c>
      <c r="AR71" s="387" t="s">
        <v>2629</v>
      </c>
    </row>
    <row r="72" spans="1:44" ht="18" customHeight="1" x14ac:dyDescent="0.25">
      <c r="A72" s="480">
        <v>710</v>
      </c>
      <c r="B72" s="479" t="str">
        <f>IF(Accueil!$H$49=1,M72,IF(Accueil!$H$49=2,X72,IF(Accueil!$H$49=3,AI72,M72)))</f>
        <v>Turquoise</v>
      </c>
      <c r="C72" s="479" t="str">
        <f>IF(Accueil!$H$49=1,N72,IF(Accueil!$H$49=2,Y72,IF(Accueil!$H$49=3,AJ72,N72)))</f>
        <v>œsophage/trachée</v>
      </c>
      <c r="D72" s="479" t="str">
        <f>IF(Accueil!$H$49=1,O72,IF(Accueil!$H$49=2,Z72,IF(Accueil!$H$49=3,AK72,O72)))</f>
        <v>garder ses émotions pour soi / se sentir pris à la gorge</v>
      </c>
      <c r="E72" s="479" t="str">
        <f>IF(Accueil!$H$49=1,P72,IF(Accueil!$H$49=2,AA72,IF(Accueil!$H$49=3,AL72,P72)))</f>
        <v>mort étranglé / pendu ou égorgé / naissance avec cordon autour du cou / ne pas vouloir se marier</v>
      </c>
      <c r="F72" s="479" t="str">
        <f>IF(Accueil!$H$49=1,Q72,IF(Accueil!$H$49=2,AB72,IF(Accueil!$H$49=3,AM72,Q72)))</f>
        <v>grandir par les expériences / être un pionnier / laisser passer les émotions / adaptation</v>
      </c>
      <c r="G72" s="479" t="str">
        <f>IF(Accueil!$H$49=1,R72,IF(Accueil!$H$49=2,AC72,IF(Accueil!$H$49=3,AN72,R72)))</f>
        <v>résistance au changement / ressasser le passé / ne pas supporter les bijoux</v>
      </c>
      <c r="H72" s="482" t="s">
        <v>7</v>
      </c>
      <c r="I72" s="333">
        <f t="shared" si="8"/>
        <v>10</v>
      </c>
      <c r="J72" s="463">
        <v>69</v>
      </c>
      <c r="K72" s="299" t="s">
        <v>2629</v>
      </c>
      <c r="L72" s="487">
        <v>710</v>
      </c>
      <c r="M72" s="486" t="s">
        <v>78</v>
      </c>
      <c r="N72" s="486" t="s">
        <v>87</v>
      </c>
      <c r="O72" s="486" t="s">
        <v>2534</v>
      </c>
      <c r="P72" s="486" t="s">
        <v>2535</v>
      </c>
      <c r="Q72" s="486" t="s">
        <v>1358</v>
      </c>
      <c r="R72" s="486" t="s">
        <v>2536</v>
      </c>
      <c r="S72" s="488" t="s">
        <v>7</v>
      </c>
      <c r="T72" s="395">
        <f t="shared" si="9"/>
        <v>10</v>
      </c>
      <c r="U72" s="473">
        <v>69</v>
      </c>
      <c r="V72" s="387" t="s">
        <v>2629</v>
      </c>
      <c r="W72" s="480">
        <v>710</v>
      </c>
      <c r="X72" s="508" t="s">
        <v>4119</v>
      </c>
      <c r="Y72" s="508" t="s">
        <v>3042</v>
      </c>
      <c r="Z72" s="509" t="s">
        <v>3043</v>
      </c>
      <c r="AA72" s="509" t="s">
        <v>3044</v>
      </c>
      <c r="AB72" s="509" t="s">
        <v>3045</v>
      </c>
      <c r="AC72" s="509" t="s">
        <v>3046</v>
      </c>
      <c r="AD72" s="482" t="s">
        <v>7</v>
      </c>
      <c r="AE72" s="333">
        <f t="shared" si="10"/>
        <v>10</v>
      </c>
      <c r="AF72" s="463">
        <v>69</v>
      </c>
      <c r="AG72" s="299" t="s">
        <v>2629</v>
      </c>
      <c r="AH72" s="487">
        <v>710</v>
      </c>
      <c r="AI72" s="486" t="s">
        <v>78</v>
      </c>
      <c r="AJ72" s="486" t="s">
        <v>87</v>
      </c>
      <c r="AK72" s="486" t="s">
        <v>2534</v>
      </c>
      <c r="AL72" s="486" t="s">
        <v>2535</v>
      </c>
      <c r="AM72" s="486" t="s">
        <v>1358</v>
      </c>
      <c r="AN72" s="486" t="s">
        <v>2536</v>
      </c>
      <c r="AO72" s="488" t="s">
        <v>7</v>
      </c>
      <c r="AP72" s="395">
        <f t="shared" si="11"/>
        <v>10</v>
      </c>
      <c r="AQ72" s="473">
        <v>69</v>
      </c>
      <c r="AR72" s="387" t="s">
        <v>2629</v>
      </c>
    </row>
    <row r="73" spans="1:44" ht="18" customHeight="1" x14ac:dyDescent="0.25">
      <c r="A73" s="480">
        <v>720</v>
      </c>
      <c r="B73" s="479" t="str">
        <f>IF(Accueil!$H$49=1,M73,IF(Accueil!$H$49=2,X73,IF(Accueil!$H$49=3,AI73,M73)))</f>
        <v>Cyan</v>
      </c>
      <c r="C73" s="479" t="str">
        <f>IF(Accueil!$H$49=1,N73,IF(Accueil!$H$49=2,Y73,IF(Accueil!$H$49=3,AJ73,N73)))</f>
        <v>C7</v>
      </c>
      <c r="D73" s="479" t="str">
        <f>IF(Accueil!$H$49=1,O73,IF(Accueil!$H$49=2,Z73,IF(Accueil!$H$49=3,AK73,O73)))</f>
        <v>besoin de tenir sa parole / besoin d'être aimé / ambitieux</v>
      </c>
      <c r="E73" s="479" t="str">
        <f>IF(Accueil!$H$49=1,P73,IF(Accueil!$H$49=2,AA73,IF(Accueil!$H$49=3,AL73,P73)))</f>
        <v>avoir vécu des injustices / enfant sage / peur de ne pas être aimé / peur pour un proche en danger / avoir abandonné une carrière</v>
      </c>
      <c r="F73" s="479" t="str">
        <f>IF(Accueil!$H$49=1,Q73,IF(Accueil!$H$49=2,AB73,IF(Accueil!$H$49=3,AM73,Q73)))</f>
        <v>ouverture aux autres</v>
      </c>
      <c r="G73" s="479" t="str">
        <f>IF(Accueil!$H$49=1,R73,IF(Accueil!$H$49=2,AC73,IF(Accueil!$H$49=3,AN73,R73)))</f>
        <v>aimer avoir le dernier mot / ne pas respecter le point de vue des autres membres de la famille</v>
      </c>
      <c r="H73" s="482" t="s">
        <v>10</v>
      </c>
      <c r="I73" s="333">
        <f t="shared" si="8"/>
        <v>11</v>
      </c>
      <c r="J73" s="463">
        <v>70</v>
      </c>
      <c r="K73" s="299" t="s">
        <v>2629</v>
      </c>
      <c r="L73" s="487">
        <v>720</v>
      </c>
      <c r="M73" s="486" t="s">
        <v>88</v>
      </c>
      <c r="N73" s="486" t="s">
        <v>89</v>
      </c>
      <c r="O73" s="486" t="s">
        <v>2537</v>
      </c>
      <c r="P73" s="486" t="s">
        <v>2538</v>
      </c>
      <c r="Q73" s="486" t="s">
        <v>849</v>
      </c>
      <c r="R73" s="486" t="s">
        <v>2539</v>
      </c>
      <c r="S73" s="488" t="s">
        <v>10</v>
      </c>
      <c r="T73" s="395">
        <f t="shared" si="9"/>
        <v>11</v>
      </c>
      <c r="U73" s="473">
        <v>70</v>
      </c>
      <c r="V73" s="387" t="s">
        <v>2629</v>
      </c>
      <c r="W73" s="480">
        <v>720</v>
      </c>
      <c r="X73" s="508" t="s">
        <v>4120</v>
      </c>
      <c r="Y73" s="509" t="s">
        <v>89</v>
      </c>
      <c r="Z73" s="509" t="s">
        <v>3047</v>
      </c>
      <c r="AA73" s="509" t="s">
        <v>3048</v>
      </c>
      <c r="AB73" s="509" t="s">
        <v>3049</v>
      </c>
      <c r="AC73" s="509" t="s">
        <v>3050</v>
      </c>
      <c r="AD73" s="482" t="s">
        <v>10</v>
      </c>
      <c r="AE73" s="333">
        <f t="shared" si="10"/>
        <v>11</v>
      </c>
      <c r="AF73" s="463">
        <v>70</v>
      </c>
      <c r="AG73" s="299" t="s">
        <v>2629</v>
      </c>
      <c r="AH73" s="487">
        <v>720</v>
      </c>
      <c r="AI73" s="486" t="s">
        <v>88</v>
      </c>
      <c r="AJ73" s="486" t="s">
        <v>89</v>
      </c>
      <c r="AK73" s="486" t="s">
        <v>2537</v>
      </c>
      <c r="AL73" s="486" t="s">
        <v>2538</v>
      </c>
      <c r="AM73" s="486" t="s">
        <v>849</v>
      </c>
      <c r="AN73" s="486" t="s">
        <v>2539</v>
      </c>
      <c r="AO73" s="488" t="s">
        <v>10</v>
      </c>
      <c r="AP73" s="395">
        <f t="shared" si="11"/>
        <v>11</v>
      </c>
      <c r="AQ73" s="473">
        <v>70</v>
      </c>
      <c r="AR73" s="387" t="s">
        <v>2629</v>
      </c>
    </row>
    <row r="74" spans="1:44" ht="18" customHeight="1" x14ac:dyDescent="0.25">
      <c r="A74" s="480">
        <v>730</v>
      </c>
      <c r="B74" s="479" t="str">
        <f>IF(Accueil!$H$49=1,M74,IF(Accueil!$H$49=2,X74,IF(Accueil!$H$49=3,AI74,M74)))</f>
        <v>Cyan</v>
      </c>
      <c r="C74" s="479" t="str">
        <f>IF(Accueil!$H$49=1,N74,IF(Accueil!$H$49=2,Y74,IF(Accueil!$H$49=3,AJ74,N74)))</f>
        <v>C6</v>
      </c>
      <c r="D74" s="479" t="str">
        <f>IF(Accueil!$H$49=1,O74,IF(Accueil!$H$49=2,Z74,IF(Accueil!$H$49=3,AK74,O74)))</f>
        <v>besoin d'exprimer sa créativité / mémoire d'artiste refoulé</v>
      </c>
      <c r="E74" s="479" t="str">
        <f>IF(Accueil!$H$49=1,P74,IF(Accueil!$H$49=2,AA74,IF(Accueil!$H$49=3,AL74,P74)))</f>
        <v>nombreuses injustices vécues dans l'enfance</v>
      </c>
      <c r="F74" s="479" t="str">
        <f>IF(Accueil!$H$49=1,Q74,IF(Accueil!$H$49=2,AB74,IF(Accueil!$H$49=3,AM74,Q74)))</f>
        <v xml:space="preserve">équilibre entre donner et recevoir </v>
      </c>
      <c r="G74" s="479" t="str">
        <f>IF(Accueil!$H$49=1,R74,IF(Accueil!$H$49=2,AC74,IF(Accueil!$H$49=3,AN74,R74)))</f>
        <v>surcharge / bouillonnement mental / créativité excessive</v>
      </c>
      <c r="H74" s="482" t="s">
        <v>10</v>
      </c>
      <c r="I74" s="333">
        <f t="shared" si="8"/>
        <v>11</v>
      </c>
      <c r="J74" s="463">
        <v>71</v>
      </c>
      <c r="K74" s="299" t="s">
        <v>2629</v>
      </c>
      <c r="L74" s="487">
        <v>730</v>
      </c>
      <c r="M74" s="486" t="s">
        <v>88</v>
      </c>
      <c r="N74" s="486" t="s">
        <v>90</v>
      </c>
      <c r="O74" s="486" t="s">
        <v>2540</v>
      </c>
      <c r="P74" s="486" t="s">
        <v>850</v>
      </c>
      <c r="Q74" s="486" t="s">
        <v>170</v>
      </c>
      <c r="R74" s="486" t="s">
        <v>2541</v>
      </c>
      <c r="S74" s="488" t="s">
        <v>10</v>
      </c>
      <c r="T74" s="395">
        <f t="shared" si="9"/>
        <v>11</v>
      </c>
      <c r="U74" s="473">
        <v>71</v>
      </c>
      <c r="V74" s="387" t="s">
        <v>2629</v>
      </c>
      <c r="W74" s="480">
        <v>730</v>
      </c>
      <c r="X74" s="508" t="s">
        <v>4120</v>
      </c>
      <c r="Y74" s="509" t="s">
        <v>90</v>
      </c>
      <c r="Z74" s="509" t="s">
        <v>3051</v>
      </c>
      <c r="AA74" s="509" t="s">
        <v>3052</v>
      </c>
      <c r="AB74" s="509" t="s">
        <v>3053</v>
      </c>
      <c r="AC74" s="509" t="s">
        <v>3054</v>
      </c>
      <c r="AD74" s="482" t="s">
        <v>10</v>
      </c>
      <c r="AE74" s="333">
        <f t="shared" si="10"/>
        <v>11</v>
      </c>
      <c r="AF74" s="463">
        <v>71</v>
      </c>
      <c r="AG74" s="299" t="s">
        <v>2629</v>
      </c>
      <c r="AH74" s="487">
        <v>730</v>
      </c>
      <c r="AI74" s="486" t="s">
        <v>88</v>
      </c>
      <c r="AJ74" s="486" t="s">
        <v>90</v>
      </c>
      <c r="AK74" s="486" t="s">
        <v>2540</v>
      </c>
      <c r="AL74" s="486" t="s">
        <v>850</v>
      </c>
      <c r="AM74" s="486" t="s">
        <v>170</v>
      </c>
      <c r="AN74" s="486" t="s">
        <v>2541</v>
      </c>
      <c r="AO74" s="488" t="s">
        <v>10</v>
      </c>
      <c r="AP74" s="395">
        <f t="shared" si="11"/>
        <v>11</v>
      </c>
      <c r="AQ74" s="473">
        <v>71</v>
      </c>
      <c r="AR74" s="387" t="s">
        <v>2629</v>
      </c>
    </row>
    <row r="75" spans="1:44" ht="18" customHeight="1" x14ac:dyDescent="0.25">
      <c r="A75" s="480">
        <v>740</v>
      </c>
      <c r="B75" s="479" t="str">
        <f>IF(Accueil!$H$49=1,M75,IF(Accueil!$H$49=2,X75,IF(Accueil!$H$49=3,AI75,M75)))</f>
        <v>Cyan</v>
      </c>
      <c r="C75" s="479" t="str">
        <f>IF(Accueil!$H$49=1,N75,IF(Accueil!$H$49=2,Y75,IF(Accueil!$H$49=3,AJ75,N75)))</f>
        <v>thyroïde</v>
      </c>
      <c r="D75" s="479" t="str">
        <f>IF(Accueil!$H$49=1,O75,IF(Accueil!$H$49=2,Z75,IF(Accueil!$H$49=3,AK75,O75)))</f>
        <v>besoin de découvrir les secrets de famille / besoin de parler avec les défunts / deuils non réglés</v>
      </c>
      <c r="E75" s="479" t="str">
        <f>IF(Accueil!$H$49=1,P75,IF(Accueil!$H$49=2,AA75,IF(Accueil!$H$49=3,AL75,P75)))</f>
        <v>non-dits dans la famille / père inconnu / vécu traumatisant dans l'enfance / mort pendu / naissance en retard / mort trop jeune</v>
      </c>
      <c r="F75" s="479" t="str">
        <f>IF(Accueil!$H$49=1,Q75,IF(Accueil!$H$49=2,AB75,IF(Accueil!$H$49=3,AM75,Q75)))</f>
        <v xml:space="preserve">exprimer ses sentiments / spontanéité / honnêteté / prendre le temps </v>
      </c>
      <c r="G75" s="479" t="str">
        <f>IF(Accueil!$H$49=1,R75,IF(Accueil!$H$49=2,AC75,IF(Accueil!$H$49=3,AN75,R75)))</f>
        <v>en colère contre sa destinée / conflit avec un ancien maître / lien non coupé avec un ancêtre / être violent</v>
      </c>
      <c r="H75" s="482" t="s">
        <v>7</v>
      </c>
      <c r="I75" s="333">
        <f t="shared" si="8"/>
        <v>11</v>
      </c>
      <c r="J75" s="463">
        <v>72</v>
      </c>
      <c r="K75" s="299" t="s">
        <v>2629</v>
      </c>
      <c r="L75" s="487">
        <v>740</v>
      </c>
      <c r="M75" s="486" t="s">
        <v>88</v>
      </c>
      <c r="N75" s="486" t="s">
        <v>91</v>
      </c>
      <c r="O75" s="486" t="s">
        <v>2542</v>
      </c>
      <c r="P75" s="486" t="s">
        <v>2543</v>
      </c>
      <c r="Q75" s="486" t="s">
        <v>1368</v>
      </c>
      <c r="R75" s="486" t="s">
        <v>2544</v>
      </c>
      <c r="S75" s="488" t="s">
        <v>7</v>
      </c>
      <c r="T75" s="395">
        <f t="shared" si="9"/>
        <v>11</v>
      </c>
      <c r="U75" s="473">
        <v>72</v>
      </c>
      <c r="V75" s="387" t="s">
        <v>2629</v>
      </c>
      <c r="W75" s="480">
        <v>740</v>
      </c>
      <c r="X75" s="508" t="s">
        <v>4120</v>
      </c>
      <c r="Y75" s="508" t="s">
        <v>3055</v>
      </c>
      <c r="Z75" s="509" t="s">
        <v>3056</v>
      </c>
      <c r="AA75" s="509" t="s">
        <v>3057</v>
      </c>
      <c r="AB75" s="509" t="s">
        <v>3058</v>
      </c>
      <c r="AC75" s="509" t="s">
        <v>3059</v>
      </c>
      <c r="AD75" s="482" t="s">
        <v>7</v>
      </c>
      <c r="AE75" s="333">
        <f t="shared" si="10"/>
        <v>11</v>
      </c>
      <c r="AF75" s="463">
        <v>72</v>
      </c>
      <c r="AG75" s="299" t="s">
        <v>2629</v>
      </c>
      <c r="AH75" s="487">
        <v>740</v>
      </c>
      <c r="AI75" s="486" t="s">
        <v>88</v>
      </c>
      <c r="AJ75" s="486" t="s">
        <v>91</v>
      </c>
      <c r="AK75" s="486" t="s">
        <v>2542</v>
      </c>
      <c r="AL75" s="486" t="s">
        <v>2543</v>
      </c>
      <c r="AM75" s="486" t="s">
        <v>1368</v>
      </c>
      <c r="AN75" s="486" t="s">
        <v>2544</v>
      </c>
      <c r="AO75" s="488" t="s">
        <v>7</v>
      </c>
      <c r="AP75" s="395">
        <f t="shared" si="11"/>
        <v>11</v>
      </c>
      <c r="AQ75" s="473">
        <v>72</v>
      </c>
      <c r="AR75" s="387" t="s">
        <v>2629</v>
      </c>
    </row>
    <row r="76" spans="1:44" ht="18" customHeight="1" x14ac:dyDescent="0.25">
      <c r="A76" s="480">
        <v>750</v>
      </c>
      <c r="B76" s="479" t="str">
        <f>IF(Accueil!$H$49=1,M76,IF(Accueil!$H$49=2,X76,IF(Accueil!$H$49=3,AI76,M76)))</f>
        <v>Cyan</v>
      </c>
      <c r="C76" s="479" t="str">
        <f>IF(Accueil!$H$49=1,N76,IF(Accueil!$H$49=2,Y76,IF(Accueil!$H$49=3,AJ76,N76)))</f>
        <v>larynx</v>
      </c>
      <c r="D76" s="479" t="str">
        <f>IF(Accueil!$H$49=1,O76,IF(Accueil!$H$49=2,Z76,IF(Accueil!$H$49=3,AK76,O76)))</f>
        <v>mémoires de prisonnier / vérité cachée / vie construite sur un mensonge</v>
      </c>
      <c r="E76" s="479" t="str">
        <f>IF(Accueil!$H$49=1,P76,IF(Accueil!$H$49=2,AA76,IF(Accueil!$H$49=3,AL76,P76)))</f>
        <v>non-dits dans la famille /  plein d'obligations familiales / métier choisi par les parents / mémoires de prisonnier / mort en duel</v>
      </c>
      <c r="F76" s="479" t="str">
        <f>IF(Accueil!$H$49=1,Q76,IF(Accueil!$H$49=2,AB76,IF(Accueil!$H$49=3,AM76,Q76)))</f>
        <v xml:space="preserve">écouter son cœur / résilience / s'ouvrir aux autres / équilibre des polarités / sincérité </v>
      </c>
      <c r="G76" s="479" t="str">
        <f>IF(Accueil!$H$49=1,R76,IF(Accueil!$H$49=2,AC76,IF(Accueil!$H$49=3,AN76,R76)))</f>
        <v>devoir se battre pour sa liberté / pour son nom / autoritarisme / frustrations sexuelles</v>
      </c>
      <c r="H76" s="482" t="s">
        <v>7</v>
      </c>
      <c r="I76" s="333">
        <f t="shared" si="8"/>
        <v>11</v>
      </c>
      <c r="J76" s="463">
        <v>74</v>
      </c>
      <c r="K76" s="299" t="s">
        <v>2629</v>
      </c>
      <c r="L76" s="487">
        <v>750</v>
      </c>
      <c r="M76" s="486" t="s">
        <v>88</v>
      </c>
      <c r="N76" s="486" t="s">
        <v>92</v>
      </c>
      <c r="O76" s="486" t="s">
        <v>2545</v>
      </c>
      <c r="P76" s="486" t="s">
        <v>2546</v>
      </c>
      <c r="Q76" s="486" t="s">
        <v>1372</v>
      </c>
      <c r="R76" s="486" t="s">
        <v>2547</v>
      </c>
      <c r="S76" s="488" t="s">
        <v>7</v>
      </c>
      <c r="T76" s="395">
        <f t="shared" si="9"/>
        <v>11</v>
      </c>
      <c r="U76" s="473">
        <v>74</v>
      </c>
      <c r="V76" s="387" t="s">
        <v>2629</v>
      </c>
      <c r="W76" s="480">
        <v>750</v>
      </c>
      <c r="X76" s="508" t="s">
        <v>4120</v>
      </c>
      <c r="Y76" s="508" t="s">
        <v>3060</v>
      </c>
      <c r="Z76" s="509" t="s">
        <v>3061</v>
      </c>
      <c r="AA76" s="509" t="s">
        <v>3062</v>
      </c>
      <c r="AB76" s="509" t="s">
        <v>3063</v>
      </c>
      <c r="AC76" s="509" t="s">
        <v>3064</v>
      </c>
      <c r="AD76" s="482" t="s">
        <v>7</v>
      </c>
      <c r="AE76" s="333">
        <f t="shared" si="10"/>
        <v>11</v>
      </c>
      <c r="AF76" s="463">
        <v>74</v>
      </c>
      <c r="AG76" s="299" t="s">
        <v>2629</v>
      </c>
      <c r="AH76" s="487">
        <v>750</v>
      </c>
      <c r="AI76" s="486" t="s">
        <v>88</v>
      </c>
      <c r="AJ76" s="486" t="s">
        <v>92</v>
      </c>
      <c r="AK76" s="486" t="s">
        <v>2545</v>
      </c>
      <c r="AL76" s="486" t="s">
        <v>2546</v>
      </c>
      <c r="AM76" s="486" t="s">
        <v>1372</v>
      </c>
      <c r="AN76" s="486" t="s">
        <v>2547</v>
      </c>
      <c r="AO76" s="488" t="s">
        <v>7</v>
      </c>
      <c r="AP76" s="395">
        <f t="shared" si="11"/>
        <v>11</v>
      </c>
      <c r="AQ76" s="473">
        <v>74</v>
      </c>
      <c r="AR76" s="387" t="s">
        <v>2629</v>
      </c>
    </row>
    <row r="77" spans="1:44" ht="18" customHeight="1" x14ac:dyDescent="0.25">
      <c r="A77" s="480">
        <v>760</v>
      </c>
      <c r="B77" s="479" t="str">
        <f>IF(Accueil!$H$49=1,M77,IF(Accueil!$H$49=2,X77,IF(Accueil!$H$49=3,AI77,M77)))</f>
        <v>Cyan</v>
      </c>
      <c r="C77" s="479" t="str">
        <f>IF(Accueil!$H$49=1,N77,IF(Accueil!$H$49=2,Y77,IF(Accueil!$H$49=3,AJ77,N77)))</f>
        <v>C5</v>
      </c>
      <c r="D77" s="479" t="str">
        <f>IF(Accueil!$H$49=1,O77,IF(Accueil!$H$49=2,Z77,IF(Accueil!$H$49=3,AK77,O77)))</f>
        <v>besoin de vivre dans un lieu fortifié</v>
      </c>
      <c r="E77" s="479" t="str">
        <f>IF(Accueil!$H$49=1,P77,IF(Accueil!$H$49=2,AA77,IF(Accueil!$H$49=3,AL77,P77)))</f>
        <v>sentiment d'infériorité / de honte / se taire et s'enfermer</v>
      </c>
      <c r="F77" s="479" t="str">
        <f>IF(Accueil!$H$49=1,Q77,IF(Accueil!$H$49=2,AB77,IF(Accueil!$H$49=3,AM77,Q77)))</f>
        <v>accepter des compromis / écoute intérieure / honnêteté envers soi</v>
      </c>
      <c r="G77" s="479" t="str">
        <f>IF(Accueil!$H$49=1,R77,IF(Accueil!$H$49=2,AC77,IF(Accueil!$H$49=3,AN77,R77)))</f>
        <v>refuser d'écouter les conseils des autres</v>
      </c>
      <c r="H77" s="482" t="s">
        <v>10</v>
      </c>
      <c r="I77" s="333">
        <f t="shared" si="8"/>
        <v>11</v>
      </c>
      <c r="J77" s="463">
        <v>75</v>
      </c>
      <c r="K77" s="299" t="s">
        <v>2629</v>
      </c>
      <c r="L77" s="487">
        <v>760</v>
      </c>
      <c r="M77" s="486" t="s">
        <v>88</v>
      </c>
      <c r="N77" s="486" t="s">
        <v>93</v>
      </c>
      <c r="O77" s="486" t="s">
        <v>851</v>
      </c>
      <c r="P77" s="486" t="s">
        <v>2548</v>
      </c>
      <c r="Q77" s="486" t="s">
        <v>2549</v>
      </c>
      <c r="R77" s="486" t="s">
        <v>852</v>
      </c>
      <c r="S77" s="488" t="s">
        <v>10</v>
      </c>
      <c r="T77" s="395">
        <f t="shared" si="9"/>
        <v>11</v>
      </c>
      <c r="U77" s="473">
        <v>75</v>
      </c>
      <c r="V77" s="387" t="s">
        <v>2629</v>
      </c>
      <c r="W77" s="480">
        <v>760</v>
      </c>
      <c r="X77" s="508" t="s">
        <v>4120</v>
      </c>
      <c r="Y77" s="508" t="s">
        <v>93</v>
      </c>
      <c r="Z77" s="509" t="s">
        <v>3065</v>
      </c>
      <c r="AA77" s="509" t="s">
        <v>3066</v>
      </c>
      <c r="AB77" s="509" t="s">
        <v>3067</v>
      </c>
      <c r="AC77" s="509" t="s">
        <v>3068</v>
      </c>
      <c r="AD77" s="482" t="s">
        <v>10</v>
      </c>
      <c r="AE77" s="333">
        <f t="shared" si="10"/>
        <v>11</v>
      </c>
      <c r="AF77" s="463">
        <v>75</v>
      </c>
      <c r="AG77" s="299" t="s">
        <v>2629</v>
      </c>
      <c r="AH77" s="487">
        <v>760</v>
      </c>
      <c r="AI77" s="486" t="s">
        <v>88</v>
      </c>
      <c r="AJ77" s="486" t="s">
        <v>93</v>
      </c>
      <c r="AK77" s="486" t="s">
        <v>851</v>
      </c>
      <c r="AL77" s="486" t="s">
        <v>2548</v>
      </c>
      <c r="AM77" s="486" t="s">
        <v>2549</v>
      </c>
      <c r="AN77" s="486" t="s">
        <v>852</v>
      </c>
      <c r="AO77" s="488" t="s">
        <v>10</v>
      </c>
      <c r="AP77" s="395">
        <f t="shared" si="11"/>
        <v>11</v>
      </c>
      <c r="AQ77" s="473">
        <v>75</v>
      </c>
      <c r="AR77" s="387" t="s">
        <v>2629</v>
      </c>
    </row>
    <row r="78" spans="1:44" ht="18" customHeight="1" x14ac:dyDescent="0.25">
      <c r="A78" s="480">
        <v>770</v>
      </c>
      <c r="B78" s="479" t="str">
        <f>IF(Accueil!$H$49=1,M78,IF(Accueil!$H$49=2,X78,IF(Accueil!$H$49=3,AI78,M78)))</f>
        <v>Cyan</v>
      </c>
      <c r="C78" s="479" t="str">
        <f>IF(Accueil!$H$49=1,N78,IF(Accueil!$H$49=2,Y78,IF(Accueil!$H$49=3,AJ78,N78)))</f>
        <v>ganglions</v>
      </c>
      <c r="D78" s="479" t="str">
        <f>IF(Accueil!$H$49=1,O78,IF(Accueil!$H$49=2,Z78,IF(Accueil!$H$49=3,AK78,O78)))</f>
        <v>besoin de vivre dans un lieu bien protégé</v>
      </c>
      <c r="E78" s="479" t="str">
        <f>IF(Accueil!$H$49=1,P78,IF(Accueil!$H$49=2,AA78,IF(Accueil!$H$49=3,AL78,P78)))</f>
        <v>enfant sensible souvent malade / mort au combat</v>
      </c>
      <c r="F78" s="479" t="str">
        <f>IF(Accueil!$H$49=1,Q78,IF(Accueil!$H$49=2,AB78,IF(Accueil!$H$49=3,AM78,Q78)))</f>
        <v xml:space="preserve">se sentir en sécurité / en confiance / protégé </v>
      </c>
      <c r="G78" s="479" t="str">
        <f>IF(Accueil!$H$49=1,R78,IF(Accueil!$H$49=2,AC78,IF(Accueil!$H$49=3,AN78,R78)))</f>
        <v>devoir se battre / devoir se protéger</v>
      </c>
      <c r="H78" s="482" t="s">
        <v>7</v>
      </c>
      <c r="I78" s="333">
        <f t="shared" si="8"/>
        <v>11</v>
      </c>
      <c r="J78" s="463">
        <v>76</v>
      </c>
      <c r="K78" s="299" t="s">
        <v>2629</v>
      </c>
      <c r="L78" s="487">
        <v>770</v>
      </c>
      <c r="M78" s="486" t="s">
        <v>88</v>
      </c>
      <c r="N78" s="486" t="s">
        <v>94</v>
      </c>
      <c r="O78" s="486" t="s">
        <v>853</v>
      </c>
      <c r="P78" s="486" t="s">
        <v>2550</v>
      </c>
      <c r="Q78" s="486" t="s">
        <v>1380</v>
      </c>
      <c r="R78" s="486" t="s">
        <v>1381</v>
      </c>
      <c r="S78" s="488" t="s">
        <v>7</v>
      </c>
      <c r="T78" s="395">
        <f t="shared" si="9"/>
        <v>11</v>
      </c>
      <c r="U78" s="473">
        <v>76</v>
      </c>
      <c r="V78" s="387" t="s">
        <v>2629</v>
      </c>
      <c r="W78" s="480">
        <v>770</v>
      </c>
      <c r="X78" s="508" t="s">
        <v>4120</v>
      </c>
      <c r="Y78" s="508" t="s">
        <v>3069</v>
      </c>
      <c r="Z78" s="509" t="s">
        <v>3070</v>
      </c>
      <c r="AA78" s="509" t="s">
        <v>3071</v>
      </c>
      <c r="AB78" s="509" t="s">
        <v>3072</v>
      </c>
      <c r="AC78" s="509" t="s">
        <v>3073</v>
      </c>
      <c r="AD78" s="482" t="s">
        <v>7</v>
      </c>
      <c r="AE78" s="333">
        <f t="shared" si="10"/>
        <v>11</v>
      </c>
      <c r="AF78" s="463">
        <v>76</v>
      </c>
      <c r="AG78" s="299" t="s">
        <v>2629</v>
      </c>
      <c r="AH78" s="487">
        <v>770</v>
      </c>
      <c r="AI78" s="486" t="s">
        <v>88</v>
      </c>
      <c r="AJ78" s="486" t="s">
        <v>94</v>
      </c>
      <c r="AK78" s="486" t="s">
        <v>853</v>
      </c>
      <c r="AL78" s="486" t="s">
        <v>2550</v>
      </c>
      <c r="AM78" s="486" t="s">
        <v>1380</v>
      </c>
      <c r="AN78" s="486" t="s">
        <v>1381</v>
      </c>
      <c r="AO78" s="488" t="s">
        <v>7</v>
      </c>
      <c r="AP78" s="395">
        <f t="shared" si="11"/>
        <v>11</v>
      </c>
      <c r="AQ78" s="473">
        <v>76</v>
      </c>
      <c r="AR78" s="387" t="s">
        <v>2629</v>
      </c>
    </row>
    <row r="79" spans="1:44" ht="18" customHeight="1" x14ac:dyDescent="0.25">
      <c r="A79" s="480">
        <v>780</v>
      </c>
      <c r="B79" s="479" t="str">
        <f>IF(Accueil!$H$49=1,M79,IF(Accueil!$H$49=2,X79,IF(Accueil!$H$49=3,AI79,M79)))</f>
        <v>Bleu</v>
      </c>
      <c r="C79" s="479" t="str">
        <f>IF(Accueil!$H$49=1,N79,IF(Accueil!$H$49=2,Y79,IF(Accueil!$H$49=3,AJ79,N79)))</f>
        <v>menton</v>
      </c>
      <c r="D79" s="479" t="str">
        <f>IF(Accueil!$H$49=1,O79,IF(Accueil!$H$49=2,Z79,IF(Accueil!$H$49=3,AK79,O79)))</f>
        <v>mémoire de chef / de meneur</v>
      </c>
      <c r="E79" s="479" t="str">
        <f>IF(Accueil!$H$49=1,P79,IF(Accueil!$H$49=2,AA79,IF(Accueil!$H$49=3,AL79,P79)))</f>
        <v>mémoire de suiveur / de personne ayant été exploitée / s'être fait embobiné dans une histoire ou une bataille</v>
      </c>
      <c r="F79" s="479" t="str">
        <f>IF(Accueil!$H$49=1,Q79,IF(Accueil!$H$49=2,AB79,IF(Accueil!$H$49=3,AM79,Q79)))</f>
        <v xml:space="preserve">autorité naturelle / inspirer confiance </v>
      </c>
      <c r="G79" s="479" t="str">
        <f>IF(Accueil!$H$49=1,R79,IF(Accueil!$H$49=2,AC79,IF(Accueil!$H$49=3,AN79,R79)))</f>
        <v>autoritarisme / chef n'inspirant pas confiance</v>
      </c>
      <c r="H79" s="482" t="s">
        <v>7</v>
      </c>
      <c r="I79" s="333">
        <f t="shared" si="8"/>
        <v>12</v>
      </c>
      <c r="J79" s="463">
        <v>77</v>
      </c>
      <c r="K79" s="299" t="s">
        <v>2629</v>
      </c>
      <c r="L79" s="487">
        <v>780</v>
      </c>
      <c r="M79" s="486" t="s">
        <v>95</v>
      </c>
      <c r="N79" s="486" t="s">
        <v>96</v>
      </c>
      <c r="O79" s="486" t="s">
        <v>2551</v>
      </c>
      <c r="P79" s="486" t="s">
        <v>2552</v>
      </c>
      <c r="Q79" s="486" t="s">
        <v>1384</v>
      </c>
      <c r="R79" s="486" t="s">
        <v>2553</v>
      </c>
      <c r="S79" s="488" t="s">
        <v>7</v>
      </c>
      <c r="T79" s="395">
        <f t="shared" si="9"/>
        <v>12</v>
      </c>
      <c r="U79" s="473">
        <v>77</v>
      </c>
      <c r="V79" s="387" t="s">
        <v>2629</v>
      </c>
      <c r="W79" s="480">
        <v>780</v>
      </c>
      <c r="X79" s="508" t="s">
        <v>4121</v>
      </c>
      <c r="Y79" s="508" t="s">
        <v>3074</v>
      </c>
      <c r="Z79" s="509" t="s">
        <v>3075</v>
      </c>
      <c r="AA79" s="509" t="s">
        <v>3076</v>
      </c>
      <c r="AB79" s="509" t="s">
        <v>3077</v>
      </c>
      <c r="AC79" s="509" t="s">
        <v>3078</v>
      </c>
      <c r="AD79" s="482" t="s">
        <v>7</v>
      </c>
      <c r="AE79" s="333">
        <f t="shared" si="10"/>
        <v>12</v>
      </c>
      <c r="AF79" s="463">
        <v>77</v>
      </c>
      <c r="AG79" s="299" t="s">
        <v>2629</v>
      </c>
      <c r="AH79" s="487">
        <v>780</v>
      </c>
      <c r="AI79" s="486" t="s">
        <v>95</v>
      </c>
      <c r="AJ79" s="486" t="s">
        <v>96</v>
      </c>
      <c r="AK79" s="486" t="s">
        <v>2551</v>
      </c>
      <c r="AL79" s="486" t="s">
        <v>2552</v>
      </c>
      <c r="AM79" s="486" t="s">
        <v>1384</v>
      </c>
      <c r="AN79" s="486" t="s">
        <v>2553</v>
      </c>
      <c r="AO79" s="488" t="s">
        <v>7</v>
      </c>
      <c r="AP79" s="395">
        <f t="shared" si="11"/>
        <v>12</v>
      </c>
      <c r="AQ79" s="473">
        <v>77</v>
      </c>
      <c r="AR79" s="387" t="s">
        <v>2629</v>
      </c>
    </row>
    <row r="80" spans="1:44" ht="18" customHeight="1" x14ac:dyDescent="0.25">
      <c r="A80" s="480">
        <v>790</v>
      </c>
      <c r="B80" s="479" t="str">
        <f>IF(Accueil!$H$49=1,M80,IF(Accueil!$H$49=2,X80,IF(Accueil!$H$49=3,AI80,M80)))</f>
        <v>Bleu</v>
      </c>
      <c r="C80" s="479" t="str">
        <f>IF(Accueil!$H$49=1,N80,IF(Accueil!$H$49=2,Y80,IF(Accueil!$H$49=3,AJ80,N80)))</f>
        <v>dents</v>
      </c>
      <c r="D80" s="479" t="str">
        <f>IF(Accueil!$H$49=1,O80,IF(Accueil!$H$49=2,Z80,IF(Accueil!$H$49=3,AK80,O80)))</f>
        <v>a dû faire sa place dans la famille ou dans le clan</v>
      </c>
      <c r="E80" s="479" t="str">
        <f>IF(Accueil!$H$49=1,P80,IF(Accueil!$H$49=2,AA80,IF(Accueil!$H$49=3,AL80,P80)))</f>
        <v>avoir été mis de côté / en internat / en pension</v>
      </c>
      <c r="F80" s="479" t="str">
        <f>IF(Accueil!$H$49=1,Q80,IF(Accueil!$H$49=2,AB80,IF(Accueil!$H$49=3,AM80,Q80)))</f>
        <v>rester neutre / être à sa place</v>
      </c>
      <c r="G80" s="479" t="str">
        <f>IF(Accueil!$H$49=1,R80,IF(Accueil!$H$49=2,AC80,IF(Accueil!$H$49=3,AN80,R80)))</f>
        <v>lutte au sein de la fratrie ou du clan</v>
      </c>
      <c r="H80" s="482" t="s">
        <v>7</v>
      </c>
      <c r="I80" s="333">
        <f t="shared" si="8"/>
        <v>12</v>
      </c>
      <c r="J80" s="463">
        <v>78</v>
      </c>
      <c r="K80" s="299" t="s">
        <v>2629</v>
      </c>
      <c r="L80" s="487">
        <v>790</v>
      </c>
      <c r="M80" s="486" t="s">
        <v>95</v>
      </c>
      <c r="N80" s="486" t="s">
        <v>97</v>
      </c>
      <c r="O80" s="486" t="s">
        <v>854</v>
      </c>
      <c r="P80" s="486" t="s">
        <v>2554</v>
      </c>
      <c r="Q80" s="486" t="s">
        <v>2555</v>
      </c>
      <c r="R80" s="486" t="s">
        <v>855</v>
      </c>
      <c r="S80" s="488" t="s">
        <v>7</v>
      </c>
      <c r="T80" s="395">
        <f t="shared" si="9"/>
        <v>12</v>
      </c>
      <c r="U80" s="473">
        <v>78</v>
      </c>
      <c r="V80" s="387" t="s">
        <v>2629</v>
      </c>
      <c r="W80" s="480">
        <v>790</v>
      </c>
      <c r="X80" s="508" t="s">
        <v>4121</v>
      </c>
      <c r="Y80" s="508" t="s">
        <v>3079</v>
      </c>
      <c r="Z80" s="509" t="s">
        <v>3080</v>
      </c>
      <c r="AA80" s="509" t="s">
        <v>3081</v>
      </c>
      <c r="AB80" s="509" t="s">
        <v>3082</v>
      </c>
      <c r="AC80" s="509" t="s">
        <v>3083</v>
      </c>
      <c r="AD80" s="482" t="s">
        <v>7</v>
      </c>
      <c r="AE80" s="333">
        <f t="shared" si="10"/>
        <v>12</v>
      </c>
      <c r="AF80" s="463">
        <v>78</v>
      </c>
      <c r="AG80" s="299" t="s">
        <v>2629</v>
      </c>
      <c r="AH80" s="487">
        <v>790</v>
      </c>
      <c r="AI80" s="486" t="s">
        <v>95</v>
      </c>
      <c r="AJ80" s="486" t="s">
        <v>97</v>
      </c>
      <c r="AK80" s="486" t="s">
        <v>854</v>
      </c>
      <c r="AL80" s="486" t="s">
        <v>2554</v>
      </c>
      <c r="AM80" s="486" t="s">
        <v>2555</v>
      </c>
      <c r="AN80" s="486" t="s">
        <v>855</v>
      </c>
      <c r="AO80" s="488" t="s">
        <v>7</v>
      </c>
      <c r="AP80" s="395">
        <f t="shared" si="11"/>
        <v>12</v>
      </c>
      <c r="AQ80" s="473">
        <v>78</v>
      </c>
      <c r="AR80" s="387" t="s">
        <v>2629</v>
      </c>
    </row>
    <row r="81" spans="1:44" ht="18" customHeight="1" x14ac:dyDescent="0.25">
      <c r="A81" s="480">
        <v>800</v>
      </c>
      <c r="B81" s="479" t="str">
        <f>IF(Accueil!$H$49=1,M81,IF(Accueil!$H$49=2,X81,IF(Accueil!$H$49=3,AI81,M81)))</f>
        <v>Bleu</v>
      </c>
      <c r="C81" s="479" t="str">
        <f>IF(Accueil!$H$49=1,N81,IF(Accueil!$H$49=2,Y81,IF(Accueil!$H$49=3,AJ81,N81)))</f>
        <v>bouche/langue</v>
      </c>
      <c r="D81" s="479" t="str">
        <f>IF(Accueil!$H$49=1,O81,IF(Accueil!$H$49=2,Z81,IF(Accueil!$H$49=3,AK81,O81)))</f>
        <v>mémoire de concubine ou d'amant(e) / besoin d'être aimé / enfant illégitime / mensonges</v>
      </c>
      <c r="E81" s="479" t="str">
        <f>IF(Accueil!$H$49=1,P81,IF(Accueil!$H$49=2,AA81,IF(Accueil!$H$49=3,AL81,P81)))</f>
        <v>mémoire de moine ou de religieux / besoins affectifs carencés / peur de manquer de nourriture / mort par empoisonnement</v>
      </c>
      <c r="F81" s="479" t="str">
        <f>IF(Accueil!$H$49=1,Q81,IF(Accueil!$H$49=2,AB81,IF(Accueil!$H$49=3,AM81,Q81)))</f>
        <v>apprécier la vie / gratitude / sincérité</v>
      </c>
      <c r="G81" s="479" t="str">
        <f>IF(Accueil!$H$49=1,R81,IF(Accueil!$H$49=2,AC81,IF(Accueil!$H$49=3,AN81,R81)))</f>
        <v>ne jamais être comblé / boulimie / anorexie / devoir mentir / passé resté en travers de la gorge</v>
      </c>
      <c r="H81" s="482" t="s">
        <v>7</v>
      </c>
      <c r="I81" s="333">
        <f t="shared" si="8"/>
        <v>12</v>
      </c>
      <c r="J81" s="463">
        <v>79</v>
      </c>
      <c r="K81" s="299" t="s">
        <v>2629</v>
      </c>
      <c r="L81" s="487">
        <v>800</v>
      </c>
      <c r="M81" s="486" t="s">
        <v>95</v>
      </c>
      <c r="N81" s="486" t="s">
        <v>98</v>
      </c>
      <c r="O81" s="486" t="s">
        <v>2556</v>
      </c>
      <c r="P81" s="486" t="s">
        <v>2557</v>
      </c>
      <c r="Q81" s="486" t="s">
        <v>2558</v>
      </c>
      <c r="R81" s="486" t="s">
        <v>2559</v>
      </c>
      <c r="S81" s="488" t="s">
        <v>7</v>
      </c>
      <c r="T81" s="395">
        <f t="shared" si="9"/>
        <v>12</v>
      </c>
      <c r="U81" s="473">
        <v>79</v>
      </c>
      <c r="V81" s="387" t="s">
        <v>2629</v>
      </c>
      <c r="W81" s="480">
        <v>800</v>
      </c>
      <c r="X81" s="508" t="s">
        <v>4121</v>
      </c>
      <c r="Y81" s="508" t="s">
        <v>3084</v>
      </c>
      <c r="Z81" s="509" t="s">
        <v>3085</v>
      </c>
      <c r="AA81" s="509" t="s">
        <v>3086</v>
      </c>
      <c r="AB81" s="509" t="s">
        <v>3087</v>
      </c>
      <c r="AC81" s="509" t="s">
        <v>3088</v>
      </c>
      <c r="AD81" s="482" t="s">
        <v>7</v>
      </c>
      <c r="AE81" s="333">
        <f t="shared" si="10"/>
        <v>12</v>
      </c>
      <c r="AF81" s="463">
        <v>79</v>
      </c>
      <c r="AG81" s="299" t="s">
        <v>2629</v>
      </c>
      <c r="AH81" s="487">
        <v>800</v>
      </c>
      <c r="AI81" s="486" t="s">
        <v>95</v>
      </c>
      <c r="AJ81" s="486" t="s">
        <v>98</v>
      </c>
      <c r="AK81" s="486" t="s">
        <v>2556</v>
      </c>
      <c r="AL81" s="486" t="s">
        <v>2557</v>
      </c>
      <c r="AM81" s="486" t="s">
        <v>2558</v>
      </c>
      <c r="AN81" s="486" t="s">
        <v>2559</v>
      </c>
      <c r="AO81" s="488" t="s">
        <v>7</v>
      </c>
      <c r="AP81" s="395">
        <f t="shared" si="11"/>
        <v>12</v>
      </c>
      <c r="AQ81" s="473">
        <v>79</v>
      </c>
      <c r="AR81" s="387" t="s">
        <v>2629</v>
      </c>
    </row>
    <row r="82" spans="1:44" ht="18" customHeight="1" x14ac:dyDescent="0.25">
      <c r="A82" s="480">
        <v>810</v>
      </c>
      <c r="B82" s="479" t="str">
        <f>IF(Accueil!$H$49=1,M82,IF(Accueil!$H$49=2,X82,IF(Accueil!$H$49=3,AI82,M82)))</f>
        <v>Bleu</v>
      </c>
      <c r="C82" s="479" t="str">
        <f>IF(Accueil!$H$49=1,N82,IF(Accueil!$H$49=2,Y82,IF(Accueil!$H$49=3,AJ82,N82)))</f>
        <v>C4</v>
      </c>
      <c r="D82" s="479" t="str">
        <f>IF(Accueil!$H$49=1,O82,IF(Accueil!$H$49=2,Z82,IF(Accueil!$H$49=3,AK82,O82)))</f>
        <v>besoin d'extérioriser ses émotions refoulées</v>
      </c>
      <c r="E82" s="479" t="str">
        <f>IF(Accueil!$H$49=1,P82,IF(Accueil!$H$49=2,AA82,IF(Accueil!$H$49=3,AL82,P82)))</f>
        <v>nostalgie / se raccrocher à son passé</v>
      </c>
      <c r="F82" s="479" t="str">
        <f>IF(Accueil!$H$49=1,Q82,IF(Accueil!$H$49=2,AB82,IF(Accueil!$H$49=3,AM82,Q82)))</f>
        <v>voir ses priorités / avoir du recul / capacité à rire de soi</v>
      </c>
      <c r="G82" s="479" t="str">
        <f>IF(Accueil!$H$49=1,R82,IF(Accueil!$H$49=2,AC82,IF(Accueil!$H$49=3,AN82,R82)))</f>
        <v>ruminer sa culpabilité ou sa colère</v>
      </c>
      <c r="H82" s="482" t="s">
        <v>10</v>
      </c>
      <c r="I82" s="333">
        <f t="shared" si="8"/>
        <v>12</v>
      </c>
      <c r="J82" s="463">
        <v>80</v>
      </c>
      <c r="K82" s="299" t="s">
        <v>2629</v>
      </c>
      <c r="L82" s="487">
        <v>810</v>
      </c>
      <c r="M82" s="486" t="s">
        <v>95</v>
      </c>
      <c r="N82" s="486" t="s">
        <v>99</v>
      </c>
      <c r="O82" s="486" t="s">
        <v>856</v>
      </c>
      <c r="P82" s="486" t="s">
        <v>2560</v>
      </c>
      <c r="Q82" s="486" t="s">
        <v>1395</v>
      </c>
      <c r="R82" s="486" t="s">
        <v>172</v>
      </c>
      <c r="S82" s="488" t="s">
        <v>10</v>
      </c>
      <c r="T82" s="395">
        <f t="shared" si="9"/>
        <v>12</v>
      </c>
      <c r="U82" s="473">
        <v>80</v>
      </c>
      <c r="V82" s="387" t="s">
        <v>2629</v>
      </c>
      <c r="W82" s="480">
        <v>810</v>
      </c>
      <c r="X82" s="508" t="s">
        <v>4121</v>
      </c>
      <c r="Y82" s="508" t="s">
        <v>99</v>
      </c>
      <c r="Z82" s="509" t="s">
        <v>3089</v>
      </c>
      <c r="AA82" s="509" t="s">
        <v>3090</v>
      </c>
      <c r="AB82" s="509" t="s">
        <v>3091</v>
      </c>
      <c r="AC82" s="509" t="s">
        <v>3092</v>
      </c>
      <c r="AD82" s="482" t="s">
        <v>10</v>
      </c>
      <c r="AE82" s="333">
        <f t="shared" si="10"/>
        <v>12</v>
      </c>
      <c r="AF82" s="463">
        <v>80</v>
      </c>
      <c r="AG82" s="299" t="s">
        <v>2629</v>
      </c>
      <c r="AH82" s="487">
        <v>810</v>
      </c>
      <c r="AI82" s="486" t="s">
        <v>95</v>
      </c>
      <c r="AJ82" s="486" t="s">
        <v>99</v>
      </c>
      <c r="AK82" s="486" t="s">
        <v>856</v>
      </c>
      <c r="AL82" s="486" t="s">
        <v>2560</v>
      </c>
      <c r="AM82" s="486" t="s">
        <v>1395</v>
      </c>
      <c r="AN82" s="486" t="s">
        <v>172</v>
      </c>
      <c r="AO82" s="488" t="s">
        <v>10</v>
      </c>
      <c r="AP82" s="395">
        <f t="shared" si="11"/>
        <v>12</v>
      </c>
      <c r="AQ82" s="473">
        <v>80</v>
      </c>
      <c r="AR82" s="387" t="s">
        <v>2629</v>
      </c>
    </row>
    <row r="83" spans="1:44" ht="18" customHeight="1" x14ac:dyDescent="0.25">
      <c r="A83" s="480">
        <v>820</v>
      </c>
      <c r="B83" s="479" t="str">
        <f>IF(Accueil!$H$49=1,M83,IF(Accueil!$H$49=2,X83,IF(Accueil!$H$49=3,AI83,M83)))</f>
        <v>Bleu</v>
      </c>
      <c r="C83" s="479" t="str">
        <f>IF(Accueil!$H$49=1,N83,IF(Accueil!$H$49=2,Y83,IF(Accueil!$H$49=3,AJ83,N83)))</f>
        <v>machoire</v>
      </c>
      <c r="D83" s="479" t="str">
        <f>IF(Accueil!$H$49=1,O83,IF(Accueil!$H$49=2,Z83,IF(Accueil!$H$49=3,AK83,O83)))</f>
        <v>besoin de récupérer sa place / tenir la place / besoin d'être le meilleur</v>
      </c>
      <c r="E83" s="479" t="str">
        <f>IF(Accueil!$H$49=1,P83,IF(Accueil!$H$49=2,AA83,IF(Accueil!$H$49=3,AL83,P83)))</f>
        <v>s'être fait prendre sa place par une sœur ou un frère / jalousie / perdu son trône</v>
      </c>
      <c r="F83" s="479" t="str">
        <f>IF(Accueil!$H$49=1,Q83,IF(Accueil!$H$49=2,AB83,IF(Accueil!$H$49=3,AM83,Q83)))</f>
        <v>relâcher / ne plus résister / se détendre</v>
      </c>
      <c r="G83" s="479" t="str">
        <f>IF(Accueil!$H$49=1,R83,IF(Accueil!$H$49=2,AC83,IF(Accueil!$H$49=3,AN83,R83)))</f>
        <v>obstination / envie de se venger par jalousie / obligé d'être le meilleur / refus des mémoires</v>
      </c>
      <c r="H83" s="482" t="s">
        <v>7</v>
      </c>
      <c r="I83" s="333">
        <f t="shared" si="8"/>
        <v>12</v>
      </c>
      <c r="J83" s="463">
        <v>81</v>
      </c>
      <c r="K83" s="299" t="s">
        <v>2629</v>
      </c>
      <c r="L83" s="487">
        <v>820</v>
      </c>
      <c r="M83" s="486" t="s">
        <v>95</v>
      </c>
      <c r="N83" s="486" t="s">
        <v>100</v>
      </c>
      <c r="O83" s="486" t="s">
        <v>2561</v>
      </c>
      <c r="P83" s="486" t="s">
        <v>2562</v>
      </c>
      <c r="Q83" s="486" t="s">
        <v>1398</v>
      </c>
      <c r="R83" s="486" t="s">
        <v>2563</v>
      </c>
      <c r="S83" s="488" t="s">
        <v>7</v>
      </c>
      <c r="T83" s="395">
        <f t="shared" si="9"/>
        <v>12</v>
      </c>
      <c r="U83" s="473">
        <v>81</v>
      </c>
      <c r="V83" s="387" t="s">
        <v>2629</v>
      </c>
      <c r="W83" s="480">
        <v>820</v>
      </c>
      <c r="X83" s="508" t="s">
        <v>4121</v>
      </c>
      <c r="Y83" s="508" t="s">
        <v>3093</v>
      </c>
      <c r="Z83" s="509" t="s">
        <v>3094</v>
      </c>
      <c r="AA83" s="509" t="s">
        <v>3095</v>
      </c>
      <c r="AB83" s="509" t="s">
        <v>3096</v>
      </c>
      <c r="AC83" s="509" t="s">
        <v>3097</v>
      </c>
      <c r="AD83" s="482" t="s">
        <v>7</v>
      </c>
      <c r="AE83" s="333">
        <f t="shared" si="10"/>
        <v>12</v>
      </c>
      <c r="AF83" s="463">
        <v>81</v>
      </c>
      <c r="AG83" s="299" t="s">
        <v>2629</v>
      </c>
      <c r="AH83" s="487">
        <v>820</v>
      </c>
      <c r="AI83" s="486" t="s">
        <v>95</v>
      </c>
      <c r="AJ83" s="486" t="s">
        <v>100</v>
      </c>
      <c r="AK83" s="486" t="s">
        <v>2561</v>
      </c>
      <c r="AL83" s="486" t="s">
        <v>2562</v>
      </c>
      <c r="AM83" s="486" t="s">
        <v>1398</v>
      </c>
      <c r="AN83" s="486" t="s">
        <v>2563</v>
      </c>
      <c r="AO83" s="488" t="s">
        <v>7</v>
      </c>
      <c r="AP83" s="395">
        <f t="shared" si="11"/>
        <v>12</v>
      </c>
      <c r="AQ83" s="473">
        <v>81</v>
      </c>
      <c r="AR83" s="387" t="s">
        <v>2629</v>
      </c>
    </row>
    <row r="84" spans="1:44" ht="18" customHeight="1" x14ac:dyDescent="0.25">
      <c r="A84" s="480">
        <v>830</v>
      </c>
      <c r="B84" s="479" t="str">
        <f>IF(Accueil!$H$49=1,M84,IF(Accueil!$H$49=2,X84,IF(Accueil!$H$49=3,AI84,M84)))</f>
        <v>Bleu</v>
      </c>
      <c r="C84" s="479" t="str">
        <f>IF(Accueil!$H$49=1,N84,IF(Accueil!$H$49=2,Y84,IF(Accueil!$H$49=3,AJ84,N84)))</f>
        <v>sinus</v>
      </c>
      <c r="D84" s="479" t="str">
        <f>IF(Accueil!$H$49=1,O84,IF(Accueil!$H$49=2,Z84,IF(Accueil!$H$49=3,AK84,O84)))</f>
        <v>besoin d'intimité / besoin de sentir les dangers</v>
      </c>
      <c r="E84" s="479" t="str">
        <f>IF(Accueil!$H$49=1,P84,IF(Accueil!$H$49=2,AA84,IF(Accueil!$H$49=3,AL84,P84)))</f>
        <v>être isolé ou perdu / mort porté disparu</v>
      </c>
      <c r="F84" s="479" t="str">
        <f>IF(Accueil!$H$49=1,Q84,IF(Accueil!$H$49=2,AB84,IF(Accueil!$H$49=3,AM84,Q84)))</f>
        <v xml:space="preserve">enfant intérieur en sécurité </v>
      </c>
      <c r="G84" s="479" t="str">
        <f>IF(Accueil!$H$49=1,R84,IF(Accueil!$H$49=2,AC84,IF(Accueil!$H$49=3,AN84,R84)))</f>
        <v>être à l'affût / sentir un danger / devoir défendre son espace vital</v>
      </c>
      <c r="H84" s="482" t="s">
        <v>7</v>
      </c>
      <c r="I84" s="333">
        <f t="shared" si="8"/>
        <v>12</v>
      </c>
      <c r="J84" s="463">
        <v>82</v>
      </c>
      <c r="K84" s="299" t="s">
        <v>2629</v>
      </c>
      <c r="L84" s="487">
        <v>830</v>
      </c>
      <c r="M84" s="486" t="s">
        <v>95</v>
      </c>
      <c r="N84" s="486" t="s">
        <v>324</v>
      </c>
      <c r="O84" s="486" t="s">
        <v>2564</v>
      </c>
      <c r="P84" s="486" t="s">
        <v>2565</v>
      </c>
      <c r="Q84" s="486" t="s">
        <v>173</v>
      </c>
      <c r="R84" s="486" t="s">
        <v>1402</v>
      </c>
      <c r="S84" s="488" t="s">
        <v>7</v>
      </c>
      <c r="T84" s="395">
        <f t="shared" si="9"/>
        <v>12</v>
      </c>
      <c r="U84" s="473">
        <v>82</v>
      </c>
      <c r="V84" s="387" t="s">
        <v>2629</v>
      </c>
      <c r="W84" s="480">
        <v>830</v>
      </c>
      <c r="X84" s="508" t="s">
        <v>4121</v>
      </c>
      <c r="Y84" s="508" t="s">
        <v>3098</v>
      </c>
      <c r="Z84" s="509" t="s">
        <v>3099</v>
      </c>
      <c r="AA84" s="509" t="s">
        <v>3100</v>
      </c>
      <c r="AB84" s="509" t="s">
        <v>3101</v>
      </c>
      <c r="AC84" s="509" t="s">
        <v>3102</v>
      </c>
      <c r="AD84" s="482" t="s">
        <v>7</v>
      </c>
      <c r="AE84" s="333">
        <f t="shared" si="10"/>
        <v>12</v>
      </c>
      <c r="AF84" s="463">
        <v>82</v>
      </c>
      <c r="AG84" s="299" t="s">
        <v>2629</v>
      </c>
      <c r="AH84" s="487">
        <v>830</v>
      </c>
      <c r="AI84" s="486" t="s">
        <v>95</v>
      </c>
      <c r="AJ84" s="486" t="s">
        <v>324</v>
      </c>
      <c r="AK84" s="486" t="s">
        <v>2564</v>
      </c>
      <c r="AL84" s="486" t="s">
        <v>2565</v>
      </c>
      <c r="AM84" s="486" t="s">
        <v>173</v>
      </c>
      <c r="AN84" s="486" t="s">
        <v>1402</v>
      </c>
      <c r="AO84" s="488" t="s">
        <v>7</v>
      </c>
      <c r="AP84" s="395">
        <f t="shared" si="11"/>
        <v>12</v>
      </c>
      <c r="AQ84" s="473">
        <v>82</v>
      </c>
      <c r="AR84" s="387" t="s">
        <v>2629</v>
      </c>
    </row>
    <row r="85" spans="1:44" ht="18" customHeight="1" x14ac:dyDescent="0.25">
      <c r="A85" s="480">
        <v>840</v>
      </c>
      <c r="B85" s="479" t="str">
        <f>IF(Accueil!$H$49=1,M85,IF(Accueil!$H$49=2,X85,IF(Accueil!$H$49=3,AI85,M85)))</f>
        <v>Bleu</v>
      </c>
      <c r="C85" s="479" t="str">
        <f>IF(Accueil!$H$49=1,N85,IF(Accueil!$H$49=2,Y85,IF(Accueil!$H$49=3,AJ85,N85)))</f>
        <v>nez</v>
      </c>
      <c r="D85" s="479" t="str">
        <f>IF(Accueil!$H$49=1,O85,IF(Accueil!$H$49=2,Z85,IF(Accueil!$H$49=3,AK85,O85)))</f>
        <v xml:space="preserve">besoin de se sentir en sécurité / besoin de s'éloigner d'une personne / mémoire de chasseur </v>
      </c>
      <c r="E85" s="479" t="str">
        <f>IF(Accueil!$H$49=1,P85,IF(Accueil!$H$49=2,AA85,IF(Accueil!$H$49=3,AL85,P85)))</f>
        <v xml:space="preserve">éviter de revivre un passé douloureux / ne pas avoir pu se défendre / pris par surprise / mort mangé par un animal </v>
      </c>
      <c r="F85" s="479" t="str">
        <f>IF(Accueil!$H$49=1,Q85,IF(Accueil!$H$49=2,AB85,IF(Accueil!$H$49=3,AM85,Q85)))</f>
        <v xml:space="preserve">confiance naturelle dans la vie / bonne intuition </v>
      </c>
      <c r="G85" s="479" t="str">
        <f>IF(Accueil!$H$49=1,R85,IF(Accueil!$H$49=2,AC85,IF(Accueil!$H$49=3,AN85,R85)))</f>
        <v>sur la défensive face à ses parents</v>
      </c>
      <c r="H85" s="482" t="s">
        <v>7</v>
      </c>
      <c r="I85" s="333">
        <f t="shared" si="8"/>
        <v>12</v>
      </c>
      <c r="J85" s="463">
        <v>83</v>
      </c>
      <c r="K85" s="299" t="s">
        <v>2629</v>
      </c>
      <c r="L85" s="487">
        <v>840</v>
      </c>
      <c r="M85" s="486" t="s">
        <v>95</v>
      </c>
      <c r="N85" s="486" t="s">
        <v>102</v>
      </c>
      <c r="O85" s="486" t="s">
        <v>2566</v>
      </c>
      <c r="P85" s="486" t="s">
        <v>2567</v>
      </c>
      <c r="Q85" s="486" t="s">
        <v>1405</v>
      </c>
      <c r="R85" s="486" t="s">
        <v>857</v>
      </c>
      <c r="S85" s="488" t="s">
        <v>7</v>
      </c>
      <c r="T85" s="395">
        <f t="shared" si="9"/>
        <v>12</v>
      </c>
      <c r="U85" s="473">
        <v>83</v>
      </c>
      <c r="V85" s="387" t="s">
        <v>2629</v>
      </c>
      <c r="W85" s="480">
        <v>840</v>
      </c>
      <c r="X85" s="508" t="s">
        <v>4121</v>
      </c>
      <c r="Y85" s="508" t="s">
        <v>3103</v>
      </c>
      <c r="Z85" s="509" t="s">
        <v>3104</v>
      </c>
      <c r="AA85" s="509" t="s">
        <v>3105</v>
      </c>
      <c r="AB85" s="509" t="s">
        <v>3106</v>
      </c>
      <c r="AC85" s="509" t="s">
        <v>3107</v>
      </c>
      <c r="AD85" s="482" t="s">
        <v>7</v>
      </c>
      <c r="AE85" s="333">
        <f t="shared" si="10"/>
        <v>12</v>
      </c>
      <c r="AF85" s="463">
        <v>83</v>
      </c>
      <c r="AG85" s="299" t="s">
        <v>2629</v>
      </c>
      <c r="AH85" s="487">
        <v>840</v>
      </c>
      <c r="AI85" s="486" t="s">
        <v>95</v>
      </c>
      <c r="AJ85" s="486" t="s">
        <v>102</v>
      </c>
      <c r="AK85" s="486" t="s">
        <v>2566</v>
      </c>
      <c r="AL85" s="486" t="s">
        <v>2567</v>
      </c>
      <c r="AM85" s="486" t="s">
        <v>1405</v>
      </c>
      <c r="AN85" s="486" t="s">
        <v>857</v>
      </c>
      <c r="AO85" s="488" t="s">
        <v>7</v>
      </c>
      <c r="AP85" s="395">
        <f t="shared" si="11"/>
        <v>12</v>
      </c>
      <c r="AQ85" s="473">
        <v>83</v>
      </c>
      <c r="AR85" s="387" t="s">
        <v>2629</v>
      </c>
    </row>
    <row r="86" spans="1:44" ht="18" customHeight="1" x14ac:dyDescent="0.25">
      <c r="A86" s="480">
        <v>850</v>
      </c>
      <c r="B86" s="479" t="str">
        <f>IF(Accueil!$H$49=1,M86,IF(Accueil!$H$49=2,X86,IF(Accueil!$H$49=3,AI86,M86)))</f>
        <v>Bleu</v>
      </c>
      <c r="C86" s="479" t="str">
        <f>IF(Accueil!$H$49=1,N86,IF(Accueil!$H$49=2,Y86,IF(Accueil!$H$49=3,AJ86,N86)))</f>
        <v>oreille</v>
      </c>
      <c r="D86" s="479" t="str">
        <f>IF(Accueil!$H$49=1,O86,IF(Accueil!$H$49=2,Z86,IF(Accueil!$H$49=3,AK86,O86)))</f>
        <v>mémoire de musicien / besoin d'être écouté par ses parents</v>
      </c>
      <c r="E86" s="479" t="str">
        <f>IF(Accueil!$H$49=1,P86,IF(Accueil!$H$49=2,AA86,IF(Accueil!$H$49=3,AL86,P86)))</f>
        <v>besoin de silence / mémoire de moine / ne pas avoir été écouté par ses parents / ancêtre sourd / mort en tentant de fuir</v>
      </c>
      <c r="F86" s="479" t="str">
        <f>IF(Accueil!$H$49=1,Q86,IF(Accueil!$H$49=2,AB86,IF(Accueil!$H$49=3,AM86,Q86)))</f>
        <v xml:space="preserve">équilibre dans l'écoute de soi et des autres / confident </v>
      </c>
      <c r="G86" s="479" t="str">
        <f>IF(Accueil!$H$49=1,R86,IF(Accueil!$H$49=2,AC86,IF(Accueil!$H$49=3,AN86,R86)))</f>
        <v>refuser d'écouter ses parents</v>
      </c>
      <c r="H86" s="482" t="s">
        <v>7</v>
      </c>
      <c r="I86" s="333">
        <f t="shared" si="8"/>
        <v>12</v>
      </c>
      <c r="J86" s="463">
        <v>84</v>
      </c>
      <c r="K86" s="299" t="s">
        <v>2629</v>
      </c>
      <c r="L86" s="487">
        <v>850</v>
      </c>
      <c r="M86" s="486" t="s">
        <v>95</v>
      </c>
      <c r="N86" s="486" t="s">
        <v>103</v>
      </c>
      <c r="O86" s="486" t="s">
        <v>2568</v>
      </c>
      <c r="P86" s="486" t="s">
        <v>2569</v>
      </c>
      <c r="Q86" s="486" t="s">
        <v>1408</v>
      </c>
      <c r="R86" s="486" t="s">
        <v>858</v>
      </c>
      <c r="S86" s="488" t="s">
        <v>7</v>
      </c>
      <c r="T86" s="395">
        <f t="shared" si="9"/>
        <v>12</v>
      </c>
      <c r="U86" s="473">
        <v>84</v>
      </c>
      <c r="V86" s="387" t="s">
        <v>2629</v>
      </c>
      <c r="W86" s="480">
        <v>850</v>
      </c>
      <c r="X86" s="508" t="s">
        <v>4121</v>
      </c>
      <c r="Y86" s="508" t="s">
        <v>3108</v>
      </c>
      <c r="Z86" s="509" t="s">
        <v>3109</v>
      </c>
      <c r="AA86" s="509" t="s">
        <v>3110</v>
      </c>
      <c r="AB86" s="509" t="s">
        <v>3111</v>
      </c>
      <c r="AC86" s="509" t="s">
        <v>3112</v>
      </c>
      <c r="AD86" s="482" t="s">
        <v>7</v>
      </c>
      <c r="AE86" s="333">
        <f t="shared" si="10"/>
        <v>12</v>
      </c>
      <c r="AF86" s="463">
        <v>84</v>
      </c>
      <c r="AG86" s="299" t="s">
        <v>2629</v>
      </c>
      <c r="AH86" s="487">
        <v>850</v>
      </c>
      <c r="AI86" s="486" t="s">
        <v>95</v>
      </c>
      <c r="AJ86" s="486" t="s">
        <v>103</v>
      </c>
      <c r="AK86" s="486" t="s">
        <v>2568</v>
      </c>
      <c r="AL86" s="486" t="s">
        <v>2569</v>
      </c>
      <c r="AM86" s="486" t="s">
        <v>1408</v>
      </c>
      <c r="AN86" s="486" t="s">
        <v>858</v>
      </c>
      <c r="AO86" s="488" t="s">
        <v>7</v>
      </c>
      <c r="AP86" s="395">
        <f t="shared" si="11"/>
        <v>12</v>
      </c>
      <c r="AQ86" s="473">
        <v>84</v>
      </c>
      <c r="AR86" s="387" t="s">
        <v>2629</v>
      </c>
    </row>
    <row r="87" spans="1:44" ht="18" customHeight="1" x14ac:dyDescent="0.25">
      <c r="A87" s="480">
        <v>860</v>
      </c>
      <c r="B87" s="479" t="str">
        <f>IF(Accueil!$H$49=1,M87,IF(Accueil!$H$49=2,X87,IF(Accueil!$H$49=3,AI87,M87)))</f>
        <v>Bleu</v>
      </c>
      <c r="C87" s="479" t="str">
        <f>IF(Accueil!$H$49=1,N87,IF(Accueil!$H$49=2,Y87,IF(Accueil!$H$49=3,AJ87,N87)))</f>
        <v>C3</v>
      </c>
      <c r="D87" s="479" t="str">
        <f>IF(Accueil!$H$49=1,O87,IF(Accueil!$H$49=2,Z87,IF(Accueil!$H$49=3,AK87,O87)))</f>
        <v>besoin d'être dans sa bulle / se débrouiller tout seul / mémoire d'ermite / de solitaire</v>
      </c>
      <c r="E87" s="479" t="str">
        <f>IF(Accueil!$H$49=1,P87,IF(Accueil!$H$49=2,AA87,IF(Accueil!$H$49=3,AL87,P87)))</f>
        <v>mémoire de bon à rien / vivre dans sa bulle / se couper de la famille (par manque de compréhension)</v>
      </c>
      <c r="F87" s="479" t="str">
        <f>IF(Accueil!$H$49=1,Q87,IF(Accueil!$H$49=2,AB87,IF(Accueil!$H$49=3,AM87,Q87)))</f>
        <v xml:space="preserve">état de silence intérieur / savoir demander de l'aide / se sentir compris par les siens </v>
      </c>
      <c r="G87" s="479" t="str">
        <f>IF(Accueil!$H$49=1,R87,IF(Accueil!$H$49=2,AC87,IF(Accueil!$H$49=3,AN87,R87)))</f>
        <v>devoir prouver sa valeur / parler pour rien</v>
      </c>
      <c r="H87" s="482" t="s">
        <v>10</v>
      </c>
      <c r="I87" s="333">
        <f t="shared" si="8"/>
        <v>12</v>
      </c>
      <c r="J87" s="463">
        <v>85</v>
      </c>
      <c r="K87" s="299" t="s">
        <v>2629</v>
      </c>
      <c r="L87" s="487">
        <v>860</v>
      </c>
      <c r="M87" s="486" t="s">
        <v>95</v>
      </c>
      <c r="N87" s="486" t="s">
        <v>104</v>
      </c>
      <c r="O87" s="486" t="s">
        <v>2570</v>
      </c>
      <c r="P87" s="486" t="s">
        <v>2571</v>
      </c>
      <c r="Q87" s="486" t="s">
        <v>2572</v>
      </c>
      <c r="R87" s="486" t="s">
        <v>2573</v>
      </c>
      <c r="S87" s="488" t="s">
        <v>10</v>
      </c>
      <c r="T87" s="395">
        <f t="shared" si="9"/>
        <v>12</v>
      </c>
      <c r="U87" s="473">
        <v>85</v>
      </c>
      <c r="V87" s="387" t="s">
        <v>2629</v>
      </c>
      <c r="W87" s="480">
        <v>860</v>
      </c>
      <c r="X87" s="508" t="s">
        <v>4121</v>
      </c>
      <c r="Y87" s="509" t="s">
        <v>104</v>
      </c>
      <c r="Z87" s="509" t="s">
        <v>3113</v>
      </c>
      <c r="AA87" s="509" t="s">
        <v>3114</v>
      </c>
      <c r="AB87" s="509" t="s">
        <v>3115</v>
      </c>
      <c r="AC87" s="509" t="s">
        <v>3116</v>
      </c>
      <c r="AD87" s="482" t="s">
        <v>10</v>
      </c>
      <c r="AE87" s="333">
        <f t="shared" si="10"/>
        <v>12</v>
      </c>
      <c r="AF87" s="463">
        <v>85</v>
      </c>
      <c r="AG87" s="299" t="s">
        <v>2629</v>
      </c>
      <c r="AH87" s="487">
        <v>860</v>
      </c>
      <c r="AI87" s="486" t="s">
        <v>95</v>
      </c>
      <c r="AJ87" s="486" t="s">
        <v>104</v>
      </c>
      <c r="AK87" s="486" t="s">
        <v>2570</v>
      </c>
      <c r="AL87" s="486" t="s">
        <v>2571</v>
      </c>
      <c r="AM87" s="486" t="s">
        <v>2572</v>
      </c>
      <c r="AN87" s="486" t="s">
        <v>2573</v>
      </c>
      <c r="AO87" s="488" t="s">
        <v>10</v>
      </c>
      <c r="AP87" s="395">
        <f t="shared" si="11"/>
        <v>12</v>
      </c>
      <c r="AQ87" s="473">
        <v>85</v>
      </c>
      <c r="AR87" s="387" t="s">
        <v>2629</v>
      </c>
    </row>
    <row r="88" spans="1:44" ht="18" customHeight="1" x14ac:dyDescent="0.25">
      <c r="A88" s="480">
        <v>870</v>
      </c>
      <c r="B88" s="479" t="str">
        <f>IF(Accueil!$H$49=1,M88,IF(Accueil!$H$49=2,X88,IF(Accueil!$H$49=3,AI88,M88)))</f>
        <v>Bleu</v>
      </c>
      <c r="C88" s="479" t="str">
        <f>IF(Accueil!$H$49=1,N88,IF(Accueil!$H$49=2,Y88,IF(Accueil!$H$49=3,AJ88,N88)))</f>
        <v>C2</v>
      </c>
      <c r="D88" s="479" t="str">
        <f>IF(Accueil!$H$49=1,O88,IF(Accueil!$H$49=2,Z88,IF(Accueil!$H$49=3,AK88,O88)))</f>
        <v>bloqué dans son chemin de vie / problématique d'identité dans la famille</v>
      </c>
      <c r="E88" s="479" t="str">
        <f>IF(Accueil!$H$49=1,P88,IF(Accueil!$H$49=2,AA88,IF(Accueil!$H$49=3,AL88,P88)))</f>
        <v>deuil non fait / boucles du passé non terminées / ne pas avoir pu suivre sa vocation</v>
      </c>
      <c r="F88" s="479" t="str">
        <f>IF(Accueil!$H$49=1,Q88,IF(Accueil!$H$49=2,AB88,IF(Accueil!$H$49=3,AM88,Q88)))</f>
        <v xml:space="preserve">chemin clair pour la suite / lâcher-prise </v>
      </c>
      <c r="G88" s="479" t="str">
        <f>IF(Accueil!$H$49=1,R88,IF(Accueil!$H$49=2,AC88,IF(Accueil!$H$49=3,AN88,R88)))</f>
        <v>émotivité excesssive en cas de conflit familial / conflit de destinée</v>
      </c>
      <c r="H88" s="482" t="s">
        <v>10</v>
      </c>
      <c r="I88" s="333">
        <f t="shared" si="8"/>
        <v>12</v>
      </c>
      <c r="J88" s="463">
        <v>86</v>
      </c>
      <c r="K88" s="299" t="s">
        <v>2629</v>
      </c>
      <c r="L88" s="487">
        <v>870</v>
      </c>
      <c r="M88" s="486" t="s">
        <v>95</v>
      </c>
      <c r="N88" s="486" t="s">
        <v>105</v>
      </c>
      <c r="O88" s="486" t="s">
        <v>2574</v>
      </c>
      <c r="P88" s="486" t="s">
        <v>2575</v>
      </c>
      <c r="Q88" s="486" t="s">
        <v>1414</v>
      </c>
      <c r="R88" s="486" t="s">
        <v>2576</v>
      </c>
      <c r="S88" s="488" t="s">
        <v>10</v>
      </c>
      <c r="T88" s="395">
        <f t="shared" si="9"/>
        <v>12</v>
      </c>
      <c r="U88" s="473">
        <v>86</v>
      </c>
      <c r="V88" s="387" t="s">
        <v>2629</v>
      </c>
      <c r="W88" s="480">
        <v>870</v>
      </c>
      <c r="X88" s="508" t="s">
        <v>4121</v>
      </c>
      <c r="Y88" s="509" t="s">
        <v>105</v>
      </c>
      <c r="Z88" s="509" t="s">
        <v>3117</v>
      </c>
      <c r="AA88" s="509" t="s">
        <v>3118</v>
      </c>
      <c r="AB88" s="509" t="s">
        <v>3119</v>
      </c>
      <c r="AC88" s="509" t="s">
        <v>3120</v>
      </c>
      <c r="AD88" s="482" t="s">
        <v>10</v>
      </c>
      <c r="AE88" s="333">
        <f t="shared" si="10"/>
        <v>12</v>
      </c>
      <c r="AF88" s="463">
        <v>86</v>
      </c>
      <c r="AG88" s="299" t="s">
        <v>2629</v>
      </c>
      <c r="AH88" s="487">
        <v>870</v>
      </c>
      <c r="AI88" s="486" t="s">
        <v>95</v>
      </c>
      <c r="AJ88" s="486" t="s">
        <v>105</v>
      </c>
      <c r="AK88" s="486" t="s">
        <v>2574</v>
      </c>
      <c r="AL88" s="486" t="s">
        <v>2575</v>
      </c>
      <c r="AM88" s="486" t="s">
        <v>1414</v>
      </c>
      <c r="AN88" s="486" t="s">
        <v>2576</v>
      </c>
      <c r="AO88" s="488" t="s">
        <v>10</v>
      </c>
      <c r="AP88" s="395">
        <f t="shared" si="11"/>
        <v>12</v>
      </c>
      <c r="AQ88" s="473">
        <v>86</v>
      </c>
      <c r="AR88" s="387" t="s">
        <v>2629</v>
      </c>
    </row>
    <row r="89" spans="1:44" ht="18" customHeight="1" x14ac:dyDescent="0.25">
      <c r="A89" s="480">
        <v>880</v>
      </c>
      <c r="B89" s="479" t="str">
        <f>IF(Accueil!$H$49=1,M89,IF(Accueil!$H$49=2,X89,IF(Accueil!$H$49=3,AI89,M89)))</f>
        <v>Indigo</v>
      </c>
      <c r="C89" s="479" t="str">
        <f>IF(Accueil!$H$49=1,N89,IF(Accueil!$H$49=2,Y89,IF(Accueil!$H$49=3,AJ89,N89)))</f>
        <v>C1</v>
      </c>
      <c r="D89" s="479" t="str">
        <f>IF(Accueil!$H$49=1,O89,IF(Accueil!$H$49=2,Z89,IF(Accueil!$H$49=3,AK89,O89)))</f>
        <v xml:space="preserve">soucieux du regard des autres / mémoire d'intellectuel ou de personne assurant de grandes responsabilités </v>
      </c>
      <c r="E89" s="479" t="str">
        <f>IF(Accueil!$H$49=1,P89,IF(Accueil!$H$49=2,AA89,IF(Accueil!$H$49=3,AL89,P89)))</f>
        <v>négativisme / vide existentiel / mémoire de personne ayant trop assumé / peur de la mort / manque de souplesse d'esprit</v>
      </c>
      <c r="F89" s="479" t="str">
        <f>IF(Accueil!$H$49=1,Q89,IF(Accueil!$H$49=2,AB89,IF(Accueil!$H$49=3,AM89,Q89)))</f>
        <v>voir les choses sous un angle différent / justes responsabilités</v>
      </c>
      <c r="G89" s="479" t="str">
        <f>IF(Accueil!$H$49=1,R89,IF(Accueil!$H$49=2,AC89,IF(Accueil!$H$49=3,AN89,R89)))</f>
        <v>comportements et pensées obsessionnels / trop de responsabilités</v>
      </c>
      <c r="H89" s="482" t="s">
        <v>10</v>
      </c>
      <c r="I89" s="333">
        <f t="shared" si="8"/>
        <v>13</v>
      </c>
      <c r="J89" s="463">
        <v>87</v>
      </c>
      <c r="K89" s="299" t="s">
        <v>2629</v>
      </c>
      <c r="L89" s="487">
        <v>880</v>
      </c>
      <c r="M89" s="486" t="s">
        <v>106</v>
      </c>
      <c r="N89" s="486" t="s">
        <v>107</v>
      </c>
      <c r="O89" s="486" t="s">
        <v>2577</v>
      </c>
      <c r="P89" s="486" t="s">
        <v>2578</v>
      </c>
      <c r="Q89" s="486" t="s">
        <v>2579</v>
      </c>
      <c r="R89" s="486" t="s">
        <v>2580</v>
      </c>
      <c r="S89" s="488" t="s">
        <v>10</v>
      </c>
      <c r="T89" s="395">
        <f t="shared" si="9"/>
        <v>13</v>
      </c>
      <c r="U89" s="473">
        <v>87</v>
      </c>
      <c r="V89" s="387" t="s">
        <v>2629</v>
      </c>
      <c r="W89" s="480">
        <v>880</v>
      </c>
      <c r="X89" s="508" t="s">
        <v>4122</v>
      </c>
      <c r="Y89" s="509" t="s">
        <v>107</v>
      </c>
      <c r="Z89" s="509" t="s">
        <v>3121</v>
      </c>
      <c r="AA89" s="509" t="s">
        <v>3122</v>
      </c>
      <c r="AB89" s="509" t="s">
        <v>3123</v>
      </c>
      <c r="AC89" s="509" t="s">
        <v>3124</v>
      </c>
      <c r="AD89" s="482" t="s">
        <v>10</v>
      </c>
      <c r="AE89" s="333">
        <f t="shared" si="10"/>
        <v>13</v>
      </c>
      <c r="AF89" s="463">
        <v>87</v>
      </c>
      <c r="AG89" s="299" t="s">
        <v>2629</v>
      </c>
      <c r="AH89" s="487">
        <v>880</v>
      </c>
      <c r="AI89" s="486" t="s">
        <v>106</v>
      </c>
      <c r="AJ89" s="486" t="s">
        <v>107</v>
      </c>
      <c r="AK89" s="486" t="s">
        <v>2577</v>
      </c>
      <c r="AL89" s="486" t="s">
        <v>2578</v>
      </c>
      <c r="AM89" s="486" t="s">
        <v>2579</v>
      </c>
      <c r="AN89" s="486" t="s">
        <v>2580</v>
      </c>
      <c r="AO89" s="488" t="s">
        <v>10</v>
      </c>
      <c r="AP89" s="395">
        <f t="shared" si="11"/>
        <v>13</v>
      </c>
      <c r="AQ89" s="473">
        <v>87</v>
      </c>
      <c r="AR89" s="387" t="s">
        <v>2629</v>
      </c>
    </row>
    <row r="90" spans="1:44" ht="18" customHeight="1" x14ac:dyDescent="0.25">
      <c r="A90" s="480">
        <v>890</v>
      </c>
      <c r="B90" s="479" t="str">
        <f>IF(Accueil!$H$49=1,M90,IF(Accueil!$H$49=2,X90,IF(Accueil!$H$49=3,AI90,M90)))</f>
        <v>Indigo</v>
      </c>
      <c r="C90" s="479" t="str">
        <f>IF(Accueil!$H$49=1,N90,IF(Accueil!$H$49=2,Y90,IF(Accueil!$H$49=3,AJ90,N90)))</f>
        <v>cervelet</v>
      </c>
      <c r="D90" s="479" t="str">
        <f>IF(Accueil!$H$49=1,O90,IF(Accueil!$H$49=2,Z90,IF(Accueil!$H$49=3,AK90,O90)))</f>
        <v xml:space="preserve">mémoire de personne très agile ou très habile de ses mains / dextérité / agilité </v>
      </c>
      <c r="E90" s="479" t="str">
        <f>IF(Accueil!$H$49=1,P90,IF(Accueil!$H$49=2,AA90,IF(Accueil!$H$49=3,AL90,P90)))</f>
        <v>mort par maladresse / par chute / mémoire d'ivrogne / maladies sclérosantes / rigidité mentale / passé non accepté</v>
      </c>
      <c r="F90" s="479" t="str">
        <f>IF(Accueil!$H$49=1,Q90,IF(Accueil!$H$49=2,AB90,IF(Accueil!$H$49=3,AM90,Q90)))</f>
        <v>détente dans tout le corps / écouter son corps</v>
      </c>
      <c r="G90" s="479" t="str">
        <f>IF(Accueil!$H$49=1,R90,IF(Accueil!$H$49=2,AC90,IF(Accueil!$H$49=3,AN90,R90)))</f>
        <v>personne agitée / dépassé par les événements</v>
      </c>
      <c r="H90" s="482" t="s">
        <v>10</v>
      </c>
      <c r="I90" s="333">
        <f t="shared" si="8"/>
        <v>13</v>
      </c>
      <c r="J90" s="463">
        <v>88</v>
      </c>
      <c r="K90" s="299" t="s">
        <v>2629</v>
      </c>
      <c r="L90" s="487">
        <v>890</v>
      </c>
      <c r="M90" s="486" t="s">
        <v>106</v>
      </c>
      <c r="N90" s="486" t="s">
        <v>108</v>
      </c>
      <c r="O90" s="486" t="s">
        <v>2581</v>
      </c>
      <c r="P90" s="486" t="s">
        <v>2582</v>
      </c>
      <c r="Q90" s="486" t="s">
        <v>1421</v>
      </c>
      <c r="R90" s="486" t="s">
        <v>2583</v>
      </c>
      <c r="S90" s="488" t="s">
        <v>10</v>
      </c>
      <c r="T90" s="395">
        <f t="shared" si="9"/>
        <v>13</v>
      </c>
      <c r="U90" s="473">
        <v>88</v>
      </c>
      <c r="V90" s="387" t="s">
        <v>2629</v>
      </c>
      <c r="W90" s="480">
        <v>890</v>
      </c>
      <c r="X90" s="508" t="s">
        <v>4122</v>
      </c>
      <c r="Y90" s="508" t="s">
        <v>3125</v>
      </c>
      <c r="Z90" s="509" t="s">
        <v>3126</v>
      </c>
      <c r="AA90" s="509" t="s">
        <v>3127</v>
      </c>
      <c r="AB90" s="509" t="s">
        <v>3128</v>
      </c>
      <c r="AC90" s="509" t="s">
        <v>3129</v>
      </c>
      <c r="AD90" s="482" t="s">
        <v>10</v>
      </c>
      <c r="AE90" s="333">
        <f t="shared" si="10"/>
        <v>13</v>
      </c>
      <c r="AF90" s="463">
        <v>88</v>
      </c>
      <c r="AG90" s="299" t="s">
        <v>2629</v>
      </c>
      <c r="AH90" s="487">
        <v>890</v>
      </c>
      <c r="AI90" s="486" t="s">
        <v>106</v>
      </c>
      <c r="AJ90" s="486" t="s">
        <v>108</v>
      </c>
      <c r="AK90" s="486" t="s">
        <v>2581</v>
      </c>
      <c r="AL90" s="486" t="s">
        <v>2582</v>
      </c>
      <c r="AM90" s="486" t="s">
        <v>1421</v>
      </c>
      <c r="AN90" s="486" t="s">
        <v>2583</v>
      </c>
      <c r="AO90" s="488" t="s">
        <v>10</v>
      </c>
      <c r="AP90" s="395">
        <f t="shared" si="11"/>
        <v>13</v>
      </c>
      <c r="AQ90" s="473">
        <v>88</v>
      </c>
      <c r="AR90" s="387" t="s">
        <v>2629</v>
      </c>
    </row>
    <row r="91" spans="1:44" ht="18" customHeight="1" x14ac:dyDescent="0.25">
      <c r="A91" s="480">
        <v>900</v>
      </c>
      <c r="B91" s="479" t="str">
        <f>IF(Accueil!$H$49=1,M91,IF(Accueil!$H$49=2,X91,IF(Accueil!$H$49=3,AI91,M91)))</f>
        <v>Indigo</v>
      </c>
      <c r="C91" s="479" t="str">
        <f>IF(Accueil!$H$49=1,N91,IF(Accueil!$H$49=2,Y91,IF(Accueil!$H$49=3,AJ91,N91)))</f>
        <v>lobe occipital</v>
      </c>
      <c r="D91" s="479" t="str">
        <f>IF(Accueil!$H$49=1,O91,IF(Accueil!$H$49=2,Z91,IF(Accueil!$H$49=3,AK91,O91)))</f>
        <v>mémoire de personne clair-voyante</v>
      </c>
      <c r="E91" s="479" t="str">
        <f>IF(Accueil!$H$49=1,P91,IF(Accueil!$H$49=2,AA91,IF(Accueil!$H$49=3,AL91,P91)))</f>
        <v>nostalgie / naissance par forceps</v>
      </c>
      <c r="F91" s="479" t="str">
        <f>IF(Accueil!$H$49=1,Q91,IF(Accueil!$H$49=2,AB91,IF(Accueil!$H$49=3,AM91,Q91)))</f>
        <v>avoir du recul / adaptation /  relativiser / ouverture d'esprit / intuition / imagination</v>
      </c>
      <c r="G91" s="479" t="str">
        <f>IF(Accueil!$H$49=1,R91,IF(Accueil!$H$49=2,AC91,IF(Accueil!$H$49=3,AN91,R91)))</f>
        <v>se mettre des responsabilités inutiles</v>
      </c>
      <c r="H91" s="482" t="s">
        <v>10</v>
      </c>
      <c r="I91" s="333">
        <f t="shared" si="8"/>
        <v>13</v>
      </c>
      <c r="J91" s="463">
        <v>89</v>
      </c>
      <c r="K91" s="299" t="s">
        <v>2629</v>
      </c>
      <c r="L91" s="487">
        <v>900</v>
      </c>
      <c r="M91" s="486" t="s">
        <v>106</v>
      </c>
      <c r="N91" s="486" t="s">
        <v>109</v>
      </c>
      <c r="O91" s="486" t="s">
        <v>859</v>
      </c>
      <c r="P91" s="486" t="s">
        <v>2584</v>
      </c>
      <c r="Q91" s="486" t="s">
        <v>1425</v>
      </c>
      <c r="R91" s="486" t="s">
        <v>860</v>
      </c>
      <c r="S91" s="488" t="s">
        <v>10</v>
      </c>
      <c r="T91" s="395">
        <f t="shared" si="9"/>
        <v>13</v>
      </c>
      <c r="U91" s="473">
        <v>89</v>
      </c>
      <c r="V91" s="387" t="s">
        <v>2629</v>
      </c>
      <c r="W91" s="480">
        <v>900</v>
      </c>
      <c r="X91" s="508" t="s">
        <v>4122</v>
      </c>
      <c r="Y91" s="508" t="s">
        <v>3130</v>
      </c>
      <c r="Z91" s="509" t="s">
        <v>3131</v>
      </c>
      <c r="AA91" s="509" t="s">
        <v>3132</v>
      </c>
      <c r="AB91" s="509" t="s">
        <v>3133</v>
      </c>
      <c r="AC91" s="509" t="s">
        <v>3134</v>
      </c>
      <c r="AD91" s="482" t="s">
        <v>10</v>
      </c>
      <c r="AE91" s="333">
        <f t="shared" si="10"/>
        <v>13</v>
      </c>
      <c r="AF91" s="463">
        <v>89</v>
      </c>
      <c r="AG91" s="299" t="s">
        <v>2629</v>
      </c>
      <c r="AH91" s="487">
        <v>900</v>
      </c>
      <c r="AI91" s="486" t="s">
        <v>106</v>
      </c>
      <c r="AJ91" s="486" t="s">
        <v>109</v>
      </c>
      <c r="AK91" s="486" t="s">
        <v>859</v>
      </c>
      <c r="AL91" s="486" t="s">
        <v>2584</v>
      </c>
      <c r="AM91" s="486" t="s">
        <v>1425</v>
      </c>
      <c r="AN91" s="486" t="s">
        <v>860</v>
      </c>
      <c r="AO91" s="488" t="s">
        <v>10</v>
      </c>
      <c r="AP91" s="395">
        <f t="shared" si="11"/>
        <v>13</v>
      </c>
      <c r="AQ91" s="473">
        <v>89</v>
      </c>
      <c r="AR91" s="387" t="s">
        <v>2629</v>
      </c>
    </row>
    <row r="92" spans="1:44" ht="18" customHeight="1" x14ac:dyDescent="0.25">
      <c r="A92" s="480">
        <v>910</v>
      </c>
      <c r="B92" s="479" t="str">
        <f>IF(Accueil!$H$49=1,M92,IF(Accueil!$H$49=2,X92,IF(Accueil!$H$49=3,AI92,M92)))</f>
        <v>Indigo</v>
      </c>
      <c r="C92" s="479" t="str">
        <f>IF(Accueil!$H$49=1,N92,IF(Accueil!$H$49=2,Y92,IF(Accueil!$H$49=3,AJ92,N92)))</f>
        <v>épiphyse</v>
      </c>
      <c r="D92" s="479" t="str">
        <f>IF(Accueil!$H$49=1,O92,IF(Accueil!$H$49=2,Z92,IF(Accueil!$H$49=3,AK92,O92)))</f>
        <v xml:space="preserve">besoin de voir ses priorités / de prendre du recul / d'être patient / perceptions actives </v>
      </c>
      <c r="E92" s="479" t="str">
        <f>IF(Accueil!$H$49=1,P92,IF(Accueil!$H$49=2,AA92,IF(Accueil!$H$49=3,AL92,P92)))</f>
        <v>mémoire de contemplatif / pas eu de recul sur le vécu dans l'enfance</v>
      </c>
      <c r="F92" s="479" t="str">
        <f>IF(Accueil!$H$49=1,Q92,IF(Accueil!$H$49=2,AB92,IF(Accueil!$H$49=3,AM92,Q92)))</f>
        <v xml:space="preserve">vivre l'instant présent / adaptation / perceptions / capacité de synthèse </v>
      </c>
      <c r="G92" s="479" t="str">
        <f>IF(Accueil!$H$49=1,R92,IF(Accueil!$H$49=2,AC92,IF(Accueil!$H$49=3,AN92,R92)))</f>
        <v>impatience / naissance prématurée / fuir la réalité</v>
      </c>
      <c r="H92" s="482" t="s">
        <v>10</v>
      </c>
      <c r="I92" s="333">
        <f t="shared" ref="I92:I108" si="12">IF(B92=B90,I90,I90+1)</f>
        <v>13</v>
      </c>
      <c r="J92" s="463">
        <v>90</v>
      </c>
      <c r="K92" s="299" t="s">
        <v>2629</v>
      </c>
      <c r="L92" s="487">
        <v>910</v>
      </c>
      <c r="M92" s="486" t="s">
        <v>106</v>
      </c>
      <c r="N92" s="486" t="s">
        <v>110</v>
      </c>
      <c r="O92" s="486" t="s">
        <v>2585</v>
      </c>
      <c r="P92" s="486" t="s">
        <v>2586</v>
      </c>
      <c r="Q92" s="486" t="s">
        <v>1429</v>
      </c>
      <c r="R92" s="486" t="s">
        <v>2587</v>
      </c>
      <c r="S92" s="488" t="s">
        <v>10</v>
      </c>
      <c r="T92" s="395">
        <f t="shared" ref="T92:T108" si="13">IF(M92=M90,T90,T90+1)</f>
        <v>13</v>
      </c>
      <c r="U92" s="473">
        <v>90</v>
      </c>
      <c r="V92" s="387" t="s">
        <v>2629</v>
      </c>
      <c r="W92" s="480">
        <v>910</v>
      </c>
      <c r="X92" s="508" t="s">
        <v>4122</v>
      </c>
      <c r="Y92" s="508" t="s">
        <v>3135</v>
      </c>
      <c r="Z92" s="509" t="s">
        <v>3136</v>
      </c>
      <c r="AA92" s="509" t="s">
        <v>3137</v>
      </c>
      <c r="AB92" s="509" t="s">
        <v>3138</v>
      </c>
      <c r="AC92" s="509" t="s">
        <v>3139</v>
      </c>
      <c r="AD92" s="482" t="s">
        <v>10</v>
      </c>
      <c r="AE92" s="333">
        <f t="shared" ref="AE92:AE108" si="14">IF(X92=X90,AE90,AE90+1)</f>
        <v>13</v>
      </c>
      <c r="AF92" s="463">
        <v>90</v>
      </c>
      <c r="AG92" s="299" t="s">
        <v>2629</v>
      </c>
      <c r="AH92" s="487">
        <v>910</v>
      </c>
      <c r="AI92" s="486" t="s">
        <v>106</v>
      </c>
      <c r="AJ92" s="486" t="s">
        <v>110</v>
      </c>
      <c r="AK92" s="486" t="s">
        <v>2585</v>
      </c>
      <c r="AL92" s="486" t="s">
        <v>2586</v>
      </c>
      <c r="AM92" s="486" t="s">
        <v>1429</v>
      </c>
      <c r="AN92" s="486" t="s">
        <v>2587</v>
      </c>
      <c r="AO92" s="488" t="s">
        <v>10</v>
      </c>
      <c r="AP92" s="395">
        <f t="shared" ref="AP92:AP108" si="15">IF(AI92=AI90,AP90,AP90+1)</f>
        <v>13</v>
      </c>
      <c r="AQ92" s="473">
        <v>90</v>
      </c>
      <c r="AR92" s="387" t="s">
        <v>2629</v>
      </c>
    </row>
    <row r="93" spans="1:44" ht="18" customHeight="1" x14ac:dyDescent="0.25">
      <c r="A93" s="480">
        <v>920</v>
      </c>
      <c r="B93" s="479" t="str">
        <f>IF(Accueil!$H$49=1,M93,IF(Accueil!$H$49=2,X93,IF(Accueil!$H$49=3,AI93,M93)))</f>
        <v>Indigo</v>
      </c>
      <c r="C93" s="479" t="str">
        <f>IF(Accueil!$H$49=1,N93,IF(Accueil!$H$49=2,Y93,IF(Accueil!$H$49=3,AJ93,N93)))</f>
        <v>amygdale (cerveau)</v>
      </c>
      <c r="D93" s="479" t="str">
        <f>IF(Accueil!$H$49=1,O93,IF(Accueil!$H$49=2,Z93,IF(Accueil!$H$49=3,AK93,O93)))</f>
        <v>mémoire d'artiste</v>
      </c>
      <c r="E93" s="479" t="str">
        <f>IF(Accueil!$H$49=1,P93,IF(Accueil!$H$49=2,AA93,IF(Accueil!$H$49=3,AL93,P93)))</f>
        <v>phobies diverses</v>
      </c>
      <c r="F93" s="479" t="str">
        <f>IF(Accueil!$H$49=1,Q93,IF(Accueil!$H$49=2,AB93,IF(Accueil!$H$49=3,AM93,Q93)))</f>
        <v>maîtrise de ses peurs / bon discernement / bonne mémoire émotionnelle</v>
      </c>
      <c r="G93" s="479" t="str">
        <f>IF(Accueil!$H$49=1,R93,IF(Accueil!$H$49=2,AC93,IF(Accueil!$H$49=3,AN93,R93)))</f>
        <v>peur de l’environnement / anxiété en public / fortes réactions émotionnelles</v>
      </c>
      <c r="H93" s="482" t="s">
        <v>7</v>
      </c>
      <c r="I93" s="333">
        <f t="shared" si="12"/>
        <v>13</v>
      </c>
      <c r="J93" s="463">
        <v>91</v>
      </c>
      <c r="K93" s="299" t="s">
        <v>2629</v>
      </c>
      <c r="L93" s="487">
        <v>920</v>
      </c>
      <c r="M93" s="486" t="s">
        <v>106</v>
      </c>
      <c r="N93" s="486" t="s">
        <v>111</v>
      </c>
      <c r="O93" s="486" t="s">
        <v>819</v>
      </c>
      <c r="P93" s="486" t="s">
        <v>861</v>
      </c>
      <c r="Q93" s="486" t="s">
        <v>1432</v>
      </c>
      <c r="R93" s="486" t="s">
        <v>1433</v>
      </c>
      <c r="S93" s="488" t="s">
        <v>7</v>
      </c>
      <c r="T93" s="395">
        <f t="shared" si="13"/>
        <v>13</v>
      </c>
      <c r="U93" s="473">
        <v>91</v>
      </c>
      <c r="V93" s="387" t="s">
        <v>2629</v>
      </c>
      <c r="W93" s="480">
        <v>920</v>
      </c>
      <c r="X93" s="508" t="s">
        <v>4122</v>
      </c>
      <c r="Y93" s="508" t="s">
        <v>3140</v>
      </c>
      <c r="Z93" s="509" t="s">
        <v>2859</v>
      </c>
      <c r="AA93" s="509" t="s">
        <v>3141</v>
      </c>
      <c r="AB93" s="509" t="s">
        <v>3142</v>
      </c>
      <c r="AC93" s="509" t="s">
        <v>3143</v>
      </c>
      <c r="AD93" s="482" t="s">
        <v>7</v>
      </c>
      <c r="AE93" s="333">
        <f t="shared" si="14"/>
        <v>13</v>
      </c>
      <c r="AF93" s="463">
        <v>91</v>
      </c>
      <c r="AG93" s="299" t="s">
        <v>2629</v>
      </c>
      <c r="AH93" s="487">
        <v>920</v>
      </c>
      <c r="AI93" s="486" t="s">
        <v>106</v>
      </c>
      <c r="AJ93" s="486" t="s">
        <v>111</v>
      </c>
      <c r="AK93" s="486" t="s">
        <v>819</v>
      </c>
      <c r="AL93" s="486" t="s">
        <v>861</v>
      </c>
      <c r="AM93" s="486" t="s">
        <v>1432</v>
      </c>
      <c r="AN93" s="486" t="s">
        <v>1433</v>
      </c>
      <c r="AO93" s="488" t="s">
        <v>7</v>
      </c>
      <c r="AP93" s="395">
        <f t="shared" si="15"/>
        <v>13</v>
      </c>
      <c r="AQ93" s="473">
        <v>91</v>
      </c>
      <c r="AR93" s="387" t="s">
        <v>2629</v>
      </c>
    </row>
    <row r="94" spans="1:44" ht="18" customHeight="1" x14ac:dyDescent="0.25">
      <c r="A94" s="480">
        <v>930</v>
      </c>
      <c r="B94" s="479" t="str">
        <f>IF(Accueil!$H$49=1,M94,IF(Accueil!$H$49=2,X94,IF(Accueil!$H$49=3,AI94,M94)))</f>
        <v>Indigo</v>
      </c>
      <c r="C94" s="479" t="str">
        <f>IF(Accueil!$H$49=1,N94,IF(Accueil!$H$49=2,Y94,IF(Accueil!$H$49=3,AJ94,N94)))</f>
        <v>tempe</v>
      </c>
      <c r="D94" s="479" t="str">
        <f>IF(Accueil!$H$49=1,O94,IF(Accueil!$H$49=2,Z94,IF(Accueil!$H$49=3,AK94,O94)))</f>
        <v>s'être mis la pression pour la famille ou le clan / mémoire de boulanger</v>
      </c>
      <c r="E94" s="479" t="str">
        <f>IF(Accueil!$H$49=1,P94,IF(Accueil!$H$49=2,AA94,IF(Accueil!$H$49=3,AL94,P94)))</f>
        <v>envie de mourir / sentiment d'injustice</v>
      </c>
      <c r="F94" s="479" t="str">
        <f>IF(Accueil!$H$49=1,Q94,IF(Accueil!$H$49=2,AB94,IF(Accueil!$H$49=3,AM94,Q94)))</f>
        <v xml:space="preserve">ne pas se mettre la pression / s'adapter </v>
      </c>
      <c r="G94" s="479" t="str">
        <f>IF(Accueil!$H$49=1,R94,IF(Accueil!$H$49=2,AC94,IF(Accueil!$H$49=3,AN94,R94)))</f>
        <v>se mettre la pression / obligé de changer</v>
      </c>
      <c r="H94" s="482" t="s">
        <v>7</v>
      </c>
      <c r="I94" s="333">
        <f t="shared" si="12"/>
        <v>13</v>
      </c>
      <c r="J94" s="463">
        <v>91</v>
      </c>
      <c r="K94" s="299" t="s">
        <v>2629</v>
      </c>
      <c r="L94" s="487">
        <v>930</v>
      </c>
      <c r="M94" s="486" t="s">
        <v>106</v>
      </c>
      <c r="N94" s="486" t="s">
        <v>112</v>
      </c>
      <c r="O94" s="486" t="s">
        <v>2588</v>
      </c>
      <c r="P94" s="486" t="s">
        <v>2589</v>
      </c>
      <c r="Q94" s="486" t="s">
        <v>1436</v>
      </c>
      <c r="R94" s="486" t="s">
        <v>1437</v>
      </c>
      <c r="S94" s="488" t="s">
        <v>7</v>
      </c>
      <c r="T94" s="395">
        <f t="shared" si="13"/>
        <v>13</v>
      </c>
      <c r="U94" s="473">
        <v>91</v>
      </c>
      <c r="V94" s="387" t="s">
        <v>2629</v>
      </c>
      <c r="W94" s="480">
        <v>930</v>
      </c>
      <c r="X94" s="508" t="s">
        <v>4122</v>
      </c>
      <c r="Y94" s="508" t="s">
        <v>3144</v>
      </c>
      <c r="Z94" s="509" t="s">
        <v>3145</v>
      </c>
      <c r="AA94" s="509" t="s">
        <v>3146</v>
      </c>
      <c r="AB94" s="509" t="s">
        <v>3147</v>
      </c>
      <c r="AC94" s="509" t="s">
        <v>3148</v>
      </c>
      <c r="AD94" s="482" t="s">
        <v>7</v>
      </c>
      <c r="AE94" s="333">
        <f t="shared" si="14"/>
        <v>13</v>
      </c>
      <c r="AF94" s="463">
        <v>91</v>
      </c>
      <c r="AG94" s="299" t="s">
        <v>2629</v>
      </c>
      <c r="AH94" s="487">
        <v>930</v>
      </c>
      <c r="AI94" s="486" t="s">
        <v>106</v>
      </c>
      <c r="AJ94" s="486" t="s">
        <v>112</v>
      </c>
      <c r="AK94" s="486" t="s">
        <v>2588</v>
      </c>
      <c r="AL94" s="486" t="s">
        <v>2589</v>
      </c>
      <c r="AM94" s="486" t="s">
        <v>1436</v>
      </c>
      <c r="AN94" s="486" t="s">
        <v>1437</v>
      </c>
      <c r="AO94" s="488" t="s">
        <v>7</v>
      </c>
      <c r="AP94" s="395">
        <f t="shared" si="15"/>
        <v>13</v>
      </c>
      <c r="AQ94" s="473">
        <v>91</v>
      </c>
      <c r="AR94" s="387" t="s">
        <v>2629</v>
      </c>
    </row>
    <row r="95" spans="1:44" ht="18" customHeight="1" x14ac:dyDescent="0.25">
      <c r="A95" s="480">
        <v>940</v>
      </c>
      <c r="B95" s="479" t="str">
        <f>IF(Accueil!$H$49=1,M95,IF(Accueil!$H$49=2,X95,IF(Accueil!$H$49=3,AI95,M95)))</f>
        <v>Indigo</v>
      </c>
      <c r="C95" s="479" t="str">
        <f>IF(Accueil!$H$49=1,N95,IF(Accueil!$H$49=2,Y95,IF(Accueil!$H$49=3,AJ95,N95)))</f>
        <v>œil</v>
      </c>
      <c r="D95" s="479" t="str">
        <f>IF(Accueil!$H$49=1,O95,IF(Accueil!$H$49=2,Z95,IF(Accueil!$H$49=3,AK95,O95)))</f>
        <v>s'être voilé la face / ne pas vouloir voir la réalité en face</v>
      </c>
      <c r="E95" s="479" t="str">
        <f>IF(Accueil!$H$49=1,P95,IF(Accueil!$H$49=2,AA95,IF(Accueil!$H$49=3,AL95,P95)))</f>
        <v>na pas avoir vu ce qu'il fallait faire ou ne pas l'avoir vu arriver / ancêtre aveugle</v>
      </c>
      <c r="F95" s="479" t="str">
        <f>IF(Accueil!$H$49=1,Q95,IF(Accueil!$H$49=2,AB95,IF(Accueil!$H$49=3,AM95,Q95)))</f>
        <v>paix intérieure / regard intérieur</v>
      </c>
      <c r="G95" s="479" t="str">
        <f>IF(Accueil!$H$49=1,R95,IF(Accueil!$H$49=2,AC95,IF(Accueil!$H$49=3,AN95,R95)))</f>
        <v>refus de ce qui est arrivé / refuser la réalité</v>
      </c>
      <c r="H95" s="482" t="s">
        <v>7</v>
      </c>
      <c r="I95" s="333">
        <f t="shared" si="12"/>
        <v>13</v>
      </c>
      <c r="J95" s="463">
        <v>92</v>
      </c>
      <c r="K95" s="299" t="s">
        <v>2629</v>
      </c>
      <c r="L95" s="487">
        <v>940</v>
      </c>
      <c r="M95" s="486" t="s">
        <v>106</v>
      </c>
      <c r="N95" s="486" t="s">
        <v>113</v>
      </c>
      <c r="O95" s="486" t="s">
        <v>2590</v>
      </c>
      <c r="P95" s="486" t="s">
        <v>2591</v>
      </c>
      <c r="Q95" s="486" t="s">
        <v>1440</v>
      </c>
      <c r="R95" s="486" t="s">
        <v>2592</v>
      </c>
      <c r="S95" s="488" t="s">
        <v>7</v>
      </c>
      <c r="T95" s="395">
        <f t="shared" si="13"/>
        <v>13</v>
      </c>
      <c r="U95" s="473">
        <v>92</v>
      </c>
      <c r="V95" s="387" t="s">
        <v>2629</v>
      </c>
      <c r="W95" s="480">
        <v>940</v>
      </c>
      <c r="X95" s="508" t="s">
        <v>4122</v>
      </c>
      <c r="Y95" s="508" t="s">
        <v>3149</v>
      </c>
      <c r="Z95" s="509" t="s">
        <v>3150</v>
      </c>
      <c r="AA95" s="509" t="s">
        <v>3151</v>
      </c>
      <c r="AB95" s="509" t="s">
        <v>3152</v>
      </c>
      <c r="AC95" s="509" t="s">
        <v>3153</v>
      </c>
      <c r="AD95" s="482" t="s">
        <v>7</v>
      </c>
      <c r="AE95" s="333">
        <f t="shared" si="14"/>
        <v>13</v>
      </c>
      <c r="AF95" s="463">
        <v>92</v>
      </c>
      <c r="AG95" s="299" t="s">
        <v>2629</v>
      </c>
      <c r="AH95" s="487">
        <v>940</v>
      </c>
      <c r="AI95" s="486" t="s">
        <v>106</v>
      </c>
      <c r="AJ95" s="486" t="s">
        <v>113</v>
      </c>
      <c r="AK95" s="486" t="s">
        <v>2590</v>
      </c>
      <c r="AL95" s="486" t="s">
        <v>2591</v>
      </c>
      <c r="AM95" s="486" t="s">
        <v>1440</v>
      </c>
      <c r="AN95" s="486" t="s">
        <v>2592</v>
      </c>
      <c r="AO95" s="488" t="s">
        <v>7</v>
      </c>
      <c r="AP95" s="395">
        <f t="shared" si="15"/>
        <v>13</v>
      </c>
      <c r="AQ95" s="473">
        <v>92</v>
      </c>
      <c r="AR95" s="387" t="s">
        <v>2629</v>
      </c>
    </row>
    <row r="96" spans="1:44" ht="18" customHeight="1" x14ac:dyDescent="0.25">
      <c r="A96" s="480">
        <v>950</v>
      </c>
      <c r="B96" s="479" t="str">
        <f>IF(Accueil!$H$49=1,M96,IF(Accueil!$H$49=2,X96,IF(Accueil!$H$49=3,AI96,M96)))</f>
        <v>Indigo</v>
      </c>
      <c r="C96" s="479" t="str">
        <f>IF(Accueil!$H$49=1,N96,IF(Accueil!$H$49=2,Y96,IF(Accueil!$H$49=3,AJ96,N96)))</f>
        <v>sourcil</v>
      </c>
      <c r="D96" s="479" t="str">
        <f>IF(Accueil!$H$49=1,O96,IF(Accueil!$H$49=2,Z96,IF(Accueil!$H$49=3,AK96,O96)))</f>
        <v>mémoire de guerrier à qui l'on confié un objectif à atteindre</v>
      </c>
      <c r="E96" s="479" t="str">
        <f>IF(Accueil!$H$49=1,P96,IF(Accueil!$H$49=2,AA96,IF(Accueil!$H$49=3,AL96,P96)))</f>
        <v>ne pas répondre aux attentes des parents / déni</v>
      </c>
      <c r="F96" s="479" t="str">
        <f>IF(Accueil!$H$49=1,Q96,IF(Accueil!$H$49=2,AB96,IF(Accueil!$H$49=3,AM96,Q96)))</f>
        <v xml:space="preserve">paix intérieure / ne pas générer d'attentes </v>
      </c>
      <c r="G96" s="479" t="str">
        <f>IF(Accueil!$H$49=1,R96,IF(Accueil!$H$49=2,AC96,IF(Accueil!$H$49=3,AN96,R96)))</f>
        <v>vouloir régler les problèmes dans la famille / focalisation sur les problèmes</v>
      </c>
      <c r="H96" s="482" t="s">
        <v>7</v>
      </c>
      <c r="I96" s="333">
        <f t="shared" si="12"/>
        <v>13</v>
      </c>
      <c r="J96" s="463">
        <v>93</v>
      </c>
      <c r="K96" s="299" t="s">
        <v>2629</v>
      </c>
      <c r="L96" s="487">
        <v>950</v>
      </c>
      <c r="M96" s="486" t="s">
        <v>106</v>
      </c>
      <c r="N96" s="486" t="s">
        <v>114</v>
      </c>
      <c r="O96" s="486" t="s">
        <v>862</v>
      </c>
      <c r="P96" s="486" t="s">
        <v>2593</v>
      </c>
      <c r="Q96" s="486" t="s">
        <v>1443</v>
      </c>
      <c r="R96" s="486" t="s">
        <v>2594</v>
      </c>
      <c r="S96" s="488" t="s">
        <v>7</v>
      </c>
      <c r="T96" s="395">
        <f t="shared" si="13"/>
        <v>13</v>
      </c>
      <c r="U96" s="473">
        <v>93</v>
      </c>
      <c r="V96" s="387" t="s">
        <v>2629</v>
      </c>
      <c r="W96" s="480">
        <v>950</v>
      </c>
      <c r="X96" s="508" t="s">
        <v>4122</v>
      </c>
      <c r="Y96" s="508" t="s">
        <v>3154</v>
      </c>
      <c r="Z96" s="509" t="s">
        <v>3155</v>
      </c>
      <c r="AA96" s="509" t="s">
        <v>3156</v>
      </c>
      <c r="AB96" s="509" t="s">
        <v>3157</v>
      </c>
      <c r="AC96" s="509" t="s">
        <v>3158</v>
      </c>
      <c r="AD96" s="482" t="s">
        <v>7</v>
      </c>
      <c r="AE96" s="333">
        <f t="shared" si="14"/>
        <v>13</v>
      </c>
      <c r="AF96" s="463">
        <v>93</v>
      </c>
      <c r="AG96" s="299" t="s">
        <v>2629</v>
      </c>
      <c r="AH96" s="487">
        <v>950</v>
      </c>
      <c r="AI96" s="486" t="s">
        <v>106</v>
      </c>
      <c r="AJ96" s="486" t="s">
        <v>114</v>
      </c>
      <c r="AK96" s="486" t="s">
        <v>862</v>
      </c>
      <c r="AL96" s="486" t="s">
        <v>2593</v>
      </c>
      <c r="AM96" s="486" t="s">
        <v>1443</v>
      </c>
      <c r="AN96" s="486" t="s">
        <v>2594</v>
      </c>
      <c r="AO96" s="488" t="s">
        <v>7</v>
      </c>
      <c r="AP96" s="395">
        <f t="shared" si="15"/>
        <v>13</v>
      </c>
      <c r="AQ96" s="473">
        <v>93</v>
      </c>
      <c r="AR96" s="387" t="s">
        <v>2629</v>
      </c>
    </row>
    <row r="97" spans="1:44" ht="18" customHeight="1" x14ac:dyDescent="0.25">
      <c r="A97" s="480">
        <v>960</v>
      </c>
      <c r="B97" s="479" t="str">
        <f>IF(Accueil!$H$49=1,M97,IF(Accueil!$H$49=2,X97,IF(Accueil!$H$49=3,AI97,M97)))</f>
        <v>Indigo</v>
      </c>
      <c r="C97" s="479" t="str">
        <f>IF(Accueil!$H$49=1,N97,IF(Accueil!$H$49=2,Y97,IF(Accueil!$H$49=3,AJ97,N97)))</f>
        <v>front</v>
      </c>
      <c r="D97" s="479" t="str">
        <f>IF(Accueil!$H$49=1,O97,IF(Accueil!$H$49=2,Z97,IF(Accueil!$H$49=3,AK97,O97)))</f>
        <v>mémoire de guerrier / de paysan</v>
      </c>
      <c r="E97" s="479" t="str">
        <f>IF(Accueil!$H$49=1,P97,IF(Accueil!$H$49=2,AA97,IF(Accueil!$H$49=3,AL97,P97)))</f>
        <v>schéma de fuite mis en place dans l'enfance / mort en fuyant</v>
      </c>
      <c r="F97" s="479" t="str">
        <f>IF(Accueil!$H$49=1,Q97,IF(Accueil!$H$49=2,AB97,IF(Accueil!$H$49=3,AM97,Q97)))</f>
        <v xml:space="preserve">se laisser vivre / capacité à lâcher-prise </v>
      </c>
      <c r="G97" s="479" t="str">
        <f>IF(Accueil!$H$49=1,R97,IF(Accueil!$H$49=2,AC97,IF(Accueil!$H$49=3,AN97,R97)))</f>
        <v>tenir tête dans ses décisions / devoir affronter les autres ou l'environnement</v>
      </c>
      <c r="H97" s="482" t="s">
        <v>7</v>
      </c>
      <c r="I97" s="333">
        <f t="shared" si="12"/>
        <v>13</v>
      </c>
      <c r="J97" s="463">
        <v>94</v>
      </c>
      <c r="K97" s="299" t="s">
        <v>2629</v>
      </c>
      <c r="L97" s="487">
        <v>960</v>
      </c>
      <c r="M97" s="486" t="s">
        <v>106</v>
      </c>
      <c r="N97" s="486" t="s">
        <v>115</v>
      </c>
      <c r="O97" s="486" t="s">
        <v>2595</v>
      </c>
      <c r="P97" s="486" t="s">
        <v>2596</v>
      </c>
      <c r="Q97" s="486" t="s">
        <v>2597</v>
      </c>
      <c r="R97" s="486" t="s">
        <v>2598</v>
      </c>
      <c r="S97" s="488" t="s">
        <v>7</v>
      </c>
      <c r="T97" s="395">
        <f t="shared" si="13"/>
        <v>13</v>
      </c>
      <c r="U97" s="473">
        <v>94</v>
      </c>
      <c r="V97" s="387" t="s">
        <v>2629</v>
      </c>
      <c r="W97" s="480">
        <v>960</v>
      </c>
      <c r="X97" s="508" t="s">
        <v>4122</v>
      </c>
      <c r="Y97" s="508" t="s">
        <v>3159</v>
      </c>
      <c r="Z97" s="509" t="s">
        <v>3160</v>
      </c>
      <c r="AA97" s="509" t="s">
        <v>3161</v>
      </c>
      <c r="AB97" s="509" t="s">
        <v>3162</v>
      </c>
      <c r="AC97" s="509" t="s">
        <v>3163</v>
      </c>
      <c r="AD97" s="482" t="s">
        <v>7</v>
      </c>
      <c r="AE97" s="333">
        <f t="shared" si="14"/>
        <v>13</v>
      </c>
      <c r="AF97" s="463">
        <v>94</v>
      </c>
      <c r="AG97" s="299" t="s">
        <v>2629</v>
      </c>
      <c r="AH97" s="487">
        <v>960</v>
      </c>
      <c r="AI97" s="486" t="s">
        <v>106</v>
      </c>
      <c r="AJ97" s="486" t="s">
        <v>115</v>
      </c>
      <c r="AK97" s="486" t="s">
        <v>2595</v>
      </c>
      <c r="AL97" s="486" t="s">
        <v>2596</v>
      </c>
      <c r="AM97" s="486" t="s">
        <v>2597</v>
      </c>
      <c r="AN97" s="486" t="s">
        <v>2598</v>
      </c>
      <c r="AO97" s="488" t="s">
        <v>7</v>
      </c>
      <c r="AP97" s="395">
        <f t="shared" si="15"/>
        <v>13</v>
      </c>
      <c r="AQ97" s="473">
        <v>94</v>
      </c>
      <c r="AR97" s="387" t="s">
        <v>2629</v>
      </c>
    </row>
    <row r="98" spans="1:44" ht="18" customHeight="1" x14ac:dyDescent="0.25">
      <c r="A98" s="480">
        <v>970</v>
      </c>
      <c r="B98" s="479" t="str">
        <f>IF(Accueil!$H$49=1,M98,IF(Accueil!$H$49=2,X98,IF(Accueil!$H$49=3,AI98,M98)))</f>
        <v>Indigo</v>
      </c>
      <c r="C98" s="479" t="str">
        <f>IF(Accueil!$H$49=1,N98,IF(Accueil!$H$49=2,Y98,IF(Accueil!$H$49=3,AJ98,N98)))</f>
        <v>hypophyse</v>
      </c>
      <c r="D98" s="479" t="str">
        <f>IF(Accueil!$H$49=1,O98,IF(Accueil!$H$49=2,Z98,IF(Accueil!$H$49=3,AK98,O98)))</f>
        <v>mémoire d'intellectuel / chercher à attirer l'attention ou l'amour du père / enfant (sur)doué / mémoire de folie / schizophrénie</v>
      </c>
      <c r="E98" s="479" t="str">
        <f>IF(Accueil!$H$49=1,P98,IF(Accueil!$H$49=2,AA98,IF(Accueil!$H$49=3,AL98,P98)))</f>
        <v>peur de vieillir / peur de la mort / peur de l'irrationnel et du paranormal / peur des complots / fatalisme</v>
      </c>
      <c r="F98" s="479" t="str">
        <f>IF(Accueil!$H$49=1,Q98,IF(Accueil!$H$49=2,AB98,IF(Accueil!$H$49=3,AM98,Q98)))</f>
        <v xml:space="preserve">calme mental / capacité de discernement / pensées structurées / capacité d'analyse </v>
      </c>
      <c r="G98" s="479" t="str">
        <f>IF(Accueil!$H$49=1,R98,IF(Accueil!$H$49=2,AC98,IF(Accueil!$H$49=3,AN98,R98)))</f>
        <v>vouloir tout savoir / excès de savoir / sentiment que l'on complote contre vous / aimer comploter / croyances obsolètes</v>
      </c>
      <c r="H98" s="482" t="s">
        <v>7</v>
      </c>
      <c r="I98" s="333">
        <f t="shared" si="12"/>
        <v>13</v>
      </c>
      <c r="J98" s="463">
        <v>95</v>
      </c>
      <c r="K98" s="299" t="s">
        <v>2629</v>
      </c>
      <c r="L98" s="487">
        <v>970</v>
      </c>
      <c r="M98" s="486" t="s">
        <v>106</v>
      </c>
      <c r="N98" s="486" t="s">
        <v>116</v>
      </c>
      <c r="O98" s="486" t="s">
        <v>2599</v>
      </c>
      <c r="P98" s="486" t="s">
        <v>2600</v>
      </c>
      <c r="Q98" s="486" t="s">
        <v>2601</v>
      </c>
      <c r="R98" s="486" t="s">
        <v>2602</v>
      </c>
      <c r="S98" s="488" t="s">
        <v>7</v>
      </c>
      <c r="T98" s="395">
        <f t="shared" si="13"/>
        <v>13</v>
      </c>
      <c r="U98" s="473">
        <v>95</v>
      </c>
      <c r="V98" s="387" t="s">
        <v>2629</v>
      </c>
      <c r="W98" s="480">
        <v>970</v>
      </c>
      <c r="X98" s="508" t="s">
        <v>4122</v>
      </c>
      <c r="Y98" s="508" t="s">
        <v>3164</v>
      </c>
      <c r="Z98" s="509" t="s">
        <v>3165</v>
      </c>
      <c r="AA98" s="509" t="s">
        <v>3166</v>
      </c>
      <c r="AB98" s="509" t="s">
        <v>3167</v>
      </c>
      <c r="AC98" s="509" t="s">
        <v>3168</v>
      </c>
      <c r="AD98" s="482" t="s">
        <v>7</v>
      </c>
      <c r="AE98" s="333">
        <f t="shared" si="14"/>
        <v>13</v>
      </c>
      <c r="AF98" s="463">
        <v>95</v>
      </c>
      <c r="AG98" s="299" t="s">
        <v>2629</v>
      </c>
      <c r="AH98" s="487">
        <v>970</v>
      </c>
      <c r="AI98" s="486" t="s">
        <v>106</v>
      </c>
      <c r="AJ98" s="486" t="s">
        <v>116</v>
      </c>
      <c r="AK98" s="486" t="s">
        <v>2599</v>
      </c>
      <c r="AL98" s="486" t="s">
        <v>2600</v>
      </c>
      <c r="AM98" s="486" t="s">
        <v>2601</v>
      </c>
      <c r="AN98" s="486" t="s">
        <v>2602</v>
      </c>
      <c r="AO98" s="488" t="s">
        <v>7</v>
      </c>
      <c r="AP98" s="395">
        <f t="shared" si="15"/>
        <v>13</v>
      </c>
      <c r="AQ98" s="473">
        <v>95</v>
      </c>
      <c r="AR98" s="387" t="s">
        <v>2629</v>
      </c>
    </row>
    <row r="99" spans="1:44" ht="18" customHeight="1" x14ac:dyDescent="0.25">
      <c r="A99" s="480">
        <v>980</v>
      </c>
      <c r="B99" s="479" t="str">
        <f>IF(Accueil!$H$49=1,M99,IF(Accueil!$H$49=2,X99,IF(Accueil!$H$49=3,AI99,M99)))</f>
        <v>Indigo</v>
      </c>
      <c r="C99" s="479" t="str">
        <f>IF(Accueil!$H$49=1,N99,IF(Accueil!$H$49=2,Y99,IF(Accueil!$H$49=3,AJ99,N99)))</f>
        <v>hypothalamus</v>
      </c>
      <c r="D99" s="479" t="str">
        <f>IF(Accueil!$H$49=1,O99,IF(Accueil!$H$49=2,Z99,IF(Accueil!$H$49=3,AK99,O99)))</f>
        <v>idéalisation du père / manque d'autorité des parents / mémoire de médium</v>
      </c>
      <c r="E99" s="479" t="str">
        <f>IF(Accueil!$H$49=1,P99,IF(Accueil!$H$49=2,AA99,IF(Accueil!$H$49=3,AL99,P99)))</f>
        <v>problmatique avec le masculin / vie ayant perdu son sens / peur de la mort / ne pas utiliser ses dons / mort par suicide</v>
      </c>
      <c r="F99" s="479" t="str">
        <f>IF(Accueil!$H$49=1,Q99,IF(Accueil!$H$49=2,AB99,IF(Accueil!$H$49=3,AM99,Q99)))</f>
        <v xml:space="preserve">sagesse / gestion des conflits </v>
      </c>
      <c r="G99" s="479" t="str">
        <f>IF(Accueil!$H$49=1,R99,IF(Accueil!$H$49=2,AC99,IF(Accueil!$H$49=3,AN99,R99)))</f>
        <v xml:space="preserve">mémoire d'inquisiteur / conflit d'autorité avec les parents / ancêtre mâle accroché </v>
      </c>
      <c r="H99" s="482" t="s">
        <v>7</v>
      </c>
      <c r="I99" s="333">
        <f t="shared" si="12"/>
        <v>13</v>
      </c>
      <c r="J99" s="463">
        <v>96</v>
      </c>
      <c r="K99" s="299" t="s">
        <v>2629</v>
      </c>
      <c r="L99" s="487">
        <v>980</v>
      </c>
      <c r="M99" s="486" t="s">
        <v>106</v>
      </c>
      <c r="N99" s="486" t="s">
        <v>117</v>
      </c>
      <c r="O99" s="486" t="s">
        <v>2603</v>
      </c>
      <c r="P99" s="486" t="s">
        <v>2604</v>
      </c>
      <c r="Q99" s="486" t="s">
        <v>2605</v>
      </c>
      <c r="R99" s="486" t="s">
        <v>2606</v>
      </c>
      <c r="S99" s="488" t="s">
        <v>7</v>
      </c>
      <c r="T99" s="395">
        <f t="shared" si="13"/>
        <v>13</v>
      </c>
      <c r="U99" s="473">
        <v>96</v>
      </c>
      <c r="V99" s="387" t="s">
        <v>2629</v>
      </c>
      <c r="W99" s="480">
        <v>980</v>
      </c>
      <c r="X99" s="508" t="s">
        <v>4122</v>
      </c>
      <c r="Y99" s="508" t="s">
        <v>3169</v>
      </c>
      <c r="Z99" s="509" t="s">
        <v>3170</v>
      </c>
      <c r="AA99" s="509" t="s">
        <v>3171</v>
      </c>
      <c r="AB99" s="509" t="s">
        <v>3172</v>
      </c>
      <c r="AC99" s="509" t="s">
        <v>3173</v>
      </c>
      <c r="AD99" s="482" t="s">
        <v>7</v>
      </c>
      <c r="AE99" s="333">
        <f t="shared" si="14"/>
        <v>13</v>
      </c>
      <c r="AF99" s="463">
        <v>96</v>
      </c>
      <c r="AG99" s="299" t="s">
        <v>2629</v>
      </c>
      <c r="AH99" s="487">
        <v>980</v>
      </c>
      <c r="AI99" s="486" t="s">
        <v>106</v>
      </c>
      <c r="AJ99" s="486" t="s">
        <v>117</v>
      </c>
      <c r="AK99" s="486" t="s">
        <v>2603</v>
      </c>
      <c r="AL99" s="486" t="s">
        <v>2604</v>
      </c>
      <c r="AM99" s="486" t="s">
        <v>2605</v>
      </c>
      <c r="AN99" s="486" t="s">
        <v>2606</v>
      </c>
      <c r="AO99" s="488" t="s">
        <v>7</v>
      </c>
      <c r="AP99" s="395">
        <f t="shared" si="15"/>
        <v>13</v>
      </c>
      <c r="AQ99" s="473">
        <v>96</v>
      </c>
      <c r="AR99" s="387" t="s">
        <v>2629</v>
      </c>
    </row>
    <row r="100" spans="1:44" ht="18" customHeight="1" x14ac:dyDescent="0.25">
      <c r="A100" s="480">
        <v>990</v>
      </c>
      <c r="B100" s="479" t="str">
        <f>IF(Accueil!$H$49=1,M100,IF(Accueil!$H$49=2,X100,IF(Accueil!$H$49=3,AI100,M100)))</f>
        <v>Indigo</v>
      </c>
      <c r="C100" s="479" t="str">
        <f>IF(Accueil!$H$49=1,N100,IF(Accueil!$H$49=2,Y100,IF(Accueil!$H$49=3,AJ100,N100)))</f>
        <v>lobe temporal</v>
      </c>
      <c r="D100" s="479" t="str">
        <f>IF(Accueil!$H$49=1,O100,IF(Accueil!$H$49=2,Z100,IF(Accueil!$H$49=3,AK100,O100)))</f>
        <v>ressasser le passé</v>
      </c>
      <c r="E100" s="479" t="str">
        <f>IF(Accueil!$H$49=1,P100,IF(Accueil!$H$49=2,AA100,IF(Accueil!$H$49=3,AL100,P100)))</f>
        <v>vécu des chocs émotionnels dans l'enfance / grandes peines / maladie d'Alzheimer</v>
      </c>
      <c r="F100" s="479" t="str">
        <f>IF(Accueil!$H$49=1,Q100,IF(Accueil!$H$49=2,AB100,IF(Accueil!$H$49=3,AM100,Q100)))</f>
        <v>calme émotionnel / sérénité</v>
      </c>
      <c r="G100" s="479" t="str">
        <f>IF(Accueil!$H$49=1,R100,IF(Accueil!$H$49=2,AC100,IF(Accueil!$H$49=3,AN100,R100)))</f>
        <v>ressasser le passé / grande émotivité / se sentir agressé</v>
      </c>
      <c r="H100" s="482" t="s">
        <v>7</v>
      </c>
      <c r="I100" s="333">
        <f t="shared" si="12"/>
        <v>13</v>
      </c>
      <c r="J100" s="463">
        <v>97</v>
      </c>
      <c r="K100" s="299" t="s">
        <v>2629</v>
      </c>
      <c r="L100" s="487">
        <v>990</v>
      </c>
      <c r="M100" s="486" t="s">
        <v>106</v>
      </c>
      <c r="N100" s="486" t="s">
        <v>118</v>
      </c>
      <c r="O100" s="486" t="s">
        <v>863</v>
      </c>
      <c r="P100" s="486" t="s">
        <v>2607</v>
      </c>
      <c r="Q100" s="486" t="s">
        <v>1458</v>
      </c>
      <c r="R100" s="486" t="s">
        <v>2608</v>
      </c>
      <c r="S100" s="488" t="s">
        <v>7</v>
      </c>
      <c r="T100" s="395">
        <f t="shared" si="13"/>
        <v>13</v>
      </c>
      <c r="U100" s="473">
        <v>97</v>
      </c>
      <c r="V100" s="387" t="s">
        <v>2629</v>
      </c>
      <c r="W100" s="480">
        <v>990</v>
      </c>
      <c r="X100" s="508" t="s">
        <v>4122</v>
      </c>
      <c r="Y100" s="508" t="s">
        <v>3174</v>
      </c>
      <c r="Z100" s="509" t="s">
        <v>3175</v>
      </c>
      <c r="AA100" s="509" t="s">
        <v>3176</v>
      </c>
      <c r="AB100" s="509" t="s">
        <v>3177</v>
      </c>
      <c r="AC100" s="509" t="s">
        <v>3178</v>
      </c>
      <c r="AD100" s="482" t="s">
        <v>7</v>
      </c>
      <c r="AE100" s="333">
        <f t="shared" si="14"/>
        <v>13</v>
      </c>
      <c r="AF100" s="463">
        <v>97</v>
      </c>
      <c r="AG100" s="299" t="s">
        <v>2629</v>
      </c>
      <c r="AH100" s="487">
        <v>990</v>
      </c>
      <c r="AI100" s="486" t="s">
        <v>106</v>
      </c>
      <c r="AJ100" s="486" t="s">
        <v>118</v>
      </c>
      <c r="AK100" s="486" t="s">
        <v>863</v>
      </c>
      <c r="AL100" s="486" t="s">
        <v>2607</v>
      </c>
      <c r="AM100" s="486" t="s">
        <v>1458</v>
      </c>
      <c r="AN100" s="486" t="s">
        <v>2608</v>
      </c>
      <c r="AO100" s="488" t="s">
        <v>7</v>
      </c>
      <c r="AP100" s="395">
        <f t="shared" si="15"/>
        <v>13</v>
      </c>
      <c r="AQ100" s="473">
        <v>97</v>
      </c>
      <c r="AR100" s="387" t="s">
        <v>2629</v>
      </c>
    </row>
    <row r="101" spans="1:44" ht="18" customHeight="1" x14ac:dyDescent="0.25">
      <c r="A101" s="480">
        <v>1000</v>
      </c>
      <c r="B101" s="479" t="str">
        <f>IF(Accueil!$H$49=1,M101,IF(Accueil!$H$49=2,X101,IF(Accueil!$H$49=3,AI101,M101)))</f>
        <v>Pourpre</v>
      </c>
      <c r="C101" s="479" t="str">
        <f>IF(Accueil!$H$49=1,N101,IF(Accueil!$H$49=2,Y101,IF(Accueil!$H$49=3,AJ101,N101)))</f>
        <v>lobe pariétal</v>
      </c>
      <c r="D101" s="479" t="str">
        <f>IF(Accueil!$H$49=1,O101,IF(Accueil!$H$49=2,Z101,IF(Accueil!$H$49=3,AK101,O101)))</f>
        <v>mémoire de personne spirituelle / de médium / de guérisseur</v>
      </c>
      <c r="E101" s="479" t="str">
        <f>IF(Accueil!$H$49=1,P101,IF(Accueil!$H$49=2,AA101,IF(Accueil!$H$49=3,AL101,P101)))</f>
        <v>séparé de son commandant / mort du chef / perte de sens ou de la vision à long terme</v>
      </c>
      <c r="F101" s="479" t="str">
        <f>IF(Accueil!$H$49=1,Q101,IF(Accueil!$H$49=2,AB101,IF(Accueil!$H$49=3,AM101,Q101)))</f>
        <v xml:space="preserve">capacité à mettre de l'harmonie dans son corps / confiance dans la vie / gratitude </v>
      </c>
      <c r="G101" s="479" t="str">
        <f>IF(Accueil!$H$49=1,R101,IF(Accueil!$H$49=2,AC101,IF(Accueil!$H$49=3,AN101,R101)))</f>
        <v>générer des tensions dans son corps / être en résistance face à la vie</v>
      </c>
      <c r="H101" s="482" t="s">
        <v>10</v>
      </c>
      <c r="I101" s="333">
        <f t="shared" si="12"/>
        <v>14</v>
      </c>
      <c r="J101" s="463">
        <v>98</v>
      </c>
      <c r="K101" s="299" t="s">
        <v>2629</v>
      </c>
      <c r="L101" s="487">
        <v>1000</v>
      </c>
      <c r="M101" s="486" t="s">
        <v>119</v>
      </c>
      <c r="N101" s="486" t="s">
        <v>120</v>
      </c>
      <c r="O101" s="486" t="s">
        <v>2609</v>
      </c>
      <c r="P101" s="486" t="s">
        <v>2610</v>
      </c>
      <c r="Q101" s="486" t="s">
        <v>2611</v>
      </c>
      <c r="R101" s="486" t="s">
        <v>2612</v>
      </c>
      <c r="S101" s="488" t="s">
        <v>10</v>
      </c>
      <c r="T101" s="395">
        <f t="shared" si="13"/>
        <v>14</v>
      </c>
      <c r="U101" s="473">
        <v>98</v>
      </c>
      <c r="V101" s="387" t="s">
        <v>2629</v>
      </c>
      <c r="W101" s="480">
        <v>1000</v>
      </c>
      <c r="X101" s="508" t="s">
        <v>4123</v>
      </c>
      <c r="Y101" s="508" t="s">
        <v>3179</v>
      </c>
      <c r="Z101" s="509" t="s">
        <v>3180</v>
      </c>
      <c r="AA101" s="509" t="s">
        <v>3181</v>
      </c>
      <c r="AB101" s="509" t="s">
        <v>3182</v>
      </c>
      <c r="AC101" s="509" t="s">
        <v>3183</v>
      </c>
      <c r="AD101" s="482" t="s">
        <v>10</v>
      </c>
      <c r="AE101" s="333">
        <f t="shared" si="14"/>
        <v>14</v>
      </c>
      <c r="AF101" s="463">
        <v>98</v>
      </c>
      <c r="AG101" s="299" t="s">
        <v>2629</v>
      </c>
      <c r="AH101" s="487">
        <v>1000</v>
      </c>
      <c r="AI101" s="486" t="s">
        <v>119</v>
      </c>
      <c r="AJ101" s="486" t="s">
        <v>120</v>
      </c>
      <c r="AK101" s="486" t="s">
        <v>2609</v>
      </c>
      <c r="AL101" s="486" t="s">
        <v>2610</v>
      </c>
      <c r="AM101" s="486" t="s">
        <v>2611</v>
      </c>
      <c r="AN101" s="486" t="s">
        <v>2612</v>
      </c>
      <c r="AO101" s="488" t="s">
        <v>10</v>
      </c>
      <c r="AP101" s="395">
        <f t="shared" si="15"/>
        <v>14</v>
      </c>
      <c r="AQ101" s="473">
        <v>98</v>
      </c>
      <c r="AR101" s="387" t="s">
        <v>2629</v>
      </c>
    </row>
    <row r="102" spans="1:44" ht="18" customHeight="1" x14ac:dyDescent="0.25">
      <c r="A102" s="480">
        <v>1010</v>
      </c>
      <c r="B102" s="479" t="str">
        <f>IF(Accueil!$H$49=1,M102,IF(Accueil!$H$49=2,X102,IF(Accueil!$H$49=3,AI102,M102)))</f>
        <v>Pourpre</v>
      </c>
      <c r="C102" s="479" t="str">
        <f>IF(Accueil!$H$49=1,N102,IF(Accueil!$H$49=2,Y102,IF(Accueil!$H$49=3,AJ102,N102)))</f>
        <v>corps calleux</v>
      </c>
      <c r="D102" s="479" t="str">
        <f>IF(Accueil!$H$49=1,O102,IF(Accueil!$H$49=2,Z102,IF(Accueil!$H$49=3,AK102,O102)))</f>
        <v>mémoire de magnétiseur</v>
      </c>
      <c r="E102" s="479" t="str">
        <f>IF(Accueil!$H$49=1,P102,IF(Accueil!$H$49=2,AA102,IF(Accueil!$H$49=3,AL102,P102)))</f>
        <v>peur de l'irrationnel / mort ligoté ou empêché de bouger</v>
      </c>
      <c r="F102" s="479" t="str">
        <f>IF(Accueil!$H$49=1,Q102,IF(Accueil!$H$49=2,AB102,IF(Accueil!$H$49=3,AM102,Q102)))</f>
        <v>cohérence / capacité à mettre de l'harmonie dans son corps / connexion à son corps</v>
      </c>
      <c r="G102" s="479" t="str">
        <f>IF(Accueil!$H$49=1,R102,IF(Accueil!$H$49=2,AC102,IF(Accueil!$H$49=3,AN102,R102)))</f>
        <v>aimer les sensations fortes / trop sentir dans son corps</v>
      </c>
      <c r="H102" s="482" t="s">
        <v>10</v>
      </c>
      <c r="I102" s="333">
        <f t="shared" si="12"/>
        <v>14</v>
      </c>
      <c r="J102" s="463">
        <v>99</v>
      </c>
      <c r="K102" s="299" t="s">
        <v>2629</v>
      </c>
      <c r="L102" s="487">
        <v>1010</v>
      </c>
      <c r="M102" s="486" t="s">
        <v>119</v>
      </c>
      <c r="N102" s="486" t="s">
        <v>121</v>
      </c>
      <c r="O102" s="486" t="s">
        <v>864</v>
      </c>
      <c r="P102" s="486" t="s">
        <v>2613</v>
      </c>
      <c r="Q102" s="486" t="s">
        <v>1466</v>
      </c>
      <c r="R102" s="486" t="s">
        <v>1467</v>
      </c>
      <c r="S102" s="488" t="s">
        <v>10</v>
      </c>
      <c r="T102" s="395">
        <f t="shared" si="13"/>
        <v>14</v>
      </c>
      <c r="U102" s="473">
        <v>99</v>
      </c>
      <c r="V102" s="387" t="s">
        <v>2629</v>
      </c>
      <c r="W102" s="480">
        <v>1010</v>
      </c>
      <c r="X102" s="508" t="s">
        <v>4123</v>
      </c>
      <c r="Y102" s="508" t="s">
        <v>3184</v>
      </c>
      <c r="Z102" s="509" t="s">
        <v>3185</v>
      </c>
      <c r="AA102" s="509" t="s">
        <v>3186</v>
      </c>
      <c r="AB102" s="509" t="s">
        <v>3187</v>
      </c>
      <c r="AC102" s="509" t="s">
        <v>3188</v>
      </c>
      <c r="AD102" s="482" t="s">
        <v>10</v>
      </c>
      <c r="AE102" s="333">
        <f t="shared" si="14"/>
        <v>14</v>
      </c>
      <c r="AF102" s="463">
        <v>99</v>
      </c>
      <c r="AG102" s="299" t="s">
        <v>2629</v>
      </c>
      <c r="AH102" s="487">
        <v>1010</v>
      </c>
      <c r="AI102" s="486" t="s">
        <v>119</v>
      </c>
      <c r="AJ102" s="486" t="s">
        <v>121</v>
      </c>
      <c r="AK102" s="486" t="s">
        <v>864</v>
      </c>
      <c r="AL102" s="486" t="s">
        <v>2613</v>
      </c>
      <c r="AM102" s="486" t="s">
        <v>1466</v>
      </c>
      <c r="AN102" s="486" t="s">
        <v>1467</v>
      </c>
      <c r="AO102" s="488" t="s">
        <v>10</v>
      </c>
      <c r="AP102" s="395">
        <f t="shared" si="15"/>
        <v>14</v>
      </c>
      <c r="AQ102" s="473">
        <v>99</v>
      </c>
      <c r="AR102" s="387" t="s">
        <v>2629</v>
      </c>
    </row>
    <row r="103" spans="1:44" ht="18" customHeight="1" x14ac:dyDescent="0.25">
      <c r="A103" s="480">
        <v>1020</v>
      </c>
      <c r="B103" s="479" t="str">
        <f>IF(Accueil!$H$49=1,M103,IF(Accueil!$H$49=2,X103,IF(Accueil!$H$49=3,AI103,M103)))</f>
        <v>Pourpre</v>
      </c>
      <c r="C103" s="479" t="str">
        <f>IF(Accueil!$H$49=1,N103,IF(Accueil!$H$49=2,Y103,IF(Accueil!$H$49=3,AJ103,N103)))</f>
        <v>thalamus</v>
      </c>
      <c r="D103" s="479" t="str">
        <f>IF(Accueil!$H$49=1,O103,IF(Accueil!$H$49=2,Z103,IF(Accueil!$H$49=3,AK103,O103)))</f>
        <v>mémoire de guérisseur</v>
      </c>
      <c r="E103" s="479" t="str">
        <f>IF(Accueil!$H$49=1,P103,IF(Accueil!$H$49=2,AA103,IF(Accueil!$H$49=3,AL103,P103)))</f>
        <v>vécu traumatisant dans l'enfance ou à la naissance</v>
      </c>
      <c r="F103" s="479" t="str">
        <f>IF(Accueil!$H$49=1,Q103,IF(Accueil!$H$49=2,AB103,IF(Accueil!$H$49=3,AM103,Q103)))</f>
        <v xml:space="preserve">humeur constante / bonne humeur / capacité à écouter son corps </v>
      </c>
      <c r="G103" s="479" t="str">
        <f>IF(Accueil!$H$49=1,R103,IF(Accueil!$H$49=2,AC103,IF(Accueil!$H$49=3,AN103,R103)))</f>
        <v>hyperactivité / émotivité excessive / impulsif / réactif</v>
      </c>
      <c r="H103" s="482" t="s">
        <v>7</v>
      </c>
      <c r="I103" s="333">
        <f t="shared" si="12"/>
        <v>14</v>
      </c>
      <c r="J103" s="463">
        <v>100</v>
      </c>
      <c r="K103" s="299" t="s">
        <v>2629</v>
      </c>
      <c r="L103" s="487">
        <v>1020</v>
      </c>
      <c r="M103" s="486" t="s">
        <v>119</v>
      </c>
      <c r="N103" s="486" t="s">
        <v>122</v>
      </c>
      <c r="O103" s="486" t="s">
        <v>865</v>
      </c>
      <c r="P103" s="486" t="s">
        <v>866</v>
      </c>
      <c r="Q103" s="486" t="s">
        <v>1470</v>
      </c>
      <c r="R103" s="486" t="s">
        <v>1471</v>
      </c>
      <c r="S103" s="488" t="s">
        <v>7</v>
      </c>
      <c r="T103" s="395">
        <f t="shared" si="13"/>
        <v>14</v>
      </c>
      <c r="U103" s="473">
        <v>100</v>
      </c>
      <c r="V103" s="387" t="s">
        <v>2629</v>
      </c>
      <c r="W103" s="480">
        <v>1020</v>
      </c>
      <c r="X103" s="508" t="s">
        <v>4123</v>
      </c>
      <c r="Y103" s="508" t="s">
        <v>3189</v>
      </c>
      <c r="Z103" s="509" t="s">
        <v>3190</v>
      </c>
      <c r="AA103" s="509" t="s">
        <v>3191</v>
      </c>
      <c r="AB103" s="509" t="s">
        <v>3192</v>
      </c>
      <c r="AC103" s="509" t="s">
        <v>3193</v>
      </c>
      <c r="AD103" s="482" t="s">
        <v>7</v>
      </c>
      <c r="AE103" s="333">
        <f t="shared" si="14"/>
        <v>14</v>
      </c>
      <c r="AF103" s="463">
        <v>100</v>
      </c>
      <c r="AG103" s="299" t="s">
        <v>2629</v>
      </c>
      <c r="AH103" s="487">
        <v>1020</v>
      </c>
      <c r="AI103" s="486" t="s">
        <v>119</v>
      </c>
      <c r="AJ103" s="486" t="s">
        <v>122</v>
      </c>
      <c r="AK103" s="486" t="s">
        <v>865</v>
      </c>
      <c r="AL103" s="486" t="s">
        <v>866</v>
      </c>
      <c r="AM103" s="486" t="s">
        <v>1470</v>
      </c>
      <c r="AN103" s="486" t="s">
        <v>1471</v>
      </c>
      <c r="AO103" s="488" t="s">
        <v>7</v>
      </c>
      <c r="AP103" s="395">
        <f t="shared" si="15"/>
        <v>14</v>
      </c>
      <c r="AQ103" s="473">
        <v>100</v>
      </c>
      <c r="AR103" s="387" t="s">
        <v>2629</v>
      </c>
    </row>
    <row r="104" spans="1:44" ht="18" customHeight="1" x14ac:dyDescent="0.25">
      <c r="A104" s="480">
        <v>1030</v>
      </c>
      <c r="B104" s="479" t="str">
        <f>IF(Accueil!$H$49=1,M104,IF(Accueil!$H$49=2,X104,IF(Accueil!$H$49=3,AI104,M104)))</f>
        <v>Magenta</v>
      </c>
      <c r="C104" s="479" t="str">
        <f>IF(Accueil!$H$49=1,N104,IF(Accueil!$H$49=2,Y104,IF(Accueil!$H$49=3,AJ104,N104)))</f>
        <v>lobe préfrontal</v>
      </c>
      <c r="D104" s="479" t="str">
        <f>IF(Accueil!$H$49=1,O104,IF(Accueil!$H$49=2,Z104,IF(Accueil!$H$49=3,AK104,O104)))</f>
        <v>besoin de penser autrement que le reste de la famille / besoin de jouer un rôle / relations superficielles</v>
      </c>
      <c r="E104" s="479" t="str">
        <f>IF(Accueil!$H$49=1,P104,IF(Accueil!$H$49=2,AA104,IF(Accueil!$H$49=3,AL104,P104)))</f>
        <v>naissance au forceps / suivre la même destinée que ses parents / problème identitaire / s'enfermer dans un rôle</v>
      </c>
      <c r="F104" s="479" t="str">
        <f>IF(Accueil!$H$49=1,Q104,IF(Accueil!$H$49=2,AB104,IF(Accueil!$H$49=3,AM104,Q104)))</f>
        <v xml:space="preserve">lâcher le contrôle mental / s'adapter </v>
      </c>
      <c r="G104" s="479" t="str">
        <f>IF(Accueil!$H$49=1,R104,IF(Accueil!$H$49=2,AC104,IF(Accueil!$H$49=3,AN104,R104)))</f>
        <v>se forcer à jouer un rôle / devoir jouer plusieurs rôles</v>
      </c>
      <c r="H104" s="482" t="s">
        <v>125</v>
      </c>
      <c r="I104" s="333">
        <f t="shared" si="12"/>
        <v>15</v>
      </c>
      <c r="J104" s="463">
        <v>101</v>
      </c>
      <c r="K104" s="299" t="s">
        <v>2629</v>
      </c>
      <c r="L104" s="487">
        <v>1030</v>
      </c>
      <c r="M104" s="486" t="s">
        <v>123</v>
      </c>
      <c r="N104" s="486" t="s">
        <v>124</v>
      </c>
      <c r="O104" s="486" t="s">
        <v>2614</v>
      </c>
      <c r="P104" s="486" t="s">
        <v>2615</v>
      </c>
      <c r="Q104" s="486" t="s">
        <v>2616</v>
      </c>
      <c r="R104" s="486" t="s">
        <v>2617</v>
      </c>
      <c r="S104" s="488" t="s">
        <v>125</v>
      </c>
      <c r="T104" s="395">
        <f t="shared" si="13"/>
        <v>15</v>
      </c>
      <c r="U104" s="473">
        <v>101</v>
      </c>
      <c r="V104" s="387" t="s">
        <v>2629</v>
      </c>
      <c r="W104" s="480">
        <v>1030</v>
      </c>
      <c r="X104" s="508" t="s">
        <v>123</v>
      </c>
      <c r="Y104" s="508" t="s">
        <v>3194</v>
      </c>
      <c r="Z104" s="509" t="s">
        <v>3195</v>
      </c>
      <c r="AA104" s="509" t="s">
        <v>3196</v>
      </c>
      <c r="AB104" s="509" t="s">
        <v>3197</v>
      </c>
      <c r="AC104" s="509" t="s">
        <v>3198</v>
      </c>
      <c r="AD104" s="482" t="s">
        <v>125</v>
      </c>
      <c r="AE104" s="333">
        <f t="shared" si="14"/>
        <v>15</v>
      </c>
      <c r="AF104" s="463">
        <v>101</v>
      </c>
      <c r="AG104" s="299" t="s">
        <v>2629</v>
      </c>
      <c r="AH104" s="487">
        <v>1030</v>
      </c>
      <c r="AI104" s="486" t="s">
        <v>123</v>
      </c>
      <c r="AJ104" s="486" t="s">
        <v>124</v>
      </c>
      <c r="AK104" s="486" t="s">
        <v>2614</v>
      </c>
      <c r="AL104" s="486" t="s">
        <v>2615</v>
      </c>
      <c r="AM104" s="486" t="s">
        <v>2616</v>
      </c>
      <c r="AN104" s="486" t="s">
        <v>2617</v>
      </c>
      <c r="AO104" s="488" t="s">
        <v>125</v>
      </c>
      <c r="AP104" s="395">
        <f t="shared" si="15"/>
        <v>15</v>
      </c>
      <c r="AQ104" s="473">
        <v>101</v>
      </c>
      <c r="AR104" s="387" t="s">
        <v>2629</v>
      </c>
    </row>
    <row r="105" spans="1:44" ht="18" customHeight="1" x14ac:dyDescent="0.25">
      <c r="A105" s="480">
        <v>1040</v>
      </c>
      <c r="B105" s="479" t="str">
        <f>IF(Accueil!$H$49=1,M105,IF(Accueil!$H$49=2,X105,IF(Accueil!$H$49=3,AI105,M105)))</f>
        <v>Magenta</v>
      </c>
      <c r="C105" s="479" t="str">
        <f>IF(Accueil!$H$49=1,N105,IF(Accueil!$H$49=2,Y105,IF(Accueil!$H$49=3,AJ105,N105)))</f>
        <v>cortex moteur</v>
      </c>
      <c r="D105" s="479" t="str">
        <f>IF(Accueil!$H$49=1,O105,IF(Accueil!$H$49=2,Z105,IF(Accueil!$H$49=3,AK105,O105)))</f>
        <v>besoin de changer régulièrement de vie / changement d'identité</v>
      </c>
      <c r="E105" s="479" t="str">
        <f>IF(Accueil!$H$49=1,P105,IF(Accueil!$H$49=2,AA105,IF(Accueil!$H$49=3,AL105,P105)))</f>
        <v>peur de la mort / peur de la folie</v>
      </c>
      <c r="F105" s="479" t="str">
        <f>IF(Accueil!$H$49=1,Q105,IF(Accueil!$H$49=2,AB105,IF(Accueil!$H$49=3,AM105,Q105)))</f>
        <v>continuité dans le changement / réaliser ses rêves personnels / optimisme</v>
      </c>
      <c r="G105" s="479" t="str">
        <f>IF(Accueil!$H$49=1,R105,IF(Accueil!$H$49=2,AC105,IF(Accueil!$H$49=3,AN105,R105)))</f>
        <v>résistance au changement / pessimisme /</v>
      </c>
      <c r="H105" s="482" t="s">
        <v>7</v>
      </c>
      <c r="I105" s="333">
        <f t="shared" si="12"/>
        <v>15</v>
      </c>
      <c r="J105" s="463">
        <v>102</v>
      </c>
      <c r="K105" s="299" t="s">
        <v>2629</v>
      </c>
      <c r="L105" s="487">
        <v>1040</v>
      </c>
      <c r="M105" s="486" t="s">
        <v>123</v>
      </c>
      <c r="N105" s="486" t="s">
        <v>126</v>
      </c>
      <c r="O105" s="486" t="s">
        <v>2618</v>
      </c>
      <c r="P105" s="486" t="s">
        <v>2619</v>
      </c>
      <c r="Q105" s="486" t="s">
        <v>2148</v>
      </c>
      <c r="R105" s="486" t="s">
        <v>2620</v>
      </c>
      <c r="S105" s="488" t="s">
        <v>7</v>
      </c>
      <c r="T105" s="395">
        <f t="shared" si="13"/>
        <v>15</v>
      </c>
      <c r="U105" s="473">
        <v>102</v>
      </c>
      <c r="V105" s="387" t="s">
        <v>2629</v>
      </c>
      <c r="W105" s="480">
        <v>1040</v>
      </c>
      <c r="X105" s="508" t="s">
        <v>123</v>
      </c>
      <c r="Y105" s="508" t="s">
        <v>3199</v>
      </c>
      <c r="Z105" s="509" t="s">
        <v>3200</v>
      </c>
      <c r="AA105" s="509" t="s">
        <v>3201</v>
      </c>
      <c r="AB105" s="509" t="s">
        <v>3202</v>
      </c>
      <c r="AC105" s="509" t="s">
        <v>3203</v>
      </c>
      <c r="AD105" s="482" t="s">
        <v>7</v>
      </c>
      <c r="AE105" s="333">
        <f t="shared" si="14"/>
        <v>15</v>
      </c>
      <c r="AF105" s="463">
        <v>102</v>
      </c>
      <c r="AG105" s="299" t="s">
        <v>2629</v>
      </c>
      <c r="AH105" s="487">
        <v>1040</v>
      </c>
      <c r="AI105" s="486" t="s">
        <v>123</v>
      </c>
      <c r="AJ105" s="486" t="s">
        <v>126</v>
      </c>
      <c r="AK105" s="486" t="s">
        <v>2618</v>
      </c>
      <c r="AL105" s="486" t="s">
        <v>2619</v>
      </c>
      <c r="AM105" s="486" t="s">
        <v>2148</v>
      </c>
      <c r="AN105" s="486" t="s">
        <v>2620</v>
      </c>
      <c r="AO105" s="488" t="s">
        <v>7</v>
      </c>
      <c r="AP105" s="395">
        <f t="shared" si="15"/>
        <v>15</v>
      </c>
      <c r="AQ105" s="473">
        <v>102</v>
      </c>
      <c r="AR105" s="387" t="s">
        <v>2629</v>
      </c>
    </row>
    <row r="106" spans="1:44" ht="18" customHeight="1" x14ac:dyDescent="0.25">
      <c r="A106" s="480">
        <v>1050</v>
      </c>
      <c r="B106" s="479" t="str">
        <f>IF(Accueil!$H$49=1,M106,IF(Accueil!$H$49=2,X106,IF(Accueil!$H$49=3,AI106,M106)))</f>
        <v>Magenta</v>
      </c>
      <c r="C106" s="479" t="str">
        <f>IF(Accueil!$H$49=1,N106,IF(Accueil!$H$49=2,Y106,IF(Accueil!$H$49=3,AJ106,N106)))</f>
        <v>cortex somato-sensitif</v>
      </c>
      <c r="D106" s="479" t="str">
        <f>IF(Accueil!$H$49=1,O106,IF(Accueil!$H$49=2,Z106,IF(Accueil!$H$49=3,AK106,O106)))</f>
        <v>mémoire de nomade / besoin de contrôler les autres / besoin d'attention de la part du père ou de ses enfants</v>
      </c>
      <c r="E106" s="479" t="str">
        <f>IF(Accueil!$H$49=1,P106,IF(Accueil!$H$49=2,AA106,IF(Accueil!$H$49=3,AL106,P106)))</f>
        <v>avoir vécu une grande peine / peur de vieillir / mémoire de persécution / vécu du rejet dans l'enfance / abus / enfant agité</v>
      </c>
      <c r="F106" s="479" t="str">
        <f>IF(Accueil!$H$49=1,Q106,IF(Accueil!$H$49=2,AB106,IF(Accueil!$H$49=3,AM106,Q106)))</f>
        <v>bonne perception de son corps</v>
      </c>
      <c r="G106" s="479" t="str">
        <f>IF(Accueil!$H$49=1,R106,IF(Accueil!$H$49=2,AC106,IF(Accueil!$H$49=3,AN106,R106)))</f>
        <v>devoir combattre un ennemi ou un mal inconnu / schizophrénie / maladie de Parkinson</v>
      </c>
      <c r="H106" s="482" t="s">
        <v>10</v>
      </c>
      <c r="I106" s="333">
        <f t="shared" si="12"/>
        <v>15</v>
      </c>
      <c r="J106" s="463">
        <v>103</v>
      </c>
      <c r="K106" s="299" t="s">
        <v>2629</v>
      </c>
      <c r="L106" s="487">
        <v>1050</v>
      </c>
      <c r="M106" s="486" t="s">
        <v>123</v>
      </c>
      <c r="N106" s="486" t="s">
        <v>127</v>
      </c>
      <c r="O106" s="486" t="s">
        <v>2621</v>
      </c>
      <c r="P106" s="486" t="s">
        <v>2622</v>
      </c>
      <c r="Q106" s="486" t="s">
        <v>180</v>
      </c>
      <c r="R106" s="486" t="s">
        <v>2623</v>
      </c>
      <c r="S106" s="488" t="s">
        <v>10</v>
      </c>
      <c r="T106" s="395">
        <f t="shared" si="13"/>
        <v>15</v>
      </c>
      <c r="U106" s="473">
        <v>103</v>
      </c>
      <c r="V106" s="387" t="s">
        <v>2629</v>
      </c>
      <c r="W106" s="480">
        <v>1050</v>
      </c>
      <c r="X106" s="508" t="s">
        <v>123</v>
      </c>
      <c r="Y106" s="508" t="s">
        <v>3204</v>
      </c>
      <c r="Z106" s="509" t="s">
        <v>3205</v>
      </c>
      <c r="AA106" s="509" t="s">
        <v>3206</v>
      </c>
      <c r="AB106" s="509" t="s">
        <v>3207</v>
      </c>
      <c r="AC106" s="509" t="s">
        <v>3208</v>
      </c>
      <c r="AD106" s="482" t="s">
        <v>10</v>
      </c>
      <c r="AE106" s="333">
        <f t="shared" si="14"/>
        <v>15</v>
      </c>
      <c r="AF106" s="463">
        <v>103</v>
      </c>
      <c r="AG106" s="299" t="s">
        <v>2629</v>
      </c>
      <c r="AH106" s="487">
        <v>1050</v>
      </c>
      <c r="AI106" s="486" t="s">
        <v>123</v>
      </c>
      <c r="AJ106" s="486" t="s">
        <v>127</v>
      </c>
      <c r="AK106" s="486" t="s">
        <v>2621</v>
      </c>
      <c r="AL106" s="486" t="s">
        <v>2622</v>
      </c>
      <c r="AM106" s="486" t="s">
        <v>180</v>
      </c>
      <c r="AN106" s="486" t="s">
        <v>2623</v>
      </c>
      <c r="AO106" s="488" t="s">
        <v>10</v>
      </c>
      <c r="AP106" s="395">
        <f t="shared" si="15"/>
        <v>15</v>
      </c>
      <c r="AQ106" s="473">
        <v>103</v>
      </c>
      <c r="AR106" s="387" t="s">
        <v>2629</v>
      </c>
    </row>
    <row r="107" spans="1:44" ht="18" customHeight="1" x14ac:dyDescent="0.25">
      <c r="A107" s="480">
        <v>1060</v>
      </c>
      <c r="B107" s="479" t="str">
        <f>IF(Accueil!$H$49=1,M107,IF(Accueil!$H$49=2,X107,IF(Accueil!$H$49=3,AI107,M107)))</f>
        <v>Magenta</v>
      </c>
      <c r="C107" s="479" t="str">
        <f>IF(Accueil!$H$49=1,N107,IF(Accueil!$H$49=2,Y107,IF(Accueil!$H$49=3,AJ107,N107)))</f>
        <v>fontanelle</v>
      </c>
      <c r="D107" s="479" t="str">
        <f>IF(Accueil!$H$49=1,O107,IF(Accueil!$H$49=2,Z107,IF(Accueil!$H$49=3,AK107,O107)))</f>
        <v>besoin d'un père de remplacement / mémoire de religieux / de drogué</v>
      </c>
      <c r="E107" s="479" t="str">
        <f>IF(Accueil!$H$49=1,P107,IF(Accueil!$H$49=2,AA107,IF(Accueil!$H$49=3,AL107,P107)))</f>
        <v>père absent ou décédé trop tôt / avoir dû remplacer son père / sentiment de ne pas être soutenu par ses parents</v>
      </c>
      <c r="F107" s="479" t="str">
        <f>IF(Accueil!$H$49=1,Q107,IF(Accueil!$H$49=2,AB107,IF(Accueil!$H$49=3,AM107,Q107)))</f>
        <v xml:space="preserve">être dans l'instant présent / sagesse / autorité naturelle </v>
      </c>
      <c r="G107" s="479" t="str">
        <f>IF(Accueil!$H$49=1,R107,IF(Accueil!$H$49=2,AC107,IF(Accueil!$H$49=3,AN107,R107)))</f>
        <v>conflit avec l'autorité / recherche spirituelle ou d'un maître / mort par overdose / père autoritaire / manipulé par un ancêtre</v>
      </c>
      <c r="H107" s="482" t="s">
        <v>129</v>
      </c>
      <c r="I107" s="333">
        <f t="shared" si="12"/>
        <v>15</v>
      </c>
      <c r="J107" s="463">
        <v>104</v>
      </c>
      <c r="K107" s="299" t="s">
        <v>2629</v>
      </c>
      <c r="L107" s="487">
        <v>1060</v>
      </c>
      <c r="M107" s="486" t="s">
        <v>123</v>
      </c>
      <c r="N107" s="486" t="s">
        <v>128</v>
      </c>
      <c r="O107" s="486" t="s">
        <v>2624</v>
      </c>
      <c r="P107" s="486" t="s">
        <v>2625</v>
      </c>
      <c r="Q107" s="486" t="s">
        <v>1484</v>
      </c>
      <c r="R107" s="486" t="s">
        <v>2626</v>
      </c>
      <c r="S107" s="488" t="s">
        <v>129</v>
      </c>
      <c r="T107" s="395">
        <f t="shared" si="13"/>
        <v>15</v>
      </c>
      <c r="U107" s="473">
        <v>104</v>
      </c>
      <c r="V107" s="387" t="s">
        <v>2629</v>
      </c>
      <c r="W107" s="480">
        <v>1060</v>
      </c>
      <c r="X107" s="508" t="s">
        <v>123</v>
      </c>
      <c r="Y107" s="508" t="s">
        <v>3209</v>
      </c>
      <c r="Z107" s="509" t="s">
        <v>3210</v>
      </c>
      <c r="AA107" s="509" t="s">
        <v>3211</v>
      </c>
      <c r="AB107" s="509" t="s">
        <v>3212</v>
      </c>
      <c r="AC107" s="509" t="s">
        <v>3213</v>
      </c>
      <c r="AD107" s="482" t="s">
        <v>129</v>
      </c>
      <c r="AE107" s="333">
        <f t="shared" si="14"/>
        <v>15</v>
      </c>
      <c r="AF107" s="463">
        <v>104</v>
      </c>
      <c r="AG107" s="299" t="s">
        <v>2629</v>
      </c>
      <c r="AH107" s="487">
        <v>1060</v>
      </c>
      <c r="AI107" s="486" t="s">
        <v>123</v>
      </c>
      <c r="AJ107" s="486" t="s">
        <v>128</v>
      </c>
      <c r="AK107" s="486" t="s">
        <v>2624</v>
      </c>
      <c r="AL107" s="486" t="s">
        <v>2625</v>
      </c>
      <c r="AM107" s="486" t="s">
        <v>1484</v>
      </c>
      <c r="AN107" s="486" t="s">
        <v>2626</v>
      </c>
      <c r="AO107" s="488" t="s">
        <v>129</v>
      </c>
      <c r="AP107" s="395">
        <f t="shared" si="15"/>
        <v>15</v>
      </c>
      <c r="AQ107" s="473">
        <v>104</v>
      </c>
      <c r="AR107" s="387" t="s">
        <v>2629</v>
      </c>
    </row>
    <row r="108" spans="1:44" ht="15.75" x14ac:dyDescent="0.25">
      <c r="A108" s="480"/>
      <c r="B108" s="480"/>
      <c r="C108" s="480"/>
      <c r="D108" s="480" t="str">
        <f>""</f>
        <v/>
      </c>
      <c r="E108" s="480" t="str">
        <f>""</f>
        <v/>
      </c>
      <c r="F108" s="480" t="str">
        <f>""</f>
        <v/>
      </c>
      <c r="G108" s="480" t="str">
        <f>""</f>
        <v/>
      </c>
      <c r="H108" s="480"/>
      <c r="I108" s="333">
        <f t="shared" si="12"/>
        <v>16</v>
      </c>
      <c r="J108" s="463">
        <v>105</v>
      </c>
      <c r="K108" s="299" t="s">
        <v>2629</v>
      </c>
      <c r="L108" s="487">
        <v>0</v>
      </c>
      <c r="M108" s="487"/>
      <c r="N108" s="487"/>
      <c r="O108" s="487" t="str">
        <f>""</f>
        <v/>
      </c>
      <c r="P108" s="487" t="str">
        <f>""</f>
        <v/>
      </c>
      <c r="Q108" s="487" t="str">
        <f>""</f>
        <v/>
      </c>
      <c r="R108" s="487" t="str">
        <f>""</f>
        <v/>
      </c>
      <c r="S108" s="487"/>
      <c r="T108" s="395">
        <f t="shared" si="13"/>
        <v>16</v>
      </c>
      <c r="U108" s="473">
        <v>105</v>
      </c>
      <c r="V108" s="387" t="s">
        <v>2629</v>
      </c>
      <c r="W108" s="480">
        <v>0</v>
      </c>
      <c r="X108" s="508" t="s">
        <v>4110</v>
      </c>
      <c r="Y108" s="510"/>
      <c r="Z108" s="510" t="s">
        <v>3214</v>
      </c>
      <c r="AA108" s="510" t="s">
        <v>3214</v>
      </c>
      <c r="AB108" s="510" t="s">
        <v>3214</v>
      </c>
      <c r="AC108" s="510" t="s">
        <v>3214</v>
      </c>
      <c r="AD108" s="480"/>
      <c r="AE108" s="333">
        <f t="shared" si="14"/>
        <v>16</v>
      </c>
      <c r="AF108" s="463">
        <v>105</v>
      </c>
      <c r="AG108" s="299" t="s">
        <v>2629</v>
      </c>
      <c r="AH108" s="487">
        <v>0</v>
      </c>
      <c r="AI108" s="487"/>
      <c r="AJ108" s="487"/>
      <c r="AK108" s="487" t="str">
        <f>""</f>
        <v/>
      </c>
      <c r="AL108" s="487" t="str">
        <f>""</f>
        <v/>
      </c>
      <c r="AM108" s="487" t="str">
        <f>""</f>
        <v/>
      </c>
      <c r="AN108" s="487" t="str">
        <f>""</f>
        <v/>
      </c>
      <c r="AO108" s="487"/>
      <c r="AP108" s="395">
        <f t="shared" si="15"/>
        <v>16</v>
      </c>
      <c r="AQ108" s="473">
        <v>105</v>
      </c>
      <c r="AR108" s="387" t="s">
        <v>2629</v>
      </c>
    </row>
    <row r="109" spans="1:44" ht="15.75" x14ac:dyDescent="0.25">
      <c r="A109" s="480"/>
      <c r="B109" s="480"/>
      <c r="C109" s="480"/>
      <c r="D109" s="95"/>
      <c r="E109" s="95"/>
      <c r="F109" s="95"/>
      <c r="G109" s="484"/>
      <c r="H109" s="480"/>
      <c r="J109" s="463"/>
      <c r="K109" s="299"/>
      <c r="L109" s="487"/>
      <c r="M109" s="487"/>
      <c r="N109" s="487"/>
      <c r="O109" s="388"/>
      <c r="P109" s="388"/>
      <c r="Q109" s="388"/>
      <c r="R109" s="396"/>
      <c r="S109" s="487"/>
      <c r="U109" s="473"/>
      <c r="V109" s="387"/>
      <c r="W109" s="480"/>
      <c r="X109" s="508" t="s">
        <v>4110</v>
      </c>
      <c r="Y109" s="510"/>
      <c r="Z109" s="510"/>
      <c r="AA109" s="510"/>
      <c r="AB109" s="510"/>
      <c r="AC109" s="510"/>
      <c r="AD109" s="480"/>
      <c r="AF109" s="463"/>
      <c r="AG109" s="299"/>
      <c r="AH109" s="487"/>
      <c r="AI109" s="487"/>
      <c r="AJ109" s="487"/>
      <c r="AK109" s="388"/>
      <c r="AL109" s="388"/>
      <c r="AM109" s="388"/>
      <c r="AN109" s="396"/>
      <c r="AO109" s="487"/>
      <c r="AQ109" s="473"/>
      <c r="AR109" s="387"/>
    </row>
    <row r="110" spans="1:44" ht="15.75" x14ac:dyDescent="0.25">
      <c r="A110" s="480"/>
      <c r="B110" s="480"/>
      <c r="C110" s="480"/>
      <c r="D110" s="95"/>
      <c r="E110" s="95"/>
      <c r="F110" s="95"/>
      <c r="G110" s="484"/>
      <c r="H110" s="480"/>
      <c r="J110" s="463"/>
      <c r="K110" s="299"/>
      <c r="L110" s="487"/>
      <c r="M110" s="487"/>
      <c r="N110" s="487"/>
      <c r="O110" s="388"/>
      <c r="P110" s="388"/>
      <c r="Q110" s="388"/>
      <c r="R110" s="396"/>
      <c r="S110" s="487"/>
      <c r="U110" s="473"/>
      <c r="V110" s="387"/>
      <c r="W110" s="480"/>
      <c r="X110" s="508" t="s">
        <v>4110</v>
      </c>
      <c r="Y110" s="510"/>
      <c r="Z110" s="510"/>
      <c r="AA110" s="510"/>
      <c r="AB110" s="510"/>
      <c r="AC110" s="510"/>
      <c r="AD110" s="480"/>
      <c r="AF110" s="463"/>
      <c r="AG110" s="299"/>
      <c r="AH110" s="487"/>
      <c r="AI110" s="487"/>
      <c r="AJ110" s="487"/>
      <c r="AK110" s="388"/>
      <c r="AL110" s="388"/>
      <c r="AM110" s="388"/>
      <c r="AN110" s="396"/>
      <c r="AO110" s="487"/>
      <c r="AQ110" s="473"/>
      <c r="AR110" s="387"/>
    </row>
    <row r="111" spans="1:44" ht="15.75" x14ac:dyDescent="0.25">
      <c r="A111" s="480"/>
      <c r="B111" s="480"/>
      <c r="C111" s="480"/>
      <c r="D111" s="95"/>
      <c r="E111" s="95"/>
      <c r="F111" s="95"/>
      <c r="G111" s="484"/>
      <c r="H111" s="480"/>
      <c r="J111" s="463"/>
      <c r="K111" s="299"/>
      <c r="L111" s="487"/>
      <c r="M111" s="487"/>
      <c r="N111" s="487"/>
      <c r="O111" s="388"/>
      <c r="P111" s="388"/>
      <c r="Q111" s="388"/>
      <c r="R111" s="396"/>
      <c r="S111" s="487"/>
      <c r="U111" s="473"/>
      <c r="V111" s="387"/>
      <c r="W111" s="480"/>
      <c r="X111" s="508" t="s">
        <v>4111</v>
      </c>
      <c r="Y111" s="510"/>
      <c r="Z111" s="510"/>
      <c r="AA111" s="510"/>
      <c r="AB111" s="510"/>
      <c r="AC111" s="510"/>
      <c r="AD111" s="480"/>
      <c r="AF111" s="463"/>
      <c r="AG111" s="299"/>
      <c r="AH111" s="487"/>
      <c r="AI111" s="487"/>
      <c r="AJ111" s="487"/>
      <c r="AK111" s="388"/>
      <c r="AL111" s="388"/>
      <c r="AM111" s="388"/>
      <c r="AN111" s="396"/>
      <c r="AO111" s="487"/>
      <c r="AQ111" s="473"/>
      <c r="AR111" s="387"/>
    </row>
    <row r="112" spans="1:44" ht="15.75" x14ac:dyDescent="0.25">
      <c r="A112" s="480"/>
      <c r="B112" s="480"/>
      <c r="C112" s="480"/>
      <c r="D112" s="95"/>
      <c r="E112" s="95"/>
      <c r="F112" s="95"/>
      <c r="G112" s="484"/>
      <c r="H112" s="480"/>
      <c r="J112" s="463"/>
      <c r="K112" s="299"/>
      <c r="L112" s="487"/>
      <c r="M112" s="487"/>
      <c r="N112" s="487"/>
      <c r="O112" s="388"/>
      <c r="P112" s="388"/>
      <c r="Q112" s="388"/>
      <c r="R112" s="396"/>
      <c r="S112" s="487"/>
      <c r="U112" s="473"/>
      <c r="V112" s="387"/>
      <c r="W112" s="480"/>
      <c r="X112" s="508" t="s">
        <v>4111</v>
      </c>
      <c r="Y112" s="510"/>
      <c r="Z112" s="510"/>
      <c r="AA112" s="510"/>
      <c r="AB112" s="510"/>
      <c r="AC112" s="510"/>
      <c r="AD112" s="480"/>
      <c r="AF112" s="463"/>
      <c r="AG112" s="299"/>
      <c r="AH112" s="487"/>
      <c r="AI112" s="487"/>
      <c r="AJ112" s="487"/>
      <c r="AK112" s="388"/>
      <c r="AL112" s="388"/>
      <c r="AM112" s="388"/>
      <c r="AN112" s="396"/>
      <c r="AO112" s="487"/>
      <c r="AQ112" s="473"/>
      <c r="AR112" s="387"/>
    </row>
    <row r="113" spans="1:44" ht="15.75" x14ac:dyDescent="0.25">
      <c r="A113" s="480"/>
      <c r="D113" s="95"/>
      <c r="E113" s="95"/>
      <c r="F113" s="95"/>
      <c r="G113" s="484"/>
      <c r="J113" s="463"/>
      <c r="K113" s="299"/>
      <c r="L113" s="487"/>
      <c r="O113" s="388"/>
      <c r="P113" s="388"/>
      <c r="Q113" s="388"/>
      <c r="R113" s="396"/>
      <c r="U113" s="473"/>
      <c r="V113" s="387"/>
      <c r="W113" s="480"/>
      <c r="X113" s="508" t="s">
        <v>4112</v>
      </c>
      <c r="Z113" s="95"/>
      <c r="AA113" s="95"/>
      <c r="AB113" s="95"/>
      <c r="AC113" s="484"/>
      <c r="AF113" s="463"/>
      <c r="AG113" s="299"/>
      <c r="AH113" s="487"/>
      <c r="AK113" s="388"/>
      <c r="AL113" s="388"/>
      <c r="AM113" s="388"/>
      <c r="AN113" s="396"/>
      <c r="AQ113" s="473"/>
      <c r="AR113" s="387"/>
    </row>
    <row r="114" spans="1:44" ht="15.75" x14ac:dyDescent="0.25">
      <c r="A114" s="480"/>
      <c r="D114" s="95"/>
      <c r="E114" s="95"/>
      <c r="F114" s="95"/>
      <c r="G114" s="484"/>
      <c r="J114" s="463"/>
      <c r="K114" s="299"/>
      <c r="L114" s="487"/>
      <c r="O114" s="388"/>
      <c r="P114" s="388"/>
      <c r="Q114" s="388"/>
      <c r="R114" s="396"/>
      <c r="U114" s="473"/>
      <c r="V114" s="387"/>
      <c r="W114" s="480"/>
      <c r="X114" s="508" t="s">
        <v>4112</v>
      </c>
      <c r="Z114" s="95"/>
      <c r="AA114" s="95"/>
      <c r="AB114" s="95"/>
      <c r="AC114" s="484"/>
      <c r="AF114" s="463"/>
      <c r="AG114" s="299"/>
      <c r="AH114" s="487"/>
      <c r="AK114" s="388"/>
      <c r="AL114" s="388"/>
      <c r="AM114" s="388"/>
      <c r="AN114" s="396"/>
      <c r="AQ114" s="473"/>
      <c r="AR114" s="387"/>
    </row>
    <row r="115" spans="1:44" ht="15.75" x14ac:dyDescent="0.25">
      <c r="A115" s="480"/>
      <c r="D115" s="95"/>
      <c r="E115" s="95"/>
      <c r="F115" s="95"/>
      <c r="G115" s="484"/>
      <c r="J115" s="463"/>
      <c r="K115" s="299"/>
      <c r="L115" s="487"/>
      <c r="O115" s="388"/>
      <c r="P115" s="388"/>
      <c r="Q115" s="388"/>
      <c r="R115" s="396"/>
      <c r="U115" s="473"/>
      <c r="V115" s="387"/>
      <c r="W115" s="480"/>
      <c r="X115" s="508" t="s">
        <v>4113</v>
      </c>
      <c r="Z115" s="95"/>
      <c r="AA115" s="95"/>
      <c r="AB115" s="95"/>
      <c r="AC115" s="484"/>
      <c r="AF115" s="463"/>
      <c r="AG115" s="299"/>
      <c r="AH115" s="487"/>
      <c r="AK115" s="388"/>
      <c r="AL115" s="388"/>
      <c r="AM115" s="388"/>
      <c r="AN115" s="396"/>
      <c r="AQ115" s="473"/>
      <c r="AR115" s="387"/>
    </row>
    <row r="116" spans="1:44" ht="15.75" x14ac:dyDescent="0.25">
      <c r="A116" s="480"/>
      <c r="D116" s="95"/>
      <c r="E116" s="95"/>
      <c r="F116" s="95"/>
      <c r="G116" s="484"/>
      <c r="J116" s="463"/>
      <c r="K116" s="299"/>
      <c r="L116" s="487"/>
      <c r="O116" s="388"/>
      <c r="P116" s="388"/>
      <c r="Q116" s="388"/>
      <c r="R116" s="396"/>
      <c r="U116" s="473"/>
      <c r="V116" s="387"/>
      <c r="W116" s="480"/>
      <c r="X116" s="508" t="s">
        <v>4113</v>
      </c>
      <c r="Z116" s="95"/>
      <c r="AA116" s="95"/>
      <c r="AB116" s="95"/>
      <c r="AC116" s="484"/>
      <c r="AF116" s="463"/>
      <c r="AG116" s="299"/>
      <c r="AH116" s="487"/>
      <c r="AK116" s="388"/>
      <c r="AL116" s="388"/>
      <c r="AM116" s="388"/>
      <c r="AN116" s="396"/>
      <c r="AQ116" s="473"/>
      <c r="AR116" s="387"/>
    </row>
    <row r="117" spans="1:44" ht="15.75" x14ac:dyDescent="0.25">
      <c r="A117" s="480"/>
      <c r="D117" s="95"/>
      <c r="E117" s="95"/>
      <c r="F117" s="95"/>
      <c r="G117" s="95"/>
      <c r="J117" s="463"/>
      <c r="K117" s="299"/>
      <c r="L117" s="487"/>
      <c r="O117" s="388"/>
      <c r="P117" s="388"/>
      <c r="Q117" s="388"/>
      <c r="R117" s="388"/>
      <c r="U117" s="473"/>
      <c r="V117" s="387"/>
      <c r="W117" s="480"/>
      <c r="X117" s="508" t="s">
        <v>4114</v>
      </c>
      <c r="Z117" s="95"/>
      <c r="AA117" s="95"/>
      <c r="AB117" s="95"/>
      <c r="AC117" s="95"/>
      <c r="AF117" s="463"/>
      <c r="AG117" s="299"/>
      <c r="AH117" s="487"/>
      <c r="AK117" s="388"/>
      <c r="AL117" s="388"/>
      <c r="AM117" s="388"/>
      <c r="AN117" s="388"/>
      <c r="AQ117" s="473"/>
      <c r="AR117" s="387"/>
    </row>
    <row r="118" spans="1:44" ht="15.75" x14ac:dyDescent="0.25">
      <c r="A118" s="480"/>
      <c r="D118" s="95"/>
      <c r="E118" s="95"/>
      <c r="F118" s="95"/>
      <c r="G118" s="484"/>
      <c r="J118" s="463"/>
      <c r="K118" s="299"/>
      <c r="L118" s="487"/>
      <c r="O118" s="388"/>
      <c r="P118" s="388"/>
      <c r="Q118" s="388"/>
      <c r="R118" s="396"/>
      <c r="U118" s="473"/>
      <c r="V118" s="387"/>
      <c r="W118" s="480"/>
      <c r="X118" s="508" t="s">
        <v>4114</v>
      </c>
      <c r="Z118" s="95"/>
      <c r="AA118" s="95"/>
      <c r="AB118" s="95"/>
      <c r="AC118" s="484"/>
      <c r="AF118" s="463"/>
      <c r="AG118" s="299"/>
      <c r="AH118" s="487"/>
      <c r="AK118" s="388"/>
      <c r="AL118" s="388"/>
      <c r="AM118" s="388"/>
      <c r="AN118" s="396"/>
      <c r="AQ118" s="473"/>
      <c r="AR118" s="387"/>
    </row>
    <row r="119" spans="1:44" ht="15.75" x14ac:dyDescent="0.25">
      <c r="A119" s="480"/>
      <c r="D119" s="95"/>
      <c r="E119" s="95"/>
      <c r="F119" s="95"/>
      <c r="G119" s="484"/>
      <c r="J119" s="463"/>
      <c r="K119" s="299"/>
      <c r="L119" s="487"/>
      <c r="O119" s="388"/>
      <c r="P119" s="388"/>
      <c r="Q119" s="388"/>
      <c r="R119" s="396"/>
      <c r="U119" s="473"/>
      <c r="V119" s="387"/>
      <c r="W119" s="480"/>
      <c r="X119" s="508" t="s">
        <v>4115</v>
      </c>
      <c r="Z119" s="95"/>
      <c r="AA119" s="95"/>
      <c r="AB119" s="95"/>
      <c r="AC119" s="484"/>
      <c r="AF119" s="463"/>
      <c r="AG119" s="299"/>
      <c r="AH119" s="487"/>
      <c r="AK119" s="388"/>
      <c r="AL119" s="388"/>
      <c r="AM119" s="388"/>
      <c r="AN119" s="396"/>
      <c r="AQ119" s="473"/>
      <c r="AR119" s="387"/>
    </row>
    <row r="120" spans="1:44" ht="15.75" x14ac:dyDescent="0.25">
      <c r="A120" s="480"/>
      <c r="D120" s="95"/>
      <c r="E120" s="95"/>
      <c r="F120" s="95"/>
      <c r="G120" s="484"/>
      <c r="J120" s="463"/>
      <c r="K120" s="299"/>
      <c r="L120" s="487"/>
      <c r="O120" s="388"/>
      <c r="P120" s="388"/>
      <c r="Q120" s="388"/>
      <c r="R120" s="396"/>
      <c r="U120" s="473"/>
      <c r="V120" s="387"/>
      <c r="W120" s="480"/>
      <c r="X120" s="508" t="s">
        <v>4115</v>
      </c>
      <c r="Z120" s="95"/>
      <c r="AA120" s="95"/>
      <c r="AB120" s="95"/>
      <c r="AC120" s="484"/>
      <c r="AF120" s="463"/>
      <c r="AG120" s="299"/>
      <c r="AH120" s="487"/>
      <c r="AK120" s="388"/>
      <c r="AL120" s="388"/>
      <c r="AM120" s="388"/>
      <c r="AN120" s="396"/>
      <c r="AQ120" s="473"/>
      <c r="AR120" s="387"/>
    </row>
    <row r="121" spans="1:44" ht="15.75" x14ac:dyDescent="0.25">
      <c r="A121" s="480"/>
      <c r="D121" s="95"/>
      <c r="E121" s="95"/>
      <c r="F121" s="95"/>
      <c r="G121" s="484"/>
      <c r="J121" s="463"/>
      <c r="K121" s="299"/>
      <c r="L121" s="487"/>
      <c r="O121" s="388"/>
      <c r="P121" s="388"/>
      <c r="Q121" s="388"/>
      <c r="R121" s="396"/>
      <c r="U121" s="473"/>
      <c r="V121" s="387"/>
      <c r="W121" s="480"/>
      <c r="X121" s="508" t="s">
        <v>4115</v>
      </c>
      <c r="Z121" s="95"/>
      <c r="AA121" s="95"/>
      <c r="AB121" s="95"/>
      <c r="AC121" s="484"/>
      <c r="AF121" s="463"/>
      <c r="AG121" s="299"/>
      <c r="AH121" s="487"/>
      <c r="AK121" s="388"/>
      <c r="AL121" s="388"/>
      <c r="AM121" s="388"/>
      <c r="AN121" s="396"/>
      <c r="AQ121" s="473"/>
      <c r="AR121" s="387"/>
    </row>
    <row r="122" spans="1:44" ht="15.75" x14ac:dyDescent="0.25">
      <c r="A122" s="480"/>
      <c r="D122" s="95"/>
      <c r="E122" s="95"/>
      <c r="F122" s="95"/>
      <c r="G122" s="484"/>
      <c r="J122" s="463"/>
      <c r="K122" s="299"/>
      <c r="L122" s="487"/>
      <c r="O122" s="388"/>
      <c r="P122" s="388"/>
      <c r="Q122" s="388"/>
      <c r="R122" s="396"/>
      <c r="U122" s="473"/>
      <c r="V122" s="387"/>
      <c r="W122" s="480"/>
      <c r="X122" s="508" t="s">
        <v>4115</v>
      </c>
      <c r="Z122" s="95"/>
      <c r="AA122" s="95"/>
      <c r="AB122" s="95"/>
      <c r="AC122" s="484"/>
      <c r="AF122" s="463"/>
      <c r="AG122" s="299"/>
      <c r="AH122" s="487"/>
      <c r="AK122" s="388"/>
      <c r="AL122" s="388"/>
      <c r="AM122" s="388"/>
      <c r="AN122" s="396"/>
      <c r="AQ122" s="473"/>
      <c r="AR122" s="387"/>
    </row>
    <row r="123" spans="1:44" ht="15.75" x14ac:dyDescent="0.25">
      <c r="A123" s="480"/>
      <c r="D123" s="95"/>
      <c r="E123" s="95"/>
      <c r="F123" s="95"/>
      <c r="G123" s="484"/>
      <c r="J123" s="463"/>
      <c r="K123" s="299"/>
      <c r="L123" s="487"/>
      <c r="O123" s="388"/>
      <c r="P123" s="388"/>
      <c r="Q123" s="388"/>
      <c r="R123" s="396"/>
      <c r="U123" s="473"/>
      <c r="V123" s="387"/>
      <c r="W123" s="480"/>
      <c r="X123" s="508" t="s">
        <v>4116</v>
      </c>
      <c r="Z123" s="95"/>
      <c r="AA123" s="95"/>
      <c r="AB123" s="95"/>
      <c r="AC123" s="484"/>
      <c r="AF123" s="463"/>
      <c r="AG123" s="299"/>
      <c r="AH123" s="487"/>
      <c r="AK123" s="388"/>
      <c r="AL123" s="388"/>
      <c r="AM123" s="388"/>
      <c r="AN123" s="396"/>
      <c r="AQ123" s="473"/>
      <c r="AR123" s="387"/>
    </row>
    <row r="124" spans="1:44" ht="15.75" x14ac:dyDescent="0.25">
      <c r="A124" s="480"/>
      <c r="D124" s="95"/>
      <c r="E124" s="95"/>
      <c r="F124" s="95"/>
      <c r="G124" s="484"/>
      <c r="J124" s="463"/>
      <c r="K124" s="299"/>
      <c r="L124" s="487"/>
      <c r="O124" s="388"/>
      <c r="P124" s="388"/>
      <c r="Q124" s="388"/>
      <c r="R124" s="396"/>
      <c r="U124" s="473"/>
      <c r="V124" s="387"/>
      <c r="W124" s="480"/>
      <c r="X124" s="508" t="s">
        <v>4116</v>
      </c>
      <c r="Z124" s="95"/>
      <c r="AA124" s="95"/>
      <c r="AB124" s="95"/>
      <c r="AC124" s="484"/>
      <c r="AF124" s="463"/>
      <c r="AG124" s="299"/>
      <c r="AH124" s="487"/>
      <c r="AK124" s="388"/>
      <c r="AL124" s="388"/>
      <c r="AM124" s="388"/>
      <c r="AN124" s="396"/>
      <c r="AQ124" s="473"/>
      <c r="AR124" s="387"/>
    </row>
    <row r="125" spans="1:44" ht="15.75" x14ac:dyDescent="0.25">
      <c r="A125" s="480"/>
      <c r="D125" s="95"/>
      <c r="E125" s="95"/>
      <c r="F125" s="95"/>
      <c r="G125" s="484"/>
      <c r="J125" s="463"/>
      <c r="K125" s="299"/>
      <c r="L125" s="487"/>
      <c r="O125" s="388"/>
      <c r="P125" s="388"/>
      <c r="Q125" s="388"/>
      <c r="R125" s="396"/>
      <c r="U125" s="473"/>
      <c r="V125" s="387"/>
      <c r="W125" s="480"/>
      <c r="X125" s="508" t="s">
        <v>4116</v>
      </c>
      <c r="Z125" s="95"/>
      <c r="AA125" s="95"/>
      <c r="AB125" s="95"/>
      <c r="AC125" s="484"/>
      <c r="AF125" s="463"/>
      <c r="AG125" s="299"/>
      <c r="AH125" s="487"/>
      <c r="AK125" s="388"/>
      <c r="AL125" s="388"/>
      <c r="AM125" s="388"/>
      <c r="AN125" s="396"/>
      <c r="AQ125" s="473"/>
      <c r="AR125" s="387"/>
    </row>
    <row r="126" spans="1:44" ht="15.75" x14ac:dyDescent="0.25">
      <c r="A126" s="480"/>
      <c r="D126" s="95"/>
      <c r="E126" s="95"/>
      <c r="F126" s="95"/>
      <c r="G126" s="484"/>
      <c r="J126" s="463"/>
      <c r="K126" s="299"/>
      <c r="L126" s="487"/>
      <c r="O126" s="388"/>
      <c r="P126" s="388"/>
      <c r="Q126" s="388"/>
      <c r="R126" s="396"/>
      <c r="U126" s="473"/>
      <c r="V126" s="387"/>
      <c r="W126" s="480"/>
      <c r="X126" s="508" t="s">
        <v>4116</v>
      </c>
      <c r="Z126" s="95"/>
      <c r="AA126" s="95"/>
      <c r="AB126" s="95"/>
      <c r="AC126" s="484"/>
      <c r="AF126" s="463"/>
      <c r="AG126" s="299"/>
      <c r="AH126" s="487"/>
      <c r="AK126" s="388"/>
      <c r="AL126" s="388"/>
      <c r="AM126" s="388"/>
      <c r="AN126" s="396"/>
      <c r="AQ126" s="473"/>
      <c r="AR126" s="387"/>
    </row>
    <row r="127" spans="1:44" ht="15.75" x14ac:dyDescent="0.25">
      <c r="A127" s="480"/>
      <c r="D127" s="95"/>
      <c r="E127" s="95"/>
      <c r="F127" s="95"/>
      <c r="G127" s="484"/>
      <c r="J127" s="463"/>
      <c r="K127" s="299"/>
      <c r="L127" s="487"/>
      <c r="O127" s="388"/>
      <c r="P127" s="388"/>
      <c r="Q127" s="388"/>
      <c r="R127" s="396"/>
      <c r="U127" s="473"/>
      <c r="V127" s="387"/>
      <c r="W127" s="480"/>
      <c r="X127" s="508" t="s">
        <v>4116</v>
      </c>
      <c r="Z127" s="95"/>
      <c r="AA127" s="95"/>
      <c r="AB127" s="95"/>
      <c r="AC127" s="484"/>
      <c r="AF127" s="463"/>
      <c r="AG127" s="299"/>
      <c r="AH127" s="487"/>
      <c r="AK127" s="388"/>
      <c r="AL127" s="388"/>
      <c r="AM127" s="388"/>
      <c r="AN127" s="396"/>
      <c r="AQ127" s="473"/>
      <c r="AR127" s="387"/>
    </row>
    <row r="128" spans="1:44" ht="15.75" x14ac:dyDescent="0.25">
      <c r="A128" s="480"/>
      <c r="D128" s="95"/>
      <c r="E128" s="95"/>
      <c r="F128" s="95"/>
      <c r="G128" s="484"/>
      <c r="J128" s="463"/>
      <c r="K128" s="299"/>
      <c r="L128" s="487"/>
      <c r="O128" s="388"/>
      <c r="P128" s="388"/>
      <c r="Q128" s="388"/>
      <c r="R128" s="396"/>
      <c r="U128" s="473"/>
      <c r="V128" s="387"/>
      <c r="W128" s="480"/>
      <c r="X128" s="508" t="s">
        <v>4116</v>
      </c>
      <c r="Z128" s="95"/>
      <c r="AA128" s="95"/>
      <c r="AB128" s="95"/>
      <c r="AC128" s="484"/>
      <c r="AF128" s="463"/>
      <c r="AG128" s="299"/>
      <c r="AH128" s="487"/>
      <c r="AK128" s="388"/>
      <c r="AL128" s="388"/>
      <c r="AM128" s="388"/>
      <c r="AN128" s="396"/>
      <c r="AQ128" s="473"/>
      <c r="AR128" s="387"/>
    </row>
    <row r="129" spans="1:44" ht="31.5" x14ac:dyDescent="0.25">
      <c r="A129" s="480"/>
      <c r="D129" s="95"/>
      <c r="E129" s="95"/>
      <c r="F129" s="95"/>
      <c r="G129" s="484"/>
      <c r="J129" s="463"/>
      <c r="K129" s="299"/>
      <c r="L129" s="487"/>
      <c r="O129" s="388"/>
      <c r="P129" s="388"/>
      <c r="Q129" s="388"/>
      <c r="R129" s="396"/>
      <c r="U129" s="473"/>
      <c r="V129" s="387"/>
      <c r="W129" s="480"/>
      <c r="X129" s="508" t="s">
        <v>4117</v>
      </c>
      <c r="Z129" s="95"/>
      <c r="AA129" s="95"/>
      <c r="AB129" s="95"/>
      <c r="AC129" s="484"/>
      <c r="AF129" s="463"/>
      <c r="AG129" s="299"/>
      <c r="AH129" s="487"/>
      <c r="AK129" s="388"/>
      <c r="AL129" s="388"/>
      <c r="AM129" s="388"/>
      <c r="AN129" s="396"/>
      <c r="AQ129" s="473"/>
      <c r="AR129" s="387"/>
    </row>
    <row r="130" spans="1:44" ht="31.5" x14ac:dyDescent="0.25">
      <c r="A130" s="480"/>
      <c r="D130" s="95"/>
      <c r="E130" s="95"/>
      <c r="F130" s="95"/>
      <c r="G130" s="484"/>
      <c r="J130" s="463"/>
      <c r="K130" s="299"/>
      <c r="L130" s="487"/>
      <c r="O130" s="388"/>
      <c r="P130" s="388"/>
      <c r="Q130" s="388"/>
      <c r="R130" s="396"/>
      <c r="U130" s="473"/>
      <c r="V130" s="387"/>
      <c r="W130" s="480"/>
      <c r="X130" s="508" t="s">
        <v>4117</v>
      </c>
      <c r="Z130" s="95"/>
      <c r="AA130" s="95"/>
      <c r="AB130" s="95"/>
      <c r="AC130" s="484"/>
      <c r="AF130" s="463"/>
      <c r="AG130" s="299"/>
      <c r="AH130" s="487"/>
      <c r="AK130" s="388"/>
      <c r="AL130" s="388"/>
      <c r="AM130" s="388"/>
      <c r="AN130" s="396"/>
      <c r="AQ130" s="473"/>
      <c r="AR130" s="387"/>
    </row>
    <row r="131" spans="1:44" ht="15.75" x14ac:dyDescent="0.25">
      <c r="A131" s="480"/>
      <c r="D131" s="95"/>
      <c r="E131" s="95"/>
      <c r="F131" s="95"/>
      <c r="G131" s="484"/>
      <c r="J131" s="463"/>
      <c r="K131" s="299"/>
      <c r="L131" s="487"/>
      <c r="O131" s="388"/>
      <c r="P131" s="388"/>
      <c r="Q131" s="388"/>
      <c r="R131" s="396"/>
      <c r="U131" s="473"/>
      <c r="V131" s="387"/>
      <c r="W131" s="480"/>
      <c r="X131" s="508" t="s">
        <v>4118</v>
      </c>
      <c r="Z131" s="95"/>
      <c r="AA131" s="95"/>
      <c r="AB131" s="95"/>
      <c r="AC131" s="484"/>
      <c r="AF131" s="463"/>
      <c r="AG131" s="299"/>
      <c r="AH131" s="487"/>
      <c r="AK131" s="388"/>
      <c r="AL131" s="388"/>
      <c r="AM131" s="388"/>
      <c r="AN131" s="396"/>
      <c r="AQ131" s="473"/>
      <c r="AR131" s="387"/>
    </row>
    <row r="132" spans="1:44" ht="15.75" x14ac:dyDescent="0.25">
      <c r="A132" s="480"/>
      <c r="D132" s="95"/>
      <c r="E132" s="95"/>
      <c r="F132" s="95"/>
      <c r="G132" s="484"/>
      <c r="J132" s="463"/>
      <c r="K132" s="299"/>
      <c r="L132" s="487"/>
      <c r="O132" s="388"/>
      <c r="P132" s="388"/>
      <c r="Q132" s="388"/>
      <c r="R132" s="396"/>
      <c r="U132" s="473"/>
      <c r="V132" s="387"/>
      <c r="W132" s="480"/>
      <c r="X132" s="508" t="s">
        <v>4118</v>
      </c>
      <c r="Z132" s="95"/>
      <c r="AA132" s="95"/>
      <c r="AB132" s="95"/>
      <c r="AC132" s="484"/>
      <c r="AF132" s="463"/>
      <c r="AG132" s="299"/>
      <c r="AH132" s="487"/>
      <c r="AK132" s="388"/>
      <c r="AL132" s="388"/>
      <c r="AM132" s="388"/>
      <c r="AN132" s="396"/>
      <c r="AQ132" s="473"/>
      <c r="AR132" s="387"/>
    </row>
    <row r="133" spans="1:44" ht="15.75" x14ac:dyDescent="0.25">
      <c r="A133" s="480"/>
      <c r="D133" s="95"/>
      <c r="E133" s="95"/>
      <c r="F133" s="95"/>
      <c r="G133" s="484"/>
      <c r="J133" s="463"/>
      <c r="K133" s="299"/>
      <c r="L133" s="487"/>
      <c r="O133" s="388"/>
      <c r="P133" s="388"/>
      <c r="Q133" s="388"/>
      <c r="R133" s="396"/>
      <c r="U133" s="473"/>
      <c r="V133" s="387"/>
      <c r="W133" s="480"/>
      <c r="X133" s="508" t="s">
        <v>4118</v>
      </c>
      <c r="Z133" s="95"/>
      <c r="AA133" s="95"/>
      <c r="AB133" s="95"/>
      <c r="AC133" s="484"/>
      <c r="AF133" s="463"/>
      <c r="AG133" s="299"/>
      <c r="AH133" s="487"/>
      <c r="AK133" s="388"/>
      <c r="AL133" s="388"/>
      <c r="AM133" s="388"/>
      <c r="AN133" s="396"/>
      <c r="AQ133" s="473"/>
      <c r="AR133" s="387"/>
    </row>
    <row r="134" spans="1:44" ht="15.75" x14ac:dyDescent="0.25">
      <c r="A134" s="480"/>
      <c r="D134" s="95"/>
      <c r="E134" s="95"/>
      <c r="F134" s="95"/>
      <c r="G134" s="484"/>
      <c r="J134" s="463"/>
      <c r="K134" s="299"/>
      <c r="L134" s="487"/>
      <c r="O134" s="388"/>
      <c r="P134" s="388"/>
      <c r="Q134" s="388"/>
      <c r="R134" s="396"/>
      <c r="U134" s="473"/>
      <c r="V134" s="387"/>
      <c r="W134" s="480"/>
      <c r="X134" s="508" t="s">
        <v>4118</v>
      </c>
      <c r="Z134" s="95"/>
      <c r="AA134" s="95"/>
      <c r="AB134" s="95"/>
      <c r="AC134" s="484"/>
      <c r="AF134" s="463"/>
      <c r="AG134" s="299"/>
      <c r="AH134" s="487"/>
      <c r="AK134" s="388"/>
      <c r="AL134" s="388"/>
      <c r="AM134" s="388"/>
      <c r="AN134" s="396"/>
      <c r="AQ134" s="473"/>
      <c r="AR134" s="387"/>
    </row>
    <row r="135" spans="1:44" ht="15.75" x14ac:dyDescent="0.25">
      <c r="A135" s="480"/>
      <c r="D135" s="95"/>
      <c r="E135" s="95"/>
      <c r="F135" s="95"/>
      <c r="G135" s="484"/>
      <c r="J135" s="463"/>
      <c r="K135" s="299"/>
      <c r="L135" s="487"/>
      <c r="O135" s="388"/>
      <c r="P135" s="388"/>
      <c r="Q135" s="388"/>
      <c r="R135" s="396"/>
      <c r="U135" s="473"/>
      <c r="V135" s="387"/>
      <c r="W135" s="480"/>
      <c r="X135" s="508" t="s">
        <v>4119</v>
      </c>
      <c r="Z135" s="95"/>
      <c r="AA135" s="95"/>
      <c r="AB135" s="95"/>
      <c r="AC135" s="484"/>
      <c r="AF135" s="463"/>
      <c r="AG135" s="299"/>
      <c r="AH135" s="487"/>
      <c r="AK135" s="388"/>
      <c r="AL135" s="388"/>
      <c r="AM135" s="388"/>
      <c r="AN135" s="396"/>
      <c r="AQ135" s="473"/>
      <c r="AR135" s="387"/>
    </row>
    <row r="136" spans="1:44" ht="15.75" x14ac:dyDescent="0.25">
      <c r="A136" s="480"/>
      <c r="D136" s="95"/>
      <c r="E136" s="95"/>
      <c r="F136" s="95"/>
      <c r="G136" s="484"/>
      <c r="J136" s="463"/>
      <c r="K136" s="299"/>
      <c r="L136" s="487"/>
      <c r="O136" s="388"/>
      <c r="P136" s="388"/>
      <c r="Q136" s="388"/>
      <c r="R136" s="396"/>
      <c r="U136" s="473"/>
      <c r="V136" s="387"/>
      <c r="W136" s="480"/>
      <c r="X136" s="508" t="s">
        <v>4119</v>
      </c>
      <c r="Z136" s="95"/>
      <c r="AA136" s="95"/>
      <c r="AB136" s="95"/>
      <c r="AC136" s="484"/>
      <c r="AF136" s="463"/>
      <c r="AG136" s="299"/>
      <c r="AH136" s="487"/>
      <c r="AK136" s="388"/>
      <c r="AL136" s="388"/>
      <c r="AM136" s="388"/>
      <c r="AN136" s="396"/>
      <c r="AQ136" s="473"/>
      <c r="AR136" s="387"/>
    </row>
    <row r="137" spans="1:44" ht="15.75" x14ac:dyDescent="0.25">
      <c r="A137" s="480"/>
      <c r="D137" s="95"/>
      <c r="E137" s="95"/>
      <c r="F137" s="95"/>
      <c r="G137" s="484"/>
      <c r="J137" s="463"/>
      <c r="K137" s="299"/>
      <c r="L137" s="487"/>
      <c r="O137" s="388"/>
      <c r="P137" s="388"/>
      <c r="Q137" s="388"/>
      <c r="R137" s="396"/>
      <c r="U137" s="473"/>
      <c r="V137" s="387"/>
      <c r="W137" s="480"/>
      <c r="X137" s="508" t="s">
        <v>4119</v>
      </c>
      <c r="Z137" s="95"/>
      <c r="AA137" s="95"/>
      <c r="AB137" s="95"/>
      <c r="AC137" s="484"/>
      <c r="AF137" s="463"/>
      <c r="AG137" s="299"/>
      <c r="AH137" s="487"/>
      <c r="AK137" s="388"/>
      <c r="AL137" s="388"/>
      <c r="AM137" s="388"/>
      <c r="AN137" s="396"/>
      <c r="AQ137" s="473"/>
      <c r="AR137" s="387"/>
    </row>
    <row r="138" spans="1:44" ht="15.75" x14ac:dyDescent="0.25">
      <c r="A138" s="480"/>
      <c r="D138" s="95"/>
      <c r="E138" s="95"/>
      <c r="F138" s="95"/>
      <c r="G138" s="484"/>
      <c r="J138" s="463"/>
      <c r="K138" s="299"/>
      <c r="L138" s="487"/>
      <c r="O138" s="388"/>
      <c r="P138" s="388"/>
      <c r="Q138" s="388"/>
      <c r="R138" s="396"/>
      <c r="U138" s="473"/>
      <c r="V138" s="387"/>
      <c r="W138" s="480"/>
      <c r="X138" s="508" t="s">
        <v>4119</v>
      </c>
      <c r="Z138" s="95"/>
      <c r="AA138" s="95"/>
      <c r="AB138" s="95"/>
      <c r="AC138" s="484"/>
      <c r="AF138" s="463"/>
      <c r="AG138" s="299"/>
      <c r="AH138" s="487"/>
      <c r="AK138" s="388"/>
      <c r="AL138" s="388"/>
      <c r="AM138" s="388"/>
      <c r="AN138" s="396"/>
      <c r="AQ138" s="473"/>
      <c r="AR138" s="387"/>
    </row>
    <row r="139" spans="1:44" ht="15.75" x14ac:dyDescent="0.25">
      <c r="A139" s="480"/>
      <c r="D139" s="95"/>
      <c r="E139" s="95"/>
      <c r="F139" s="95"/>
      <c r="G139" s="484"/>
      <c r="J139" s="463"/>
      <c r="K139" s="299"/>
      <c r="L139" s="487"/>
      <c r="O139" s="388"/>
      <c r="P139" s="388"/>
      <c r="Q139" s="388"/>
      <c r="R139" s="396"/>
      <c r="U139" s="473"/>
      <c r="V139" s="387"/>
      <c r="W139" s="480"/>
      <c r="X139" s="508" t="s">
        <v>4120</v>
      </c>
      <c r="Z139" s="95"/>
      <c r="AA139" s="95"/>
      <c r="AB139" s="95"/>
      <c r="AC139" s="484"/>
      <c r="AF139" s="463"/>
      <c r="AG139" s="299"/>
      <c r="AH139" s="487"/>
      <c r="AK139" s="388"/>
      <c r="AL139" s="388"/>
      <c r="AM139" s="388"/>
      <c r="AN139" s="396"/>
      <c r="AQ139" s="473"/>
      <c r="AR139" s="387"/>
    </row>
    <row r="140" spans="1:44" ht="15.75" x14ac:dyDescent="0.25">
      <c r="A140" s="480"/>
      <c r="D140" s="95"/>
      <c r="E140" s="95"/>
      <c r="F140" s="95"/>
      <c r="G140" s="484"/>
      <c r="J140" s="463"/>
      <c r="K140" s="299"/>
      <c r="L140" s="487"/>
      <c r="O140" s="388"/>
      <c r="P140" s="388"/>
      <c r="Q140" s="388"/>
      <c r="R140" s="396"/>
      <c r="U140" s="473"/>
      <c r="V140" s="387"/>
      <c r="W140" s="480"/>
      <c r="X140" s="508" t="s">
        <v>4120</v>
      </c>
      <c r="Z140" s="95"/>
      <c r="AA140" s="95"/>
      <c r="AB140" s="95"/>
      <c r="AC140" s="484"/>
      <c r="AF140" s="463"/>
      <c r="AG140" s="299"/>
      <c r="AH140" s="487"/>
      <c r="AK140" s="388"/>
      <c r="AL140" s="388"/>
      <c r="AM140" s="388"/>
      <c r="AN140" s="396"/>
      <c r="AQ140" s="473"/>
      <c r="AR140" s="387"/>
    </row>
    <row r="141" spans="1:44" ht="15.75" x14ac:dyDescent="0.25">
      <c r="A141" s="480"/>
      <c r="D141" s="95"/>
      <c r="E141" s="95"/>
      <c r="F141" s="95"/>
      <c r="G141" s="484"/>
      <c r="J141" s="463"/>
      <c r="K141" s="299"/>
      <c r="L141" s="487"/>
      <c r="O141" s="388"/>
      <c r="P141" s="388"/>
      <c r="Q141" s="388"/>
      <c r="R141" s="396"/>
      <c r="U141" s="473"/>
      <c r="V141" s="387"/>
      <c r="W141" s="480"/>
      <c r="X141" s="508" t="s">
        <v>4120</v>
      </c>
      <c r="Z141" s="95"/>
      <c r="AA141" s="95"/>
      <c r="AB141" s="95"/>
      <c r="AC141" s="484"/>
      <c r="AF141" s="463"/>
      <c r="AG141" s="299"/>
      <c r="AH141" s="487"/>
      <c r="AK141" s="388"/>
      <c r="AL141" s="388"/>
      <c r="AM141" s="388"/>
      <c r="AN141" s="396"/>
      <c r="AQ141" s="473"/>
      <c r="AR141" s="387"/>
    </row>
    <row r="142" spans="1:44" ht="15.75" x14ac:dyDescent="0.25">
      <c r="A142" s="480"/>
      <c r="D142" s="95"/>
      <c r="E142" s="95"/>
      <c r="F142" s="95"/>
      <c r="G142" s="484"/>
      <c r="J142" s="463"/>
      <c r="K142" s="299"/>
      <c r="L142" s="487"/>
      <c r="O142" s="388"/>
      <c r="P142" s="388"/>
      <c r="Q142" s="388"/>
      <c r="R142" s="396"/>
      <c r="U142" s="473"/>
      <c r="V142" s="387"/>
      <c r="W142" s="480"/>
      <c r="X142" s="508" t="s">
        <v>4120</v>
      </c>
      <c r="Z142" s="95"/>
      <c r="AA142" s="95"/>
      <c r="AB142" s="95"/>
      <c r="AC142" s="484"/>
      <c r="AF142" s="463"/>
      <c r="AG142" s="299"/>
      <c r="AH142" s="487"/>
      <c r="AK142" s="388"/>
      <c r="AL142" s="388"/>
      <c r="AM142" s="388"/>
      <c r="AN142" s="396"/>
      <c r="AQ142" s="473"/>
      <c r="AR142" s="387"/>
    </row>
    <row r="143" spans="1:44" ht="15.75" x14ac:dyDescent="0.25">
      <c r="A143" s="480"/>
      <c r="D143" s="95"/>
      <c r="E143" s="95"/>
      <c r="F143" s="95"/>
      <c r="G143" s="484"/>
      <c r="J143" s="463"/>
      <c r="K143" s="299"/>
      <c r="L143" s="487"/>
      <c r="O143" s="388"/>
      <c r="P143" s="388"/>
      <c r="Q143" s="388"/>
      <c r="R143" s="396"/>
      <c r="U143" s="473"/>
      <c r="V143" s="387"/>
      <c r="W143" s="480"/>
      <c r="X143" s="508" t="s">
        <v>4121</v>
      </c>
      <c r="Z143" s="95"/>
      <c r="AA143" s="95"/>
      <c r="AB143" s="95"/>
      <c r="AC143" s="484"/>
      <c r="AF143" s="463"/>
      <c r="AG143" s="299"/>
      <c r="AH143" s="487"/>
      <c r="AK143" s="388"/>
      <c r="AL143" s="388"/>
      <c r="AM143" s="388"/>
      <c r="AN143" s="396"/>
      <c r="AQ143" s="473"/>
      <c r="AR143" s="387"/>
    </row>
    <row r="144" spans="1:44" ht="15.75" x14ac:dyDescent="0.25">
      <c r="A144" s="480"/>
      <c r="D144" s="95"/>
      <c r="E144" s="95"/>
      <c r="F144" s="95"/>
      <c r="G144" s="484"/>
      <c r="J144" s="463"/>
      <c r="K144" s="299"/>
      <c r="L144" s="487"/>
      <c r="O144" s="388"/>
      <c r="P144" s="388"/>
      <c r="Q144" s="388"/>
      <c r="R144" s="396"/>
      <c r="U144" s="473"/>
      <c r="V144" s="387"/>
      <c r="W144" s="480"/>
      <c r="X144" s="508" t="s">
        <v>4121</v>
      </c>
      <c r="Z144" s="95"/>
      <c r="AA144" s="95"/>
      <c r="AB144" s="95"/>
      <c r="AC144" s="484"/>
      <c r="AF144" s="463"/>
      <c r="AG144" s="299"/>
      <c r="AH144" s="487"/>
      <c r="AK144" s="388"/>
      <c r="AL144" s="388"/>
      <c r="AM144" s="388"/>
      <c r="AN144" s="396"/>
      <c r="AQ144" s="473"/>
      <c r="AR144" s="387"/>
    </row>
    <row r="145" spans="1:44" ht="15.75" x14ac:dyDescent="0.25">
      <c r="A145" s="480"/>
      <c r="D145" s="95"/>
      <c r="E145" s="95"/>
      <c r="F145" s="95"/>
      <c r="G145" s="484"/>
      <c r="J145" s="463"/>
      <c r="K145" s="299"/>
      <c r="L145" s="487"/>
      <c r="O145" s="388"/>
      <c r="P145" s="388"/>
      <c r="Q145" s="388"/>
      <c r="R145" s="396"/>
      <c r="U145" s="473"/>
      <c r="V145" s="387"/>
      <c r="W145" s="480"/>
      <c r="X145" s="508" t="s">
        <v>4121</v>
      </c>
      <c r="Z145" s="95"/>
      <c r="AA145" s="95"/>
      <c r="AB145" s="95"/>
      <c r="AC145" s="484"/>
      <c r="AF145" s="463"/>
      <c r="AG145" s="299"/>
      <c r="AH145" s="487"/>
      <c r="AK145" s="388"/>
      <c r="AL145" s="388"/>
      <c r="AM145" s="388"/>
      <c r="AN145" s="396"/>
      <c r="AQ145" s="473"/>
      <c r="AR145" s="387"/>
    </row>
    <row r="146" spans="1:44" ht="15.75" x14ac:dyDescent="0.25">
      <c r="A146" s="480"/>
      <c r="D146" s="95"/>
      <c r="E146" s="95"/>
      <c r="F146" s="95"/>
      <c r="G146" s="484"/>
      <c r="J146" s="463"/>
      <c r="K146" s="299"/>
      <c r="L146" s="487"/>
      <c r="O146" s="388"/>
      <c r="P146" s="388"/>
      <c r="Q146" s="388"/>
      <c r="R146" s="396"/>
      <c r="U146" s="473"/>
      <c r="V146" s="387"/>
      <c r="W146" s="480"/>
      <c r="X146" s="508" t="s">
        <v>4121</v>
      </c>
      <c r="Z146" s="95"/>
      <c r="AA146" s="95"/>
      <c r="AB146" s="95"/>
      <c r="AC146" s="484"/>
      <c r="AF146" s="463"/>
      <c r="AG146" s="299"/>
      <c r="AH146" s="487"/>
      <c r="AK146" s="388"/>
      <c r="AL146" s="388"/>
      <c r="AM146" s="388"/>
      <c r="AN146" s="396"/>
      <c r="AQ146" s="473"/>
      <c r="AR146" s="387"/>
    </row>
    <row r="147" spans="1:44" ht="15.75" x14ac:dyDescent="0.25">
      <c r="A147" s="480"/>
      <c r="D147" s="95"/>
      <c r="E147" s="95"/>
      <c r="F147" s="95"/>
      <c r="G147" s="484"/>
      <c r="J147" s="463"/>
      <c r="K147" s="299"/>
      <c r="L147" s="487"/>
      <c r="O147" s="388"/>
      <c r="P147" s="388"/>
      <c r="Q147" s="388"/>
      <c r="R147" s="396"/>
      <c r="U147" s="473"/>
      <c r="V147" s="387"/>
      <c r="W147" s="480"/>
      <c r="X147" s="508" t="s">
        <v>4122</v>
      </c>
      <c r="Z147" s="95"/>
      <c r="AA147" s="95"/>
      <c r="AB147" s="95"/>
      <c r="AC147" s="484"/>
      <c r="AF147" s="463"/>
      <c r="AG147" s="299"/>
      <c r="AH147" s="487"/>
      <c r="AK147" s="388"/>
      <c r="AL147" s="388"/>
      <c r="AM147" s="388"/>
      <c r="AN147" s="396"/>
      <c r="AQ147" s="473"/>
      <c r="AR147" s="387"/>
    </row>
    <row r="148" spans="1:44" ht="15.75" x14ac:dyDescent="0.25">
      <c r="A148" s="480"/>
      <c r="D148" s="95"/>
      <c r="E148" s="95"/>
      <c r="F148" s="95"/>
      <c r="G148" s="484"/>
      <c r="J148" s="463"/>
      <c r="K148" s="299"/>
      <c r="L148" s="487"/>
      <c r="O148" s="388"/>
      <c r="P148" s="388"/>
      <c r="Q148" s="388"/>
      <c r="R148" s="396"/>
      <c r="U148" s="473"/>
      <c r="V148" s="387"/>
      <c r="W148" s="480"/>
      <c r="X148" s="508" t="s">
        <v>4122</v>
      </c>
      <c r="Z148" s="95"/>
      <c r="AA148" s="95"/>
      <c r="AB148" s="95"/>
      <c r="AC148" s="484"/>
      <c r="AF148" s="463"/>
      <c r="AG148" s="299"/>
      <c r="AH148" s="487"/>
      <c r="AK148" s="388"/>
      <c r="AL148" s="388"/>
      <c r="AM148" s="388"/>
      <c r="AN148" s="396"/>
      <c r="AQ148" s="473"/>
      <c r="AR148" s="387"/>
    </row>
    <row r="149" spans="1:44" ht="15.75" x14ac:dyDescent="0.25">
      <c r="A149" s="480"/>
      <c r="D149" s="95"/>
      <c r="E149" s="95"/>
      <c r="F149" s="95"/>
      <c r="G149" s="95"/>
      <c r="J149" s="463"/>
      <c r="K149" s="299"/>
      <c r="L149" s="487"/>
      <c r="O149" s="388"/>
      <c r="P149" s="388"/>
      <c r="Q149" s="388"/>
      <c r="R149" s="388"/>
      <c r="U149" s="473"/>
      <c r="V149" s="387"/>
      <c r="W149" s="480"/>
      <c r="X149" s="508" t="s">
        <v>4122</v>
      </c>
      <c r="Z149" s="95"/>
      <c r="AA149" s="95"/>
      <c r="AB149" s="95"/>
      <c r="AC149" s="95"/>
      <c r="AF149" s="463"/>
      <c r="AG149" s="299"/>
      <c r="AH149" s="487"/>
      <c r="AK149" s="388"/>
      <c r="AL149" s="388"/>
      <c r="AM149" s="388"/>
      <c r="AN149" s="388"/>
      <c r="AQ149" s="473"/>
      <c r="AR149" s="387"/>
    </row>
    <row r="150" spans="1:44" ht="15.75" x14ac:dyDescent="0.25">
      <c r="A150" s="480"/>
      <c r="D150" s="95"/>
      <c r="E150" s="95"/>
      <c r="F150" s="95"/>
      <c r="G150" s="95"/>
      <c r="J150" s="463"/>
      <c r="K150" s="299"/>
      <c r="L150" s="487"/>
      <c r="O150" s="388"/>
      <c r="P150" s="388"/>
      <c r="Q150" s="388"/>
      <c r="R150" s="388"/>
      <c r="U150" s="473"/>
      <c r="V150" s="387"/>
      <c r="W150" s="480"/>
      <c r="X150" s="508" t="s">
        <v>4122</v>
      </c>
      <c r="Z150" s="95"/>
      <c r="AA150" s="95"/>
      <c r="AB150" s="95"/>
      <c r="AC150" s="95"/>
      <c r="AF150" s="463"/>
      <c r="AG150" s="299"/>
      <c r="AH150" s="487"/>
      <c r="AK150" s="388"/>
      <c r="AL150" s="388"/>
      <c r="AM150" s="388"/>
      <c r="AN150" s="388"/>
      <c r="AQ150" s="473"/>
      <c r="AR150" s="387"/>
    </row>
    <row r="151" spans="1:44" ht="15.75" x14ac:dyDescent="0.25">
      <c r="A151" s="480"/>
      <c r="D151" s="95"/>
      <c r="E151" s="95"/>
      <c r="F151" s="95"/>
      <c r="G151" s="95"/>
      <c r="J151" s="463"/>
      <c r="K151" s="299"/>
      <c r="L151" s="487"/>
      <c r="O151" s="388"/>
      <c r="P151" s="388"/>
      <c r="Q151" s="388"/>
      <c r="R151" s="388"/>
      <c r="U151" s="473"/>
      <c r="V151" s="387"/>
      <c r="W151" s="480"/>
      <c r="X151" s="508" t="s">
        <v>4123</v>
      </c>
      <c r="Z151" s="95"/>
      <c r="AA151" s="95"/>
      <c r="AB151" s="95"/>
      <c r="AC151" s="95"/>
      <c r="AF151" s="463"/>
      <c r="AG151" s="299"/>
      <c r="AH151" s="487"/>
      <c r="AK151" s="388"/>
      <c r="AL151" s="388"/>
      <c r="AM151" s="388"/>
      <c r="AN151" s="388"/>
      <c r="AQ151" s="473"/>
      <c r="AR151" s="387"/>
    </row>
    <row r="152" spans="1:44" ht="15.75" x14ac:dyDescent="0.25">
      <c r="A152" s="480"/>
      <c r="D152" s="95"/>
      <c r="E152" s="95"/>
      <c r="F152" s="95"/>
      <c r="G152" s="95"/>
      <c r="J152" s="463"/>
      <c r="K152" s="299"/>
      <c r="L152" s="487"/>
      <c r="O152" s="388"/>
      <c r="P152" s="388"/>
      <c r="Q152" s="388"/>
      <c r="R152" s="388"/>
      <c r="U152" s="473"/>
      <c r="V152" s="387"/>
      <c r="W152" s="480"/>
      <c r="X152" s="508" t="s">
        <v>4123</v>
      </c>
      <c r="Z152" s="95"/>
      <c r="AA152" s="95"/>
      <c r="AB152" s="95"/>
      <c r="AC152" s="95"/>
      <c r="AF152" s="463"/>
      <c r="AG152" s="299"/>
      <c r="AH152" s="487"/>
      <c r="AK152" s="388"/>
      <c r="AL152" s="388"/>
      <c r="AM152" s="388"/>
      <c r="AN152" s="388"/>
      <c r="AQ152" s="473"/>
      <c r="AR152" s="387"/>
    </row>
    <row r="153" spans="1:44" ht="15.75" x14ac:dyDescent="0.25">
      <c r="A153" s="480"/>
      <c r="D153" s="95"/>
      <c r="E153" s="95"/>
      <c r="F153" s="95"/>
      <c r="G153" s="95"/>
      <c r="J153" s="463"/>
      <c r="K153" s="299"/>
      <c r="L153" s="487"/>
      <c r="O153" s="388"/>
      <c r="P153" s="388"/>
      <c r="Q153" s="388"/>
      <c r="R153" s="388"/>
      <c r="U153" s="473"/>
      <c r="V153" s="387"/>
      <c r="W153" s="480"/>
      <c r="X153" s="508" t="s">
        <v>4123</v>
      </c>
      <c r="Z153" s="95"/>
      <c r="AA153" s="95"/>
      <c r="AB153" s="95"/>
      <c r="AC153" s="95"/>
      <c r="AF153" s="463"/>
      <c r="AG153" s="299"/>
      <c r="AH153" s="487"/>
      <c r="AK153" s="388"/>
      <c r="AL153" s="388"/>
      <c r="AM153" s="388"/>
      <c r="AN153" s="388"/>
      <c r="AQ153" s="473"/>
      <c r="AR153" s="387"/>
    </row>
    <row r="154" spans="1:44" ht="15.75" x14ac:dyDescent="0.25">
      <c r="A154" s="480"/>
      <c r="D154" s="95"/>
      <c r="E154" s="95"/>
      <c r="F154" s="95"/>
      <c r="G154" s="95"/>
      <c r="J154" s="463"/>
      <c r="K154" s="299"/>
      <c r="L154" s="487"/>
      <c r="O154" s="388"/>
      <c r="P154" s="388"/>
      <c r="Q154" s="388"/>
      <c r="R154" s="388"/>
      <c r="U154" s="473"/>
      <c r="V154" s="387"/>
      <c r="W154" s="480"/>
      <c r="X154" s="508" t="s">
        <v>4123</v>
      </c>
      <c r="Z154" s="95"/>
      <c r="AA154" s="95"/>
      <c r="AB154" s="95"/>
      <c r="AC154" s="95"/>
      <c r="AF154" s="463"/>
      <c r="AG154" s="299"/>
      <c r="AH154" s="487"/>
      <c r="AK154" s="388"/>
      <c r="AL154" s="388"/>
      <c r="AM154" s="388"/>
      <c r="AN154" s="388"/>
      <c r="AQ154" s="473"/>
      <c r="AR154" s="387"/>
    </row>
    <row r="155" spans="1:44" ht="15.75" x14ac:dyDescent="0.25">
      <c r="A155" s="480"/>
      <c r="D155" s="95"/>
      <c r="E155" s="95"/>
      <c r="F155" s="95"/>
      <c r="G155" s="95"/>
      <c r="J155" s="463"/>
      <c r="K155" s="299"/>
      <c r="L155" s="487"/>
      <c r="O155" s="388"/>
      <c r="P155" s="388"/>
      <c r="Q155" s="388"/>
      <c r="R155" s="388"/>
      <c r="U155" s="473"/>
      <c r="V155" s="387"/>
      <c r="W155" s="480"/>
      <c r="X155" s="508" t="s">
        <v>123</v>
      </c>
      <c r="Z155" s="95"/>
      <c r="AA155" s="95"/>
      <c r="AB155" s="95"/>
      <c r="AC155" s="95"/>
      <c r="AF155" s="463"/>
      <c r="AG155" s="299"/>
      <c r="AH155" s="487"/>
      <c r="AK155" s="388"/>
      <c r="AL155" s="388"/>
      <c r="AM155" s="388"/>
      <c r="AN155" s="388"/>
      <c r="AQ155" s="473"/>
      <c r="AR155" s="387"/>
    </row>
    <row r="156" spans="1:44" ht="15.75" x14ac:dyDescent="0.25">
      <c r="A156" s="480"/>
      <c r="D156" s="95"/>
      <c r="E156" s="95"/>
      <c r="F156" s="95"/>
      <c r="G156" s="95"/>
      <c r="J156" s="463"/>
      <c r="K156" s="299"/>
      <c r="L156" s="487"/>
      <c r="O156" s="388"/>
      <c r="P156" s="388"/>
      <c r="Q156" s="388"/>
      <c r="R156" s="388"/>
      <c r="U156" s="473"/>
      <c r="V156" s="387"/>
      <c r="W156" s="480"/>
      <c r="X156" s="508" t="s">
        <v>123</v>
      </c>
      <c r="Z156" s="95"/>
      <c r="AA156" s="95"/>
      <c r="AB156" s="95"/>
      <c r="AC156" s="95"/>
      <c r="AF156" s="463"/>
      <c r="AG156" s="299"/>
      <c r="AH156" s="487"/>
      <c r="AK156" s="388"/>
      <c r="AL156" s="388"/>
      <c r="AM156" s="388"/>
      <c r="AN156" s="388"/>
      <c r="AQ156" s="473"/>
      <c r="AR156" s="387"/>
    </row>
    <row r="157" spans="1:44" ht="15.75" x14ac:dyDescent="0.25">
      <c r="A157" s="480"/>
      <c r="D157" s="95"/>
      <c r="E157" s="95"/>
      <c r="F157" s="95"/>
      <c r="G157" s="95"/>
      <c r="J157" s="463"/>
      <c r="K157" s="299"/>
      <c r="L157" s="487"/>
      <c r="O157" s="388"/>
      <c r="P157" s="388"/>
      <c r="Q157" s="388"/>
      <c r="R157" s="388"/>
      <c r="U157" s="473"/>
      <c r="V157" s="387"/>
      <c r="W157" s="480"/>
      <c r="X157" s="508" t="s">
        <v>4110</v>
      </c>
      <c r="Z157" s="95"/>
      <c r="AA157" s="95"/>
      <c r="AB157" s="95"/>
      <c r="AC157" s="95"/>
      <c r="AF157" s="463"/>
      <c r="AG157" s="299"/>
      <c r="AH157" s="487"/>
      <c r="AK157" s="388"/>
      <c r="AL157" s="388"/>
      <c r="AM157" s="388"/>
      <c r="AN157" s="388"/>
      <c r="AQ157" s="473"/>
      <c r="AR157" s="387"/>
    </row>
    <row r="158" spans="1:44" ht="15.75" x14ac:dyDescent="0.25">
      <c r="A158" s="480"/>
      <c r="D158" s="95"/>
      <c r="E158" s="95"/>
      <c r="F158" s="95"/>
      <c r="G158" s="95"/>
      <c r="J158" s="463"/>
      <c r="K158" s="299"/>
      <c r="L158" s="487"/>
      <c r="O158" s="388"/>
      <c r="P158" s="388"/>
      <c r="Q158" s="388"/>
      <c r="R158" s="388"/>
      <c r="U158" s="473"/>
      <c r="V158" s="387"/>
      <c r="W158" s="480"/>
      <c r="X158" s="508" t="s">
        <v>4110</v>
      </c>
      <c r="Z158" s="95"/>
      <c r="AA158" s="95"/>
      <c r="AB158" s="95"/>
      <c r="AC158" s="95"/>
      <c r="AF158" s="463"/>
      <c r="AG158" s="299"/>
      <c r="AH158" s="487"/>
      <c r="AK158" s="388"/>
      <c r="AL158" s="388"/>
      <c r="AM158" s="388"/>
      <c r="AN158" s="388"/>
      <c r="AQ158" s="473"/>
      <c r="AR158" s="387"/>
    </row>
    <row r="159" spans="1:44" ht="15.75" x14ac:dyDescent="0.25">
      <c r="A159" s="480"/>
      <c r="D159" s="95"/>
      <c r="E159" s="95"/>
      <c r="F159" s="95"/>
      <c r="G159" s="95"/>
      <c r="J159" s="463"/>
      <c r="K159" s="299"/>
      <c r="L159" s="487"/>
      <c r="O159" s="388"/>
      <c r="P159" s="388"/>
      <c r="Q159" s="388"/>
      <c r="R159" s="388"/>
      <c r="U159" s="473"/>
      <c r="V159" s="387"/>
      <c r="W159" s="480"/>
      <c r="X159" s="508" t="s">
        <v>4111</v>
      </c>
      <c r="Z159" s="95"/>
      <c r="AA159" s="95"/>
      <c r="AB159" s="95"/>
      <c r="AC159" s="95"/>
      <c r="AF159" s="463"/>
      <c r="AG159" s="299"/>
      <c r="AH159" s="487"/>
      <c r="AK159" s="388"/>
      <c r="AL159" s="388"/>
      <c r="AM159" s="388"/>
      <c r="AN159" s="388"/>
      <c r="AQ159" s="473"/>
      <c r="AR159" s="387"/>
    </row>
    <row r="160" spans="1:44" ht="15.75" x14ac:dyDescent="0.25">
      <c r="A160" s="480"/>
      <c r="D160" s="95"/>
      <c r="E160" s="95"/>
      <c r="F160" s="95"/>
      <c r="G160" s="95"/>
      <c r="J160" s="463"/>
      <c r="K160" s="299"/>
      <c r="L160" s="487"/>
      <c r="O160" s="388"/>
      <c r="P160" s="388"/>
      <c r="Q160" s="388"/>
      <c r="R160" s="388"/>
      <c r="U160" s="473"/>
      <c r="V160" s="387"/>
      <c r="W160" s="480"/>
      <c r="X160" s="508" t="s">
        <v>4111</v>
      </c>
      <c r="Z160" s="95"/>
      <c r="AA160" s="95"/>
      <c r="AB160" s="95"/>
      <c r="AC160" s="95"/>
      <c r="AF160" s="463"/>
      <c r="AG160" s="299"/>
      <c r="AH160" s="487"/>
      <c r="AK160" s="388"/>
      <c r="AL160" s="388"/>
      <c r="AM160" s="388"/>
      <c r="AN160" s="388"/>
      <c r="AQ160" s="473"/>
      <c r="AR160" s="387"/>
    </row>
    <row r="161" spans="1:44" ht="15.75" x14ac:dyDescent="0.25">
      <c r="A161" s="480"/>
      <c r="D161" s="95"/>
      <c r="E161" s="95"/>
      <c r="F161" s="95"/>
      <c r="G161" s="95"/>
      <c r="J161" s="463"/>
      <c r="K161" s="299"/>
      <c r="L161" s="487"/>
      <c r="O161" s="388"/>
      <c r="P161" s="388"/>
      <c r="Q161" s="388"/>
      <c r="R161" s="388"/>
      <c r="U161" s="473"/>
      <c r="V161" s="387"/>
      <c r="W161" s="480"/>
      <c r="X161" s="508" t="s">
        <v>4112</v>
      </c>
      <c r="Z161" s="95"/>
      <c r="AA161" s="95"/>
      <c r="AB161" s="95"/>
      <c r="AC161" s="95"/>
      <c r="AF161" s="463"/>
      <c r="AG161" s="299"/>
      <c r="AH161" s="487"/>
      <c r="AK161" s="388"/>
      <c r="AL161" s="388"/>
      <c r="AM161" s="388"/>
      <c r="AN161" s="388"/>
      <c r="AQ161" s="473"/>
      <c r="AR161" s="387"/>
    </row>
    <row r="162" spans="1:44" ht="15.75" x14ac:dyDescent="0.25">
      <c r="A162" s="480"/>
      <c r="D162" s="95"/>
      <c r="E162" s="95"/>
      <c r="F162" s="95"/>
      <c r="G162" s="95"/>
      <c r="J162" s="463"/>
      <c r="K162" s="299"/>
      <c r="L162" s="487"/>
      <c r="O162" s="388"/>
      <c r="P162" s="388"/>
      <c r="Q162" s="388"/>
      <c r="R162" s="388"/>
      <c r="U162" s="473"/>
      <c r="V162" s="387"/>
      <c r="W162" s="480"/>
      <c r="X162" s="508" t="s">
        <v>4112</v>
      </c>
      <c r="Z162" s="95"/>
      <c r="AA162" s="95"/>
      <c r="AB162" s="95"/>
      <c r="AC162" s="95"/>
      <c r="AF162" s="463"/>
      <c r="AG162" s="299"/>
      <c r="AH162" s="487"/>
      <c r="AK162" s="388"/>
      <c r="AL162" s="388"/>
      <c r="AM162" s="388"/>
      <c r="AN162" s="388"/>
      <c r="AQ162" s="473"/>
      <c r="AR162" s="387"/>
    </row>
    <row r="163" spans="1:44" ht="15.75" x14ac:dyDescent="0.25">
      <c r="A163" s="480"/>
      <c r="D163" s="95"/>
      <c r="E163" s="95"/>
      <c r="F163" s="95"/>
      <c r="G163" s="95"/>
      <c r="J163" s="463"/>
      <c r="K163" s="299"/>
      <c r="L163" s="487"/>
      <c r="O163" s="388"/>
      <c r="P163" s="388"/>
      <c r="Q163" s="388"/>
      <c r="R163" s="388"/>
      <c r="U163" s="473"/>
      <c r="V163" s="387"/>
      <c r="W163" s="480"/>
      <c r="X163" s="508" t="s">
        <v>4113</v>
      </c>
      <c r="Z163" s="95"/>
      <c r="AA163" s="95"/>
      <c r="AB163" s="95"/>
      <c r="AC163" s="95"/>
      <c r="AF163" s="463"/>
      <c r="AG163" s="299"/>
      <c r="AH163" s="487"/>
      <c r="AK163" s="388"/>
      <c r="AL163" s="388"/>
      <c r="AM163" s="388"/>
      <c r="AN163" s="388"/>
      <c r="AQ163" s="473"/>
      <c r="AR163" s="387"/>
    </row>
    <row r="164" spans="1:44" ht="15.75" x14ac:dyDescent="0.25">
      <c r="A164" s="480"/>
      <c r="D164" s="95"/>
      <c r="E164" s="95"/>
      <c r="F164" s="95"/>
      <c r="G164" s="95"/>
      <c r="J164" s="463"/>
      <c r="K164" s="299"/>
      <c r="L164" s="487"/>
      <c r="O164" s="388"/>
      <c r="P164" s="388"/>
      <c r="Q164" s="388"/>
      <c r="R164" s="388"/>
      <c r="U164" s="473"/>
      <c r="V164" s="387"/>
      <c r="W164" s="480"/>
      <c r="X164" s="508" t="s">
        <v>4113</v>
      </c>
      <c r="Z164" s="95"/>
      <c r="AA164" s="95"/>
      <c r="AB164" s="95"/>
      <c r="AC164" s="95"/>
      <c r="AF164" s="463"/>
      <c r="AG164" s="299"/>
      <c r="AH164" s="487"/>
      <c r="AK164" s="388"/>
      <c r="AL164" s="388"/>
      <c r="AM164" s="388"/>
      <c r="AN164" s="388"/>
      <c r="AQ164" s="473"/>
      <c r="AR164" s="387"/>
    </row>
    <row r="165" spans="1:44" ht="15.75" x14ac:dyDescent="0.25">
      <c r="A165" s="480"/>
      <c r="D165" s="95"/>
      <c r="E165" s="95"/>
      <c r="F165" s="95"/>
      <c r="G165" s="95"/>
      <c r="J165" s="463"/>
      <c r="K165" s="299"/>
      <c r="L165" s="487"/>
      <c r="O165" s="388"/>
      <c r="P165" s="388"/>
      <c r="Q165" s="388"/>
      <c r="R165" s="388"/>
      <c r="U165" s="473"/>
      <c r="V165" s="387"/>
      <c r="W165" s="480"/>
      <c r="X165" s="508" t="s">
        <v>4114</v>
      </c>
      <c r="Z165" s="95"/>
      <c r="AA165" s="95"/>
      <c r="AB165" s="95"/>
      <c r="AC165" s="95"/>
      <c r="AF165" s="463"/>
      <c r="AG165" s="299"/>
      <c r="AH165" s="487"/>
      <c r="AK165" s="388"/>
      <c r="AL165" s="388"/>
      <c r="AM165" s="388"/>
      <c r="AN165" s="388"/>
      <c r="AQ165" s="473"/>
      <c r="AR165" s="387"/>
    </row>
    <row r="166" spans="1:44" ht="15.75" x14ac:dyDescent="0.25">
      <c r="A166" s="480"/>
      <c r="D166" s="95"/>
      <c r="E166" s="95"/>
      <c r="F166" s="95"/>
      <c r="G166" s="95"/>
      <c r="J166" s="463"/>
      <c r="K166" s="299"/>
      <c r="L166" s="487"/>
      <c r="O166" s="388"/>
      <c r="P166" s="388"/>
      <c r="Q166" s="388"/>
      <c r="R166" s="388"/>
      <c r="U166" s="473"/>
      <c r="V166" s="387"/>
      <c r="W166" s="480"/>
      <c r="X166" s="508" t="s">
        <v>4114</v>
      </c>
      <c r="Z166" s="95"/>
      <c r="AA166" s="95"/>
      <c r="AB166" s="95"/>
      <c r="AC166" s="95"/>
      <c r="AF166" s="463"/>
      <c r="AG166" s="299"/>
      <c r="AH166" s="487"/>
      <c r="AK166" s="388"/>
      <c r="AL166" s="388"/>
      <c r="AM166" s="388"/>
      <c r="AN166" s="388"/>
      <c r="AQ166" s="473"/>
      <c r="AR166" s="387"/>
    </row>
    <row r="167" spans="1:44" ht="15.75" x14ac:dyDescent="0.25">
      <c r="A167" s="480"/>
      <c r="D167" s="95"/>
      <c r="E167" s="95"/>
      <c r="F167" s="95"/>
      <c r="G167" s="95"/>
      <c r="J167" s="463"/>
      <c r="K167" s="299"/>
      <c r="L167" s="487"/>
      <c r="O167" s="388"/>
      <c r="P167" s="388"/>
      <c r="Q167" s="388"/>
      <c r="R167" s="388"/>
      <c r="U167" s="473"/>
      <c r="V167" s="387"/>
      <c r="W167" s="480"/>
      <c r="X167" s="508" t="s">
        <v>4115</v>
      </c>
      <c r="Z167" s="95"/>
      <c r="AA167" s="95"/>
      <c r="AB167" s="95"/>
      <c r="AC167" s="95"/>
      <c r="AF167" s="463"/>
      <c r="AG167" s="299"/>
      <c r="AH167" s="487"/>
      <c r="AK167" s="388"/>
      <c r="AL167" s="388"/>
      <c r="AM167" s="388"/>
      <c r="AN167" s="388"/>
      <c r="AQ167" s="473"/>
      <c r="AR167" s="387"/>
    </row>
    <row r="168" spans="1:44" ht="15.75" x14ac:dyDescent="0.25">
      <c r="A168" s="480"/>
      <c r="D168" s="95"/>
      <c r="E168" s="95"/>
      <c r="F168" s="95"/>
      <c r="G168" s="95"/>
      <c r="J168" s="463"/>
      <c r="K168" s="299"/>
      <c r="L168" s="487"/>
      <c r="O168" s="388"/>
      <c r="P168" s="388"/>
      <c r="Q168" s="388"/>
      <c r="R168" s="388"/>
      <c r="U168" s="473"/>
      <c r="V168" s="387"/>
      <c r="W168" s="480"/>
      <c r="X168" s="508" t="s">
        <v>4115</v>
      </c>
      <c r="Z168" s="95"/>
      <c r="AA168" s="95"/>
      <c r="AB168" s="95"/>
      <c r="AC168" s="95"/>
      <c r="AF168" s="463"/>
      <c r="AG168" s="299"/>
      <c r="AH168" s="487"/>
      <c r="AK168" s="388"/>
      <c r="AL168" s="388"/>
      <c r="AM168" s="388"/>
      <c r="AN168" s="388"/>
      <c r="AQ168" s="473"/>
      <c r="AR168" s="387"/>
    </row>
    <row r="169" spans="1:44" ht="15.75" x14ac:dyDescent="0.25">
      <c r="A169" s="480"/>
      <c r="D169" s="95"/>
      <c r="E169" s="95"/>
      <c r="F169" s="95"/>
      <c r="G169" s="95"/>
      <c r="J169" s="463"/>
      <c r="K169" s="299"/>
      <c r="L169" s="487"/>
      <c r="O169" s="388"/>
      <c r="P169" s="388"/>
      <c r="Q169" s="388"/>
      <c r="R169" s="388"/>
      <c r="U169" s="473"/>
      <c r="V169" s="387"/>
      <c r="W169" s="480"/>
      <c r="X169" s="508" t="s">
        <v>4116</v>
      </c>
      <c r="Z169" s="95"/>
      <c r="AA169" s="95"/>
      <c r="AB169" s="95"/>
      <c r="AC169" s="95"/>
      <c r="AF169" s="463"/>
      <c r="AG169" s="299"/>
      <c r="AH169" s="487"/>
      <c r="AK169" s="388"/>
      <c r="AL169" s="388"/>
      <c r="AM169" s="388"/>
      <c r="AN169" s="388"/>
      <c r="AQ169" s="473"/>
      <c r="AR169" s="387"/>
    </row>
    <row r="170" spans="1:44" ht="15.75" x14ac:dyDescent="0.25">
      <c r="A170" s="480"/>
      <c r="D170" s="95"/>
      <c r="E170" s="95"/>
      <c r="F170" s="95"/>
      <c r="G170" s="95"/>
      <c r="J170" s="463"/>
      <c r="K170" s="299"/>
      <c r="L170" s="487"/>
      <c r="O170" s="388"/>
      <c r="P170" s="388"/>
      <c r="Q170" s="388"/>
      <c r="R170" s="388"/>
      <c r="U170" s="473"/>
      <c r="V170" s="387"/>
      <c r="W170" s="480"/>
      <c r="X170" s="508" t="s">
        <v>4116</v>
      </c>
      <c r="Z170" s="95"/>
      <c r="AA170" s="95"/>
      <c r="AB170" s="95"/>
      <c r="AC170" s="95"/>
      <c r="AF170" s="463"/>
      <c r="AG170" s="299"/>
      <c r="AH170" s="487"/>
      <c r="AK170" s="388"/>
      <c r="AL170" s="388"/>
      <c r="AM170" s="388"/>
      <c r="AN170" s="388"/>
      <c r="AQ170" s="473"/>
      <c r="AR170" s="387"/>
    </row>
    <row r="171" spans="1:44" ht="31.5" x14ac:dyDescent="0.25">
      <c r="A171" s="480"/>
      <c r="D171" s="95"/>
      <c r="E171" s="95"/>
      <c r="F171" s="95"/>
      <c r="G171" s="95"/>
      <c r="J171" s="463"/>
      <c r="K171" s="299"/>
      <c r="L171" s="487"/>
      <c r="O171" s="388"/>
      <c r="P171" s="388"/>
      <c r="Q171" s="388"/>
      <c r="R171" s="388"/>
      <c r="U171" s="473"/>
      <c r="V171" s="387"/>
      <c r="W171" s="480"/>
      <c r="X171" s="508" t="s">
        <v>4117</v>
      </c>
      <c r="Z171" s="95"/>
      <c r="AA171" s="95"/>
      <c r="AB171" s="95"/>
      <c r="AC171" s="95"/>
      <c r="AF171" s="463"/>
      <c r="AG171" s="299"/>
      <c r="AH171" s="487"/>
      <c r="AK171" s="388"/>
      <c r="AL171" s="388"/>
      <c r="AM171" s="388"/>
      <c r="AN171" s="388"/>
      <c r="AQ171" s="473"/>
      <c r="AR171" s="387"/>
    </row>
    <row r="172" spans="1:44" ht="31.5" x14ac:dyDescent="0.25">
      <c r="A172" s="480"/>
      <c r="D172" s="95"/>
      <c r="E172" s="95"/>
      <c r="F172" s="95"/>
      <c r="G172" s="95"/>
      <c r="J172" s="463"/>
      <c r="K172" s="299"/>
      <c r="L172" s="487"/>
      <c r="O172" s="388"/>
      <c r="P172" s="388"/>
      <c r="Q172" s="388"/>
      <c r="R172" s="388"/>
      <c r="U172" s="473"/>
      <c r="V172" s="387"/>
      <c r="W172" s="480"/>
      <c r="X172" s="508" t="s">
        <v>4117</v>
      </c>
      <c r="Z172" s="95"/>
      <c r="AA172" s="95"/>
      <c r="AB172" s="95"/>
      <c r="AC172" s="95"/>
      <c r="AF172" s="463"/>
      <c r="AG172" s="299"/>
      <c r="AH172" s="487"/>
      <c r="AK172" s="388"/>
      <c r="AL172" s="388"/>
      <c r="AM172" s="388"/>
      <c r="AN172" s="388"/>
      <c r="AQ172" s="473"/>
      <c r="AR172" s="387"/>
    </row>
    <row r="173" spans="1:44" ht="15.75" x14ac:dyDescent="0.25">
      <c r="A173" s="480"/>
      <c r="D173" s="95"/>
      <c r="E173" s="95"/>
      <c r="F173" s="95"/>
      <c r="G173" s="95"/>
      <c r="J173" s="463"/>
      <c r="K173" s="299"/>
      <c r="L173" s="487"/>
      <c r="O173" s="388"/>
      <c r="P173" s="388"/>
      <c r="Q173" s="388"/>
      <c r="R173" s="388"/>
      <c r="U173" s="473"/>
      <c r="V173" s="387"/>
      <c r="W173" s="480"/>
      <c r="X173" s="508" t="s">
        <v>4118</v>
      </c>
      <c r="Z173" s="95"/>
      <c r="AA173" s="95"/>
      <c r="AB173" s="95"/>
      <c r="AC173" s="95"/>
      <c r="AF173" s="463"/>
      <c r="AG173" s="299"/>
      <c r="AH173" s="487"/>
      <c r="AK173" s="388"/>
      <c r="AL173" s="388"/>
      <c r="AM173" s="388"/>
      <c r="AN173" s="388"/>
      <c r="AQ173" s="473"/>
      <c r="AR173" s="387"/>
    </row>
    <row r="174" spans="1:44" ht="15.75" x14ac:dyDescent="0.25">
      <c r="A174" s="480"/>
      <c r="D174" s="95"/>
      <c r="E174" s="95"/>
      <c r="F174" s="95"/>
      <c r="G174" s="95"/>
      <c r="J174" s="463"/>
      <c r="K174" s="299"/>
      <c r="L174" s="487"/>
      <c r="O174" s="388"/>
      <c r="P174" s="388"/>
      <c r="Q174" s="388"/>
      <c r="R174" s="388"/>
      <c r="U174" s="473"/>
      <c r="V174" s="387"/>
      <c r="W174" s="480"/>
      <c r="X174" s="508" t="s">
        <v>4118</v>
      </c>
      <c r="Z174" s="95"/>
      <c r="AA174" s="95"/>
      <c r="AB174" s="95"/>
      <c r="AC174" s="95"/>
      <c r="AF174" s="463"/>
      <c r="AG174" s="299"/>
      <c r="AH174" s="487"/>
      <c r="AK174" s="388"/>
      <c r="AL174" s="388"/>
      <c r="AM174" s="388"/>
      <c r="AN174" s="388"/>
      <c r="AQ174" s="473"/>
      <c r="AR174" s="387"/>
    </row>
    <row r="175" spans="1:44" ht="15.75" x14ac:dyDescent="0.25">
      <c r="A175" s="480"/>
      <c r="D175" s="95"/>
      <c r="E175" s="95"/>
      <c r="F175" s="95"/>
      <c r="G175" s="95"/>
      <c r="J175" s="463"/>
      <c r="K175" s="299"/>
      <c r="L175" s="487"/>
      <c r="O175" s="388"/>
      <c r="P175" s="388"/>
      <c r="Q175" s="388"/>
      <c r="R175" s="388"/>
      <c r="U175" s="473"/>
      <c r="V175" s="387"/>
      <c r="W175" s="480"/>
      <c r="X175" s="508" t="s">
        <v>4119</v>
      </c>
      <c r="Z175" s="95"/>
      <c r="AA175" s="95"/>
      <c r="AB175" s="95"/>
      <c r="AC175" s="95"/>
      <c r="AF175" s="463"/>
      <c r="AG175" s="299"/>
      <c r="AH175" s="487"/>
      <c r="AK175" s="388"/>
      <c r="AL175" s="388"/>
      <c r="AM175" s="388"/>
      <c r="AN175" s="388"/>
      <c r="AQ175" s="473"/>
      <c r="AR175" s="387"/>
    </row>
    <row r="176" spans="1:44" ht="15.75" x14ac:dyDescent="0.25">
      <c r="A176" s="480"/>
      <c r="D176" s="95"/>
      <c r="E176" s="95"/>
      <c r="F176" s="95"/>
      <c r="G176" s="95"/>
      <c r="J176" s="463"/>
      <c r="K176" s="299"/>
      <c r="L176" s="487"/>
      <c r="O176" s="388"/>
      <c r="P176" s="388"/>
      <c r="Q176" s="388"/>
      <c r="R176" s="388"/>
      <c r="U176" s="473"/>
      <c r="V176" s="387"/>
      <c r="W176" s="480"/>
      <c r="X176" s="508" t="s">
        <v>4119</v>
      </c>
      <c r="Z176" s="95"/>
      <c r="AA176" s="95"/>
      <c r="AB176" s="95"/>
      <c r="AC176" s="95"/>
      <c r="AF176" s="463"/>
      <c r="AG176" s="299"/>
      <c r="AH176" s="487"/>
      <c r="AK176" s="388"/>
      <c r="AL176" s="388"/>
      <c r="AM176" s="388"/>
      <c r="AN176" s="388"/>
      <c r="AQ176" s="473"/>
      <c r="AR176" s="387"/>
    </row>
    <row r="177" spans="1:44" ht="15.75" x14ac:dyDescent="0.25">
      <c r="A177" s="480"/>
      <c r="D177" s="95"/>
      <c r="E177" s="95"/>
      <c r="F177" s="95"/>
      <c r="G177" s="95"/>
      <c r="J177" s="463"/>
      <c r="K177" s="299"/>
      <c r="L177" s="487"/>
      <c r="O177" s="388"/>
      <c r="P177" s="388"/>
      <c r="Q177" s="388"/>
      <c r="R177" s="388"/>
      <c r="U177" s="473"/>
      <c r="V177" s="387"/>
      <c r="W177" s="480"/>
      <c r="X177" s="508" t="s">
        <v>4120</v>
      </c>
      <c r="Z177" s="95"/>
      <c r="AA177" s="95"/>
      <c r="AB177" s="95"/>
      <c r="AC177" s="95"/>
      <c r="AF177" s="463"/>
      <c r="AG177" s="299"/>
      <c r="AH177" s="487"/>
      <c r="AK177" s="388"/>
      <c r="AL177" s="388"/>
      <c r="AM177" s="388"/>
      <c r="AN177" s="388"/>
      <c r="AQ177" s="473"/>
      <c r="AR177" s="387"/>
    </row>
    <row r="178" spans="1:44" ht="15.75" x14ac:dyDescent="0.25">
      <c r="A178" s="480"/>
      <c r="D178" s="95"/>
      <c r="E178" s="95"/>
      <c r="F178" s="95"/>
      <c r="G178" s="95"/>
      <c r="J178" s="463"/>
      <c r="K178" s="299"/>
      <c r="L178" s="487"/>
      <c r="O178" s="388"/>
      <c r="P178" s="388"/>
      <c r="Q178" s="388"/>
      <c r="R178" s="388"/>
      <c r="U178" s="473"/>
      <c r="V178" s="387"/>
      <c r="W178" s="480"/>
      <c r="X178" s="508" t="s">
        <v>4120</v>
      </c>
      <c r="Z178" s="95"/>
      <c r="AA178" s="95"/>
      <c r="AB178" s="95"/>
      <c r="AC178" s="95"/>
      <c r="AF178" s="463"/>
      <c r="AG178" s="299"/>
      <c r="AH178" s="487"/>
      <c r="AK178" s="388"/>
      <c r="AL178" s="388"/>
      <c r="AM178" s="388"/>
      <c r="AN178" s="388"/>
      <c r="AQ178" s="473"/>
      <c r="AR178" s="387"/>
    </row>
    <row r="179" spans="1:44" ht="15.75" x14ac:dyDescent="0.25">
      <c r="A179" s="480"/>
      <c r="D179" s="95"/>
      <c r="E179" s="95"/>
      <c r="F179" s="95"/>
      <c r="G179" s="95"/>
      <c r="J179" s="463"/>
      <c r="K179" s="299"/>
      <c r="L179" s="487"/>
      <c r="O179" s="388"/>
      <c r="P179" s="388"/>
      <c r="Q179" s="388"/>
      <c r="R179" s="388"/>
      <c r="U179" s="473"/>
      <c r="V179" s="387"/>
      <c r="W179" s="480"/>
      <c r="X179" s="508" t="s">
        <v>4121</v>
      </c>
      <c r="Z179" s="95"/>
      <c r="AA179" s="95"/>
      <c r="AB179" s="95"/>
      <c r="AC179" s="95"/>
      <c r="AF179" s="463"/>
      <c r="AG179" s="299"/>
      <c r="AH179" s="487"/>
      <c r="AK179" s="388"/>
      <c r="AL179" s="388"/>
      <c r="AM179" s="388"/>
      <c r="AN179" s="388"/>
      <c r="AQ179" s="473"/>
      <c r="AR179" s="387"/>
    </row>
    <row r="180" spans="1:44" ht="15.75" x14ac:dyDescent="0.25">
      <c r="A180" s="480"/>
      <c r="D180" s="95"/>
      <c r="E180" s="95"/>
      <c r="F180" s="95"/>
      <c r="G180" s="95"/>
      <c r="J180" s="463"/>
      <c r="K180" s="299"/>
      <c r="L180" s="487"/>
      <c r="O180" s="388"/>
      <c r="P180" s="388"/>
      <c r="Q180" s="388"/>
      <c r="R180" s="388"/>
      <c r="U180" s="473"/>
      <c r="V180" s="387"/>
      <c r="W180" s="480"/>
      <c r="X180" s="508" t="s">
        <v>4121</v>
      </c>
      <c r="Z180" s="95"/>
      <c r="AA180" s="95"/>
      <c r="AB180" s="95"/>
      <c r="AC180" s="95"/>
      <c r="AF180" s="463"/>
      <c r="AG180" s="299"/>
      <c r="AH180" s="487"/>
      <c r="AK180" s="388"/>
      <c r="AL180" s="388"/>
      <c r="AM180" s="388"/>
      <c r="AN180" s="388"/>
      <c r="AQ180" s="473"/>
      <c r="AR180" s="387"/>
    </row>
    <row r="181" spans="1:44" ht="15.75" x14ac:dyDescent="0.25">
      <c r="A181" s="480"/>
      <c r="D181" s="95"/>
      <c r="E181" s="95"/>
      <c r="F181" s="95"/>
      <c r="G181" s="95"/>
      <c r="J181" s="463"/>
      <c r="K181" s="299"/>
      <c r="L181" s="487"/>
      <c r="O181" s="388"/>
      <c r="P181" s="388"/>
      <c r="Q181" s="388"/>
      <c r="R181" s="388"/>
      <c r="U181" s="473"/>
      <c r="V181" s="387"/>
      <c r="W181" s="480"/>
      <c r="X181" s="508" t="s">
        <v>4122</v>
      </c>
      <c r="Z181" s="95"/>
      <c r="AA181" s="95"/>
      <c r="AB181" s="95"/>
      <c r="AC181" s="95"/>
      <c r="AF181" s="463"/>
      <c r="AG181" s="299"/>
      <c r="AH181" s="487"/>
      <c r="AK181" s="388"/>
      <c r="AL181" s="388"/>
      <c r="AM181" s="388"/>
      <c r="AN181" s="388"/>
      <c r="AQ181" s="473"/>
      <c r="AR181" s="387"/>
    </row>
    <row r="182" spans="1:44" ht="15.75" x14ac:dyDescent="0.25">
      <c r="A182" s="480"/>
      <c r="D182" s="95"/>
      <c r="E182" s="95"/>
      <c r="F182" s="95"/>
      <c r="G182" s="95"/>
      <c r="J182" s="463"/>
      <c r="K182" s="299"/>
      <c r="L182" s="487"/>
      <c r="O182" s="388"/>
      <c r="P182" s="388"/>
      <c r="Q182" s="388"/>
      <c r="R182" s="388"/>
      <c r="U182" s="473"/>
      <c r="V182" s="387"/>
      <c r="W182" s="480"/>
      <c r="X182" s="508" t="s">
        <v>4122</v>
      </c>
      <c r="Z182" s="95"/>
      <c r="AA182" s="95"/>
      <c r="AB182" s="95"/>
      <c r="AC182" s="95"/>
      <c r="AF182" s="463"/>
      <c r="AG182" s="299"/>
      <c r="AH182" s="487"/>
      <c r="AK182" s="388"/>
      <c r="AL182" s="388"/>
      <c r="AM182" s="388"/>
      <c r="AN182" s="388"/>
      <c r="AQ182" s="473"/>
      <c r="AR182" s="387"/>
    </row>
    <row r="183" spans="1:44" ht="15.75" x14ac:dyDescent="0.25">
      <c r="A183" s="480"/>
      <c r="D183" s="95"/>
      <c r="E183" s="95"/>
      <c r="F183" s="95"/>
      <c r="G183" s="95"/>
      <c r="J183" s="463"/>
      <c r="K183" s="299"/>
      <c r="L183" s="487"/>
      <c r="O183" s="388"/>
      <c r="P183" s="388"/>
      <c r="Q183" s="388"/>
      <c r="R183" s="388"/>
      <c r="U183" s="473"/>
      <c r="V183" s="387"/>
      <c r="W183" s="480"/>
      <c r="X183" s="508" t="s">
        <v>4123</v>
      </c>
      <c r="Z183" s="95"/>
      <c r="AA183" s="95"/>
      <c r="AB183" s="95"/>
      <c r="AC183" s="95"/>
      <c r="AF183" s="463"/>
      <c r="AG183" s="299"/>
      <c r="AH183" s="487"/>
      <c r="AK183" s="388"/>
      <c r="AL183" s="388"/>
      <c r="AM183" s="388"/>
      <c r="AN183" s="388"/>
      <c r="AQ183" s="473"/>
      <c r="AR183" s="387"/>
    </row>
    <row r="184" spans="1:44" ht="15.75" x14ac:dyDescent="0.25">
      <c r="A184" s="480"/>
      <c r="D184" s="95"/>
      <c r="E184" s="95"/>
      <c r="F184" s="95"/>
      <c r="G184" s="484"/>
      <c r="J184" s="463"/>
      <c r="K184" s="299"/>
      <c r="L184" s="487"/>
      <c r="O184" s="388"/>
      <c r="P184" s="388"/>
      <c r="Q184" s="388"/>
      <c r="R184" s="396"/>
      <c r="U184" s="473"/>
      <c r="V184" s="387"/>
      <c r="W184" s="480"/>
      <c r="X184" s="508" t="s">
        <v>4123</v>
      </c>
      <c r="Z184" s="95"/>
      <c r="AA184" s="95"/>
      <c r="AB184" s="95"/>
      <c r="AC184" s="484"/>
      <c r="AF184" s="463"/>
      <c r="AG184" s="299"/>
      <c r="AH184" s="487"/>
      <c r="AK184" s="388"/>
      <c r="AL184" s="388"/>
      <c r="AM184" s="388"/>
      <c r="AN184" s="396"/>
      <c r="AQ184" s="473"/>
      <c r="AR184" s="387"/>
    </row>
    <row r="185" spans="1:44" ht="15.75" x14ac:dyDescent="0.25">
      <c r="A185" s="480"/>
      <c r="D185" s="95"/>
      <c r="E185" s="95"/>
      <c r="F185" s="95"/>
      <c r="G185" s="484"/>
      <c r="J185" s="463"/>
      <c r="K185" s="299"/>
      <c r="L185" s="487"/>
      <c r="O185" s="388"/>
      <c r="P185" s="388"/>
      <c r="Q185" s="388"/>
      <c r="R185" s="396"/>
      <c r="U185" s="473"/>
      <c r="V185" s="387"/>
      <c r="W185" s="480"/>
      <c r="X185" s="508" t="s">
        <v>123</v>
      </c>
      <c r="Z185" s="95"/>
      <c r="AA185" s="95"/>
      <c r="AB185" s="95"/>
      <c r="AC185" s="484"/>
      <c r="AF185" s="463"/>
      <c r="AG185" s="299"/>
      <c r="AH185" s="487"/>
      <c r="AK185" s="388"/>
      <c r="AL185" s="388"/>
      <c r="AM185" s="388"/>
      <c r="AN185" s="396"/>
      <c r="AQ185" s="473"/>
      <c r="AR185" s="387"/>
    </row>
    <row r="186" spans="1:44" ht="15.75" x14ac:dyDescent="0.25">
      <c r="A186" s="480"/>
      <c r="D186" s="95"/>
      <c r="E186" s="95"/>
      <c r="F186" s="95"/>
      <c r="G186" s="484"/>
      <c r="J186" s="463"/>
      <c r="K186" s="299"/>
      <c r="L186" s="487"/>
      <c r="O186" s="388"/>
      <c r="P186" s="388"/>
      <c r="Q186" s="388"/>
      <c r="R186" s="396"/>
      <c r="U186" s="473"/>
      <c r="V186" s="387"/>
      <c r="W186" s="480"/>
      <c r="X186" s="508" t="s">
        <v>123</v>
      </c>
      <c r="Z186" s="95"/>
      <c r="AA186" s="95"/>
      <c r="AB186" s="95"/>
      <c r="AC186" s="484"/>
      <c r="AF186" s="463"/>
      <c r="AG186" s="299"/>
      <c r="AH186" s="487"/>
      <c r="AK186" s="388"/>
      <c r="AL186" s="388"/>
      <c r="AM186" s="388"/>
      <c r="AN186" s="396"/>
      <c r="AQ186" s="473"/>
      <c r="AR186" s="387"/>
    </row>
    <row r="187" spans="1:44" ht="15.75" x14ac:dyDescent="0.25">
      <c r="A187" s="480"/>
      <c r="D187" s="95"/>
      <c r="E187" s="95"/>
      <c r="F187" s="95"/>
      <c r="G187" s="484"/>
      <c r="J187" s="463"/>
      <c r="K187" s="299"/>
      <c r="L187" s="487"/>
      <c r="O187" s="388"/>
      <c r="P187" s="388"/>
      <c r="Q187" s="388"/>
      <c r="R187" s="396"/>
      <c r="U187" s="473"/>
      <c r="V187" s="387"/>
      <c r="W187" s="480"/>
      <c r="X187" s="508" t="s">
        <v>4110</v>
      </c>
      <c r="Z187" s="95"/>
      <c r="AA187" s="95"/>
      <c r="AB187" s="95"/>
      <c r="AC187" s="484"/>
      <c r="AF187" s="463"/>
      <c r="AG187" s="299"/>
      <c r="AH187" s="487"/>
      <c r="AK187" s="388"/>
      <c r="AL187" s="388"/>
      <c r="AM187" s="388"/>
      <c r="AN187" s="396"/>
      <c r="AQ187" s="473"/>
      <c r="AR187" s="387"/>
    </row>
    <row r="188" spans="1:44" ht="15.75" x14ac:dyDescent="0.25">
      <c r="A188" s="480"/>
      <c r="D188" s="95"/>
      <c r="E188" s="95"/>
      <c r="F188" s="95"/>
      <c r="G188" s="484"/>
      <c r="J188" s="463"/>
      <c r="K188" s="299"/>
      <c r="L188" s="487"/>
      <c r="O188" s="388"/>
      <c r="P188" s="388"/>
      <c r="Q188" s="388"/>
      <c r="R188" s="396"/>
      <c r="U188" s="473"/>
      <c r="V188" s="387"/>
      <c r="W188" s="480"/>
      <c r="X188" s="508" t="s">
        <v>4110</v>
      </c>
      <c r="Z188" s="95"/>
      <c r="AA188" s="95"/>
      <c r="AB188" s="95"/>
      <c r="AC188" s="484"/>
      <c r="AF188" s="463"/>
      <c r="AG188" s="299"/>
      <c r="AH188" s="487"/>
      <c r="AK188" s="388"/>
      <c r="AL188" s="388"/>
      <c r="AM188" s="388"/>
      <c r="AN188" s="396"/>
      <c r="AQ188" s="473"/>
      <c r="AR188" s="387"/>
    </row>
    <row r="189" spans="1:44" ht="15.75" x14ac:dyDescent="0.25">
      <c r="A189" s="480"/>
      <c r="D189" s="95"/>
      <c r="E189" s="95"/>
      <c r="F189" s="95"/>
      <c r="G189" s="484"/>
      <c r="J189" s="463"/>
      <c r="K189" s="299"/>
      <c r="L189" s="487"/>
      <c r="O189" s="388"/>
      <c r="P189" s="388"/>
      <c r="Q189" s="388"/>
      <c r="R189" s="396"/>
      <c r="U189" s="473"/>
      <c r="V189" s="387"/>
      <c r="W189" s="480"/>
      <c r="X189" s="508" t="s">
        <v>4111</v>
      </c>
      <c r="Z189" s="95"/>
      <c r="AA189" s="95"/>
      <c r="AB189" s="95"/>
      <c r="AC189" s="484"/>
      <c r="AF189" s="463"/>
      <c r="AG189" s="299"/>
      <c r="AH189" s="487"/>
      <c r="AK189" s="388"/>
      <c r="AL189" s="388"/>
      <c r="AM189" s="388"/>
      <c r="AN189" s="396"/>
      <c r="AQ189" s="473"/>
      <c r="AR189" s="387"/>
    </row>
    <row r="190" spans="1:44" ht="15.75" x14ac:dyDescent="0.25">
      <c r="A190" s="480"/>
      <c r="D190" s="95"/>
      <c r="E190" s="95"/>
      <c r="F190" s="95"/>
      <c r="G190" s="484"/>
      <c r="J190" s="463"/>
      <c r="K190" s="299"/>
      <c r="L190" s="487"/>
      <c r="O190" s="388"/>
      <c r="P190" s="388"/>
      <c r="Q190" s="388"/>
      <c r="R190" s="396"/>
      <c r="U190" s="473"/>
      <c r="V190" s="387"/>
      <c r="W190" s="480"/>
      <c r="X190" s="508" t="s">
        <v>4111</v>
      </c>
      <c r="Z190" s="95"/>
      <c r="AA190" s="95"/>
      <c r="AB190" s="95"/>
      <c r="AC190" s="484"/>
      <c r="AF190" s="463"/>
      <c r="AG190" s="299"/>
      <c r="AH190" s="487"/>
      <c r="AK190" s="388"/>
      <c r="AL190" s="388"/>
      <c r="AM190" s="388"/>
      <c r="AN190" s="396"/>
      <c r="AQ190" s="473"/>
      <c r="AR190" s="387"/>
    </row>
    <row r="191" spans="1:44" ht="15.75" x14ac:dyDescent="0.25">
      <c r="A191" s="480"/>
      <c r="D191" s="95"/>
      <c r="E191" s="95"/>
      <c r="F191" s="95"/>
      <c r="G191" s="484"/>
      <c r="J191" s="463"/>
      <c r="K191" s="299"/>
      <c r="L191" s="487"/>
      <c r="O191" s="388"/>
      <c r="P191" s="388"/>
      <c r="Q191" s="388"/>
      <c r="R191" s="396"/>
      <c r="U191" s="473"/>
      <c r="V191" s="387"/>
      <c r="W191" s="480"/>
      <c r="X191" s="508" t="s">
        <v>4112</v>
      </c>
      <c r="Z191" s="95"/>
      <c r="AA191" s="95"/>
      <c r="AB191" s="95"/>
      <c r="AC191" s="484"/>
      <c r="AF191" s="463"/>
      <c r="AG191" s="299"/>
      <c r="AH191" s="487"/>
      <c r="AK191" s="388"/>
      <c r="AL191" s="388"/>
      <c r="AM191" s="388"/>
      <c r="AN191" s="396"/>
      <c r="AQ191" s="473"/>
      <c r="AR191" s="387"/>
    </row>
    <row r="192" spans="1:44" ht="15.75" x14ac:dyDescent="0.25">
      <c r="A192" s="480"/>
      <c r="D192" s="95"/>
      <c r="E192" s="95"/>
      <c r="F192" s="95"/>
      <c r="G192" s="484"/>
      <c r="J192" s="463"/>
      <c r="K192" s="299"/>
      <c r="L192" s="487"/>
      <c r="O192" s="388"/>
      <c r="P192" s="388"/>
      <c r="Q192" s="388"/>
      <c r="R192" s="396"/>
      <c r="U192" s="473"/>
      <c r="V192" s="387"/>
      <c r="W192" s="480"/>
      <c r="X192" s="508" t="s">
        <v>4112</v>
      </c>
      <c r="Z192" s="95"/>
      <c r="AA192" s="95"/>
      <c r="AB192" s="95"/>
      <c r="AC192" s="484"/>
      <c r="AF192" s="463"/>
      <c r="AG192" s="299"/>
      <c r="AH192" s="487"/>
      <c r="AK192" s="388"/>
      <c r="AL192" s="388"/>
      <c r="AM192" s="388"/>
      <c r="AN192" s="396"/>
      <c r="AQ192" s="473"/>
      <c r="AR192" s="387"/>
    </row>
    <row r="193" spans="1:44" ht="15.75" x14ac:dyDescent="0.25">
      <c r="A193" s="480"/>
      <c r="D193" s="95"/>
      <c r="E193" s="95"/>
      <c r="F193" s="95"/>
      <c r="G193" s="484"/>
      <c r="J193" s="463"/>
      <c r="K193" s="299"/>
      <c r="L193" s="487"/>
      <c r="O193" s="388"/>
      <c r="P193" s="388"/>
      <c r="Q193" s="388"/>
      <c r="R193" s="396"/>
      <c r="U193" s="473"/>
      <c r="V193" s="387"/>
      <c r="W193" s="480"/>
      <c r="X193" s="508" t="s">
        <v>4113</v>
      </c>
      <c r="Z193" s="95"/>
      <c r="AA193" s="95"/>
      <c r="AB193" s="95"/>
      <c r="AC193" s="484"/>
      <c r="AF193" s="463"/>
      <c r="AG193" s="299"/>
      <c r="AH193" s="487"/>
      <c r="AK193" s="388"/>
      <c r="AL193" s="388"/>
      <c r="AM193" s="388"/>
      <c r="AN193" s="396"/>
      <c r="AQ193" s="473"/>
      <c r="AR193" s="387"/>
    </row>
    <row r="194" spans="1:44" ht="15.75" x14ac:dyDescent="0.25">
      <c r="A194" s="480"/>
      <c r="D194" s="95"/>
      <c r="E194" s="95"/>
      <c r="F194" s="95"/>
      <c r="G194" s="484"/>
      <c r="J194" s="463"/>
      <c r="K194" s="299"/>
      <c r="L194" s="487"/>
      <c r="O194" s="388"/>
      <c r="P194" s="388"/>
      <c r="Q194" s="388"/>
      <c r="R194" s="396"/>
      <c r="U194" s="473"/>
      <c r="V194" s="387"/>
      <c r="W194" s="480"/>
      <c r="X194" s="508" t="s">
        <v>4113</v>
      </c>
      <c r="Z194" s="95"/>
      <c r="AA194" s="95"/>
      <c r="AB194" s="95"/>
      <c r="AC194" s="484"/>
      <c r="AF194" s="463"/>
      <c r="AG194" s="299"/>
      <c r="AH194" s="487"/>
      <c r="AK194" s="388"/>
      <c r="AL194" s="388"/>
      <c r="AM194" s="388"/>
      <c r="AN194" s="396"/>
      <c r="AQ194" s="473"/>
      <c r="AR194" s="387"/>
    </row>
    <row r="195" spans="1:44" ht="15.75" x14ac:dyDescent="0.25">
      <c r="A195" s="480"/>
      <c r="D195" s="95"/>
      <c r="E195" s="95"/>
      <c r="F195" s="95"/>
      <c r="G195" s="484"/>
      <c r="J195" s="463"/>
      <c r="K195" s="299"/>
      <c r="L195" s="487"/>
      <c r="O195" s="388"/>
      <c r="P195" s="388"/>
      <c r="Q195" s="388"/>
      <c r="R195" s="396"/>
      <c r="U195" s="473"/>
      <c r="V195" s="387"/>
      <c r="W195" s="480"/>
      <c r="X195" s="508" t="s">
        <v>4114</v>
      </c>
      <c r="Z195" s="95"/>
      <c r="AA195" s="95"/>
      <c r="AB195" s="95"/>
      <c r="AC195" s="484"/>
      <c r="AF195" s="463"/>
      <c r="AG195" s="299"/>
      <c r="AH195" s="487"/>
      <c r="AK195" s="388"/>
      <c r="AL195" s="388"/>
      <c r="AM195" s="388"/>
      <c r="AN195" s="396"/>
      <c r="AQ195" s="473"/>
      <c r="AR195" s="387"/>
    </row>
    <row r="196" spans="1:44" ht="15.75" x14ac:dyDescent="0.25">
      <c r="A196" s="480"/>
      <c r="D196" s="95"/>
      <c r="E196" s="95"/>
      <c r="F196" s="95"/>
      <c r="G196" s="484"/>
      <c r="J196" s="463"/>
      <c r="K196" s="299"/>
      <c r="L196" s="487"/>
      <c r="O196" s="388"/>
      <c r="P196" s="388"/>
      <c r="Q196" s="388"/>
      <c r="R196" s="396"/>
      <c r="U196" s="473"/>
      <c r="V196" s="387"/>
      <c r="W196" s="480"/>
      <c r="X196" s="508" t="s">
        <v>4114</v>
      </c>
      <c r="Z196" s="95"/>
      <c r="AA196" s="95"/>
      <c r="AB196" s="95"/>
      <c r="AC196" s="484"/>
      <c r="AF196" s="463"/>
      <c r="AG196" s="299"/>
      <c r="AH196" s="487"/>
      <c r="AK196" s="388"/>
      <c r="AL196" s="388"/>
      <c r="AM196" s="388"/>
      <c r="AN196" s="396"/>
      <c r="AQ196" s="473"/>
      <c r="AR196" s="387"/>
    </row>
    <row r="197" spans="1:44" ht="15.75" x14ac:dyDescent="0.25">
      <c r="A197" s="480"/>
      <c r="D197" s="95"/>
      <c r="E197" s="95"/>
      <c r="F197" s="95"/>
      <c r="G197" s="484"/>
      <c r="J197" s="463"/>
      <c r="K197" s="299"/>
      <c r="L197" s="487"/>
      <c r="O197" s="388"/>
      <c r="P197" s="388"/>
      <c r="Q197" s="388"/>
      <c r="R197" s="396"/>
      <c r="U197" s="473"/>
      <c r="V197" s="387"/>
      <c r="W197" s="480"/>
      <c r="X197" s="508" t="s">
        <v>4115</v>
      </c>
      <c r="Z197" s="95"/>
      <c r="AA197" s="95"/>
      <c r="AB197" s="95"/>
      <c r="AC197" s="484"/>
      <c r="AF197" s="463"/>
      <c r="AG197" s="299"/>
      <c r="AH197" s="487"/>
      <c r="AK197" s="388"/>
      <c r="AL197" s="388"/>
      <c r="AM197" s="388"/>
      <c r="AN197" s="396"/>
      <c r="AQ197" s="473"/>
      <c r="AR197" s="387"/>
    </row>
    <row r="198" spans="1:44" ht="15.75" x14ac:dyDescent="0.25">
      <c r="A198" s="480"/>
      <c r="D198" s="95"/>
      <c r="E198" s="95"/>
      <c r="F198" s="95"/>
      <c r="G198" s="95"/>
      <c r="J198" s="463"/>
      <c r="K198" s="299"/>
      <c r="L198" s="487"/>
      <c r="O198" s="388"/>
      <c r="P198" s="388"/>
      <c r="Q198" s="388"/>
      <c r="R198" s="388"/>
      <c r="U198" s="473"/>
      <c r="V198" s="387"/>
      <c r="W198" s="480"/>
      <c r="X198" s="508" t="s">
        <v>4115</v>
      </c>
      <c r="Z198" s="95"/>
      <c r="AA198" s="95"/>
      <c r="AB198" s="95"/>
      <c r="AC198" s="95"/>
      <c r="AF198" s="463"/>
      <c r="AG198" s="299"/>
      <c r="AH198" s="487"/>
      <c r="AK198" s="388"/>
      <c r="AL198" s="388"/>
      <c r="AM198" s="388"/>
      <c r="AN198" s="388"/>
      <c r="AQ198" s="473"/>
      <c r="AR198" s="387"/>
    </row>
    <row r="199" spans="1:44" ht="15.75" x14ac:dyDescent="0.25">
      <c r="A199" s="480"/>
      <c r="D199" s="95"/>
      <c r="E199" s="95"/>
      <c r="F199" s="95"/>
      <c r="G199" s="484"/>
      <c r="J199" s="463"/>
      <c r="K199" s="299"/>
      <c r="L199" s="487"/>
      <c r="O199" s="388"/>
      <c r="P199" s="388"/>
      <c r="Q199" s="388"/>
      <c r="R199" s="396"/>
      <c r="U199" s="473"/>
      <c r="V199" s="387"/>
      <c r="W199" s="480"/>
      <c r="X199" s="508" t="s">
        <v>4116</v>
      </c>
      <c r="Z199" s="95"/>
      <c r="AA199" s="95"/>
      <c r="AB199" s="95"/>
      <c r="AC199" s="484"/>
      <c r="AF199" s="463"/>
      <c r="AG199" s="299"/>
      <c r="AH199" s="487"/>
      <c r="AK199" s="388"/>
      <c r="AL199" s="388"/>
      <c r="AM199" s="388"/>
      <c r="AN199" s="396"/>
      <c r="AQ199" s="473"/>
      <c r="AR199" s="387"/>
    </row>
    <row r="200" spans="1:44" ht="15.75" x14ac:dyDescent="0.25">
      <c r="A200" s="480"/>
      <c r="D200" s="95"/>
      <c r="E200" s="95"/>
      <c r="F200" s="95"/>
      <c r="G200" s="484"/>
      <c r="J200" s="463"/>
      <c r="K200" s="299"/>
      <c r="L200" s="487"/>
      <c r="O200" s="388"/>
      <c r="P200" s="388"/>
      <c r="Q200" s="388"/>
      <c r="R200" s="396"/>
      <c r="U200" s="473"/>
      <c r="V200" s="387"/>
      <c r="W200" s="480"/>
      <c r="X200" s="508" t="s">
        <v>4116</v>
      </c>
      <c r="Z200" s="95"/>
      <c r="AA200" s="95"/>
      <c r="AB200" s="95"/>
      <c r="AC200" s="484"/>
      <c r="AF200" s="463"/>
      <c r="AG200" s="299"/>
      <c r="AH200" s="487"/>
      <c r="AK200" s="388"/>
      <c r="AL200" s="388"/>
      <c r="AM200" s="388"/>
      <c r="AN200" s="396"/>
      <c r="AQ200" s="473"/>
      <c r="AR200" s="387"/>
    </row>
    <row r="201" spans="1:44" ht="31.5" x14ac:dyDescent="0.25">
      <c r="A201" s="480"/>
      <c r="D201" s="95"/>
      <c r="E201" s="95"/>
      <c r="F201" s="95"/>
      <c r="G201" s="484"/>
      <c r="J201" s="463"/>
      <c r="K201" s="299"/>
      <c r="L201" s="487"/>
      <c r="O201" s="388"/>
      <c r="P201" s="388"/>
      <c r="Q201" s="388"/>
      <c r="R201" s="396"/>
      <c r="U201" s="473"/>
      <c r="V201" s="387"/>
      <c r="W201" s="480"/>
      <c r="X201" s="508" t="s">
        <v>4117</v>
      </c>
      <c r="Z201" s="95"/>
      <c r="AA201" s="95"/>
      <c r="AB201" s="95"/>
      <c r="AC201" s="484"/>
      <c r="AF201" s="463"/>
      <c r="AG201" s="299"/>
      <c r="AH201" s="487"/>
      <c r="AK201" s="388"/>
      <c r="AL201" s="388"/>
      <c r="AM201" s="388"/>
      <c r="AN201" s="396"/>
      <c r="AQ201" s="473"/>
      <c r="AR201" s="387"/>
    </row>
    <row r="202" spans="1:44" ht="31.5" x14ac:dyDescent="0.25">
      <c r="A202" s="480"/>
      <c r="D202" s="95"/>
      <c r="E202" s="95"/>
      <c r="F202" s="95"/>
      <c r="G202" s="484"/>
      <c r="J202" s="463"/>
      <c r="K202" s="299"/>
      <c r="L202" s="487"/>
      <c r="O202" s="388"/>
      <c r="P202" s="388"/>
      <c r="Q202" s="388"/>
      <c r="R202" s="396"/>
      <c r="U202" s="473"/>
      <c r="V202" s="387"/>
      <c r="W202" s="480"/>
      <c r="X202" s="508" t="s">
        <v>4117</v>
      </c>
      <c r="Z202" s="95"/>
      <c r="AA202" s="95"/>
      <c r="AB202" s="95"/>
      <c r="AC202" s="484"/>
      <c r="AF202" s="463"/>
      <c r="AG202" s="299"/>
      <c r="AH202" s="487"/>
      <c r="AK202" s="388"/>
      <c r="AL202" s="388"/>
      <c r="AM202" s="388"/>
      <c r="AN202" s="396"/>
      <c r="AQ202" s="473"/>
      <c r="AR202" s="387"/>
    </row>
    <row r="203" spans="1:44" ht="15.75" x14ac:dyDescent="0.25">
      <c r="A203" s="480"/>
      <c r="D203" s="485"/>
      <c r="E203" s="485"/>
      <c r="F203" s="485"/>
      <c r="G203" s="484"/>
      <c r="J203" s="463"/>
      <c r="K203" s="299"/>
      <c r="L203" s="487"/>
      <c r="O203" s="399"/>
      <c r="P203" s="399"/>
      <c r="Q203" s="399"/>
      <c r="R203" s="396"/>
      <c r="U203" s="473"/>
      <c r="V203" s="387"/>
      <c r="W203" s="480"/>
      <c r="X203" s="508" t="s">
        <v>4118</v>
      </c>
      <c r="Z203" s="485"/>
      <c r="AA203" s="485"/>
      <c r="AB203" s="485"/>
      <c r="AC203" s="484"/>
      <c r="AF203" s="463"/>
      <c r="AG203" s="299"/>
      <c r="AH203" s="487"/>
      <c r="AK203" s="399"/>
      <c r="AL203" s="399"/>
      <c r="AM203" s="399"/>
      <c r="AN203" s="396"/>
      <c r="AQ203" s="473"/>
      <c r="AR203" s="387"/>
    </row>
    <row r="204" spans="1:44" ht="15.75" x14ac:dyDescent="0.25">
      <c r="A204" s="480"/>
      <c r="D204" s="485"/>
      <c r="E204" s="485"/>
      <c r="F204" s="485"/>
      <c r="G204" s="484"/>
      <c r="J204" s="463"/>
      <c r="K204" s="299"/>
      <c r="L204" s="487"/>
      <c r="O204" s="399"/>
      <c r="P204" s="399"/>
      <c r="Q204" s="399"/>
      <c r="R204" s="396"/>
      <c r="U204" s="473"/>
      <c r="V204" s="387"/>
      <c r="W204" s="480"/>
      <c r="X204" s="303" t="s">
        <v>4118</v>
      </c>
      <c r="Z204" s="485"/>
      <c r="AA204" s="485"/>
      <c r="AB204" s="485"/>
      <c r="AC204" s="484"/>
      <c r="AF204" s="463"/>
      <c r="AG204" s="299"/>
      <c r="AH204" s="487"/>
      <c r="AK204" s="399"/>
      <c r="AL204" s="399"/>
      <c r="AM204" s="399"/>
      <c r="AN204" s="396"/>
      <c r="AQ204" s="473"/>
      <c r="AR204" s="387"/>
    </row>
    <row r="205" spans="1:44" ht="15.75" x14ac:dyDescent="0.25">
      <c r="A205" s="480"/>
      <c r="D205" s="485"/>
      <c r="E205" s="485"/>
      <c r="F205" s="485"/>
      <c r="G205" s="484"/>
      <c r="J205" s="463"/>
      <c r="K205" s="299"/>
      <c r="L205" s="487"/>
      <c r="O205" s="399"/>
      <c r="P205" s="399"/>
      <c r="Q205" s="399"/>
      <c r="R205" s="396"/>
      <c r="U205" s="473"/>
      <c r="V205" s="387"/>
      <c r="W205" s="480"/>
      <c r="X205" s="303" t="s">
        <v>4119</v>
      </c>
      <c r="Z205" s="485"/>
      <c r="AA205" s="485"/>
      <c r="AB205" s="485"/>
      <c r="AC205" s="484"/>
      <c r="AF205" s="463"/>
      <c r="AG205" s="299"/>
      <c r="AH205" s="487"/>
      <c r="AK205" s="399"/>
      <c r="AL205" s="399"/>
      <c r="AM205" s="399"/>
      <c r="AN205" s="396"/>
      <c r="AQ205" s="473"/>
      <c r="AR205" s="387"/>
    </row>
    <row r="206" spans="1:44" ht="15.75" x14ac:dyDescent="0.25">
      <c r="A206" s="480"/>
      <c r="D206" s="485"/>
      <c r="E206" s="485"/>
      <c r="F206" s="485"/>
      <c r="G206" s="484"/>
      <c r="J206" s="463"/>
      <c r="K206" s="299"/>
      <c r="L206" s="487"/>
      <c r="O206" s="399"/>
      <c r="P206" s="399"/>
      <c r="Q206" s="399"/>
      <c r="R206" s="396"/>
      <c r="U206" s="473"/>
      <c r="V206" s="387"/>
      <c r="W206" s="480"/>
      <c r="X206" s="303" t="s">
        <v>4119</v>
      </c>
      <c r="Z206" s="485"/>
      <c r="AA206" s="485"/>
      <c r="AB206" s="485"/>
      <c r="AC206" s="484"/>
      <c r="AF206" s="463"/>
      <c r="AG206" s="299"/>
      <c r="AH206" s="487"/>
      <c r="AK206" s="399"/>
      <c r="AL206" s="399"/>
      <c r="AM206" s="399"/>
      <c r="AN206" s="396"/>
      <c r="AQ206" s="473"/>
      <c r="AR206" s="387"/>
    </row>
    <row r="207" spans="1:44" ht="15.75" x14ac:dyDescent="0.25">
      <c r="A207" s="480"/>
      <c r="D207" s="485"/>
      <c r="E207" s="485"/>
      <c r="F207" s="485"/>
      <c r="G207" s="484"/>
      <c r="J207" s="463"/>
      <c r="K207" s="299"/>
      <c r="L207" s="487"/>
      <c r="O207" s="399"/>
      <c r="P207" s="399"/>
      <c r="Q207" s="399"/>
      <c r="R207" s="396"/>
      <c r="U207" s="473"/>
      <c r="V207" s="387"/>
      <c r="W207" s="480"/>
      <c r="X207" s="303" t="s">
        <v>4120</v>
      </c>
      <c r="Z207" s="485"/>
      <c r="AA207" s="485"/>
      <c r="AB207" s="485"/>
      <c r="AC207" s="484"/>
      <c r="AF207" s="463"/>
      <c r="AG207" s="299"/>
      <c r="AH207" s="487"/>
      <c r="AK207" s="399"/>
      <c r="AL207" s="399"/>
      <c r="AM207" s="399"/>
      <c r="AN207" s="396"/>
      <c r="AQ207" s="473"/>
      <c r="AR207" s="387"/>
    </row>
    <row r="208" spans="1:44" ht="15.75" x14ac:dyDescent="0.25">
      <c r="A208" s="480"/>
      <c r="D208" s="95"/>
      <c r="E208" s="95"/>
      <c r="F208" s="95"/>
      <c r="G208" s="484"/>
      <c r="J208" s="463"/>
      <c r="K208" s="299"/>
      <c r="L208" s="487"/>
      <c r="O208" s="388"/>
      <c r="P208" s="388"/>
      <c r="Q208" s="388"/>
      <c r="R208" s="396"/>
      <c r="U208" s="473"/>
      <c r="V208" s="387"/>
      <c r="W208" s="480"/>
      <c r="X208" s="303" t="s">
        <v>4120</v>
      </c>
      <c r="Z208" s="95"/>
      <c r="AA208" s="95"/>
      <c r="AB208" s="95"/>
      <c r="AC208" s="484"/>
      <c r="AF208" s="463"/>
      <c r="AG208" s="299"/>
      <c r="AH208" s="487"/>
      <c r="AK208" s="388"/>
      <c r="AL208" s="388"/>
      <c r="AM208" s="388"/>
      <c r="AN208" s="396"/>
      <c r="AQ208" s="473"/>
      <c r="AR208" s="387"/>
    </row>
    <row r="209" spans="1:44" ht="15.75" x14ac:dyDescent="0.25">
      <c r="A209" s="480"/>
      <c r="D209" s="95"/>
      <c r="E209" s="95"/>
      <c r="F209" s="95"/>
      <c r="G209" s="484"/>
      <c r="J209" s="463"/>
      <c r="K209" s="299"/>
      <c r="L209" s="487"/>
      <c r="O209" s="388"/>
      <c r="P209" s="388"/>
      <c r="Q209" s="388"/>
      <c r="R209" s="396"/>
      <c r="U209" s="473"/>
      <c r="V209" s="387"/>
      <c r="W209" s="480"/>
      <c r="X209" s="303" t="s">
        <v>4121</v>
      </c>
      <c r="Z209" s="95"/>
      <c r="AA209" s="95"/>
      <c r="AB209" s="95"/>
      <c r="AC209" s="484"/>
      <c r="AF209" s="463"/>
      <c r="AG209" s="299"/>
      <c r="AH209" s="487"/>
      <c r="AK209" s="388"/>
      <c r="AL209" s="388"/>
      <c r="AM209" s="388"/>
      <c r="AN209" s="396"/>
      <c r="AQ209" s="473"/>
      <c r="AR209" s="387"/>
    </row>
    <row r="210" spans="1:44" ht="15.75" x14ac:dyDescent="0.25">
      <c r="A210" s="480"/>
      <c r="D210" s="95"/>
      <c r="E210" s="95"/>
      <c r="F210" s="95"/>
      <c r="G210" s="484"/>
      <c r="J210" s="463"/>
      <c r="K210" s="299"/>
      <c r="L210" s="487"/>
      <c r="O210" s="388"/>
      <c r="P210" s="388"/>
      <c r="Q210" s="388"/>
      <c r="R210" s="396"/>
      <c r="U210" s="473"/>
      <c r="V210" s="387"/>
      <c r="W210" s="480"/>
      <c r="X210" s="303" t="s">
        <v>4121</v>
      </c>
      <c r="Z210" s="95"/>
      <c r="AA210" s="95"/>
      <c r="AB210" s="95"/>
      <c r="AC210" s="484"/>
      <c r="AF210" s="463"/>
      <c r="AG210" s="299"/>
      <c r="AH210" s="487"/>
      <c r="AK210" s="388"/>
      <c r="AL210" s="388"/>
      <c r="AM210" s="388"/>
      <c r="AN210" s="396"/>
      <c r="AQ210" s="473"/>
      <c r="AR210" s="387"/>
    </row>
    <row r="211" spans="1:44" ht="15.75" x14ac:dyDescent="0.25">
      <c r="A211" s="480"/>
      <c r="D211" s="95"/>
      <c r="E211" s="95"/>
      <c r="F211" s="95"/>
      <c r="G211" s="484"/>
      <c r="J211" s="463"/>
      <c r="K211" s="299"/>
      <c r="L211" s="487"/>
      <c r="O211" s="388"/>
      <c r="P211" s="388"/>
      <c r="Q211" s="388"/>
      <c r="R211" s="396"/>
      <c r="U211" s="473"/>
      <c r="V211" s="387"/>
      <c r="W211" s="480"/>
      <c r="X211" s="303" t="s">
        <v>4122</v>
      </c>
      <c r="Z211" s="95"/>
      <c r="AA211" s="95"/>
      <c r="AB211" s="95"/>
      <c r="AC211" s="484"/>
      <c r="AF211" s="463"/>
      <c r="AG211" s="299"/>
      <c r="AH211" s="487"/>
      <c r="AK211" s="388"/>
      <c r="AL211" s="388"/>
      <c r="AM211" s="388"/>
      <c r="AN211" s="396"/>
      <c r="AQ211" s="473"/>
      <c r="AR211" s="387"/>
    </row>
    <row r="212" spans="1:44" ht="15.75" x14ac:dyDescent="0.25">
      <c r="A212" s="480"/>
      <c r="D212" s="95"/>
      <c r="E212" s="95"/>
      <c r="F212" s="95"/>
      <c r="G212" s="484"/>
      <c r="J212" s="463"/>
      <c r="K212" s="299"/>
      <c r="L212" s="487"/>
      <c r="O212" s="388"/>
      <c r="P212" s="388"/>
      <c r="Q212" s="388"/>
      <c r="R212" s="396"/>
      <c r="U212" s="473"/>
      <c r="V212" s="387"/>
      <c r="W212" s="480"/>
      <c r="X212" s="303" t="s">
        <v>4122</v>
      </c>
      <c r="Z212" s="95"/>
      <c r="AA212" s="95"/>
      <c r="AB212" s="95"/>
      <c r="AC212" s="484"/>
      <c r="AF212" s="463"/>
      <c r="AG212" s="299"/>
      <c r="AH212" s="487"/>
      <c r="AK212" s="388"/>
      <c r="AL212" s="388"/>
      <c r="AM212" s="388"/>
      <c r="AN212" s="396"/>
      <c r="AQ212" s="473"/>
      <c r="AR212" s="387"/>
    </row>
    <row r="213" spans="1:44" ht="15.75" x14ac:dyDescent="0.25">
      <c r="A213" s="480"/>
      <c r="D213" s="95"/>
      <c r="E213" s="95"/>
      <c r="F213" s="95"/>
      <c r="G213" s="484"/>
      <c r="J213" s="463"/>
      <c r="K213" s="299"/>
      <c r="L213" s="487"/>
      <c r="O213" s="388"/>
      <c r="P213" s="388"/>
      <c r="Q213" s="388"/>
      <c r="R213" s="396"/>
      <c r="U213" s="473"/>
      <c r="V213" s="387"/>
      <c r="W213" s="480"/>
      <c r="X213" s="303" t="s">
        <v>4123</v>
      </c>
      <c r="Z213" s="95"/>
      <c r="AA213" s="95"/>
      <c r="AB213" s="95"/>
      <c r="AC213" s="484"/>
      <c r="AF213" s="463"/>
      <c r="AG213" s="299"/>
      <c r="AH213" s="487"/>
      <c r="AK213" s="388"/>
      <c r="AL213" s="388"/>
      <c r="AM213" s="388"/>
      <c r="AN213" s="396"/>
      <c r="AQ213" s="473"/>
      <c r="AR213" s="387"/>
    </row>
    <row r="214" spans="1:44" ht="15.75" x14ac:dyDescent="0.25">
      <c r="A214" s="480"/>
      <c r="D214" s="95"/>
      <c r="E214" s="95"/>
      <c r="F214" s="95"/>
      <c r="G214" s="484"/>
      <c r="J214" s="463"/>
      <c r="K214" s="299"/>
      <c r="L214" s="487"/>
      <c r="O214" s="388"/>
      <c r="P214" s="388"/>
      <c r="Q214" s="388"/>
      <c r="R214" s="396"/>
      <c r="U214" s="473"/>
      <c r="V214" s="387"/>
      <c r="W214" s="480"/>
      <c r="X214" s="303" t="s">
        <v>4123</v>
      </c>
      <c r="Z214" s="95"/>
      <c r="AA214" s="95"/>
      <c r="AB214" s="95"/>
      <c r="AC214" s="484"/>
      <c r="AF214" s="463"/>
      <c r="AG214" s="299"/>
      <c r="AH214" s="487"/>
      <c r="AK214" s="388"/>
      <c r="AL214" s="388"/>
      <c r="AM214" s="388"/>
      <c r="AN214" s="396"/>
      <c r="AQ214" s="473"/>
      <c r="AR214" s="387"/>
    </row>
    <row r="215" spans="1:44" ht="15.75" x14ac:dyDescent="0.25">
      <c r="A215" s="480"/>
      <c r="D215" s="485"/>
      <c r="E215" s="485"/>
      <c r="F215" s="485"/>
      <c r="G215" s="484"/>
      <c r="J215" s="463"/>
      <c r="K215" s="299"/>
      <c r="L215" s="487"/>
      <c r="O215" s="399"/>
      <c r="P215" s="399"/>
      <c r="Q215" s="399"/>
      <c r="R215" s="396"/>
      <c r="U215" s="473"/>
      <c r="V215" s="387"/>
      <c r="W215" s="480"/>
      <c r="X215" s="303" t="s">
        <v>123</v>
      </c>
      <c r="Z215" s="485"/>
      <c r="AA215" s="485"/>
      <c r="AB215" s="485"/>
      <c r="AC215" s="484"/>
      <c r="AF215" s="463"/>
      <c r="AG215" s="299"/>
      <c r="AH215" s="487"/>
      <c r="AK215" s="399"/>
      <c r="AL215" s="399"/>
      <c r="AM215" s="399"/>
      <c r="AN215" s="396"/>
      <c r="AQ215" s="473"/>
      <c r="AR215" s="387"/>
    </row>
    <row r="216" spans="1:44" ht="15.75" x14ac:dyDescent="0.25">
      <c r="A216" s="480"/>
      <c r="D216" s="95"/>
      <c r="E216" s="95"/>
      <c r="F216" s="95"/>
      <c r="G216" s="484"/>
      <c r="J216" s="463"/>
      <c r="K216" s="299"/>
      <c r="L216" s="487"/>
      <c r="O216" s="388"/>
      <c r="P216" s="388"/>
      <c r="Q216" s="388"/>
      <c r="R216" s="396"/>
      <c r="U216" s="473"/>
      <c r="V216" s="387"/>
      <c r="W216" s="480"/>
      <c r="X216" s="303" t="s">
        <v>123</v>
      </c>
      <c r="Z216" s="95"/>
      <c r="AA216" s="95"/>
      <c r="AB216" s="95"/>
      <c r="AC216" s="484"/>
      <c r="AF216" s="463"/>
      <c r="AG216" s="299"/>
      <c r="AH216" s="487"/>
      <c r="AK216" s="388"/>
      <c r="AL216" s="388"/>
      <c r="AM216" s="388"/>
      <c r="AN216" s="396"/>
      <c r="AQ216" s="473"/>
      <c r="AR216" s="387"/>
    </row>
    <row r="217" spans="1:44" ht="15.75" x14ac:dyDescent="0.25">
      <c r="A217" s="480"/>
      <c r="L217" s="487"/>
      <c r="W217" s="480"/>
      <c r="AH217" s="487"/>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33"/>
  <dimension ref="A1:R1306"/>
  <sheetViews>
    <sheetView workbookViewId="0"/>
  </sheetViews>
  <sheetFormatPr baseColWidth="10" defaultRowHeight="15" x14ac:dyDescent="0.25"/>
  <cols>
    <col min="1" max="2" width="11.42578125" style="385"/>
  </cols>
  <sheetData>
    <row r="1" spans="1:18" x14ac:dyDescent="0.25">
      <c r="A1" s="390" t="s">
        <v>2657</v>
      </c>
      <c r="B1" s="390"/>
      <c r="C1" s="390" t="s">
        <v>1011</v>
      </c>
      <c r="D1" s="390" t="s">
        <v>2655</v>
      </c>
      <c r="E1" s="390"/>
      <c r="O1" t="s">
        <v>2658</v>
      </c>
      <c r="P1" s="385" t="s">
        <v>2659</v>
      </c>
      <c r="Q1" s="385" t="s">
        <v>2661</v>
      </c>
      <c r="R1" s="385" t="s">
        <v>2660</v>
      </c>
    </row>
    <row r="2" spans="1:18" x14ac:dyDescent="0.25">
      <c r="A2" s="390">
        <v>1001</v>
      </c>
      <c r="B2" s="390">
        <v>1</v>
      </c>
      <c r="C2" s="390">
        <v>10</v>
      </c>
      <c r="D2" s="390">
        <v>20</v>
      </c>
      <c r="E2" s="390">
        <v>1</v>
      </c>
      <c r="N2">
        <v>10</v>
      </c>
      <c r="O2" s="386">
        <f>Resultat_liste!J4</f>
        <v>0</v>
      </c>
      <c r="P2" s="386">
        <f>Resultat_liste!M4</f>
        <v>0</v>
      </c>
      <c r="Q2" s="386">
        <f>Resultat_liste!V4</f>
        <v>0</v>
      </c>
      <c r="R2" s="386">
        <f>Resultat_liste!Y4</f>
        <v>0</v>
      </c>
    </row>
    <row r="3" spans="1:18" x14ac:dyDescent="0.25">
      <c r="A3" s="390">
        <v>1002</v>
      </c>
      <c r="B3" s="390">
        <v>2</v>
      </c>
      <c r="C3" s="390">
        <v>10</v>
      </c>
      <c r="D3" s="390">
        <v>50</v>
      </c>
      <c r="E3" s="390">
        <v>2</v>
      </c>
      <c r="N3">
        <v>20</v>
      </c>
      <c r="O3" s="386">
        <f>Resultat_liste!J5</f>
        <v>0</v>
      </c>
      <c r="P3" s="386">
        <f>Resultat_liste!M5</f>
        <v>0</v>
      </c>
      <c r="Q3" s="386">
        <f>Resultat_liste!V5</f>
        <v>0</v>
      </c>
      <c r="R3" s="386">
        <f>Resultat_liste!Y5</f>
        <v>0</v>
      </c>
    </row>
    <row r="4" spans="1:18" x14ac:dyDescent="0.25">
      <c r="A4" s="390">
        <v>1003</v>
      </c>
      <c r="B4" s="390">
        <v>3</v>
      </c>
      <c r="C4" s="390">
        <v>10</v>
      </c>
      <c r="D4" s="390">
        <v>150</v>
      </c>
      <c r="E4" s="390">
        <v>3</v>
      </c>
      <c r="N4" s="385">
        <v>30</v>
      </c>
      <c r="O4" s="386">
        <f>Resultat_liste!J6</f>
        <v>1</v>
      </c>
      <c r="P4" s="386">
        <f>Resultat_liste!M6</f>
        <v>0</v>
      </c>
      <c r="Q4" s="386">
        <f>Resultat_liste!V6</f>
        <v>1</v>
      </c>
      <c r="R4" s="386">
        <f>Resultat_liste!Y6</f>
        <v>0</v>
      </c>
    </row>
    <row r="5" spans="1:18" x14ac:dyDescent="0.25">
      <c r="A5" s="390">
        <v>2001</v>
      </c>
      <c r="B5" s="390">
        <v>1</v>
      </c>
      <c r="C5" s="390">
        <v>20</v>
      </c>
      <c r="D5" s="390">
        <v>20</v>
      </c>
      <c r="E5" s="390">
        <v>1</v>
      </c>
      <c r="N5" s="385">
        <v>40</v>
      </c>
      <c r="O5" s="386">
        <f>Resultat_liste!J7</f>
        <v>0</v>
      </c>
      <c r="P5" s="386">
        <f>Resultat_liste!M7</f>
        <v>0</v>
      </c>
      <c r="Q5" s="386">
        <f>Resultat_liste!V7</f>
        <v>0</v>
      </c>
      <c r="R5" s="386">
        <f>Resultat_liste!Y7</f>
        <v>0</v>
      </c>
    </row>
    <row r="6" spans="1:18" x14ac:dyDescent="0.25">
      <c r="A6" s="390">
        <v>2002</v>
      </c>
      <c r="B6" s="390">
        <v>2</v>
      </c>
      <c r="C6" s="390">
        <v>20</v>
      </c>
      <c r="D6" s="390">
        <v>30</v>
      </c>
      <c r="E6" s="390">
        <v>2</v>
      </c>
      <c r="N6" s="385">
        <v>50</v>
      </c>
      <c r="O6" s="386">
        <f>Resultat_liste!J8</f>
        <v>0</v>
      </c>
      <c r="P6" s="386">
        <f>Resultat_liste!M8</f>
        <v>0</v>
      </c>
      <c r="Q6" s="386">
        <f>Resultat_liste!V8</f>
        <v>0</v>
      </c>
      <c r="R6" s="386">
        <f>Resultat_liste!Y8</f>
        <v>0</v>
      </c>
    </row>
    <row r="7" spans="1:18" x14ac:dyDescent="0.25">
      <c r="A7" s="390">
        <v>2003</v>
      </c>
      <c r="B7" s="390">
        <v>3</v>
      </c>
      <c r="C7" s="390">
        <v>20</v>
      </c>
      <c r="D7" s="390">
        <v>40</v>
      </c>
      <c r="E7" s="390">
        <v>3</v>
      </c>
      <c r="N7" s="385">
        <v>60</v>
      </c>
      <c r="O7" s="386">
        <f>Resultat_liste!J9</f>
        <v>0</v>
      </c>
      <c r="P7" s="386">
        <f>Resultat_liste!M9</f>
        <v>-1</v>
      </c>
      <c r="Q7" s="386">
        <f>Resultat_liste!V9</f>
        <v>0</v>
      </c>
      <c r="R7" s="386">
        <f>Resultat_liste!Y9</f>
        <v>-1</v>
      </c>
    </row>
    <row r="8" spans="1:18" x14ac:dyDescent="0.25">
      <c r="A8" s="390">
        <v>2004</v>
      </c>
      <c r="B8" s="390">
        <v>4</v>
      </c>
      <c r="C8" s="390">
        <v>20</v>
      </c>
      <c r="D8" s="390">
        <v>80</v>
      </c>
      <c r="E8" s="390">
        <v>4</v>
      </c>
      <c r="N8" s="385">
        <v>70</v>
      </c>
      <c r="O8" s="386">
        <f>Resultat_liste!J10</f>
        <v>0</v>
      </c>
      <c r="P8" s="386">
        <f>Resultat_liste!M10</f>
        <v>0</v>
      </c>
      <c r="Q8" s="386">
        <f>Resultat_liste!V10</f>
        <v>0</v>
      </c>
      <c r="R8" s="386">
        <f>Resultat_liste!Y10</f>
        <v>0</v>
      </c>
    </row>
    <row r="9" spans="1:18" x14ac:dyDescent="0.25">
      <c r="A9" s="390">
        <v>2005</v>
      </c>
      <c r="B9" s="390">
        <v>5</v>
      </c>
      <c r="C9" s="390">
        <v>20</v>
      </c>
      <c r="D9" s="390">
        <v>550</v>
      </c>
      <c r="E9" s="390">
        <v>5</v>
      </c>
      <c r="N9" s="385">
        <v>80</v>
      </c>
      <c r="O9" s="386">
        <f>Resultat_liste!J11</f>
        <v>0</v>
      </c>
      <c r="P9" s="386">
        <f>Resultat_liste!M11</f>
        <v>0</v>
      </c>
      <c r="Q9" s="386">
        <f>Resultat_liste!V11</f>
        <v>0</v>
      </c>
      <c r="R9" s="386">
        <f>Resultat_liste!Y11</f>
        <v>0</v>
      </c>
    </row>
    <row r="10" spans="1:18" x14ac:dyDescent="0.25">
      <c r="A10" s="390">
        <v>3001</v>
      </c>
      <c r="B10" s="390">
        <v>1</v>
      </c>
      <c r="C10" s="390">
        <v>30</v>
      </c>
      <c r="D10" s="390">
        <v>30</v>
      </c>
      <c r="E10" s="390">
        <v>1</v>
      </c>
      <c r="N10" s="385">
        <v>90</v>
      </c>
      <c r="O10" s="386">
        <f>Resultat_liste!J12</f>
        <v>0</v>
      </c>
      <c r="P10" s="386">
        <f>Resultat_liste!M12</f>
        <v>1</v>
      </c>
      <c r="Q10" s="386">
        <f>Resultat_liste!V12</f>
        <v>0</v>
      </c>
      <c r="R10" s="386">
        <f>Resultat_liste!Y12</f>
        <v>0</v>
      </c>
    </row>
    <row r="11" spans="1:18" x14ac:dyDescent="0.25">
      <c r="A11" s="390">
        <v>3002</v>
      </c>
      <c r="B11" s="390">
        <v>2</v>
      </c>
      <c r="C11" s="390">
        <v>30</v>
      </c>
      <c r="D11" s="390">
        <v>40</v>
      </c>
      <c r="E11" s="390">
        <v>2</v>
      </c>
      <c r="N11" s="385">
        <v>100</v>
      </c>
      <c r="O11" s="386">
        <f>Resultat_liste!J13</f>
        <v>0</v>
      </c>
      <c r="P11" s="386">
        <f>Resultat_liste!M13</f>
        <v>0</v>
      </c>
      <c r="Q11" s="386">
        <f>Resultat_liste!V13</f>
        <v>0</v>
      </c>
      <c r="R11" s="386">
        <f>Resultat_liste!Y13</f>
        <v>0</v>
      </c>
    </row>
    <row r="12" spans="1:18" x14ac:dyDescent="0.25">
      <c r="A12" s="390">
        <v>3003</v>
      </c>
      <c r="B12" s="390">
        <v>3</v>
      </c>
      <c r="C12" s="390">
        <v>30</v>
      </c>
      <c r="D12" s="390">
        <v>50</v>
      </c>
      <c r="E12" s="390">
        <v>3</v>
      </c>
      <c r="N12" s="385">
        <v>110</v>
      </c>
      <c r="O12" s="386">
        <f>Resultat_liste!J14</f>
        <v>0</v>
      </c>
      <c r="P12" s="386">
        <f>Resultat_liste!M14</f>
        <v>0</v>
      </c>
      <c r="Q12" s="386">
        <f>Resultat_liste!V14</f>
        <v>0</v>
      </c>
      <c r="R12" s="386">
        <f>Resultat_liste!Y14</f>
        <v>0</v>
      </c>
    </row>
    <row r="13" spans="1:18" x14ac:dyDescent="0.25">
      <c r="A13" s="390">
        <v>3004</v>
      </c>
      <c r="B13" s="390">
        <v>4</v>
      </c>
      <c r="C13" s="390">
        <v>30</v>
      </c>
      <c r="D13" s="390">
        <v>80</v>
      </c>
      <c r="E13" s="390">
        <v>4</v>
      </c>
      <c r="N13" s="385">
        <v>120</v>
      </c>
      <c r="O13" s="386">
        <f>Resultat_liste!J15</f>
        <v>2</v>
      </c>
      <c r="P13" s="386">
        <f>Resultat_liste!M15</f>
        <v>7</v>
      </c>
      <c r="Q13" s="386">
        <f>Resultat_liste!V15</f>
        <v>2</v>
      </c>
      <c r="R13" s="386">
        <f>Resultat_liste!Y15</f>
        <v>7</v>
      </c>
    </row>
    <row r="14" spans="1:18" x14ac:dyDescent="0.25">
      <c r="A14" s="390">
        <v>3005</v>
      </c>
      <c r="B14" s="390">
        <v>5</v>
      </c>
      <c r="C14" s="390">
        <v>30</v>
      </c>
      <c r="D14" s="390">
        <v>700</v>
      </c>
      <c r="E14" s="390">
        <v>5</v>
      </c>
      <c r="N14" s="385">
        <v>130</v>
      </c>
      <c r="O14" s="386">
        <f>Resultat_liste!J16</f>
        <v>3</v>
      </c>
      <c r="P14" s="386">
        <f>Resultat_liste!M16</f>
        <v>5</v>
      </c>
      <c r="Q14" s="386">
        <f>Resultat_liste!V16</f>
        <v>3</v>
      </c>
      <c r="R14" s="386">
        <f>Resultat_liste!Y16</f>
        <v>6</v>
      </c>
    </row>
    <row r="15" spans="1:18" x14ac:dyDescent="0.25">
      <c r="A15" s="390">
        <v>4001</v>
      </c>
      <c r="B15" s="390">
        <v>1</v>
      </c>
      <c r="C15" s="390">
        <v>40</v>
      </c>
      <c r="D15" s="390">
        <v>40</v>
      </c>
      <c r="E15" s="390">
        <v>1</v>
      </c>
      <c r="N15" s="385">
        <v>140</v>
      </c>
      <c r="O15" s="386">
        <f>Resultat_liste!J17</f>
        <v>3</v>
      </c>
      <c r="P15" s="386">
        <f>Resultat_liste!M17</f>
        <v>3</v>
      </c>
      <c r="Q15" s="386">
        <f>Resultat_liste!V17</f>
        <v>3</v>
      </c>
      <c r="R15" s="386">
        <f>Resultat_liste!Y17</f>
        <v>3</v>
      </c>
    </row>
    <row r="16" spans="1:18" x14ac:dyDescent="0.25">
      <c r="A16" s="390">
        <v>4002</v>
      </c>
      <c r="B16" s="390">
        <v>2</v>
      </c>
      <c r="C16" s="390">
        <v>40</v>
      </c>
      <c r="D16" s="390">
        <v>50</v>
      </c>
      <c r="E16" s="390">
        <v>2</v>
      </c>
      <c r="N16" s="385">
        <v>150</v>
      </c>
      <c r="O16" s="386">
        <f>Resultat_liste!J18</f>
        <v>1</v>
      </c>
      <c r="P16" s="386">
        <f>Resultat_liste!M18</f>
        <v>6</v>
      </c>
      <c r="Q16" s="386">
        <f>Resultat_liste!V18</f>
        <v>1</v>
      </c>
      <c r="R16" s="386">
        <f>Resultat_liste!Y18</f>
        <v>7</v>
      </c>
    </row>
    <row r="17" spans="1:18" x14ac:dyDescent="0.25">
      <c r="A17" s="390">
        <v>4003</v>
      </c>
      <c r="B17" s="390">
        <v>3</v>
      </c>
      <c r="C17" s="390">
        <v>40</v>
      </c>
      <c r="D17" s="390">
        <v>50</v>
      </c>
      <c r="E17" s="390">
        <v>3</v>
      </c>
      <c r="N17" s="385">
        <v>160</v>
      </c>
      <c r="O17" s="386">
        <f>Resultat_liste!J19</f>
        <v>2</v>
      </c>
      <c r="P17" s="386">
        <f>Resultat_liste!M19</f>
        <v>4</v>
      </c>
      <c r="Q17" s="386">
        <f>Resultat_liste!V19</f>
        <v>2</v>
      </c>
      <c r="R17" s="386">
        <f>Resultat_liste!Y19</f>
        <v>4</v>
      </c>
    </row>
    <row r="18" spans="1:18" x14ac:dyDescent="0.25">
      <c r="A18" s="390">
        <v>4004</v>
      </c>
      <c r="B18" s="390">
        <v>4</v>
      </c>
      <c r="C18" s="390">
        <v>40</v>
      </c>
      <c r="D18" s="390">
        <v>20</v>
      </c>
      <c r="E18" s="390">
        <v>4</v>
      </c>
      <c r="N18" s="385">
        <v>170</v>
      </c>
      <c r="O18" s="386">
        <f>Resultat_liste!J20</f>
        <v>2</v>
      </c>
      <c r="P18" s="386">
        <f>Resultat_liste!M20</f>
        <v>3</v>
      </c>
      <c r="Q18" s="386">
        <f>Resultat_liste!V20</f>
        <v>2</v>
      </c>
      <c r="R18" s="386">
        <f>Resultat_liste!Y20</f>
        <v>3</v>
      </c>
    </row>
    <row r="19" spans="1:18" x14ac:dyDescent="0.25">
      <c r="A19" s="390">
        <v>4005</v>
      </c>
      <c r="B19" s="390">
        <v>5</v>
      </c>
      <c r="C19" s="390">
        <v>40</v>
      </c>
      <c r="D19" s="390">
        <v>90</v>
      </c>
      <c r="E19" s="390">
        <v>5</v>
      </c>
      <c r="N19" s="385">
        <v>180</v>
      </c>
      <c r="O19" s="386">
        <f>Resultat_liste!J21</f>
        <v>1</v>
      </c>
      <c r="P19" s="386">
        <f>Resultat_liste!M21</f>
        <v>15</v>
      </c>
      <c r="Q19" s="386">
        <f>Resultat_liste!V21</f>
        <v>1</v>
      </c>
      <c r="R19" s="386">
        <f>Resultat_liste!Y21</f>
        <v>15</v>
      </c>
    </row>
    <row r="20" spans="1:18" x14ac:dyDescent="0.25">
      <c r="A20" s="390">
        <v>4006</v>
      </c>
      <c r="B20" s="390">
        <v>6</v>
      </c>
      <c r="C20" s="390">
        <v>40</v>
      </c>
      <c r="D20" s="390">
        <v>760</v>
      </c>
      <c r="E20" s="390">
        <v>6</v>
      </c>
      <c r="N20" s="385">
        <v>190</v>
      </c>
      <c r="O20" s="386">
        <f>Resultat_liste!J22</f>
        <v>0</v>
      </c>
      <c r="P20" s="386">
        <f>Resultat_liste!M22</f>
        <v>17</v>
      </c>
      <c r="Q20" s="386">
        <f>Resultat_liste!V22</f>
        <v>0</v>
      </c>
      <c r="R20" s="386">
        <f>Resultat_liste!Y22</f>
        <v>17</v>
      </c>
    </row>
    <row r="21" spans="1:18" x14ac:dyDescent="0.25">
      <c r="A21" s="390">
        <v>5001</v>
      </c>
      <c r="B21" s="390">
        <v>1</v>
      </c>
      <c r="C21" s="390">
        <v>50</v>
      </c>
      <c r="D21" s="390">
        <v>50</v>
      </c>
      <c r="E21" s="390">
        <v>1</v>
      </c>
      <c r="N21" s="385">
        <v>200</v>
      </c>
      <c r="O21" s="386">
        <f>Resultat_liste!J23</f>
        <v>0</v>
      </c>
      <c r="P21" s="386">
        <f>Resultat_liste!M23</f>
        <v>9</v>
      </c>
      <c r="Q21" s="386">
        <f>Resultat_liste!V23</f>
        <v>2</v>
      </c>
      <c r="R21" s="386">
        <f>Resultat_liste!Y23</f>
        <v>11</v>
      </c>
    </row>
    <row r="22" spans="1:18" x14ac:dyDescent="0.25">
      <c r="A22" s="390">
        <v>5002</v>
      </c>
      <c r="B22" s="390">
        <v>2</v>
      </c>
      <c r="C22" s="390">
        <v>50</v>
      </c>
      <c r="D22" s="390">
        <v>60</v>
      </c>
      <c r="E22" s="390">
        <v>2</v>
      </c>
      <c r="N22" s="385">
        <v>210</v>
      </c>
      <c r="O22" s="386">
        <f>Resultat_liste!J24</f>
        <v>0</v>
      </c>
      <c r="P22" s="386">
        <f>Resultat_liste!M24</f>
        <v>7</v>
      </c>
      <c r="Q22" s="386">
        <f>Resultat_liste!V24</f>
        <v>0</v>
      </c>
      <c r="R22" s="386">
        <f>Resultat_liste!Y24</f>
        <v>8</v>
      </c>
    </row>
    <row r="23" spans="1:18" x14ac:dyDescent="0.25">
      <c r="A23" s="390">
        <v>5003</v>
      </c>
      <c r="B23" s="390">
        <v>3</v>
      </c>
      <c r="C23" s="390">
        <v>50</v>
      </c>
      <c r="D23" s="390">
        <v>80</v>
      </c>
      <c r="E23" s="390">
        <v>3</v>
      </c>
      <c r="N23" s="385">
        <v>220</v>
      </c>
      <c r="O23" s="386">
        <f>Resultat_liste!J25</f>
        <v>0</v>
      </c>
      <c r="P23" s="386">
        <f>Resultat_liste!M25</f>
        <v>9</v>
      </c>
      <c r="Q23" s="386">
        <f>Resultat_liste!V25</f>
        <v>0</v>
      </c>
      <c r="R23" s="386">
        <f>Resultat_liste!Y25</f>
        <v>9</v>
      </c>
    </row>
    <row r="24" spans="1:18" x14ac:dyDescent="0.25">
      <c r="A24" s="390">
        <v>5004</v>
      </c>
      <c r="B24" s="390">
        <v>4</v>
      </c>
      <c r="C24" s="390">
        <v>50</v>
      </c>
      <c r="D24" s="390">
        <v>40</v>
      </c>
      <c r="E24" s="390">
        <v>4</v>
      </c>
      <c r="N24" s="385">
        <v>230</v>
      </c>
      <c r="O24" s="386">
        <f>Resultat_liste!J26</f>
        <v>0</v>
      </c>
      <c r="P24" s="386">
        <f>Resultat_liste!M26</f>
        <v>9</v>
      </c>
      <c r="Q24" s="386">
        <f>Resultat_liste!V26</f>
        <v>0</v>
      </c>
      <c r="R24" s="386">
        <f>Resultat_liste!Y26</f>
        <v>10</v>
      </c>
    </row>
    <row r="25" spans="1:18" x14ac:dyDescent="0.25">
      <c r="A25" s="390">
        <v>5005</v>
      </c>
      <c r="B25" s="390">
        <v>5</v>
      </c>
      <c r="C25" s="390">
        <v>50</v>
      </c>
      <c r="D25" s="390">
        <v>30</v>
      </c>
      <c r="E25" s="390">
        <v>5</v>
      </c>
      <c r="N25" s="385">
        <v>240</v>
      </c>
      <c r="O25" s="386">
        <f>Resultat_liste!J27</f>
        <v>2</v>
      </c>
      <c r="P25" s="386">
        <f>Resultat_liste!M27</f>
        <v>12</v>
      </c>
      <c r="Q25" s="386">
        <f>Resultat_liste!V27</f>
        <v>2</v>
      </c>
      <c r="R25" s="386">
        <f>Resultat_liste!Y27</f>
        <v>13</v>
      </c>
    </row>
    <row r="26" spans="1:18" x14ac:dyDescent="0.25">
      <c r="A26" s="390">
        <v>5006</v>
      </c>
      <c r="B26" s="390">
        <v>6</v>
      </c>
      <c r="C26" s="390">
        <v>50</v>
      </c>
      <c r="D26" s="390">
        <v>120</v>
      </c>
      <c r="E26" s="390">
        <v>6</v>
      </c>
      <c r="N26" s="385">
        <v>250</v>
      </c>
      <c r="O26" s="386">
        <f>Resultat_liste!J28</f>
        <v>6</v>
      </c>
      <c r="P26" s="386">
        <f>Resultat_liste!M28</f>
        <v>9</v>
      </c>
      <c r="Q26" s="386">
        <f>Resultat_liste!V28</f>
        <v>6</v>
      </c>
      <c r="R26" s="386">
        <f>Resultat_liste!Y28</f>
        <v>12</v>
      </c>
    </row>
    <row r="27" spans="1:18" x14ac:dyDescent="0.25">
      <c r="A27" s="390">
        <v>5007</v>
      </c>
      <c r="B27" s="390">
        <v>7</v>
      </c>
      <c r="C27" s="390">
        <v>50</v>
      </c>
      <c r="D27" s="390">
        <v>1030</v>
      </c>
      <c r="E27" s="390">
        <v>7</v>
      </c>
      <c r="N27" s="385">
        <v>260</v>
      </c>
      <c r="O27" s="386">
        <f>Resultat_liste!J29</f>
        <v>18</v>
      </c>
      <c r="P27" s="386">
        <f>Resultat_liste!M29</f>
        <v>16</v>
      </c>
      <c r="Q27" s="386">
        <f>Resultat_liste!V29</f>
        <v>17</v>
      </c>
      <c r="R27" s="386">
        <f>Resultat_liste!Y29</f>
        <v>17</v>
      </c>
    </row>
    <row r="28" spans="1:18" x14ac:dyDescent="0.25">
      <c r="A28" s="390">
        <v>6001</v>
      </c>
      <c r="B28" s="390">
        <v>1</v>
      </c>
      <c r="C28" s="390">
        <v>60</v>
      </c>
      <c r="D28" s="390">
        <v>60</v>
      </c>
      <c r="E28" s="390">
        <v>1</v>
      </c>
      <c r="N28" s="385">
        <v>270</v>
      </c>
      <c r="O28" s="386">
        <f>Resultat_liste!J30</f>
        <v>3</v>
      </c>
      <c r="P28" s="386">
        <f>Resultat_liste!M30</f>
        <v>14</v>
      </c>
      <c r="Q28" s="386">
        <f>Resultat_liste!V30</f>
        <v>3</v>
      </c>
      <c r="R28" s="386">
        <f>Resultat_liste!Y30</f>
        <v>14</v>
      </c>
    </row>
    <row r="29" spans="1:18" x14ac:dyDescent="0.25">
      <c r="A29" s="390">
        <v>6002</v>
      </c>
      <c r="B29" s="390">
        <v>2</v>
      </c>
      <c r="C29" s="390">
        <v>60</v>
      </c>
      <c r="D29" s="390">
        <v>80</v>
      </c>
      <c r="E29" s="390">
        <v>2</v>
      </c>
      <c r="N29" s="385">
        <v>280</v>
      </c>
      <c r="O29" s="386">
        <f>Resultat_liste!J31</f>
        <v>20</v>
      </c>
      <c r="P29" s="386">
        <f>Resultat_liste!M31</f>
        <v>11</v>
      </c>
      <c r="Q29" s="386">
        <f>Resultat_liste!V31</f>
        <v>20</v>
      </c>
      <c r="R29" s="386">
        <f>Resultat_liste!Y31</f>
        <v>13</v>
      </c>
    </row>
    <row r="30" spans="1:18" x14ac:dyDescent="0.25">
      <c r="A30" s="390">
        <v>6003</v>
      </c>
      <c r="B30" s="390">
        <v>3</v>
      </c>
      <c r="C30" s="390">
        <v>60</v>
      </c>
      <c r="D30" s="390">
        <v>80</v>
      </c>
      <c r="E30" s="390">
        <v>3</v>
      </c>
      <c r="N30" s="385">
        <v>290</v>
      </c>
      <c r="O30" s="386">
        <f>Resultat_liste!J32</f>
        <v>5</v>
      </c>
      <c r="P30" s="386">
        <f>Resultat_liste!M32</f>
        <v>17</v>
      </c>
      <c r="Q30" s="386">
        <f>Resultat_liste!V32</f>
        <v>5</v>
      </c>
      <c r="R30" s="386">
        <f>Resultat_liste!Y32</f>
        <v>17</v>
      </c>
    </row>
    <row r="31" spans="1:18" x14ac:dyDescent="0.25">
      <c r="A31" s="390">
        <v>6004</v>
      </c>
      <c r="B31" s="390">
        <v>4</v>
      </c>
      <c r="C31" s="390">
        <v>60</v>
      </c>
      <c r="D31" s="390">
        <v>50</v>
      </c>
      <c r="E31" s="390">
        <v>4</v>
      </c>
      <c r="N31" s="385">
        <v>300</v>
      </c>
      <c r="O31" s="386">
        <f>Resultat_liste!J33</f>
        <v>0</v>
      </c>
      <c r="P31" s="386">
        <f>Resultat_liste!M33</f>
        <v>18</v>
      </c>
      <c r="Q31" s="386">
        <f>Resultat_liste!V33</f>
        <v>0</v>
      </c>
      <c r="R31" s="386">
        <f>Resultat_liste!Y33</f>
        <v>19</v>
      </c>
    </row>
    <row r="32" spans="1:18" x14ac:dyDescent="0.25">
      <c r="A32" s="390">
        <v>6005</v>
      </c>
      <c r="B32" s="390">
        <v>5</v>
      </c>
      <c r="C32" s="390">
        <v>60</v>
      </c>
      <c r="D32" s="390">
        <v>40</v>
      </c>
      <c r="E32" s="390">
        <v>5</v>
      </c>
      <c r="N32" s="385">
        <v>310</v>
      </c>
      <c r="O32" s="386">
        <f>Resultat_liste!J34</f>
        <v>4</v>
      </c>
      <c r="P32" s="386">
        <f>Resultat_liste!M34</f>
        <v>20</v>
      </c>
      <c r="Q32" s="386">
        <f>Resultat_liste!V34</f>
        <v>4</v>
      </c>
      <c r="R32" s="386">
        <f>Resultat_liste!Y34</f>
        <v>20</v>
      </c>
    </row>
    <row r="33" spans="1:18" x14ac:dyDescent="0.25">
      <c r="A33" s="390">
        <v>6006</v>
      </c>
      <c r="B33" s="390">
        <v>6</v>
      </c>
      <c r="C33" s="390">
        <v>60</v>
      </c>
      <c r="D33" s="390">
        <v>320</v>
      </c>
      <c r="E33" s="390">
        <v>6</v>
      </c>
      <c r="N33" s="385">
        <v>320</v>
      </c>
      <c r="O33" s="386">
        <f>Resultat_liste!J35</f>
        <v>0</v>
      </c>
      <c r="P33" s="386">
        <f>Resultat_liste!M35</f>
        <v>20</v>
      </c>
      <c r="Q33" s="386">
        <f>Resultat_liste!V35</f>
        <v>2</v>
      </c>
      <c r="R33" s="386">
        <f>Resultat_liste!Y35</f>
        <v>18</v>
      </c>
    </row>
    <row r="34" spans="1:18" x14ac:dyDescent="0.25">
      <c r="A34" s="390">
        <v>6007</v>
      </c>
      <c r="B34" s="390">
        <v>7</v>
      </c>
      <c r="C34" s="390">
        <v>60</v>
      </c>
      <c r="D34" s="390">
        <v>1240</v>
      </c>
      <c r="E34" s="390">
        <v>7</v>
      </c>
      <c r="N34" s="385">
        <v>330</v>
      </c>
      <c r="O34" s="386">
        <f>Resultat_liste!J36</f>
        <v>7</v>
      </c>
      <c r="P34" s="386">
        <f>Resultat_liste!M36</f>
        <v>17</v>
      </c>
      <c r="Q34" s="386">
        <f>Resultat_liste!V36</f>
        <v>7</v>
      </c>
      <c r="R34" s="386">
        <f>Resultat_liste!Y36</f>
        <v>16</v>
      </c>
    </row>
    <row r="35" spans="1:18" x14ac:dyDescent="0.25">
      <c r="A35" s="390">
        <v>7001</v>
      </c>
      <c r="B35" s="390">
        <v>1</v>
      </c>
      <c r="C35" s="390">
        <v>70</v>
      </c>
      <c r="D35" s="390">
        <v>70</v>
      </c>
      <c r="E35" s="390">
        <v>1</v>
      </c>
      <c r="N35" s="385">
        <v>340</v>
      </c>
      <c r="O35" s="386">
        <f>Resultat_liste!J37</f>
        <v>9</v>
      </c>
      <c r="P35" s="386">
        <f>Resultat_liste!M37</f>
        <v>13</v>
      </c>
      <c r="Q35" s="386">
        <f>Resultat_liste!V37</f>
        <v>9</v>
      </c>
      <c r="R35" s="386">
        <f>Resultat_liste!Y37</f>
        <v>15</v>
      </c>
    </row>
    <row r="36" spans="1:18" x14ac:dyDescent="0.25">
      <c r="A36" s="390">
        <v>7002</v>
      </c>
      <c r="B36" s="390">
        <v>2</v>
      </c>
      <c r="C36" s="390">
        <v>70</v>
      </c>
      <c r="D36" s="390">
        <v>80</v>
      </c>
      <c r="E36" s="390">
        <v>2</v>
      </c>
      <c r="N36" s="385">
        <v>350</v>
      </c>
      <c r="O36" s="386">
        <f>Resultat_liste!J38</f>
        <v>0</v>
      </c>
      <c r="P36" s="386">
        <f>Resultat_liste!M38</f>
        <v>15</v>
      </c>
      <c r="Q36" s="386">
        <f>Resultat_liste!V38</f>
        <v>0</v>
      </c>
      <c r="R36" s="386">
        <f>Resultat_liste!Y38</f>
        <v>18</v>
      </c>
    </row>
    <row r="37" spans="1:18" x14ac:dyDescent="0.25">
      <c r="A37" s="390">
        <v>7003</v>
      </c>
      <c r="B37" s="390">
        <v>3</v>
      </c>
      <c r="C37" s="390">
        <v>70</v>
      </c>
      <c r="D37" s="390">
        <v>80</v>
      </c>
      <c r="E37" s="390">
        <v>3</v>
      </c>
      <c r="N37" s="385">
        <v>360</v>
      </c>
      <c r="O37" s="386">
        <f>Resultat_liste!J39</f>
        <v>0</v>
      </c>
      <c r="P37" s="386">
        <f>Resultat_liste!M39</f>
        <v>10</v>
      </c>
      <c r="Q37" s="386">
        <f>Resultat_liste!V39</f>
        <v>0</v>
      </c>
      <c r="R37" s="386">
        <f>Resultat_liste!Y39</f>
        <v>15</v>
      </c>
    </row>
    <row r="38" spans="1:18" x14ac:dyDescent="0.25">
      <c r="A38" s="390">
        <v>7004</v>
      </c>
      <c r="B38" s="390">
        <v>4</v>
      </c>
      <c r="C38" s="390">
        <v>70</v>
      </c>
      <c r="D38" s="390">
        <v>50</v>
      </c>
      <c r="E38" s="390">
        <v>4</v>
      </c>
      <c r="N38" s="385">
        <v>370</v>
      </c>
      <c r="O38" s="386">
        <f>Resultat_liste!J40</f>
        <v>0</v>
      </c>
      <c r="P38" s="386">
        <f>Resultat_liste!M40</f>
        <v>14</v>
      </c>
      <c r="Q38" s="386">
        <f>Resultat_liste!V40</f>
        <v>4</v>
      </c>
      <c r="R38" s="386">
        <f>Resultat_liste!Y40</f>
        <v>16</v>
      </c>
    </row>
    <row r="39" spans="1:18" x14ac:dyDescent="0.25">
      <c r="A39" s="390">
        <v>7005</v>
      </c>
      <c r="B39" s="390">
        <v>5</v>
      </c>
      <c r="C39" s="390">
        <v>70</v>
      </c>
      <c r="D39" s="390">
        <v>40</v>
      </c>
      <c r="E39" s="390">
        <v>5</v>
      </c>
      <c r="N39" s="385">
        <v>380</v>
      </c>
      <c r="O39" s="386">
        <f>Resultat_liste!J41</f>
        <v>0</v>
      </c>
      <c r="P39" s="386">
        <f>Resultat_liste!M41</f>
        <v>9</v>
      </c>
      <c r="Q39" s="386">
        <f>Resultat_liste!V41</f>
        <v>0</v>
      </c>
      <c r="R39" s="386">
        <f>Resultat_liste!Y41</f>
        <v>12</v>
      </c>
    </row>
    <row r="40" spans="1:18" x14ac:dyDescent="0.25">
      <c r="A40" s="390">
        <v>7006</v>
      </c>
      <c r="B40" s="390">
        <v>6</v>
      </c>
      <c r="C40" s="390">
        <v>70</v>
      </c>
      <c r="D40" s="390">
        <v>370</v>
      </c>
      <c r="E40" s="390">
        <v>6</v>
      </c>
      <c r="N40" s="385">
        <v>390</v>
      </c>
      <c r="O40" s="386">
        <f>Resultat_liste!J42</f>
        <v>0</v>
      </c>
      <c r="P40" s="386">
        <f>Resultat_liste!M42</f>
        <v>0</v>
      </c>
      <c r="Q40" s="386">
        <f>Resultat_liste!V42</f>
        <v>0</v>
      </c>
      <c r="R40" s="386">
        <f>Resultat_liste!Y42</f>
        <v>0</v>
      </c>
    </row>
    <row r="41" spans="1:18" x14ac:dyDescent="0.25">
      <c r="A41" s="390">
        <v>7007</v>
      </c>
      <c r="B41" s="390">
        <v>7</v>
      </c>
      <c r="C41" s="390">
        <v>70</v>
      </c>
      <c r="D41" s="390">
        <v>1250</v>
      </c>
      <c r="E41" s="390">
        <v>7</v>
      </c>
      <c r="N41" s="385">
        <v>400</v>
      </c>
      <c r="O41" s="386">
        <f>Resultat_liste!J43</f>
        <v>0</v>
      </c>
      <c r="P41" s="386">
        <f>Resultat_liste!M43</f>
        <v>0</v>
      </c>
      <c r="Q41" s="386">
        <f>Resultat_liste!V43</f>
        <v>6</v>
      </c>
      <c r="R41" s="386">
        <f>Resultat_liste!Y43</f>
        <v>0</v>
      </c>
    </row>
    <row r="42" spans="1:18" x14ac:dyDescent="0.25">
      <c r="A42" s="390">
        <v>8001</v>
      </c>
      <c r="B42" s="390">
        <v>1</v>
      </c>
      <c r="C42" s="390">
        <v>80</v>
      </c>
      <c r="D42" s="390">
        <v>80</v>
      </c>
      <c r="E42" s="390">
        <v>1</v>
      </c>
      <c r="N42" s="385">
        <v>410</v>
      </c>
      <c r="O42" s="386">
        <f>Resultat_liste!J44</f>
        <v>0</v>
      </c>
      <c r="P42" s="386">
        <f>Resultat_liste!M44</f>
        <v>0</v>
      </c>
      <c r="Q42" s="386">
        <f>Resultat_liste!V44</f>
        <v>6</v>
      </c>
      <c r="R42" s="386">
        <f>Resultat_liste!Y44</f>
        <v>0</v>
      </c>
    </row>
    <row r="43" spans="1:18" x14ac:dyDescent="0.25">
      <c r="A43" s="390">
        <v>8002</v>
      </c>
      <c r="B43" s="390">
        <v>2</v>
      </c>
      <c r="C43" s="390">
        <v>80</v>
      </c>
      <c r="D43" s="390">
        <v>90</v>
      </c>
      <c r="E43" s="390">
        <v>2</v>
      </c>
      <c r="N43" s="385">
        <v>420</v>
      </c>
      <c r="O43" s="386">
        <f>Resultat_liste!J45</f>
        <v>0</v>
      </c>
      <c r="P43" s="386">
        <f>Resultat_liste!M45</f>
        <v>0</v>
      </c>
      <c r="Q43" s="386">
        <f>Resultat_liste!V45</f>
        <v>0</v>
      </c>
      <c r="R43" s="386">
        <f>Resultat_liste!Y45</f>
        <v>0</v>
      </c>
    </row>
    <row r="44" spans="1:18" x14ac:dyDescent="0.25">
      <c r="A44" s="390">
        <v>8003</v>
      </c>
      <c r="B44" s="390">
        <v>3</v>
      </c>
      <c r="C44" s="390">
        <v>80</v>
      </c>
      <c r="D44" s="390">
        <v>110</v>
      </c>
      <c r="E44" s="390">
        <v>3</v>
      </c>
      <c r="N44" s="385">
        <v>430</v>
      </c>
      <c r="O44" s="386">
        <f>Resultat_liste!J46</f>
        <v>0</v>
      </c>
      <c r="P44" s="386">
        <f>Resultat_liste!M46</f>
        <v>0</v>
      </c>
      <c r="Q44" s="386">
        <f>Resultat_liste!V46</f>
        <v>0</v>
      </c>
      <c r="R44" s="386">
        <f>Resultat_liste!Y46</f>
        <v>0</v>
      </c>
    </row>
    <row r="45" spans="1:18" x14ac:dyDescent="0.25">
      <c r="A45" s="390">
        <v>8004</v>
      </c>
      <c r="B45" s="390">
        <v>4</v>
      </c>
      <c r="C45" s="390">
        <v>80</v>
      </c>
      <c r="D45" s="390">
        <v>70</v>
      </c>
      <c r="E45" s="390">
        <v>4</v>
      </c>
      <c r="N45" s="385">
        <v>440</v>
      </c>
      <c r="O45" s="386">
        <f>Resultat_liste!J47</f>
        <v>0</v>
      </c>
      <c r="P45" s="386">
        <f>Resultat_liste!M47</f>
        <v>0</v>
      </c>
      <c r="Q45" s="386">
        <f>Resultat_liste!V47</f>
        <v>0</v>
      </c>
      <c r="R45" s="386">
        <f>Resultat_liste!Y47</f>
        <v>0</v>
      </c>
    </row>
    <row r="46" spans="1:18" x14ac:dyDescent="0.25">
      <c r="A46" s="390">
        <v>8005</v>
      </c>
      <c r="B46" s="390">
        <v>5</v>
      </c>
      <c r="C46" s="390">
        <v>80</v>
      </c>
      <c r="D46" s="390">
        <v>50</v>
      </c>
      <c r="E46" s="390">
        <v>5</v>
      </c>
      <c r="N46" s="385">
        <v>450</v>
      </c>
      <c r="O46" s="386">
        <f>Resultat_liste!J48</f>
        <v>0</v>
      </c>
      <c r="P46" s="386">
        <f>Resultat_liste!M48</f>
        <v>5</v>
      </c>
      <c r="Q46" s="386">
        <f>Resultat_liste!V48</f>
        <v>0</v>
      </c>
      <c r="R46" s="386">
        <f>Resultat_liste!Y48</f>
        <v>7</v>
      </c>
    </row>
    <row r="47" spans="1:18" x14ac:dyDescent="0.25">
      <c r="A47" s="390">
        <v>8006</v>
      </c>
      <c r="B47" s="390">
        <v>6</v>
      </c>
      <c r="C47" s="390">
        <v>80</v>
      </c>
      <c r="D47" s="390">
        <v>620</v>
      </c>
      <c r="E47" s="390">
        <v>6</v>
      </c>
      <c r="N47" s="385">
        <v>460</v>
      </c>
      <c r="O47" s="386">
        <f>Resultat_liste!J49</f>
        <v>0</v>
      </c>
      <c r="P47" s="386">
        <f>Resultat_liste!M49</f>
        <v>5</v>
      </c>
      <c r="Q47" s="386">
        <f>Resultat_liste!V49</f>
        <v>0</v>
      </c>
      <c r="R47" s="386">
        <f>Resultat_liste!Y49</f>
        <v>8</v>
      </c>
    </row>
    <row r="48" spans="1:18" x14ac:dyDescent="0.25">
      <c r="A48" s="390">
        <v>8007</v>
      </c>
      <c r="B48" s="390">
        <v>7</v>
      </c>
      <c r="C48" s="390">
        <v>80</v>
      </c>
      <c r="D48" s="390">
        <v>1390</v>
      </c>
      <c r="E48" s="390">
        <v>7</v>
      </c>
      <c r="N48" s="385">
        <v>470</v>
      </c>
      <c r="O48" s="386">
        <f>Resultat_liste!J50</f>
        <v>0</v>
      </c>
      <c r="P48" s="386">
        <f>Resultat_liste!M50</f>
        <v>12</v>
      </c>
      <c r="Q48" s="386">
        <f>Resultat_liste!V50</f>
        <v>0</v>
      </c>
      <c r="R48" s="386">
        <f>Resultat_liste!Y50</f>
        <v>3</v>
      </c>
    </row>
    <row r="49" spans="1:18" x14ac:dyDescent="0.25">
      <c r="A49" s="390">
        <v>9001</v>
      </c>
      <c r="B49" s="390">
        <v>1</v>
      </c>
      <c r="C49" s="390">
        <v>90</v>
      </c>
      <c r="D49" s="390">
        <v>90</v>
      </c>
      <c r="E49" s="390">
        <v>1</v>
      </c>
      <c r="N49" s="385">
        <v>480</v>
      </c>
      <c r="O49" s="386">
        <f>Resultat_liste!J51</f>
        <v>0</v>
      </c>
      <c r="P49" s="386">
        <f>Resultat_liste!M51</f>
        <v>0</v>
      </c>
      <c r="Q49" s="386">
        <f>Resultat_liste!V51</f>
        <v>0</v>
      </c>
      <c r="R49" s="386">
        <f>Resultat_liste!Y51</f>
        <v>5</v>
      </c>
    </row>
    <row r="50" spans="1:18" x14ac:dyDescent="0.25">
      <c r="A50" s="390">
        <v>9002</v>
      </c>
      <c r="B50" s="390">
        <v>2</v>
      </c>
      <c r="C50" s="390">
        <v>90</v>
      </c>
      <c r="D50" s="390">
        <v>130</v>
      </c>
      <c r="E50" s="390">
        <v>2</v>
      </c>
      <c r="N50" s="385">
        <v>490</v>
      </c>
      <c r="O50" s="386">
        <f>Resultat_liste!J52</f>
        <v>0</v>
      </c>
      <c r="P50" s="386">
        <f>Resultat_liste!M52</f>
        <v>6</v>
      </c>
      <c r="Q50" s="386">
        <f>Resultat_liste!V52</f>
        <v>3</v>
      </c>
      <c r="R50" s="386">
        <f>Resultat_liste!Y52</f>
        <v>5</v>
      </c>
    </row>
    <row r="51" spans="1:18" x14ac:dyDescent="0.25">
      <c r="A51" s="390">
        <v>9003</v>
      </c>
      <c r="B51" s="390">
        <v>3</v>
      </c>
      <c r="C51" s="390">
        <v>90</v>
      </c>
      <c r="D51" s="390">
        <v>330</v>
      </c>
      <c r="E51" s="390">
        <v>3</v>
      </c>
      <c r="N51" s="385">
        <v>500</v>
      </c>
      <c r="O51" s="386">
        <f>Resultat_liste!J53</f>
        <v>0</v>
      </c>
      <c r="P51" s="386">
        <f>Resultat_liste!M53</f>
        <v>8</v>
      </c>
      <c r="Q51" s="386">
        <f>Resultat_liste!V53</f>
        <v>0</v>
      </c>
      <c r="R51" s="386">
        <f>Resultat_liste!Y53</f>
        <v>7</v>
      </c>
    </row>
    <row r="52" spans="1:18" x14ac:dyDescent="0.25">
      <c r="A52" s="390">
        <v>9004</v>
      </c>
      <c r="B52" s="390">
        <v>4</v>
      </c>
      <c r="C52" s="390">
        <v>90</v>
      </c>
      <c r="D52" s="390">
        <v>80</v>
      </c>
      <c r="E52" s="390">
        <v>4</v>
      </c>
      <c r="N52" s="385">
        <v>510</v>
      </c>
      <c r="O52" s="386">
        <f>Resultat_liste!J54</f>
        <v>0</v>
      </c>
      <c r="P52" s="386">
        <f>Resultat_liste!M54</f>
        <v>9</v>
      </c>
      <c r="Q52" s="386">
        <f>Resultat_liste!V54</f>
        <v>0</v>
      </c>
      <c r="R52" s="386">
        <f>Resultat_liste!Y54</f>
        <v>9</v>
      </c>
    </row>
    <row r="53" spans="1:18" x14ac:dyDescent="0.25">
      <c r="A53" s="390">
        <v>9005</v>
      </c>
      <c r="B53" s="390">
        <v>5</v>
      </c>
      <c r="C53" s="390">
        <v>90</v>
      </c>
      <c r="D53" s="390">
        <v>80</v>
      </c>
      <c r="E53" s="390">
        <v>5</v>
      </c>
      <c r="N53" s="385">
        <v>520</v>
      </c>
      <c r="O53" s="386">
        <f>Resultat_liste!J55</f>
        <v>0</v>
      </c>
      <c r="P53" s="386">
        <f>Resultat_liste!M55</f>
        <v>10</v>
      </c>
      <c r="Q53" s="386">
        <f>Resultat_liste!V55</f>
        <v>0</v>
      </c>
      <c r="R53" s="386">
        <f>Resultat_liste!Y55</f>
        <v>12</v>
      </c>
    </row>
    <row r="54" spans="1:18" x14ac:dyDescent="0.25">
      <c r="A54" s="390">
        <v>9006</v>
      </c>
      <c r="B54" s="390">
        <v>6</v>
      </c>
      <c r="C54" s="390">
        <v>90</v>
      </c>
      <c r="D54" s="390">
        <v>900</v>
      </c>
      <c r="E54" s="390">
        <v>6</v>
      </c>
      <c r="N54" s="385">
        <v>530</v>
      </c>
      <c r="O54" s="386">
        <f>Resultat_liste!J56</f>
        <v>0</v>
      </c>
      <c r="P54" s="386">
        <f>Resultat_liste!M56</f>
        <v>8</v>
      </c>
      <c r="Q54" s="386">
        <f>Resultat_liste!V56</f>
        <v>0</v>
      </c>
      <c r="R54" s="386">
        <f>Resultat_liste!Y56</f>
        <v>6</v>
      </c>
    </row>
    <row r="55" spans="1:18" x14ac:dyDescent="0.25">
      <c r="A55" s="390">
        <v>9007</v>
      </c>
      <c r="B55" s="390">
        <v>7</v>
      </c>
      <c r="C55" s="390">
        <v>90</v>
      </c>
      <c r="D55" s="390">
        <v>1590</v>
      </c>
      <c r="E55" s="390">
        <v>7</v>
      </c>
      <c r="N55" s="385">
        <v>540</v>
      </c>
      <c r="O55" s="386">
        <f>Resultat_liste!J57</f>
        <v>0</v>
      </c>
      <c r="P55" s="386">
        <f>Resultat_liste!M57</f>
        <v>6</v>
      </c>
      <c r="Q55" s="386">
        <f>Resultat_liste!V57</f>
        <v>2</v>
      </c>
      <c r="R55" s="386">
        <f>Resultat_liste!Y57</f>
        <v>7</v>
      </c>
    </row>
    <row r="56" spans="1:18" x14ac:dyDescent="0.25">
      <c r="A56" s="390">
        <v>10001</v>
      </c>
      <c r="B56" s="390">
        <v>1</v>
      </c>
      <c r="C56" s="390">
        <v>100</v>
      </c>
      <c r="D56" s="390">
        <v>100</v>
      </c>
      <c r="E56" s="390">
        <v>1</v>
      </c>
      <c r="N56" s="385">
        <v>550</v>
      </c>
      <c r="O56" s="386">
        <f>Resultat_liste!J58</f>
        <v>0</v>
      </c>
      <c r="P56" s="386">
        <f>Resultat_liste!M58</f>
        <v>9</v>
      </c>
      <c r="Q56" s="386">
        <f>Resultat_liste!V58</f>
        <v>4</v>
      </c>
      <c r="R56" s="386">
        <f>Resultat_liste!Y58</f>
        <v>6</v>
      </c>
    </row>
    <row r="57" spans="1:18" x14ac:dyDescent="0.25">
      <c r="A57" s="390">
        <v>10002</v>
      </c>
      <c r="B57" s="390">
        <v>2</v>
      </c>
      <c r="C57" s="390">
        <v>100</v>
      </c>
      <c r="D57" s="390">
        <v>150</v>
      </c>
      <c r="E57" s="390">
        <v>2</v>
      </c>
      <c r="N57" s="385">
        <v>560</v>
      </c>
      <c r="O57" s="386">
        <f>Resultat_liste!J59</f>
        <v>0</v>
      </c>
      <c r="P57" s="386">
        <f>Resultat_liste!M59</f>
        <v>3</v>
      </c>
      <c r="Q57" s="386">
        <f>Resultat_liste!V59</f>
        <v>0</v>
      </c>
      <c r="R57" s="386">
        <f>Resultat_liste!Y59</f>
        <v>1</v>
      </c>
    </row>
    <row r="58" spans="1:18" x14ac:dyDescent="0.25">
      <c r="A58" s="390">
        <v>10003</v>
      </c>
      <c r="B58" s="390">
        <v>3</v>
      </c>
      <c r="C58" s="390">
        <v>100</v>
      </c>
      <c r="D58" s="390">
        <v>390</v>
      </c>
      <c r="E58" s="390">
        <v>3</v>
      </c>
      <c r="N58" s="385">
        <v>570</v>
      </c>
      <c r="O58" s="386">
        <f>Resultat_liste!J60</f>
        <v>0</v>
      </c>
      <c r="P58" s="386">
        <f>Resultat_liste!M60</f>
        <v>2</v>
      </c>
      <c r="Q58" s="386">
        <f>Resultat_liste!V60</f>
        <v>0</v>
      </c>
      <c r="R58" s="386">
        <f>Resultat_liste!Y60</f>
        <v>-2</v>
      </c>
    </row>
    <row r="59" spans="1:18" x14ac:dyDescent="0.25">
      <c r="A59" s="390">
        <v>10004</v>
      </c>
      <c r="B59" s="390">
        <v>4</v>
      </c>
      <c r="C59" s="390">
        <v>100</v>
      </c>
      <c r="D59" s="390">
        <v>80</v>
      </c>
      <c r="E59" s="390">
        <v>4</v>
      </c>
      <c r="N59" s="385">
        <v>580</v>
      </c>
      <c r="O59" s="386">
        <f>Resultat_liste!J61</f>
        <v>0</v>
      </c>
      <c r="P59" s="386">
        <f>Resultat_liste!M61</f>
        <v>6</v>
      </c>
      <c r="Q59" s="386">
        <f>Resultat_liste!V61</f>
        <v>0</v>
      </c>
      <c r="R59" s="386">
        <f>Resultat_liste!Y61</f>
        <v>4</v>
      </c>
    </row>
    <row r="60" spans="1:18" x14ac:dyDescent="0.25">
      <c r="A60" s="390">
        <v>10005</v>
      </c>
      <c r="B60" s="390">
        <v>5</v>
      </c>
      <c r="C60" s="390">
        <v>100</v>
      </c>
      <c r="D60" s="390">
        <v>80</v>
      </c>
      <c r="E60" s="390">
        <v>5</v>
      </c>
      <c r="N60" s="385">
        <v>590</v>
      </c>
      <c r="O60" s="386">
        <f>Resultat_liste!J62</f>
        <v>2</v>
      </c>
      <c r="P60" s="386">
        <f>Resultat_liste!M62</f>
        <v>7</v>
      </c>
      <c r="Q60" s="386">
        <f>Resultat_liste!V62</f>
        <v>2</v>
      </c>
      <c r="R60" s="386">
        <f>Resultat_liste!Y62</f>
        <v>10</v>
      </c>
    </row>
    <row r="61" spans="1:18" x14ac:dyDescent="0.25">
      <c r="A61" s="390">
        <v>10006</v>
      </c>
      <c r="B61" s="390">
        <v>6</v>
      </c>
      <c r="C61" s="390">
        <v>100</v>
      </c>
      <c r="D61" s="390">
        <v>950</v>
      </c>
      <c r="E61" s="390">
        <v>6</v>
      </c>
      <c r="N61" s="385">
        <v>600</v>
      </c>
      <c r="O61" s="386">
        <f>Resultat_liste!J63</f>
        <v>0</v>
      </c>
      <c r="P61" s="386">
        <f>Resultat_liste!M63</f>
        <v>1</v>
      </c>
      <c r="Q61" s="386">
        <f>Resultat_liste!V63</f>
        <v>0</v>
      </c>
      <c r="R61" s="386">
        <f>Resultat_liste!Y63</f>
        <v>12</v>
      </c>
    </row>
    <row r="62" spans="1:18" x14ac:dyDescent="0.25">
      <c r="A62" s="390">
        <v>10007</v>
      </c>
      <c r="B62" s="390">
        <v>7</v>
      </c>
      <c r="C62" s="390">
        <v>100</v>
      </c>
      <c r="D62" s="390">
        <v>1610</v>
      </c>
      <c r="E62" s="390">
        <v>7</v>
      </c>
      <c r="N62" s="385">
        <v>610</v>
      </c>
      <c r="O62" s="386">
        <f>Resultat_liste!J64</f>
        <v>0</v>
      </c>
      <c r="P62" s="386">
        <f>Resultat_liste!M64</f>
        <v>0</v>
      </c>
      <c r="Q62" s="386">
        <f>Resultat_liste!V64</f>
        <v>0</v>
      </c>
      <c r="R62" s="386">
        <f>Resultat_liste!Y64</f>
        <v>11</v>
      </c>
    </row>
    <row r="63" spans="1:18" x14ac:dyDescent="0.25">
      <c r="A63" s="390">
        <v>11001</v>
      </c>
      <c r="B63" s="390">
        <v>1</v>
      </c>
      <c r="C63" s="390">
        <v>110</v>
      </c>
      <c r="D63" s="390">
        <v>110</v>
      </c>
      <c r="E63" s="390">
        <v>1</v>
      </c>
      <c r="N63" s="385">
        <v>620</v>
      </c>
      <c r="O63" s="386">
        <f>Resultat_liste!J65</f>
        <v>0</v>
      </c>
      <c r="P63" s="386">
        <f>Resultat_liste!M65</f>
        <v>6</v>
      </c>
      <c r="Q63" s="386">
        <f>Resultat_liste!V65</f>
        <v>0</v>
      </c>
      <c r="R63" s="386">
        <f>Resultat_liste!Y65</f>
        <v>7</v>
      </c>
    </row>
    <row r="64" spans="1:18" x14ac:dyDescent="0.25">
      <c r="A64" s="390">
        <v>11002</v>
      </c>
      <c r="B64" s="390">
        <v>2</v>
      </c>
      <c r="C64" s="390">
        <v>110</v>
      </c>
      <c r="D64" s="390">
        <v>160</v>
      </c>
      <c r="E64" s="390">
        <v>2</v>
      </c>
      <c r="N64" s="385">
        <v>630</v>
      </c>
      <c r="O64" s="386">
        <f>Resultat_liste!J66</f>
        <v>6</v>
      </c>
      <c r="P64" s="386">
        <f>Resultat_liste!M66</f>
        <v>8</v>
      </c>
      <c r="Q64" s="386">
        <f>Resultat_liste!V66</f>
        <v>6</v>
      </c>
      <c r="R64" s="386">
        <f>Resultat_liste!Y66</f>
        <v>8</v>
      </c>
    </row>
    <row r="65" spans="1:18" x14ac:dyDescent="0.25">
      <c r="A65" s="390">
        <v>11003</v>
      </c>
      <c r="B65" s="390">
        <v>3</v>
      </c>
      <c r="C65" s="390">
        <v>110</v>
      </c>
      <c r="D65" s="390">
        <v>460</v>
      </c>
      <c r="E65" s="390">
        <v>3</v>
      </c>
      <c r="N65" s="385">
        <v>640</v>
      </c>
      <c r="O65" s="386">
        <f>Resultat_liste!J67</f>
        <v>6</v>
      </c>
      <c r="P65" s="386">
        <f>Resultat_liste!M67</f>
        <v>7</v>
      </c>
      <c r="Q65" s="386">
        <f>Resultat_liste!V67</f>
        <v>5</v>
      </c>
      <c r="R65" s="386">
        <f>Resultat_liste!Y67</f>
        <v>8</v>
      </c>
    </row>
    <row r="66" spans="1:18" x14ac:dyDescent="0.25">
      <c r="A66" s="390">
        <v>11004</v>
      </c>
      <c r="B66" s="390">
        <v>4</v>
      </c>
      <c r="C66" s="390">
        <v>110</v>
      </c>
      <c r="D66" s="390">
        <v>80</v>
      </c>
      <c r="E66" s="390">
        <v>4</v>
      </c>
      <c r="N66" s="385">
        <v>650</v>
      </c>
      <c r="O66" s="386">
        <f>Resultat_liste!J68</f>
        <v>3</v>
      </c>
      <c r="P66" s="386">
        <f>Resultat_liste!M68</f>
        <v>9</v>
      </c>
      <c r="Q66" s="386">
        <f>Resultat_liste!V68</f>
        <v>3</v>
      </c>
      <c r="R66" s="386">
        <f>Resultat_liste!Y68</f>
        <v>10</v>
      </c>
    </row>
    <row r="67" spans="1:18" x14ac:dyDescent="0.25">
      <c r="A67" s="390">
        <v>11005</v>
      </c>
      <c r="B67" s="390">
        <v>5</v>
      </c>
      <c r="C67" s="390">
        <v>110</v>
      </c>
      <c r="D67" s="390">
        <v>80</v>
      </c>
      <c r="E67" s="390">
        <v>5</v>
      </c>
      <c r="N67" s="385">
        <v>660</v>
      </c>
      <c r="O67" s="386">
        <f>Resultat_liste!J69</f>
        <v>0</v>
      </c>
      <c r="P67" s="386">
        <f>Resultat_liste!M69</f>
        <v>6</v>
      </c>
      <c r="Q67" s="386">
        <f>Resultat_liste!V69</f>
        <v>0</v>
      </c>
      <c r="R67" s="386">
        <f>Resultat_liste!Y69</f>
        <v>3</v>
      </c>
    </row>
    <row r="68" spans="1:18" x14ac:dyDescent="0.25">
      <c r="A68" s="390">
        <v>11006</v>
      </c>
      <c r="B68" s="390">
        <v>6</v>
      </c>
      <c r="C68" s="390">
        <v>110</v>
      </c>
      <c r="D68" s="390">
        <v>980</v>
      </c>
      <c r="E68" s="390">
        <v>6</v>
      </c>
      <c r="N68" s="385">
        <v>670</v>
      </c>
      <c r="O68" s="386">
        <f>Resultat_liste!J70</f>
        <v>0</v>
      </c>
      <c r="P68" s="386">
        <f>Resultat_liste!M70</f>
        <v>5</v>
      </c>
      <c r="Q68" s="386">
        <f>Resultat_liste!V70</f>
        <v>0</v>
      </c>
      <c r="R68" s="386">
        <f>Resultat_liste!Y70</f>
        <v>3</v>
      </c>
    </row>
    <row r="69" spans="1:18" x14ac:dyDescent="0.25">
      <c r="A69" s="390">
        <v>11007</v>
      </c>
      <c r="B69" s="390">
        <v>7</v>
      </c>
      <c r="C69" s="390">
        <v>110</v>
      </c>
      <c r="D69" s="390">
        <v>1630</v>
      </c>
      <c r="E69" s="390">
        <v>7</v>
      </c>
      <c r="N69" s="385">
        <v>680</v>
      </c>
      <c r="O69" s="386">
        <f>Resultat_liste!J71</f>
        <v>0</v>
      </c>
      <c r="P69" s="386">
        <f>Resultat_liste!M71</f>
        <v>6</v>
      </c>
      <c r="Q69" s="386">
        <f>Resultat_liste!V71</f>
        <v>0</v>
      </c>
      <c r="R69" s="386">
        <f>Resultat_liste!Y71</f>
        <v>3</v>
      </c>
    </row>
    <row r="70" spans="1:18" x14ac:dyDescent="0.25">
      <c r="A70" s="390">
        <v>12001</v>
      </c>
      <c r="B70" s="390">
        <v>1</v>
      </c>
      <c r="C70" s="390">
        <v>120</v>
      </c>
      <c r="D70" s="390">
        <v>120</v>
      </c>
      <c r="E70" s="390">
        <v>1</v>
      </c>
      <c r="N70" s="385">
        <v>690</v>
      </c>
      <c r="O70" s="386">
        <f>Resultat_liste!J72</f>
        <v>2</v>
      </c>
      <c r="P70" s="386">
        <f>Resultat_liste!M72</f>
        <v>0</v>
      </c>
      <c r="Q70" s="386">
        <f>Resultat_liste!V72</f>
        <v>1</v>
      </c>
      <c r="R70" s="386">
        <f>Resultat_liste!Y72</f>
        <v>5</v>
      </c>
    </row>
    <row r="71" spans="1:18" x14ac:dyDescent="0.25">
      <c r="A71" s="390">
        <v>12002</v>
      </c>
      <c r="B71" s="390">
        <v>2</v>
      </c>
      <c r="C71" s="390">
        <v>120</v>
      </c>
      <c r="D71" s="390">
        <v>240</v>
      </c>
      <c r="E71" s="390">
        <v>2</v>
      </c>
      <c r="N71" s="385">
        <v>700</v>
      </c>
      <c r="O71" s="386">
        <f>Resultat_liste!J73</f>
        <v>2</v>
      </c>
      <c r="P71" s="386">
        <f>Resultat_liste!M73</f>
        <v>8</v>
      </c>
      <c r="Q71" s="386">
        <f>Resultat_liste!V73</f>
        <v>0</v>
      </c>
      <c r="R71" s="386">
        <f>Resultat_liste!Y73</f>
        <v>4</v>
      </c>
    </row>
    <row r="72" spans="1:18" x14ac:dyDescent="0.25">
      <c r="A72" s="390">
        <v>12003</v>
      </c>
      <c r="B72" s="390">
        <v>3</v>
      </c>
      <c r="C72" s="390">
        <v>120</v>
      </c>
      <c r="D72" s="390">
        <v>540</v>
      </c>
      <c r="E72" s="390">
        <v>3</v>
      </c>
      <c r="N72" s="385">
        <v>710</v>
      </c>
      <c r="O72" s="386">
        <f>Resultat_liste!J74</f>
        <v>2</v>
      </c>
      <c r="P72" s="386">
        <f>Resultat_liste!M74</f>
        <v>4</v>
      </c>
      <c r="Q72" s="386">
        <f>Resultat_liste!V74</f>
        <v>0</v>
      </c>
      <c r="R72" s="386">
        <f>Resultat_liste!Y74</f>
        <v>5</v>
      </c>
    </row>
    <row r="73" spans="1:18" x14ac:dyDescent="0.25">
      <c r="A73" s="390">
        <v>12004</v>
      </c>
      <c r="B73" s="390">
        <v>4</v>
      </c>
      <c r="C73" s="390">
        <v>120</v>
      </c>
      <c r="D73" s="390">
        <v>90</v>
      </c>
      <c r="E73" s="390">
        <v>4</v>
      </c>
      <c r="N73" s="385">
        <v>720</v>
      </c>
      <c r="O73" s="386">
        <f>Resultat_liste!J75</f>
        <v>0</v>
      </c>
      <c r="P73" s="386">
        <f>Resultat_liste!M75</f>
        <v>6</v>
      </c>
      <c r="Q73" s="386">
        <f>Resultat_liste!V75</f>
        <v>1</v>
      </c>
      <c r="R73" s="386">
        <f>Resultat_liste!Y75</f>
        <v>1</v>
      </c>
    </row>
    <row r="74" spans="1:18" x14ac:dyDescent="0.25">
      <c r="A74" s="390">
        <v>12005</v>
      </c>
      <c r="B74" s="390">
        <v>5</v>
      </c>
      <c r="C74" s="390">
        <v>120</v>
      </c>
      <c r="D74" s="390">
        <v>80</v>
      </c>
      <c r="E74" s="390">
        <v>5</v>
      </c>
      <c r="N74" s="385">
        <v>730</v>
      </c>
      <c r="O74" s="386">
        <f>Resultat_liste!J76</f>
        <v>0</v>
      </c>
      <c r="P74" s="386">
        <f>Resultat_liste!M76</f>
        <v>6</v>
      </c>
      <c r="Q74" s="386">
        <f>Resultat_liste!V76</f>
        <v>0</v>
      </c>
      <c r="R74" s="386">
        <f>Resultat_liste!Y76</f>
        <v>0</v>
      </c>
    </row>
    <row r="75" spans="1:18" x14ac:dyDescent="0.25">
      <c r="A75" s="390">
        <v>12006</v>
      </c>
      <c r="B75" s="390">
        <v>6</v>
      </c>
      <c r="C75" s="390">
        <v>120</v>
      </c>
      <c r="D75" s="390">
        <v>1010</v>
      </c>
      <c r="E75" s="390">
        <v>6</v>
      </c>
      <c r="N75" s="385">
        <v>740</v>
      </c>
      <c r="O75" s="386">
        <f>Resultat_liste!J77</f>
        <v>0</v>
      </c>
      <c r="P75" s="386">
        <f>Resultat_liste!M77</f>
        <v>1</v>
      </c>
      <c r="Q75" s="386">
        <f>Resultat_liste!V77</f>
        <v>0</v>
      </c>
      <c r="R75" s="386">
        <f>Resultat_liste!Y77</f>
        <v>1</v>
      </c>
    </row>
    <row r="76" spans="1:18" x14ac:dyDescent="0.25">
      <c r="A76" s="390">
        <v>12007</v>
      </c>
      <c r="B76" s="390">
        <v>7</v>
      </c>
      <c r="C76" s="390">
        <v>120</v>
      </c>
      <c r="D76" s="390">
        <v>1670</v>
      </c>
      <c r="E76" s="390">
        <v>7</v>
      </c>
      <c r="N76" s="385">
        <v>750</v>
      </c>
      <c r="O76" s="386">
        <f>Resultat_liste!J78</f>
        <v>2</v>
      </c>
      <c r="P76" s="386">
        <f>Resultat_liste!M78</f>
        <v>5</v>
      </c>
      <c r="Q76" s="386">
        <f>Resultat_liste!V78</f>
        <v>4</v>
      </c>
      <c r="R76" s="386">
        <f>Resultat_liste!Y78</f>
        <v>7</v>
      </c>
    </row>
    <row r="77" spans="1:18" x14ac:dyDescent="0.25">
      <c r="A77" s="390">
        <v>13001</v>
      </c>
      <c r="B77" s="390">
        <v>1</v>
      </c>
      <c r="C77" s="390">
        <v>130</v>
      </c>
      <c r="D77" s="390">
        <v>130</v>
      </c>
      <c r="E77" s="390">
        <v>1</v>
      </c>
      <c r="N77" s="385">
        <v>760</v>
      </c>
      <c r="O77" s="386">
        <f>Resultat_liste!J79</f>
        <v>5</v>
      </c>
      <c r="P77" s="386">
        <f>Resultat_liste!M79</f>
        <v>5</v>
      </c>
      <c r="Q77" s="386">
        <f>Resultat_liste!V79</f>
        <v>6</v>
      </c>
      <c r="R77" s="386">
        <f>Resultat_liste!Y79</f>
        <v>7</v>
      </c>
    </row>
    <row r="78" spans="1:18" x14ac:dyDescent="0.25">
      <c r="A78" s="390">
        <v>13002</v>
      </c>
      <c r="B78" s="390">
        <v>2</v>
      </c>
      <c r="C78" s="390">
        <v>130</v>
      </c>
      <c r="D78" s="390">
        <v>370</v>
      </c>
      <c r="E78" s="390">
        <v>2</v>
      </c>
      <c r="N78" s="385">
        <v>770</v>
      </c>
      <c r="O78" s="386">
        <f>Resultat_liste!J80</f>
        <v>5</v>
      </c>
      <c r="P78" s="386">
        <f>Resultat_liste!M80</f>
        <v>6</v>
      </c>
      <c r="Q78" s="386">
        <f>Resultat_liste!V80</f>
        <v>6</v>
      </c>
      <c r="R78" s="386">
        <f>Resultat_liste!Y80</f>
        <v>7</v>
      </c>
    </row>
    <row r="79" spans="1:18" x14ac:dyDescent="0.25">
      <c r="A79" s="390">
        <v>13003</v>
      </c>
      <c r="B79" s="390">
        <v>3</v>
      </c>
      <c r="C79" s="390">
        <v>130</v>
      </c>
      <c r="D79" s="390">
        <v>600</v>
      </c>
      <c r="E79" s="390">
        <v>3</v>
      </c>
      <c r="N79" s="385">
        <v>780</v>
      </c>
      <c r="O79" s="386">
        <f>Resultat_liste!J81</f>
        <v>0</v>
      </c>
      <c r="P79" s="386">
        <f>Resultat_liste!M81</f>
        <v>7</v>
      </c>
      <c r="Q79" s="386">
        <f>Resultat_liste!V81</f>
        <v>3</v>
      </c>
      <c r="R79" s="386">
        <f>Resultat_liste!Y81</f>
        <v>6</v>
      </c>
    </row>
    <row r="80" spans="1:18" x14ac:dyDescent="0.25">
      <c r="A80" s="390">
        <v>13004</v>
      </c>
      <c r="B80" s="390">
        <v>4</v>
      </c>
      <c r="C80" s="390">
        <v>130</v>
      </c>
      <c r="D80" s="390">
        <v>100</v>
      </c>
      <c r="E80" s="390">
        <v>4</v>
      </c>
      <c r="N80" s="385">
        <v>790</v>
      </c>
      <c r="O80" s="386">
        <f>Resultat_liste!J82</f>
        <v>0</v>
      </c>
      <c r="P80" s="386">
        <f>Resultat_liste!M82</f>
        <v>4</v>
      </c>
      <c r="Q80" s="386">
        <f>Resultat_liste!V82</f>
        <v>0</v>
      </c>
      <c r="R80" s="386">
        <f>Resultat_liste!Y82</f>
        <v>3</v>
      </c>
    </row>
    <row r="81" spans="1:18" x14ac:dyDescent="0.25">
      <c r="A81" s="390">
        <v>13005</v>
      </c>
      <c r="B81" s="390">
        <v>5</v>
      </c>
      <c r="C81" s="390">
        <v>130</v>
      </c>
      <c r="D81" s="390">
        <v>80</v>
      </c>
      <c r="E81" s="390">
        <v>5</v>
      </c>
      <c r="N81" s="385">
        <v>800</v>
      </c>
      <c r="O81" s="386">
        <f>Resultat_liste!J83</f>
        <v>3</v>
      </c>
      <c r="P81" s="386">
        <f>Resultat_liste!M83</f>
        <v>5</v>
      </c>
      <c r="Q81" s="386">
        <f>Resultat_liste!V83</f>
        <v>3</v>
      </c>
      <c r="R81" s="386">
        <f>Resultat_liste!Y83</f>
        <v>5</v>
      </c>
    </row>
    <row r="82" spans="1:18" x14ac:dyDescent="0.25">
      <c r="A82" s="390">
        <v>13006</v>
      </c>
      <c r="B82" s="390">
        <v>6</v>
      </c>
      <c r="C82" s="390">
        <v>130</v>
      </c>
      <c r="D82" s="390">
        <v>1130</v>
      </c>
      <c r="E82" s="390">
        <v>6</v>
      </c>
      <c r="N82" s="385">
        <v>810</v>
      </c>
      <c r="O82" s="386">
        <f>Resultat_liste!J84</f>
        <v>3</v>
      </c>
      <c r="P82" s="386">
        <f>Resultat_liste!M84</f>
        <v>6</v>
      </c>
      <c r="Q82" s="386">
        <f>Resultat_liste!V84</f>
        <v>3</v>
      </c>
      <c r="R82" s="386">
        <f>Resultat_liste!Y84</f>
        <v>6</v>
      </c>
    </row>
    <row r="83" spans="1:18" x14ac:dyDescent="0.25">
      <c r="A83" s="390">
        <v>13007</v>
      </c>
      <c r="B83" s="390">
        <v>7</v>
      </c>
      <c r="C83" s="390">
        <v>130</v>
      </c>
      <c r="D83" s="390">
        <v>1730</v>
      </c>
      <c r="E83" s="390">
        <v>7</v>
      </c>
      <c r="N83" s="385">
        <v>820</v>
      </c>
      <c r="O83" s="386">
        <f>Resultat_liste!J85</f>
        <v>2</v>
      </c>
      <c r="P83" s="386">
        <f>Resultat_liste!M85</f>
        <v>5</v>
      </c>
      <c r="Q83" s="386">
        <f>Resultat_liste!V85</f>
        <v>2</v>
      </c>
      <c r="R83" s="386">
        <f>Resultat_liste!Y85</f>
        <v>10</v>
      </c>
    </row>
    <row r="84" spans="1:18" x14ac:dyDescent="0.25">
      <c r="A84" s="390">
        <v>14001</v>
      </c>
      <c r="B84" s="390">
        <v>1</v>
      </c>
      <c r="C84" s="390">
        <v>140</v>
      </c>
      <c r="D84" s="390">
        <v>140</v>
      </c>
      <c r="E84" s="390">
        <v>1</v>
      </c>
      <c r="N84" s="385">
        <v>830</v>
      </c>
      <c r="O84" s="386">
        <f>Resultat_liste!J86</f>
        <v>2</v>
      </c>
      <c r="P84" s="386">
        <f>Resultat_liste!M86</f>
        <v>6</v>
      </c>
      <c r="Q84" s="386">
        <f>Resultat_liste!V86</f>
        <v>0</v>
      </c>
      <c r="R84" s="386">
        <f>Resultat_liste!Y86</f>
        <v>6</v>
      </c>
    </row>
    <row r="85" spans="1:18" x14ac:dyDescent="0.25">
      <c r="A85" s="390">
        <v>14002</v>
      </c>
      <c r="B85" s="390">
        <v>2</v>
      </c>
      <c r="C85" s="390">
        <v>140</v>
      </c>
      <c r="D85" s="390">
        <v>380</v>
      </c>
      <c r="E85" s="390">
        <v>2</v>
      </c>
      <c r="N85" s="385">
        <v>840</v>
      </c>
      <c r="O85" s="386">
        <f>Resultat_liste!J87</f>
        <v>0</v>
      </c>
      <c r="P85" s="386">
        <f>Resultat_liste!M87</f>
        <v>1</v>
      </c>
      <c r="Q85" s="386">
        <f>Resultat_liste!V87</f>
        <v>0</v>
      </c>
      <c r="R85" s="386">
        <f>Resultat_liste!Y87</f>
        <v>5</v>
      </c>
    </row>
    <row r="86" spans="1:18" x14ac:dyDescent="0.25">
      <c r="A86" s="390">
        <v>14003</v>
      </c>
      <c r="B86" s="390">
        <v>3</v>
      </c>
      <c r="C86" s="390">
        <v>140</v>
      </c>
      <c r="D86" s="390">
        <v>610</v>
      </c>
      <c r="E86" s="390">
        <v>3</v>
      </c>
      <c r="N86" s="385">
        <v>850</v>
      </c>
      <c r="O86" s="386">
        <f>Resultat_liste!J88</f>
        <v>0</v>
      </c>
      <c r="P86" s="386">
        <f>Resultat_liste!M88</f>
        <v>4</v>
      </c>
      <c r="Q86" s="386">
        <f>Resultat_liste!V88</f>
        <v>2</v>
      </c>
      <c r="R86" s="386">
        <f>Resultat_liste!Y88</f>
        <v>3</v>
      </c>
    </row>
    <row r="87" spans="1:18" x14ac:dyDescent="0.25">
      <c r="A87" s="390">
        <v>14004</v>
      </c>
      <c r="B87" s="390">
        <v>4</v>
      </c>
      <c r="C87" s="390">
        <v>140</v>
      </c>
      <c r="D87" s="390">
        <v>100</v>
      </c>
      <c r="E87" s="390">
        <v>4</v>
      </c>
      <c r="N87" s="385">
        <v>860</v>
      </c>
      <c r="O87" s="386">
        <f>Resultat_liste!J89</f>
        <v>0</v>
      </c>
      <c r="P87" s="386">
        <f>Resultat_liste!M89</f>
        <v>0</v>
      </c>
      <c r="Q87" s="386">
        <f>Resultat_liste!V89</f>
        <v>0</v>
      </c>
      <c r="R87" s="386">
        <f>Resultat_liste!Y89</f>
        <v>3</v>
      </c>
    </row>
    <row r="88" spans="1:18" x14ac:dyDescent="0.25">
      <c r="A88" s="390">
        <v>14005</v>
      </c>
      <c r="B88" s="390">
        <v>5</v>
      </c>
      <c r="C88" s="390">
        <v>140</v>
      </c>
      <c r="D88" s="390">
        <v>80</v>
      </c>
      <c r="E88" s="390">
        <v>5</v>
      </c>
      <c r="N88" s="385">
        <v>870</v>
      </c>
      <c r="O88" s="386">
        <f>Resultat_liste!J90</f>
        <v>0</v>
      </c>
      <c r="P88" s="386">
        <f>Resultat_liste!M90</f>
        <v>3</v>
      </c>
      <c r="Q88" s="386">
        <f>Resultat_liste!V90</f>
        <v>0</v>
      </c>
      <c r="R88" s="386">
        <f>Resultat_liste!Y90</f>
        <v>7</v>
      </c>
    </row>
    <row r="89" spans="1:18" x14ac:dyDescent="0.25">
      <c r="A89" s="390">
        <v>14006</v>
      </c>
      <c r="B89" s="390">
        <v>6</v>
      </c>
      <c r="C89" s="390">
        <v>140</v>
      </c>
      <c r="D89" s="390">
        <v>1140</v>
      </c>
      <c r="E89" s="390">
        <v>6</v>
      </c>
      <c r="N89" s="385">
        <v>880</v>
      </c>
      <c r="O89" s="386">
        <f>Resultat_liste!J91</f>
        <v>0</v>
      </c>
      <c r="P89" s="386">
        <f>Resultat_liste!M91</f>
        <v>7</v>
      </c>
      <c r="Q89" s="386">
        <f>Resultat_liste!V91</f>
        <v>0</v>
      </c>
      <c r="R89" s="386">
        <f>Resultat_liste!Y91</f>
        <v>7</v>
      </c>
    </row>
    <row r="90" spans="1:18" x14ac:dyDescent="0.25">
      <c r="A90" s="390">
        <v>14007</v>
      </c>
      <c r="B90" s="390">
        <v>7</v>
      </c>
      <c r="C90" s="390">
        <v>140</v>
      </c>
      <c r="D90" s="390">
        <v>1730</v>
      </c>
      <c r="E90" s="390">
        <v>7</v>
      </c>
      <c r="N90" s="385">
        <v>890</v>
      </c>
      <c r="O90" s="386">
        <f>Resultat_liste!J92</f>
        <v>0</v>
      </c>
      <c r="P90" s="386">
        <f>Resultat_liste!M92</f>
        <v>7</v>
      </c>
      <c r="Q90" s="386">
        <f>Resultat_liste!V92</f>
        <v>0</v>
      </c>
      <c r="R90" s="386">
        <f>Resultat_liste!Y92</f>
        <v>4</v>
      </c>
    </row>
    <row r="91" spans="1:18" x14ac:dyDescent="0.25">
      <c r="A91" s="390">
        <v>15001</v>
      </c>
      <c r="B91" s="390">
        <v>1</v>
      </c>
      <c r="C91" s="390">
        <v>150</v>
      </c>
      <c r="D91" s="390">
        <v>150</v>
      </c>
      <c r="E91" s="390">
        <v>1</v>
      </c>
      <c r="N91" s="385">
        <v>900</v>
      </c>
      <c r="O91" s="386">
        <f>Resultat_liste!J93</f>
        <v>-2</v>
      </c>
      <c r="P91" s="386">
        <f>Resultat_liste!M93</f>
        <v>3</v>
      </c>
      <c r="Q91" s="386">
        <f>Resultat_liste!V93</f>
        <v>0</v>
      </c>
      <c r="R91" s="386">
        <f>Resultat_liste!Y93</f>
        <v>3</v>
      </c>
    </row>
    <row r="92" spans="1:18" x14ac:dyDescent="0.25">
      <c r="A92" s="390">
        <v>15002</v>
      </c>
      <c r="B92" s="390">
        <v>2</v>
      </c>
      <c r="C92" s="390">
        <v>150</v>
      </c>
      <c r="D92" s="390">
        <v>400</v>
      </c>
      <c r="E92" s="390">
        <v>2</v>
      </c>
      <c r="N92" s="385">
        <v>910</v>
      </c>
      <c r="O92" s="386">
        <f>Resultat_liste!J94</f>
        <v>0</v>
      </c>
      <c r="P92" s="386">
        <f>Resultat_liste!M94</f>
        <v>1</v>
      </c>
      <c r="Q92" s="386">
        <f>Resultat_liste!V94</f>
        <v>0</v>
      </c>
      <c r="R92" s="386">
        <f>Resultat_liste!Y94</f>
        <v>-2</v>
      </c>
    </row>
    <row r="93" spans="1:18" x14ac:dyDescent="0.25">
      <c r="A93" s="390">
        <v>15003</v>
      </c>
      <c r="B93" s="390">
        <v>3</v>
      </c>
      <c r="C93" s="390">
        <v>150</v>
      </c>
      <c r="D93" s="390">
        <v>630</v>
      </c>
      <c r="E93" s="390">
        <v>3</v>
      </c>
      <c r="N93" s="385">
        <v>920</v>
      </c>
      <c r="O93" s="386">
        <f>Resultat_liste!J95</f>
        <v>0</v>
      </c>
      <c r="P93" s="386">
        <f>Resultat_liste!M95</f>
        <v>0</v>
      </c>
      <c r="Q93" s="386">
        <f>Resultat_liste!V95</f>
        <v>0</v>
      </c>
      <c r="R93" s="386">
        <f>Resultat_liste!Y95</f>
        <v>0</v>
      </c>
    </row>
    <row r="94" spans="1:18" x14ac:dyDescent="0.25">
      <c r="A94" s="390">
        <v>15004</v>
      </c>
      <c r="B94" s="390">
        <v>4</v>
      </c>
      <c r="C94" s="390">
        <v>150</v>
      </c>
      <c r="D94" s="390">
        <v>100</v>
      </c>
      <c r="E94" s="390">
        <v>4</v>
      </c>
      <c r="N94" s="385">
        <v>930</v>
      </c>
      <c r="O94" s="386">
        <f>Resultat_liste!J96</f>
        <v>0</v>
      </c>
      <c r="P94" s="386">
        <f>Resultat_liste!M96</f>
        <v>-1</v>
      </c>
      <c r="Q94" s="386">
        <f>Resultat_liste!V96</f>
        <v>0</v>
      </c>
      <c r="R94" s="386">
        <f>Resultat_liste!Y96</f>
        <v>4</v>
      </c>
    </row>
    <row r="95" spans="1:18" x14ac:dyDescent="0.25">
      <c r="A95" s="390">
        <v>15005</v>
      </c>
      <c r="B95" s="390">
        <v>5</v>
      </c>
      <c r="C95" s="390">
        <v>150</v>
      </c>
      <c r="D95" s="390">
        <v>80</v>
      </c>
      <c r="E95" s="390">
        <v>5</v>
      </c>
      <c r="N95" s="385">
        <v>940</v>
      </c>
      <c r="O95" s="386">
        <f>Resultat_liste!J97</f>
        <v>0</v>
      </c>
      <c r="P95" s="386">
        <f>Resultat_liste!M97</f>
        <v>0</v>
      </c>
      <c r="Q95" s="386">
        <f>Resultat_liste!V97</f>
        <v>1</v>
      </c>
      <c r="R95" s="386">
        <f>Resultat_liste!Y97</f>
        <v>2</v>
      </c>
    </row>
    <row r="96" spans="1:18" x14ac:dyDescent="0.25">
      <c r="A96" s="390">
        <v>15006</v>
      </c>
      <c r="B96" s="390">
        <v>6</v>
      </c>
      <c r="C96" s="390">
        <v>150</v>
      </c>
      <c r="D96" s="390">
        <v>1150</v>
      </c>
      <c r="E96" s="390">
        <v>6</v>
      </c>
      <c r="N96" s="385">
        <v>950</v>
      </c>
      <c r="O96" s="386">
        <f>Resultat_liste!J98</f>
        <v>0</v>
      </c>
      <c r="P96" s="386">
        <f>Resultat_liste!M98</f>
        <v>4</v>
      </c>
      <c r="Q96" s="386">
        <f>Resultat_liste!V98</f>
        <v>0</v>
      </c>
      <c r="R96" s="386">
        <f>Resultat_liste!Y98</f>
        <v>5</v>
      </c>
    </row>
    <row r="97" spans="1:18" x14ac:dyDescent="0.25">
      <c r="A97" s="390">
        <v>15007</v>
      </c>
      <c r="B97" s="390">
        <v>7</v>
      </c>
      <c r="C97" s="390">
        <v>150</v>
      </c>
      <c r="D97" s="390">
        <v>1740</v>
      </c>
      <c r="E97" s="390">
        <v>7</v>
      </c>
      <c r="N97" s="385">
        <v>960</v>
      </c>
      <c r="O97" s="386">
        <f>Resultat_liste!J99</f>
        <v>0</v>
      </c>
      <c r="P97" s="386">
        <f>Resultat_liste!M99</f>
        <v>0</v>
      </c>
      <c r="Q97" s="386">
        <f>Resultat_liste!V99</f>
        <v>0</v>
      </c>
      <c r="R97" s="386">
        <f>Resultat_liste!Y99</f>
        <v>0</v>
      </c>
    </row>
    <row r="98" spans="1:18" x14ac:dyDescent="0.25">
      <c r="A98" s="390">
        <v>16001</v>
      </c>
      <c r="B98" s="390">
        <v>1</v>
      </c>
      <c r="C98" s="390">
        <v>160</v>
      </c>
      <c r="D98" s="390">
        <v>160</v>
      </c>
      <c r="E98" s="390">
        <v>1</v>
      </c>
      <c r="N98" s="385">
        <v>970</v>
      </c>
      <c r="O98" s="386">
        <f>Resultat_liste!J100</f>
        <v>1</v>
      </c>
      <c r="P98" s="386">
        <f>Resultat_liste!M100</f>
        <v>1</v>
      </c>
      <c r="Q98" s="386">
        <f>Resultat_liste!V100</f>
        <v>2</v>
      </c>
      <c r="R98" s="386">
        <f>Resultat_liste!Y100</f>
        <v>3</v>
      </c>
    </row>
    <row r="99" spans="1:18" x14ac:dyDescent="0.25">
      <c r="A99" s="390">
        <v>16002</v>
      </c>
      <c r="B99" s="390">
        <v>2</v>
      </c>
      <c r="C99" s="390">
        <v>160</v>
      </c>
      <c r="D99" s="390">
        <v>480</v>
      </c>
      <c r="E99" s="390">
        <v>2</v>
      </c>
      <c r="N99" s="385">
        <v>980</v>
      </c>
      <c r="O99" s="386">
        <f>Resultat_liste!J101</f>
        <v>0</v>
      </c>
      <c r="P99" s="386">
        <f>Resultat_liste!M101</f>
        <v>0</v>
      </c>
      <c r="Q99" s="386">
        <f>Resultat_liste!V101</f>
        <v>0</v>
      </c>
      <c r="R99" s="386">
        <f>Resultat_liste!Y101</f>
        <v>0</v>
      </c>
    </row>
    <row r="100" spans="1:18" x14ac:dyDescent="0.25">
      <c r="A100" s="390">
        <v>16003</v>
      </c>
      <c r="B100" s="390">
        <v>3</v>
      </c>
      <c r="C100" s="390">
        <v>160</v>
      </c>
      <c r="D100" s="390">
        <v>650</v>
      </c>
      <c r="E100" s="390">
        <v>3</v>
      </c>
      <c r="N100" s="385">
        <v>990</v>
      </c>
      <c r="O100" s="386">
        <f>Resultat_liste!J102</f>
        <v>4</v>
      </c>
      <c r="P100" s="386">
        <f>Resultat_liste!M102</f>
        <v>5</v>
      </c>
      <c r="Q100" s="386">
        <f>Resultat_liste!V102</f>
        <v>4</v>
      </c>
      <c r="R100" s="386">
        <f>Resultat_liste!Y102</f>
        <v>5</v>
      </c>
    </row>
    <row r="101" spans="1:18" x14ac:dyDescent="0.25">
      <c r="A101" s="390">
        <v>16004</v>
      </c>
      <c r="B101" s="390">
        <v>4</v>
      </c>
      <c r="C101" s="390">
        <v>160</v>
      </c>
      <c r="D101" s="390">
        <v>110</v>
      </c>
      <c r="E101" s="390">
        <v>4</v>
      </c>
      <c r="N101" s="385">
        <v>1000</v>
      </c>
      <c r="O101" s="386">
        <f>Resultat_liste!J103</f>
        <v>2</v>
      </c>
      <c r="P101" s="386">
        <f>Resultat_liste!M103</f>
        <v>5</v>
      </c>
      <c r="Q101" s="386">
        <f>Resultat_liste!V103</f>
        <v>2</v>
      </c>
      <c r="R101" s="386">
        <f>Resultat_liste!Y103</f>
        <v>5</v>
      </c>
    </row>
    <row r="102" spans="1:18" x14ac:dyDescent="0.25">
      <c r="A102" s="390">
        <v>16005</v>
      </c>
      <c r="B102" s="390">
        <v>5</v>
      </c>
      <c r="C102" s="390">
        <v>160</v>
      </c>
      <c r="D102" s="390">
        <v>90</v>
      </c>
      <c r="E102" s="390">
        <v>5</v>
      </c>
      <c r="N102" s="385">
        <v>1010</v>
      </c>
      <c r="O102" s="386">
        <f>Resultat_liste!J104</f>
        <v>0</v>
      </c>
      <c r="P102" s="386">
        <f>Resultat_liste!M104</f>
        <v>3</v>
      </c>
      <c r="Q102" s="386">
        <f>Resultat_liste!V104</f>
        <v>0</v>
      </c>
      <c r="R102" s="386">
        <f>Resultat_liste!Y104</f>
        <v>5</v>
      </c>
    </row>
    <row r="103" spans="1:18" x14ac:dyDescent="0.25">
      <c r="A103" s="390">
        <v>16006</v>
      </c>
      <c r="B103" s="390">
        <v>6</v>
      </c>
      <c r="C103" s="390">
        <v>160</v>
      </c>
      <c r="D103" s="390">
        <v>1170</v>
      </c>
      <c r="E103" s="390">
        <v>6</v>
      </c>
      <c r="N103" s="385">
        <v>1020</v>
      </c>
      <c r="O103" s="386">
        <f>Resultat_liste!J105</f>
        <v>0</v>
      </c>
      <c r="P103" s="386">
        <f>Resultat_liste!M105</f>
        <v>2</v>
      </c>
      <c r="Q103" s="386">
        <f>Resultat_liste!V105</f>
        <v>0</v>
      </c>
      <c r="R103" s="386">
        <f>Resultat_liste!Y105</f>
        <v>3</v>
      </c>
    </row>
    <row r="104" spans="1:18" x14ac:dyDescent="0.25">
      <c r="A104" s="390">
        <v>16007</v>
      </c>
      <c r="B104" s="390">
        <v>7</v>
      </c>
      <c r="C104" s="390">
        <v>160</v>
      </c>
      <c r="D104" s="390">
        <v>1770</v>
      </c>
      <c r="E104" s="390">
        <v>7</v>
      </c>
      <c r="N104" s="385">
        <v>1030</v>
      </c>
      <c r="O104" s="386">
        <f>Resultat_liste!J106</f>
        <v>0</v>
      </c>
      <c r="P104" s="386">
        <f>Resultat_liste!M106</f>
        <v>0</v>
      </c>
      <c r="Q104" s="386">
        <f>Resultat_liste!V106</f>
        <v>1</v>
      </c>
      <c r="R104" s="386">
        <f>Resultat_liste!Y106</f>
        <v>7</v>
      </c>
    </row>
    <row r="105" spans="1:18" x14ac:dyDescent="0.25">
      <c r="A105" s="390">
        <v>17001</v>
      </c>
      <c r="B105" s="390">
        <v>1</v>
      </c>
      <c r="C105" s="390">
        <v>170</v>
      </c>
      <c r="D105" s="390">
        <v>170</v>
      </c>
      <c r="E105" s="390">
        <v>1</v>
      </c>
      <c r="N105" s="385">
        <v>1040</v>
      </c>
      <c r="O105" s="386">
        <f>Resultat_liste!J107</f>
        <v>0</v>
      </c>
      <c r="P105" s="386">
        <f>Resultat_liste!M107</f>
        <v>0</v>
      </c>
      <c r="Q105" s="386">
        <f>Resultat_liste!V107</f>
        <v>0</v>
      </c>
      <c r="R105" s="386">
        <f>Resultat_liste!Y107</f>
        <v>4</v>
      </c>
    </row>
    <row r="106" spans="1:18" x14ac:dyDescent="0.25">
      <c r="A106" s="390">
        <v>17002</v>
      </c>
      <c r="B106" s="390">
        <v>2</v>
      </c>
      <c r="C106" s="390">
        <v>170</v>
      </c>
      <c r="D106" s="390">
        <v>530</v>
      </c>
      <c r="E106" s="390">
        <v>2</v>
      </c>
      <c r="N106" s="385">
        <v>1050</v>
      </c>
      <c r="O106" s="386">
        <f>Resultat_liste!J108</f>
        <v>0</v>
      </c>
      <c r="P106" s="386">
        <f>Resultat_liste!M108</f>
        <v>0</v>
      </c>
      <c r="Q106" s="386">
        <f>Resultat_liste!V108</f>
        <v>0</v>
      </c>
      <c r="R106" s="386">
        <f>Resultat_liste!Y108</f>
        <v>0</v>
      </c>
    </row>
    <row r="107" spans="1:18" x14ac:dyDescent="0.25">
      <c r="A107" s="390">
        <v>17003</v>
      </c>
      <c r="B107" s="390">
        <v>3</v>
      </c>
      <c r="C107" s="390">
        <v>170</v>
      </c>
      <c r="D107" s="390">
        <v>690</v>
      </c>
      <c r="E107" s="390">
        <v>3</v>
      </c>
      <c r="N107" s="385">
        <v>1060</v>
      </c>
      <c r="O107" s="386">
        <f>Resultat_liste!J109</f>
        <v>0</v>
      </c>
      <c r="P107" s="386">
        <f>Resultat_liste!M109</f>
        <v>1</v>
      </c>
      <c r="Q107" s="386">
        <f>Resultat_liste!V109</f>
        <v>0</v>
      </c>
      <c r="R107" s="386">
        <f>Resultat_liste!Y109</f>
        <v>2</v>
      </c>
    </row>
    <row r="108" spans="1:18" x14ac:dyDescent="0.25">
      <c r="A108" s="390">
        <v>17004</v>
      </c>
      <c r="B108" s="390">
        <v>4</v>
      </c>
      <c r="C108" s="390">
        <v>170</v>
      </c>
      <c r="D108" s="390">
        <v>110</v>
      </c>
      <c r="E108" s="390">
        <v>4</v>
      </c>
      <c r="N108" s="385">
        <v>1070</v>
      </c>
      <c r="O108" s="386">
        <f>Resultat_liste!J110</f>
        <v>0</v>
      </c>
      <c r="P108" s="386">
        <f>Resultat_liste!M110</f>
        <v>3</v>
      </c>
      <c r="Q108" s="386">
        <f>Resultat_liste!V110</f>
        <v>0</v>
      </c>
      <c r="R108" s="386">
        <f>Resultat_liste!Y110</f>
        <v>-7</v>
      </c>
    </row>
    <row r="109" spans="1:18" x14ac:dyDescent="0.25">
      <c r="A109" s="390">
        <v>17005</v>
      </c>
      <c r="B109" s="390">
        <v>5</v>
      </c>
      <c r="C109" s="390">
        <v>170</v>
      </c>
      <c r="D109" s="390">
        <v>90</v>
      </c>
      <c r="E109" s="390">
        <v>5</v>
      </c>
      <c r="N109" s="385">
        <v>1080</v>
      </c>
      <c r="O109" s="386">
        <f>Resultat_liste!J111</f>
        <v>0</v>
      </c>
      <c r="P109" s="386">
        <f>Resultat_liste!M111</f>
        <v>0</v>
      </c>
      <c r="Q109" s="386">
        <f>Resultat_liste!V111</f>
        <v>0</v>
      </c>
      <c r="R109" s="386">
        <f>Resultat_liste!Y111</f>
        <v>0</v>
      </c>
    </row>
    <row r="110" spans="1:18" x14ac:dyDescent="0.25">
      <c r="A110" s="390">
        <v>17006</v>
      </c>
      <c r="B110" s="390">
        <v>6</v>
      </c>
      <c r="C110" s="390">
        <v>170</v>
      </c>
      <c r="D110" s="390">
        <v>1190</v>
      </c>
      <c r="E110" s="390">
        <v>6</v>
      </c>
      <c r="N110" s="385">
        <v>1090</v>
      </c>
      <c r="O110" s="386">
        <f>Resultat_liste!J112</f>
        <v>0</v>
      </c>
      <c r="P110" s="386">
        <f>Resultat_liste!M112</f>
        <v>0</v>
      </c>
      <c r="Q110" s="386">
        <f>Resultat_liste!V112</f>
        <v>0</v>
      </c>
      <c r="R110" s="386">
        <f>Resultat_liste!Y112</f>
        <v>3</v>
      </c>
    </row>
    <row r="111" spans="1:18" x14ac:dyDescent="0.25">
      <c r="A111" s="390">
        <v>17007</v>
      </c>
      <c r="B111" s="390">
        <v>7</v>
      </c>
      <c r="C111" s="390">
        <v>170</v>
      </c>
      <c r="D111" s="390">
        <v>1790</v>
      </c>
      <c r="E111" s="390">
        <v>7</v>
      </c>
      <c r="N111" s="385">
        <v>1100</v>
      </c>
      <c r="O111" s="386">
        <f>Resultat_liste!J113</f>
        <v>0</v>
      </c>
      <c r="P111" s="386">
        <f>Resultat_liste!M113</f>
        <v>13</v>
      </c>
      <c r="Q111" s="386">
        <f>Resultat_liste!V113</f>
        <v>0</v>
      </c>
      <c r="R111" s="386">
        <f>Resultat_liste!Y113</f>
        <v>5</v>
      </c>
    </row>
    <row r="112" spans="1:18" x14ac:dyDescent="0.25">
      <c r="A112" s="390">
        <v>18001</v>
      </c>
      <c r="B112" s="390">
        <v>1</v>
      </c>
      <c r="C112" s="390">
        <v>180</v>
      </c>
      <c r="D112" s="390">
        <v>180</v>
      </c>
      <c r="E112" s="390">
        <v>1</v>
      </c>
      <c r="N112" s="385">
        <v>1110</v>
      </c>
      <c r="O112" s="386">
        <f>Resultat_liste!J114</f>
        <v>0</v>
      </c>
      <c r="P112" s="386">
        <f>Resultat_liste!M114</f>
        <v>8</v>
      </c>
      <c r="Q112" s="386">
        <f>Resultat_liste!V114</f>
        <v>0</v>
      </c>
      <c r="R112" s="386">
        <f>Resultat_liste!Y114</f>
        <v>8</v>
      </c>
    </row>
    <row r="113" spans="1:18" x14ac:dyDescent="0.25">
      <c r="A113" s="390">
        <v>18002</v>
      </c>
      <c r="B113" s="390">
        <v>2</v>
      </c>
      <c r="C113" s="390">
        <v>180</v>
      </c>
      <c r="D113" s="390">
        <v>530</v>
      </c>
      <c r="E113" s="390">
        <v>2</v>
      </c>
      <c r="N113" s="385">
        <v>1120</v>
      </c>
      <c r="O113" s="386">
        <f>Resultat_liste!J115</f>
        <v>0</v>
      </c>
      <c r="P113" s="386">
        <f>Resultat_liste!M115</f>
        <v>-9</v>
      </c>
      <c r="Q113" s="386">
        <f>Resultat_liste!V115</f>
        <v>0</v>
      </c>
      <c r="R113" s="386">
        <f>Resultat_liste!Y115</f>
        <v>5</v>
      </c>
    </row>
    <row r="114" spans="1:18" x14ac:dyDescent="0.25">
      <c r="A114" s="390">
        <v>18003</v>
      </c>
      <c r="B114" s="390">
        <v>3</v>
      </c>
      <c r="C114" s="390">
        <v>180</v>
      </c>
      <c r="D114" s="390">
        <v>700</v>
      </c>
      <c r="E114" s="390">
        <v>3</v>
      </c>
      <c r="N114" s="385">
        <v>1130</v>
      </c>
      <c r="O114" s="386">
        <f>Resultat_liste!J116</f>
        <v>9</v>
      </c>
      <c r="P114" s="386">
        <f>Resultat_liste!M116</f>
        <v>11</v>
      </c>
      <c r="Q114" s="386">
        <f>Resultat_liste!V116</f>
        <v>13</v>
      </c>
      <c r="R114" s="386">
        <f>Resultat_liste!Y116</f>
        <v>8</v>
      </c>
    </row>
    <row r="115" spans="1:18" x14ac:dyDescent="0.25">
      <c r="A115" s="390">
        <v>18004</v>
      </c>
      <c r="B115" s="390">
        <v>4</v>
      </c>
      <c r="C115" s="390">
        <v>180</v>
      </c>
      <c r="D115" s="390">
        <v>120</v>
      </c>
      <c r="E115" s="390">
        <v>4</v>
      </c>
      <c r="N115" s="385">
        <v>1140</v>
      </c>
      <c r="O115" s="386">
        <f>Resultat_liste!J117</f>
        <v>14</v>
      </c>
      <c r="P115" s="386">
        <f>Resultat_liste!M117</f>
        <v>10</v>
      </c>
      <c r="Q115" s="386">
        <f>Resultat_liste!V117</f>
        <v>20</v>
      </c>
      <c r="R115" s="386">
        <f>Resultat_liste!Y117</f>
        <v>9</v>
      </c>
    </row>
    <row r="116" spans="1:18" x14ac:dyDescent="0.25">
      <c r="A116" s="390">
        <v>18005</v>
      </c>
      <c r="B116" s="390">
        <v>5</v>
      </c>
      <c r="C116" s="390">
        <v>180</v>
      </c>
      <c r="D116" s="390">
        <v>90</v>
      </c>
      <c r="E116" s="390">
        <v>5</v>
      </c>
      <c r="N116" s="385">
        <v>1150</v>
      </c>
      <c r="O116" s="386">
        <f>Resultat_liste!J118</f>
        <v>0</v>
      </c>
      <c r="P116" s="386">
        <f>Resultat_liste!M118</f>
        <v>11</v>
      </c>
      <c r="Q116" s="386">
        <f>Resultat_liste!V118</f>
        <v>16</v>
      </c>
      <c r="R116" s="386">
        <f>Resultat_liste!Y118</f>
        <v>6</v>
      </c>
    </row>
    <row r="117" spans="1:18" x14ac:dyDescent="0.25">
      <c r="A117" s="390">
        <v>18006</v>
      </c>
      <c r="B117" s="390">
        <v>6</v>
      </c>
      <c r="C117" s="390">
        <v>180</v>
      </c>
      <c r="D117" s="390">
        <v>1190</v>
      </c>
      <c r="E117" s="390">
        <v>6</v>
      </c>
      <c r="N117" s="385">
        <v>1160</v>
      </c>
      <c r="O117" s="386">
        <f>Resultat_liste!J119</f>
        <v>0</v>
      </c>
      <c r="P117" s="386">
        <f>Resultat_liste!M119</f>
        <v>16</v>
      </c>
      <c r="Q117" s="386">
        <f>Resultat_liste!V119</f>
        <v>6</v>
      </c>
      <c r="R117" s="386">
        <f>Resultat_liste!Y119</f>
        <v>13</v>
      </c>
    </row>
    <row r="118" spans="1:18" x14ac:dyDescent="0.25">
      <c r="A118" s="390">
        <v>18007</v>
      </c>
      <c r="B118" s="390">
        <v>7</v>
      </c>
      <c r="C118" s="390">
        <v>180</v>
      </c>
      <c r="D118" s="390">
        <v>1800</v>
      </c>
      <c r="E118" s="390">
        <v>7</v>
      </c>
      <c r="N118" s="385">
        <v>1170</v>
      </c>
      <c r="O118" s="386">
        <f>Resultat_liste!J120</f>
        <v>0</v>
      </c>
      <c r="P118" s="386">
        <f>Resultat_liste!M120</f>
        <v>12</v>
      </c>
      <c r="Q118" s="386">
        <f>Resultat_liste!V120</f>
        <v>7</v>
      </c>
      <c r="R118" s="386">
        <f>Resultat_liste!Y120</f>
        <v>11</v>
      </c>
    </row>
    <row r="119" spans="1:18" x14ac:dyDescent="0.25">
      <c r="A119" s="390">
        <v>19001</v>
      </c>
      <c r="B119" s="390">
        <v>1</v>
      </c>
      <c r="C119" s="390">
        <v>190</v>
      </c>
      <c r="D119" s="390">
        <v>190</v>
      </c>
      <c r="E119" s="390">
        <v>1</v>
      </c>
      <c r="N119" s="385">
        <v>1180</v>
      </c>
      <c r="O119" s="386">
        <f>Resultat_liste!J121</f>
        <v>0</v>
      </c>
      <c r="P119" s="386">
        <f>Resultat_liste!M121</f>
        <v>12</v>
      </c>
      <c r="Q119" s="386">
        <f>Resultat_liste!V121</f>
        <v>0</v>
      </c>
      <c r="R119" s="386">
        <f>Resultat_liste!Y121</f>
        <v>9</v>
      </c>
    </row>
    <row r="120" spans="1:18" x14ac:dyDescent="0.25">
      <c r="A120" s="390">
        <v>19002</v>
      </c>
      <c r="B120" s="390">
        <v>2</v>
      </c>
      <c r="C120" s="390">
        <v>190</v>
      </c>
      <c r="D120" s="390">
        <v>540</v>
      </c>
      <c r="E120" s="390">
        <v>2</v>
      </c>
      <c r="N120" s="385">
        <v>1190</v>
      </c>
      <c r="O120" s="386">
        <f>Resultat_liste!J122</f>
        <v>0</v>
      </c>
      <c r="P120" s="386">
        <f>Resultat_liste!M122</f>
        <v>19</v>
      </c>
      <c r="Q120" s="386">
        <f>Resultat_liste!V122</f>
        <v>0</v>
      </c>
      <c r="R120" s="386">
        <f>Resultat_liste!Y122</f>
        <v>4</v>
      </c>
    </row>
    <row r="121" spans="1:18" x14ac:dyDescent="0.25">
      <c r="A121" s="390">
        <v>19003</v>
      </c>
      <c r="B121" s="390">
        <v>3</v>
      </c>
      <c r="C121" s="390">
        <v>190</v>
      </c>
      <c r="D121" s="390">
        <v>700</v>
      </c>
      <c r="E121" s="390">
        <v>3</v>
      </c>
      <c r="N121" s="385">
        <v>1200</v>
      </c>
      <c r="O121" s="386">
        <f>Resultat_liste!J123</f>
        <v>8</v>
      </c>
      <c r="P121" s="386">
        <f>Resultat_liste!M123</f>
        <v>9</v>
      </c>
      <c r="Q121" s="386">
        <f>Resultat_liste!V123</f>
        <v>11</v>
      </c>
      <c r="R121" s="386">
        <f>Resultat_liste!Y123</f>
        <v>8</v>
      </c>
    </row>
    <row r="122" spans="1:18" x14ac:dyDescent="0.25">
      <c r="A122" s="390">
        <v>19004</v>
      </c>
      <c r="B122" s="390">
        <v>4</v>
      </c>
      <c r="C122" s="390">
        <v>190</v>
      </c>
      <c r="D122" s="390">
        <v>120</v>
      </c>
      <c r="E122" s="390">
        <v>4</v>
      </c>
      <c r="N122" s="385">
        <v>1210</v>
      </c>
      <c r="O122" s="386">
        <f>Resultat_liste!J124</f>
        <v>0</v>
      </c>
      <c r="P122" s="386">
        <f>Resultat_liste!M124</f>
        <v>15</v>
      </c>
      <c r="Q122" s="386">
        <f>Resultat_liste!V124</f>
        <v>13</v>
      </c>
      <c r="R122" s="386">
        <f>Resultat_liste!Y124</f>
        <v>11</v>
      </c>
    </row>
    <row r="123" spans="1:18" x14ac:dyDescent="0.25">
      <c r="A123" s="390">
        <v>19005</v>
      </c>
      <c r="B123" s="390">
        <v>5</v>
      </c>
      <c r="C123" s="390">
        <v>190</v>
      </c>
      <c r="D123" s="390">
        <v>90</v>
      </c>
      <c r="E123" s="390">
        <v>5</v>
      </c>
      <c r="N123" s="385">
        <v>1220</v>
      </c>
      <c r="O123" s="386">
        <f>Resultat_liste!J125</f>
        <v>0</v>
      </c>
      <c r="P123" s="386">
        <f>Resultat_liste!M125</f>
        <v>7</v>
      </c>
      <c r="Q123" s="386">
        <f>Resultat_liste!V125</f>
        <v>0</v>
      </c>
      <c r="R123" s="386">
        <f>Resultat_liste!Y125</f>
        <v>4</v>
      </c>
    </row>
    <row r="124" spans="1:18" x14ac:dyDescent="0.25">
      <c r="A124" s="390">
        <v>19006</v>
      </c>
      <c r="B124" s="390">
        <v>6</v>
      </c>
      <c r="C124" s="390">
        <v>190</v>
      </c>
      <c r="D124" s="390">
        <v>1200</v>
      </c>
      <c r="E124" s="390">
        <v>6</v>
      </c>
      <c r="N124" s="385">
        <v>1230</v>
      </c>
      <c r="O124" s="386">
        <f>Resultat_liste!J126</f>
        <v>0</v>
      </c>
      <c r="P124" s="386">
        <f>Resultat_liste!M126</f>
        <v>13</v>
      </c>
      <c r="Q124" s="386">
        <f>Resultat_liste!V126</f>
        <v>0</v>
      </c>
      <c r="R124" s="386">
        <f>Resultat_liste!Y126</f>
        <v>6</v>
      </c>
    </row>
    <row r="125" spans="1:18" x14ac:dyDescent="0.25">
      <c r="A125" s="390">
        <v>19007</v>
      </c>
      <c r="B125" s="390">
        <v>7</v>
      </c>
      <c r="C125" s="390">
        <v>190</v>
      </c>
      <c r="D125" s="390">
        <v>1800</v>
      </c>
      <c r="E125" s="390">
        <v>7</v>
      </c>
      <c r="N125" s="385">
        <v>1240</v>
      </c>
      <c r="O125" s="386">
        <f>Resultat_liste!J127</f>
        <v>0</v>
      </c>
      <c r="P125" s="386">
        <f>Resultat_liste!M127</f>
        <v>17</v>
      </c>
      <c r="Q125" s="386">
        <f>Resultat_liste!V127</f>
        <v>8</v>
      </c>
      <c r="R125" s="386">
        <f>Resultat_liste!Y127</f>
        <v>11</v>
      </c>
    </row>
    <row r="126" spans="1:18" x14ac:dyDescent="0.25">
      <c r="A126" s="390">
        <v>20001</v>
      </c>
      <c r="B126" s="390">
        <v>1</v>
      </c>
      <c r="C126" s="390">
        <v>200</v>
      </c>
      <c r="D126" s="390">
        <v>200</v>
      </c>
      <c r="E126" s="390">
        <v>1</v>
      </c>
      <c r="N126" s="385">
        <v>1250</v>
      </c>
      <c r="O126" s="386">
        <f>Resultat_liste!J128</f>
        <v>6</v>
      </c>
      <c r="P126" s="386">
        <f>Resultat_liste!M128</f>
        <v>19</v>
      </c>
      <c r="Q126" s="386">
        <f>Resultat_liste!V128</f>
        <v>0</v>
      </c>
      <c r="R126" s="386">
        <f>Resultat_liste!Y128</f>
        <v>13</v>
      </c>
    </row>
    <row r="127" spans="1:18" x14ac:dyDescent="0.25">
      <c r="A127" s="390">
        <v>20002</v>
      </c>
      <c r="B127" s="390">
        <v>2</v>
      </c>
      <c r="C127" s="390">
        <v>200</v>
      </c>
      <c r="D127" s="390">
        <v>540</v>
      </c>
      <c r="E127" s="390">
        <v>2</v>
      </c>
      <c r="N127" s="385">
        <v>1260</v>
      </c>
      <c r="O127" s="386">
        <f>Resultat_liste!J129</f>
        <v>0</v>
      </c>
      <c r="P127" s="386">
        <f>Resultat_liste!M129</f>
        <v>11</v>
      </c>
      <c r="Q127" s="386">
        <f>Resultat_liste!V129</f>
        <v>0</v>
      </c>
      <c r="R127" s="386">
        <f>Resultat_liste!Y129</f>
        <v>12</v>
      </c>
    </row>
    <row r="128" spans="1:18" x14ac:dyDescent="0.25">
      <c r="A128" s="390">
        <v>20003</v>
      </c>
      <c r="B128" s="390">
        <v>3</v>
      </c>
      <c r="C128" s="390">
        <v>200</v>
      </c>
      <c r="D128" s="390">
        <v>700</v>
      </c>
      <c r="E128" s="390">
        <v>3</v>
      </c>
      <c r="N128" s="385">
        <v>1270</v>
      </c>
      <c r="O128" s="386">
        <f>Resultat_liste!J130</f>
        <v>-7</v>
      </c>
      <c r="P128" s="386">
        <f>Resultat_liste!M130</f>
        <v>-11</v>
      </c>
      <c r="Q128" s="386">
        <f>Resultat_liste!V130</f>
        <v>0</v>
      </c>
      <c r="R128" s="386">
        <f>Resultat_liste!Y130</f>
        <v>6</v>
      </c>
    </row>
    <row r="129" spans="1:18" x14ac:dyDescent="0.25">
      <c r="A129" s="390">
        <v>20004</v>
      </c>
      <c r="B129" s="390">
        <v>4</v>
      </c>
      <c r="C129" s="390">
        <v>200</v>
      </c>
      <c r="D129" s="390">
        <v>120</v>
      </c>
      <c r="E129" s="390">
        <v>4</v>
      </c>
      <c r="N129" s="385">
        <v>1280</v>
      </c>
      <c r="O129" s="386">
        <f>Resultat_liste!J131</f>
        <v>0</v>
      </c>
      <c r="P129" s="386">
        <f>Resultat_liste!M131</f>
        <v>11</v>
      </c>
      <c r="Q129" s="386">
        <f>Resultat_liste!V131</f>
        <v>-9</v>
      </c>
      <c r="R129" s="386">
        <f>Resultat_liste!Y131</f>
        <v>12</v>
      </c>
    </row>
    <row r="130" spans="1:18" x14ac:dyDescent="0.25">
      <c r="A130" s="390">
        <v>20005</v>
      </c>
      <c r="B130" s="390">
        <v>5</v>
      </c>
      <c r="C130" s="390">
        <v>200</v>
      </c>
      <c r="D130" s="390">
        <v>90</v>
      </c>
      <c r="E130" s="390">
        <v>5</v>
      </c>
      <c r="N130" s="385">
        <v>1290</v>
      </c>
      <c r="O130" s="386">
        <f>Resultat_liste!J132</f>
        <v>0</v>
      </c>
      <c r="P130" s="386">
        <f>Resultat_liste!M132</f>
        <v>11</v>
      </c>
      <c r="Q130" s="386">
        <f>Resultat_liste!V132</f>
        <v>8</v>
      </c>
      <c r="R130" s="386">
        <f>Resultat_liste!Y132</f>
        <v>10</v>
      </c>
    </row>
    <row r="131" spans="1:18" x14ac:dyDescent="0.25">
      <c r="A131" s="390">
        <v>20006</v>
      </c>
      <c r="B131" s="390">
        <v>6</v>
      </c>
      <c r="C131" s="390">
        <v>200</v>
      </c>
      <c r="D131" s="390">
        <v>1200</v>
      </c>
      <c r="E131" s="390">
        <v>6</v>
      </c>
      <c r="N131" s="385">
        <v>1300</v>
      </c>
      <c r="O131" s="386">
        <f>Resultat_liste!J133</f>
        <v>17</v>
      </c>
      <c r="P131" s="386">
        <f>Resultat_liste!M133</f>
        <v>10</v>
      </c>
      <c r="Q131" s="386">
        <f>Resultat_liste!V133</f>
        <v>-5</v>
      </c>
      <c r="R131" s="386">
        <f>Resultat_liste!Y133</f>
        <v>15</v>
      </c>
    </row>
    <row r="132" spans="1:18" x14ac:dyDescent="0.25">
      <c r="A132" s="390">
        <v>20007</v>
      </c>
      <c r="B132" s="390">
        <v>7</v>
      </c>
      <c r="C132" s="390">
        <v>200</v>
      </c>
      <c r="D132" s="390">
        <v>1810</v>
      </c>
      <c r="E132" s="390">
        <v>7</v>
      </c>
      <c r="N132" s="385">
        <v>1310</v>
      </c>
      <c r="O132" s="386">
        <f>Resultat_liste!J134</f>
        <v>0</v>
      </c>
      <c r="P132" s="386">
        <f>Resultat_liste!M134</f>
        <v>16</v>
      </c>
      <c r="Q132" s="386">
        <f>Resultat_liste!V134</f>
        <v>10</v>
      </c>
      <c r="R132" s="386">
        <f>Resultat_liste!Y134</f>
        <v>-2</v>
      </c>
    </row>
    <row r="133" spans="1:18" x14ac:dyDescent="0.25">
      <c r="A133" s="390">
        <v>21001</v>
      </c>
      <c r="B133" s="390">
        <v>1</v>
      </c>
      <c r="C133" s="390">
        <v>210</v>
      </c>
      <c r="D133" s="390">
        <v>210</v>
      </c>
      <c r="E133" s="390">
        <v>1</v>
      </c>
      <c r="N133" s="385">
        <v>1320</v>
      </c>
      <c r="O133" s="386">
        <f>Resultat_liste!J135</f>
        <v>0</v>
      </c>
      <c r="P133" s="386">
        <f>Resultat_liste!M135</f>
        <v>16</v>
      </c>
      <c r="Q133" s="386">
        <f>Resultat_liste!V135</f>
        <v>0</v>
      </c>
      <c r="R133" s="386">
        <f>Resultat_liste!Y135</f>
        <v>6</v>
      </c>
    </row>
    <row r="134" spans="1:18" x14ac:dyDescent="0.25">
      <c r="A134" s="390">
        <v>21002</v>
      </c>
      <c r="B134" s="390">
        <v>2</v>
      </c>
      <c r="C134" s="390">
        <v>210</v>
      </c>
      <c r="D134" s="390">
        <v>540</v>
      </c>
      <c r="E134" s="390">
        <v>2</v>
      </c>
      <c r="N134" s="385">
        <v>1330</v>
      </c>
      <c r="O134" s="386">
        <f>Resultat_liste!J136</f>
        <v>0</v>
      </c>
      <c r="P134" s="386">
        <f>Resultat_liste!M136</f>
        <v>15</v>
      </c>
      <c r="Q134" s="386">
        <f>Resultat_liste!V136</f>
        <v>0</v>
      </c>
      <c r="R134" s="386">
        <f>Resultat_liste!Y136</f>
        <v>16</v>
      </c>
    </row>
    <row r="135" spans="1:18" x14ac:dyDescent="0.25">
      <c r="A135" s="390">
        <v>21003</v>
      </c>
      <c r="B135" s="390">
        <v>3</v>
      </c>
      <c r="C135" s="390">
        <v>210</v>
      </c>
      <c r="D135" s="390">
        <v>710</v>
      </c>
      <c r="E135" s="390">
        <v>3</v>
      </c>
      <c r="N135" s="385">
        <v>1340</v>
      </c>
      <c r="O135" s="386">
        <f>Resultat_liste!J137</f>
        <v>0</v>
      </c>
      <c r="P135" s="386">
        <f>Resultat_liste!M137</f>
        <v>11</v>
      </c>
      <c r="Q135" s="386">
        <f>Resultat_liste!V137</f>
        <v>0</v>
      </c>
      <c r="R135" s="386">
        <f>Resultat_liste!Y137</f>
        <v>10</v>
      </c>
    </row>
    <row r="136" spans="1:18" x14ac:dyDescent="0.25">
      <c r="A136" s="390">
        <v>21004</v>
      </c>
      <c r="B136" s="390">
        <v>4</v>
      </c>
      <c r="C136" s="390">
        <v>210</v>
      </c>
      <c r="D136" s="390">
        <v>120</v>
      </c>
      <c r="E136" s="390">
        <v>4</v>
      </c>
      <c r="N136" s="385">
        <v>1350</v>
      </c>
      <c r="O136" s="386">
        <f>Resultat_liste!J138</f>
        <v>20</v>
      </c>
      <c r="P136" s="386">
        <f>Resultat_liste!M138</f>
        <v>20</v>
      </c>
      <c r="Q136" s="386">
        <f>Resultat_liste!V138</f>
        <v>0</v>
      </c>
      <c r="R136" s="386">
        <f>Resultat_liste!Y138</f>
        <v>7</v>
      </c>
    </row>
    <row r="137" spans="1:18" x14ac:dyDescent="0.25">
      <c r="A137" s="390">
        <v>21005</v>
      </c>
      <c r="B137" s="390">
        <v>5</v>
      </c>
      <c r="C137" s="390">
        <v>210</v>
      </c>
      <c r="D137" s="390">
        <v>90</v>
      </c>
      <c r="E137" s="390">
        <v>5</v>
      </c>
      <c r="N137" s="385">
        <v>1360</v>
      </c>
      <c r="O137" s="386">
        <f>Resultat_liste!J139</f>
        <v>0</v>
      </c>
      <c r="P137" s="386">
        <f>Resultat_liste!M139</f>
        <v>10</v>
      </c>
      <c r="Q137" s="386">
        <f>Resultat_liste!V139</f>
        <v>11</v>
      </c>
      <c r="R137" s="386">
        <f>Resultat_liste!Y139</f>
        <v>11</v>
      </c>
    </row>
    <row r="138" spans="1:18" x14ac:dyDescent="0.25">
      <c r="A138" s="390">
        <v>21006</v>
      </c>
      <c r="B138" s="390">
        <v>6</v>
      </c>
      <c r="C138" s="390">
        <v>210</v>
      </c>
      <c r="D138" s="390">
        <v>1200</v>
      </c>
      <c r="E138" s="390">
        <v>6</v>
      </c>
      <c r="N138" s="385">
        <v>1370</v>
      </c>
      <c r="O138" s="386">
        <f>Resultat_liste!J140</f>
        <v>11</v>
      </c>
      <c r="P138" s="386">
        <f>Resultat_liste!M140</f>
        <v>12</v>
      </c>
      <c r="Q138" s="386">
        <f>Resultat_liste!V140</f>
        <v>12</v>
      </c>
      <c r="R138" s="386">
        <f>Resultat_liste!Y140</f>
        <v>12</v>
      </c>
    </row>
    <row r="139" spans="1:18" x14ac:dyDescent="0.25">
      <c r="A139" s="390">
        <v>21007</v>
      </c>
      <c r="B139" s="390">
        <v>7</v>
      </c>
      <c r="C139" s="390">
        <v>210</v>
      </c>
      <c r="D139" s="390">
        <v>1810</v>
      </c>
      <c r="E139" s="390">
        <v>7</v>
      </c>
      <c r="N139" s="385">
        <v>1380</v>
      </c>
      <c r="O139" s="386">
        <f>Resultat_liste!J141</f>
        <v>0</v>
      </c>
      <c r="P139" s="386">
        <f>Resultat_liste!M141</f>
        <v>-10</v>
      </c>
      <c r="Q139" s="386">
        <f>Resultat_liste!V141</f>
        <v>0</v>
      </c>
      <c r="R139" s="386">
        <f>Resultat_liste!Y141</f>
        <v>-8</v>
      </c>
    </row>
    <row r="140" spans="1:18" x14ac:dyDescent="0.25">
      <c r="A140" s="390">
        <v>22001</v>
      </c>
      <c r="B140" s="390">
        <v>1</v>
      </c>
      <c r="C140" s="390">
        <v>220</v>
      </c>
      <c r="D140" s="390">
        <v>220</v>
      </c>
      <c r="E140" s="390">
        <v>1</v>
      </c>
      <c r="N140" s="385">
        <v>1390</v>
      </c>
      <c r="O140" s="386">
        <f>Resultat_liste!J142</f>
        <v>-10</v>
      </c>
      <c r="P140" s="386">
        <f>Resultat_liste!M142</f>
        <v>13</v>
      </c>
      <c r="Q140" s="386">
        <f>Resultat_liste!V142</f>
        <v>0</v>
      </c>
      <c r="R140" s="386">
        <f>Resultat_liste!Y142</f>
        <v>14</v>
      </c>
    </row>
    <row r="141" spans="1:18" x14ac:dyDescent="0.25">
      <c r="A141" s="390">
        <v>22002</v>
      </c>
      <c r="B141" s="390">
        <v>2</v>
      </c>
      <c r="C141" s="390">
        <v>220</v>
      </c>
      <c r="D141" s="390">
        <v>540</v>
      </c>
      <c r="E141" s="390">
        <v>2</v>
      </c>
      <c r="N141" s="385">
        <v>1400</v>
      </c>
      <c r="O141" s="386">
        <f>Resultat_liste!J143</f>
        <v>0</v>
      </c>
      <c r="P141" s="386">
        <f>Resultat_liste!M143</f>
        <v>9</v>
      </c>
      <c r="Q141" s="386">
        <f>Resultat_liste!V143</f>
        <v>9</v>
      </c>
      <c r="R141" s="386">
        <f>Resultat_liste!Y143</f>
        <v>-4</v>
      </c>
    </row>
    <row r="142" spans="1:18" x14ac:dyDescent="0.25">
      <c r="A142" s="390">
        <v>22003</v>
      </c>
      <c r="B142" s="390">
        <v>3</v>
      </c>
      <c r="C142" s="390">
        <v>220</v>
      </c>
      <c r="D142" s="390">
        <v>710</v>
      </c>
      <c r="E142" s="390">
        <v>3</v>
      </c>
      <c r="N142" s="385">
        <v>1410</v>
      </c>
      <c r="O142" s="386">
        <f>Resultat_liste!J144</f>
        <v>0</v>
      </c>
      <c r="P142" s="386">
        <f>Resultat_liste!M144</f>
        <v>-18</v>
      </c>
      <c r="Q142" s="386">
        <f>Resultat_liste!V144</f>
        <v>0</v>
      </c>
      <c r="R142" s="386">
        <f>Resultat_liste!Y144</f>
        <v>17</v>
      </c>
    </row>
    <row r="143" spans="1:18" x14ac:dyDescent="0.25">
      <c r="A143" s="390">
        <v>22004</v>
      </c>
      <c r="B143" s="390">
        <v>4</v>
      </c>
      <c r="C143" s="390">
        <v>220</v>
      </c>
      <c r="D143" s="390">
        <v>120</v>
      </c>
      <c r="E143" s="390">
        <v>4</v>
      </c>
      <c r="N143" s="385">
        <v>1420</v>
      </c>
      <c r="O143" s="386">
        <f>Resultat_liste!J145</f>
        <v>0</v>
      </c>
      <c r="P143" s="386">
        <f>Resultat_liste!M145</f>
        <v>7</v>
      </c>
      <c r="Q143" s="386">
        <f>Resultat_liste!V145</f>
        <v>0</v>
      </c>
      <c r="R143" s="386">
        <f>Resultat_liste!Y145</f>
        <v>9</v>
      </c>
    </row>
    <row r="144" spans="1:18" x14ac:dyDescent="0.25">
      <c r="A144" s="390">
        <v>22005</v>
      </c>
      <c r="B144" s="390">
        <v>5</v>
      </c>
      <c r="C144" s="390">
        <v>220</v>
      </c>
      <c r="D144" s="390">
        <v>90</v>
      </c>
      <c r="E144" s="390">
        <v>5</v>
      </c>
      <c r="N144" s="385">
        <v>1430</v>
      </c>
      <c r="O144" s="386">
        <f>Resultat_liste!J146</f>
        <v>6</v>
      </c>
      <c r="P144" s="386">
        <f>Resultat_liste!M146</f>
        <v>10</v>
      </c>
      <c r="Q144" s="386">
        <f>Resultat_liste!V146</f>
        <v>11</v>
      </c>
      <c r="R144" s="386">
        <f>Resultat_liste!Y146</f>
        <v>8</v>
      </c>
    </row>
    <row r="145" spans="1:18" x14ac:dyDescent="0.25">
      <c r="A145" s="390">
        <v>22006</v>
      </c>
      <c r="B145" s="390">
        <v>6</v>
      </c>
      <c r="C145" s="390">
        <v>220</v>
      </c>
      <c r="D145" s="390">
        <v>1210</v>
      </c>
      <c r="E145" s="390">
        <v>6</v>
      </c>
      <c r="N145" s="385">
        <v>1440</v>
      </c>
      <c r="O145" s="386">
        <f>Resultat_liste!J147</f>
        <v>0</v>
      </c>
      <c r="P145" s="386">
        <f>Resultat_liste!M147</f>
        <v>11</v>
      </c>
      <c r="Q145" s="386">
        <f>Resultat_liste!V147</f>
        <v>5</v>
      </c>
      <c r="R145" s="386">
        <f>Resultat_liste!Y147</f>
        <v>13</v>
      </c>
    </row>
    <row r="146" spans="1:18" x14ac:dyDescent="0.25">
      <c r="A146" s="390">
        <v>22007</v>
      </c>
      <c r="B146" s="390">
        <v>7</v>
      </c>
      <c r="C146" s="390">
        <v>220</v>
      </c>
      <c r="D146" s="390">
        <v>1820</v>
      </c>
      <c r="E146" s="390">
        <v>7</v>
      </c>
      <c r="N146" s="385">
        <v>1450</v>
      </c>
      <c r="O146" s="386">
        <f>Resultat_liste!J148</f>
        <v>7</v>
      </c>
      <c r="P146" s="386">
        <f>Resultat_liste!M148</f>
        <v>-18</v>
      </c>
      <c r="Q146" s="386">
        <f>Resultat_liste!V148</f>
        <v>6</v>
      </c>
      <c r="R146" s="386">
        <f>Resultat_liste!Y148</f>
        <v>-8</v>
      </c>
    </row>
    <row r="147" spans="1:18" x14ac:dyDescent="0.25">
      <c r="A147" s="390">
        <v>23001</v>
      </c>
      <c r="B147" s="390">
        <v>1</v>
      </c>
      <c r="C147" s="390">
        <v>230</v>
      </c>
      <c r="D147" s="390">
        <v>230</v>
      </c>
      <c r="E147" s="390">
        <v>1</v>
      </c>
      <c r="N147" s="385">
        <v>1460</v>
      </c>
      <c r="O147" s="386">
        <f>Resultat_liste!J149</f>
        <v>0</v>
      </c>
      <c r="P147" s="386">
        <f>Resultat_liste!M149</f>
        <v>17</v>
      </c>
      <c r="Q147" s="386">
        <f>Resultat_liste!V149</f>
        <v>0</v>
      </c>
      <c r="R147" s="386">
        <f>Resultat_liste!Y149</f>
        <v>12</v>
      </c>
    </row>
    <row r="148" spans="1:18" x14ac:dyDescent="0.25">
      <c r="A148" s="390">
        <v>23002</v>
      </c>
      <c r="B148" s="390">
        <v>2</v>
      </c>
      <c r="C148" s="390">
        <v>230</v>
      </c>
      <c r="D148" s="390">
        <v>540</v>
      </c>
      <c r="E148" s="390">
        <v>2</v>
      </c>
      <c r="N148" s="385">
        <v>1470</v>
      </c>
      <c r="O148" s="386">
        <f>Resultat_liste!J150</f>
        <v>-5</v>
      </c>
      <c r="P148" s="386">
        <f>Resultat_liste!M150</f>
        <v>17</v>
      </c>
      <c r="Q148" s="386">
        <f>Resultat_liste!V150</f>
        <v>0</v>
      </c>
      <c r="R148" s="386">
        <f>Resultat_liste!Y150</f>
        <v>13</v>
      </c>
    </row>
    <row r="149" spans="1:18" x14ac:dyDescent="0.25">
      <c r="A149" s="390">
        <v>23003</v>
      </c>
      <c r="B149" s="390">
        <v>3</v>
      </c>
      <c r="C149" s="390">
        <v>230</v>
      </c>
      <c r="D149" s="390">
        <v>710</v>
      </c>
      <c r="E149" s="390">
        <v>3</v>
      </c>
      <c r="N149" s="385">
        <v>1480</v>
      </c>
      <c r="O149" s="386">
        <f>Resultat_liste!J151</f>
        <v>0</v>
      </c>
      <c r="P149" s="386">
        <f>Resultat_liste!M151</f>
        <v>13</v>
      </c>
      <c r="Q149" s="386">
        <f>Resultat_liste!V151</f>
        <v>0</v>
      </c>
      <c r="R149" s="386">
        <f>Resultat_liste!Y151</f>
        <v>7</v>
      </c>
    </row>
    <row r="150" spans="1:18" x14ac:dyDescent="0.25">
      <c r="A150" s="390">
        <v>23004</v>
      </c>
      <c r="B150" s="390">
        <v>4</v>
      </c>
      <c r="C150" s="390">
        <v>230</v>
      </c>
      <c r="D150" s="390">
        <v>120</v>
      </c>
      <c r="E150" s="390">
        <v>4</v>
      </c>
      <c r="N150" s="385">
        <v>1490</v>
      </c>
      <c r="O150" s="386">
        <f>Resultat_liste!J152</f>
        <v>0</v>
      </c>
      <c r="P150" s="386">
        <f>Resultat_liste!M152</f>
        <v>13</v>
      </c>
      <c r="Q150" s="386">
        <f>Resultat_liste!V152</f>
        <v>0</v>
      </c>
      <c r="R150" s="386">
        <f>Resultat_liste!Y152</f>
        <v>7</v>
      </c>
    </row>
    <row r="151" spans="1:18" x14ac:dyDescent="0.25">
      <c r="A151" s="390">
        <v>23005</v>
      </c>
      <c r="B151" s="390">
        <v>5</v>
      </c>
      <c r="C151" s="390">
        <v>230</v>
      </c>
      <c r="D151" s="390">
        <v>90</v>
      </c>
      <c r="E151" s="390">
        <v>5</v>
      </c>
      <c r="N151" s="385">
        <v>1500</v>
      </c>
      <c r="O151" s="386">
        <f>Resultat_liste!J153</f>
        <v>0</v>
      </c>
      <c r="P151" s="386">
        <f>Resultat_liste!M153</f>
        <v>16</v>
      </c>
      <c r="Q151" s="386">
        <f>Resultat_liste!V153</f>
        <v>0</v>
      </c>
      <c r="R151" s="386">
        <f>Resultat_liste!Y153</f>
        <v>-10</v>
      </c>
    </row>
    <row r="152" spans="1:18" x14ac:dyDescent="0.25">
      <c r="A152" s="390">
        <v>23006</v>
      </c>
      <c r="B152" s="390">
        <v>6</v>
      </c>
      <c r="C152" s="390">
        <v>230</v>
      </c>
      <c r="D152" s="390">
        <v>1210</v>
      </c>
      <c r="E152" s="390">
        <v>6</v>
      </c>
      <c r="N152" s="385">
        <v>1510</v>
      </c>
      <c r="O152" s="386">
        <f>Resultat_liste!J154</f>
        <v>0</v>
      </c>
      <c r="P152" s="386">
        <f>Resultat_liste!M154</f>
        <v>0</v>
      </c>
      <c r="Q152" s="386">
        <f>Resultat_liste!V154</f>
        <v>-11</v>
      </c>
      <c r="R152" s="386">
        <f>Resultat_liste!Y154</f>
        <v>8</v>
      </c>
    </row>
    <row r="153" spans="1:18" x14ac:dyDescent="0.25">
      <c r="A153" s="390">
        <v>23007</v>
      </c>
      <c r="B153" s="390">
        <v>7</v>
      </c>
      <c r="C153" s="390">
        <v>230</v>
      </c>
      <c r="D153" s="390">
        <v>1820</v>
      </c>
      <c r="E153" s="390">
        <v>7</v>
      </c>
      <c r="N153" s="385">
        <v>1520</v>
      </c>
      <c r="O153" s="386">
        <f>Resultat_liste!J155</f>
        <v>0</v>
      </c>
      <c r="P153" s="386">
        <f>Resultat_liste!M155</f>
        <v>-10</v>
      </c>
      <c r="Q153" s="386">
        <f>Resultat_liste!V155</f>
        <v>4</v>
      </c>
      <c r="R153" s="386">
        <f>Resultat_liste!Y155</f>
        <v>7</v>
      </c>
    </row>
    <row r="154" spans="1:18" x14ac:dyDescent="0.25">
      <c r="A154" s="390">
        <v>24001</v>
      </c>
      <c r="B154" s="390">
        <v>1</v>
      </c>
      <c r="C154" s="390">
        <v>240</v>
      </c>
      <c r="D154" s="390">
        <v>240</v>
      </c>
      <c r="E154" s="390">
        <v>1</v>
      </c>
      <c r="N154" s="385">
        <v>1530</v>
      </c>
      <c r="O154" s="386">
        <f>Resultat_liste!J156</f>
        <v>0</v>
      </c>
      <c r="P154" s="386">
        <f>Resultat_liste!M156</f>
        <v>-16</v>
      </c>
      <c r="Q154" s="386">
        <f>Resultat_liste!V156</f>
        <v>8</v>
      </c>
      <c r="R154" s="386">
        <f>Resultat_liste!Y156</f>
        <v>-10</v>
      </c>
    </row>
    <row r="155" spans="1:18" x14ac:dyDescent="0.25">
      <c r="A155" s="390">
        <v>24002</v>
      </c>
      <c r="B155" s="390">
        <v>2</v>
      </c>
      <c r="C155" s="390">
        <v>240</v>
      </c>
      <c r="D155" s="390">
        <v>540</v>
      </c>
      <c r="E155" s="390">
        <v>2</v>
      </c>
      <c r="N155" s="385">
        <v>1540</v>
      </c>
      <c r="O155" s="386">
        <f>Resultat_liste!J157</f>
        <v>-4</v>
      </c>
      <c r="P155" s="386">
        <f>Resultat_liste!M157</f>
        <v>-17</v>
      </c>
      <c r="Q155" s="386">
        <f>Resultat_liste!V157</f>
        <v>9</v>
      </c>
      <c r="R155" s="386">
        <f>Resultat_liste!Y157</f>
        <v>11</v>
      </c>
    </row>
    <row r="156" spans="1:18" x14ac:dyDescent="0.25">
      <c r="A156" s="390">
        <v>24003</v>
      </c>
      <c r="B156" s="390">
        <v>3</v>
      </c>
      <c r="C156" s="390">
        <v>240</v>
      </c>
      <c r="D156" s="390">
        <v>710</v>
      </c>
      <c r="E156" s="390">
        <v>3</v>
      </c>
      <c r="N156" s="385">
        <v>1550</v>
      </c>
      <c r="O156" s="386">
        <f>Resultat_liste!J158</f>
        <v>7</v>
      </c>
      <c r="P156" s="386">
        <f>Resultat_liste!M158</f>
        <v>15</v>
      </c>
      <c r="Q156" s="386">
        <f>Resultat_liste!V158</f>
        <v>0</v>
      </c>
      <c r="R156" s="386">
        <f>Resultat_liste!Y158</f>
        <v>8</v>
      </c>
    </row>
    <row r="157" spans="1:18" x14ac:dyDescent="0.25">
      <c r="A157" s="390">
        <v>24004</v>
      </c>
      <c r="B157" s="390">
        <v>4</v>
      </c>
      <c r="C157" s="390">
        <v>240</v>
      </c>
      <c r="D157" s="390">
        <v>120</v>
      </c>
      <c r="E157" s="390">
        <v>4</v>
      </c>
      <c r="N157" s="385">
        <v>1560</v>
      </c>
      <c r="O157" s="386">
        <f>Resultat_liste!J159</f>
        <v>-1</v>
      </c>
      <c r="P157" s="386">
        <f>Resultat_liste!M159</f>
        <v>18</v>
      </c>
      <c r="Q157" s="386">
        <f>Resultat_liste!V159</f>
        <v>-4</v>
      </c>
      <c r="R157" s="386">
        <f>Resultat_liste!Y159</f>
        <v>20</v>
      </c>
    </row>
    <row r="158" spans="1:18" x14ac:dyDescent="0.25">
      <c r="A158" s="390">
        <v>24005</v>
      </c>
      <c r="B158" s="390">
        <v>5</v>
      </c>
      <c r="C158" s="390">
        <v>240</v>
      </c>
      <c r="D158" s="390">
        <v>90</v>
      </c>
      <c r="E158" s="390">
        <v>5</v>
      </c>
      <c r="N158" s="385">
        <v>1570</v>
      </c>
      <c r="O158" s="386">
        <f>Resultat_liste!J160</f>
        <v>-9</v>
      </c>
      <c r="P158" s="386">
        <f>Resultat_liste!M160</f>
        <v>13</v>
      </c>
      <c r="Q158" s="386">
        <f>Resultat_liste!V160</f>
        <v>0</v>
      </c>
      <c r="R158" s="386">
        <f>Resultat_liste!Y160</f>
        <v>7</v>
      </c>
    </row>
    <row r="159" spans="1:18" x14ac:dyDescent="0.25">
      <c r="A159" s="390">
        <v>24006</v>
      </c>
      <c r="B159" s="390">
        <v>6</v>
      </c>
      <c r="C159" s="390">
        <v>240</v>
      </c>
      <c r="D159" s="390">
        <v>1210</v>
      </c>
      <c r="E159" s="390">
        <v>6</v>
      </c>
      <c r="N159" s="385">
        <v>1580</v>
      </c>
      <c r="O159" s="386">
        <f>Resultat_liste!J161</f>
        <v>-12</v>
      </c>
      <c r="P159" s="386">
        <f>Resultat_liste!M161</f>
        <v>7</v>
      </c>
      <c r="Q159" s="386">
        <f>Resultat_liste!V161</f>
        <v>0</v>
      </c>
      <c r="R159" s="386">
        <f>Resultat_liste!Y161</f>
        <v>8</v>
      </c>
    </row>
    <row r="160" spans="1:18" x14ac:dyDescent="0.25">
      <c r="A160" s="390">
        <v>24007</v>
      </c>
      <c r="B160" s="390">
        <v>7</v>
      </c>
      <c r="C160" s="390">
        <v>240</v>
      </c>
      <c r="D160" s="390">
        <v>1830</v>
      </c>
      <c r="E160" s="390">
        <v>7</v>
      </c>
      <c r="N160" s="385">
        <v>1590</v>
      </c>
      <c r="O160" s="386">
        <f>Resultat_liste!J162</f>
        <v>0</v>
      </c>
      <c r="P160" s="386">
        <f>Resultat_liste!M162</f>
        <v>16</v>
      </c>
      <c r="Q160" s="386">
        <f>Resultat_liste!V162</f>
        <v>-14</v>
      </c>
      <c r="R160" s="386">
        <f>Resultat_liste!Y162</f>
        <v>12</v>
      </c>
    </row>
    <row r="161" spans="1:18" x14ac:dyDescent="0.25">
      <c r="A161" s="390">
        <v>25001</v>
      </c>
      <c r="B161" s="390">
        <v>1</v>
      </c>
      <c r="C161" s="390">
        <v>250</v>
      </c>
      <c r="D161" s="390">
        <v>250</v>
      </c>
      <c r="E161" s="390">
        <v>1</v>
      </c>
      <c r="N161" s="385">
        <v>1600</v>
      </c>
      <c r="O161" s="386">
        <f>Resultat_liste!J163</f>
        <v>0</v>
      </c>
      <c r="P161" s="386">
        <f>Resultat_liste!M163</f>
        <v>10</v>
      </c>
      <c r="Q161" s="386">
        <f>Resultat_liste!V163</f>
        <v>-3</v>
      </c>
      <c r="R161" s="386">
        <f>Resultat_liste!Y163</f>
        <v>8</v>
      </c>
    </row>
    <row r="162" spans="1:18" x14ac:dyDescent="0.25">
      <c r="A162" s="390">
        <v>25002</v>
      </c>
      <c r="B162" s="390">
        <v>2</v>
      </c>
      <c r="C162" s="390">
        <v>250</v>
      </c>
      <c r="D162" s="390">
        <v>550</v>
      </c>
      <c r="E162" s="390">
        <v>2</v>
      </c>
      <c r="N162" s="385">
        <v>1610</v>
      </c>
      <c r="O162" s="386">
        <f>Resultat_liste!J164</f>
        <v>3</v>
      </c>
      <c r="P162" s="386">
        <f>Resultat_liste!M164</f>
        <v>13</v>
      </c>
      <c r="Q162" s="386">
        <f>Resultat_liste!V164</f>
        <v>-6</v>
      </c>
      <c r="R162" s="386">
        <f>Resultat_liste!Y164</f>
        <v>-10</v>
      </c>
    </row>
    <row r="163" spans="1:18" x14ac:dyDescent="0.25">
      <c r="A163" s="390">
        <v>25003</v>
      </c>
      <c r="B163" s="390">
        <v>3</v>
      </c>
      <c r="C163" s="390">
        <v>250</v>
      </c>
      <c r="D163" s="390">
        <v>710</v>
      </c>
      <c r="E163" s="390">
        <v>3</v>
      </c>
      <c r="N163" s="385">
        <v>1620</v>
      </c>
      <c r="O163" s="386">
        <f>Resultat_liste!J165</f>
        <v>5</v>
      </c>
      <c r="P163" s="386">
        <f>Resultat_liste!M165</f>
        <v>12</v>
      </c>
      <c r="Q163" s="386">
        <f>Resultat_liste!V165</f>
        <v>-15</v>
      </c>
      <c r="R163" s="386">
        <f>Resultat_liste!Y165</f>
        <v>10</v>
      </c>
    </row>
    <row r="164" spans="1:18" x14ac:dyDescent="0.25">
      <c r="A164" s="390">
        <v>25004</v>
      </c>
      <c r="B164" s="390">
        <v>4</v>
      </c>
      <c r="C164" s="390">
        <v>250</v>
      </c>
      <c r="D164" s="390">
        <v>120</v>
      </c>
      <c r="E164" s="390">
        <v>4</v>
      </c>
      <c r="N164" s="385">
        <v>1630</v>
      </c>
      <c r="O164" s="386">
        <f>Resultat_liste!J166</f>
        <v>0</v>
      </c>
      <c r="P164" s="386">
        <f>Resultat_liste!M166</f>
        <v>7</v>
      </c>
      <c r="Q164" s="386">
        <f>Resultat_liste!V166</f>
        <v>5</v>
      </c>
      <c r="R164" s="386">
        <f>Resultat_liste!Y166</f>
        <v>18</v>
      </c>
    </row>
    <row r="165" spans="1:18" x14ac:dyDescent="0.25">
      <c r="A165" s="390">
        <v>25005</v>
      </c>
      <c r="B165" s="390">
        <v>5</v>
      </c>
      <c r="C165" s="390">
        <v>250</v>
      </c>
      <c r="D165" s="390">
        <v>90</v>
      </c>
      <c r="E165" s="390">
        <v>5</v>
      </c>
      <c r="N165" s="385">
        <v>1640</v>
      </c>
      <c r="O165" s="386">
        <f>Resultat_liste!J167</f>
        <v>7</v>
      </c>
      <c r="P165" s="386">
        <f>Resultat_liste!M167</f>
        <v>-13</v>
      </c>
      <c r="Q165" s="386">
        <f>Resultat_liste!V167</f>
        <v>2</v>
      </c>
      <c r="R165" s="386">
        <f>Resultat_liste!Y167</f>
        <v>7</v>
      </c>
    </row>
    <row r="166" spans="1:18" x14ac:dyDescent="0.25">
      <c r="A166" s="390">
        <v>25006</v>
      </c>
      <c r="B166" s="390">
        <v>6</v>
      </c>
      <c r="C166" s="390">
        <v>250</v>
      </c>
      <c r="D166" s="390">
        <v>1220</v>
      </c>
      <c r="E166" s="390">
        <v>6</v>
      </c>
      <c r="N166" s="385">
        <v>1650</v>
      </c>
      <c r="O166" s="386">
        <f>Resultat_liste!J168</f>
        <v>15</v>
      </c>
      <c r="P166" s="386">
        <f>Resultat_liste!M168</f>
        <v>-16</v>
      </c>
      <c r="Q166" s="386">
        <f>Resultat_liste!V168</f>
        <v>0</v>
      </c>
      <c r="R166" s="386">
        <f>Resultat_liste!Y168</f>
        <v>14</v>
      </c>
    </row>
    <row r="167" spans="1:18" x14ac:dyDescent="0.25">
      <c r="A167" s="390">
        <v>25007</v>
      </c>
      <c r="B167" s="390">
        <v>7</v>
      </c>
      <c r="C167" s="390">
        <v>250</v>
      </c>
      <c r="D167" s="390">
        <v>1840</v>
      </c>
      <c r="E167" s="390">
        <v>7</v>
      </c>
      <c r="N167" s="385">
        <v>1660</v>
      </c>
      <c r="O167" s="386">
        <f>Resultat_liste!J169</f>
        <v>-5</v>
      </c>
      <c r="P167" s="386">
        <f>Resultat_liste!M169</f>
        <v>15</v>
      </c>
      <c r="Q167" s="386">
        <f>Resultat_liste!V169</f>
        <v>0</v>
      </c>
      <c r="R167" s="386">
        <f>Resultat_liste!Y169</f>
        <v>-11</v>
      </c>
    </row>
    <row r="168" spans="1:18" x14ac:dyDescent="0.25">
      <c r="A168" s="390">
        <v>26001</v>
      </c>
      <c r="B168" s="390">
        <v>1</v>
      </c>
      <c r="C168" s="390">
        <v>260</v>
      </c>
      <c r="D168" s="390">
        <v>260</v>
      </c>
      <c r="E168" s="390">
        <v>1</v>
      </c>
      <c r="N168" s="385">
        <v>1670</v>
      </c>
      <c r="O168" s="386">
        <f>Resultat_liste!J170</f>
        <v>11</v>
      </c>
      <c r="P168" s="386">
        <f>Resultat_liste!M170</f>
        <v>19</v>
      </c>
      <c r="Q168" s="386">
        <f>Resultat_liste!V170</f>
        <v>-3</v>
      </c>
      <c r="R168" s="386">
        <f>Resultat_liste!Y170</f>
        <v>12</v>
      </c>
    </row>
    <row r="169" spans="1:18" x14ac:dyDescent="0.25">
      <c r="A169" s="390">
        <v>26002</v>
      </c>
      <c r="B169" s="390">
        <v>2</v>
      </c>
      <c r="C169" s="390">
        <v>260</v>
      </c>
      <c r="D169" s="390">
        <v>550</v>
      </c>
      <c r="E169" s="390">
        <v>2</v>
      </c>
      <c r="N169" s="385">
        <v>1680</v>
      </c>
      <c r="O169" s="386">
        <f>Resultat_liste!J171</f>
        <v>-6</v>
      </c>
      <c r="P169" s="386">
        <f>Resultat_liste!M171</f>
        <v>10</v>
      </c>
      <c r="Q169" s="386">
        <f>Resultat_liste!V171</f>
        <v>0</v>
      </c>
      <c r="R169" s="386">
        <f>Resultat_liste!Y171</f>
        <v>-8</v>
      </c>
    </row>
    <row r="170" spans="1:18" x14ac:dyDescent="0.25">
      <c r="A170" s="390">
        <v>26003</v>
      </c>
      <c r="B170" s="390">
        <v>3</v>
      </c>
      <c r="C170" s="390">
        <v>260</v>
      </c>
      <c r="D170" s="390">
        <v>720</v>
      </c>
      <c r="E170" s="390">
        <v>3</v>
      </c>
      <c r="N170" s="385">
        <v>1690</v>
      </c>
      <c r="O170" s="386">
        <f>Resultat_liste!J172</f>
        <v>4</v>
      </c>
      <c r="P170" s="386">
        <f>Resultat_liste!M172</f>
        <v>-8</v>
      </c>
      <c r="Q170" s="386">
        <f>Resultat_liste!V172</f>
        <v>7</v>
      </c>
      <c r="R170" s="386">
        <f>Resultat_liste!Y172</f>
        <v>12</v>
      </c>
    </row>
    <row r="171" spans="1:18" x14ac:dyDescent="0.25">
      <c r="A171" s="390">
        <v>26004</v>
      </c>
      <c r="B171" s="390">
        <v>4</v>
      </c>
      <c r="C171" s="390">
        <v>260</v>
      </c>
      <c r="D171" s="390">
        <v>120</v>
      </c>
      <c r="E171" s="390">
        <v>4</v>
      </c>
      <c r="N171" s="385">
        <v>1700</v>
      </c>
      <c r="O171" s="386">
        <f>Resultat_liste!J173</f>
        <v>-6</v>
      </c>
      <c r="P171" s="386">
        <f>Resultat_liste!M173</f>
        <v>10</v>
      </c>
      <c r="Q171" s="386">
        <f>Resultat_liste!V173</f>
        <v>0</v>
      </c>
      <c r="R171" s="386">
        <f>Resultat_liste!Y173</f>
        <v>10</v>
      </c>
    </row>
    <row r="172" spans="1:18" x14ac:dyDescent="0.25">
      <c r="A172" s="390">
        <v>26005</v>
      </c>
      <c r="B172" s="390">
        <v>5</v>
      </c>
      <c r="C172" s="390">
        <v>260</v>
      </c>
      <c r="D172" s="390">
        <v>90</v>
      </c>
      <c r="E172" s="390">
        <v>5</v>
      </c>
      <c r="N172" s="385">
        <v>1710</v>
      </c>
      <c r="O172" s="386">
        <f>Resultat_liste!J174</f>
        <v>8</v>
      </c>
      <c r="P172" s="386">
        <f>Resultat_liste!M174</f>
        <v>12</v>
      </c>
      <c r="Q172" s="386">
        <f>Resultat_liste!V174</f>
        <v>0</v>
      </c>
      <c r="R172" s="386">
        <f>Resultat_liste!Y174</f>
        <v>8</v>
      </c>
    </row>
    <row r="173" spans="1:18" x14ac:dyDescent="0.25">
      <c r="A173" s="390">
        <v>26006</v>
      </c>
      <c r="B173" s="390">
        <v>6</v>
      </c>
      <c r="C173" s="390">
        <v>260</v>
      </c>
      <c r="D173" s="390">
        <v>1220</v>
      </c>
      <c r="E173" s="390">
        <v>6</v>
      </c>
      <c r="N173" s="385">
        <v>1720</v>
      </c>
      <c r="O173" s="386">
        <f>Resultat_liste!J175</f>
        <v>13</v>
      </c>
      <c r="P173" s="386">
        <f>Resultat_liste!M175</f>
        <v>-7</v>
      </c>
      <c r="Q173" s="386">
        <f>Resultat_liste!V175</f>
        <v>0</v>
      </c>
      <c r="R173" s="386">
        <f>Resultat_liste!Y175</f>
        <v>-11</v>
      </c>
    </row>
    <row r="174" spans="1:18" x14ac:dyDescent="0.25">
      <c r="A174" s="390">
        <v>26007</v>
      </c>
      <c r="B174" s="390">
        <v>7</v>
      </c>
      <c r="C174" s="390">
        <v>260</v>
      </c>
      <c r="D174" s="390">
        <v>1840</v>
      </c>
      <c r="E174" s="390">
        <v>7</v>
      </c>
      <c r="N174" s="385">
        <v>1730</v>
      </c>
      <c r="O174" s="386">
        <f>Resultat_liste!J176</f>
        <v>4</v>
      </c>
      <c r="P174" s="386">
        <f>Resultat_liste!M176</f>
        <v>15</v>
      </c>
      <c r="Q174" s="386">
        <f>Resultat_liste!V176</f>
        <v>0</v>
      </c>
      <c r="R174" s="386">
        <f>Resultat_liste!Y176</f>
        <v>13</v>
      </c>
    </row>
    <row r="175" spans="1:18" x14ac:dyDescent="0.25">
      <c r="A175" s="390">
        <v>27001</v>
      </c>
      <c r="B175" s="390">
        <v>1</v>
      </c>
      <c r="C175" s="390">
        <v>270</v>
      </c>
      <c r="D175" s="390">
        <v>270</v>
      </c>
      <c r="E175" s="390">
        <v>1</v>
      </c>
      <c r="N175" s="385">
        <v>1740</v>
      </c>
      <c r="O175" s="386">
        <f>Resultat_liste!J177</f>
        <v>5</v>
      </c>
      <c r="P175" s="386">
        <f>Resultat_liste!M177</f>
        <v>12</v>
      </c>
      <c r="Q175" s="386">
        <f>Resultat_liste!V177</f>
        <v>-7</v>
      </c>
      <c r="R175" s="386">
        <f>Resultat_liste!Y177</f>
        <v>5</v>
      </c>
    </row>
    <row r="176" spans="1:18" x14ac:dyDescent="0.25">
      <c r="A176" s="390">
        <v>27002</v>
      </c>
      <c r="B176" s="390">
        <v>2</v>
      </c>
      <c r="C176" s="390">
        <v>270</v>
      </c>
      <c r="D176" s="390">
        <v>550</v>
      </c>
      <c r="E176" s="390">
        <v>2</v>
      </c>
      <c r="N176" s="385">
        <v>1750</v>
      </c>
      <c r="O176" s="386">
        <f>Resultat_liste!J178</f>
        <v>0</v>
      </c>
      <c r="P176" s="386">
        <f>Resultat_liste!M178</f>
        <v>-11</v>
      </c>
      <c r="Q176" s="386">
        <f>Resultat_liste!V178</f>
        <v>0</v>
      </c>
      <c r="R176" s="386">
        <f>Resultat_liste!Y178</f>
        <v>12</v>
      </c>
    </row>
    <row r="177" spans="1:18" x14ac:dyDescent="0.25">
      <c r="A177" s="390">
        <v>27003</v>
      </c>
      <c r="B177" s="390">
        <v>3</v>
      </c>
      <c r="C177" s="390">
        <v>270</v>
      </c>
      <c r="D177" s="390">
        <v>720</v>
      </c>
      <c r="E177" s="390">
        <v>3</v>
      </c>
      <c r="N177" s="385">
        <v>1760</v>
      </c>
      <c r="O177" s="386">
        <f>Resultat_liste!J179</f>
        <v>8</v>
      </c>
      <c r="P177" s="386">
        <f>Resultat_liste!M179</f>
        <v>6</v>
      </c>
      <c r="Q177" s="386">
        <f>Resultat_liste!V179</f>
        <v>0</v>
      </c>
      <c r="R177" s="386">
        <f>Resultat_liste!Y179</f>
        <v>-13</v>
      </c>
    </row>
    <row r="178" spans="1:18" x14ac:dyDescent="0.25">
      <c r="A178" s="390">
        <v>27004</v>
      </c>
      <c r="B178" s="390">
        <v>4</v>
      </c>
      <c r="C178" s="390">
        <v>270</v>
      </c>
      <c r="D178" s="390">
        <v>120</v>
      </c>
      <c r="E178" s="390">
        <v>4</v>
      </c>
      <c r="N178" s="385">
        <v>1770</v>
      </c>
      <c r="O178" s="386">
        <f>Resultat_liste!J180</f>
        <v>0</v>
      </c>
      <c r="P178" s="386">
        <f>Resultat_liste!M180</f>
        <v>-16</v>
      </c>
      <c r="Q178" s="386">
        <f>Resultat_liste!V180</f>
        <v>0</v>
      </c>
      <c r="R178" s="386">
        <f>Resultat_liste!Y180</f>
        <v>-10</v>
      </c>
    </row>
    <row r="179" spans="1:18" x14ac:dyDescent="0.25">
      <c r="A179" s="390">
        <v>27005</v>
      </c>
      <c r="B179" s="390">
        <v>5</v>
      </c>
      <c r="C179" s="390">
        <v>270</v>
      </c>
      <c r="D179" s="390">
        <v>90</v>
      </c>
      <c r="E179" s="390">
        <v>5</v>
      </c>
      <c r="N179" s="385">
        <v>1780</v>
      </c>
      <c r="O179" s="386">
        <f>Resultat_liste!J181</f>
        <v>-5</v>
      </c>
      <c r="P179" s="386">
        <f>Resultat_liste!M181</f>
        <v>9</v>
      </c>
      <c r="Q179" s="386">
        <f>Resultat_liste!V181</f>
        <v>0</v>
      </c>
      <c r="R179" s="386">
        <f>Resultat_liste!Y181</f>
        <v>8</v>
      </c>
    </row>
    <row r="180" spans="1:18" x14ac:dyDescent="0.25">
      <c r="A180" s="390">
        <v>27006</v>
      </c>
      <c r="B180" s="390">
        <v>6</v>
      </c>
      <c r="C180" s="390">
        <v>270</v>
      </c>
      <c r="D180" s="390">
        <v>1230</v>
      </c>
      <c r="E180" s="390">
        <v>6</v>
      </c>
      <c r="N180" s="385">
        <v>1790</v>
      </c>
      <c r="O180" s="386">
        <f>Resultat_liste!J182</f>
        <v>8</v>
      </c>
      <c r="P180" s="386">
        <f>Resultat_liste!M182</f>
        <v>-8</v>
      </c>
      <c r="Q180" s="386">
        <f>Resultat_liste!V182</f>
        <v>0</v>
      </c>
      <c r="R180" s="386">
        <f>Resultat_liste!Y182</f>
        <v>15</v>
      </c>
    </row>
    <row r="181" spans="1:18" x14ac:dyDescent="0.25">
      <c r="A181" s="390">
        <v>27007</v>
      </c>
      <c r="B181" s="390">
        <v>7</v>
      </c>
      <c r="C181" s="390">
        <v>270</v>
      </c>
      <c r="D181" s="390">
        <v>1850</v>
      </c>
      <c r="E181" s="390">
        <v>7</v>
      </c>
      <c r="N181" s="385">
        <v>1800</v>
      </c>
      <c r="O181" s="386">
        <f>Resultat_liste!J183</f>
        <v>-7</v>
      </c>
      <c r="P181" s="386">
        <f>Resultat_liste!M183</f>
        <v>11</v>
      </c>
      <c r="Q181" s="386">
        <f>Resultat_liste!V183</f>
        <v>0</v>
      </c>
      <c r="R181" s="386">
        <f>Resultat_liste!Y183</f>
        <v>11</v>
      </c>
    </row>
    <row r="182" spans="1:18" x14ac:dyDescent="0.25">
      <c r="A182" s="390">
        <v>28001</v>
      </c>
      <c r="B182" s="390">
        <v>1</v>
      </c>
      <c r="C182" s="390">
        <v>280</v>
      </c>
      <c r="D182" s="390">
        <v>280</v>
      </c>
      <c r="E182" s="390">
        <v>1</v>
      </c>
      <c r="N182" s="385">
        <v>1810</v>
      </c>
      <c r="O182" s="386">
        <f>Resultat_liste!J184</f>
        <v>-9</v>
      </c>
      <c r="P182" s="386">
        <f>Resultat_liste!M184</f>
        <v>13</v>
      </c>
      <c r="Q182" s="386">
        <f>Resultat_liste!V184</f>
        <v>0</v>
      </c>
      <c r="R182" s="386">
        <f>Resultat_liste!Y184</f>
        <v>11</v>
      </c>
    </row>
    <row r="183" spans="1:18" x14ac:dyDescent="0.25">
      <c r="A183" s="390">
        <v>28002</v>
      </c>
      <c r="B183" s="390">
        <v>2</v>
      </c>
      <c r="C183" s="390">
        <v>280</v>
      </c>
      <c r="D183" s="390">
        <v>560</v>
      </c>
      <c r="E183" s="390">
        <v>2</v>
      </c>
      <c r="N183" s="385">
        <v>1820</v>
      </c>
      <c r="O183" s="386">
        <f>Resultat_liste!J185</f>
        <v>0</v>
      </c>
      <c r="P183" s="386">
        <f>Resultat_liste!M185</f>
        <v>5</v>
      </c>
      <c r="Q183" s="386">
        <f>Resultat_liste!V185</f>
        <v>-18</v>
      </c>
      <c r="R183" s="386">
        <f>Resultat_liste!Y185</f>
        <v>13</v>
      </c>
    </row>
    <row r="184" spans="1:18" x14ac:dyDescent="0.25">
      <c r="A184" s="390">
        <v>28003</v>
      </c>
      <c r="B184" s="390">
        <v>3</v>
      </c>
      <c r="C184" s="390">
        <v>280</v>
      </c>
      <c r="D184" s="390">
        <v>740</v>
      </c>
      <c r="E184" s="390">
        <v>3</v>
      </c>
      <c r="N184" s="385">
        <v>1830</v>
      </c>
      <c r="O184" s="386">
        <f>Resultat_liste!J186</f>
        <v>-3</v>
      </c>
      <c r="P184" s="386">
        <f>Resultat_liste!M186</f>
        <v>7</v>
      </c>
      <c r="Q184" s="386">
        <f>Resultat_liste!V186</f>
        <v>0</v>
      </c>
      <c r="R184" s="386">
        <f>Resultat_liste!Y186</f>
        <v>6</v>
      </c>
    </row>
    <row r="185" spans="1:18" x14ac:dyDescent="0.25">
      <c r="A185" s="390">
        <v>28004</v>
      </c>
      <c r="B185" s="390">
        <v>4</v>
      </c>
      <c r="C185" s="390">
        <v>280</v>
      </c>
      <c r="D185" s="390">
        <v>120</v>
      </c>
      <c r="E185" s="390">
        <v>4</v>
      </c>
      <c r="N185" s="385">
        <v>1840</v>
      </c>
      <c r="O185" s="386">
        <f>Resultat_liste!J187</f>
        <v>11</v>
      </c>
      <c r="P185" s="386">
        <f>Resultat_liste!M187</f>
        <v>15</v>
      </c>
      <c r="Q185" s="386">
        <f>Resultat_liste!V187</f>
        <v>0</v>
      </c>
      <c r="R185" s="386">
        <f>Resultat_liste!Y187</f>
        <v>12</v>
      </c>
    </row>
    <row r="186" spans="1:18" x14ac:dyDescent="0.25">
      <c r="A186" s="390">
        <v>28005</v>
      </c>
      <c r="B186" s="390">
        <v>5</v>
      </c>
      <c r="C186" s="390">
        <v>280</v>
      </c>
      <c r="D186" s="390">
        <v>90</v>
      </c>
      <c r="E186" s="390">
        <v>5</v>
      </c>
      <c r="N186" s="385">
        <v>1850</v>
      </c>
      <c r="O186" s="386">
        <f>Resultat_liste!J188</f>
        <v>0</v>
      </c>
      <c r="P186" s="386">
        <f>Resultat_liste!M188</f>
        <v>-7</v>
      </c>
      <c r="Q186" s="386">
        <f>Resultat_liste!V188</f>
        <v>0</v>
      </c>
      <c r="R186" s="386">
        <f>Resultat_liste!Y188</f>
        <v>-12</v>
      </c>
    </row>
    <row r="187" spans="1:18" x14ac:dyDescent="0.25">
      <c r="A187" s="390">
        <v>28006</v>
      </c>
      <c r="B187" s="390">
        <v>6</v>
      </c>
      <c r="C187" s="390">
        <v>280</v>
      </c>
      <c r="D187" s="390">
        <v>1240</v>
      </c>
      <c r="E187" s="390">
        <v>6</v>
      </c>
      <c r="N187" s="385">
        <v>1860</v>
      </c>
      <c r="O187" s="386">
        <f>Resultat_liste!J189</f>
        <v>0</v>
      </c>
      <c r="P187" s="386">
        <f>Resultat_liste!M189</f>
        <v>7</v>
      </c>
      <c r="Q187" s="386">
        <f>Resultat_liste!V189</f>
        <v>0</v>
      </c>
      <c r="R187" s="386">
        <f>Resultat_liste!Y189</f>
        <v>3</v>
      </c>
    </row>
    <row r="188" spans="1:18" x14ac:dyDescent="0.25">
      <c r="A188" s="390">
        <v>28007</v>
      </c>
      <c r="B188" s="390">
        <v>7</v>
      </c>
      <c r="C188" s="390">
        <v>280</v>
      </c>
      <c r="D188" s="390">
        <v>1870</v>
      </c>
      <c r="E188" s="390">
        <v>7</v>
      </c>
      <c r="N188" s="385">
        <v>1870</v>
      </c>
      <c r="O188" s="386">
        <f>Resultat_liste!J190</f>
        <v>-8</v>
      </c>
      <c r="P188" s="386">
        <f>Resultat_liste!M190</f>
        <v>6</v>
      </c>
      <c r="Q188" s="386">
        <f>Resultat_liste!V190</f>
        <v>5</v>
      </c>
      <c r="R188" s="386">
        <f>Resultat_liste!Y190</f>
        <v>3</v>
      </c>
    </row>
    <row r="189" spans="1:18" x14ac:dyDescent="0.25">
      <c r="A189" s="390">
        <v>29001</v>
      </c>
      <c r="B189" s="390">
        <v>1</v>
      </c>
      <c r="C189" s="390">
        <v>290</v>
      </c>
      <c r="D189" s="390">
        <v>290</v>
      </c>
      <c r="E189" s="390">
        <v>1</v>
      </c>
      <c r="N189" s="385">
        <v>1880</v>
      </c>
      <c r="O189" s="386">
        <f>Resultat_liste!J191</f>
        <v>0</v>
      </c>
      <c r="P189" s="386">
        <f>Resultat_liste!M191</f>
        <v>-4</v>
      </c>
      <c r="Q189" s="386">
        <f>Resultat_liste!V191</f>
        <v>0</v>
      </c>
      <c r="R189" s="386">
        <f>Resultat_liste!Y191</f>
        <v>5</v>
      </c>
    </row>
    <row r="190" spans="1:18" x14ac:dyDescent="0.25">
      <c r="A190" s="390">
        <v>29002</v>
      </c>
      <c r="B190" s="390">
        <v>2</v>
      </c>
      <c r="C190" s="390">
        <v>290</v>
      </c>
      <c r="D190" s="390">
        <v>560</v>
      </c>
      <c r="E190" s="390">
        <v>2</v>
      </c>
      <c r="N190" s="385">
        <v>1890</v>
      </c>
      <c r="O190" s="386">
        <f>Resultat_liste!J192</f>
        <v>-3</v>
      </c>
      <c r="P190" s="386">
        <f>Resultat_liste!M192</f>
        <v>8</v>
      </c>
      <c r="Q190" s="386">
        <f>Resultat_liste!V192</f>
        <v>0</v>
      </c>
      <c r="R190" s="386">
        <f>Resultat_liste!Y192</f>
        <v>7</v>
      </c>
    </row>
    <row r="191" spans="1:18" x14ac:dyDescent="0.25">
      <c r="A191" s="390">
        <v>29003</v>
      </c>
      <c r="B191" s="390">
        <v>3</v>
      </c>
      <c r="C191" s="390">
        <v>290</v>
      </c>
      <c r="D191" s="390">
        <v>740</v>
      </c>
      <c r="E191" s="390">
        <v>3</v>
      </c>
      <c r="N191" s="385">
        <v>1900</v>
      </c>
      <c r="O191" s="386">
        <f>Resultat_liste!J193</f>
        <v>0</v>
      </c>
      <c r="P191" s="386">
        <f>Resultat_liste!M193</f>
        <v>4</v>
      </c>
      <c r="Q191" s="386">
        <f>Resultat_liste!V193</f>
        <v>-5</v>
      </c>
      <c r="R191" s="386">
        <f>Resultat_liste!Y193</f>
        <v>-5</v>
      </c>
    </row>
    <row r="192" spans="1:18" x14ac:dyDescent="0.25">
      <c r="A192" s="390">
        <v>29004</v>
      </c>
      <c r="B192" s="390">
        <v>4</v>
      </c>
      <c r="C192" s="390">
        <v>290</v>
      </c>
      <c r="D192" s="390">
        <v>120</v>
      </c>
      <c r="E192" s="390">
        <v>4</v>
      </c>
      <c r="N192" s="385">
        <v>1910</v>
      </c>
      <c r="O192" s="386">
        <f>Resultat_liste!J194</f>
        <v>0</v>
      </c>
      <c r="P192" s="386">
        <f>Resultat_liste!M194</f>
        <v>-7</v>
      </c>
      <c r="Q192" s="386">
        <f>Resultat_liste!V194</f>
        <v>0</v>
      </c>
      <c r="R192" s="386">
        <f>Resultat_liste!Y194</f>
        <v>-2</v>
      </c>
    </row>
    <row r="193" spans="1:18" x14ac:dyDescent="0.25">
      <c r="A193" s="390">
        <v>29005</v>
      </c>
      <c r="B193" s="390">
        <v>5</v>
      </c>
      <c r="C193" s="390">
        <v>290</v>
      </c>
      <c r="D193" s="390">
        <v>90</v>
      </c>
      <c r="E193" s="390">
        <v>5</v>
      </c>
      <c r="N193" s="385">
        <v>1920</v>
      </c>
      <c r="O193" s="386">
        <f>Resultat_liste!J195</f>
        <v>-3</v>
      </c>
      <c r="P193" s="386">
        <f>Resultat_liste!M195</f>
        <v>2</v>
      </c>
      <c r="Q193" s="386">
        <f>Resultat_liste!V195</f>
        <v>0</v>
      </c>
      <c r="R193" s="386">
        <f>Resultat_liste!Y195</f>
        <v>-6</v>
      </c>
    </row>
    <row r="194" spans="1:18" x14ac:dyDescent="0.25">
      <c r="A194" s="390">
        <v>29006</v>
      </c>
      <c r="B194" s="390">
        <v>6</v>
      </c>
      <c r="C194" s="390">
        <v>290</v>
      </c>
      <c r="D194" s="390">
        <v>1240</v>
      </c>
      <c r="E194" s="390">
        <v>6</v>
      </c>
      <c r="N194" s="385">
        <v>1930</v>
      </c>
      <c r="O194" s="386">
        <f>Resultat_liste!J196</f>
        <v>0</v>
      </c>
      <c r="P194" s="386">
        <f>Resultat_liste!M196</f>
        <v>8</v>
      </c>
      <c r="Q194" s="386">
        <f>Resultat_liste!V196</f>
        <v>0</v>
      </c>
      <c r="R194" s="386">
        <f>Resultat_liste!Y196</f>
        <v>4</v>
      </c>
    </row>
    <row r="195" spans="1:18" x14ac:dyDescent="0.25">
      <c r="A195" s="390">
        <v>29007</v>
      </c>
      <c r="B195" s="390">
        <v>7</v>
      </c>
      <c r="C195" s="390">
        <v>290</v>
      </c>
      <c r="D195" s="390">
        <v>1870</v>
      </c>
      <c r="E195" s="390">
        <v>7</v>
      </c>
      <c r="N195" s="385">
        <v>1940</v>
      </c>
      <c r="O195" s="386">
        <f>Resultat_liste!J197</f>
        <v>0</v>
      </c>
      <c r="P195" s="386">
        <f>Resultat_liste!M197</f>
        <v>7</v>
      </c>
      <c r="Q195" s="386">
        <f>Resultat_liste!V197</f>
        <v>0</v>
      </c>
      <c r="R195" s="386">
        <f>Resultat_liste!Y197</f>
        <v>5</v>
      </c>
    </row>
    <row r="196" spans="1:18" x14ac:dyDescent="0.25">
      <c r="A196" s="390">
        <v>30001</v>
      </c>
      <c r="B196" s="390">
        <v>1</v>
      </c>
      <c r="C196" s="390">
        <v>300</v>
      </c>
      <c r="D196" s="390">
        <v>300</v>
      </c>
      <c r="E196" s="390">
        <v>1</v>
      </c>
      <c r="N196" s="385">
        <v>1950</v>
      </c>
      <c r="O196" s="386">
        <f>Resultat_liste!J198</f>
        <v>0</v>
      </c>
      <c r="P196" s="386">
        <f>Resultat_liste!M198</f>
        <v>-10</v>
      </c>
      <c r="Q196" s="386">
        <f>Resultat_liste!V198</f>
        <v>0</v>
      </c>
      <c r="R196" s="386">
        <f>Resultat_liste!Y198</f>
        <v>4</v>
      </c>
    </row>
    <row r="197" spans="1:18" x14ac:dyDescent="0.25">
      <c r="A197" s="390">
        <v>30002</v>
      </c>
      <c r="B197" s="390">
        <v>2</v>
      </c>
      <c r="C197" s="390">
        <v>300</v>
      </c>
      <c r="D197" s="390">
        <v>560</v>
      </c>
      <c r="E197" s="390">
        <v>2</v>
      </c>
      <c r="N197" s="385">
        <v>1960</v>
      </c>
      <c r="O197" s="386">
        <f>Resultat_liste!J199</f>
        <v>3</v>
      </c>
      <c r="P197" s="386">
        <f>Resultat_liste!M199</f>
        <v>8</v>
      </c>
      <c r="Q197" s="386">
        <f>Resultat_liste!V199</f>
        <v>0</v>
      </c>
      <c r="R197" s="386">
        <f>Resultat_liste!Y199</f>
        <v>4</v>
      </c>
    </row>
    <row r="198" spans="1:18" x14ac:dyDescent="0.25">
      <c r="A198" s="390">
        <v>30003</v>
      </c>
      <c r="B198" s="390">
        <v>3</v>
      </c>
      <c r="C198" s="390">
        <v>300</v>
      </c>
      <c r="D198" s="390">
        <v>740</v>
      </c>
      <c r="E198" s="390">
        <v>3</v>
      </c>
      <c r="N198" s="385">
        <v>1970</v>
      </c>
      <c r="O198" s="386">
        <f>Resultat_liste!J200</f>
        <v>0</v>
      </c>
      <c r="P198" s="386">
        <f>Resultat_liste!M200</f>
        <v>5</v>
      </c>
      <c r="Q198" s="386">
        <f>Resultat_liste!V200</f>
        <v>0</v>
      </c>
      <c r="R198" s="386">
        <f>Resultat_liste!Y200</f>
        <v>2</v>
      </c>
    </row>
    <row r="199" spans="1:18" x14ac:dyDescent="0.25">
      <c r="A199" s="390">
        <v>30004</v>
      </c>
      <c r="B199" s="390">
        <v>4</v>
      </c>
      <c r="C199" s="390">
        <v>300</v>
      </c>
      <c r="D199" s="390">
        <v>130</v>
      </c>
      <c r="E199" s="390">
        <v>4</v>
      </c>
      <c r="N199" s="385">
        <v>1980</v>
      </c>
      <c r="O199" s="386">
        <f>Resultat_liste!J201</f>
        <v>-7</v>
      </c>
      <c r="P199" s="386">
        <f>Resultat_liste!M201</f>
        <v>5</v>
      </c>
      <c r="Q199" s="386">
        <f>Resultat_liste!V201</f>
        <v>0</v>
      </c>
      <c r="R199" s="386">
        <f>Resultat_liste!Y201</f>
        <v>-3</v>
      </c>
    </row>
    <row r="200" spans="1:18" x14ac:dyDescent="0.25">
      <c r="A200" s="390">
        <v>30005</v>
      </c>
      <c r="B200" s="390">
        <v>5</v>
      </c>
      <c r="C200" s="390">
        <v>300</v>
      </c>
      <c r="D200" s="390">
        <v>90</v>
      </c>
      <c r="E200" s="390">
        <v>5</v>
      </c>
      <c r="N200" s="385">
        <v>1990</v>
      </c>
      <c r="O200" s="386">
        <f>Resultat_liste!J202</f>
        <v>0</v>
      </c>
      <c r="P200" s="386">
        <f>Resultat_liste!M202</f>
        <v>9</v>
      </c>
      <c r="Q200" s="386">
        <f>Resultat_liste!V202</f>
        <v>0</v>
      </c>
      <c r="R200" s="386">
        <f>Resultat_liste!Y202</f>
        <v>2</v>
      </c>
    </row>
    <row r="201" spans="1:18" x14ac:dyDescent="0.25">
      <c r="A201" s="390">
        <v>30006</v>
      </c>
      <c r="B201" s="390">
        <v>6</v>
      </c>
      <c r="C201" s="390">
        <v>300</v>
      </c>
      <c r="D201" s="390">
        <v>1240</v>
      </c>
      <c r="E201" s="390">
        <v>6</v>
      </c>
      <c r="N201" s="385">
        <v>2000</v>
      </c>
      <c r="O201" s="386">
        <f>Resultat_liste!J203</f>
        <v>0</v>
      </c>
      <c r="P201" s="386">
        <f>Resultat_liste!M203</f>
        <v>4</v>
      </c>
      <c r="Q201" s="386">
        <f>Resultat_liste!V203</f>
        <v>0</v>
      </c>
      <c r="R201" s="386">
        <f>Resultat_liste!Y203</f>
        <v>-3</v>
      </c>
    </row>
    <row r="202" spans="1:18" x14ac:dyDescent="0.25">
      <c r="A202" s="390">
        <v>30007</v>
      </c>
      <c r="B202" s="390">
        <v>7</v>
      </c>
      <c r="C202" s="390">
        <v>300</v>
      </c>
      <c r="D202" s="390">
        <v>1880</v>
      </c>
      <c r="E202" s="390">
        <v>7</v>
      </c>
      <c r="N202" s="385">
        <v>2010</v>
      </c>
      <c r="O202" s="386">
        <f>Resultat_liste!J204</f>
        <v>0</v>
      </c>
      <c r="P202" s="386">
        <f>Resultat_liste!M204</f>
        <v>4</v>
      </c>
      <c r="Q202" s="386">
        <f>Resultat_liste!V204</f>
        <v>0</v>
      </c>
      <c r="R202" s="386">
        <f>Resultat_liste!Y204</f>
        <v>2</v>
      </c>
    </row>
    <row r="203" spans="1:18" x14ac:dyDescent="0.25">
      <c r="A203" s="390">
        <v>31001</v>
      </c>
      <c r="B203" s="390">
        <v>1</v>
      </c>
      <c r="C203" s="390">
        <v>310</v>
      </c>
      <c r="D203" s="390">
        <v>310</v>
      </c>
      <c r="E203" s="390">
        <v>1</v>
      </c>
      <c r="N203" s="385">
        <v>2020</v>
      </c>
      <c r="O203" s="386">
        <f>Resultat_liste!J205</f>
        <v>0</v>
      </c>
      <c r="P203" s="386">
        <f>Resultat_liste!M205</f>
        <v>-4</v>
      </c>
      <c r="Q203" s="386">
        <f>Resultat_liste!V205</f>
        <v>0</v>
      </c>
      <c r="R203" s="386">
        <f>Resultat_liste!Y205</f>
        <v>2</v>
      </c>
    </row>
    <row r="204" spans="1:18" x14ac:dyDescent="0.25">
      <c r="A204" s="390">
        <v>31002</v>
      </c>
      <c r="B204" s="390">
        <v>2</v>
      </c>
      <c r="C204" s="390">
        <v>310</v>
      </c>
      <c r="D204" s="390">
        <v>560</v>
      </c>
      <c r="E204" s="390">
        <v>2</v>
      </c>
      <c r="N204" s="385">
        <v>2030</v>
      </c>
      <c r="O204" s="386">
        <f>Resultat_liste!J206</f>
        <v>0</v>
      </c>
      <c r="P204" s="386">
        <f>Resultat_liste!M206</f>
        <v>5</v>
      </c>
      <c r="Q204" s="386">
        <f>Resultat_liste!V206</f>
        <v>0</v>
      </c>
      <c r="R204" s="386">
        <f>Resultat_liste!Y206</f>
        <v>-3</v>
      </c>
    </row>
    <row r="205" spans="1:18" x14ac:dyDescent="0.25">
      <c r="A205" s="390">
        <v>31003</v>
      </c>
      <c r="B205" s="390">
        <v>3</v>
      </c>
      <c r="C205" s="390">
        <v>310</v>
      </c>
      <c r="D205" s="390">
        <v>740</v>
      </c>
      <c r="E205" s="390">
        <v>3</v>
      </c>
      <c r="N205" s="385">
        <v>2040</v>
      </c>
      <c r="O205" s="386">
        <f>Resultat_liste!J207</f>
        <v>0</v>
      </c>
      <c r="P205" s="386">
        <f>Resultat_liste!M207</f>
        <v>-6</v>
      </c>
      <c r="Q205" s="386">
        <f>Resultat_liste!V207</f>
        <v>3</v>
      </c>
      <c r="R205" s="386">
        <f>Resultat_liste!Y207</f>
        <v>-3</v>
      </c>
    </row>
    <row r="206" spans="1:18" x14ac:dyDescent="0.25">
      <c r="A206" s="390">
        <v>31004</v>
      </c>
      <c r="B206" s="390">
        <v>4</v>
      </c>
      <c r="C206" s="390">
        <v>310</v>
      </c>
      <c r="D206" s="390">
        <v>130</v>
      </c>
      <c r="E206" s="390">
        <v>4</v>
      </c>
      <c r="N206" s="385">
        <v>2050</v>
      </c>
      <c r="O206" s="386">
        <f>Resultat_liste!J208</f>
        <v>0</v>
      </c>
      <c r="P206" s="386">
        <f>Resultat_liste!M208</f>
        <v>4</v>
      </c>
      <c r="Q206" s="386">
        <f>Resultat_liste!V208</f>
        <v>0</v>
      </c>
      <c r="R206" s="386">
        <f>Resultat_liste!Y208</f>
        <v>-3</v>
      </c>
    </row>
    <row r="207" spans="1:18" x14ac:dyDescent="0.25">
      <c r="A207" s="390">
        <v>31005</v>
      </c>
      <c r="B207" s="390">
        <v>5</v>
      </c>
      <c r="C207" s="390">
        <v>310</v>
      </c>
      <c r="D207" s="390">
        <v>90</v>
      </c>
      <c r="E207" s="390">
        <v>5</v>
      </c>
      <c r="N207" s="385">
        <v>2060</v>
      </c>
      <c r="O207" s="386">
        <f>Resultat_liste!J209</f>
        <v>-3</v>
      </c>
      <c r="P207" s="386">
        <f>Resultat_liste!M209</f>
        <v>-6</v>
      </c>
      <c r="Q207" s="386">
        <f>Resultat_liste!V209</f>
        <v>0</v>
      </c>
      <c r="R207" s="386">
        <f>Resultat_liste!Y209</f>
        <v>-3</v>
      </c>
    </row>
    <row r="208" spans="1:18" x14ac:dyDescent="0.25">
      <c r="A208" s="390">
        <v>31006</v>
      </c>
      <c r="B208" s="390">
        <v>6</v>
      </c>
      <c r="C208" s="390">
        <v>310</v>
      </c>
      <c r="D208" s="390">
        <v>1240</v>
      </c>
      <c r="E208" s="390">
        <v>6</v>
      </c>
      <c r="N208" s="385">
        <v>2070</v>
      </c>
      <c r="O208" s="386">
        <f>Resultat_liste!J210</f>
        <v>3</v>
      </c>
      <c r="P208" s="386">
        <f>Resultat_liste!M210</f>
        <v>3</v>
      </c>
      <c r="Q208" s="386">
        <f>Resultat_liste!V210</f>
        <v>0</v>
      </c>
      <c r="R208" s="386">
        <f>Resultat_liste!Y210</f>
        <v>6</v>
      </c>
    </row>
    <row r="209" spans="1:18" x14ac:dyDescent="0.25">
      <c r="A209" s="390">
        <v>31007</v>
      </c>
      <c r="B209" s="390">
        <v>7</v>
      </c>
      <c r="C209" s="390">
        <v>310</v>
      </c>
      <c r="D209" s="390">
        <v>1880</v>
      </c>
      <c r="E209" s="390">
        <v>7</v>
      </c>
      <c r="N209" s="385">
        <v>2080</v>
      </c>
      <c r="O209" s="386">
        <f>Resultat_liste!J211</f>
        <v>2</v>
      </c>
      <c r="P209" s="386">
        <f>Resultat_liste!M211</f>
        <v>4</v>
      </c>
      <c r="Q209" s="386">
        <f>Resultat_liste!V211</f>
        <v>0</v>
      </c>
      <c r="R209" s="386">
        <f>Resultat_liste!Y211</f>
        <v>4</v>
      </c>
    </row>
    <row r="210" spans="1:18" x14ac:dyDescent="0.25">
      <c r="A210" s="390">
        <v>32001</v>
      </c>
      <c r="B210" s="390">
        <v>1</v>
      </c>
      <c r="C210" s="390">
        <v>320</v>
      </c>
      <c r="D210" s="390">
        <v>320</v>
      </c>
      <c r="E210" s="390">
        <v>1</v>
      </c>
      <c r="N210" s="385">
        <v>2090</v>
      </c>
      <c r="O210" s="386">
        <f>Resultat_liste!J212</f>
        <v>-6</v>
      </c>
      <c r="P210" s="386">
        <f>Resultat_liste!M212</f>
        <v>6</v>
      </c>
      <c r="Q210" s="386">
        <f>Resultat_liste!V212</f>
        <v>0</v>
      </c>
      <c r="R210" s="386">
        <f>Resultat_liste!Y212</f>
        <v>4</v>
      </c>
    </row>
    <row r="211" spans="1:18" x14ac:dyDescent="0.25">
      <c r="A211" s="390">
        <v>32002</v>
      </c>
      <c r="B211" s="390">
        <v>2</v>
      </c>
      <c r="C211" s="390">
        <v>320</v>
      </c>
      <c r="D211" s="390">
        <v>570</v>
      </c>
      <c r="E211" s="390">
        <v>2</v>
      </c>
      <c r="N211" s="385">
        <v>2100</v>
      </c>
      <c r="O211" s="386">
        <f>Resultat_liste!J213</f>
        <v>0</v>
      </c>
      <c r="P211" s="386">
        <f>Resultat_liste!M213</f>
        <v>6</v>
      </c>
      <c r="Q211" s="386">
        <f>Resultat_liste!V213</f>
        <v>0</v>
      </c>
      <c r="R211" s="386">
        <f>Resultat_liste!Y213</f>
        <v>-5</v>
      </c>
    </row>
    <row r="212" spans="1:18" x14ac:dyDescent="0.25">
      <c r="A212" s="390">
        <v>32003</v>
      </c>
      <c r="B212" s="390">
        <v>3</v>
      </c>
      <c r="C212" s="390">
        <v>320</v>
      </c>
      <c r="D212" s="390">
        <v>750</v>
      </c>
      <c r="E212" s="390">
        <v>3</v>
      </c>
      <c r="N212" s="385">
        <v>2110</v>
      </c>
      <c r="O212" s="386">
        <f>Resultat_liste!J214</f>
        <v>0</v>
      </c>
      <c r="P212" s="386">
        <f>Resultat_liste!M214</f>
        <v>3</v>
      </c>
      <c r="Q212" s="386">
        <f>Resultat_liste!V214</f>
        <v>0</v>
      </c>
      <c r="R212" s="386">
        <f>Resultat_liste!Y214</f>
        <v>-4</v>
      </c>
    </row>
    <row r="213" spans="1:18" x14ac:dyDescent="0.25">
      <c r="A213" s="390">
        <v>32004</v>
      </c>
      <c r="B213" s="390">
        <v>4</v>
      </c>
      <c r="C213" s="390">
        <v>320</v>
      </c>
      <c r="D213" s="390">
        <v>130</v>
      </c>
      <c r="E213" s="390">
        <v>4</v>
      </c>
      <c r="N213" s="385">
        <v>2120</v>
      </c>
      <c r="O213" s="386">
        <f>Resultat_liste!J215</f>
        <v>-6</v>
      </c>
      <c r="P213" s="386">
        <f>Resultat_liste!M215</f>
        <v>6</v>
      </c>
      <c r="Q213" s="386">
        <f>Resultat_liste!V215</f>
        <v>6</v>
      </c>
      <c r="R213" s="386">
        <f>Resultat_liste!Y215</f>
        <v>-3</v>
      </c>
    </row>
    <row r="214" spans="1:18" x14ac:dyDescent="0.25">
      <c r="A214" s="390">
        <v>32005</v>
      </c>
      <c r="B214" s="390">
        <v>5</v>
      </c>
      <c r="C214" s="390">
        <v>320</v>
      </c>
      <c r="D214" s="390">
        <v>90</v>
      </c>
      <c r="E214" s="390">
        <v>5</v>
      </c>
      <c r="N214" s="385">
        <v>2130</v>
      </c>
      <c r="O214" s="386">
        <f>Resultat_liste!J216</f>
        <v>0</v>
      </c>
      <c r="P214" s="386">
        <f>Resultat_liste!M216</f>
        <v>5</v>
      </c>
      <c r="Q214" s="386">
        <f>Resultat_liste!V216</f>
        <v>0</v>
      </c>
      <c r="R214" s="386">
        <f>Resultat_liste!Y216</f>
        <v>-5</v>
      </c>
    </row>
    <row r="215" spans="1:18" x14ac:dyDescent="0.25">
      <c r="A215" s="390">
        <v>32006</v>
      </c>
      <c r="B215" s="390">
        <v>6</v>
      </c>
      <c r="C215" s="390">
        <v>320</v>
      </c>
      <c r="D215" s="390">
        <v>1240</v>
      </c>
      <c r="E215" s="390">
        <v>6</v>
      </c>
      <c r="N215" s="385">
        <v>2140</v>
      </c>
      <c r="O215" s="386">
        <f>Resultat_liste!J217</f>
        <v>3</v>
      </c>
      <c r="P215" s="386">
        <f>Resultat_liste!M217</f>
        <v>8</v>
      </c>
      <c r="Q215" s="386">
        <f>Resultat_liste!V217</f>
        <v>0</v>
      </c>
      <c r="R215" s="386">
        <f>Resultat_liste!Y217</f>
        <v>4</v>
      </c>
    </row>
    <row r="216" spans="1:18" x14ac:dyDescent="0.25">
      <c r="A216" s="390">
        <v>32007</v>
      </c>
      <c r="B216" s="390">
        <v>7</v>
      </c>
      <c r="C216" s="390">
        <v>320</v>
      </c>
      <c r="D216" s="390">
        <v>1880</v>
      </c>
      <c r="E216" s="390">
        <v>7</v>
      </c>
      <c r="N216" s="385">
        <v>2150</v>
      </c>
      <c r="O216" s="386">
        <f>Resultat_liste!J218</f>
        <v>-4</v>
      </c>
      <c r="P216" s="386">
        <f>Resultat_liste!M218</f>
        <v>7</v>
      </c>
      <c r="Q216" s="386">
        <f>Resultat_liste!V218</f>
        <v>1</v>
      </c>
      <c r="R216" s="386">
        <f>Resultat_liste!Y218</f>
        <v>7</v>
      </c>
    </row>
    <row r="217" spans="1:18" x14ac:dyDescent="0.25">
      <c r="A217" s="390">
        <v>33001</v>
      </c>
      <c r="B217" s="390">
        <v>1</v>
      </c>
      <c r="C217" s="390">
        <v>330</v>
      </c>
      <c r="D217" s="390">
        <v>330</v>
      </c>
      <c r="E217" s="390">
        <v>1</v>
      </c>
      <c r="N217" s="385">
        <v>2160</v>
      </c>
      <c r="O217" s="386">
        <f>Resultat_liste!J219</f>
        <v>0</v>
      </c>
      <c r="P217" s="386">
        <f>Resultat_liste!M219</f>
        <v>0</v>
      </c>
      <c r="Q217" s="386">
        <f>Resultat_liste!V219</f>
        <v>0</v>
      </c>
      <c r="R217" s="386">
        <f>Resultat_liste!Y219</f>
        <v>0</v>
      </c>
    </row>
    <row r="218" spans="1:18" x14ac:dyDescent="0.25">
      <c r="A218" s="390">
        <v>33002</v>
      </c>
      <c r="B218" s="390">
        <v>2</v>
      </c>
      <c r="C218" s="390">
        <v>330</v>
      </c>
      <c r="D218" s="390">
        <v>570</v>
      </c>
      <c r="E218" s="390">
        <v>2</v>
      </c>
      <c r="N218" s="385">
        <v>2170</v>
      </c>
      <c r="O218" s="386">
        <f>Resultat_liste!J220</f>
        <v>0</v>
      </c>
      <c r="P218" s="386">
        <f>Resultat_liste!M220</f>
        <v>0</v>
      </c>
      <c r="Q218" s="386">
        <f>Resultat_liste!V220</f>
        <v>0</v>
      </c>
      <c r="R218" s="386">
        <f>Resultat_liste!Y220</f>
        <v>0</v>
      </c>
    </row>
    <row r="219" spans="1:18" x14ac:dyDescent="0.25">
      <c r="A219" s="390">
        <v>33003</v>
      </c>
      <c r="B219" s="390">
        <v>3</v>
      </c>
      <c r="C219" s="390">
        <v>330</v>
      </c>
      <c r="D219" s="390">
        <v>750</v>
      </c>
      <c r="E219" s="390">
        <v>3</v>
      </c>
      <c r="N219" s="385">
        <v>2180</v>
      </c>
      <c r="O219" s="386">
        <f>Resultat_liste!J221</f>
        <v>0</v>
      </c>
      <c r="P219" s="386">
        <f>Resultat_liste!M221</f>
        <v>0</v>
      </c>
      <c r="Q219" s="386">
        <f>Resultat_liste!V221</f>
        <v>0</v>
      </c>
      <c r="R219" s="386">
        <f>Resultat_liste!Y221</f>
        <v>0</v>
      </c>
    </row>
    <row r="220" spans="1:18" x14ac:dyDescent="0.25">
      <c r="A220" s="390">
        <v>33004</v>
      </c>
      <c r="B220" s="390">
        <v>4</v>
      </c>
      <c r="C220" s="390">
        <v>330</v>
      </c>
      <c r="D220" s="390">
        <v>130</v>
      </c>
      <c r="E220" s="390">
        <v>4</v>
      </c>
      <c r="N220" s="385">
        <v>2190</v>
      </c>
      <c r="O220" s="386">
        <f>Resultat_liste!J222</f>
        <v>0</v>
      </c>
      <c r="P220" s="386">
        <f>Resultat_liste!M222</f>
        <v>0</v>
      </c>
      <c r="Q220" s="386">
        <f>Resultat_liste!V222</f>
        <v>0</v>
      </c>
      <c r="R220" s="386">
        <f>Resultat_liste!Y222</f>
        <v>0</v>
      </c>
    </row>
    <row r="221" spans="1:18" x14ac:dyDescent="0.25">
      <c r="A221" s="390">
        <v>33005</v>
      </c>
      <c r="B221" s="390">
        <v>5</v>
      </c>
      <c r="C221" s="390">
        <v>330</v>
      </c>
      <c r="D221" s="390">
        <v>90</v>
      </c>
      <c r="E221" s="390">
        <v>5</v>
      </c>
      <c r="N221" s="385">
        <v>2200</v>
      </c>
      <c r="O221" s="386">
        <f>Resultat_liste!J223</f>
        <v>0</v>
      </c>
      <c r="P221" s="386">
        <f>Resultat_liste!M223</f>
        <v>0</v>
      </c>
      <c r="Q221" s="386">
        <f>Resultat_liste!V223</f>
        <v>0</v>
      </c>
      <c r="R221" s="386">
        <f>Resultat_liste!Y223</f>
        <v>0</v>
      </c>
    </row>
    <row r="222" spans="1:18" x14ac:dyDescent="0.25">
      <c r="A222" s="390">
        <v>33006</v>
      </c>
      <c r="B222" s="390">
        <v>6</v>
      </c>
      <c r="C222" s="390">
        <v>330</v>
      </c>
      <c r="D222" s="390">
        <v>1240</v>
      </c>
      <c r="E222" s="390">
        <v>6</v>
      </c>
      <c r="N222" s="385">
        <v>2210</v>
      </c>
      <c r="O222" s="386">
        <f>Resultat_liste!J224</f>
        <v>0</v>
      </c>
      <c r="P222" s="386">
        <f>Resultat_liste!M224</f>
        <v>0</v>
      </c>
      <c r="Q222" s="386">
        <f>Resultat_liste!V224</f>
        <v>0</v>
      </c>
      <c r="R222" s="386">
        <f>Resultat_liste!Y224</f>
        <v>0</v>
      </c>
    </row>
    <row r="223" spans="1:18" x14ac:dyDescent="0.25">
      <c r="A223" s="390">
        <v>33007</v>
      </c>
      <c r="B223" s="390">
        <v>7</v>
      </c>
      <c r="C223" s="390">
        <v>330</v>
      </c>
      <c r="D223" s="390">
        <v>1890</v>
      </c>
      <c r="E223" s="390">
        <v>7</v>
      </c>
      <c r="N223" s="385">
        <v>2220</v>
      </c>
      <c r="O223" s="386">
        <f>Resultat_liste!J225</f>
        <v>0</v>
      </c>
      <c r="P223" s="386">
        <f>Resultat_liste!M225</f>
        <v>0</v>
      </c>
      <c r="Q223" s="386">
        <f>Resultat_liste!V225</f>
        <v>0</v>
      </c>
      <c r="R223" s="386">
        <f>Resultat_liste!Y225</f>
        <v>0</v>
      </c>
    </row>
    <row r="224" spans="1:18" x14ac:dyDescent="0.25">
      <c r="A224" s="390">
        <v>34001</v>
      </c>
      <c r="B224" s="390">
        <v>1</v>
      </c>
      <c r="C224" s="390">
        <v>340</v>
      </c>
      <c r="D224" s="390">
        <v>340</v>
      </c>
      <c r="E224" s="390">
        <v>1</v>
      </c>
      <c r="N224" s="385">
        <v>2230</v>
      </c>
      <c r="O224" s="386">
        <f>Resultat_liste!J226</f>
        <v>0</v>
      </c>
      <c r="P224" s="386">
        <f>Resultat_liste!M226</f>
        <v>0</v>
      </c>
      <c r="Q224" s="386">
        <f>Resultat_liste!V226</f>
        <v>0</v>
      </c>
      <c r="R224" s="386">
        <f>Resultat_liste!Y226</f>
        <v>0</v>
      </c>
    </row>
    <row r="225" spans="1:18" x14ac:dyDescent="0.25">
      <c r="A225" s="390">
        <v>34002</v>
      </c>
      <c r="B225" s="390">
        <v>2</v>
      </c>
      <c r="C225" s="390">
        <v>340</v>
      </c>
      <c r="D225" s="390">
        <v>570</v>
      </c>
      <c r="E225" s="390">
        <v>2</v>
      </c>
      <c r="N225" s="385">
        <v>2240</v>
      </c>
      <c r="O225" s="386">
        <f>Resultat_liste!J227</f>
        <v>0</v>
      </c>
      <c r="P225" s="386">
        <f>Resultat_liste!M227</f>
        <v>0</v>
      </c>
      <c r="Q225" s="386">
        <f>Resultat_liste!V227</f>
        <v>0</v>
      </c>
      <c r="R225" s="386">
        <f>Resultat_liste!Y227</f>
        <v>0</v>
      </c>
    </row>
    <row r="226" spans="1:18" x14ac:dyDescent="0.25">
      <c r="A226" s="390">
        <v>34003</v>
      </c>
      <c r="B226" s="390">
        <v>3</v>
      </c>
      <c r="C226" s="390">
        <v>340</v>
      </c>
      <c r="D226" s="390">
        <v>750</v>
      </c>
      <c r="E226" s="390">
        <v>3</v>
      </c>
      <c r="N226" s="385">
        <v>2250</v>
      </c>
      <c r="O226" s="386">
        <f>Resultat_liste!J228</f>
        <v>0</v>
      </c>
      <c r="P226" s="386">
        <f>Resultat_liste!M228</f>
        <v>0</v>
      </c>
      <c r="Q226" s="386">
        <f>Resultat_liste!V228</f>
        <v>0</v>
      </c>
      <c r="R226" s="386">
        <f>Resultat_liste!Y228</f>
        <v>0</v>
      </c>
    </row>
    <row r="227" spans="1:18" x14ac:dyDescent="0.25">
      <c r="A227" s="390">
        <v>34004</v>
      </c>
      <c r="B227" s="390">
        <v>4</v>
      </c>
      <c r="C227" s="390">
        <v>340</v>
      </c>
      <c r="D227" s="390">
        <v>130</v>
      </c>
      <c r="E227" s="390">
        <v>4</v>
      </c>
      <c r="N227" s="385">
        <v>2260</v>
      </c>
      <c r="O227" s="386">
        <f>Resultat_liste!J229</f>
        <v>0</v>
      </c>
      <c r="P227" s="386">
        <f>Resultat_liste!M229</f>
        <v>0</v>
      </c>
      <c r="Q227" s="386">
        <f>Resultat_liste!V229</f>
        <v>0</v>
      </c>
      <c r="R227" s="386">
        <f>Resultat_liste!Y229</f>
        <v>0</v>
      </c>
    </row>
    <row r="228" spans="1:18" x14ac:dyDescent="0.25">
      <c r="A228" s="390">
        <v>34005</v>
      </c>
      <c r="B228" s="390">
        <v>5</v>
      </c>
      <c r="C228" s="390">
        <v>340</v>
      </c>
      <c r="D228" s="390">
        <v>90</v>
      </c>
      <c r="E228" s="390">
        <v>5</v>
      </c>
      <c r="N228" s="385">
        <v>2270</v>
      </c>
      <c r="O228" s="386">
        <f>Resultat_liste!J230</f>
        <v>0</v>
      </c>
      <c r="P228" s="386">
        <f>Resultat_liste!M230</f>
        <v>0</v>
      </c>
      <c r="Q228" s="386">
        <f>Resultat_liste!V230</f>
        <v>0</v>
      </c>
      <c r="R228" s="386">
        <f>Resultat_liste!Y230</f>
        <v>0</v>
      </c>
    </row>
    <row r="229" spans="1:18" x14ac:dyDescent="0.25">
      <c r="A229" s="390">
        <v>34006</v>
      </c>
      <c r="B229" s="390">
        <v>6</v>
      </c>
      <c r="C229" s="390">
        <v>340</v>
      </c>
      <c r="D229" s="390">
        <v>1250</v>
      </c>
      <c r="E229" s="390">
        <v>6</v>
      </c>
      <c r="N229" s="385">
        <v>2280</v>
      </c>
      <c r="O229" s="386">
        <f>Resultat_liste!J231</f>
        <v>0</v>
      </c>
      <c r="P229" s="386">
        <f>Resultat_liste!M231</f>
        <v>0</v>
      </c>
      <c r="Q229" s="386">
        <f>Resultat_liste!V231</f>
        <v>0</v>
      </c>
      <c r="R229" s="386">
        <f>Resultat_liste!Y231</f>
        <v>0</v>
      </c>
    </row>
    <row r="230" spans="1:18" x14ac:dyDescent="0.25">
      <c r="A230" s="390">
        <v>34007</v>
      </c>
      <c r="B230" s="390">
        <v>7</v>
      </c>
      <c r="C230" s="390">
        <v>340</v>
      </c>
      <c r="D230" s="390">
        <v>1900</v>
      </c>
      <c r="E230" s="390">
        <v>7</v>
      </c>
      <c r="N230" s="385">
        <v>2290</v>
      </c>
      <c r="O230" s="386">
        <f>Resultat_liste!J232</f>
        <v>0</v>
      </c>
      <c r="P230" s="386">
        <f>Resultat_liste!M232</f>
        <v>0</v>
      </c>
      <c r="Q230" s="386">
        <f>Resultat_liste!V232</f>
        <v>0</v>
      </c>
      <c r="R230" s="386">
        <f>Resultat_liste!Y232</f>
        <v>0</v>
      </c>
    </row>
    <row r="231" spans="1:18" x14ac:dyDescent="0.25">
      <c r="A231" s="390">
        <v>35001</v>
      </c>
      <c r="B231" s="390">
        <v>1</v>
      </c>
      <c r="C231" s="390">
        <v>350</v>
      </c>
      <c r="D231" s="390">
        <v>350</v>
      </c>
      <c r="E231" s="390">
        <v>1</v>
      </c>
      <c r="N231" s="385">
        <v>2300</v>
      </c>
      <c r="O231" s="386">
        <f>Resultat_liste!J233</f>
        <v>0</v>
      </c>
      <c r="P231" s="386">
        <f>Resultat_liste!M233</f>
        <v>0</v>
      </c>
      <c r="Q231" s="386">
        <f>Resultat_liste!V233</f>
        <v>0</v>
      </c>
      <c r="R231" s="386">
        <f>Resultat_liste!Y233</f>
        <v>0</v>
      </c>
    </row>
    <row r="232" spans="1:18" x14ac:dyDescent="0.25">
      <c r="A232" s="390">
        <v>35002</v>
      </c>
      <c r="B232" s="390">
        <v>2</v>
      </c>
      <c r="C232" s="390">
        <v>350</v>
      </c>
      <c r="D232" s="390">
        <v>580</v>
      </c>
      <c r="E232" s="390">
        <v>2</v>
      </c>
      <c r="N232" s="385">
        <v>2310</v>
      </c>
      <c r="O232" s="386">
        <f>Resultat_liste!J234</f>
        <v>0</v>
      </c>
      <c r="P232" s="386">
        <f>Resultat_liste!M234</f>
        <v>0</v>
      </c>
      <c r="Q232" s="386">
        <f>Resultat_liste!V234</f>
        <v>0</v>
      </c>
      <c r="R232" s="386">
        <f>Resultat_liste!Y234</f>
        <v>0</v>
      </c>
    </row>
    <row r="233" spans="1:18" x14ac:dyDescent="0.25">
      <c r="A233" s="390">
        <v>35003</v>
      </c>
      <c r="B233" s="390">
        <v>3</v>
      </c>
      <c r="C233" s="390">
        <v>350</v>
      </c>
      <c r="D233" s="390">
        <v>750</v>
      </c>
      <c r="E233" s="390">
        <v>3</v>
      </c>
      <c r="N233" s="385">
        <v>2320</v>
      </c>
      <c r="O233" s="386">
        <f>Resultat_liste!J235</f>
        <v>0</v>
      </c>
      <c r="P233" s="386">
        <f>Resultat_liste!M235</f>
        <v>0</v>
      </c>
      <c r="Q233" s="386">
        <f>Resultat_liste!V235</f>
        <v>0</v>
      </c>
      <c r="R233" s="386">
        <f>Resultat_liste!Y235</f>
        <v>0</v>
      </c>
    </row>
    <row r="234" spans="1:18" x14ac:dyDescent="0.25">
      <c r="A234" s="390">
        <v>35004</v>
      </c>
      <c r="B234" s="390">
        <v>4</v>
      </c>
      <c r="C234" s="390">
        <v>350</v>
      </c>
      <c r="D234" s="390">
        <v>130</v>
      </c>
      <c r="E234" s="390">
        <v>4</v>
      </c>
      <c r="N234" s="385">
        <v>2330</v>
      </c>
      <c r="O234" s="386">
        <f>Resultat_liste!J236</f>
        <v>0</v>
      </c>
      <c r="P234" s="386">
        <f>Resultat_liste!M236</f>
        <v>0</v>
      </c>
      <c r="Q234" s="386">
        <f>Resultat_liste!V236</f>
        <v>0</v>
      </c>
      <c r="R234" s="386">
        <f>Resultat_liste!Y236</f>
        <v>0</v>
      </c>
    </row>
    <row r="235" spans="1:18" x14ac:dyDescent="0.25">
      <c r="A235" s="390">
        <v>35005</v>
      </c>
      <c r="B235" s="390">
        <v>5</v>
      </c>
      <c r="C235" s="390">
        <v>350</v>
      </c>
      <c r="D235" s="390">
        <v>90</v>
      </c>
      <c r="E235" s="390">
        <v>5</v>
      </c>
      <c r="N235" s="385">
        <v>2340</v>
      </c>
      <c r="O235" s="386">
        <f>Resultat_liste!J237</f>
        <v>0</v>
      </c>
      <c r="P235" s="386">
        <f>Resultat_liste!M237</f>
        <v>0</v>
      </c>
      <c r="Q235" s="386">
        <f>Resultat_liste!V237</f>
        <v>0</v>
      </c>
      <c r="R235" s="386">
        <f>Resultat_liste!Y237</f>
        <v>0</v>
      </c>
    </row>
    <row r="236" spans="1:18" x14ac:dyDescent="0.25">
      <c r="A236" s="390">
        <v>35006</v>
      </c>
      <c r="B236" s="390">
        <v>6</v>
      </c>
      <c r="C236" s="390">
        <v>350</v>
      </c>
      <c r="D236" s="390">
        <v>1250</v>
      </c>
      <c r="E236" s="390">
        <v>6</v>
      </c>
      <c r="N236" s="385">
        <v>2350</v>
      </c>
      <c r="O236" s="386">
        <f>Resultat_liste!J238</f>
        <v>0</v>
      </c>
      <c r="P236" s="386">
        <f>Resultat_liste!M238</f>
        <v>0</v>
      </c>
      <c r="Q236" s="386">
        <f>Resultat_liste!V238</f>
        <v>0</v>
      </c>
      <c r="R236" s="386">
        <f>Resultat_liste!Y238</f>
        <v>0</v>
      </c>
    </row>
    <row r="237" spans="1:18" x14ac:dyDescent="0.25">
      <c r="A237" s="390">
        <v>35007</v>
      </c>
      <c r="B237" s="390">
        <v>7</v>
      </c>
      <c r="C237" s="390">
        <v>350</v>
      </c>
      <c r="D237" s="390">
        <v>1900</v>
      </c>
      <c r="E237" s="390">
        <v>7</v>
      </c>
      <c r="N237" s="385">
        <v>2360</v>
      </c>
      <c r="O237" s="386">
        <f>Resultat_liste!J239</f>
        <v>0</v>
      </c>
      <c r="P237" s="386">
        <f>Resultat_liste!M239</f>
        <v>0</v>
      </c>
      <c r="Q237" s="386">
        <f>Resultat_liste!V239</f>
        <v>0</v>
      </c>
      <c r="R237" s="386">
        <f>Resultat_liste!Y239</f>
        <v>0</v>
      </c>
    </row>
    <row r="238" spans="1:18" x14ac:dyDescent="0.25">
      <c r="A238" s="390">
        <v>36001</v>
      </c>
      <c r="B238" s="390">
        <v>1</v>
      </c>
      <c r="C238" s="390">
        <v>360</v>
      </c>
      <c r="D238" s="390">
        <v>360</v>
      </c>
      <c r="E238" s="390">
        <v>1</v>
      </c>
      <c r="N238" s="385">
        <v>2370</v>
      </c>
      <c r="O238" s="386">
        <f>Resultat_liste!J240</f>
        <v>0</v>
      </c>
      <c r="P238" s="386">
        <f>Resultat_liste!M240</f>
        <v>0</v>
      </c>
      <c r="Q238" s="386">
        <f>Resultat_liste!V240</f>
        <v>0</v>
      </c>
      <c r="R238" s="386">
        <f>Resultat_liste!Y240</f>
        <v>0</v>
      </c>
    </row>
    <row r="239" spans="1:18" x14ac:dyDescent="0.25">
      <c r="A239" s="390">
        <v>36002</v>
      </c>
      <c r="B239" s="390">
        <v>2</v>
      </c>
      <c r="C239" s="390">
        <v>360</v>
      </c>
      <c r="D239" s="390">
        <v>590</v>
      </c>
      <c r="E239" s="390">
        <v>2</v>
      </c>
      <c r="N239" s="385">
        <v>2380</v>
      </c>
      <c r="O239" s="386">
        <f>Resultat_liste!J241</f>
        <v>0</v>
      </c>
      <c r="P239" s="386">
        <f>Resultat_liste!M241</f>
        <v>0</v>
      </c>
      <c r="Q239" s="386">
        <f>Resultat_liste!V241</f>
        <v>0</v>
      </c>
      <c r="R239" s="386">
        <f>Resultat_liste!Y241</f>
        <v>0</v>
      </c>
    </row>
    <row r="240" spans="1:18" x14ac:dyDescent="0.25">
      <c r="A240" s="390">
        <v>36003</v>
      </c>
      <c r="B240" s="390">
        <v>3</v>
      </c>
      <c r="C240" s="390">
        <v>360</v>
      </c>
      <c r="D240" s="390">
        <v>750</v>
      </c>
      <c r="E240" s="390">
        <v>3</v>
      </c>
      <c r="N240" s="385">
        <v>2390</v>
      </c>
      <c r="O240" s="386">
        <f>Resultat_liste!J242</f>
        <v>0</v>
      </c>
      <c r="P240" s="386">
        <f>Resultat_liste!M242</f>
        <v>0</v>
      </c>
      <c r="Q240" s="386">
        <f>Resultat_liste!V242</f>
        <v>0</v>
      </c>
      <c r="R240" s="386">
        <f>Resultat_liste!Y242</f>
        <v>0</v>
      </c>
    </row>
    <row r="241" spans="1:18" x14ac:dyDescent="0.25">
      <c r="A241" s="390">
        <v>36004</v>
      </c>
      <c r="B241" s="390">
        <v>4</v>
      </c>
      <c r="C241" s="390">
        <v>360</v>
      </c>
      <c r="D241" s="390">
        <v>130</v>
      </c>
      <c r="E241" s="390">
        <v>4</v>
      </c>
      <c r="N241" s="385">
        <v>2400</v>
      </c>
      <c r="O241" s="386">
        <f>Resultat_liste!J243</f>
        <v>0</v>
      </c>
      <c r="P241" s="386">
        <f>Resultat_liste!M243</f>
        <v>0</v>
      </c>
      <c r="Q241" s="386">
        <f>Resultat_liste!V243</f>
        <v>0</v>
      </c>
      <c r="R241" s="386">
        <f>Resultat_liste!Y243</f>
        <v>0</v>
      </c>
    </row>
    <row r="242" spans="1:18" x14ac:dyDescent="0.25">
      <c r="A242" s="390">
        <v>36005</v>
      </c>
      <c r="B242" s="390">
        <v>5</v>
      </c>
      <c r="C242" s="390">
        <v>360</v>
      </c>
      <c r="D242" s="390">
        <v>90</v>
      </c>
      <c r="E242" s="390">
        <v>5</v>
      </c>
      <c r="N242" s="385">
        <v>2410</v>
      </c>
      <c r="O242" s="386">
        <f>Resultat_liste!J244</f>
        <v>0</v>
      </c>
      <c r="P242" s="386">
        <f>Resultat_liste!M244</f>
        <v>0</v>
      </c>
      <c r="Q242" s="386">
        <f>Resultat_liste!V244</f>
        <v>0</v>
      </c>
      <c r="R242" s="386">
        <f>Resultat_liste!Y244</f>
        <v>0</v>
      </c>
    </row>
    <row r="243" spans="1:18" x14ac:dyDescent="0.25">
      <c r="A243" s="390">
        <v>36006</v>
      </c>
      <c r="B243" s="390">
        <v>6</v>
      </c>
      <c r="C243" s="390">
        <v>360</v>
      </c>
      <c r="D243" s="390">
        <v>1250</v>
      </c>
      <c r="E243" s="390">
        <v>6</v>
      </c>
      <c r="N243" s="385">
        <v>2420</v>
      </c>
      <c r="O243" s="386">
        <f>Resultat_liste!J245</f>
        <v>0</v>
      </c>
      <c r="P243" s="386">
        <f>Resultat_liste!M245</f>
        <v>0</v>
      </c>
      <c r="Q243" s="386">
        <f>Resultat_liste!V245</f>
        <v>0</v>
      </c>
      <c r="R243" s="386">
        <f>Resultat_liste!Y245</f>
        <v>0</v>
      </c>
    </row>
    <row r="244" spans="1:18" x14ac:dyDescent="0.25">
      <c r="A244" s="390">
        <v>36007</v>
      </c>
      <c r="B244" s="390">
        <v>7</v>
      </c>
      <c r="C244" s="390">
        <v>360</v>
      </c>
      <c r="D244" s="390">
        <v>1910</v>
      </c>
      <c r="E244" s="390">
        <v>7</v>
      </c>
      <c r="N244" s="385">
        <v>2430</v>
      </c>
      <c r="O244" s="386">
        <f>Resultat_liste!J246</f>
        <v>0</v>
      </c>
      <c r="P244" s="386">
        <f>Resultat_liste!M246</f>
        <v>0</v>
      </c>
      <c r="Q244" s="386">
        <f>Resultat_liste!V246</f>
        <v>0</v>
      </c>
      <c r="R244" s="386">
        <f>Resultat_liste!Y246</f>
        <v>0</v>
      </c>
    </row>
    <row r="245" spans="1:18" x14ac:dyDescent="0.25">
      <c r="A245" s="390">
        <v>37001</v>
      </c>
      <c r="B245" s="390">
        <v>1</v>
      </c>
      <c r="C245" s="390">
        <v>370</v>
      </c>
      <c r="D245" s="390">
        <v>370</v>
      </c>
      <c r="E245" s="390">
        <v>1</v>
      </c>
      <c r="N245" s="385">
        <v>2440</v>
      </c>
      <c r="O245" s="386">
        <f>Resultat_liste!J247</f>
        <v>0</v>
      </c>
      <c r="P245" s="386">
        <f>Resultat_liste!M247</f>
        <v>0</v>
      </c>
      <c r="Q245" s="386">
        <f>Resultat_liste!V247</f>
        <v>0</v>
      </c>
      <c r="R245" s="386">
        <f>Resultat_liste!Y247</f>
        <v>0</v>
      </c>
    </row>
    <row r="246" spans="1:18" x14ac:dyDescent="0.25">
      <c r="A246" s="390">
        <v>37002</v>
      </c>
      <c r="B246" s="390">
        <v>2</v>
      </c>
      <c r="C246" s="390">
        <v>370</v>
      </c>
      <c r="D246" s="390">
        <v>600</v>
      </c>
      <c r="E246" s="390">
        <v>2</v>
      </c>
      <c r="N246" s="385">
        <v>2450</v>
      </c>
      <c r="O246" s="386">
        <f>Resultat_liste!J248</f>
        <v>0</v>
      </c>
      <c r="P246" s="386">
        <f>Resultat_liste!M248</f>
        <v>0</v>
      </c>
      <c r="Q246" s="386">
        <f>Resultat_liste!V248</f>
        <v>0</v>
      </c>
      <c r="R246" s="386">
        <f>Resultat_liste!Y248</f>
        <v>0</v>
      </c>
    </row>
    <row r="247" spans="1:18" x14ac:dyDescent="0.25">
      <c r="A247" s="390">
        <v>37003</v>
      </c>
      <c r="B247" s="390">
        <v>3</v>
      </c>
      <c r="C247" s="390">
        <v>370</v>
      </c>
      <c r="D247" s="390">
        <v>760</v>
      </c>
      <c r="E247" s="390">
        <v>3</v>
      </c>
      <c r="N247" s="385">
        <v>2460</v>
      </c>
      <c r="O247" s="386">
        <f>Resultat_liste!J249</f>
        <v>0</v>
      </c>
      <c r="P247" s="386">
        <f>Resultat_liste!M249</f>
        <v>0</v>
      </c>
      <c r="Q247" s="386">
        <f>Resultat_liste!V249</f>
        <v>0</v>
      </c>
      <c r="R247" s="386">
        <f>Resultat_liste!Y249</f>
        <v>0</v>
      </c>
    </row>
    <row r="248" spans="1:18" x14ac:dyDescent="0.25">
      <c r="A248" s="390">
        <v>37004</v>
      </c>
      <c r="B248" s="390">
        <v>4</v>
      </c>
      <c r="C248" s="390">
        <v>370</v>
      </c>
      <c r="D248" s="390">
        <v>130</v>
      </c>
      <c r="E248" s="390">
        <v>4</v>
      </c>
      <c r="N248" s="385">
        <v>2470</v>
      </c>
      <c r="O248" s="386">
        <f>Resultat_liste!J250</f>
        <v>0</v>
      </c>
      <c r="P248" s="386">
        <f>Resultat_liste!M250</f>
        <v>0</v>
      </c>
      <c r="Q248" s="386">
        <f>Resultat_liste!V250</f>
        <v>0</v>
      </c>
      <c r="R248" s="386">
        <f>Resultat_liste!Y250</f>
        <v>0</v>
      </c>
    </row>
    <row r="249" spans="1:18" x14ac:dyDescent="0.25">
      <c r="A249" s="390">
        <v>37005</v>
      </c>
      <c r="B249" s="390">
        <v>5</v>
      </c>
      <c r="C249" s="390">
        <v>370</v>
      </c>
      <c r="D249" s="390">
        <v>100</v>
      </c>
      <c r="E249" s="390">
        <v>5</v>
      </c>
      <c r="N249" s="385">
        <v>2480</v>
      </c>
      <c r="O249" s="386">
        <f>Resultat_liste!J251</f>
        <v>0</v>
      </c>
      <c r="P249" s="386">
        <f>Resultat_liste!M251</f>
        <v>0</v>
      </c>
      <c r="Q249" s="386">
        <f>Resultat_liste!V251</f>
        <v>0</v>
      </c>
      <c r="R249" s="386">
        <f>Resultat_liste!Y251</f>
        <v>0</v>
      </c>
    </row>
    <row r="250" spans="1:18" x14ac:dyDescent="0.25">
      <c r="A250" s="390">
        <v>37006</v>
      </c>
      <c r="B250" s="390">
        <v>6</v>
      </c>
      <c r="C250" s="390">
        <v>370</v>
      </c>
      <c r="D250" s="390">
        <v>1250</v>
      </c>
      <c r="E250" s="390">
        <v>6</v>
      </c>
      <c r="N250" s="385">
        <v>2490</v>
      </c>
      <c r="O250" s="386">
        <f>Resultat_liste!J252</f>
        <v>0</v>
      </c>
      <c r="P250" s="386">
        <f>Resultat_liste!M252</f>
        <v>0</v>
      </c>
      <c r="Q250" s="386">
        <f>Resultat_liste!V252</f>
        <v>0</v>
      </c>
      <c r="R250" s="386">
        <f>Resultat_liste!Y252</f>
        <v>0</v>
      </c>
    </row>
    <row r="251" spans="1:18" x14ac:dyDescent="0.25">
      <c r="A251" s="390">
        <v>37007</v>
      </c>
      <c r="B251" s="390">
        <v>7</v>
      </c>
      <c r="C251" s="390">
        <v>370</v>
      </c>
      <c r="D251" s="390">
        <v>1920</v>
      </c>
      <c r="E251" s="390">
        <v>7</v>
      </c>
      <c r="N251" s="385">
        <v>2500</v>
      </c>
      <c r="O251" s="386">
        <f>Resultat_liste!J253</f>
        <v>0</v>
      </c>
      <c r="P251" s="386">
        <f>Resultat_liste!M253</f>
        <v>0</v>
      </c>
      <c r="Q251" s="386">
        <f>Resultat_liste!V253</f>
        <v>0</v>
      </c>
      <c r="R251" s="386">
        <f>Resultat_liste!Y253</f>
        <v>0</v>
      </c>
    </row>
    <row r="252" spans="1:18" x14ac:dyDescent="0.25">
      <c r="A252" s="390">
        <v>38001</v>
      </c>
      <c r="B252" s="390">
        <v>1</v>
      </c>
      <c r="C252" s="390">
        <v>380</v>
      </c>
      <c r="D252" s="390">
        <v>380</v>
      </c>
      <c r="E252" s="390">
        <v>1</v>
      </c>
      <c r="N252" s="385">
        <v>2510</v>
      </c>
      <c r="O252" s="386">
        <f>Resultat_liste!J254</f>
        <v>0</v>
      </c>
      <c r="P252" s="386">
        <f>Resultat_liste!M254</f>
        <v>0</v>
      </c>
      <c r="Q252" s="386">
        <f>Resultat_liste!V254</f>
        <v>0</v>
      </c>
      <c r="R252" s="386">
        <f>Resultat_liste!Y254</f>
        <v>0</v>
      </c>
    </row>
    <row r="253" spans="1:18" x14ac:dyDescent="0.25">
      <c r="A253" s="390">
        <v>38002</v>
      </c>
      <c r="B253" s="390">
        <v>2</v>
      </c>
      <c r="C253" s="390">
        <v>380</v>
      </c>
      <c r="D253" s="390">
        <v>610</v>
      </c>
      <c r="E253" s="390">
        <v>2</v>
      </c>
      <c r="N253" s="385">
        <v>2520</v>
      </c>
      <c r="O253" s="386">
        <f>Resultat_liste!J255</f>
        <v>0</v>
      </c>
      <c r="P253" s="386">
        <f>Resultat_liste!M255</f>
        <v>0</v>
      </c>
      <c r="Q253" s="386">
        <f>Resultat_liste!V255</f>
        <v>0</v>
      </c>
      <c r="R253" s="386">
        <f>Resultat_liste!Y255</f>
        <v>0</v>
      </c>
    </row>
    <row r="254" spans="1:18" x14ac:dyDescent="0.25">
      <c r="A254" s="390">
        <v>38003</v>
      </c>
      <c r="B254" s="390">
        <v>3</v>
      </c>
      <c r="C254" s="390">
        <v>380</v>
      </c>
      <c r="D254" s="390">
        <v>760</v>
      </c>
      <c r="E254" s="390">
        <v>3</v>
      </c>
      <c r="N254" s="385">
        <v>2530</v>
      </c>
      <c r="O254" s="386">
        <f>Resultat_liste!J256</f>
        <v>0</v>
      </c>
      <c r="P254" s="386">
        <f>Resultat_liste!M256</f>
        <v>0</v>
      </c>
      <c r="Q254" s="386">
        <f>Resultat_liste!V256</f>
        <v>0</v>
      </c>
      <c r="R254" s="386">
        <f>Resultat_liste!Y256</f>
        <v>0</v>
      </c>
    </row>
    <row r="255" spans="1:18" x14ac:dyDescent="0.25">
      <c r="A255" s="390">
        <v>38004</v>
      </c>
      <c r="B255" s="390">
        <v>4</v>
      </c>
      <c r="C255" s="390">
        <v>380</v>
      </c>
      <c r="D255" s="390">
        <v>140</v>
      </c>
      <c r="E255" s="390">
        <v>4</v>
      </c>
      <c r="N255" s="385">
        <v>2540</v>
      </c>
      <c r="O255" s="386">
        <f>Resultat_liste!J257</f>
        <v>0</v>
      </c>
      <c r="P255" s="386">
        <f>Resultat_liste!M257</f>
        <v>0</v>
      </c>
      <c r="Q255" s="386">
        <f>Resultat_liste!V257</f>
        <v>0</v>
      </c>
      <c r="R255" s="386">
        <f>Resultat_liste!Y257</f>
        <v>0</v>
      </c>
    </row>
    <row r="256" spans="1:18" x14ac:dyDescent="0.25">
      <c r="A256" s="390">
        <v>38005</v>
      </c>
      <c r="B256" s="390">
        <v>5</v>
      </c>
      <c r="C256" s="390">
        <v>380</v>
      </c>
      <c r="D256" s="390">
        <v>100</v>
      </c>
      <c r="E256" s="390">
        <v>5</v>
      </c>
      <c r="N256" s="385">
        <v>2550</v>
      </c>
      <c r="O256" s="386">
        <f>Resultat_liste!J258</f>
        <v>0</v>
      </c>
      <c r="P256" s="386">
        <f>Resultat_liste!M258</f>
        <v>0</v>
      </c>
      <c r="Q256" s="386">
        <f>Resultat_liste!V258</f>
        <v>0</v>
      </c>
      <c r="R256" s="386">
        <f>Resultat_liste!Y258</f>
        <v>0</v>
      </c>
    </row>
    <row r="257" spans="1:18" x14ac:dyDescent="0.25">
      <c r="A257" s="390">
        <v>38006</v>
      </c>
      <c r="B257" s="390">
        <v>6</v>
      </c>
      <c r="C257" s="390">
        <v>380</v>
      </c>
      <c r="D257" s="390">
        <v>1260</v>
      </c>
      <c r="E257" s="390">
        <v>6</v>
      </c>
      <c r="N257" s="385">
        <v>2560</v>
      </c>
      <c r="O257" s="386">
        <f>Resultat_liste!J259</f>
        <v>0</v>
      </c>
      <c r="P257" s="386">
        <f>Resultat_liste!M259</f>
        <v>0</v>
      </c>
      <c r="Q257" s="386">
        <f>Resultat_liste!V259</f>
        <v>0</v>
      </c>
      <c r="R257" s="386">
        <f>Resultat_liste!Y259</f>
        <v>0</v>
      </c>
    </row>
    <row r="258" spans="1:18" x14ac:dyDescent="0.25">
      <c r="A258" s="390">
        <v>38007</v>
      </c>
      <c r="B258" s="390">
        <v>7</v>
      </c>
      <c r="C258" s="390">
        <v>380</v>
      </c>
      <c r="D258" s="390">
        <v>1930</v>
      </c>
      <c r="E258" s="390">
        <v>7</v>
      </c>
      <c r="N258" s="385">
        <v>2570</v>
      </c>
      <c r="O258" s="386">
        <f>Resultat_liste!J260</f>
        <v>0</v>
      </c>
      <c r="P258" s="386">
        <f>Resultat_liste!M260</f>
        <v>0</v>
      </c>
      <c r="Q258" s="386">
        <f>Resultat_liste!V260</f>
        <v>0</v>
      </c>
      <c r="R258" s="386">
        <f>Resultat_liste!Y260</f>
        <v>0</v>
      </c>
    </row>
    <row r="259" spans="1:18" x14ac:dyDescent="0.25">
      <c r="A259" s="390">
        <v>39001</v>
      </c>
      <c r="B259" s="390">
        <v>1</v>
      </c>
      <c r="C259" s="390">
        <v>390</v>
      </c>
      <c r="D259" s="390">
        <v>390</v>
      </c>
      <c r="E259" s="390">
        <v>1</v>
      </c>
      <c r="N259" s="385">
        <v>2580</v>
      </c>
      <c r="O259" s="386">
        <f>Resultat_liste!J261</f>
        <v>0</v>
      </c>
      <c r="P259" s="386">
        <f>Resultat_liste!M261</f>
        <v>0</v>
      </c>
      <c r="Q259" s="386">
        <f>Resultat_liste!V261</f>
        <v>0</v>
      </c>
      <c r="R259" s="386">
        <f>Resultat_liste!Y261</f>
        <v>0</v>
      </c>
    </row>
    <row r="260" spans="1:18" x14ac:dyDescent="0.25">
      <c r="A260" s="390">
        <v>39002</v>
      </c>
      <c r="B260" s="390">
        <v>2</v>
      </c>
      <c r="C260" s="390">
        <v>390</v>
      </c>
      <c r="D260" s="390">
        <v>620</v>
      </c>
      <c r="E260" s="390">
        <v>2</v>
      </c>
      <c r="N260" s="385">
        <v>2590</v>
      </c>
      <c r="O260" s="386">
        <f>Resultat_liste!J262</f>
        <v>0</v>
      </c>
      <c r="P260" s="386">
        <f>Resultat_liste!M262</f>
        <v>0</v>
      </c>
      <c r="Q260" s="386">
        <f>Resultat_liste!V262</f>
        <v>0</v>
      </c>
      <c r="R260" s="386">
        <f>Resultat_liste!Y262</f>
        <v>0</v>
      </c>
    </row>
    <row r="261" spans="1:18" x14ac:dyDescent="0.25">
      <c r="A261" s="390">
        <v>39003</v>
      </c>
      <c r="B261" s="390">
        <v>3</v>
      </c>
      <c r="C261" s="390">
        <v>390</v>
      </c>
      <c r="D261" s="390">
        <v>770</v>
      </c>
      <c r="E261" s="390">
        <v>3</v>
      </c>
      <c r="N261" s="385">
        <v>2600</v>
      </c>
      <c r="O261" s="386">
        <f>Resultat_liste!J263</f>
        <v>0</v>
      </c>
      <c r="P261" s="386">
        <f>Resultat_liste!M263</f>
        <v>0</v>
      </c>
      <c r="Q261" s="386">
        <f>Resultat_liste!V263</f>
        <v>0</v>
      </c>
      <c r="R261" s="386">
        <f>Resultat_liste!Y263</f>
        <v>0</v>
      </c>
    </row>
    <row r="262" spans="1:18" x14ac:dyDescent="0.25">
      <c r="A262" s="390">
        <v>39004</v>
      </c>
      <c r="B262" s="390">
        <v>4</v>
      </c>
      <c r="C262" s="390">
        <v>390</v>
      </c>
      <c r="D262" s="390">
        <v>150</v>
      </c>
      <c r="E262" s="390">
        <v>4</v>
      </c>
      <c r="N262" s="385">
        <v>2610</v>
      </c>
      <c r="O262" s="386">
        <f>Resultat_liste!J264</f>
        <v>0</v>
      </c>
      <c r="P262" s="386">
        <f>Resultat_liste!M264</f>
        <v>0</v>
      </c>
      <c r="Q262" s="386">
        <f>Resultat_liste!V264</f>
        <v>0</v>
      </c>
      <c r="R262" s="386">
        <f>Resultat_liste!Y264</f>
        <v>0</v>
      </c>
    </row>
    <row r="263" spans="1:18" x14ac:dyDescent="0.25">
      <c r="A263" s="390">
        <v>39005</v>
      </c>
      <c r="B263" s="390">
        <v>5</v>
      </c>
      <c r="C263" s="390">
        <v>390</v>
      </c>
      <c r="D263" s="390">
        <v>100</v>
      </c>
      <c r="E263" s="390">
        <v>5</v>
      </c>
      <c r="N263" s="385">
        <v>2620</v>
      </c>
      <c r="O263" s="386">
        <f>Resultat_liste!J265</f>
        <v>0</v>
      </c>
      <c r="P263" s="386">
        <f>Resultat_liste!M265</f>
        <v>0</v>
      </c>
      <c r="Q263" s="386">
        <f>Resultat_liste!V265</f>
        <v>0</v>
      </c>
      <c r="R263" s="386">
        <f>Resultat_liste!Y265</f>
        <v>0</v>
      </c>
    </row>
    <row r="264" spans="1:18" x14ac:dyDescent="0.25">
      <c r="A264" s="390">
        <v>39006</v>
      </c>
      <c r="B264" s="390">
        <v>6</v>
      </c>
      <c r="C264" s="390">
        <v>390</v>
      </c>
      <c r="D264" s="390">
        <v>1260</v>
      </c>
      <c r="E264" s="390">
        <v>6</v>
      </c>
      <c r="N264" s="385">
        <v>2630</v>
      </c>
      <c r="O264" s="386">
        <f>Resultat_liste!J266</f>
        <v>0</v>
      </c>
      <c r="P264" s="386">
        <f>Resultat_liste!M266</f>
        <v>0</v>
      </c>
      <c r="Q264" s="386">
        <f>Resultat_liste!V266</f>
        <v>0</v>
      </c>
      <c r="R264" s="386">
        <f>Resultat_liste!Y266</f>
        <v>0</v>
      </c>
    </row>
    <row r="265" spans="1:18" x14ac:dyDescent="0.25">
      <c r="A265" s="390">
        <v>39007</v>
      </c>
      <c r="B265" s="390">
        <v>7</v>
      </c>
      <c r="C265" s="390">
        <v>390</v>
      </c>
      <c r="D265" s="390">
        <v>1940</v>
      </c>
      <c r="E265" s="390">
        <v>7</v>
      </c>
      <c r="N265" s="385">
        <v>2640</v>
      </c>
      <c r="O265" s="386">
        <f>Resultat_liste!J267</f>
        <v>0</v>
      </c>
      <c r="P265" s="386">
        <f>Resultat_liste!M267</f>
        <v>0</v>
      </c>
      <c r="Q265" s="386">
        <f>Resultat_liste!V267</f>
        <v>0</v>
      </c>
      <c r="R265" s="386">
        <f>Resultat_liste!Y267</f>
        <v>0</v>
      </c>
    </row>
    <row r="266" spans="1:18" x14ac:dyDescent="0.25">
      <c r="A266" s="390">
        <v>40001</v>
      </c>
      <c r="B266" s="390">
        <v>1</v>
      </c>
      <c r="C266" s="390">
        <v>400</v>
      </c>
      <c r="D266" s="390">
        <v>400</v>
      </c>
      <c r="E266" s="390">
        <v>1</v>
      </c>
      <c r="N266" s="385">
        <v>2650</v>
      </c>
      <c r="O266" s="386">
        <f>Resultat_liste!J268</f>
        <v>0</v>
      </c>
      <c r="P266" s="386">
        <f>Resultat_liste!M268</f>
        <v>0</v>
      </c>
      <c r="Q266" s="386">
        <f>Resultat_liste!V268</f>
        <v>0</v>
      </c>
      <c r="R266" s="386">
        <f>Resultat_liste!Y268</f>
        <v>0</v>
      </c>
    </row>
    <row r="267" spans="1:18" x14ac:dyDescent="0.25">
      <c r="A267" s="390">
        <v>40002</v>
      </c>
      <c r="B267" s="390">
        <v>2</v>
      </c>
      <c r="C267" s="390">
        <v>400</v>
      </c>
      <c r="D267" s="390">
        <v>630</v>
      </c>
      <c r="E267" s="390">
        <v>2</v>
      </c>
      <c r="N267" s="385">
        <v>2660</v>
      </c>
      <c r="O267" s="386">
        <f>Resultat_liste!J269</f>
        <v>0</v>
      </c>
      <c r="P267" s="386">
        <f>Resultat_liste!M269</f>
        <v>0</v>
      </c>
      <c r="Q267" s="386">
        <f>Resultat_liste!V269</f>
        <v>0</v>
      </c>
      <c r="R267" s="386">
        <f>Resultat_liste!Y269</f>
        <v>0</v>
      </c>
    </row>
    <row r="268" spans="1:18" x14ac:dyDescent="0.25">
      <c r="A268" s="390">
        <v>40003</v>
      </c>
      <c r="B268" s="390">
        <v>3</v>
      </c>
      <c r="C268" s="390">
        <v>400</v>
      </c>
      <c r="D268" s="390">
        <v>780</v>
      </c>
      <c r="E268" s="390">
        <v>3</v>
      </c>
      <c r="N268" s="385">
        <v>2670</v>
      </c>
      <c r="O268" s="386">
        <f>Resultat_liste!J270</f>
        <v>0</v>
      </c>
      <c r="P268" s="386">
        <f>Resultat_liste!M270</f>
        <v>0</v>
      </c>
      <c r="Q268" s="386">
        <f>Resultat_liste!V270</f>
        <v>0</v>
      </c>
      <c r="R268" s="386">
        <f>Resultat_liste!Y270</f>
        <v>0</v>
      </c>
    </row>
    <row r="269" spans="1:18" x14ac:dyDescent="0.25">
      <c r="A269" s="390">
        <v>40004</v>
      </c>
      <c r="B269" s="390">
        <v>4</v>
      </c>
      <c r="C269" s="390">
        <v>400</v>
      </c>
      <c r="D269" s="390">
        <v>150</v>
      </c>
      <c r="E269" s="390">
        <v>4</v>
      </c>
      <c r="N269" s="385">
        <v>2680</v>
      </c>
      <c r="O269" s="386">
        <f>Resultat_liste!J271</f>
        <v>0</v>
      </c>
      <c r="P269" s="386">
        <f>Resultat_liste!M271</f>
        <v>0</v>
      </c>
      <c r="Q269" s="386">
        <f>Resultat_liste!V271</f>
        <v>0</v>
      </c>
      <c r="R269" s="386">
        <f>Resultat_liste!Y271</f>
        <v>0</v>
      </c>
    </row>
    <row r="270" spans="1:18" x14ac:dyDescent="0.25">
      <c r="A270" s="390">
        <v>40005</v>
      </c>
      <c r="B270" s="390">
        <v>5</v>
      </c>
      <c r="C270" s="390">
        <v>400</v>
      </c>
      <c r="D270" s="390">
        <v>100</v>
      </c>
      <c r="E270" s="390">
        <v>5</v>
      </c>
      <c r="N270" s="385">
        <v>2690</v>
      </c>
      <c r="O270" s="386">
        <f>Resultat_liste!J272</f>
        <v>0</v>
      </c>
      <c r="P270" s="386">
        <f>Resultat_liste!M272</f>
        <v>0</v>
      </c>
      <c r="Q270" s="386">
        <f>Resultat_liste!V272</f>
        <v>0</v>
      </c>
      <c r="R270" s="386">
        <f>Resultat_liste!Y272</f>
        <v>0</v>
      </c>
    </row>
    <row r="271" spans="1:18" x14ac:dyDescent="0.25">
      <c r="A271" s="390">
        <v>40006</v>
      </c>
      <c r="B271" s="390">
        <v>6</v>
      </c>
      <c r="C271" s="390">
        <v>400</v>
      </c>
      <c r="D271" s="390">
        <v>1260</v>
      </c>
      <c r="E271" s="390">
        <v>6</v>
      </c>
      <c r="N271" s="385">
        <v>2700</v>
      </c>
      <c r="O271" s="386">
        <f>Resultat_liste!J273</f>
        <v>0</v>
      </c>
      <c r="P271" s="386">
        <f>Resultat_liste!M273</f>
        <v>0</v>
      </c>
      <c r="Q271" s="386">
        <f>Resultat_liste!V273</f>
        <v>0</v>
      </c>
      <c r="R271" s="386">
        <f>Resultat_liste!Y273</f>
        <v>0</v>
      </c>
    </row>
    <row r="272" spans="1:18" x14ac:dyDescent="0.25">
      <c r="A272" s="390">
        <v>40007</v>
      </c>
      <c r="B272" s="390">
        <v>7</v>
      </c>
      <c r="C272" s="390">
        <v>400</v>
      </c>
      <c r="D272" s="390">
        <v>1940</v>
      </c>
      <c r="E272" s="390">
        <v>7</v>
      </c>
      <c r="N272" s="385">
        <v>2710</v>
      </c>
      <c r="O272" s="386">
        <f>Resultat_liste!J274</f>
        <v>0</v>
      </c>
      <c r="P272" s="386">
        <f>Resultat_liste!M274</f>
        <v>0</v>
      </c>
      <c r="Q272" s="386">
        <f>Resultat_liste!V274</f>
        <v>0</v>
      </c>
      <c r="R272" s="386">
        <f>Resultat_liste!Y274</f>
        <v>0</v>
      </c>
    </row>
    <row r="273" spans="1:18" x14ac:dyDescent="0.25">
      <c r="A273" s="390">
        <v>41001</v>
      </c>
      <c r="B273" s="390">
        <v>1</v>
      </c>
      <c r="C273" s="390">
        <v>410</v>
      </c>
      <c r="D273" s="390">
        <v>410</v>
      </c>
      <c r="E273" s="390">
        <v>1</v>
      </c>
      <c r="N273" s="385">
        <v>2720</v>
      </c>
      <c r="O273" s="386">
        <f>Resultat_liste!J275</f>
        <v>0</v>
      </c>
      <c r="P273" s="386">
        <f>Resultat_liste!M275</f>
        <v>0</v>
      </c>
      <c r="Q273" s="386">
        <f>Resultat_liste!V275</f>
        <v>0</v>
      </c>
      <c r="R273" s="386">
        <f>Resultat_liste!Y275</f>
        <v>0</v>
      </c>
    </row>
    <row r="274" spans="1:18" x14ac:dyDescent="0.25">
      <c r="A274" s="390">
        <v>41002</v>
      </c>
      <c r="B274" s="390">
        <v>2</v>
      </c>
      <c r="C274" s="390">
        <v>410</v>
      </c>
      <c r="D274" s="390">
        <v>630</v>
      </c>
      <c r="E274" s="390">
        <v>2</v>
      </c>
      <c r="N274" s="385">
        <v>2730</v>
      </c>
      <c r="O274" s="386">
        <f>Resultat_liste!J276</f>
        <v>0</v>
      </c>
      <c r="P274" s="386">
        <f>Resultat_liste!M276</f>
        <v>0</v>
      </c>
      <c r="Q274" s="386">
        <f>Resultat_liste!V276</f>
        <v>0</v>
      </c>
      <c r="R274" s="386">
        <f>Resultat_liste!Y276</f>
        <v>0</v>
      </c>
    </row>
    <row r="275" spans="1:18" x14ac:dyDescent="0.25">
      <c r="A275" s="390">
        <v>41003</v>
      </c>
      <c r="B275" s="390">
        <v>3</v>
      </c>
      <c r="C275" s="390">
        <v>410</v>
      </c>
      <c r="D275" s="390">
        <v>780</v>
      </c>
      <c r="E275" s="390">
        <v>3</v>
      </c>
      <c r="N275" s="385">
        <v>2740</v>
      </c>
      <c r="O275" s="386">
        <f>Resultat_liste!J277</f>
        <v>0</v>
      </c>
      <c r="P275" s="386">
        <f>Resultat_liste!M277</f>
        <v>0</v>
      </c>
      <c r="Q275" s="386">
        <f>Resultat_liste!V277</f>
        <v>0</v>
      </c>
      <c r="R275" s="386">
        <f>Resultat_liste!Y277</f>
        <v>0</v>
      </c>
    </row>
    <row r="276" spans="1:18" x14ac:dyDescent="0.25">
      <c r="A276" s="390">
        <v>41004</v>
      </c>
      <c r="B276" s="390">
        <v>4</v>
      </c>
      <c r="C276" s="390">
        <v>410</v>
      </c>
      <c r="D276" s="390">
        <v>150</v>
      </c>
      <c r="E276" s="390">
        <v>4</v>
      </c>
      <c r="N276" s="385">
        <v>2750</v>
      </c>
      <c r="O276" s="386">
        <f>Resultat_liste!J278</f>
        <v>0</v>
      </c>
      <c r="P276" s="386">
        <f>Resultat_liste!M278</f>
        <v>0</v>
      </c>
      <c r="Q276" s="386">
        <f>Resultat_liste!V278</f>
        <v>0</v>
      </c>
      <c r="R276" s="386">
        <f>Resultat_liste!Y278</f>
        <v>0</v>
      </c>
    </row>
    <row r="277" spans="1:18" x14ac:dyDescent="0.25">
      <c r="A277" s="390">
        <v>41005</v>
      </c>
      <c r="B277" s="390">
        <v>5</v>
      </c>
      <c r="C277" s="390">
        <v>410</v>
      </c>
      <c r="D277" s="390">
        <v>100</v>
      </c>
      <c r="E277" s="390">
        <v>5</v>
      </c>
      <c r="N277" s="385">
        <v>2760</v>
      </c>
      <c r="O277" s="386">
        <f>Resultat_liste!J279</f>
        <v>0</v>
      </c>
      <c r="P277" s="386">
        <f>Resultat_liste!M279</f>
        <v>0</v>
      </c>
      <c r="Q277" s="386">
        <f>Resultat_liste!V279</f>
        <v>0</v>
      </c>
      <c r="R277" s="386">
        <f>Resultat_liste!Y279</f>
        <v>0</v>
      </c>
    </row>
    <row r="278" spans="1:18" x14ac:dyDescent="0.25">
      <c r="A278" s="390">
        <v>41006</v>
      </c>
      <c r="B278" s="390">
        <v>6</v>
      </c>
      <c r="C278" s="390">
        <v>410</v>
      </c>
      <c r="D278" s="390">
        <v>1260</v>
      </c>
      <c r="E278" s="390">
        <v>6</v>
      </c>
      <c r="N278" s="385">
        <v>2770</v>
      </c>
      <c r="O278" s="386">
        <f>Resultat_liste!J280</f>
        <v>0</v>
      </c>
      <c r="P278" s="386">
        <f>Resultat_liste!M280</f>
        <v>0</v>
      </c>
      <c r="Q278" s="386">
        <f>Resultat_liste!V280</f>
        <v>0</v>
      </c>
      <c r="R278" s="386">
        <f>Resultat_liste!Y280</f>
        <v>0</v>
      </c>
    </row>
    <row r="279" spans="1:18" x14ac:dyDescent="0.25">
      <c r="A279" s="390">
        <v>41007</v>
      </c>
      <c r="B279" s="390">
        <v>7</v>
      </c>
      <c r="C279" s="390">
        <v>410</v>
      </c>
      <c r="D279" s="390">
        <v>1950</v>
      </c>
      <c r="E279" s="390">
        <v>7</v>
      </c>
      <c r="N279" s="385">
        <v>2780</v>
      </c>
      <c r="O279" s="386">
        <f>Resultat_liste!J281</f>
        <v>0</v>
      </c>
      <c r="P279" s="386">
        <f>Resultat_liste!M281</f>
        <v>0</v>
      </c>
      <c r="Q279" s="386">
        <f>Resultat_liste!V281</f>
        <v>0</v>
      </c>
      <c r="R279" s="386">
        <f>Resultat_liste!Y281</f>
        <v>0</v>
      </c>
    </row>
    <row r="280" spans="1:18" x14ac:dyDescent="0.25">
      <c r="A280" s="390">
        <v>42001</v>
      </c>
      <c r="B280" s="390">
        <v>1</v>
      </c>
      <c r="C280" s="390">
        <v>420</v>
      </c>
      <c r="D280" s="390">
        <v>420</v>
      </c>
      <c r="E280" s="390">
        <v>1</v>
      </c>
      <c r="N280" s="385">
        <v>2790</v>
      </c>
      <c r="O280" s="386">
        <f>Resultat_liste!J282</f>
        <v>0</v>
      </c>
      <c r="P280" s="386">
        <f>Resultat_liste!M282</f>
        <v>0</v>
      </c>
      <c r="Q280" s="386">
        <f>Resultat_liste!V282</f>
        <v>0</v>
      </c>
      <c r="R280" s="386">
        <f>Resultat_liste!Y282</f>
        <v>0</v>
      </c>
    </row>
    <row r="281" spans="1:18" x14ac:dyDescent="0.25">
      <c r="A281" s="390">
        <v>42002</v>
      </c>
      <c r="B281" s="390">
        <v>2</v>
      </c>
      <c r="C281" s="390">
        <v>420</v>
      </c>
      <c r="D281" s="390">
        <v>630</v>
      </c>
      <c r="E281" s="390">
        <v>2</v>
      </c>
      <c r="N281" s="385">
        <v>2800</v>
      </c>
      <c r="O281" s="386">
        <f>Resultat_liste!J283</f>
        <v>0</v>
      </c>
      <c r="P281" s="386">
        <f>Resultat_liste!M283</f>
        <v>0</v>
      </c>
      <c r="Q281" s="386">
        <f>Resultat_liste!V283</f>
        <v>0</v>
      </c>
      <c r="R281" s="386">
        <f>Resultat_liste!Y283</f>
        <v>0</v>
      </c>
    </row>
    <row r="282" spans="1:18" x14ac:dyDescent="0.25">
      <c r="A282" s="390">
        <v>42003</v>
      </c>
      <c r="B282" s="390">
        <v>3</v>
      </c>
      <c r="C282" s="390">
        <v>420</v>
      </c>
      <c r="D282" s="390">
        <v>780</v>
      </c>
      <c r="E282" s="390">
        <v>3</v>
      </c>
      <c r="N282" s="385">
        <v>2810</v>
      </c>
      <c r="O282" s="386">
        <f>Resultat_liste!J284</f>
        <v>0</v>
      </c>
      <c r="P282" s="386">
        <f>Resultat_liste!M284</f>
        <v>0</v>
      </c>
      <c r="Q282" s="386">
        <f>Resultat_liste!V284</f>
        <v>0</v>
      </c>
      <c r="R282" s="386">
        <f>Resultat_liste!Y284</f>
        <v>0</v>
      </c>
    </row>
    <row r="283" spans="1:18" x14ac:dyDescent="0.25">
      <c r="A283" s="390">
        <v>42004</v>
      </c>
      <c r="B283" s="390">
        <v>4</v>
      </c>
      <c r="C283" s="390">
        <v>420</v>
      </c>
      <c r="D283" s="390">
        <v>150</v>
      </c>
      <c r="E283" s="390">
        <v>4</v>
      </c>
      <c r="N283" s="385">
        <v>2820</v>
      </c>
      <c r="O283" s="386">
        <f>Resultat_liste!J285</f>
        <v>0</v>
      </c>
      <c r="P283" s="386">
        <f>Resultat_liste!M285</f>
        <v>0</v>
      </c>
      <c r="Q283" s="386">
        <f>Resultat_liste!V285</f>
        <v>0</v>
      </c>
      <c r="R283" s="386">
        <f>Resultat_liste!Y285</f>
        <v>0</v>
      </c>
    </row>
    <row r="284" spans="1:18" x14ac:dyDescent="0.25">
      <c r="A284" s="390">
        <v>42005</v>
      </c>
      <c r="B284" s="390">
        <v>5</v>
      </c>
      <c r="C284" s="390">
        <v>420</v>
      </c>
      <c r="D284" s="390">
        <v>100</v>
      </c>
      <c r="E284" s="390">
        <v>5</v>
      </c>
      <c r="N284" s="385">
        <v>2830</v>
      </c>
      <c r="O284" s="386">
        <f>Resultat_liste!J286</f>
        <v>0</v>
      </c>
      <c r="P284" s="386">
        <f>Resultat_liste!M286</f>
        <v>0</v>
      </c>
      <c r="Q284" s="386">
        <f>Resultat_liste!V286</f>
        <v>0</v>
      </c>
      <c r="R284" s="386">
        <f>Resultat_liste!Y286</f>
        <v>0</v>
      </c>
    </row>
    <row r="285" spans="1:18" x14ac:dyDescent="0.25">
      <c r="A285" s="390">
        <v>42006</v>
      </c>
      <c r="B285" s="390">
        <v>6</v>
      </c>
      <c r="C285" s="390">
        <v>420</v>
      </c>
      <c r="D285" s="390">
        <v>1270</v>
      </c>
      <c r="E285" s="390">
        <v>6</v>
      </c>
      <c r="N285" s="385">
        <v>2840</v>
      </c>
      <c r="O285" s="386">
        <f>Resultat_liste!J287</f>
        <v>0</v>
      </c>
      <c r="P285" s="386">
        <f>Resultat_liste!M287</f>
        <v>0</v>
      </c>
      <c r="Q285" s="386">
        <f>Resultat_liste!V287</f>
        <v>0</v>
      </c>
      <c r="R285" s="386">
        <f>Resultat_liste!Y287</f>
        <v>0</v>
      </c>
    </row>
    <row r="286" spans="1:18" x14ac:dyDescent="0.25">
      <c r="A286" s="390">
        <v>42007</v>
      </c>
      <c r="B286" s="390">
        <v>7</v>
      </c>
      <c r="C286" s="390">
        <v>420</v>
      </c>
      <c r="D286" s="390">
        <v>1950</v>
      </c>
      <c r="E286" s="390">
        <v>7</v>
      </c>
      <c r="N286" s="385">
        <v>2850</v>
      </c>
      <c r="O286" s="386">
        <f>Resultat_liste!J288</f>
        <v>0</v>
      </c>
      <c r="P286" s="386">
        <f>Resultat_liste!M288</f>
        <v>0</v>
      </c>
      <c r="Q286" s="386">
        <f>Resultat_liste!V288</f>
        <v>0</v>
      </c>
      <c r="R286" s="386">
        <f>Resultat_liste!Y288</f>
        <v>0</v>
      </c>
    </row>
    <row r="287" spans="1:18" x14ac:dyDescent="0.25">
      <c r="A287" s="390">
        <v>43001</v>
      </c>
      <c r="B287" s="390">
        <v>1</v>
      </c>
      <c r="C287" s="390">
        <v>430</v>
      </c>
      <c r="D287" s="390">
        <v>430</v>
      </c>
      <c r="E287" s="390">
        <v>1</v>
      </c>
      <c r="N287" s="385">
        <v>2860</v>
      </c>
      <c r="O287" s="386">
        <f>Resultat_liste!J289</f>
        <v>0</v>
      </c>
      <c r="P287" s="386">
        <f>Resultat_liste!M289</f>
        <v>0</v>
      </c>
      <c r="Q287" s="386">
        <f>Resultat_liste!V289</f>
        <v>0</v>
      </c>
      <c r="R287" s="386">
        <f>Resultat_liste!Y289</f>
        <v>0</v>
      </c>
    </row>
    <row r="288" spans="1:18" x14ac:dyDescent="0.25">
      <c r="A288" s="390">
        <v>43002</v>
      </c>
      <c r="B288" s="390">
        <v>2</v>
      </c>
      <c r="C288" s="390">
        <v>430</v>
      </c>
      <c r="D288" s="390">
        <v>630</v>
      </c>
      <c r="E288" s="390">
        <v>2</v>
      </c>
      <c r="N288" s="385">
        <v>2870</v>
      </c>
      <c r="O288" s="386">
        <f>Resultat_liste!J290</f>
        <v>0</v>
      </c>
      <c r="P288" s="386">
        <f>Resultat_liste!M290</f>
        <v>0</v>
      </c>
      <c r="Q288" s="386">
        <f>Resultat_liste!V290</f>
        <v>0</v>
      </c>
      <c r="R288" s="386">
        <f>Resultat_liste!Y290</f>
        <v>0</v>
      </c>
    </row>
    <row r="289" spans="1:18" x14ac:dyDescent="0.25">
      <c r="A289" s="390">
        <v>43003</v>
      </c>
      <c r="B289" s="390">
        <v>3</v>
      </c>
      <c r="C289" s="390">
        <v>430</v>
      </c>
      <c r="D289" s="390">
        <v>780</v>
      </c>
      <c r="E289" s="390">
        <v>3</v>
      </c>
      <c r="N289" s="385">
        <v>2880</v>
      </c>
      <c r="O289" s="386">
        <f>Resultat_liste!J291</f>
        <v>0</v>
      </c>
      <c r="P289" s="386">
        <f>Resultat_liste!M291</f>
        <v>0</v>
      </c>
      <c r="Q289" s="386">
        <f>Resultat_liste!V291</f>
        <v>0</v>
      </c>
      <c r="R289" s="386">
        <f>Resultat_liste!Y291</f>
        <v>0</v>
      </c>
    </row>
    <row r="290" spans="1:18" x14ac:dyDescent="0.25">
      <c r="A290" s="390">
        <v>43004</v>
      </c>
      <c r="B290" s="390">
        <v>4</v>
      </c>
      <c r="C290" s="390">
        <v>430</v>
      </c>
      <c r="D290" s="390">
        <v>150</v>
      </c>
      <c r="E290" s="390">
        <v>4</v>
      </c>
      <c r="N290" s="385">
        <v>2890</v>
      </c>
      <c r="O290" s="386">
        <f>Resultat_liste!J292</f>
        <v>0</v>
      </c>
      <c r="P290" s="386">
        <f>Resultat_liste!M292</f>
        <v>0</v>
      </c>
      <c r="Q290" s="386">
        <f>Resultat_liste!V292</f>
        <v>0</v>
      </c>
      <c r="R290" s="386">
        <f>Resultat_liste!Y292</f>
        <v>0</v>
      </c>
    </row>
    <row r="291" spans="1:18" x14ac:dyDescent="0.25">
      <c r="A291" s="390">
        <v>43005</v>
      </c>
      <c r="B291" s="390">
        <v>5</v>
      </c>
      <c r="C291" s="390">
        <v>430</v>
      </c>
      <c r="D291" s="390">
        <v>100</v>
      </c>
      <c r="E291" s="390">
        <v>5</v>
      </c>
      <c r="N291" s="385">
        <v>2900</v>
      </c>
      <c r="O291" s="386">
        <f>Resultat_liste!J293</f>
        <v>0</v>
      </c>
      <c r="P291" s="386">
        <f>Resultat_liste!M293</f>
        <v>0</v>
      </c>
      <c r="Q291" s="386">
        <f>Resultat_liste!V293</f>
        <v>0</v>
      </c>
      <c r="R291" s="386">
        <f>Resultat_liste!Y293</f>
        <v>0</v>
      </c>
    </row>
    <row r="292" spans="1:18" x14ac:dyDescent="0.25">
      <c r="A292" s="390">
        <v>43006</v>
      </c>
      <c r="B292" s="390">
        <v>6</v>
      </c>
      <c r="C292" s="390">
        <v>430</v>
      </c>
      <c r="D292" s="390">
        <v>1270</v>
      </c>
      <c r="E292" s="390">
        <v>6</v>
      </c>
      <c r="N292" s="385">
        <v>2910</v>
      </c>
      <c r="O292" s="386">
        <f>Resultat_liste!J294</f>
        <v>0</v>
      </c>
      <c r="P292" s="386">
        <f>Resultat_liste!M294</f>
        <v>0</v>
      </c>
      <c r="Q292" s="386">
        <f>Resultat_liste!V294</f>
        <v>0</v>
      </c>
      <c r="R292" s="386">
        <f>Resultat_liste!Y294</f>
        <v>0</v>
      </c>
    </row>
    <row r="293" spans="1:18" x14ac:dyDescent="0.25">
      <c r="A293" s="390">
        <v>43007</v>
      </c>
      <c r="B293" s="390">
        <v>7</v>
      </c>
      <c r="C293" s="390">
        <v>430</v>
      </c>
      <c r="D293" s="390">
        <v>1950</v>
      </c>
      <c r="E293" s="390">
        <v>7</v>
      </c>
      <c r="N293" s="385">
        <v>2920</v>
      </c>
      <c r="O293" s="386">
        <f>Resultat_liste!J295</f>
        <v>0</v>
      </c>
      <c r="P293" s="386">
        <f>Resultat_liste!M295</f>
        <v>0</v>
      </c>
      <c r="Q293" s="386">
        <f>Resultat_liste!V295</f>
        <v>0</v>
      </c>
      <c r="R293" s="386">
        <f>Resultat_liste!Y295</f>
        <v>0</v>
      </c>
    </row>
    <row r="294" spans="1:18" x14ac:dyDescent="0.25">
      <c r="A294" s="390">
        <v>44001</v>
      </c>
      <c r="B294" s="390">
        <v>1</v>
      </c>
      <c r="C294" s="390">
        <v>440</v>
      </c>
      <c r="D294" s="390">
        <v>440</v>
      </c>
      <c r="E294" s="390">
        <v>1</v>
      </c>
      <c r="N294" s="385">
        <v>2930</v>
      </c>
      <c r="O294" s="386">
        <f>Resultat_liste!J296</f>
        <v>0</v>
      </c>
      <c r="P294" s="386">
        <f>Resultat_liste!M296</f>
        <v>0</v>
      </c>
      <c r="Q294" s="386">
        <f>Resultat_liste!V296</f>
        <v>0</v>
      </c>
      <c r="R294" s="386">
        <f>Resultat_liste!Y296</f>
        <v>0</v>
      </c>
    </row>
    <row r="295" spans="1:18" x14ac:dyDescent="0.25">
      <c r="A295" s="390">
        <v>44002</v>
      </c>
      <c r="B295" s="390">
        <v>2</v>
      </c>
      <c r="C295" s="390">
        <v>440</v>
      </c>
      <c r="D295" s="390">
        <v>630</v>
      </c>
      <c r="E295" s="390">
        <v>2</v>
      </c>
      <c r="N295" s="385">
        <v>2940</v>
      </c>
      <c r="O295" s="386">
        <f>Resultat_liste!J297</f>
        <v>0</v>
      </c>
      <c r="P295" s="386">
        <f>Resultat_liste!M297</f>
        <v>0</v>
      </c>
      <c r="Q295" s="386">
        <f>Resultat_liste!V297</f>
        <v>0</v>
      </c>
      <c r="R295" s="386">
        <f>Resultat_liste!Y297</f>
        <v>0</v>
      </c>
    </row>
    <row r="296" spans="1:18" x14ac:dyDescent="0.25">
      <c r="A296" s="390">
        <v>44003</v>
      </c>
      <c r="B296" s="390">
        <v>3</v>
      </c>
      <c r="C296" s="390">
        <v>440</v>
      </c>
      <c r="D296" s="390">
        <v>780</v>
      </c>
      <c r="E296" s="390">
        <v>3</v>
      </c>
      <c r="N296" s="385">
        <v>2950</v>
      </c>
      <c r="O296" s="386">
        <f>Resultat_liste!J298</f>
        <v>0</v>
      </c>
      <c r="P296" s="386">
        <f>Resultat_liste!M298</f>
        <v>0</v>
      </c>
      <c r="Q296" s="386">
        <f>Resultat_liste!V298</f>
        <v>0</v>
      </c>
      <c r="R296" s="386">
        <f>Resultat_liste!Y298</f>
        <v>0</v>
      </c>
    </row>
    <row r="297" spans="1:18" x14ac:dyDescent="0.25">
      <c r="A297" s="390">
        <v>44004</v>
      </c>
      <c r="B297" s="390">
        <v>4</v>
      </c>
      <c r="C297" s="390">
        <v>440</v>
      </c>
      <c r="D297" s="390">
        <v>150</v>
      </c>
      <c r="E297" s="390">
        <v>4</v>
      </c>
      <c r="N297" s="385">
        <v>2960</v>
      </c>
      <c r="O297" s="386">
        <f>Resultat_liste!J299</f>
        <v>0</v>
      </c>
      <c r="P297" s="386">
        <f>Resultat_liste!M299</f>
        <v>0</v>
      </c>
      <c r="Q297" s="386">
        <f>Resultat_liste!V299</f>
        <v>0</v>
      </c>
      <c r="R297" s="386">
        <f>Resultat_liste!Y299</f>
        <v>0</v>
      </c>
    </row>
    <row r="298" spans="1:18" x14ac:dyDescent="0.25">
      <c r="A298" s="390">
        <v>44005</v>
      </c>
      <c r="B298" s="390">
        <v>5</v>
      </c>
      <c r="C298" s="390">
        <v>440</v>
      </c>
      <c r="D298" s="390">
        <v>100</v>
      </c>
      <c r="E298" s="390">
        <v>5</v>
      </c>
      <c r="N298" s="385">
        <v>2970</v>
      </c>
      <c r="O298" s="386">
        <f>Resultat_liste!J300</f>
        <v>0</v>
      </c>
      <c r="P298" s="386">
        <f>Resultat_liste!M300</f>
        <v>0</v>
      </c>
      <c r="Q298" s="386">
        <f>Resultat_liste!V300</f>
        <v>0</v>
      </c>
      <c r="R298" s="386">
        <f>Resultat_liste!Y300</f>
        <v>0</v>
      </c>
    </row>
    <row r="299" spans="1:18" x14ac:dyDescent="0.25">
      <c r="A299" s="390">
        <v>44006</v>
      </c>
      <c r="B299" s="390">
        <v>6</v>
      </c>
      <c r="C299" s="390">
        <v>440</v>
      </c>
      <c r="D299" s="390">
        <v>1270</v>
      </c>
      <c r="E299" s="390">
        <v>6</v>
      </c>
      <c r="N299" s="385">
        <v>2980</v>
      </c>
      <c r="O299" s="386">
        <f>Resultat_liste!J301</f>
        <v>0</v>
      </c>
      <c r="P299" s="386">
        <f>Resultat_liste!M301</f>
        <v>0</v>
      </c>
      <c r="Q299" s="386">
        <f>Resultat_liste!V301</f>
        <v>0</v>
      </c>
      <c r="R299" s="386">
        <f>Resultat_liste!Y301</f>
        <v>0</v>
      </c>
    </row>
    <row r="300" spans="1:18" x14ac:dyDescent="0.25">
      <c r="A300" s="390">
        <v>44007</v>
      </c>
      <c r="B300" s="390">
        <v>7</v>
      </c>
      <c r="C300" s="390">
        <v>440</v>
      </c>
      <c r="D300" s="390">
        <v>1960</v>
      </c>
      <c r="E300" s="390">
        <v>7</v>
      </c>
      <c r="N300" s="385">
        <v>2990</v>
      </c>
      <c r="O300" s="386">
        <f>Resultat_liste!J302</f>
        <v>0</v>
      </c>
      <c r="P300" s="386">
        <f>Resultat_liste!M302</f>
        <v>0</v>
      </c>
      <c r="Q300" s="386">
        <f>Resultat_liste!V302</f>
        <v>0</v>
      </c>
      <c r="R300" s="386">
        <f>Resultat_liste!Y302</f>
        <v>0</v>
      </c>
    </row>
    <row r="301" spans="1:18" x14ac:dyDescent="0.25">
      <c r="A301" s="390">
        <v>45001</v>
      </c>
      <c r="B301" s="390">
        <v>1</v>
      </c>
      <c r="C301" s="390">
        <v>450</v>
      </c>
      <c r="D301" s="390">
        <v>450</v>
      </c>
      <c r="E301" s="390">
        <v>1</v>
      </c>
      <c r="N301" s="385">
        <v>3000</v>
      </c>
      <c r="O301" s="386">
        <f>Resultat_liste!J303</f>
        <v>0</v>
      </c>
      <c r="P301" s="386">
        <f>Resultat_liste!M303</f>
        <v>0</v>
      </c>
      <c r="Q301" s="386">
        <f>Resultat_liste!V303</f>
        <v>0</v>
      </c>
      <c r="R301" s="386">
        <f>Resultat_liste!Y303</f>
        <v>0</v>
      </c>
    </row>
    <row r="302" spans="1:18" x14ac:dyDescent="0.25">
      <c r="A302" s="390">
        <v>45002</v>
      </c>
      <c r="B302" s="390">
        <v>2</v>
      </c>
      <c r="C302" s="390">
        <v>450</v>
      </c>
      <c r="D302" s="390">
        <v>630</v>
      </c>
      <c r="E302" s="390">
        <v>2</v>
      </c>
      <c r="N302" s="385">
        <v>3010</v>
      </c>
      <c r="O302" s="386">
        <f>Resultat_liste!J304</f>
        <v>0</v>
      </c>
      <c r="P302" s="386">
        <f>Resultat_liste!M304</f>
        <v>0</v>
      </c>
      <c r="Q302" s="386">
        <f>Resultat_liste!V304</f>
        <v>0</v>
      </c>
      <c r="R302" s="386">
        <f>Resultat_liste!Y304</f>
        <v>0</v>
      </c>
    </row>
    <row r="303" spans="1:18" x14ac:dyDescent="0.25">
      <c r="A303" s="390">
        <v>45003</v>
      </c>
      <c r="B303" s="390">
        <v>3</v>
      </c>
      <c r="C303" s="390">
        <v>450</v>
      </c>
      <c r="D303" s="390">
        <v>780</v>
      </c>
      <c r="E303" s="390">
        <v>3</v>
      </c>
      <c r="N303" s="385">
        <v>3020</v>
      </c>
      <c r="O303" s="386">
        <f>Resultat_liste!J305</f>
        <v>0</v>
      </c>
      <c r="P303" s="386">
        <f>Resultat_liste!M305</f>
        <v>0</v>
      </c>
      <c r="Q303" s="386">
        <f>Resultat_liste!V305</f>
        <v>0</v>
      </c>
      <c r="R303" s="386">
        <f>Resultat_liste!Y305</f>
        <v>0</v>
      </c>
    </row>
    <row r="304" spans="1:18" x14ac:dyDescent="0.25">
      <c r="A304" s="390">
        <v>45004</v>
      </c>
      <c r="B304" s="390">
        <v>4</v>
      </c>
      <c r="C304" s="390">
        <v>450</v>
      </c>
      <c r="D304" s="390">
        <v>150</v>
      </c>
      <c r="E304" s="390">
        <v>4</v>
      </c>
      <c r="N304" s="385">
        <v>3030</v>
      </c>
      <c r="O304" s="386">
        <f>Resultat_liste!J306</f>
        <v>0</v>
      </c>
      <c r="P304" s="386">
        <f>Resultat_liste!M306</f>
        <v>0</v>
      </c>
      <c r="Q304" s="386">
        <f>Resultat_liste!V306</f>
        <v>0</v>
      </c>
      <c r="R304" s="386">
        <f>Resultat_liste!Y306</f>
        <v>0</v>
      </c>
    </row>
    <row r="305" spans="1:18" x14ac:dyDescent="0.25">
      <c r="A305" s="390">
        <v>45005</v>
      </c>
      <c r="B305" s="390">
        <v>5</v>
      </c>
      <c r="C305" s="390">
        <v>450</v>
      </c>
      <c r="D305" s="390">
        <v>110</v>
      </c>
      <c r="E305" s="390">
        <v>5</v>
      </c>
      <c r="N305" s="385">
        <v>3040</v>
      </c>
      <c r="O305" s="386">
        <f>Resultat_liste!J307</f>
        <v>0</v>
      </c>
      <c r="P305" s="386">
        <f>Resultat_liste!M307</f>
        <v>0</v>
      </c>
      <c r="Q305" s="386">
        <f>Resultat_liste!V307</f>
        <v>0</v>
      </c>
      <c r="R305" s="386">
        <f>Resultat_liste!Y307</f>
        <v>0</v>
      </c>
    </row>
    <row r="306" spans="1:18" x14ac:dyDescent="0.25">
      <c r="A306" s="390">
        <v>45006</v>
      </c>
      <c r="B306" s="390">
        <v>6</v>
      </c>
      <c r="C306" s="390">
        <v>450</v>
      </c>
      <c r="D306" s="390">
        <v>1270</v>
      </c>
      <c r="E306" s="390">
        <v>6</v>
      </c>
      <c r="N306" s="385">
        <v>3050</v>
      </c>
      <c r="O306" s="386">
        <f>Resultat_liste!J308</f>
        <v>0</v>
      </c>
      <c r="P306" s="386">
        <f>Resultat_liste!M308</f>
        <v>0</v>
      </c>
      <c r="Q306" s="386">
        <f>Resultat_liste!V308</f>
        <v>0</v>
      </c>
      <c r="R306" s="386">
        <f>Resultat_liste!Y308</f>
        <v>0</v>
      </c>
    </row>
    <row r="307" spans="1:18" x14ac:dyDescent="0.25">
      <c r="A307" s="390">
        <v>45007</v>
      </c>
      <c r="B307" s="390">
        <v>7</v>
      </c>
      <c r="C307" s="390">
        <v>450</v>
      </c>
      <c r="D307" s="390">
        <v>1960</v>
      </c>
      <c r="E307" s="390">
        <v>7</v>
      </c>
      <c r="N307" s="385">
        <v>3060</v>
      </c>
      <c r="O307" s="386">
        <f>Resultat_liste!J309</f>
        <v>0</v>
      </c>
      <c r="P307" s="386">
        <f>Resultat_liste!M309</f>
        <v>0</v>
      </c>
      <c r="Q307" s="386">
        <f>Resultat_liste!V309</f>
        <v>0</v>
      </c>
      <c r="R307" s="386">
        <f>Resultat_liste!Y309</f>
        <v>0</v>
      </c>
    </row>
    <row r="308" spans="1:18" x14ac:dyDescent="0.25">
      <c r="A308" s="390">
        <v>46001</v>
      </c>
      <c r="B308" s="390">
        <v>1</v>
      </c>
      <c r="C308" s="390">
        <v>460</v>
      </c>
      <c r="D308" s="390">
        <v>460</v>
      </c>
      <c r="E308" s="390">
        <v>1</v>
      </c>
      <c r="N308" s="385">
        <v>3070</v>
      </c>
      <c r="O308" s="386">
        <f>Resultat_liste!J310</f>
        <v>0</v>
      </c>
      <c r="P308" s="386">
        <f>Resultat_liste!M310</f>
        <v>0</v>
      </c>
      <c r="Q308" s="386">
        <f>Resultat_liste!V310</f>
        <v>0</v>
      </c>
      <c r="R308" s="386">
        <f>Resultat_liste!Y310</f>
        <v>0</v>
      </c>
    </row>
    <row r="309" spans="1:18" x14ac:dyDescent="0.25">
      <c r="A309" s="390">
        <v>46002</v>
      </c>
      <c r="B309" s="390">
        <v>2</v>
      </c>
      <c r="C309" s="390">
        <v>460</v>
      </c>
      <c r="D309" s="390">
        <v>640</v>
      </c>
      <c r="E309" s="390">
        <v>2</v>
      </c>
      <c r="N309" s="385">
        <v>3080</v>
      </c>
      <c r="O309" s="386">
        <f>Resultat_liste!J311</f>
        <v>0</v>
      </c>
      <c r="P309" s="386">
        <f>Resultat_liste!M311</f>
        <v>0</v>
      </c>
      <c r="Q309" s="386">
        <f>Resultat_liste!V311</f>
        <v>0</v>
      </c>
      <c r="R309" s="386">
        <f>Resultat_liste!Y311</f>
        <v>0</v>
      </c>
    </row>
    <row r="310" spans="1:18" x14ac:dyDescent="0.25">
      <c r="A310" s="390">
        <v>46003</v>
      </c>
      <c r="B310" s="390">
        <v>3</v>
      </c>
      <c r="C310" s="390">
        <v>460</v>
      </c>
      <c r="D310" s="390">
        <v>790</v>
      </c>
      <c r="E310" s="390">
        <v>3</v>
      </c>
      <c r="N310" s="385">
        <v>3090</v>
      </c>
      <c r="O310" s="386">
        <f>Resultat_liste!J312</f>
        <v>0</v>
      </c>
      <c r="P310" s="386">
        <f>Resultat_liste!M312</f>
        <v>0</v>
      </c>
      <c r="Q310" s="386">
        <f>Resultat_liste!V312</f>
        <v>0</v>
      </c>
      <c r="R310" s="386">
        <f>Resultat_liste!Y312</f>
        <v>0</v>
      </c>
    </row>
    <row r="311" spans="1:18" x14ac:dyDescent="0.25">
      <c r="A311" s="390">
        <v>46004</v>
      </c>
      <c r="B311" s="390">
        <v>4</v>
      </c>
      <c r="C311" s="390">
        <v>460</v>
      </c>
      <c r="D311" s="390">
        <v>150</v>
      </c>
      <c r="E311" s="390">
        <v>4</v>
      </c>
      <c r="N311" s="385">
        <v>3100</v>
      </c>
      <c r="O311" s="386">
        <f>Resultat_liste!J313</f>
        <v>0</v>
      </c>
      <c r="P311" s="386">
        <f>Resultat_liste!M313</f>
        <v>0</v>
      </c>
      <c r="Q311" s="386">
        <f>Resultat_liste!V313</f>
        <v>0</v>
      </c>
      <c r="R311" s="386">
        <f>Resultat_liste!Y313</f>
        <v>0</v>
      </c>
    </row>
    <row r="312" spans="1:18" x14ac:dyDescent="0.25">
      <c r="A312" s="390">
        <v>46005</v>
      </c>
      <c r="B312" s="390">
        <v>5</v>
      </c>
      <c r="C312" s="390">
        <v>460</v>
      </c>
      <c r="D312" s="390">
        <v>110</v>
      </c>
      <c r="E312" s="390">
        <v>5</v>
      </c>
      <c r="N312" s="385">
        <v>3110</v>
      </c>
      <c r="O312" s="386">
        <f>Resultat_liste!J314</f>
        <v>0</v>
      </c>
      <c r="P312" s="386">
        <f>Resultat_liste!M314</f>
        <v>0</v>
      </c>
      <c r="Q312" s="386">
        <f>Resultat_liste!V314</f>
        <v>0</v>
      </c>
      <c r="R312" s="386">
        <f>Resultat_liste!Y314</f>
        <v>0</v>
      </c>
    </row>
    <row r="313" spans="1:18" x14ac:dyDescent="0.25">
      <c r="A313" s="390">
        <v>46006</v>
      </c>
      <c r="B313" s="390">
        <v>6</v>
      </c>
      <c r="C313" s="390">
        <v>460</v>
      </c>
      <c r="D313" s="390">
        <v>1280</v>
      </c>
      <c r="E313" s="390">
        <v>6</v>
      </c>
      <c r="N313" s="385">
        <v>3120</v>
      </c>
      <c r="O313" s="386">
        <f>Resultat_liste!J315</f>
        <v>0</v>
      </c>
      <c r="P313" s="386">
        <f>Resultat_liste!M315</f>
        <v>0</v>
      </c>
      <c r="Q313" s="386">
        <f>Resultat_liste!V315</f>
        <v>0</v>
      </c>
      <c r="R313" s="386">
        <f>Resultat_liste!Y315</f>
        <v>0</v>
      </c>
    </row>
    <row r="314" spans="1:18" x14ac:dyDescent="0.25">
      <c r="A314" s="390">
        <v>46007</v>
      </c>
      <c r="B314" s="390">
        <v>7</v>
      </c>
      <c r="C314" s="390">
        <v>460</v>
      </c>
      <c r="D314" s="390">
        <v>1970</v>
      </c>
      <c r="E314" s="390">
        <v>7</v>
      </c>
      <c r="N314" s="385">
        <v>3130</v>
      </c>
      <c r="O314" s="386">
        <f>Resultat_liste!J316</f>
        <v>0</v>
      </c>
      <c r="P314" s="386">
        <f>Resultat_liste!M316</f>
        <v>0</v>
      </c>
      <c r="Q314" s="386">
        <f>Resultat_liste!V316</f>
        <v>0</v>
      </c>
      <c r="R314" s="386">
        <f>Resultat_liste!Y316</f>
        <v>0</v>
      </c>
    </row>
    <row r="315" spans="1:18" x14ac:dyDescent="0.25">
      <c r="A315" s="390">
        <v>47001</v>
      </c>
      <c r="B315" s="390">
        <v>1</v>
      </c>
      <c r="C315" s="390">
        <v>470</v>
      </c>
      <c r="D315" s="390">
        <v>470</v>
      </c>
      <c r="E315" s="390">
        <v>1</v>
      </c>
      <c r="N315" s="385">
        <v>3140</v>
      </c>
      <c r="O315" s="386">
        <f>Resultat_liste!J317</f>
        <v>0</v>
      </c>
      <c r="P315" s="386">
        <f>Resultat_liste!M317</f>
        <v>0</v>
      </c>
      <c r="Q315" s="386">
        <f>Resultat_liste!V317</f>
        <v>0</v>
      </c>
      <c r="R315" s="386">
        <f>Resultat_liste!Y317</f>
        <v>0</v>
      </c>
    </row>
    <row r="316" spans="1:18" x14ac:dyDescent="0.25">
      <c r="A316" s="390">
        <v>47002</v>
      </c>
      <c r="B316" s="390">
        <v>2</v>
      </c>
      <c r="C316" s="390">
        <v>470</v>
      </c>
      <c r="D316" s="390">
        <v>640</v>
      </c>
      <c r="E316" s="390">
        <v>2</v>
      </c>
      <c r="N316" s="385">
        <v>3150</v>
      </c>
      <c r="O316" s="386">
        <f>Resultat_liste!J318</f>
        <v>0</v>
      </c>
      <c r="P316" s="386">
        <f>Resultat_liste!M318</f>
        <v>0</v>
      </c>
      <c r="Q316" s="386">
        <f>Resultat_liste!V318</f>
        <v>0</v>
      </c>
      <c r="R316" s="386">
        <f>Resultat_liste!Y318</f>
        <v>0</v>
      </c>
    </row>
    <row r="317" spans="1:18" x14ac:dyDescent="0.25">
      <c r="A317" s="390">
        <v>47003</v>
      </c>
      <c r="B317" s="390">
        <v>3</v>
      </c>
      <c r="C317" s="390">
        <v>470</v>
      </c>
      <c r="D317" s="390">
        <v>800</v>
      </c>
      <c r="E317" s="390">
        <v>3</v>
      </c>
      <c r="N317" s="385">
        <v>3160</v>
      </c>
      <c r="O317" s="386">
        <f>Resultat_liste!J319</f>
        <v>0</v>
      </c>
      <c r="P317" s="386">
        <f>Resultat_liste!M319</f>
        <v>0</v>
      </c>
      <c r="Q317" s="386">
        <f>Resultat_liste!V319</f>
        <v>0</v>
      </c>
      <c r="R317" s="386">
        <f>Resultat_liste!Y319</f>
        <v>0</v>
      </c>
    </row>
    <row r="318" spans="1:18" x14ac:dyDescent="0.25">
      <c r="A318" s="390">
        <v>47004</v>
      </c>
      <c r="B318" s="390">
        <v>4</v>
      </c>
      <c r="C318" s="390">
        <v>470</v>
      </c>
      <c r="D318" s="390">
        <v>160</v>
      </c>
      <c r="E318" s="390">
        <v>4</v>
      </c>
      <c r="N318" s="385">
        <v>3170</v>
      </c>
      <c r="O318" s="386">
        <f>Resultat_liste!J320</f>
        <v>0</v>
      </c>
      <c r="P318" s="386">
        <f>Resultat_liste!M320</f>
        <v>0</v>
      </c>
      <c r="Q318" s="386">
        <f>Resultat_liste!V320</f>
        <v>0</v>
      </c>
      <c r="R318" s="386">
        <f>Resultat_liste!Y320</f>
        <v>0</v>
      </c>
    </row>
    <row r="319" spans="1:18" x14ac:dyDescent="0.25">
      <c r="A319" s="390">
        <v>47005</v>
      </c>
      <c r="B319" s="390">
        <v>5</v>
      </c>
      <c r="C319" s="390">
        <v>470</v>
      </c>
      <c r="D319" s="390">
        <v>110</v>
      </c>
      <c r="E319" s="390">
        <v>5</v>
      </c>
      <c r="N319" s="385">
        <v>3180</v>
      </c>
      <c r="O319" s="386">
        <f>Resultat_liste!J321</f>
        <v>0</v>
      </c>
      <c r="P319" s="386">
        <f>Resultat_liste!M321</f>
        <v>0</v>
      </c>
      <c r="Q319" s="386">
        <f>Resultat_liste!V321</f>
        <v>0</v>
      </c>
      <c r="R319" s="386">
        <f>Resultat_liste!Y321</f>
        <v>0</v>
      </c>
    </row>
    <row r="320" spans="1:18" x14ac:dyDescent="0.25">
      <c r="A320" s="390">
        <v>47006</v>
      </c>
      <c r="B320" s="390">
        <v>6</v>
      </c>
      <c r="C320" s="390">
        <v>470</v>
      </c>
      <c r="D320" s="390">
        <v>1280</v>
      </c>
      <c r="E320" s="390">
        <v>6</v>
      </c>
      <c r="N320" s="385">
        <v>3190</v>
      </c>
      <c r="O320" s="386">
        <f>Resultat_liste!J322</f>
        <v>0</v>
      </c>
      <c r="P320" s="386">
        <f>Resultat_liste!M322</f>
        <v>0</v>
      </c>
      <c r="Q320" s="386">
        <f>Resultat_liste!V322</f>
        <v>0</v>
      </c>
      <c r="R320" s="386">
        <f>Resultat_liste!Y322</f>
        <v>0</v>
      </c>
    </row>
    <row r="321" spans="1:18" x14ac:dyDescent="0.25">
      <c r="A321" s="390">
        <v>47007</v>
      </c>
      <c r="B321" s="390">
        <v>7</v>
      </c>
      <c r="C321" s="390">
        <v>470</v>
      </c>
      <c r="D321" s="390">
        <v>1980</v>
      </c>
      <c r="E321" s="390">
        <v>7</v>
      </c>
      <c r="N321" s="385">
        <v>3200</v>
      </c>
      <c r="O321" s="386">
        <f>Resultat_liste!J323</f>
        <v>0</v>
      </c>
      <c r="P321" s="386">
        <f>Resultat_liste!M323</f>
        <v>0</v>
      </c>
      <c r="Q321" s="386">
        <f>Resultat_liste!V323</f>
        <v>0</v>
      </c>
      <c r="R321" s="386">
        <f>Resultat_liste!Y323</f>
        <v>0</v>
      </c>
    </row>
    <row r="322" spans="1:18" x14ac:dyDescent="0.25">
      <c r="A322" s="390">
        <v>48001</v>
      </c>
      <c r="B322" s="390">
        <v>1</v>
      </c>
      <c r="C322" s="390">
        <v>480</v>
      </c>
      <c r="D322" s="390">
        <v>480</v>
      </c>
      <c r="E322" s="390">
        <v>1</v>
      </c>
      <c r="N322" s="385">
        <v>3210</v>
      </c>
      <c r="O322" s="386">
        <f>Resultat_liste!J324</f>
        <v>0</v>
      </c>
      <c r="P322" s="386">
        <f>Resultat_liste!M324</f>
        <v>0</v>
      </c>
      <c r="Q322" s="386">
        <f>Resultat_liste!V324</f>
        <v>0</v>
      </c>
      <c r="R322" s="386">
        <f>Resultat_liste!Y324</f>
        <v>0</v>
      </c>
    </row>
    <row r="323" spans="1:18" x14ac:dyDescent="0.25">
      <c r="A323" s="390">
        <v>48002</v>
      </c>
      <c r="B323" s="390">
        <v>2</v>
      </c>
      <c r="C323" s="390">
        <v>480</v>
      </c>
      <c r="D323" s="390">
        <v>640</v>
      </c>
      <c r="E323" s="390">
        <v>2</v>
      </c>
      <c r="N323" s="385">
        <v>3220</v>
      </c>
      <c r="O323" s="386">
        <f>Resultat_liste!J325</f>
        <v>0</v>
      </c>
      <c r="P323" s="386">
        <f>Resultat_liste!M325</f>
        <v>0</v>
      </c>
      <c r="Q323" s="386">
        <f>Resultat_liste!V325</f>
        <v>0</v>
      </c>
      <c r="R323" s="386">
        <f>Resultat_liste!Y325</f>
        <v>0</v>
      </c>
    </row>
    <row r="324" spans="1:18" x14ac:dyDescent="0.25">
      <c r="A324" s="390">
        <v>48003</v>
      </c>
      <c r="B324" s="390">
        <v>3</v>
      </c>
      <c r="C324" s="390">
        <v>480</v>
      </c>
      <c r="D324" s="390">
        <v>800</v>
      </c>
      <c r="E324" s="390">
        <v>3</v>
      </c>
      <c r="N324" s="385">
        <v>3230</v>
      </c>
      <c r="O324" s="386">
        <f>Resultat_liste!J326</f>
        <v>0</v>
      </c>
      <c r="P324" s="386">
        <f>Resultat_liste!M326</f>
        <v>0</v>
      </c>
      <c r="Q324" s="386">
        <f>Resultat_liste!V326</f>
        <v>0</v>
      </c>
      <c r="R324" s="386">
        <f>Resultat_liste!Y326</f>
        <v>0</v>
      </c>
    </row>
    <row r="325" spans="1:18" x14ac:dyDescent="0.25">
      <c r="A325" s="390">
        <v>48004</v>
      </c>
      <c r="B325" s="390">
        <v>4</v>
      </c>
      <c r="C325" s="390">
        <v>480</v>
      </c>
      <c r="D325" s="390">
        <v>160</v>
      </c>
      <c r="E325" s="390">
        <v>4</v>
      </c>
      <c r="N325" s="385">
        <v>3240</v>
      </c>
      <c r="O325" s="386">
        <f>Resultat_liste!J327</f>
        <v>0</v>
      </c>
      <c r="P325" s="386">
        <f>Resultat_liste!M327</f>
        <v>0</v>
      </c>
      <c r="Q325" s="386">
        <f>Resultat_liste!V327</f>
        <v>0</v>
      </c>
      <c r="R325" s="386">
        <f>Resultat_liste!Y327</f>
        <v>0</v>
      </c>
    </row>
    <row r="326" spans="1:18" x14ac:dyDescent="0.25">
      <c r="A326" s="390">
        <v>48005</v>
      </c>
      <c r="B326" s="390">
        <v>5</v>
      </c>
      <c r="C326" s="390">
        <v>480</v>
      </c>
      <c r="D326" s="390">
        <v>110</v>
      </c>
      <c r="E326" s="390">
        <v>5</v>
      </c>
      <c r="N326" s="385">
        <v>3250</v>
      </c>
      <c r="O326" s="386">
        <f>Resultat_liste!J328</f>
        <v>0</v>
      </c>
      <c r="P326" s="386">
        <f>Resultat_liste!M328</f>
        <v>0</v>
      </c>
      <c r="Q326" s="386">
        <f>Resultat_liste!V328</f>
        <v>0</v>
      </c>
      <c r="R326" s="386">
        <f>Resultat_liste!Y328</f>
        <v>0</v>
      </c>
    </row>
    <row r="327" spans="1:18" x14ac:dyDescent="0.25">
      <c r="A327" s="390">
        <v>48006</v>
      </c>
      <c r="B327" s="390">
        <v>6</v>
      </c>
      <c r="C327" s="390">
        <v>480</v>
      </c>
      <c r="D327" s="390">
        <v>1290</v>
      </c>
      <c r="E327" s="390">
        <v>6</v>
      </c>
      <c r="N327" s="385">
        <v>3260</v>
      </c>
      <c r="O327" s="386">
        <f>Resultat_liste!J329</f>
        <v>0</v>
      </c>
      <c r="P327" s="386">
        <f>Resultat_liste!M329</f>
        <v>0</v>
      </c>
      <c r="Q327" s="386">
        <f>Resultat_liste!V329</f>
        <v>0</v>
      </c>
      <c r="R327" s="386">
        <f>Resultat_liste!Y329</f>
        <v>0</v>
      </c>
    </row>
    <row r="328" spans="1:18" x14ac:dyDescent="0.25">
      <c r="A328" s="390">
        <v>48007</v>
      </c>
      <c r="B328" s="390">
        <v>7</v>
      </c>
      <c r="C328" s="390">
        <v>480</v>
      </c>
      <c r="D328" s="390">
        <v>1990</v>
      </c>
      <c r="E328" s="390">
        <v>7</v>
      </c>
      <c r="N328" s="385">
        <v>3270</v>
      </c>
      <c r="O328" s="386">
        <f>Resultat_liste!J330</f>
        <v>0</v>
      </c>
      <c r="P328" s="386">
        <f>Resultat_liste!M330</f>
        <v>0</v>
      </c>
      <c r="Q328" s="386">
        <f>Resultat_liste!V330</f>
        <v>0</v>
      </c>
      <c r="R328" s="386">
        <f>Resultat_liste!Y330</f>
        <v>0</v>
      </c>
    </row>
    <row r="329" spans="1:18" x14ac:dyDescent="0.25">
      <c r="A329" s="390">
        <v>49001</v>
      </c>
      <c r="B329" s="390">
        <v>1</v>
      </c>
      <c r="C329" s="390">
        <v>490</v>
      </c>
      <c r="D329" s="390">
        <v>490</v>
      </c>
      <c r="E329" s="390">
        <v>1</v>
      </c>
      <c r="N329" s="385">
        <v>3280</v>
      </c>
      <c r="O329" s="386">
        <f>Resultat_liste!J331</f>
        <v>0</v>
      </c>
      <c r="P329" s="386">
        <f>Resultat_liste!M331</f>
        <v>0</v>
      </c>
      <c r="Q329" s="386">
        <f>Resultat_liste!V331</f>
        <v>0</v>
      </c>
      <c r="R329" s="386">
        <f>Resultat_liste!Y331</f>
        <v>0</v>
      </c>
    </row>
    <row r="330" spans="1:18" x14ac:dyDescent="0.25">
      <c r="A330" s="390">
        <v>49002</v>
      </c>
      <c r="B330" s="390">
        <v>2</v>
      </c>
      <c r="C330" s="390">
        <v>490</v>
      </c>
      <c r="D330" s="390">
        <v>650</v>
      </c>
      <c r="E330" s="390">
        <v>2</v>
      </c>
      <c r="N330" s="385">
        <v>3290</v>
      </c>
      <c r="O330" s="386">
        <f>Resultat_liste!J332</f>
        <v>0</v>
      </c>
      <c r="P330" s="386">
        <f>Resultat_liste!M332</f>
        <v>0</v>
      </c>
      <c r="Q330" s="386">
        <f>Resultat_liste!V332</f>
        <v>0</v>
      </c>
      <c r="R330" s="386">
        <f>Resultat_liste!Y332</f>
        <v>0</v>
      </c>
    </row>
    <row r="331" spans="1:18" x14ac:dyDescent="0.25">
      <c r="A331" s="390">
        <v>49003</v>
      </c>
      <c r="B331" s="390">
        <v>3</v>
      </c>
      <c r="C331" s="390">
        <v>490</v>
      </c>
      <c r="D331" s="390">
        <v>820</v>
      </c>
      <c r="E331" s="390">
        <v>3</v>
      </c>
      <c r="N331" s="385">
        <v>3300</v>
      </c>
      <c r="O331" s="386">
        <f>Resultat_liste!J333</f>
        <v>0</v>
      </c>
      <c r="P331" s="386">
        <f>Resultat_liste!M333</f>
        <v>0</v>
      </c>
      <c r="Q331" s="386">
        <f>Resultat_liste!V333</f>
        <v>0</v>
      </c>
      <c r="R331" s="386">
        <f>Resultat_liste!Y333</f>
        <v>0</v>
      </c>
    </row>
    <row r="332" spans="1:18" x14ac:dyDescent="0.25">
      <c r="A332" s="390">
        <v>49004</v>
      </c>
      <c r="B332" s="390">
        <v>4</v>
      </c>
      <c r="C332" s="390">
        <v>490</v>
      </c>
      <c r="D332" s="390">
        <v>160</v>
      </c>
      <c r="E332" s="390">
        <v>4</v>
      </c>
      <c r="N332" s="385">
        <v>3310</v>
      </c>
      <c r="O332" s="386">
        <f>Resultat_liste!J334</f>
        <v>0</v>
      </c>
      <c r="P332" s="386">
        <f>Resultat_liste!M334</f>
        <v>0</v>
      </c>
      <c r="Q332" s="386">
        <f>Resultat_liste!V334</f>
        <v>0</v>
      </c>
      <c r="R332" s="386">
        <f>Resultat_liste!Y334</f>
        <v>0</v>
      </c>
    </row>
    <row r="333" spans="1:18" x14ac:dyDescent="0.25">
      <c r="A333" s="390">
        <v>49005</v>
      </c>
      <c r="B333" s="390">
        <v>5</v>
      </c>
      <c r="C333" s="390">
        <v>490</v>
      </c>
      <c r="D333" s="390">
        <v>110</v>
      </c>
      <c r="E333" s="390">
        <v>5</v>
      </c>
      <c r="N333" s="385">
        <v>3320</v>
      </c>
      <c r="O333" s="386">
        <f>Resultat_liste!J335</f>
        <v>0</v>
      </c>
      <c r="P333" s="386">
        <f>Resultat_liste!M335</f>
        <v>0</v>
      </c>
      <c r="Q333" s="386">
        <f>Resultat_liste!V335</f>
        <v>0</v>
      </c>
      <c r="R333" s="386">
        <f>Resultat_liste!Y335</f>
        <v>0</v>
      </c>
    </row>
    <row r="334" spans="1:18" x14ac:dyDescent="0.25">
      <c r="A334" s="390">
        <v>49006</v>
      </c>
      <c r="B334" s="390">
        <v>6</v>
      </c>
      <c r="C334" s="390">
        <v>490</v>
      </c>
      <c r="D334" s="390">
        <v>1290</v>
      </c>
      <c r="E334" s="390">
        <v>6</v>
      </c>
      <c r="N334" s="385">
        <v>3330</v>
      </c>
      <c r="O334" s="386">
        <f>Resultat_liste!J336</f>
        <v>0</v>
      </c>
      <c r="P334" s="386">
        <f>Resultat_liste!M336</f>
        <v>0</v>
      </c>
      <c r="Q334" s="386">
        <f>Resultat_liste!V336</f>
        <v>0</v>
      </c>
      <c r="R334" s="386">
        <f>Resultat_liste!Y336</f>
        <v>0</v>
      </c>
    </row>
    <row r="335" spans="1:18" x14ac:dyDescent="0.25">
      <c r="A335" s="390">
        <v>49007</v>
      </c>
      <c r="B335" s="390">
        <v>7</v>
      </c>
      <c r="C335" s="390">
        <v>490</v>
      </c>
      <c r="D335" s="390">
        <v>2000</v>
      </c>
      <c r="E335" s="390">
        <v>7</v>
      </c>
      <c r="N335" s="385">
        <v>3340</v>
      </c>
      <c r="O335" s="386">
        <f>Resultat_liste!J337</f>
        <v>0</v>
      </c>
      <c r="P335" s="386">
        <f>Resultat_liste!M337</f>
        <v>0</v>
      </c>
      <c r="Q335" s="386">
        <f>Resultat_liste!V337</f>
        <v>0</v>
      </c>
      <c r="R335" s="386">
        <f>Resultat_liste!Y337</f>
        <v>0</v>
      </c>
    </row>
    <row r="336" spans="1:18" x14ac:dyDescent="0.25">
      <c r="A336" s="390">
        <v>50001</v>
      </c>
      <c r="B336" s="390">
        <v>1</v>
      </c>
      <c r="C336" s="390">
        <v>500</v>
      </c>
      <c r="D336" s="390">
        <v>500</v>
      </c>
      <c r="E336" s="390">
        <v>1</v>
      </c>
      <c r="N336" s="385">
        <v>3350</v>
      </c>
      <c r="O336" s="386">
        <f>Resultat_liste!J338</f>
        <v>0</v>
      </c>
      <c r="P336" s="386">
        <f>Resultat_liste!M338</f>
        <v>0</v>
      </c>
      <c r="Q336" s="386">
        <f>Resultat_liste!V338</f>
        <v>0</v>
      </c>
      <c r="R336" s="386">
        <f>Resultat_liste!Y338</f>
        <v>0</v>
      </c>
    </row>
    <row r="337" spans="1:5" x14ac:dyDescent="0.25">
      <c r="A337" s="390">
        <v>50002</v>
      </c>
      <c r="B337" s="390">
        <v>2</v>
      </c>
      <c r="C337" s="390">
        <v>500</v>
      </c>
      <c r="D337" s="390">
        <v>660</v>
      </c>
      <c r="E337" s="390">
        <v>2</v>
      </c>
    </row>
    <row r="338" spans="1:5" x14ac:dyDescent="0.25">
      <c r="A338" s="390">
        <v>50003</v>
      </c>
      <c r="B338" s="390">
        <v>3</v>
      </c>
      <c r="C338" s="390">
        <v>500</v>
      </c>
      <c r="D338" s="390">
        <v>820</v>
      </c>
      <c r="E338" s="390">
        <v>3</v>
      </c>
    </row>
    <row r="339" spans="1:5" x14ac:dyDescent="0.25">
      <c r="A339" s="390">
        <v>50004</v>
      </c>
      <c r="B339" s="390">
        <v>4</v>
      </c>
      <c r="C339" s="390">
        <v>500</v>
      </c>
      <c r="D339" s="390">
        <v>160</v>
      </c>
      <c r="E339" s="390">
        <v>4</v>
      </c>
    </row>
    <row r="340" spans="1:5" x14ac:dyDescent="0.25">
      <c r="A340" s="390">
        <v>50005</v>
      </c>
      <c r="B340" s="390">
        <v>5</v>
      </c>
      <c r="C340" s="390">
        <v>500</v>
      </c>
      <c r="D340" s="390">
        <v>110</v>
      </c>
      <c r="E340" s="390">
        <v>5</v>
      </c>
    </row>
    <row r="341" spans="1:5" x14ac:dyDescent="0.25">
      <c r="A341" s="390">
        <v>50006</v>
      </c>
      <c r="B341" s="390">
        <v>6</v>
      </c>
      <c r="C341" s="390">
        <v>500</v>
      </c>
      <c r="D341" s="390">
        <v>1290</v>
      </c>
      <c r="E341" s="390">
        <v>6</v>
      </c>
    </row>
    <row r="342" spans="1:5" x14ac:dyDescent="0.25">
      <c r="A342" s="390">
        <v>50007</v>
      </c>
      <c r="B342" s="390">
        <v>7</v>
      </c>
      <c r="C342" s="390">
        <v>500</v>
      </c>
      <c r="D342" s="390">
        <v>2000</v>
      </c>
      <c r="E342" s="390">
        <v>7</v>
      </c>
    </row>
    <row r="343" spans="1:5" x14ac:dyDescent="0.25">
      <c r="A343" s="390">
        <v>51001</v>
      </c>
      <c r="B343" s="390">
        <v>1</v>
      </c>
      <c r="C343" s="390">
        <v>510</v>
      </c>
      <c r="D343" s="390">
        <v>510</v>
      </c>
      <c r="E343" s="390">
        <v>1</v>
      </c>
    </row>
    <row r="344" spans="1:5" x14ac:dyDescent="0.25">
      <c r="A344" s="390">
        <v>51002</v>
      </c>
      <c r="B344" s="390">
        <v>2</v>
      </c>
      <c r="C344" s="390">
        <v>510</v>
      </c>
      <c r="D344" s="390">
        <v>690</v>
      </c>
      <c r="E344" s="390">
        <v>2</v>
      </c>
    </row>
    <row r="345" spans="1:5" x14ac:dyDescent="0.25">
      <c r="A345" s="390">
        <v>51003</v>
      </c>
      <c r="B345" s="390">
        <v>3</v>
      </c>
      <c r="C345" s="390">
        <v>510</v>
      </c>
      <c r="D345" s="390">
        <v>830</v>
      </c>
      <c r="E345" s="390">
        <v>3</v>
      </c>
    </row>
    <row r="346" spans="1:5" x14ac:dyDescent="0.25">
      <c r="A346" s="390">
        <v>51004</v>
      </c>
      <c r="B346" s="390">
        <v>4</v>
      </c>
      <c r="C346" s="390">
        <v>510</v>
      </c>
      <c r="D346" s="390">
        <v>170</v>
      </c>
      <c r="E346" s="390">
        <v>4</v>
      </c>
    </row>
    <row r="347" spans="1:5" x14ac:dyDescent="0.25">
      <c r="A347" s="390">
        <v>51005</v>
      </c>
      <c r="B347" s="390">
        <v>5</v>
      </c>
      <c r="C347" s="390">
        <v>510</v>
      </c>
      <c r="D347" s="390">
        <v>110</v>
      </c>
      <c r="E347" s="390">
        <v>5</v>
      </c>
    </row>
    <row r="348" spans="1:5" x14ac:dyDescent="0.25">
      <c r="A348" s="390">
        <v>51006</v>
      </c>
      <c r="B348" s="390">
        <v>6</v>
      </c>
      <c r="C348" s="390">
        <v>510</v>
      </c>
      <c r="D348" s="390">
        <v>1300</v>
      </c>
      <c r="E348" s="390">
        <v>6</v>
      </c>
    </row>
    <row r="349" spans="1:5" x14ac:dyDescent="0.25">
      <c r="A349" s="390">
        <v>51007</v>
      </c>
      <c r="B349" s="390">
        <v>7</v>
      </c>
      <c r="C349" s="390">
        <v>510</v>
      </c>
      <c r="D349" s="390">
        <v>2010</v>
      </c>
      <c r="E349" s="390">
        <v>7</v>
      </c>
    </row>
    <row r="350" spans="1:5" x14ac:dyDescent="0.25">
      <c r="A350" s="390">
        <v>52001</v>
      </c>
      <c r="B350" s="390">
        <v>1</v>
      </c>
      <c r="C350" s="390">
        <v>520</v>
      </c>
      <c r="D350" s="390">
        <v>520</v>
      </c>
      <c r="E350" s="390">
        <v>1</v>
      </c>
    </row>
    <row r="351" spans="1:5" x14ac:dyDescent="0.25">
      <c r="A351" s="390">
        <v>52002</v>
      </c>
      <c r="B351" s="390">
        <v>2</v>
      </c>
      <c r="C351" s="390">
        <v>520</v>
      </c>
      <c r="D351" s="390">
        <v>690</v>
      </c>
      <c r="E351" s="390">
        <v>2</v>
      </c>
    </row>
    <row r="352" spans="1:5" x14ac:dyDescent="0.25">
      <c r="A352" s="390">
        <v>52003</v>
      </c>
      <c r="B352" s="390">
        <v>3</v>
      </c>
      <c r="C352" s="390">
        <v>520</v>
      </c>
      <c r="D352" s="390">
        <v>830</v>
      </c>
      <c r="E352" s="390">
        <v>3</v>
      </c>
    </row>
    <row r="353" spans="1:5" x14ac:dyDescent="0.25">
      <c r="A353" s="390">
        <v>52004</v>
      </c>
      <c r="B353" s="390">
        <v>4</v>
      </c>
      <c r="C353" s="390">
        <v>520</v>
      </c>
      <c r="D353" s="390">
        <v>170</v>
      </c>
      <c r="E353" s="390">
        <v>4</v>
      </c>
    </row>
    <row r="354" spans="1:5" x14ac:dyDescent="0.25">
      <c r="A354" s="390">
        <v>52005</v>
      </c>
      <c r="B354" s="390">
        <v>5</v>
      </c>
      <c r="C354" s="390">
        <v>520</v>
      </c>
      <c r="D354" s="390">
        <v>110</v>
      </c>
      <c r="E354" s="390">
        <v>5</v>
      </c>
    </row>
    <row r="355" spans="1:5" x14ac:dyDescent="0.25">
      <c r="A355" s="390">
        <v>52006</v>
      </c>
      <c r="B355" s="390">
        <v>6</v>
      </c>
      <c r="C355" s="390">
        <v>520</v>
      </c>
      <c r="D355" s="390">
        <v>1300</v>
      </c>
      <c r="E355" s="390">
        <v>6</v>
      </c>
    </row>
    <row r="356" spans="1:5" x14ac:dyDescent="0.25">
      <c r="A356" s="390">
        <v>52007</v>
      </c>
      <c r="B356" s="390">
        <v>7</v>
      </c>
      <c r="C356" s="390">
        <v>520</v>
      </c>
      <c r="D356" s="390">
        <v>2020</v>
      </c>
      <c r="E356" s="390">
        <v>7</v>
      </c>
    </row>
    <row r="357" spans="1:5" x14ac:dyDescent="0.25">
      <c r="A357" s="390">
        <v>53001</v>
      </c>
      <c r="B357" s="390">
        <v>1</v>
      </c>
      <c r="C357" s="390">
        <v>530</v>
      </c>
      <c r="D357" s="390">
        <v>530</v>
      </c>
      <c r="E357" s="390">
        <v>1</v>
      </c>
    </row>
    <row r="358" spans="1:5" x14ac:dyDescent="0.25">
      <c r="A358" s="390">
        <v>53002</v>
      </c>
      <c r="B358" s="390">
        <v>2</v>
      </c>
      <c r="C358" s="390">
        <v>530</v>
      </c>
      <c r="D358" s="390">
        <v>690</v>
      </c>
      <c r="E358" s="390">
        <v>2</v>
      </c>
    </row>
    <row r="359" spans="1:5" x14ac:dyDescent="0.25">
      <c r="A359" s="390">
        <v>53003</v>
      </c>
      <c r="B359" s="390">
        <v>3</v>
      </c>
      <c r="C359" s="390">
        <v>530</v>
      </c>
      <c r="D359" s="390">
        <v>830</v>
      </c>
      <c r="E359" s="390">
        <v>3</v>
      </c>
    </row>
    <row r="360" spans="1:5" x14ac:dyDescent="0.25">
      <c r="A360" s="390">
        <v>53004</v>
      </c>
      <c r="B360" s="390">
        <v>4</v>
      </c>
      <c r="C360" s="390">
        <v>530</v>
      </c>
      <c r="D360" s="390">
        <v>170</v>
      </c>
      <c r="E360" s="390">
        <v>4</v>
      </c>
    </row>
    <row r="361" spans="1:5" x14ac:dyDescent="0.25">
      <c r="A361" s="390">
        <v>53005</v>
      </c>
      <c r="B361" s="390">
        <v>5</v>
      </c>
      <c r="C361" s="390">
        <v>530</v>
      </c>
      <c r="D361" s="390">
        <v>110</v>
      </c>
      <c r="E361" s="390">
        <v>5</v>
      </c>
    </row>
    <row r="362" spans="1:5" x14ac:dyDescent="0.25">
      <c r="A362" s="390">
        <v>53006</v>
      </c>
      <c r="B362" s="390">
        <v>6</v>
      </c>
      <c r="C362" s="390">
        <v>530</v>
      </c>
      <c r="D362" s="390">
        <v>1300</v>
      </c>
      <c r="E362" s="390">
        <v>6</v>
      </c>
    </row>
    <row r="363" spans="1:5" x14ac:dyDescent="0.25">
      <c r="A363" s="390">
        <v>53007</v>
      </c>
      <c r="B363" s="390">
        <v>7</v>
      </c>
      <c r="C363" s="390">
        <v>530</v>
      </c>
      <c r="D363" s="390">
        <v>2020</v>
      </c>
      <c r="E363" s="390">
        <v>7</v>
      </c>
    </row>
    <row r="364" spans="1:5" x14ac:dyDescent="0.25">
      <c r="A364" s="390">
        <v>54001</v>
      </c>
      <c r="B364" s="390">
        <v>1</v>
      </c>
      <c r="C364" s="390">
        <v>540</v>
      </c>
      <c r="D364" s="390">
        <v>540</v>
      </c>
      <c r="E364" s="390">
        <v>1</v>
      </c>
    </row>
    <row r="365" spans="1:5" x14ac:dyDescent="0.25">
      <c r="A365" s="390">
        <v>54002</v>
      </c>
      <c r="B365" s="390">
        <v>2</v>
      </c>
      <c r="C365" s="390">
        <v>540</v>
      </c>
      <c r="D365" s="390">
        <v>700</v>
      </c>
      <c r="E365" s="390">
        <v>2</v>
      </c>
    </row>
    <row r="366" spans="1:5" x14ac:dyDescent="0.25">
      <c r="A366" s="390">
        <v>54003</v>
      </c>
      <c r="B366" s="390">
        <v>3</v>
      </c>
      <c r="C366" s="390">
        <v>540</v>
      </c>
      <c r="D366" s="390">
        <v>860</v>
      </c>
      <c r="E366" s="390">
        <v>3</v>
      </c>
    </row>
    <row r="367" spans="1:5" x14ac:dyDescent="0.25">
      <c r="A367" s="390">
        <v>54004</v>
      </c>
      <c r="B367" s="390">
        <v>4</v>
      </c>
      <c r="C367" s="390">
        <v>540</v>
      </c>
      <c r="D367" s="390">
        <v>200</v>
      </c>
      <c r="E367" s="390">
        <v>4</v>
      </c>
    </row>
    <row r="368" spans="1:5" x14ac:dyDescent="0.25">
      <c r="A368" s="390">
        <v>54005</v>
      </c>
      <c r="B368" s="390">
        <v>5</v>
      </c>
      <c r="C368" s="390">
        <v>540</v>
      </c>
      <c r="D368" s="390">
        <v>120</v>
      </c>
      <c r="E368" s="390">
        <v>5</v>
      </c>
    </row>
    <row r="369" spans="1:5" x14ac:dyDescent="0.25">
      <c r="A369" s="390">
        <v>54006</v>
      </c>
      <c r="B369" s="390">
        <v>6</v>
      </c>
      <c r="C369" s="390">
        <v>540</v>
      </c>
      <c r="D369" s="390">
        <v>1310</v>
      </c>
      <c r="E369" s="390">
        <v>6</v>
      </c>
    </row>
    <row r="370" spans="1:5" x14ac:dyDescent="0.25">
      <c r="A370" s="390">
        <v>54007</v>
      </c>
      <c r="B370" s="390">
        <v>7</v>
      </c>
      <c r="C370" s="390">
        <v>540</v>
      </c>
      <c r="D370" s="390">
        <v>2050</v>
      </c>
      <c r="E370" s="390">
        <v>7</v>
      </c>
    </row>
    <row r="371" spans="1:5" x14ac:dyDescent="0.25">
      <c r="A371" s="390">
        <v>55001</v>
      </c>
      <c r="B371" s="390">
        <v>1</v>
      </c>
      <c r="C371" s="390">
        <v>550</v>
      </c>
      <c r="D371" s="390">
        <v>550</v>
      </c>
      <c r="E371" s="390">
        <v>1</v>
      </c>
    </row>
    <row r="372" spans="1:5" x14ac:dyDescent="0.25">
      <c r="A372" s="390">
        <v>55002</v>
      </c>
      <c r="B372" s="390">
        <v>2</v>
      </c>
      <c r="C372" s="390">
        <v>550</v>
      </c>
      <c r="D372" s="390">
        <v>720</v>
      </c>
      <c r="E372" s="390">
        <v>2</v>
      </c>
    </row>
    <row r="373" spans="1:5" x14ac:dyDescent="0.25">
      <c r="A373" s="390">
        <v>55003</v>
      </c>
      <c r="B373" s="390">
        <v>3</v>
      </c>
      <c r="C373" s="390">
        <v>550</v>
      </c>
      <c r="D373" s="390">
        <v>910</v>
      </c>
      <c r="E373" s="390">
        <v>3</v>
      </c>
    </row>
    <row r="374" spans="1:5" x14ac:dyDescent="0.25">
      <c r="A374" s="390">
        <v>55004</v>
      </c>
      <c r="B374" s="390">
        <v>4</v>
      </c>
      <c r="C374" s="390">
        <v>550</v>
      </c>
      <c r="D374" s="390">
        <v>260</v>
      </c>
      <c r="E374" s="390">
        <v>4</v>
      </c>
    </row>
    <row r="375" spans="1:5" x14ac:dyDescent="0.25">
      <c r="A375" s="390">
        <v>55005</v>
      </c>
      <c r="B375" s="390">
        <v>5</v>
      </c>
      <c r="C375" s="390">
        <v>550</v>
      </c>
      <c r="D375" s="390">
        <v>120</v>
      </c>
      <c r="E375" s="390">
        <v>5</v>
      </c>
    </row>
    <row r="376" spans="1:5" x14ac:dyDescent="0.25">
      <c r="A376" s="390">
        <v>55006</v>
      </c>
      <c r="B376" s="390">
        <v>6</v>
      </c>
      <c r="C376" s="390">
        <v>550</v>
      </c>
      <c r="D376" s="390">
        <v>1340</v>
      </c>
      <c r="E376" s="390">
        <v>6</v>
      </c>
    </row>
    <row r="377" spans="1:5" x14ac:dyDescent="0.25">
      <c r="A377" s="390">
        <v>55007</v>
      </c>
      <c r="B377" s="390">
        <v>7</v>
      </c>
      <c r="C377" s="390">
        <v>550</v>
      </c>
      <c r="D377" s="390">
        <v>2120</v>
      </c>
      <c r="E377" s="390">
        <v>7</v>
      </c>
    </row>
    <row r="378" spans="1:5" x14ac:dyDescent="0.25">
      <c r="A378" s="390">
        <v>56001</v>
      </c>
      <c r="B378" s="390">
        <v>1</v>
      </c>
      <c r="C378" s="390">
        <v>560</v>
      </c>
      <c r="D378" s="390">
        <v>560</v>
      </c>
      <c r="E378" s="390">
        <v>1</v>
      </c>
    </row>
    <row r="379" spans="1:5" x14ac:dyDescent="0.25">
      <c r="A379" s="390">
        <v>56002</v>
      </c>
      <c r="B379" s="390">
        <v>2</v>
      </c>
      <c r="C379" s="390">
        <v>560</v>
      </c>
      <c r="D379" s="390">
        <v>740</v>
      </c>
      <c r="E379" s="390">
        <v>2</v>
      </c>
    </row>
    <row r="380" spans="1:5" x14ac:dyDescent="0.25">
      <c r="A380" s="390">
        <v>56003</v>
      </c>
      <c r="B380" s="390">
        <v>3</v>
      </c>
      <c r="C380" s="390">
        <v>560</v>
      </c>
      <c r="D380" s="390">
        <v>930</v>
      </c>
      <c r="E380" s="390">
        <v>3</v>
      </c>
    </row>
    <row r="381" spans="1:5" x14ac:dyDescent="0.25">
      <c r="A381" s="390">
        <v>56004</v>
      </c>
      <c r="B381" s="390">
        <v>4</v>
      </c>
      <c r="C381" s="390">
        <v>560</v>
      </c>
      <c r="D381" s="390">
        <v>280</v>
      </c>
      <c r="E381" s="390">
        <v>4</v>
      </c>
    </row>
    <row r="382" spans="1:5" x14ac:dyDescent="0.25">
      <c r="A382" s="390">
        <v>56005</v>
      </c>
      <c r="B382" s="390">
        <v>5</v>
      </c>
      <c r="C382" s="390">
        <v>560</v>
      </c>
      <c r="D382" s="390">
        <v>120</v>
      </c>
      <c r="E382" s="390">
        <v>5</v>
      </c>
    </row>
    <row r="383" spans="1:5" x14ac:dyDescent="0.25">
      <c r="A383" s="390">
        <v>56006</v>
      </c>
      <c r="B383" s="390">
        <v>6</v>
      </c>
      <c r="C383" s="390">
        <v>560</v>
      </c>
      <c r="D383" s="390">
        <v>1350</v>
      </c>
      <c r="E383" s="390">
        <v>6</v>
      </c>
    </row>
    <row r="384" spans="1:5" x14ac:dyDescent="0.25">
      <c r="A384" s="390">
        <v>56007</v>
      </c>
      <c r="B384" s="390">
        <v>7</v>
      </c>
      <c r="C384" s="390">
        <v>560</v>
      </c>
      <c r="D384" s="390">
        <v>2150</v>
      </c>
      <c r="E384" s="390">
        <v>7</v>
      </c>
    </row>
    <row r="385" spans="1:5" x14ac:dyDescent="0.25">
      <c r="A385" s="390">
        <v>57001</v>
      </c>
      <c r="B385" s="390">
        <v>1</v>
      </c>
      <c r="C385" s="390">
        <v>570</v>
      </c>
      <c r="D385" s="390">
        <v>570</v>
      </c>
      <c r="E385" s="390">
        <v>1</v>
      </c>
    </row>
    <row r="386" spans="1:5" x14ac:dyDescent="0.25">
      <c r="A386" s="390">
        <v>57002</v>
      </c>
      <c r="B386" s="390">
        <v>2</v>
      </c>
      <c r="C386" s="390">
        <v>570</v>
      </c>
      <c r="D386" s="390">
        <v>750</v>
      </c>
      <c r="E386" s="390">
        <v>2</v>
      </c>
    </row>
    <row r="387" spans="1:5" x14ac:dyDescent="0.25">
      <c r="A387" s="390">
        <v>57003</v>
      </c>
      <c r="B387" s="390">
        <v>3</v>
      </c>
      <c r="C387" s="390">
        <v>570</v>
      </c>
      <c r="D387" s="390">
        <v>950</v>
      </c>
      <c r="E387" s="390">
        <v>3</v>
      </c>
    </row>
    <row r="388" spans="1:5" x14ac:dyDescent="0.25">
      <c r="A388" s="390">
        <v>57004</v>
      </c>
      <c r="B388" s="390">
        <v>4</v>
      </c>
      <c r="C388" s="390">
        <v>570</v>
      </c>
      <c r="D388" s="390">
        <v>330</v>
      </c>
      <c r="E388" s="390">
        <v>4</v>
      </c>
    </row>
    <row r="389" spans="1:5" x14ac:dyDescent="0.25">
      <c r="A389" s="390">
        <v>57005</v>
      </c>
      <c r="B389" s="390">
        <v>5</v>
      </c>
      <c r="C389" s="390">
        <v>570</v>
      </c>
      <c r="D389" s="390">
        <v>130</v>
      </c>
      <c r="E389" s="390">
        <v>5</v>
      </c>
    </row>
    <row r="390" spans="1:5" x14ac:dyDescent="0.25">
      <c r="A390" s="390">
        <v>57006</v>
      </c>
      <c r="B390" s="390">
        <v>6</v>
      </c>
      <c r="C390" s="390">
        <v>570</v>
      </c>
      <c r="D390" s="390">
        <v>1370</v>
      </c>
      <c r="E390" s="390">
        <v>6</v>
      </c>
    </row>
    <row r="391" spans="1:5" x14ac:dyDescent="0.25">
      <c r="A391" s="390">
        <v>58001</v>
      </c>
      <c r="B391" s="390">
        <v>1</v>
      </c>
      <c r="C391" s="390">
        <v>580</v>
      </c>
      <c r="D391" s="390">
        <v>580</v>
      </c>
      <c r="E391" s="390">
        <v>1</v>
      </c>
    </row>
    <row r="392" spans="1:5" x14ac:dyDescent="0.25">
      <c r="A392" s="390">
        <v>58002</v>
      </c>
      <c r="B392" s="390">
        <v>2</v>
      </c>
      <c r="C392" s="390">
        <v>580</v>
      </c>
      <c r="D392" s="390">
        <v>750</v>
      </c>
      <c r="E392" s="390">
        <v>2</v>
      </c>
    </row>
    <row r="393" spans="1:5" x14ac:dyDescent="0.25">
      <c r="A393" s="390">
        <v>58003</v>
      </c>
      <c r="B393" s="390">
        <v>3</v>
      </c>
      <c r="C393" s="390">
        <v>580</v>
      </c>
      <c r="D393" s="390">
        <v>950</v>
      </c>
      <c r="E393" s="390">
        <v>3</v>
      </c>
    </row>
    <row r="394" spans="1:5" x14ac:dyDescent="0.25">
      <c r="A394" s="390">
        <v>58004</v>
      </c>
      <c r="B394" s="390">
        <v>4</v>
      </c>
      <c r="C394" s="390">
        <v>580</v>
      </c>
      <c r="D394" s="390">
        <v>340</v>
      </c>
      <c r="E394" s="390">
        <v>4</v>
      </c>
    </row>
    <row r="395" spans="1:5" x14ac:dyDescent="0.25">
      <c r="A395" s="390">
        <v>58005</v>
      </c>
      <c r="B395" s="390">
        <v>5</v>
      </c>
      <c r="C395" s="390">
        <v>580</v>
      </c>
      <c r="D395" s="390">
        <v>130</v>
      </c>
      <c r="E395" s="390">
        <v>5</v>
      </c>
    </row>
    <row r="396" spans="1:5" x14ac:dyDescent="0.25">
      <c r="A396" s="390">
        <v>58006</v>
      </c>
      <c r="B396" s="390">
        <v>6</v>
      </c>
      <c r="C396" s="390">
        <v>580</v>
      </c>
      <c r="D396" s="390">
        <v>1370</v>
      </c>
      <c r="E396" s="390">
        <v>6</v>
      </c>
    </row>
    <row r="397" spans="1:5" x14ac:dyDescent="0.25">
      <c r="A397" s="390">
        <v>59001</v>
      </c>
      <c r="B397" s="390">
        <v>1</v>
      </c>
      <c r="C397" s="390">
        <v>590</v>
      </c>
      <c r="D397" s="390">
        <v>590</v>
      </c>
      <c r="E397" s="390">
        <v>1</v>
      </c>
    </row>
    <row r="398" spans="1:5" x14ac:dyDescent="0.25">
      <c r="A398" s="390">
        <v>59002</v>
      </c>
      <c r="B398" s="390">
        <v>2</v>
      </c>
      <c r="C398" s="390">
        <v>590</v>
      </c>
      <c r="D398" s="390">
        <v>750</v>
      </c>
      <c r="E398" s="390">
        <v>2</v>
      </c>
    </row>
    <row r="399" spans="1:5" x14ac:dyDescent="0.25">
      <c r="A399" s="390">
        <v>59003</v>
      </c>
      <c r="B399" s="390">
        <v>3</v>
      </c>
      <c r="C399" s="390">
        <v>590</v>
      </c>
      <c r="D399" s="390">
        <v>960</v>
      </c>
      <c r="E399" s="390">
        <v>3</v>
      </c>
    </row>
    <row r="400" spans="1:5" x14ac:dyDescent="0.25">
      <c r="A400" s="390">
        <v>59004</v>
      </c>
      <c r="B400" s="390">
        <v>4</v>
      </c>
      <c r="C400" s="390">
        <v>590</v>
      </c>
      <c r="D400" s="390">
        <v>360</v>
      </c>
      <c r="E400" s="390">
        <v>4</v>
      </c>
    </row>
    <row r="401" spans="1:5" x14ac:dyDescent="0.25">
      <c r="A401" s="390">
        <v>59005</v>
      </c>
      <c r="B401" s="390">
        <v>5</v>
      </c>
      <c r="C401" s="390">
        <v>590</v>
      </c>
      <c r="D401" s="390">
        <v>130</v>
      </c>
      <c r="E401" s="390">
        <v>5</v>
      </c>
    </row>
    <row r="402" spans="1:5" x14ac:dyDescent="0.25">
      <c r="A402" s="390">
        <v>59006</v>
      </c>
      <c r="B402" s="390">
        <v>6</v>
      </c>
      <c r="C402" s="390">
        <v>590</v>
      </c>
      <c r="D402" s="390">
        <v>1380</v>
      </c>
      <c r="E402" s="390">
        <v>6</v>
      </c>
    </row>
    <row r="403" spans="1:5" x14ac:dyDescent="0.25">
      <c r="A403" s="390">
        <v>60001</v>
      </c>
      <c r="B403" s="390">
        <v>1</v>
      </c>
      <c r="C403" s="390">
        <v>600</v>
      </c>
      <c r="D403" s="390">
        <v>600</v>
      </c>
      <c r="E403" s="390">
        <v>1</v>
      </c>
    </row>
    <row r="404" spans="1:5" x14ac:dyDescent="0.25">
      <c r="A404" s="390">
        <v>60002</v>
      </c>
      <c r="B404" s="390">
        <v>2</v>
      </c>
      <c r="C404" s="390">
        <v>600</v>
      </c>
      <c r="D404" s="390">
        <v>760</v>
      </c>
      <c r="E404" s="390">
        <v>2</v>
      </c>
    </row>
    <row r="405" spans="1:5" x14ac:dyDescent="0.25">
      <c r="A405" s="390">
        <v>60003</v>
      </c>
      <c r="B405" s="390">
        <v>3</v>
      </c>
      <c r="C405" s="390">
        <v>600</v>
      </c>
      <c r="D405" s="390">
        <v>980</v>
      </c>
      <c r="E405" s="390">
        <v>3</v>
      </c>
    </row>
    <row r="406" spans="1:5" x14ac:dyDescent="0.25">
      <c r="A406" s="390">
        <v>60004</v>
      </c>
      <c r="B406" s="390">
        <v>4</v>
      </c>
      <c r="C406" s="390">
        <v>600</v>
      </c>
      <c r="D406" s="390">
        <v>380</v>
      </c>
      <c r="E406" s="390">
        <v>4</v>
      </c>
    </row>
    <row r="407" spans="1:5" x14ac:dyDescent="0.25">
      <c r="A407" s="390">
        <v>60005</v>
      </c>
      <c r="B407" s="390">
        <v>5</v>
      </c>
      <c r="C407" s="390">
        <v>600</v>
      </c>
      <c r="D407" s="390">
        <v>130</v>
      </c>
      <c r="E407" s="390">
        <v>5</v>
      </c>
    </row>
    <row r="408" spans="1:5" x14ac:dyDescent="0.25">
      <c r="A408" s="390">
        <v>60006</v>
      </c>
      <c r="B408" s="390">
        <v>6</v>
      </c>
      <c r="C408" s="390">
        <v>600</v>
      </c>
      <c r="D408" s="390">
        <v>1390</v>
      </c>
      <c r="E408" s="390">
        <v>6</v>
      </c>
    </row>
    <row r="409" spans="1:5" x14ac:dyDescent="0.25">
      <c r="A409" s="390">
        <v>61001</v>
      </c>
      <c r="B409" s="390">
        <v>1</v>
      </c>
      <c r="C409" s="390">
        <v>610</v>
      </c>
      <c r="D409" s="390">
        <v>610</v>
      </c>
      <c r="E409" s="390">
        <v>1</v>
      </c>
    </row>
    <row r="410" spans="1:5" x14ac:dyDescent="0.25">
      <c r="A410" s="390">
        <v>61002</v>
      </c>
      <c r="B410" s="390">
        <v>2</v>
      </c>
      <c r="C410" s="390">
        <v>610</v>
      </c>
      <c r="D410" s="390">
        <v>760</v>
      </c>
      <c r="E410" s="390">
        <v>2</v>
      </c>
    </row>
    <row r="411" spans="1:5" x14ac:dyDescent="0.25">
      <c r="A411" s="390">
        <v>61003</v>
      </c>
      <c r="B411" s="390">
        <v>3</v>
      </c>
      <c r="C411" s="390">
        <v>610</v>
      </c>
      <c r="D411" s="390">
        <v>990</v>
      </c>
      <c r="E411" s="390">
        <v>3</v>
      </c>
    </row>
    <row r="412" spans="1:5" x14ac:dyDescent="0.25">
      <c r="A412" s="390">
        <v>61004</v>
      </c>
      <c r="B412" s="390">
        <v>4</v>
      </c>
      <c r="C412" s="390">
        <v>610</v>
      </c>
      <c r="D412" s="390">
        <v>380</v>
      </c>
      <c r="E412" s="390">
        <v>4</v>
      </c>
    </row>
    <row r="413" spans="1:5" x14ac:dyDescent="0.25">
      <c r="A413" s="390">
        <v>61005</v>
      </c>
      <c r="B413" s="390">
        <v>5</v>
      </c>
      <c r="C413" s="390">
        <v>610</v>
      </c>
      <c r="D413" s="390">
        <v>140</v>
      </c>
      <c r="E413" s="390">
        <v>5</v>
      </c>
    </row>
    <row r="414" spans="1:5" x14ac:dyDescent="0.25">
      <c r="A414" s="390">
        <v>61006</v>
      </c>
      <c r="B414" s="390">
        <v>6</v>
      </c>
      <c r="C414" s="390">
        <v>610</v>
      </c>
      <c r="D414" s="390">
        <v>1390</v>
      </c>
      <c r="E414" s="390">
        <v>6</v>
      </c>
    </row>
    <row r="415" spans="1:5" x14ac:dyDescent="0.25">
      <c r="A415" s="390">
        <v>62001</v>
      </c>
      <c r="B415" s="390">
        <v>1</v>
      </c>
      <c r="C415" s="390">
        <v>620</v>
      </c>
      <c r="D415" s="390">
        <v>620</v>
      </c>
      <c r="E415" s="390">
        <v>1</v>
      </c>
    </row>
    <row r="416" spans="1:5" x14ac:dyDescent="0.25">
      <c r="A416" s="390">
        <v>62002</v>
      </c>
      <c r="B416" s="390">
        <v>2</v>
      </c>
      <c r="C416" s="390">
        <v>620</v>
      </c>
      <c r="D416" s="390">
        <v>770</v>
      </c>
      <c r="E416" s="390">
        <v>2</v>
      </c>
    </row>
    <row r="417" spans="1:5" x14ac:dyDescent="0.25">
      <c r="A417" s="390">
        <v>62003</v>
      </c>
      <c r="B417" s="390">
        <v>3</v>
      </c>
      <c r="C417" s="390">
        <v>620</v>
      </c>
      <c r="D417" s="390">
        <v>990</v>
      </c>
      <c r="E417" s="390">
        <v>3</v>
      </c>
    </row>
    <row r="418" spans="1:5" x14ac:dyDescent="0.25">
      <c r="A418" s="390">
        <v>62004</v>
      </c>
      <c r="B418" s="390">
        <v>4</v>
      </c>
      <c r="C418" s="390">
        <v>620</v>
      </c>
      <c r="D418" s="390">
        <v>380</v>
      </c>
      <c r="E418" s="390">
        <v>4</v>
      </c>
    </row>
    <row r="419" spans="1:5" x14ac:dyDescent="0.25">
      <c r="A419" s="390">
        <v>62005</v>
      </c>
      <c r="B419" s="390">
        <v>5</v>
      </c>
      <c r="C419" s="390">
        <v>620</v>
      </c>
      <c r="D419" s="390">
        <v>140</v>
      </c>
      <c r="E419" s="390">
        <v>5</v>
      </c>
    </row>
    <row r="420" spans="1:5" x14ac:dyDescent="0.25">
      <c r="A420" s="390">
        <v>62006</v>
      </c>
      <c r="B420" s="390">
        <v>6</v>
      </c>
      <c r="C420" s="390">
        <v>620</v>
      </c>
      <c r="D420" s="390">
        <v>1390</v>
      </c>
      <c r="E420" s="390">
        <v>6</v>
      </c>
    </row>
    <row r="421" spans="1:5" x14ac:dyDescent="0.25">
      <c r="A421" s="390">
        <v>63001</v>
      </c>
      <c r="B421" s="390">
        <v>1</v>
      </c>
      <c r="C421" s="390">
        <v>630</v>
      </c>
      <c r="D421" s="390">
        <v>630</v>
      </c>
      <c r="E421" s="390">
        <v>1</v>
      </c>
    </row>
    <row r="422" spans="1:5" x14ac:dyDescent="0.25">
      <c r="A422" s="390">
        <v>63002</v>
      </c>
      <c r="B422" s="390">
        <v>2</v>
      </c>
      <c r="C422" s="390">
        <v>630</v>
      </c>
      <c r="D422" s="390">
        <v>780</v>
      </c>
      <c r="E422" s="390">
        <v>2</v>
      </c>
    </row>
    <row r="423" spans="1:5" x14ac:dyDescent="0.25">
      <c r="A423" s="390">
        <v>63003</v>
      </c>
      <c r="B423" s="390">
        <v>3</v>
      </c>
      <c r="C423" s="390">
        <v>630</v>
      </c>
      <c r="D423" s="390">
        <v>990</v>
      </c>
      <c r="E423" s="390">
        <v>3</v>
      </c>
    </row>
    <row r="424" spans="1:5" x14ac:dyDescent="0.25">
      <c r="A424" s="390">
        <v>63004</v>
      </c>
      <c r="B424" s="390">
        <v>4</v>
      </c>
      <c r="C424" s="390">
        <v>630</v>
      </c>
      <c r="D424" s="390">
        <v>420</v>
      </c>
      <c r="E424" s="390">
        <v>4</v>
      </c>
    </row>
    <row r="425" spans="1:5" x14ac:dyDescent="0.25">
      <c r="A425" s="390">
        <v>63005</v>
      </c>
      <c r="B425" s="390">
        <v>5</v>
      </c>
      <c r="C425" s="390">
        <v>630</v>
      </c>
      <c r="D425" s="390">
        <v>150</v>
      </c>
      <c r="E425" s="390">
        <v>5</v>
      </c>
    </row>
    <row r="426" spans="1:5" x14ac:dyDescent="0.25">
      <c r="A426" s="390">
        <v>63006</v>
      </c>
      <c r="B426" s="390">
        <v>6</v>
      </c>
      <c r="C426" s="390">
        <v>630</v>
      </c>
      <c r="D426" s="390">
        <v>1400</v>
      </c>
      <c r="E426" s="390">
        <v>6</v>
      </c>
    </row>
    <row r="427" spans="1:5" x14ac:dyDescent="0.25">
      <c r="A427" s="390">
        <v>64001</v>
      </c>
      <c r="B427" s="390">
        <v>1</v>
      </c>
      <c r="C427" s="390">
        <v>640</v>
      </c>
      <c r="D427" s="390">
        <v>640</v>
      </c>
      <c r="E427" s="390">
        <v>1</v>
      </c>
    </row>
    <row r="428" spans="1:5" x14ac:dyDescent="0.25">
      <c r="A428" s="390">
        <v>64002</v>
      </c>
      <c r="B428" s="390">
        <v>2</v>
      </c>
      <c r="C428" s="390">
        <v>640</v>
      </c>
      <c r="D428" s="390">
        <v>800</v>
      </c>
      <c r="E428" s="390">
        <v>2</v>
      </c>
    </row>
    <row r="429" spans="1:5" x14ac:dyDescent="0.25">
      <c r="A429" s="390">
        <v>64003</v>
      </c>
      <c r="B429" s="390">
        <v>3</v>
      </c>
      <c r="C429" s="390">
        <v>640</v>
      </c>
      <c r="D429" s="390">
        <v>1000</v>
      </c>
      <c r="E429" s="390">
        <v>3</v>
      </c>
    </row>
    <row r="430" spans="1:5" x14ac:dyDescent="0.25">
      <c r="A430" s="390">
        <v>64004</v>
      </c>
      <c r="B430" s="390">
        <v>4</v>
      </c>
      <c r="C430" s="390">
        <v>640</v>
      </c>
      <c r="D430" s="390">
        <v>470</v>
      </c>
      <c r="E430" s="390">
        <v>4</v>
      </c>
    </row>
    <row r="431" spans="1:5" x14ac:dyDescent="0.25">
      <c r="A431" s="390">
        <v>64005</v>
      </c>
      <c r="B431" s="390">
        <v>5</v>
      </c>
      <c r="C431" s="390">
        <v>640</v>
      </c>
      <c r="D431" s="390">
        <v>160</v>
      </c>
      <c r="E431" s="390">
        <v>5</v>
      </c>
    </row>
    <row r="432" spans="1:5" x14ac:dyDescent="0.25">
      <c r="A432" s="390">
        <v>64006</v>
      </c>
      <c r="B432" s="390">
        <v>6</v>
      </c>
      <c r="C432" s="390">
        <v>640</v>
      </c>
      <c r="D432" s="390">
        <v>1420</v>
      </c>
      <c r="E432" s="390">
        <v>6</v>
      </c>
    </row>
    <row r="433" spans="1:5" x14ac:dyDescent="0.25">
      <c r="A433" s="390">
        <v>65001</v>
      </c>
      <c r="B433" s="390">
        <v>1</v>
      </c>
      <c r="C433" s="390">
        <v>650</v>
      </c>
      <c r="D433" s="390">
        <v>650</v>
      </c>
      <c r="E433" s="390">
        <v>1</v>
      </c>
    </row>
    <row r="434" spans="1:5" x14ac:dyDescent="0.25">
      <c r="A434" s="390">
        <v>65002</v>
      </c>
      <c r="B434" s="390">
        <v>2</v>
      </c>
      <c r="C434" s="390">
        <v>650</v>
      </c>
      <c r="D434" s="390">
        <v>810</v>
      </c>
      <c r="E434" s="390">
        <v>2</v>
      </c>
    </row>
    <row r="435" spans="1:5" x14ac:dyDescent="0.25">
      <c r="A435" s="390">
        <v>65003</v>
      </c>
      <c r="B435" s="390">
        <v>3</v>
      </c>
      <c r="C435" s="390">
        <v>650</v>
      </c>
      <c r="D435" s="390">
        <v>1010</v>
      </c>
      <c r="E435" s="390">
        <v>3</v>
      </c>
    </row>
    <row r="436" spans="1:5" x14ac:dyDescent="0.25">
      <c r="A436" s="390">
        <v>65004</v>
      </c>
      <c r="B436" s="390">
        <v>4</v>
      </c>
      <c r="C436" s="390">
        <v>650</v>
      </c>
      <c r="D436" s="390">
        <v>490</v>
      </c>
      <c r="E436" s="390">
        <v>4</v>
      </c>
    </row>
    <row r="437" spans="1:5" x14ac:dyDescent="0.25">
      <c r="A437" s="390">
        <v>65005</v>
      </c>
      <c r="B437" s="390">
        <v>5</v>
      </c>
      <c r="C437" s="390">
        <v>650</v>
      </c>
      <c r="D437" s="390">
        <v>160</v>
      </c>
      <c r="E437" s="390">
        <v>5</v>
      </c>
    </row>
    <row r="438" spans="1:5" x14ac:dyDescent="0.25">
      <c r="A438" s="390">
        <v>65006</v>
      </c>
      <c r="B438" s="390">
        <v>6</v>
      </c>
      <c r="C438" s="390">
        <v>650</v>
      </c>
      <c r="D438" s="390">
        <v>1430</v>
      </c>
      <c r="E438" s="390">
        <v>6</v>
      </c>
    </row>
    <row r="439" spans="1:5" x14ac:dyDescent="0.25">
      <c r="A439" s="390">
        <v>66001</v>
      </c>
      <c r="B439" s="390">
        <v>1</v>
      </c>
      <c r="C439" s="390">
        <v>660</v>
      </c>
      <c r="D439" s="390">
        <v>660</v>
      </c>
      <c r="E439" s="390">
        <v>1</v>
      </c>
    </row>
    <row r="440" spans="1:5" x14ac:dyDescent="0.25">
      <c r="A440" s="390">
        <v>66002</v>
      </c>
      <c r="B440" s="390">
        <v>2</v>
      </c>
      <c r="C440" s="390">
        <v>660</v>
      </c>
      <c r="D440" s="390">
        <v>820</v>
      </c>
      <c r="E440" s="390">
        <v>2</v>
      </c>
    </row>
    <row r="441" spans="1:5" x14ac:dyDescent="0.25">
      <c r="A441" s="390">
        <v>66003</v>
      </c>
      <c r="B441" s="390">
        <v>3</v>
      </c>
      <c r="C441" s="390">
        <v>660</v>
      </c>
      <c r="D441" s="390">
        <v>1010</v>
      </c>
      <c r="E441" s="390">
        <v>3</v>
      </c>
    </row>
    <row r="442" spans="1:5" x14ac:dyDescent="0.25">
      <c r="A442" s="390">
        <v>66004</v>
      </c>
      <c r="B442" s="390">
        <v>4</v>
      </c>
      <c r="C442" s="390">
        <v>660</v>
      </c>
      <c r="D442" s="390">
        <v>490</v>
      </c>
      <c r="E442" s="390">
        <v>4</v>
      </c>
    </row>
    <row r="443" spans="1:5" x14ac:dyDescent="0.25">
      <c r="A443" s="390">
        <v>66005</v>
      </c>
      <c r="B443" s="390">
        <v>5</v>
      </c>
      <c r="C443" s="390">
        <v>660</v>
      </c>
      <c r="D443" s="390">
        <v>160</v>
      </c>
      <c r="E443" s="390">
        <v>5</v>
      </c>
    </row>
    <row r="444" spans="1:5" x14ac:dyDescent="0.25">
      <c r="A444" s="390">
        <v>66006</v>
      </c>
      <c r="B444" s="390">
        <v>6</v>
      </c>
      <c r="C444" s="390">
        <v>660</v>
      </c>
      <c r="D444" s="390">
        <v>1430</v>
      </c>
      <c r="E444" s="390">
        <v>6</v>
      </c>
    </row>
    <row r="445" spans="1:5" x14ac:dyDescent="0.25">
      <c r="A445" s="390">
        <v>67001</v>
      </c>
      <c r="B445" s="390">
        <v>1</v>
      </c>
      <c r="C445" s="390">
        <v>670</v>
      </c>
      <c r="D445" s="390">
        <v>670</v>
      </c>
      <c r="E445" s="390">
        <v>1</v>
      </c>
    </row>
    <row r="446" spans="1:5" x14ac:dyDescent="0.25">
      <c r="A446" s="390">
        <v>67002</v>
      </c>
      <c r="B446" s="390">
        <v>2</v>
      </c>
      <c r="C446" s="390">
        <v>670</v>
      </c>
      <c r="D446" s="390">
        <v>820</v>
      </c>
      <c r="E446" s="390">
        <v>2</v>
      </c>
    </row>
    <row r="447" spans="1:5" x14ac:dyDescent="0.25">
      <c r="A447" s="390">
        <v>67003</v>
      </c>
      <c r="B447" s="390">
        <v>3</v>
      </c>
      <c r="C447" s="390">
        <v>670</v>
      </c>
      <c r="D447" s="390">
        <v>1010</v>
      </c>
      <c r="E447" s="390">
        <v>3</v>
      </c>
    </row>
    <row r="448" spans="1:5" x14ac:dyDescent="0.25">
      <c r="A448" s="390">
        <v>67004</v>
      </c>
      <c r="B448" s="390">
        <v>4</v>
      </c>
      <c r="C448" s="390">
        <v>670</v>
      </c>
      <c r="D448" s="390">
        <v>500</v>
      </c>
      <c r="E448" s="390">
        <v>4</v>
      </c>
    </row>
    <row r="449" spans="1:5" x14ac:dyDescent="0.25">
      <c r="A449" s="390">
        <v>67005</v>
      </c>
      <c r="B449" s="390">
        <v>5</v>
      </c>
      <c r="C449" s="390">
        <v>670</v>
      </c>
      <c r="D449" s="390">
        <v>160</v>
      </c>
      <c r="E449" s="390">
        <v>5</v>
      </c>
    </row>
    <row r="450" spans="1:5" x14ac:dyDescent="0.25">
      <c r="A450" s="390">
        <v>67006</v>
      </c>
      <c r="B450" s="390">
        <v>6</v>
      </c>
      <c r="C450" s="390">
        <v>670</v>
      </c>
      <c r="D450" s="390">
        <v>1430</v>
      </c>
      <c r="E450" s="390">
        <v>6</v>
      </c>
    </row>
    <row r="451" spans="1:5" x14ac:dyDescent="0.25">
      <c r="A451" s="390">
        <v>68001</v>
      </c>
      <c r="B451" s="390">
        <v>1</v>
      </c>
      <c r="C451" s="390">
        <v>680</v>
      </c>
      <c r="D451" s="390">
        <v>680</v>
      </c>
      <c r="E451" s="390">
        <v>1</v>
      </c>
    </row>
    <row r="452" spans="1:5" x14ac:dyDescent="0.25">
      <c r="A452" s="390">
        <v>68002</v>
      </c>
      <c r="B452" s="390">
        <v>2</v>
      </c>
      <c r="C452" s="390">
        <v>680</v>
      </c>
      <c r="D452" s="390">
        <v>820</v>
      </c>
      <c r="E452" s="390">
        <v>2</v>
      </c>
    </row>
    <row r="453" spans="1:5" x14ac:dyDescent="0.25">
      <c r="A453" s="390">
        <v>68003</v>
      </c>
      <c r="B453" s="390">
        <v>3</v>
      </c>
      <c r="C453" s="390">
        <v>680</v>
      </c>
      <c r="D453" s="390">
        <v>1010</v>
      </c>
      <c r="E453" s="390">
        <v>3</v>
      </c>
    </row>
    <row r="454" spans="1:5" x14ac:dyDescent="0.25">
      <c r="A454" s="390">
        <v>68004</v>
      </c>
      <c r="B454" s="390">
        <v>4</v>
      </c>
      <c r="C454" s="390">
        <v>680</v>
      </c>
      <c r="D454" s="390">
        <v>500</v>
      </c>
      <c r="E454" s="390">
        <v>4</v>
      </c>
    </row>
    <row r="455" spans="1:5" x14ac:dyDescent="0.25">
      <c r="A455" s="390">
        <v>68005</v>
      </c>
      <c r="B455" s="390">
        <v>5</v>
      </c>
      <c r="C455" s="390">
        <v>680</v>
      </c>
      <c r="D455" s="390">
        <v>160</v>
      </c>
      <c r="E455" s="390">
        <v>5</v>
      </c>
    </row>
    <row r="456" spans="1:5" x14ac:dyDescent="0.25">
      <c r="A456" s="390">
        <v>68006</v>
      </c>
      <c r="B456" s="390">
        <v>6</v>
      </c>
      <c r="C456" s="390">
        <v>680</v>
      </c>
      <c r="D456" s="390">
        <v>1430</v>
      </c>
      <c r="E456" s="390">
        <v>6</v>
      </c>
    </row>
    <row r="457" spans="1:5" x14ac:dyDescent="0.25">
      <c r="A457" s="390">
        <v>69001</v>
      </c>
      <c r="B457" s="390">
        <v>1</v>
      </c>
      <c r="C457" s="390">
        <v>690</v>
      </c>
      <c r="D457" s="390">
        <v>690</v>
      </c>
      <c r="E457" s="390">
        <v>1</v>
      </c>
    </row>
    <row r="458" spans="1:5" x14ac:dyDescent="0.25">
      <c r="A458" s="390">
        <v>69002</v>
      </c>
      <c r="B458" s="390">
        <v>2</v>
      </c>
      <c r="C458" s="390">
        <v>690</v>
      </c>
      <c r="D458" s="390">
        <v>820</v>
      </c>
      <c r="E458" s="390">
        <v>2</v>
      </c>
    </row>
    <row r="459" spans="1:5" x14ac:dyDescent="0.25">
      <c r="A459" s="390">
        <v>69003</v>
      </c>
      <c r="B459" s="390">
        <v>3</v>
      </c>
      <c r="C459" s="390">
        <v>690</v>
      </c>
      <c r="D459" s="390">
        <v>1010</v>
      </c>
      <c r="E459" s="390">
        <v>3</v>
      </c>
    </row>
    <row r="460" spans="1:5" x14ac:dyDescent="0.25">
      <c r="A460" s="390">
        <v>69004</v>
      </c>
      <c r="B460" s="390">
        <v>4</v>
      </c>
      <c r="C460" s="390">
        <v>690</v>
      </c>
      <c r="D460" s="390">
        <v>510</v>
      </c>
      <c r="E460" s="390">
        <v>4</v>
      </c>
    </row>
    <row r="461" spans="1:5" x14ac:dyDescent="0.25">
      <c r="A461" s="390">
        <v>69005</v>
      </c>
      <c r="B461" s="390">
        <v>5</v>
      </c>
      <c r="C461" s="390">
        <v>690</v>
      </c>
      <c r="D461" s="390">
        <v>160</v>
      </c>
      <c r="E461" s="390">
        <v>5</v>
      </c>
    </row>
    <row r="462" spans="1:5" x14ac:dyDescent="0.25">
      <c r="A462" s="390">
        <v>69006</v>
      </c>
      <c r="B462" s="390">
        <v>6</v>
      </c>
      <c r="C462" s="390">
        <v>690</v>
      </c>
      <c r="D462" s="390">
        <v>1430</v>
      </c>
      <c r="E462" s="390">
        <v>6</v>
      </c>
    </row>
    <row r="463" spans="1:5" x14ac:dyDescent="0.25">
      <c r="A463" s="390">
        <v>70001</v>
      </c>
      <c r="B463" s="390">
        <v>1</v>
      </c>
      <c r="C463" s="390">
        <v>700</v>
      </c>
      <c r="D463" s="390">
        <v>700</v>
      </c>
      <c r="E463" s="390">
        <v>1</v>
      </c>
    </row>
    <row r="464" spans="1:5" x14ac:dyDescent="0.25">
      <c r="A464" s="390">
        <v>70002</v>
      </c>
      <c r="B464" s="390">
        <v>2</v>
      </c>
      <c r="C464" s="390">
        <v>700</v>
      </c>
      <c r="D464" s="390">
        <v>850</v>
      </c>
      <c r="E464" s="390">
        <v>2</v>
      </c>
    </row>
    <row r="465" spans="1:5" x14ac:dyDescent="0.25">
      <c r="A465" s="390">
        <v>70003</v>
      </c>
      <c r="B465" s="390">
        <v>3</v>
      </c>
      <c r="C465" s="390">
        <v>700</v>
      </c>
      <c r="D465" s="390">
        <v>1020</v>
      </c>
      <c r="E465" s="390">
        <v>3</v>
      </c>
    </row>
    <row r="466" spans="1:5" x14ac:dyDescent="0.25">
      <c r="A466" s="390">
        <v>70004</v>
      </c>
      <c r="B466" s="390">
        <v>4</v>
      </c>
      <c r="C466" s="390">
        <v>700</v>
      </c>
      <c r="D466" s="390">
        <v>530</v>
      </c>
      <c r="E466" s="390">
        <v>4</v>
      </c>
    </row>
    <row r="467" spans="1:5" x14ac:dyDescent="0.25">
      <c r="A467" s="390">
        <v>70005</v>
      </c>
      <c r="B467" s="390">
        <v>5</v>
      </c>
      <c r="C467" s="390">
        <v>700</v>
      </c>
      <c r="D467" s="390">
        <v>180</v>
      </c>
      <c r="E467" s="390">
        <v>5</v>
      </c>
    </row>
    <row r="468" spans="1:5" x14ac:dyDescent="0.25">
      <c r="A468" s="390">
        <v>70006</v>
      </c>
      <c r="B468" s="390">
        <v>6</v>
      </c>
      <c r="C468" s="390">
        <v>700</v>
      </c>
      <c r="D468" s="390">
        <v>1450</v>
      </c>
      <c r="E468" s="390">
        <v>6</v>
      </c>
    </row>
    <row r="469" spans="1:5" x14ac:dyDescent="0.25">
      <c r="A469" s="390">
        <v>71001</v>
      </c>
      <c r="B469" s="390">
        <v>1</v>
      </c>
      <c r="C469" s="390">
        <v>710</v>
      </c>
      <c r="D469" s="390">
        <v>710</v>
      </c>
      <c r="E469" s="390">
        <v>1</v>
      </c>
    </row>
    <row r="470" spans="1:5" x14ac:dyDescent="0.25">
      <c r="A470" s="390">
        <v>71002</v>
      </c>
      <c r="B470" s="390">
        <v>2</v>
      </c>
      <c r="C470" s="390">
        <v>710</v>
      </c>
      <c r="D470" s="390">
        <v>880</v>
      </c>
      <c r="E470" s="390">
        <v>2</v>
      </c>
    </row>
    <row r="471" spans="1:5" x14ac:dyDescent="0.25">
      <c r="A471" s="390">
        <v>71003</v>
      </c>
      <c r="B471" s="390">
        <v>3</v>
      </c>
      <c r="C471" s="390">
        <v>710</v>
      </c>
      <c r="D471" s="390">
        <v>1060</v>
      </c>
      <c r="E471" s="390">
        <v>3</v>
      </c>
    </row>
    <row r="472" spans="1:5" x14ac:dyDescent="0.25">
      <c r="A472" s="390">
        <v>71004</v>
      </c>
      <c r="B472" s="390">
        <v>4</v>
      </c>
      <c r="C472" s="390">
        <v>710</v>
      </c>
      <c r="D472" s="390">
        <v>540</v>
      </c>
      <c r="E472" s="390">
        <v>4</v>
      </c>
    </row>
    <row r="473" spans="1:5" x14ac:dyDescent="0.25">
      <c r="A473" s="390">
        <v>71005</v>
      </c>
      <c r="B473" s="390">
        <v>5</v>
      </c>
      <c r="C473" s="390">
        <v>710</v>
      </c>
      <c r="D473" s="390">
        <v>240</v>
      </c>
      <c r="E473" s="390">
        <v>5</v>
      </c>
    </row>
    <row r="474" spans="1:5" x14ac:dyDescent="0.25">
      <c r="A474" s="390">
        <v>71006</v>
      </c>
      <c r="B474" s="390">
        <v>6</v>
      </c>
      <c r="C474" s="390">
        <v>710</v>
      </c>
      <c r="D474" s="390">
        <v>1460</v>
      </c>
      <c r="E474" s="390">
        <v>6</v>
      </c>
    </row>
    <row r="475" spans="1:5" x14ac:dyDescent="0.25">
      <c r="A475" s="390">
        <v>72001</v>
      </c>
      <c r="B475" s="390">
        <v>1</v>
      </c>
      <c r="C475" s="390">
        <v>720</v>
      </c>
      <c r="D475" s="390">
        <v>720</v>
      </c>
      <c r="E475" s="390">
        <v>1</v>
      </c>
    </row>
    <row r="476" spans="1:5" x14ac:dyDescent="0.25">
      <c r="A476" s="390">
        <v>72002</v>
      </c>
      <c r="B476" s="390">
        <v>2</v>
      </c>
      <c r="C476" s="390">
        <v>720</v>
      </c>
      <c r="D476" s="390">
        <v>910</v>
      </c>
      <c r="E476" s="390">
        <v>2</v>
      </c>
    </row>
    <row r="477" spans="1:5" x14ac:dyDescent="0.25">
      <c r="A477" s="390">
        <v>72003</v>
      </c>
      <c r="B477" s="390">
        <v>3</v>
      </c>
      <c r="C477" s="390">
        <v>720</v>
      </c>
      <c r="D477" s="390">
        <v>1100</v>
      </c>
      <c r="E477" s="390">
        <v>3</v>
      </c>
    </row>
    <row r="478" spans="1:5" x14ac:dyDescent="0.25">
      <c r="A478" s="390">
        <v>72004</v>
      </c>
      <c r="B478" s="390">
        <v>4</v>
      </c>
      <c r="C478" s="390">
        <v>720</v>
      </c>
      <c r="D478" s="390">
        <v>550</v>
      </c>
      <c r="E478" s="390">
        <v>4</v>
      </c>
    </row>
    <row r="479" spans="1:5" x14ac:dyDescent="0.25">
      <c r="A479" s="390">
        <v>72005</v>
      </c>
      <c r="B479" s="390">
        <v>5</v>
      </c>
      <c r="C479" s="390">
        <v>720</v>
      </c>
      <c r="D479" s="390">
        <v>260</v>
      </c>
      <c r="E479" s="390">
        <v>5</v>
      </c>
    </row>
    <row r="480" spans="1:5" x14ac:dyDescent="0.25">
      <c r="A480" s="390">
        <v>72006</v>
      </c>
      <c r="B480" s="390">
        <v>6</v>
      </c>
      <c r="C480" s="390">
        <v>720</v>
      </c>
      <c r="D480" s="390">
        <v>1480</v>
      </c>
      <c r="E480" s="390">
        <v>6</v>
      </c>
    </row>
    <row r="481" spans="1:5" x14ac:dyDescent="0.25">
      <c r="A481" s="390">
        <v>73001</v>
      </c>
      <c r="B481" s="390">
        <v>1</v>
      </c>
      <c r="C481" s="390">
        <v>730</v>
      </c>
      <c r="D481" s="390">
        <v>730</v>
      </c>
      <c r="E481" s="390">
        <v>1</v>
      </c>
    </row>
    <row r="482" spans="1:5" x14ac:dyDescent="0.25">
      <c r="A482" s="390">
        <v>73002</v>
      </c>
      <c r="B482" s="390">
        <v>2</v>
      </c>
      <c r="C482" s="390">
        <v>730</v>
      </c>
      <c r="D482" s="390">
        <v>910</v>
      </c>
      <c r="E482" s="390">
        <v>2</v>
      </c>
    </row>
    <row r="483" spans="1:5" x14ac:dyDescent="0.25">
      <c r="A483" s="390">
        <v>73003</v>
      </c>
      <c r="B483" s="390">
        <v>3</v>
      </c>
      <c r="C483" s="390">
        <v>730</v>
      </c>
      <c r="D483" s="390">
        <v>1110</v>
      </c>
      <c r="E483" s="390">
        <v>3</v>
      </c>
    </row>
    <row r="484" spans="1:5" x14ac:dyDescent="0.25">
      <c r="A484" s="390">
        <v>73004</v>
      </c>
      <c r="B484" s="390">
        <v>4</v>
      </c>
      <c r="C484" s="390">
        <v>730</v>
      </c>
      <c r="D484" s="390">
        <v>550</v>
      </c>
      <c r="E484" s="390">
        <v>4</v>
      </c>
    </row>
    <row r="485" spans="1:5" x14ac:dyDescent="0.25">
      <c r="A485" s="390">
        <v>73005</v>
      </c>
      <c r="B485" s="390">
        <v>5</v>
      </c>
      <c r="C485" s="390">
        <v>730</v>
      </c>
      <c r="D485" s="390">
        <v>270</v>
      </c>
      <c r="E485" s="390">
        <v>5</v>
      </c>
    </row>
    <row r="486" spans="1:5" x14ac:dyDescent="0.25">
      <c r="A486" s="390">
        <v>73006</v>
      </c>
      <c r="B486" s="390">
        <v>6</v>
      </c>
      <c r="C486" s="390">
        <v>730</v>
      </c>
      <c r="D486" s="390">
        <v>1490</v>
      </c>
      <c r="E486" s="390">
        <v>6</v>
      </c>
    </row>
    <row r="487" spans="1:5" x14ac:dyDescent="0.25">
      <c r="A487" s="390">
        <v>74001</v>
      </c>
      <c r="B487" s="390">
        <v>1</v>
      </c>
      <c r="C487" s="390">
        <v>740</v>
      </c>
      <c r="D487" s="390">
        <v>740</v>
      </c>
      <c r="E487" s="390">
        <v>1</v>
      </c>
    </row>
    <row r="488" spans="1:5" x14ac:dyDescent="0.25">
      <c r="A488" s="390">
        <v>74002</v>
      </c>
      <c r="B488" s="390">
        <v>2</v>
      </c>
      <c r="C488" s="390">
        <v>740</v>
      </c>
      <c r="D488" s="390">
        <v>920</v>
      </c>
      <c r="E488" s="390">
        <v>2</v>
      </c>
    </row>
    <row r="489" spans="1:5" x14ac:dyDescent="0.25">
      <c r="A489" s="390">
        <v>74003</v>
      </c>
      <c r="B489" s="390">
        <v>3</v>
      </c>
      <c r="C489" s="390">
        <v>740</v>
      </c>
      <c r="D489" s="390">
        <v>1120</v>
      </c>
      <c r="E489" s="390">
        <v>3</v>
      </c>
    </row>
    <row r="490" spans="1:5" x14ac:dyDescent="0.25">
      <c r="A490" s="390">
        <v>74004</v>
      </c>
      <c r="B490" s="390">
        <v>4</v>
      </c>
      <c r="C490" s="390">
        <v>740</v>
      </c>
      <c r="D490" s="390">
        <v>560</v>
      </c>
      <c r="E490" s="390">
        <v>4</v>
      </c>
    </row>
    <row r="491" spans="1:5" x14ac:dyDescent="0.25">
      <c r="A491" s="390">
        <v>74005</v>
      </c>
      <c r="B491" s="390">
        <v>5</v>
      </c>
      <c r="C491" s="390">
        <v>740</v>
      </c>
      <c r="D491" s="390">
        <v>270</v>
      </c>
      <c r="E491" s="390">
        <v>5</v>
      </c>
    </row>
    <row r="492" spans="1:5" x14ac:dyDescent="0.25">
      <c r="A492" s="390">
        <v>74006</v>
      </c>
      <c r="B492" s="390">
        <v>6</v>
      </c>
      <c r="C492" s="390">
        <v>740</v>
      </c>
      <c r="D492" s="390">
        <v>1490</v>
      </c>
      <c r="E492" s="390">
        <v>6</v>
      </c>
    </row>
    <row r="493" spans="1:5" x14ac:dyDescent="0.25">
      <c r="A493" s="390">
        <v>75001</v>
      </c>
      <c r="B493" s="390">
        <v>1</v>
      </c>
      <c r="C493" s="390">
        <v>750</v>
      </c>
      <c r="D493" s="390">
        <v>750</v>
      </c>
      <c r="E493" s="390">
        <v>1</v>
      </c>
    </row>
    <row r="494" spans="1:5" x14ac:dyDescent="0.25">
      <c r="A494" s="390">
        <v>75002</v>
      </c>
      <c r="B494" s="390">
        <v>2</v>
      </c>
      <c r="C494" s="390">
        <v>750</v>
      </c>
      <c r="D494" s="390">
        <v>960</v>
      </c>
      <c r="E494" s="390">
        <v>2</v>
      </c>
    </row>
    <row r="495" spans="1:5" x14ac:dyDescent="0.25">
      <c r="A495" s="390">
        <v>75003</v>
      </c>
      <c r="B495" s="390">
        <v>3</v>
      </c>
      <c r="C495" s="390">
        <v>750</v>
      </c>
      <c r="D495" s="390">
        <v>1160</v>
      </c>
      <c r="E495" s="390">
        <v>3</v>
      </c>
    </row>
    <row r="496" spans="1:5" x14ac:dyDescent="0.25">
      <c r="A496" s="390">
        <v>75004</v>
      </c>
      <c r="B496" s="390">
        <v>4</v>
      </c>
      <c r="C496" s="390">
        <v>750</v>
      </c>
      <c r="D496" s="390">
        <v>590</v>
      </c>
      <c r="E496" s="390">
        <v>4</v>
      </c>
    </row>
    <row r="497" spans="1:5" x14ac:dyDescent="0.25">
      <c r="A497" s="390">
        <v>75005</v>
      </c>
      <c r="B497" s="390">
        <v>5</v>
      </c>
      <c r="C497" s="390">
        <v>750</v>
      </c>
      <c r="D497" s="390">
        <v>360</v>
      </c>
      <c r="E497" s="390">
        <v>5</v>
      </c>
    </row>
    <row r="498" spans="1:5" x14ac:dyDescent="0.25">
      <c r="A498" s="390">
        <v>75006</v>
      </c>
      <c r="B498" s="390">
        <v>6</v>
      </c>
      <c r="C498" s="390">
        <v>750</v>
      </c>
      <c r="D498" s="390">
        <v>1520</v>
      </c>
      <c r="E498" s="390">
        <v>6</v>
      </c>
    </row>
    <row r="499" spans="1:5" x14ac:dyDescent="0.25">
      <c r="A499" s="390">
        <v>76001</v>
      </c>
      <c r="B499" s="390">
        <v>1</v>
      </c>
      <c r="C499" s="390">
        <v>760</v>
      </c>
      <c r="D499" s="390">
        <v>760</v>
      </c>
      <c r="E499" s="390">
        <v>1</v>
      </c>
    </row>
    <row r="500" spans="1:5" x14ac:dyDescent="0.25">
      <c r="A500" s="390">
        <v>76002</v>
      </c>
      <c r="B500" s="390">
        <v>2</v>
      </c>
      <c r="C500" s="390">
        <v>760</v>
      </c>
      <c r="D500" s="390">
        <v>990</v>
      </c>
      <c r="E500" s="390">
        <v>2</v>
      </c>
    </row>
    <row r="501" spans="1:5" x14ac:dyDescent="0.25">
      <c r="A501" s="390">
        <v>76003</v>
      </c>
      <c r="B501" s="390">
        <v>3</v>
      </c>
      <c r="C501" s="390">
        <v>760</v>
      </c>
      <c r="D501" s="390">
        <v>1170</v>
      </c>
      <c r="E501" s="390">
        <v>3</v>
      </c>
    </row>
    <row r="502" spans="1:5" x14ac:dyDescent="0.25">
      <c r="A502" s="390">
        <v>76004</v>
      </c>
      <c r="B502" s="390">
        <v>4</v>
      </c>
      <c r="C502" s="390">
        <v>760</v>
      </c>
      <c r="D502" s="390">
        <v>610</v>
      </c>
      <c r="E502" s="390">
        <v>4</v>
      </c>
    </row>
    <row r="503" spans="1:5" x14ac:dyDescent="0.25">
      <c r="A503" s="390">
        <v>76005</v>
      </c>
      <c r="B503" s="390">
        <v>5</v>
      </c>
      <c r="C503" s="390">
        <v>760</v>
      </c>
      <c r="D503" s="390">
        <v>380</v>
      </c>
      <c r="E503" s="390">
        <v>5</v>
      </c>
    </row>
    <row r="504" spans="1:5" x14ac:dyDescent="0.25">
      <c r="A504" s="390">
        <v>76006</v>
      </c>
      <c r="B504" s="390">
        <v>6</v>
      </c>
      <c r="C504" s="390">
        <v>760</v>
      </c>
      <c r="D504" s="390">
        <v>1530</v>
      </c>
      <c r="E504" s="390">
        <v>6</v>
      </c>
    </row>
    <row r="505" spans="1:5" x14ac:dyDescent="0.25">
      <c r="A505" s="390">
        <v>77001</v>
      </c>
      <c r="B505" s="390">
        <v>1</v>
      </c>
      <c r="C505" s="390">
        <v>770</v>
      </c>
      <c r="D505" s="390">
        <v>770</v>
      </c>
      <c r="E505" s="390">
        <v>1</v>
      </c>
    </row>
    <row r="506" spans="1:5" x14ac:dyDescent="0.25">
      <c r="A506" s="390">
        <v>77002</v>
      </c>
      <c r="B506" s="390">
        <v>2</v>
      </c>
      <c r="C506" s="390">
        <v>770</v>
      </c>
      <c r="D506" s="390">
        <v>990</v>
      </c>
      <c r="E506" s="390">
        <v>2</v>
      </c>
    </row>
    <row r="507" spans="1:5" x14ac:dyDescent="0.25">
      <c r="A507" s="390">
        <v>77003</v>
      </c>
      <c r="B507" s="390">
        <v>3</v>
      </c>
      <c r="C507" s="390">
        <v>770</v>
      </c>
      <c r="D507" s="390">
        <v>1170</v>
      </c>
      <c r="E507" s="390">
        <v>3</v>
      </c>
    </row>
    <row r="508" spans="1:5" x14ac:dyDescent="0.25">
      <c r="A508" s="390">
        <v>77004</v>
      </c>
      <c r="B508" s="390">
        <v>4</v>
      </c>
      <c r="C508" s="390">
        <v>770</v>
      </c>
      <c r="D508" s="390">
        <v>620</v>
      </c>
      <c r="E508" s="390">
        <v>4</v>
      </c>
    </row>
    <row r="509" spans="1:5" x14ac:dyDescent="0.25">
      <c r="A509" s="390">
        <v>77005</v>
      </c>
      <c r="B509" s="390">
        <v>5</v>
      </c>
      <c r="C509" s="390">
        <v>770</v>
      </c>
      <c r="D509" s="390">
        <v>380</v>
      </c>
      <c r="E509" s="390">
        <v>5</v>
      </c>
    </row>
    <row r="510" spans="1:5" x14ac:dyDescent="0.25">
      <c r="A510" s="390">
        <v>77006</v>
      </c>
      <c r="B510" s="390">
        <v>6</v>
      </c>
      <c r="C510" s="390">
        <v>770</v>
      </c>
      <c r="D510" s="390">
        <v>1530</v>
      </c>
      <c r="E510" s="390">
        <v>6</v>
      </c>
    </row>
    <row r="511" spans="1:5" x14ac:dyDescent="0.25">
      <c r="A511" s="390">
        <v>78001</v>
      </c>
      <c r="B511" s="390">
        <v>1</v>
      </c>
      <c r="C511" s="390">
        <v>780</v>
      </c>
      <c r="D511" s="390">
        <v>780</v>
      </c>
      <c r="E511" s="390">
        <v>1</v>
      </c>
    </row>
    <row r="512" spans="1:5" x14ac:dyDescent="0.25">
      <c r="A512" s="390">
        <v>78002</v>
      </c>
      <c r="B512" s="390">
        <v>2</v>
      </c>
      <c r="C512" s="390">
        <v>780</v>
      </c>
      <c r="D512" s="390">
        <v>990</v>
      </c>
      <c r="E512" s="390">
        <v>2</v>
      </c>
    </row>
    <row r="513" spans="1:5" x14ac:dyDescent="0.25">
      <c r="A513" s="390">
        <v>78003</v>
      </c>
      <c r="B513" s="390">
        <v>3</v>
      </c>
      <c r="C513" s="390">
        <v>780</v>
      </c>
      <c r="D513" s="390">
        <v>1180</v>
      </c>
      <c r="E513" s="390">
        <v>3</v>
      </c>
    </row>
    <row r="514" spans="1:5" x14ac:dyDescent="0.25">
      <c r="A514" s="390">
        <v>78004</v>
      </c>
      <c r="B514" s="390">
        <v>4</v>
      </c>
      <c r="C514" s="390">
        <v>780</v>
      </c>
      <c r="D514" s="390">
        <v>630</v>
      </c>
      <c r="E514" s="390">
        <v>4</v>
      </c>
    </row>
    <row r="515" spans="1:5" x14ac:dyDescent="0.25">
      <c r="A515" s="390">
        <v>78005</v>
      </c>
      <c r="B515" s="390">
        <v>5</v>
      </c>
      <c r="C515" s="390">
        <v>780</v>
      </c>
      <c r="D515" s="390">
        <v>420</v>
      </c>
      <c r="E515" s="390">
        <v>5</v>
      </c>
    </row>
    <row r="516" spans="1:5" x14ac:dyDescent="0.25">
      <c r="A516" s="390">
        <v>78006</v>
      </c>
      <c r="B516" s="390">
        <v>6</v>
      </c>
      <c r="C516" s="390">
        <v>780</v>
      </c>
      <c r="D516" s="390">
        <v>1540</v>
      </c>
      <c r="E516" s="390">
        <v>6</v>
      </c>
    </row>
    <row r="517" spans="1:5" x14ac:dyDescent="0.25">
      <c r="A517" s="390">
        <v>79001</v>
      </c>
      <c r="B517" s="390">
        <v>1</v>
      </c>
      <c r="C517" s="390">
        <v>790</v>
      </c>
      <c r="D517" s="390">
        <v>790</v>
      </c>
      <c r="E517" s="390">
        <v>1</v>
      </c>
    </row>
    <row r="518" spans="1:5" x14ac:dyDescent="0.25">
      <c r="A518" s="390">
        <v>79002</v>
      </c>
      <c r="B518" s="390">
        <v>2</v>
      </c>
      <c r="C518" s="390">
        <v>790</v>
      </c>
      <c r="D518" s="390">
        <v>1000</v>
      </c>
      <c r="E518" s="390">
        <v>2</v>
      </c>
    </row>
    <row r="519" spans="1:5" x14ac:dyDescent="0.25">
      <c r="A519" s="390">
        <v>79003</v>
      </c>
      <c r="B519" s="390">
        <v>3</v>
      </c>
      <c r="C519" s="390">
        <v>790</v>
      </c>
      <c r="D519" s="390">
        <v>1190</v>
      </c>
      <c r="E519" s="390">
        <v>3</v>
      </c>
    </row>
    <row r="520" spans="1:5" x14ac:dyDescent="0.25">
      <c r="A520" s="390">
        <v>79004</v>
      </c>
      <c r="B520" s="390">
        <v>4</v>
      </c>
      <c r="C520" s="390">
        <v>790</v>
      </c>
      <c r="D520" s="390">
        <v>640</v>
      </c>
      <c r="E520" s="390">
        <v>4</v>
      </c>
    </row>
    <row r="521" spans="1:5" x14ac:dyDescent="0.25">
      <c r="A521" s="390">
        <v>79005</v>
      </c>
      <c r="B521" s="390">
        <v>5</v>
      </c>
      <c r="C521" s="390">
        <v>790</v>
      </c>
      <c r="D521" s="390">
        <v>470</v>
      </c>
      <c r="E521" s="390">
        <v>5</v>
      </c>
    </row>
    <row r="522" spans="1:5" x14ac:dyDescent="0.25">
      <c r="A522" s="390">
        <v>79006</v>
      </c>
      <c r="B522" s="390">
        <v>6</v>
      </c>
      <c r="C522" s="390">
        <v>790</v>
      </c>
      <c r="D522" s="390">
        <v>1550</v>
      </c>
      <c r="E522" s="390">
        <v>6</v>
      </c>
    </row>
    <row r="523" spans="1:5" x14ac:dyDescent="0.25">
      <c r="A523" s="390">
        <v>80001</v>
      </c>
      <c r="B523" s="390">
        <v>1</v>
      </c>
      <c r="C523" s="390">
        <v>800</v>
      </c>
      <c r="D523" s="390">
        <v>800</v>
      </c>
      <c r="E523" s="390">
        <v>1</v>
      </c>
    </row>
    <row r="524" spans="1:5" x14ac:dyDescent="0.25">
      <c r="A524" s="390">
        <v>80002</v>
      </c>
      <c r="B524" s="390">
        <v>2</v>
      </c>
      <c r="C524" s="390">
        <v>800</v>
      </c>
      <c r="D524" s="390">
        <v>1000</v>
      </c>
      <c r="E524" s="390">
        <v>2</v>
      </c>
    </row>
    <row r="525" spans="1:5" x14ac:dyDescent="0.25">
      <c r="A525" s="390">
        <v>80003</v>
      </c>
      <c r="B525" s="390">
        <v>3</v>
      </c>
      <c r="C525" s="390">
        <v>800</v>
      </c>
      <c r="D525" s="390">
        <v>1200</v>
      </c>
      <c r="E525" s="390">
        <v>3</v>
      </c>
    </row>
    <row r="526" spans="1:5" x14ac:dyDescent="0.25">
      <c r="A526" s="390">
        <v>80004</v>
      </c>
      <c r="B526" s="390">
        <v>4</v>
      </c>
      <c r="C526" s="390">
        <v>800</v>
      </c>
      <c r="D526" s="390">
        <v>640</v>
      </c>
      <c r="E526" s="390">
        <v>4</v>
      </c>
    </row>
    <row r="527" spans="1:5" x14ac:dyDescent="0.25">
      <c r="A527" s="390">
        <v>80005</v>
      </c>
      <c r="B527" s="390">
        <v>5</v>
      </c>
      <c r="C527" s="390">
        <v>800</v>
      </c>
      <c r="D527" s="390">
        <v>470</v>
      </c>
      <c r="E527" s="390">
        <v>5</v>
      </c>
    </row>
    <row r="528" spans="1:5" x14ac:dyDescent="0.25">
      <c r="A528" s="390">
        <v>80006</v>
      </c>
      <c r="B528" s="390">
        <v>6</v>
      </c>
      <c r="C528" s="390">
        <v>800</v>
      </c>
      <c r="D528" s="390">
        <v>1550</v>
      </c>
      <c r="E528" s="390">
        <v>6</v>
      </c>
    </row>
    <row r="529" spans="1:5" x14ac:dyDescent="0.25">
      <c r="A529" s="390">
        <v>81001</v>
      </c>
      <c r="B529" s="390">
        <v>1</v>
      </c>
      <c r="C529" s="390">
        <v>810</v>
      </c>
      <c r="D529" s="390">
        <v>810</v>
      </c>
      <c r="E529" s="390">
        <v>1</v>
      </c>
    </row>
    <row r="530" spans="1:5" x14ac:dyDescent="0.25">
      <c r="A530" s="390">
        <v>81002</v>
      </c>
      <c r="B530" s="390">
        <v>2</v>
      </c>
      <c r="C530" s="390">
        <v>810</v>
      </c>
      <c r="D530" s="390">
        <v>1000</v>
      </c>
      <c r="E530" s="390">
        <v>2</v>
      </c>
    </row>
    <row r="531" spans="1:5" x14ac:dyDescent="0.25">
      <c r="A531" s="390">
        <v>81003</v>
      </c>
      <c r="B531" s="390">
        <v>3</v>
      </c>
      <c r="C531" s="390">
        <v>810</v>
      </c>
      <c r="D531" s="390">
        <v>1200</v>
      </c>
      <c r="E531" s="390">
        <v>3</v>
      </c>
    </row>
    <row r="532" spans="1:5" x14ac:dyDescent="0.25">
      <c r="A532" s="390">
        <v>81004</v>
      </c>
      <c r="B532" s="390">
        <v>4</v>
      </c>
      <c r="C532" s="390">
        <v>810</v>
      </c>
      <c r="D532" s="390">
        <v>650</v>
      </c>
      <c r="E532" s="390">
        <v>4</v>
      </c>
    </row>
    <row r="533" spans="1:5" x14ac:dyDescent="0.25">
      <c r="A533" s="390">
        <v>81005</v>
      </c>
      <c r="B533" s="390">
        <v>5</v>
      </c>
      <c r="C533" s="390">
        <v>810</v>
      </c>
      <c r="D533" s="390">
        <v>480</v>
      </c>
      <c r="E533" s="390">
        <v>5</v>
      </c>
    </row>
    <row r="534" spans="1:5" x14ac:dyDescent="0.25">
      <c r="A534" s="390">
        <v>81006</v>
      </c>
      <c r="B534" s="390">
        <v>6</v>
      </c>
      <c r="C534" s="390">
        <v>810</v>
      </c>
      <c r="D534" s="390">
        <v>1550</v>
      </c>
      <c r="E534" s="390">
        <v>6</v>
      </c>
    </row>
    <row r="535" spans="1:5" x14ac:dyDescent="0.25">
      <c r="A535" s="390">
        <v>82001</v>
      </c>
      <c r="B535" s="390">
        <v>1</v>
      </c>
      <c r="C535" s="390">
        <v>820</v>
      </c>
      <c r="D535" s="390">
        <v>820</v>
      </c>
      <c r="E535" s="390">
        <v>1</v>
      </c>
    </row>
    <row r="536" spans="1:5" x14ac:dyDescent="0.25">
      <c r="A536" s="390">
        <v>82002</v>
      </c>
      <c r="B536" s="390">
        <v>2</v>
      </c>
      <c r="C536" s="390">
        <v>820</v>
      </c>
      <c r="D536" s="390">
        <v>1010</v>
      </c>
      <c r="E536" s="390">
        <v>2</v>
      </c>
    </row>
    <row r="537" spans="1:5" x14ac:dyDescent="0.25">
      <c r="A537" s="390">
        <v>82003</v>
      </c>
      <c r="B537" s="390">
        <v>3</v>
      </c>
      <c r="C537" s="390">
        <v>820</v>
      </c>
      <c r="D537" s="390">
        <v>1210</v>
      </c>
      <c r="E537" s="390">
        <v>3</v>
      </c>
    </row>
    <row r="538" spans="1:5" x14ac:dyDescent="0.25">
      <c r="A538" s="390">
        <v>82004</v>
      </c>
      <c r="B538" s="390">
        <v>4</v>
      </c>
      <c r="C538" s="390">
        <v>820</v>
      </c>
      <c r="D538" s="390">
        <v>660</v>
      </c>
      <c r="E538" s="390">
        <v>4</v>
      </c>
    </row>
    <row r="539" spans="1:5" x14ac:dyDescent="0.25">
      <c r="A539" s="390">
        <v>82005</v>
      </c>
      <c r="B539" s="390">
        <v>5</v>
      </c>
      <c r="C539" s="390">
        <v>820</v>
      </c>
      <c r="D539" s="390">
        <v>490</v>
      </c>
      <c r="E539" s="390">
        <v>5</v>
      </c>
    </row>
    <row r="540" spans="1:5" x14ac:dyDescent="0.25">
      <c r="A540" s="390">
        <v>82006</v>
      </c>
      <c r="B540" s="390">
        <v>6</v>
      </c>
      <c r="C540" s="390">
        <v>820</v>
      </c>
      <c r="D540" s="390">
        <v>1550</v>
      </c>
      <c r="E540" s="390">
        <v>6</v>
      </c>
    </row>
    <row r="541" spans="1:5" x14ac:dyDescent="0.25">
      <c r="A541" s="390">
        <v>83001</v>
      </c>
      <c r="B541" s="390">
        <v>1</v>
      </c>
      <c r="C541" s="390">
        <v>830</v>
      </c>
      <c r="D541" s="390">
        <v>830</v>
      </c>
      <c r="E541" s="390">
        <v>1</v>
      </c>
    </row>
    <row r="542" spans="1:5" x14ac:dyDescent="0.25">
      <c r="A542" s="390">
        <v>83002</v>
      </c>
      <c r="B542" s="390">
        <v>2</v>
      </c>
      <c r="C542" s="390">
        <v>830</v>
      </c>
      <c r="D542" s="390">
        <v>1010</v>
      </c>
      <c r="E542" s="390">
        <v>2</v>
      </c>
    </row>
    <row r="543" spans="1:5" x14ac:dyDescent="0.25">
      <c r="A543" s="390">
        <v>83003</v>
      </c>
      <c r="B543" s="390">
        <v>3</v>
      </c>
      <c r="C543" s="390">
        <v>830</v>
      </c>
      <c r="D543" s="390">
        <v>1210</v>
      </c>
      <c r="E543" s="390">
        <v>3</v>
      </c>
    </row>
    <row r="544" spans="1:5" x14ac:dyDescent="0.25">
      <c r="A544" s="390">
        <v>83004</v>
      </c>
      <c r="B544" s="390">
        <v>4</v>
      </c>
      <c r="C544" s="390">
        <v>830</v>
      </c>
      <c r="D544" s="390">
        <v>690</v>
      </c>
      <c r="E544" s="390">
        <v>4</v>
      </c>
    </row>
    <row r="545" spans="1:5" x14ac:dyDescent="0.25">
      <c r="A545" s="390">
        <v>83005</v>
      </c>
      <c r="B545" s="390">
        <v>5</v>
      </c>
      <c r="C545" s="390">
        <v>830</v>
      </c>
      <c r="D545" s="390">
        <v>520</v>
      </c>
      <c r="E545" s="390">
        <v>5</v>
      </c>
    </row>
    <row r="546" spans="1:5" x14ac:dyDescent="0.25">
      <c r="A546" s="390">
        <v>83006</v>
      </c>
      <c r="B546" s="390">
        <v>6</v>
      </c>
      <c r="C546" s="390">
        <v>830</v>
      </c>
      <c r="D546" s="390">
        <v>1560</v>
      </c>
      <c r="E546" s="390">
        <v>6</v>
      </c>
    </row>
    <row r="547" spans="1:5" x14ac:dyDescent="0.25">
      <c r="A547" s="390">
        <v>84001</v>
      </c>
      <c r="B547" s="390">
        <v>1</v>
      </c>
      <c r="C547" s="390">
        <v>840</v>
      </c>
      <c r="D547" s="390">
        <v>840</v>
      </c>
      <c r="E547" s="390">
        <v>1</v>
      </c>
    </row>
    <row r="548" spans="1:5" x14ac:dyDescent="0.25">
      <c r="A548" s="390">
        <v>84002</v>
      </c>
      <c r="B548" s="390">
        <v>2</v>
      </c>
      <c r="C548" s="390">
        <v>840</v>
      </c>
      <c r="D548" s="390">
        <v>1020</v>
      </c>
      <c r="E548" s="390">
        <v>2</v>
      </c>
    </row>
    <row r="549" spans="1:5" x14ac:dyDescent="0.25">
      <c r="A549" s="390">
        <v>84003</v>
      </c>
      <c r="B549" s="390">
        <v>3</v>
      </c>
      <c r="C549" s="390">
        <v>840</v>
      </c>
      <c r="D549" s="390">
        <v>1220</v>
      </c>
      <c r="E549" s="390">
        <v>3</v>
      </c>
    </row>
    <row r="550" spans="1:5" x14ac:dyDescent="0.25">
      <c r="A550" s="390">
        <v>84004</v>
      </c>
      <c r="B550" s="390">
        <v>4</v>
      </c>
      <c r="C550" s="390">
        <v>840</v>
      </c>
      <c r="D550" s="390">
        <v>700</v>
      </c>
      <c r="E550" s="390">
        <v>4</v>
      </c>
    </row>
    <row r="551" spans="1:5" x14ac:dyDescent="0.25">
      <c r="A551" s="390">
        <v>84005</v>
      </c>
      <c r="B551" s="390">
        <v>5</v>
      </c>
      <c r="C551" s="390">
        <v>840</v>
      </c>
      <c r="D551" s="390">
        <v>530</v>
      </c>
      <c r="E551" s="390">
        <v>5</v>
      </c>
    </row>
    <row r="552" spans="1:5" x14ac:dyDescent="0.25">
      <c r="A552" s="390">
        <v>84006</v>
      </c>
      <c r="B552" s="390">
        <v>6</v>
      </c>
      <c r="C552" s="390">
        <v>840</v>
      </c>
      <c r="D552" s="390">
        <v>1560</v>
      </c>
      <c r="E552" s="390">
        <v>6</v>
      </c>
    </row>
    <row r="553" spans="1:5" x14ac:dyDescent="0.25">
      <c r="A553" s="390">
        <v>85001</v>
      </c>
      <c r="B553" s="390">
        <v>1</v>
      </c>
      <c r="C553" s="390">
        <v>850</v>
      </c>
      <c r="D553" s="390">
        <v>850</v>
      </c>
      <c r="E553" s="390">
        <v>1</v>
      </c>
    </row>
    <row r="554" spans="1:5" x14ac:dyDescent="0.25">
      <c r="A554" s="390">
        <v>85002</v>
      </c>
      <c r="B554" s="390">
        <v>2</v>
      </c>
      <c r="C554" s="390">
        <v>850</v>
      </c>
      <c r="D554" s="390">
        <v>1030</v>
      </c>
      <c r="E554" s="390">
        <v>2</v>
      </c>
    </row>
    <row r="555" spans="1:5" x14ac:dyDescent="0.25">
      <c r="A555" s="390">
        <v>85003</v>
      </c>
      <c r="B555" s="390">
        <v>3</v>
      </c>
      <c r="C555" s="390">
        <v>850</v>
      </c>
      <c r="D555" s="390">
        <v>1230</v>
      </c>
      <c r="E555" s="390">
        <v>3</v>
      </c>
    </row>
    <row r="556" spans="1:5" x14ac:dyDescent="0.25">
      <c r="A556" s="390">
        <v>85004</v>
      </c>
      <c r="B556" s="390">
        <v>4</v>
      </c>
      <c r="C556" s="390">
        <v>850</v>
      </c>
      <c r="D556" s="390">
        <v>700</v>
      </c>
      <c r="E556" s="390">
        <v>4</v>
      </c>
    </row>
    <row r="557" spans="1:5" x14ac:dyDescent="0.25">
      <c r="A557" s="390">
        <v>85005</v>
      </c>
      <c r="B557" s="390">
        <v>5</v>
      </c>
      <c r="C557" s="390">
        <v>850</v>
      </c>
      <c r="D557" s="390">
        <v>540</v>
      </c>
      <c r="E557" s="390">
        <v>5</v>
      </c>
    </row>
    <row r="558" spans="1:5" x14ac:dyDescent="0.25">
      <c r="A558" s="390">
        <v>85006</v>
      </c>
      <c r="B558" s="390">
        <v>6</v>
      </c>
      <c r="C558" s="390">
        <v>850</v>
      </c>
      <c r="D558" s="390">
        <v>1560</v>
      </c>
      <c r="E558" s="390">
        <v>6</v>
      </c>
    </row>
    <row r="559" spans="1:5" x14ac:dyDescent="0.25">
      <c r="A559" s="390">
        <v>86001</v>
      </c>
      <c r="B559" s="390">
        <v>1</v>
      </c>
      <c r="C559" s="390">
        <v>860</v>
      </c>
      <c r="D559" s="390">
        <v>860</v>
      </c>
      <c r="E559" s="390">
        <v>1</v>
      </c>
    </row>
    <row r="560" spans="1:5" x14ac:dyDescent="0.25">
      <c r="A560" s="390">
        <v>86002</v>
      </c>
      <c r="B560" s="390">
        <v>2</v>
      </c>
      <c r="C560" s="390">
        <v>860</v>
      </c>
      <c r="D560" s="390">
        <v>1030</v>
      </c>
      <c r="E560" s="390">
        <v>2</v>
      </c>
    </row>
    <row r="561" spans="1:5" x14ac:dyDescent="0.25">
      <c r="A561" s="390">
        <v>86003</v>
      </c>
      <c r="B561" s="390">
        <v>3</v>
      </c>
      <c r="C561" s="390">
        <v>860</v>
      </c>
      <c r="D561" s="390">
        <v>1230</v>
      </c>
      <c r="E561" s="390">
        <v>3</v>
      </c>
    </row>
    <row r="562" spans="1:5" x14ac:dyDescent="0.25">
      <c r="A562" s="390">
        <v>86004</v>
      </c>
      <c r="B562" s="390">
        <v>4</v>
      </c>
      <c r="C562" s="390">
        <v>860</v>
      </c>
      <c r="D562" s="390">
        <v>700</v>
      </c>
      <c r="E562" s="390">
        <v>4</v>
      </c>
    </row>
    <row r="563" spans="1:5" x14ac:dyDescent="0.25">
      <c r="A563" s="390">
        <v>86005</v>
      </c>
      <c r="B563" s="390">
        <v>5</v>
      </c>
      <c r="C563" s="390">
        <v>860</v>
      </c>
      <c r="D563" s="390">
        <v>540</v>
      </c>
      <c r="E563" s="390">
        <v>5</v>
      </c>
    </row>
    <row r="564" spans="1:5" x14ac:dyDescent="0.25">
      <c r="A564" s="390">
        <v>86006</v>
      </c>
      <c r="B564" s="390">
        <v>6</v>
      </c>
      <c r="C564" s="390">
        <v>860</v>
      </c>
      <c r="D564" s="390">
        <v>1570</v>
      </c>
      <c r="E564" s="390">
        <v>6</v>
      </c>
    </row>
    <row r="565" spans="1:5" x14ac:dyDescent="0.25">
      <c r="A565" s="390">
        <v>87001</v>
      </c>
      <c r="B565" s="390">
        <v>1</v>
      </c>
      <c r="C565" s="390">
        <v>870</v>
      </c>
      <c r="D565" s="390">
        <v>870</v>
      </c>
      <c r="E565" s="390">
        <v>1</v>
      </c>
    </row>
    <row r="566" spans="1:5" x14ac:dyDescent="0.25">
      <c r="A566" s="390">
        <v>87002</v>
      </c>
      <c r="B566" s="390">
        <v>2</v>
      </c>
      <c r="C566" s="390">
        <v>870</v>
      </c>
      <c r="D566" s="390">
        <v>1030</v>
      </c>
      <c r="E566" s="390">
        <v>2</v>
      </c>
    </row>
    <row r="567" spans="1:5" x14ac:dyDescent="0.25">
      <c r="A567" s="390">
        <v>87003</v>
      </c>
      <c r="B567" s="390">
        <v>3</v>
      </c>
      <c r="C567" s="390">
        <v>870</v>
      </c>
      <c r="D567" s="390">
        <v>1230</v>
      </c>
      <c r="E567" s="390">
        <v>3</v>
      </c>
    </row>
    <row r="568" spans="1:5" x14ac:dyDescent="0.25">
      <c r="A568" s="390">
        <v>87004</v>
      </c>
      <c r="B568" s="390">
        <v>4</v>
      </c>
      <c r="C568" s="390">
        <v>870</v>
      </c>
      <c r="D568" s="390">
        <v>700</v>
      </c>
      <c r="E568" s="390">
        <v>4</v>
      </c>
    </row>
    <row r="569" spans="1:5" x14ac:dyDescent="0.25">
      <c r="A569" s="390">
        <v>87005</v>
      </c>
      <c r="B569" s="390">
        <v>5</v>
      </c>
      <c r="C569" s="390">
        <v>870</v>
      </c>
      <c r="D569" s="390">
        <v>540</v>
      </c>
      <c r="E569" s="390">
        <v>5</v>
      </c>
    </row>
    <row r="570" spans="1:5" x14ac:dyDescent="0.25">
      <c r="A570" s="390">
        <v>87006</v>
      </c>
      <c r="B570" s="390">
        <v>6</v>
      </c>
      <c r="C570" s="390">
        <v>870</v>
      </c>
      <c r="D570" s="390">
        <v>1570</v>
      </c>
      <c r="E570" s="390">
        <v>6</v>
      </c>
    </row>
    <row r="571" spans="1:5" x14ac:dyDescent="0.25">
      <c r="A571" s="390">
        <v>88001</v>
      </c>
      <c r="B571" s="390">
        <v>1</v>
      </c>
      <c r="C571" s="390">
        <v>880</v>
      </c>
      <c r="D571" s="390">
        <v>880</v>
      </c>
      <c r="E571" s="390">
        <v>1</v>
      </c>
    </row>
    <row r="572" spans="1:5" x14ac:dyDescent="0.25">
      <c r="A572" s="390">
        <v>88002</v>
      </c>
      <c r="B572" s="390">
        <v>2</v>
      </c>
      <c r="C572" s="390">
        <v>880</v>
      </c>
      <c r="D572" s="390">
        <v>1050</v>
      </c>
      <c r="E572" s="390">
        <v>2</v>
      </c>
    </row>
    <row r="573" spans="1:5" x14ac:dyDescent="0.25">
      <c r="A573" s="390">
        <v>88003</v>
      </c>
      <c r="B573" s="390">
        <v>3</v>
      </c>
      <c r="C573" s="390">
        <v>880</v>
      </c>
      <c r="D573" s="390">
        <v>1240</v>
      </c>
      <c r="E573" s="390">
        <v>3</v>
      </c>
    </row>
    <row r="574" spans="1:5" x14ac:dyDescent="0.25">
      <c r="A574" s="390">
        <v>88004</v>
      </c>
      <c r="B574" s="390">
        <v>4</v>
      </c>
      <c r="C574" s="390">
        <v>880</v>
      </c>
      <c r="D574" s="390">
        <v>710</v>
      </c>
      <c r="E574" s="390">
        <v>4</v>
      </c>
    </row>
    <row r="575" spans="1:5" x14ac:dyDescent="0.25">
      <c r="A575" s="390">
        <v>88005</v>
      </c>
      <c r="B575" s="390">
        <v>5</v>
      </c>
      <c r="C575" s="390">
        <v>880</v>
      </c>
      <c r="D575" s="390">
        <v>540</v>
      </c>
      <c r="E575" s="390">
        <v>5</v>
      </c>
    </row>
    <row r="576" spans="1:5" x14ac:dyDescent="0.25">
      <c r="A576" s="390">
        <v>88006</v>
      </c>
      <c r="B576" s="390">
        <v>6</v>
      </c>
      <c r="C576" s="390">
        <v>880</v>
      </c>
      <c r="D576" s="390">
        <v>1570</v>
      </c>
      <c r="E576" s="390">
        <v>6</v>
      </c>
    </row>
    <row r="577" spans="1:5" x14ac:dyDescent="0.25">
      <c r="A577" s="390">
        <v>89001</v>
      </c>
      <c r="B577" s="390">
        <v>1</v>
      </c>
      <c r="C577" s="390">
        <v>890</v>
      </c>
      <c r="D577" s="390">
        <v>890</v>
      </c>
      <c r="E577" s="390">
        <v>1</v>
      </c>
    </row>
    <row r="578" spans="1:5" x14ac:dyDescent="0.25">
      <c r="A578" s="390">
        <v>89002</v>
      </c>
      <c r="B578" s="390">
        <v>2</v>
      </c>
      <c r="C578" s="390">
        <v>890</v>
      </c>
      <c r="D578" s="390">
        <v>1060</v>
      </c>
      <c r="E578" s="390">
        <v>2</v>
      </c>
    </row>
    <row r="579" spans="1:5" x14ac:dyDescent="0.25">
      <c r="A579" s="390">
        <v>89003</v>
      </c>
      <c r="B579" s="390">
        <v>3</v>
      </c>
      <c r="C579" s="390">
        <v>890</v>
      </c>
      <c r="D579" s="390">
        <v>1240</v>
      </c>
      <c r="E579" s="390">
        <v>3</v>
      </c>
    </row>
    <row r="580" spans="1:5" x14ac:dyDescent="0.25">
      <c r="A580" s="390">
        <v>89004</v>
      </c>
      <c r="B580" s="390">
        <v>4</v>
      </c>
      <c r="C580" s="390">
        <v>890</v>
      </c>
      <c r="D580" s="390">
        <v>710</v>
      </c>
      <c r="E580" s="390">
        <v>4</v>
      </c>
    </row>
    <row r="581" spans="1:5" x14ac:dyDescent="0.25">
      <c r="A581" s="390">
        <v>89005</v>
      </c>
      <c r="B581" s="390">
        <v>5</v>
      </c>
      <c r="C581" s="390">
        <v>890</v>
      </c>
      <c r="D581" s="390">
        <v>540</v>
      </c>
      <c r="E581" s="390">
        <v>5</v>
      </c>
    </row>
    <row r="582" spans="1:5" x14ac:dyDescent="0.25">
      <c r="A582" s="390">
        <v>89006</v>
      </c>
      <c r="B582" s="390">
        <v>6</v>
      </c>
      <c r="C582" s="390">
        <v>890</v>
      </c>
      <c r="D582" s="390">
        <v>1580</v>
      </c>
      <c r="E582" s="390">
        <v>6</v>
      </c>
    </row>
    <row r="583" spans="1:5" x14ac:dyDescent="0.25">
      <c r="A583" s="390">
        <v>90001</v>
      </c>
      <c r="B583" s="390">
        <v>1</v>
      </c>
      <c r="C583" s="390">
        <v>900</v>
      </c>
      <c r="D583" s="390">
        <v>900</v>
      </c>
      <c r="E583" s="390">
        <v>1</v>
      </c>
    </row>
    <row r="584" spans="1:5" x14ac:dyDescent="0.25">
      <c r="A584" s="390">
        <v>90002</v>
      </c>
      <c r="B584" s="390">
        <v>2</v>
      </c>
      <c r="C584" s="390">
        <v>900</v>
      </c>
      <c r="D584" s="390">
        <v>1070</v>
      </c>
      <c r="E584" s="390">
        <v>2</v>
      </c>
    </row>
    <row r="585" spans="1:5" x14ac:dyDescent="0.25">
      <c r="A585" s="390">
        <v>90003</v>
      </c>
      <c r="B585" s="390">
        <v>3</v>
      </c>
      <c r="C585" s="390">
        <v>900</v>
      </c>
      <c r="D585" s="390">
        <v>1240</v>
      </c>
      <c r="E585" s="390">
        <v>3</v>
      </c>
    </row>
    <row r="586" spans="1:5" x14ac:dyDescent="0.25">
      <c r="A586" s="390">
        <v>90004</v>
      </c>
      <c r="B586" s="390">
        <v>4</v>
      </c>
      <c r="C586" s="390">
        <v>900</v>
      </c>
      <c r="D586" s="390">
        <v>710</v>
      </c>
      <c r="E586" s="390">
        <v>4</v>
      </c>
    </row>
    <row r="587" spans="1:5" x14ac:dyDescent="0.25">
      <c r="A587" s="390">
        <v>90005</v>
      </c>
      <c r="B587" s="390">
        <v>5</v>
      </c>
      <c r="C587" s="390">
        <v>900</v>
      </c>
      <c r="D587" s="390">
        <v>550</v>
      </c>
      <c r="E587" s="390">
        <v>5</v>
      </c>
    </row>
    <row r="588" spans="1:5" x14ac:dyDescent="0.25">
      <c r="A588" s="390">
        <v>90006</v>
      </c>
      <c r="B588" s="390">
        <v>6</v>
      </c>
      <c r="C588" s="390">
        <v>900</v>
      </c>
      <c r="D588" s="390">
        <v>1580</v>
      </c>
      <c r="E588" s="390">
        <v>6</v>
      </c>
    </row>
    <row r="589" spans="1:5" x14ac:dyDescent="0.25">
      <c r="A589" s="390">
        <v>91001</v>
      </c>
      <c r="B589" s="390">
        <v>1</v>
      </c>
      <c r="C589" s="390">
        <v>910</v>
      </c>
      <c r="D589" s="390">
        <v>910</v>
      </c>
      <c r="E589" s="390">
        <v>1</v>
      </c>
    </row>
    <row r="590" spans="1:5" x14ac:dyDescent="0.25">
      <c r="A590" s="390">
        <v>91002</v>
      </c>
      <c r="B590" s="390">
        <v>2</v>
      </c>
      <c r="C590" s="390">
        <v>910</v>
      </c>
      <c r="D590" s="390">
        <v>1110</v>
      </c>
      <c r="E590" s="390">
        <v>2</v>
      </c>
    </row>
    <row r="591" spans="1:5" x14ac:dyDescent="0.25">
      <c r="A591" s="390">
        <v>91003</v>
      </c>
      <c r="B591" s="390">
        <v>3</v>
      </c>
      <c r="C591" s="390">
        <v>910</v>
      </c>
      <c r="D591" s="390">
        <v>1250</v>
      </c>
      <c r="E591" s="390">
        <v>3</v>
      </c>
    </row>
    <row r="592" spans="1:5" x14ac:dyDescent="0.25">
      <c r="A592" s="390">
        <v>91004</v>
      </c>
      <c r="B592" s="390">
        <v>4</v>
      </c>
      <c r="C592" s="390">
        <v>910</v>
      </c>
      <c r="D592" s="390">
        <v>730</v>
      </c>
      <c r="E592" s="390">
        <v>4</v>
      </c>
    </row>
    <row r="593" spans="1:5" x14ac:dyDescent="0.25">
      <c r="A593" s="390">
        <v>91005</v>
      </c>
      <c r="B593" s="390">
        <v>5</v>
      </c>
      <c r="C593" s="390">
        <v>910</v>
      </c>
      <c r="D593" s="390">
        <v>550</v>
      </c>
      <c r="E593" s="390">
        <v>5</v>
      </c>
    </row>
    <row r="594" spans="1:5" x14ac:dyDescent="0.25">
      <c r="A594" s="390">
        <v>91006</v>
      </c>
      <c r="B594" s="390">
        <v>6</v>
      </c>
      <c r="C594" s="390">
        <v>910</v>
      </c>
      <c r="D594" s="390">
        <v>1600</v>
      </c>
      <c r="E594" s="390">
        <v>6</v>
      </c>
    </row>
    <row r="595" spans="1:5" x14ac:dyDescent="0.25">
      <c r="A595" s="390">
        <v>92001</v>
      </c>
      <c r="B595" s="390">
        <v>1</v>
      </c>
      <c r="C595" s="390">
        <v>920</v>
      </c>
      <c r="D595" s="390">
        <v>920</v>
      </c>
      <c r="E595" s="390">
        <v>1</v>
      </c>
    </row>
    <row r="596" spans="1:5" x14ac:dyDescent="0.25">
      <c r="A596" s="390">
        <v>92002</v>
      </c>
      <c r="B596" s="390">
        <v>2</v>
      </c>
      <c r="C596" s="390">
        <v>920</v>
      </c>
      <c r="D596" s="390">
        <v>1120</v>
      </c>
      <c r="E596" s="390">
        <v>2</v>
      </c>
    </row>
    <row r="597" spans="1:5" x14ac:dyDescent="0.25">
      <c r="A597" s="390">
        <v>92003</v>
      </c>
      <c r="B597" s="390">
        <v>3</v>
      </c>
      <c r="C597" s="390">
        <v>920</v>
      </c>
      <c r="D597" s="390">
        <v>1250</v>
      </c>
      <c r="E597" s="390">
        <v>3</v>
      </c>
    </row>
    <row r="598" spans="1:5" x14ac:dyDescent="0.25">
      <c r="A598" s="390">
        <v>92004</v>
      </c>
      <c r="B598" s="390">
        <v>4</v>
      </c>
      <c r="C598" s="390">
        <v>920</v>
      </c>
      <c r="D598" s="390">
        <v>740</v>
      </c>
      <c r="E598" s="390">
        <v>4</v>
      </c>
    </row>
    <row r="599" spans="1:5" x14ac:dyDescent="0.25">
      <c r="A599" s="390">
        <v>92005</v>
      </c>
      <c r="B599" s="390">
        <v>5</v>
      </c>
      <c r="C599" s="390">
        <v>920</v>
      </c>
      <c r="D599" s="390">
        <v>560</v>
      </c>
      <c r="E599" s="390">
        <v>5</v>
      </c>
    </row>
    <row r="600" spans="1:5" x14ac:dyDescent="0.25">
      <c r="A600" s="390">
        <v>92006</v>
      </c>
      <c r="B600" s="390">
        <v>6</v>
      </c>
      <c r="C600" s="390">
        <v>920</v>
      </c>
      <c r="D600" s="390">
        <v>1600</v>
      </c>
      <c r="E600" s="390">
        <v>6</v>
      </c>
    </row>
    <row r="601" spans="1:5" x14ac:dyDescent="0.25">
      <c r="A601" s="390">
        <v>93001</v>
      </c>
      <c r="B601" s="390">
        <v>1</v>
      </c>
      <c r="C601" s="390">
        <v>930</v>
      </c>
      <c r="D601" s="390">
        <v>930</v>
      </c>
      <c r="E601" s="390">
        <v>1</v>
      </c>
    </row>
    <row r="602" spans="1:5" x14ac:dyDescent="0.25">
      <c r="A602" s="390">
        <v>93002</v>
      </c>
      <c r="B602" s="390">
        <v>2</v>
      </c>
      <c r="C602" s="390">
        <v>930</v>
      </c>
      <c r="D602" s="390">
        <v>1130</v>
      </c>
      <c r="E602" s="390">
        <v>2</v>
      </c>
    </row>
    <row r="603" spans="1:5" x14ac:dyDescent="0.25">
      <c r="A603" s="390">
        <v>93003</v>
      </c>
      <c r="B603" s="390">
        <v>3</v>
      </c>
      <c r="C603" s="390">
        <v>930</v>
      </c>
      <c r="D603" s="390">
        <v>1250</v>
      </c>
      <c r="E603" s="390">
        <v>3</v>
      </c>
    </row>
    <row r="604" spans="1:5" x14ac:dyDescent="0.25">
      <c r="A604" s="390">
        <v>93004</v>
      </c>
      <c r="B604" s="390">
        <v>4</v>
      </c>
      <c r="C604" s="390">
        <v>930</v>
      </c>
      <c r="D604" s="390">
        <v>740</v>
      </c>
      <c r="E604" s="390">
        <v>4</v>
      </c>
    </row>
    <row r="605" spans="1:5" x14ac:dyDescent="0.25">
      <c r="A605" s="390">
        <v>93005</v>
      </c>
      <c r="B605" s="390">
        <v>5</v>
      </c>
      <c r="C605" s="390">
        <v>930</v>
      </c>
      <c r="D605" s="390">
        <v>560</v>
      </c>
      <c r="E605" s="390">
        <v>5</v>
      </c>
    </row>
    <row r="606" spans="1:5" x14ac:dyDescent="0.25">
      <c r="A606" s="390">
        <v>93006</v>
      </c>
      <c r="B606" s="390">
        <v>6</v>
      </c>
      <c r="C606" s="390">
        <v>930</v>
      </c>
      <c r="D606" s="390">
        <v>1610</v>
      </c>
      <c r="E606" s="390">
        <v>6</v>
      </c>
    </row>
    <row r="607" spans="1:5" x14ac:dyDescent="0.25">
      <c r="A607" s="390">
        <v>94001</v>
      </c>
      <c r="B607" s="390">
        <v>1</v>
      </c>
      <c r="C607" s="390">
        <v>940</v>
      </c>
      <c r="D607" s="390">
        <v>940</v>
      </c>
      <c r="E607" s="390">
        <v>1</v>
      </c>
    </row>
    <row r="608" spans="1:5" x14ac:dyDescent="0.25">
      <c r="A608" s="390">
        <v>94002</v>
      </c>
      <c r="B608" s="390">
        <v>2</v>
      </c>
      <c r="C608" s="390">
        <v>940</v>
      </c>
      <c r="D608" s="390">
        <v>1140</v>
      </c>
      <c r="E608" s="390">
        <v>2</v>
      </c>
    </row>
    <row r="609" spans="1:5" x14ac:dyDescent="0.25">
      <c r="A609" s="390">
        <v>94003</v>
      </c>
      <c r="B609" s="390">
        <v>3</v>
      </c>
      <c r="C609" s="390">
        <v>940</v>
      </c>
      <c r="D609" s="390">
        <v>1260</v>
      </c>
      <c r="E609" s="390">
        <v>3</v>
      </c>
    </row>
    <row r="610" spans="1:5" x14ac:dyDescent="0.25">
      <c r="A610" s="390">
        <v>94004</v>
      </c>
      <c r="B610" s="390">
        <v>4</v>
      </c>
      <c r="C610" s="390">
        <v>940</v>
      </c>
      <c r="D610" s="390">
        <v>740</v>
      </c>
      <c r="E610" s="390">
        <v>4</v>
      </c>
    </row>
    <row r="611" spans="1:5" x14ac:dyDescent="0.25">
      <c r="A611" s="390">
        <v>94005</v>
      </c>
      <c r="B611" s="390">
        <v>5</v>
      </c>
      <c r="C611" s="390">
        <v>940</v>
      </c>
      <c r="D611" s="390">
        <v>560</v>
      </c>
      <c r="E611" s="390">
        <v>5</v>
      </c>
    </row>
    <row r="612" spans="1:5" x14ac:dyDescent="0.25">
      <c r="A612" s="390">
        <v>94006</v>
      </c>
      <c r="B612" s="390">
        <v>6</v>
      </c>
      <c r="C612" s="390">
        <v>940</v>
      </c>
      <c r="D612" s="390">
        <v>1610</v>
      </c>
      <c r="E612" s="390">
        <v>6</v>
      </c>
    </row>
    <row r="613" spans="1:5" x14ac:dyDescent="0.25">
      <c r="A613" s="390">
        <v>95001</v>
      </c>
      <c r="B613" s="390">
        <v>1</v>
      </c>
      <c r="C613" s="390">
        <v>950</v>
      </c>
      <c r="D613" s="390">
        <v>950</v>
      </c>
      <c r="E613" s="390">
        <v>1</v>
      </c>
    </row>
    <row r="614" spans="1:5" x14ac:dyDescent="0.25">
      <c r="A614" s="390">
        <v>95002</v>
      </c>
      <c r="B614" s="390">
        <v>2</v>
      </c>
      <c r="C614" s="390">
        <v>950</v>
      </c>
      <c r="D614" s="390">
        <v>1160</v>
      </c>
      <c r="E614" s="390">
        <v>2</v>
      </c>
    </row>
    <row r="615" spans="1:5" x14ac:dyDescent="0.25">
      <c r="A615" s="390">
        <v>95003</v>
      </c>
      <c r="B615" s="390">
        <v>3</v>
      </c>
      <c r="C615" s="390">
        <v>950</v>
      </c>
      <c r="D615" s="390">
        <v>1270</v>
      </c>
      <c r="E615" s="390">
        <v>3</v>
      </c>
    </row>
    <row r="616" spans="1:5" x14ac:dyDescent="0.25">
      <c r="A616" s="390">
        <v>95004</v>
      </c>
      <c r="B616" s="390">
        <v>4</v>
      </c>
      <c r="C616" s="390">
        <v>950</v>
      </c>
      <c r="D616" s="390">
        <v>750</v>
      </c>
      <c r="E616" s="390">
        <v>4</v>
      </c>
    </row>
    <row r="617" spans="1:5" x14ac:dyDescent="0.25">
      <c r="A617" s="390">
        <v>95005</v>
      </c>
      <c r="B617" s="390">
        <v>5</v>
      </c>
      <c r="C617" s="390">
        <v>950</v>
      </c>
      <c r="D617" s="390">
        <v>570</v>
      </c>
      <c r="E617" s="390">
        <v>5</v>
      </c>
    </row>
    <row r="618" spans="1:5" x14ac:dyDescent="0.25">
      <c r="A618" s="390">
        <v>95006</v>
      </c>
      <c r="B618" s="390">
        <v>6</v>
      </c>
      <c r="C618" s="390">
        <v>950</v>
      </c>
      <c r="D618" s="390">
        <v>1620</v>
      </c>
      <c r="E618" s="390">
        <v>6</v>
      </c>
    </row>
    <row r="619" spans="1:5" x14ac:dyDescent="0.25">
      <c r="A619" s="390">
        <v>96001</v>
      </c>
      <c r="B619" s="390">
        <v>1</v>
      </c>
      <c r="C619" s="390">
        <v>960</v>
      </c>
      <c r="D619" s="390">
        <v>960</v>
      </c>
      <c r="E619" s="390">
        <v>1</v>
      </c>
    </row>
    <row r="620" spans="1:5" x14ac:dyDescent="0.25">
      <c r="A620" s="390">
        <v>96002</v>
      </c>
      <c r="B620" s="390">
        <v>2</v>
      </c>
      <c r="C620" s="390">
        <v>960</v>
      </c>
      <c r="D620" s="390">
        <v>1160</v>
      </c>
      <c r="E620" s="390">
        <v>2</v>
      </c>
    </row>
    <row r="621" spans="1:5" x14ac:dyDescent="0.25">
      <c r="A621" s="390">
        <v>96003</v>
      </c>
      <c r="B621" s="390">
        <v>3</v>
      </c>
      <c r="C621" s="390">
        <v>960</v>
      </c>
      <c r="D621" s="390">
        <v>1270</v>
      </c>
      <c r="E621" s="390">
        <v>3</v>
      </c>
    </row>
    <row r="622" spans="1:5" x14ac:dyDescent="0.25">
      <c r="A622" s="390">
        <v>96004</v>
      </c>
      <c r="B622" s="390">
        <v>4</v>
      </c>
      <c r="C622" s="390">
        <v>960</v>
      </c>
      <c r="D622" s="390">
        <v>750</v>
      </c>
      <c r="E622" s="390">
        <v>4</v>
      </c>
    </row>
    <row r="623" spans="1:5" x14ac:dyDescent="0.25">
      <c r="A623" s="390">
        <v>96005</v>
      </c>
      <c r="B623" s="390">
        <v>5</v>
      </c>
      <c r="C623" s="390">
        <v>960</v>
      </c>
      <c r="D623" s="390">
        <v>590</v>
      </c>
      <c r="E623" s="390">
        <v>5</v>
      </c>
    </row>
    <row r="624" spans="1:5" x14ac:dyDescent="0.25">
      <c r="A624" s="390">
        <v>96006</v>
      </c>
      <c r="B624" s="390">
        <v>6</v>
      </c>
      <c r="C624" s="390">
        <v>960</v>
      </c>
      <c r="D624" s="390">
        <v>1620</v>
      </c>
      <c r="E624" s="390">
        <v>6</v>
      </c>
    </row>
    <row r="625" spans="1:5" x14ac:dyDescent="0.25">
      <c r="A625" s="390">
        <v>97001</v>
      </c>
      <c r="B625" s="390">
        <v>1</v>
      </c>
      <c r="C625" s="390">
        <v>970</v>
      </c>
      <c r="D625" s="390">
        <v>970</v>
      </c>
      <c r="E625" s="390">
        <v>1</v>
      </c>
    </row>
    <row r="626" spans="1:5" x14ac:dyDescent="0.25">
      <c r="A626" s="390">
        <v>97002</v>
      </c>
      <c r="B626" s="390">
        <v>2</v>
      </c>
      <c r="C626" s="390">
        <v>970</v>
      </c>
      <c r="D626" s="390">
        <v>1160</v>
      </c>
      <c r="E626" s="390">
        <v>2</v>
      </c>
    </row>
    <row r="627" spans="1:5" x14ac:dyDescent="0.25">
      <c r="A627" s="390">
        <v>97003</v>
      </c>
      <c r="B627" s="390">
        <v>3</v>
      </c>
      <c r="C627" s="390">
        <v>970</v>
      </c>
      <c r="D627" s="390">
        <v>1270</v>
      </c>
      <c r="E627" s="390">
        <v>3</v>
      </c>
    </row>
    <row r="628" spans="1:5" x14ac:dyDescent="0.25">
      <c r="A628" s="390">
        <v>97004</v>
      </c>
      <c r="B628" s="390">
        <v>4</v>
      </c>
      <c r="C628" s="390">
        <v>970</v>
      </c>
      <c r="D628" s="390">
        <v>750</v>
      </c>
      <c r="E628" s="390">
        <v>4</v>
      </c>
    </row>
    <row r="629" spans="1:5" x14ac:dyDescent="0.25">
      <c r="A629" s="390">
        <v>97005</v>
      </c>
      <c r="B629" s="390">
        <v>5</v>
      </c>
      <c r="C629" s="390">
        <v>970</v>
      </c>
      <c r="D629" s="390">
        <v>590</v>
      </c>
      <c r="E629" s="390">
        <v>5</v>
      </c>
    </row>
    <row r="630" spans="1:5" x14ac:dyDescent="0.25">
      <c r="A630" s="390">
        <v>97006</v>
      </c>
      <c r="B630" s="390">
        <v>6</v>
      </c>
      <c r="C630" s="390">
        <v>970</v>
      </c>
      <c r="D630" s="390">
        <v>1630</v>
      </c>
      <c r="E630" s="390">
        <v>6</v>
      </c>
    </row>
    <row r="631" spans="1:5" x14ac:dyDescent="0.25">
      <c r="A631" s="390">
        <v>98001</v>
      </c>
      <c r="B631" s="390">
        <v>1</v>
      </c>
      <c r="C631" s="390">
        <v>980</v>
      </c>
      <c r="D631" s="390">
        <v>980</v>
      </c>
      <c r="E631" s="390">
        <v>1</v>
      </c>
    </row>
    <row r="632" spans="1:5" x14ac:dyDescent="0.25">
      <c r="A632" s="390">
        <v>98002</v>
      </c>
      <c r="B632" s="390">
        <v>2</v>
      </c>
      <c r="C632" s="390">
        <v>980</v>
      </c>
      <c r="D632" s="390">
        <v>1170</v>
      </c>
      <c r="E632" s="390">
        <v>2</v>
      </c>
    </row>
    <row r="633" spans="1:5" x14ac:dyDescent="0.25">
      <c r="A633" s="390">
        <v>98003</v>
      </c>
      <c r="B633" s="390">
        <v>3</v>
      </c>
      <c r="C633" s="390">
        <v>980</v>
      </c>
      <c r="D633" s="390">
        <v>1280</v>
      </c>
      <c r="E633" s="390">
        <v>3</v>
      </c>
    </row>
    <row r="634" spans="1:5" x14ac:dyDescent="0.25">
      <c r="A634" s="390">
        <v>98004</v>
      </c>
      <c r="B634" s="390">
        <v>4</v>
      </c>
      <c r="C634" s="390">
        <v>980</v>
      </c>
      <c r="D634" s="390">
        <v>760</v>
      </c>
      <c r="E634" s="390">
        <v>4</v>
      </c>
    </row>
    <row r="635" spans="1:5" x14ac:dyDescent="0.25">
      <c r="A635" s="390">
        <v>98005</v>
      </c>
      <c r="B635" s="390">
        <v>5</v>
      </c>
      <c r="C635" s="390">
        <v>980</v>
      </c>
      <c r="D635" s="390">
        <v>600</v>
      </c>
      <c r="E635" s="390">
        <v>5</v>
      </c>
    </row>
    <row r="636" spans="1:5" x14ac:dyDescent="0.25">
      <c r="A636" s="390">
        <v>98006</v>
      </c>
      <c r="B636" s="390">
        <v>6</v>
      </c>
      <c r="C636" s="390">
        <v>980</v>
      </c>
      <c r="D636" s="390">
        <v>1630</v>
      </c>
      <c r="E636" s="390">
        <v>6</v>
      </c>
    </row>
    <row r="637" spans="1:5" x14ac:dyDescent="0.25">
      <c r="A637" s="390">
        <v>99001</v>
      </c>
      <c r="B637" s="390">
        <v>1</v>
      </c>
      <c r="C637" s="390">
        <v>990</v>
      </c>
      <c r="D637" s="390">
        <v>990</v>
      </c>
      <c r="E637" s="390">
        <v>1</v>
      </c>
    </row>
    <row r="638" spans="1:5" x14ac:dyDescent="0.25">
      <c r="A638" s="390">
        <v>99002</v>
      </c>
      <c r="B638" s="390">
        <v>2</v>
      </c>
      <c r="C638" s="390">
        <v>990</v>
      </c>
      <c r="D638" s="390">
        <v>1170</v>
      </c>
      <c r="E638" s="390">
        <v>2</v>
      </c>
    </row>
    <row r="639" spans="1:5" x14ac:dyDescent="0.25">
      <c r="A639" s="390">
        <v>99003</v>
      </c>
      <c r="B639" s="390">
        <v>3</v>
      </c>
      <c r="C639" s="390">
        <v>990</v>
      </c>
      <c r="D639" s="390">
        <v>1280</v>
      </c>
      <c r="E639" s="390">
        <v>3</v>
      </c>
    </row>
    <row r="640" spans="1:5" x14ac:dyDescent="0.25">
      <c r="A640" s="390">
        <v>99004</v>
      </c>
      <c r="B640" s="390">
        <v>4</v>
      </c>
      <c r="C640" s="390">
        <v>990</v>
      </c>
      <c r="D640" s="390">
        <v>760</v>
      </c>
      <c r="E640" s="390">
        <v>4</v>
      </c>
    </row>
    <row r="641" spans="1:5" x14ac:dyDescent="0.25">
      <c r="A641" s="390">
        <v>99005</v>
      </c>
      <c r="B641" s="390">
        <v>5</v>
      </c>
      <c r="C641" s="390">
        <v>990</v>
      </c>
      <c r="D641" s="390">
        <v>610</v>
      </c>
      <c r="E641" s="390">
        <v>5</v>
      </c>
    </row>
    <row r="642" spans="1:5" x14ac:dyDescent="0.25">
      <c r="A642" s="390">
        <v>99006</v>
      </c>
      <c r="B642" s="390">
        <v>6</v>
      </c>
      <c r="C642" s="390">
        <v>990</v>
      </c>
      <c r="D642" s="390">
        <v>1630</v>
      </c>
      <c r="E642" s="390">
        <v>6</v>
      </c>
    </row>
    <row r="643" spans="1:5" x14ac:dyDescent="0.25">
      <c r="A643" s="390">
        <v>100001</v>
      </c>
      <c r="B643" s="390">
        <v>1</v>
      </c>
      <c r="C643" s="390">
        <v>1000</v>
      </c>
      <c r="D643" s="390">
        <v>1000</v>
      </c>
      <c r="E643" s="390">
        <v>1</v>
      </c>
    </row>
    <row r="644" spans="1:5" x14ac:dyDescent="0.25">
      <c r="A644" s="390">
        <v>100002</v>
      </c>
      <c r="B644" s="390">
        <v>2</v>
      </c>
      <c r="C644" s="390">
        <v>1000</v>
      </c>
      <c r="D644" s="390">
        <v>1200</v>
      </c>
      <c r="E644" s="390">
        <v>2</v>
      </c>
    </row>
    <row r="645" spans="1:5" x14ac:dyDescent="0.25">
      <c r="A645" s="390">
        <v>100003</v>
      </c>
      <c r="B645" s="390">
        <v>3</v>
      </c>
      <c r="C645" s="390">
        <v>1000</v>
      </c>
      <c r="D645" s="390">
        <v>1310</v>
      </c>
      <c r="E645" s="390">
        <v>3</v>
      </c>
    </row>
    <row r="646" spans="1:5" x14ac:dyDescent="0.25">
      <c r="A646" s="390">
        <v>100004</v>
      </c>
      <c r="B646" s="390">
        <v>4</v>
      </c>
      <c r="C646" s="390">
        <v>1000</v>
      </c>
      <c r="D646" s="390">
        <v>790</v>
      </c>
      <c r="E646" s="390">
        <v>4</v>
      </c>
    </row>
    <row r="647" spans="1:5" x14ac:dyDescent="0.25">
      <c r="A647" s="390">
        <v>100005</v>
      </c>
      <c r="B647" s="390">
        <v>5</v>
      </c>
      <c r="C647" s="390">
        <v>1000</v>
      </c>
      <c r="D647" s="390">
        <v>640</v>
      </c>
      <c r="E647" s="390">
        <v>5</v>
      </c>
    </row>
    <row r="648" spans="1:5" x14ac:dyDescent="0.25">
      <c r="A648" s="390">
        <v>100006</v>
      </c>
      <c r="B648" s="390">
        <v>6</v>
      </c>
      <c r="C648" s="390">
        <v>1000</v>
      </c>
      <c r="D648" s="390">
        <v>1660</v>
      </c>
      <c r="E648" s="390">
        <v>6</v>
      </c>
    </row>
    <row r="649" spans="1:5" x14ac:dyDescent="0.25">
      <c r="A649" s="390">
        <v>101001</v>
      </c>
      <c r="B649" s="390">
        <v>1</v>
      </c>
      <c r="C649" s="390">
        <v>1010</v>
      </c>
      <c r="D649" s="390">
        <v>1010</v>
      </c>
      <c r="E649" s="390">
        <v>1</v>
      </c>
    </row>
    <row r="650" spans="1:5" x14ac:dyDescent="0.25">
      <c r="A650" s="390">
        <v>101002</v>
      </c>
      <c r="B650" s="390">
        <v>2</v>
      </c>
      <c r="C650" s="390">
        <v>1010</v>
      </c>
      <c r="D650" s="390">
        <v>1210</v>
      </c>
      <c r="E650" s="390">
        <v>2</v>
      </c>
    </row>
    <row r="651" spans="1:5" x14ac:dyDescent="0.25">
      <c r="A651" s="390">
        <v>101003</v>
      </c>
      <c r="B651" s="390">
        <v>3</v>
      </c>
      <c r="C651" s="390">
        <v>1010</v>
      </c>
      <c r="D651" s="390">
        <v>1320</v>
      </c>
      <c r="E651" s="390">
        <v>3</v>
      </c>
    </row>
    <row r="652" spans="1:5" x14ac:dyDescent="0.25">
      <c r="A652" s="390">
        <v>101004</v>
      </c>
      <c r="B652" s="390">
        <v>4</v>
      </c>
      <c r="C652" s="390">
        <v>1010</v>
      </c>
      <c r="D652" s="390">
        <v>830</v>
      </c>
      <c r="E652" s="390">
        <v>4</v>
      </c>
    </row>
    <row r="653" spans="1:5" x14ac:dyDescent="0.25">
      <c r="A653" s="390">
        <v>101005</v>
      </c>
      <c r="B653" s="390">
        <v>5</v>
      </c>
      <c r="C653" s="390">
        <v>1010</v>
      </c>
      <c r="D653" s="390">
        <v>690</v>
      </c>
      <c r="E653" s="390">
        <v>5</v>
      </c>
    </row>
    <row r="654" spans="1:5" x14ac:dyDescent="0.25">
      <c r="A654" s="390">
        <v>101006</v>
      </c>
      <c r="B654" s="390">
        <v>6</v>
      </c>
      <c r="C654" s="390">
        <v>1010</v>
      </c>
      <c r="D654" s="390">
        <v>1670</v>
      </c>
      <c r="E654" s="390">
        <v>6</v>
      </c>
    </row>
    <row r="655" spans="1:5" x14ac:dyDescent="0.25">
      <c r="A655" s="390">
        <v>102001</v>
      </c>
      <c r="B655" s="390">
        <v>1</v>
      </c>
      <c r="C655" s="390">
        <v>1020</v>
      </c>
      <c r="D655" s="390">
        <v>1020</v>
      </c>
      <c r="E655" s="390">
        <v>1</v>
      </c>
    </row>
    <row r="656" spans="1:5" x14ac:dyDescent="0.25">
      <c r="A656" s="390">
        <v>102002</v>
      </c>
      <c r="B656" s="390">
        <v>2</v>
      </c>
      <c r="C656" s="390">
        <v>1020</v>
      </c>
      <c r="D656" s="390">
        <v>1220</v>
      </c>
      <c r="E656" s="390">
        <v>2</v>
      </c>
    </row>
    <row r="657" spans="1:5" x14ac:dyDescent="0.25">
      <c r="A657" s="390">
        <v>102003</v>
      </c>
      <c r="B657" s="390">
        <v>3</v>
      </c>
      <c r="C657" s="390">
        <v>1020</v>
      </c>
      <c r="D657" s="390">
        <v>1330</v>
      </c>
      <c r="E657" s="390">
        <v>3</v>
      </c>
    </row>
    <row r="658" spans="1:5" x14ac:dyDescent="0.25">
      <c r="A658" s="390">
        <v>102004</v>
      </c>
      <c r="B658" s="390">
        <v>4</v>
      </c>
      <c r="C658" s="390">
        <v>1020</v>
      </c>
      <c r="D658" s="390">
        <v>840</v>
      </c>
      <c r="E658" s="390">
        <v>4</v>
      </c>
    </row>
    <row r="659" spans="1:5" x14ac:dyDescent="0.25">
      <c r="A659" s="390">
        <v>102005</v>
      </c>
      <c r="B659" s="390">
        <v>5</v>
      </c>
      <c r="C659" s="390">
        <v>1020</v>
      </c>
      <c r="D659" s="390">
        <v>700</v>
      </c>
      <c r="E659" s="390">
        <v>5</v>
      </c>
    </row>
    <row r="660" spans="1:5" x14ac:dyDescent="0.25">
      <c r="A660" s="390">
        <v>102006</v>
      </c>
      <c r="B660" s="390">
        <v>6</v>
      </c>
      <c r="C660" s="390">
        <v>1020</v>
      </c>
      <c r="D660" s="390">
        <v>1680</v>
      </c>
      <c r="E660" s="390">
        <v>6</v>
      </c>
    </row>
    <row r="661" spans="1:5" x14ac:dyDescent="0.25">
      <c r="A661" s="390">
        <v>103001</v>
      </c>
      <c r="B661" s="390">
        <v>1</v>
      </c>
      <c r="C661" s="390">
        <v>1030</v>
      </c>
      <c r="D661" s="390">
        <v>1030</v>
      </c>
      <c r="E661" s="390">
        <v>1</v>
      </c>
    </row>
    <row r="662" spans="1:5" x14ac:dyDescent="0.25">
      <c r="A662" s="390">
        <v>103002</v>
      </c>
      <c r="B662" s="390">
        <v>2</v>
      </c>
      <c r="C662" s="390">
        <v>1030</v>
      </c>
      <c r="D662" s="390">
        <v>1230</v>
      </c>
      <c r="E662" s="390">
        <v>2</v>
      </c>
    </row>
    <row r="663" spans="1:5" x14ac:dyDescent="0.25">
      <c r="A663" s="390">
        <v>103003</v>
      </c>
      <c r="B663" s="390">
        <v>3</v>
      </c>
      <c r="C663" s="390">
        <v>1030</v>
      </c>
      <c r="D663" s="390">
        <v>1340</v>
      </c>
      <c r="E663" s="390">
        <v>3</v>
      </c>
    </row>
    <row r="664" spans="1:5" x14ac:dyDescent="0.25">
      <c r="A664" s="390">
        <v>103004</v>
      </c>
      <c r="B664" s="390">
        <v>4</v>
      </c>
      <c r="C664" s="390">
        <v>1030</v>
      </c>
      <c r="D664" s="390">
        <v>860</v>
      </c>
      <c r="E664" s="390">
        <v>4</v>
      </c>
    </row>
    <row r="665" spans="1:5" x14ac:dyDescent="0.25">
      <c r="A665" s="390">
        <v>103005</v>
      </c>
      <c r="B665" s="390">
        <v>5</v>
      </c>
      <c r="C665" s="390">
        <v>1030</v>
      </c>
      <c r="D665" s="390">
        <v>700</v>
      </c>
      <c r="E665" s="390">
        <v>5</v>
      </c>
    </row>
    <row r="666" spans="1:5" x14ac:dyDescent="0.25">
      <c r="A666" s="390">
        <v>103006</v>
      </c>
      <c r="B666" s="390">
        <v>6</v>
      </c>
      <c r="C666" s="390">
        <v>1030</v>
      </c>
      <c r="D666" s="390">
        <v>1680</v>
      </c>
      <c r="E666" s="390">
        <v>6</v>
      </c>
    </row>
    <row r="667" spans="1:5" x14ac:dyDescent="0.25">
      <c r="A667" s="390">
        <v>104001</v>
      </c>
      <c r="B667" s="390">
        <v>1</v>
      </c>
      <c r="C667" s="390">
        <v>1040</v>
      </c>
      <c r="D667" s="390">
        <v>1040</v>
      </c>
      <c r="E667" s="390">
        <v>1</v>
      </c>
    </row>
    <row r="668" spans="1:5" x14ac:dyDescent="0.25">
      <c r="A668" s="390">
        <v>104002</v>
      </c>
      <c r="B668" s="390">
        <v>2</v>
      </c>
      <c r="C668" s="390">
        <v>1040</v>
      </c>
      <c r="D668" s="390">
        <v>1230</v>
      </c>
      <c r="E668" s="390">
        <v>2</v>
      </c>
    </row>
    <row r="669" spans="1:5" x14ac:dyDescent="0.25">
      <c r="A669" s="390">
        <v>104003</v>
      </c>
      <c r="B669" s="390">
        <v>3</v>
      </c>
      <c r="C669" s="390">
        <v>1040</v>
      </c>
      <c r="D669" s="390">
        <v>1350</v>
      </c>
      <c r="E669" s="390">
        <v>3</v>
      </c>
    </row>
    <row r="670" spans="1:5" x14ac:dyDescent="0.25">
      <c r="A670" s="390">
        <v>104004</v>
      </c>
      <c r="B670" s="390">
        <v>4</v>
      </c>
      <c r="C670" s="390">
        <v>1040</v>
      </c>
      <c r="D670" s="390">
        <v>870</v>
      </c>
      <c r="E670" s="390">
        <v>4</v>
      </c>
    </row>
    <row r="671" spans="1:5" x14ac:dyDescent="0.25">
      <c r="A671" s="390">
        <v>104005</v>
      </c>
      <c r="B671" s="390">
        <v>5</v>
      </c>
      <c r="C671" s="390">
        <v>1040</v>
      </c>
      <c r="D671" s="390">
        <v>710</v>
      </c>
      <c r="E671" s="390">
        <v>5</v>
      </c>
    </row>
    <row r="672" spans="1:5" x14ac:dyDescent="0.25">
      <c r="A672" s="390">
        <v>104006</v>
      </c>
      <c r="B672" s="390">
        <v>6</v>
      </c>
      <c r="C672" s="390">
        <v>1040</v>
      </c>
      <c r="D672" s="390">
        <v>1690</v>
      </c>
      <c r="E672" s="390">
        <v>6</v>
      </c>
    </row>
    <row r="673" spans="1:5" x14ac:dyDescent="0.25">
      <c r="A673" s="390">
        <v>105001</v>
      </c>
      <c r="B673" s="390">
        <v>1</v>
      </c>
      <c r="C673" s="390">
        <v>1050</v>
      </c>
      <c r="D673" s="390">
        <v>1050</v>
      </c>
      <c r="E673" s="390">
        <v>1</v>
      </c>
    </row>
    <row r="674" spans="1:5" x14ac:dyDescent="0.25">
      <c r="A674" s="390">
        <v>105002</v>
      </c>
      <c r="B674" s="390">
        <v>2</v>
      </c>
      <c r="C674" s="390">
        <v>1050</v>
      </c>
      <c r="D674" s="390">
        <v>1230</v>
      </c>
      <c r="E674" s="390">
        <v>2</v>
      </c>
    </row>
    <row r="675" spans="1:5" x14ac:dyDescent="0.25">
      <c r="A675" s="390">
        <v>105003</v>
      </c>
      <c r="B675" s="390">
        <v>3</v>
      </c>
      <c r="C675" s="390">
        <v>1050</v>
      </c>
      <c r="D675" s="390">
        <v>1350</v>
      </c>
      <c r="E675" s="390">
        <v>3</v>
      </c>
    </row>
    <row r="676" spans="1:5" x14ac:dyDescent="0.25">
      <c r="A676" s="390">
        <v>105004</v>
      </c>
      <c r="B676" s="390">
        <v>4</v>
      </c>
      <c r="C676" s="390">
        <v>1050</v>
      </c>
      <c r="D676" s="390">
        <v>880</v>
      </c>
      <c r="E676" s="390">
        <v>4</v>
      </c>
    </row>
    <row r="677" spans="1:5" x14ac:dyDescent="0.25">
      <c r="A677" s="390">
        <v>105005</v>
      </c>
      <c r="B677" s="390">
        <v>5</v>
      </c>
      <c r="C677" s="390">
        <v>1050</v>
      </c>
      <c r="D677" s="390">
        <v>710</v>
      </c>
      <c r="E677" s="390">
        <v>5</v>
      </c>
    </row>
    <row r="678" spans="1:5" x14ac:dyDescent="0.25">
      <c r="A678" s="390">
        <v>105006</v>
      </c>
      <c r="B678" s="390">
        <v>6</v>
      </c>
      <c r="C678" s="390">
        <v>1050</v>
      </c>
      <c r="D678" s="390">
        <v>1690</v>
      </c>
      <c r="E678" s="390">
        <v>6</v>
      </c>
    </row>
    <row r="679" spans="1:5" x14ac:dyDescent="0.25">
      <c r="A679" s="390">
        <v>106001</v>
      </c>
      <c r="B679" s="390">
        <v>1</v>
      </c>
      <c r="C679" s="390">
        <v>1060</v>
      </c>
      <c r="D679" s="390">
        <v>1060</v>
      </c>
      <c r="E679" s="390">
        <v>1</v>
      </c>
    </row>
    <row r="680" spans="1:5" x14ac:dyDescent="0.25">
      <c r="A680" s="390">
        <v>106002</v>
      </c>
      <c r="B680" s="390">
        <v>2</v>
      </c>
      <c r="C680" s="390">
        <v>1060</v>
      </c>
      <c r="D680" s="390">
        <v>1240</v>
      </c>
      <c r="E680" s="390">
        <v>2</v>
      </c>
    </row>
    <row r="681" spans="1:5" x14ac:dyDescent="0.25">
      <c r="A681" s="390">
        <v>106003</v>
      </c>
      <c r="B681" s="390">
        <v>3</v>
      </c>
      <c r="C681" s="390">
        <v>1060</v>
      </c>
      <c r="D681" s="390">
        <v>1350</v>
      </c>
      <c r="E681" s="390">
        <v>3</v>
      </c>
    </row>
    <row r="682" spans="1:5" x14ac:dyDescent="0.25">
      <c r="A682" s="390">
        <v>106004</v>
      </c>
      <c r="B682" s="390">
        <v>4</v>
      </c>
      <c r="C682" s="390">
        <v>1060</v>
      </c>
      <c r="D682" s="390">
        <v>890</v>
      </c>
      <c r="E682" s="390">
        <v>4</v>
      </c>
    </row>
    <row r="683" spans="1:5" x14ac:dyDescent="0.25">
      <c r="A683" s="390">
        <v>106005</v>
      </c>
      <c r="B683" s="390">
        <v>5</v>
      </c>
      <c r="C683" s="390">
        <v>1060</v>
      </c>
      <c r="D683" s="390">
        <v>710</v>
      </c>
      <c r="E683" s="390">
        <v>5</v>
      </c>
    </row>
    <row r="684" spans="1:5" x14ac:dyDescent="0.25">
      <c r="A684" s="390">
        <v>106006</v>
      </c>
      <c r="B684" s="390">
        <v>6</v>
      </c>
      <c r="C684" s="390">
        <v>1060</v>
      </c>
      <c r="D684" s="390">
        <v>1700</v>
      </c>
      <c r="E684" s="390">
        <v>6</v>
      </c>
    </row>
    <row r="685" spans="1:5" x14ac:dyDescent="0.25">
      <c r="A685" s="390">
        <v>107001</v>
      </c>
      <c r="B685" s="390">
        <v>1</v>
      </c>
      <c r="C685" s="390">
        <v>1070</v>
      </c>
      <c r="D685" s="390">
        <v>1070</v>
      </c>
      <c r="E685" s="390">
        <v>1</v>
      </c>
    </row>
    <row r="686" spans="1:5" x14ac:dyDescent="0.25">
      <c r="A686" s="390">
        <v>107002</v>
      </c>
      <c r="B686" s="390">
        <v>2</v>
      </c>
      <c r="C686" s="390">
        <v>1070</v>
      </c>
      <c r="D686" s="390">
        <v>1240</v>
      </c>
      <c r="E686" s="390">
        <v>2</v>
      </c>
    </row>
    <row r="687" spans="1:5" x14ac:dyDescent="0.25">
      <c r="A687" s="390">
        <v>107003</v>
      </c>
      <c r="B687" s="390">
        <v>3</v>
      </c>
      <c r="C687" s="390">
        <v>1070</v>
      </c>
      <c r="D687" s="390">
        <v>1360</v>
      </c>
      <c r="E687" s="390">
        <v>3</v>
      </c>
    </row>
    <row r="688" spans="1:5" x14ac:dyDescent="0.25">
      <c r="A688" s="390">
        <v>107004</v>
      </c>
      <c r="B688" s="390">
        <v>4</v>
      </c>
      <c r="C688" s="390">
        <v>1070</v>
      </c>
      <c r="D688" s="390">
        <v>900</v>
      </c>
      <c r="E688" s="390">
        <v>4</v>
      </c>
    </row>
    <row r="689" spans="1:5" x14ac:dyDescent="0.25">
      <c r="A689" s="390">
        <v>107005</v>
      </c>
      <c r="B689" s="390">
        <v>5</v>
      </c>
      <c r="C689" s="390">
        <v>1070</v>
      </c>
      <c r="D689" s="390">
        <v>710</v>
      </c>
      <c r="E689" s="390">
        <v>5</v>
      </c>
    </row>
    <row r="690" spans="1:5" x14ac:dyDescent="0.25">
      <c r="A690" s="390">
        <v>107006</v>
      </c>
      <c r="B690" s="390">
        <v>6</v>
      </c>
      <c r="C690" s="390">
        <v>1070</v>
      </c>
      <c r="D690" s="390">
        <v>1700</v>
      </c>
      <c r="E690" s="390">
        <v>6</v>
      </c>
    </row>
    <row r="691" spans="1:5" x14ac:dyDescent="0.25">
      <c r="A691" s="390">
        <v>108001</v>
      </c>
      <c r="B691" s="390">
        <v>1</v>
      </c>
      <c r="C691" s="390">
        <v>1080</v>
      </c>
      <c r="D691" s="390">
        <v>1080</v>
      </c>
      <c r="E691" s="390">
        <v>1</v>
      </c>
    </row>
    <row r="692" spans="1:5" x14ac:dyDescent="0.25">
      <c r="A692" s="390">
        <v>108002</v>
      </c>
      <c r="B692" s="390">
        <v>2</v>
      </c>
      <c r="C692" s="390">
        <v>1080</v>
      </c>
      <c r="D692" s="390">
        <v>1240</v>
      </c>
      <c r="E692" s="390">
        <v>2</v>
      </c>
    </row>
    <row r="693" spans="1:5" x14ac:dyDescent="0.25">
      <c r="A693" s="390">
        <v>108003</v>
      </c>
      <c r="B693" s="390">
        <v>3</v>
      </c>
      <c r="C693" s="390">
        <v>1080</v>
      </c>
      <c r="D693" s="390">
        <v>1370</v>
      </c>
      <c r="E693" s="390">
        <v>3</v>
      </c>
    </row>
    <row r="694" spans="1:5" x14ac:dyDescent="0.25">
      <c r="A694" s="390">
        <v>108004</v>
      </c>
      <c r="B694" s="390">
        <v>4</v>
      </c>
      <c r="C694" s="390">
        <v>1080</v>
      </c>
      <c r="D694" s="390">
        <v>900</v>
      </c>
      <c r="E694" s="390">
        <v>4</v>
      </c>
    </row>
    <row r="695" spans="1:5" x14ac:dyDescent="0.25">
      <c r="A695" s="390">
        <v>108005</v>
      </c>
      <c r="B695" s="390">
        <v>5</v>
      </c>
      <c r="C695" s="390">
        <v>1080</v>
      </c>
      <c r="D695" s="390">
        <v>720</v>
      </c>
      <c r="E695" s="390">
        <v>5</v>
      </c>
    </row>
    <row r="696" spans="1:5" x14ac:dyDescent="0.25">
      <c r="A696" s="390">
        <v>108006</v>
      </c>
      <c r="B696" s="390">
        <v>6</v>
      </c>
      <c r="C696" s="390">
        <v>1080</v>
      </c>
      <c r="D696" s="390">
        <v>1710</v>
      </c>
      <c r="E696" s="390">
        <v>6</v>
      </c>
    </row>
    <row r="697" spans="1:5" x14ac:dyDescent="0.25">
      <c r="A697" s="390">
        <v>109001</v>
      </c>
      <c r="B697" s="390">
        <v>1</v>
      </c>
      <c r="C697" s="390">
        <v>1090</v>
      </c>
      <c r="D697" s="390">
        <v>1090</v>
      </c>
      <c r="E697" s="390">
        <v>1</v>
      </c>
    </row>
    <row r="698" spans="1:5" x14ac:dyDescent="0.25">
      <c r="A698" s="390">
        <v>109002</v>
      </c>
      <c r="B698" s="390">
        <v>2</v>
      </c>
      <c r="C698" s="390">
        <v>1090</v>
      </c>
      <c r="D698" s="390">
        <v>1240</v>
      </c>
      <c r="E698" s="390">
        <v>2</v>
      </c>
    </row>
    <row r="699" spans="1:5" x14ac:dyDescent="0.25">
      <c r="A699" s="390">
        <v>109003</v>
      </c>
      <c r="B699" s="390">
        <v>3</v>
      </c>
      <c r="C699" s="390">
        <v>1090</v>
      </c>
      <c r="D699" s="390">
        <v>1370</v>
      </c>
      <c r="E699" s="390">
        <v>3</v>
      </c>
    </row>
    <row r="700" spans="1:5" x14ac:dyDescent="0.25">
      <c r="A700" s="390">
        <v>109004</v>
      </c>
      <c r="B700" s="390">
        <v>4</v>
      </c>
      <c r="C700" s="390">
        <v>1090</v>
      </c>
      <c r="D700" s="390">
        <v>900</v>
      </c>
      <c r="E700" s="390">
        <v>4</v>
      </c>
    </row>
    <row r="701" spans="1:5" x14ac:dyDescent="0.25">
      <c r="A701" s="390">
        <v>109005</v>
      </c>
      <c r="B701" s="390">
        <v>5</v>
      </c>
      <c r="C701" s="390">
        <v>1090</v>
      </c>
      <c r="D701" s="390">
        <v>720</v>
      </c>
      <c r="E701" s="390">
        <v>5</v>
      </c>
    </row>
    <row r="702" spans="1:5" x14ac:dyDescent="0.25">
      <c r="A702" s="390">
        <v>109006</v>
      </c>
      <c r="B702" s="390">
        <v>6</v>
      </c>
      <c r="C702" s="390">
        <v>1090</v>
      </c>
      <c r="D702" s="390">
        <v>1710</v>
      </c>
      <c r="E702" s="390">
        <v>6</v>
      </c>
    </row>
    <row r="703" spans="1:5" x14ac:dyDescent="0.25">
      <c r="A703" s="390">
        <v>110001</v>
      </c>
      <c r="B703" s="390">
        <v>1</v>
      </c>
      <c r="C703" s="390">
        <v>1100</v>
      </c>
      <c r="D703" s="390">
        <v>1100</v>
      </c>
      <c r="E703" s="390">
        <v>1</v>
      </c>
    </row>
    <row r="704" spans="1:5" x14ac:dyDescent="0.25">
      <c r="A704" s="390">
        <v>110002</v>
      </c>
      <c r="B704" s="390">
        <v>2</v>
      </c>
      <c r="C704" s="390">
        <v>1100</v>
      </c>
      <c r="D704" s="390">
        <v>1250</v>
      </c>
      <c r="E704" s="390">
        <v>2</v>
      </c>
    </row>
    <row r="705" spans="1:5" x14ac:dyDescent="0.25">
      <c r="A705" s="390">
        <v>110003</v>
      </c>
      <c r="B705" s="390">
        <v>3</v>
      </c>
      <c r="C705" s="390">
        <v>1100</v>
      </c>
      <c r="D705" s="390">
        <v>1370</v>
      </c>
      <c r="E705" s="390">
        <v>3</v>
      </c>
    </row>
    <row r="706" spans="1:5" x14ac:dyDescent="0.25">
      <c r="A706" s="390">
        <v>110004</v>
      </c>
      <c r="B706" s="390">
        <v>4</v>
      </c>
      <c r="C706" s="390">
        <v>1100</v>
      </c>
      <c r="D706" s="390">
        <v>910</v>
      </c>
      <c r="E706" s="390">
        <v>4</v>
      </c>
    </row>
    <row r="707" spans="1:5" x14ac:dyDescent="0.25">
      <c r="A707" s="390">
        <v>110005</v>
      </c>
      <c r="B707" s="390">
        <v>5</v>
      </c>
      <c r="C707" s="390">
        <v>1100</v>
      </c>
      <c r="D707" s="390">
        <v>720</v>
      </c>
      <c r="E707" s="390">
        <v>5</v>
      </c>
    </row>
    <row r="708" spans="1:5" x14ac:dyDescent="0.25">
      <c r="A708" s="390">
        <v>110006</v>
      </c>
      <c r="B708" s="390">
        <v>6</v>
      </c>
      <c r="C708" s="390">
        <v>1100</v>
      </c>
      <c r="D708" s="390">
        <v>1710</v>
      </c>
      <c r="E708" s="390">
        <v>6</v>
      </c>
    </row>
    <row r="709" spans="1:5" x14ac:dyDescent="0.25">
      <c r="A709" s="390">
        <v>111001</v>
      </c>
      <c r="B709" s="390">
        <v>1</v>
      </c>
      <c r="C709" s="390">
        <v>1110</v>
      </c>
      <c r="D709" s="390">
        <v>1110</v>
      </c>
      <c r="E709" s="390">
        <v>1</v>
      </c>
    </row>
    <row r="710" spans="1:5" x14ac:dyDescent="0.25">
      <c r="A710" s="390">
        <v>111002</v>
      </c>
      <c r="B710" s="390">
        <v>2</v>
      </c>
      <c r="C710" s="390">
        <v>1110</v>
      </c>
      <c r="D710" s="390">
        <v>1250</v>
      </c>
      <c r="E710" s="390">
        <v>2</v>
      </c>
    </row>
    <row r="711" spans="1:5" x14ac:dyDescent="0.25">
      <c r="A711" s="390">
        <v>111003</v>
      </c>
      <c r="B711" s="390">
        <v>3</v>
      </c>
      <c r="C711" s="390">
        <v>1110</v>
      </c>
      <c r="D711" s="390">
        <v>1380</v>
      </c>
      <c r="E711" s="390">
        <v>3</v>
      </c>
    </row>
    <row r="712" spans="1:5" x14ac:dyDescent="0.25">
      <c r="A712" s="390">
        <v>111004</v>
      </c>
      <c r="B712" s="390">
        <v>4</v>
      </c>
      <c r="C712" s="390">
        <v>1110</v>
      </c>
      <c r="D712" s="390">
        <v>910</v>
      </c>
      <c r="E712" s="390">
        <v>4</v>
      </c>
    </row>
    <row r="713" spans="1:5" x14ac:dyDescent="0.25">
      <c r="A713" s="390">
        <v>111005</v>
      </c>
      <c r="B713" s="390">
        <v>5</v>
      </c>
      <c r="C713" s="390">
        <v>1110</v>
      </c>
      <c r="D713" s="390">
        <v>730</v>
      </c>
      <c r="E713" s="390">
        <v>5</v>
      </c>
    </row>
    <row r="714" spans="1:5" x14ac:dyDescent="0.25">
      <c r="A714" s="390">
        <v>111006</v>
      </c>
      <c r="B714" s="390">
        <v>6</v>
      </c>
      <c r="C714" s="390">
        <v>1110</v>
      </c>
      <c r="D714" s="390">
        <v>1720</v>
      </c>
      <c r="E714" s="390">
        <v>6</v>
      </c>
    </row>
    <row r="715" spans="1:5" x14ac:dyDescent="0.25">
      <c r="A715" s="390">
        <v>112001</v>
      </c>
      <c r="B715" s="390">
        <v>1</v>
      </c>
      <c r="C715" s="390">
        <v>1120</v>
      </c>
      <c r="D715" s="390">
        <v>1120</v>
      </c>
      <c r="E715" s="390">
        <v>1</v>
      </c>
    </row>
    <row r="716" spans="1:5" x14ac:dyDescent="0.25">
      <c r="A716" s="390">
        <v>112002</v>
      </c>
      <c r="B716" s="390">
        <v>2</v>
      </c>
      <c r="C716" s="390">
        <v>1120</v>
      </c>
      <c r="D716" s="390">
        <v>1250</v>
      </c>
      <c r="E716" s="390">
        <v>2</v>
      </c>
    </row>
    <row r="717" spans="1:5" x14ac:dyDescent="0.25">
      <c r="A717" s="390">
        <v>112003</v>
      </c>
      <c r="B717" s="390">
        <v>3</v>
      </c>
      <c r="C717" s="390">
        <v>1120</v>
      </c>
      <c r="D717" s="390">
        <v>1380</v>
      </c>
      <c r="E717" s="390">
        <v>3</v>
      </c>
    </row>
    <row r="718" spans="1:5" x14ac:dyDescent="0.25">
      <c r="A718" s="390">
        <v>112004</v>
      </c>
      <c r="B718" s="390">
        <v>4</v>
      </c>
      <c r="C718" s="390">
        <v>1120</v>
      </c>
      <c r="D718" s="390">
        <v>920</v>
      </c>
      <c r="E718" s="390">
        <v>4</v>
      </c>
    </row>
    <row r="719" spans="1:5" x14ac:dyDescent="0.25">
      <c r="A719" s="390">
        <v>112005</v>
      </c>
      <c r="B719" s="390">
        <v>5</v>
      </c>
      <c r="C719" s="390">
        <v>1120</v>
      </c>
      <c r="D719" s="390">
        <v>740</v>
      </c>
      <c r="E719" s="390">
        <v>5</v>
      </c>
    </row>
    <row r="720" spans="1:5" x14ac:dyDescent="0.25">
      <c r="A720" s="390">
        <v>112006</v>
      </c>
      <c r="B720" s="390">
        <v>6</v>
      </c>
      <c r="C720" s="390">
        <v>1120</v>
      </c>
      <c r="D720" s="390">
        <v>1720</v>
      </c>
      <c r="E720" s="390">
        <v>6</v>
      </c>
    </row>
    <row r="721" spans="1:5" x14ac:dyDescent="0.25">
      <c r="A721" s="390">
        <v>113001</v>
      </c>
      <c r="B721" s="390">
        <v>1</v>
      </c>
      <c r="C721" s="390">
        <v>1130</v>
      </c>
      <c r="D721" s="390">
        <v>1130</v>
      </c>
      <c r="E721" s="390">
        <v>1</v>
      </c>
    </row>
    <row r="722" spans="1:5" x14ac:dyDescent="0.25">
      <c r="A722" s="390">
        <v>113002</v>
      </c>
      <c r="B722" s="390">
        <v>2</v>
      </c>
      <c r="C722" s="390">
        <v>1130</v>
      </c>
      <c r="D722" s="390">
        <v>1250</v>
      </c>
      <c r="E722" s="390">
        <v>2</v>
      </c>
    </row>
    <row r="723" spans="1:5" x14ac:dyDescent="0.25">
      <c r="A723" s="390">
        <v>113003</v>
      </c>
      <c r="B723" s="390">
        <v>3</v>
      </c>
      <c r="C723" s="390">
        <v>1130</v>
      </c>
      <c r="D723" s="390">
        <v>1380</v>
      </c>
      <c r="E723" s="390">
        <v>3</v>
      </c>
    </row>
    <row r="724" spans="1:5" x14ac:dyDescent="0.25">
      <c r="A724" s="390">
        <v>113004</v>
      </c>
      <c r="B724" s="390">
        <v>4</v>
      </c>
      <c r="C724" s="390">
        <v>1130</v>
      </c>
      <c r="D724" s="390">
        <v>930</v>
      </c>
      <c r="E724" s="390">
        <v>4</v>
      </c>
    </row>
    <row r="725" spans="1:5" x14ac:dyDescent="0.25">
      <c r="A725" s="390">
        <v>113005</v>
      </c>
      <c r="B725" s="390">
        <v>5</v>
      </c>
      <c r="C725" s="390">
        <v>1130</v>
      </c>
      <c r="D725" s="390">
        <v>740</v>
      </c>
      <c r="E725" s="390">
        <v>5</v>
      </c>
    </row>
    <row r="726" spans="1:5" x14ac:dyDescent="0.25">
      <c r="A726" s="390">
        <v>113006</v>
      </c>
      <c r="B726" s="390">
        <v>6</v>
      </c>
      <c r="C726" s="390">
        <v>1130</v>
      </c>
      <c r="D726" s="390">
        <v>1730</v>
      </c>
      <c r="E726" s="390">
        <v>6</v>
      </c>
    </row>
    <row r="727" spans="1:5" x14ac:dyDescent="0.25">
      <c r="A727" s="390">
        <v>114001</v>
      </c>
      <c r="B727" s="390">
        <v>1</v>
      </c>
      <c r="C727" s="390">
        <v>1140</v>
      </c>
      <c r="D727" s="390">
        <v>1140</v>
      </c>
      <c r="E727" s="390">
        <v>1</v>
      </c>
    </row>
    <row r="728" spans="1:5" x14ac:dyDescent="0.25">
      <c r="A728" s="390">
        <v>114002</v>
      </c>
      <c r="B728" s="390">
        <v>2</v>
      </c>
      <c r="C728" s="390">
        <v>1140</v>
      </c>
      <c r="D728" s="390">
        <v>1260</v>
      </c>
      <c r="E728" s="390">
        <v>2</v>
      </c>
    </row>
    <row r="729" spans="1:5" x14ac:dyDescent="0.25">
      <c r="A729" s="390">
        <v>114003</v>
      </c>
      <c r="B729" s="390">
        <v>3</v>
      </c>
      <c r="C729" s="390">
        <v>1140</v>
      </c>
      <c r="D729" s="390">
        <v>1390</v>
      </c>
      <c r="E729" s="390">
        <v>3</v>
      </c>
    </row>
    <row r="730" spans="1:5" x14ac:dyDescent="0.25">
      <c r="A730" s="390">
        <v>114004</v>
      </c>
      <c r="B730" s="390">
        <v>4</v>
      </c>
      <c r="C730" s="390">
        <v>1140</v>
      </c>
      <c r="D730" s="390">
        <v>940</v>
      </c>
      <c r="E730" s="390">
        <v>4</v>
      </c>
    </row>
    <row r="731" spans="1:5" x14ac:dyDescent="0.25">
      <c r="A731" s="390">
        <v>114005</v>
      </c>
      <c r="B731" s="390">
        <v>5</v>
      </c>
      <c r="C731" s="390">
        <v>1140</v>
      </c>
      <c r="D731" s="390">
        <v>740</v>
      </c>
      <c r="E731" s="390">
        <v>5</v>
      </c>
    </row>
    <row r="732" spans="1:5" x14ac:dyDescent="0.25">
      <c r="A732" s="390">
        <v>114006</v>
      </c>
      <c r="B732" s="390">
        <v>6</v>
      </c>
      <c r="C732" s="390">
        <v>1140</v>
      </c>
      <c r="D732" s="390">
        <v>1730</v>
      </c>
      <c r="E732" s="390">
        <v>6</v>
      </c>
    </row>
    <row r="733" spans="1:5" x14ac:dyDescent="0.25">
      <c r="A733" s="390">
        <v>115001</v>
      </c>
      <c r="B733" s="390">
        <v>1</v>
      </c>
      <c r="C733" s="390">
        <v>1150</v>
      </c>
      <c r="D733" s="390">
        <v>1150</v>
      </c>
      <c r="E733" s="390">
        <v>1</v>
      </c>
    </row>
    <row r="734" spans="1:5" x14ac:dyDescent="0.25">
      <c r="A734" s="390">
        <v>115002</v>
      </c>
      <c r="B734" s="390">
        <v>2</v>
      </c>
      <c r="C734" s="390">
        <v>1150</v>
      </c>
      <c r="D734" s="390">
        <v>1260</v>
      </c>
      <c r="E734" s="390">
        <v>2</v>
      </c>
    </row>
    <row r="735" spans="1:5" x14ac:dyDescent="0.25">
      <c r="A735" s="390">
        <v>115003</v>
      </c>
      <c r="B735" s="390">
        <v>3</v>
      </c>
      <c r="C735" s="390">
        <v>1150</v>
      </c>
      <c r="D735" s="390">
        <v>1400</v>
      </c>
      <c r="E735" s="390">
        <v>3</v>
      </c>
    </row>
    <row r="736" spans="1:5" x14ac:dyDescent="0.25">
      <c r="A736" s="390">
        <v>115004</v>
      </c>
      <c r="B736" s="390">
        <v>4</v>
      </c>
      <c r="C736" s="390">
        <v>1150</v>
      </c>
      <c r="D736" s="390">
        <v>950</v>
      </c>
      <c r="E736" s="390">
        <v>4</v>
      </c>
    </row>
    <row r="737" spans="1:5" x14ac:dyDescent="0.25">
      <c r="A737" s="390">
        <v>115005</v>
      </c>
      <c r="B737" s="390">
        <v>5</v>
      </c>
      <c r="C737" s="390">
        <v>1150</v>
      </c>
      <c r="D737" s="390">
        <v>750</v>
      </c>
      <c r="E737" s="390">
        <v>5</v>
      </c>
    </row>
    <row r="738" spans="1:5" x14ac:dyDescent="0.25">
      <c r="A738" s="390">
        <v>115006</v>
      </c>
      <c r="B738" s="390">
        <v>6</v>
      </c>
      <c r="C738" s="390">
        <v>1150</v>
      </c>
      <c r="D738" s="390">
        <v>1740</v>
      </c>
      <c r="E738" s="390">
        <v>6</v>
      </c>
    </row>
    <row r="739" spans="1:5" x14ac:dyDescent="0.25">
      <c r="A739" s="390">
        <v>116001</v>
      </c>
      <c r="B739" s="390">
        <v>1</v>
      </c>
      <c r="C739" s="390">
        <v>1160</v>
      </c>
      <c r="D739" s="390">
        <v>1160</v>
      </c>
      <c r="E739" s="390">
        <v>1</v>
      </c>
    </row>
    <row r="740" spans="1:5" x14ac:dyDescent="0.25">
      <c r="A740" s="390">
        <v>116002</v>
      </c>
      <c r="B740" s="390">
        <v>2</v>
      </c>
      <c r="C740" s="390">
        <v>1160</v>
      </c>
      <c r="D740" s="390">
        <v>1270</v>
      </c>
      <c r="E740" s="390">
        <v>2</v>
      </c>
    </row>
    <row r="741" spans="1:5" x14ac:dyDescent="0.25">
      <c r="A741" s="390">
        <v>116003</v>
      </c>
      <c r="B741" s="390">
        <v>3</v>
      </c>
      <c r="C741" s="390">
        <v>1160</v>
      </c>
      <c r="D741" s="390">
        <v>1400</v>
      </c>
      <c r="E741" s="390">
        <v>3</v>
      </c>
    </row>
    <row r="742" spans="1:5" x14ac:dyDescent="0.25">
      <c r="A742" s="390">
        <v>116004</v>
      </c>
      <c r="B742" s="390">
        <v>4</v>
      </c>
      <c r="C742" s="390">
        <v>1160</v>
      </c>
      <c r="D742" s="390">
        <v>950</v>
      </c>
      <c r="E742" s="390">
        <v>4</v>
      </c>
    </row>
    <row r="743" spans="1:5" x14ac:dyDescent="0.25">
      <c r="A743" s="390">
        <v>116005</v>
      </c>
      <c r="B743" s="390">
        <v>5</v>
      </c>
      <c r="C743" s="390">
        <v>1160</v>
      </c>
      <c r="D743" s="390">
        <v>750</v>
      </c>
      <c r="E743" s="390">
        <v>5</v>
      </c>
    </row>
    <row r="744" spans="1:5" x14ac:dyDescent="0.25">
      <c r="A744" s="390">
        <v>116006</v>
      </c>
      <c r="B744" s="390">
        <v>6</v>
      </c>
      <c r="C744" s="390">
        <v>1160</v>
      </c>
      <c r="D744" s="390">
        <v>1750</v>
      </c>
      <c r="E744" s="390">
        <v>6</v>
      </c>
    </row>
    <row r="745" spans="1:5" x14ac:dyDescent="0.25">
      <c r="A745" s="390">
        <v>117001</v>
      </c>
      <c r="B745" s="390">
        <v>1</v>
      </c>
      <c r="C745" s="390">
        <v>1170</v>
      </c>
      <c r="D745" s="390">
        <v>1170</v>
      </c>
      <c r="E745" s="390">
        <v>1</v>
      </c>
    </row>
    <row r="746" spans="1:5" x14ac:dyDescent="0.25">
      <c r="A746" s="390">
        <v>117002</v>
      </c>
      <c r="B746" s="390">
        <v>2</v>
      </c>
      <c r="C746" s="390">
        <v>1170</v>
      </c>
      <c r="D746" s="390">
        <v>1290</v>
      </c>
      <c r="E746" s="390">
        <v>2</v>
      </c>
    </row>
    <row r="747" spans="1:5" x14ac:dyDescent="0.25">
      <c r="A747" s="390">
        <v>117003</v>
      </c>
      <c r="B747" s="390">
        <v>3</v>
      </c>
      <c r="C747" s="390">
        <v>1170</v>
      </c>
      <c r="D747" s="390">
        <v>1420</v>
      </c>
      <c r="E747" s="390">
        <v>3</v>
      </c>
    </row>
    <row r="748" spans="1:5" x14ac:dyDescent="0.25">
      <c r="A748" s="390">
        <v>117004</v>
      </c>
      <c r="B748" s="390">
        <v>4</v>
      </c>
      <c r="C748" s="390">
        <v>1170</v>
      </c>
      <c r="D748" s="390">
        <v>990</v>
      </c>
      <c r="E748" s="390">
        <v>4</v>
      </c>
    </row>
    <row r="749" spans="1:5" x14ac:dyDescent="0.25">
      <c r="A749" s="390">
        <v>117005</v>
      </c>
      <c r="B749" s="390">
        <v>5</v>
      </c>
      <c r="C749" s="390">
        <v>1170</v>
      </c>
      <c r="D749" s="390">
        <v>770</v>
      </c>
      <c r="E749" s="390">
        <v>5</v>
      </c>
    </row>
    <row r="750" spans="1:5" x14ac:dyDescent="0.25">
      <c r="A750" s="390">
        <v>117006</v>
      </c>
      <c r="B750" s="390">
        <v>6</v>
      </c>
      <c r="C750" s="390">
        <v>1170</v>
      </c>
      <c r="D750" s="390">
        <v>1770</v>
      </c>
      <c r="E750" s="390">
        <v>6</v>
      </c>
    </row>
    <row r="751" spans="1:5" x14ac:dyDescent="0.25">
      <c r="A751" s="390">
        <v>118001</v>
      </c>
      <c r="B751" s="390">
        <v>1</v>
      </c>
      <c r="C751" s="390">
        <v>1180</v>
      </c>
      <c r="D751" s="390">
        <v>1180</v>
      </c>
      <c r="E751" s="390">
        <v>1</v>
      </c>
    </row>
    <row r="752" spans="1:5" x14ac:dyDescent="0.25">
      <c r="A752" s="390">
        <v>118002</v>
      </c>
      <c r="B752" s="390">
        <v>2</v>
      </c>
      <c r="C752" s="390">
        <v>1180</v>
      </c>
      <c r="D752" s="390">
        <v>1290</v>
      </c>
      <c r="E752" s="390">
        <v>2</v>
      </c>
    </row>
    <row r="753" spans="1:5" x14ac:dyDescent="0.25">
      <c r="A753" s="390">
        <v>118003</v>
      </c>
      <c r="B753" s="390">
        <v>3</v>
      </c>
      <c r="C753" s="390">
        <v>1180</v>
      </c>
      <c r="D753" s="390">
        <v>1430</v>
      </c>
      <c r="E753" s="390">
        <v>3</v>
      </c>
    </row>
    <row r="754" spans="1:5" x14ac:dyDescent="0.25">
      <c r="A754" s="390">
        <v>118004</v>
      </c>
      <c r="B754" s="390">
        <v>4</v>
      </c>
      <c r="C754" s="390">
        <v>1180</v>
      </c>
      <c r="D754" s="390">
        <v>990</v>
      </c>
      <c r="E754" s="390">
        <v>4</v>
      </c>
    </row>
    <row r="755" spans="1:5" x14ac:dyDescent="0.25">
      <c r="A755" s="390">
        <v>118005</v>
      </c>
      <c r="B755" s="390">
        <v>5</v>
      </c>
      <c r="C755" s="390">
        <v>1180</v>
      </c>
      <c r="D755" s="390">
        <v>780</v>
      </c>
      <c r="E755" s="390">
        <v>5</v>
      </c>
    </row>
    <row r="756" spans="1:5" x14ac:dyDescent="0.25">
      <c r="A756" s="390">
        <v>118006</v>
      </c>
      <c r="B756" s="390">
        <v>6</v>
      </c>
      <c r="C756" s="390">
        <v>1180</v>
      </c>
      <c r="D756" s="390">
        <v>1780</v>
      </c>
      <c r="E756" s="390">
        <v>6</v>
      </c>
    </row>
    <row r="757" spans="1:5" x14ac:dyDescent="0.25">
      <c r="A757" s="390">
        <v>119001</v>
      </c>
      <c r="B757" s="390">
        <v>1</v>
      </c>
      <c r="C757" s="390">
        <v>1190</v>
      </c>
      <c r="D757" s="390">
        <v>1190</v>
      </c>
      <c r="E757" s="390">
        <v>1</v>
      </c>
    </row>
    <row r="758" spans="1:5" x14ac:dyDescent="0.25">
      <c r="A758" s="390">
        <v>119002</v>
      </c>
      <c r="B758" s="390">
        <v>2</v>
      </c>
      <c r="C758" s="390">
        <v>1190</v>
      </c>
      <c r="D758" s="390">
        <v>1300</v>
      </c>
      <c r="E758" s="390">
        <v>2</v>
      </c>
    </row>
    <row r="759" spans="1:5" x14ac:dyDescent="0.25">
      <c r="A759" s="390">
        <v>119003</v>
      </c>
      <c r="B759" s="390">
        <v>3</v>
      </c>
      <c r="C759" s="390">
        <v>1190</v>
      </c>
      <c r="D759" s="390">
        <v>1450</v>
      </c>
      <c r="E759" s="390">
        <v>3</v>
      </c>
    </row>
    <row r="760" spans="1:5" x14ac:dyDescent="0.25">
      <c r="A760" s="390">
        <v>119004</v>
      </c>
      <c r="B760" s="390">
        <v>4</v>
      </c>
      <c r="C760" s="390">
        <v>1190</v>
      </c>
      <c r="D760" s="390">
        <v>1000</v>
      </c>
      <c r="E760" s="390">
        <v>4</v>
      </c>
    </row>
    <row r="761" spans="1:5" x14ac:dyDescent="0.25">
      <c r="A761" s="390">
        <v>119005</v>
      </c>
      <c r="B761" s="390">
        <v>5</v>
      </c>
      <c r="C761" s="390">
        <v>1190</v>
      </c>
      <c r="D761" s="390">
        <v>790</v>
      </c>
      <c r="E761" s="390">
        <v>5</v>
      </c>
    </row>
    <row r="762" spans="1:5" x14ac:dyDescent="0.25">
      <c r="A762" s="390">
        <v>119006</v>
      </c>
      <c r="B762" s="390">
        <v>6</v>
      </c>
      <c r="C762" s="390">
        <v>1190</v>
      </c>
      <c r="D762" s="390">
        <v>1800</v>
      </c>
      <c r="E762" s="390">
        <v>6</v>
      </c>
    </row>
    <row r="763" spans="1:5" x14ac:dyDescent="0.25">
      <c r="A763" s="390">
        <v>120001</v>
      </c>
      <c r="B763" s="390">
        <v>1</v>
      </c>
      <c r="C763" s="390">
        <v>1200</v>
      </c>
      <c r="D763" s="390">
        <v>1200</v>
      </c>
      <c r="E763" s="390">
        <v>1</v>
      </c>
    </row>
    <row r="764" spans="1:5" x14ac:dyDescent="0.25">
      <c r="A764" s="390">
        <v>120002</v>
      </c>
      <c r="B764" s="390">
        <v>2</v>
      </c>
      <c r="C764" s="390">
        <v>1200</v>
      </c>
      <c r="D764" s="390">
        <v>1310</v>
      </c>
      <c r="E764" s="390">
        <v>2</v>
      </c>
    </row>
    <row r="765" spans="1:5" x14ac:dyDescent="0.25">
      <c r="A765" s="390">
        <v>120003</v>
      </c>
      <c r="B765" s="390">
        <v>3</v>
      </c>
      <c r="C765" s="390">
        <v>1200</v>
      </c>
      <c r="D765" s="390">
        <v>1450</v>
      </c>
      <c r="E765" s="390">
        <v>3</v>
      </c>
    </row>
    <row r="766" spans="1:5" x14ac:dyDescent="0.25">
      <c r="A766" s="390">
        <v>120004</v>
      </c>
      <c r="B766" s="390">
        <v>4</v>
      </c>
      <c r="C766" s="390">
        <v>1200</v>
      </c>
      <c r="D766" s="390">
        <v>1000</v>
      </c>
      <c r="E766" s="390">
        <v>4</v>
      </c>
    </row>
    <row r="767" spans="1:5" x14ac:dyDescent="0.25">
      <c r="A767" s="390">
        <v>120005</v>
      </c>
      <c r="B767" s="390">
        <v>5</v>
      </c>
      <c r="C767" s="390">
        <v>1200</v>
      </c>
      <c r="D767" s="390">
        <v>800</v>
      </c>
      <c r="E767" s="390">
        <v>5</v>
      </c>
    </row>
    <row r="768" spans="1:5" x14ac:dyDescent="0.25">
      <c r="A768" s="390">
        <v>120006</v>
      </c>
      <c r="B768" s="390">
        <v>6</v>
      </c>
      <c r="C768" s="390">
        <v>1200</v>
      </c>
      <c r="D768" s="390">
        <v>1810</v>
      </c>
      <c r="E768" s="390">
        <v>6</v>
      </c>
    </row>
    <row r="769" spans="1:5" x14ac:dyDescent="0.25">
      <c r="A769" s="390">
        <v>121001</v>
      </c>
      <c r="B769" s="390">
        <v>1</v>
      </c>
      <c r="C769" s="390">
        <v>1210</v>
      </c>
      <c r="D769" s="390">
        <v>1210</v>
      </c>
      <c r="E769" s="390">
        <v>1</v>
      </c>
    </row>
    <row r="770" spans="1:5" x14ac:dyDescent="0.25">
      <c r="A770" s="390">
        <v>121002</v>
      </c>
      <c r="B770" s="390">
        <v>2</v>
      </c>
      <c r="C770" s="390">
        <v>1210</v>
      </c>
      <c r="D770" s="390">
        <v>1320</v>
      </c>
      <c r="E770" s="390">
        <v>2</v>
      </c>
    </row>
    <row r="771" spans="1:5" x14ac:dyDescent="0.25">
      <c r="A771" s="390">
        <v>121003</v>
      </c>
      <c r="B771" s="390">
        <v>3</v>
      </c>
      <c r="C771" s="390">
        <v>1210</v>
      </c>
      <c r="D771" s="390">
        <v>1460</v>
      </c>
      <c r="E771" s="390">
        <v>3</v>
      </c>
    </row>
    <row r="772" spans="1:5" x14ac:dyDescent="0.25">
      <c r="A772" s="390">
        <v>121004</v>
      </c>
      <c r="B772" s="390">
        <v>4</v>
      </c>
      <c r="C772" s="390">
        <v>1210</v>
      </c>
      <c r="D772" s="390">
        <v>1010</v>
      </c>
      <c r="E772" s="390">
        <v>4</v>
      </c>
    </row>
    <row r="773" spans="1:5" x14ac:dyDescent="0.25">
      <c r="A773" s="390">
        <v>121005</v>
      </c>
      <c r="B773" s="390">
        <v>5</v>
      </c>
      <c r="C773" s="390">
        <v>1210</v>
      </c>
      <c r="D773" s="390">
        <v>820</v>
      </c>
      <c r="E773" s="390">
        <v>5</v>
      </c>
    </row>
    <row r="774" spans="1:5" x14ac:dyDescent="0.25">
      <c r="A774" s="390">
        <v>121006</v>
      </c>
      <c r="B774" s="390">
        <v>6</v>
      </c>
      <c r="C774" s="390">
        <v>1210</v>
      </c>
      <c r="D774" s="390">
        <v>1820</v>
      </c>
      <c r="E774" s="390">
        <v>6</v>
      </c>
    </row>
    <row r="775" spans="1:5" x14ac:dyDescent="0.25">
      <c r="A775" s="390">
        <v>122001</v>
      </c>
      <c r="B775" s="390">
        <v>1</v>
      </c>
      <c r="C775" s="390">
        <v>1220</v>
      </c>
      <c r="D775" s="390">
        <v>1220</v>
      </c>
      <c r="E775" s="390">
        <v>1</v>
      </c>
    </row>
    <row r="776" spans="1:5" x14ac:dyDescent="0.25">
      <c r="A776" s="390">
        <v>122002</v>
      </c>
      <c r="B776" s="390">
        <v>2</v>
      </c>
      <c r="C776" s="390">
        <v>1220</v>
      </c>
      <c r="D776" s="390">
        <v>1330</v>
      </c>
      <c r="E776" s="390">
        <v>2</v>
      </c>
    </row>
    <row r="777" spans="1:5" x14ac:dyDescent="0.25">
      <c r="A777" s="390">
        <v>122003</v>
      </c>
      <c r="B777" s="390">
        <v>3</v>
      </c>
      <c r="C777" s="390">
        <v>1220</v>
      </c>
      <c r="D777" s="390">
        <v>1470</v>
      </c>
      <c r="E777" s="390">
        <v>3</v>
      </c>
    </row>
    <row r="778" spans="1:5" x14ac:dyDescent="0.25">
      <c r="A778" s="390">
        <v>122004</v>
      </c>
      <c r="B778" s="390">
        <v>4</v>
      </c>
      <c r="C778" s="390">
        <v>1220</v>
      </c>
      <c r="D778" s="390">
        <v>1020</v>
      </c>
      <c r="E778" s="390">
        <v>4</v>
      </c>
    </row>
    <row r="779" spans="1:5" x14ac:dyDescent="0.25">
      <c r="A779" s="390">
        <v>122005</v>
      </c>
      <c r="B779" s="390">
        <v>5</v>
      </c>
      <c r="C779" s="390">
        <v>1220</v>
      </c>
      <c r="D779" s="390">
        <v>840</v>
      </c>
      <c r="E779" s="390">
        <v>5</v>
      </c>
    </row>
    <row r="780" spans="1:5" x14ac:dyDescent="0.25">
      <c r="A780" s="390">
        <v>122006</v>
      </c>
      <c r="B780" s="390">
        <v>6</v>
      </c>
      <c r="C780" s="390">
        <v>1220</v>
      </c>
      <c r="D780" s="390">
        <v>1840</v>
      </c>
      <c r="E780" s="390">
        <v>6</v>
      </c>
    </row>
    <row r="781" spans="1:5" x14ac:dyDescent="0.25">
      <c r="A781" s="390">
        <v>123001</v>
      </c>
      <c r="B781" s="390">
        <v>1</v>
      </c>
      <c r="C781" s="390">
        <v>1230</v>
      </c>
      <c r="D781" s="390">
        <v>1230</v>
      </c>
      <c r="E781" s="390">
        <v>1</v>
      </c>
    </row>
    <row r="782" spans="1:5" x14ac:dyDescent="0.25">
      <c r="A782" s="390">
        <v>123002</v>
      </c>
      <c r="B782" s="390">
        <v>2</v>
      </c>
      <c r="C782" s="390">
        <v>1230</v>
      </c>
      <c r="D782" s="390">
        <v>1340</v>
      </c>
      <c r="E782" s="390">
        <v>2</v>
      </c>
    </row>
    <row r="783" spans="1:5" x14ac:dyDescent="0.25">
      <c r="A783" s="390">
        <v>123003</v>
      </c>
      <c r="B783" s="390">
        <v>3</v>
      </c>
      <c r="C783" s="390">
        <v>1230</v>
      </c>
      <c r="D783" s="390">
        <v>1480</v>
      </c>
      <c r="E783" s="390">
        <v>3</v>
      </c>
    </row>
    <row r="784" spans="1:5" x14ac:dyDescent="0.25">
      <c r="A784" s="390">
        <v>123004</v>
      </c>
      <c r="B784" s="390">
        <v>4</v>
      </c>
      <c r="C784" s="390">
        <v>1230</v>
      </c>
      <c r="D784" s="390">
        <v>1030</v>
      </c>
      <c r="E784" s="390">
        <v>4</v>
      </c>
    </row>
    <row r="785" spans="1:5" x14ac:dyDescent="0.25">
      <c r="A785" s="390">
        <v>123005</v>
      </c>
      <c r="B785" s="390">
        <v>5</v>
      </c>
      <c r="C785" s="390">
        <v>1230</v>
      </c>
      <c r="D785" s="390">
        <v>860</v>
      </c>
      <c r="E785" s="390">
        <v>5</v>
      </c>
    </row>
    <row r="786" spans="1:5" x14ac:dyDescent="0.25">
      <c r="A786" s="390">
        <v>123006</v>
      </c>
      <c r="B786" s="390">
        <v>6</v>
      </c>
      <c r="C786" s="390">
        <v>1230</v>
      </c>
      <c r="D786" s="390">
        <v>1850</v>
      </c>
      <c r="E786" s="390">
        <v>6</v>
      </c>
    </row>
    <row r="787" spans="1:5" x14ac:dyDescent="0.25">
      <c r="A787" s="390">
        <v>124001</v>
      </c>
      <c r="B787" s="390">
        <v>1</v>
      </c>
      <c r="C787" s="390">
        <v>1240</v>
      </c>
      <c r="D787" s="390">
        <v>1240</v>
      </c>
      <c r="E787" s="390">
        <v>1</v>
      </c>
    </row>
    <row r="788" spans="1:5" x14ac:dyDescent="0.25">
      <c r="A788" s="390">
        <v>124002</v>
      </c>
      <c r="B788" s="390">
        <v>2</v>
      </c>
      <c r="C788" s="390">
        <v>1240</v>
      </c>
      <c r="D788" s="390">
        <v>1360</v>
      </c>
      <c r="E788" s="390">
        <v>2</v>
      </c>
    </row>
    <row r="789" spans="1:5" x14ac:dyDescent="0.25">
      <c r="A789" s="390">
        <v>124003</v>
      </c>
      <c r="B789" s="390">
        <v>3</v>
      </c>
      <c r="C789" s="390">
        <v>1240</v>
      </c>
      <c r="D789" s="390">
        <v>1500</v>
      </c>
      <c r="E789" s="390">
        <v>3</v>
      </c>
    </row>
    <row r="790" spans="1:5" x14ac:dyDescent="0.25">
      <c r="A790" s="390">
        <v>124004</v>
      </c>
      <c r="B790" s="390">
        <v>4</v>
      </c>
      <c r="C790" s="390">
        <v>1240</v>
      </c>
      <c r="D790" s="390">
        <v>1070</v>
      </c>
      <c r="E790" s="390">
        <v>4</v>
      </c>
    </row>
    <row r="791" spans="1:5" x14ac:dyDescent="0.25">
      <c r="A791" s="390">
        <v>124005</v>
      </c>
      <c r="B791" s="390">
        <v>5</v>
      </c>
      <c r="C791" s="390">
        <v>1240</v>
      </c>
      <c r="D791" s="390">
        <v>900</v>
      </c>
      <c r="E791" s="390">
        <v>5</v>
      </c>
    </row>
    <row r="792" spans="1:5" x14ac:dyDescent="0.25">
      <c r="A792" s="390">
        <v>124006</v>
      </c>
      <c r="B792" s="390">
        <v>6</v>
      </c>
      <c r="C792" s="390">
        <v>1240</v>
      </c>
      <c r="D792" s="390">
        <v>1880</v>
      </c>
      <c r="E792" s="390">
        <v>6</v>
      </c>
    </row>
    <row r="793" spans="1:5" x14ac:dyDescent="0.25">
      <c r="A793" s="390">
        <v>125001</v>
      </c>
      <c r="B793" s="390">
        <v>1</v>
      </c>
      <c r="C793" s="390">
        <v>1250</v>
      </c>
      <c r="D793" s="390">
        <v>1250</v>
      </c>
      <c r="E793" s="390">
        <v>1</v>
      </c>
    </row>
    <row r="794" spans="1:5" x14ac:dyDescent="0.25">
      <c r="A794" s="390">
        <v>125002</v>
      </c>
      <c r="B794" s="390">
        <v>2</v>
      </c>
      <c r="C794" s="390">
        <v>1250</v>
      </c>
      <c r="D794" s="390">
        <v>1380</v>
      </c>
      <c r="E794" s="390">
        <v>2</v>
      </c>
    </row>
    <row r="795" spans="1:5" x14ac:dyDescent="0.25">
      <c r="A795" s="390">
        <v>125003</v>
      </c>
      <c r="B795" s="390">
        <v>3</v>
      </c>
      <c r="C795" s="390">
        <v>1250</v>
      </c>
      <c r="D795" s="390">
        <v>1520</v>
      </c>
      <c r="E795" s="390">
        <v>3</v>
      </c>
    </row>
    <row r="796" spans="1:5" x14ac:dyDescent="0.25">
      <c r="A796" s="390">
        <v>125004</v>
      </c>
      <c r="B796" s="390">
        <v>4</v>
      </c>
      <c r="C796" s="390">
        <v>1250</v>
      </c>
      <c r="D796" s="390">
        <v>1110</v>
      </c>
      <c r="E796" s="390">
        <v>4</v>
      </c>
    </row>
    <row r="797" spans="1:5" x14ac:dyDescent="0.25">
      <c r="A797" s="390">
        <v>125005</v>
      </c>
      <c r="B797" s="390">
        <v>5</v>
      </c>
      <c r="C797" s="390">
        <v>1250</v>
      </c>
      <c r="D797" s="390">
        <v>910</v>
      </c>
      <c r="E797" s="390">
        <v>5</v>
      </c>
    </row>
    <row r="798" spans="1:5" x14ac:dyDescent="0.25">
      <c r="A798" s="390">
        <v>125006</v>
      </c>
      <c r="B798" s="390">
        <v>6</v>
      </c>
      <c r="C798" s="390">
        <v>1250</v>
      </c>
      <c r="D798" s="390">
        <v>1910</v>
      </c>
      <c r="E798" s="390">
        <v>6</v>
      </c>
    </row>
    <row r="799" spans="1:5" x14ac:dyDescent="0.25">
      <c r="A799" s="390">
        <v>126001</v>
      </c>
      <c r="B799" s="390">
        <v>1</v>
      </c>
      <c r="C799" s="390">
        <v>1260</v>
      </c>
      <c r="D799" s="390">
        <v>1260</v>
      </c>
      <c r="E799" s="390">
        <v>1</v>
      </c>
    </row>
    <row r="800" spans="1:5" x14ac:dyDescent="0.25">
      <c r="A800" s="390">
        <v>126002</v>
      </c>
      <c r="B800" s="390">
        <v>2</v>
      </c>
      <c r="C800" s="390">
        <v>1260</v>
      </c>
      <c r="D800" s="390">
        <v>1400</v>
      </c>
      <c r="E800" s="390">
        <v>2</v>
      </c>
    </row>
    <row r="801" spans="1:5" x14ac:dyDescent="0.25">
      <c r="A801" s="390">
        <v>126003</v>
      </c>
      <c r="B801" s="390">
        <v>3</v>
      </c>
      <c r="C801" s="390">
        <v>1260</v>
      </c>
      <c r="D801" s="390">
        <v>1540</v>
      </c>
      <c r="E801" s="390">
        <v>3</v>
      </c>
    </row>
    <row r="802" spans="1:5" x14ac:dyDescent="0.25">
      <c r="A802" s="390">
        <v>126004</v>
      </c>
      <c r="B802" s="390">
        <v>4</v>
      </c>
      <c r="C802" s="390">
        <v>1260</v>
      </c>
      <c r="D802" s="390">
        <v>1150</v>
      </c>
      <c r="E802" s="390">
        <v>4</v>
      </c>
    </row>
    <row r="803" spans="1:5" x14ac:dyDescent="0.25">
      <c r="A803" s="390">
        <v>126005</v>
      </c>
      <c r="B803" s="390">
        <v>5</v>
      </c>
      <c r="C803" s="390">
        <v>1260</v>
      </c>
      <c r="D803" s="390">
        <v>940</v>
      </c>
      <c r="E803" s="390">
        <v>5</v>
      </c>
    </row>
    <row r="804" spans="1:5" x14ac:dyDescent="0.25">
      <c r="A804" s="390">
        <v>126006</v>
      </c>
      <c r="B804" s="390">
        <v>6</v>
      </c>
      <c r="C804" s="390">
        <v>1260</v>
      </c>
      <c r="D804" s="390">
        <v>1940</v>
      </c>
      <c r="E804" s="390">
        <v>6</v>
      </c>
    </row>
    <row r="805" spans="1:5" x14ac:dyDescent="0.25">
      <c r="A805" s="390">
        <v>127001</v>
      </c>
      <c r="B805" s="390">
        <v>1</v>
      </c>
      <c r="C805" s="390">
        <v>1270</v>
      </c>
      <c r="D805" s="390">
        <v>1270</v>
      </c>
      <c r="E805" s="390">
        <v>1</v>
      </c>
    </row>
    <row r="806" spans="1:5" x14ac:dyDescent="0.25">
      <c r="A806" s="390">
        <v>127002</v>
      </c>
      <c r="B806" s="390">
        <v>2</v>
      </c>
      <c r="C806" s="390">
        <v>1270</v>
      </c>
      <c r="D806" s="390">
        <v>1410</v>
      </c>
      <c r="E806" s="390">
        <v>2</v>
      </c>
    </row>
    <row r="807" spans="1:5" x14ac:dyDescent="0.25">
      <c r="A807" s="390">
        <v>127003</v>
      </c>
      <c r="B807" s="390">
        <v>3</v>
      </c>
      <c r="C807" s="390">
        <v>1270</v>
      </c>
      <c r="D807" s="390">
        <v>1540</v>
      </c>
      <c r="E807" s="390">
        <v>3</v>
      </c>
    </row>
    <row r="808" spans="1:5" x14ac:dyDescent="0.25">
      <c r="A808" s="390">
        <v>127004</v>
      </c>
      <c r="B808" s="390">
        <v>4</v>
      </c>
      <c r="C808" s="390">
        <v>1270</v>
      </c>
      <c r="D808" s="390">
        <v>1160</v>
      </c>
      <c r="E808" s="390">
        <v>4</v>
      </c>
    </row>
    <row r="809" spans="1:5" x14ac:dyDescent="0.25">
      <c r="A809" s="390">
        <v>127005</v>
      </c>
      <c r="B809" s="390">
        <v>5</v>
      </c>
      <c r="C809" s="390">
        <v>1270</v>
      </c>
      <c r="D809" s="390">
        <v>960</v>
      </c>
      <c r="E809" s="390">
        <v>5</v>
      </c>
    </row>
    <row r="810" spans="1:5" x14ac:dyDescent="0.25">
      <c r="A810" s="390">
        <v>127006</v>
      </c>
      <c r="B810" s="390">
        <v>6</v>
      </c>
      <c r="C810" s="390">
        <v>1270</v>
      </c>
      <c r="D810" s="390">
        <v>1960</v>
      </c>
      <c r="E810" s="390">
        <v>6</v>
      </c>
    </row>
    <row r="811" spans="1:5" x14ac:dyDescent="0.25">
      <c r="A811" s="390">
        <v>128001</v>
      </c>
      <c r="B811" s="390">
        <v>1</v>
      </c>
      <c r="C811" s="390">
        <v>1280</v>
      </c>
      <c r="D811" s="390">
        <v>1280</v>
      </c>
      <c r="E811" s="390">
        <v>1</v>
      </c>
    </row>
    <row r="812" spans="1:5" x14ac:dyDescent="0.25">
      <c r="A812" s="390">
        <v>128002</v>
      </c>
      <c r="B812" s="390">
        <v>2</v>
      </c>
      <c r="C812" s="390">
        <v>1280</v>
      </c>
      <c r="D812" s="390">
        <v>1420</v>
      </c>
      <c r="E812" s="390">
        <v>2</v>
      </c>
    </row>
    <row r="813" spans="1:5" x14ac:dyDescent="0.25">
      <c r="A813" s="390">
        <v>128003</v>
      </c>
      <c r="B813" s="390">
        <v>3</v>
      </c>
      <c r="C813" s="390">
        <v>1280</v>
      </c>
      <c r="D813" s="390">
        <v>1550</v>
      </c>
      <c r="E813" s="390">
        <v>3</v>
      </c>
    </row>
    <row r="814" spans="1:5" x14ac:dyDescent="0.25">
      <c r="A814" s="390">
        <v>128004</v>
      </c>
      <c r="B814" s="390">
        <v>4</v>
      </c>
      <c r="C814" s="390">
        <v>1280</v>
      </c>
      <c r="D814" s="390">
        <v>1170</v>
      </c>
      <c r="E814" s="390">
        <v>4</v>
      </c>
    </row>
    <row r="815" spans="1:5" x14ac:dyDescent="0.25">
      <c r="A815" s="390">
        <v>128005</v>
      </c>
      <c r="B815" s="390">
        <v>5</v>
      </c>
      <c r="C815" s="390">
        <v>1280</v>
      </c>
      <c r="D815" s="390">
        <v>980</v>
      </c>
      <c r="E815" s="390">
        <v>5</v>
      </c>
    </row>
    <row r="816" spans="1:5" x14ac:dyDescent="0.25">
      <c r="A816" s="390">
        <v>128006</v>
      </c>
      <c r="B816" s="390">
        <v>6</v>
      </c>
      <c r="C816" s="390">
        <v>1280</v>
      </c>
      <c r="D816" s="390">
        <v>1980</v>
      </c>
      <c r="E816" s="390">
        <v>6</v>
      </c>
    </row>
    <row r="817" spans="1:5" x14ac:dyDescent="0.25">
      <c r="A817" s="390">
        <v>129001</v>
      </c>
      <c r="B817" s="390">
        <v>1</v>
      </c>
      <c r="C817" s="390">
        <v>1290</v>
      </c>
      <c r="D817" s="390">
        <v>1290</v>
      </c>
      <c r="E817" s="390">
        <v>1</v>
      </c>
    </row>
    <row r="818" spans="1:5" x14ac:dyDescent="0.25">
      <c r="A818" s="390">
        <v>129002</v>
      </c>
      <c r="B818" s="390">
        <v>2</v>
      </c>
      <c r="C818" s="390">
        <v>1290</v>
      </c>
      <c r="D818" s="390">
        <v>1430</v>
      </c>
      <c r="E818" s="390">
        <v>2</v>
      </c>
    </row>
    <row r="819" spans="1:5" x14ac:dyDescent="0.25">
      <c r="A819" s="390">
        <v>129003</v>
      </c>
      <c r="B819" s="390">
        <v>3</v>
      </c>
      <c r="C819" s="390">
        <v>1290</v>
      </c>
      <c r="D819" s="390">
        <v>1550</v>
      </c>
      <c r="E819" s="390">
        <v>3</v>
      </c>
    </row>
    <row r="820" spans="1:5" x14ac:dyDescent="0.25">
      <c r="A820" s="390">
        <v>129004</v>
      </c>
      <c r="B820" s="390">
        <v>4</v>
      </c>
      <c r="C820" s="390">
        <v>1290</v>
      </c>
      <c r="D820" s="390">
        <v>1170</v>
      </c>
      <c r="E820" s="390">
        <v>4</v>
      </c>
    </row>
    <row r="821" spans="1:5" x14ac:dyDescent="0.25">
      <c r="A821" s="390">
        <v>129005</v>
      </c>
      <c r="B821" s="390">
        <v>5</v>
      </c>
      <c r="C821" s="390">
        <v>1290</v>
      </c>
      <c r="D821" s="390">
        <v>990</v>
      </c>
      <c r="E821" s="390">
        <v>5</v>
      </c>
    </row>
    <row r="822" spans="1:5" x14ac:dyDescent="0.25">
      <c r="A822" s="390">
        <v>129006</v>
      </c>
      <c r="B822" s="390">
        <v>6</v>
      </c>
      <c r="C822" s="390">
        <v>1290</v>
      </c>
      <c r="D822" s="390">
        <v>2000</v>
      </c>
      <c r="E822" s="390">
        <v>6</v>
      </c>
    </row>
    <row r="823" spans="1:5" x14ac:dyDescent="0.25">
      <c r="A823" s="390">
        <v>130001</v>
      </c>
      <c r="B823" s="390">
        <v>1</v>
      </c>
      <c r="C823" s="390">
        <v>1300</v>
      </c>
      <c r="D823" s="390">
        <v>1300</v>
      </c>
      <c r="E823" s="390">
        <v>1</v>
      </c>
    </row>
    <row r="824" spans="1:5" x14ac:dyDescent="0.25">
      <c r="A824" s="390">
        <v>130002</v>
      </c>
      <c r="B824" s="390">
        <v>2</v>
      </c>
      <c r="C824" s="390">
        <v>1300</v>
      </c>
      <c r="D824" s="390">
        <v>1440</v>
      </c>
      <c r="E824" s="390">
        <v>2</v>
      </c>
    </row>
    <row r="825" spans="1:5" x14ac:dyDescent="0.25">
      <c r="A825" s="390">
        <v>130003</v>
      </c>
      <c r="B825" s="390">
        <v>3</v>
      </c>
      <c r="C825" s="390">
        <v>1300</v>
      </c>
      <c r="D825" s="390">
        <v>1560</v>
      </c>
      <c r="E825" s="390">
        <v>3</v>
      </c>
    </row>
    <row r="826" spans="1:5" x14ac:dyDescent="0.25">
      <c r="A826" s="390">
        <v>130004</v>
      </c>
      <c r="B826" s="390">
        <v>4</v>
      </c>
      <c r="C826" s="390">
        <v>1300</v>
      </c>
      <c r="D826" s="390">
        <v>1190</v>
      </c>
      <c r="E826" s="390">
        <v>4</v>
      </c>
    </row>
    <row r="827" spans="1:5" x14ac:dyDescent="0.25">
      <c r="A827" s="390">
        <v>130005</v>
      </c>
      <c r="B827" s="390">
        <v>5</v>
      </c>
      <c r="C827" s="390">
        <v>1300</v>
      </c>
      <c r="D827" s="390">
        <v>1000</v>
      </c>
      <c r="E827" s="390">
        <v>5</v>
      </c>
    </row>
    <row r="828" spans="1:5" x14ac:dyDescent="0.25">
      <c r="A828" s="390">
        <v>130006</v>
      </c>
      <c r="B828" s="390">
        <v>6</v>
      </c>
      <c r="C828" s="390">
        <v>1300</v>
      </c>
      <c r="D828" s="390">
        <v>2020</v>
      </c>
      <c r="E828" s="390">
        <v>6</v>
      </c>
    </row>
    <row r="829" spans="1:5" x14ac:dyDescent="0.25">
      <c r="A829" s="390">
        <v>131001</v>
      </c>
      <c r="B829" s="390">
        <v>1</v>
      </c>
      <c r="C829" s="390">
        <v>1310</v>
      </c>
      <c r="D829" s="390">
        <v>1310</v>
      </c>
      <c r="E829" s="390">
        <v>1</v>
      </c>
    </row>
    <row r="830" spans="1:5" x14ac:dyDescent="0.25">
      <c r="A830" s="390">
        <v>131002</v>
      </c>
      <c r="B830" s="390">
        <v>2</v>
      </c>
      <c r="C830" s="390">
        <v>1310</v>
      </c>
      <c r="D830" s="390">
        <v>1450</v>
      </c>
      <c r="E830" s="390">
        <v>2</v>
      </c>
    </row>
    <row r="831" spans="1:5" x14ac:dyDescent="0.25">
      <c r="A831" s="390">
        <v>131003</v>
      </c>
      <c r="B831" s="390">
        <v>3</v>
      </c>
      <c r="C831" s="390">
        <v>1310</v>
      </c>
      <c r="D831" s="390">
        <v>1570</v>
      </c>
      <c r="E831" s="390">
        <v>3</v>
      </c>
    </row>
    <row r="832" spans="1:5" x14ac:dyDescent="0.25">
      <c r="A832" s="390">
        <v>131004</v>
      </c>
      <c r="B832" s="390">
        <v>4</v>
      </c>
      <c r="C832" s="390">
        <v>1310</v>
      </c>
      <c r="D832" s="390">
        <v>1200</v>
      </c>
      <c r="E832" s="390">
        <v>4</v>
      </c>
    </row>
    <row r="833" spans="1:5" x14ac:dyDescent="0.25">
      <c r="A833" s="390">
        <v>131005</v>
      </c>
      <c r="B833" s="390">
        <v>5</v>
      </c>
      <c r="C833" s="390">
        <v>1310</v>
      </c>
      <c r="D833" s="390">
        <v>1000</v>
      </c>
      <c r="E833" s="390">
        <v>5</v>
      </c>
    </row>
    <row r="834" spans="1:5" x14ac:dyDescent="0.25">
      <c r="A834" s="390">
        <v>131006</v>
      </c>
      <c r="B834" s="390">
        <v>6</v>
      </c>
      <c r="C834" s="390">
        <v>1310</v>
      </c>
      <c r="D834" s="390">
        <v>2050</v>
      </c>
      <c r="E834" s="390">
        <v>6</v>
      </c>
    </row>
    <row r="835" spans="1:5" x14ac:dyDescent="0.25">
      <c r="A835" s="390">
        <v>132001</v>
      </c>
      <c r="B835" s="390">
        <v>1</v>
      </c>
      <c r="C835" s="390">
        <v>1320</v>
      </c>
      <c r="D835" s="390">
        <v>1320</v>
      </c>
      <c r="E835" s="390">
        <v>1</v>
      </c>
    </row>
    <row r="836" spans="1:5" x14ac:dyDescent="0.25">
      <c r="A836" s="390">
        <v>132002</v>
      </c>
      <c r="B836" s="390">
        <v>2</v>
      </c>
      <c r="C836" s="390">
        <v>1320</v>
      </c>
      <c r="D836" s="390">
        <v>1460</v>
      </c>
      <c r="E836" s="390">
        <v>2</v>
      </c>
    </row>
    <row r="837" spans="1:5" x14ac:dyDescent="0.25">
      <c r="A837" s="390">
        <v>132003</v>
      </c>
      <c r="B837" s="390">
        <v>3</v>
      </c>
      <c r="C837" s="390">
        <v>1320</v>
      </c>
      <c r="D837" s="390">
        <v>1570</v>
      </c>
      <c r="E837" s="390">
        <v>3</v>
      </c>
    </row>
    <row r="838" spans="1:5" x14ac:dyDescent="0.25">
      <c r="A838" s="390">
        <v>132004</v>
      </c>
      <c r="B838" s="390">
        <v>4</v>
      </c>
      <c r="C838" s="390">
        <v>1320</v>
      </c>
      <c r="D838" s="390">
        <v>1210</v>
      </c>
      <c r="E838" s="390">
        <v>4</v>
      </c>
    </row>
    <row r="839" spans="1:5" x14ac:dyDescent="0.25">
      <c r="A839" s="390">
        <v>132005</v>
      </c>
      <c r="B839" s="390">
        <v>5</v>
      </c>
      <c r="C839" s="390">
        <v>1320</v>
      </c>
      <c r="D839" s="390">
        <v>1010</v>
      </c>
      <c r="E839" s="390">
        <v>5</v>
      </c>
    </row>
    <row r="840" spans="1:5" x14ac:dyDescent="0.25">
      <c r="A840" s="390">
        <v>132006</v>
      </c>
      <c r="B840" s="390">
        <v>6</v>
      </c>
      <c r="C840" s="390">
        <v>1320</v>
      </c>
      <c r="D840" s="390">
        <v>2070</v>
      </c>
      <c r="E840" s="390">
        <v>6</v>
      </c>
    </row>
    <row r="841" spans="1:5" x14ac:dyDescent="0.25">
      <c r="A841" s="390">
        <v>133001</v>
      </c>
      <c r="B841" s="390">
        <v>1</v>
      </c>
      <c r="C841" s="390">
        <v>1330</v>
      </c>
      <c r="D841" s="390">
        <v>1330</v>
      </c>
      <c r="E841" s="390">
        <v>1</v>
      </c>
    </row>
    <row r="842" spans="1:5" x14ac:dyDescent="0.25">
      <c r="A842" s="390">
        <v>133002</v>
      </c>
      <c r="B842" s="390">
        <v>2</v>
      </c>
      <c r="C842" s="390">
        <v>1330</v>
      </c>
      <c r="D842" s="390">
        <v>1470</v>
      </c>
      <c r="E842" s="390">
        <v>2</v>
      </c>
    </row>
    <row r="843" spans="1:5" x14ac:dyDescent="0.25">
      <c r="A843" s="390">
        <v>133003</v>
      </c>
      <c r="B843" s="390">
        <v>3</v>
      </c>
      <c r="C843" s="390">
        <v>1330</v>
      </c>
      <c r="D843" s="390">
        <v>1580</v>
      </c>
      <c r="E843" s="390">
        <v>3</v>
      </c>
    </row>
    <row r="844" spans="1:5" x14ac:dyDescent="0.25">
      <c r="A844" s="390">
        <v>133004</v>
      </c>
      <c r="B844" s="390">
        <v>4</v>
      </c>
      <c r="C844" s="390">
        <v>1330</v>
      </c>
      <c r="D844" s="390">
        <v>1220</v>
      </c>
      <c r="E844" s="390">
        <v>4</v>
      </c>
    </row>
    <row r="845" spans="1:5" x14ac:dyDescent="0.25">
      <c r="A845" s="390">
        <v>133005</v>
      </c>
      <c r="B845" s="390">
        <v>5</v>
      </c>
      <c r="C845" s="390">
        <v>1330</v>
      </c>
      <c r="D845" s="390">
        <v>1020</v>
      </c>
      <c r="E845" s="390">
        <v>5</v>
      </c>
    </row>
    <row r="846" spans="1:5" x14ac:dyDescent="0.25">
      <c r="A846" s="390">
        <v>133006</v>
      </c>
      <c r="B846" s="390">
        <v>6</v>
      </c>
      <c r="C846" s="390">
        <v>1330</v>
      </c>
      <c r="D846" s="390">
        <v>2090</v>
      </c>
      <c r="E846" s="390">
        <v>6</v>
      </c>
    </row>
    <row r="847" spans="1:5" x14ac:dyDescent="0.25">
      <c r="A847" s="390">
        <v>134001</v>
      </c>
      <c r="B847" s="390">
        <v>1</v>
      </c>
      <c r="C847" s="390">
        <v>1340</v>
      </c>
      <c r="D847" s="390">
        <v>1340</v>
      </c>
      <c r="E847" s="390">
        <v>1</v>
      </c>
    </row>
    <row r="848" spans="1:5" x14ac:dyDescent="0.25">
      <c r="A848" s="390">
        <v>134002</v>
      </c>
      <c r="B848" s="390">
        <v>2</v>
      </c>
      <c r="C848" s="390">
        <v>1340</v>
      </c>
      <c r="D848" s="390">
        <v>1480</v>
      </c>
      <c r="E848" s="390">
        <v>2</v>
      </c>
    </row>
    <row r="849" spans="1:5" x14ac:dyDescent="0.25">
      <c r="A849" s="390">
        <v>134003</v>
      </c>
      <c r="B849" s="390">
        <v>3</v>
      </c>
      <c r="C849" s="390">
        <v>1340</v>
      </c>
      <c r="D849" s="390">
        <v>1590</v>
      </c>
      <c r="E849" s="390">
        <v>3</v>
      </c>
    </row>
    <row r="850" spans="1:5" x14ac:dyDescent="0.25">
      <c r="A850" s="390">
        <v>134004</v>
      </c>
      <c r="B850" s="390">
        <v>4</v>
      </c>
      <c r="C850" s="390">
        <v>1340</v>
      </c>
      <c r="D850" s="390">
        <v>1230</v>
      </c>
      <c r="E850" s="390">
        <v>4</v>
      </c>
    </row>
    <row r="851" spans="1:5" x14ac:dyDescent="0.25">
      <c r="A851" s="390">
        <v>134005</v>
      </c>
      <c r="B851" s="390">
        <v>5</v>
      </c>
      <c r="C851" s="390">
        <v>1340</v>
      </c>
      <c r="D851" s="390">
        <v>1030</v>
      </c>
      <c r="E851" s="390">
        <v>5</v>
      </c>
    </row>
    <row r="852" spans="1:5" x14ac:dyDescent="0.25">
      <c r="A852" s="390">
        <v>134006</v>
      </c>
      <c r="B852" s="390">
        <v>6</v>
      </c>
      <c r="C852" s="390">
        <v>1340</v>
      </c>
      <c r="D852" s="390">
        <v>2120</v>
      </c>
      <c r="E852" s="390">
        <v>6</v>
      </c>
    </row>
    <row r="853" spans="1:5" x14ac:dyDescent="0.25">
      <c r="A853" s="390">
        <v>135001</v>
      </c>
      <c r="B853" s="390">
        <v>1</v>
      </c>
      <c r="C853" s="390">
        <v>1350</v>
      </c>
      <c r="D853" s="390">
        <v>1350</v>
      </c>
      <c r="E853" s="390">
        <v>1</v>
      </c>
    </row>
    <row r="854" spans="1:5" x14ac:dyDescent="0.25">
      <c r="A854" s="390">
        <v>135002</v>
      </c>
      <c r="B854" s="390">
        <v>2</v>
      </c>
      <c r="C854" s="390">
        <v>1350</v>
      </c>
      <c r="D854" s="390">
        <v>1490</v>
      </c>
      <c r="E854" s="390">
        <v>2</v>
      </c>
    </row>
    <row r="855" spans="1:5" x14ac:dyDescent="0.25">
      <c r="A855" s="390">
        <v>135003</v>
      </c>
      <c r="B855" s="390">
        <v>3</v>
      </c>
      <c r="C855" s="390">
        <v>1350</v>
      </c>
      <c r="D855" s="390">
        <v>1600</v>
      </c>
      <c r="E855" s="390">
        <v>3</v>
      </c>
    </row>
    <row r="856" spans="1:5" x14ac:dyDescent="0.25">
      <c r="A856" s="390">
        <v>135004</v>
      </c>
      <c r="B856" s="390">
        <v>4</v>
      </c>
      <c r="C856" s="390">
        <v>1350</v>
      </c>
      <c r="D856" s="390">
        <v>1240</v>
      </c>
      <c r="E856" s="390">
        <v>4</v>
      </c>
    </row>
    <row r="857" spans="1:5" x14ac:dyDescent="0.25">
      <c r="A857" s="390">
        <v>135005</v>
      </c>
      <c r="B857" s="390">
        <v>5</v>
      </c>
      <c r="C857" s="390">
        <v>1350</v>
      </c>
      <c r="D857" s="390">
        <v>1060</v>
      </c>
      <c r="E857" s="390">
        <v>5</v>
      </c>
    </row>
    <row r="858" spans="1:5" x14ac:dyDescent="0.25">
      <c r="A858" s="390">
        <v>135006</v>
      </c>
      <c r="B858" s="390">
        <v>6</v>
      </c>
      <c r="C858" s="390">
        <v>1350</v>
      </c>
      <c r="D858" s="390">
        <v>2150</v>
      </c>
      <c r="E858" s="390">
        <v>6</v>
      </c>
    </row>
    <row r="859" spans="1:5" x14ac:dyDescent="0.25">
      <c r="A859" s="390">
        <v>136001</v>
      </c>
      <c r="B859" s="390">
        <v>1</v>
      </c>
      <c r="C859" s="390">
        <v>1360</v>
      </c>
      <c r="D859" s="390">
        <v>1360</v>
      </c>
      <c r="E859" s="390">
        <v>1</v>
      </c>
    </row>
    <row r="860" spans="1:5" x14ac:dyDescent="0.25">
      <c r="A860" s="390">
        <v>136002</v>
      </c>
      <c r="B860" s="390">
        <v>2</v>
      </c>
      <c r="C860" s="390">
        <v>1360</v>
      </c>
      <c r="D860" s="390">
        <v>1500</v>
      </c>
      <c r="E860" s="390">
        <v>2</v>
      </c>
    </row>
    <row r="861" spans="1:5" x14ac:dyDescent="0.25">
      <c r="A861" s="390">
        <v>136003</v>
      </c>
      <c r="B861" s="390">
        <v>3</v>
      </c>
      <c r="C861" s="390">
        <v>1360</v>
      </c>
      <c r="D861" s="390">
        <v>1610</v>
      </c>
      <c r="E861" s="390">
        <v>3</v>
      </c>
    </row>
    <row r="862" spans="1:5" x14ac:dyDescent="0.25">
      <c r="A862" s="390">
        <v>136004</v>
      </c>
      <c r="B862" s="390">
        <v>4</v>
      </c>
      <c r="C862" s="390">
        <v>1360</v>
      </c>
      <c r="D862" s="390">
        <v>1240</v>
      </c>
      <c r="E862" s="390">
        <v>4</v>
      </c>
    </row>
    <row r="863" spans="1:5" x14ac:dyDescent="0.25">
      <c r="A863" s="390">
        <v>136005</v>
      </c>
      <c r="B863" s="390">
        <v>5</v>
      </c>
      <c r="C863" s="390">
        <v>1360</v>
      </c>
      <c r="D863" s="390">
        <v>1070</v>
      </c>
      <c r="E863" s="390">
        <v>5</v>
      </c>
    </row>
    <row r="864" spans="1:5" x14ac:dyDescent="0.25">
      <c r="A864" s="390">
        <v>136006</v>
      </c>
      <c r="B864" s="390">
        <v>6</v>
      </c>
      <c r="C864" s="390">
        <v>1360</v>
      </c>
      <c r="D864" s="390">
        <v>2150</v>
      </c>
      <c r="E864" s="390">
        <v>6</v>
      </c>
    </row>
    <row r="865" spans="1:5" x14ac:dyDescent="0.25">
      <c r="A865" s="390">
        <v>137001</v>
      </c>
      <c r="B865" s="390">
        <v>1</v>
      </c>
      <c r="C865" s="390">
        <v>1370</v>
      </c>
      <c r="D865" s="390">
        <v>1370</v>
      </c>
      <c r="E865" s="390">
        <v>1</v>
      </c>
    </row>
    <row r="866" spans="1:5" x14ac:dyDescent="0.25">
      <c r="A866" s="390">
        <v>137002</v>
      </c>
      <c r="B866" s="390">
        <v>2</v>
      </c>
      <c r="C866" s="390">
        <v>1370</v>
      </c>
      <c r="D866" s="390">
        <v>1510</v>
      </c>
      <c r="E866" s="390">
        <v>2</v>
      </c>
    </row>
    <row r="867" spans="1:5" x14ac:dyDescent="0.25">
      <c r="A867" s="390">
        <v>137003</v>
      </c>
      <c r="B867" s="390">
        <v>3</v>
      </c>
      <c r="C867" s="390">
        <v>1370</v>
      </c>
      <c r="D867" s="390">
        <v>1620</v>
      </c>
      <c r="E867" s="390">
        <v>3</v>
      </c>
    </row>
    <row r="868" spans="1:5" x14ac:dyDescent="0.25">
      <c r="A868" s="390">
        <v>137004</v>
      </c>
      <c r="B868" s="390">
        <v>4</v>
      </c>
      <c r="C868" s="390">
        <v>1370</v>
      </c>
      <c r="D868" s="390">
        <v>1240</v>
      </c>
      <c r="E868" s="390">
        <v>4</v>
      </c>
    </row>
    <row r="869" spans="1:5" x14ac:dyDescent="0.25">
      <c r="A869" s="390">
        <v>137005</v>
      </c>
      <c r="B869" s="390">
        <v>5</v>
      </c>
      <c r="C869" s="390">
        <v>1370</v>
      </c>
      <c r="D869" s="390">
        <v>1090</v>
      </c>
      <c r="E869" s="390">
        <v>5</v>
      </c>
    </row>
    <row r="870" spans="1:5" x14ac:dyDescent="0.25">
      <c r="A870" s="390">
        <v>138001</v>
      </c>
      <c r="B870" s="390">
        <v>1</v>
      </c>
      <c r="C870" s="390">
        <v>1380</v>
      </c>
      <c r="D870" s="390">
        <v>1380</v>
      </c>
      <c r="E870" s="390">
        <v>1</v>
      </c>
    </row>
    <row r="871" spans="1:5" x14ac:dyDescent="0.25">
      <c r="A871" s="390">
        <v>138002</v>
      </c>
      <c r="B871" s="390">
        <v>2</v>
      </c>
      <c r="C871" s="390">
        <v>1380</v>
      </c>
      <c r="D871" s="390">
        <v>1520</v>
      </c>
      <c r="E871" s="390">
        <v>2</v>
      </c>
    </row>
    <row r="872" spans="1:5" x14ac:dyDescent="0.25">
      <c r="A872" s="390">
        <v>138003</v>
      </c>
      <c r="B872" s="390">
        <v>3</v>
      </c>
      <c r="C872" s="390">
        <v>1380</v>
      </c>
      <c r="D872" s="390">
        <v>1630</v>
      </c>
      <c r="E872" s="390">
        <v>3</v>
      </c>
    </row>
    <row r="873" spans="1:5" x14ac:dyDescent="0.25">
      <c r="A873" s="390">
        <v>138004</v>
      </c>
      <c r="B873" s="390">
        <v>4</v>
      </c>
      <c r="C873" s="390">
        <v>1380</v>
      </c>
      <c r="D873" s="390">
        <v>1250</v>
      </c>
      <c r="E873" s="390">
        <v>4</v>
      </c>
    </row>
    <row r="874" spans="1:5" x14ac:dyDescent="0.25">
      <c r="A874" s="390">
        <v>138005</v>
      </c>
      <c r="B874" s="390">
        <v>5</v>
      </c>
      <c r="C874" s="390">
        <v>1380</v>
      </c>
      <c r="D874" s="390">
        <v>1120</v>
      </c>
      <c r="E874" s="390">
        <v>5</v>
      </c>
    </row>
    <row r="875" spans="1:5" x14ac:dyDescent="0.25">
      <c r="A875" s="390">
        <v>139001</v>
      </c>
      <c r="B875" s="390">
        <v>1</v>
      </c>
      <c r="C875" s="390">
        <v>1390</v>
      </c>
      <c r="D875" s="390">
        <v>1390</v>
      </c>
      <c r="E875" s="390">
        <v>1</v>
      </c>
    </row>
    <row r="876" spans="1:5" x14ac:dyDescent="0.25">
      <c r="A876" s="390">
        <v>139002</v>
      </c>
      <c r="B876" s="390">
        <v>2</v>
      </c>
      <c r="C876" s="390">
        <v>1390</v>
      </c>
      <c r="D876" s="390">
        <v>1530</v>
      </c>
      <c r="E876" s="390">
        <v>2</v>
      </c>
    </row>
    <row r="877" spans="1:5" x14ac:dyDescent="0.25">
      <c r="A877" s="390">
        <v>139003</v>
      </c>
      <c r="B877" s="390">
        <v>3</v>
      </c>
      <c r="C877" s="390">
        <v>1390</v>
      </c>
      <c r="D877" s="390">
        <v>1630</v>
      </c>
      <c r="E877" s="390">
        <v>3</v>
      </c>
    </row>
    <row r="878" spans="1:5" x14ac:dyDescent="0.25">
      <c r="A878" s="390">
        <v>139004</v>
      </c>
      <c r="B878" s="390">
        <v>4</v>
      </c>
      <c r="C878" s="390">
        <v>1390</v>
      </c>
      <c r="D878" s="390">
        <v>1260</v>
      </c>
      <c r="E878" s="390">
        <v>4</v>
      </c>
    </row>
    <row r="879" spans="1:5" x14ac:dyDescent="0.25">
      <c r="A879" s="390">
        <v>139005</v>
      </c>
      <c r="B879" s="390">
        <v>5</v>
      </c>
      <c r="C879" s="390">
        <v>1390</v>
      </c>
      <c r="D879" s="390">
        <v>1140</v>
      </c>
      <c r="E879" s="390">
        <v>5</v>
      </c>
    </row>
    <row r="880" spans="1:5" x14ac:dyDescent="0.25">
      <c r="A880" s="390">
        <v>140001</v>
      </c>
      <c r="B880" s="390">
        <v>1</v>
      </c>
      <c r="C880" s="390">
        <v>1400</v>
      </c>
      <c r="D880" s="390">
        <v>1400</v>
      </c>
      <c r="E880" s="390">
        <v>1</v>
      </c>
    </row>
    <row r="881" spans="1:5" x14ac:dyDescent="0.25">
      <c r="A881" s="390">
        <v>140002</v>
      </c>
      <c r="B881" s="390">
        <v>2</v>
      </c>
      <c r="C881" s="390">
        <v>1400</v>
      </c>
      <c r="D881" s="390">
        <v>1540</v>
      </c>
      <c r="E881" s="390">
        <v>2</v>
      </c>
    </row>
    <row r="882" spans="1:5" x14ac:dyDescent="0.25">
      <c r="A882" s="390">
        <v>140003</v>
      </c>
      <c r="B882" s="390">
        <v>3</v>
      </c>
      <c r="C882" s="390">
        <v>1400</v>
      </c>
      <c r="D882" s="390">
        <v>1640</v>
      </c>
      <c r="E882" s="390">
        <v>3</v>
      </c>
    </row>
    <row r="883" spans="1:5" x14ac:dyDescent="0.25">
      <c r="A883" s="390">
        <v>140004</v>
      </c>
      <c r="B883" s="390">
        <v>4</v>
      </c>
      <c r="C883" s="390">
        <v>1400</v>
      </c>
      <c r="D883" s="390">
        <v>1260</v>
      </c>
      <c r="E883" s="390">
        <v>4</v>
      </c>
    </row>
    <row r="884" spans="1:5" x14ac:dyDescent="0.25">
      <c r="A884" s="390">
        <v>140005</v>
      </c>
      <c r="B884" s="390">
        <v>5</v>
      </c>
      <c r="C884" s="390">
        <v>1400</v>
      </c>
      <c r="D884" s="390">
        <v>1150</v>
      </c>
      <c r="E884" s="390">
        <v>5</v>
      </c>
    </row>
    <row r="885" spans="1:5" x14ac:dyDescent="0.25">
      <c r="A885" s="390">
        <v>141001</v>
      </c>
      <c r="B885" s="390">
        <v>1</v>
      </c>
      <c r="C885" s="390">
        <v>1410</v>
      </c>
      <c r="D885" s="390">
        <v>1410</v>
      </c>
      <c r="E885" s="390">
        <v>1</v>
      </c>
    </row>
    <row r="886" spans="1:5" x14ac:dyDescent="0.25">
      <c r="A886" s="390">
        <v>141002</v>
      </c>
      <c r="B886" s="390">
        <v>2</v>
      </c>
      <c r="C886" s="390">
        <v>1410</v>
      </c>
      <c r="D886" s="390">
        <v>1540</v>
      </c>
      <c r="E886" s="390">
        <v>2</v>
      </c>
    </row>
    <row r="887" spans="1:5" x14ac:dyDescent="0.25">
      <c r="A887" s="390">
        <v>141003</v>
      </c>
      <c r="B887" s="390">
        <v>3</v>
      </c>
      <c r="C887" s="390">
        <v>1410</v>
      </c>
      <c r="D887" s="390">
        <v>1650</v>
      </c>
      <c r="E887" s="390">
        <v>3</v>
      </c>
    </row>
    <row r="888" spans="1:5" x14ac:dyDescent="0.25">
      <c r="A888" s="390">
        <v>141004</v>
      </c>
      <c r="B888" s="390">
        <v>4</v>
      </c>
      <c r="C888" s="390">
        <v>1410</v>
      </c>
      <c r="D888" s="390">
        <v>1270</v>
      </c>
      <c r="E888" s="390">
        <v>4</v>
      </c>
    </row>
    <row r="889" spans="1:5" x14ac:dyDescent="0.25">
      <c r="A889" s="390">
        <v>141005</v>
      </c>
      <c r="B889" s="390">
        <v>5</v>
      </c>
      <c r="C889" s="390">
        <v>1410</v>
      </c>
      <c r="D889" s="390">
        <v>1160</v>
      </c>
      <c r="E889" s="390">
        <v>5</v>
      </c>
    </row>
    <row r="890" spans="1:5" x14ac:dyDescent="0.25">
      <c r="A890" s="390">
        <v>142001</v>
      </c>
      <c r="B890" s="390">
        <v>1</v>
      </c>
      <c r="C890" s="390">
        <v>1420</v>
      </c>
      <c r="D890" s="390">
        <v>1420</v>
      </c>
      <c r="E890" s="390">
        <v>1</v>
      </c>
    </row>
    <row r="891" spans="1:5" x14ac:dyDescent="0.25">
      <c r="A891" s="390">
        <v>142002</v>
      </c>
      <c r="B891" s="390">
        <v>2</v>
      </c>
      <c r="C891" s="390">
        <v>1420</v>
      </c>
      <c r="D891" s="390">
        <v>1550</v>
      </c>
      <c r="E891" s="390">
        <v>2</v>
      </c>
    </row>
    <row r="892" spans="1:5" x14ac:dyDescent="0.25">
      <c r="A892" s="390">
        <v>142003</v>
      </c>
      <c r="B892" s="390">
        <v>3</v>
      </c>
      <c r="C892" s="390">
        <v>1420</v>
      </c>
      <c r="D892" s="390">
        <v>1660</v>
      </c>
      <c r="E892" s="390">
        <v>3</v>
      </c>
    </row>
    <row r="893" spans="1:5" x14ac:dyDescent="0.25">
      <c r="A893" s="390">
        <v>142004</v>
      </c>
      <c r="B893" s="390">
        <v>4</v>
      </c>
      <c r="C893" s="390">
        <v>1420</v>
      </c>
      <c r="D893" s="390">
        <v>1280</v>
      </c>
      <c r="E893" s="390">
        <v>4</v>
      </c>
    </row>
    <row r="894" spans="1:5" x14ac:dyDescent="0.25">
      <c r="A894" s="390">
        <v>142005</v>
      </c>
      <c r="B894" s="390">
        <v>5</v>
      </c>
      <c r="C894" s="390">
        <v>1420</v>
      </c>
      <c r="D894" s="390">
        <v>1170</v>
      </c>
      <c r="E894" s="390">
        <v>5</v>
      </c>
    </row>
    <row r="895" spans="1:5" x14ac:dyDescent="0.25">
      <c r="A895" s="390">
        <v>143001</v>
      </c>
      <c r="B895" s="390">
        <v>1</v>
      </c>
      <c r="C895" s="390">
        <v>1430</v>
      </c>
      <c r="D895" s="390">
        <v>1430</v>
      </c>
      <c r="E895" s="390">
        <v>1</v>
      </c>
    </row>
    <row r="896" spans="1:5" x14ac:dyDescent="0.25">
      <c r="A896" s="390">
        <v>143002</v>
      </c>
      <c r="B896" s="390">
        <v>2</v>
      </c>
      <c r="C896" s="390">
        <v>1430</v>
      </c>
      <c r="D896" s="390">
        <v>1550</v>
      </c>
      <c r="E896" s="390">
        <v>2</v>
      </c>
    </row>
    <row r="897" spans="1:5" x14ac:dyDescent="0.25">
      <c r="A897" s="390">
        <v>143003</v>
      </c>
      <c r="B897" s="390">
        <v>3</v>
      </c>
      <c r="C897" s="390">
        <v>1430</v>
      </c>
      <c r="D897" s="390">
        <v>1660</v>
      </c>
      <c r="E897" s="390">
        <v>3</v>
      </c>
    </row>
    <row r="898" spans="1:5" x14ac:dyDescent="0.25">
      <c r="A898" s="390">
        <v>143004</v>
      </c>
      <c r="B898" s="390">
        <v>4</v>
      </c>
      <c r="C898" s="390">
        <v>1430</v>
      </c>
      <c r="D898" s="390">
        <v>1290</v>
      </c>
      <c r="E898" s="390">
        <v>4</v>
      </c>
    </row>
    <row r="899" spans="1:5" x14ac:dyDescent="0.25">
      <c r="A899" s="390">
        <v>143005</v>
      </c>
      <c r="B899" s="390">
        <v>5</v>
      </c>
      <c r="C899" s="390">
        <v>1430</v>
      </c>
      <c r="D899" s="390">
        <v>1180</v>
      </c>
      <c r="E899" s="390">
        <v>5</v>
      </c>
    </row>
    <row r="900" spans="1:5" x14ac:dyDescent="0.25">
      <c r="A900" s="390">
        <v>144001</v>
      </c>
      <c r="B900" s="390">
        <v>1</v>
      </c>
      <c r="C900" s="390">
        <v>1440</v>
      </c>
      <c r="D900" s="390">
        <v>1440</v>
      </c>
      <c r="E900" s="390">
        <v>1</v>
      </c>
    </row>
    <row r="901" spans="1:5" x14ac:dyDescent="0.25">
      <c r="A901" s="390">
        <v>144002</v>
      </c>
      <c r="B901" s="390">
        <v>2</v>
      </c>
      <c r="C901" s="390">
        <v>1440</v>
      </c>
      <c r="D901" s="390">
        <v>1560</v>
      </c>
      <c r="E901" s="390">
        <v>2</v>
      </c>
    </row>
    <row r="902" spans="1:5" x14ac:dyDescent="0.25">
      <c r="A902" s="390">
        <v>144003</v>
      </c>
      <c r="B902" s="390">
        <v>3</v>
      </c>
      <c r="C902" s="390">
        <v>1440</v>
      </c>
      <c r="D902" s="390">
        <v>1670</v>
      </c>
      <c r="E902" s="390">
        <v>3</v>
      </c>
    </row>
    <row r="903" spans="1:5" x14ac:dyDescent="0.25">
      <c r="A903" s="390">
        <v>144004</v>
      </c>
      <c r="B903" s="390">
        <v>4</v>
      </c>
      <c r="C903" s="390">
        <v>1440</v>
      </c>
      <c r="D903" s="390">
        <v>1300</v>
      </c>
      <c r="E903" s="390">
        <v>4</v>
      </c>
    </row>
    <row r="904" spans="1:5" x14ac:dyDescent="0.25">
      <c r="A904" s="390">
        <v>144005</v>
      </c>
      <c r="B904" s="390">
        <v>5</v>
      </c>
      <c r="C904" s="390">
        <v>1440</v>
      </c>
      <c r="D904" s="390">
        <v>1180</v>
      </c>
      <c r="E904" s="390">
        <v>5</v>
      </c>
    </row>
    <row r="905" spans="1:5" x14ac:dyDescent="0.25">
      <c r="A905" s="390">
        <v>145001</v>
      </c>
      <c r="B905" s="390">
        <v>1</v>
      </c>
      <c r="C905" s="390">
        <v>1450</v>
      </c>
      <c r="D905" s="390">
        <v>1450</v>
      </c>
      <c r="E905" s="390">
        <v>1</v>
      </c>
    </row>
    <row r="906" spans="1:5" x14ac:dyDescent="0.25">
      <c r="A906" s="390">
        <v>145002</v>
      </c>
      <c r="B906" s="390">
        <v>2</v>
      </c>
      <c r="C906" s="390">
        <v>1450</v>
      </c>
      <c r="D906" s="390">
        <v>1560</v>
      </c>
      <c r="E906" s="390">
        <v>2</v>
      </c>
    </row>
    <row r="907" spans="1:5" x14ac:dyDescent="0.25">
      <c r="A907" s="390">
        <v>145003</v>
      </c>
      <c r="B907" s="390">
        <v>3</v>
      </c>
      <c r="C907" s="390">
        <v>1450</v>
      </c>
      <c r="D907" s="390">
        <v>1680</v>
      </c>
      <c r="E907" s="390">
        <v>3</v>
      </c>
    </row>
    <row r="908" spans="1:5" x14ac:dyDescent="0.25">
      <c r="A908" s="390">
        <v>145004</v>
      </c>
      <c r="B908" s="390">
        <v>4</v>
      </c>
      <c r="C908" s="390">
        <v>1450</v>
      </c>
      <c r="D908" s="390">
        <v>1300</v>
      </c>
      <c r="E908" s="390">
        <v>4</v>
      </c>
    </row>
    <row r="909" spans="1:5" x14ac:dyDescent="0.25">
      <c r="A909" s="390">
        <v>145005</v>
      </c>
      <c r="B909" s="390">
        <v>5</v>
      </c>
      <c r="C909" s="390">
        <v>1450</v>
      </c>
      <c r="D909" s="390">
        <v>1190</v>
      </c>
      <c r="E909" s="390">
        <v>5</v>
      </c>
    </row>
    <row r="910" spans="1:5" x14ac:dyDescent="0.25">
      <c r="A910" s="390">
        <v>146001</v>
      </c>
      <c r="B910" s="390">
        <v>1</v>
      </c>
      <c r="C910" s="390">
        <v>1460</v>
      </c>
      <c r="D910" s="390">
        <v>1460</v>
      </c>
      <c r="E910" s="390">
        <v>1</v>
      </c>
    </row>
    <row r="911" spans="1:5" x14ac:dyDescent="0.25">
      <c r="A911" s="390">
        <v>146002</v>
      </c>
      <c r="B911" s="390">
        <v>2</v>
      </c>
      <c r="C911" s="390">
        <v>1460</v>
      </c>
      <c r="D911" s="390">
        <v>1570</v>
      </c>
      <c r="E911" s="390">
        <v>2</v>
      </c>
    </row>
    <row r="912" spans="1:5" x14ac:dyDescent="0.25">
      <c r="A912" s="390">
        <v>146003</v>
      </c>
      <c r="B912" s="390">
        <v>3</v>
      </c>
      <c r="C912" s="390">
        <v>1460</v>
      </c>
      <c r="D912" s="390">
        <v>1690</v>
      </c>
      <c r="E912" s="390">
        <v>3</v>
      </c>
    </row>
    <row r="913" spans="1:5" x14ac:dyDescent="0.25">
      <c r="A913" s="390">
        <v>146004</v>
      </c>
      <c r="B913" s="390">
        <v>4</v>
      </c>
      <c r="C913" s="390">
        <v>1460</v>
      </c>
      <c r="D913" s="390">
        <v>1320</v>
      </c>
      <c r="E913" s="390">
        <v>4</v>
      </c>
    </row>
    <row r="914" spans="1:5" x14ac:dyDescent="0.25">
      <c r="A914" s="390">
        <v>146005</v>
      </c>
      <c r="B914" s="390">
        <v>5</v>
      </c>
      <c r="C914" s="390">
        <v>1460</v>
      </c>
      <c r="D914" s="390">
        <v>1210</v>
      </c>
      <c r="E914" s="390">
        <v>5</v>
      </c>
    </row>
    <row r="915" spans="1:5" x14ac:dyDescent="0.25">
      <c r="A915" s="390">
        <v>147001</v>
      </c>
      <c r="B915" s="390">
        <v>1</v>
      </c>
      <c r="C915" s="390">
        <v>1470</v>
      </c>
      <c r="D915" s="390">
        <v>1470</v>
      </c>
      <c r="E915" s="390">
        <v>1</v>
      </c>
    </row>
    <row r="916" spans="1:5" x14ac:dyDescent="0.25">
      <c r="A916" s="390">
        <v>147002</v>
      </c>
      <c r="B916" s="390">
        <v>2</v>
      </c>
      <c r="C916" s="390">
        <v>1470</v>
      </c>
      <c r="D916" s="390">
        <v>1580</v>
      </c>
      <c r="E916" s="390">
        <v>2</v>
      </c>
    </row>
    <row r="917" spans="1:5" x14ac:dyDescent="0.25">
      <c r="A917" s="390">
        <v>147003</v>
      </c>
      <c r="B917" s="390">
        <v>3</v>
      </c>
      <c r="C917" s="390">
        <v>1470</v>
      </c>
      <c r="D917" s="390">
        <v>1700</v>
      </c>
      <c r="E917" s="390">
        <v>3</v>
      </c>
    </row>
    <row r="918" spans="1:5" x14ac:dyDescent="0.25">
      <c r="A918" s="390">
        <v>147004</v>
      </c>
      <c r="B918" s="390">
        <v>4</v>
      </c>
      <c r="C918" s="390">
        <v>1470</v>
      </c>
      <c r="D918" s="390">
        <v>1330</v>
      </c>
      <c r="E918" s="390">
        <v>4</v>
      </c>
    </row>
    <row r="919" spans="1:5" x14ac:dyDescent="0.25">
      <c r="A919" s="390">
        <v>147005</v>
      </c>
      <c r="B919" s="390">
        <v>5</v>
      </c>
      <c r="C919" s="390">
        <v>1470</v>
      </c>
      <c r="D919" s="390">
        <v>1220</v>
      </c>
      <c r="E919" s="390">
        <v>5</v>
      </c>
    </row>
    <row r="920" spans="1:5" x14ac:dyDescent="0.25">
      <c r="A920" s="390">
        <v>148001</v>
      </c>
      <c r="B920" s="390">
        <v>1</v>
      </c>
      <c r="C920" s="390">
        <v>1480</v>
      </c>
      <c r="D920" s="390">
        <v>1480</v>
      </c>
      <c r="E920" s="390">
        <v>1</v>
      </c>
    </row>
    <row r="921" spans="1:5" x14ac:dyDescent="0.25">
      <c r="A921" s="390">
        <v>148002</v>
      </c>
      <c r="B921" s="390">
        <v>2</v>
      </c>
      <c r="C921" s="390">
        <v>1480</v>
      </c>
      <c r="D921" s="390">
        <v>1590</v>
      </c>
      <c r="E921" s="390">
        <v>2</v>
      </c>
    </row>
    <row r="922" spans="1:5" x14ac:dyDescent="0.25">
      <c r="A922" s="390">
        <v>148003</v>
      </c>
      <c r="B922" s="390">
        <v>3</v>
      </c>
      <c r="C922" s="390">
        <v>1480</v>
      </c>
      <c r="D922" s="390">
        <v>1710</v>
      </c>
      <c r="E922" s="390">
        <v>3</v>
      </c>
    </row>
    <row r="923" spans="1:5" x14ac:dyDescent="0.25">
      <c r="A923" s="390">
        <v>148004</v>
      </c>
      <c r="B923" s="390">
        <v>4</v>
      </c>
      <c r="C923" s="390">
        <v>1480</v>
      </c>
      <c r="D923" s="390">
        <v>1340</v>
      </c>
      <c r="E923" s="390">
        <v>4</v>
      </c>
    </row>
    <row r="924" spans="1:5" x14ac:dyDescent="0.25">
      <c r="A924" s="390">
        <v>148005</v>
      </c>
      <c r="B924" s="390">
        <v>5</v>
      </c>
      <c r="C924" s="390">
        <v>1480</v>
      </c>
      <c r="D924" s="390">
        <v>1230</v>
      </c>
      <c r="E924" s="390">
        <v>5</v>
      </c>
    </row>
    <row r="925" spans="1:5" x14ac:dyDescent="0.25">
      <c r="A925" s="390">
        <v>149001</v>
      </c>
      <c r="B925" s="390">
        <v>1</v>
      </c>
      <c r="C925" s="390">
        <v>1490</v>
      </c>
      <c r="D925" s="390">
        <v>1490</v>
      </c>
      <c r="E925" s="390">
        <v>1</v>
      </c>
    </row>
    <row r="926" spans="1:5" x14ac:dyDescent="0.25">
      <c r="A926" s="390">
        <v>149002</v>
      </c>
      <c r="B926" s="390">
        <v>2</v>
      </c>
      <c r="C926" s="390">
        <v>1490</v>
      </c>
      <c r="D926" s="390">
        <v>1600</v>
      </c>
      <c r="E926" s="390">
        <v>2</v>
      </c>
    </row>
    <row r="927" spans="1:5" x14ac:dyDescent="0.25">
      <c r="A927" s="390">
        <v>149003</v>
      </c>
      <c r="B927" s="390">
        <v>3</v>
      </c>
      <c r="C927" s="390">
        <v>1490</v>
      </c>
      <c r="D927" s="390">
        <v>1720</v>
      </c>
      <c r="E927" s="390">
        <v>3</v>
      </c>
    </row>
    <row r="928" spans="1:5" x14ac:dyDescent="0.25">
      <c r="A928" s="390">
        <v>149004</v>
      </c>
      <c r="B928" s="390">
        <v>4</v>
      </c>
      <c r="C928" s="390">
        <v>1490</v>
      </c>
      <c r="D928" s="390">
        <v>1350</v>
      </c>
      <c r="E928" s="390">
        <v>4</v>
      </c>
    </row>
    <row r="929" spans="1:5" x14ac:dyDescent="0.25">
      <c r="A929" s="390">
        <v>149005</v>
      </c>
      <c r="B929" s="390">
        <v>5</v>
      </c>
      <c r="C929" s="390">
        <v>1490</v>
      </c>
      <c r="D929" s="390">
        <v>1230</v>
      </c>
      <c r="E929" s="390">
        <v>5</v>
      </c>
    </row>
    <row r="930" spans="1:5" x14ac:dyDescent="0.25">
      <c r="A930" s="390">
        <v>150001</v>
      </c>
      <c r="B930" s="390">
        <v>1</v>
      </c>
      <c r="C930" s="390">
        <v>1500</v>
      </c>
      <c r="D930" s="390">
        <v>1500</v>
      </c>
      <c r="E930" s="390">
        <v>1</v>
      </c>
    </row>
    <row r="931" spans="1:5" x14ac:dyDescent="0.25">
      <c r="A931" s="390">
        <v>150002</v>
      </c>
      <c r="B931" s="390">
        <v>2</v>
      </c>
      <c r="C931" s="390">
        <v>1500</v>
      </c>
      <c r="D931" s="390">
        <v>1610</v>
      </c>
      <c r="E931" s="390">
        <v>2</v>
      </c>
    </row>
    <row r="932" spans="1:5" x14ac:dyDescent="0.25">
      <c r="A932" s="390">
        <v>150003</v>
      </c>
      <c r="B932" s="390">
        <v>3</v>
      </c>
      <c r="C932" s="390">
        <v>1500</v>
      </c>
      <c r="D932" s="390">
        <v>1740</v>
      </c>
      <c r="E932" s="390">
        <v>3</v>
      </c>
    </row>
    <row r="933" spans="1:5" x14ac:dyDescent="0.25">
      <c r="A933" s="390">
        <v>150004</v>
      </c>
      <c r="B933" s="390">
        <v>4</v>
      </c>
      <c r="C933" s="390">
        <v>1500</v>
      </c>
      <c r="D933" s="390">
        <v>1360</v>
      </c>
      <c r="E933" s="390">
        <v>4</v>
      </c>
    </row>
    <row r="934" spans="1:5" x14ac:dyDescent="0.25">
      <c r="A934" s="390">
        <v>150005</v>
      </c>
      <c r="B934" s="390">
        <v>5</v>
      </c>
      <c r="C934" s="390">
        <v>1500</v>
      </c>
      <c r="D934" s="390">
        <v>1240</v>
      </c>
      <c r="E934" s="390">
        <v>5</v>
      </c>
    </row>
    <row r="935" spans="1:5" x14ac:dyDescent="0.25">
      <c r="A935" s="390">
        <v>151001</v>
      </c>
      <c r="B935" s="390">
        <v>1</v>
      </c>
      <c r="C935" s="390">
        <v>1510</v>
      </c>
      <c r="D935" s="390">
        <v>1510</v>
      </c>
      <c r="E935" s="390">
        <v>1</v>
      </c>
    </row>
    <row r="936" spans="1:5" x14ac:dyDescent="0.25">
      <c r="A936" s="390">
        <v>151002</v>
      </c>
      <c r="B936" s="390">
        <v>2</v>
      </c>
      <c r="C936" s="390">
        <v>1510</v>
      </c>
      <c r="D936" s="390">
        <v>1620</v>
      </c>
      <c r="E936" s="390">
        <v>2</v>
      </c>
    </row>
    <row r="937" spans="1:5" x14ac:dyDescent="0.25">
      <c r="A937" s="390">
        <v>151003</v>
      </c>
      <c r="B937" s="390">
        <v>3</v>
      </c>
      <c r="C937" s="390">
        <v>1510</v>
      </c>
      <c r="D937" s="390">
        <v>1750</v>
      </c>
      <c r="E937" s="390">
        <v>3</v>
      </c>
    </row>
    <row r="938" spans="1:5" x14ac:dyDescent="0.25">
      <c r="A938" s="390">
        <v>151004</v>
      </c>
      <c r="B938" s="390">
        <v>4</v>
      </c>
      <c r="C938" s="390">
        <v>1510</v>
      </c>
      <c r="D938" s="390">
        <v>1370</v>
      </c>
      <c r="E938" s="390">
        <v>4</v>
      </c>
    </row>
    <row r="939" spans="1:5" x14ac:dyDescent="0.25">
      <c r="A939" s="390">
        <v>151005</v>
      </c>
      <c r="B939" s="390">
        <v>5</v>
      </c>
      <c r="C939" s="390">
        <v>1510</v>
      </c>
      <c r="D939" s="390">
        <v>1250</v>
      </c>
      <c r="E939" s="390">
        <v>5</v>
      </c>
    </row>
    <row r="940" spans="1:5" x14ac:dyDescent="0.25">
      <c r="A940" s="390">
        <v>152001</v>
      </c>
      <c r="B940" s="390">
        <v>1</v>
      </c>
      <c r="C940" s="390">
        <v>1520</v>
      </c>
      <c r="D940" s="390">
        <v>1520</v>
      </c>
      <c r="E940" s="390">
        <v>1</v>
      </c>
    </row>
    <row r="941" spans="1:5" x14ac:dyDescent="0.25">
      <c r="A941" s="390">
        <v>152002</v>
      </c>
      <c r="B941" s="390">
        <v>2</v>
      </c>
      <c r="C941" s="390">
        <v>1520</v>
      </c>
      <c r="D941" s="390">
        <v>1620</v>
      </c>
      <c r="E941" s="390">
        <v>2</v>
      </c>
    </row>
    <row r="942" spans="1:5" x14ac:dyDescent="0.25">
      <c r="A942" s="390">
        <v>152003</v>
      </c>
      <c r="B942" s="390">
        <v>3</v>
      </c>
      <c r="C942" s="390">
        <v>1520</v>
      </c>
      <c r="D942" s="390">
        <v>1750</v>
      </c>
      <c r="E942" s="390">
        <v>3</v>
      </c>
    </row>
    <row r="943" spans="1:5" x14ac:dyDescent="0.25">
      <c r="A943" s="390">
        <v>152004</v>
      </c>
      <c r="B943" s="390">
        <v>4</v>
      </c>
      <c r="C943" s="390">
        <v>1520</v>
      </c>
      <c r="D943" s="390">
        <v>1380</v>
      </c>
      <c r="E943" s="390">
        <v>4</v>
      </c>
    </row>
    <row r="944" spans="1:5" x14ac:dyDescent="0.25">
      <c r="A944" s="390">
        <v>152005</v>
      </c>
      <c r="B944" s="390">
        <v>5</v>
      </c>
      <c r="C944" s="390">
        <v>1520</v>
      </c>
      <c r="D944" s="390">
        <v>1250</v>
      </c>
      <c r="E944" s="390">
        <v>5</v>
      </c>
    </row>
    <row r="945" spans="1:5" x14ac:dyDescent="0.25">
      <c r="A945" s="390">
        <v>153001</v>
      </c>
      <c r="B945" s="390">
        <v>1</v>
      </c>
      <c r="C945" s="390">
        <v>1530</v>
      </c>
      <c r="D945" s="390">
        <v>1530</v>
      </c>
      <c r="E945" s="390">
        <v>1</v>
      </c>
    </row>
    <row r="946" spans="1:5" x14ac:dyDescent="0.25">
      <c r="A946" s="390">
        <v>153002</v>
      </c>
      <c r="B946" s="390">
        <v>2</v>
      </c>
      <c r="C946" s="390">
        <v>1530</v>
      </c>
      <c r="D946" s="390">
        <v>1630</v>
      </c>
      <c r="E946" s="390">
        <v>2</v>
      </c>
    </row>
    <row r="947" spans="1:5" x14ac:dyDescent="0.25">
      <c r="A947" s="390">
        <v>153003</v>
      </c>
      <c r="B947" s="390">
        <v>3</v>
      </c>
      <c r="C947" s="390">
        <v>1530</v>
      </c>
      <c r="D947" s="390">
        <v>1760</v>
      </c>
      <c r="E947" s="390">
        <v>3</v>
      </c>
    </row>
    <row r="948" spans="1:5" x14ac:dyDescent="0.25">
      <c r="A948" s="390">
        <v>153004</v>
      </c>
      <c r="B948" s="390">
        <v>4</v>
      </c>
      <c r="C948" s="390">
        <v>1530</v>
      </c>
      <c r="D948" s="390">
        <v>1390</v>
      </c>
      <c r="E948" s="390">
        <v>4</v>
      </c>
    </row>
    <row r="949" spans="1:5" x14ac:dyDescent="0.25">
      <c r="A949" s="390">
        <v>153005</v>
      </c>
      <c r="B949" s="390">
        <v>5</v>
      </c>
      <c r="C949" s="390">
        <v>1530</v>
      </c>
      <c r="D949" s="390">
        <v>1260</v>
      </c>
      <c r="E949" s="390">
        <v>5</v>
      </c>
    </row>
    <row r="950" spans="1:5" x14ac:dyDescent="0.25">
      <c r="A950" s="390">
        <v>154001</v>
      </c>
      <c r="B950" s="390">
        <v>1</v>
      </c>
      <c r="C950" s="390">
        <v>1540</v>
      </c>
      <c r="D950" s="390">
        <v>1540</v>
      </c>
      <c r="E950" s="390">
        <v>1</v>
      </c>
    </row>
    <row r="951" spans="1:5" x14ac:dyDescent="0.25">
      <c r="A951" s="390">
        <v>154002</v>
      </c>
      <c r="B951" s="390">
        <v>2</v>
      </c>
      <c r="C951" s="390">
        <v>1540</v>
      </c>
      <c r="D951" s="390">
        <v>1640</v>
      </c>
      <c r="E951" s="390">
        <v>2</v>
      </c>
    </row>
    <row r="952" spans="1:5" x14ac:dyDescent="0.25">
      <c r="A952" s="390">
        <v>154003</v>
      </c>
      <c r="B952" s="390">
        <v>3</v>
      </c>
      <c r="C952" s="390">
        <v>1540</v>
      </c>
      <c r="D952" s="390">
        <v>1780</v>
      </c>
      <c r="E952" s="390">
        <v>3</v>
      </c>
    </row>
    <row r="953" spans="1:5" x14ac:dyDescent="0.25">
      <c r="A953" s="390">
        <v>154004</v>
      </c>
      <c r="B953" s="390">
        <v>4</v>
      </c>
      <c r="C953" s="390">
        <v>1540</v>
      </c>
      <c r="D953" s="390">
        <v>1410</v>
      </c>
      <c r="E953" s="390">
        <v>4</v>
      </c>
    </row>
    <row r="954" spans="1:5" x14ac:dyDescent="0.25">
      <c r="A954" s="390">
        <v>154005</v>
      </c>
      <c r="B954" s="390">
        <v>5</v>
      </c>
      <c r="C954" s="390">
        <v>1540</v>
      </c>
      <c r="D954" s="390">
        <v>1270</v>
      </c>
      <c r="E954" s="390">
        <v>5</v>
      </c>
    </row>
    <row r="955" spans="1:5" x14ac:dyDescent="0.25">
      <c r="A955" s="390">
        <v>155001</v>
      </c>
      <c r="B955" s="390">
        <v>1</v>
      </c>
      <c r="C955" s="390">
        <v>1550</v>
      </c>
      <c r="D955" s="390">
        <v>1550</v>
      </c>
      <c r="E955" s="390">
        <v>1</v>
      </c>
    </row>
    <row r="956" spans="1:5" x14ac:dyDescent="0.25">
      <c r="A956" s="390">
        <v>155002</v>
      </c>
      <c r="B956" s="390">
        <v>2</v>
      </c>
      <c r="C956" s="390">
        <v>1550</v>
      </c>
      <c r="D956" s="390">
        <v>1660</v>
      </c>
      <c r="E956" s="390">
        <v>2</v>
      </c>
    </row>
    <row r="957" spans="1:5" x14ac:dyDescent="0.25">
      <c r="A957" s="390">
        <v>155003</v>
      </c>
      <c r="B957" s="390">
        <v>3</v>
      </c>
      <c r="C957" s="390">
        <v>1550</v>
      </c>
      <c r="D957" s="390">
        <v>1810</v>
      </c>
      <c r="E957" s="390">
        <v>3</v>
      </c>
    </row>
    <row r="958" spans="1:5" x14ac:dyDescent="0.25">
      <c r="A958" s="390">
        <v>155004</v>
      </c>
      <c r="B958" s="390">
        <v>4</v>
      </c>
      <c r="C958" s="390">
        <v>1550</v>
      </c>
      <c r="D958" s="390">
        <v>1420</v>
      </c>
      <c r="E958" s="390">
        <v>4</v>
      </c>
    </row>
    <row r="959" spans="1:5" x14ac:dyDescent="0.25">
      <c r="A959" s="390">
        <v>155005</v>
      </c>
      <c r="B959" s="390">
        <v>5</v>
      </c>
      <c r="C959" s="390">
        <v>1550</v>
      </c>
      <c r="D959" s="390">
        <v>1290</v>
      </c>
      <c r="E959" s="390">
        <v>5</v>
      </c>
    </row>
    <row r="960" spans="1:5" x14ac:dyDescent="0.25">
      <c r="A960" s="390">
        <v>156001</v>
      </c>
      <c r="B960" s="390">
        <v>1</v>
      </c>
      <c r="C960" s="390">
        <v>1560</v>
      </c>
      <c r="D960" s="390">
        <v>1560</v>
      </c>
      <c r="E960" s="390">
        <v>1</v>
      </c>
    </row>
    <row r="961" spans="1:5" x14ac:dyDescent="0.25">
      <c r="A961" s="390">
        <v>156002</v>
      </c>
      <c r="B961" s="390">
        <v>2</v>
      </c>
      <c r="C961" s="390">
        <v>1560</v>
      </c>
      <c r="D961" s="390">
        <v>1670</v>
      </c>
      <c r="E961" s="390">
        <v>2</v>
      </c>
    </row>
    <row r="962" spans="1:5" x14ac:dyDescent="0.25">
      <c r="A962" s="390">
        <v>156003</v>
      </c>
      <c r="B962" s="390">
        <v>3</v>
      </c>
      <c r="C962" s="390">
        <v>1560</v>
      </c>
      <c r="D962" s="390">
        <v>1830</v>
      </c>
      <c r="E962" s="390">
        <v>3</v>
      </c>
    </row>
    <row r="963" spans="1:5" x14ac:dyDescent="0.25">
      <c r="A963" s="390">
        <v>156004</v>
      </c>
      <c r="B963" s="390">
        <v>4</v>
      </c>
      <c r="C963" s="390">
        <v>1560</v>
      </c>
      <c r="D963" s="390">
        <v>1450</v>
      </c>
      <c r="E963" s="390">
        <v>4</v>
      </c>
    </row>
    <row r="964" spans="1:5" x14ac:dyDescent="0.25">
      <c r="A964" s="390">
        <v>156005</v>
      </c>
      <c r="B964" s="390">
        <v>5</v>
      </c>
      <c r="C964" s="390">
        <v>1560</v>
      </c>
      <c r="D964" s="390">
        <v>1300</v>
      </c>
      <c r="E964" s="390">
        <v>5</v>
      </c>
    </row>
    <row r="965" spans="1:5" x14ac:dyDescent="0.25">
      <c r="A965" s="390">
        <v>157001</v>
      </c>
      <c r="B965" s="390">
        <v>1</v>
      </c>
      <c r="C965" s="390">
        <v>1570</v>
      </c>
      <c r="D965" s="390">
        <v>1570</v>
      </c>
      <c r="E965" s="390">
        <v>1</v>
      </c>
    </row>
    <row r="966" spans="1:5" x14ac:dyDescent="0.25">
      <c r="A966" s="390">
        <v>157002</v>
      </c>
      <c r="B966" s="390">
        <v>2</v>
      </c>
      <c r="C966" s="390">
        <v>1570</v>
      </c>
      <c r="D966" s="390">
        <v>1690</v>
      </c>
      <c r="E966" s="390">
        <v>2</v>
      </c>
    </row>
    <row r="967" spans="1:5" x14ac:dyDescent="0.25">
      <c r="A967" s="390">
        <v>157003</v>
      </c>
      <c r="B967" s="390">
        <v>3</v>
      </c>
      <c r="C967" s="390">
        <v>1570</v>
      </c>
      <c r="D967" s="390">
        <v>1860</v>
      </c>
      <c r="E967" s="390">
        <v>3</v>
      </c>
    </row>
    <row r="968" spans="1:5" x14ac:dyDescent="0.25">
      <c r="A968" s="390">
        <v>157004</v>
      </c>
      <c r="B968" s="390">
        <v>4</v>
      </c>
      <c r="C968" s="390">
        <v>1570</v>
      </c>
      <c r="D968" s="390">
        <v>1460</v>
      </c>
      <c r="E968" s="390">
        <v>4</v>
      </c>
    </row>
    <row r="969" spans="1:5" x14ac:dyDescent="0.25">
      <c r="A969" s="390">
        <v>157005</v>
      </c>
      <c r="B969" s="390">
        <v>5</v>
      </c>
      <c r="C969" s="390">
        <v>1570</v>
      </c>
      <c r="D969" s="390">
        <v>1320</v>
      </c>
      <c r="E969" s="390">
        <v>5</v>
      </c>
    </row>
    <row r="970" spans="1:5" x14ac:dyDescent="0.25">
      <c r="A970" s="390">
        <v>158001</v>
      </c>
      <c r="B970" s="390">
        <v>1</v>
      </c>
      <c r="C970" s="390">
        <v>1580</v>
      </c>
      <c r="D970" s="390">
        <v>1580</v>
      </c>
      <c r="E970" s="390">
        <v>1</v>
      </c>
    </row>
    <row r="971" spans="1:5" x14ac:dyDescent="0.25">
      <c r="A971" s="390">
        <v>158002</v>
      </c>
      <c r="B971" s="390">
        <v>2</v>
      </c>
      <c r="C971" s="390">
        <v>1580</v>
      </c>
      <c r="D971" s="390">
        <v>1700</v>
      </c>
      <c r="E971" s="390">
        <v>2</v>
      </c>
    </row>
    <row r="972" spans="1:5" x14ac:dyDescent="0.25">
      <c r="A972" s="390">
        <v>158003</v>
      </c>
      <c r="B972" s="390">
        <v>3</v>
      </c>
      <c r="C972" s="390">
        <v>1580</v>
      </c>
      <c r="D972" s="390">
        <v>1880</v>
      </c>
      <c r="E972" s="390">
        <v>3</v>
      </c>
    </row>
    <row r="973" spans="1:5" x14ac:dyDescent="0.25">
      <c r="A973" s="390">
        <v>158004</v>
      </c>
      <c r="B973" s="390">
        <v>4</v>
      </c>
      <c r="C973" s="390">
        <v>1580</v>
      </c>
      <c r="D973" s="390">
        <v>1470</v>
      </c>
      <c r="E973" s="390">
        <v>4</v>
      </c>
    </row>
    <row r="974" spans="1:5" x14ac:dyDescent="0.25">
      <c r="A974" s="390">
        <v>158005</v>
      </c>
      <c r="B974" s="390">
        <v>5</v>
      </c>
      <c r="C974" s="390">
        <v>1580</v>
      </c>
      <c r="D974" s="390">
        <v>1330</v>
      </c>
      <c r="E974" s="390">
        <v>5</v>
      </c>
    </row>
    <row r="975" spans="1:5" x14ac:dyDescent="0.25">
      <c r="A975" s="390">
        <v>159001</v>
      </c>
      <c r="B975" s="390">
        <v>1</v>
      </c>
      <c r="C975" s="390">
        <v>1590</v>
      </c>
      <c r="D975" s="390">
        <v>1590</v>
      </c>
      <c r="E975" s="390">
        <v>1</v>
      </c>
    </row>
    <row r="976" spans="1:5" x14ac:dyDescent="0.25">
      <c r="A976" s="390">
        <v>159002</v>
      </c>
      <c r="B976" s="390">
        <v>2</v>
      </c>
      <c r="C976" s="390">
        <v>1590</v>
      </c>
      <c r="D976" s="390">
        <v>1710</v>
      </c>
      <c r="E976" s="390">
        <v>2</v>
      </c>
    </row>
    <row r="977" spans="1:5" x14ac:dyDescent="0.25">
      <c r="A977" s="390">
        <v>159003</v>
      </c>
      <c r="B977" s="390">
        <v>3</v>
      </c>
      <c r="C977" s="390">
        <v>1590</v>
      </c>
      <c r="D977" s="390">
        <v>1890</v>
      </c>
      <c r="E977" s="390">
        <v>3</v>
      </c>
    </row>
    <row r="978" spans="1:5" x14ac:dyDescent="0.25">
      <c r="A978" s="390">
        <v>159004</v>
      </c>
      <c r="B978" s="390">
        <v>4</v>
      </c>
      <c r="C978" s="390">
        <v>1590</v>
      </c>
      <c r="D978" s="390">
        <v>1480</v>
      </c>
      <c r="E978" s="390">
        <v>4</v>
      </c>
    </row>
    <row r="979" spans="1:5" x14ac:dyDescent="0.25">
      <c r="A979" s="390">
        <v>159005</v>
      </c>
      <c r="B979" s="390">
        <v>5</v>
      </c>
      <c r="C979" s="390">
        <v>1590</v>
      </c>
      <c r="D979" s="390">
        <v>1340</v>
      </c>
      <c r="E979" s="390">
        <v>5</v>
      </c>
    </row>
    <row r="980" spans="1:5" x14ac:dyDescent="0.25">
      <c r="A980" s="390">
        <v>160001</v>
      </c>
      <c r="B980" s="390">
        <v>1</v>
      </c>
      <c r="C980" s="390">
        <v>1600</v>
      </c>
      <c r="D980" s="390">
        <v>1600</v>
      </c>
      <c r="E980" s="390">
        <v>1</v>
      </c>
    </row>
    <row r="981" spans="1:5" x14ac:dyDescent="0.25">
      <c r="A981" s="390">
        <v>160002</v>
      </c>
      <c r="B981" s="390">
        <v>2</v>
      </c>
      <c r="C981" s="390">
        <v>1600</v>
      </c>
      <c r="D981" s="390">
        <v>1720</v>
      </c>
      <c r="E981" s="390">
        <v>2</v>
      </c>
    </row>
    <row r="982" spans="1:5" x14ac:dyDescent="0.25">
      <c r="A982" s="390">
        <v>160003</v>
      </c>
      <c r="B982" s="390">
        <v>3</v>
      </c>
      <c r="C982" s="390">
        <v>1600</v>
      </c>
      <c r="D982" s="390">
        <v>1910</v>
      </c>
      <c r="E982" s="390">
        <v>3</v>
      </c>
    </row>
    <row r="983" spans="1:5" x14ac:dyDescent="0.25">
      <c r="A983" s="390">
        <v>160004</v>
      </c>
      <c r="B983" s="390">
        <v>4</v>
      </c>
      <c r="C983" s="390">
        <v>1600</v>
      </c>
      <c r="D983" s="390">
        <v>1490</v>
      </c>
      <c r="E983" s="390">
        <v>4</v>
      </c>
    </row>
    <row r="984" spans="1:5" x14ac:dyDescent="0.25">
      <c r="A984" s="390">
        <v>160005</v>
      </c>
      <c r="B984" s="390">
        <v>5</v>
      </c>
      <c r="C984" s="390">
        <v>1600</v>
      </c>
      <c r="D984" s="390">
        <v>1350</v>
      </c>
      <c r="E984" s="390">
        <v>5</v>
      </c>
    </row>
    <row r="985" spans="1:5" x14ac:dyDescent="0.25">
      <c r="A985" s="390">
        <v>161001</v>
      </c>
      <c r="B985" s="390">
        <v>1</v>
      </c>
      <c r="C985" s="390">
        <v>1610</v>
      </c>
      <c r="D985" s="390">
        <v>1610</v>
      </c>
      <c r="E985" s="390">
        <v>1</v>
      </c>
    </row>
    <row r="986" spans="1:5" x14ac:dyDescent="0.25">
      <c r="A986" s="390">
        <v>161002</v>
      </c>
      <c r="B986" s="390">
        <v>2</v>
      </c>
      <c r="C986" s="390">
        <v>1610</v>
      </c>
      <c r="D986" s="390">
        <v>1730</v>
      </c>
      <c r="E986" s="390">
        <v>2</v>
      </c>
    </row>
    <row r="987" spans="1:5" x14ac:dyDescent="0.25">
      <c r="A987" s="390">
        <v>161003</v>
      </c>
      <c r="B987" s="390">
        <v>3</v>
      </c>
      <c r="C987" s="390">
        <v>1610</v>
      </c>
      <c r="D987" s="390">
        <v>1930</v>
      </c>
      <c r="E987" s="390">
        <v>3</v>
      </c>
    </row>
    <row r="988" spans="1:5" x14ac:dyDescent="0.25">
      <c r="A988" s="390">
        <v>161004</v>
      </c>
      <c r="B988" s="390">
        <v>4</v>
      </c>
      <c r="C988" s="390">
        <v>1610</v>
      </c>
      <c r="D988" s="390">
        <v>1500</v>
      </c>
      <c r="E988" s="390">
        <v>4</v>
      </c>
    </row>
    <row r="989" spans="1:5" x14ac:dyDescent="0.25">
      <c r="A989" s="390">
        <v>161005</v>
      </c>
      <c r="B989" s="390">
        <v>5</v>
      </c>
      <c r="C989" s="390">
        <v>1610</v>
      </c>
      <c r="D989" s="390">
        <v>1360</v>
      </c>
      <c r="E989" s="390">
        <v>5</v>
      </c>
    </row>
    <row r="990" spans="1:5" x14ac:dyDescent="0.25">
      <c r="A990" s="390">
        <v>162001</v>
      </c>
      <c r="B990" s="390">
        <v>1</v>
      </c>
      <c r="C990" s="390">
        <v>1620</v>
      </c>
      <c r="D990" s="390">
        <v>1620</v>
      </c>
      <c r="E990" s="390">
        <v>1</v>
      </c>
    </row>
    <row r="991" spans="1:5" x14ac:dyDescent="0.25">
      <c r="A991" s="390">
        <v>162002</v>
      </c>
      <c r="B991" s="390">
        <v>2</v>
      </c>
      <c r="C991" s="390">
        <v>1620</v>
      </c>
      <c r="D991" s="390">
        <v>1750</v>
      </c>
      <c r="E991" s="390">
        <v>2</v>
      </c>
    </row>
    <row r="992" spans="1:5" x14ac:dyDescent="0.25">
      <c r="A992" s="390">
        <v>162003</v>
      </c>
      <c r="B992" s="390">
        <v>3</v>
      </c>
      <c r="C992" s="390">
        <v>1620</v>
      </c>
      <c r="D992" s="390">
        <v>1950</v>
      </c>
      <c r="E992" s="390">
        <v>3</v>
      </c>
    </row>
    <row r="993" spans="1:5" x14ac:dyDescent="0.25">
      <c r="A993" s="390">
        <v>162004</v>
      </c>
      <c r="B993" s="390">
        <v>4</v>
      </c>
      <c r="C993" s="390">
        <v>1620</v>
      </c>
      <c r="D993" s="390">
        <v>1510</v>
      </c>
      <c r="E993" s="390">
        <v>4</v>
      </c>
    </row>
    <row r="994" spans="1:5" x14ac:dyDescent="0.25">
      <c r="A994" s="390">
        <v>162005</v>
      </c>
      <c r="B994" s="390">
        <v>5</v>
      </c>
      <c r="C994" s="390">
        <v>1620</v>
      </c>
      <c r="D994" s="390">
        <v>1370</v>
      </c>
      <c r="E994" s="390">
        <v>5</v>
      </c>
    </row>
    <row r="995" spans="1:5" x14ac:dyDescent="0.25">
      <c r="A995" s="390">
        <v>163001</v>
      </c>
      <c r="B995" s="390">
        <v>1</v>
      </c>
      <c r="C995" s="390">
        <v>1630</v>
      </c>
      <c r="D995" s="390">
        <v>1630</v>
      </c>
      <c r="E995" s="390">
        <v>1</v>
      </c>
    </row>
    <row r="996" spans="1:5" x14ac:dyDescent="0.25">
      <c r="A996" s="390">
        <v>163002</v>
      </c>
      <c r="B996" s="390">
        <v>2</v>
      </c>
      <c r="C996" s="390">
        <v>1630</v>
      </c>
      <c r="D996" s="390">
        <v>1760</v>
      </c>
      <c r="E996" s="390">
        <v>2</v>
      </c>
    </row>
    <row r="997" spans="1:5" x14ac:dyDescent="0.25">
      <c r="A997" s="390">
        <v>163003</v>
      </c>
      <c r="B997" s="390">
        <v>3</v>
      </c>
      <c r="C997" s="390">
        <v>1630</v>
      </c>
      <c r="D997" s="390">
        <v>1980</v>
      </c>
      <c r="E997" s="390">
        <v>3</v>
      </c>
    </row>
    <row r="998" spans="1:5" x14ac:dyDescent="0.25">
      <c r="A998" s="390">
        <v>163004</v>
      </c>
      <c r="B998" s="390">
        <v>4</v>
      </c>
      <c r="C998" s="390">
        <v>1630</v>
      </c>
      <c r="D998" s="390">
        <v>1530</v>
      </c>
      <c r="E998" s="390">
        <v>4</v>
      </c>
    </row>
    <row r="999" spans="1:5" x14ac:dyDescent="0.25">
      <c r="A999" s="390">
        <v>163005</v>
      </c>
      <c r="B999" s="390">
        <v>5</v>
      </c>
      <c r="C999" s="390">
        <v>1630</v>
      </c>
      <c r="D999" s="390">
        <v>1390</v>
      </c>
      <c r="E999" s="390">
        <v>5</v>
      </c>
    </row>
    <row r="1000" spans="1:5" x14ac:dyDescent="0.25">
      <c r="A1000" s="390">
        <v>164001</v>
      </c>
      <c r="B1000" s="390">
        <v>1</v>
      </c>
      <c r="C1000" s="390">
        <v>1640</v>
      </c>
      <c r="D1000" s="390">
        <v>1640</v>
      </c>
      <c r="E1000" s="390">
        <v>1</v>
      </c>
    </row>
    <row r="1001" spans="1:5" x14ac:dyDescent="0.25">
      <c r="A1001" s="390">
        <v>164002</v>
      </c>
      <c r="B1001" s="390">
        <v>2</v>
      </c>
      <c r="C1001" s="390">
        <v>1640</v>
      </c>
      <c r="D1001" s="390">
        <v>1780</v>
      </c>
      <c r="E1001" s="390">
        <v>2</v>
      </c>
    </row>
    <row r="1002" spans="1:5" x14ac:dyDescent="0.25">
      <c r="A1002" s="390">
        <v>164003</v>
      </c>
      <c r="B1002" s="390">
        <v>3</v>
      </c>
      <c r="C1002" s="390">
        <v>1640</v>
      </c>
      <c r="D1002" s="390">
        <v>2000</v>
      </c>
      <c r="E1002" s="390">
        <v>3</v>
      </c>
    </row>
    <row r="1003" spans="1:5" x14ac:dyDescent="0.25">
      <c r="A1003" s="390">
        <v>164004</v>
      </c>
      <c r="B1003" s="390">
        <v>4</v>
      </c>
      <c r="C1003" s="390">
        <v>1640</v>
      </c>
      <c r="D1003" s="390">
        <v>1540</v>
      </c>
      <c r="E1003" s="390">
        <v>4</v>
      </c>
    </row>
    <row r="1004" spans="1:5" x14ac:dyDescent="0.25">
      <c r="A1004" s="390">
        <v>164005</v>
      </c>
      <c r="B1004" s="390">
        <v>5</v>
      </c>
      <c r="C1004" s="390">
        <v>1640</v>
      </c>
      <c r="D1004" s="390">
        <v>1400</v>
      </c>
      <c r="E1004" s="390">
        <v>5</v>
      </c>
    </row>
    <row r="1005" spans="1:5" x14ac:dyDescent="0.25">
      <c r="A1005" s="390">
        <v>165001</v>
      </c>
      <c r="B1005" s="390">
        <v>1</v>
      </c>
      <c r="C1005" s="390">
        <v>1650</v>
      </c>
      <c r="D1005" s="390">
        <v>1650</v>
      </c>
      <c r="E1005" s="390">
        <v>1</v>
      </c>
    </row>
    <row r="1006" spans="1:5" x14ac:dyDescent="0.25">
      <c r="A1006" s="390">
        <v>165002</v>
      </c>
      <c r="B1006" s="390">
        <v>2</v>
      </c>
      <c r="C1006" s="390">
        <v>1650</v>
      </c>
      <c r="D1006" s="390">
        <v>1800</v>
      </c>
      <c r="E1006" s="390">
        <v>2</v>
      </c>
    </row>
    <row r="1007" spans="1:5" x14ac:dyDescent="0.25">
      <c r="A1007" s="390">
        <v>165003</v>
      </c>
      <c r="B1007" s="390">
        <v>3</v>
      </c>
      <c r="C1007" s="390">
        <v>1650</v>
      </c>
      <c r="D1007" s="390">
        <v>2030</v>
      </c>
      <c r="E1007" s="390">
        <v>3</v>
      </c>
    </row>
    <row r="1008" spans="1:5" x14ac:dyDescent="0.25">
      <c r="A1008" s="390">
        <v>165004</v>
      </c>
      <c r="B1008" s="390">
        <v>4</v>
      </c>
      <c r="C1008" s="390">
        <v>1650</v>
      </c>
      <c r="D1008" s="390">
        <v>1540</v>
      </c>
      <c r="E1008" s="390">
        <v>4</v>
      </c>
    </row>
    <row r="1009" spans="1:5" x14ac:dyDescent="0.25">
      <c r="A1009" s="390">
        <v>165005</v>
      </c>
      <c r="B1009" s="390">
        <v>5</v>
      </c>
      <c r="C1009" s="390">
        <v>1650</v>
      </c>
      <c r="D1009" s="390">
        <v>1410</v>
      </c>
      <c r="E1009" s="390">
        <v>5</v>
      </c>
    </row>
    <row r="1010" spans="1:5" x14ac:dyDescent="0.25">
      <c r="A1010" s="390">
        <v>166001</v>
      </c>
      <c r="B1010" s="390">
        <v>1</v>
      </c>
      <c r="C1010" s="390">
        <v>1660</v>
      </c>
      <c r="D1010" s="390">
        <v>1660</v>
      </c>
      <c r="E1010" s="390">
        <v>1</v>
      </c>
    </row>
    <row r="1011" spans="1:5" x14ac:dyDescent="0.25">
      <c r="A1011" s="390">
        <v>166002</v>
      </c>
      <c r="B1011" s="390">
        <v>2</v>
      </c>
      <c r="C1011" s="390">
        <v>1660</v>
      </c>
      <c r="D1011" s="390">
        <v>1810</v>
      </c>
      <c r="E1011" s="390">
        <v>2</v>
      </c>
    </row>
    <row r="1012" spans="1:5" x14ac:dyDescent="0.25">
      <c r="A1012" s="390">
        <v>166003</v>
      </c>
      <c r="B1012" s="390">
        <v>3</v>
      </c>
      <c r="C1012" s="390">
        <v>1660</v>
      </c>
      <c r="D1012" s="390">
        <v>2060</v>
      </c>
      <c r="E1012" s="390">
        <v>3</v>
      </c>
    </row>
    <row r="1013" spans="1:5" x14ac:dyDescent="0.25">
      <c r="A1013" s="390">
        <v>166004</v>
      </c>
      <c r="B1013" s="390">
        <v>4</v>
      </c>
      <c r="C1013" s="390">
        <v>1660</v>
      </c>
      <c r="D1013" s="390">
        <v>1550</v>
      </c>
      <c r="E1013" s="390">
        <v>4</v>
      </c>
    </row>
    <row r="1014" spans="1:5" x14ac:dyDescent="0.25">
      <c r="A1014" s="390">
        <v>166005</v>
      </c>
      <c r="B1014" s="390">
        <v>5</v>
      </c>
      <c r="C1014" s="390">
        <v>1660</v>
      </c>
      <c r="D1014" s="390">
        <v>1430</v>
      </c>
      <c r="E1014" s="390">
        <v>5</v>
      </c>
    </row>
    <row r="1015" spans="1:5" x14ac:dyDescent="0.25">
      <c r="A1015" s="390">
        <v>167001</v>
      </c>
      <c r="B1015" s="390">
        <v>1</v>
      </c>
      <c r="C1015" s="390">
        <v>1670</v>
      </c>
      <c r="D1015" s="390">
        <v>1670</v>
      </c>
      <c r="E1015" s="390">
        <v>1</v>
      </c>
    </row>
    <row r="1016" spans="1:5" x14ac:dyDescent="0.25">
      <c r="A1016" s="390">
        <v>167002</v>
      </c>
      <c r="B1016" s="390">
        <v>2</v>
      </c>
      <c r="C1016" s="390">
        <v>1670</v>
      </c>
      <c r="D1016" s="390">
        <v>1830</v>
      </c>
      <c r="E1016" s="390">
        <v>2</v>
      </c>
    </row>
    <row r="1017" spans="1:5" x14ac:dyDescent="0.25">
      <c r="A1017" s="390">
        <v>167003</v>
      </c>
      <c r="B1017" s="390">
        <v>3</v>
      </c>
      <c r="C1017" s="390">
        <v>1670</v>
      </c>
      <c r="D1017" s="390">
        <v>2080</v>
      </c>
      <c r="E1017" s="390">
        <v>3</v>
      </c>
    </row>
    <row r="1018" spans="1:5" x14ac:dyDescent="0.25">
      <c r="A1018" s="390">
        <v>167004</v>
      </c>
      <c r="B1018" s="390">
        <v>4</v>
      </c>
      <c r="C1018" s="390">
        <v>1670</v>
      </c>
      <c r="D1018" s="390">
        <v>1560</v>
      </c>
      <c r="E1018" s="390">
        <v>4</v>
      </c>
    </row>
    <row r="1019" spans="1:5" x14ac:dyDescent="0.25">
      <c r="A1019" s="390">
        <v>167005</v>
      </c>
      <c r="B1019" s="390">
        <v>5</v>
      </c>
      <c r="C1019" s="390">
        <v>1670</v>
      </c>
      <c r="D1019" s="390">
        <v>1440</v>
      </c>
      <c r="E1019" s="390">
        <v>5</v>
      </c>
    </row>
    <row r="1020" spans="1:5" x14ac:dyDescent="0.25">
      <c r="A1020" s="390">
        <v>168001</v>
      </c>
      <c r="B1020" s="390">
        <v>1</v>
      </c>
      <c r="C1020" s="390">
        <v>1680</v>
      </c>
      <c r="D1020" s="390">
        <v>1680</v>
      </c>
      <c r="E1020" s="390">
        <v>1</v>
      </c>
    </row>
    <row r="1021" spans="1:5" x14ac:dyDescent="0.25">
      <c r="A1021" s="390">
        <v>168002</v>
      </c>
      <c r="B1021" s="390">
        <v>2</v>
      </c>
      <c r="C1021" s="390">
        <v>1680</v>
      </c>
      <c r="D1021" s="390">
        <v>1840</v>
      </c>
      <c r="E1021" s="390">
        <v>2</v>
      </c>
    </row>
    <row r="1022" spans="1:5" x14ac:dyDescent="0.25">
      <c r="A1022" s="390">
        <v>168003</v>
      </c>
      <c r="B1022" s="390">
        <v>3</v>
      </c>
      <c r="C1022" s="390">
        <v>1680</v>
      </c>
      <c r="D1022" s="390">
        <v>2110</v>
      </c>
      <c r="E1022" s="390">
        <v>3</v>
      </c>
    </row>
    <row r="1023" spans="1:5" x14ac:dyDescent="0.25">
      <c r="A1023" s="390">
        <v>168004</v>
      </c>
      <c r="B1023" s="390">
        <v>4</v>
      </c>
      <c r="C1023" s="390">
        <v>1680</v>
      </c>
      <c r="D1023" s="390">
        <v>1560</v>
      </c>
      <c r="E1023" s="390">
        <v>4</v>
      </c>
    </row>
    <row r="1024" spans="1:5" x14ac:dyDescent="0.25">
      <c r="A1024" s="390">
        <v>168005</v>
      </c>
      <c r="B1024" s="390">
        <v>5</v>
      </c>
      <c r="C1024" s="390">
        <v>1680</v>
      </c>
      <c r="D1024" s="390">
        <v>1450</v>
      </c>
      <c r="E1024" s="390">
        <v>5</v>
      </c>
    </row>
    <row r="1025" spans="1:5" x14ac:dyDescent="0.25">
      <c r="A1025" s="390">
        <v>169001</v>
      </c>
      <c r="B1025" s="390">
        <v>1</v>
      </c>
      <c r="C1025" s="390">
        <v>1690</v>
      </c>
      <c r="D1025" s="390">
        <v>1690</v>
      </c>
      <c r="E1025" s="390">
        <v>1</v>
      </c>
    </row>
    <row r="1026" spans="1:5" x14ac:dyDescent="0.25">
      <c r="A1026" s="390">
        <v>169002</v>
      </c>
      <c r="B1026" s="390">
        <v>2</v>
      </c>
      <c r="C1026" s="390">
        <v>1690</v>
      </c>
      <c r="D1026" s="390">
        <v>1860</v>
      </c>
      <c r="E1026" s="390">
        <v>2</v>
      </c>
    </row>
    <row r="1027" spans="1:5" x14ac:dyDescent="0.25">
      <c r="A1027" s="390">
        <v>169003</v>
      </c>
      <c r="B1027" s="390">
        <v>3</v>
      </c>
      <c r="C1027" s="390">
        <v>1690</v>
      </c>
      <c r="D1027" s="390">
        <v>2130</v>
      </c>
      <c r="E1027" s="390">
        <v>3</v>
      </c>
    </row>
    <row r="1028" spans="1:5" x14ac:dyDescent="0.25">
      <c r="A1028" s="390">
        <v>169004</v>
      </c>
      <c r="B1028" s="390">
        <v>4</v>
      </c>
      <c r="C1028" s="390">
        <v>1690</v>
      </c>
      <c r="D1028" s="390">
        <v>1570</v>
      </c>
      <c r="E1028" s="390">
        <v>4</v>
      </c>
    </row>
    <row r="1029" spans="1:5" x14ac:dyDescent="0.25">
      <c r="A1029" s="390">
        <v>169005</v>
      </c>
      <c r="B1029" s="390">
        <v>5</v>
      </c>
      <c r="C1029" s="390">
        <v>1690</v>
      </c>
      <c r="D1029" s="390">
        <v>1460</v>
      </c>
      <c r="E1029" s="390">
        <v>5</v>
      </c>
    </row>
    <row r="1030" spans="1:5" x14ac:dyDescent="0.25">
      <c r="A1030" s="390">
        <v>170001</v>
      </c>
      <c r="B1030" s="390">
        <v>1</v>
      </c>
      <c r="C1030" s="390">
        <v>1700</v>
      </c>
      <c r="D1030" s="390">
        <v>1700</v>
      </c>
      <c r="E1030" s="390">
        <v>1</v>
      </c>
    </row>
    <row r="1031" spans="1:5" x14ac:dyDescent="0.25">
      <c r="A1031" s="390">
        <v>170002</v>
      </c>
      <c r="B1031" s="390">
        <v>2</v>
      </c>
      <c r="C1031" s="390">
        <v>1700</v>
      </c>
      <c r="D1031" s="390">
        <v>1880</v>
      </c>
      <c r="E1031" s="390">
        <v>2</v>
      </c>
    </row>
    <row r="1032" spans="1:5" x14ac:dyDescent="0.25">
      <c r="A1032" s="390">
        <v>170003</v>
      </c>
      <c r="B1032" s="390">
        <v>3</v>
      </c>
      <c r="C1032" s="390">
        <v>1700</v>
      </c>
      <c r="D1032" s="390">
        <v>2150</v>
      </c>
      <c r="E1032" s="390">
        <v>3</v>
      </c>
    </row>
    <row r="1033" spans="1:5" x14ac:dyDescent="0.25">
      <c r="A1033" s="390">
        <v>170004</v>
      </c>
      <c r="B1033" s="390">
        <v>4</v>
      </c>
      <c r="C1033" s="390">
        <v>1700</v>
      </c>
      <c r="D1033" s="390">
        <v>1580</v>
      </c>
      <c r="E1033" s="390">
        <v>4</v>
      </c>
    </row>
    <row r="1034" spans="1:5" x14ac:dyDescent="0.25">
      <c r="A1034" s="390">
        <v>170005</v>
      </c>
      <c r="B1034" s="390">
        <v>5</v>
      </c>
      <c r="C1034" s="390">
        <v>1700</v>
      </c>
      <c r="D1034" s="390">
        <v>1470</v>
      </c>
      <c r="E1034" s="390">
        <v>5</v>
      </c>
    </row>
    <row r="1035" spans="1:5" x14ac:dyDescent="0.25">
      <c r="A1035" s="390">
        <v>171001</v>
      </c>
      <c r="B1035" s="390">
        <v>1</v>
      </c>
      <c r="C1035" s="390">
        <v>1710</v>
      </c>
      <c r="D1035" s="390">
        <v>1710</v>
      </c>
      <c r="E1035" s="390">
        <v>1</v>
      </c>
    </row>
    <row r="1036" spans="1:5" x14ac:dyDescent="0.25">
      <c r="A1036" s="390">
        <v>171002</v>
      </c>
      <c r="B1036" s="390">
        <v>2</v>
      </c>
      <c r="C1036" s="390">
        <v>1710</v>
      </c>
      <c r="D1036" s="390">
        <v>1890</v>
      </c>
      <c r="E1036" s="390">
        <v>2</v>
      </c>
    </row>
    <row r="1037" spans="1:5" x14ac:dyDescent="0.25">
      <c r="A1037" s="390">
        <v>171003</v>
      </c>
      <c r="B1037" s="390">
        <v>3</v>
      </c>
      <c r="C1037" s="390">
        <v>1710</v>
      </c>
      <c r="D1037" s="390">
        <v>1590</v>
      </c>
      <c r="E1037" s="390">
        <v>3</v>
      </c>
    </row>
    <row r="1038" spans="1:5" x14ac:dyDescent="0.25">
      <c r="A1038" s="390">
        <v>171004</v>
      </c>
      <c r="B1038" s="390">
        <v>4</v>
      </c>
      <c r="C1038" s="390">
        <v>1710</v>
      </c>
      <c r="D1038" s="390">
        <v>1480</v>
      </c>
      <c r="E1038" s="390">
        <v>4</v>
      </c>
    </row>
    <row r="1039" spans="1:5" x14ac:dyDescent="0.25">
      <c r="A1039" s="390">
        <v>172001</v>
      </c>
      <c r="B1039" s="390">
        <v>1</v>
      </c>
      <c r="C1039" s="390">
        <v>1720</v>
      </c>
      <c r="D1039" s="390">
        <v>1720</v>
      </c>
      <c r="E1039" s="390">
        <v>1</v>
      </c>
    </row>
    <row r="1040" spans="1:5" x14ac:dyDescent="0.25">
      <c r="A1040" s="390">
        <v>172002</v>
      </c>
      <c r="B1040" s="390">
        <v>2</v>
      </c>
      <c r="C1040" s="390">
        <v>1720</v>
      </c>
      <c r="D1040" s="390">
        <v>1910</v>
      </c>
      <c r="E1040" s="390">
        <v>2</v>
      </c>
    </row>
    <row r="1041" spans="1:5" x14ac:dyDescent="0.25">
      <c r="A1041" s="390">
        <v>172003</v>
      </c>
      <c r="B1041" s="390">
        <v>3</v>
      </c>
      <c r="C1041" s="390">
        <v>1720</v>
      </c>
      <c r="D1041" s="390">
        <v>1600</v>
      </c>
      <c r="E1041" s="390">
        <v>3</v>
      </c>
    </row>
    <row r="1042" spans="1:5" x14ac:dyDescent="0.25">
      <c r="A1042" s="390">
        <v>172004</v>
      </c>
      <c r="B1042" s="390">
        <v>4</v>
      </c>
      <c r="C1042" s="390">
        <v>1720</v>
      </c>
      <c r="D1042" s="390">
        <v>1490</v>
      </c>
      <c r="E1042" s="390">
        <v>4</v>
      </c>
    </row>
    <row r="1043" spans="1:5" x14ac:dyDescent="0.25">
      <c r="A1043" s="390">
        <v>173001</v>
      </c>
      <c r="B1043" s="390">
        <v>1</v>
      </c>
      <c r="C1043" s="390">
        <v>1730</v>
      </c>
      <c r="D1043" s="390">
        <v>1730</v>
      </c>
      <c r="E1043" s="390">
        <v>1</v>
      </c>
    </row>
    <row r="1044" spans="1:5" x14ac:dyDescent="0.25">
      <c r="A1044" s="390">
        <v>173002</v>
      </c>
      <c r="B1044" s="390">
        <v>2</v>
      </c>
      <c r="C1044" s="390">
        <v>1730</v>
      </c>
      <c r="D1044" s="390">
        <v>1920</v>
      </c>
      <c r="E1044" s="390">
        <v>2</v>
      </c>
    </row>
    <row r="1045" spans="1:5" x14ac:dyDescent="0.25">
      <c r="A1045" s="390">
        <v>173003</v>
      </c>
      <c r="B1045" s="390">
        <v>3</v>
      </c>
      <c r="C1045" s="390">
        <v>1730</v>
      </c>
      <c r="D1045" s="390">
        <v>1610</v>
      </c>
      <c r="E1045" s="390">
        <v>3</v>
      </c>
    </row>
    <row r="1046" spans="1:5" x14ac:dyDescent="0.25">
      <c r="A1046" s="390">
        <v>173004</v>
      </c>
      <c r="B1046" s="390">
        <v>4</v>
      </c>
      <c r="C1046" s="390">
        <v>1730</v>
      </c>
      <c r="D1046" s="390">
        <v>1500</v>
      </c>
      <c r="E1046" s="390">
        <v>4</v>
      </c>
    </row>
    <row r="1047" spans="1:5" x14ac:dyDescent="0.25">
      <c r="A1047" s="390">
        <v>174001</v>
      </c>
      <c r="B1047" s="390">
        <v>1</v>
      </c>
      <c r="C1047" s="390">
        <v>1740</v>
      </c>
      <c r="D1047" s="390">
        <v>1740</v>
      </c>
      <c r="E1047" s="390">
        <v>1</v>
      </c>
    </row>
    <row r="1048" spans="1:5" x14ac:dyDescent="0.25">
      <c r="A1048" s="390">
        <v>174002</v>
      </c>
      <c r="B1048" s="390">
        <v>2</v>
      </c>
      <c r="C1048" s="390">
        <v>1740</v>
      </c>
      <c r="D1048" s="390">
        <v>1940</v>
      </c>
      <c r="E1048" s="390">
        <v>2</v>
      </c>
    </row>
    <row r="1049" spans="1:5" x14ac:dyDescent="0.25">
      <c r="A1049" s="390">
        <v>174003</v>
      </c>
      <c r="B1049" s="390">
        <v>3</v>
      </c>
      <c r="C1049" s="390">
        <v>1740</v>
      </c>
      <c r="D1049" s="390">
        <v>1620</v>
      </c>
      <c r="E1049" s="390">
        <v>3</v>
      </c>
    </row>
    <row r="1050" spans="1:5" x14ac:dyDescent="0.25">
      <c r="A1050" s="390">
        <v>174004</v>
      </c>
      <c r="B1050" s="390">
        <v>4</v>
      </c>
      <c r="C1050" s="390">
        <v>1740</v>
      </c>
      <c r="D1050" s="390">
        <v>1500</v>
      </c>
      <c r="E1050" s="390">
        <v>4</v>
      </c>
    </row>
    <row r="1051" spans="1:5" x14ac:dyDescent="0.25">
      <c r="A1051" s="390">
        <v>175001</v>
      </c>
      <c r="B1051" s="390">
        <v>1</v>
      </c>
      <c r="C1051" s="390">
        <v>1750</v>
      </c>
      <c r="D1051" s="390">
        <v>1750</v>
      </c>
      <c r="E1051" s="390">
        <v>1</v>
      </c>
    </row>
    <row r="1052" spans="1:5" x14ac:dyDescent="0.25">
      <c r="A1052" s="390">
        <v>175002</v>
      </c>
      <c r="B1052" s="390">
        <v>2</v>
      </c>
      <c r="C1052" s="390">
        <v>1750</v>
      </c>
      <c r="D1052" s="390">
        <v>1960</v>
      </c>
      <c r="E1052" s="390">
        <v>2</v>
      </c>
    </row>
    <row r="1053" spans="1:5" x14ac:dyDescent="0.25">
      <c r="A1053" s="390">
        <v>175003</v>
      </c>
      <c r="B1053" s="390">
        <v>3</v>
      </c>
      <c r="C1053" s="390">
        <v>1750</v>
      </c>
      <c r="D1053" s="390">
        <v>1620</v>
      </c>
      <c r="E1053" s="390">
        <v>3</v>
      </c>
    </row>
    <row r="1054" spans="1:5" x14ac:dyDescent="0.25">
      <c r="A1054" s="390">
        <v>175004</v>
      </c>
      <c r="B1054" s="390">
        <v>4</v>
      </c>
      <c r="C1054" s="390">
        <v>1750</v>
      </c>
      <c r="D1054" s="390">
        <v>1520</v>
      </c>
      <c r="E1054" s="390">
        <v>4</v>
      </c>
    </row>
    <row r="1055" spans="1:5" x14ac:dyDescent="0.25">
      <c r="A1055" s="390">
        <v>176001</v>
      </c>
      <c r="B1055" s="390">
        <v>1</v>
      </c>
      <c r="C1055" s="390">
        <v>1760</v>
      </c>
      <c r="D1055" s="390">
        <v>1760</v>
      </c>
      <c r="E1055" s="390">
        <v>1</v>
      </c>
    </row>
    <row r="1056" spans="1:5" x14ac:dyDescent="0.25">
      <c r="A1056" s="390">
        <v>176002</v>
      </c>
      <c r="B1056" s="390">
        <v>2</v>
      </c>
      <c r="C1056" s="390">
        <v>1760</v>
      </c>
      <c r="D1056" s="390">
        <v>1970</v>
      </c>
      <c r="E1056" s="390">
        <v>2</v>
      </c>
    </row>
    <row r="1057" spans="1:5" x14ac:dyDescent="0.25">
      <c r="A1057" s="390">
        <v>176003</v>
      </c>
      <c r="B1057" s="390">
        <v>3</v>
      </c>
      <c r="C1057" s="390">
        <v>1760</v>
      </c>
      <c r="D1057" s="390">
        <v>1630</v>
      </c>
      <c r="E1057" s="390">
        <v>3</v>
      </c>
    </row>
    <row r="1058" spans="1:5" x14ac:dyDescent="0.25">
      <c r="A1058" s="390">
        <v>176004</v>
      </c>
      <c r="B1058" s="390">
        <v>4</v>
      </c>
      <c r="C1058" s="390">
        <v>1760</v>
      </c>
      <c r="D1058" s="390">
        <v>1530</v>
      </c>
      <c r="E1058" s="390">
        <v>4</v>
      </c>
    </row>
    <row r="1059" spans="1:5" x14ac:dyDescent="0.25">
      <c r="A1059" s="390">
        <v>177001</v>
      </c>
      <c r="B1059" s="390">
        <v>1</v>
      </c>
      <c r="C1059" s="390">
        <v>1770</v>
      </c>
      <c r="D1059" s="390">
        <v>1770</v>
      </c>
      <c r="E1059" s="390">
        <v>1</v>
      </c>
    </row>
    <row r="1060" spans="1:5" x14ac:dyDescent="0.25">
      <c r="A1060" s="390">
        <v>177002</v>
      </c>
      <c r="B1060" s="390">
        <v>2</v>
      </c>
      <c r="C1060" s="390">
        <v>1770</v>
      </c>
      <c r="D1060" s="390">
        <v>1990</v>
      </c>
      <c r="E1060" s="390">
        <v>2</v>
      </c>
    </row>
    <row r="1061" spans="1:5" x14ac:dyDescent="0.25">
      <c r="A1061" s="390">
        <v>177003</v>
      </c>
      <c r="B1061" s="390">
        <v>3</v>
      </c>
      <c r="C1061" s="390">
        <v>1770</v>
      </c>
      <c r="D1061" s="390">
        <v>1630</v>
      </c>
      <c r="E1061" s="390">
        <v>3</v>
      </c>
    </row>
    <row r="1062" spans="1:5" x14ac:dyDescent="0.25">
      <c r="A1062" s="390">
        <v>177004</v>
      </c>
      <c r="B1062" s="390">
        <v>4</v>
      </c>
      <c r="C1062" s="390">
        <v>1770</v>
      </c>
      <c r="D1062" s="390">
        <v>1530</v>
      </c>
      <c r="E1062" s="390">
        <v>4</v>
      </c>
    </row>
    <row r="1063" spans="1:5" x14ac:dyDescent="0.25">
      <c r="A1063" s="390">
        <v>178001</v>
      </c>
      <c r="B1063" s="390">
        <v>1</v>
      </c>
      <c r="C1063" s="390">
        <v>1780</v>
      </c>
      <c r="D1063" s="390">
        <v>1780</v>
      </c>
      <c r="E1063" s="390">
        <v>1</v>
      </c>
    </row>
    <row r="1064" spans="1:5" x14ac:dyDescent="0.25">
      <c r="A1064" s="390">
        <v>178002</v>
      </c>
      <c r="B1064" s="390">
        <v>2</v>
      </c>
      <c r="C1064" s="390">
        <v>1780</v>
      </c>
      <c r="D1064" s="390">
        <v>2010</v>
      </c>
      <c r="E1064" s="390">
        <v>2</v>
      </c>
    </row>
    <row r="1065" spans="1:5" x14ac:dyDescent="0.25">
      <c r="A1065" s="390">
        <v>178003</v>
      </c>
      <c r="B1065" s="390">
        <v>3</v>
      </c>
      <c r="C1065" s="390">
        <v>1780</v>
      </c>
      <c r="D1065" s="390">
        <v>1640</v>
      </c>
      <c r="E1065" s="390">
        <v>3</v>
      </c>
    </row>
    <row r="1066" spans="1:5" x14ac:dyDescent="0.25">
      <c r="A1066" s="390">
        <v>178004</v>
      </c>
      <c r="B1066" s="390">
        <v>4</v>
      </c>
      <c r="C1066" s="390">
        <v>1780</v>
      </c>
      <c r="D1066" s="390">
        <v>1540</v>
      </c>
      <c r="E1066" s="390">
        <v>4</v>
      </c>
    </row>
    <row r="1067" spans="1:5" x14ac:dyDescent="0.25">
      <c r="A1067" s="390">
        <v>179001</v>
      </c>
      <c r="B1067" s="390">
        <v>1</v>
      </c>
      <c r="C1067" s="390">
        <v>1790</v>
      </c>
      <c r="D1067" s="390">
        <v>1790</v>
      </c>
      <c r="E1067" s="390">
        <v>1</v>
      </c>
    </row>
    <row r="1068" spans="1:5" x14ac:dyDescent="0.25">
      <c r="A1068" s="390">
        <v>179002</v>
      </c>
      <c r="B1068" s="390">
        <v>2</v>
      </c>
      <c r="C1068" s="390">
        <v>1790</v>
      </c>
      <c r="D1068" s="390">
        <v>2020</v>
      </c>
      <c r="E1068" s="390">
        <v>2</v>
      </c>
    </row>
    <row r="1069" spans="1:5" x14ac:dyDescent="0.25">
      <c r="A1069" s="390">
        <v>179003</v>
      </c>
      <c r="B1069" s="390">
        <v>3</v>
      </c>
      <c r="C1069" s="390">
        <v>1790</v>
      </c>
      <c r="D1069" s="390">
        <v>1650</v>
      </c>
      <c r="E1069" s="390">
        <v>3</v>
      </c>
    </row>
    <row r="1070" spans="1:5" x14ac:dyDescent="0.25">
      <c r="A1070" s="390">
        <v>179004</v>
      </c>
      <c r="B1070" s="390">
        <v>4</v>
      </c>
      <c r="C1070" s="390">
        <v>1790</v>
      </c>
      <c r="D1070" s="390">
        <v>1540</v>
      </c>
      <c r="E1070" s="390">
        <v>4</v>
      </c>
    </row>
    <row r="1071" spans="1:5" x14ac:dyDescent="0.25">
      <c r="A1071" s="390">
        <v>180001</v>
      </c>
      <c r="B1071" s="390">
        <v>1</v>
      </c>
      <c r="C1071" s="390">
        <v>1800</v>
      </c>
      <c r="D1071" s="390">
        <v>1800</v>
      </c>
      <c r="E1071" s="390">
        <v>1</v>
      </c>
    </row>
    <row r="1072" spans="1:5" x14ac:dyDescent="0.25">
      <c r="A1072" s="390">
        <v>180002</v>
      </c>
      <c r="B1072" s="390">
        <v>2</v>
      </c>
      <c r="C1072" s="390">
        <v>1800</v>
      </c>
      <c r="D1072" s="390">
        <v>2040</v>
      </c>
      <c r="E1072" s="390">
        <v>2</v>
      </c>
    </row>
    <row r="1073" spans="1:5" x14ac:dyDescent="0.25">
      <c r="A1073" s="390">
        <v>180003</v>
      </c>
      <c r="B1073" s="390">
        <v>3</v>
      </c>
      <c r="C1073" s="390">
        <v>1800</v>
      </c>
      <c r="D1073" s="390">
        <v>1650</v>
      </c>
      <c r="E1073" s="390">
        <v>3</v>
      </c>
    </row>
    <row r="1074" spans="1:5" x14ac:dyDescent="0.25">
      <c r="A1074" s="390">
        <v>180004</v>
      </c>
      <c r="B1074" s="390">
        <v>4</v>
      </c>
      <c r="C1074" s="390">
        <v>1800</v>
      </c>
      <c r="D1074" s="390">
        <v>1550</v>
      </c>
      <c r="E1074" s="390">
        <v>4</v>
      </c>
    </row>
    <row r="1075" spans="1:5" x14ac:dyDescent="0.25">
      <c r="A1075" s="390">
        <v>181001</v>
      </c>
      <c r="B1075" s="390">
        <v>1</v>
      </c>
      <c r="C1075" s="390">
        <v>1810</v>
      </c>
      <c r="D1075" s="390">
        <v>1810</v>
      </c>
      <c r="E1075" s="390">
        <v>1</v>
      </c>
    </row>
    <row r="1076" spans="1:5" x14ac:dyDescent="0.25">
      <c r="A1076" s="390">
        <v>181002</v>
      </c>
      <c r="B1076" s="390">
        <v>2</v>
      </c>
      <c r="C1076" s="390">
        <v>1810</v>
      </c>
      <c r="D1076" s="390">
        <v>2050</v>
      </c>
      <c r="E1076" s="390">
        <v>2</v>
      </c>
    </row>
    <row r="1077" spans="1:5" x14ac:dyDescent="0.25">
      <c r="A1077" s="390">
        <v>181003</v>
      </c>
      <c r="B1077" s="390">
        <v>3</v>
      </c>
      <c r="C1077" s="390">
        <v>1810</v>
      </c>
      <c r="D1077" s="390">
        <v>1660</v>
      </c>
      <c r="E1077" s="390">
        <v>3</v>
      </c>
    </row>
    <row r="1078" spans="1:5" x14ac:dyDescent="0.25">
      <c r="A1078" s="390">
        <v>181004</v>
      </c>
      <c r="B1078" s="390">
        <v>4</v>
      </c>
      <c r="C1078" s="390">
        <v>1810</v>
      </c>
      <c r="D1078" s="390">
        <v>1550</v>
      </c>
      <c r="E1078" s="390">
        <v>4</v>
      </c>
    </row>
    <row r="1079" spans="1:5" x14ac:dyDescent="0.25">
      <c r="A1079" s="390">
        <v>182001</v>
      </c>
      <c r="B1079" s="390">
        <v>1</v>
      </c>
      <c r="C1079" s="390">
        <v>1820</v>
      </c>
      <c r="D1079" s="390">
        <v>1820</v>
      </c>
      <c r="E1079" s="390">
        <v>1</v>
      </c>
    </row>
    <row r="1080" spans="1:5" x14ac:dyDescent="0.25">
      <c r="A1080" s="390">
        <v>182002</v>
      </c>
      <c r="B1080" s="390">
        <v>2</v>
      </c>
      <c r="C1080" s="390">
        <v>1820</v>
      </c>
      <c r="D1080" s="390">
        <v>2070</v>
      </c>
      <c r="E1080" s="390">
        <v>2</v>
      </c>
    </row>
    <row r="1081" spans="1:5" x14ac:dyDescent="0.25">
      <c r="A1081" s="390">
        <v>182003</v>
      </c>
      <c r="B1081" s="390">
        <v>3</v>
      </c>
      <c r="C1081" s="390">
        <v>1820</v>
      </c>
      <c r="D1081" s="390">
        <v>1670</v>
      </c>
      <c r="E1081" s="390">
        <v>3</v>
      </c>
    </row>
    <row r="1082" spans="1:5" x14ac:dyDescent="0.25">
      <c r="A1082" s="390">
        <v>182004</v>
      </c>
      <c r="B1082" s="390">
        <v>4</v>
      </c>
      <c r="C1082" s="390">
        <v>1820</v>
      </c>
      <c r="D1082" s="390">
        <v>1550</v>
      </c>
      <c r="E1082" s="390">
        <v>4</v>
      </c>
    </row>
    <row r="1083" spans="1:5" x14ac:dyDescent="0.25">
      <c r="A1083" s="390">
        <v>183001</v>
      </c>
      <c r="B1083" s="390">
        <v>1</v>
      </c>
      <c r="C1083" s="390">
        <v>1830</v>
      </c>
      <c r="D1083" s="390">
        <v>1830</v>
      </c>
      <c r="E1083" s="390">
        <v>1</v>
      </c>
    </row>
    <row r="1084" spans="1:5" x14ac:dyDescent="0.25">
      <c r="A1084" s="390">
        <v>183002</v>
      </c>
      <c r="B1084" s="390">
        <v>2</v>
      </c>
      <c r="C1084" s="390">
        <v>1830</v>
      </c>
      <c r="D1084" s="390">
        <v>2090</v>
      </c>
      <c r="E1084" s="390">
        <v>2</v>
      </c>
    </row>
    <row r="1085" spans="1:5" x14ac:dyDescent="0.25">
      <c r="A1085" s="390">
        <v>183003</v>
      </c>
      <c r="B1085" s="390">
        <v>3</v>
      </c>
      <c r="C1085" s="390">
        <v>1830</v>
      </c>
      <c r="D1085" s="390">
        <v>1670</v>
      </c>
      <c r="E1085" s="390">
        <v>3</v>
      </c>
    </row>
    <row r="1086" spans="1:5" x14ac:dyDescent="0.25">
      <c r="A1086" s="390">
        <v>183004</v>
      </c>
      <c r="B1086" s="390">
        <v>4</v>
      </c>
      <c r="C1086" s="390">
        <v>1830</v>
      </c>
      <c r="D1086" s="390">
        <v>1560</v>
      </c>
      <c r="E1086" s="390">
        <v>4</v>
      </c>
    </row>
    <row r="1087" spans="1:5" x14ac:dyDescent="0.25">
      <c r="A1087" s="390">
        <v>184001</v>
      </c>
      <c r="B1087" s="390">
        <v>1</v>
      </c>
      <c r="C1087" s="390">
        <v>1840</v>
      </c>
      <c r="D1087" s="390">
        <v>1840</v>
      </c>
      <c r="E1087" s="390">
        <v>1</v>
      </c>
    </row>
    <row r="1088" spans="1:5" x14ac:dyDescent="0.25">
      <c r="A1088" s="390">
        <v>184002</v>
      </c>
      <c r="B1088" s="390">
        <v>2</v>
      </c>
      <c r="C1088" s="390">
        <v>1840</v>
      </c>
      <c r="D1088" s="390">
        <v>2100</v>
      </c>
      <c r="E1088" s="390">
        <v>2</v>
      </c>
    </row>
    <row r="1089" spans="1:5" x14ac:dyDescent="0.25">
      <c r="A1089" s="390">
        <v>184003</v>
      </c>
      <c r="B1089" s="390">
        <v>3</v>
      </c>
      <c r="C1089" s="390">
        <v>1840</v>
      </c>
      <c r="D1089" s="390">
        <v>1680</v>
      </c>
      <c r="E1089" s="390">
        <v>3</v>
      </c>
    </row>
    <row r="1090" spans="1:5" x14ac:dyDescent="0.25">
      <c r="A1090" s="390">
        <v>184004</v>
      </c>
      <c r="B1090" s="390">
        <v>4</v>
      </c>
      <c r="C1090" s="390">
        <v>1840</v>
      </c>
      <c r="D1090" s="390">
        <v>1560</v>
      </c>
      <c r="E1090" s="390">
        <v>4</v>
      </c>
    </row>
    <row r="1091" spans="1:5" x14ac:dyDescent="0.25">
      <c r="A1091" s="390">
        <v>185001</v>
      </c>
      <c r="B1091" s="390">
        <v>1</v>
      </c>
      <c r="C1091" s="390">
        <v>1850</v>
      </c>
      <c r="D1091" s="390">
        <v>1850</v>
      </c>
      <c r="E1091" s="390">
        <v>1</v>
      </c>
    </row>
    <row r="1092" spans="1:5" x14ac:dyDescent="0.25">
      <c r="A1092" s="390">
        <v>185002</v>
      </c>
      <c r="B1092" s="390">
        <v>2</v>
      </c>
      <c r="C1092" s="390">
        <v>1850</v>
      </c>
      <c r="D1092" s="390">
        <v>2120</v>
      </c>
      <c r="E1092" s="390">
        <v>2</v>
      </c>
    </row>
    <row r="1093" spans="1:5" x14ac:dyDescent="0.25">
      <c r="A1093" s="390">
        <v>185003</v>
      </c>
      <c r="B1093" s="390">
        <v>3</v>
      </c>
      <c r="C1093" s="390">
        <v>1850</v>
      </c>
      <c r="D1093" s="390">
        <v>1680</v>
      </c>
      <c r="E1093" s="390">
        <v>3</v>
      </c>
    </row>
    <row r="1094" spans="1:5" x14ac:dyDescent="0.25">
      <c r="A1094" s="390">
        <v>185004</v>
      </c>
      <c r="B1094" s="390">
        <v>4</v>
      </c>
      <c r="C1094" s="390">
        <v>1850</v>
      </c>
      <c r="D1094" s="390">
        <v>1570</v>
      </c>
      <c r="E1094" s="390">
        <v>4</v>
      </c>
    </row>
    <row r="1095" spans="1:5" x14ac:dyDescent="0.25">
      <c r="A1095" s="390">
        <v>186001</v>
      </c>
      <c r="B1095" s="390">
        <v>1</v>
      </c>
      <c r="C1095" s="390">
        <v>1860</v>
      </c>
      <c r="D1095" s="390">
        <v>1860</v>
      </c>
      <c r="E1095" s="390">
        <v>1</v>
      </c>
    </row>
    <row r="1096" spans="1:5" x14ac:dyDescent="0.25">
      <c r="A1096" s="390">
        <v>186002</v>
      </c>
      <c r="B1096" s="390">
        <v>2</v>
      </c>
      <c r="C1096" s="390">
        <v>1860</v>
      </c>
      <c r="D1096" s="390">
        <v>2140</v>
      </c>
      <c r="E1096" s="390">
        <v>2</v>
      </c>
    </row>
    <row r="1097" spans="1:5" x14ac:dyDescent="0.25">
      <c r="A1097" s="390">
        <v>186003</v>
      </c>
      <c r="B1097" s="390">
        <v>3</v>
      </c>
      <c r="C1097" s="390">
        <v>1860</v>
      </c>
      <c r="D1097" s="390">
        <v>1690</v>
      </c>
      <c r="E1097" s="390">
        <v>3</v>
      </c>
    </row>
    <row r="1098" spans="1:5" x14ac:dyDescent="0.25">
      <c r="A1098" s="390">
        <v>186004</v>
      </c>
      <c r="B1098" s="390">
        <v>4</v>
      </c>
      <c r="C1098" s="390">
        <v>1860</v>
      </c>
      <c r="D1098" s="390">
        <v>1570</v>
      </c>
      <c r="E1098" s="390">
        <v>4</v>
      </c>
    </row>
    <row r="1099" spans="1:5" x14ac:dyDescent="0.25">
      <c r="A1099" s="390">
        <v>187001</v>
      </c>
      <c r="B1099" s="390">
        <v>1</v>
      </c>
      <c r="C1099" s="390">
        <v>1870</v>
      </c>
      <c r="D1099" s="390">
        <v>1870</v>
      </c>
      <c r="E1099" s="390">
        <v>1</v>
      </c>
    </row>
    <row r="1100" spans="1:5" x14ac:dyDescent="0.25">
      <c r="A1100" s="390">
        <v>187002</v>
      </c>
      <c r="B1100" s="390">
        <v>2</v>
      </c>
      <c r="C1100" s="390">
        <v>1870</v>
      </c>
      <c r="D1100" s="390">
        <v>2150</v>
      </c>
      <c r="E1100" s="390">
        <v>2</v>
      </c>
    </row>
    <row r="1101" spans="1:5" x14ac:dyDescent="0.25">
      <c r="A1101" s="390">
        <v>187003</v>
      </c>
      <c r="B1101" s="390">
        <v>3</v>
      </c>
      <c r="C1101" s="390">
        <v>1870</v>
      </c>
      <c r="D1101" s="390">
        <v>1700</v>
      </c>
      <c r="E1101" s="390">
        <v>3</v>
      </c>
    </row>
    <row r="1102" spans="1:5" x14ac:dyDescent="0.25">
      <c r="A1102" s="390">
        <v>187004</v>
      </c>
      <c r="B1102" s="390">
        <v>4</v>
      </c>
      <c r="C1102" s="390">
        <v>1870</v>
      </c>
      <c r="D1102" s="390">
        <v>1580</v>
      </c>
      <c r="E1102" s="390">
        <v>4</v>
      </c>
    </row>
    <row r="1103" spans="1:5" x14ac:dyDescent="0.25">
      <c r="A1103" s="390">
        <v>188001</v>
      </c>
      <c r="B1103" s="390">
        <v>1</v>
      </c>
      <c r="C1103" s="390">
        <v>1880</v>
      </c>
      <c r="D1103" s="390">
        <v>1880</v>
      </c>
      <c r="E1103" s="390">
        <v>1</v>
      </c>
    </row>
    <row r="1104" spans="1:5" x14ac:dyDescent="0.25">
      <c r="A1104" s="390">
        <v>188002</v>
      </c>
      <c r="B1104" s="390">
        <v>2</v>
      </c>
      <c r="C1104" s="390">
        <v>1880</v>
      </c>
      <c r="D1104" s="390">
        <v>2150</v>
      </c>
      <c r="E1104" s="390">
        <v>2</v>
      </c>
    </row>
    <row r="1105" spans="1:5" x14ac:dyDescent="0.25">
      <c r="A1105" s="390">
        <v>188003</v>
      </c>
      <c r="B1105" s="390">
        <v>3</v>
      </c>
      <c r="C1105" s="390">
        <v>1880</v>
      </c>
      <c r="D1105" s="390">
        <v>1700</v>
      </c>
      <c r="E1105" s="390">
        <v>3</v>
      </c>
    </row>
    <row r="1106" spans="1:5" x14ac:dyDescent="0.25">
      <c r="A1106" s="390">
        <v>188004</v>
      </c>
      <c r="B1106" s="390">
        <v>4</v>
      </c>
      <c r="C1106" s="390">
        <v>1880</v>
      </c>
      <c r="D1106" s="390">
        <v>1580</v>
      </c>
      <c r="E1106" s="390">
        <v>4</v>
      </c>
    </row>
    <row r="1107" spans="1:5" x14ac:dyDescent="0.25">
      <c r="A1107" s="390">
        <v>189001</v>
      </c>
      <c r="B1107" s="390">
        <v>1</v>
      </c>
      <c r="C1107" s="390">
        <v>1890</v>
      </c>
      <c r="D1107" s="390">
        <v>1890</v>
      </c>
      <c r="E1107" s="390">
        <v>1</v>
      </c>
    </row>
    <row r="1108" spans="1:5" x14ac:dyDescent="0.25">
      <c r="A1108" s="390">
        <v>189002</v>
      </c>
      <c r="B1108" s="390">
        <v>2</v>
      </c>
      <c r="C1108" s="390">
        <v>1890</v>
      </c>
      <c r="D1108" s="390">
        <v>1710</v>
      </c>
      <c r="E1108" s="390">
        <v>2</v>
      </c>
    </row>
    <row r="1109" spans="1:5" x14ac:dyDescent="0.25">
      <c r="A1109" s="390">
        <v>189003</v>
      </c>
      <c r="B1109" s="390">
        <v>3</v>
      </c>
      <c r="C1109" s="390">
        <v>1890</v>
      </c>
      <c r="D1109" s="390">
        <v>1590</v>
      </c>
      <c r="E1109" s="390">
        <v>3</v>
      </c>
    </row>
    <row r="1110" spans="1:5" x14ac:dyDescent="0.25">
      <c r="A1110" s="390">
        <v>190001</v>
      </c>
      <c r="B1110" s="390">
        <v>1</v>
      </c>
      <c r="C1110" s="390">
        <v>1900</v>
      </c>
      <c r="D1110" s="390">
        <v>1900</v>
      </c>
      <c r="E1110" s="390">
        <v>1</v>
      </c>
    </row>
    <row r="1111" spans="1:5" x14ac:dyDescent="0.25">
      <c r="A1111" s="390">
        <v>190002</v>
      </c>
      <c r="B1111" s="390">
        <v>2</v>
      </c>
      <c r="C1111" s="390">
        <v>1900</v>
      </c>
      <c r="D1111" s="390">
        <v>1710</v>
      </c>
      <c r="E1111" s="390">
        <v>2</v>
      </c>
    </row>
    <row r="1112" spans="1:5" x14ac:dyDescent="0.25">
      <c r="A1112" s="390">
        <v>190003</v>
      </c>
      <c r="B1112" s="390">
        <v>3</v>
      </c>
      <c r="C1112" s="390">
        <v>1900</v>
      </c>
      <c r="D1112" s="390">
        <v>1600</v>
      </c>
      <c r="E1112" s="390">
        <v>3</v>
      </c>
    </row>
    <row r="1113" spans="1:5" x14ac:dyDescent="0.25">
      <c r="A1113" s="390">
        <v>191001</v>
      </c>
      <c r="B1113" s="390">
        <v>1</v>
      </c>
      <c r="C1113" s="390">
        <v>1910</v>
      </c>
      <c r="D1113" s="390">
        <v>1910</v>
      </c>
      <c r="E1113" s="390">
        <v>1</v>
      </c>
    </row>
    <row r="1114" spans="1:5" x14ac:dyDescent="0.25">
      <c r="A1114" s="390">
        <v>191002</v>
      </c>
      <c r="B1114" s="390">
        <v>2</v>
      </c>
      <c r="C1114" s="390">
        <v>1910</v>
      </c>
      <c r="D1114" s="390">
        <v>1720</v>
      </c>
      <c r="E1114" s="390">
        <v>2</v>
      </c>
    </row>
    <row r="1115" spans="1:5" x14ac:dyDescent="0.25">
      <c r="A1115" s="390">
        <v>191003</v>
      </c>
      <c r="B1115" s="390">
        <v>3</v>
      </c>
      <c r="C1115" s="390">
        <v>1910</v>
      </c>
      <c r="D1115" s="390">
        <v>1600</v>
      </c>
      <c r="E1115" s="390">
        <v>3</v>
      </c>
    </row>
    <row r="1116" spans="1:5" x14ac:dyDescent="0.25">
      <c r="A1116" s="390">
        <v>192001</v>
      </c>
      <c r="B1116" s="390">
        <v>1</v>
      </c>
      <c r="C1116" s="390">
        <v>1920</v>
      </c>
      <c r="D1116" s="390">
        <v>1920</v>
      </c>
      <c r="E1116" s="390">
        <v>1</v>
      </c>
    </row>
    <row r="1117" spans="1:5" x14ac:dyDescent="0.25">
      <c r="A1117" s="390">
        <v>192002</v>
      </c>
      <c r="B1117" s="390">
        <v>2</v>
      </c>
      <c r="C1117" s="390">
        <v>1920</v>
      </c>
      <c r="D1117" s="390">
        <v>1730</v>
      </c>
      <c r="E1117" s="390">
        <v>2</v>
      </c>
    </row>
    <row r="1118" spans="1:5" x14ac:dyDescent="0.25">
      <c r="A1118" s="390">
        <v>192003</v>
      </c>
      <c r="B1118" s="390">
        <v>3</v>
      </c>
      <c r="C1118" s="390">
        <v>1920</v>
      </c>
      <c r="D1118" s="390">
        <v>1610</v>
      </c>
      <c r="E1118" s="390">
        <v>3</v>
      </c>
    </row>
    <row r="1119" spans="1:5" x14ac:dyDescent="0.25">
      <c r="A1119" s="390">
        <v>193001</v>
      </c>
      <c r="B1119" s="390">
        <v>1</v>
      </c>
      <c r="C1119" s="390">
        <v>1930</v>
      </c>
      <c r="D1119" s="390">
        <v>1930</v>
      </c>
      <c r="E1119" s="390">
        <v>1</v>
      </c>
    </row>
    <row r="1120" spans="1:5" x14ac:dyDescent="0.25">
      <c r="A1120" s="390">
        <v>193002</v>
      </c>
      <c r="B1120" s="390">
        <v>2</v>
      </c>
      <c r="C1120" s="390">
        <v>1930</v>
      </c>
      <c r="D1120" s="390">
        <v>1730</v>
      </c>
      <c r="E1120" s="390">
        <v>2</v>
      </c>
    </row>
    <row r="1121" spans="1:5" x14ac:dyDescent="0.25">
      <c r="A1121" s="390">
        <v>193003</v>
      </c>
      <c r="B1121" s="390">
        <v>3</v>
      </c>
      <c r="C1121" s="390">
        <v>1930</v>
      </c>
      <c r="D1121" s="390">
        <v>1610</v>
      </c>
      <c r="E1121" s="390">
        <v>3</v>
      </c>
    </row>
    <row r="1122" spans="1:5" x14ac:dyDescent="0.25">
      <c r="A1122" s="390">
        <v>194001</v>
      </c>
      <c r="B1122" s="390">
        <v>1</v>
      </c>
      <c r="C1122" s="390">
        <v>1940</v>
      </c>
      <c r="D1122" s="390">
        <v>1940</v>
      </c>
      <c r="E1122" s="390">
        <v>1</v>
      </c>
    </row>
    <row r="1123" spans="1:5" x14ac:dyDescent="0.25">
      <c r="A1123" s="390">
        <v>194002</v>
      </c>
      <c r="B1123" s="390">
        <v>2</v>
      </c>
      <c r="C1123" s="390">
        <v>1940</v>
      </c>
      <c r="D1123" s="390">
        <v>1740</v>
      </c>
      <c r="E1123" s="390">
        <v>2</v>
      </c>
    </row>
    <row r="1124" spans="1:5" x14ac:dyDescent="0.25">
      <c r="A1124" s="390">
        <v>194003</v>
      </c>
      <c r="B1124" s="390">
        <v>3</v>
      </c>
      <c r="C1124" s="390">
        <v>1940</v>
      </c>
      <c r="D1124" s="390">
        <v>1610</v>
      </c>
      <c r="E1124" s="390">
        <v>3</v>
      </c>
    </row>
    <row r="1125" spans="1:5" x14ac:dyDescent="0.25">
      <c r="A1125" s="390">
        <v>195001</v>
      </c>
      <c r="B1125" s="390">
        <v>1</v>
      </c>
      <c r="C1125" s="390">
        <v>1950</v>
      </c>
      <c r="D1125" s="390">
        <v>1950</v>
      </c>
      <c r="E1125" s="390">
        <v>1</v>
      </c>
    </row>
    <row r="1126" spans="1:5" x14ac:dyDescent="0.25">
      <c r="A1126" s="390">
        <v>195002</v>
      </c>
      <c r="B1126" s="390">
        <v>2</v>
      </c>
      <c r="C1126" s="390">
        <v>1950</v>
      </c>
      <c r="D1126" s="390">
        <v>1750</v>
      </c>
      <c r="E1126" s="390">
        <v>2</v>
      </c>
    </row>
    <row r="1127" spans="1:5" x14ac:dyDescent="0.25">
      <c r="A1127" s="390">
        <v>195003</v>
      </c>
      <c r="B1127" s="390">
        <v>3</v>
      </c>
      <c r="C1127" s="390">
        <v>1950</v>
      </c>
      <c r="D1127" s="390">
        <v>1620</v>
      </c>
      <c r="E1127" s="390">
        <v>3</v>
      </c>
    </row>
    <row r="1128" spans="1:5" x14ac:dyDescent="0.25">
      <c r="A1128" s="390">
        <v>196001</v>
      </c>
      <c r="B1128" s="390">
        <v>1</v>
      </c>
      <c r="C1128" s="390">
        <v>1960</v>
      </c>
      <c r="D1128" s="390">
        <v>1960</v>
      </c>
      <c r="E1128" s="390">
        <v>1</v>
      </c>
    </row>
    <row r="1129" spans="1:5" x14ac:dyDescent="0.25">
      <c r="A1129" s="390">
        <v>196002</v>
      </c>
      <c r="B1129" s="390">
        <v>2</v>
      </c>
      <c r="C1129" s="390">
        <v>1960</v>
      </c>
      <c r="D1129" s="390">
        <v>1750</v>
      </c>
      <c r="E1129" s="390">
        <v>2</v>
      </c>
    </row>
    <row r="1130" spans="1:5" x14ac:dyDescent="0.25">
      <c r="A1130" s="390">
        <v>196003</v>
      </c>
      <c r="B1130" s="390">
        <v>3</v>
      </c>
      <c r="C1130" s="390">
        <v>1960</v>
      </c>
      <c r="D1130" s="390">
        <v>1620</v>
      </c>
      <c r="E1130" s="390">
        <v>3</v>
      </c>
    </row>
    <row r="1131" spans="1:5" x14ac:dyDescent="0.25">
      <c r="A1131" s="390">
        <v>197001</v>
      </c>
      <c r="B1131" s="390">
        <v>1</v>
      </c>
      <c r="C1131" s="390">
        <v>1970</v>
      </c>
      <c r="D1131" s="390">
        <v>1970</v>
      </c>
      <c r="E1131" s="390">
        <v>1</v>
      </c>
    </row>
    <row r="1132" spans="1:5" x14ac:dyDescent="0.25">
      <c r="A1132" s="390">
        <v>197002</v>
      </c>
      <c r="B1132" s="390">
        <v>2</v>
      </c>
      <c r="C1132" s="390">
        <v>1970</v>
      </c>
      <c r="D1132" s="390">
        <v>1760</v>
      </c>
      <c r="E1132" s="390">
        <v>2</v>
      </c>
    </row>
    <row r="1133" spans="1:5" x14ac:dyDescent="0.25">
      <c r="A1133" s="390">
        <v>197003</v>
      </c>
      <c r="B1133" s="390">
        <v>3</v>
      </c>
      <c r="C1133" s="390">
        <v>1970</v>
      </c>
      <c r="D1133" s="390">
        <v>1630</v>
      </c>
      <c r="E1133" s="390">
        <v>3</v>
      </c>
    </row>
    <row r="1134" spans="1:5" x14ac:dyDescent="0.25">
      <c r="A1134" s="390">
        <v>198001</v>
      </c>
      <c r="B1134" s="390">
        <v>1</v>
      </c>
      <c r="C1134" s="390">
        <v>1980</v>
      </c>
      <c r="D1134" s="390">
        <v>1980</v>
      </c>
      <c r="E1134" s="390">
        <v>1</v>
      </c>
    </row>
    <row r="1135" spans="1:5" x14ac:dyDescent="0.25">
      <c r="A1135" s="390">
        <v>198002</v>
      </c>
      <c r="B1135" s="390">
        <v>2</v>
      </c>
      <c r="C1135" s="390">
        <v>1980</v>
      </c>
      <c r="D1135" s="390">
        <v>1760</v>
      </c>
      <c r="E1135" s="390">
        <v>2</v>
      </c>
    </row>
    <row r="1136" spans="1:5" x14ac:dyDescent="0.25">
      <c r="A1136" s="390">
        <v>198003</v>
      </c>
      <c r="B1136" s="390">
        <v>3</v>
      </c>
      <c r="C1136" s="390">
        <v>1980</v>
      </c>
      <c r="D1136" s="390">
        <v>1630</v>
      </c>
      <c r="E1136" s="390">
        <v>3</v>
      </c>
    </row>
    <row r="1137" spans="1:5" x14ac:dyDescent="0.25">
      <c r="A1137" s="390">
        <v>199001</v>
      </c>
      <c r="B1137" s="390">
        <v>1</v>
      </c>
      <c r="C1137" s="390">
        <v>1990</v>
      </c>
      <c r="D1137" s="390">
        <v>1990</v>
      </c>
      <c r="E1137" s="390">
        <v>1</v>
      </c>
    </row>
    <row r="1138" spans="1:5" x14ac:dyDescent="0.25">
      <c r="A1138" s="390">
        <v>199002</v>
      </c>
      <c r="B1138" s="390">
        <v>2</v>
      </c>
      <c r="C1138" s="390">
        <v>1990</v>
      </c>
      <c r="D1138" s="390">
        <v>1770</v>
      </c>
      <c r="E1138" s="390">
        <v>2</v>
      </c>
    </row>
    <row r="1139" spans="1:5" x14ac:dyDescent="0.25">
      <c r="A1139" s="390">
        <v>199003</v>
      </c>
      <c r="B1139" s="390">
        <v>3</v>
      </c>
      <c r="C1139" s="390">
        <v>1990</v>
      </c>
      <c r="D1139" s="390">
        <v>1630</v>
      </c>
      <c r="E1139" s="390">
        <v>3</v>
      </c>
    </row>
    <row r="1140" spans="1:5" x14ac:dyDescent="0.25">
      <c r="A1140" s="390">
        <v>200001</v>
      </c>
      <c r="B1140" s="390">
        <v>1</v>
      </c>
      <c r="C1140" s="390">
        <v>2000</v>
      </c>
      <c r="D1140" s="390">
        <v>2000</v>
      </c>
      <c r="E1140" s="390">
        <v>1</v>
      </c>
    </row>
    <row r="1141" spans="1:5" x14ac:dyDescent="0.25">
      <c r="A1141" s="390">
        <v>200002</v>
      </c>
      <c r="B1141" s="390">
        <v>2</v>
      </c>
      <c r="C1141" s="390">
        <v>2000</v>
      </c>
      <c r="D1141" s="390">
        <v>1780</v>
      </c>
      <c r="E1141" s="390">
        <v>2</v>
      </c>
    </row>
    <row r="1142" spans="1:5" x14ac:dyDescent="0.25">
      <c r="A1142" s="390">
        <v>200003</v>
      </c>
      <c r="B1142" s="390">
        <v>3</v>
      </c>
      <c r="C1142" s="390">
        <v>2000</v>
      </c>
      <c r="D1142" s="390">
        <v>1640</v>
      </c>
      <c r="E1142" s="390">
        <v>3</v>
      </c>
    </row>
    <row r="1143" spans="1:5" x14ac:dyDescent="0.25">
      <c r="A1143" s="390">
        <v>201001</v>
      </c>
      <c r="B1143" s="390">
        <v>1</v>
      </c>
      <c r="C1143" s="390">
        <v>2010</v>
      </c>
      <c r="D1143" s="390">
        <v>2010</v>
      </c>
      <c r="E1143" s="390">
        <v>1</v>
      </c>
    </row>
    <row r="1144" spans="1:5" x14ac:dyDescent="0.25">
      <c r="A1144" s="390">
        <v>201002</v>
      </c>
      <c r="B1144" s="390">
        <v>2</v>
      </c>
      <c r="C1144" s="390">
        <v>2010</v>
      </c>
      <c r="D1144" s="390">
        <v>1780</v>
      </c>
      <c r="E1144" s="390">
        <v>2</v>
      </c>
    </row>
    <row r="1145" spans="1:5" x14ac:dyDescent="0.25">
      <c r="A1145" s="390">
        <v>201003</v>
      </c>
      <c r="B1145" s="390">
        <v>3</v>
      </c>
      <c r="C1145" s="390">
        <v>2010</v>
      </c>
      <c r="D1145" s="390">
        <v>1640</v>
      </c>
      <c r="E1145" s="390">
        <v>3</v>
      </c>
    </row>
    <row r="1146" spans="1:5" x14ac:dyDescent="0.25">
      <c r="A1146" s="390">
        <v>202001</v>
      </c>
      <c r="B1146" s="390">
        <v>1</v>
      </c>
      <c r="C1146" s="390">
        <v>2020</v>
      </c>
      <c r="D1146" s="390">
        <v>2020</v>
      </c>
      <c r="E1146" s="390">
        <v>1</v>
      </c>
    </row>
    <row r="1147" spans="1:5" x14ac:dyDescent="0.25">
      <c r="A1147" s="390">
        <v>202002</v>
      </c>
      <c r="B1147" s="390">
        <v>2</v>
      </c>
      <c r="C1147" s="390">
        <v>2020</v>
      </c>
      <c r="D1147" s="390">
        <v>1790</v>
      </c>
      <c r="E1147" s="390">
        <v>2</v>
      </c>
    </row>
    <row r="1148" spans="1:5" x14ac:dyDescent="0.25">
      <c r="A1148" s="390">
        <v>202003</v>
      </c>
      <c r="B1148" s="390">
        <v>3</v>
      </c>
      <c r="C1148" s="390">
        <v>2020</v>
      </c>
      <c r="D1148" s="390">
        <v>1650</v>
      </c>
      <c r="E1148" s="390">
        <v>3</v>
      </c>
    </row>
    <row r="1149" spans="1:5" x14ac:dyDescent="0.25">
      <c r="A1149" s="390">
        <v>203001</v>
      </c>
      <c r="B1149" s="390">
        <v>1</v>
      </c>
      <c r="C1149" s="390">
        <v>2030</v>
      </c>
      <c r="D1149" s="390">
        <v>2030</v>
      </c>
      <c r="E1149" s="390">
        <v>1</v>
      </c>
    </row>
    <row r="1150" spans="1:5" x14ac:dyDescent="0.25">
      <c r="A1150" s="390">
        <v>203002</v>
      </c>
      <c r="B1150" s="390">
        <v>2</v>
      </c>
      <c r="C1150" s="390">
        <v>2030</v>
      </c>
      <c r="D1150" s="390">
        <v>1800</v>
      </c>
      <c r="E1150" s="390">
        <v>2</v>
      </c>
    </row>
    <row r="1151" spans="1:5" x14ac:dyDescent="0.25">
      <c r="A1151" s="390">
        <v>203003</v>
      </c>
      <c r="B1151" s="390">
        <v>3</v>
      </c>
      <c r="C1151" s="390">
        <v>2030</v>
      </c>
      <c r="D1151" s="390">
        <v>1650</v>
      </c>
      <c r="E1151" s="390">
        <v>3</v>
      </c>
    </row>
    <row r="1152" spans="1:5" x14ac:dyDescent="0.25">
      <c r="A1152" s="390">
        <v>204001</v>
      </c>
      <c r="B1152" s="390">
        <v>1</v>
      </c>
      <c r="C1152" s="390">
        <v>2040</v>
      </c>
      <c r="D1152" s="390">
        <v>2040</v>
      </c>
      <c r="E1152" s="390">
        <v>1</v>
      </c>
    </row>
    <row r="1153" spans="1:5" x14ac:dyDescent="0.25">
      <c r="A1153" s="390">
        <v>204002</v>
      </c>
      <c r="B1153" s="390">
        <v>2</v>
      </c>
      <c r="C1153" s="390">
        <v>2040</v>
      </c>
      <c r="D1153" s="390">
        <v>1800</v>
      </c>
      <c r="E1153" s="390">
        <v>2</v>
      </c>
    </row>
    <row r="1154" spans="1:5" x14ac:dyDescent="0.25">
      <c r="A1154" s="390">
        <v>204003</v>
      </c>
      <c r="B1154" s="390">
        <v>3</v>
      </c>
      <c r="C1154" s="390">
        <v>2040</v>
      </c>
      <c r="D1154" s="390">
        <v>1650</v>
      </c>
      <c r="E1154" s="390">
        <v>3</v>
      </c>
    </row>
    <row r="1155" spans="1:5" x14ac:dyDescent="0.25">
      <c r="A1155" s="390">
        <v>205001</v>
      </c>
      <c r="B1155" s="390">
        <v>1</v>
      </c>
      <c r="C1155" s="390">
        <v>2050</v>
      </c>
      <c r="D1155" s="390">
        <v>2050</v>
      </c>
      <c r="E1155" s="390">
        <v>1</v>
      </c>
    </row>
    <row r="1156" spans="1:5" x14ac:dyDescent="0.25">
      <c r="A1156" s="390">
        <v>205002</v>
      </c>
      <c r="B1156" s="390">
        <v>2</v>
      </c>
      <c r="C1156" s="390">
        <v>2050</v>
      </c>
      <c r="D1156" s="390">
        <v>1810</v>
      </c>
      <c r="E1156" s="390">
        <v>2</v>
      </c>
    </row>
    <row r="1157" spans="1:5" x14ac:dyDescent="0.25">
      <c r="A1157" s="390">
        <v>205003</v>
      </c>
      <c r="B1157" s="390">
        <v>3</v>
      </c>
      <c r="C1157" s="390">
        <v>2050</v>
      </c>
      <c r="D1157" s="390">
        <v>1660</v>
      </c>
      <c r="E1157" s="390">
        <v>3</v>
      </c>
    </row>
    <row r="1158" spans="1:5" x14ac:dyDescent="0.25">
      <c r="A1158" s="390">
        <v>206001</v>
      </c>
      <c r="B1158" s="390">
        <v>1</v>
      </c>
      <c r="C1158" s="390">
        <v>2060</v>
      </c>
      <c r="D1158" s="390">
        <v>2060</v>
      </c>
      <c r="E1158" s="390">
        <v>1</v>
      </c>
    </row>
    <row r="1159" spans="1:5" x14ac:dyDescent="0.25">
      <c r="A1159" s="390">
        <v>206002</v>
      </c>
      <c r="B1159" s="390">
        <v>2</v>
      </c>
      <c r="C1159" s="390">
        <v>2060</v>
      </c>
      <c r="D1159" s="390">
        <v>1810</v>
      </c>
      <c r="E1159" s="390">
        <v>2</v>
      </c>
    </row>
    <row r="1160" spans="1:5" x14ac:dyDescent="0.25">
      <c r="A1160" s="390">
        <v>206003</v>
      </c>
      <c r="B1160" s="390">
        <v>3</v>
      </c>
      <c r="C1160" s="390">
        <v>2060</v>
      </c>
      <c r="D1160" s="390">
        <v>1660</v>
      </c>
      <c r="E1160" s="390">
        <v>3</v>
      </c>
    </row>
    <row r="1161" spans="1:5" x14ac:dyDescent="0.25">
      <c r="A1161" s="390">
        <v>207001</v>
      </c>
      <c r="B1161" s="390">
        <v>1</v>
      </c>
      <c r="C1161" s="390">
        <v>2070</v>
      </c>
      <c r="D1161" s="390">
        <v>2070</v>
      </c>
      <c r="E1161" s="390">
        <v>1</v>
      </c>
    </row>
    <row r="1162" spans="1:5" x14ac:dyDescent="0.25">
      <c r="A1162" s="390">
        <v>207002</v>
      </c>
      <c r="B1162" s="390">
        <v>2</v>
      </c>
      <c r="C1162" s="390">
        <v>2070</v>
      </c>
      <c r="D1162" s="390">
        <v>1820</v>
      </c>
      <c r="E1162" s="390">
        <v>2</v>
      </c>
    </row>
    <row r="1163" spans="1:5" x14ac:dyDescent="0.25">
      <c r="A1163" s="390">
        <v>207003</v>
      </c>
      <c r="B1163" s="390">
        <v>3</v>
      </c>
      <c r="C1163" s="390">
        <v>2070</v>
      </c>
      <c r="D1163" s="390">
        <v>1670</v>
      </c>
      <c r="E1163" s="390">
        <v>3</v>
      </c>
    </row>
    <row r="1164" spans="1:5" x14ac:dyDescent="0.25">
      <c r="A1164" s="390">
        <v>208001</v>
      </c>
      <c r="B1164" s="390">
        <v>1</v>
      </c>
      <c r="C1164" s="390">
        <v>2080</v>
      </c>
      <c r="D1164" s="390">
        <v>2080</v>
      </c>
      <c r="E1164" s="390">
        <v>1</v>
      </c>
    </row>
    <row r="1165" spans="1:5" x14ac:dyDescent="0.25">
      <c r="A1165" s="390">
        <v>208002</v>
      </c>
      <c r="B1165" s="390">
        <v>2</v>
      </c>
      <c r="C1165" s="390">
        <v>2080</v>
      </c>
      <c r="D1165" s="390">
        <v>1830</v>
      </c>
      <c r="E1165" s="390">
        <v>2</v>
      </c>
    </row>
    <row r="1166" spans="1:5" x14ac:dyDescent="0.25">
      <c r="A1166" s="390">
        <v>208003</v>
      </c>
      <c r="B1166" s="390">
        <v>3</v>
      </c>
      <c r="C1166" s="390">
        <v>2080</v>
      </c>
      <c r="D1166" s="390">
        <v>1670</v>
      </c>
      <c r="E1166" s="390">
        <v>3</v>
      </c>
    </row>
    <row r="1167" spans="1:5" x14ac:dyDescent="0.25">
      <c r="A1167" s="390">
        <v>209001</v>
      </c>
      <c r="B1167" s="390">
        <v>1</v>
      </c>
      <c r="C1167" s="390">
        <v>2090</v>
      </c>
      <c r="D1167" s="390">
        <v>2090</v>
      </c>
      <c r="E1167" s="390">
        <v>1</v>
      </c>
    </row>
    <row r="1168" spans="1:5" x14ac:dyDescent="0.25">
      <c r="A1168" s="390">
        <v>209002</v>
      </c>
      <c r="B1168" s="390">
        <v>2</v>
      </c>
      <c r="C1168" s="390">
        <v>2090</v>
      </c>
      <c r="D1168" s="390">
        <v>1830</v>
      </c>
      <c r="E1168" s="390">
        <v>2</v>
      </c>
    </row>
    <row r="1169" spans="1:5" x14ac:dyDescent="0.25">
      <c r="A1169" s="390">
        <v>209003</v>
      </c>
      <c r="B1169" s="390">
        <v>3</v>
      </c>
      <c r="C1169" s="390">
        <v>2090</v>
      </c>
      <c r="D1169" s="390">
        <v>1670</v>
      </c>
      <c r="E1169" s="390">
        <v>3</v>
      </c>
    </row>
    <row r="1170" spans="1:5" x14ac:dyDescent="0.25">
      <c r="A1170" s="390">
        <v>210001</v>
      </c>
      <c r="B1170" s="390">
        <v>1</v>
      </c>
      <c r="C1170" s="390">
        <v>2100</v>
      </c>
      <c r="D1170" s="390">
        <v>2100</v>
      </c>
      <c r="E1170" s="390">
        <v>1</v>
      </c>
    </row>
    <row r="1171" spans="1:5" x14ac:dyDescent="0.25">
      <c r="A1171" s="390">
        <v>210002</v>
      </c>
      <c r="B1171" s="390">
        <v>2</v>
      </c>
      <c r="C1171" s="390">
        <v>2100</v>
      </c>
      <c r="D1171" s="390">
        <v>1840</v>
      </c>
      <c r="E1171" s="390">
        <v>2</v>
      </c>
    </row>
    <row r="1172" spans="1:5" x14ac:dyDescent="0.25">
      <c r="A1172" s="390">
        <v>210003</v>
      </c>
      <c r="B1172" s="390">
        <v>3</v>
      </c>
      <c r="C1172" s="390">
        <v>2100</v>
      </c>
      <c r="D1172" s="390">
        <v>1680</v>
      </c>
      <c r="E1172" s="390">
        <v>3</v>
      </c>
    </row>
    <row r="1173" spans="1:5" x14ac:dyDescent="0.25">
      <c r="A1173" s="390">
        <v>211001</v>
      </c>
      <c r="B1173" s="390">
        <v>1</v>
      </c>
      <c r="C1173" s="390">
        <v>2110</v>
      </c>
      <c r="D1173" s="390">
        <v>2110</v>
      </c>
      <c r="E1173" s="390">
        <v>1</v>
      </c>
    </row>
    <row r="1174" spans="1:5" x14ac:dyDescent="0.25">
      <c r="A1174" s="390">
        <v>211002</v>
      </c>
      <c r="B1174" s="390">
        <v>2</v>
      </c>
      <c r="C1174" s="390">
        <v>2110</v>
      </c>
      <c r="D1174" s="390">
        <v>1840</v>
      </c>
      <c r="E1174" s="390">
        <v>2</v>
      </c>
    </row>
    <row r="1175" spans="1:5" x14ac:dyDescent="0.25">
      <c r="A1175" s="390">
        <v>211003</v>
      </c>
      <c r="B1175" s="390">
        <v>3</v>
      </c>
      <c r="C1175" s="390">
        <v>2110</v>
      </c>
      <c r="D1175" s="390">
        <v>1680</v>
      </c>
      <c r="E1175" s="390">
        <v>3</v>
      </c>
    </row>
    <row r="1176" spans="1:5" x14ac:dyDescent="0.25">
      <c r="A1176" s="390">
        <v>212001</v>
      </c>
      <c r="B1176" s="390">
        <v>1</v>
      </c>
      <c r="C1176" s="390">
        <v>2120</v>
      </c>
      <c r="D1176" s="390">
        <v>2120</v>
      </c>
      <c r="E1176" s="390">
        <v>1</v>
      </c>
    </row>
    <row r="1177" spans="1:5" x14ac:dyDescent="0.25">
      <c r="A1177" s="390">
        <v>212002</v>
      </c>
      <c r="B1177" s="390">
        <v>2</v>
      </c>
      <c r="C1177" s="390">
        <v>2120</v>
      </c>
      <c r="D1177" s="390">
        <v>1850</v>
      </c>
      <c r="E1177" s="390">
        <v>2</v>
      </c>
    </row>
    <row r="1178" spans="1:5" x14ac:dyDescent="0.25">
      <c r="A1178" s="390">
        <v>212003</v>
      </c>
      <c r="B1178" s="390">
        <v>3</v>
      </c>
      <c r="C1178" s="390">
        <v>2120</v>
      </c>
      <c r="D1178" s="390">
        <v>1680</v>
      </c>
      <c r="E1178" s="390">
        <v>3</v>
      </c>
    </row>
    <row r="1179" spans="1:5" x14ac:dyDescent="0.25">
      <c r="A1179" s="390">
        <v>213001</v>
      </c>
      <c r="B1179" s="390">
        <v>1</v>
      </c>
      <c r="C1179" s="390">
        <v>2130</v>
      </c>
      <c r="D1179" s="390">
        <v>2130</v>
      </c>
      <c r="E1179" s="390">
        <v>1</v>
      </c>
    </row>
    <row r="1180" spans="1:5" x14ac:dyDescent="0.25">
      <c r="A1180" s="390">
        <v>213002</v>
      </c>
      <c r="B1180" s="390">
        <v>2</v>
      </c>
      <c r="C1180" s="390">
        <v>2130</v>
      </c>
      <c r="D1180" s="390">
        <v>1860</v>
      </c>
      <c r="E1180" s="390">
        <v>2</v>
      </c>
    </row>
    <row r="1181" spans="1:5" x14ac:dyDescent="0.25">
      <c r="A1181" s="390">
        <v>213003</v>
      </c>
      <c r="B1181" s="390">
        <v>3</v>
      </c>
      <c r="C1181" s="390">
        <v>2130</v>
      </c>
      <c r="D1181" s="390">
        <v>1690</v>
      </c>
      <c r="E1181" s="390">
        <v>3</v>
      </c>
    </row>
    <row r="1182" spans="1:5" x14ac:dyDescent="0.25">
      <c r="A1182" s="390">
        <v>214001</v>
      </c>
      <c r="B1182" s="390">
        <v>1</v>
      </c>
      <c r="C1182" s="390">
        <v>2140</v>
      </c>
      <c r="D1182" s="390">
        <v>2140</v>
      </c>
      <c r="E1182" s="390">
        <v>1</v>
      </c>
    </row>
    <row r="1183" spans="1:5" x14ac:dyDescent="0.25">
      <c r="A1183" s="390">
        <v>214002</v>
      </c>
      <c r="B1183" s="390">
        <v>2</v>
      </c>
      <c r="C1183" s="390">
        <v>2140</v>
      </c>
      <c r="D1183" s="390">
        <v>1860</v>
      </c>
      <c r="E1183" s="390">
        <v>2</v>
      </c>
    </row>
    <row r="1184" spans="1:5" x14ac:dyDescent="0.25">
      <c r="A1184" s="390">
        <v>214003</v>
      </c>
      <c r="B1184" s="390">
        <v>3</v>
      </c>
      <c r="C1184" s="390">
        <v>2140</v>
      </c>
      <c r="D1184" s="390">
        <v>1690</v>
      </c>
      <c r="E1184" s="390">
        <v>3</v>
      </c>
    </row>
    <row r="1185" spans="1:5" x14ac:dyDescent="0.25">
      <c r="A1185" s="390">
        <v>215001</v>
      </c>
      <c r="B1185" s="390">
        <v>1</v>
      </c>
      <c r="C1185" s="390">
        <v>2150</v>
      </c>
      <c r="D1185" s="390">
        <v>2150</v>
      </c>
      <c r="E1185" s="390">
        <v>1</v>
      </c>
    </row>
    <row r="1186" spans="1:5" x14ac:dyDescent="0.25">
      <c r="A1186" s="390">
        <v>215002</v>
      </c>
      <c r="B1186" s="390">
        <v>2</v>
      </c>
      <c r="C1186" s="390">
        <v>2150</v>
      </c>
      <c r="D1186" s="390">
        <v>1870</v>
      </c>
      <c r="E1186" s="390">
        <v>2</v>
      </c>
    </row>
    <row r="1187" spans="1:5" x14ac:dyDescent="0.25">
      <c r="A1187" s="390">
        <v>215003</v>
      </c>
      <c r="B1187" s="390">
        <v>3</v>
      </c>
      <c r="C1187" s="390">
        <v>2150</v>
      </c>
      <c r="D1187" s="390">
        <v>1700</v>
      </c>
      <c r="E1187" s="390">
        <v>3</v>
      </c>
    </row>
    <row r="1188" spans="1:5" x14ac:dyDescent="0.25">
      <c r="A1188" s="390">
        <v>1</v>
      </c>
      <c r="B1188" s="390">
        <v>1</v>
      </c>
      <c r="C1188" s="390"/>
      <c r="D1188" s="390"/>
      <c r="E1188" s="390">
        <v>1</v>
      </c>
    </row>
    <row r="1189" spans="1:5" x14ac:dyDescent="0.25">
      <c r="A1189" s="390">
        <v>2</v>
      </c>
      <c r="B1189" s="390">
        <v>2</v>
      </c>
      <c r="C1189" s="390"/>
      <c r="D1189" s="390"/>
      <c r="E1189" s="390">
        <v>2</v>
      </c>
    </row>
    <row r="1190" spans="1:5" x14ac:dyDescent="0.25">
      <c r="A1190" s="390">
        <v>3</v>
      </c>
      <c r="B1190" s="390">
        <v>3</v>
      </c>
      <c r="C1190" s="390"/>
      <c r="D1190" s="390"/>
      <c r="E1190" s="390">
        <v>3</v>
      </c>
    </row>
    <row r="1191" spans="1:5" x14ac:dyDescent="0.25">
      <c r="A1191" s="390">
        <v>4</v>
      </c>
      <c r="B1191" s="390">
        <v>4</v>
      </c>
      <c r="C1191" s="390"/>
      <c r="D1191" s="390"/>
      <c r="E1191" s="390">
        <v>4</v>
      </c>
    </row>
    <row r="1192" spans="1:5" x14ac:dyDescent="0.25">
      <c r="A1192" s="390">
        <v>5</v>
      </c>
      <c r="B1192" s="390">
        <v>5</v>
      </c>
      <c r="C1192" s="390"/>
      <c r="D1192" s="390"/>
      <c r="E1192" s="390">
        <v>5</v>
      </c>
    </row>
    <row r="1193" spans="1:5" x14ac:dyDescent="0.25">
      <c r="A1193" s="390">
        <v>6</v>
      </c>
      <c r="B1193" s="390">
        <v>6</v>
      </c>
      <c r="C1193" s="390"/>
      <c r="D1193" s="390"/>
      <c r="E1193" s="390">
        <v>6</v>
      </c>
    </row>
    <row r="1194" spans="1:5" x14ac:dyDescent="0.25">
      <c r="A1194" s="390">
        <v>7</v>
      </c>
      <c r="B1194" s="390">
        <v>7</v>
      </c>
      <c r="C1194" s="390"/>
      <c r="D1194" s="390"/>
      <c r="E1194" s="390">
        <v>7</v>
      </c>
    </row>
    <row r="1195" spans="1:5" x14ac:dyDescent="0.25">
      <c r="A1195" s="390">
        <v>8</v>
      </c>
      <c r="B1195" s="390">
        <v>8</v>
      </c>
      <c r="C1195" s="390"/>
      <c r="D1195" s="390"/>
      <c r="E1195" s="390">
        <v>8</v>
      </c>
    </row>
    <row r="1196" spans="1:5" x14ac:dyDescent="0.25">
      <c r="A1196" s="390">
        <v>9</v>
      </c>
      <c r="B1196" s="390">
        <v>9</v>
      </c>
      <c r="C1196" s="390"/>
      <c r="D1196" s="390"/>
      <c r="E1196" s="390">
        <v>9</v>
      </c>
    </row>
    <row r="1197" spans="1:5" x14ac:dyDescent="0.25">
      <c r="A1197" s="390">
        <v>10</v>
      </c>
      <c r="B1197" s="390">
        <v>10</v>
      </c>
      <c r="C1197" s="390"/>
      <c r="D1197" s="390"/>
      <c r="E1197" s="390">
        <v>10</v>
      </c>
    </row>
    <row r="1198" spans="1:5" x14ac:dyDescent="0.25">
      <c r="A1198" s="390">
        <v>11</v>
      </c>
      <c r="B1198" s="390">
        <v>11</v>
      </c>
      <c r="C1198" s="390"/>
      <c r="D1198" s="390"/>
      <c r="E1198" s="390">
        <v>11</v>
      </c>
    </row>
    <row r="1199" spans="1:5" x14ac:dyDescent="0.25">
      <c r="A1199" s="390">
        <v>12</v>
      </c>
      <c r="B1199" s="390">
        <v>12</v>
      </c>
      <c r="C1199" s="390"/>
      <c r="D1199" s="390"/>
      <c r="E1199" s="390">
        <v>12</v>
      </c>
    </row>
    <row r="1200" spans="1:5" x14ac:dyDescent="0.25">
      <c r="A1200" s="390">
        <v>13</v>
      </c>
      <c r="B1200" s="390">
        <v>13</v>
      </c>
      <c r="C1200" s="390"/>
      <c r="D1200" s="390"/>
      <c r="E1200" s="390">
        <v>13</v>
      </c>
    </row>
    <row r="1201" spans="1:5" x14ac:dyDescent="0.25">
      <c r="A1201" s="390">
        <v>14</v>
      </c>
      <c r="B1201" s="390">
        <v>14</v>
      </c>
      <c r="C1201" s="390"/>
      <c r="D1201" s="390"/>
      <c r="E1201" s="390">
        <v>14</v>
      </c>
    </row>
    <row r="1202" spans="1:5" x14ac:dyDescent="0.25">
      <c r="A1202" s="390">
        <v>15</v>
      </c>
      <c r="B1202" s="390">
        <v>15</v>
      </c>
      <c r="C1202" s="390"/>
      <c r="D1202" s="390"/>
      <c r="E1202" s="390">
        <v>15</v>
      </c>
    </row>
    <row r="1203" spans="1:5" x14ac:dyDescent="0.25">
      <c r="A1203" s="390">
        <v>16</v>
      </c>
      <c r="B1203" s="390">
        <v>16</v>
      </c>
      <c r="C1203" s="390"/>
      <c r="D1203" s="390"/>
      <c r="E1203" s="390">
        <v>16</v>
      </c>
    </row>
    <row r="1204" spans="1:5" x14ac:dyDescent="0.25">
      <c r="A1204" s="390">
        <v>17</v>
      </c>
      <c r="B1204" s="390">
        <v>17</v>
      </c>
      <c r="C1204" s="390"/>
      <c r="D1204" s="390"/>
      <c r="E1204" s="390">
        <v>17</v>
      </c>
    </row>
    <row r="1205" spans="1:5" x14ac:dyDescent="0.25">
      <c r="A1205" s="390">
        <v>18</v>
      </c>
      <c r="B1205" s="390">
        <v>18</v>
      </c>
      <c r="C1205" s="390"/>
      <c r="D1205" s="390"/>
      <c r="E1205" s="390">
        <v>18</v>
      </c>
    </row>
    <row r="1206" spans="1:5" x14ac:dyDescent="0.25">
      <c r="A1206" s="390">
        <v>19</v>
      </c>
      <c r="B1206" s="390">
        <v>19</v>
      </c>
      <c r="C1206" s="390"/>
      <c r="D1206" s="390"/>
      <c r="E1206" s="390">
        <v>19</v>
      </c>
    </row>
    <row r="1207" spans="1:5" x14ac:dyDescent="0.25">
      <c r="A1207" s="390">
        <v>20</v>
      </c>
      <c r="B1207" s="390">
        <v>20</v>
      </c>
      <c r="C1207" s="390"/>
      <c r="D1207" s="390"/>
      <c r="E1207" s="390">
        <v>20</v>
      </c>
    </row>
    <row r="1208" spans="1:5" x14ac:dyDescent="0.25">
      <c r="A1208" s="390">
        <v>21</v>
      </c>
      <c r="B1208" s="390">
        <v>21</v>
      </c>
      <c r="C1208" s="390"/>
      <c r="D1208" s="390"/>
      <c r="E1208" s="390">
        <v>21</v>
      </c>
    </row>
    <row r="1209" spans="1:5" x14ac:dyDescent="0.25">
      <c r="A1209" s="390">
        <v>22</v>
      </c>
      <c r="B1209" s="390">
        <v>22</v>
      </c>
      <c r="C1209" s="390"/>
      <c r="D1209" s="390"/>
      <c r="E1209" s="390">
        <v>22</v>
      </c>
    </row>
    <row r="1210" spans="1:5" x14ac:dyDescent="0.25">
      <c r="A1210" s="390">
        <v>23</v>
      </c>
      <c r="B1210" s="390">
        <v>23</v>
      </c>
      <c r="C1210" s="390"/>
      <c r="D1210" s="390"/>
      <c r="E1210" s="390">
        <v>23</v>
      </c>
    </row>
    <row r="1211" spans="1:5" x14ac:dyDescent="0.25">
      <c r="A1211" s="390">
        <v>24</v>
      </c>
      <c r="B1211" s="390">
        <v>24</v>
      </c>
      <c r="C1211" s="390"/>
      <c r="D1211" s="390"/>
      <c r="E1211" s="390">
        <v>24</v>
      </c>
    </row>
    <row r="1212" spans="1:5" x14ac:dyDescent="0.25">
      <c r="A1212" s="390">
        <v>25</v>
      </c>
      <c r="B1212" s="390">
        <v>25</v>
      </c>
      <c r="C1212" s="390"/>
      <c r="D1212" s="390"/>
      <c r="E1212" s="390">
        <v>25</v>
      </c>
    </row>
    <row r="1213" spans="1:5" x14ac:dyDescent="0.25">
      <c r="A1213" s="390">
        <v>26</v>
      </c>
      <c r="B1213" s="390">
        <v>26</v>
      </c>
      <c r="C1213" s="390"/>
      <c r="D1213" s="390"/>
      <c r="E1213" s="390">
        <v>26</v>
      </c>
    </row>
    <row r="1214" spans="1:5" x14ac:dyDescent="0.25">
      <c r="A1214" s="390">
        <v>27</v>
      </c>
      <c r="B1214" s="390">
        <v>27</v>
      </c>
      <c r="C1214" s="390"/>
      <c r="D1214" s="390"/>
      <c r="E1214" s="390">
        <v>27</v>
      </c>
    </row>
    <row r="1215" spans="1:5" x14ac:dyDescent="0.25">
      <c r="A1215" s="390">
        <v>28</v>
      </c>
      <c r="B1215" s="390">
        <v>28</v>
      </c>
      <c r="C1215" s="390"/>
      <c r="D1215" s="390"/>
      <c r="E1215" s="390">
        <v>28</v>
      </c>
    </row>
    <row r="1216" spans="1:5" x14ac:dyDescent="0.25">
      <c r="A1216" s="390">
        <v>29</v>
      </c>
      <c r="B1216" s="390">
        <v>29</v>
      </c>
      <c r="C1216" s="390"/>
      <c r="D1216" s="390"/>
      <c r="E1216" s="390">
        <v>29</v>
      </c>
    </row>
    <row r="1217" spans="1:5" x14ac:dyDescent="0.25">
      <c r="A1217" s="390">
        <v>30</v>
      </c>
      <c r="B1217" s="390">
        <v>30</v>
      </c>
      <c r="C1217" s="390"/>
      <c r="D1217" s="390"/>
      <c r="E1217" s="390">
        <v>30</v>
      </c>
    </row>
    <row r="1218" spans="1:5" x14ac:dyDescent="0.25">
      <c r="A1218" s="390">
        <v>31</v>
      </c>
      <c r="B1218" s="390">
        <v>31</v>
      </c>
      <c r="C1218" s="390"/>
      <c r="D1218" s="390"/>
      <c r="E1218" s="390">
        <v>31</v>
      </c>
    </row>
    <row r="1219" spans="1:5" x14ac:dyDescent="0.25">
      <c r="A1219" s="390">
        <v>32</v>
      </c>
      <c r="B1219" s="390">
        <v>32</v>
      </c>
      <c r="C1219" s="390"/>
      <c r="D1219" s="390"/>
      <c r="E1219" s="390">
        <v>32</v>
      </c>
    </row>
    <row r="1220" spans="1:5" x14ac:dyDescent="0.25">
      <c r="A1220" s="390">
        <v>33</v>
      </c>
      <c r="B1220" s="390">
        <v>33</v>
      </c>
      <c r="C1220" s="390"/>
      <c r="D1220" s="390"/>
      <c r="E1220" s="390">
        <v>33</v>
      </c>
    </row>
    <row r="1221" spans="1:5" x14ac:dyDescent="0.25">
      <c r="A1221" s="390">
        <v>34</v>
      </c>
      <c r="B1221" s="390">
        <v>34</v>
      </c>
      <c r="C1221" s="390"/>
      <c r="D1221" s="390"/>
      <c r="E1221" s="390">
        <v>34</v>
      </c>
    </row>
    <row r="1222" spans="1:5" x14ac:dyDescent="0.25">
      <c r="A1222" s="390">
        <v>35</v>
      </c>
      <c r="B1222" s="390">
        <v>35</v>
      </c>
      <c r="C1222" s="390"/>
      <c r="D1222" s="390"/>
      <c r="E1222" s="390">
        <v>35</v>
      </c>
    </row>
    <row r="1223" spans="1:5" x14ac:dyDescent="0.25">
      <c r="A1223" s="390">
        <v>36</v>
      </c>
      <c r="B1223" s="390">
        <v>36</v>
      </c>
      <c r="C1223" s="390"/>
      <c r="D1223" s="390"/>
      <c r="E1223" s="390">
        <v>36</v>
      </c>
    </row>
    <row r="1224" spans="1:5" x14ac:dyDescent="0.25">
      <c r="A1224" s="390">
        <v>37</v>
      </c>
      <c r="B1224" s="390">
        <v>37</v>
      </c>
      <c r="C1224" s="390"/>
      <c r="D1224" s="390"/>
      <c r="E1224" s="390">
        <v>37</v>
      </c>
    </row>
    <row r="1225" spans="1:5" x14ac:dyDescent="0.25">
      <c r="A1225" s="390">
        <v>38</v>
      </c>
      <c r="B1225" s="390">
        <v>38</v>
      </c>
      <c r="C1225" s="390"/>
      <c r="D1225" s="390"/>
      <c r="E1225" s="390">
        <v>38</v>
      </c>
    </row>
    <row r="1226" spans="1:5" x14ac:dyDescent="0.25">
      <c r="A1226" s="390">
        <v>39</v>
      </c>
      <c r="B1226" s="390">
        <v>39</v>
      </c>
      <c r="C1226" s="390"/>
      <c r="D1226" s="390"/>
      <c r="E1226" s="390">
        <v>39</v>
      </c>
    </row>
    <row r="1227" spans="1:5" x14ac:dyDescent="0.25">
      <c r="A1227" s="390">
        <v>40</v>
      </c>
      <c r="B1227" s="390">
        <v>40</v>
      </c>
      <c r="C1227" s="390"/>
      <c r="D1227" s="390"/>
      <c r="E1227" s="390">
        <v>40</v>
      </c>
    </row>
    <row r="1228" spans="1:5" x14ac:dyDescent="0.25">
      <c r="A1228" s="390">
        <v>41</v>
      </c>
      <c r="B1228" s="390">
        <v>41</v>
      </c>
      <c r="C1228" s="390"/>
      <c r="D1228" s="390"/>
      <c r="E1228" s="390">
        <v>41</v>
      </c>
    </row>
    <row r="1229" spans="1:5" x14ac:dyDescent="0.25">
      <c r="A1229" s="390">
        <v>42</v>
      </c>
      <c r="B1229" s="390">
        <v>42</v>
      </c>
      <c r="C1229" s="390"/>
      <c r="D1229" s="390"/>
      <c r="E1229" s="390">
        <v>42</v>
      </c>
    </row>
    <row r="1230" spans="1:5" x14ac:dyDescent="0.25">
      <c r="A1230" s="390">
        <v>43</v>
      </c>
      <c r="B1230" s="390">
        <v>43</v>
      </c>
      <c r="C1230" s="390"/>
      <c r="D1230" s="390"/>
      <c r="E1230" s="390">
        <v>43</v>
      </c>
    </row>
    <row r="1231" spans="1:5" x14ac:dyDescent="0.25">
      <c r="A1231" s="390">
        <v>44</v>
      </c>
      <c r="B1231" s="390">
        <v>44</v>
      </c>
      <c r="C1231" s="390"/>
      <c r="D1231" s="390"/>
      <c r="E1231" s="390">
        <v>44</v>
      </c>
    </row>
    <row r="1232" spans="1:5" x14ac:dyDescent="0.25">
      <c r="A1232" s="390">
        <v>45</v>
      </c>
      <c r="B1232" s="390">
        <v>45</v>
      </c>
      <c r="C1232" s="390"/>
      <c r="D1232" s="390"/>
      <c r="E1232" s="390">
        <v>45</v>
      </c>
    </row>
    <row r="1233" spans="1:5" x14ac:dyDescent="0.25">
      <c r="A1233" s="390">
        <v>46</v>
      </c>
      <c r="B1233" s="390">
        <v>46</v>
      </c>
      <c r="C1233" s="390"/>
      <c r="D1233" s="390"/>
      <c r="E1233" s="390">
        <v>46</v>
      </c>
    </row>
    <row r="1234" spans="1:5" x14ac:dyDescent="0.25">
      <c r="A1234" s="390">
        <v>47</v>
      </c>
      <c r="B1234" s="390">
        <v>47</v>
      </c>
      <c r="C1234" s="390"/>
      <c r="D1234" s="390"/>
      <c r="E1234" s="390">
        <v>47</v>
      </c>
    </row>
    <row r="1235" spans="1:5" x14ac:dyDescent="0.25">
      <c r="A1235" s="390">
        <v>48</v>
      </c>
      <c r="B1235" s="390">
        <v>48</v>
      </c>
      <c r="C1235" s="390"/>
      <c r="D1235" s="390"/>
      <c r="E1235" s="390">
        <v>48</v>
      </c>
    </row>
    <row r="1236" spans="1:5" x14ac:dyDescent="0.25">
      <c r="A1236" s="390">
        <v>49</v>
      </c>
      <c r="B1236" s="390">
        <v>49</v>
      </c>
      <c r="C1236" s="390"/>
      <c r="D1236" s="390"/>
      <c r="E1236" s="390">
        <v>49</v>
      </c>
    </row>
    <row r="1237" spans="1:5" x14ac:dyDescent="0.25">
      <c r="A1237" s="390">
        <v>50</v>
      </c>
      <c r="B1237" s="390">
        <v>50</v>
      </c>
      <c r="C1237" s="390"/>
      <c r="D1237" s="390"/>
      <c r="E1237" s="390">
        <v>50</v>
      </c>
    </row>
    <row r="1238" spans="1:5" x14ac:dyDescent="0.25">
      <c r="A1238" s="390">
        <v>51</v>
      </c>
      <c r="B1238" s="390">
        <v>51</v>
      </c>
      <c r="C1238" s="390"/>
      <c r="D1238" s="390"/>
      <c r="E1238" s="390">
        <v>51</v>
      </c>
    </row>
    <row r="1239" spans="1:5" x14ac:dyDescent="0.25">
      <c r="A1239" s="390">
        <v>52</v>
      </c>
      <c r="B1239" s="390">
        <v>52</v>
      </c>
      <c r="C1239" s="390"/>
      <c r="D1239" s="390"/>
      <c r="E1239" s="390">
        <v>52</v>
      </c>
    </row>
    <row r="1240" spans="1:5" x14ac:dyDescent="0.25">
      <c r="A1240" s="390">
        <v>53</v>
      </c>
      <c r="B1240" s="390">
        <v>53</v>
      </c>
      <c r="C1240" s="390"/>
      <c r="D1240" s="390"/>
      <c r="E1240" s="390">
        <v>53</v>
      </c>
    </row>
    <row r="1241" spans="1:5" x14ac:dyDescent="0.25">
      <c r="A1241" s="390">
        <v>54</v>
      </c>
      <c r="B1241" s="390">
        <v>54</v>
      </c>
      <c r="C1241" s="390"/>
      <c r="D1241" s="390"/>
      <c r="E1241" s="390">
        <v>54</v>
      </c>
    </row>
    <row r="1242" spans="1:5" x14ac:dyDescent="0.25">
      <c r="A1242" s="390">
        <v>55</v>
      </c>
      <c r="B1242" s="390">
        <v>55</v>
      </c>
      <c r="C1242" s="390"/>
      <c r="D1242" s="390"/>
      <c r="E1242" s="390">
        <v>55</v>
      </c>
    </row>
    <row r="1243" spans="1:5" x14ac:dyDescent="0.25">
      <c r="A1243" s="390">
        <v>56</v>
      </c>
      <c r="B1243" s="390">
        <v>56</v>
      </c>
      <c r="C1243" s="390"/>
      <c r="D1243" s="390"/>
      <c r="E1243" s="390">
        <v>56</v>
      </c>
    </row>
    <row r="1244" spans="1:5" x14ac:dyDescent="0.25">
      <c r="A1244" s="390">
        <v>57</v>
      </c>
      <c r="B1244" s="390">
        <v>57</v>
      </c>
      <c r="C1244" s="390"/>
      <c r="D1244" s="390"/>
      <c r="E1244" s="390">
        <v>57</v>
      </c>
    </row>
    <row r="1245" spans="1:5" x14ac:dyDescent="0.25">
      <c r="A1245" s="390">
        <v>58</v>
      </c>
      <c r="B1245" s="390">
        <v>58</v>
      </c>
      <c r="C1245" s="390"/>
      <c r="D1245" s="390"/>
      <c r="E1245" s="390">
        <v>58</v>
      </c>
    </row>
    <row r="1246" spans="1:5" x14ac:dyDescent="0.25">
      <c r="A1246" s="390">
        <v>59</v>
      </c>
      <c r="B1246" s="390">
        <v>59</v>
      </c>
      <c r="C1246" s="390"/>
      <c r="D1246" s="390"/>
      <c r="E1246" s="390">
        <v>59</v>
      </c>
    </row>
    <row r="1247" spans="1:5" x14ac:dyDescent="0.25">
      <c r="A1247" s="390">
        <v>60</v>
      </c>
      <c r="B1247" s="390">
        <v>60</v>
      </c>
      <c r="C1247" s="390"/>
      <c r="D1247" s="390"/>
      <c r="E1247" s="390">
        <v>60</v>
      </c>
    </row>
    <row r="1248" spans="1:5" x14ac:dyDescent="0.25">
      <c r="A1248" s="390">
        <v>61</v>
      </c>
      <c r="B1248" s="390">
        <v>61</v>
      </c>
      <c r="C1248" s="390"/>
      <c r="D1248" s="390"/>
      <c r="E1248" s="390">
        <v>61</v>
      </c>
    </row>
    <row r="1249" spans="1:5" x14ac:dyDescent="0.25">
      <c r="A1249" s="390">
        <v>62</v>
      </c>
      <c r="B1249" s="390">
        <v>62</v>
      </c>
      <c r="C1249" s="390"/>
      <c r="D1249" s="390"/>
      <c r="E1249" s="390">
        <v>62</v>
      </c>
    </row>
    <row r="1250" spans="1:5" x14ac:dyDescent="0.25">
      <c r="A1250" s="390">
        <v>63</v>
      </c>
      <c r="B1250" s="390">
        <v>63</v>
      </c>
      <c r="C1250" s="390"/>
      <c r="D1250" s="390"/>
      <c r="E1250" s="390">
        <v>63</v>
      </c>
    </row>
    <row r="1251" spans="1:5" x14ac:dyDescent="0.25">
      <c r="A1251" s="390">
        <v>64</v>
      </c>
      <c r="B1251" s="390">
        <v>64</v>
      </c>
      <c r="C1251" s="390"/>
      <c r="D1251" s="390"/>
      <c r="E1251" s="390">
        <v>64</v>
      </c>
    </row>
    <row r="1252" spans="1:5" x14ac:dyDescent="0.25">
      <c r="A1252" s="390">
        <v>65</v>
      </c>
      <c r="B1252" s="390">
        <v>65</v>
      </c>
      <c r="C1252" s="390"/>
      <c r="D1252" s="390"/>
      <c r="E1252" s="390">
        <v>65</v>
      </c>
    </row>
    <row r="1253" spans="1:5" x14ac:dyDescent="0.25">
      <c r="A1253" s="390">
        <v>66</v>
      </c>
      <c r="B1253" s="390">
        <v>66</v>
      </c>
      <c r="C1253" s="390"/>
      <c r="D1253" s="390"/>
      <c r="E1253" s="390">
        <v>66</v>
      </c>
    </row>
    <row r="1254" spans="1:5" x14ac:dyDescent="0.25">
      <c r="A1254" s="390">
        <v>67</v>
      </c>
      <c r="B1254" s="390">
        <v>67</v>
      </c>
      <c r="C1254" s="390"/>
      <c r="D1254" s="390"/>
      <c r="E1254" s="390">
        <v>67</v>
      </c>
    </row>
    <row r="1255" spans="1:5" x14ac:dyDescent="0.25">
      <c r="A1255" s="390">
        <v>68</v>
      </c>
      <c r="B1255" s="390">
        <v>68</v>
      </c>
      <c r="C1255" s="390"/>
      <c r="D1255" s="390"/>
      <c r="E1255" s="390">
        <v>68</v>
      </c>
    </row>
    <row r="1256" spans="1:5" x14ac:dyDescent="0.25">
      <c r="A1256" s="390">
        <v>69</v>
      </c>
      <c r="B1256" s="390">
        <v>69</v>
      </c>
      <c r="C1256" s="390"/>
      <c r="D1256" s="390"/>
      <c r="E1256" s="390">
        <v>69</v>
      </c>
    </row>
    <row r="1257" spans="1:5" x14ac:dyDescent="0.25">
      <c r="A1257" s="390">
        <v>70</v>
      </c>
      <c r="B1257" s="390">
        <v>70</v>
      </c>
      <c r="C1257" s="390"/>
      <c r="D1257" s="390"/>
      <c r="E1257" s="390">
        <v>70</v>
      </c>
    </row>
    <row r="1258" spans="1:5" x14ac:dyDescent="0.25">
      <c r="A1258" s="390">
        <v>71</v>
      </c>
      <c r="B1258" s="390">
        <v>71</v>
      </c>
      <c r="C1258" s="390"/>
      <c r="D1258" s="390"/>
      <c r="E1258" s="390">
        <v>71</v>
      </c>
    </row>
    <row r="1259" spans="1:5" x14ac:dyDescent="0.25">
      <c r="A1259" s="390">
        <v>72</v>
      </c>
      <c r="B1259" s="390">
        <v>72</v>
      </c>
      <c r="C1259" s="390"/>
      <c r="D1259" s="390"/>
      <c r="E1259" s="390">
        <v>72</v>
      </c>
    </row>
    <row r="1260" spans="1:5" x14ac:dyDescent="0.25">
      <c r="A1260" s="390">
        <v>73</v>
      </c>
      <c r="B1260" s="390">
        <v>73</v>
      </c>
      <c r="C1260" s="390"/>
      <c r="D1260" s="390"/>
      <c r="E1260" s="390">
        <v>73</v>
      </c>
    </row>
    <row r="1261" spans="1:5" x14ac:dyDescent="0.25">
      <c r="A1261" s="390">
        <v>74</v>
      </c>
      <c r="B1261" s="390">
        <v>74</v>
      </c>
      <c r="C1261" s="390"/>
      <c r="D1261" s="390"/>
      <c r="E1261" s="390">
        <v>74</v>
      </c>
    </row>
    <row r="1262" spans="1:5" x14ac:dyDescent="0.25">
      <c r="A1262" s="390">
        <v>75</v>
      </c>
      <c r="B1262" s="390">
        <v>75</v>
      </c>
      <c r="C1262" s="390"/>
      <c r="D1262" s="390"/>
      <c r="E1262" s="390">
        <v>75</v>
      </c>
    </row>
    <row r="1263" spans="1:5" x14ac:dyDescent="0.25">
      <c r="A1263" s="390">
        <v>76</v>
      </c>
      <c r="B1263" s="390">
        <v>76</v>
      </c>
      <c r="C1263" s="390"/>
      <c r="D1263" s="390"/>
      <c r="E1263" s="390">
        <v>76</v>
      </c>
    </row>
    <row r="1264" spans="1:5" x14ac:dyDescent="0.25">
      <c r="A1264" s="390">
        <v>77</v>
      </c>
      <c r="B1264" s="390">
        <v>77</v>
      </c>
      <c r="C1264" s="390"/>
      <c r="D1264" s="390"/>
      <c r="E1264" s="390">
        <v>77</v>
      </c>
    </row>
    <row r="1265" spans="1:5" x14ac:dyDescent="0.25">
      <c r="A1265" s="390">
        <v>78</v>
      </c>
      <c r="B1265" s="390">
        <v>78</v>
      </c>
      <c r="C1265" s="390"/>
      <c r="D1265" s="390"/>
      <c r="E1265" s="390">
        <v>78</v>
      </c>
    </row>
    <row r="1266" spans="1:5" x14ac:dyDescent="0.25">
      <c r="A1266" s="390">
        <v>79</v>
      </c>
      <c r="B1266" s="390">
        <v>79</v>
      </c>
      <c r="C1266" s="390"/>
      <c r="D1266" s="390"/>
      <c r="E1266" s="390">
        <v>79</v>
      </c>
    </row>
    <row r="1267" spans="1:5" x14ac:dyDescent="0.25">
      <c r="A1267" s="390">
        <v>80</v>
      </c>
      <c r="B1267" s="390">
        <v>80</v>
      </c>
      <c r="C1267" s="390"/>
      <c r="D1267" s="390"/>
      <c r="E1267" s="390">
        <v>80</v>
      </c>
    </row>
    <row r="1268" spans="1:5" x14ac:dyDescent="0.25">
      <c r="A1268" s="390">
        <v>81</v>
      </c>
      <c r="B1268" s="390">
        <v>81</v>
      </c>
      <c r="C1268" s="390"/>
      <c r="D1268" s="390"/>
      <c r="E1268" s="390">
        <v>81</v>
      </c>
    </row>
    <row r="1269" spans="1:5" x14ac:dyDescent="0.25">
      <c r="A1269" s="390">
        <v>82</v>
      </c>
      <c r="B1269" s="390">
        <v>82</v>
      </c>
      <c r="C1269" s="390"/>
      <c r="D1269" s="390"/>
      <c r="E1269" s="390">
        <v>82</v>
      </c>
    </row>
    <row r="1270" spans="1:5" x14ac:dyDescent="0.25">
      <c r="A1270" s="390">
        <v>83</v>
      </c>
      <c r="B1270" s="390">
        <v>83</v>
      </c>
      <c r="C1270" s="390"/>
      <c r="D1270" s="390"/>
      <c r="E1270" s="390">
        <v>83</v>
      </c>
    </row>
    <row r="1271" spans="1:5" x14ac:dyDescent="0.25">
      <c r="A1271" s="390">
        <v>84</v>
      </c>
      <c r="B1271" s="390">
        <v>84</v>
      </c>
      <c r="C1271" s="390"/>
      <c r="D1271" s="390"/>
      <c r="E1271" s="390">
        <v>84</v>
      </c>
    </row>
    <row r="1272" spans="1:5" x14ac:dyDescent="0.25">
      <c r="A1272" s="390">
        <v>85</v>
      </c>
      <c r="B1272" s="390">
        <v>85</v>
      </c>
      <c r="C1272" s="390"/>
      <c r="D1272" s="390"/>
      <c r="E1272" s="390">
        <v>85</v>
      </c>
    </row>
    <row r="1273" spans="1:5" x14ac:dyDescent="0.25">
      <c r="A1273" s="390">
        <v>86</v>
      </c>
      <c r="B1273" s="390">
        <v>86</v>
      </c>
      <c r="C1273" s="390"/>
      <c r="D1273" s="390"/>
      <c r="E1273" s="390">
        <v>86</v>
      </c>
    </row>
    <row r="1274" spans="1:5" x14ac:dyDescent="0.25">
      <c r="A1274" s="390">
        <v>87</v>
      </c>
      <c r="B1274" s="390">
        <v>87</v>
      </c>
      <c r="C1274" s="390"/>
      <c r="D1274" s="390"/>
      <c r="E1274" s="390">
        <v>87</v>
      </c>
    </row>
    <row r="1275" spans="1:5" x14ac:dyDescent="0.25">
      <c r="A1275" s="390">
        <v>88</v>
      </c>
      <c r="B1275" s="390">
        <v>88</v>
      </c>
      <c r="C1275" s="390"/>
      <c r="D1275" s="390"/>
      <c r="E1275" s="390">
        <v>88</v>
      </c>
    </row>
    <row r="1276" spans="1:5" x14ac:dyDescent="0.25">
      <c r="A1276" s="390">
        <v>89</v>
      </c>
      <c r="B1276" s="390">
        <v>89</v>
      </c>
      <c r="C1276" s="390"/>
      <c r="D1276" s="390"/>
      <c r="E1276" s="390">
        <v>89</v>
      </c>
    </row>
    <row r="1277" spans="1:5" x14ac:dyDescent="0.25">
      <c r="A1277" s="390">
        <v>90</v>
      </c>
      <c r="B1277" s="390">
        <v>90</v>
      </c>
      <c r="C1277" s="390"/>
      <c r="D1277" s="390"/>
      <c r="E1277" s="390">
        <v>90</v>
      </c>
    </row>
    <row r="1278" spans="1:5" x14ac:dyDescent="0.25">
      <c r="A1278" s="390">
        <v>91</v>
      </c>
      <c r="B1278" s="390">
        <v>91</v>
      </c>
      <c r="C1278" s="390"/>
      <c r="D1278" s="390"/>
      <c r="E1278" s="390">
        <v>91</v>
      </c>
    </row>
    <row r="1279" spans="1:5" x14ac:dyDescent="0.25">
      <c r="A1279" s="390">
        <v>92</v>
      </c>
      <c r="B1279" s="390">
        <v>92</v>
      </c>
      <c r="C1279" s="390"/>
      <c r="D1279" s="390"/>
      <c r="E1279" s="390">
        <v>92</v>
      </c>
    </row>
    <row r="1280" spans="1:5" x14ac:dyDescent="0.25">
      <c r="A1280" s="390">
        <v>93</v>
      </c>
      <c r="B1280" s="390">
        <v>93</v>
      </c>
      <c r="C1280" s="390"/>
      <c r="D1280" s="390"/>
      <c r="E1280" s="390">
        <v>93</v>
      </c>
    </row>
    <row r="1281" spans="1:5" x14ac:dyDescent="0.25">
      <c r="A1281" s="390">
        <v>94</v>
      </c>
      <c r="B1281" s="390">
        <v>94</v>
      </c>
      <c r="C1281" s="390"/>
      <c r="D1281" s="390"/>
      <c r="E1281" s="390">
        <v>94</v>
      </c>
    </row>
    <row r="1282" spans="1:5" x14ac:dyDescent="0.25">
      <c r="A1282" s="390">
        <v>95</v>
      </c>
      <c r="B1282" s="390">
        <v>95</v>
      </c>
      <c r="C1282" s="390"/>
      <c r="D1282" s="390"/>
      <c r="E1282" s="390">
        <v>95</v>
      </c>
    </row>
    <row r="1283" spans="1:5" x14ac:dyDescent="0.25">
      <c r="A1283" s="390">
        <v>96</v>
      </c>
      <c r="B1283" s="390">
        <v>96</v>
      </c>
      <c r="C1283" s="390"/>
      <c r="D1283" s="390"/>
      <c r="E1283" s="390">
        <v>96</v>
      </c>
    </row>
    <row r="1284" spans="1:5" x14ac:dyDescent="0.25">
      <c r="A1284" s="390">
        <v>97</v>
      </c>
      <c r="B1284" s="390">
        <v>97</v>
      </c>
      <c r="C1284" s="390"/>
      <c r="D1284" s="390"/>
      <c r="E1284" s="390">
        <v>97</v>
      </c>
    </row>
    <row r="1285" spans="1:5" x14ac:dyDescent="0.25">
      <c r="A1285" s="390">
        <v>98</v>
      </c>
      <c r="B1285" s="390">
        <v>98</v>
      </c>
      <c r="C1285" s="390"/>
      <c r="D1285" s="390"/>
      <c r="E1285" s="390">
        <v>98</v>
      </c>
    </row>
    <row r="1286" spans="1:5" x14ac:dyDescent="0.25">
      <c r="A1286" s="390">
        <v>99</v>
      </c>
      <c r="B1286" s="390">
        <v>99</v>
      </c>
      <c r="C1286" s="390"/>
      <c r="D1286" s="390"/>
      <c r="E1286" s="390">
        <v>99</v>
      </c>
    </row>
    <row r="1287" spans="1:5" x14ac:dyDescent="0.25">
      <c r="A1287" s="390">
        <v>100</v>
      </c>
      <c r="B1287" s="390">
        <v>100</v>
      </c>
      <c r="C1287" s="390"/>
      <c r="D1287" s="390"/>
      <c r="E1287" s="390">
        <v>100</v>
      </c>
    </row>
    <row r="1288" spans="1:5" x14ac:dyDescent="0.25">
      <c r="A1288" s="390">
        <v>101</v>
      </c>
      <c r="B1288" s="390">
        <v>101</v>
      </c>
      <c r="C1288" s="390"/>
      <c r="D1288" s="390"/>
      <c r="E1288" s="390">
        <v>101</v>
      </c>
    </row>
    <row r="1289" spans="1:5" x14ac:dyDescent="0.25">
      <c r="A1289" s="390">
        <v>102</v>
      </c>
      <c r="B1289" s="390">
        <v>102</v>
      </c>
      <c r="C1289" s="390"/>
      <c r="D1289" s="390"/>
      <c r="E1289" s="390">
        <v>102</v>
      </c>
    </row>
    <row r="1290" spans="1:5" x14ac:dyDescent="0.25">
      <c r="A1290" s="390">
        <v>103</v>
      </c>
      <c r="B1290" s="390">
        <v>103</v>
      </c>
      <c r="C1290" s="390"/>
      <c r="D1290" s="390"/>
      <c r="E1290" s="390">
        <v>103</v>
      </c>
    </row>
    <row r="1291" spans="1:5" x14ac:dyDescent="0.25">
      <c r="A1291" s="390">
        <v>104</v>
      </c>
      <c r="B1291" s="390">
        <v>104</v>
      </c>
      <c r="C1291" s="390"/>
      <c r="D1291" s="390"/>
      <c r="E1291" s="390">
        <v>104</v>
      </c>
    </row>
    <row r="1292" spans="1:5" x14ac:dyDescent="0.25">
      <c r="A1292" s="390">
        <v>105</v>
      </c>
      <c r="B1292" s="390">
        <v>105</v>
      </c>
      <c r="C1292" s="390"/>
      <c r="D1292" s="390"/>
      <c r="E1292" s="390">
        <v>105</v>
      </c>
    </row>
    <row r="1293" spans="1:5" x14ac:dyDescent="0.25">
      <c r="A1293" s="390">
        <v>106</v>
      </c>
      <c r="B1293" s="390">
        <v>106</v>
      </c>
      <c r="C1293" s="390"/>
      <c r="D1293" s="390"/>
      <c r="E1293" s="390">
        <v>106</v>
      </c>
    </row>
    <row r="1294" spans="1:5" x14ac:dyDescent="0.25">
      <c r="A1294" s="390">
        <v>107</v>
      </c>
      <c r="B1294" s="390">
        <v>107</v>
      </c>
      <c r="C1294" s="390"/>
      <c r="D1294" s="390"/>
      <c r="E1294" s="390">
        <v>107</v>
      </c>
    </row>
    <row r="1295" spans="1:5" x14ac:dyDescent="0.25">
      <c r="A1295" s="390">
        <v>108</v>
      </c>
      <c r="B1295" s="390">
        <v>108</v>
      </c>
      <c r="C1295" s="390"/>
      <c r="D1295" s="390"/>
      <c r="E1295" s="390">
        <v>108</v>
      </c>
    </row>
    <row r="1296" spans="1:5" x14ac:dyDescent="0.25">
      <c r="A1296" s="390">
        <v>109</v>
      </c>
      <c r="B1296" s="390">
        <v>109</v>
      </c>
      <c r="C1296" s="390"/>
      <c r="D1296" s="390"/>
      <c r="E1296" s="390">
        <v>109</v>
      </c>
    </row>
    <row r="1297" spans="1:5" x14ac:dyDescent="0.25">
      <c r="A1297" s="390">
        <v>110</v>
      </c>
      <c r="B1297" s="390">
        <v>110</v>
      </c>
      <c r="C1297" s="390"/>
      <c r="D1297" s="390"/>
      <c r="E1297" s="390">
        <v>110</v>
      </c>
    </row>
    <row r="1298" spans="1:5" x14ac:dyDescent="0.25">
      <c r="A1298" s="390">
        <v>111</v>
      </c>
      <c r="B1298" s="390">
        <v>111</v>
      </c>
      <c r="C1298" s="390"/>
      <c r="D1298" s="390"/>
      <c r="E1298" s="390">
        <v>111</v>
      </c>
    </row>
    <row r="1299" spans="1:5" x14ac:dyDescent="0.25">
      <c r="A1299" s="390">
        <v>112</v>
      </c>
      <c r="B1299" s="390">
        <v>112</v>
      </c>
      <c r="C1299" s="390"/>
      <c r="D1299" s="390"/>
      <c r="E1299" s="390">
        <v>112</v>
      </c>
    </row>
    <row r="1300" spans="1:5" x14ac:dyDescent="0.25">
      <c r="A1300" s="390">
        <v>113</v>
      </c>
      <c r="B1300" s="390">
        <v>113</v>
      </c>
      <c r="C1300" s="390"/>
      <c r="D1300" s="390"/>
      <c r="E1300" s="390">
        <v>113</v>
      </c>
    </row>
    <row r="1301" spans="1:5" x14ac:dyDescent="0.25">
      <c r="A1301" s="390">
        <v>114</v>
      </c>
      <c r="B1301" s="390">
        <v>114</v>
      </c>
      <c r="C1301" s="390"/>
      <c r="D1301" s="390"/>
      <c r="E1301" s="390">
        <v>114</v>
      </c>
    </row>
    <row r="1302" spans="1:5" x14ac:dyDescent="0.25">
      <c r="A1302" s="390">
        <v>115</v>
      </c>
      <c r="B1302" s="390">
        <v>115</v>
      </c>
      <c r="C1302" s="390"/>
      <c r="D1302" s="390"/>
      <c r="E1302" s="390">
        <v>115</v>
      </c>
    </row>
    <row r="1303" spans="1:5" x14ac:dyDescent="0.25">
      <c r="A1303" s="390">
        <v>116</v>
      </c>
      <c r="B1303" s="390">
        <v>116</v>
      </c>
      <c r="C1303" s="390"/>
      <c r="D1303" s="390"/>
      <c r="E1303" s="390">
        <v>116</v>
      </c>
    </row>
    <row r="1304" spans="1:5" x14ac:dyDescent="0.25">
      <c r="A1304" s="390">
        <v>117</v>
      </c>
      <c r="B1304" s="390">
        <v>117</v>
      </c>
      <c r="C1304" s="390"/>
      <c r="D1304" s="390"/>
      <c r="E1304" s="390">
        <v>117</v>
      </c>
    </row>
    <row r="1305" spans="1:5" x14ac:dyDescent="0.25">
      <c r="A1305" s="390">
        <v>118</v>
      </c>
      <c r="B1305" s="390">
        <v>118</v>
      </c>
      <c r="C1305" s="390"/>
      <c r="D1305" s="390"/>
      <c r="E1305" s="390">
        <v>118</v>
      </c>
    </row>
    <row r="1306" spans="1:5" x14ac:dyDescent="0.25">
      <c r="A1306" s="390">
        <v>119</v>
      </c>
      <c r="B1306" s="390">
        <v>119</v>
      </c>
      <c r="C1306" s="390"/>
      <c r="D1306" s="390"/>
      <c r="E1306" s="390">
        <v>119</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34"/>
  <dimension ref="A1:B81"/>
  <sheetViews>
    <sheetView workbookViewId="0"/>
  </sheetViews>
  <sheetFormatPr baseColWidth="10" defaultRowHeight="15" x14ac:dyDescent="0.25"/>
  <cols>
    <col min="1" max="1" width="48.5703125" customWidth="1"/>
  </cols>
  <sheetData>
    <row r="1" spans="1:2" ht="15.75" x14ac:dyDescent="0.25">
      <c r="A1" s="285" t="s">
        <v>379</v>
      </c>
    </row>
    <row r="2" spans="1:2" ht="15.75" x14ac:dyDescent="0.25">
      <c r="A2" s="287"/>
    </row>
    <row r="3" spans="1:2" ht="15.75" x14ac:dyDescent="0.25">
      <c r="A3" s="285" t="s">
        <v>1012</v>
      </c>
      <c r="B3" t="str">
        <f>A4</f>
        <v>Ensemble des qualités que nous avons et auxquelles nous aspirons le plus. Ce sont celles qui nous attirent le plus dans les personnes que nous admirons. Ce sont celles que notre âme souhaite vivre dans cette incarnation.</v>
      </c>
    </row>
    <row r="4" spans="1:2" ht="15.75" x14ac:dyDescent="0.25">
      <c r="A4" s="287" t="s">
        <v>1013</v>
      </c>
    </row>
    <row r="5" spans="1:2" ht="15.75" x14ac:dyDescent="0.25">
      <c r="A5" s="285" t="s">
        <v>1014</v>
      </c>
      <c r="B5" s="240" t="str">
        <f>A6</f>
        <v>Ensemble des qualités que l’on considère comme importantes pour le futur immédiat.</v>
      </c>
    </row>
    <row r="6" spans="1:2" ht="15.75" x14ac:dyDescent="0.25">
      <c r="A6" s="287" t="s">
        <v>1015</v>
      </c>
    </row>
    <row r="7" spans="1:2" ht="15.75" x14ac:dyDescent="0.25">
      <c r="A7" s="285" t="s">
        <v>1016</v>
      </c>
      <c r="B7" s="240" t="str">
        <f>A8</f>
        <v>Ensemble des traits de caractère sur lesquels nous devrions travailler pour en diminuer l’importance. Ce sont nos parts d’ombre qui prétéritent notre futur et qui engendrent des comportements jugés comme négatifs.</v>
      </c>
    </row>
    <row r="8" spans="1:2" ht="15.75" x14ac:dyDescent="0.25">
      <c r="A8" s="287" t="s">
        <v>1017</v>
      </c>
      <c r="B8" s="240"/>
    </row>
    <row r="9" spans="1:2" ht="15.75" x14ac:dyDescent="0.25">
      <c r="A9" s="285" t="s">
        <v>1018</v>
      </c>
      <c r="B9" s="240" t="str">
        <f>A10</f>
        <v>Ensemble des besoins qui nous paraissent importants ou que notre corps souhaiterait. Ce sont les besoins qui conditionnent le plus notre manière d’être et nos comportements.  Ce sont ceux qui ont le plus d’influence sur nos futurs choix.</v>
      </c>
    </row>
    <row r="10" spans="1:2" ht="15.75" x14ac:dyDescent="0.25">
      <c r="A10" s="287" t="s">
        <v>1019</v>
      </c>
      <c r="B10" s="240"/>
    </row>
    <row r="11" spans="1:2" ht="15.75" x14ac:dyDescent="0.25">
      <c r="A11" s="285" t="s">
        <v>1020</v>
      </c>
      <c r="B11" s="240" t="str">
        <f>A12</f>
        <v>Ensemble des aspects négatifs qui sont révélateurs d’un état temporaire, qu’il est bon de ne pas trop faire durer. Ce sont aussi parfois des aspects positifs que nous limitons parce qu’ils ne correspondent pas à notre état habituel</v>
      </c>
    </row>
    <row r="12" spans="1:2" ht="15.75" x14ac:dyDescent="0.25">
      <c r="A12" s="287" t="s">
        <v>1021</v>
      </c>
      <c r="B12" s="240"/>
    </row>
    <row r="13" spans="1:2" ht="15.75" x14ac:dyDescent="0.25">
      <c r="A13" s="285" t="s">
        <v>1022</v>
      </c>
      <c r="B13" s="240" t="str">
        <f>A14</f>
        <v>Ensemble d’aspects négatifs de notre personnalité qui nous empêche de nous diriger vers un avenir serein et qui engendre des réactions négatives vis à vis des autres. Ces aspects sont donnés par ordre temporel. C’est à dire dans quel ordre ils vont influencer notre futur.</v>
      </c>
    </row>
    <row r="14" spans="1:2" ht="15.75" x14ac:dyDescent="0.25">
      <c r="A14" s="287" t="s">
        <v>1023</v>
      </c>
      <c r="B14" s="240"/>
    </row>
    <row r="15" spans="1:2" ht="15.75" x14ac:dyDescent="0.25">
      <c r="A15" s="285" t="s">
        <v>1024</v>
      </c>
      <c r="B15" s="240" t="str">
        <f>A16</f>
        <v>Ensemble des qualités que les autres constatent ou perçoivent, mais que nous continuons de saboter, souvent consciemment ou parfois même inconsciemment, avec notre système de croyance ou nos peurs. L’objectif serait de ne plus les saboter, mais de les rayonner naturellement.</v>
      </c>
    </row>
    <row r="16" spans="1:2" ht="15.75" x14ac:dyDescent="0.25">
      <c r="A16" s="287" t="s">
        <v>1025</v>
      </c>
      <c r="B16" s="240"/>
    </row>
    <row r="17" spans="1:2" ht="15.75" x14ac:dyDescent="0.25">
      <c r="A17" s="285" t="s">
        <v>1026</v>
      </c>
      <c r="B17" s="240" t="str">
        <f>A18</f>
        <v>Ensemble des qualités que l’on pense avoir ou que l’on aimerait développer davantage, mais que les autres ne perçoivent pas et ne ressentent pas encore parce que nous ne les rayonnons pas, elles n’ont pas été intégrées dans notre ADN. L’objectif est de les rendre effectives.</v>
      </c>
    </row>
    <row r="18" spans="1:2" ht="15.75" x14ac:dyDescent="0.25">
      <c r="A18" s="287" t="s">
        <v>1027</v>
      </c>
      <c r="B18" s="240"/>
    </row>
    <row r="19" spans="1:2" ht="15.75" x14ac:dyDescent="0.25">
      <c r="A19" s="285" t="s">
        <v>1028</v>
      </c>
      <c r="B19" s="240" t="str">
        <f>A20</f>
        <v>Ensemble des traits de caractère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v>
      </c>
    </row>
    <row r="20" spans="1:2" ht="15.75" x14ac:dyDescent="0.25">
      <c r="A20" s="287" t="s">
        <v>1029</v>
      </c>
      <c r="B20" s="240"/>
    </row>
    <row r="21" spans="1:2" ht="15.75" x14ac:dyDescent="0.25">
      <c r="A21" s="285" t="s">
        <v>1030</v>
      </c>
      <c r="B21" s="240" t="str">
        <f>A22</f>
        <v>Ensemble des aspects négatifs que les autres nous reprochent alors qu’ils nous semblent normaux.  C’est l’image négative que nous donnons de nous-même et sur laquelle il serait bien de réfléchir et de transformer.</v>
      </c>
    </row>
    <row r="22" spans="1:2" ht="15.75" x14ac:dyDescent="0.25">
      <c r="A22" s="287" t="s">
        <v>1031</v>
      </c>
      <c r="B22" s="240"/>
    </row>
    <row r="23" spans="1:2" ht="15.75" x14ac:dyDescent="0.25">
      <c r="A23" s="285" t="s">
        <v>1032</v>
      </c>
      <c r="B23" s="240" t="str">
        <f>A24</f>
        <v xml:space="preserve">Ensemble des besoins que nous estimons comme important, mais que les autre pensent que c’est exagéré ou qui ne correspondent pas aux besoins de notre corps. </v>
      </c>
    </row>
    <row r="24" spans="1:2" ht="15.75" x14ac:dyDescent="0.25">
      <c r="A24" s="287" t="s">
        <v>1033</v>
      </c>
      <c r="B24" s="240"/>
    </row>
    <row r="25" spans="1:2" ht="15.75" x14ac:dyDescent="0.25">
      <c r="A25" s="285" t="s">
        <v>1034</v>
      </c>
      <c r="B25" s="240" t="str">
        <f>A26</f>
        <v>Ensemble des besoins perçus par les autres parce que notre corps les émet naturellement. Ces besoins risquent fort de ne pas correspondre à nos attentes mentales et l’on risque d’être incompris, car les autres vont répondre inconsciemment aux besoins du corps et pas à ceux de notre tête.</v>
      </c>
    </row>
    <row r="26" spans="1:2" ht="15.75" x14ac:dyDescent="0.25">
      <c r="A26" s="287" t="s">
        <v>1035</v>
      </c>
      <c r="B26" s="240"/>
    </row>
    <row r="27" spans="1:2" ht="15.75" x14ac:dyDescent="0.25">
      <c r="A27" s="287"/>
    </row>
    <row r="28" spans="1:2" ht="15.75" x14ac:dyDescent="0.25">
      <c r="A28" s="285" t="s">
        <v>385</v>
      </c>
    </row>
    <row r="29" spans="1:2" ht="15.75" x14ac:dyDescent="0.25">
      <c r="A29" s="285"/>
    </row>
    <row r="30" spans="1:2" ht="15.75" x14ac:dyDescent="0.25">
      <c r="A30" s="288" t="s">
        <v>1036</v>
      </c>
      <c r="B30" s="240" t="str">
        <f>A31</f>
        <v>Ensemble des aspects positifs les plus apparents, par odre d’importance. Ce sont souvent des aspects que l’on a développés au fil des années et qui permettent une relation harmonieuse avec l’entourage.</v>
      </c>
    </row>
    <row r="31" spans="1:2" ht="15.75" x14ac:dyDescent="0.25">
      <c r="A31" s="289" t="s">
        <v>1037</v>
      </c>
      <c r="B31" s="240"/>
    </row>
    <row r="32" spans="1:2" ht="15.75" x14ac:dyDescent="0.25">
      <c r="A32" s="288" t="s">
        <v>1038</v>
      </c>
      <c r="B32" s="240" t="str">
        <f>A33</f>
        <v>Ensemble des traits de caractère sur lesquels nous devrions travailler pour en diminuer l’importance. Ce sont nos parts d’ombre qui prétéritent notre présent et qui engendrent des comportements jugés comme négatifs par les autres.</v>
      </c>
    </row>
    <row r="33" spans="1:2" ht="15.75" x14ac:dyDescent="0.25">
      <c r="A33" s="287" t="s">
        <v>1039</v>
      </c>
      <c r="B33" s="240"/>
    </row>
    <row r="34" spans="1:2" ht="15.75" x14ac:dyDescent="0.25">
      <c r="A34" s="288" t="s">
        <v>1040</v>
      </c>
      <c r="B34" s="240" t="str">
        <f>A35</f>
        <v>Ensemble des aspects négatifs de notre personnalité, principalement les manques et les peurs qui conditionnent nos comportements. Ces aspects sont donnés par ordre temporel, c’est à dire du plus vieux au plus récent. L’objectif est de les transformer en aspects positifs en commençant par les plus vieux.</v>
      </c>
    </row>
    <row r="35" spans="1:2" ht="15.75" x14ac:dyDescent="0.25">
      <c r="A35" s="289" t="s">
        <v>1041</v>
      </c>
      <c r="B35" s="240"/>
    </row>
    <row r="36" spans="1:2" ht="15.75" x14ac:dyDescent="0.25">
      <c r="A36" s="288" t="s">
        <v>1042</v>
      </c>
      <c r="B36" s="240" t="str">
        <f>A37</f>
        <v>Ensemble des aspects négatifs de notre personnalité, principalement les manques et les peurs qui conditionnent nos comportements. Donnés par ordre d’importance.</v>
      </c>
    </row>
    <row r="37" spans="1:2" ht="15.75" x14ac:dyDescent="0.25">
      <c r="A37" s="289" t="s">
        <v>1043</v>
      </c>
      <c r="B37" s="240"/>
    </row>
    <row r="38" spans="1:2" ht="15.75" x14ac:dyDescent="0.25">
      <c r="A38" s="288" t="s">
        <v>1044</v>
      </c>
      <c r="B38" s="240" t="str">
        <f>A39</f>
        <v>Ensemble des besoins qui nous paraissent importants ou que notre corps souhaiterait. Ce sont les besoins qui conditionnent le plus notre manière d’être et nos comportements.  Ce sont ceux qui ont le plus d’influence sur nos choix de tous les jours.</v>
      </c>
    </row>
    <row r="39" spans="1:2" ht="15.75" x14ac:dyDescent="0.25">
      <c r="A39" s="287" t="s">
        <v>1045</v>
      </c>
      <c r="B39" s="240"/>
    </row>
    <row r="40" spans="1:2" ht="15.75" x14ac:dyDescent="0.25">
      <c r="A40" s="288" t="s">
        <v>1046</v>
      </c>
      <c r="B40" s="240" t="str">
        <f>A41</f>
        <v>Ensemble des qualités que les autres constatent ou perçoivent, mais que nous sabotons souvent consciemment ou parfois même inconsciemment, avec notre système de croyance ou nos peurs. L’objectif serait de ne plus les saboter, mais de les rayonner naturellement.</v>
      </c>
    </row>
    <row r="41" spans="1:2" ht="15.75" x14ac:dyDescent="0.25">
      <c r="A41" s="287" t="s">
        <v>1047</v>
      </c>
      <c r="B41" s="240"/>
    </row>
    <row r="42" spans="1:2" ht="15.75" x14ac:dyDescent="0.25">
      <c r="A42" s="288" t="s">
        <v>1048</v>
      </c>
      <c r="B42" s="240" t="str">
        <f>A43</f>
        <v>Ensemble des qualités que l’on pense avoir ou sur lesquelles nous travaillons, mais que les autres ne perçoivent pas et ne ressentent pas parce que nous ne les rayonnons pas car non  intégrées dans notre ADN. L’objectif est de les exprimer réellement.</v>
      </c>
    </row>
    <row r="43" spans="1:2" ht="15.75" x14ac:dyDescent="0.25">
      <c r="A43" s="287" t="s">
        <v>1049</v>
      </c>
      <c r="B43" s="240"/>
    </row>
    <row r="44" spans="1:2" ht="15.75" x14ac:dyDescent="0.25">
      <c r="A44" s="288" t="s">
        <v>1050</v>
      </c>
      <c r="B44" s="240" t="str">
        <f>A45</f>
        <v>Ensemble des traits de caractère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v>
      </c>
    </row>
    <row r="45" spans="1:2" ht="15.75" x14ac:dyDescent="0.25">
      <c r="A45" s="287" t="s">
        <v>1029</v>
      </c>
      <c r="B45" s="240"/>
    </row>
    <row r="46" spans="1:2" ht="15.75" x14ac:dyDescent="0.25">
      <c r="A46" s="288" t="s">
        <v>1051</v>
      </c>
      <c r="B46" s="240" t="str">
        <f>A47</f>
        <v>Ensemble des aspects négatifs que les autres nous reprochent alors qu’ils nous semblent normaux.  C’est l’image négative que nous donnons de nous-même et sur laquelle il serait bien de réfléchir et de transformer.</v>
      </c>
    </row>
    <row r="47" spans="1:2" ht="15.75" x14ac:dyDescent="0.25">
      <c r="A47" s="287" t="s">
        <v>1031</v>
      </c>
      <c r="B47" s="240"/>
    </row>
    <row r="48" spans="1:2" ht="15.75" x14ac:dyDescent="0.25">
      <c r="A48" s="288" t="s">
        <v>1052</v>
      </c>
      <c r="B48" s="240" t="str">
        <f>A49</f>
        <v>Ensemble des besoins que nous estimons comme important, mais que les autre pensent que c’est exagéré ou qui ne correspondent pas aux besoins de notre corps.</v>
      </c>
    </row>
    <row r="49" spans="1:2" ht="15.75" x14ac:dyDescent="0.25">
      <c r="A49" s="287" t="s">
        <v>1053</v>
      </c>
      <c r="B49" s="240"/>
    </row>
    <row r="50" spans="1:2" ht="15.75" x14ac:dyDescent="0.25">
      <c r="A50" s="288" t="s">
        <v>1054</v>
      </c>
      <c r="B50" s="240" t="str">
        <f>A51</f>
        <v>Ensemble des besoins perçus par les autres parce que notre corps les émet naturellement. Ces besoins risquent fort de ne pas correspondre à nos attentes et l’on risque d’être incompris, car les autres vont répondre inconsciemment aux besoins du corps et pas à ceux de notre tête.</v>
      </c>
    </row>
    <row r="51" spans="1:2" ht="15.75" x14ac:dyDescent="0.25">
      <c r="A51" s="287" t="s">
        <v>1055</v>
      </c>
      <c r="B51" s="240"/>
    </row>
    <row r="52" spans="1:2" ht="15.75" x14ac:dyDescent="0.25">
      <c r="A52" s="288" t="s">
        <v>1056</v>
      </c>
      <c r="B52" s="240" t="str">
        <f>A53</f>
        <v>Ensemble des manques et des peurs récurentes que nous n’arrivons pas à dépasser et pour lesquelles nous nous plaignons parfois car nous pensons que nous ne pouvons rien y changer.</v>
      </c>
    </row>
    <row r="53" spans="1:2" ht="15.75" x14ac:dyDescent="0.25">
      <c r="A53" s="289" t="s">
        <v>1057</v>
      </c>
      <c r="B53" s="240"/>
    </row>
    <row r="54" spans="1:2" ht="15.75" x14ac:dyDescent="0.25">
      <c r="A54" s="288" t="s">
        <v>341</v>
      </c>
      <c r="B54" s="240" t="str">
        <f>A55</f>
        <v>Ensemble des manques et des peurs récurentes qui font se que nous sommes et qui limitent notre réalité. Les autres les constatent mais nous faisons comme si nous ne les voyons pas. L’objectif est de ne pas les renier et de les affronter pour les dépasser.</v>
      </c>
    </row>
    <row r="55" spans="1:2" ht="15.75" x14ac:dyDescent="0.25">
      <c r="A55" s="289" t="s">
        <v>1074</v>
      </c>
      <c r="B55" s="240"/>
    </row>
    <row r="56" spans="1:2" ht="15.75" x14ac:dyDescent="0.25">
      <c r="A56" s="289"/>
      <c r="B56" s="240">
        <f>A57</f>
        <v>0</v>
      </c>
    </row>
    <row r="57" spans="1:2" ht="15.75" x14ac:dyDescent="0.25">
      <c r="A57" s="289"/>
      <c r="B57" s="240"/>
    </row>
    <row r="58" spans="1:2" ht="15.75" x14ac:dyDescent="0.25">
      <c r="A58" s="285" t="s">
        <v>1058</v>
      </c>
    </row>
    <row r="59" spans="1:2" ht="15.75" x14ac:dyDescent="0.25">
      <c r="A59" s="287"/>
    </row>
    <row r="60" spans="1:2" ht="15.75" x14ac:dyDescent="0.25">
      <c r="A60" s="285" t="s">
        <v>1059</v>
      </c>
    </row>
    <row r="61" spans="1:2" ht="15.75" x14ac:dyDescent="0.25">
      <c r="A61" s="686" t="s">
        <v>1060</v>
      </c>
      <c r="B61" s="686"/>
    </row>
    <row r="62" spans="1:2" ht="15.75" x14ac:dyDescent="0.25">
      <c r="A62" s="687" t="s">
        <v>1077</v>
      </c>
      <c r="B62" s="687"/>
    </row>
    <row r="63" spans="1:2" ht="15.75" x14ac:dyDescent="0.25">
      <c r="A63" s="687"/>
      <c r="B63" s="687"/>
    </row>
    <row r="64" spans="1:2" ht="15.75" x14ac:dyDescent="0.25">
      <c r="A64" s="688" t="s">
        <v>1061</v>
      </c>
      <c r="B64" s="688"/>
    </row>
    <row r="65" spans="1:2" ht="15.75" x14ac:dyDescent="0.25">
      <c r="A65" s="288" t="s">
        <v>1062</v>
      </c>
      <c r="B65" s="685"/>
    </row>
    <row r="66" spans="1:2" ht="15.75" x14ac:dyDescent="0.25">
      <c r="A66" s="287" t="s">
        <v>1076</v>
      </c>
      <c r="B66" s="685"/>
    </row>
    <row r="67" spans="1:2" ht="15.75" x14ac:dyDescent="0.25">
      <c r="A67" s="287"/>
      <c r="B67" s="685"/>
    </row>
    <row r="68" spans="1:2" ht="15.75" x14ac:dyDescent="0.25">
      <c r="A68" s="288" t="s">
        <v>1063</v>
      </c>
      <c r="B68" s="685"/>
    </row>
    <row r="69" spans="1:2" ht="15.75" x14ac:dyDescent="0.25">
      <c r="A69" s="289" t="s">
        <v>1064</v>
      </c>
      <c r="B69" s="685"/>
    </row>
    <row r="70" spans="1:2" ht="15.75" x14ac:dyDescent="0.25">
      <c r="A70" s="288" t="s">
        <v>1065</v>
      </c>
    </row>
    <row r="71" spans="1:2" ht="15.75" x14ac:dyDescent="0.25">
      <c r="A71" s="289" t="s">
        <v>1066</v>
      </c>
    </row>
    <row r="72" spans="1:2" ht="15.75" x14ac:dyDescent="0.25">
      <c r="A72" s="684"/>
      <c r="B72" s="684"/>
    </row>
    <row r="73" spans="1:2" ht="15.75" x14ac:dyDescent="0.25">
      <c r="A73" s="285" t="s">
        <v>1067</v>
      </c>
      <c r="B73" s="290"/>
    </row>
    <row r="74" spans="1:2" ht="15.75" x14ac:dyDescent="0.25">
      <c r="A74" s="288" t="s">
        <v>1060</v>
      </c>
      <c r="B74" s="685"/>
    </row>
    <row r="75" spans="1:2" ht="15.75" x14ac:dyDescent="0.25">
      <c r="A75" s="287" t="s">
        <v>1068</v>
      </c>
      <c r="B75" s="685"/>
    </row>
    <row r="76" spans="1:2" ht="15.75" x14ac:dyDescent="0.25">
      <c r="A76" s="288" t="s">
        <v>1062</v>
      </c>
      <c r="B76" s="685"/>
    </row>
    <row r="77" spans="1:2" ht="15.75" x14ac:dyDescent="0.25">
      <c r="A77" s="287" t="s">
        <v>1069</v>
      </c>
      <c r="B77" s="685"/>
    </row>
    <row r="78" spans="1:2" ht="15.75" x14ac:dyDescent="0.25">
      <c r="A78" s="288" t="s">
        <v>1070</v>
      </c>
      <c r="B78" s="685"/>
    </row>
    <row r="79" spans="1:2" ht="15.75" x14ac:dyDescent="0.25">
      <c r="A79" s="289" t="s">
        <v>1071</v>
      </c>
      <c r="B79" s="685"/>
    </row>
    <row r="80" spans="1:2" ht="15.75" x14ac:dyDescent="0.25">
      <c r="A80" s="288" t="s">
        <v>1072</v>
      </c>
      <c r="B80" s="685"/>
    </row>
    <row r="81" spans="1:2" ht="15.75" x14ac:dyDescent="0.25">
      <c r="A81" s="289" t="s">
        <v>1073</v>
      </c>
      <c r="B81" s="685"/>
    </row>
  </sheetData>
  <mergeCells count="10">
    <mergeCell ref="A72:B72"/>
    <mergeCell ref="B74:B77"/>
    <mergeCell ref="B78:B79"/>
    <mergeCell ref="B80:B81"/>
    <mergeCell ref="A61:B61"/>
    <mergeCell ref="A62:B62"/>
    <mergeCell ref="A63:B63"/>
    <mergeCell ref="A64:B64"/>
    <mergeCell ref="B65:B67"/>
    <mergeCell ref="B68:B69"/>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euil37"/>
  <dimension ref="A1"/>
  <sheetViews>
    <sheetView workbookViewId="0"/>
  </sheetViews>
  <sheetFormatPr baseColWidth="10"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6497" r:id="rId3" name="Button 1">
              <controlPr defaultSize="0" print="0" autoFill="0" autoPict="0" macro="[0]!Bouton1_Cliquer">
                <anchor moveWithCells="1" sizeWithCells="1">
                  <from>
                    <xdr:col>0</xdr:col>
                    <xdr:colOff>0</xdr:colOff>
                    <xdr:row>0</xdr:row>
                    <xdr:rowOff>9525</xdr:rowOff>
                  </from>
                  <to>
                    <xdr:col>1</xdr:col>
                    <xdr:colOff>57150</xdr:colOff>
                    <xdr:row>1</xdr:row>
                    <xdr:rowOff>66675</xdr:rowOff>
                  </to>
                </anchor>
              </controlPr>
            </control>
          </mc:Choice>
        </mc:AlternateContent>
        <mc:AlternateContent xmlns:mc="http://schemas.openxmlformats.org/markup-compatibility/2006">
          <mc:Choice Requires="x14">
            <control shapeId="106498" r:id="rId4" name="Button 2">
              <controlPr defaultSize="0" print="0" autoFill="0" autoPict="0" macro="[0]!interpretation_memoire">
                <anchor moveWithCells="1" sizeWithCells="1">
                  <from>
                    <xdr:col>1</xdr:col>
                    <xdr:colOff>552450</xdr:colOff>
                    <xdr:row>2</xdr:row>
                    <xdr:rowOff>152400</xdr:rowOff>
                  </from>
                  <to>
                    <xdr:col>2</xdr:col>
                    <xdr:colOff>619125</xdr:colOff>
                    <xdr:row>4</xdr:row>
                    <xdr:rowOff>28575</xdr:rowOff>
                  </to>
                </anchor>
              </controlPr>
            </control>
          </mc:Choice>
        </mc:AlternateContent>
        <mc:AlternateContent xmlns:mc="http://schemas.openxmlformats.org/markup-compatibility/2006">
          <mc:Choice Requires="x14">
            <control shapeId="106499" r:id="rId5" name="Button 3">
              <controlPr defaultSize="0" print="0" autoFill="0" autoPict="0" macro="[0]!interpretation_present">
                <anchor moveWithCells="1" sizeWithCells="1">
                  <from>
                    <xdr:col>6</xdr:col>
                    <xdr:colOff>47625</xdr:colOff>
                    <xdr:row>3</xdr:row>
                    <xdr:rowOff>28575</xdr:rowOff>
                  </from>
                  <to>
                    <xdr:col>7</xdr:col>
                    <xdr:colOff>95250</xdr:colOff>
                    <xdr:row>4</xdr:row>
                    <xdr:rowOff>95250</xdr:rowOff>
                  </to>
                </anchor>
              </controlPr>
            </control>
          </mc:Choice>
        </mc:AlternateContent>
        <mc:AlternateContent xmlns:mc="http://schemas.openxmlformats.org/markup-compatibility/2006">
          <mc:Choice Requires="x14">
            <control shapeId="106500" r:id="rId6" name="Button 4">
              <controlPr defaultSize="0" print="0" autoFill="0" autoPict="0" macro="[0]!interpretation_futur">
                <anchor moveWithCells="1" sizeWithCells="1">
                  <from>
                    <xdr:col>1</xdr:col>
                    <xdr:colOff>561975</xdr:colOff>
                    <xdr:row>0</xdr:row>
                    <xdr:rowOff>171450</xdr:rowOff>
                  </from>
                  <to>
                    <xdr:col>2</xdr:col>
                    <xdr:colOff>609600</xdr:colOff>
                    <xdr:row>2</xdr:row>
                    <xdr:rowOff>47625</xdr:rowOff>
                  </to>
                </anchor>
              </controlPr>
            </control>
          </mc:Choice>
        </mc:AlternateContent>
        <mc:AlternateContent xmlns:mc="http://schemas.openxmlformats.org/markup-compatibility/2006">
          <mc:Choice Requires="x14">
            <control shapeId="106501" r:id="rId7" name="Button 5">
              <controlPr defaultSize="0" print="0" autoFill="0" autoPict="0" macro="[0]!Accueil">
                <anchor moveWithCells="1" sizeWithCells="1">
                  <from>
                    <xdr:col>6</xdr:col>
                    <xdr:colOff>47625</xdr:colOff>
                    <xdr:row>0</xdr:row>
                    <xdr:rowOff>161925</xdr:rowOff>
                  </from>
                  <to>
                    <xdr:col>7</xdr:col>
                    <xdr:colOff>104775</xdr:colOff>
                    <xdr:row>2</xdr:row>
                    <xdr:rowOff>28575</xdr:rowOff>
                  </to>
                </anchor>
              </controlPr>
            </control>
          </mc:Choice>
        </mc:AlternateContent>
        <mc:AlternateContent xmlns:mc="http://schemas.openxmlformats.org/markup-compatibility/2006">
          <mc:Choice Requires="x14">
            <control shapeId="106502" r:id="rId8" name="Button 6">
              <controlPr defaultSize="0" print="0" autoFill="0" autoPict="0" macro="[0]!Rayonnement">
                <anchor moveWithCells="1" sizeWithCells="1">
                  <from>
                    <xdr:col>1</xdr:col>
                    <xdr:colOff>581025</xdr:colOff>
                    <xdr:row>16</xdr:row>
                    <xdr:rowOff>133350</xdr:rowOff>
                  </from>
                  <to>
                    <xdr:col>2</xdr:col>
                    <xdr:colOff>647700</xdr:colOff>
                    <xdr:row>18</xdr:row>
                    <xdr:rowOff>9525</xdr:rowOff>
                  </to>
                </anchor>
              </controlPr>
            </control>
          </mc:Choice>
        </mc:AlternateContent>
        <mc:AlternateContent xmlns:mc="http://schemas.openxmlformats.org/markup-compatibility/2006">
          <mc:Choice Requires="x14">
            <control shapeId="106503" r:id="rId9" name="Button 7">
              <controlPr defaultSize="0" print="0" autoFill="0" autoPict="0" macro="[0]!Par_couleur">
                <anchor moveWithCells="1" sizeWithCells="1">
                  <from>
                    <xdr:col>6</xdr:col>
                    <xdr:colOff>47625</xdr:colOff>
                    <xdr:row>5</xdr:row>
                    <xdr:rowOff>28575</xdr:rowOff>
                  </from>
                  <to>
                    <xdr:col>7</xdr:col>
                    <xdr:colOff>95250</xdr:colOff>
                    <xdr:row>6</xdr:row>
                    <xdr:rowOff>95250</xdr:rowOff>
                  </to>
                </anchor>
              </controlPr>
            </control>
          </mc:Choice>
        </mc:AlternateContent>
        <mc:AlternateContent xmlns:mc="http://schemas.openxmlformats.org/markup-compatibility/2006">
          <mc:Choice Requires="x14">
            <control shapeId="106504" r:id="rId10" name="Button 8">
              <controlPr defaultSize="0" print="0" autoFill="0" autoPict="0" macro="[0]!Aura">
                <anchor moveWithCells="1" sizeWithCells="1">
                  <from>
                    <xdr:col>1</xdr:col>
                    <xdr:colOff>590550</xdr:colOff>
                    <xdr:row>14</xdr:row>
                    <xdr:rowOff>123825</xdr:rowOff>
                  </from>
                  <to>
                    <xdr:col>2</xdr:col>
                    <xdr:colOff>638175</xdr:colOff>
                    <xdr:row>16</xdr:row>
                    <xdr:rowOff>0</xdr:rowOff>
                  </to>
                </anchor>
              </controlPr>
            </control>
          </mc:Choice>
        </mc:AlternateContent>
        <mc:AlternateContent xmlns:mc="http://schemas.openxmlformats.org/markup-compatibility/2006">
          <mc:Choice Requires="x14">
            <control shapeId="106505" r:id="rId11" name="Button 9">
              <controlPr defaultSize="0" print="0" autoFill="0" autoPict="0" macro="[0]!Couleur_corporelle">
                <anchor moveWithCells="1" sizeWithCells="1">
                  <from>
                    <xdr:col>1</xdr:col>
                    <xdr:colOff>590550</xdr:colOff>
                    <xdr:row>6</xdr:row>
                    <xdr:rowOff>152400</xdr:rowOff>
                  </from>
                  <to>
                    <xdr:col>2</xdr:col>
                    <xdr:colOff>647700</xdr:colOff>
                    <xdr:row>8</xdr:row>
                    <xdr:rowOff>19050</xdr:rowOff>
                  </to>
                </anchor>
              </controlPr>
            </control>
          </mc:Choice>
        </mc:AlternateContent>
        <mc:AlternateContent xmlns:mc="http://schemas.openxmlformats.org/markup-compatibility/2006">
          <mc:Choice Requires="x14">
            <control shapeId="106506" r:id="rId12" name="Button 10">
              <controlPr defaultSize="0" print="0" autoFill="0" autoPict="0" macro="[0]!Resume02">
                <anchor moveWithCells="1" sizeWithCells="1">
                  <from>
                    <xdr:col>1</xdr:col>
                    <xdr:colOff>600075</xdr:colOff>
                    <xdr:row>18</xdr:row>
                    <xdr:rowOff>123825</xdr:rowOff>
                  </from>
                  <to>
                    <xdr:col>2</xdr:col>
                    <xdr:colOff>666750</xdr:colOff>
                    <xdr:row>20</xdr:row>
                    <xdr:rowOff>0</xdr:rowOff>
                  </to>
                </anchor>
              </controlPr>
            </control>
          </mc:Choice>
        </mc:AlternateContent>
        <mc:AlternateContent xmlns:mc="http://schemas.openxmlformats.org/markup-compatibility/2006">
          <mc:Choice Requires="x14">
            <control shapeId="106507" r:id="rId13" name="Button 11">
              <controlPr defaultSize="0" print="0" autoFill="0" autoPict="0" macro="[0]!Mot_cle">
                <anchor moveWithCells="1" sizeWithCells="1">
                  <from>
                    <xdr:col>6</xdr:col>
                    <xdr:colOff>47625</xdr:colOff>
                    <xdr:row>7</xdr:row>
                    <xdr:rowOff>95250</xdr:rowOff>
                  </from>
                  <to>
                    <xdr:col>7</xdr:col>
                    <xdr:colOff>95250</xdr:colOff>
                    <xdr:row>8</xdr:row>
                    <xdr:rowOff>161925</xdr:rowOff>
                  </to>
                </anchor>
              </controlPr>
            </control>
          </mc:Choice>
        </mc:AlternateContent>
        <mc:AlternateContent xmlns:mc="http://schemas.openxmlformats.org/markup-compatibility/2006">
          <mc:Choice Requires="x14">
            <control shapeId="106508" r:id="rId14" name="Button 12">
              <controlPr defaultSize="0" print="0" autoFill="0" autoPict="0" macro="[0]!Organes_Calme_Reactivite">
                <anchor moveWithCells="1" sizeWithCells="1">
                  <from>
                    <xdr:col>6</xdr:col>
                    <xdr:colOff>57150</xdr:colOff>
                    <xdr:row>9</xdr:row>
                    <xdr:rowOff>161925</xdr:rowOff>
                  </from>
                  <to>
                    <xdr:col>7</xdr:col>
                    <xdr:colOff>104775</xdr:colOff>
                    <xdr:row>11</xdr:row>
                    <xdr:rowOff>38100</xdr:rowOff>
                  </to>
                </anchor>
              </controlPr>
            </control>
          </mc:Choice>
        </mc:AlternateContent>
        <mc:AlternateContent xmlns:mc="http://schemas.openxmlformats.org/markup-compatibility/2006">
          <mc:Choice Requires="x14">
            <control shapeId="106509" r:id="rId15" name="Button 13">
              <controlPr defaultSize="0" print="0" autoFill="0" autoPict="0" macro="[0]!Meridiens">
                <anchor moveWithCells="1" sizeWithCells="1">
                  <from>
                    <xdr:col>1</xdr:col>
                    <xdr:colOff>600075</xdr:colOff>
                    <xdr:row>20</xdr:row>
                    <xdr:rowOff>85725</xdr:rowOff>
                  </from>
                  <to>
                    <xdr:col>2</xdr:col>
                    <xdr:colOff>657225</xdr:colOff>
                    <xdr:row>21</xdr:row>
                    <xdr:rowOff>142875</xdr:rowOff>
                  </to>
                </anchor>
              </controlPr>
            </control>
          </mc:Choice>
        </mc:AlternateContent>
        <mc:AlternateContent xmlns:mc="http://schemas.openxmlformats.org/markup-compatibility/2006">
          <mc:Choice Requires="x14">
            <control shapeId="106510" r:id="rId16" name="Button 14">
              <controlPr defaultSize="0" print="0" autoFill="0" autoPict="0" macro="[0]!Professionnel">
                <anchor moveWithCells="1" sizeWithCells="1">
                  <from>
                    <xdr:col>1</xdr:col>
                    <xdr:colOff>561975</xdr:colOff>
                    <xdr:row>10</xdr:row>
                    <xdr:rowOff>104775</xdr:rowOff>
                  </from>
                  <to>
                    <xdr:col>2</xdr:col>
                    <xdr:colOff>628650</xdr:colOff>
                    <xdr:row>11</xdr:row>
                    <xdr:rowOff>171450</xdr:rowOff>
                  </to>
                </anchor>
              </controlPr>
            </control>
          </mc:Choice>
        </mc:AlternateContent>
        <mc:AlternateContent xmlns:mc="http://schemas.openxmlformats.org/markup-compatibility/2006">
          <mc:Choice Requires="x14">
            <control shapeId="106511" r:id="rId17" name="Button 15">
              <controlPr defaultSize="0" print="0" autoFill="0" autoPict="0" macro="[0]!Param_generaux">
                <anchor moveWithCells="1" sizeWithCells="1">
                  <from>
                    <xdr:col>1</xdr:col>
                    <xdr:colOff>600075</xdr:colOff>
                    <xdr:row>12</xdr:row>
                    <xdr:rowOff>123825</xdr:rowOff>
                  </from>
                  <to>
                    <xdr:col>2</xdr:col>
                    <xdr:colOff>647700</xdr:colOff>
                    <xdr:row>14</xdr:row>
                    <xdr:rowOff>0</xdr:rowOff>
                  </to>
                </anchor>
              </controlPr>
            </control>
          </mc:Choice>
        </mc:AlternateContent>
        <mc:AlternateContent xmlns:mc="http://schemas.openxmlformats.org/markup-compatibility/2006">
          <mc:Choice Requires="x14">
            <control shapeId="106512" r:id="rId18" name="Button 16">
              <controlPr defaultSize="0" print="0" autoFill="0" autoPict="0" macro="[0]!Organes_Besoin_limitation">
                <anchor moveWithCells="1" sizeWithCells="1">
                  <from>
                    <xdr:col>11</xdr:col>
                    <xdr:colOff>28575</xdr:colOff>
                    <xdr:row>22</xdr:row>
                    <xdr:rowOff>133350</xdr:rowOff>
                  </from>
                  <to>
                    <xdr:col>12</xdr:col>
                    <xdr:colOff>76200</xdr:colOff>
                    <xdr:row>24</xdr:row>
                    <xdr:rowOff>9525</xdr:rowOff>
                  </to>
                </anchor>
              </controlPr>
            </control>
          </mc:Choice>
        </mc:AlternateContent>
        <mc:AlternateContent xmlns:mc="http://schemas.openxmlformats.org/markup-compatibility/2006">
          <mc:Choice Requires="x14">
            <control shapeId="106513" r:id="rId19" name="Button 17">
              <controlPr defaultSize="0" print="0" autoFill="0" autoPict="0" macro="[0]!Mer_pts_spec">
                <anchor moveWithCells="1" sizeWithCells="1">
                  <from>
                    <xdr:col>15</xdr:col>
                    <xdr:colOff>0</xdr:colOff>
                    <xdr:row>15</xdr:row>
                    <xdr:rowOff>9525</xdr:rowOff>
                  </from>
                  <to>
                    <xdr:col>16</xdr:col>
                    <xdr:colOff>57150</xdr:colOff>
                    <xdr:row>16</xdr:row>
                    <xdr:rowOff>66675</xdr:rowOff>
                  </to>
                </anchor>
              </controlPr>
            </control>
          </mc:Choice>
        </mc:AlternateContent>
        <mc:AlternateContent xmlns:mc="http://schemas.openxmlformats.org/markup-compatibility/2006">
          <mc:Choice Requires="x14">
            <control shapeId="106514" r:id="rId20" name="Button 18">
              <controlPr defaultSize="0" print="0" autoFill="0" autoPict="0" macro="[0]!Signature_vibratoire">
                <anchor moveWithCells="1" sizeWithCells="1">
                  <from>
                    <xdr:col>14</xdr:col>
                    <xdr:colOff>742950</xdr:colOff>
                    <xdr:row>20</xdr:row>
                    <xdr:rowOff>19050</xdr:rowOff>
                  </from>
                  <to>
                    <xdr:col>16</xdr:col>
                    <xdr:colOff>47625</xdr:colOff>
                    <xdr:row>21</xdr:row>
                    <xdr:rowOff>85725</xdr:rowOff>
                  </to>
                </anchor>
              </controlPr>
            </control>
          </mc:Choice>
        </mc:AlternateContent>
        <mc:AlternateContent xmlns:mc="http://schemas.openxmlformats.org/markup-compatibility/2006">
          <mc:Choice Requires="x14">
            <control shapeId="106515" r:id="rId21" name="Button 19">
              <controlPr defaultSize="0" print="0" autoFill="0" autoPict="0" macro="[0]!interpretation_present">
                <anchor moveWithCells="1" sizeWithCells="1">
                  <from>
                    <xdr:col>10</xdr:col>
                    <xdr:colOff>752475</xdr:colOff>
                    <xdr:row>1</xdr:row>
                    <xdr:rowOff>66675</xdr:rowOff>
                  </from>
                  <to>
                    <xdr:col>12</xdr:col>
                    <xdr:colOff>38100</xdr:colOff>
                    <xdr:row>2</xdr:row>
                    <xdr:rowOff>133350</xdr:rowOff>
                  </to>
                </anchor>
              </controlPr>
            </control>
          </mc:Choice>
        </mc:AlternateContent>
        <mc:AlternateContent xmlns:mc="http://schemas.openxmlformats.org/markup-compatibility/2006">
          <mc:Choice Requires="x14">
            <control shapeId="106516" r:id="rId22" name="Button 20">
              <controlPr defaultSize="0" print="0" autoFill="0" autoPict="0" macro="[0]!Accueil">
                <anchor moveWithCells="1" sizeWithCells="1">
                  <from>
                    <xdr:col>9</xdr:col>
                    <xdr:colOff>342900</xdr:colOff>
                    <xdr:row>1</xdr:row>
                    <xdr:rowOff>76200</xdr:rowOff>
                  </from>
                  <to>
                    <xdr:col>10</xdr:col>
                    <xdr:colOff>400050</xdr:colOff>
                    <xdr:row>2</xdr:row>
                    <xdr:rowOff>133350</xdr:rowOff>
                  </to>
                </anchor>
              </controlPr>
            </control>
          </mc:Choice>
        </mc:AlternateContent>
        <mc:AlternateContent xmlns:mc="http://schemas.openxmlformats.org/markup-compatibility/2006">
          <mc:Choice Requires="x14">
            <control shapeId="106517" r:id="rId23" name="Button 21">
              <controlPr defaultSize="0" print="0" autoFill="0" autoPict="0" macro="[0]!Par_couleur">
                <anchor moveWithCells="1" sizeWithCells="1">
                  <from>
                    <xdr:col>12</xdr:col>
                    <xdr:colOff>428625</xdr:colOff>
                    <xdr:row>1</xdr:row>
                    <xdr:rowOff>66675</xdr:rowOff>
                  </from>
                  <to>
                    <xdr:col>13</xdr:col>
                    <xdr:colOff>476250</xdr:colOff>
                    <xdr:row>2</xdr:row>
                    <xdr:rowOff>133350</xdr:rowOff>
                  </to>
                </anchor>
              </controlPr>
            </control>
          </mc:Choice>
        </mc:AlternateContent>
        <mc:AlternateContent xmlns:mc="http://schemas.openxmlformats.org/markup-compatibility/2006">
          <mc:Choice Requires="x14">
            <control shapeId="106518" r:id="rId24" name="Button 22">
              <controlPr defaultSize="0" print="0" autoFill="0" autoPict="0" macro="[0]!Mot_cle">
                <anchor moveWithCells="1" sizeWithCells="1">
                  <from>
                    <xdr:col>14</xdr:col>
                    <xdr:colOff>76200</xdr:colOff>
                    <xdr:row>1</xdr:row>
                    <xdr:rowOff>76200</xdr:rowOff>
                  </from>
                  <to>
                    <xdr:col>15</xdr:col>
                    <xdr:colOff>123825</xdr:colOff>
                    <xdr:row>2</xdr:row>
                    <xdr:rowOff>142875</xdr:rowOff>
                  </to>
                </anchor>
              </controlPr>
            </control>
          </mc:Choice>
        </mc:AlternateContent>
        <mc:AlternateContent xmlns:mc="http://schemas.openxmlformats.org/markup-compatibility/2006">
          <mc:Choice Requires="x14">
            <control shapeId="106519" r:id="rId25" name="Button 23">
              <controlPr defaultSize="0" print="0" autoFill="0" autoPict="0" macro="[0]!Organes_Calme_Reactivite">
                <anchor moveWithCells="1" sizeWithCells="1">
                  <from>
                    <xdr:col>15</xdr:col>
                    <xdr:colOff>514350</xdr:colOff>
                    <xdr:row>1</xdr:row>
                    <xdr:rowOff>95250</xdr:rowOff>
                  </from>
                  <to>
                    <xdr:col>16</xdr:col>
                    <xdr:colOff>561975</xdr:colOff>
                    <xdr:row>2</xdr:row>
                    <xdr:rowOff>161925</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89EBF-608F-4F1D-A0E5-44836D5FF778}">
  <sheetPr codeName="Feuil49"/>
  <dimension ref="A1:E100"/>
  <sheetViews>
    <sheetView topLeftCell="A55" workbookViewId="0">
      <selection activeCell="E75" sqref="E75"/>
    </sheetView>
  </sheetViews>
  <sheetFormatPr baseColWidth="10" defaultRowHeight="15" x14ac:dyDescent="0.25"/>
  <cols>
    <col min="1" max="1" width="19.42578125" style="581" customWidth="1"/>
    <col min="2" max="2" width="8" style="581" customWidth="1"/>
    <col min="3" max="3" width="11.42578125" style="581"/>
    <col min="4" max="4" width="78.85546875" style="581" customWidth="1"/>
    <col min="5" max="5" width="79.85546875" style="581" customWidth="1"/>
    <col min="6" max="16384" width="11.42578125" style="581"/>
  </cols>
  <sheetData>
    <row r="1" spans="1:5" ht="15.75" x14ac:dyDescent="0.25">
      <c r="D1" s="596" t="s">
        <v>5526</v>
      </c>
      <c r="E1" s="596" t="s">
        <v>5527</v>
      </c>
    </row>
    <row r="3" spans="1:5" ht="15.75" x14ac:dyDescent="0.25">
      <c r="A3" s="597"/>
      <c r="B3" s="581">
        <v>60</v>
      </c>
      <c r="C3" s="598" t="s">
        <v>5528</v>
      </c>
      <c r="D3" s="581" t="s">
        <v>5529</v>
      </c>
      <c r="E3" s="581" t="s">
        <v>5530</v>
      </c>
    </row>
    <row r="4" spans="1:5" ht="15.75" x14ac:dyDescent="0.25">
      <c r="A4" s="597"/>
      <c r="B4" s="581">
        <v>59</v>
      </c>
      <c r="C4" s="598" t="s">
        <v>5531</v>
      </c>
      <c r="D4" s="581" t="s">
        <v>5532</v>
      </c>
      <c r="E4" s="581" t="s">
        <v>5533</v>
      </c>
    </row>
    <row r="5" spans="1:5" ht="15.75" x14ac:dyDescent="0.25">
      <c r="A5" s="597"/>
      <c r="B5" s="581">
        <v>58</v>
      </c>
      <c r="C5" s="598" t="s">
        <v>5534</v>
      </c>
      <c r="D5" s="581" t="s">
        <v>5535</v>
      </c>
      <c r="E5" s="581" t="s">
        <v>281</v>
      </c>
    </row>
    <row r="6" spans="1:5" ht="15.75" x14ac:dyDescent="0.25">
      <c r="A6" s="597"/>
      <c r="B6" s="581">
        <v>57</v>
      </c>
      <c r="C6" s="598" t="s">
        <v>5536</v>
      </c>
      <c r="D6" s="581" t="s">
        <v>5537</v>
      </c>
      <c r="E6" s="581" t="s">
        <v>5538</v>
      </c>
    </row>
    <row r="7" spans="1:5" ht="15.75" x14ac:dyDescent="0.25">
      <c r="A7" s="597"/>
      <c r="B7" s="581">
        <v>56</v>
      </c>
      <c r="C7" s="598" t="s">
        <v>5539</v>
      </c>
      <c r="D7" s="581" t="s">
        <v>5540</v>
      </c>
      <c r="E7" s="581" t="s">
        <v>5541</v>
      </c>
    </row>
    <row r="8" spans="1:5" ht="15.75" x14ac:dyDescent="0.25">
      <c r="A8" s="597"/>
      <c r="B8" s="581">
        <v>55</v>
      </c>
      <c r="C8" s="598" t="s">
        <v>5542</v>
      </c>
      <c r="D8" s="581" t="s">
        <v>5543</v>
      </c>
      <c r="E8" s="581" t="s">
        <v>5544</v>
      </c>
    </row>
    <row r="9" spans="1:5" ht="15.75" x14ac:dyDescent="0.25">
      <c r="A9" s="597"/>
      <c r="B9" s="581">
        <v>54</v>
      </c>
      <c r="C9" s="598" t="s">
        <v>5545</v>
      </c>
      <c r="D9" s="581" t="s">
        <v>5546</v>
      </c>
      <c r="E9" s="581" t="s">
        <v>5547</v>
      </c>
    </row>
    <row r="10" spans="1:5" ht="15.75" x14ac:dyDescent="0.25">
      <c r="A10" s="597" t="s">
        <v>5548</v>
      </c>
      <c r="B10" s="581">
        <v>53</v>
      </c>
      <c r="C10" s="598" t="s">
        <v>5549</v>
      </c>
      <c r="D10" s="581" t="s">
        <v>5550</v>
      </c>
      <c r="E10" s="581" t="s">
        <v>5551</v>
      </c>
    </row>
    <row r="11" spans="1:5" ht="15.75" x14ac:dyDescent="0.25">
      <c r="A11" s="597"/>
      <c r="B11" s="581">
        <v>52</v>
      </c>
      <c r="C11" s="598" t="s">
        <v>5552</v>
      </c>
      <c r="D11" s="581" t="s">
        <v>5553</v>
      </c>
      <c r="E11" s="581" t="s">
        <v>5554</v>
      </c>
    </row>
    <row r="12" spans="1:5" ht="15.75" x14ac:dyDescent="0.25">
      <c r="A12" s="597"/>
      <c r="B12" s="581">
        <v>51</v>
      </c>
      <c r="C12" s="598" t="s">
        <v>5555</v>
      </c>
      <c r="D12" s="581" t="s">
        <v>5556</v>
      </c>
      <c r="E12" s="581" t="s">
        <v>5557</v>
      </c>
    </row>
    <row r="13" spans="1:5" ht="15.75" x14ac:dyDescent="0.25">
      <c r="A13" s="597"/>
      <c r="B13" s="581">
        <v>50</v>
      </c>
      <c r="C13" s="598" t="s">
        <v>5558</v>
      </c>
      <c r="D13" s="581" t="s">
        <v>5559</v>
      </c>
      <c r="E13" s="581" t="s">
        <v>5560</v>
      </c>
    </row>
    <row r="14" spans="1:5" ht="15.75" x14ac:dyDescent="0.25">
      <c r="A14" s="597"/>
      <c r="B14" s="581">
        <v>49</v>
      </c>
      <c r="C14" s="598" t="s">
        <v>5561</v>
      </c>
      <c r="D14" s="581" t="s">
        <v>5562</v>
      </c>
      <c r="E14" s="581" t="s">
        <v>5563</v>
      </c>
    </row>
    <row r="15" spans="1:5" ht="15.75" x14ac:dyDescent="0.25">
      <c r="A15" s="597"/>
      <c r="B15" s="581">
        <v>48</v>
      </c>
      <c r="C15" s="598" t="s">
        <v>5564</v>
      </c>
      <c r="D15" s="581" t="s">
        <v>5565</v>
      </c>
      <c r="E15" s="581" t="s">
        <v>5566</v>
      </c>
    </row>
    <row r="16" spans="1:5" ht="15.75" x14ac:dyDescent="0.25">
      <c r="A16" s="597"/>
      <c r="B16" s="581">
        <v>47</v>
      </c>
      <c r="C16" s="598" t="s">
        <v>5567</v>
      </c>
      <c r="D16" s="581" t="s">
        <v>5568</v>
      </c>
      <c r="E16" s="581" t="s">
        <v>5569</v>
      </c>
    </row>
    <row r="17" spans="1:5" ht="15.75" x14ac:dyDescent="0.25">
      <c r="A17" s="597"/>
      <c r="B17" s="581">
        <v>46</v>
      </c>
      <c r="C17" s="598" t="s">
        <v>5570</v>
      </c>
      <c r="D17" s="581" t="s">
        <v>5571</v>
      </c>
      <c r="E17" s="581" t="s">
        <v>5572</v>
      </c>
    </row>
    <row r="18" spans="1:5" ht="15.75" x14ac:dyDescent="0.25">
      <c r="A18" s="599"/>
      <c r="B18" s="581">
        <v>45</v>
      </c>
      <c r="C18" s="598" t="s">
        <v>5528</v>
      </c>
      <c r="D18" s="581" t="s">
        <v>5573</v>
      </c>
      <c r="E18" s="581" t="s">
        <v>5574</v>
      </c>
    </row>
    <row r="19" spans="1:5" ht="15.75" x14ac:dyDescent="0.25">
      <c r="A19" s="599"/>
      <c r="B19" s="581">
        <v>44</v>
      </c>
      <c r="C19" s="598" t="s">
        <v>5531</v>
      </c>
      <c r="D19" s="581" t="s">
        <v>5575</v>
      </c>
      <c r="E19" s="581" t="s">
        <v>5576</v>
      </c>
    </row>
    <row r="20" spans="1:5" ht="15.75" x14ac:dyDescent="0.25">
      <c r="A20" s="599"/>
      <c r="B20" s="581">
        <v>43</v>
      </c>
      <c r="C20" s="598" t="s">
        <v>5534</v>
      </c>
      <c r="D20" s="581" t="s">
        <v>5577</v>
      </c>
      <c r="E20" s="581" t="s">
        <v>5578</v>
      </c>
    </row>
    <row r="21" spans="1:5" ht="15.75" x14ac:dyDescent="0.25">
      <c r="A21" s="599"/>
      <c r="B21" s="581">
        <v>42</v>
      </c>
      <c r="C21" s="598" t="s">
        <v>5536</v>
      </c>
      <c r="D21" s="581" t="s">
        <v>5579</v>
      </c>
      <c r="E21" s="581" t="s">
        <v>5580</v>
      </c>
    </row>
    <row r="22" spans="1:5" ht="15.75" x14ac:dyDescent="0.25">
      <c r="A22" s="599"/>
      <c r="B22" s="581">
        <v>41</v>
      </c>
      <c r="C22" s="598" t="s">
        <v>5539</v>
      </c>
      <c r="D22" s="581" t="s">
        <v>5581</v>
      </c>
      <c r="E22" s="581" t="s">
        <v>5582</v>
      </c>
    </row>
    <row r="23" spans="1:5" ht="15.75" x14ac:dyDescent="0.25">
      <c r="A23" s="599"/>
      <c r="B23" s="581">
        <v>40</v>
      </c>
      <c r="C23" s="598" t="s">
        <v>5542</v>
      </c>
      <c r="D23" s="581" t="s">
        <v>5583</v>
      </c>
      <c r="E23" s="581" t="s">
        <v>5584</v>
      </c>
    </row>
    <row r="24" spans="1:5" ht="15.75" x14ac:dyDescent="0.25">
      <c r="A24" s="599"/>
      <c r="B24" s="581">
        <v>39</v>
      </c>
      <c r="C24" s="598" t="s">
        <v>5545</v>
      </c>
      <c r="D24" s="581" t="s">
        <v>5585</v>
      </c>
      <c r="E24" s="581" t="s">
        <v>5586</v>
      </c>
    </row>
    <row r="25" spans="1:5" ht="15.75" x14ac:dyDescent="0.25">
      <c r="A25" s="599" t="s">
        <v>5587</v>
      </c>
      <c r="B25" s="581">
        <v>38</v>
      </c>
      <c r="C25" s="598" t="s">
        <v>5549</v>
      </c>
      <c r="D25" s="581" t="s">
        <v>5588</v>
      </c>
      <c r="E25" s="581" t="s">
        <v>5589</v>
      </c>
    </row>
    <row r="26" spans="1:5" ht="15.75" x14ac:dyDescent="0.25">
      <c r="A26" s="599"/>
      <c r="B26" s="581">
        <v>37</v>
      </c>
      <c r="C26" s="598" t="s">
        <v>5552</v>
      </c>
      <c r="D26" s="581" t="s">
        <v>5590</v>
      </c>
      <c r="E26" s="581" t="s">
        <v>5591</v>
      </c>
    </row>
    <row r="27" spans="1:5" ht="15.75" x14ac:dyDescent="0.25">
      <c r="A27" s="599"/>
      <c r="B27" s="581">
        <v>36</v>
      </c>
      <c r="C27" s="598" t="s">
        <v>5555</v>
      </c>
      <c r="D27" s="581" t="s">
        <v>5592</v>
      </c>
      <c r="E27" s="581" t="s">
        <v>225</v>
      </c>
    </row>
    <row r="28" spans="1:5" ht="15.75" x14ac:dyDescent="0.25">
      <c r="A28" s="599"/>
      <c r="B28" s="581">
        <v>35</v>
      </c>
      <c r="C28" s="598" t="s">
        <v>5558</v>
      </c>
      <c r="D28" s="581" t="s">
        <v>5593</v>
      </c>
      <c r="E28" s="581" t="s">
        <v>5594</v>
      </c>
    </row>
    <row r="29" spans="1:5" ht="15.75" x14ac:dyDescent="0.25">
      <c r="A29" s="599"/>
      <c r="B29" s="581">
        <v>34</v>
      </c>
      <c r="C29" s="598" t="s">
        <v>5561</v>
      </c>
      <c r="D29" s="581" t="s">
        <v>5595</v>
      </c>
      <c r="E29" s="581" t="s">
        <v>5596</v>
      </c>
    </row>
    <row r="30" spans="1:5" ht="15.75" x14ac:dyDescent="0.25">
      <c r="A30" s="599"/>
      <c r="B30" s="581">
        <v>33</v>
      </c>
      <c r="C30" s="598" t="s">
        <v>5564</v>
      </c>
      <c r="D30" s="598" t="s">
        <v>5597</v>
      </c>
      <c r="E30" s="581" t="s">
        <v>5598</v>
      </c>
    </row>
    <row r="31" spans="1:5" ht="15.75" x14ac:dyDescent="0.25">
      <c r="A31" s="599"/>
      <c r="B31" s="581">
        <v>32</v>
      </c>
      <c r="C31" s="598" t="s">
        <v>5567</v>
      </c>
      <c r="D31" s="581" t="s">
        <v>5599</v>
      </c>
      <c r="E31" s="581" t="s">
        <v>5600</v>
      </c>
    </row>
    <row r="32" spans="1:5" ht="15.75" x14ac:dyDescent="0.25">
      <c r="A32" s="599"/>
      <c r="B32" s="581">
        <v>31</v>
      </c>
      <c r="C32" s="598" t="s">
        <v>5570</v>
      </c>
      <c r="D32" s="581" t="s">
        <v>5601</v>
      </c>
      <c r="E32" s="581" t="s">
        <v>5602</v>
      </c>
    </row>
    <row r="33" spans="1:5" ht="15.75" x14ac:dyDescent="0.25">
      <c r="A33" s="599"/>
      <c r="B33" s="581">
        <v>30</v>
      </c>
      <c r="C33" s="598" t="s">
        <v>5528</v>
      </c>
      <c r="D33" s="581" t="s">
        <v>5603</v>
      </c>
      <c r="E33" s="581" t="s">
        <v>5604</v>
      </c>
    </row>
    <row r="34" spans="1:5" ht="15.75" x14ac:dyDescent="0.25">
      <c r="A34" s="599"/>
      <c r="B34" s="581">
        <v>29</v>
      </c>
      <c r="C34" s="598" t="s">
        <v>5531</v>
      </c>
      <c r="D34" s="581" t="s">
        <v>5605</v>
      </c>
      <c r="E34" s="581" t="s">
        <v>5606</v>
      </c>
    </row>
    <row r="35" spans="1:5" ht="15.75" x14ac:dyDescent="0.25">
      <c r="A35" s="599"/>
      <c r="B35" s="581">
        <v>28</v>
      </c>
      <c r="C35" s="598" t="s">
        <v>5534</v>
      </c>
      <c r="D35" s="581" t="s">
        <v>5607</v>
      </c>
      <c r="E35" s="581" t="s">
        <v>5608</v>
      </c>
    </row>
    <row r="36" spans="1:5" ht="15.75" x14ac:dyDescent="0.25">
      <c r="A36" s="599"/>
      <c r="B36" s="581">
        <v>27</v>
      </c>
      <c r="C36" s="598" t="s">
        <v>5536</v>
      </c>
      <c r="D36" s="581" t="s">
        <v>5609</v>
      </c>
      <c r="E36" s="581" t="s">
        <v>5610</v>
      </c>
    </row>
    <row r="37" spans="1:5" ht="15.75" x14ac:dyDescent="0.25">
      <c r="A37" s="599"/>
      <c r="B37" s="581">
        <v>26</v>
      </c>
      <c r="C37" s="598" t="s">
        <v>5539</v>
      </c>
      <c r="D37" s="581" t="s">
        <v>5611</v>
      </c>
      <c r="E37" s="581" t="s">
        <v>5612</v>
      </c>
    </row>
    <row r="38" spans="1:5" ht="15.75" x14ac:dyDescent="0.25">
      <c r="A38" s="599"/>
      <c r="B38" s="581">
        <v>25</v>
      </c>
      <c r="C38" s="598" t="s">
        <v>5542</v>
      </c>
      <c r="D38" s="581" t="s">
        <v>5613</v>
      </c>
      <c r="E38" s="581" t="s">
        <v>5614</v>
      </c>
    </row>
    <row r="39" spans="1:5" ht="15.75" x14ac:dyDescent="0.25">
      <c r="A39" s="599"/>
      <c r="B39" s="581">
        <v>24</v>
      </c>
      <c r="C39" s="598" t="s">
        <v>5545</v>
      </c>
      <c r="D39" s="581" t="s">
        <v>5615</v>
      </c>
      <c r="E39" s="581" t="s">
        <v>5616</v>
      </c>
    </row>
    <row r="40" spans="1:5" ht="15.75" x14ac:dyDescent="0.25">
      <c r="A40" s="599" t="s">
        <v>5617</v>
      </c>
      <c r="B40" s="581">
        <v>23</v>
      </c>
      <c r="C40" s="598" t="s">
        <v>5549</v>
      </c>
      <c r="D40" s="581" t="s">
        <v>5618</v>
      </c>
      <c r="E40" s="581" t="s">
        <v>5619</v>
      </c>
    </row>
    <row r="41" spans="1:5" ht="15.75" x14ac:dyDescent="0.25">
      <c r="A41" s="599"/>
      <c r="B41" s="581">
        <v>22</v>
      </c>
      <c r="C41" s="598" t="s">
        <v>5552</v>
      </c>
      <c r="D41" s="581" t="s">
        <v>5620</v>
      </c>
      <c r="E41" s="581" t="s">
        <v>5621</v>
      </c>
    </row>
    <row r="42" spans="1:5" ht="15.75" x14ac:dyDescent="0.25">
      <c r="A42" s="599"/>
      <c r="B42" s="581">
        <v>21</v>
      </c>
      <c r="C42" s="598" t="s">
        <v>5555</v>
      </c>
      <c r="D42" s="581" t="s">
        <v>5622</v>
      </c>
      <c r="E42" s="581" t="s">
        <v>5623</v>
      </c>
    </row>
    <row r="43" spans="1:5" ht="15.75" x14ac:dyDescent="0.25">
      <c r="A43" s="599"/>
      <c r="B43" s="581">
        <v>20</v>
      </c>
      <c r="C43" s="598" t="s">
        <v>5558</v>
      </c>
      <c r="D43" s="581" t="s">
        <v>5624</v>
      </c>
      <c r="E43" s="581" t="s">
        <v>5625</v>
      </c>
    </row>
    <row r="44" spans="1:5" ht="15.75" x14ac:dyDescent="0.25">
      <c r="A44" s="599"/>
      <c r="B44" s="581">
        <v>19</v>
      </c>
      <c r="C44" s="598" t="s">
        <v>5561</v>
      </c>
      <c r="D44" s="581" t="s">
        <v>5626</v>
      </c>
      <c r="E44" s="581" t="s">
        <v>5627</v>
      </c>
    </row>
    <row r="45" spans="1:5" ht="15.75" x14ac:dyDescent="0.25">
      <c r="A45" s="599"/>
      <c r="B45" s="581">
        <v>18</v>
      </c>
      <c r="C45" s="598" t="s">
        <v>5564</v>
      </c>
      <c r="D45" s="581" t="s">
        <v>5628</v>
      </c>
      <c r="E45" s="581" t="s">
        <v>5629</v>
      </c>
    </row>
    <row r="46" spans="1:5" ht="15.75" x14ac:dyDescent="0.25">
      <c r="A46" s="599"/>
      <c r="B46" s="581">
        <v>17</v>
      </c>
      <c r="C46" s="598" t="s">
        <v>5567</v>
      </c>
      <c r="D46" s="581" t="s">
        <v>5630</v>
      </c>
      <c r="E46" s="581" t="s">
        <v>5631</v>
      </c>
    </row>
    <row r="47" spans="1:5" ht="15.75" x14ac:dyDescent="0.25">
      <c r="A47" s="599"/>
      <c r="B47" s="581">
        <v>16</v>
      </c>
      <c r="C47" s="598" t="s">
        <v>5570</v>
      </c>
      <c r="D47" s="581" t="s">
        <v>5632</v>
      </c>
      <c r="E47" s="581" t="s">
        <v>5633</v>
      </c>
    </row>
    <row r="54" spans="1:5" ht="15.75" x14ac:dyDescent="0.25">
      <c r="D54" s="596" t="s">
        <v>5634</v>
      </c>
      <c r="E54" s="596" t="s">
        <v>5635</v>
      </c>
    </row>
    <row r="56" spans="1:5" ht="15.75" x14ac:dyDescent="0.25">
      <c r="A56" s="597"/>
      <c r="B56" s="581">
        <v>60</v>
      </c>
      <c r="C56" s="598" t="s">
        <v>5528</v>
      </c>
      <c r="D56" s="581" t="s">
        <v>5636</v>
      </c>
      <c r="E56" s="581" t="s">
        <v>5637</v>
      </c>
    </row>
    <row r="57" spans="1:5" ht="15.75" x14ac:dyDescent="0.25">
      <c r="A57" s="597"/>
      <c r="B57" s="581">
        <v>59</v>
      </c>
      <c r="C57" s="598" t="s">
        <v>5531</v>
      </c>
      <c r="D57" s="581" t="s">
        <v>5638</v>
      </c>
      <c r="E57" s="581" t="s">
        <v>5639</v>
      </c>
    </row>
    <row r="58" spans="1:5" ht="15.75" x14ac:dyDescent="0.25">
      <c r="A58" s="597"/>
      <c r="B58" s="581">
        <v>58</v>
      </c>
      <c r="C58" s="598" t="s">
        <v>5534</v>
      </c>
      <c r="D58" s="581" t="s">
        <v>5640</v>
      </c>
      <c r="E58" s="581" t="s">
        <v>5641</v>
      </c>
    </row>
    <row r="59" spans="1:5" ht="15.75" x14ac:dyDescent="0.25">
      <c r="A59" s="597"/>
      <c r="B59" s="581">
        <v>57</v>
      </c>
      <c r="C59" s="598" t="s">
        <v>5536</v>
      </c>
      <c r="D59" s="581" t="s">
        <v>5642</v>
      </c>
      <c r="E59" s="581" t="s">
        <v>5643</v>
      </c>
    </row>
    <row r="60" spans="1:5" ht="15.75" x14ac:dyDescent="0.25">
      <c r="A60" s="597"/>
      <c r="B60" s="581">
        <v>56</v>
      </c>
      <c r="C60" s="598" t="s">
        <v>5539</v>
      </c>
      <c r="D60" s="581" t="s">
        <v>5644</v>
      </c>
      <c r="E60" s="581" t="s">
        <v>5645</v>
      </c>
    </row>
    <row r="61" spans="1:5" ht="15.75" x14ac:dyDescent="0.25">
      <c r="A61" s="597"/>
      <c r="B61" s="581">
        <v>55</v>
      </c>
      <c r="C61" s="598" t="s">
        <v>5542</v>
      </c>
      <c r="D61" s="581" t="s">
        <v>5646</v>
      </c>
      <c r="E61" s="581" t="s">
        <v>5647</v>
      </c>
    </row>
    <row r="62" spans="1:5" ht="15.75" x14ac:dyDescent="0.25">
      <c r="A62" s="597"/>
      <c r="B62" s="581">
        <v>54</v>
      </c>
      <c r="C62" s="598" t="s">
        <v>5545</v>
      </c>
      <c r="D62" s="581" t="s">
        <v>5648</v>
      </c>
      <c r="E62" s="581" t="s">
        <v>5649</v>
      </c>
    </row>
    <row r="63" spans="1:5" ht="15.75" x14ac:dyDescent="0.25">
      <c r="A63" s="597" t="s">
        <v>5548</v>
      </c>
      <c r="B63" s="581">
        <v>53</v>
      </c>
      <c r="C63" s="598" t="s">
        <v>5549</v>
      </c>
      <c r="D63" s="581" t="s">
        <v>5650</v>
      </c>
      <c r="E63" s="581" t="s">
        <v>5651</v>
      </c>
    </row>
    <row r="64" spans="1:5" ht="15.75" x14ac:dyDescent="0.25">
      <c r="A64" s="597"/>
      <c r="B64" s="581">
        <v>52</v>
      </c>
      <c r="C64" s="598" t="s">
        <v>5552</v>
      </c>
      <c r="D64" s="581" t="s">
        <v>5652</v>
      </c>
      <c r="E64" s="581" t="s">
        <v>5653</v>
      </c>
    </row>
    <row r="65" spans="1:5" ht="15.75" x14ac:dyDescent="0.25">
      <c r="A65" s="597"/>
      <c r="B65" s="581">
        <v>51</v>
      </c>
      <c r="C65" s="598" t="s">
        <v>5555</v>
      </c>
      <c r="D65" s="581" t="s">
        <v>261</v>
      </c>
      <c r="E65" s="581" t="s">
        <v>5654</v>
      </c>
    </row>
    <row r="66" spans="1:5" ht="15.75" x14ac:dyDescent="0.25">
      <c r="A66" s="597"/>
      <c r="B66" s="581">
        <v>50</v>
      </c>
      <c r="C66" s="598" t="s">
        <v>5558</v>
      </c>
      <c r="D66" s="581" t="s">
        <v>5655</v>
      </c>
      <c r="E66" s="581" t="s">
        <v>5656</v>
      </c>
    </row>
    <row r="67" spans="1:5" ht="15.75" x14ac:dyDescent="0.25">
      <c r="A67" s="597"/>
      <c r="B67" s="581">
        <v>49</v>
      </c>
      <c r="C67" s="598" t="s">
        <v>5561</v>
      </c>
      <c r="D67" s="581" t="s">
        <v>5657</v>
      </c>
      <c r="E67" s="581" t="s">
        <v>5658</v>
      </c>
    </row>
    <row r="68" spans="1:5" ht="15.75" x14ac:dyDescent="0.25">
      <c r="A68" s="597"/>
      <c r="B68" s="581">
        <v>48</v>
      </c>
      <c r="C68" s="598" t="s">
        <v>5564</v>
      </c>
      <c r="D68" s="581" t="s">
        <v>5659</v>
      </c>
      <c r="E68" s="581" t="s">
        <v>5660</v>
      </c>
    </row>
    <row r="69" spans="1:5" ht="15.75" x14ac:dyDescent="0.25">
      <c r="A69" s="597"/>
      <c r="B69" s="581">
        <v>47</v>
      </c>
      <c r="C69" s="598" t="s">
        <v>5567</v>
      </c>
      <c r="D69" s="581" t="s">
        <v>5661</v>
      </c>
      <c r="E69" s="581" t="s">
        <v>5662</v>
      </c>
    </row>
    <row r="70" spans="1:5" ht="15.75" x14ac:dyDescent="0.25">
      <c r="A70" s="597"/>
      <c r="B70" s="581">
        <v>46</v>
      </c>
      <c r="C70" s="598" t="s">
        <v>5570</v>
      </c>
      <c r="D70" s="581" t="s">
        <v>5661</v>
      </c>
      <c r="E70" s="581" t="s">
        <v>5663</v>
      </c>
    </row>
    <row r="71" spans="1:5" ht="15.75" x14ac:dyDescent="0.25">
      <c r="A71" s="599"/>
      <c r="B71" s="581">
        <v>45</v>
      </c>
      <c r="C71" s="598" t="s">
        <v>5528</v>
      </c>
      <c r="D71" s="581" t="s">
        <v>5664</v>
      </c>
      <c r="E71" s="581" t="s">
        <v>5665</v>
      </c>
    </row>
    <row r="72" spans="1:5" ht="15.75" x14ac:dyDescent="0.25">
      <c r="A72" s="599"/>
      <c r="B72" s="581">
        <v>44</v>
      </c>
      <c r="C72" s="598" t="s">
        <v>5531</v>
      </c>
      <c r="D72" s="581" t="s">
        <v>5666</v>
      </c>
      <c r="E72" s="581" t="s">
        <v>5667</v>
      </c>
    </row>
    <row r="73" spans="1:5" ht="15.75" x14ac:dyDescent="0.25">
      <c r="A73" s="599"/>
      <c r="B73" s="581">
        <v>43</v>
      </c>
      <c r="C73" s="598" t="s">
        <v>5534</v>
      </c>
      <c r="D73" s="581" t="s">
        <v>5668</v>
      </c>
      <c r="E73" s="581" t="s">
        <v>5669</v>
      </c>
    </row>
    <row r="74" spans="1:5" ht="15.75" x14ac:dyDescent="0.25">
      <c r="A74" s="599"/>
      <c r="B74" s="581">
        <v>42</v>
      </c>
      <c r="C74" s="598" t="s">
        <v>5536</v>
      </c>
      <c r="D74" s="581" t="s">
        <v>5670</v>
      </c>
      <c r="E74" s="581" t="s">
        <v>5671</v>
      </c>
    </row>
    <row r="75" spans="1:5" ht="15.75" x14ac:dyDescent="0.25">
      <c r="A75" s="599"/>
      <c r="B75" s="581">
        <v>41</v>
      </c>
      <c r="C75" s="598" t="s">
        <v>5539</v>
      </c>
      <c r="D75" s="581" t="s">
        <v>5672</v>
      </c>
      <c r="E75" s="581" t="s">
        <v>5673</v>
      </c>
    </row>
    <row r="76" spans="1:5" ht="15.75" x14ac:dyDescent="0.25">
      <c r="A76" s="599"/>
      <c r="B76" s="581">
        <v>40</v>
      </c>
      <c r="C76" s="598" t="s">
        <v>5542</v>
      </c>
      <c r="D76" s="581" t="s">
        <v>5674</v>
      </c>
      <c r="E76" s="581" t="s">
        <v>5675</v>
      </c>
    </row>
    <row r="77" spans="1:5" ht="15.75" x14ac:dyDescent="0.25">
      <c r="A77" s="599"/>
      <c r="B77" s="581">
        <v>39</v>
      </c>
      <c r="C77" s="598" t="s">
        <v>5545</v>
      </c>
      <c r="D77" s="581" t="s">
        <v>5676</v>
      </c>
      <c r="E77" s="581" t="s">
        <v>5677</v>
      </c>
    </row>
    <row r="78" spans="1:5" ht="15.75" x14ac:dyDescent="0.25">
      <c r="A78" s="599" t="s">
        <v>5587</v>
      </c>
      <c r="B78" s="581">
        <v>38</v>
      </c>
      <c r="C78" s="598" t="s">
        <v>5549</v>
      </c>
      <c r="D78" s="581" t="s">
        <v>5678</v>
      </c>
      <c r="E78" s="581" t="s">
        <v>5679</v>
      </c>
    </row>
    <row r="79" spans="1:5" ht="15.75" x14ac:dyDescent="0.25">
      <c r="A79" s="599"/>
      <c r="B79" s="581">
        <v>37</v>
      </c>
      <c r="C79" s="598" t="s">
        <v>5552</v>
      </c>
      <c r="D79" s="581" t="s">
        <v>5680</v>
      </c>
      <c r="E79" s="581" t="s">
        <v>5681</v>
      </c>
    </row>
    <row r="80" spans="1:5" ht="15.75" x14ac:dyDescent="0.25">
      <c r="A80" s="599"/>
      <c r="B80" s="581">
        <v>36</v>
      </c>
      <c r="C80" s="598" t="s">
        <v>5555</v>
      </c>
      <c r="D80" s="581" t="s">
        <v>5682</v>
      </c>
      <c r="E80" s="581" t="s">
        <v>5683</v>
      </c>
    </row>
    <row r="81" spans="1:5" ht="15.75" x14ac:dyDescent="0.25">
      <c r="A81" s="599"/>
      <c r="B81" s="581">
        <v>35</v>
      </c>
      <c r="C81" s="598" t="s">
        <v>5558</v>
      </c>
      <c r="D81" s="581" t="s">
        <v>951</v>
      </c>
      <c r="E81" s="581" t="s">
        <v>5684</v>
      </c>
    </row>
    <row r="82" spans="1:5" ht="15.75" x14ac:dyDescent="0.25">
      <c r="A82" s="599"/>
      <c r="B82" s="581">
        <v>34</v>
      </c>
      <c r="C82" s="598" t="s">
        <v>5561</v>
      </c>
      <c r="D82" s="581" t="s">
        <v>5685</v>
      </c>
      <c r="E82" s="581" t="s">
        <v>5686</v>
      </c>
    </row>
    <row r="83" spans="1:5" ht="15.75" x14ac:dyDescent="0.25">
      <c r="A83" s="599"/>
      <c r="B83" s="581">
        <v>33</v>
      </c>
      <c r="C83" s="598" t="s">
        <v>5564</v>
      </c>
      <c r="D83" s="598" t="s">
        <v>5687</v>
      </c>
      <c r="E83" s="581" t="s">
        <v>5688</v>
      </c>
    </row>
    <row r="84" spans="1:5" ht="15.75" x14ac:dyDescent="0.25">
      <c r="A84" s="599"/>
      <c r="B84" s="581">
        <v>32</v>
      </c>
      <c r="C84" s="598" t="s">
        <v>5567</v>
      </c>
      <c r="D84" s="581" t="s">
        <v>5689</v>
      </c>
      <c r="E84" s="581" t="s">
        <v>5690</v>
      </c>
    </row>
    <row r="85" spans="1:5" ht="15.75" x14ac:dyDescent="0.25">
      <c r="A85" s="599"/>
      <c r="B85" s="581">
        <v>31</v>
      </c>
      <c r="C85" s="598" t="s">
        <v>5570</v>
      </c>
      <c r="D85" s="581" t="s">
        <v>5691</v>
      </c>
      <c r="E85" s="581" t="s">
        <v>5692</v>
      </c>
    </row>
    <row r="86" spans="1:5" ht="15.75" x14ac:dyDescent="0.25">
      <c r="A86" s="599"/>
      <c r="B86" s="581">
        <v>30</v>
      </c>
      <c r="C86" s="598" t="s">
        <v>5528</v>
      </c>
      <c r="D86" s="581" t="s">
        <v>5693</v>
      </c>
      <c r="E86" s="581" t="s">
        <v>5694</v>
      </c>
    </row>
    <row r="87" spans="1:5" ht="15.75" x14ac:dyDescent="0.25">
      <c r="A87" s="599"/>
      <c r="B87" s="581">
        <v>29</v>
      </c>
      <c r="C87" s="598" t="s">
        <v>5531</v>
      </c>
      <c r="D87" s="581" t="s">
        <v>5695</v>
      </c>
      <c r="E87" s="581" t="s">
        <v>5696</v>
      </c>
    </row>
    <row r="88" spans="1:5" ht="15.75" x14ac:dyDescent="0.25">
      <c r="A88" s="599"/>
      <c r="B88" s="581">
        <v>28</v>
      </c>
      <c r="C88" s="598" t="s">
        <v>5534</v>
      </c>
      <c r="D88" s="581" t="s">
        <v>5697</v>
      </c>
      <c r="E88" s="581" t="s">
        <v>5698</v>
      </c>
    </row>
    <row r="89" spans="1:5" ht="15.75" x14ac:dyDescent="0.25">
      <c r="A89" s="599"/>
      <c r="B89" s="581">
        <v>27</v>
      </c>
      <c r="C89" s="598" t="s">
        <v>5536</v>
      </c>
      <c r="D89" s="581" t="s">
        <v>5699</v>
      </c>
      <c r="E89" s="581" t="s">
        <v>5700</v>
      </c>
    </row>
    <row r="90" spans="1:5" ht="15.75" x14ac:dyDescent="0.25">
      <c r="A90" s="599"/>
      <c r="B90" s="581">
        <v>26</v>
      </c>
      <c r="C90" s="598" t="s">
        <v>5539</v>
      </c>
      <c r="D90" s="581" t="s">
        <v>5701</v>
      </c>
      <c r="E90" s="581" t="s">
        <v>5702</v>
      </c>
    </row>
    <row r="91" spans="1:5" ht="15.75" x14ac:dyDescent="0.25">
      <c r="A91" s="599"/>
      <c r="B91" s="581">
        <v>25</v>
      </c>
      <c r="C91" s="598" t="s">
        <v>5542</v>
      </c>
      <c r="D91" s="581" t="s">
        <v>5703</v>
      </c>
      <c r="E91" s="581" t="s">
        <v>5704</v>
      </c>
    </row>
    <row r="92" spans="1:5" ht="15.75" x14ac:dyDescent="0.25">
      <c r="A92" s="599"/>
      <c r="B92" s="581">
        <v>24</v>
      </c>
      <c r="C92" s="598" t="s">
        <v>5545</v>
      </c>
      <c r="D92" s="581" t="s">
        <v>5705</v>
      </c>
      <c r="E92" s="581" t="s">
        <v>5706</v>
      </c>
    </row>
    <row r="93" spans="1:5" ht="15.75" x14ac:dyDescent="0.25">
      <c r="A93" s="599" t="s">
        <v>5617</v>
      </c>
      <c r="B93" s="581">
        <v>23</v>
      </c>
      <c r="C93" s="598" t="s">
        <v>5549</v>
      </c>
      <c r="D93" s="581" t="s">
        <v>5707</v>
      </c>
      <c r="E93" s="581" t="s">
        <v>5708</v>
      </c>
    </row>
    <row r="94" spans="1:5" ht="15.75" x14ac:dyDescent="0.25">
      <c r="A94" s="599"/>
      <c r="B94" s="581">
        <v>22</v>
      </c>
      <c r="C94" s="598" t="s">
        <v>5552</v>
      </c>
      <c r="D94" s="581" t="s">
        <v>5709</v>
      </c>
      <c r="E94" s="581" t="s">
        <v>5710</v>
      </c>
    </row>
    <row r="95" spans="1:5" ht="15.75" x14ac:dyDescent="0.25">
      <c r="A95" s="599"/>
      <c r="B95" s="581">
        <v>21</v>
      </c>
      <c r="C95" s="598" t="s">
        <v>5555</v>
      </c>
      <c r="D95" s="581" t="s">
        <v>5711</v>
      </c>
      <c r="E95" s="581" t="s">
        <v>5712</v>
      </c>
    </row>
    <row r="96" spans="1:5" ht="15.75" x14ac:dyDescent="0.25">
      <c r="A96" s="599"/>
      <c r="B96" s="581">
        <v>20</v>
      </c>
      <c r="C96" s="598" t="s">
        <v>5558</v>
      </c>
      <c r="D96" s="581" t="s">
        <v>5713</v>
      </c>
      <c r="E96" s="581" t="s">
        <v>5714</v>
      </c>
    </row>
    <row r="97" spans="1:5" ht="15.75" x14ac:dyDescent="0.25">
      <c r="A97" s="599"/>
      <c r="B97" s="581">
        <v>19</v>
      </c>
      <c r="C97" s="598" t="s">
        <v>5561</v>
      </c>
      <c r="D97" s="581" t="s">
        <v>5715</v>
      </c>
      <c r="E97" s="581" t="s">
        <v>5716</v>
      </c>
    </row>
    <row r="98" spans="1:5" ht="15.75" x14ac:dyDescent="0.25">
      <c r="A98" s="599"/>
      <c r="B98" s="581">
        <v>18</v>
      </c>
      <c r="C98" s="598" t="s">
        <v>5564</v>
      </c>
      <c r="D98" s="581" t="s">
        <v>5717</v>
      </c>
      <c r="E98" s="581" t="s">
        <v>5718</v>
      </c>
    </row>
    <row r="99" spans="1:5" ht="15.75" x14ac:dyDescent="0.25">
      <c r="A99" s="599"/>
      <c r="B99" s="581">
        <v>17</v>
      </c>
      <c r="C99" s="598" t="s">
        <v>5567</v>
      </c>
      <c r="D99" s="581" t="s">
        <v>5719</v>
      </c>
      <c r="E99" s="581" t="s">
        <v>5720</v>
      </c>
    </row>
    <row r="100" spans="1:5" ht="15.75" x14ac:dyDescent="0.25">
      <c r="A100" s="599"/>
      <c r="B100" s="581">
        <v>16</v>
      </c>
      <c r="C100" s="598" t="s">
        <v>5570</v>
      </c>
      <c r="D100" s="581" t="s">
        <v>5721</v>
      </c>
      <c r="E100" s="581" t="s">
        <v>5722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49</vt:i4>
      </vt:variant>
    </vt:vector>
  </HeadingPairs>
  <TitlesOfParts>
    <vt:vector size="49" baseType="lpstr">
      <vt:lpstr>Resume</vt:lpstr>
      <vt:lpstr>Accueil</vt:lpstr>
      <vt:lpstr>Analyse_psychologique_present</vt:lpstr>
      <vt:lpstr>Memoires</vt:lpstr>
      <vt:lpstr>Analyse_psychologique_futur</vt:lpstr>
      <vt:lpstr>Professionnel</vt:lpstr>
      <vt:lpstr>Resume_02</vt:lpstr>
      <vt:lpstr>Couleur_corp2</vt:lpstr>
      <vt:lpstr>Par_couleur02</vt:lpstr>
      <vt:lpstr>Graphe02</vt:lpstr>
      <vt:lpstr>Par_couleur</vt:lpstr>
      <vt:lpstr>Analyse_Avant_Arriere</vt:lpstr>
      <vt:lpstr>Aura</vt:lpstr>
      <vt:lpstr>Rayonnement_couleur</vt:lpstr>
      <vt:lpstr>Rayonnement_profil</vt:lpstr>
      <vt:lpstr>Rayonnement</vt:lpstr>
      <vt:lpstr>Mot_cle</vt:lpstr>
      <vt:lpstr>Param_generaux</vt:lpstr>
      <vt:lpstr>Signature vibratoire</vt:lpstr>
      <vt:lpstr>Resultat_liste</vt:lpstr>
      <vt:lpstr>Graphe</vt:lpstr>
      <vt:lpstr>Organes_Calme_Reactivite</vt:lpstr>
      <vt:lpstr>Organes_Besoin_limitation</vt:lpstr>
      <vt:lpstr>Meridiens</vt:lpstr>
      <vt:lpstr>Mer_pts_spec</vt:lpstr>
      <vt:lpstr>Donnee_source</vt:lpstr>
      <vt:lpstr>Recherche_resonance</vt:lpstr>
      <vt:lpstr>Analyse_psychologique_passé</vt:lpstr>
      <vt:lpstr>Mot_cle_freq</vt:lpstr>
      <vt:lpstr>Interprétation Resumé</vt:lpstr>
      <vt:lpstr>Lexique</vt:lpstr>
      <vt:lpstr>Param02</vt:lpstr>
      <vt:lpstr>Intermediaire_couleur2</vt:lpstr>
      <vt:lpstr>annexe_02</vt:lpstr>
      <vt:lpstr>Donnee_interpretation</vt:lpstr>
      <vt:lpstr>Par_couleur_court</vt:lpstr>
      <vt:lpstr>Couleur_phrase</vt:lpstr>
      <vt:lpstr>Donnee_managment</vt:lpstr>
      <vt:lpstr>Donnee_memoire</vt:lpstr>
      <vt:lpstr>annexe_01</vt:lpstr>
      <vt:lpstr>Mot_cle02</vt:lpstr>
      <vt:lpstr>Par_couleur03</vt:lpstr>
      <vt:lpstr>Couleur_corporelle</vt:lpstr>
      <vt:lpstr>Interpretation_professionnel</vt:lpstr>
      <vt:lpstr>Interpretation_memoire</vt:lpstr>
      <vt:lpstr>Resonnance_liste</vt:lpstr>
      <vt:lpstr>Explication</vt:lpstr>
      <vt:lpstr>Feuil1</vt:lpstr>
      <vt:lpstr>InterpretationCouleurHarmonique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Users</dc:creator>
  <cp:lastModifiedBy>Users</cp:lastModifiedBy>
  <dcterms:created xsi:type="dcterms:W3CDTF">2017-06-13T15:41:23Z</dcterms:created>
  <dcterms:modified xsi:type="dcterms:W3CDTF">2018-06-13T09:10:53Z</dcterms:modified>
</cp:coreProperties>
</file>